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7.xml" ContentType="application/vnd.openxmlformats-officedocument.drawingml.chartshapes+xml"/>
  <Override PartName="/xl/drawings/drawing5.xml" ContentType="application/vnd.openxmlformats-officedocument.drawingml.chartshapes+xml"/>
  <Override PartName="/xl/workbook.xml" ContentType="application/vnd.openxmlformats-officedocument.spreadsheetml.sheet.main+xml"/>
  <Override PartName="/xl/chartsheets/sheet3.xml" ContentType="application/vnd.openxmlformats-officedocument.spreadsheetml.chartsheet+xml"/>
  <Override PartName="/xl/charts/chart5.xml" ContentType="application/vnd.openxmlformats-officedocument.drawingml.chart+xml"/>
  <Override PartName="/xl/worksheets/sheet1.xml" ContentType="application/vnd.openxmlformats-officedocument.spreadsheetml.worksheet+xml"/>
  <Override PartName="/xl/charts/chart4.xml" ContentType="application/vnd.openxmlformats-officedocument.drawingml.chart+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worksheets/sheet4.xml" ContentType="application/vnd.openxmlformats-officedocument.spreadsheetml.worksheet+xml"/>
  <Override PartName="/xl/drawings/drawing12.xml" ContentType="application/vnd.openxmlformats-officedocument.drawing+xml"/>
  <Override PartName="/xl/charts/chart6.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3.xml" ContentType="application/vnd.openxmlformats-officedocument.drawingml.chart+xml"/>
  <Override PartName="/xl/drawings/drawing11.xml" ContentType="application/vnd.openxmlformats-officedocument.drawing+xml"/>
  <Override PartName="/xl/worksheets/sheet5.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6.xml" ContentType="application/vnd.openxmlformats-officedocument.drawing+xml"/>
  <Override PartName="/xl/chartsheets/sheet2.xml" ContentType="application/vnd.openxmlformats-officedocument.spreadsheetml.chartsheet+xml"/>
  <Override PartName="/xl/charts/chart1.xml" ContentType="application/vnd.openxmlformats-officedocument.drawingml.chart+xml"/>
  <Override PartName="/xl/drawings/drawing4.xml" ContentType="application/vnd.openxmlformats-officedocument.drawing+xml"/>
  <Override PartName="/xl/drawings/drawing2.xml" ContentType="application/vnd.openxmlformats-officedocument.drawing+xml"/>
  <Override PartName="/xl/chartsheets/sheet1.xml" ContentType="application/vnd.openxmlformats-officedocument.spreadsheetml.chartsheet+xml"/>
  <Override PartName="/xl/charts/chart2.xml" ContentType="application/vnd.openxmlformats-officedocument.drawingml.chart+xml"/>
  <Override PartName="/xl/drawings/drawing1.xml" ContentType="application/vnd.openxmlformats-officedocument.drawing+xml"/>
  <Override PartName="/docProps/core.xml" ContentType="application/vnd.openxmlformats-package.core-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855" windowWidth="15000" windowHeight="6465" firstSheet="2" activeTab="17"/>
  </bookViews>
  <sheets>
    <sheet name="__snloffice" sheetId="120" state="veryHidden" r:id="rId1"/>
    <sheet name="__FDSCACHE__" sheetId="107" state="veryHidden" r:id="rId2"/>
    <sheet name="Summary -&gt;" sheetId="43" r:id="rId3"/>
    <sheet name="20. Estimate Summary" sheetId="56" r:id="rId4"/>
    <sheet name="21. Rate Forecast" sheetId="130" r:id="rId5"/>
    <sheet name="22. Div Yields" sheetId="103" r:id="rId6"/>
    <sheet name="23. Treasuries" sheetId="104" r:id="rId7"/>
    <sheet name="24. Summary - PG" sheetId="44" r:id="rId8"/>
    <sheet name="ROE Calcs -&gt;" sheetId="45" r:id="rId9"/>
    <sheet name="25. BR + SV" sheetId="46" r:id="rId10"/>
    <sheet name="25. SV" sheetId="47" r:id="rId11"/>
    <sheet name="26. Dividend Growth" sheetId="48" r:id="rId12"/>
    <sheet name="27. Yield + Growth" sheetId="51" r:id="rId13"/>
    <sheet name="28. MRP" sheetId="49" r:id="rId14"/>
    <sheet name="29. CAPM" sheetId="50" r:id="rId15"/>
    <sheet name="30. Risk Premium" sheetId="87" r:id="rId16"/>
    <sheet name="31. Comparable Earnings" sheetId="54" r:id="rId17"/>
    <sheet name="32. Allowed 2013 ROEs" sheetId="74" r:id="rId18"/>
    <sheet name="32. Allowed 2014 ROEs" sheetId="109" r:id="rId19"/>
    <sheet name="32. Allowed 2015 ROEs" sheetId="124" r:id="rId20"/>
    <sheet name="32. Allowed 2016 ROEs" sheetId="123" r:id="rId21"/>
    <sheet name="Intermed Work-&gt;" sheetId="64" r:id="rId22"/>
    <sheet name="Yield Chart Data" sheetId="105" r:id="rId23"/>
    <sheet name="Forward Yield Chart Data" sheetId="119" r:id="rId24"/>
    <sheet name="Stock Prices - PG" sheetId="38" r:id="rId25"/>
    <sheet name="RDV backup" sheetId="40" r:id="rId26"/>
    <sheet name="SV backup" sheetId="41" r:id="rId27"/>
    <sheet name="Div Yield" sheetId="37" r:id="rId28"/>
    <sheet name="Authorized Returns to RFR Table" sheetId="93" r:id="rId29"/>
    <sheet name="Authorized Returns to A" sheetId="94" r:id="rId30"/>
    <sheet name="Authorized Returns to BBB" sheetId="95" r:id="rId31"/>
    <sheet name="Regressions--&gt;" sheetId="88" r:id="rId32"/>
    <sheet name="Regression Auth on RFR2015" sheetId="126" r:id="rId33"/>
    <sheet name="Regression Auth on RFR 2013" sheetId="89" r:id="rId34"/>
    <sheet name="Regression Auth on BBB2015" sheetId="127" r:id="rId35"/>
    <sheet name="Regression Auth on BBB 2013" sheetId="90" r:id="rId36"/>
    <sheet name="Regression Auth on A2015" sheetId="128" r:id="rId37"/>
    <sheet name="Regression Auth on A 2013" sheetId="91" r:id="rId38"/>
    <sheet name="Screening Analysis--&gt;" sheetId="26" r:id="rId39"/>
    <sheet name="Screening Analysis " sheetId="35" r:id="rId40"/>
    <sheet name="Elec Rev Screen" sheetId="30" r:id="rId41"/>
    <sheet name="Dividend History Screen (2)" sheetId="111" r:id="rId42"/>
    <sheet name="Initial Universe" sheetId="22" r:id="rId43"/>
    <sheet name="Source Data -&gt;" sheetId="4" r:id="rId44"/>
    <sheet name="Dividend History" sheetId="112" r:id="rId45"/>
    <sheet name="Rev Data" sheetId="23" r:id="rId46"/>
    <sheet name="Prices" sheetId="36" r:id="rId47"/>
    <sheet name="Value Line Common Shares" sheetId="9" r:id="rId48"/>
    <sheet name="Value Line DPS" sheetId="10" r:id="rId49"/>
    <sheet name="Value Line BVPS" sheetId="11" r:id="rId50"/>
    <sheet name="Value Line ROE" sheetId="14" r:id="rId51"/>
    <sheet name="Yahoo Growth" sheetId="15" r:id="rId52"/>
    <sheet name="Return on BookEquity Raw Data" sheetId="19" r:id="rId53"/>
    <sheet name="Company Descriptions" sheetId="60" r:id="rId54"/>
    <sheet name="Assets" sheetId="42" r:id="rId55"/>
    <sheet name="30 Year Treasuries annual" sheetId="96" r:id="rId56"/>
    <sheet name="30 Year Treasuries Daily" sheetId="97" r:id="rId57"/>
    <sheet name="20 Year Treasuries Daily" sheetId="98" r:id="rId58"/>
    <sheet name="20 Year Treasuries Annual" sheetId="99" r:id="rId59"/>
    <sheet name="Authorized Returns" sheetId="100" r:id="rId60"/>
    <sheet name="BBB Yields" sheetId="101" r:id="rId61"/>
    <sheet name="A Yields" sheetId="102" r:id="rId62"/>
    <sheet name="Bloomberg Dow Jones Indices" sheetId="106" r:id="rId63"/>
    <sheet name="Bloomberg DVD Yield EPS Growth" sheetId="116" r:id="rId64"/>
  </sheets>
  <externalReferences>
    <externalReference r:id="rId65"/>
    <externalReference r:id="rId66"/>
    <externalReference r:id="rId67"/>
    <externalReference r:id="rId68"/>
  </externalReferences>
  <definedNames>
    <definedName name="\A" localSheetId="41">#REF!</definedName>
    <definedName name="\A">#REF!</definedName>
    <definedName name="\B" localSheetId="41">#REF!</definedName>
    <definedName name="\B">#REF!</definedName>
    <definedName name="\C" localSheetId="41">#REF!</definedName>
    <definedName name="\C">#REF!</definedName>
    <definedName name="\D">#REF!</definedName>
    <definedName name="\E">#REF!</definedName>
    <definedName name="\F">#REF!</definedName>
    <definedName name="\G">#REF!</definedName>
    <definedName name="\H">#REF!</definedName>
    <definedName name="\J">#REF!</definedName>
    <definedName name="\K">#REF!</definedName>
    <definedName name="\L">#REF!</definedName>
    <definedName name="\M">#REF!</definedName>
    <definedName name="\O">#REF!</definedName>
    <definedName name="\p">'[1]B-1.0'!#REF!</definedName>
    <definedName name="\R">#REF!</definedName>
    <definedName name="\S">#REF!</definedName>
    <definedName name="\T">#REF!</definedName>
    <definedName name="\V">#REF!</definedName>
    <definedName name="\W">#REF!</definedName>
    <definedName name="\X">#REF!</definedName>
    <definedName name="\Z">#REF!</definedName>
    <definedName name="__123Graph_A" localSheetId="3" hidden="1">[2]G!#REF!</definedName>
    <definedName name="__123Graph_A" localSheetId="53" hidden="1">[2]G!#REF!</definedName>
    <definedName name="__123Graph_A" localSheetId="27" hidden="1">[2]G!#REF!</definedName>
    <definedName name="__123Graph_A" hidden="1">[2]G!#REF!</definedName>
    <definedName name="__123Graph_B" localSheetId="3" hidden="1">[2]G!#REF!</definedName>
    <definedName name="__123Graph_B" localSheetId="53" hidden="1">[2]G!#REF!</definedName>
    <definedName name="__123Graph_B" localSheetId="27" hidden="1">[2]G!#REF!</definedName>
    <definedName name="__123Graph_B" hidden="1">[2]G!#REF!</definedName>
    <definedName name="__123Graph_C" localSheetId="3" hidden="1">[2]G!#REF!</definedName>
    <definedName name="__123Graph_C" localSheetId="53" hidden="1">[2]G!#REF!</definedName>
    <definedName name="__123Graph_C" localSheetId="27" hidden="1">[2]G!#REF!</definedName>
    <definedName name="__123Graph_C" hidden="1">[2]G!#REF!</definedName>
    <definedName name="__123Graph_D" localSheetId="3" hidden="1">'[1]C-3.10'!#REF!</definedName>
    <definedName name="__123Graph_D" localSheetId="53" hidden="1">'[1]C-3.10'!#REF!</definedName>
    <definedName name="__123Graph_D" localSheetId="27" hidden="1">'[1]C-3.10'!#REF!</definedName>
    <definedName name="__123Graph_D" hidden="1">'[1]C-3.10'!#REF!</definedName>
    <definedName name="__123Graph_E" localSheetId="3" hidden="1">[2]G!#REF!</definedName>
    <definedName name="__123Graph_E" localSheetId="53" hidden="1">[2]G!#REF!</definedName>
    <definedName name="__123Graph_E" localSheetId="27" hidden="1">[2]G!#REF!</definedName>
    <definedName name="__123Graph_E" hidden="1">[2]G!#REF!</definedName>
    <definedName name="__123Graph_F" localSheetId="3" hidden="1">[2]G!#REF!</definedName>
    <definedName name="__123Graph_F" localSheetId="53" hidden="1">[2]G!#REF!</definedName>
    <definedName name="__123Graph_F" localSheetId="27" hidden="1">[2]G!#REF!</definedName>
    <definedName name="__123Graph_F" hidden="1">[2]G!#REF!</definedName>
    <definedName name="__FDS_HYPERLINK_TOGGLE_STATE__" hidden="1">"ON"</definedName>
    <definedName name="_1">#REF!</definedName>
    <definedName name="_2">#REF!</definedName>
    <definedName name="_3">#REF!</definedName>
    <definedName name="_331">'[1]C-3.10'!#REF!</definedName>
    <definedName name="_34">'[1]C-3.10'!#REF!</definedName>
    <definedName name="_347">'[1]C-3.10'!#REF!</definedName>
    <definedName name="_348">'[1]C-3.10'!#REF!</definedName>
    <definedName name="_34a1">'[1]C-3.10'!#REF!</definedName>
    <definedName name="_34a2">'[1]C-3.10'!#REF!</definedName>
    <definedName name="_34E">'[1]C-3.10'!#REF!</definedName>
    <definedName name="_35">'[1]C-3.10'!#REF!</definedName>
    <definedName name="_351">'[1]C-3.10'!#REF!</definedName>
    <definedName name="_36">'[1]C-3.10'!#REF!</definedName>
    <definedName name="_D1696">#REF!</definedName>
    <definedName name="_DAT1" localSheetId="41">#REF!</definedName>
    <definedName name="_DAT1">#REF!</definedName>
    <definedName name="_DAT2" localSheetId="41">#REF!</definedName>
    <definedName name="_DAT2">#REF!</definedName>
    <definedName name="_DAT3">#REF!</definedName>
    <definedName name="_DAT4">#REF!</definedName>
    <definedName name="_DAT5">#REF!</definedName>
    <definedName name="_DAT6">#REF!</definedName>
    <definedName name="_Fill" localSheetId="3" hidden="1">#REF!</definedName>
    <definedName name="_Fill" localSheetId="53" hidden="1">#REF!</definedName>
    <definedName name="_Fill" localSheetId="27" hidden="1">#REF!</definedName>
    <definedName name="_Fill" hidden="1">#REF!</definedName>
    <definedName name="_xlnm._FilterDatabase" localSheetId="59" hidden="1">'Authorized Returns'!$A$3:$O$647</definedName>
    <definedName name="_xlnm._FilterDatabase" localSheetId="39" hidden="1">'Screening Analysis '!$B$2:$N$51</definedName>
    <definedName name="_Key1" localSheetId="3" hidden="1">#REF!</definedName>
    <definedName name="_Key1" localSheetId="53" hidden="1">#REF!</definedName>
    <definedName name="_Key1" localSheetId="27" hidden="1">#REF!</definedName>
    <definedName name="_Key1" hidden="1">#REF!</definedName>
    <definedName name="_M">#REF!</definedName>
    <definedName name="_Order1" hidden="1">255</definedName>
    <definedName name="_Sort" localSheetId="3" hidden="1">#REF!</definedName>
    <definedName name="_Sort" localSheetId="53" hidden="1">#REF!</definedName>
    <definedName name="_Sort" localSheetId="27" hidden="1">#REF!</definedName>
    <definedName name="_Sort" hidden="1">#REF!</definedName>
    <definedName name="A">'[1]C-3.10'!#REF!</definedName>
    <definedName name="A1page1">#REF!</definedName>
    <definedName name="alldcfh">#REF!</definedName>
    <definedName name="alldcfl">#REF!</definedName>
    <definedName name="ASD">#REF!</definedName>
    <definedName name="B">'[1]C-3.10'!#REF!</definedName>
    <definedName name="BORDER1">#REF!</definedName>
    <definedName name="BORDER2">#REF!</definedName>
    <definedName name="BUDGET3">#REF!</definedName>
    <definedName name="C_">'[1]C-3.10'!#REF!</definedName>
    <definedName name="cdcfcomph">#REF!</definedName>
    <definedName name="cdcfcompl">#REF!</definedName>
    <definedName name="cdcfcowith">#REF!</definedName>
    <definedName name="cdcfcowitl">#REF!</definedName>
    <definedName name="cdcfh">#REF!</definedName>
    <definedName name="cdcfl">#REF!</definedName>
    <definedName name="cgcoe">#REF!</definedName>
    <definedName name="codcfh">#REF!</definedName>
    <definedName name="codcfl">#REF!</definedName>
    <definedName name="company">#REF!</definedName>
    <definedName name="corrh">#REF!</definedName>
    <definedName name="corrl">#REF!</definedName>
    <definedName name="csadj">#REF!</definedName>
    <definedName name="cscomp">#REF!</definedName>
    <definedName name="D">'[1]C-3.10'!#REF!</definedName>
    <definedName name="E">'[1]C-3.10'!#REF!</definedName>
    <definedName name="epsrec">#REF!</definedName>
    <definedName name="exproe">#REF!</definedName>
    <definedName name="FIVEYR">#REF!</definedName>
    <definedName name="growth">[3]EXTFIN!#REF!</definedName>
    <definedName name="JIM" localSheetId="41">#REF!</definedName>
    <definedName name="JIM">#REF!</definedName>
    <definedName name="LYN" localSheetId="41">#REF!</definedName>
    <definedName name="LYN">#REF!</definedName>
    <definedName name="NBUDGET3" localSheetId="41">#REF!</definedName>
    <definedName name="NBUDGET3">#REF!</definedName>
    <definedName name="nfgh">#REF!</definedName>
    <definedName name="nfgl">#REF!</definedName>
    <definedName name="NvsASD">"V2013-12-31"</definedName>
    <definedName name="NvsAutoDrillOk">"VN"</definedName>
    <definedName name="NvsElapsedTime">0.000104166661913041</definedName>
    <definedName name="NvsEndTime">41711.4894675926</definedName>
    <definedName name="NvsInstLang">"VENG"</definedName>
    <definedName name="NvsInstSpec">"%,FBUSINESS_UNIT,TCONSOLIDATIONS,NNVPWR"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"V2011-12-01"</definedName>
    <definedName name="NvsPanelSetid">"VSHARE"</definedName>
    <definedName name="NvsReqBU">"VNVPWR"</definedName>
    <definedName name="NvsReqBUOnly">"VN"</definedName>
    <definedName name="NvsTransLed">"VN"</definedName>
    <definedName name="NvsTreeASD">"V2013-12-31"</definedName>
    <definedName name="NvsValTbl.ACCOUNT">"GL_ACCOUNT_TBL"</definedName>
    <definedName name="occ">#REF!</definedName>
    <definedName name="one">#REF!</definedName>
    <definedName name="PAGE1">#REF!</definedName>
    <definedName name="PAGE2">#REF!</definedName>
    <definedName name="PAGE3">#REF!</definedName>
    <definedName name="PAGE4">#REF!</definedName>
    <definedName name="PAGE5">#REF!</definedName>
    <definedName name="PAGE6">#REF!</definedName>
    <definedName name="parent">#REF!</definedName>
    <definedName name="_xlnm.Print_Area" localSheetId="3">'20. Estimate Summary'!$A$1:$E$28</definedName>
    <definedName name="_xlnm.Print_Area" localSheetId="7">'24. Summary - PG'!$A$1:$G$37</definedName>
    <definedName name="_xlnm.Print_Area" localSheetId="9">'25. BR + SV'!$A$1:$X$50</definedName>
    <definedName name="_xlnm.Print_Area" localSheetId="10">'25. SV'!$A$1:$X$43</definedName>
    <definedName name="_xlnm.Print_Area" localSheetId="11">'26. Dividend Growth'!$A$1:$N$50</definedName>
    <definedName name="_xlnm.Print_Area" localSheetId="12">'27. Yield + Growth'!$A$1:$F$17</definedName>
    <definedName name="_xlnm.Print_Area" localSheetId="13">'28. MRP'!$A$1:$I$17</definedName>
    <definedName name="_xlnm.Print_Area" localSheetId="14">'29. CAPM'!$A$1:$M$47</definedName>
    <definedName name="_xlnm.Print_Area" localSheetId="15">'30. Risk Premium'!$A$1:$L$25</definedName>
    <definedName name="_xlnm.Print_Area" localSheetId="16">'31. Comparable Earnings'!$A$1:$K$31</definedName>
    <definedName name="_xlnm.Print_Area" localSheetId="17">'32. Allowed 2013 ROEs'!$A$1:$F$59</definedName>
    <definedName name="_xlnm.Print_Area" localSheetId="18">'32. Allowed 2014 ROEs'!$A$1:$F$47</definedName>
    <definedName name="_xlnm.Print_Area" localSheetId="19">'32. Allowed 2015 ROEs'!$A$1:$F$39</definedName>
    <definedName name="_xlnm.Print_Area" localSheetId="20">'32. Allowed 2016 ROEs'!$A$1:$F$17</definedName>
    <definedName name="_xlnm.Print_Area" localSheetId="41">#REF!</definedName>
    <definedName name="_xlnm.Print_Area">#REF!</definedName>
    <definedName name="Print_Area_MI" localSheetId="41">'[1]C-3.10'!#REF!</definedName>
    <definedName name="Print_Area_MI">'[1]C-3.10'!#REF!</definedName>
    <definedName name="_xlnm.Print_Titles" localSheetId="7">'24. Summary - PG'!$1:$7</definedName>
    <definedName name="RATE1" localSheetId="41">#REF!</definedName>
    <definedName name="RATE1">#REF!</definedName>
    <definedName name="rcoe" localSheetId="41">#REF!</definedName>
    <definedName name="rcoe">#REF!</definedName>
    <definedName name="RID" localSheetId="41">#REF!</definedName>
    <definedName name="RID">#REF!</definedName>
    <definedName name="roelst">#REF!</definedName>
    <definedName name="roerec">#REF!</definedName>
    <definedName name="RTT">#REF!</definedName>
    <definedName name="SAPBEXrevision" hidden="1">41</definedName>
    <definedName name="SAPBEXsysID" hidden="1">"PBW"</definedName>
    <definedName name="SAPBEXwbID" hidden="1">"3TD2FVG7ME7U056LVECBWI4A2"</definedName>
    <definedName name="SCD">#REF!</definedName>
    <definedName name="scdcfh">#REF!</definedName>
    <definedName name="scdcfl">#REF!</definedName>
    <definedName name="scn">#REF!</definedName>
    <definedName name="sdcfcomph">#REF!</definedName>
    <definedName name="sdcfcompl">#REF!</definedName>
    <definedName name="sdcfcowith">#REF!</definedName>
    <definedName name="sdcfcowitl">#REF!</definedName>
    <definedName name="sdcfdyh">#REF!</definedName>
    <definedName name="sdcfdyl">#REF!</definedName>
    <definedName name="sdcfh">#REF!</definedName>
    <definedName name="sdcfl">#REF!</definedName>
    <definedName name="sdfsd">#REF!</definedName>
    <definedName name="sdyldh">#REF!</definedName>
    <definedName name="sdyldl">#REF!</definedName>
    <definedName name="srrh">#REF!</definedName>
    <definedName name="srrl">#REF!</definedName>
    <definedName name="T1entire">#REF!</definedName>
    <definedName name="T1page13">#REF!</definedName>
    <definedName name="T1page14">#REF!</definedName>
    <definedName name="T2entire">#REF!</definedName>
    <definedName name="T2page1">#REF!</definedName>
    <definedName name="T2page2">#REF!</definedName>
    <definedName name="T2page3">#REF!</definedName>
    <definedName name="T2page4">#REF!</definedName>
    <definedName name="T2page5">#REF!</definedName>
    <definedName name="T2page6">#REF!</definedName>
    <definedName name="T2page7">#REF!</definedName>
    <definedName name="T2page8">#REF!</definedName>
    <definedName name="TEST0">#REF!</definedName>
    <definedName name="TESTHKEY">#REF!</definedName>
    <definedName name="TESTKEYS">#REF!</definedName>
    <definedName name="TESTVKEY">#REF!</definedName>
    <definedName name="three">#REF!</definedName>
    <definedName name="two">#REF!</definedName>
    <definedName name="wp11page1">#REF!</definedName>
    <definedName name="wp11page2">#REF!</definedName>
    <definedName name="wp14page1">#REF!</definedName>
    <definedName name="wp14page2">#REF!</definedName>
    <definedName name="wp14page3">#REF!</definedName>
    <definedName name="WP2page1">#REF!</definedName>
    <definedName name="WP2page2">#REF!</definedName>
    <definedName name="WP2page3">#REF!</definedName>
    <definedName name="WP2page4">#REF!</definedName>
    <definedName name="WP2page5">#REF!</definedName>
    <definedName name="WP2page6">#REF!</definedName>
    <definedName name="WP2page7">#REF!</definedName>
    <definedName name="WP2page8">#REF!</definedName>
    <definedName name="wp4page1">#REF!</definedName>
    <definedName name="wp4page2">#REF!</definedName>
    <definedName name="x" localSheetId="3" hidden="1">'[4]C-3.10'!#REF!</definedName>
    <definedName name="x" localSheetId="53" hidden="1">'[4]C-3.10'!#REF!</definedName>
    <definedName name="x" localSheetId="27" hidden="1">'[4]C-3.10'!#REF!</definedName>
    <definedName name="x" localSheetId="41" hidden="1">'[4]C-3.10'!#REF!</definedName>
    <definedName name="x" hidden="1">'[4]C-3.10'!#REF!</definedName>
    <definedName name="xx">'[4]C-3.10'!$A$1:$I$22</definedName>
  </definedNames>
  <calcPr calcId="145621"/>
</workbook>
</file>

<file path=xl/calcChain.xml><?xml version="1.0" encoding="utf-8"?>
<calcChain xmlns="http://schemas.openxmlformats.org/spreadsheetml/2006/main">
  <c r="D12" i="87" l="1"/>
  <c r="D11" i="87"/>
  <c r="B6" i="106"/>
  <c r="D6" i="106"/>
  <c r="G27" i="40" l="1"/>
  <c r="G26" i="40"/>
  <c r="G25" i="40"/>
  <c r="G24" i="40"/>
  <c r="G23" i="40"/>
  <c r="G22" i="40"/>
  <c r="G21" i="40"/>
  <c r="G20" i="40"/>
  <c r="G19" i="40"/>
  <c r="G18" i="40"/>
  <c r="G17" i="40"/>
  <c r="G16" i="40"/>
  <c r="G15" i="40"/>
  <c r="G14" i="40"/>
  <c r="G13" i="40"/>
  <c r="G12" i="40"/>
  <c r="G11" i="40"/>
  <c r="G10" i="40"/>
  <c r="G9" i="40"/>
  <c r="G8" i="40"/>
  <c r="G7" i="40"/>
  <c r="G6" i="40"/>
  <c r="G5" i="40"/>
  <c r="F27" i="40"/>
  <c r="F26" i="40"/>
  <c r="F25" i="40"/>
  <c r="F24" i="40"/>
  <c r="F23" i="40"/>
  <c r="F22" i="40"/>
  <c r="F21" i="40"/>
  <c r="F20" i="40"/>
  <c r="F19" i="40"/>
  <c r="F18" i="40"/>
  <c r="F17" i="40"/>
  <c r="F16" i="40"/>
  <c r="F15" i="40"/>
  <c r="F14" i="40"/>
  <c r="F13" i="40"/>
  <c r="F12" i="40"/>
  <c r="F11" i="40"/>
  <c r="F10" i="40"/>
  <c r="F9" i="40"/>
  <c r="F8" i="40"/>
  <c r="F7" i="40"/>
  <c r="F6" i="40"/>
  <c r="F5" i="40"/>
  <c r="E27" i="40"/>
  <c r="E26" i="40"/>
  <c r="E25" i="40"/>
  <c r="E24" i="40"/>
  <c r="E23" i="40"/>
  <c r="E22" i="40"/>
  <c r="E21" i="40"/>
  <c r="E20" i="40"/>
  <c r="E19" i="40"/>
  <c r="E18" i="40"/>
  <c r="E17" i="40"/>
  <c r="E16" i="40"/>
  <c r="E15" i="40"/>
  <c r="E14" i="40"/>
  <c r="E13" i="40"/>
  <c r="E12" i="40"/>
  <c r="E11" i="40"/>
  <c r="E10" i="40"/>
  <c r="E9" i="40"/>
  <c r="E8" i="40"/>
  <c r="E7" i="40"/>
  <c r="E6" i="40"/>
  <c r="E5" i="40"/>
  <c r="E33" i="44" l="1"/>
  <c r="H6" i="23"/>
  <c r="I6" i="23" s="1"/>
  <c r="D24" i="56" l="1"/>
  <c r="E5731" i="105"/>
  <c r="C5741" i="105"/>
  <c r="C5740" i="105"/>
  <c r="C5739" i="105"/>
  <c r="C5738" i="105"/>
  <c r="C5737" i="105"/>
  <c r="C5736" i="105"/>
  <c r="C5735" i="105"/>
  <c r="C5734" i="105"/>
  <c r="C5733" i="105"/>
  <c r="C5732" i="105"/>
  <c r="C5731" i="105"/>
  <c r="C5730" i="105"/>
  <c r="C5729" i="105"/>
  <c r="C5728" i="105"/>
  <c r="C5727" i="105"/>
  <c r="C5726" i="105"/>
  <c r="C5725" i="105"/>
  <c r="C5724" i="105"/>
  <c r="C5723" i="105"/>
  <c r="C5722" i="105"/>
  <c r="C5721" i="105"/>
  <c r="C5720" i="105"/>
  <c r="C5719" i="105"/>
  <c r="C5718" i="105"/>
  <c r="C5717" i="105"/>
  <c r="C5716" i="105"/>
  <c r="C5715" i="105"/>
  <c r="C5714" i="105"/>
  <c r="C5713" i="105"/>
  <c r="C5712" i="105"/>
  <c r="C5711" i="105"/>
  <c r="C5710" i="105"/>
  <c r="C5709" i="105"/>
  <c r="C5708" i="105"/>
  <c r="C5707" i="105"/>
  <c r="C5706" i="105"/>
  <c r="C5705" i="105"/>
  <c r="C5704" i="105"/>
  <c r="C5703" i="105"/>
  <c r="C5702" i="105"/>
  <c r="C5701" i="105"/>
  <c r="C5700" i="105"/>
  <c r="C5699" i="105"/>
  <c r="C5698" i="105"/>
  <c r="C5697" i="105"/>
  <c r="C5696" i="105"/>
  <c r="C5695" i="105"/>
  <c r="C5694" i="105"/>
  <c r="C5693" i="105"/>
  <c r="C5692" i="105"/>
  <c r="C5691" i="105"/>
  <c r="C5690" i="105"/>
  <c r="C5689" i="105"/>
  <c r="C5688" i="105"/>
  <c r="C5687" i="105"/>
  <c r="C5686" i="105"/>
  <c r="C5685" i="105"/>
  <c r="C5684" i="105"/>
  <c r="C5683" i="105"/>
  <c r="C5682" i="105"/>
  <c r="C5681" i="105"/>
  <c r="C5680" i="105"/>
  <c r="C5679" i="105"/>
  <c r="C5678" i="105"/>
  <c r="C5677" i="105"/>
  <c r="C5676" i="105"/>
  <c r="C5675" i="105"/>
  <c r="C5674" i="105"/>
  <c r="C5673" i="105"/>
  <c r="C5672" i="105"/>
  <c r="C5671" i="105"/>
  <c r="C5670" i="105"/>
  <c r="C5669" i="105"/>
  <c r="C5668" i="105"/>
  <c r="C5667" i="105"/>
  <c r="C5666" i="105"/>
  <c r="C5665" i="105"/>
  <c r="C5664" i="105"/>
  <c r="C5663" i="105"/>
  <c r="C5662" i="105"/>
  <c r="C5661" i="105"/>
  <c r="C5660" i="105"/>
  <c r="C5659" i="105"/>
  <c r="C5658" i="105"/>
  <c r="C5657" i="105"/>
  <c r="C5656" i="105"/>
  <c r="C5655" i="105"/>
  <c r="C5654" i="105"/>
  <c r="C5653" i="105"/>
  <c r="C5652" i="105"/>
  <c r="C5651" i="105"/>
  <c r="C5650" i="105"/>
  <c r="C5649" i="105"/>
  <c r="C5648" i="105"/>
  <c r="C5647" i="105"/>
  <c r="C5646" i="105"/>
  <c r="C5645" i="105"/>
  <c r="C5644" i="105"/>
  <c r="C5643" i="105"/>
  <c r="C5642" i="105"/>
  <c r="C5641" i="105"/>
  <c r="C5640" i="105"/>
  <c r="C5639" i="105"/>
  <c r="C5638" i="105"/>
  <c r="C5637" i="105"/>
  <c r="C5636" i="105"/>
  <c r="C5635" i="105"/>
  <c r="C5634" i="105"/>
  <c r="C5633" i="105"/>
  <c r="C5632" i="105"/>
  <c r="C5631" i="105"/>
  <c r="C5630" i="105"/>
  <c r="C5629" i="105"/>
  <c r="C5628" i="105"/>
  <c r="C5627" i="105"/>
  <c r="C5626" i="105"/>
  <c r="C5625" i="105"/>
  <c r="C5624" i="105"/>
  <c r="C5623" i="105"/>
  <c r="C5622" i="105"/>
  <c r="C5621" i="105"/>
  <c r="C5620" i="105"/>
  <c r="C5619" i="105"/>
  <c r="C5618" i="105"/>
  <c r="C5617" i="105"/>
  <c r="C5616" i="105"/>
  <c r="C5615" i="105"/>
  <c r="C5614" i="105"/>
  <c r="C5613" i="105"/>
  <c r="C5612" i="105"/>
  <c r="C5611" i="105"/>
  <c r="C5610" i="105"/>
  <c r="C5609" i="105"/>
  <c r="C5608" i="105"/>
  <c r="C5607" i="105"/>
  <c r="C5606" i="105"/>
  <c r="C5605" i="105"/>
  <c r="C5604" i="105"/>
  <c r="C5603" i="105"/>
  <c r="C5602" i="105"/>
  <c r="C5601" i="105"/>
  <c r="C5600" i="105"/>
  <c r="C5599" i="105"/>
  <c r="C5598" i="105"/>
  <c r="C5597" i="105"/>
  <c r="C5596" i="105"/>
  <c r="C5595" i="105"/>
  <c r="C5594" i="105"/>
  <c r="C5593" i="105"/>
  <c r="C5592" i="105"/>
  <c r="C5591" i="105"/>
  <c r="C5590" i="105"/>
  <c r="C5589" i="105"/>
  <c r="C5588" i="105"/>
  <c r="C5587" i="105"/>
  <c r="C5586" i="105"/>
  <c r="C5585" i="105"/>
  <c r="C5584" i="105"/>
  <c r="C5583" i="105"/>
  <c r="C5582" i="105"/>
  <c r="C5581" i="105"/>
  <c r="C5580" i="105"/>
  <c r="C5579" i="105"/>
  <c r="C5578" i="105"/>
  <c r="C5577" i="105"/>
  <c r="C5576" i="105"/>
  <c r="C5575" i="105"/>
  <c r="C5574" i="105"/>
  <c r="C5573" i="105"/>
  <c r="C5572" i="105"/>
  <c r="C5571" i="105"/>
  <c r="C5570" i="105"/>
  <c r="C5569" i="105"/>
  <c r="C5568" i="105"/>
  <c r="C5567" i="105"/>
  <c r="C5566" i="105"/>
  <c r="C5565" i="105"/>
  <c r="C5564" i="105"/>
  <c r="C5563" i="105"/>
  <c r="C5562" i="105"/>
  <c r="C5561" i="105"/>
  <c r="C5560" i="105"/>
  <c r="C5559" i="105"/>
  <c r="C5558" i="105"/>
  <c r="C5557" i="105"/>
  <c r="C5556" i="105"/>
  <c r="C5555" i="105"/>
  <c r="C5554" i="105"/>
  <c r="C5553" i="105"/>
  <c r="C5552" i="105"/>
  <c r="C5551" i="105"/>
  <c r="C5550" i="105"/>
  <c r="C5549" i="105"/>
  <c r="C5548" i="105"/>
  <c r="C5547" i="105"/>
  <c r="C5546" i="105"/>
  <c r="C5545" i="105"/>
  <c r="C5544" i="105"/>
  <c r="C5543" i="105"/>
  <c r="C5542" i="105"/>
  <c r="C5541" i="105"/>
  <c r="C5540" i="105"/>
  <c r="C5539" i="105"/>
  <c r="C5538" i="105"/>
  <c r="C5537" i="105"/>
  <c r="C5536" i="105"/>
  <c r="C5535" i="105"/>
  <c r="C5534" i="105"/>
  <c r="C5533" i="105"/>
  <c r="C5532" i="105"/>
  <c r="C5531" i="105"/>
  <c r="C5530" i="105"/>
  <c r="C5529" i="105"/>
  <c r="C5528" i="105"/>
  <c r="C5527" i="105"/>
  <c r="C5526" i="105"/>
  <c r="C5525" i="105"/>
  <c r="C5524" i="105"/>
  <c r="C5523" i="105"/>
  <c r="C5522" i="105"/>
  <c r="C5521" i="105"/>
  <c r="C5520" i="105"/>
  <c r="C5519" i="105"/>
  <c r="C5518" i="105"/>
  <c r="C5517" i="105"/>
  <c r="C5516" i="105"/>
  <c r="C5515" i="105"/>
  <c r="C5514" i="105"/>
  <c r="C5513" i="105"/>
  <c r="C5512" i="105"/>
  <c r="C5511" i="105"/>
  <c r="C5510" i="105"/>
  <c r="C5509" i="105"/>
  <c r="C5508" i="105"/>
  <c r="C5507" i="105"/>
  <c r="C5506" i="105"/>
  <c r="C5505" i="105"/>
  <c r="C5504" i="105"/>
  <c r="C5503" i="105"/>
  <c r="C5502" i="105"/>
  <c r="C5501" i="105"/>
  <c r="C5500" i="105"/>
  <c r="C5499" i="105"/>
  <c r="C5498" i="105"/>
  <c r="C5497" i="105"/>
  <c r="C5496" i="105"/>
  <c r="C5495" i="105"/>
  <c r="C5494" i="105"/>
  <c r="C5493" i="105"/>
  <c r="C5492" i="105"/>
  <c r="C5491" i="105"/>
  <c r="C5490" i="105"/>
  <c r="C5489" i="105"/>
  <c r="C5488" i="105"/>
  <c r="C5487" i="105"/>
  <c r="C5486" i="105"/>
  <c r="C5485" i="105"/>
  <c r="C5484" i="105"/>
  <c r="C5483" i="105"/>
  <c r="C5482" i="105"/>
  <c r="C5481" i="105"/>
  <c r="C5480" i="105"/>
  <c r="C5479" i="105"/>
  <c r="C5478" i="105"/>
  <c r="C5477" i="105"/>
  <c r="C5476" i="105"/>
  <c r="C5475" i="105"/>
  <c r="C5474" i="105"/>
  <c r="C5473" i="105"/>
  <c r="C5472" i="105"/>
  <c r="C5471" i="105"/>
  <c r="C5470" i="105"/>
  <c r="C5469" i="105"/>
  <c r="C5468" i="105"/>
  <c r="C5467" i="105"/>
  <c r="C5466" i="105"/>
  <c r="C5465" i="105"/>
  <c r="C5464" i="105"/>
  <c r="C5463" i="105"/>
  <c r="C5462" i="105"/>
  <c r="C5461" i="105"/>
  <c r="C5460" i="105"/>
  <c r="C5459" i="105"/>
  <c r="C5458" i="105"/>
  <c r="C5457" i="105"/>
  <c r="C5456" i="105"/>
  <c r="C5455" i="105"/>
  <c r="C5454" i="105"/>
  <c r="C5453" i="105"/>
  <c r="C5452" i="105"/>
  <c r="C5451" i="105"/>
  <c r="C5450" i="105"/>
  <c r="C5449" i="105"/>
  <c r="C5448" i="105"/>
  <c r="C5447" i="105"/>
  <c r="C5446" i="105"/>
  <c r="C5445" i="105"/>
  <c r="C5444" i="105"/>
  <c r="C5443" i="105"/>
  <c r="C5442" i="105"/>
  <c r="C5441" i="105"/>
  <c r="C5440" i="105"/>
  <c r="C5439" i="105"/>
  <c r="C5438" i="105"/>
  <c r="C5437" i="105"/>
  <c r="C5436" i="105"/>
  <c r="C5435" i="105"/>
  <c r="C5434" i="105"/>
  <c r="C5433" i="105"/>
  <c r="C5432" i="105"/>
  <c r="C5431" i="105"/>
  <c r="C5430" i="105"/>
  <c r="C5429" i="105"/>
  <c r="C5428" i="105"/>
  <c r="C5427" i="105"/>
  <c r="C5426" i="105"/>
  <c r="C5425" i="105"/>
  <c r="C5424" i="105"/>
  <c r="C5423" i="105"/>
  <c r="C5422" i="105"/>
  <c r="C5421" i="105"/>
  <c r="C5420" i="105"/>
  <c r="C5419" i="105"/>
  <c r="C5418" i="105"/>
  <c r="C5417" i="105"/>
  <c r="C5416" i="105"/>
  <c r="C5415" i="105"/>
  <c r="C5414" i="105"/>
  <c r="C5413" i="105"/>
  <c r="C5412" i="105"/>
  <c r="C5411" i="105"/>
  <c r="C5410" i="105"/>
  <c r="C5409" i="105"/>
  <c r="C5408" i="105"/>
  <c r="C5407" i="105"/>
  <c r="C5406" i="105"/>
  <c r="C5405" i="105"/>
  <c r="C5404" i="105"/>
  <c r="C5403" i="105"/>
  <c r="C5402" i="105"/>
  <c r="C5401" i="105"/>
  <c r="C5400" i="105"/>
  <c r="C5399" i="105"/>
  <c r="C5398" i="105"/>
  <c r="C5397" i="105"/>
  <c r="C5396" i="105"/>
  <c r="C5395" i="105"/>
  <c r="C5394" i="105"/>
  <c r="C5393" i="105"/>
  <c r="C5392" i="105"/>
  <c r="C5391" i="105"/>
  <c r="C5390" i="105"/>
  <c r="C5389" i="105"/>
  <c r="C5388" i="105"/>
  <c r="C5387" i="105"/>
  <c r="C5386" i="105"/>
  <c r="C5385" i="105"/>
  <c r="C5384" i="105"/>
  <c r="C5383" i="105"/>
  <c r="C5382" i="105"/>
  <c r="C5381" i="105"/>
  <c r="C5380" i="105"/>
  <c r="C5379" i="105"/>
  <c r="C5378" i="105"/>
  <c r="C5377" i="105"/>
  <c r="C5376" i="105"/>
  <c r="C5375" i="105"/>
  <c r="C5374" i="105"/>
  <c r="C5373" i="105"/>
  <c r="C5372" i="105"/>
  <c r="C5371" i="105"/>
  <c r="C5370" i="105"/>
  <c r="C5369" i="105"/>
  <c r="C5368" i="105"/>
  <c r="C5367" i="105"/>
  <c r="C5366" i="105"/>
  <c r="C5365" i="105"/>
  <c r="C5364" i="105"/>
  <c r="C5363" i="105"/>
  <c r="C5362" i="105"/>
  <c r="C5361" i="105"/>
  <c r="C5360" i="105"/>
  <c r="C5359" i="105"/>
  <c r="C5358" i="105"/>
  <c r="C5357" i="105"/>
  <c r="C5356" i="105"/>
  <c r="C5355" i="105"/>
  <c r="C5354" i="105"/>
  <c r="C5353" i="105"/>
  <c r="C5352" i="105"/>
  <c r="C5351" i="105"/>
  <c r="C5350" i="105"/>
  <c r="C5349" i="105"/>
  <c r="C5348" i="105"/>
  <c r="C5347" i="105"/>
  <c r="C5346" i="105"/>
  <c r="C5345" i="105"/>
  <c r="C5344" i="105"/>
  <c r="C5343" i="105"/>
  <c r="C5342" i="105"/>
  <c r="C5341" i="105"/>
  <c r="C5340" i="105"/>
  <c r="C5339" i="105"/>
  <c r="C5338" i="105"/>
  <c r="C5337" i="105"/>
  <c r="C5336" i="105"/>
  <c r="C5335" i="105"/>
  <c r="C5334" i="105"/>
  <c r="C5333" i="105"/>
  <c r="C5332" i="105"/>
  <c r="C5331" i="105"/>
  <c r="C5330" i="105"/>
  <c r="C5329" i="105"/>
  <c r="C5328" i="105"/>
  <c r="C5327" i="105"/>
  <c r="C5326" i="105"/>
  <c r="C5325" i="105"/>
  <c r="C5324" i="105"/>
  <c r="C5323" i="105"/>
  <c r="C5322" i="105"/>
  <c r="C5321" i="105"/>
  <c r="C5320" i="105"/>
  <c r="C5319" i="105"/>
  <c r="C5318" i="105"/>
  <c r="C5317" i="105"/>
  <c r="C5316" i="105"/>
  <c r="C5315" i="105"/>
  <c r="C5314" i="105"/>
  <c r="C5313" i="105"/>
  <c r="C5312" i="105"/>
  <c r="C5311" i="105"/>
  <c r="C5310" i="105"/>
  <c r="C5309" i="105"/>
  <c r="C5308" i="105"/>
  <c r="C5307" i="105"/>
  <c r="C5306" i="105"/>
  <c r="C5305" i="105"/>
  <c r="C5304" i="105"/>
  <c r="C5303" i="105"/>
  <c r="C5302" i="105"/>
  <c r="C5301" i="105"/>
  <c r="C5300" i="105"/>
  <c r="C5299" i="105"/>
  <c r="C5298" i="105"/>
  <c r="C5297" i="105"/>
  <c r="C5296" i="105"/>
  <c r="C5295" i="105"/>
  <c r="C5294" i="105"/>
  <c r="C5293" i="105"/>
  <c r="C5292" i="105"/>
  <c r="C5291" i="105"/>
  <c r="C5290" i="105"/>
  <c r="C5289" i="105"/>
  <c r="C5288" i="105"/>
  <c r="C5287" i="105"/>
  <c r="C5286" i="105"/>
  <c r="C5285" i="105"/>
  <c r="C5284" i="105"/>
  <c r="C5283" i="105"/>
  <c r="C5282" i="105"/>
  <c r="C5281" i="105"/>
  <c r="C5280" i="105"/>
  <c r="C5279" i="105"/>
  <c r="C5278" i="105"/>
  <c r="C5277" i="105"/>
  <c r="C5276" i="105"/>
  <c r="C5275" i="105"/>
  <c r="C5274" i="105"/>
  <c r="C5273" i="105"/>
  <c r="C5272" i="105"/>
  <c r="C5271" i="105"/>
  <c r="C5270" i="105"/>
  <c r="C5269" i="105"/>
  <c r="C5268" i="105"/>
  <c r="C5267" i="105"/>
  <c r="C5266" i="105"/>
  <c r="C5265" i="105"/>
  <c r="C5264" i="105"/>
  <c r="C5263" i="105"/>
  <c r="C5262" i="105"/>
  <c r="C5261" i="105"/>
  <c r="C5260" i="105"/>
  <c r="C5259" i="105"/>
  <c r="C5258" i="105"/>
  <c r="C5257" i="105"/>
  <c r="C5256" i="105"/>
  <c r="C5255" i="105"/>
  <c r="C5254" i="105"/>
  <c r="C5253" i="105"/>
  <c r="C5252" i="105"/>
  <c r="C5251" i="105"/>
  <c r="C5250" i="105"/>
  <c r="C5249" i="105"/>
  <c r="C5248" i="105"/>
  <c r="C5247" i="105"/>
  <c r="C5246" i="105"/>
  <c r="C5245" i="105"/>
  <c r="C5244" i="105"/>
  <c r="C5243" i="105"/>
  <c r="C5242" i="105"/>
  <c r="C5241" i="105"/>
  <c r="C5240" i="105"/>
  <c r="C5239" i="105"/>
  <c r="C5238" i="105"/>
  <c r="C5237" i="105"/>
  <c r="C5236" i="105"/>
  <c r="C5235" i="105"/>
  <c r="C5234" i="105"/>
  <c r="C5233" i="105"/>
  <c r="C5232" i="105"/>
  <c r="C5231" i="105"/>
  <c r="C5230" i="105"/>
  <c r="C5229" i="105"/>
  <c r="C5228" i="105"/>
  <c r="C5227" i="105"/>
  <c r="C5226" i="105"/>
  <c r="C5225" i="105"/>
  <c r="C5224" i="105"/>
  <c r="C5223" i="105"/>
  <c r="C5222" i="105"/>
  <c r="C5221" i="105"/>
  <c r="C5220" i="105"/>
  <c r="C5219" i="105"/>
  <c r="C5218" i="105"/>
  <c r="C5217" i="105"/>
  <c r="C5216" i="105"/>
  <c r="C5215" i="105"/>
  <c r="C5214" i="105"/>
  <c r="C5213" i="105"/>
  <c r="C5212" i="105"/>
  <c r="C5211" i="105"/>
  <c r="C5210" i="105"/>
  <c r="C5209" i="105"/>
  <c r="C5208" i="105"/>
  <c r="C5207" i="105"/>
  <c r="C5206" i="105"/>
  <c r="C5205" i="105"/>
  <c r="C5204" i="105"/>
  <c r="C5203" i="105"/>
  <c r="C5202" i="105"/>
  <c r="C5201" i="105"/>
  <c r="C5200" i="105"/>
  <c r="C5199" i="105"/>
  <c r="C5198" i="105"/>
  <c r="C5197" i="105"/>
  <c r="C5196" i="105"/>
  <c r="C5195" i="105"/>
  <c r="C5194" i="105"/>
  <c r="C5193" i="105"/>
  <c r="C5192" i="105"/>
  <c r="C5191" i="105"/>
  <c r="C5190" i="105"/>
  <c r="C5189" i="105"/>
  <c r="C5188" i="105"/>
  <c r="C5187" i="105"/>
  <c r="C5186" i="105"/>
  <c r="C5185" i="105"/>
  <c r="C5184" i="105"/>
  <c r="C5183" i="105"/>
  <c r="C5182" i="105"/>
  <c r="C5181" i="105"/>
  <c r="C5180" i="105"/>
  <c r="C5179" i="105"/>
  <c r="C5178" i="105"/>
  <c r="C5177" i="105"/>
  <c r="C5176" i="105"/>
  <c r="C5175" i="105"/>
  <c r="C5174" i="105"/>
  <c r="C5173" i="105"/>
  <c r="C5172" i="105"/>
  <c r="C5171" i="105"/>
  <c r="C5170" i="105"/>
  <c r="C5169" i="105"/>
  <c r="C5168" i="105"/>
  <c r="C5167" i="105"/>
  <c r="C5166" i="105"/>
  <c r="C5165" i="105"/>
  <c r="C5164" i="105"/>
  <c r="C5163" i="105"/>
  <c r="C5162" i="105"/>
  <c r="C5161" i="105"/>
  <c r="C5160" i="105"/>
  <c r="C5159" i="105"/>
  <c r="C5158" i="105"/>
  <c r="C5157" i="105"/>
  <c r="C5156" i="105"/>
  <c r="C5155" i="105"/>
  <c r="C5154" i="105"/>
  <c r="C5153" i="105"/>
  <c r="C5152" i="105"/>
  <c r="C5151" i="105"/>
  <c r="C5150" i="105"/>
  <c r="C5149" i="105"/>
  <c r="C5148" i="105"/>
  <c r="C5147" i="105"/>
  <c r="C5146" i="105"/>
  <c r="C5145" i="105"/>
  <c r="C5144" i="105"/>
  <c r="C5143" i="105"/>
  <c r="C5142" i="105"/>
  <c r="C5141" i="105"/>
  <c r="C5140" i="105"/>
  <c r="C5139" i="105"/>
  <c r="C5138" i="105"/>
  <c r="C5137" i="105"/>
  <c r="C5136" i="105"/>
  <c r="C5135" i="105"/>
  <c r="C5134" i="105"/>
  <c r="C5133" i="105"/>
  <c r="C5132" i="105"/>
  <c r="C5131" i="105"/>
  <c r="C5130" i="105"/>
  <c r="C5129" i="105"/>
  <c r="C5128" i="105"/>
  <c r="C5127" i="105"/>
  <c r="C5126" i="105"/>
  <c r="C5125" i="105"/>
  <c r="C5124" i="105"/>
  <c r="C5123" i="105"/>
  <c r="C5122" i="105"/>
  <c r="C5121" i="105"/>
  <c r="C5120" i="105"/>
  <c r="C5119" i="105"/>
  <c r="C5118" i="105"/>
  <c r="C5117" i="105"/>
  <c r="C5116" i="105"/>
  <c r="C5115" i="105"/>
  <c r="C5114" i="105"/>
  <c r="C5113" i="105"/>
  <c r="C5112" i="105"/>
  <c r="C5111" i="105"/>
  <c r="C5110" i="105"/>
  <c r="C5109" i="105"/>
  <c r="C5108" i="105"/>
  <c r="C5107" i="105"/>
  <c r="C5106" i="105"/>
  <c r="C5105" i="105"/>
  <c r="C5104" i="105"/>
  <c r="C5103" i="105"/>
  <c r="C5102" i="105"/>
  <c r="C5101" i="105"/>
  <c r="C5100" i="105"/>
  <c r="C5099" i="105"/>
  <c r="C5098" i="105"/>
  <c r="C5097" i="105"/>
  <c r="C5096" i="105"/>
  <c r="C5095" i="105"/>
  <c r="C5094" i="105"/>
  <c r="C5093" i="105"/>
  <c r="C5092" i="105"/>
  <c r="C5091" i="105"/>
  <c r="C5090" i="105"/>
  <c r="C5089" i="105"/>
  <c r="C5088" i="105"/>
  <c r="C5087" i="105"/>
  <c r="C5086" i="105"/>
  <c r="C5085" i="105"/>
  <c r="C5084" i="105"/>
  <c r="C5083" i="105"/>
  <c r="C5082" i="105"/>
  <c r="C5081" i="105"/>
  <c r="C5080" i="105"/>
  <c r="C5079" i="105"/>
  <c r="C5078" i="105"/>
  <c r="C5077" i="105"/>
  <c r="C5076" i="105"/>
  <c r="C5075" i="105"/>
  <c r="C5074" i="105"/>
  <c r="C5073" i="105"/>
  <c r="C5072" i="105"/>
  <c r="C5071" i="105"/>
  <c r="C5070" i="105"/>
  <c r="C5069" i="105"/>
  <c r="C5068" i="105"/>
  <c r="C5067" i="105"/>
  <c r="C5066" i="105"/>
  <c r="C5065" i="105"/>
  <c r="C5064" i="105"/>
  <c r="C5063" i="105"/>
  <c r="C5062" i="105"/>
  <c r="C5061" i="105"/>
  <c r="C5060" i="105"/>
  <c r="C5059" i="105"/>
  <c r="C5058" i="105"/>
  <c r="C5057" i="105"/>
  <c r="C5056" i="105"/>
  <c r="C5055" i="105"/>
  <c r="C5054" i="105"/>
  <c r="C5053" i="105"/>
  <c r="C5052" i="105"/>
  <c r="C5051" i="105"/>
  <c r="C5050" i="105"/>
  <c r="C5049" i="105"/>
  <c r="C5048" i="105"/>
  <c r="C5047" i="105"/>
  <c r="C5046" i="105"/>
  <c r="C5045" i="105"/>
  <c r="C5044" i="105"/>
  <c r="C5043" i="105"/>
  <c r="C5042" i="105"/>
  <c r="C5041" i="105"/>
  <c r="C5040" i="105"/>
  <c r="C5039" i="105"/>
  <c r="C5038" i="105"/>
  <c r="C5037" i="105"/>
  <c r="C5036" i="105"/>
  <c r="C5035" i="105"/>
  <c r="C5034" i="105"/>
  <c r="C5033" i="105"/>
  <c r="C5032" i="105"/>
  <c r="C5031" i="105"/>
  <c r="C5030" i="105"/>
  <c r="C5029" i="105"/>
  <c r="C5028" i="105"/>
  <c r="C5027" i="105"/>
  <c r="C5026" i="105"/>
  <c r="C5025" i="105"/>
  <c r="C5024" i="105"/>
  <c r="C5023" i="105"/>
  <c r="C5022" i="105"/>
  <c r="C5021" i="105"/>
  <c r="C5020" i="105"/>
  <c r="C5019" i="105"/>
  <c r="C5018" i="105"/>
  <c r="C5017" i="105"/>
  <c r="C5016" i="105"/>
  <c r="C5015" i="105"/>
  <c r="C5014" i="105"/>
  <c r="C5013" i="105"/>
  <c r="C5012" i="105"/>
  <c r="C5011" i="105"/>
  <c r="C5010" i="105"/>
  <c r="C5009" i="105"/>
  <c r="C5008" i="105"/>
  <c r="C5007" i="105"/>
  <c r="C5006" i="105"/>
  <c r="C5005" i="105"/>
  <c r="C5004" i="105"/>
  <c r="C5003" i="105"/>
  <c r="C5002" i="105"/>
  <c r="C5001" i="105"/>
  <c r="C5000" i="105"/>
  <c r="C4999" i="105"/>
  <c r="C4998" i="105"/>
  <c r="C4997" i="105"/>
  <c r="C4996" i="105"/>
  <c r="C4995" i="105"/>
  <c r="C4994" i="105"/>
  <c r="C4993" i="105"/>
  <c r="C4992" i="105"/>
  <c r="C4991" i="105"/>
  <c r="C4990" i="105"/>
  <c r="C4989" i="105"/>
  <c r="C4988" i="105"/>
  <c r="C4987" i="105"/>
  <c r="C4986" i="105"/>
  <c r="C4985" i="105"/>
  <c r="C4984" i="105"/>
  <c r="C4983" i="105"/>
  <c r="C4982" i="105"/>
  <c r="C4981" i="105"/>
  <c r="C4980" i="105"/>
  <c r="C4979" i="105"/>
  <c r="C4978" i="105"/>
  <c r="C4977" i="105"/>
  <c r="C4976" i="105"/>
  <c r="C4975" i="105"/>
  <c r="C4974" i="105"/>
  <c r="C4973" i="105"/>
  <c r="C4972" i="105"/>
  <c r="C4971" i="105"/>
  <c r="C4970" i="105"/>
  <c r="C4969" i="105"/>
  <c r="C4968" i="105"/>
  <c r="C4967" i="105"/>
  <c r="C4966" i="105"/>
  <c r="C4965" i="105"/>
  <c r="C4964" i="105"/>
  <c r="C4963" i="105"/>
  <c r="C4962" i="105"/>
  <c r="C4961" i="105"/>
  <c r="C4960" i="105"/>
  <c r="C4959" i="105"/>
  <c r="C4958" i="105"/>
  <c r="C4957" i="105"/>
  <c r="C4956" i="105"/>
  <c r="C4955" i="105"/>
  <c r="C4954" i="105"/>
  <c r="C4953" i="105"/>
  <c r="C4952" i="105"/>
  <c r="C4951" i="105"/>
  <c r="C4950" i="105"/>
  <c r="C4949" i="105"/>
  <c r="C4948" i="105"/>
  <c r="C4947" i="105"/>
  <c r="C4946" i="105"/>
  <c r="C4945" i="105"/>
  <c r="C4944" i="105"/>
  <c r="C4943" i="105"/>
  <c r="C4942" i="105"/>
  <c r="C4941" i="105"/>
  <c r="C4940" i="105"/>
  <c r="C4939" i="105"/>
  <c r="C4938" i="105"/>
  <c r="C4937" i="105"/>
  <c r="C4936" i="105"/>
  <c r="C4935" i="105"/>
  <c r="C4934" i="105"/>
  <c r="C4933" i="105"/>
  <c r="C4932" i="105"/>
  <c r="C4931" i="105"/>
  <c r="C4930" i="105"/>
  <c r="C4929" i="105"/>
  <c r="C4928" i="105"/>
  <c r="C4927" i="105"/>
  <c r="C4926" i="105"/>
  <c r="C4925" i="105"/>
  <c r="C4924" i="105"/>
  <c r="C4923" i="105"/>
  <c r="C4922" i="105"/>
  <c r="C4921" i="105"/>
  <c r="C4920" i="105"/>
  <c r="C4919" i="105"/>
  <c r="C4918" i="105"/>
  <c r="C4917" i="105"/>
  <c r="C4916" i="105"/>
  <c r="C4915" i="105"/>
  <c r="C4914" i="105"/>
  <c r="C4913" i="105"/>
  <c r="C4912" i="105"/>
  <c r="C4911" i="105"/>
  <c r="C4910" i="105"/>
  <c r="C4909" i="105"/>
  <c r="C4908" i="105"/>
  <c r="C4907" i="105"/>
  <c r="C4906" i="105"/>
  <c r="C4905" i="105"/>
  <c r="C4904" i="105"/>
  <c r="C4903" i="105"/>
  <c r="C4902" i="105"/>
  <c r="C4901" i="105"/>
  <c r="C4900" i="105"/>
  <c r="C4899" i="105"/>
  <c r="C4898" i="105"/>
  <c r="C4897" i="105"/>
  <c r="C4896" i="105"/>
  <c r="C4895" i="105"/>
  <c r="C4894" i="105"/>
  <c r="C4893" i="105"/>
  <c r="C4892" i="105"/>
  <c r="C4891" i="105"/>
  <c r="C4890" i="105"/>
  <c r="C4889" i="105"/>
  <c r="C4888" i="105"/>
  <c r="C4887" i="105"/>
  <c r="C4886" i="105"/>
  <c r="C4885" i="105"/>
  <c r="C4884" i="105"/>
  <c r="C4883" i="105"/>
  <c r="C4882" i="105"/>
  <c r="C4881" i="105"/>
  <c r="C4880" i="105"/>
  <c r="C4879" i="105"/>
  <c r="C4878" i="105"/>
  <c r="C4877" i="105"/>
  <c r="C4876" i="105"/>
  <c r="C4875" i="105"/>
  <c r="C4874" i="105"/>
  <c r="C4873" i="105"/>
  <c r="C4872" i="105"/>
  <c r="C4871" i="105"/>
  <c r="C4870" i="105"/>
  <c r="C4869" i="105"/>
  <c r="C4868" i="105"/>
  <c r="C4867" i="105"/>
  <c r="C4866" i="105"/>
  <c r="C4865" i="105"/>
  <c r="C4864" i="105"/>
  <c r="C4863" i="105"/>
  <c r="C4862" i="105"/>
  <c r="C4861" i="105"/>
  <c r="C4860" i="105"/>
  <c r="C4859" i="105"/>
  <c r="C4858" i="105"/>
  <c r="C4857" i="105"/>
  <c r="C4856" i="105"/>
  <c r="C4855" i="105"/>
  <c r="C4854" i="105"/>
  <c r="C4853" i="105"/>
  <c r="C4852" i="105"/>
  <c r="C4851" i="105"/>
  <c r="C4850" i="105"/>
  <c r="C4849" i="105"/>
  <c r="C4848" i="105"/>
  <c r="C4847" i="105"/>
  <c r="C4846" i="105"/>
  <c r="C4845" i="105"/>
  <c r="C4844" i="105"/>
  <c r="C4843" i="105"/>
  <c r="C4842" i="105"/>
  <c r="C4841" i="105"/>
  <c r="C4840" i="105"/>
  <c r="C4839" i="105"/>
  <c r="C4838" i="105"/>
  <c r="C4837" i="105"/>
  <c r="C4836" i="105"/>
  <c r="C4835" i="105"/>
  <c r="C4834" i="105"/>
  <c r="C4833" i="105"/>
  <c r="C4832" i="105"/>
  <c r="C4831" i="105"/>
  <c r="C4830" i="105"/>
  <c r="C4829" i="105"/>
  <c r="C4828" i="105"/>
  <c r="C4827" i="105"/>
  <c r="C4826" i="105"/>
  <c r="C4825" i="105"/>
  <c r="C4824" i="105"/>
  <c r="C4823" i="105"/>
  <c r="C4822" i="105"/>
  <c r="C4821" i="105"/>
  <c r="C4820" i="105"/>
  <c r="C4819" i="105"/>
  <c r="C4818" i="105"/>
  <c r="C4817" i="105"/>
  <c r="C4816" i="105"/>
  <c r="C4815" i="105"/>
  <c r="C4814" i="105"/>
  <c r="C4813" i="105"/>
  <c r="C4812" i="105"/>
  <c r="C4811" i="105"/>
  <c r="C4810" i="105"/>
  <c r="C4809" i="105"/>
  <c r="C4808" i="105"/>
  <c r="C4807" i="105"/>
  <c r="C4806" i="105"/>
  <c r="C4805" i="105"/>
  <c r="C4804" i="105"/>
  <c r="C4803" i="105"/>
  <c r="C4802" i="105"/>
  <c r="C4801" i="105"/>
  <c r="C4800" i="105"/>
  <c r="C4799" i="105"/>
  <c r="C4798" i="105"/>
  <c r="C4797" i="105"/>
  <c r="C4796" i="105"/>
  <c r="C4795" i="105"/>
  <c r="C4794" i="105"/>
  <c r="C4793" i="105"/>
  <c r="C4792" i="105"/>
  <c r="C4791" i="105"/>
  <c r="C4790" i="105"/>
  <c r="C4789" i="105"/>
  <c r="C4788" i="105"/>
  <c r="C4787" i="105"/>
  <c r="C4786" i="105"/>
  <c r="C4785" i="105"/>
  <c r="C4784" i="105"/>
  <c r="C4783" i="105"/>
  <c r="C4782" i="105"/>
  <c r="C4781" i="105"/>
  <c r="C4780" i="105"/>
  <c r="C4779" i="105"/>
  <c r="C4778" i="105"/>
  <c r="C4777" i="105"/>
  <c r="C4776" i="105"/>
  <c r="C4775" i="105"/>
  <c r="C4774" i="105"/>
  <c r="C4773" i="105"/>
  <c r="C4772" i="105"/>
  <c r="C4771" i="105"/>
  <c r="C4770" i="105"/>
  <c r="C4769" i="105"/>
  <c r="C4768" i="105"/>
  <c r="C4767" i="105"/>
  <c r="C4766" i="105"/>
  <c r="C4765" i="105"/>
  <c r="C4764" i="105"/>
  <c r="C4763" i="105"/>
  <c r="C4762" i="105"/>
  <c r="C4761" i="105"/>
  <c r="C4760" i="105"/>
  <c r="C4759" i="105"/>
  <c r="C4758" i="105"/>
  <c r="C4757" i="105"/>
  <c r="C4756" i="105"/>
  <c r="C4755" i="105"/>
  <c r="C4754" i="105"/>
  <c r="C4753" i="105"/>
  <c r="C4752" i="105"/>
  <c r="C4751" i="105"/>
  <c r="C4750" i="105"/>
  <c r="C4749" i="105"/>
  <c r="C4748" i="105"/>
  <c r="C4747" i="105"/>
  <c r="C4746" i="105"/>
  <c r="C4745" i="105"/>
  <c r="C4744" i="105"/>
  <c r="C4743" i="105"/>
  <c r="C4742" i="105"/>
  <c r="C4741" i="105"/>
  <c r="C4740" i="105"/>
  <c r="C4739" i="105"/>
  <c r="C4738" i="105"/>
  <c r="C4737" i="105"/>
  <c r="C4736" i="105"/>
  <c r="C4735" i="105"/>
  <c r="C4734" i="105"/>
  <c r="C4733" i="105"/>
  <c r="C4732" i="105"/>
  <c r="C4731" i="105"/>
  <c r="C4730" i="105"/>
  <c r="C4729" i="105"/>
  <c r="C4728" i="105"/>
  <c r="C4727" i="105"/>
  <c r="C4726" i="105"/>
  <c r="C4725" i="105"/>
  <c r="C4724" i="105"/>
  <c r="C4723" i="105"/>
  <c r="C4722" i="105"/>
  <c r="C4721" i="105"/>
  <c r="C4720" i="105"/>
  <c r="C4719" i="105"/>
  <c r="C4718" i="105"/>
  <c r="C4717" i="105"/>
  <c r="C4716" i="105"/>
  <c r="C4715" i="105"/>
  <c r="C4714" i="105"/>
  <c r="C4713" i="105"/>
  <c r="C4712" i="105"/>
  <c r="C4711" i="105"/>
  <c r="C4710" i="105"/>
  <c r="C4709" i="105"/>
  <c r="C4708" i="105"/>
  <c r="C4707" i="105"/>
  <c r="C4706" i="105"/>
  <c r="C4705" i="105"/>
  <c r="C4704" i="105"/>
  <c r="C4703" i="105"/>
  <c r="C4702" i="105"/>
  <c r="C4701" i="105"/>
  <c r="C4700" i="105"/>
  <c r="C4699" i="105"/>
  <c r="C4698" i="105"/>
  <c r="C4697" i="105"/>
  <c r="C4696" i="105"/>
  <c r="C4695" i="105"/>
  <c r="C4694" i="105"/>
  <c r="C4693" i="105"/>
  <c r="C4692" i="105"/>
  <c r="C4691" i="105"/>
  <c r="C4690" i="105"/>
  <c r="C4689" i="105"/>
  <c r="C4688" i="105"/>
  <c r="C4687" i="105"/>
  <c r="C4686" i="105"/>
  <c r="C4685" i="105"/>
  <c r="C4684" i="105"/>
  <c r="C4683" i="105"/>
  <c r="C4682" i="105"/>
  <c r="C4681" i="105"/>
  <c r="C4680" i="105"/>
  <c r="C4679" i="105"/>
  <c r="C4678" i="105"/>
  <c r="C4677" i="105"/>
  <c r="C4676" i="105"/>
  <c r="C4675" i="105"/>
  <c r="C4674" i="105"/>
  <c r="C4673" i="105"/>
  <c r="C4672" i="105"/>
  <c r="C4671" i="105"/>
  <c r="C4670" i="105"/>
  <c r="C4669" i="105"/>
  <c r="C4668" i="105"/>
  <c r="C4667" i="105"/>
  <c r="C4666" i="105"/>
  <c r="C4665" i="105"/>
  <c r="C4664" i="105"/>
  <c r="C4663" i="105"/>
  <c r="C4662" i="105"/>
  <c r="C4661" i="105"/>
  <c r="C4660" i="105"/>
  <c r="C4659" i="105"/>
  <c r="C4658" i="105"/>
  <c r="C4657" i="105"/>
  <c r="C4656" i="105"/>
  <c r="C4655" i="105"/>
  <c r="C4654" i="105"/>
  <c r="C4653" i="105"/>
  <c r="C4652" i="105"/>
  <c r="C4651" i="105"/>
  <c r="C4650" i="105"/>
  <c r="C4649" i="105"/>
  <c r="C4648" i="105"/>
  <c r="C4647" i="105"/>
  <c r="C4646" i="105"/>
  <c r="C4645" i="105"/>
  <c r="C4644" i="105"/>
  <c r="C4643" i="105"/>
  <c r="C4642" i="105"/>
  <c r="C4641" i="105"/>
  <c r="C4640" i="105"/>
  <c r="C4639" i="105"/>
  <c r="C4638" i="105"/>
  <c r="C4637" i="105"/>
  <c r="C4636" i="105"/>
  <c r="C4635" i="105"/>
  <c r="C4634" i="105"/>
  <c r="C4633" i="105"/>
  <c r="C4632" i="105"/>
  <c r="C4631" i="105"/>
  <c r="C4630" i="105"/>
  <c r="C4629" i="105"/>
  <c r="C4628" i="105"/>
  <c r="C4627" i="105"/>
  <c r="C4626" i="105"/>
  <c r="C4625" i="105"/>
  <c r="C4624" i="105"/>
  <c r="C4623" i="105"/>
  <c r="C4622" i="105"/>
  <c r="C4621" i="105"/>
  <c r="C4620" i="105"/>
  <c r="C4619" i="105"/>
  <c r="C4618" i="105"/>
  <c r="C4617" i="105"/>
  <c r="C4616" i="105"/>
  <c r="C4615" i="105"/>
  <c r="C4614" i="105"/>
  <c r="C4613" i="105"/>
  <c r="C4612" i="105"/>
  <c r="C4611" i="105"/>
  <c r="C4610" i="105"/>
  <c r="C4609" i="105"/>
  <c r="C4608" i="105"/>
  <c r="C4607" i="105"/>
  <c r="C4606" i="105"/>
  <c r="C4605" i="105"/>
  <c r="C4604" i="105"/>
  <c r="C4603" i="105"/>
  <c r="C4602" i="105"/>
  <c r="C4601" i="105"/>
  <c r="C4600" i="105"/>
  <c r="C4599" i="105"/>
  <c r="C4598" i="105"/>
  <c r="C4597" i="105"/>
  <c r="C4596" i="105"/>
  <c r="C4595" i="105"/>
  <c r="C4594" i="105"/>
  <c r="C4593" i="105"/>
  <c r="C4592" i="105"/>
  <c r="C4591" i="105"/>
  <c r="C4590" i="105"/>
  <c r="C4589" i="105"/>
  <c r="C4588" i="105"/>
  <c r="C4587" i="105"/>
  <c r="C4586" i="105"/>
  <c r="C4585" i="105"/>
  <c r="C4584" i="105"/>
  <c r="C4583" i="105"/>
  <c r="C4582" i="105"/>
  <c r="C4581" i="105"/>
  <c r="C4580" i="105"/>
  <c r="C4579" i="105"/>
  <c r="C4578" i="105"/>
  <c r="C4577" i="105"/>
  <c r="C4576" i="105"/>
  <c r="C4575" i="105"/>
  <c r="C4574" i="105"/>
  <c r="C4573" i="105"/>
  <c r="C4572" i="105"/>
  <c r="C4571" i="105"/>
  <c r="C4570" i="105"/>
  <c r="C4569" i="105"/>
  <c r="C4568" i="105"/>
  <c r="C4567" i="105"/>
  <c r="C4566" i="105"/>
  <c r="C4565" i="105"/>
  <c r="C4564" i="105"/>
  <c r="C4563" i="105"/>
  <c r="C4562" i="105"/>
  <c r="C4561" i="105"/>
  <c r="C4560" i="105"/>
  <c r="C4559" i="105"/>
  <c r="C4558" i="105"/>
  <c r="C4557" i="105"/>
  <c r="C4556" i="105"/>
  <c r="C4555" i="105"/>
  <c r="C4554" i="105"/>
  <c r="C4553" i="105"/>
  <c r="C4552" i="105"/>
  <c r="C4551" i="105"/>
  <c r="C4550" i="105"/>
  <c r="C4549" i="105"/>
  <c r="C4548" i="105"/>
  <c r="C4547" i="105"/>
  <c r="C4546" i="105"/>
  <c r="C4545" i="105"/>
  <c r="C4544" i="105"/>
  <c r="C4543" i="105"/>
  <c r="C4542" i="105"/>
  <c r="C4541" i="105"/>
  <c r="C4540" i="105"/>
  <c r="C4539" i="105"/>
  <c r="C4538" i="105"/>
  <c r="C4537" i="105"/>
  <c r="C4536" i="105"/>
  <c r="C4535" i="105"/>
  <c r="C4534" i="105"/>
  <c r="C4533" i="105"/>
  <c r="C4532" i="105"/>
  <c r="C4531" i="105"/>
  <c r="C4530" i="105"/>
  <c r="C4529" i="105"/>
  <c r="C4528" i="105"/>
  <c r="C4527" i="105"/>
  <c r="C4526" i="105"/>
  <c r="C4525" i="105"/>
  <c r="C4524" i="105"/>
  <c r="C4523" i="105"/>
  <c r="C4522" i="105"/>
  <c r="C4521" i="105"/>
  <c r="C4520" i="105"/>
  <c r="C4519" i="105"/>
  <c r="C4518" i="105"/>
  <c r="C4517" i="105"/>
  <c r="C4516" i="105"/>
  <c r="C4515" i="105"/>
  <c r="C4514" i="105"/>
  <c r="C4513" i="105"/>
  <c r="C4512" i="105"/>
  <c r="C4511" i="105"/>
  <c r="C4510" i="105"/>
  <c r="C4509" i="105"/>
  <c r="C4508" i="105"/>
  <c r="C4507" i="105"/>
  <c r="C4506" i="105"/>
  <c r="C4505" i="105"/>
  <c r="C4504" i="105"/>
  <c r="C4503" i="105"/>
  <c r="C4502" i="105"/>
  <c r="C4501" i="105"/>
  <c r="C4500" i="105"/>
  <c r="C4499" i="105"/>
  <c r="C4498" i="105"/>
  <c r="C4497" i="105"/>
  <c r="C4496" i="105"/>
  <c r="C4495" i="105"/>
  <c r="C4494" i="105"/>
  <c r="C4493" i="105"/>
  <c r="C4492" i="105"/>
  <c r="C4491" i="105"/>
  <c r="C4490" i="105"/>
  <c r="C4489" i="105"/>
  <c r="C4488" i="105"/>
  <c r="C4487" i="105"/>
  <c r="C4486" i="105"/>
  <c r="C4485" i="105"/>
  <c r="C4484" i="105"/>
  <c r="C4483" i="105"/>
  <c r="C4482" i="105"/>
  <c r="C4481" i="105"/>
  <c r="C4480" i="105"/>
  <c r="C4479" i="105"/>
  <c r="C4478" i="105"/>
  <c r="C4477" i="105"/>
  <c r="C4476" i="105"/>
  <c r="C4475" i="105"/>
  <c r="C4474" i="105"/>
  <c r="C4473" i="105"/>
  <c r="C4472" i="105"/>
  <c r="C4471" i="105"/>
  <c r="C4470" i="105"/>
  <c r="C4469" i="105"/>
  <c r="C4468" i="105"/>
  <c r="C4467" i="105"/>
  <c r="C4466" i="105"/>
  <c r="C4465" i="105"/>
  <c r="C4464" i="105"/>
  <c r="C4463" i="105"/>
  <c r="C4462" i="105"/>
  <c r="C4461" i="105"/>
  <c r="C4460" i="105"/>
  <c r="C4459" i="105"/>
  <c r="C4458" i="105"/>
  <c r="C4457" i="105"/>
  <c r="C4456" i="105"/>
  <c r="C4455" i="105"/>
  <c r="C4454" i="105"/>
  <c r="C4453" i="105"/>
  <c r="C4452" i="105"/>
  <c r="C4451" i="105"/>
  <c r="C4450" i="105"/>
  <c r="C4449" i="105"/>
  <c r="C4448" i="105"/>
  <c r="C4447" i="105"/>
  <c r="C4446" i="105"/>
  <c r="C4445" i="105"/>
  <c r="C4444" i="105"/>
  <c r="C4443" i="105"/>
  <c r="C4442" i="105"/>
  <c r="C4441" i="105"/>
  <c r="C4440" i="105"/>
  <c r="C4439" i="105"/>
  <c r="C4438" i="105"/>
  <c r="C4437" i="105"/>
  <c r="C4436" i="105"/>
  <c r="C4435" i="105"/>
  <c r="C4434" i="105"/>
  <c r="C4433" i="105"/>
  <c r="C4432" i="105"/>
  <c r="C4431" i="105"/>
  <c r="C4430" i="105"/>
  <c r="C4429" i="105"/>
  <c r="C4428" i="105"/>
  <c r="C4427" i="105"/>
  <c r="C4426" i="105"/>
  <c r="C4425" i="105"/>
  <c r="C4424" i="105"/>
  <c r="C4423" i="105"/>
  <c r="C4422" i="105"/>
  <c r="C4421" i="105"/>
  <c r="C4420" i="105"/>
  <c r="C4419" i="105"/>
  <c r="C4418" i="105"/>
  <c r="C4417" i="105"/>
  <c r="C4416" i="105"/>
  <c r="C4415" i="105"/>
  <c r="C4414" i="105"/>
  <c r="C4413" i="105"/>
  <c r="C4412" i="105"/>
  <c r="C4411" i="105"/>
  <c r="C4410" i="105"/>
  <c r="C4409" i="105"/>
  <c r="C4408" i="105"/>
  <c r="C4407" i="105"/>
  <c r="C4406" i="105"/>
  <c r="C4405" i="105"/>
  <c r="C4404" i="105"/>
  <c r="C4403" i="105"/>
  <c r="C4402" i="105"/>
  <c r="C4401" i="105"/>
  <c r="C4400" i="105"/>
  <c r="C4399" i="105"/>
  <c r="C4398" i="105"/>
  <c r="C4397" i="105"/>
  <c r="C4396" i="105"/>
  <c r="C4395" i="105"/>
  <c r="C4394" i="105"/>
  <c r="C4393" i="105"/>
  <c r="C4392" i="105"/>
  <c r="C4391" i="105"/>
  <c r="C4390" i="105"/>
  <c r="C4389" i="105"/>
  <c r="C4388" i="105"/>
  <c r="C4387" i="105"/>
  <c r="C4386" i="105"/>
  <c r="C4385" i="105"/>
  <c r="C4384" i="105"/>
  <c r="C4383" i="105"/>
  <c r="C4382" i="105"/>
  <c r="C4381" i="105"/>
  <c r="C4380" i="105"/>
  <c r="C4379" i="105"/>
  <c r="C4378" i="105"/>
  <c r="C4377" i="105"/>
  <c r="C4376" i="105"/>
  <c r="C4375" i="105"/>
  <c r="C4374" i="105"/>
  <c r="C4373" i="105"/>
  <c r="C4372" i="105"/>
  <c r="C4371" i="105"/>
  <c r="C4370" i="105"/>
  <c r="C4369" i="105"/>
  <c r="C4368" i="105"/>
  <c r="C4367" i="105"/>
  <c r="C4366" i="105"/>
  <c r="C4365" i="105"/>
  <c r="C4364" i="105"/>
  <c r="C4363" i="105"/>
  <c r="C4362" i="105"/>
  <c r="C4361" i="105"/>
  <c r="C4360" i="105"/>
  <c r="C4359" i="105"/>
  <c r="C4358" i="105"/>
  <c r="C4357" i="105"/>
  <c r="C4356" i="105"/>
  <c r="C4355" i="105"/>
  <c r="C4354" i="105"/>
  <c r="C4353" i="105"/>
  <c r="C4352" i="105"/>
  <c r="C4351" i="105"/>
  <c r="C4350" i="105"/>
  <c r="C4349" i="105"/>
  <c r="C4348" i="105"/>
  <c r="C4347" i="105"/>
  <c r="C4346" i="105"/>
  <c r="C4345" i="105"/>
  <c r="C4344" i="105"/>
  <c r="C4343" i="105"/>
  <c r="C4342" i="105"/>
  <c r="C4341" i="105"/>
  <c r="C4340" i="105"/>
  <c r="C4339" i="105"/>
  <c r="C4338" i="105"/>
  <c r="C4337" i="105"/>
  <c r="C4336" i="105"/>
  <c r="C4335" i="105"/>
  <c r="C4334" i="105"/>
  <c r="C4333" i="105"/>
  <c r="C4332" i="105"/>
  <c r="C4331" i="105"/>
  <c r="C4330" i="105"/>
  <c r="C4329" i="105"/>
  <c r="C4328" i="105"/>
  <c r="C4327" i="105"/>
  <c r="C4326" i="105"/>
  <c r="C4325" i="105"/>
  <c r="C4324" i="105"/>
  <c r="C4323" i="105"/>
  <c r="C4322" i="105"/>
  <c r="C4321" i="105"/>
  <c r="C4320" i="105"/>
  <c r="C4319" i="105"/>
  <c r="C4318" i="105"/>
  <c r="C4317" i="105"/>
  <c r="C4316" i="105"/>
  <c r="C4315" i="105"/>
  <c r="C4314" i="105"/>
  <c r="C4313" i="105"/>
  <c r="C4312" i="105"/>
  <c r="C4311" i="105"/>
  <c r="C4310" i="105"/>
  <c r="C4309" i="105"/>
  <c r="C4308" i="105"/>
  <c r="C4307" i="105"/>
  <c r="C4306" i="105"/>
  <c r="C4305" i="105"/>
  <c r="C4304" i="105"/>
  <c r="C4303" i="105"/>
  <c r="C4302" i="105"/>
  <c r="C4301" i="105"/>
  <c r="C4300" i="105"/>
  <c r="C4299" i="105"/>
  <c r="C4298" i="105"/>
  <c r="C4297" i="105"/>
  <c r="C4296" i="105"/>
  <c r="C4295" i="105"/>
  <c r="C4294" i="105"/>
  <c r="C4293" i="105"/>
  <c r="C4292" i="105"/>
  <c r="C4291" i="105"/>
  <c r="C4290" i="105"/>
  <c r="C4289" i="105"/>
  <c r="C4288" i="105"/>
  <c r="C4287" i="105"/>
  <c r="C4286" i="105"/>
  <c r="C4285" i="105"/>
  <c r="C4284" i="105"/>
  <c r="C4283" i="105"/>
  <c r="C4282" i="105"/>
  <c r="C4281" i="105"/>
  <c r="C4280" i="105"/>
  <c r="C4279" i="105"/>
  <c r="C4278" i="105"/>
  <c r="C4277" i="105"/>
  <c r="C4276" i="105"/>
  <c r="C4275" i="105"/>
  <c r="C4274" i="105"/>
  <c r="C4273" i="105"/>
  <c r="C4272" i="105"/>
  <c r="C4271" i="105"/>
  <c r="C4270" i="105"/>
  <c r="C4269" i="105"/>
  <c r="C4268" i="105"/>
  <c r="C4267" i="105"/>
  <c r="C4266" i="105"/>
  <c r="C4265" i="105"/>
  <c r="C4264" i="105"/>
  <c r="C4263" i="105"/>
  <c r="C4262" i="105"/>
  <c r="C4261" i="105"/>
  <c r="C4260" i="105"/>
  <c r="C4259" i="105"/>
  <c r="C4258" i="105"/>
  <c r="C4257" i="105"/>
  <c r="C4256" i="105"/>
  <c r="C4255" i="105"/>
  <c r="C4254" i="105"/>
  <c r="C4253" i="105"/>
  <c r="C4252" i="105"/>
  <c r="C4251" i="105"/>
  <c r="C4250" i="105"/>
  <c r="C4249" i="105"/>
  <c r="C4248" i="105"/>
  <c r="C4247" i="105"/>
  <c r="C4246" i="105"/>
  <c r="C4245" i="105"/>
  <c r="C4244" i="105"/>
  <c r="C4243" i="105"/>
  <c r="C4242" i="105"/>
  <c r="C4241" i="105"/>
  <c r="C4240" i="105"/>
  <c r="C4239" i="105"/>
  <c r="C4238" i="105"/>
  <c r="C4237" i="105"/>
  <c r="C4236" i="105"/>
  <c r="C4235" i="105"/>
  <c r="C4234" i="105"/>
  <c r="C4233" i="105"/>
  <c r="C4232" i="105"/>
  <c r="C4231" i="105"/>
  <c r="C4230" i="105"/>
  <c r="C4229" i="105"/>
  <c r="C4228" i="105"/>
  <c r="C4227" i="105"/>
  <c r="C4226" i="105"/>
  <c r="C4225" i="105"/>
  <c r="C4224" i="105"/>
  <c r="C4223" i="105"/>
  <c r="C4222" i="105"/>
  <c r="C4221" i="105"/>
  <c r="C4220" i="105"/>
  <c r="C4219" i="105"/>
  <c r="C4218" i="105"/>
  <c r="C4217" i="105"/>
  <c r="C4216" i="105"/>
  <c r="C4215" i="105"/>
  <c r="C4214" i="105"/>
  <c r="C4213" i="105"/>
  <c r="C4212" i="105"/>
  <c r="C4211" i="105"/>
  <c r="C4210" i="105"/>
  <c r="C4209" i="105"/>
  <c r="C4208" i="105"/>
  <c r="C4207" i="105"/>
  <c r="C4206" i="105"/>
  <c r="C4205" i="105"/>
  <c r="C4204" i="105"/>
  <c r="C4203" i="105"/>
  <c r="C4202" i="105"/>
  <c r="C4201" i="105"/>
  <c r="C4200" i="105"/>
  <c r="C4199" i="105"/>
  <c r="C4198" i="105"/>
  <c r="C4197" i="105"/>
  <c r="C4196" i="105"/>
  <c r="C4195" i="105"/>
  <c r="C4194" i="105"/>
  <c r="C4193" i="105"/>
  <c r="C4192" i="105"/>
  <c r="C4191" i="105"/>
  <c r="C4190" i="105"/>
  <c r="C4189" i="105"/>
  <c r="C4188" i="105"/>
  <c r="C4187" i="105"/>
  <c r="C4186" i="105"/>
  <c r="C4185" i="105"/>
  <c r="C4184" i="105"/>
  <c r="C4183" i="105"/>
  <c r="C4182" i="105"/>
  <c r="C4181" i="105"/>
  <c r="C4180" i="105"/>
  <c r="C4179" i="105"/>
  <c r="C4178" i="105"/>
  <c r="C4177" i="105"/>
  <c r="C4176" i="105"/>
  <c r="C4175" i="105"/>
  <c r="C4174" i="105"/>
  <c r="C4173" i="105"/>
  <c r="C4172" i="105"/>
  <c r="C4171" i="105"/>
  <c r="C4170" i="105"/>
  <c r="C4169" i="105"/>
  <c r="C4168" i="105"/>
  <c r="C4167" i="105"/>
  <c r="C4166" i="105"/>
  <c r="C4165" i="105"/>
  <c r="C4164" i="105"/>
  <c r="C4163" i="105"/>
  <c r="C4162" i="105"/>
  <c r="C4161" i="105"/>
  <c r="C4160" i="105"/>
  <c r="C4159" i="105"/>
  <c r="C4158" i="105"/>
  <c r="C4157" i="105"/>
  <c r="C4156" i="105"/>
  <c r="C4155" i="105"/>
  <c r="C4154" i="105"/>
  <c r="C4153" i="105"/>
  <c r="C4152" i="105"/>
  <c r="C4151" i="105"/>
  <c r="C4150" i="105"/>
  <c r="C4149" i="105"/>
  <c r="C4148" i="105"/>
  <c r="C4147" i="105"/>
  <c r="C4146" i="105"/>
  <c r="C4145" i="105"/>
  <c r="C4144" i="105"/>
  <c r="C4143" i="105"/>
  <c r="C4142" i="105"/>
  <c r="C4141" i="105"/>
  <c r="C4140" i="105"/>
  <c r="C4139" i="105"/>
  <c r="C4138" i="105"/>
  <c r="C4137" i="105"/>
  <c r="C4136" i="105"/>
  <c r="C4135" i="105"/>
  <c r="C4134" i="105"/>
  <c r="C4133" i="105"/>
  <c r="C4132" i="105"/>
  <c r="C4131" i="105"/>
  <c r="C4130" i="105"/>
  <c r="C4129" i="105"/>
  <c r="C4128" i="105"/>
  <c r="C4127" i="105"/>
  <c r="C4126" i="105"/>
  <c r="C4125" i="105"/>
  <c r="C4124" i="105"/>
  <c r="C4123" i="105"/>
  <c r="C4122" i="105"/>
  <c r="C4121" i="105"/>
  <c r="C4120" i="105"/>
  <c r="C4119" i="105"/>
  <c r="C4118" i="105"/>
  <c r="C4117" i="105"/>
  <c r="C4116" i="105"/>
  <c r="C4115" i="105"/>
  <c r="C4114" i="105"/>
  <c r="C4113" i="105"/>
  <c r="C4112" i="105"/>
  <c r="C4111" i="105"/>
  <c r="C4110" i="105"/>
  <c r="C4109" i="105"/>
  <c r="C4108" i="105"/>
  <c r="C4107" i="105"/>
  <c r="C4106" i="105"/>
  <c r="C4105" i="105"/>
  <c r="C4104" i="105"/>
  <c r="C4103" i="105"/>
  <c r="C4102" i="105"/>
  <c r="C4101" i="105"/>
  <c r="C4100" i="105"/>
  <c r="C4099" i="105"/>
  <c r="C4098" i="105"/>
  <c r="C4097" i="105"/>
  <c r="C4096" i="105"/>
  <c r="C4095" i="105"/>
  <c r="C4094" i="105"/>
  <c r="C4093" i="105"/>
  <c r="C4092" i="105"/>
  <c r="C4091" i="105"/>
  <c r="C4090" i="105"/>
  <c r="C4089" i="105"/>
  <c r="C4088" i="105"/>
  <c r="C4087" i="105"/>
  <c r="C4086" i="105"/>
  <c r="C4085" i="105"/>
  <c r="C4084" i="105"/>
  <c r="C4083" i="105"/>
  <c r="C4082" i="105"/>
  <c r="C4081" i="105"/>
  <c r="C4080" i="105"/>
  <c r="C4079" i="105"/>
  <c r="C4078" i="105"/>
  <c r="C4077" i="105"/>
  <c r="C4076" i="105"/>
  <c r="C4075" i="105"/>
  <c r="C4074" i="105"/>
  <c r="C4073" i="105"/>
  <c r="C4072" i="105"/>
  <c r="C4071" i="105"/>
  <c r="C4070" i="105"/>
  <c r="C4069" i="105"/>
  <c r="C4068" i="105"/>
  <c r="C4067" i="105"/>
  <c r="C4066" i="105"/>
  <c r="C4065" i="105"/>
  <c r="C4064" i="105"/>
  <c r="C4063" i="105"/>
  <c r="C4062" i="105"/>
  <c r="C4061" i="105"/>
  <c r="C4060" i="105"/>
  <c r="C4059" i="105"/>
  <c r="C4058" i="105"/>
  <c r="C4057" i="105"/>
  <c r="C4056" i="105"/>
  <c r="C4055" i="105"/>
  <c r="C4054" i="105"/>
  <c r="C4053" i="105"/>
  <c r="C4052" i="105"/>
  <c r="C4051" i="105"/>
  <c r="C4050" i="105"/>
  <c r="C4049" i="105"/>
  <c r="C4048" i="105"/>
  <c r="C4047" i="105"/>
  <c r="C4046" i="105"/>
  <c r="C4045" i="105"/>
  <c r="C4044" i="105"/>
  <c r="C4043" i="105"/>
  <c r="C4042" i="105"/>
  <c r="C4041" i="105"/>
  <c r="C4040" i="105"/>
  <c r="C4039" i="105"/>
  <c r="C4038" i="105"/>
  <c r="C4037" i="105"/>
  <c r="C4036" i="105"/>
  <c r="C4035" i="105"/>
  <c r="C4034" i="105"/>
  <c r="C4033" i="105"/>
  <c r="C4032" i="105"/>
  <c r="C4031" i="105"/>
  <c r="C4030" i="105"/>
  <c r="C4029" i="105"/>
  <c r="C4028" i="105"/>
  <c r="C4027" i="105"/>
  <c r="C4026" i="105"/>
  <c r="C4025" i="105"/>
  <c r="C4024" i="105"/>
  <c r="C4023" i="105"/>
  <c r="C4022" i="105"/>
  <c r="C4021" i="105"/>
  <c r="C4020" i="105"/>
  <c r="C4019" i="105"/>
  <c r="C4018" i="105"/>
  <c r="C4017" i="105"/>
  <c r="C4016" i="105"/>
  <c r="C4015" i="105"/>
  <c r="C4014" i="105"/>
  <c r="C4013" i="105"/>
  <c r="C4012" i="105"/>
  <c r="C4011" i="105"/>
  <c r="C4010" i="105"/>
  <c r="C4009" i="105"/>
  <c r="C4008" i="105"/>
  <c r="C4007" i="105"/>
  <c r="C4006" i="105"/>
  <c r="C4005" i="105"/>
  <c r="C4004" i="105"/>
  <c r="C4003" i="105"/>
  <c r="C4002" i="105"/>
  <c r="C4001" i="105"/>
  <c r="C4000" i="105"/>
  <c r="C3999" i="105"/>
  <c r="C3998" i="105"/>
  <c r="C3997" i="105"/>
  <c r="C3996" i="105"/>
  <c r="C3995" i="105"/>
  <c r="C3994" i="105"/>
  <c r="C3993" i="105"/>
  <c r="C3992" i="105"/>
  <c r="C3991" i="105"/>
  <c r="C3990" i="105"/>
  <c r="C3989" i="105"/>
  <c r="C3988" i="105"/>
  <c r="C3987" i="105"/>
  <c r="C3986" i="105"/>
  <c r="C3985" i="105"/>
  <c r="C3984" i="105"/>
  <c r="C3983" i="105"/>
  <c r="C3982" i="105"/>
  <c r="C3981" i="105"/>
  <c r="C3980" i="105"/>
  <c r="C3979" i="105"/>
  <c r="C3978" i="105"/>
  <c r="C3977" i="105"/>
  <c r="C3976" i="105"/>
  <c r="C3975" i="105"/>
  <c r="C3974" i="105"/>
  <c r="C3973" i="105"/>
  <c r="C3972" i="105"/>
  <c r="C3971" i="105"/>
  <c r="C3970" i="105"/>
  <c r="C3969" i="105"/>
  <c r="C3968" i="105"/>
  <c r="C3967" i="105"/>
  <c r="C3966" i="105"/>
  <c r="C3965" i="105"/>
  <c r="C3964" i="105"/>
  <c r="C3963" i="105"/>
  <c r="C3962" i="105"/>
  <c r="C3961" i="105"/>
  <c r="C3960" i="105"/>
  <c r="C3959" i="105"/>
  <c r="C3958" i="105"/>
  <c r="C3957" i="105"/>
  <c r="C3956" i="105"/>
  <c r="C3955" i="105"/>
  <c r="C3954" i="105"/>
  <c r="C3953" i="105"/>
  <c r="C3952" i="105"/>
  <c r="C3951" i="105"/>
  <c r="C3950" i="105"/>
  <c r="C3949" i="105"/>
  <c r="C3948" i="105"/>
  <c r="C3947" i="105"/>
  <c r="C3946" i="105"/>
  <c r="C3945" i="105"/>
  <c r="C3944" i="105"/>
  <c r="C3943" i="105"/>
  <c r="C3942" i="105"/>
  <c r="C3941" i="105"/>
  <c r="C3940" i="105"/>
  <c r="C3939" i="105"/>
  <c r="C3938" i="105"/>
  <c r="C3937" i="105"/>
  <c r="C3936" i="105"/>
  <c r="C3935" i="105"/>
  <c r="C3934" i="105"/>
  <c r="C3933" i="105"/>
  <c r="C3932" i="105"/>
  <c r="C3931" i="105"/>
  <c r="C3930" i="105"/>
  <c r="C3929" i="105"/>
  <c r="C3928" i="105"/>
  <c r="C3927" i="105"/>
  <c r="C3926" i="105"/>
  <c r="C3925" i="105"/>
  <c r="C3924" i="105"/>
  <c r="C3923" i="105"/>
  <c r="C3922" i="105"/>
  <c r="C3921" i="105"/>
  <c r="C3920" i="105"/>
  <c r="C3919" i="105"/>
  <c r="C3918" i="105"/>
  <c r="C3917" i="105"/>
  <c r="C3916" i="105"/>
  <c r="C3915" i="105"/>
  <c r="C3914" i="105"/>
  <c r="C3913" i="105"/>
  <c r="C3912" i="105"/>
  <c r="C3911" i="105"/>
  <c r="C3910" i="105"/>
  <c r="C3909" i="105"/>
  <c r="C3908" i="105"/>
  <c r="C3907" i="105"/>
  <c r="C3906" i="105"/>
  <c r="C3905" i="105"/>
  <c r="C3904" i="105"/>
  <c r="C3903" i="105"/>
  <c r="C3902" i="105"/>
  <c r="C3901" i="105"/>
  <c r="C3900" i="105"/>
  <c r="C3899" i="105"/>
  <c r="C3898" i="105"/>
  <c r="C3897" i="105"/>
  <c r="C3896" i="105"/>
  <c r="C3895" i="105"/>
  <c r="C3894" i="105"/>
  <c r="C3893" i="105"/>
  <c r="C3892" i="105"/>
  <c r="C3891" i="105"/>
  <c r="C3890" i="105"/>
  <c r="C3889" i="105"/>
  <c r="C3888" i="105"/>
  <c r="C3887" i="105"/>
  <c r="C3886" i="105"/>
  <c r="C3885" i="105"/>
  <c r="C3884" i="105"/>
  <c r="C3883" i="105"/>
  <c r="C3882" i="105"/>
  <c r="C3881" i="105"/>
  <c r="C3880" i="105"/>
  <c r="C3879" i="105"/>
  <c r="C3878" i="105"/>
  <c r="C3877" i="105"/>
  <c r="C3876" i="105"/>
  <c r="C3875" i="105"/>
  <c r="C3874" i="105"/>
  <c r="C3873" i="105"/>
  <c r="C3872" i="105"/>
  <c r="C3871" i="105"/>
  <c r="C3870" i="105"/>
  <c r="C3869" i="105"/>
  <c r="C3868" i="105"/>
  <c r="C3867" i="105"/>
  <c r="C3866" i="105"/>
  <c r="C3865" i="105"/>
  <c r="C3864" i="105"/>
  <c r="C3863" i="105"/>
  <c r="C3862" i="105"/>
  <c r="C3861" i="105"/>
  <c r="C3860" i="105"/>
  <c r="C3859" i="105"/>
  <c r="C3858" i="105"/>
  <c r="C3857" i="105"/>
  <c r="C3856" i="105"/>
  <c r="C3855" i="105"/>
  <c r="C3854" i="105"/>
  <c r="C3853" i="105"/>
  <c r="C3852" i="105"/>
  <c r="C3851" i="105"/>
  <c r="C3850" i="105"/>
  <c r="C3849" i="105"/>
  <c r="C3848" i="105"/>
  <c r="C3847" i="105"/>
  <c r="C3846" i="105"/>
  <c r="C3845" i="105"/>
  <c r="C3844" i="105"/>
  <c r="C3843" i="105"/>
  <c r="C3842" i="105"/>
  <c r="C3841" i="105"/>
  <c r="C3840" i="105"/>
  <c r="C3839" i="105"/>
  <c r="C3838" i="105"/>
  <c r="C3837" i="105"/>
  <c r="C3836" i="105"/>
  <c r="C3835" i="105"/>
  <c r="C3834" i="105"/>
  <c r="C3833" i="105"/>
  <c r="C3832" i="105"/>
  <c r="C3831" i="105"/>
  <c r="C3830" i="105"/>
  <c r="C3829" i="105"/>
  <c r="C3828" i="105"/>
  <c r="C3827" i="105"/>
  <c r="C3826" i="105"/>
  <c r="C3825" i="105"/>
  <c r="C3824" i="105"/>
  <c r="C3823" i="105"/>
  <c r="C3822" i="105"/>
  <c r="C3821" i="105"/>
  <c r="C3820" i="105"/>
  <c r="C3819" i="105"/>
  <c r="C3818" i="105"/>
  <c r="C3817" i="105"/>
  <c r="C3816" i="105"/>
  <c r="C3815" i="105"/>
  <c r="C3814" i="105"/>
  <c r="C3813" i="105"/>
  <c r="C3812" i="105"/>
  <c r="C3811" i="105"/>
  <c r="C3810" i="105"/>
  <c r="C3809" i="105"/>
  <c r="C3808" i="105"/>
  <c r="C3807" i="105"/>
  <c r="C3806" i="105"/>
  <c r="C3805" i="105"/>
  <c r="C3804" i="105"/>
  <c r="C3803" i="105"/>
  <c r="C3802" i="105"/>
  <c r="C3801" i="105"/>
  <c r="C3800" i="105"/>
  <c r="C3799" i="105"/>
  <c r="C3798" i="105"/>
  <c r="C3797" i="105"/>
  <c r="C3796" i="105"/>
  <c r="C3795" i="105"/>
  <c r="C3794" i="105"/>
  <c r="C3793" i="105"/>
  <c r="C3792" i="105"/>
  <c r="C3791" i="105"/>
  <c r="C3790" i="105"/>
  <c r="C3789" i="105"/>
  <c r="C3788" i="105"/>
  <c r="C3787" i="105"/>
  <c r="C3786" i="105"/>
  <c r="C3785" i="105"/>
  <c r="C3784" i="105"/>
  <c r="C3783" i="105"/>
  <c r="C3782" i="105"/>
  <c r="C3781" i="105"/>
  <c r="C3780" i="105"/>
  <c r="C3779" i="105"/>
  <c r="C3778" i="105"/>
  <c r="C3777" i="105"/>
  <c r="C3776" i="105"/>
  <c r="C3775" i="105"/>
  <c r="C3774" i="105"/>
  <c r="C3773" i="105"/>
  <c r="C3772" i="105"/>
  <c r="C3771" i="105"/>
  <c r="C3770" i="105"/>
  <c r="C3769" i="105"/>
  <c r="C3768" i="105"/>
  <c r="C3767" i="105"/>
  <c r="C3766" i="105"/>
  <c r="C3765" i="105"/>
  <c r="C3764" i="105"/>
  <c r="C3763" i="105"/>
  <c r="C3762" i="105"/>
  <c r="C3761" i="105"/>
  <c r="C3760" i="105"/>
  <c r="C3759" i="105"/>
  <c r="C3758" i="105"/>
  <c r="C3757" i="105"/>
  <c r="C3756" i="105"/>
  <c r="C3755" i="105"/>
  <c r="C3754" i="105"/>
  <c r="C3753" i="105"/>
  <c r="C3752" i="105"/>
  <c r="C3751" i="105"/>
  <c r="C3750" i="105"/>
  <c r="C3749" i="105"/>
  <c r="C3748" i="105"/>
  <c r="C3747" i="105"/>
  <c r="C3746" i="105"/>
  <c r="C3745" i="105"/>
  <c r="C3744" i="105"/>
  <c r="C3743" i="105"/>
  <c r="C3742" i="105"/>
  <c r="C3741" i="105"/>
  <c r="C3740" i="105"/>
  <c r="C3739" i="105"/>
  <c r="C3738" i="105"/>
  <c r="C3737" i="105"/>
  <c r="C3736" i="105"/>
  <c r="C3735" i="105"/>
  <c r="C3734" i="105"/>
  <c r="C3733" i="105"/>
  <c r="C3732" i="105"/>
  <c r="C3731" i="105"/>
  <c r="C3730" i="105"/>
  <c r="C3729" i="105"/>
  <c r="C3728" i="105"/>
  <c r="C3727" i="105"/>
  <c r="C3726" i="105"/>
  <c r="C3725" i="105"/>
  <c r="C3724" i="105"/>
  <c r="C3723" i="105"/>
  <c r="C3722" i="105"/>
  <c r="C3721" i="105"/>
  <c r="C3720" i="105"/>
  <c r="C3719" i="105"/>
  <c r="C3718" i="105"/>
  <c r="C3717" i="105"/>
  <c r="C3716" i="105"/>
  <c r="C3715" i="105"/>
  <c r="C3714" i="105"/>
  <c r="C3713" i="105"/>
  <c r="C3712" i="105"/>
  <c r="C3711" i="105"/>
  <c r="C3710" i="105"/>
  <c r="C3709" i="105"/>
  <c r="C3708" i="105"/>
  <c r="C3707" i="105"/>
  <c r="C3706" i="105"/>
  <c r="C3705" i="105"/>
  <c r="C3704" i="105"/>
  <c r="C3703" i="105"/>
  <c r="C3702" i="105"/>
  <c r="C3701" i="105"/>
  <c r="C3700" i="105"/>
  <c r="C3699" i="105"/>
  <c r="C3698" i="105"/>
  <c r="C3697" i="105"/>
  <c r="C3696" i="105"/>
  <c r="C3695" i="105"/>
  <c r="C3694" i="105"/>
  <c r="C3693" i="105"/>
  <c r="C3692" i="105"/>
  <c r="C3691" i="105"/>
  <c r="C3690" i="105"/>
  <c r="C3689" i="105"/>
  <c r="C3688" i="105"/>
  <c r="C3687" i="105"/>
  <c r="C3686" i="105"/>
  <c r="C3685" i="105"/>
  <c r="C3684" i="105"/>
  <c r="C3683" i="105"/>
  <c r="C3682" i="105"/>
  <c r="C3681" i="105"/>
  <c r="C3680" i="105"/>
  <c r="C3679" i="105"/>
  <c r="C3678" i="105"/>
  <c r="C3677" i="105"/>
  <c r="C3676" i="105"/>
  <c r="C3675" i="105"/>
  <c r="C3674" i="105"/>
  <c r="C3673" i="105"/>
  <c r="C3672" i="105"/>
  <c r="C3671" i="105"/>
  <c r="C3670" i="105"/>
  <c r="C3669" i="105"/>
  <c r="C3668" i="105"/>
  <c r="C3667" i="105"/>
  <c r="C3666" i="105"/>
  <c r="C3665" i="105"/>
  <c r="C3664" i="105"/>
  <c r="C3663" i="105"/>
  <c r="C3662" i="105"/>
  <c r="C3661" i="105"/>
  <c r="C3660" i="105"/>
  <c r="C3659" i="105"/>
  <c r="C3658" i="105"/>
  <c r="C3657" i="105"/>
  <c r="C3656" i="105"/>
  <c r="C3655" i="105"/>
  <c r="C3654" i="105"/>
  <c r="C3653" i="105"/>
  <c r="C3652" i="105"/>
  <c r="C3651" i="105"/>
  <c r="C3650" i="105"/>
  <c r="C3649" i="105"/>
  <c r="C3648" i="105"/>
  <c r="C3647" i="105"/>
  <c r="C3646" i="105"/>
  <c r="C3645" i="105"/>
  <c r="C3644" i="105"/>
  <c r="C3643" i="105"/>
  <c r="C3642" i="105"/>
  <c r="C3641" i="105"/>
  <c r="C3640" i="105"/>
  <c r="C3639" i="105"/>
  <c r="C3638" i="105"/>
  <c r="C3637" i="105"/>
  <c r="C3636" i="105"/>
  <c r="C3635" i="105"/>
  <c r="C3634" i="105"/>
  <c r="C3633" i="105"/>
  <c r="C3632" i="105"/>
  <c r="C3631" i="105"/>
  <c r="C3630" i="105"/>
  <c r="C3629" i="105"/>
  <c r="C3628" i="105"/>
  <c r="C3627" i="105"/>
  <c r="C3626" i="105"/>
  <c r="C3625" i="105"/>
  <c r="C3624" i="105"/>
  <c r="C3623" i="105"/>
  <c r="C3622" i="105"/>
  <c r="C3621" i="105"/>
  <c r="C3620" i="105"/>
  <c r="C3619" i="105"/>
  <c r="C3618" i="105"/>
  <c r="C3617" i="105"/>
  <c r="C3616" i="105"/>
  <c r="C3615" i="105"/>
  <c r="C3614" i="105"/>
  <c r="C3613" i="105"/>
  <c r="C3612" i="105"/>
  <c r="C3611" i="105"/>
  <c r="C3610" i="105"/>
  <c r="C3609" i="105"/>
  <c r="C3608" i="105"/>
  <c r="C3607" i="105"/>
  <c r="C3606" i="105"/>
  <c r="C3605" i="105"/>
  <c r="C3604" i="105"/>
  <c r="C3603" i="105"/>
  <c r="C3602" i="105"/>
  <c r="C3601" i="105"/>
  <c r="C3600" i="105"/>
  <c r="C3599" i="105"/>
  <c r="C3598" i="105"/>
  <c r="C3597" i="105"/>
  <c r="C3596" i="105"/>
  <c r="C3595" i="105"/>
  <c r="C3594" i="105"/>
  <c r="C3593" i="105"/>
  <c r="C3592" i="105"/>
  <c r="C3591" i="105"/>
  <c r="C3590" i="105"/>
  <c r="C3589" i="105"/>
  <c r="C3588" i="105"/>
  <c r="C3587" i="105"/>
  <c r="C3586" i="105"/>
  <c r="C3585" i="105"/>
  <c r="C3584" i="105"/>
  <c r="C3583" i="105"/>
  <c r="C3582" i="105"/>
  <c r="C3581" i="105"/>
  <c r="C3580" i="105"/>
  <c r="C3579" i="105"/>
  <c r="C3578" i="105"/>
  <c r="C3577" i="105"/>
  <c r="C3576" i="105"/>
  <c r="C3575" i="105"/>
  <c r="C3574" i="105"/>
  <c r="C3573" i="105"/>
  <c r="C3572" i="105"/>
  <c r="C3571" i="105"/>
  <c r="C3570" i="105"/>
  <c r="C3569" i="105"/>
  <c r="C3568" i="105"/>
  <c r="C3567" i="105"/>
  <c r="C3566" i="105"/>
  <c r="C3565" i="105"/>
  <c r="C3564" i="105"/>
  <c r="C3563" i="105"/>
  <c r="C3562" i="105"/>
  <c r="C3561" i="105"/>
  <c r="C3560" i="105"/>
  <c r="C3559" i="105"/>
  <c r="C3558" i="105"/>
  <c r="C3557" i="105"/>
  <c r="C3556" i="105"/>
  <c r="C3555" i="105"/>
  <c r="C3554" i="105"/>
  <c r="C3553" i="105"/>
  <c r="C3552" i="105"/>
  <c r="C3551" i="105"/>
  <c r="C3550" i="105"/>
  <c r="C3549" i="105"/>
  <c r="C3548" i="105"/>
  <c r="C3547" i="105"/>
  <c r="C3546" i="105"/>
  <c r="C3545" i="105"/>
  <c r="C3544" i="105"/>
  <c r="C3543" i="105"/>
  <c r="C3542" i="105"/>
  <c r="C3541" i="105"/>
  <c r="C3540" i="105"/>
  <c r="C3539" i="105"/>
  <c r="C3538" i="105"/>
  <c r="C3537" i="105"/>
  <c r="C3536" i="105"/>
  <c r="C3535" i="105"/>
  <c r="C3534" i="105"/>
  <c r="C3533" i="105"/>
  <c r="C3532" i="105"/>
  <c r="C3531" i="105"/>
  <c r="C3530" i="105"/>
  <c r="C3529" i="105"/>
  <c r="C3528" i="105"/>
  <c r="C3527" i="105"/>
  <c r="C3526" i="105"/>
  <c r="C3525" i="105"/>
  <c r="C3524" i="105"/>
  <c r="C3523" i="105"/>
  <c r="C3522" i="105"/>
  <c r="C3521" i="105"/>
  <c r="C3520" i="105"/>
  <c r="C3519" i="105"/>
  <c r="C3518" i="105"/>
  <c r="C3517" i="105"/>
  <c r="C3516" i="105"/>
  <c r="C3515" i="105"/>
  <c r="C3514" i="105"/>
  <c r="C3513" i="105"/>
  <c r="C3512" i="105"/>
  <c r="C3511" i="105"/>
  <c r="C3510" i="105"/>
  <c r="C3509" i="105"/>
  <c r="C3508" i="105"/>
  <c r="C3507" i="105"/>
  <c r="C3506" i="105"/>
  <c r="C3505" i="105"/>
  <c r="C3504" i="105"/>
  <c r="C3503" i="105"/>
  <c r="C3502" i="105"/>
  <c r="C3501" i="105"/>
  <c r="C3500" i="105"/>
  <c r="C3499" i="105"/>
  <c r="C3498" i="105"/>
  <c r="C3497" i="105"/>
  <c r="C3496" i="105"/>
  <c r="C3495" i="105"/>
  <c r="C3494" i="105"/>
  <c r="C3493" i="105"/>
  <c r="C3492" i="105"/>
  <c r="C3491" i="105"/>
  <c r="C3490" i="105"/>
  <c r="C3489" i="105"/>
  <c r="C3488" i="105"/>
  <c r="C3487" i="105"/>
  <c r="C3486" i="105"/>
  <c r="C3485" i="105"/>
  <c r="C3484" i="105"/>
  <c r="C3483" i="105"/>
  <c r="C3482" i="105"/>
  <c r="C3481" i="105"/>
  <c r="C3480" i="105"/>
  <c r="C3479" i="105"/>
  <c r="C3478" i="105"/>
  <c r="C3477" i="105"/>
  <c r="C3476" i="105"/>
  <c r="C3475" i="105"/>
  <c r="C3474" i="105"/>
  <c r="C3473" i="105"/>
  <c r="C3472" i="105"/>
  <c r="C3471" i="105"/>
  <c r="C3470" i="105"/>
  <c r="C3469" i="105"/>
  <c r="C3468" i="105"/>
  <c r="C3467" i="105"/>
  <c r="C3466" i="105"/>
  <c r="C3465" i="105"/>
  <c r="C3464" i="105"/>
  <c r="C3463" i="105"/>
  <c r="C3462" i="105"/>
  <c r="C3461" i="105"/>
  <c r="C3460" i="105"/>
  <c r="C3459" i="105"/>
  <c r="C3458" i="105"/>
  <c r="C3457" i="105"/>
  <c r="C3456" i="105"/>
  <c r="C3455" i="105"/>
  <c r="C3454" i="105"/>
  <c r="C3453" i="105"/>
  <c r="C3452" i="105"/>
  <c r="C3451" i="105"/>
  <c r="C3450" i="105"/>
  <c r="C3449" i="105"/>
  <c r="C3448" i="105"/>
  <c r="C3447" i="105"/>
  <c r="C3446" i="105"/>
  <c r="C3445" i="105"/>
  <c r="C3444" i="105"/>
  <c r="C3443" i="105"/>
  <c r="C3442" i="105"/>
  <c r="C3441" i="105"/>
  <c r="C3440" i="105"/>
  <c r="C3439" i="105"/>
  <c r="C3438" i="105"/>
  <c r="C3437" i="105"/>
  <c r="C3436" i="105"/>
  <c r="C3435" i="105"/>
  <c r="C3434" i="105"/>
  <c r="C3433" i="105"/>
  <c r="C3432" i="105"/>
  <c r="C3431" i="105"/>
  <c r="C3430" i="105"/>
  <c r="C3429" i="105"/>
  <c r="C3428" i="105"/>
  <c r="C3427" i="105"/>
  <c r="C3426" i="105"/>
  <c r="C3425" i="105"/>
  <c r="C3424" i="105"/>
  <c r="C3423" i="105"/>
  <c r="C3422" i="105"/>
  <c r="C3421" i="105"/>
  <c r="C3420" i="105"/>
  <c r="C3419" i="105"/>
  <c r="C3418" i="105"/>
  <c r="C3417" i="105"/>
  <c r="C3416" i="105"/>
  <c r="C3415" i="105"/>
  <c r="C3414" i="105"/>
  <c r="C3413" i="105"/>
  <c r="C3412" i="105"/>
  <c r="C3411" i="105"/>
  <c r="C3410" i="105"/>
  <c r="C3409" i="105"/>
  <c r="C3408" i="105"/>
  <c r="C3407" i="105"/>
  <c r="C3406" i="105"/>
  <c r="C3405" i="105"/>
  <c r="C3404" i="105"/>
  <c r="C3403" i="105"/>
  <c r="C3402" i="105"/>
  <c r="C3401" i="105"/>
  <c r="C3400" i="105"/>
  <c r="C3399" i="105"/>
  <c r="C3398" i="105"/>
  <c r="C3397" i="105"/>
  <c r="C3396" i="105"/>
  <c r="C3395" i="105"/>
  <c r="C3394" i="105"/>
  <c r="C3393" i="105"/>
  <c r="C3392" i="105"/>
  <c r="C3391" i="105"/>
  <c r="C3390" i="105"/>
  <c r="C3389" i="105"/>
  <c r="C3388" i="105"/>
  <c r="C3387" i="105"/>
  <c r="C3386" i="105"/>
  <c r="C3385" i="105"/>
  <c r="C3384" i="105"/>
  <c r="C3383" i="105"/>
  <c r="C3382" i="105"/>
  <c r="C3381" i="105"/>
  <c r="C3380" i="105"/>
  <c r="C3379" i="105"/>
  <c r="C3378" i="105"/>
  <c r="C3377" i="105"/>
  <c r="C3376" i="105"/>
  <c r="C3375" i="105"/>
  <c r="C3374" i="105"/>
  <c r="C3373" i="105"/>
  <c r="C3372" i="105"/>
  <c r="C3371" i="105"/>
  <c r="C3370" i="105"/>
  <c r="C3369" i="105"/>
  <c r="C3368" i="105"/>
  <c r="C3367" i="105"/>
  <c r="C3366" i="105"/>
  <c r="C3365" i="105"/>
  <c r="C3364" i="105"/>
  <c r="C3363" i="105"/>
  <c r="C3362" i="105"/>
  <c r="C3361" i="105"/>
  <c r="C3360" i="105"/>
  <c r="C3359" i="105"/>
  <c r="C3358" i="105"/>
  <c r="C3357" i="105"/>
  <c r="C3356" i="105"/>
  <c r="C3355" i="105"/>
  <c r="C3354" i="105"/>
  <c r="C3353" i="105"/>
  <c r="C3352" i="105"/>
  <c r="C3351" i="105"/>
  <c r="C3350" i="105"/>
  <c r="C3349" i="105"/>
  <c r="C3348" i="105"/>
  <c r="C3347" i="105"/>
  <c r="C3346" i="105"/>
  <c r="C3345" i="105"/>
  <c r="C3344" i="105"/>
  <c r="C3343" i="105"/>
  <c r="C3342" i="105"/>
  <c r="C3341" i="105"/>
  <c r="C3340" i="105"/>
  <c r="C3339" i="105"/>
  <c r="C3338" i="105"/>
  <c r="C3337" i="105"/>
  <c r="C3336" i="105"/>
  <c r="C3335" i="105"/>
  <c r="C3334" i="105"/>
  <c r="C3333" i="105"/>
  <c r="C3332" i="105"/>
  <c r="C3331" i="105"/>
  <c r="C3330" i="105"/>
  <c r="C3329" i="105"/>
  <c r="C3328" i="105"/>
  <c r="C3327" i="105"/>
  <c r="C3326" i="105"/>
  <c r="C3325" i="105"/>
  <c r="C3324" i="105"/>
  <c r="C3323" i="105"/>
  <c r="C3322" i="105"/>
  <c r="C3321" i="105"/>
  <c r="C3320" i="105"/>
  <c r="C3319" i="105"/>
  <c r="C3318" i="105"/>
  <c r="C3317" i="105"/>
  <c r="C3316" i="105"/>
  <c r="C3315" i="105"/>
  <c r="C3314" i="105"/>
  <c r="C3313" i="105"/>
  <c r="C3312" i="105"/>
  <c r="C3311" i="105"/>
  <c r="C3310" i="105"/>
  <c r="C3309" i="105"/>
  <c r="C3308" i="105"/>
  <c r="C3307" i="105"/>
  <c r="C3306" i="105"/>
  <c r="C3305" i="105"/>
  <c r="C3304" i="105"/>
  <c r="C3303" i="105"/>
  <c r="C3302" i="105"/>
  <c r="C3301" i="105"/>
  <c r="C3300" i="105"/>
  <c r="C3299" i="105"/>
  <c r="C3298" i="105"/>
  <c r="C3297" i="105"/>
  <c r="C3296" i="105"/>
  <c r="C3295" i="105"/>
  <c r="C3294" i="105"/>
  <c r="C3293" i="105"/>
  <c r="C3292" i="105"/>
  <c r="C3291" i="105"/>
  <c r="C3290" i="105"/>
  <c r="C3289" i="105"/>
  <c r="C3288" i="105"/>
  <c r="C3287" i="105"/>
  <c r="C3286" i="105"/>
  <c r="C3285" i="105"/>
  <c r="C3284" i="105"/>
  <c r="C3283" i="105"/>
  <c r="C3282" i="105"/>
  <c r="C3281" i="105"/>
  <c r="C3280" i="105"/>
  <c r="C3279" i="105"/>
  <c r="C3278" i="105"/>
  <c r="C3277" i="105"/>
  <c r="C3276" i="105"/>
  <c r="C3275" i="105"/>
  <c r="C3274" i="105"/>
  <c r="C3273" i="105"/>
  <c r="C3272" i="105"/>
  <c r="C3271" i="105"/>
  <c r="C3270" i="105"/>
  <c r="C3269" i="105"/>
  <c r="C3268" i="105"/>
  <c r="C3267" i="105"/>
  <c r="C3266" i="105"/>
  <c r="C3265" i="105"/>
  <c r="C3264" i="105"/>
  <c r="C3263" i="105"/>
  <c r="C3262" i="105"/>
  <c r="C3261" i="105"/>
  <c r="C3260" i="105"/>
  <c r="C3259" i="105"/>
  <c r="C3258" i="105"/>
  <c r="C3257" i="105"/>
  <c r="C3256" i="105"/>
  <c r="C3255" i="105"/>
  <c r="C3254" i="105"/>
  <c r="C3253" i="105"/>
  <c r="C3252" i="105"/>
  <c r="C3251" i="105"/>
  <c r="C3250" i="105"/>
  <c r="C3249" i="105"/>
  <c r="C3248" i="105"/>
  <c r="C3247" i="105"/>
  <c r="C3246" i="105"/>
  <c r="C3245" i="105"/>
  <c r="C3244" i="105"/>
  <c r="C3243" i="105"/>
  <c r="C3242" i="105"/>
  <c r="C3241" i="105"/>
  <c r="C3240" i="105"/>
  <c r="C3239" i="105"/>
  <c r="C3238" i="105"/>
  <c r="C3237" i="105"/>
  <c r="C3236" i="105"/>
  <c r="C3235" i="105"/>
  <c r="C3234" i="105"/>
  <c r="C3233" i="105"/>
  <c r="C3232" i="105"/>
  <c r="C3231" i="105"/>
  <c r="C3230" i="105"/>
  <c r="C3229" i="105"/>
  <c r="C3228" i="105"/>
  <c r="C3227" i="105"/>
  <c r="C3226" i="105"/>
  <c r="C3225" i="105"/>
  <c r="C3224" i="105"/>
  <c r="C3223" i="105"/>
  <c r="C3222" i="105"/>
  <c r="C3221" i="105"/>
  <c r="C3220" i="105"/>
  <c r="C3219" i="105"/>
  <c r="C3218" i="105"/>
  <c r="C3217" i="105"/>
  <c r="C3216" i="105"/>
  <c r="C3215" i="105"/>
  <c r="C3214" i="105"/>
  <c r="C3213" i="105"/>
  <c r="C3212" i="105"/>
  <c r="C3211" i="105"/>
  <c r="C3210" i="105"/>
  <c r="C3209" i="105"/>
  <c r="C3208" i="105"/>
  <c r="C3207" i="105"/>
  <c r="C3206" i="105"/>
  <c r="C3205" i="105"/>
  <c r="C3204" i="105"/>
  <c r="C3203" i="105"/>
  <c r="C3202" i="105"/>
  <c r="C3201" i="105"/>
  <c r="C3200" i="105"/>
  <c r="C3199" i="105"/>
  <c r="C3198" i="105"/>
  <c r="C3197" i="105"/>
  <c r="C3196" i="105"/>
  <c r="C3195" i="105"/>
  <c r="C3194" i="105"/>
  <c r="C3193" i="105"/>
  <c r="C3192" i="105"/>
  <c r="C3191" i="105"/>
  <c r="C3190" i="105"/>
  <c r="C3189" i="105"/>
  <c r="C3188" i="105"/>
  <c r="C3187" i="105"/>
  <c r="C3186" i="105"/>
  <c r="C3185" i="105"/>
  <c r="C3184" i="105"/>
  <c r="C3183" i="105"/>
  <c r="C3182" i="105"/>
  <c r="C3181" i="105"/>
  <c r="C3180" i="105"/>
  <c r="C3179" i="105"/>
  <c r="C3178" i="105"/>
  <c r="C3177" i="105"/>
  <c r="C3176" i="105"/>
  <c r="C3175" i="105"/>
  <c r="C3174" i="105"/>
  <c r="C3173" i="105"/>
  <c r="C3172" i="105"/>
  <c r="C3171" i="105"/>
  <c r="C3170" i="105"/>
  <c r="C3169" i="105"/>
  <c r="C3168" i="105"/>
  <c r="C3167" i="105"/>
  <c r="C3166" i="105"/>
  <c r="C3165" i="105"/>
  <c r="C3164" i="105"/>
  <c r="C3163" i="105"/>
  <c r="C3162" i="105"/>
  <c r="C3161" i="105"/>
  <c r="C3160" i="105"/>
  <c r="C3159" i="105"/>
  <c r="C3158" i="105"/>
  <c r="C3157" i="105"/>
  <c r="C3156" i="105"/>
  <c r="C3155" i="105"/>
  <c r="C3154" i="105"/>
  <c r="C3153" i="105"/>
  <c r="C3152" i="105"/>
  <c r="C3151" i="105"/>
  <c r="C3150" i="105"/>
  <c r="C3149" i="105"/>
  <c r="C3148" i="105"/>
  <c r="C3147" i="105"/>
  <c r="C3146" i="105"/>
  <c r="C3145" i="105"/>
  <c r="C3144" i="105"/>
  <c r="C3143" i="105"/>
  <c r="C3142" i="105"/>
  <c r="C3141" i="105"/>
  <c r="C3140" i="105"/>
  <c r="C3139" i="105"/>
  <c r="C3138" i="105"/>
  <c r="C3137" i="105"/>
  <c r="C3136" i="105"/>
  <c r="C3135" i="105"/>
  <c r="C3134" i="105"/>
  <c r="C3133" i="105"/>
  <c r="C3132" i="105"/>
  <c r="C3131" i="105"/>
  <c r="C3130" i="105"/>
  <c r="C3129" i="105"/>
  <c r="C3128" i="105"/>
  <c r="C3127" i="105"/>
  <c r="C3126" i="105"/>
  <c r="C3125" i="105"/>
  <c r="C3124" i="105"/>
  <c r="C3123" i="105"/>
  <c r="C3122" i="105"/>
  <c r="C3121" i="105"/>
  <c r="C3120" i="105"/>
  <c r="C3119" i="105"/>
  <c r="C3118" i="105"/>
  <c r="C3117" i="105"/>
  <c r="C3116" i="105"/>
  <c r="C3115" i="105"/>
  <c r="C3114" i="105"/>
  <c r="C3113" i="105"/>
  <c r="C3112" i="105"/>
  <c r="C3111" i="105"/>
  <c r="C3110" i="105"/>
  <c r="C3109" i="105"/>
  <c r="C3108" i="105"/>
  <c r="C3107" i="105"/>
  <c r="C3106" i="105"/>
  <c r="C3105" i="105"/>
  <c r="C3104" i="105"/>
  <c r="C3103" i="105"/>
  <c r="C3102" i="105"/>
  <c r="C3101" i="105"/>
  <c r="C3100" i="105"/>
  <c r="C3099" i="105"/>
  <c r="C3098" i="105"/>
  <c r="C3097" i="105"/>
  <c r="C3096" i="105"/>
  <c r="C3095" i="105"/>
  <c r="C3094" i="105"/>
  <c r="C3093" i="105"/>
  <c r="C3092" i="105"/>
  <c r="C3091" i="105"/>
  <c r="C3090" i="105"/>
  <c r="C3089" i="105"/>
  <c r="C3088" i="105"/>
  <c r="C3087" i="105"/>
  <c r="C3086" i="105"/>
  <c r="C3085" i="105"/>
  <c r="C3084" i="105"/>
  <c r="C3083" i="105"/>
  <c r="C3082" i="105"/>
  <c r="C3081" i="105"/>
  <c r="C3080" i="105"/>
  <c r="C3079" i="105"/>
  <c r="C3078" i="105"/>
  <c r="C3077" i="105"/>
  <c r="C3076" i="105"/>
  <c r="C3075" i="105"/>
  <c r="C3074" i="105"/>
  <c r="C3073" i="105"/>
  <c r="C3072" i="105"/>
  <c r="C3071" i="105"/>
  <c r="C3070" i="105"/>
  <c r="C3069" i="105"/>
  <c r="C3068" i="105"/>
  <c r="C3067" i="105"/>
  <c r="C3066" i="105"/>
  <c r="C3065" i="105"/>
  <c r="C3064" i="105"/>
  <c r="C3063" i="105"/>
  <c r="C3062" i="105"/>
  <c r="C3061" i="105"/>
  <c r="C3060" i="105"/>
  <c r="C3059" i="105"/>
  <c r="C3058" i="105"/>
  <c r="C3057" i="105"/>
  <c r="C3056" i="105"/>
  <c r="C3055" i="105"/>
  <c r="C3054" i="105"/>
  <c r="C3053" i="105"/>
  <c r="C3052" i="105"/>
  <c r="C3051" i="105"/>
  <c r="C3050" i="105"/>
  <c r="C3049" i="105"/>
  <c r="C3048" i="105"/>
  <c r="C3047" i="105"/>
  <c r="C3046" i="105"/>
  <c r="C3045" i="105"/>
  <c r="C3044" i="105"/>
  <c r="C3043" i="105"/>
  <c r="C3042" i="105"/>
  <c r="C3041" i="105"/>
  <c r="C3040" i="105"/>
  <c r="C3039" i="105"/>
  <c r="C3038" i="105"/>
  <c r="C3037" i="105"/>
  <c r="C3036" i="105"/>
  <c r="C3035" i="105"/>
  <c r="C3034" i="105"/>
  <c r="C3033" i="105"/>
  <c r="C3032" i="105"/>
  <c r="C3031" i="105"/>
  <c r="C3030" i="105"/>
  <c r="C3029" i="105"/>
  <c r="C3028" i="105"/>
  <c r="C3027" i="105"/>
  <c r="C3026" i="105"/>
  <c r="C3025" i="105"/>
  <c r="C3024" i="105"/>
  <c r="C3023" i="105"/>
  <c r="C3022" i="105"/>
  <c r="C3021" i="105"/>
  <c r="C3020" i="105"/>
  <c r="C3019" i="105"/>
  <c r="C3018" i="105"/>
  <c r="C3017" i="105"/>
  <c r="C3016" i="105"/>
  <c r="C3015" i="105"/>
  <c r="C3014" i="105"/>
  <c r="C3013" i="105"/>
  <c r="C3012" i="105"/>
  <c r="C3011" i="105"/>
  <c r="C3010" i="105"/>
  <c r="C3009" i="105"/>
  <c r="C3008" i="105"/>
  <c r="C3007" i="105"/>
  <c r="C3006" i="105"/>
  <c r="C3005" i="105"/>
  <c r="C3004" i="105"/>
  <c r="C3003" i="105"/>
  <c r="C3002" i="105"/>
  <c r="C3001" i="105"/>
  <c r="C3000" i="105"/>
  <c r="C2999" i="105"/>
  <c r="C2998" i="105"/>
  <c r="C2997" i="105"/>
  <c r="C2996" i="105"/>
  <c r="C2995" i="105"/>
  <c r="C2994" i="105"/>
  <c r="C2993" i="105"/>
  <c r="C2992" i="105"/>
  <c r="C2991" i="105"/>
  <c r="C2990" i="105"/>
  <c r="C2989" i="105"/>
  <c r="C2988" i="105"/>
  <c r="C2987" i="105"/>
  <c r="C2986" i="105"/>
  <c r="C2985" i="105"/>
  <c r="C2984" i="105"/>
  <c r="C2983" i="105"/>
  <c r="C2982" i="105"/>
  <c r="C2981" i="105"/>
  <c r="C2980" i="105"/>
  <c r="C2979" i="105"/>
  <c r="C2978" i="105"/>
  <c r="C2977" i="105"/>
  <c r="C2976" i="105"/>
  <c r="C2975" i="105"/>
  <c r="C2974" i="105"/>
  <c r="C2973" i="105"/>
  <c r="C2972" i="105"/>
  <c r="C2971" i="105"/>
  <c r="C2970" i="105"/>
  <c r="C2969" i="105"/>
  <c r="C2968" i="105"/>
  <c r="C2967" i="105"/>
  <c r="C2966" i="105"/>
  <c r="C2965" i="105"/>
  <c r="C2964" i="105"/>
  <c r="C2963" i="105"/>
  <c r="C2962" i="105"/>
  <c r="C2961" i="105"/>
  <c r="C2960" i="105"/>
  <c r="C2959" i="105"/>
  <c r="C2958" i="105"/>
  <c r="C2957" i="105"/>
  <c r="C2956" i="105"/>
  <c r="C2955" i="105"/>
  <c r="C2954" i="105"/>
  <c r="C2953" i="105"/>
  <c r="C2952" i="105"/>
  <c r="C2951" i="105"/>
  <c r="C2950" i="105"/>
  <c r="C2949" i="105"/>
  <c r="C2948" i="105"/>
  <c r="C2947" i="105"/>
  <c r="C2946" i="105"/>
  <c r="C2945" i="105"/>
  <c r="C2944" i="105"/>
  <c r="C2943" i="105"/>
  <c r="C2942" i="105"/>
  <c r="C2941" i="105"/>
  <c r="C2940" i="105"/>
  <c r="C2939" i="105"/>
  <c r="C2938" i="105"/>
  <c r="C2937" i="105"/>
  <c r="C2936" i="105"/>
  <c r="C2935" i="105"/>
  <c r="C2934" i="105"/>
  <c r="C2933" i="105"/>
  <c r="C2932" i="105"/>
  <c r="C2931" i="105"/>
  <c r="C2930" i="105"/>
  <c r="C2929" i="105"/>
  <c r="C2928" i="105"/>
  <c r="C2927" i="105"/>
  <c r="C2926" i="105"/>
  <c r="C2925" i="105"/>
  <c r="C2924" i="105"/>
  <c r="C2923" i="105"/>
  <c r="C2922" i="105"/>
  <c r="C2921" i="105"/>
  <c r="C2920" i="105"/>
  <c r="C2919" i="105"/>
  <c r="C2918" i="105"/>
  <c r="C2917" i="105"/>
  <c r="C2916" i="105"/>
  <c r="C2915" i="105"/>
  <c r="C2914" i="105"/>
  <c r="C2913" i="105"/>
  <c r="C2912" i="105"/>
  <c r="C2911" i="105"/>
  <c r="C2910" i="105"/>
  <c r="C2909" i="105"/>
  <c r="C2908" i="105"/>
  <c r="C2907" i="105"/>
  <c r="C2906" i="105"/>
  <c r="C2905" i="105"/>
  <c r="C2904" i="105"/>
  <c r="C2903" i="105"/>
  <c r="C2902" i="105"/>
  <c r="C2901" i="105"/>
  <c r="C2900" i="105"/>
  <c r="C2899" i="105"/>
  <c r="C2898" i="105"/>
  <c r="C2897" i="105"/>
  <c r="C2896" i="105"/>
  <c r="C2895" i="105"/>
  <c r="C2894" i="105"/>
  <c r="C2893" i="105"/>
  <c r="C2892" i="105"/>
  <c r="C2891" i="105"/>
  <c r="C2890" i="105"/>
  <c r="C2889" i="105"/>
  <c r="C2888" i="105"/>
  <c r="C2887" i="105"/>
  <c r="C2886" i="105"/>
  <c r="C2885" i="105"/>
  <c r="C2884" i="105"/>
  <c r="C2883" i="105"/>
  <c r="C2882" i="105"/>
  <c r="C2881" i="105"/>
  <c r="C2880" i="105"/>
  <c r="C2879" i="105"/>
  <c r="C2878" i="105"/>
  <c r="C2877" i="105"/>
  <c r="C2876" i="105"/>
  <c r="C2875" i="105"/>
  <c r="C2874" i="105"/>
  <c r="C2873" i="105"/>
  <c r="C2872" i="105"/>
  <c r="C2871" i="105"/>
  <c r="C2870" i="105"/>
  <c r="C2869" i="105"/>
  <c r="C2868" i="105"/>
  <c r="C2867" i="105"/>
  <c r="C2866" i="105"/>
  <c r="C2865" i="105"/>
  <c r="C2864" i="105"/>
  <c r="C2863" i="105"/>
  <c r="C2862" i="105"/>
  <c r="C2861" i="105"/>
  <c r="C2860" i="105"/>
  <c r="C2859" i="105"/>
  <c r="C2858" i="105"/>
  <c r="C2857" i="105"/>
  <c r="C2856" i="105"/>
  <c r="C2855" i="105"/>
  <c r="C2854" i="105"/>
  <c r="C2853" i="105"/>
  <c r="C2852" i="105"/>
  <c r="C2851" i="105"/>
  <c r="C2850" i="105"/>
  <c r="C2849" i="105"/>
  <c r="C2848" i="105"/>
  <c r="C2847" i="105"/>
  <c r="C2846" i="105"/>
  <c r="C2845" i="105"/>
  <c r="C2844" i="105"/>
  <c r="C2843" i="105"/>
  <c r="C2842" i="105"/>
  <c r="C2841" i="105"/>
  <c r="C2840" i="105"/>
  <c r="C2839" i="105"/>
  <c r="C2838" i="105"/>
  <c r="C2837" i="105"/>
  <c r="C2836" i="105"/>
  <c r="C2835" i="105"/>
  <c r="C2834" i="105"/>
  <c r="C2833" i="105"/>
  <c r="C2832" i="105"/>
  <c r="C2831" i="105"/>
  <c r="C2830" i="105"/>
  <c r="C2829" i="105"/>
  <c r="C2828" i="105"/>
  <c r="C2827" i="105"/>
  <c r="C2826" i="105"/>
  <c r="C2825" i="105"/>
  <c r="C2824" i="105"/>
  <c r="C2823" i="105"/>
  <c r="C2822" i="105"/>
  <c r="C2821" i="105"/>
  <c r="C2820" i="105"/>
  <c r="C2819" i="105"/>
  <c r="C2818" i="105"/>
  <c r="C2817" i="105"/>
  <c r="C2816" i="105"/>
  <c r="C2815" i="105"/>
  <c r="C2814" i="105"/>
  <c r="C2813" i="105"/>
  <c r="C2812" i="105"/>
  <c r="C2811" i="105"/>
  <c r="C2810" i="105"/>
  <c r="C2809" i="105"/>
  <c r="C2808" i="105"/>
  <c r="C2807" i="105"/>
  <c r="C2806" i="105"/>
  <c r="C2805" i="105"/>
  <c r="C2804" i="105"/>
  <c r="C2803" i="105"/>
  <c r="C2802" i="105"/>
  <c r="C2801" i="105"/>
  <c r="C2800" i="105"/>
  <c r="C2799" i="105"/>
  <c r="C2798" i="105"/>
  <c r="C2797" i="105"/>
  <c r="C2796" i="105"/>
  <c r="C2795" i="105"/>
  <c r="C2794" i="105"/>
  <c r="C2793" i="105"/>
  <c r="C2792" i="105"/>
  <c r="C2791" i="105"/>
  <c r="C2790" i="105"/>
  <c r="C2789" i="105"/>
  <c r="C2788" i="105"/>
  <c r="C2787" i="105"/>
  <c r="C2786" i="105"/>
  <c r="C2785" i="105"/>
  <c r="C2784" i="105"/>
  <c r="C2783" i="105"/>
  <c r="C2782" i="105"/>
  <c r="C2781" i="105"/>
  <c r="C2780" i="105"/>
  <c r="C2779" i="105"/>
  <c r="C2778" i="105"/>
  <c r="C2777" i="105"/>
  <c r="C2776" i="105"/>
  <c r="C2775" i="105"/>
  <c r="C2774" i="105"/>
  <c r="C2773" i="105"/>
  <c r="C2772" i="105"/>
  <c r="C2771" i="105"/>
  <c r="C2770" i="105"/>
  <c r="C2769" i="105"/>
  <c r="C2768" i="105"/>
  <c r="C2767" i="105"/>
  <c r="C2766" i="105"/>
  <c r="C2765" i="105"/>
  <c r="C2764" i="105"/>
  <c r="C2763" i="105"/>
  <c r="C2762" i="105"/>
  <c r="C2761" i="105"/>
  <c r="C2760" i="105"/>
  <c r="C2759" i="105"/>
  <c r="C2758" i="105"/>
  <c r="C2757" i="105"/>
  <c r="C2756" i="105"/>
  <c r="C2755" i="105"/>
  <c r="C2754" i="105"/>
  <c r="C2753" i="105"/>
  <c r="C2752" i="105"/>
  <c r="C2751" i="105"/>
  <c r="C2750" i="105"/>
  <c r="C2749" i="105"/>
  <c r="C2748" i="105"/>
  <c r="C2747" i="105"/>
  <c r="C2746" i="105"/>
  <c r="C2745" i="105"/>
  <c r="C2744" i="105"/>
  <c r="C2743" i="105"/>
  <c r="C2742" i="105"/>
  <c r="C2741" i="105"/>
  <c r="C2740" i="105"/>
  <c r="C2739" i="105"/>
  <c r="C2738" i="105"/>
  <c r="C2737" i="105"/>
  <c r="C2736" i="105"/>
  <c r="C2735" i="105"/>
  <c r="C2734" i="105"/>
  <c r="C2733" i="105"/>
  <c r="C2732" i="105"/>
  <c r="C2731" i="105"/>
  <c r="C2730" i="105"/>
  <c r="C2729" i="105"/>
  <c r="C2728" i="105"/>
  <c r="C2727" i="105"/>
  <c r="C2726" i="105"/>
  <c r="C2725" i="105"/>
  <c r="C2724" i="105"/>
  <c r="C2723" i="105"/>
  <c r="C2722" i="105"/>
  <c r="C2721" i="105"/>
  <c r="C2720" i="105"/>
  <c r="C2719" i="105"/>
  <c r="C2718" i="105"/>
  <c r="C2717" i="105"/>
  <c r="C2716" i="105"/>
  <c r="C2715" i="105"/>
  <c r="C2714" i="105"/>
  <c r="C2713" i="105"/>
  <c r="C2712" i="105"/>
  <c r="C2711" i="105"/>
  <c r="C2710" i="105"/>
  <c r="C2709" i="105"/>
  <c r="C2708" i="105"/>
  <c r="C2707" i="105"/>
  <c r="C2706" i="105"/>
  <c r="C2705" i="105"/>
  <c r="C2704" i="105"/>
  <c r="C2703" i="105"/>
  <c r="C2702" i="105"/>
  <c r="C2701" i="105"/>
  <c r="C2700" i="105"/>
  <c r="C2699" i="105"/>
  <c r="C2698" i="105"/>
  <c r="C2697" i="105"/>
  <c r="C2696" i="105"/>
  <c r="C2695" i="105"/>
  <c r="C2694" i="105"/>
  <c r="C2693" i="105"/>
  <c r="C2692" i="105"/>
  <c r="C2691" i="105"/>
  <c r="C2690" i="105"/>
  <c r="C2689" i="105"/>
  <c r="C2688" i="105"/>
  <c r="C2687" i="105"/>
  <c r="C2686" i="105"/>
  <c r="C2685" i="105"/>
  <c r="C2684" i="105"/>
  <c r="C2683" i="105"/>
  <c r="C2682" i="105"/>
  <c r="C2681" i="105"/>
  <c r="C2680" i="105"/>
  <c r="C2679" i="105"/>
  <c r="C2678" i="105"/>
  <c r="C2677" i="105"/>
  <c r="C2676" i="105"/>
  <c r="C2675" i="105"/>
  <c r="C2674" i="105"/>
  <c r="C2673" i="105"/>
  <c r="C2672" i="105"/>
  <c r="C2671" i="105"/>
  <c r="C2670" i="105"/>
  <c r="C2669" i="105"/>
  <c r="C2668" i="105"/>
  <c r="C2667" i="105"/>
  <c r="C2666" i="105"/>
  <c r="C2665" i="105"/>
  <c r="C2664" i="105"/>
  <c r="C2663" i="105"/>
  <c r="C2662" i="105"/>
  <c r="C2661" i="105"/>
  <c r="C2660" i="105"/>
  <c r="C2659" i="105"/>
  <c r="C2658" i="105"/>
  <c r="C2657" i="105"/>
  <c r="C2656" i="105"/>
  <c r="C2655" i="105"/>
  <c r="C2654" i="105"/>
  <c r="C2653" i="105"/>
  <c r="C2652" i="105"/>
  <c r="C2651" i="105"/>
  <c r="C2650" i="105"/>
  <c r="C2649" i="105"/>
  <c r="C2648" i="105"/>
  <c r="C2647" i="105"/>
  <c r="C2646" i="105"/>
  <c r="C2645" i="105"/>
  <c r="C2644" i="105"/>
  <c r="C2643" i="105"/>
  <c r="C2642" i="105"/>
  <c r="C2641" i="105"/>
  <c r="C2640" i="105"/>
  <c r="C2639" i="105"/>
  <c r="C2638" i="105"/>
  <c r="C2637" i="105"/>
  <c r="C2636" i="105"/>
  <c r="C2635" i="105"/>
  <c r="C2634" i="105"/>
  <c r="C2633" i="105"/>
  <c r="C2632" i="105"/>
  <c r="C2631" i="105"/>
  <c r="C2630" i="105"/>
  <c r="C2629" i="105"/>
  <c r="C2628" i="105"/>
  <c r="C2627" i="105"/>
  <c r="C2626" i="105"/>
  <c r="C2625" i="105"/>
  <c r="C2624" i="105"/>
  <c r="C2623" i="105"/>
  <c r="C2622" i="105"/>
  <c r="C2621" i="105"/>
  <c r="C2620" i="105"/>
  <c r="C2619" i="105"/>
  <c r="C2618" i="105"/>
  <c r="C2617" i="105"/>
  <c r="C2616" i="105"/>
  <c r="C2615" i="105"/>
  <c r="C2614" i="105"/>
  <c r="C2613" i="105"/>
  <c r="C2612" i="105"/>
  <c r="C2611" i="105"/>
  <c r="C2610" i="105"/>
  <c r="C2609" i="105"/>
  <c r="C2608" i="105"/>
  <c r="C2607" i="105"/>
  <c r="C2606" i="105"/>
  <c r="C2605" i="105"/>
  <c r="C2604" i="105"/>
  <c r="C2603" i="105"/>
  <c r="C2602" i="105"/>
  <c r="C2601" i="105"/>
  <c r="C2600" i="105"/>
  <c r="C2599" i="105"/>
  <c r="C2598" i="105"/>
  <c r="C2597" i="105"/>
  <c r="C2596" i="105"/>
  <c r="C2595" i="105"/>
  <c r="C2594" i="105"/>
  <c r="C2593" i="105"/>
  <c r="C2592" i="105"/>
  <c r="C2591" i="105"/>
  <c r="C2590" i="105"/>
  <c r="C2589" i="105"/>
  <c r="C2588" i="105"/>
  <c r="C2587" i="105"/>
  <c r="C2586" i="105"/>
  <c r="C2585" i="105"/>
  <c r="C2584" i="105"/>
  <c r="C2583" i="105"/>
  <c r="C2582" i="105"/>
  <c r="C2581" i="105"/>
  <c r="C2580" i="105"/>
  <c r="C2579" i="105"/>
  <c r="C2578" i="105"/>
  <c r="C2577" i="105"/>
  <c r="C2576" i="105"/>
  <c r="C2575" i="105"/>
  <c r="C2574" i="105"/>
  <c r="C2573" i="105"/>
  <c r="C2572" i="105"/>
  <c r="C2571" i="105"/>
  <c r="C2570" i="105"/>
  <c r="C2569" i="105"/>
  <c r="C2568" i="105"/>
  <c r="C2567" i="105"/>
  <c r="C2566" i="105"/>
  <c r="C2565" i="105"/>
  <c r="C2564" i="105"/>
  <c r="C2563" i="105"/>
  <c r="C2562" i="105"/>
  <c r="C2561" i="105"/>
  <c r="C2560" i="105"/>
  <c r="C2559" i="105"/>
  <c r="C2558" i="105"/>
  <c r="C2557" i="105"/>
  <c r="C2556" i="105"/>
  <c r="C2555" i="105"/>
  <c r="C2554" i="105"/>
  <c r="C2553" i="105"/>
  <c r="C2552" i="105"/>
  <c r="C2551" i="105"/>
  <c r="C2550" i="105"/>
  <c r="C2549" i="105"/>
  <c r="C2548" i="105"/>
  <c r="C2547" i="105"/>
  <c r="C2546" i="105"/>
  <c r="C2545" i="105"/>
  <c r="C2544" i="105"/>
  <c r="C2543" i="105"/>
  <c r="C2542" i="105"/>
  <c r="C2541" i="105"/>
  <c r="C2540" i="105"/>
  <c r="C2539" i="105"/>
  <c r="C2538" i="105"/>
  <c r="C2537" i="105"/>
  <c r="C2536" i="105"/>
  <c r="C2535" i="105"/>
  <c r="C2534" i="105"/>
  <c r="C2533" i="105"/>
  <c r="C2532" i="105"/>
  <c r="C2531" i="105"/>
  <c r="C2530" i="105"/>
  <c r="C2529" i="105"/>
  <c r="C2528" i="105"/>
  <c r="C2527" i="105"/>
  <c r="C2526" i="105"/>
  <c r="C2525" i="105"/>
  <c r="C2524" i="105"/>
  <c r="C2523" i="105"/>
  <c r="C2522" i="105"/>
  <c r="C2521" i="105"/>
  <c r="C2520" i="105"/>
  <c r="C2519" i="105"/>
  <c r="C2518" i="105"/>
  <c r="C2517" i="105"/>
  <c r="C2516" i="105"/>
  <c r="C2515" i="105"/>
  <c r="C2514" i="105"/>
  <c r="C2513" i="105"/>
  <c r="C2512" i="105"/>
  <c r="C2511" i="105"/>
  <c r="C2510" i="105"/>
  <c r="C2509" i="105"/>
  <c r="C2508" i="105"/>
  <c r="C2507" i="105"/>
  <c r="C2506" i="105"/>
  <c r="C2505" i="105"/>
  <c r="C2504" i="105"/>
  <c r="C2503" i="105"/>
  <c r="C2502" i="105"/>
  <c r="C2501" i="105"/>
  <c r="C2500" i="105"/>
  <c r="C2499" i="105"/>
  <c r="C2498" i="105"/>
  <c r="C2497" i="105"/>
  <c r="C2496" i="105"/>
  <c r="C2495" i="105"/>
  <c r="C2494" i="105"/>
  <c r="C2493" i="105"/>
  <c r="C2492" i="105"/>
  <c r="C2491" i="105"/>
  <c r="C2490" i="105"/>
  <c r="C2489" i="105"/>
  <c r="C2488" i="105"/>
  <c r="C2487" i="105"/>
  <c r="C2486" i="105"/>
  <c r="C2485" i="105"/>
  <c r="C2484" i="105"/>
  <c r="C2483" i="105"/>
  <c r="C2482" i="105"/>
  <c r="C2481" i="105"/>
  <c r="C2480" i="105"/>
  <c r="C2479" i="105"/>
  <c r="C2478" i="105"/>
  <c r="C2477" i="105"/>
  <c r="C2476" i="105"/>
  <c r="C2475" i="105"/>
  <c r="C2474" i="105"/>
  <c r="C2473" i="105"/>
  <c r="C2472" i="105"/>
  <c r="C2471" i="105"/>
  <c r="C2470" i="105"/>
  <c r="C2469" i="105"/>
  <c r="C2468" i="105"/>
  <c r="C2467" i="105"/>
  <c r="C2466" i="105"/>
  <c r="C2465" i="105"/>
  <c r="C2464" i="105"/>
  <c r="C2463" i="105"/>
  <c r="C2462" i="105"/>
  <c r="C2461" i="105"/>
  <c r="C2460" i="105"/>
  <c r="C2459" i="105"/>
  <c r="C2458" i="105"/>
  <c r="C2457" i="105"/>
  <c r="C2456" i="105"/>
  <c r="C2455" i="105"/>
  <c r="C2454" i="105"/>
  <c r="C2453" i="105"/>
  <c r="C2452" i="105"/>
  <c r="C2451" i="105"/>
  <c r="C2450" i="105"/>
  <c r="C2449" i="105"/>
  <c r="C2448" i="105"/>
  <c r="C2447" i="105"/>
  <c r="C2446" i="105"/>
  <c r="C2445" i="105"/>
  <c r="C2444" i="105"/>
  <c r="C2443" i="105"/>
  <c r="C2442" i="105"/>
  <c r="C2441" i="105"/>
  <c r="C2440" i="105"/>
  <c r="C2439" i="105"/>
  <c r="C2438" i="105"/>
  <c r="C2437" i="105"/>
  <c r="C2436" i="105"/>
  <c r="C2435" i="105"/>
  <c r="C2434" i="105"/>
  <c r="C2433" i="105"/>
  <c r="C2432" i="105"/>
  <c r="C2431" i="105"/>
  <c r="C2430" i="105"/>
  <c r="C2429" i="105"/>
  <c r="C2428" i="105"/>
  <c r="C2427" i="105"/>
  <c r="C2426" i="105"/>
  <c r="C2425" i="105"/>
  <c r="C2424" i="105"/>
  <c r="C2423" i="105"/>
  <c r="C2422" i="105"/>
  <c r="C2421" i="105"/>
  <c r="C2420" i="105"/>
  <c r="C2419" i="105"/>
  <c r="C2418" i="105"/>
  <c r="C2417" i="105"/>
  <c r="C2416" i="105"/>
  <c r="C2415" i="105"/>
  <c r="C2414" i="105"/>
  <c r="C2413" i="105"/>
  <c r="C2412" i="105"/>
  <c r="C2411" i="105"/>
  <c r="C2410" i="105"/>
  <c r="C2409" i="105"/>
  <c r="C2408" i="105"/>
  <c r="C2407" i="105"/>
  <c r="C2406" i="105"/>
  <c r="C2405" i="105"/>
  <c r="C2404" i="105"/>
  <c r="C2403" i="105"/>
  <c r="C2402" i="105"/>
  <c r="C2401" i="105"/>
  <c r="C2400" i="105"/>
  <c r="C2399" i="105"/>
  <c r="C2398" i="105"/>
  <c r="C2397" i="105"/>
  <c r="C2396" i="105"/>
  <c r="C2395" i="105"/>
  <c r="C2394" i="105"/>
  <c r="C2393" i="105"/>
  <c r="C2392" i="105"/>
  <c r="C2391" i="105"/>
  <c r="C2390" i="105"/>
  <c r="C2389" i="105"/>
  <c r="C2388" i="105"/>
  <c r="C2387" i="105"/>
  <c r="C2386" i="105"/>
  <c r="C2385" i="105"/>
  <c r="C2384" i="105"/>
  <c r="C2383" i="105"/>
  <c r="C2382" i="105"/>
  <c r="C2381" i="105"/>
  <c r="C2380" i="105"/>
  <c r="C2379" i="105"/>
  <c r="C2378" i="105"/>
  <c r="C2377" i="105"/>
  <c r="C2376" i="105"/>
  <c r="C2375" i="105"/>
  <c r="C2374" i="105"/>
  <c r="C2373" i="105"/>
  <c r="C2372" i="105"/>
  <c r="C2371" i="105"/>
  <c r="C2370" i="105"/>
  <c r="C2369" i="105"/>
  <c r="C2368" i="105"/>
  <c r="C2367" i="105"/>
  <c r="C2366" i="105"/>
  <c r="C2365" i="105"/>
  <c r="C2364" i="105"/>
  <c r="C2363" i="105"/>
  <c r="C2362" i="105"/>
  <c r="C2361" i="105"/>
  <c r="C2360" i="105"/>
  <c r="C2359" i="105"/>
  <c r="C2358" i="105"/>
  <c r="C2357" i="105"/>
  <c r="C2356" i="105"/>
  <c r="C2355" i="105"/>
  <c r="C2354" i="105"/>
  <c r="C2353" i="105"/>
  <c r="C2352" i="105"/>
  <c r="C2351" i="105"/>
  <c r="C2350" i="105"/>
  <c r="C2349" i="105"/>
  <c r="C2348" i="105"/>
  <c r="C2347" i="105"/>
  <c r="C2346" i="105"/>
  <c r="C2345" i="105"/>
  <c r="C2344" i="105"/>
  <c r="C2343" i="105"/>
  <c r="C2342" i="105"/>
  <c r="C2341" i="105"/>
  <c r="C2340" i="105"/>
  <c r="C2339" i="105"/>
  <c r="C2338" i="105"/>
  <c r="C2337" i="105"/>
  <c r="C2336" i="105"/>
  <c r="C2335" i="105"/>
  <c r="C2334" i="105"/>
  <c r="C2333" i="105"/>
  <c r="C2332" i="105"/>
  <c r="C2331" i="105"/>
  <c r="C2330" i="105"/>
  <c r="C2329" i="105"/>
  <c r="C2328" i="105"/>
  <c r="C2327" i="105"/>
  <c r="C2326" i="105"/>
  <c r="C2325" i="105"/>
  <c r="C2324" i="105"/>
  <c r="C2323" i="105"/>
  <c r="C2322" i="105"/>
  <c r="C2321" i="105"/>
  <c r="C2320" i="105"/>
  <c r="C2319" i="105"/>
  <c r="C2318" i="105"/>
  <c r="C2317" i="105"/>
  <c r="C2316" i="105"/>
  <c r="C2315" i="105"/>
  <c r="C2314" i="105"/>
  <c r="C2313" i="105"/>
  <c r="C2312" i="105"/>
  <c r="C2311" i="105"/>
  <c r="C2310" i="105"/>
  <c r="C2309" i="105"/>
  <c r="C2308" i="105"/>
  <c r="C2307" i="105"/>
  <c r="C2306" i="105"/>
  <c r="C2305" i="105"/>
  <c r="C2304" i="105"/>
  <c r="C2303" i="105"/>
  <c r="C2302" i="105"/>
  <c r="C2301" i="105"/>
  <c r="C2300" i="105"/>
  <c r="C2299" i="105"/>
  <c r="C2298" i="105"/>
  <c r="C2297" i="105"/>
  <c r="C2296" i="105"/>
  <c r="C2295" i="105"/>
  <c r="C2294" i="105"/>
  <c r="C2293" i="105"/>
  <c r="C2292" i="105"/>
  <c r="C2291" i="105"/>
  <c r="C2290" i="105"/>
  <c r="C2289" i="105"/>
  <c r="C2288" i="105"/>
  <c r="C2287" i="105"/>
  <c r="C2286" i="105"/>
  <c r="C2285" i="105"/>
  <c r="C2284" i="105"/>
  <c r="C2283" i="105"/>
  <c r="C2282" i="105"/>
  <c r="C2281" i="105"/>
  <c r="C2280" i="105"/>
  <c r="C2279" i="105"/>
  <c r="C2278" i="105"/>
  <c r="C2277" i="105"/>
  <c r="C2276" i="105"/>
  <c r="C2275" i="105"/>
  <c r="C2274" i="105"/>
  <c r="C2273" i="105"/>
  <c r="C2272" i="105"/>
  <c r="C2271" i="105"/>
  <c r="C2270" i="105"/>
  <c r="C2269" i="105"/>
  <c r="C2268" i="105"/>
  <c r="C2267" i="105"/>
  <c r="C2266" i="105"/>
  <c r="C2265" i="105"/>
  <c r="C2264" i="105"/>
  <c r="C2263" i="105"/>
  <c r="C2262" i="105"/>
  <c r="C2261" i="105"/>
  <c r="C2260" i="105"/>
  <c r="C2259" i="105"/>
  <c r="C2258" i="105"/>
  <c r="C2257" i="105"/>
  <c r="C2256" i="105"/>
  <c r="C2255" i="105"/>
  <c r="C2254" i="105"/>
  <c r="C2253" i="105"/>
  <c r="C2252" i="105"/>
  <c r="C2251" i="105"/>
  <c r="C2250" i="105"/>
  <c r="C2249" i="105"/>
  <c r="C2248" i="105"/>
  <c r="C2247" i="105"/>
  <c r="C2246" i="105"/>
  <c r="C2245" i="105"/>
  <c r="C2244" i="105"/>
  <c r="C2243" i="105"/>
  <c r="C2242" i="105"/>
  <c r="C2241" i="105"/>
  <c r="C2240" i="105"/>
  <c r="C2239" i="105"/>
  <c r="C2238" i="105"/>
  <c r="C2237" i="105"/>
  <c r="C2236" i="105"/>
  <c r="C2235" i="105"/>
  <c r="C2234" i="105"/>
  <c r="C2233" i="105"/>
  <c r="C2232" i="105"/>
  <c r="C2231" i="105"/>
  <c r="C2230" i="105"/>
  <c r="C2229" i="105"/>
  <c r="C2228" i="105"/>
  <c r="C2227" i="105"/>
  <c r="C2226" i="105"/>
  <c r="C2225" i="105"/>
  <c r="C2224" i="105"/>
  <c r="C2223" i="105"/>
  <c r="C2222" i="105"/>
  <c r="C2221" i="105"/>
  <c r="C2220" i="105"/>
  <c r="C2219" i="105"/>
  <c r="C2218" i="105"/>
  <c r="C2217" i="105"/>
  <c r="C2216" i="105"/>
  <c r="C2215" i="105"/>
  <c r="C2214" i="105"/>
  <c r="C2213" i="105"/>
  <c r="C2212" i="105"/>
  <c r="C2211" i="105"/>
  <c r="C2210" i="105"/>
  <c r="C2209" i="105"/>
  <c r="C2208" i="105"/>
  <c r="C2207" i="105"/>
  <c r="C2206" i="105"/>
  <c r="C2205" i="105"/>
  <c r="C2204" i="105"/>
  <c r="C2203" i="105"/>
  <c r="C2202" i="105"/>
  <c r="C2201" i="105"/>
  <c r="C2200" i="105"/>
  <c r="C2199" i="105"/>
  <c r="C2198" i="105"/>
  <c r="C2197" i="105"/>
  <c r="C2196" i="105"/>
  <c r="C2195" i="105"/>
  <c r="C2194" i="105"/>
  <c r="C2193" i="105"/>
  <c r="C2192" i="105"/>
  <c r="C2191" i="105"/>
  <c r="C2190" i="105"/>
  <c r="C2189" i="105"/>
  <c r="C2188" i="105"/>
  <c r="C2187" i="105"/>
  <c r="C2186" i="105"/>
  <c r="C2185" i="105"/>
  <c r="C2184" i="105"/>
  <c r="C2183" i="105"/>
  <c r="C2182" i="105"/>
  <c r="C2181" i="105"/>
  <c r="C2180" i="105"/>
  <c r="C2179" i="105"/>
  <c r="C2178" i="105"/>
  <c r="C2177" i="105"/>
  <c r="C2176" i="105"/>
  <c r="C2175" i="105"/>
  <c r="C2174" i="105"/>
  <c r="C2173" i="105"/>
  <c r="C2172" i="105"/>
  <c r="C2171" i="105"/>
  <c r="C2170" i="105"/>
  <c r="C2169" i="105"/>
  <c r="C2168" i="105"/>
  <c r="C2167" i="105"/>
  <c r="C2166" i="105"/>
  <c r="C2165" i="105"/>
  <c r="C2164" i="105"/>
  <c r="C2163" i="105"/>
  <c r="C2162" i="105"/>
  <c r="C2161" i="105"/>
  <c r="C2160" i="105"/>
  <c r="C2159" i="105"/>
  <c r="C2158" i="105"/>
  <c r="C2157" i="105"/>
  <c r="C2156" i="105"/>
  <c r="C2155" i="105"/>
  <c r="C2154" i="105"/>
  <c r="C2153" i="105"/>
  <c r="C2152" i="105"/>
  <c r="C2151" i="105"/>
  <c r="C2150" i="105"/>
  <c r="C2149" i="105"/>
  <c r="C2148" i="105"/>
  <c r="C2147" i="105"/>
  <c r="C2146" i="105"/>
  <c r="C2145" i="105"/>
  <c r="C2144" i="105"/>
  <c r="C2143" i="105"/>
  <c r="C2142" i="105"/>
  <c r="C2141" i="105"/>
  <c r="C2140" i="105"/>
  <c r="C2139" i="105"/>
  <c r="C2138" i="105"/>
  <c r="C2137" i="105"/>
  <c r="C2136" i="105"/>
  <c r="C2135" i="105"/>
  <c r="C2134" i="105"/>
  <c r="C2133" i="105"/>
  <c r="C2132" i="105"/>
  <c r="C2131" i="105"/>
  <c r="C2130" i="105"/>
  <c r="C2129" i="105"/>
  <c r="C2128" i="105"/>
  <c r="C2127" i="105"/>
  <c r="C2126" i="105"/>
  <c r="C2125" i="105"/>
  <c r="C2124" i="105"/>
  <c r="C2123" i="105"/>
  <c r="C2122" i="105"/>
  <c r="C2121" i="105"/>
  <c r="C2120" i="105"/>
  <c r="C2119" i="105"/>
  <c r="C2118" i="105"/>
  <c r="C2117" i="105"/>
  <c r="C2116" i="105"/>
  <c r="C2115" i="105"/>
  <c r="C2114" i="105"/>
  <c r="C2113" i="105"/>
  <c r="C2112" i="105"/>
  <c r="C2111" i="105"/>
  <c r="C2110" i="105"/>
  <c r="C2109" i="105"/>
  <c r="C2108" i="105"/>
  <c r="C2107" i="105"/>
  <c r="C2106" i="105"/>
  <c r="C2105" i="105"/>
  <c r="C2104" i="105"/>
  <c r="C2103" i="105"/>
  <c r="C2102" i="105"/>
  <c r="C2101" i="105"/>
  <c r="C2100" i="105"/>
  <c r="C2099" i="105"/>
  <c r="C2098" i="105"/>
  <c r="C2097" i="105"/>
  <c r="C2096" i="105"/>
  <c r="C2095" i="105"/>
  <c r="C2094" i="105"/>
  <c r="C2093" i="105"/>
  <c r="C2092" i="105"/>
  <c r="C2091" i="105"/>
  <c r="C2090" i="105"/>
  <c r="C2089" i="105"/>
  <c r="C2088" i="105"/>
  <c r="C2087" i="105"/>
  <c r="C2086" i="105"/>
  <c r="C2085" i="105"/>
  <c r="C2084" i="105"/>
  <c r="C2083" i="105"/>
  <c r="C2082" i="105"/>
  <c r="C2081" i="105"/>
  <c r="C2080" i="105"/>
  <c r="C2079" i="105"/>
  <c r="C2078" i="105"/>
  <c r="C2077" i="105"/>
  <c r="C2076" i="105"/>
  <c r="C2075" i="105"/>
  <c r="C2074" i="105"/>
  <c r="C2073" i="105"/>
  <c r="C2072" i="105"/>
  <c r="C2071" i="105"/>
  <c r="C2070" i="105"/>
  <c r="C2069" i="105"/>
  <c r="C2068" i="105"/>
  <c r="C2067" i="105"/>
  <c r="C2066" i="105"/>
  <c r="C2065" i="105"/>
  <c r="C2064" i="105"/>
  <c r="C2063" i="105"/>
  <c r="C2062" i="105"/>
  <c r="C2061" i="105"/>
  <c r="C2060" i="105"/>
  <c r="C2059" i="105"/>
  <c r="C2058" i="105"/>
  <c r="C2057" i="105"/>
  <c r="C2056" i="105"/>
  <c r="C2055" i="105"/>
  <c r="C2054" i="105"/>
  <c r="C2053" i="105"/>
  <c r="C2052" i="105"/>
  <c r="C2051" i="105"/>
  <c r="C2050" i="105"/>
  <c r="C2049" i="105"/>
  <c r="C2048" i="105"/>
  <c r="C2047" i="105"/>
  <c r="C2046" i="105"/>
  <c r="C2045" i="105"/>
  <c r="C2044" i="105"/>
  <c r="C2043" i="105"/>
  <c r="C2042" i="105"/>
  <c r="C2041" i="105"/>
  <c r="C2040" i="105"/>
  <c r="C2039" i="105"/>
  <c r="C2038" i="105"/>
  <c r="C2037" i="105"/>
  <c r="C2036" i="105"/>
  <c r="C2035" i="105"/>
  <c r="C2034" i="105"/>
  <c r="C2033" i="105"/>
  <c r="C2032" i="105"/>
  <c r="C2031" i="105"/>
  <c r="C2030" i="105"/>
  <c r="C2029" i="105"/>
  <c r="C2028" i="105"/>
  <c r="C2027" i="105"/>
  <c r="C2026" i="105"/>
  <c r="C2025" i="105"/>
  <c r="C2024" i="105"/>
  <c r="C2023" i="105"/>
  <c r="C2022" i="105"/>
  <c r="C2021" i="105"/>
  <c r="C2020" i="105"/>
  <c r="C2019" i="105"/>
  <c r="C2018" i="105"/>
  <c r="C2017" i="105"/>
  <c r="C2016" i="105"/>
  <c r="C2015" i="105"/>
  <c r="C2014" i="105"/>
  <c r="C2013" i="105"/>
  <c r="C2012" i="105"/>
  <c r="C2011" i="105"/>
  <c r="C2010" i="105"/>
  <c r="C2009" i="105"/>
  <c r="C2008" i="105"/>
  <c r="C2007" i="105"/>
  <c r="C2006" i="105"/>
  <c r="C2005" i="105"/>
  <c r="C2004" i="105"/>
  <c r="C2003" i="105"/>
  <c r="C2002" i="105"/>
  <c r="C2001" i="105"/>
  <c r="C2000" i="105"/>
  <c r="C1999" i="105"/>
  <c r="C1998" i="105"/>
  <c r="C1997" i="105"/>
  <c r="C1996" i="105"/>
  <c r="C1995" i="105"/>
  <c r="C1994" i="105"/>
  <c r="C1993" i="105"/>
  <c r="C1992" i="105"/>
  <c r="C1991" i="105"/>
  <c r="C1990" i="105"/>
  <c r="C1989" i="105"/>
  <c r="C1988" i="105"/>
  <c r="C1987" i="105"/>
  <c r="C1986" i="105"/>
  <c r="C1985" i="105"/>
  <c r="C1984" i="105"/>
  <c r="C1983" i="105"/>
  <c r="C1982" i="105"/>
  <c r="C1981" i="105"/>
  <c r="C1980" i="105"/>
  <c r="C1979" i="105"/>
  <c r="C1978" i="105"/>
  <c r="C1977" i="105"/>
  <c r="C1976" i="105"/>
  <c r="C1975" i="105"/>
  <c r="C1974" i="105"/>
  <c r="C1973" i="105"/>
  <c r="C1972" i="105"/>
  <c r="C1971" i="105"/>
  <c r="C1970" i="105"/>
  <c r="C1969" i="105"/>
  <c r="C1968" i="105"/>
  <c r="C1967" i="105"/>
  <c r="C1966" i="105"/>
  <c r="C1965" i="105"/>
  <c r="C1964" i="105"/>
  <c r="C1963" i="105"/>
  <c r="C1962" i="105"/>
  <c r="C1961" i="105"/>
  <c r="C1960" i="105"/>
  <c r="C1959" i="105"/>
  <c r="C1958" i="105"/>
  <c r="C1957" i="105"/>
  <c r="C1956" i="105"/>
  <c r="C1955" i="105"/>
  <c r="C1954" i="105"/>
  <c r="C1953" i="105"/>
  <c r="C1952" i="105"/>
  <c r="C1951" i="105"/>
  <c r="C1950" i="105"/>
  <c r="C1949" i="105"/>
  <c r="C1948" i="105"/>
  <c r="C1947" i="105"/>
  <c r="C1946" i="105"/>
  <c r="C1945" i="105"/>
  <c r="C1944" i="105"/>
  <c r="C1943" i="105"/>
  <c r="C1942" i="105"/>
  <c r="C1941" i="105"/>
  <c r="C1940" i="105"/>
  <c r="C1939" i="105"/>
  <c r="C1938" i="105"/>
  <c r="C1937" i="105"/>
  <c r="C1936" i="105"/>
  <c r="C1935" i="105"/>
  <c r="C1934" i="105"/>
  <c r="C1933" i="105"/>
  <c r="C1932" i="105"/>
  <c r="C1931" i="105"/>
  <c r="C1930" i="105"/>
  <c r="C1929" i="105"/>
  <c r="C1928" i="105"/>
  <c r="C1927" i="105"/>
  <c r="C1926" i="105"/>
  <c r="C1925" i="105"/>
  <c r="C1924" i="105"/>
  <c r="C1923" i="105"/>
  <c r="C1922" i="105"/>
  <c r="C1921" i="105"/>
  <c r="C1920" i="105"/>
  <c r="C1919" i="105"/>
  <c r="C1918" i="105"/>
  <c r="C1917" i="105"/>
  <c r="C1916" i="105"/>
  <c r="C1915" i="105"/>
  <c r="C1914" i="105"/>
  <c r="C1913" i="105"/>
  <c r="C1912" i="105"/>
  <c r="C1911" i="105"/>
  <c r="C1910" i="105"/>
  <c r="C1909" i="105"/>
  <c r="C1908" i="105"/>
  <c r="C1907" i="105"/>
  <c r="C1906" i="105"/>
  <c r="C1905" i="105"/>
  <c r="C1904" i="105"/>
  <c r="C1903" i="105"/>
  <c r="C1902" i="105"/>
  <c r="C1901" i="105"/>
  <c r="C1900" i="105"/>
  <c r="C1899" i="105"/>
  <c r="C1898" i="105"/>
  <c r="C1897" i="105"/>
  <c r="C1896" i="105"/>
  <c r="C1895" i="105"/>
  <c r="C1894" i="105"/>
  <c r="C1893" i="105"/>
  <c r="C1892" i="105"/>
  <c r="C1891" i="105"/>
  <c r="C1890" i="105"/>
  <c r="C1889" i="105"/>
  <c r="C1888" i="105"/>
  <c r="C1887" i="105"/>
  <c r="C1886" i="105"/>
  <c r="C1885" i="105"/>
  <c r="C1884" i="105"/>
  <c r="C1883" i="105"/>
  <c r="C1882" i="105"/>
  <c r="C1881" i="105"/>
  <c r="C1880" i="105"/>
  <c r="C1879" i="105"/>
  <c r="C1878" i="105"/>
  <c r="C1877" i="105"/>
  <c r="C1876" i="105"/>
  <c r="C1875" i="105"/>
  <c r="C1874" i="105"/>
  <c r="C1873" i="105"/>
  <c r="C1872" i="105"/>
  <c r="C1871" i="105"/>
  <c r="C1870" i="105"/>
  <c r="C1869" i="105"/>
  <c r="C1868" i="105"/>
  <c r="C1867" i="105"/>
  <c r="C1866" i="105"/>
  <c r="C1865" i="105"/>
  <c r="C1864" i="105"/>
  <c r="C1863" i="105"/>
  <c r="C1862" i="105"/>
  <c r="C1861" i="105"/>
  <c r="C1860" i="105"/>
  <c r="C1859" i="105"/>
  <c r="C1858" i="105"/>
  <c r="C1857" i="105"/>
  <c r="C1856" i="105"/>
  <c r="C1855" i="105"/>
  <c r="C1854" i="105"/>
  <c r="C1853" i="105"/>
  <c r="C1852" i="105"/>
  <c r="C1851" i="105"/>
  <c r="C1850" i="105"/>
  <c r="C1849" i="105"/>
  <c r="C1848" i="105"/>
  <c r="C1847" i="105"/>
  <c r="C1846" i="105"/>
  <c r="C1845" i="105"/>
  <c r="C1844" i="105"/>
  <c r="C1843" i="105"/>
  <c r="C1842" i="105"/>
  <c r="C1841" i="105"/>
  <c r="C1840" i="105"/>
  <c r="C1839" i="105"/>
  <c r="C1838" i="105"/>
  <c r="C1837" i="105"/>
  <c r="C1836" i="105"/>
  <c r="C1835" i="105"/>
  <c r="C1834" i="105"/>
  <c r="C1833" i="105"/>
  <c r="C1832" i="105"/>
  <c r="C1831" i="105"/>
  <c r="C1830" i="105"/>
  <c r="C1829" i="105"/>
  <c r="C1828" i="105"/>
  <c r="C1827" i="105"/>
  <c r="C1826" i="105"/>
  <c r="C1825" i="105"/>
  <c r="C1824" i="105"/>
  <c r="C1823" i="105"/>
  <c r="C1822" i="105"/>
  <c r="C1821" i="105"/>
  <c r="C1820" i="105"/>
  <c r="C1819" i="105"/>
  <c r="C1818" i="105"/>
  <c r="C1817" i="105"/>
  <c r="C1816" i="105"/>
  <c r="C1815" i="105"/>
  <c r="C1814" i="105"/>
  <c r="C1813" i="105"/>
  <c r="C1812" i="105"/>
  <c r="C1811" i="105"/>
  <c r="C1810" i="105"/>
  <c r="C1809" i="105"/>
  <c r="C1808" i="105"/>
  <c r="C1807" i="105"/>
  <c r="C1806" i="105"/>
  <c r="C1805" i="105"/>
  <c r="C1804" i="105"/>
  <c r="C1803" i="105"/>
  <c r="C1802" i="105"/>
  <c r="C1801" i="105"/>
  <c r="C1800" i="105"/>
  <c r="C1799" i="105"/>
  <c r="C1798" i="105"/>
  <c r="C1797" i="105"/>
  <c r="C1796" i="105"/>
  <c r="C1795" i="105"/>
  <c r="C1794" i="105"/>
  <c r="C1793" i="105"/>
  <c r="C1792" i="105"/>
  <c r="C1791" i="105"/>
  <c r="C1790" i="105"/>
  <c r="C1789" i="105"/>
  <c r="C1788" i="105"/>
  <c r="C1787" i="105"/>
  <c r="C1786" i="105"/>
  <c r="C1785" i="105"/>
  <c r="C1784" i="105"/>
  <c r="C1783" i="105"/>
  <c r="C1782" i="105"/>
  <c r="C1781" i="105"/>
  <c r="C1780" i="105"/>
  <c r="C1779" i="105"/>
  <c r="C1778" i="105"/>
  <c r="C1777" i="105"/>
  <c r="C1776" i="105"/>
  <c r="C1775" i="105"/>
  <c r="C1774" i="105"/>
  <c r="C1773" i="105"/>
  <c r="C1772" i="105"/>
  <c r="C1771" i="105"/>
  <c r="C1770" i="105"/>
  <c r="C1769" i="105"/>
  <c r="C1768" i="105"/>
  <c r="C1767" i="105"/>
  <c r="C1766" i="105"/>
  <c r="C1765" i="105"/>
  <c r="C1764" i="105"/>
  <c r="C1763" i="105"/>
  <c r="C1762" i="105"/>
  <c r="C1761" i="105"/>
  <c r="C1760" i="105"/>
  <c r="C1759" i="105"/>
  <c r="C1758" i="105"/>
  <c r="C1757" i="105"/>
  <c r="C1756" i="105"/>
  <c r="C1755" i="105"/>
  <c r="C1754" i="105"/>
  <c r="C1753" i="105"/>
  <c r="C1752" i="105"/>
  <c r="C1751" i="105"/>
  <c r="C1750" i="105"/>
  <c r="C1749" i="105"/>
  <c r="C1748" i="105"/>
  <c r="C1747" i="105"/>
  <c r="C1746" i="105"/>
  <c r="C1745" i="105"/>
  <c r="C1744" i="105"/>
  <c r="C1743" i="105"/>
  <c r="C1742" i="105"/>
  <c r="C1741" i="105"/>
  <c r="C1740" i="105"/>
  <c r="C1739" i="105"/>
  <c r="C1738" i="105"/>
  <c r="C1737" i="105"/>
  <c r="C1736" i="105"/>
  <c r="C1735" i="105"/>
  <c r="C1734" i="105"/>
  <c r="C1733" i="105"/>
  <c r="C1732" i="105"/>
  <c r="C1731" i="105"/>
  <c r="C1730" i="105"/>
  <c r="C1729" i="105"/>
  <c r="C1728" i="105"/>
  <c r="C1727" i="105"/>
  <c r="C1726" i="105"/>
  <c r="C1725" i="105"/>
  <c r="C1724" i="105"/>
  <c r="C1723" i="105"/>
  <c r="C1722" i="105"/>
  <c r="C1721" i="105"/>
  <c r="C1720" i="105"/>
  <c r="C1719" i="105"/>
  <c r="C1718" i="105"/>
  <c r="C1717" i="105"/>
  <c r="C1716" i="105"/>
  <c r="C1715" i="105"/>
  <c r="C1714" i="105"/>
  <c r="C1713" i="105"/>
  <c r="C1712" i="105"/>
  <c r="C1711" i="105"/>
  <c r="C1710" i="105"/>
  <c r="C1709" i="105"/>
  <c r="C1708" i="105"/>
  <c r="C1707" i="105"/>
  <c r="C1706" i="105"/>
  <c r="C1705" i="105"/>
  <c r="C1704" i="105"/>
  <c r="C1703" i="105"/>
  <c r="C1702" i="105"/>
  <c r="C1701" i="105"/>
  <c r="C1700" i="105"/>
  <c r="C1699" i="105"/>
  <c r="C1698" i="105"/>
  <c r="C1697" i="105"/>
  <c r="C1696" i="105"/>
  <c r="C1695" i="105"/>
  <c r="C1694" i="105"/>
  <c r="C1693" i="105"/>
  <c r="C1692" i="105"/>
  <c r="C1691" i="105"/>
  <c r="C1690" i="105"/>
  <c r="C1689" i="105"/>
  <c r="C1688" i="105"/>
  <c r="C1687" i="105"/>
  <c r="C1686" i="105"/>
  <c r="C1685" i="105"/>
  <c r="C1684" i="105"/>
  <c r="C1683" i="105"/>
  <c r="C1682" i="105"/>
  <c r="C1681" i="105"/>
  <c r="C1680" i="105"/>
  <c r="C1679" i="105"/>
  <c r="C1678" i="105"/>
  <c r="C1677" i="105"/>
  <c r="C1676" i="105"/>
  <c r="C1675" i="105"/>
  <c r="C1674" i="105"/>
  <c r="C1673" i="105"/>
  <c r="C1672" i="105"/>
  <c r="C1671" i="105"/>
  <c r="C1670" i="105"/>
  <c r="C1669" i="105"/>
  <c r="C1668" i="105"/>
  <c r="C1667" i="105"/>
  <c r="C1666" i="105"/>
  <c r="C1665" i="105"/>
  <c r="C1664" i="105"/>
  <c r="C1663" i="105"/>
  <c r="C1662" i="105"/>
  <c r="C1661" i="105"/>
  <c r="C1660" i="105"/>
  <c r="C1659" i="105"/>
  <c r="C1658" i="105"/>
  <c r="C1657" i="105"/>
  <c r="C1656" i="105"/>
  <c r="C1655" i="105"/>
  <c r="C1654" i="105"/>
  <c r="C1653" i="105"/>
  <c r="C1652" i="105"/>
  <c r="C1651" i="105"/>
  <c r="C1650" i="105"/>
  <c r="C1649" i="105"/>
  <c r="C1648" i="105"/>
  <c r="C1647" i="105"/>
  <c r="C1646" i="105"/>
  <c r="C1645" i="105"/>
  <c r="C1644" i="105"/>
  <c r="C1643" i="105"/>
  <c r="C1642" i="105"/>
  <c r="C1641" i="105"/>
  <c r="C1640" i="105"/>
  <c r="C1639" i="105"/>
  <c r="C1638" i="105"/>
  <c r="C1637" i="105"/>
  <c r="C1636" i="105"/>
  <c r="C1635" i="105"/>
  <c r="C1634" i="105"/>
  <c r="C1633" i="105"/>
  <c r="C1632" i="105"/>
  <c r="C1631" i="105"/>
  <c r="C1630" i="105"/>
  <c r="C1629" i="105"/>
  <c r="C1628" i="105"/>
  <c r="C1627" i="105"/>
  <c r="C1626" i="105"/>
  <c r="C1625" i="105"/>
  <c r="C1624" i="105"/>
  <c r="C1623" i="105"/>
  <c r="C1622" i="105"/>
  <c r="C1621" i="105"/>
  <c r="C1620" i="105"/>
  <c r="C1619" i="105"/>
  <c r="C1618" i="105"/>
  <c r="C1617" i="105"/>
  <c r="C1616" i="105"/>
  <c r="C1615" i="105"/>
  <c r="C1614" i="105"/>
  <c r="C1613" i="105"/>
  <c r="C1612" i="105"/>
  <c r="C1611" i="105"/>
  <c r="C1610" i="105"/>
  <c r="C1609" i="105"/>
  <c r="C1608" i="105"/>
  <c r="C1607" i="105"/>
  <c r="C1606" i="105"/>
  <c r="C1605" i="105"/>
  <c r="C1604" i="105"/>
  <c r="C1603" i="105"/>
  <c r="C1602" i="105"/>
  <c r="C1601" i="105"/>
  <c r="C1600" i="105"/>
  <c r="C1599" i="105"/>
  <c r="C1598" i="105"/>
  <c r="C1597" i="105"/>
  <c r="C1596" i="105"/>
  <c r="C1595" i="105"/>
  <c r="C1594" i="105"/>
  <c r="C1593" i="105"/>
  <c r="C1592" i="105"/>
  <c r="C1591" i="105"/>
  <c r="C1590" i="105"/>
  <c r="C1589" i="105"/>
  <c r="C1588" i="105"/>
  <c r="C1587" i="105"/>
  <c r="C1586" i="105"/>
  <c r="C1585" i="105"/>
  <c r="C1584" i="105"/>
  <c r="C1583" i="105"/>
  <c r="C1582" i="105"/>
  <c r="C1581" i="105"/>
  <c r="C1580" i="105"/>
  <c r="C1579" i="105"/>
  <c r="C1578" i="105"/>
  <c r="C1577" i="105"/>
  <c r="C1576" i="105"/>
  <c r="C1575" i="105"/>
  <c r="C1574" i="105"/>
  <c r="C1573" i="105"/>
  <c r="C1572" i="105"/>
  <c r="C1571" i="105"/>
  <c r="C1570" i="105"/>
  <c r="C1569" i="105"/>
  <c r="C1568" i="105"/>
  <c r="C1567" i="105"/>
  <c r="C1566" i="105"/>
  <c r="C1565" i="105"/>
  <c r="C1564" i="105"/>
  <c r="C1563" i="105"/>
  <c r="C1562" i="105"/>
  <c r="C1561" i="105"/>
  <c r="C1560" i="105"/>
  <c r="C1559" i="105"/>
  <c r="C1558" i="105"/>
  <c r="C1557" i="105"/>
  <c r="C1556" i="105"/>
  <c r="C1555" i="105"/>
  <c r="C1554" i="105"/>
  <c r="C1553" i="105"/>
  <c r="C1552" i="105"/>
  <c r="C1551" i="105"/>
  <c r="C1550" i="105"/>
  <c r="C1549" i="105"/>
  <c r="C1548" i="105"/>
  <c r="C1547" i="105"/>
  <c r="C1546" i="105"/>
  <c r="C1545" i="105"/>
  <c r="C1544" i="105"/>
  <c r="C1543" i="105"/>
  <c r="C1542" i="105"/>
  <c r="C1541" i="105"/>
  <c r="C1540" i="105"/>
  <c r="C1539" i="105"/>
  <c r="C1538" i="105"/>
  <c r="C1537" i="105"/>
  <c r="C1536" i="105"/>
  <c r="C1535" i="105"/>
  <c r="C1534" i="105"/>
  <c r="C1533" i="105"/>
  <c r="C1532" i="105"/>
  <c r="C1531" i="105"/>
  <c r="C1530" i="105"/>
  <c r="C1529" i="105"/>
  <c r="C1528" i="105"/>
  <c r="C1527" i="105"/>
  <c r="C1526" i="105"/>
  <c r="C1525" i="105"/>
  <c r="C1524" i="105"/>
  <c r="C1523" i="105"/>
  <c r="C1522" i="105"/>
  <c r="C1521" i="105"/>
  <c r="C1520" i="105"/>
  <c r="C1519" i="105"/>
  <c r="C1518" i="105"/>
  <c r="C1517" i="105"/>
  <c r="C1516" i="105"/>
  <c r="C1515" i="105"/>
  <c r="C1514" i="105"/>
  <c r="C1513" i="105"/>
  <c r="C1512" i="105"/>
  <c r="C1511" i="105"/>
  <c r="C1510" i="105"/>
  <c r="C1509" i="105"/>
  <c r="C1508" i="105"/>
  <c r="C1507" i="105"/>
  <c r="C1506" i="105"/>
  <c r="C1505" i="105"/>
  <c r="C1504" i="105"/>
  <c r="C1503" i="105"/>
  <c r="C1502" i="105"/>
  <c r="C1501" i="105"/>
  <c r="C1500" i="105"/>
  <c r="C1499" i="105"/>
  <c r="C1498" i="105"/>
  <c r="C1497" i="105"/>
  <c r="C1496" i="105"/>
  <c r="C1495" i="105"/>
  <c r="C1494" i="105"/>
  <c r="C1493" i="105"/>
  <c r="C1492" i="105"/>
  <c r="C1491" i="105"/>
  <c r="C1490" i="105"/>
  <c r="C1489" i="105"/>
  <c r="C1488" i="105"/>
  <c r="C1487" i="105"/>
  <c r="C1486" i="105"/>
  <c r="C1485" i="105"/>
  <c r="C1484" i="105"/>
  <c r="C1483" i="105"/>
  <c r="C1482" i="105"/>
  <c r="C1481" i="105"/>
  <c r="C1480" i="105"/>
  <c r="C1479" i="105"/>
  <c r="C1478" i="105"/>
  <c r="C1477" i="105"/>
  <c r="C1476" i="105"/>
  <c r="C1475" i="105"/>
  <c r="C1474" i="105"/>
  <c r="C1473" i="105"/>
  <c r="C1472" i="105"/>
  <c r="C1471" i="105"/>
  <c r="C1470" i="105"/>
  <c r="C1469" i="105"/>
  <c r="C1468" i="105"/>
  <c r="C1467" i="105"/>
  <c r="C1466" i="105"/>
  <c r="C1465" i="105"/>
  <c r="C1464" i="105"/>
  <c r="C1463" i="105"/>
  <c r="C1462" i="105"/>
  <c r="C1461" i="105"/>
  <c r="C1460" i="105"/>
  <c r="C1459" i="105"/>
  <c r="C1458" i="105"/>
  <c r="C1457" i="105"/>
  <c r="C1456" i="105"/>
  <c r="C1455" i="105"/>
  <c r="C1454" i="105"/>
  <c r="C1453" i="105"/>
  <c r="C1452" i="105"/>
  <c r="C1451" i="105"/>
  <c r="C1450" i="105"/>
  <c r="C1449" i="105"/>
  <c r="C1448" i="105"/>
  <c r="C1447" i="105"/>
  <c r="C1446" i="105"/>
  <c r="C1445" i="105"/>
  <c r="C1444" i="105"/>
  <c r="C1443" i="105"/>
  <c r="C1442" i="105"/>
  <c r="C1441" i="105"/>
  <c r="C1440" i="105"/>
  <c r="C1439" i="105"/>
  <c r="C1438" i="105"/>
  <c r="C1437" i="105"/>
  <c r="C1436" i="105"/>
  <c r="C1435" i="105"/>
  <c r="C1434" i="105"/>
  <c r="C1433" i="105"/>
  <c r="C1432" i="105"/>
  <c r="C1431" i="105"/>
  <c r="C1430" i="105"/>
  <c r="C1429" i="105"/>
  <c r="C1428" i="105"/>
  <c r="C1427" i="105"/>
  <c r="C1426" i="105"/>
  <c r="C1425" i="105"/>
  <c r="C1424" i="105"/>
  <c r="C1423" i="105"/>
  <c r="C1422" i="105"/>
  <c r="C1421" i="105"/>
  <c r="C1420" i="105"/>
  <c r="C1419" i="105"/>
  <c r="C1418" i="105"/>
  <c r="C1417" i="105"/>
  <c r="C1416" i="105"/>
  <c r="C1415" i="105"/>
  <c r="C1414" i="105"/>
  <c r="C1413" i="105"/>
  <c r="C1412" i="105"/>
  <c r="C1411" i="105"/>
  <c r="C1410" i="105"/>
  <c r="C1409" i="105"/>
  <c r="C1408" i="105"/>
  <c r="C1407" i="105"/>
  <c r="C1406" i="105"/>
  <c r="C1405" i="105"/>
  <c r="C1404" i="105"/>
  <c r="C1403" i="105"/>
  <c r="C1402" i="105"/>
  <c r="C1401" i="105"/>
  <c r="C1400" i="105"/>
  <c r="C1399" i="105"/>
  <c r="C1398" i="105"/>
  <c r="C1397" i="105"/>
  <c r="C1396" i="105"/>
  <c r="C1395" i="105"/>
  <c r="C1394" i="105"/>
  <c r="C1393" i="105"/>
  <c r="C1392" i="105"/>
  <c r="C1391" i="105"/>
  <c r="C1390" i="105"/>
  <c r="C1389" i="105"/>
  <c r="C1388" i="105"/>
  <c r="C1387" i="105"/>
  <c r="C1386" i="105"/>
  <c r="C1385" i="105"/>
  <c r="C1384" i="105"/>
  <c r="C1383" i="105"/>
  <c r="C1382" i="105"/>
  <c r="C1381" i="105"/>
  <c r="C1380" i="105"/>
  <c r="C1379" i="105"/>
  <c r="C1378" i="105"/>
  <c r="C1377" i="105"/>
  <c r="C1376" i="105"/>
  <c r="C1375" i="105"/>
  <c r="C1374" i="105"/>
  <c r="C1373" i="105"/>
  <c r="C1372" i="105"/>
  <c r="C1371" i="105"/>
  <c r="C1370" i="105"/>
  <c r="C1369" i="105"/>
  <c r="C1368" i="105"/>
  <c r="C1367" i="105"/>
  <c r="C1366" i="105"/>
  <c r="C1365" i="105"/>
  <c r="C1364" i="105"/>
  <c r="C1363" i="105"/>
  <c r="C1362" i="105"/>
  <c r="C1361" i="105"/>
  <c r="C1360" i="105"/>
  <c r="C1359" i="105"/>
  <c r="C1358" i="105"/>
  <c r="C1357" i="105"/>
  <c r="C1356" i="105"/>
  <c r="C1355" i="105"/>
  <c r="C1354" i="105"/>
  <c r="C1353" i="105"/>
  <c r="C1352" i="105"/>
  <c r="C1351" i="105"/>
  <c r="C1350" i="105"/>
  <c r="C1349" i="105"/>
  <c r="C1348" i="105"/>
  <c r="C1347" i="105"/>
  <c r="C1346" i="105"/>
  <c r="C1345" i="105"/>
  <c r="C1344" i="105"/>
  <c r="C1343" i="105"/>
  <c r="C1342" i="105"/>
  <c r="C1341" i="105"/>
  <c r="C1340" i="105"/>
  <c r="C1339" i="105"/>
  <c r="C1338" i="105"/>
  <c r="C1337" i="105"/>
  <c r="C1336" i="105"/>
  <c r="C1335" i="105"/>
  <c r="C1334" i="105"/>
  <c r="C1333" i="105"/>
  <c r="C1332" i="105"/>
  <c r="C1331" i="105"/>
  <c r="C1330" i="105"/>
  <c r="C1329" i="105"/>
  <c r="C1328" i="105"/>
  <c r="C1327" i="105"/>
  <c r="C1326" i="105"/>
  <c r="C1325" i="105"/>
  <c r="C1324" i="105"/>
  <c r="C1323" i="105"/>
  <c r="C1322" i="105"/>
  <c r="C1321" i="105"/>
  <c r="C1320" i="105"/>
  <c r="C1319" i="105"/>
  <c r="C1318" i="105"/>
  <c r="C1317" i="105"/>
  <c r="C1316" i="105"/>
  <c r="C1315" i="105"/>
  <c r="C1314" i="105"/>
  <c r="C1313" i="105"/>
  <c r="C1312" i="105"/>
  <c r="C1311" i="105"/>
  <c r="C1310" i="105"/>
  <c r="C1309" i="105"/>
  <c r="C1308" i="105"/>
  <c r="C1307" i="105"/>
  <c r="C1306" i="105"/>
  <c r="C1305" i="105"/>
  <c r="C1304" i="105"/>
  <c r="C1303" i="105"/>
  <c r="C1302" i="105"/>
  <c r="C1301" i="105"/>
  <c r="C1300" i="105"/>
  <c r="C1299" i="105"/>
  <c r="C1298" i="105"/>
  <c r="C1297" i="105"/>
  <c r="C1296" i="105"/>
  <c r="C1295" i="105"/>
  <c r="C1294" i="105"/>
  <c r="C1293" i="105"/>
  <c r="C1292" i="105"/>
  <c r="C1291" i="105"/>
  <c r="C1290" i="105"/>
  <c r="C1289" i="105"/>
  <c r="C1288" i="105"/>
  <c r="C1287" i="105"/>
  <c r="C1286" i="105"/>
  <c r="C1285" i="105"/>
  <c r="C1284" i="105"/>
  <c r="C1283" i="105"/>
  <c r="C1282" i="105"/>
  <c r="C1281" i="105"/>
  <c r="C1280" i="105"/>
  <c r="C1279" i="105"/>
  <c r="C1278" i="105"/>
  <c r="C1277" i="105"/>
  <c r="C1276" i="105"/>
  <c r="C1275" i="105"/>
  <c r="C1274" i="105"/>
  <c r="C1273" i="105"/>
  <c r="C1272" i="105"/>
  <c r="C1271" i="105"/>
  <c r="C1270" i="105"/>
  <c r="C1269" i="105"/>
  <c r="C1268" i="105"/>
  <c r="C1267" i="105"/>
  <c r="C1266" i="105"/>
  <c r="C1265" i="105"/>
  <c r="C1264" i="105"/>
  <c r="C1263" i="105"/>
  <c r="C1262" i="105"/>
  <c r="C1261" i="105"/>
  <c r="C1260" i="105"/>
  <c r="C1259" i="105"/>
  <c r="C1258" i="105"/>
  <c r="C1257" i="105"/>
  <c r="C1256" i="105"/>
  <c r="C1255" i="105"/>
  <c r="C1254" i="105"/>
  <c r="C1253" i="105"/>
  <c r="C1252" i="105"/>
  <c r="C1251" i="105"/>
  <c r="C1250" i="105"/>
  <c r="C1249" i="105"/>
  <c r="C1248" i="105"/>
  <c r="C1247" i="105"/>
  <c r="C1246" i="105"/>
  <c r="C1245" i="105"/>
  <c r="C1244" i="105"/>
  <c r="C1243" i="105"/>
  <c r="C1242" i="105"/>
  <c r="C1241" i="105"/>
  <c r="C1240" i="105"/>
  <c r="C1239" i="105"/>
  <c r="C1238" i="105"/>
  <c r="C1237" i="105"/>
  <c r="C1236" i="105"/>
  <c r="C1235" i="105"/>
  <c r="C1234" i="105"/>
  <c r="C1233" i="105"/>
  <c r="C1232" i="105"/>
  <c r="C1231" i="105"/>
  <c r="C1230" i="105"/>
  <c r="C1229" i="105"/>
  <c r="C1228" i="105"/>
  <c r="C1227" i="105"/>
  <c r="C1226" i="105"/>
  <c r="C1225" i="105"/>
  <c r="C1224" i="105"/>
  <c r="C1223" i="105"/>
  <c r="C1222" i="105"/>
  <c r="C1221" i="105"/>
  <c r="C1220" i="105"/>
  <c r="C1219" i="105"/>
  <c r="C1218" i="105"/>
  <c r="C1217" i="105"/>
  <c r="C1216" i="105"/>
  <c r="C1215" i="105"/>
  <c r="C1214" i="105"/>
  <c r="C1213" i="105"/>
  <c r="C1212" i="105"/>
  <c r="C1211" i="105"/>
  <c r="C1210" i="105"/>
  <c r="C1209" i="105"/>
  <c r="C1208" i="105"/>
  <c r="C1207" i="105"/>
  <c r="C1206" i="105"/>
  <c r="C1205" i="105"/>
  <c r="C1204" i="105"/>
  <c r="C1203" i="105"/>
  <c r="C1202" i="105"/>
  <c r="C1201" i="105"/>
  <c r="C1200" i="105"/>
  <c r="C1199" i="105"/>
  <c r="C1198" i="105"/>
  <c r="C1197" i="105"/>
  <c r="C1196" i="105"/>
  <c r="C1195" i="105"/>
  <c r="C1194" i="105"/>
  <c r="C1193" i="105"/>
  <c r="C1192" i="105"/>
  <c r="C1191" i="105"/>
  <c r="C1190" i="105"/>
  <c r="C1189" i="105"/>
  <c r="C1188" i="105"/>
  <c r="C1187" i="105"/>
  <c r="C1186" i="105"/>
  <c r="C1185" i="105"/>
  <c r="C1184" i="105"/>
  <c r="C1183" i="105"/>
  <c r="C1182" i="105"/>
  <c r="C1181" i="105"/>
  <c r="C1180" i="105"/>
  <c r="C1179" i="105"/>
  <c r="C1178" i="105"/>
  <c r="C1177" i="105"/>
  <c r="C1176" i="105"/>
  <c r="C1175" i="105"/>
  <c r="C1174" i="105"/>
  <c r="C1173" i="105"/>
  <c r="C1172" i="105"/>
  <c r="C1171" i="105"/>
  <c r="C1170" i="105"/>
  <c r="C1169" i="105"/>
  <c r="C1168" i="105"/>
  <c r="C1167" i="105"/>
  <c r="C1166" i="105"/>
  <c r="C1165" i="105"/>
  <c r="C1164" i="105"/>
  <c r="C1163" i="105"/>
  <c r="C1162" i="105"/>
  <c r="C1161" i="105"/>
  <c r="C1160" i="105"/>
  <c r="C1159" i="105"/>
  <c r="C1158" i="105"/>
  <c r="C1157" i="105"/>
  <c r="C1156" i="105"/>
  <c r="C1155" i="105"/>
  <c r="C1154" i="105"/>
  <c r="C1153" i="105"/>
  <c r="C1152" i="105"/>
  <c r="C1151" i="105"/>
  <c r="C1150" i="105"/>
  <c r="C1149" i="105"/>
  <c r="C1148" i="105"/>
  <c r="C1147" i="105"/>
  <c r="C1146" i="105"/>
  <c r="C1145" i="105"/>
  <c r="C1144" i="105"/>
  <c r="C1143" i="105"/>
  <c r="C1142" i="105"/>
  <c r="C1141" i="105"/>
  <c r="C1140" i="105"/>
  <c r="C1139" i="105"/>
  <c r="C1138" i="105"/>
  <c r="C1137" i="105"/>
  <c r="C1136" i="105"/>
  <c r="C1135" i="105"/>
  <c r="C1134" i="105"/>
  <c r="C1133" i="105"/>
  <c r="C1132" i="105"/>
  <c r="C1131" i="105"/>
  <c r="C1130" i="105"/>
  <c r="C1129" i="105"/>
  <c r="C1128" i="105"/>
  <c r="C1127" i="105"/>
  <c r="C1126" i="105"/>
  <c r="C1125" i="105"/>
  <c r="C1124" i="105"/>
  <c r="C1123" i="105"/>
  <c r="C1122" i="105"/>
  <c r="C1121" i="105"/>
  <c r="C1120" i="105"/>
  <c r="C1119" i="105"/>
  <c r="C1118" i="105"/>
  <c r="C1117" i="105"/>
  <c r="C1116" i="105"/>
  <c r="C1115" i="105"/>
  <c r="C1114" i="105"/>
  <c r="C1113" i="105"/>
  <c r="C1112" i="105"/>
  <c r="C1111" i="105"/>
  <c r="C1110" i="105"/>
  <c r="C1109" i="105"/>
  <c r="C1108" i="105"/>
  <c r="C1107" i="105"/>
  <c r="C1106" i="105"/>
  <c r="C1105" i="105"/>
  <c r="C1104" i="105"/>
  <c r="C1103" i="105"/>
  <c r="C1102" i="105"/>
  <c r="C1101" i="105"/>
  <c r="C1100" i="105"/>
  <c r="C1099" i="105"/>
  <c r="C1098" i="105"/>
  <c r="C1097" i="105"/>
  <c r="C1096" i="105"/>
  <c r="C1095" i="105"/>
  <c r="C1094" i="105"/>
  <c r="C1093" i="105"/>
  <c r="C1092" i="105"/>
  <c r="C1091" i="105"/>
  <c r="C1090" i="105"/>
  <c r="C1089" i="105"/>
  <c r="C1088" i="105"/>
  <c r="C1087" i="105"/>
  <c r="C1086" i="105"/>
  <c r="C1085" i="105"/>
  <c r="C1084" i="105"/>
  <c r="C1083" i="105"/>
  <c r="C1082" i="105"/>
  <c r="C1081" i="105"/>
  <c r="C1080" i="105"/>
  <c r="C1079" i="105"/>
  <c r="C1078" i="105"/>
  <c r="C1077" i="105"/>
  <c r="C1076" i="105"/>
  <c r="C1075" i="105"/>
  <c r="C1074" i="105"/>
  <c r="C1073" i="105"/>
  <c r="C1072" i="105"/>
  <c r="C1071" i="105"/>
  <c r="C1070" i="105"/>
  <c r="C1069" i="105"/>
  <c r="C1068" i="105"/>
  <c r="C1067" i="105"/>
  <c r="C1066" i="105"/>
  <c r="C1065" i="105"/>
  <c r="C1064" i="105"/>
  <c r="C1063" i="105"/>
  <c r="C1062" i="105"/>
  <c r="C1061" i="105"/>
  <c r="C1060" i="105"/>
  <c r="C1059" i="105"/>
  <c r="C1058" i="105"/>
  <c r="C1057" i="105"/>
  <c r="C1056" i="105"/>
  <c r="C1055" i="105"/>
  <c r="C1054" i="105"/>
  <c r="C1053" i="105"/>
  <c r="C1052" i="105"/>
  <c r="C1051" i="105"/>
  <c r="C1050" i="105"/>
  <c r="C1049" i="105"/>
  <c r="C1048" i="105"/>
  <c r="C1047" i="105"/>
  <c r="C1046" i="105"/>
  <c r="C1045" i="105"/>
  <c r="C1044" i="105"/>
  <c r="C1043" i="105"/>
  <c r="C1042" i="105"/>
  <c r="C1041" i="105"/>
  <c r="C1040" i="105"/>
  <c r="C1039" i="105"/>
  <c r="C1038" i="105"/>
  <c r="C1037" i="105"/>
  <c r="C1036" i="105"/>
  <c r="C1035" i="105"/>
  <c r="C1034" i="105"/>
  <c r="C1033" i="105"/>
  <c r="C1032" i="105"/>
  <c r="C1031" i="105"/>
  <c r="C1030" i="105"/>
  <c r="C1029" i="105"/>
  <c r="C1028" i="105"/>
  <c r="C1027" i="105"/>
  <c r="C1026" i="105"/>
  <c r="C1025" i="105"/>
  <c r="C1024" i="105"/>
  <c r="C1023" i="105"/>
  <c r="C1022" i="105"/>
  <c r="C1021" i="105"/>
  <c r="C1020" i="105"/>
  <c r="C1019" i="105"/>
  <c r="C1018" i="105"/>
  <c r="C1017" i="105"/>
  <c r="C1016" i="105"/>
  <c r="C1015" i="105"/>
  <c r="C1014" i="105"/>
  <c r="C1013" i="105"/>
  <c r="C1012" i="105"/>
  <c r="C1011" i="105"/>
  <c r="C1010" i="105"/>
  <c r="C1009" i="105"/>
  <c r="C1008" i="105"/>
  <c r="C1007" i="105"/>
  <c r="C1006" i="105"/>
  <c r="C1005" i="105"/>
  <c r="C1004" i="105"/>
  <c r="C1003" i="105"/>
  <c r="C1002" i="105"/>
  <c r="C1001" i="105"/>
  <c r="C1000" i="105"/>
  <c r="C999" i="105"/>
  <c r="C998" i="105"/>
  <c r="C997" i="105"/>
  <c r="C996" i="105"/>
  <c r="C995" i="105"/>
  <c r="C994" i="105"/>
  <c r="C993" i="105"/>
  <c r="C992" i="105"/>
  <c r="C991" i="105"/>
  <c r="C990" i="105"/>
  <c r="C989" i="105"/>
  <c r="C988" i="105"/>
  <c r="C987" i="105"/>
  <c r="C986" i="105"/>
  <c r="C985" i="105"/>
  <c r="C984" i="105"/>
  <c r="C983" i="105"/>
  <c r="C982" i="105"/>
  <c r="C981" i="105"/>
  <c r="C980" i="105"/>
  <c r="C979" i="105"/>
  <c r="C978" i="105"/>
  <c r="C977" i="105"/>
  <c r="C976" i="105"/>
  <c r="C975" i="105"/>
  <c r="C974" i="105"/>
  <c r="C973" i="105"/>
  <c r="C972" i="105"/>
  <c r="C971" i="105"/>
  <c r="C970" i="105"/>
  <c r="C969" i="105"/>
  <c r="C968" i="105"/>
  <c r="C967" i="105"/>
  <c r="C966" i="105"/>
  <c r="C965" i="105"/>
  <c r="C964" i="105"/>
  <c r="C963" i="105"/>
  <c r="C962" i="105"/>
  <c r="C961" i="105"/>
  <c r="C960" i="105"/>
  <c r="C959" i="105"/>
  <c r="C958" i="105"/>
  <c r="C957" i="105"/>
  <c r="C956" i="105"/>
  <c r="C955" i="105"/>
  <c r="C954" i="105"/>
  <c r="C953" i="105"/>
  <c r="C952" i="105"/>
  <c r="C951" i="105"/>
  <c r="C950" i="105"/>
  <c r="C949" i="105"/>
  <c r="C948" i="105"/>
  <c r="C947" i="105"/>
  <c r="C946" i="105"/>
  <c r="C945" i="105"/>
  <c r="C944" i="105"/>
  <c r="C943" i="105"/>
  <c r="C942" i="105"/>
  <c r="C941" i="105"/>
  <c r="C940" i="105"/>
  <c r="C939" i="105"/>
  <c r="C938" i="105"/>
  <c r="C937" i="105"/>
  <c r="C936" i="105"/>
  <c r="C935" i="105"/>
  <c r="C934" i="105"/>
  <c r="C933" i="105"/>
  <c r="C932" i="105"/>
  <c r="C931" i="105"/>
  <c r="C930" i="105"/>
  <c r="C929" i="105"/>
  <c r="C928" i="105"/>
  <c r="C927" i="105"/>
  <c r="C926" i="105"/>
  <c r="C925" i="105"/>
  <c r="C924" i="105"/>
  <c r="C923" i="105"/>
  <c r="C922" i="105"/>
  <c r="C921" i="105"/>
  <c r="C920" i="105"/>
  <c r="C919" i="105"/>
  <c r="C918" i="105"/>
  <c r="C917" i="105"/>
  <c r="C916" i="105"/>
  <c r="C915" i="105"/>
  <c r="C914" i="105"/>
  <c r="C913" i="105"/>
  <c r="C912" i="105"/>
  <c r="C911" i="105"/>
  <c r="C910" i="105"/>
  <c r="C909" i="105"/>
  <c r="C908" i="105"/>
  <c r="C907" i="105"/>
  <c r="C906" i="105"/>
  <c r="C905" i="105"/>
  <c r="C904" i="105"/>
  <c r="C903" i="105"/>
  <c r="C902" i="105"/>
  <c r="C901" i="105"/>
  <c r="C900" i="105"/>
  <c r="C899" i="105"/>
  <c r="C898" i="105"/>
  <c r="C897" i="105"/>
  <c r="C896" i="105"/>
  <c r="C895" i="105"/>
  <c r="C894" i="105"/>
  <c r="C893" i="105"/>
  <c r="C892" i="105"/>
  <c r="C891" i="105"/>
  <c r="C890" i="105"/>
  <c r="C889" i="105"/>
  <c r="C888" i="105"/>
  <c r="C887" i="105"/>
  <c r="C886" i="105"/>
  <c r="C885" i="105"/>
  <c r="C884" i="105"/>
  <c r="C883" i="105"/>
  <c r="C882" i="105"/>
  <c r="C881" i="105"/>
  <c r="C880" i="105"/>
  <c r="C879" i="105"/>
  <c r="C878" i="105"/>
  <c r="C877" i="105"/>
  <c r="C876" i="105"/>
  <c r="C875" i="105"/>
  <c r="C874" i="105"/>
  <c r="C873" i="105"/>
  <c r="C872" i="105"/>
  <c r="C871" i="105"/>
  <c r="C870" i="105"/>
  <c r="C869" i="105"/>
  <c r="C868" i="105"/>
  <c r="C867" i="105"/>
  <c r="C866" i="105"/>
  <c r="C865" i="105"/>
  <c r="C864" i="105"/>
  <c r="C863" i="105"/>
  <c r="C862" i="105"/>
  <c r="C861" i="105"/>
  <c r="C860" i="105"/>
  <c r="C859" i="105"/>
  <c r="C858" i="105"/>
  <c r="C857" i="105"/>
  <c r="C856" i="105"/>
  <c r="C855" i="105"/>
  <c r="C854" i="105"/>
  <c r="C853" i="105"/>
  <c r="C852" i="105"/>
  <c r="C851" i="105"/>
  <c r="C850" i="105"/>
  <c r="C849" i="105"/>
  <c r="C848" i="105"/>
  <c r="C847" i="105"/>
  <c r="C846" i="105"/>
  <c r="C845" i="105"/>
  <c r="C844" i="105"/>
  <c r="C843" i="105"/>
  <c r="C842" i="105"/>
  <c r="C841" i="105"/>
  <c r="C840" i="105"/>
  <c r="C839" i="105"/>
  <c r="C838" i="105"/>
  <c r="C837" i="105"/>
  <c r="C836" i="105"/>
  <c r="C835" i="105"/>
  <c r="C834" i="105"/>
  <c r="C833" i="105"/>
  <c r="C832" i="105"/>
  <c r="C831" i="105"/>
  <c r="C830" i="105"/>
  <c r="C829" i="105"/>
  <c r="C828" i="105"/>
  <c r="C827" i="105"/>
  <c r="C826" i="105"/>
  <c r="C825" i="105"/>
  <c r="C824" i="105"/>
  <c r="C823" i="105"/>
  <c r="C822" i="105"/>
  <c r="C821" i="105"/>
  <c r="C820" i="105"/>
  <c r="C819" i="105"/>
  <c r="C818" i="105"/>
  <c r="C817" i="105"/>
  <c r="C816" i="105"/>
  <c r="C815" i="105"/>
  <c r="C814" i="105"/>
  <c r="C813" i="105"/>
  <c r="C812" i="105"/>
  <c r="C811" i="105"/>
  <c r="C810" i="105"/>
  <c r="C809" i="105"/>
  <c r="C808" i="105"/>
  <c r="C807" i="105"/>
  <c r="C806" i="105"/>
  <c r="C805" i="105"/>
  <c r="C804" i="105"/>
  <c r="C803" i="105"/>
  <c r="C802" i="105"/>
  <c r="C801" i="105"/>
  <c r="C800" i="105"/>
  <c r="C799" i="105"/>
  <c r="C798" i="105"/>
  <c r="C797" i="105"/>
  <c r="C796" i="105"/>
  <c r="C795" i="105"/>
  <c r="C794" i="105"/>
  <c r="C793" i="105"/>
  <c r="C792" i="105"/>
  <c r="C791" i="105"/>
  <c r="C790" i="105"/>
  <c r="C789" i="105"/>
  <c r="C788" i="105"/>
  <c r="C787" i="105"/>
  <c r="C786" i="105"/>
  <c r="C785" i="105"/>
  <c r="C784" i="105"/>
  <c r="C783" i="105"/>
  <c r="C782" i="105"/>
  <c r="C781" i="105"/>
  <c r="C780" i="105"/>
  <c r="C779" i="105"/>
  <c r="C778" i="105"/>
  <c r="C777" i="105"/>
  <c r="C776" i="105"/>
  <c r="C775" i="105"/>
  <c r="C774" i="105"/>
  <c r="C773" i="105"/>
  <c r="C772" i="105"/>
  <c r="C771" i="105"/>
  <c r="C770" i="105"/>
  <c r="C769" i="105"/>
  <c r="C768" i="105"/>
  <c r="C767" i="105"/>
  <c r="C766" i="105"/>
  <c r="C765" i="105"/>
  <c r="C764" i="105"/>
  <c r="C763" i="105"/>
  <c r="C762" i="105"/>
  <c r="C761" i="105"/>
  <c r="C760" i="105"/>
  <c r="C759" i="105"/>
  <c r="C758" i="105"/>
  <c r="C757" i="105"/>
  <c r="C756" i="105"/>
  <c r="C755" i="105"/>
  <c r="C754" i="105"/>
  <c r="C753" i="105"/>
  <c r="C752" i="105"/>
  <c r="C751" i="105"/>
  <c r="C750" i="105"/>
  <c r="C749" i="105"/>
  <c r="C748" i="105"/>
  <c r="C747" i="105"/>
  <c r="C746" i="105"/>
  <c r="C745" i="105"/>
  <c r="C744" i="105"/>
  <c r="C743" i="105"/>
  <c r="C742" i="105"/>
  <c r="C741" i="105"/>
  <c r="C740" i="105"/>
  <c r="C739" i="105"/>
  <c r="C738" i="105"/>
  <c r="C737" i="105"/>
  <c r="C736" i="105"/>
  <c r="C735" i="105"/>
  <c r="C734" i="105"/>
  <c r="C733" i="105"/>
  <c r="C732" i="105"/>
  <c r="C731" i="105"/>
  <c r="C730" i="105"/>
  <c r="C729" i="105"/>
  <c r="C728" i="105"/>
  <c r="C727" i="105"/>
  <c r="C726" i="105"/>
  <c r="C725" i="105"/>
  <c r="C724" i="105"/>
  <c r="C723" i="105"/>
  <c r="C722" i="105"/>
  <c r="C721" i="105"/>
  <c r="C720" i="105"/>
  <c r="C719" i="105"/>
  <c r="C718" i="105"/>
  <c r="C717" i="105"/>
  <c r="C716" i="105"/>
  <c r="C715" i="105"/>
  <c r="C714" i="105"/>
  <c r="C713" i="105"/>
  <c r="C712" i="105"/>
  <c r="C711" i="105"/>
  <c r="C710" i="105"/>
  <c r="C709" i="105"/>
  <c r="C708" i="105"/>
  <c r="C707" i="105"/>
  <c r="C706" i="105"/>
  <c r="C705" i="105"/>
  <c r="C704" i="105"/>
  <c r="C703" i="105"/>
  <c r="C702" i="105"/>
  <c r="C701" i="105"/>
  <c r="C700" i="105"/>
  <c r="C699" i="105"/>
  <c r="C698" i="105"/>
  <c r="C697" i="105"/>
  <c r="C696" i="105"/>
  <c r="C695" i="105"/>
  <c r="C694" i="105"/>
  <c r="C693" i="105"/>
  <c r="C692" i="105"/>
  <c r="C691" i="105"/>
  <c r="C690" i="105"/>
  <c r="C689" i="105"/>
  <c r="C688" i="105"/>
  <c r="C687" i="105"/>
  <c r="C686" i="105"/>
  <c r="C685" i="105"/>
  <c r="C684" i="105"/>
  <c r="C683" i="105"/>
  <c r="C682" i="105"/>
  <c r="C681" i="105"/>
  <c r="C680" i="105"/>
  <c r="C679" i="105"/>
  <c r="C678" i="105"/>
  <c r="C677" i="105"/>
  <c r="C676" i="105"/>
  <c r="C675" i="105"/>
  <c r="C674" i="105"/>
  <c r="C673" i="105"/>
  <c r="C672" i="105"/>
  <c r="C671" i="105"/>
  <c r="C670" i="105"/>
  <c r="C669" i="105"/>
  <c r="C668" i="105"/>
  <c r="C667" i="105"/>
  <c r="C666" i="105"/>
  <c r="C665" i="105"/>
  <c r="C664" i="105"/>
  <c r="C663" i="105"/>
  <c r="C662" i="105"/>
  <c r="C661" i="105"/>
  <c r="C660" i="105"/>
  <c r="C659" i="105"/>
  <c r="C658" i="105"/>
  <c r="C657" i="105"/>
  <c r="C656" i="105"/>
  <c r="C655" i="105"/>
  <c r="C654" i="105"/>
  <c r="C653" i="105"/>
  <c r="C652" i="105"/>
  <c r="C651" i="105"/>
  <c r="C650" i="105"/>
  <c r="C649" i="105"/>
  <c r="C648" i="105"/>
  <c r="C647" i="105"/>
  <c r="C646" i="105"/>
  <c r="C645" i="105"/>
  <c r="C644" i="105"/>
  <c r="C643" i="105"/>
  <c r="C642" i="105"/>
  <c r="C641" i="105"/>
  <c r="C640" i="105"/>
  <c r="C639" i="105"/>
  <c r="C638" i="105"/>
  <c r="C637" i="105"/>
  <c r="C636" i="105"/>
  <c r="C635" i="105"/>
  <c r="C634" i="105"/>
  <c r="C633" i="105"/>
  <c r="C632" i="105"/>
  <c r="C631" i="105"/>
  <c r="C630" i="105"/>
  <c r="C629" i="105"/>
  <c r="C628" i="105"/>
  <c r="C627" i="105"/>
  <c r="C626" i="105"/>
  <c r="C625" i="105"/>
  <c r="C624" i="105"/>
  <c r="C623" i="105"/>
  <c r="C622" i="105"/>
  <c r="C621" i="105"/>
  <c r="C620" i="105"/>
  <c r="C619" i="105"/>
  <c r="C618" i="105"/>
  <c r="C617" i="105"/>
  <c r="C616" i="105"/>
  <c r="C615" i="105"/>
  <c r="C614" i="105"/>
  <c r="C613" i="105"/>
  <c r="C612" i="105"/>
  <c r="C611" i="105"/>
  <c r="C610" i="105"/>
  <c r="C609" i="105"/>
  <c r="C608" i="105"/>
  <c r="C607" i="105"/>
  <c r="C606" i="105"/>
  <c r="C605" i="105"/>
  <c r="C604" i="105"/>
  <c r="C603" i="105"/>
  <c r="C602" i="105"/>
  <c r="C601" i="105"/>
  <c r="C600" i="105"/>
  <c r="C599" i="105"/>
  <c r="C598" i="105"/>
  <c r="C597" i="105"/>
  <c r="C596" i="105"/>
  <c r="C595" i="105"/>
  <c r="C594" i="105"/>
  <c r="C593" i="105"/>
  <c r="C592" i="105"/>
  <c r="C591" i="105"/>
  <c r="C590" i="105"/>
  <c r="C589" i="105"/>
  <c r="C588" i="105"/>
  <c r="C587" i="105"/>
  <c r="C586" i="105"/>
  <c r="C585" i="105"/>
  <c r="C584" i="105"/>
  <c r="C583" i="105"/>
  <c r="C582" i="105"/>
  <c r="C581" i="105"/>
  <c r="C580" i="105"/>
  <c r="C579" i="105"/>
  <c r="C578" i="105"/>
  <c r="C577" i="105"/>
  <c r="C576" i="105"/>
  <c r="C575" i="105"/>
  <c r="C574" i="105"/>
  <c r="C573" i="105"/>
  <c r="C572" i="105"/>
  <c r="C571" i="105"/>
  <c r="C570" i="105"/>
  <c r="C569" i="105"/>
  <c r="C568" i="105"/>
  <c r="C567" i="105"/>
  <c r="C566" i="105"/>
  <c r="C565" i="105"/>
  <c r="C564" i="105"/>
  <c r="C563" i="105"/>
  <c r="C562" i="105"/>
  <c r="C561" i="105"/>
  <c r="C560" i="105"/>
  <c r="C559" i="105"/>
  <c r="C558" i="105"/>
  <c r="C557" i="105"/>
  <c r="C556" i="105"/>
  <c r="C555" i="105"/>
  <c r="C554" i="105"/>
  <c r="C553" i="105"/>
  <c r="C552" i="105"/>
  <c r="C551" i="105"/>
  <c r="C550" i="105"/>
  <c r="C549" i="105"/>
  <c r="C548" i="105"/>
  <c r="C547" i="105"/>
  <c r="C546" i="105"/>
  <c r="C545" i="105"/>
  <c r="C544" i="105"/>
  <c r="C543" i="105"/>
  <c r="C542" i="105"/>
  <c r="C541" i="105"/>
  <c r="C540" i="105"/>
  <c r="C539" i="105"/>
  <c r="C538" i="105"/>
  <c r="C537" i="105"/>
  <c r="C536" i="105"/>
  <c r="C535" i="105"/>
  <c r="C534" i="105"/>
  <c r="C533" i="105"/>
  <c r="C532" i="105"/>
  <c r="C531" i="105"/>
  <c r="C530" i="105"/>
  <c r="C529" i="105"/>
  <c r="C528" i="105"/>
  <c r="C527" i="105"/>
  <c r="C526" i="105"/>
  <c r="C525" i="105"/>
  <c r="C524" i="105"/>
  <c r="C523" i="105"/>
  <c r="C522" i="105"/>
  <c r="C521" i="105"/>
  <c r="C520" i="105"/>
  <c r="C519" i="105"/>
  <c r="C518" i="105"/>
  <c r="C517" i="105"/>
  <c r="C516" i="105"/>
  <c r="C515" i="105"/>
  <c r="C514" i="105"/>
  <c r="C513" i="105"/>
  <c r="C512" i="105"/>
  <c r="C511" i="105"/>
  <c r="C510" i="105"/>
  <c r="C509" i="105"/>
  <c r="C508" i="105"/>
  <c r="C507" i="105"/>
  <c r="C506" i="105"/>
  <c r="C505" i="105"/>
  <c r="C504" i="105"/>
  <c r="C503" i="105"/>
  <c r="C502" i="105"/>
  <c r="C501" i="105"/>
  <c r="C500" i="105"/>
  <c r="C499" i="105"/>
  <c r="C498" i="105"/>
  <c r="C497" i="105"/>
  <c r="C496" i="105"/>
  <c r="C495" i="105"/>
  <c r="C494" i="105"/>
  <c r="C493" i="105"/>
  <c r="C492" i="105"/>
  <c r="C491" i="105"/>
  <c r="C490" i="105"/>
  <c r="C489" i="105"/>
  <c r="C488" i="105"/>
  <c r="C487" i="105"/>
  <c r="C486" i="105"/>
  <c r="C485" i="105"/>
  <c r="C484" i="105"/>
  <c r="C483" i="105"/>
  <c r="C482" i="105"/>
  <c r="C481" i="105"/>
  <c r="C480" i="105"/>
  <c r="C479" i="105"/>
  <c r="C478" i="105"/>
  <c r="C477" i="105"/>
  <c r="C476" i="105"/>
  <c r="C475" i="105"/>
  <c r="C474" i="105"/>
  <c r="C473" i="105"/>
  <c r="C472" i="105"/>
  <c r="C471" i="105"/>
  <c r="C470" i="105"/>
  <c r="C469" i="105"/>
  <c r="C468" i="105"/>
  <c r="C467" i="105"/>
  <c r="C466" i="105"/>
  <c r="C465" i="105"/>
  <c r="C464" i="105"/>
  <c r="C463" i="105"/>
  <c r="C462" i="105"/>
  <c r="C461" i="105"/>
  <c r="C460" i="105"/>
  <c r="C459" i="105"/>
  <c r="C458" i="105"/>
  <c r="C457" i="105"/>
  <c r="C456" i="105"/>
  <c r="C455" i="105"/>
  <c r="C454" i="105"/>
  <c r="C453" i="105"/>
  <c r="C452" i="105"/>
  <c r="C451" i="105"/>
  <c r="C450" i="105"/>
  <c r="C449" i="105"/>
  <c r="C448" i="105"/>
  <c r="C447" i="105"/>
  <c r="C446" i="105"/>
  <c r="C445" i="105"/>
  <c r="C444" i="105"/>
  <c r="C443" i="105"/>
  <c r="C442" i="105"/>
  <c r="C441" i="105"/>
  <c r="C440" i="105"/>
  <c r="C439" i="105"/>
  <c r="C438" i="105"/>
  <c r="C437" i="105"/>
  <c r="C436" i="105"/>
  <c r="C435" i="105"/>
  <c r="C434" i="105"/>
  <c r="C433" i="105"/>
  <c r="C432" i="105"/>
  <c r="C431" i="105"/>
  <c r="C430" i="105"/>
  <c r="C429" i="105"/>
  <c r="C428" i="105"/>
  <c r="C427" i="105"/>
  <c r="C426" i="105"/>
  <c r="C425" i="105"/>
  <c r="C424" i="105"/>
  <c r="C423" i="105"/>
  <c r="C422" i="105"/>
  <c r="C421" i="105"/>
  <c r="C420" i="105"/>
  <c r="C419" i="105"/>
  <c r="C418" i="105"/>
  <c r="C417" i="105"/>
  <c r="C416" i="105"/>
  <c r="C415" i="105"/>
  <c r="C414" i="105"/>
  <c r="C413" i="105"/>
  <c r="C412" i="105"/>
  <c r="C411" i="105"/>
  <c r="C410" i="105"/>
  <c r="C409" i="105"/>
  <c r="C408" i="105"/>
  <c r="C407" i="105"/>
  <c r="C406" i="105"/>
  <c r="C405" i="105"/>
  <c r="C404" i="105"/>
  <c r="C403" i="105"/>
  <c r="C402" i="105"/>
  <c r="C401" i="105"/>
  <c r="C400" i="105"/>
  <c r="C399" i="105"/>
  <c r="C398" i="105"/>
  <c r="C397" i="105"/>
  <c r="C396" i="105"/>
  <c r="C395" i="105"/>
  <c r="C394" i="105"/>
  <c r="C393" i="105"/>
  <c r="C392" i="105"/>
  <c r="C391" i="105"/>
  <c r="C390" i="105"/>
  <c r="C389" i="105"/>
  <c r="C388" i="105"/>
  <c r="C387" i="105"/>
  <c r="C386" i="105"/>
  <c r="C385" i="105"/>
  <c r="C384" i="105"/>
  <c r="C383" i="105"/>
  <c r="C382" i="105"/>
  <c r="C381" i="105"/>
  <c r="C380" i="105"/>
  <c r="C379" i="105"/>
  <c r="C378" i="105"/>
  <c r="C377" i="105"/>
  <c r="C376" i="105"/>
  <c r="C375" i="105"/>
  <c r="C374" i="105"/>
  <c r="C373" i="105"/>
  <c r="C372" i="105"/>
  <c r="C371" i="105"/>
  <c r="C370" i="105"/>
  <c r="C369" i="105"/>
  <c r="C368" i="105"/>
  <c r="C367" i="105"/>
  <c r="C366" i="105"/>
  <c r="C365" i="105"/>
  <c r="C364" i="105"/>
  <c r="C363" i="105"/>
  <c r="C362" i="105"/>
  <c r="C361" i="105"/>
  <c r="C360" i="105"/>
  <c r="C359" i="105"/>
  <c r="C358" i="105"/>
  <c r="C357" i="105"/>
  <c r="C356" i="105"/>
  <c r="C355" i="105"/>
  <c r="C354" i="105"/>
  <c r="C353" i="105"/>
  <c r="C352" i="105"/>
  <c r="C351" i="105"/>
  <c r="C350" i="105"/>
  <c r="C349" i="105"/>
  <c r="C348" i="105"/>
  <c r="C347" i="105"/>
  <c r="C346" i="105"/>
  <c r="C345" i="105"/>
  <c r="C344" i="105"/>
  <c r="C343" i="105"/>
  <c r="C342" i="105"/>
  <c r="C341" i="105"/>
  <c r="C340" i="105"/>
  <c r="C339" i="105"/>
  <c r="C338" i="105"/>
  <c r="C337" i="105"/>
  <c r="C336" i="105"/>
  <c r="C335" i="105"/>
  <c r="C334" i="105"/>
  <c r="C333" i="105"/>
  <c r="C332" i="105"/>
  <c r="C331" i="105"/>
  <c r="C330" i="105"/>
  <c r="C329" i="105"/>
  <c r="C328" i="105"/>
  <c r="C327" i="105"/>
  <c r="C326" i="105"/>
  <c r="C325" i="105"/>
  <c r="C324" i="105"/>
  <c r="C323" i="105"/>
  <c r="C322" i="105"/>
  <c r="C321" i="105"/>
  <c r="C320" i="105"/>
  <c r="C319" i="105"/>
  <c r="C318" i="105"/>
  <c r="C317" i="105"/>
  <c r="C316" i="105"/>
  <c r="C315" i="105"/>
  <c r="C314" i="105"/>
  <c r="C313" i="105"/>
  <c r="C312" i="105"/>
  <c r="C311" i="105"/>
  <c r="C310" i="105"/>
  <c r="C309" i="105"/>
  <c r="C308" i="105"/>
  <c r="C307" i="105"/>
  <c r="C306" i="105"/>
  <c r="C305" i="105"/>
  <c r="C304" i="105"/>
  <c r="C303" i="105"/>
  <c r="C302" i="105"/>
  <c r="C301" i="105"/>
  <c r="C300" i="105"/>
  <c r="C299" i="105"/>
  <c r="C298" i="105"/>
  <c r="C297" i="105"/>
  <c r="C296" i="105"/>
  <c r="C295" i="105"/>
  <c r="C294" i="105"/>
  <c r="C293" i="105"/>
  <c r="C292" i="105"/>
  <c r="C291" i="105"/>
  <c r="C290" i="105"/>
  <c r="C289" i="105"/>
  <c r="C288" i="105"/>
  <c r="C287" i="105"/>
  <c r="C286" i="105"/>
  <c r="C285" i="105"/>
  <c r="C284" i="105"/>
  <c r="C283" i="105"/>
  <c r="C282" i="105"/>
  <c r="C281" i="105"/>
  <c r="C280" i="105"/>
  <c r="C279" i="105"/>
  <c r="C278" i="105"/>
  <c r="C277" i="105"/>
  <c r="C276" i="105"/>
  <c r="C275" i="105"/>
  <c r="C274" i="105"/>
  <c r="C273" i="105"/>
  <c r="C272" i="105"/>
  <c r="C271" i="105"/>
  <c r="C270" i="105"/>
  <c r="C269" i="105"/>
  <c r="C268" i="105"/>
  <c r="C267" i="105"/>
  <c r="C266" i="105"/>
  <c r="C265" i="105"/>
  <c r="C264" i="105"/>
  <c r="C263" i="105"/>
  <c r="C262" i="105"/>
  <c r="C261" i="105"/>
  <c r="C260" i="105"/>
  <c r="C259" i="105"/>
  <c r="C258" i="105"/>
  <c r="C257" i="105"/>
  <c r="C256" i="105"/>
  <c r="C255" i="105"/>
  <c r="C254" i="105"/>
  <c r="C253" i="105"/>
  <c r="C252" i="105"/>
  <c r="C251" i="105"/>
  <c r="C250" i="105"/>
  <c r="C249" i="105"/>
  <c r="C248" i="105"/>
  <c r="C247" i="105"/>
  <c r="C246" i="105"/>
  <c r="C245" i="105"/>
  <c r="C244" i="105"/>
  <c r="C243" i="105"/>
  <c r="C242" i="105"/>
  <c r="C241" i="105"/>
  <c r="C240" i="105"/>
  <c r="C239" i="105"/>
  <c r="C238" i="105"/>
  <c r="C237" i="105"/>
  <c r="C236" i="105"/>
  <c r="C235" i="105"/>
  <c r="C234" i="105"/>
  <c r="C233" i="105"/>
  <c r="C232" i="105"/>
  <c r="C231" i="105"/>
  <c r="C230" i="105"/>
  <c r="C229" i="105"/>
  <c r="C228" i="105"/>
  <c r="C227" i="105"/>
  <c r="C226" i="105"/>
  <c r="C225" i="105"/>
  <c r="C224" i="105"/>
  <c r="C223" i="105"/>
  <c r="C222" i="105"/>
  <c r="C221" i="105"/>
  <c r="C220" i="105"/>
  <c r="C219" i="105"/>
  <c r="C218" i="105"/>
  <c r="C217" i="105"/>
  <c r="C216" i="105"/>
  <c r="C215" i="105"/>
  <c r="C214" i="105"/>
  <c r="C213" i="105"/>
  <c r="C212" i="105"/>
  <c r="C211" i="105"/>
  <c r="C210" i="105"/>
  <c r="C209" i="105"/>
  <c r="C208" i="105"/>
  <c r="C207" i="105"/>
  <c r="C206" i="105"/>
  <c r="C205" i="105"/>
  <c r="C204" i="105"/>
  <c r="C203" i="105"/>
  <c r="C202" i="105"/>
  <c r="C201" i="105"/>
  <c r="C200" i="105"/>
  <c r="C199" i="105"/>
  <c r="C198" i="105"/>
  <c r="C197" i="105"/>
  <c r="C196" i="105"/>
  <c r="C195" i="105"/>
  <c r="C194" i="105"/>
  <c r="C193" i="105"/>
  <c r="C192" i="105"/>
  <c r="C191" i="105"/>
  <c r="C190" i="105"/>
  <c r="C189" i="105"/>
  <c r="C188" i="105"/>
  <c r="C187" i="105"/>
  <c r="C186" i="105"/>
  <c r="C185" i="105"/>
  <c r="C184" i="105"/>
  <c r="C183" i="105"/>
  <c r="C182" i="105"/>
  <c r="C181" i="105"/>
  <c r="C180" i="105"/>
  <c r="C179" i="105"/>
  <c r="C178" i="105"/>
  <c r="C177" i="105"/>
  <c r="C176" i="105"/>
  <c r="C175" i="105"/>
  <c r="C174" i="105"/>
  <c r="C173" i="105"/>
  <c r="C172" i="105"/>
  <c r="C171" i="105"/>
  <c r="C170" i="105"/>
  <c r="C169" i="105"/>
  <c r="C168" i="105"/>
  <c r="C167" i="105"/>
  <c r="C166" i="105"/>
  <c r="C165" i="105"/>
  <c r="C164" i="105"/>
  <c r="C163" i="105"/>
  <c r="C162" i="105"/>
  <c r="C161" i="105"/>
  <c r="C160" i="105"/>
  <c r="C159" i="105"/>
  <c r="C158" i="105"/>
  <c r="C157" i="105"/>
  <c r="C156" i="105"/>
  <c r="C155" i="105"/>
  <c r="C154" i="105"/>
  <c r="C153" i="105"/>
  <c r="C152" i="105"/>
  <c r="C151" i="105"/>
  <c r="C150" i="105"/>
  <c r="C149" i="105"/>
  <c r="C148" i="105"/>
  <c r="C147" i="105"/>
  <c r="C146" i="105"/>
  <c r="C145" i="105"/>
  <c r="C144" i="105"/>
  <c r="C143" i="105"/>
  <c r="C142" i="105"/>
  <c r="C141" i="105"/>
  <c r="C140" i="105"/>
  <c r="C139" i="105"/>
  <c r="C138" i="105"/>
  <c r="C137" i="105"/>
  <c r="C136" i="105"/>
  <c r="C135" i="105"/>
  <c r="C134" i="105"/>
  <c r="C133" i="105"/>
  <c r="C132" i="105"/>
  <c r="C131" i="105"/>
  <c r="C130" i="105"/>
  <c r="C129" i="105"/>
  <c r="C128" i="105"/>
  <c r="C127" i="105"/>
  <c r="C126" i="105"/>
  <c r="C125" i="105"/>
  <c r="C124" i="105"/>
  <c r="C123" i="105"/>
  <c r="C122" i="105"/>
  <c r="C121" i="105"/>
  <c r="C120" i="105"/>
  <c r="C119" i="105"/>
  <c r="C118" i="105"/>
  <c r="C117" i="105"/>
  <c r="C116" i="105"/>
  <c r="C115" i="105"/>
  <c r="C114" i="105"/>
  <c r="C113" i="105"/>
  <c r="C112" i="105"/>
  <c r="C111" i="105"/>
  <c r="C110" i="105"/>
  <c r="C109" i="105"/>
  <c r="C108" i="105"/>
  <c r="C107" i="105"/>
  <c r="C106" i="105"/>
  <c r="C105" i="105"/>
  <c r="C104" i="105"/>
  <c r="C103" i="105"/>
  <c r="C102" i="105"/>
  <c r="C101" i="105"/>
  <c r="C100" i="105"/>
  <c r="C99" i="105"/>
  <c r="C98" i="105"/>
  <c r="C97" i="105"/>
  <c r="C96" i="105"/>
  <c r="C95" i="105"/>
  <c r="C94" i="105"/>
  <c r="C93" i="105"/>
  <c r="C92" i="105"/>
  <c r="C91" i="105"/>
  <c r="C90" i="105"/>
  <c r="C89" i="105"/>
  <c r="C88" i="105"/>
  <c r="C87" i="105"/>
  <c r="C86" i="105"/>
  <c r="C85" i="105"/>
  <c r="C84" i="105"/>
  <c r="C83" i="105"/>
  <c r="C82" i="105"/>
  <c r="C81" i="105"/>
  <c r="C80" i="105"/>
  <c r="C79" i="105"/>
  <c r="C78" i="105"/>
  <c r="C77" i="105"/>
  <c r="C76" i="105"/>
  <c r="C75" i="105"/>
  <c r="C74" i="105"/>
  <c r="C73" i="105"/>
  <c r="C72" i="105"/>
  <c r="C71" i="105"/>
  <c r="C70" i="105"/>
  <c r="C69" i="105"/>
  <c r="C68" i="105"/>
  <c r="C67" i="105"/>
  <c r="C66" i="105"/>
  <c r="C65"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C40" i="105"/>
  <c r="C39" i="105"/>
  <c r="C38" i="105"/>
  <c r="C37" i="105"/>
  <c r="C36" i="105"/>
  <c r="C35" i="105"/>
  <c r="C34" i="105"/>
  <c r="C33" i="105"/>
  <c r="C32" i="105"/>
  <c r="C31" i="105"/>
  <c r="C30" i="105"/>
  <c r="C29" i="105"/>
  <c r="C28" i="105"/>
  <c r="C27" i="105"/>
  <c r="C26" i="105"/>
  <c r="C25" i="105"/>
  <c r="C24" i="105"/>
  <c r="C23" i="105"/>
  <c r="C22" i="105"/>
  <c r="C21" i="105"/>
  <c r="C20" i="105"/>
  <c r="C19" i="105"/>
  <c r="C18" i="105"/>
  <c r="C17" i="105"/>
  <c r="C16" i="105"/>
  <c r="C15" i="105"/>
  <c r="C14" i="105"/>
  <c r="C13" i="105"/>
  <c r="C12" i="105"/>
  <c r="C11" i="105"/>
  <c r="C10" i="105"/>
  <c r="C9" i="105"/>
  <c r="C8" i="105"/>
  <c r="C7" i="105"/>
  <c r="C6" i="105"/>
  <c r="C5" i="105"/>
  <c r="C4" i="105"/>
  <c r="D5741" i="105"/>
  <c r="D5740" i="105"/>
  <c r="D5739" i="105"/>
  <c r="D5738" i="105"/>
  <c r="D5737" i="105"/>
  <c r="D5736" i="105"/>
  <c r="D5735" i="105"/>
  <c r="D5734" i="105"/>
  <c r="D5733" i="105"/>
  <c r="D5732" i="105"/>
  <c r="D5731" i="105"/>
  <c r="D5730" i="105"/>
  <c r="D5729" i="105"/>
  <c r="D5728" i="105"/>
  <c r="D5727" i="105"/>
  <c r="D5726" i="105"/>
  <c r="D5725" i="105"/>
  <c r="D5724" i="105"/>
  <c r="D5723" i="105"/>
  <c r="D5722" i="105"/>
  <c r="D5721" i="105"/>
  <c r="D5720" i="105"/>
  <c r="D5719" i="105"/>
  <c r="D5718" i="105"/>
  <c r="D5717" i="105"/>
  <c r="D5716" i="105"/>
  <c r="D5715" i="105"/>
  <c r="D5714" i="105"/>
  <c r="D5713" i="105"/>
  <c r="D5712" i="105"/>
  <c r="D5711" i="105"/>
  <c r="D5710" i="105"/>
  <c r="D5709" i="105"/>
  <c r="D5708" i="105"/>
  <c r="D5707" i="105"/>
  <c r="D5706" i="105"/>
  <c r="D5705" i="105"/>
  <c r="D5704" i="105"/>
  <c r="D5703" i="105"/>
  <c r="D5702" i="105"/>
  <c r="D5701" i="105"/>
  <c r="D5700" i="105"/>
  <c r="D5699" i="105"/>
  <c r="D5698" i="105"/>
  <c r="D5697" i="105"/>
  <c r="D5696" i="105"/>
  <c r="D5695" i="105"/>
  <c r="D5694" i="105"/>
  <c r="D5693" i="105"/>
  <c r="D5692" i="105"/>
  <c r="D5691" i="105"/>
  <c r="D5690" i="105"/>
  <c r="D5689" i="105"/>
  <c r="D5688" i="105"/>
  <c r="D5687" i="105"/>
  <c r="D5686" i="105"/>
  <c r="D5685" i="105"/>
  <c r="D5684" i="105"/>
  <c r="D5683" i="105"/>
  <c r="D5682" i="105"/>
  <c r="D5681" i="105"/>
  <c r="D5680" i="105"/>
  <c r="D5679" i="105"/>
  <c r="D5678" i="105"/>
  <c r="D5677" i="105"/>
  <c r="D5676" i="105"/>
  <c r="D5675" i="105"/>
  <c r="D5674" i="105"/>
  <c r="D5673" i="105"/>
  <c r="D5672" i="105"/>
  <c r="D5671" i="105"/>
  <c r="D5670" i="105"/>
  <c r="D5669" i="105"/>
  <c r="D5668" i="105"/>
  <c r="D5667" i="105"/>
  <c r="D5666" i="105"/>
  <c r="D5665" i="105"/>
  <c r="D5664" i="105"/>
  <c r="D5663" i="105"/>
  <c r="D5662" i="105"/>
  <c r="D5661" i="105"/>
  <c r="D5660" i="105"/>
  <c r="D5659" i="105"/>
  <c r="D5658" i="105"/>
  <c r="D5657" i="105"/>
  <c r="D5656" i="105"/>
  <c r="D5655" i="105"/>
  <c r="D5654" i="105"/>
  <c r="D5653" i="105"/>
  <c r="D5652" i="105"/>
  <c r="D5651" i="105"/>
  <c r="D5650" i="105"/>
  <c r="D5649" i="105"/>
  <c r="D5648" i="105"/>
  <c r="D5647" i="105"/>
  <c r="D5646" i="105"/>
  <c r="D5645" i="105"/>
  <c r="D5644" i="105"/>
  <c r="D5643" i="105"/>
  <c r="D5642" i="105"/>
  <c r="D5641" i="105"/>
  <c r="D5640" i="105"/>
  <c r="D5639" i="105"/>
  <c r="D5638" i="105"/>
  <c r="D5637" i="105"/>
  <c r="D5636" i="105"/>
  <c r="D5635" i="105"/>
  <c r="D5634" i="105"/>
  <c r="D5633" i="105"/>
  <c r="D5632" i="105"/>
  <c r="D5631" i="105"/>
  <c r="D5630" i="105"/>
  <c r="D5629" i="105"/>
  <c r="D5628" i="105"/>
  <c r="D5627" i="105"/>
  <c r="D5626" i="105"/>
  <c r="D5625" i="105"/>
  <c r="D5624" i="105"/>
  <c r="D5623" i="105"/>
  <c r="D5622" i="105"/>
  <c r="D5621" i="105"/>
  <c r="D5620" i="105"/>
  <c r="D5619" i="105"/>
  <c r="D5618" i="105"/>
  <c r="D5617" i="105"/>
  <c r="D5616" i="105"/>
  <c r="D5615" i="105"/>
  <c r="D5614" i="105"/>
  <c r="D5613" i="105"/>
  <c r="D5612" i="105"/>
  <c r="D5611" i="105"/>
  <c r="D5610" i="105"/>
  <c r="D5609" i="105"/>
  <c r="D5608" i="105"/>
  <c r="D5607" i="105"/>
  <c r="D5606" i="105"/>
  <c r="D5605" i="105"/>
  <c r="D5604" i="105"/>
  <c r="D5603" i="105"/>
  <c r="D5602" i="105"/>
  <c r="D5601" i="105"/>
  <c r="D5600" i="105"/>
  <c r="D5599" i="105"/>
  <c r="D5598" i="105"/>
  <c r="D5597" i="105"/>
  <c r="D5596" i="105"/>
  <c r="D5595" i="105"/>
  <c r="D5594" i="105"/>
  <c r="D5593" i="105"/>
  <c r="D5592" i="105"/>
  <c r="D5591" i="105"/>
  <c r="D5590" i="105"/>
  <c r="D5589" i="105"/>
  <c r="D5588" i="105"/>
  <c r="D5587" i="105"/>
  <c r="D5586" i="105"/>
  <c r="D5585" i="105"/>
  <c r="D5584" i="105"/>
  <c r="D5583" i="105"/>
  <c r="D5582" i="105"/>
  <c r="D5581" i="105"/>
  <c r="D5580" i="105"/>
  <c r="D5579" i="105"/>
  <c r="D5578" i="105"/>
  <c r="D5577" i="105"/>
  <c r="D5576" i="105"/>
  <c r="D5575" i="105"/>
  <c r="D5574" i="105"/>
  <c r="D5573" i="105"/>
  <c r="D5572" i="105"/>
  <c r="D5571" i="105"/>
  <c r="D5570" i="105"/>
  <c r="D5569" i="105"/>
  <c r="D5568" i="105"/>
  <c r="D5567" i="105"/>
  <c r="D5566" i="105"/>
  <c r="D5565" i="105"/>
  <c r="D5564" i="105"/>
  <c r="D5563" i="105"/>
  <c r="D5562" i="105"/>
  <c r="D5561" i="105"/>
  <c r="D5560" i="105"/>
  <c r="D5559" i="105"/>
  <c r="D5558" i="105"/>
  <c r="D5557" i="105"/>
  <c r="D5556" i="105"/>
  <c r="D5555" i="105"/>
  <c r="D5554" i="105"/>
  <c r="D5553" i="105"/>
  <c r="D5552" i="105"/>
  <c r="D5551" i="105"/>
  <c r="D5550" i="105"/>
  <c r="D5549" i="105"/>
  <c r="D5548" i="105"/>
  <c r="D5547" i="105"/>
  <c r="D5546" i="105"/>
  <c r="D5545" i="105"/>
  <c r="D5544" i="105"/>
  <c r="D5543" i="105"/>
  <c r="D5542" i="105"/>
  <c r="D5541" i="105"/>
  <c r="D5540" i="105"/>
  <c r="D5539" i="105"/>
  <c r="D5538" i="105"/>
  <c r="D5537" i="105"/>
  <c r="D5536" i="105"/>
  <c r="D5535" i="105"/>
  <c r="D5534" i="105"/>
  <c r="D5533" i="105"/>
  <c r="D5532" i="105"/>
  <c r="D5531" i="105"/>
  <c r="D5530" i="105"/>
  <c r="D5529" i="105"/>
  <c r="D5528" i="105"/>
  <c r="D5527" i="105"/>
  <c r="D5526" i="105"/>
  <c r="D5525" i="105"/>
  <c r="D5524" i="105"/>
  <c r="D5523" i="105"/>
  <c r="D5522" i="105"/>
  <c r="D5521" i="105"/>
  <c r="D5520" i="105"/>
  <c r="D5519" i="105"/>
  <c r="D5518" i="105"/>
  <c r="D5517" i="105"/>
  <c r="D5516" i="105"/>
  <c r="D5515" i="105"/>
  <c r="D5514" i="105"/>
  <c r="D5513" i="105"/>
  <c r="D5512" i="105"/>
  <c r="D5511" i="105"/>
  <c r="D5510" i="105"/>
  <c r="D5509" i="105"/>
  <c r="D5508" i="105"/>
  <c r="D5507" i="105"/>
  <c r="D5506" i="105"/>
  <c r="D5505" i="105"/>
  <c r="D5504" i="105"/>
  <c r="D5503" i="105"/>
  <c r="D5502" i="105"/>
  <c r="D5501" i="105"/>
  <c r="D5500" i="105"/>
  <c r="D5499" i="105"/>
  <c r="D5498" i="105"/>
  <c r="D5497" i="105"/>
  <c r="D5496" i="105"/>
  <c r="D5495" i="105"/>
  <c r="D5494" i="105"/>
  <c r="D5493" i="105"/>
  <c r="D5492" i="105"/>
  <c r="D5491" i="105"/>
  <c r="D5490" i="105"/>
  <c r="D5489" i="105"/>
  <c r="D5488" i="105"/>
  <c r="D5487" i="105"/>
  <c r="D5486" i="105"/>
  <c r="D5485" i="105"/>
  <c r="D5484" i="105"/>
  <c r="D5483" i="105"/>
  <c r="D5482" i="105"/>
  <c r="D5481" i="105"/>
  <c r="D5480" i="105"/>
  <c r="D5479" i="105"/>
  <c r="D5478" i="105"/>
  <c r="D5477" i="105"/>
  <c r="D5476" i="105"/>
  <c r="D5475" i="105"/>
  <c r="D5474" i="105"/>
  <c r="D5473" i="105"/>
  <c r="D5472" i="105"/>
  <c r="D5471" i="105"/>
  <c r="D5470" i="105"/>
  <c r="D5469" i="105"/>
  <c r="D5468" i="105"/>
  <c r="D5467" i="105"/>
  <c r="D5466" i="105"/>
  <c r="D5465" i="105"/>
  <c r="D5464" i="105"/>
  <c r="D5463" i="105"/>
  <c r="D5462" i="105"/>
  <c r="D5461" i="105"/>
  <c r="D5460" i="105"/>
  <c r="D5459" i="105"/>
  <c r="D5458" i="105"/>
  <c r="D5457" i="105"/>
  <c r="D5456" i="105"/>
  <c r="D5455" i="105"/>
  <c r="D5454" i="105"/>
  <c r="D5453" i="105"/>
  <c r="D5452" i="105"/>
  <c r="D5451" i="105"/>
  <c r="D5450" i="105"/>
  <c r="D5449" i="105"/>
  <c r="D5448" i="105"/>
  <c r="D5447" i="105"/>
  <c r="D5446" i="105"/>
  <c r="D5445" i="105"/>
  <c r="D5444" i="105"/>
  <c r="D5443" i="105"/>
  <c r="D5442" i="105"/>
  <c r="D5441" i="105"/>
  <c r="D5440" i="105"/>
  <c r="D5439" i="105"/>
  <c r="D5438" i="105"/>
  <c r="D5437" i="105"/>
  <c r="D5436" i="105"/>
  <c r="D5435" i="105"/>
  <c r="D5434" i="105"/>
  <c r="D5433" i="105"/>
  <c r="D5432" i="105"/>
  <c r="D5431" i="105"/>
  <c r="D5430" i="105"/>
  <c r="D5429" i="105"/>
  <c r="D5428" i="105"/>
  <c r="D5427" i="105"/>
  <c r="D5426" i="105"/>
  <c r="D5425" i="105"/>
  <c r="D5424" i="105"/>
  <c r="D5423" i="105"/>
  <c r="D5422" i="105"/>
  <c r="D5421" i="105"/>
  <c r="D5420" i="105"/>
  <c r="D5419" i="105"/>
  <c r="D5418" i="105"/>
  <c r="D5417" i="105"/>
  <c r="D5416" i="105"/>
  <c r="D5415" i="105"/>
  <c r="D5414" i="105"/>
  <c r="D5413" i="105"/>
  <c r="D5412" i="105"/>
  <c r="D5411" i="105"/>
  <c r="D5410" i="105"/>
  <c r="D5409" i="105"/>
  <c r="D5408" i="105"/>
  <c r="D5407" i="105"/>
  <c r="D5406" i="105"/>
  <c r="D5405" i="105"/>
  <c r="D5404" i="105"/>
  <c r="D5403" i="105"/>
  <c r="D5402" i="105"/>
  <c r="D5401" i="105"/>
  <c r="D5400" i="105"/>
  <c r="D5399" i="105"/>
  <c r="D5398" i="105"/>
  <c r="D5397" i="105"/>
  <c r="D5396" i="105"/>
  <c r="D5395" i="105"/>
  <c r="D5394" i="105"/>
  <c r="D5393" i="105"/>
  <c r="D5392" i="105"/>
  <c r="D5391" i="105"/>
  <c r="D5390" i="105"/>
  <c r="D5389" i="105"/>
  <c r="D5388" i="105"/>
  <c r="D5387" i="105"/>
  <c r="D5386" i="105"/>
  <c r="D5385" i="105"/>
  <c r="D5384" i="105"/>
  <c r="D5383" i="105"/>
  <c r="D5382" i="105"/>
  <c r="D5381" i="105"/>
  <c r="D5380" i="105"/>
  <c r="D5379" i="105"/>
  <c r="D5378" i="105"/>
  <c r="D5377" i="105"/>
  <c r="D5376" i="105"/>
  <c r="D5375" i="105"/>
  <c r="D5374" i="105"/>
  <c r="D5373" i="105"/>
  <c r="D5372" i="105"/>
  <c r="D5371" i="105"/>
  <c r="D5370" i="105"/>
  <c r="D5369" i="105"/>
  <c r="D5368" i="105"/>
  <c r="D5367" i="105"/>
  <c r="D5366" i="105"/>
  <c r="D5365" i="105"/>
  <c r="D5364" i="105"/>
  <c r="D5363" i="105"/>
  <c r="D5362" i="105"/>
  <c r="D5361" i="105"/>
  <c r="D5360" i="105"/>
  <c r="D5359" i="105"/>
  <c r="D5358" i="105"/>
  <c r="D5357" i="105"/>
  <c r="D5356" i="105"/>
  <c r="D5355" i="105"/>
  <c r="D5354" i="105"/>
  <c r="D5353" i="105"/>
  <c r="D5352" i="105"/>
  <c r="D5351" i="105"/>
  <c r="D5350" i="105"/>
  <c r="D5349" i="105"/>
  <c r="D5348" i="105"/>
  <c r="D5347" i="105"/>
  <c r="D5346" i="105"/>
  <c r="D5345" i="105"/>
  <c r="D5344" i="105"/>
  <c r="D5343" i="105"/>
  <c r="D5342" i="105"/>
  <c r="D5341" i="105"/>
  <c r="D5340" i="105"/>
  <c r="D5339" i="105"/>
  <c r="D5338" i="105"/>
  <c r="D5337" i="105"/>
  <c r="D5336" i="105"/>
  <c r="D5335" i="105"/>
  <c r="D5334" i="105"/>
  <c r="D5333" i="105"/>
  <c r="D5332" i="105"/>
  <c r="D5331" i="105"/>
  <c r="D5330" i="105"/>
  <c r="D5329" i="105"/>
  <c r="D5328" i="105"/>
  <c r="D5327" i="105"/>
  <c r="D5326" i="105"/>
  <c r="D5325" i="105"/>
  <c r="D5324" i="105"/>
  <c r="D5323" i="105"/>
  <c r="D5322" i="105"/>
  <c r="D5321" i="105"/>
  <c r="D5320" i="105"/>
  <c r="D5319" i="105"/>
  <c r="D5318" i="105"/>
  <c r="D5317" i="105"/>
  <c r="D5316" i="105"/>
  <c r="D5315" i="105"/>
  <c r="D5314" i="105"/>
  <c r="D5313" i="105"/>
  <c r="D5312" i="105"/>
  <c r="D5311" i="105"/>
  <c r="D5310" i="105"/>
  <c r="D5309" i="105"/>
  <c r="D5308" i="105"/>
  <c r="D5307" i="105"/>
  <c r="D5306" i="105"/>
  <c r="D5305" i="105"/>
  <c r="D5304" i="105"/>
  <c r="D5303" i="105"/>
  <c r="D5302" i="105"/>
  <c r="D5301" i="105"/>
  <c r="D5300" i="105"/>
  <c r="D5299" i="105"/>
  <c r="D5298" i="105"/>
  <c r="D5297" i="105"/>
  <c r="D5296" i="105"/>
  <c r="D5295" i="105"/>
  <c r="D5294" i="105"/>
  <c r="D5293" i="105"/>
  <c r="D5292" i="105"/>
  <c r="D5291" i="105"/>
  <c r="D5290" i="105"/>
  <c r="D5289" i="105"/>
  <c r="D5288" i="105"/>
  <c r="D5287" i="105"/>
  <c r="D5286" i="105"/>
  <c r="D5285" i="105"/>
  <c r="D5284" i="105"/>
  <c r="D5283" i="105"/>
  <c r="D5282" i="105"/>
  <c r="D5281" i="105"/>
  <c r="D5280" i="105"/>
  <c r="D5279" i="105"/>
  <c r="D5278" i="105"/>
  <c r="D5277" i="105"/>
  <c r="D5276" i="105"/>
  <c r="D5275" i="105"/>
  <c r="D5274" i="105"/>
  <c r="D5273" i="105"/>
  <c r="D5272" i="105"/>
  <c r="D5271" i="105"/>
  <c r="D5270" i="105"/>
  <c r="D5269" i="105"/>
  <c r="D5268" i="105"/>
  <c r="D5267" i="105"/>
  <c r="D5266" i="105"/>
  <c r="D5265" i="105"/>
  <c r="D5264" i="105"/>
  <c r="D5263" i="105"/>
  <c r="D5262" i="105"/>
  <c r="D5261" i="105"/>
  <c r="D5260" i="105"/>
  <c r="D5259" i="105"/>
  <c r="D5258" i="105"/>
  <c r="D5257" i="105"/>
  <c r="D5256" i="105"/>
  <c r="D5255" i="105"/>
  <c r="D5254" i="105"/>
  <c r="D5253" i="105"/>
  <c r="D5252" i="105"/>
  <c r="D5251" i="105"/>
  <c r="D5250" i="105"/>
  <c r="D5249" i="105"/>
  <c r="D5248" i="105"/>
  <c r="D5247" i="105"/>
  <c r="D5246" i="105"/>
  <c r="D5245" i="105"/>
  <c r="D5244" i="105"/>
  <c r="D5243" i="105"/>
  <c r="D5242" i="105"/>
  <c r="D5241" i="105"/>
  <c r="D5240" i="105"/>
  <c r="D5239" i="105"/>
  <c r="D5238" i="105"/>
  <c r="D5237" i="105"/>
  <c r="D5236" i="105"/>
  <c r="D5235" i="105"/>
  <c r="D5234" i="105"/>
  <c r="D5233" i="105"/>
  <c r="D5232" i="105"/>
  <c r="D5231" i="105"/>
  <c r="D5230" i="105"/>
  <c r="D5229" i="105"/>
  <c r="D5228" i="105"/>
  <c r="D5227" i="105"/>
  <c r="D5226" i="105"/>
  <c r="D5225" i="105"/>
  <c r="D5224" i="105"/>
  <c r="D5223" i="105"/>
  <c r="D5222" i="105"/>
  <c r="D5221" i="105"/>
  <c r="D5220" i="105"/>
  <c r="D5219" i="105"/>
  <c r="D5218" i="105"/>
  <c r="D5217" i="105"/>
  <c r="D5216" i="105"/>
  <c r="D5215" i="105"/>
  <c r="D5214" i="105"/>
  <c r="D5213" i="105"/>
  <c r="D5212" i="105"/>
  <c r="D5211" i="105"/>
  <c r="D5210" i="105"/>
  <c r="D5209" i="105"/>
  <c r="D5208" i="105"/>
  <c r="D5207" i="105"/>
  <c r="D5206" i="105"/>
  <c r="D5205" i="105"/>
  <c r="D5204" i="105"/>
  <c r="D5203" i="105"/>
  <c r="D5202" i="105"/>
  <c r="D5201" i="105"/>
  <c r="D5200" i="105"/>
  <c r="D5199" i="105"/>
  <c r="D5198" i="105"/>
  <c r="D5197" i="105"/>
  <c r="D5196" i="105"/>
  <c r="D5195" i="105"/>
  <c r="D5194" i="105"/>
  <c r="D5193" i="105"/>
  <c r="D5192" i="105"/>
  <c r="D5191" i="105"/>
  <c r="D5190" i="105"/>
  <c r="D5189" i="105"/>
  <c r="D5188" i="105"/>
  <c r="D5187" i="105"/>
  <c r="D5186" i="105"/>
  <c r="D5185" i="105"/>
  <c r="D5184" i="105"/>
  <c r="D5183" i="105"/>
  <c r="D5182" i="105"/>
  <c r="D5181" i="105"/>
  <c r="D5180" i="105"/>
  <c r="D5179" i="105"/>
  <c r="D5178" i="105"/>
  <c r="D5177" i="105"/>
  <c r="D5176" i="105"/>
  <c r="D5175" i="105"/>
  <c r="D5174" i="105"/>
  <c r="D5173" i="105"/>
  <c r="D5172" i="105"/>
  <c r="D5171" i="105"/>
  <c r="D5170" i="105"/>
  <c r="D5169" i="105"/>
  <c r="D5168" i="105"/>
  <c r="D5167" i="105"/>
  <c r="D5166" i="105"/>
  <c r="D5165" i="105"/>
  <c r="D5164" i="105"/>
  <c r="D5163" i="105"/>
  <c r="D5162" i="105"/>
  <c r="D5161" i="105"/>
  <c r="D5160" i="105"/>
  <c r="D5159" i="105"/>
  <c r="D5158" i="105"/>
  <c r="D5157" i="105"/>
  <c r="D5156" i="105"/>
  <c r="D5155" i="105"/>
  <c r="D5154" i="105"/>
  <c r="D5153" i="105"/>
  <c r="D5152" i="105"/>
  <c r="D5151" i="105"/>
  <c r="D5150" i="105"/>
  <c r="D5149" i="105"/>
  <c r="D5148" i="105"/>
  <c r="D5147" i="105"/>
  <c r="D5146" i="105"/>
  <c r="D5145" i="105"/>
  <c r="D5144" i="105"/>
  <c r="D5143" i="105"/>
  <c r="D5142" i="105"/>
  <c r="D5141" i="105"/>
  <c r="D5140" i="105"/>
  <c r="D5139" i="105"/>
  <c r="D5138" i="105"/>
  <c r="D5137" i="105"/>
  <c r="D5136" i="105"/>
  <c r="D5135" i="105"/>
  <c r="D5134" i="105"/>
  <c r="D5133" i="105"/>
  <c r="D5132" i="105"/>
  <c r="D5131" i="105"/>
  <c r="D5130" i="105"/>
  <c r="D5129" i="105"/>
  <c r="D5128" i="105"/>
  <c r="D5127" i="105"/>
  <c r="D5126" i="105"/>
  <c r="D5125" i="105"/>
  <c r="D5124" i="105"/>
  <c r="D5123" i="105"/>
  <c r="D5122" i="105"/>
  <c r="D5121" i="105"/>
  <c r="D5120" i="105"/>
  <c r="D5119" i="105"/>
  <c r="D5118" i="105"/>
  <c r="D5117" i="105"/>
  <c r="D5116" i="105"/>
  <c r="D5115" i="105"/>
  <c r="D5114" i="105"/>
  <c r="D5113" i="105"/>
  <c r="D5112" i="105"/>
  <c r="D5111" i="105"/>
  <c r="D5110" i="105"/>
  <c r="D5109" i="105"/>
  <c r="D5108" i="105"/>
  <c r="D5107" i="105"/>
  <c r="D5106" i="105"/>
  <c r="D5105" i="105"/>
  <c r="D5104" i="105"/>
  <c r="D5103" i="105"/>
  <c r="D5102" i="105"/>
  <c r="D5101" i="105"/>
  <c r="D5100" i="105"/>
  <c r="D5099" i="105"/>
  <c r="D5098" i="105"/>
  <c r="D5097" i="105"/>
  <c r="D5096" i="105"/>
  <c r="D5095" i="105"/>
  <c r="D5094" i="105"/>
  <c r="D5093" i="105"/>
  <c r="D5092" i="105"/>
  <c r="D5091" i="105"/>
  <c r="D5090" i="105"/>
  <c r="D5089" i="105"/>
  <c r="D5088" i="105"/>
  <c r="D5087" i="105"/>
  <c r="D5086" i="105"/>
  <c r="D5085" i="105"/>
  <c r="D5084" i="105"/>
  <c r="D5083" i="105"/>
  <c r="D5082" i="105"/>
  <c r="D5081" i="105"/>
  <c r="D5080" i="105"/>
  <c r="D5079" i="105"/>
  <c r="D5078" i="105"/>
  <c r="D5077" i="105"/>
  <c r="D5076" i="105"/>
  <c r="D5075" i="105"/>
  <c r="D5074" i="105"/>
  <c r="D5073" i="105"/>
  <c r="D5072" i="105"/>
  <c r="D5071" i="105"/>
  <c r="D5070" i="105"/>
  <c r="D5069" i="105"/>
  <c r="D5068" i="105"/>
  <c r="D5067" i="105"/>
  <c r="D5066" i="105"/>
  <c r="D5065" i="105"/>
  <c r="D5064" i="105"/>
  <c r="D5063" i="105"/>
  <c r="D5062" i="105"/>
  <c r="D5061" i="105"/>
  <c r="D5060" i="105"/>
  <c r="D5059" i="105"/>
  <c r="D5058" i="105"/>
  <c r="D5057" i="105"/>
  <c r="D5056" i="105"/>
  <c r="D5055" i="105"/>
  <c r="D5054" i="105"/>
  <c r="D5053" i="105"/>
  <c r="D5052" i="105"/>
  <c r="D5051" i="105"/>
  <c r="D5050" i="105"/>
  <c r="D5049" i="105"/>
  <c r="D5048" i="105"/>
  <c r="D5047" i="105"/>
  <c r="D5046" i="105"/>
  <c r="D5045" i="105"/>
  <c r="D5044" i="105"/>
  <c r="D5043" i="105"/>
  <c r="D5042" i="105"/>
  <c r="D5041" i="105"/>
  <c r="D5040" i="105"/>
  <c r="D5039" i="105"/>
  <c r="D5038" i="105"/>
  <c r="D5037" i="105"/>
  <c r="D5036" i="105"/>
  <c r="D5035" i="105"/>
  <c r="D5034" i="105"/>
  <c r="D5033" i="105"/>
  <c r="D5032" i="105"/>
  <c r="D5031" i="105"/>
  <c r="D5030" i="105"/>
  <c r="D5029" i="105"/>
  <c r="D5028" i="105"/>
  <c r="D5027" i="105"/>
  <c r="D5026" i="105"/>
  <c r="D5025" i="105"/>
  <c r="D5024" i="105"/>
  <c r="D5023" i="105"/>
  <c r="D5022" i="105"/>
  <c r="D5021" i="105"/>
  <c r="D5020" i="105"/>
  <c r="D5019" i="105"/>
  <c r="D5018" i="105"/>
  <c r="D5017" i="105"/>
  <c r="D5016" i="105"/>
  <c r="D5015" i="105"/>
  <c r="D5014" i="105"/>
  <c r="D5013" i="105"/>
  <c r="D5012" i="105"/>
  <c r="D5011" i="105"/>
  <c r="D5010" i="105"/>
  <c r="D5009" i="105"/>
  <c r="D5008" i="105"/>
  <c r="D5007" i="105"/>
  <c r="D5006" i="105"/>
  <c r="D5005" i="105"/>
  <c r="D5004" i="105"/>
  <c r="D5003" i="105"/>
  <c r="D5002" i="105"/>
  <c r="D5001" i="105"/>
  <c r="D5000" i="105"/>
  <c r="D4999" i="105"/>
  <c r="D4998" i="105"/>
  <c r="D4997" i="105"/>
  <c r="D4996" i="105"/>
  <c r="D4995" i="105"/>
  <c r="D4994" i="105"/>
  <c r="D4993" i="105"/>
  <c r="D4992" i="105"/>
  <c r="D4991" i="105"/>
  <c r="D4990" i="105"/>
  <c r="D4989" i="105"/>
  <c r="D4988" i="105"/>
  <c r="D4987" i="105"/>
  <c r="D4986" i="105"/>
  <c r="D4985" i="105"/>
  <c r="D4984" i="105"/>
  <c r="D4983" i="105"/>
  <c r="D4982" i="105"/>
  <c r="D4981" i="105"/>
  <c r="D4980" i="105"/>
  <c r="D4979" i="105"/>
  <c r="D4978" i="105"/>
  <c r="D4977" i="105"/>
  <c r="D4976" i="105"/>
  <c r="D4975" i="105"/>
  <c r="D4974" i="105"/>
  <c r="D4973" i="105"/>
  <c r="D4972" i="105"/>
  <c r="D4971" i="105"/>
  <c r="D4970" i="105"/>
  <c r="D4969" i="105"/>
  <c r="D4968" i="105"/>
  <c r="D4967" i="105"/>
  <c r="D4966" i="105"/>
  <c r="D4965" i="105"/>
  <c r="D4964" i="105"/>
  <c r="D4963" i="105"/>
  <c r="D4962" i="105"/>
  <c r="D4961" i="105"/>
  <c r="D4960" i="105"/>
  <c r="D4959" i="105"/>
  <c r="D4958" i="105"/>
  <c r="D4957" i="105"/>
  <c r="D4956" i="105"/>
  <c r="D4955" i="105"/>
  <c r="D4954" i="105"/>
  <c r="D4953" i="105"/>
  <c r="D4952" i="105"/>
  <c r="D4951" i="105"/>
  <c r="D4950" i="105"/>
  <c r="D4949" i="105"/>
  <c r="D4948" i="105"/>
  <c r="D4947" i="105"/>
  <c r="D4946" i="105"/>
  <c r="D4945" i="105"/>
  <c r="D4944" i="105"/>
  <c r="D4943" i="105"/>
  <c r="D4942" i="105"/>
  <c r="D4941" i="105"/>
  <c r="D4940" i="105"/>
  <c r="D4939" i="105"/>
  <c r="D4938" i="105"/>
  <c r="D4937" i="105"/>
  <c r="D4936" i="105"/>
  <c r="D4935" i="105"/>
  <c r="D4934" i="105"/>
  <c r="D4933" i="105"/>
  <c r="D4932" i="105"/>
  <c r="D4931" i="105"/>
  <c r="D4930" i="105"/>
  <c r="D4929" i="105"/>
  <c r="D4928" i="105"/>
  <c r="D4927" i="105"/>
  <c r="D4926" i="105"/>
  <c r="D4925" i="105"/>
  <c r="D4924" i="105"/>
  <c r="D4923" i="105"/>
  <c r="D4922" i="105"/>
  <c r="D4921" i="105"/>
  <c r="D4920" i="105"/>
  <c r="D4919" i="105"/>
  <c r="D4918" i="105"/>
  <c r="D4917" i="105"/>
  <c r="D4916" i="105"/>
  <c r="D4915" i="105"/>
  <c r="D4914" i="105"/>
  <c r="D4913" i="105"/>
  <c r="D4912" i="105"/>
  <c r="D4911" i="105"/>
  <c r="D4910" i="105"/>
  <c r="D4909" i="105"/>
  <c r="D4908" i="105"/>
  <c r="D4907" i="105"/>
  <c r="D4906" i="105"/>
  <c r="D4905" i="105"/>
  <c r="D4904" i="105"/>
  <c r="D4903" i="105"/>
  <c r="D4902" i="105"/>
  <c r="D4901" i="105"/>
  <c r="D4900" i="105"/>
  <c r="D4899" i="105"/>
  <c r="D4898" i="105"/>
  <c r="D4897" i="105"/>
  <c r="D4896" i="105"/>
  <c r="D4895" i="105"/>
  <c r="D4894" i="105"/>
  <c r="D4893" i="105"/>
  <c r="D4892" i="105"/>
  <c r="D4891" i="105"/>
  <c r="D4890" i="105"/>
  <c r="D4889" i="105"/>
  <c r="D4888" i="105"/>
  <c r="D4887" i="105"/>
  <c r="D4886" i="105"/>
  <c r="D4885" i="105"/>
  <c r="D4884" i="105"/>
  <c r="D4883" i="105"/>
  <c r="D4882" i="105"/>
  <c r="D4881" i="105"/>
  <c r="D4880" i="105"/>
  <c r="D4879" i="105"/>
  <c r="D4878" i="105"/>
  <c r="D4877" i="105"/>
  <c r="D4876" i="105"/>
  <c r="D4875" i="105"/>
  <c r="D4874" i="105"/>
  <c r="D4873" i="105"/>
  <c r="D4872" i="105"/>
  <c r="D4871" i="105"/>
  <c r="D4870" i="105"/>
  <c r="D4869" i="105"/>
  <c r="D4868" i="105"/>
  <c r="D4867" i="105"/>
  <c r="D4866" i="105"/>
  <c r="D4865" i="105"/>
  <c r="D4864" i="105"/>
  <c r="D4863" i="105"/>
  <c r="D4862" i="105"/>
  <c r="D4861" i="105"/>
  <c r="D4860" i="105"/>
  <c r="D4859" i="105"/>
  <c r="D4858" i="105"/>
  <c r="D4857" i="105"/>
  <c r="D4856" i="105"/>
  <c r="D4855" i="105"/>
  <c r="D4854" i="105"/>
  <c r="D4853" i="105"/>
  <c r="D4852" i="105"/>
  <c r="D4851" i="105"/>
  <c r="D4850" i="105"/>
  <c r="D4849" i="105"/>
  <c r="D4848" i="105"/>
  <c r="D4847" i="105"/>
  <c r="D4846" i="105"/>
  <c r="D4845" i="105"/>
  <c r="D4844" i="105"/>
  <c r="D4843" i="105"/>
  <c r="D4842" i="105"/>
  <c r="D4841" i="105"/>
  <c r="D4840" i="105"/>
  <c r="D4839" i="105"/>
  <c r="D4838" i="105"/>
  <c r="D4837" i="105"/>
  <c r="D4836" i="105"/>
  <c r="D4835" i="105"/>
  <c r="D4834" i="105"/>
  <c r="D4833" i="105"/>
  <c r="D4832" i="105"/>
  <c r="D4831" i="105"/>
  <c r="D4830" i="105"/>
  <c r="D4829" i="105"/>
  <c r="D4828" i="105"/>
  <c r="D4827" i="105"/>
  <c r="D4826" i="105"/>
  <c r="D4825" i="105"/>
  <c r="D4824" i="105"/>
  <c r="D4823" i="105"/>
  <c r="D4822" i="105"/>
  <c r="D4821" i="105"/>
  <c r="D4820" i="105"/>
  <c r="D4819" i="105"/>
  <c r="D4818" i="105"/>
  <c r="D4817" i="105"/>
  <c r="D4816" i="105"/>
  <c r="D4815" i="105"/>
  <c r="D4814" i="105"/>
  <c r="D4813" i="105"/>
  <c r="D4812" i="105"/>
  <c r="D4811" i="105"/>
  <c r="D4810" i="105"/>
  <c r="D4809" i="105"/>
  <c r="D4808" i="105"/>
  <c r="D4807" i="105"/>
  <c r="D4806" i="105"/>
  <c r="D4805" i="105"/>
  <c r="D4804" i="105"/>
  <c r="D4803" i="105"/>
  <c r="D4802" i="105"/>
  <c r="D4801" i="105"/>
  <c r="D4800" i="105"/>
  <c r="D4799" i="105"/>
  <c r="D4798" i="105"/>
  <c r="D4797" i="105"/>
  <c r="D4796" i="105"/>
  <c r="D4795" i="105"/>
  <c r="D4794" i="105"/>
  <c r="D4793" i="105"/>
  <c r="D4792" i="105"/>
  <c r="D4791" i="105"/>
  <c r="D4790" i="105"/>
  <c r="D4789" i="105"/>
  <c r="D4788" i="105"/>
  <c r="D4787" i="105"/>
  <c r="D4786" i="105"/>
  <c r="D4785" i="105"/>
  <c r="D4784" i="105"/>
  <c r="D4783" i="105"/>
  <c r="D4782" i="105"/>
  <c r="D4781" i="105"/>
  <c r="D4780" i="105"/>
  <c r="D4779" i="105"/>
  <c r="D4778" i="105"/>
  <c r="D4777" i="105"/>
  <c r="D4776" i="105"/>
  <c r="D4775" i="105"/>
  <c r="D4774" i="105"/>
  <c r="D4773" i="105"/>
  <c r="D4772" i="105"/>
  <c r="D4771" i="105"/>
  <c r="D4770" i="105"/>
  <c r="D4769" i="105"/>
  <c r="D4768" i="105"/>
  <c r="D4767" i="105"/>
  <c r="D4766" i="105"/>
  <c r="D4765" i="105"/>
  <c r="D4764" i="105"/>
  <c r="D4763" i="105"/>
  <c r="D4762" i="105"/>
  <c r="D4761" i="105"/>
  <c r="D4760" i="105"/>
  <c r="D4759" i="105"/>
  <c r="D4758" i="105"/>
  <c r="D4757" i="105"/>
  <c r="D4756" i="105"/>
  <c r="D4755" i="105"/>
  <c r="D4754" i="105"/>
  <c r="D4753" i="105"/>
  <c r="D4752" i="105"/>
  <c r="D4751" i="105"/>
  <c r="D4750" i="105"/>
  <c r="D4749" i="105"/>
  <c r="D4748" i="105"/>
  <c r="D4747" i="105"/>
  <c r="D4746" i="105"/>
  <c r="D4745" i="105"/>
  <c r="D4744" i="105"/>
  <c r="D4743" i="105"/>
  <c r="D4742" i="105"/>
  <c r="D4741" i="105"/>
  <c r="D4740" i="105"/>
  <c r="D4739" i="105"/>
  <c r="D4738" i="105"/>
  <c r="D4737" i="105"/>
  <c r="D4736" i="105"/>
  <c r="D4735" i="105"/>
  <c r="D4734" i="105"/>
  <c r="D4733" i="105"/>
  <c r="D4732" i="105"/>
  <c r="D4731" i="105"/>
  <c r="D4730" i="105"/>
  <c r="D4729" i="105"/>
  <c r="D4728" i="105"/>
  <c r="D4727" i="105"/>
  <c r="D4726" i="105"/>
  <c r="D4725" i="105"/>
  <c r="D4724" i="105"/>
  <c r="D4723" i="105"/>
  <c r="D4722" i="105"/>
  <c r="D4721" i="105"/>
  <c r="D4720" i="105"/>
  <c r="D4719" i="105"/>
  <c r="D4718" i="105"/>
  <c r="D4717" i="105"/>
  <c r="D4716" i="105"/>
  <c r="D4715" i="105"/>
  <c r="D4714" i="105"/>
  <c r="D4713" i="105"/>
  <c r="D4712" i="105"/>
  <c r="D4711" i="105"/>
  <c r="D4710" i="105"/>
  <c r="D4709" i="105"/>
  <c r="D4708" i="105"/>
  <c r="D4707" i="105"/>
  <c r="D4706" i="105"/>
  <c r="D4705" i="105"/>
  <c r="D4704" i="105"/>
  <c r="D4703" i="105"/>
  <c r="D4702" i="105"/>
  <c r="D4701" i="105"/>
  <c r="D4700" i="105"/>
  <c r="D4699" i="105"/>
  <c r="D4698" i="105"/>
  <c r="D4697" i="105"/>
  <c r="D4696" i="105"/>
  <c r="D4695" i="105"/>
  <c r="D4694" i="105"/>
  <c r="D4693" i="105"/>
  <c r="D4692" i="105"/>
  <c r="D4691" i="105"/>
  <c r="D4690" i="105"/>
  <c r="D4689" i="105"/>
  <c r="D4688" i="105"/>
  <c r="D4687" i="105"/>
  <c r="D4686" i="105"/>
  <c r="D4685" i="105"/>
  <c r="D4684" i="105"/>
  <c r="D4683" i="105"/>
  <c r="D4682" i="105"/>
  <c r="D4681" i="105"/>
  <c r="D4680" i="105"/>
  <c r="D4679" i="105"/>
  <c r="D4678" i="105"/>
  <c r="D4677" i="105"/>
  <c r="D4676" i="105"/>
  <c r="D4675" i="105"/>
  <c r="D4674" i="105"/>
  <c r="D4673" i="105"/>
  <c r="D4672" i="105"/>
  <c r="D4671" i="105"/>
  <c r="D4670" i="105"/>
  <c r="D4669" i="105"/>
  <c r="D4668" i="105"/>
  <c r="D4667" i="105"/>
  <c r="D4666" i="105"/>
  <c r="D4665" i="105"/>
  <c r="D4664" i="105"/>
  <c r="D4663" i="105"/>
  <c r="D4662" i="105"/>
  <c r="D4661" i="105"/>
  <c r="D4660" i="105"/>
  <c r="D4659" i="105"/>
  <c r="D4658" i="105"/>
  <c r="D4657" i="105"/>
  <c r="D4656" i="105"/>
  <c r="D4655" i="105"/>
  <c r="D4654" i="105"/>
  <c r="D4653" i="105"/>
  <c r="D4652" i="105"/>
  <c r="D4651" i="105"/>
  <c r="D4650" i="105"/>
  <c r="D4649" i="105"/>
  <c r="D4648" i="105"/>
  <c r="D4647" i="105"/>
  <c r="D4646" i="105"/>
  <c r="D4645" i="105"/>
  <c r="D4644" i="105"/>
  <c r="D4643" i="105"/>
  <c r="D4642" i="105"/>
  <c r="D4641" i="105"/>
  <c r="D4640" i="105"/>
  <c r="D4639" i="105"/>
  <c r="D4638" i="105"/>
  <c r="D4637" i="105"/>
  <c r="D4636" i="105"/>
  <c r="D4635" i="105"/>
  <c r="D4634" i="105"/>
  <c r="D4633" i="105"/>
  <c r="D4632" i="105"/>
  <c r="D4631" i="105"/>
  <c r="D4630" i="105"/>
  <c r="D4629" i="105"/>
  <c r="D4628" i="105"/>
  <c r="D4627" i="105"/>
  <c r="D4626" i="105"/>
  <c r="D4625" i="105"/>
  <c r="D4624" i="105"/>
  <c r="D4623" i="105"/>
  <c r="D4622" i="105"/>
  <c r="D4621" i="105"/>
  <c r="D4620" i="105"/>
  <c r="D4619" i="105"/>
  <c r="D4618" i="105"/>
  <c r="D4617" i="105"/>
  <c r="D4616" i="105"/>
  <c r="D4615" i="105"/>
  <c r="D4614" i="105"/>
  <c r="D4613" i="105"/>
  <c r="D4612" i="105"/>
  <c r="D4611" i="105"/>
  <c r="D4610" i="105"/>
  <c r="D4609" i="105"/>
  <c r="D4608" i="105"/>
  <c r="D4607" i="105"/>
  <c r="D4606" i="105"/>
  <c r="D4605" i="105"/>
  <c r="D4604" i="105"/>
  <c r="D4603" i="105"/>
  <c r="D4602" i="105"/>
  <c r="D4601" i="105"/>
  <c r="D4600" i="105"/>
  <c r="D4599" i="105"/>
  <c r="D4598" i="105"/>
  <c r="D4597" i="105"/>
  <c r="D4596" i="105"/>
  <c r="D4595" i="105"/>
  <c r="D4594" i="105"/>
  <c r="D4593" i="105"/>
  <c r="D4592" i="105"/>
  <c r="D4591" i="105"/>
  <c r="D4590" i="105"/>
  <c r="D4589" i="105"/>
  <c r="D4588" i="105"/>
  <c r="D4587" i="105"/>
  <c r="D4586" i="105"/>
  <c r="D4585" i="105"/>
  <c r="D4584" i="105"/>
  <c r="D4583" i="105"/>
  <c r="D4582" i="105"/>
  <c r="D4581" i="105"/>
  <c r="D4580" i="105"/>
  <c r="D4579" i="105"/>
  <c r="D4578" i="105"/>
  <c r="D4577" i="105"/>
  <c r="D4576" i="105"/>
  <c r="D4575" i="105"/>
  <c r="D4574" i="105"/>
  <c r="D4573" i="105"/>
  <c r="D4572" i="105"/>
  <c r="D4571" i="105"/>
  <c r="D4570" i="105"/>
  <c r="D4569" i="105"/>
  <c r="D4568" i="105"/>
  <c r="D4567" i="105"/>
  <c r="D4566" i="105"/>
  <c r="D4565" i="105"/>
  <c r="D4564" i="105"/>
  <c r="D4563" i="105"/>
  <c r="D4562" i="105"/>
  <c r="D4561" i="105"/>
  <c r="D4560" i="105"/>
  <c r="D4559" i="105"/>
  <c r="D4558" i="105"/>
  <c r="D4557" i="105"/>
  <c r="D4556" i="105"/>
  <c r="D4555" i="105"/>
  <c r="D4554" i="105"/>
  <c r="D4553" i="105"/>
  <c r="D4552" i="105"/>
  <c r="D4551" i="105"/>
  <c r="D4550" i="105"/>
  <c r="D4549" i="105"/>
  <c r="D4548" i="105"/>
  <c r="D4547" i="105"/>
  <c r="D4546" i="105"/>
  <c r="D4545" i="105"/>
  <c r="D4544" i="105"/>
  <c r="D4543" i="105"/>
  <c r="D4542" i="105"/>
  <c r="D4541" i="105"/>
  <c r="D4540" i="105"/>
  <c r="D4539" i="105"/>
  <c r="D4538" i="105"/>
  <c r="D4537" i="105"/>
  <c r="D4536" i="105"/>
  <c r="D4535" i="105"/>
  <c r="D4534" i="105"/>
  <c r="D4533" i="105"/>
  <c r="D4532" i="105"/>
  <c r="D4531" i="105"/>
  <c r="D4530" i="105"/>
  <c r="D4529" i="105"/>
  <c r="D4528" i="105"/>
  <c r="D4527" i="105"/>
  <c r="D4526" i="105"/>
  <c r="D4525" i="105"/>
  <c r="D4524" i="105"/>
  <c r="D4523" i="105"/>
  <c r="D4522" i="105"/>
  <c r="D4521" i="105"/>
  <c r="D4520" i="105"/>
  <c r="D4519" i="105"/>
  <c r="D4518" i="105"/>
  <c r="D4517" i="105"/>
  <c r="D4516" i="105"/>
  <c r="D4515" i="105"/>
  <c r="D4514" i="105"/>
  <c r="D4513" i="105"/>
  <c r="D4512" i="105"/>
  <c r="D4511" i="105"/>
  <c r="D4510" i="105"/>
  <c r="D4509" i="105"/>
  <c r="D4508" i="105"/>
  <c r="D4507" i="105"/>
  <c r="D4506" i="105"/>
  <c r="D4505" i="105"/>
  <c r="D4504" i="105"/>
  <c r="D4503" i="105"/>
  <c r="D4502" i="105"/>
  <c r="D4501" i="105"/>
  <c r="D4500" i="105"/>
  <c r="D4499" i="105"/>
  <c r="D4498" i="105"/>
  <c r="D4497" i="105"/>
  <c r="D4496" i="105"/>
  <c r="D4495" i="105"/>
  <c r="D4494" i="105"/>
  <c r="D4493" i="105"/>
  <c r="D4492" i="105"/>
  <c r="D4491" i="105"/>
  <c r="D4490" i="105"/>
  <c r="D4489" i="105"/>
  <c r="D4488" i="105"/>
  <c r="D4487" i="105"/>
  <c r="D4486" i="105"/>
  <c r="D4485" i="105"/>
  <c r="D4484" i="105"/>
  <c r="D4483" i="105"/>
  <c r="D4482" i="105"/>
  <c r="D4481" i="105"/>
  <c r="D4480" i="105"/>
  <c r="D4479" i="105"/>
  <c r="D4478" i="105"/>
  <c r="D4477" i="105"/>
  <c r="D4476" i="105"/>
  <c r="D4475" i="105"/>
  <c r="D4474" i="105"/>
  <c r="D4473" i="105"/>
  <c r="D4472" i="105"/>
  <c r="D4471" i="105"/>
  <c r="D4470" i="105"/>
  <c r="D4469" i="105"/>
  <c r="D4468" i="105"/>
  <c r="D4467" i="105"/>
  <c r="D4466" i="105"/>
  <c r="D4465" i="105"/>
  <c r="D4464" i="105"/>
  <c r="D4463" i="105"/>
  <c r="D4462" i="105"/>
  <c r="D4461" i="105"/>
  <c r="D4460" i="105"/>
  <c r="D4459" i="105"/>
  <c r="D4458" i="105"/>
  <c r="D4457" i="105"/>
  <c r="D4456" i="105"/>
  <c r="D4455" i="105"/>
  <c r="D4454" i="105"/>
  <c r="D4453" i="105"/>
  <c r="D4452" i="105"/>
  <c r="D4451" i="105"/>
  <c r="D4450" i="105"/>
  <c r="D4449" i="105"/>
  <c r="D4448" i="105"/>
  <c r="D4447" i="105"/>
  <c r="D4446" i="105"/>
  <c r="D4445" i="105"/>
  <c r="D4444" i="105"/>
  <c r="D4443" i="105"/>
  <c r="D4442" i="105"/>
  <c r="D4441" i="105"/>
  <c r="D4440" i="105"/>
  <c r="D4439" i="105"/>
  <c r="D4438" i="105"/>
  <c r="D4437" i="105"/>
  <c r="D4436" i="105"/>
  <c r="D4435" i="105"/>
  <c r="D4434" i="105"/>
  <c r="D4433" i="105"/>
  <c r="D4432" i="105"/>
  <c r="D4431" i="105"/>
  <c r="D4430" i="105"/>
  <c r="D4429" i="105"/>
  <c r="D4428" i="105"/>
  <c r="D4427" i="105"/>
  <c r="D4426" i="105"/>
  <c r="D4425" i="105"/>
  <c r="D4424" i="105"/>
  <c r="D4423" i="105"/>
  <c r="D4422" i="105"/>
  <c r="D4421" i="105"/>
  <c r="D4420" i="105"/>
  <c r="D4419" i="105"/>
  <c r="D4418" i="105"/>
  <c r="D4417" i="105"/>
  <c r="D4416" i="105"/>
  <c r="D4415" i="105"/>
  <c r="D4414" i="105"/>
  <c r="D4413" i="105"/>
  <c r="D4412" i="105"/>
  <c r="D4411" i="105"/>
  <c r="D4410" i="105"/>
  <c r="D4409" i="105"/>
  <c r="D4408" i="105"/>
  <c r="D4407" i="105"/>
  <c r="D4406" i="105"/>
  <c r="D4405" i="105"/>
  <c r="D4404" i="105"/>
  <c r="D4403" i="105"/>
  <c r="D4402" i="105"/>
  <c r="D4401" i="105"/>
  <c r="D4400" i="105"/>
  <c r="D4399" i="105"/>
  <c r="D4398" i="105"/>
  <c r="D4397" i="105"/>
  <c r="D4396" i="105"/>
  <c r="D4395" i="105"/>
  <c r="D4394" i="105"/>
  <c r="D4393" i="105"/>
  <c r="D4392" i="105"/>
  <c r="D4391" i="105"/>
  <c r="D4390" i="105"/>
  <c r="D4389" i="105"/>
  <c r="D4388" i="105"/>
  <c r="D4387" i="105"/>
  <c r="D4386" i="105"/>
  <c r="D4385" i="105"/>
  <c r="D4384" i="105"/>
  <c r="D4383" i="105"/>
  <c r="D4382" i="105"/>
  <c r="D4381" i="105"/>
  <c r="D4380" i="105"/>
  <c r="D4379" i="105"/>
  <c r="D4378" i="105"/>
  <c r="D4377" i="105"/>
  <c r="D4376" i="105"/>
  <c r="D4375" i="105"/>
  <c r="D4374" i="105"/>
  <c r="D4373" i="105"/>
  <c r="D4372" i="105"/>
  <c r="D4371" i="105"/>
  <c r="D4370" i="105"/>
  <c r="D4369" i="105"/>
  <c r="D4368" i="105"/>
  <c r="D4367" i="105"/>
  <c r="D4366" i="105"/>
  <c r="D4365" i="105"/>
  <c r="D4364" i="105"/>
  <c r="D4363" i="105"/>
  <c r="D4362" i="105"/>
  <c r="D4361" i="105"/>
  <c r="D4360" i="105"/>
  <c r="D4359" i="105"/>
  <c r="D4358" i="105"/>
  <c r="D4357" i="105"/>
  <c r="D4356" i="105"/>
  <c r="D4355" i="105"/>
  <c r="D4354" i="105"/>
  <c r="D4353" i="105"/>
  <c r="D4352" i="105"/>
  <c r="D4351" i="105"/>
  <c r="D4350" i="105"/>
  <c r="D4349" i="105"/>
  <c r="D4348" i="105"/>
  <c r="D4347" i="105"/>
  <c r="D4346" i="105"/>
  <c r="D4345" i="105"/>
  <c r="D4344" i="105"/>
  <c r="D4343" i="105"/>
  <c r="D4342" i="105"/>
  <c r="D4341" i="105"/>
  <c r="D4340" i="105"/>
  <c r="D4339" i="105"/>
  <c r="D4338" i="105"/>
  <c r="D4337" i="105"/>
  <c r="D4336" i="105"/>
  <c r="D4335" i="105"/>
  <c r="D4334" i="105"/>
  <c r="D4333" i="105"/>
  <c r="D4332" i="105"/>
  <c r="D4331" i="105"/>
  <c r="D4330" i="105"/>
  <c r="D4329" i="105"/>
  <c r="D4328" i="105"/>
  <c r="D4327" i="105"/>
  <c r="D4326" i="105"/>
  <c r="D4325" i="105"/>
  <c r="D4324" i="105"/>
  <c r="D4323" i="105"/>
  <c r="D4322" i="105"/>
  <c r="D4321" i="105"/>
  <c r="D4320" i="105"/>
  <c r="D4319" i="105"/>
  <c r="D4318" i="105"/>
  <c r="D4317" i="105"/>
  <c r="D4316" i="105"/>
  <c r="D4315" i="105"/>
  <c r="D4314" i="105"/>
  <c r="D4313" i="105"/>
  <c r="D4312" i="105"/>
  <c r="D4311" i="105"/>
  <c r="D4310" i="105"/>
  <c r="D4309" i="105"/>
  <c r="D4308" i="105"/>
  <c r="D4307" i="105"/>
  <c r="D4306" i="105"/>
  <c r="D4305" i="105"/>
  <c r="D4304" i="105"/>
  <c r="D4303" i="105"/>
  <c r="D4302" i="105"/>
  <c r="D4301" i="105"/>
  <c r="D4300" i="105"/>
  <c r="D4299" i="105"/>
  <c r="D4298" i="105"/>
  <c r="D4297" i="105"/>
  <c r="D4296" i="105"/>
  <c r="D4295" i="105"/>
  <c r="D4294" i="105"/>
  <c r="D4293" i="105"/>
  <c r="D4292" i="105"/>
  <c r="D4291" i="105"/>
  <c r="D4290" i="105"/>
  <c r="D4289" i="105"/>
  <c r="D4288" i="105"/>
  <c r="D4287" i="105"/>
  <c r="D4286" i="105"/>
  <c r="D4285" i="105"/>
  <c r="D4284" i="105"/>
  <c r="D4283" i="105"/>
  <c r="D4282" i="105"/>
  <c r="D4281" i="105"/>
  <c r="D4280" i="105"/>
  <c r="D4279" i="105"/>
  <c r="D4278" i="105"/>
  <c r="D4277" i="105"/>
  <c r="D4276" i="105"/>
  <c r="D4275" i="105"/>
  <c r="D4274" i="105"/>
  <c r="D4273" i="105"/>
  <c r="D4272" i="105"/>
  <c r="D4271" i="105"/>
  <c r="D4270" i="105"/>
  <c r="D4269" i="105"/>
  <c r="D4268" i="105"/>
  <c r="D4267" i="105"/>
  <c r="D4266" i="105"/>
  <c r="D4265" i="105"/>
  <c r="D4264" i="105"/>
  <c r="D4263" i="105"/>
  <c r="D4262" i="105"/>
  <c r="D4261" i="105"/>
  <c r="D4260" i="105"/>
  <c r="D4259" i="105"/>
  <c r="D4258" i="105"/>
  <c r="D4257" i="105"/>
  <c r="D4256" i="105"/>
  <c r="D4255" i="105"/>
  <c r="D4254" i="105"/>
  <c r="D4253" i="105"/>
  <c r="D4252" i="105"/>
  <c r="D4251" i="105"/>
  <c r="D4250" i="105"/>
  <c r="D4249" i="105"/>
  <c r="D4248" i="105"/>
  <c r="D4247" i="105"/>
  <c r="D4246" i="105"/>
  <c r="D4245" i="105"/>
  <c r="D4244" i="105"/>
  <c r="D4243" i="105"/>
  <c r="D4242" i="105"/>
  <c r="D4241" i="105"/>
  <c r="D4240" i="105"/>
  <c r="D4239" i="105"/>
  <c r="D4238" i="105"/>
  <c r="D4237" i="105"/>
  <c r="D4236" i="105"/>
  <c r="D4235" i="105"/>
  <c r="D4234" i="105"/>
  <c r="D4233" i="105"/>
  <c r="D4232" i="105"/>
  <c r="D4231" i="105"/>
  <c r="D4230" i="105"/>
  <c r="D4229" i="105"/>
  <c r="D4228" i="105"/>
  <c r="D4227" i="105"/>
  <c r="D4226" i="105"/>
  <c r="D4225" i="105"/>
  <c r="D4224" i="105"/>
  <c r="D4223" i="105"/>
  <c r="D4222" i="105"/>
  <c r="D4221" i="105"/>
  <c r="D4220" i="105"/>
  <c r="D4219" i="105"/>
  <c r="D4218" i="105"/>
  <c r="D4217" i="105"/>
  <c r="D4216" i="105"/>
  <c r="D4215" i="105"/>
  <c r="D4214" i="105"/>
  <c r="D4213" i="105"/>
  <c r="D4212" i="105"/>
  <c r="D4211" i="105"/>
  <c r="D4210" i="105"/>
  <c r="D4209" i="105"/>
  <c r="D4208" i="105"/>
  <c r="D4207" i="105"/>
  <c r="D4206" i="105"/>
  <c r="D4205" i="105"/>
  <c r="D4204" i="105"/>
  <c r="D4203" i="105"/>
  <c r="D4202" i="105"/>
  <c r="D4201" i="105"/>
  <c r="D4200" i="105"/>
  <c r="D4199" i="105"/>
  <c r="D4198" i="105"/>
  <c r="D4197" i="105"/>
  <c r="D4196" i="105"/>
  <c r="D4195" i="105"/>
  <c r="D4194" i="105"/>
  <c r="D4193" i="105"/>
  <c r="D4192" i="105"/>
  <c r="D4191" i="105"/>
  <c r="D4190" i="105"/>
  <c r="D4189" i="105"/>
  <c r="D4188" i="105"/>
  <c r="D4187" i="105"/>
  <c r="D4186" i="105"/>
  <c r="D4185" i="105"/>
  <c r="D4184" i="105"/>
  <c r="D4183" i="105"/>
  <c r="D4182" i="105"/>
  <c r="D4181" i="105"/>
  <c r="D4180" i="105"/>
  <c r="D4179" i="105"/>
  <c r="D4178" i="105"/>
  <c r="D4177" i="105"/>
  <c r="D4176" i="105"/>
  <c r="D4175" i="105"/>
  <c r="D4174" i="105"/>
  <c r="D4173" i="105"/>
  <c r="D4172" i="105"/>
  <c r="D4171" i="105"/>
  <c r="D4170" i="105"/>
  <c r="D4169" i="105"/>
  <c r="D4168" i="105"/>
  <c r="D4167" i="105"/>
  <c r="D4166" i="105"/>
  <c r="D4165" i="105"/>
  <c r="D4164" i="105"/>
  <c r="D4163" i="105"/>
  <c r="D4162" i="105"/>
  <c r="D4161" i="105"/>
  <c r="D4160" i="105"/>
  <c r="D4159" i="105"/>
  <c r="D4158" i="105"/>
  <c r="D4157" i="105"/>
  <c r="D4156" i="105"/>
  <c r="D4155" i="105"/>
  <c r="D4154" i="105"/>
  <c r="D4153" i="105"/>
  <c r="D4152" i="105"/>
  <c r="D4151" i="105"/>
  <c r="D4150" i="105"/>
  <c r="D4149" i="105"/>
  <c r="D4148" i="105"/>
  <c r="D4147" i="105"/>
  <c r="D4146" i="105"/>
  <c r="D4145" i="105"/>
  <c r="D4144" i="105"/>
  <c r="D4143" i="105"/>
  <c r="D4142" i="105"/>
  <c r="D4141" i="105"/>
  <c r="D4140" i="105"/>
  <c r="D4139" i="105"/>
  <c r="D4138" i="105"/>
  <c r="D4137" i="105"/>
  <c r="D4136" i="105"/>
  <c r="D4135" i="105"/>
  <c r="D4134" i="105"/>
  <c r="D4133" i="105"/>
  <c r="D4132" i="105"/>
  <c r="D4131" i="105"/>
  <c r="D4130" i="105"/>
  <c r="D4129" i="105"/>
  <c r="D4128" i="105"/>
  <c r="D4127" i="105"/>
  <c r="D4126" i="105"/>
  <c r="D4125" i="105"/>
  <c r="D4124" i="105"/>
  <c r="D4123" i="105"/>
  <c r="D4122" i="105"/>
  <c r="D4121" i="105"/>
  <c r="D4120" i="105"/>
  <c r="D4119" i="105"/>
  <c r="D4118" i="105"/>
  <c r="D4117" i="105"/>
  <c r="D4116" i="105"/>
  <c r="D4115" i="105"/>
  <c r="D4114" i="105"/>
  <c r="D4113" i="105"/>
  <c r="D4112" i="105"/>
  <c r="D4111" i="105"/>
  <c r="D4110" i="105"/>
  <c r="D4109" i="105"/>
  <c r="D4108" i="105"/>
  <c r="D4107" i="105"/>
  <c r="D4106" i="105"/>
  <c r="D4105" i="105"/>
  <c r="D4104" i="105"/>
  <c r="D4103" i="105"/>
  <c r="D4102" i="105"/>
  <c r="D4101" i="105"/>
  <c r="D4100" i="105"/>
  <c r="D4099" i="105"/>
  <c r="D4098" i="105"/>
  <c r="D4097" i="105"/>
  <c r="D4096" i="105"/>
  <c r="D4095" i="105"/>
  <c r="D4094" i="105"/>
  <c r="D4093" i="105"/>
  <c r="D4092" i="105"/>
  <c r="D4091" i="105"/>
  <c r="D4090" i="105"/>
  <c r="D4089" i="105"/>
  <c r="D4088" i="105"/>
  <c r="D4087" i="105"/>
  <c r="D4086" i="105"/>
  <c r="D4085" i="105"/>
  <c r="D4084" i="105"/>
  <c r="D4083" i="105"/>
  <c r="D4082" i="105"/>
  <c r="D4081" i="105"/>
  <c r="D4080" i="105"/>
  <c r="D4079" i="105"/>
  <c r="D4078" i="105"/>
  <c r="D4077" i="105"/>
  <c r="D4076" i="105"/>
  <c r="D4075" i="105"/>
  <c r="D4074" i="105"/>
  <c r="D4073" i="105"/>
  <c r="D4072" i="105"/>
  <c r="D4071" i="105"/>
  <c r="D4070" i="105"/>
  <c r="D4069" i="105"/>
  <c r="D4068" i="105"/>
  <c r="D4067" i="105"/>
  <c r="D4066" i="105"/>
  <c r="D4065" i="105"/>
  <c r="D4064" i="105"/>
  <c r="D4063" i="105"/>
  <c r="D4062" i="105"/>
  <c r="D4061" i="105"/>
  <c r="D4060" i="105"/>
  <c r="D4059" i="105"/>
  <c r="D4058" i="105"/>
  <c r="D4057" i="105"/>
  <c r="D4056" i="105"/>
  <c r="D4055" i="105"/>
  <c r="D4054" i="105"/>
  <c r="D4053" i="105"/>
  <c r="D4052" i="105"/>
  <c r="D4051" i="105"/>
  <c r="D4050" i="105"/>
  <c r="D4049" i="105"/>
  <c r="D4048" i="105"/>
  <c r="D4047" i="105"/>
  <c r="D4046" i="105"/>
  <c r="D4045" i="105"/>
  <c r="D4044" i="105"/>
  <c r="D4043" i="105"/>
  <c r="D4042" i="105"/>
  <c r="D4041" i="105"/>
  <c r="D4040" i="105"/>
  <c r="D4039" i="105"/>
  <c r="D4038" i="105"/>
  <c r="D4037" i="105"/>
  <c r="D4036" i="105"/>
  <c r="D4035" i="105"/>
  <c r="D4034" i="105"/>
  <c r="D4033" i="105"/>
  <c r="D4032" i="105"/>
  <c r="D4031" i="105"/>
  <c r="D4030" i="105"/>
  <c r="D4029" i="105"/>
  <c r="D4028" i="105"/>
  <c r="D4027" i="105"/>
  <c r="D4026" i="105"/>
  <c r="D4025" i="105"/>
  <c r="D4024" i="105"/>
  <c r="D4023" i="105"/>
  <c r="D4022" i="105"/>
  <c r="D4021" i="105"/>
  <c r="D4020" i="105"/>
  <c r="D4019" i="105"/>
  <c r="D4018" i="105"/>
  <c r="D4017" i="105"/>
  <c r="D4016" i="105"/>
  <c r="D4015" i="105"/>
  <c r="D4014" i="105"/>
  <c r="D4013" i="105"/>
  <c r="D4012" i="105"/>
  <c r="D4011" i="105"/>
  <c r="D4010" i="105"/>
  <c r="D4009" i="105"/>
  <c r="D4008" i="105"/>
  <c r="D4007" i="105"/>
  <c r="D4006" i="105"/>
  <c r="D4005" i="105"/>
  <c r="D4004" i="105"/>
  <c r="D4003" i="105"/>
  <c r="D4002" i="105"/>
  <c r="D4001" i="105"/>
  <c r="D4000" i="105"/>
  <c r="D3999" i="105"/>
  <c r="D3998" i="105"/>
  <c r="D3997" i="105"/>
  <c r="D3996" i="105"/>
  <c r="D3995" i="105"/>
  <c r="D3994" i="105"/>
  <c r="D3993" i="105"/>
  <c r="D3992" i="105"/>
  <c r="D3991" i="105"/>
  <c r="D3990" i="105"/>
  <c r="D3989" i="105"/>
  <c r="D3988" i="105"/>
  <c r="D3987" i="105"/>
  <c r="D3986" i="105"/>
  <c r="D3985" i="105"/>
  <c r="D3984" i="105"/>
  <c r="D3983" i="105"/>
  <c r="D3982" i="105"/>
  <c r="D3981" i="105"/>
  <c r="D3980" i="105"/>
  <c r="D3979" i="105"/>
  <c r="D3978" i="105"/>
  <c r="D3977" i="105"/>
  <c r="D3976" i="105"/>
  <c r="D3975" i="105"/>
  <c r="D3974" i="105"/>
  <c r="D3973" i="105"/>
  <c r="D3972" i="105"/>
  <c r="D3971" i="105"/>
  <c r="D3970" i="105"/>
  <c r="D3969" i="105"/>
  <c r="D3968" i="105"/>
  <c r="D3967" i="105"/>
  <c r="D3966" i="105"/>
  <c r="D3965" i="105"/>
  <c r="D3964" i="105"/>
  <c r="D3963" i="105"/>
  <c r="D3962" i="105"/>
  <c r="D3961" i="105"/>
  <c r="D3960" i="105"/>
  <c r="D3959" i="105"/>
  <c r="D3958" i="105"/>
  <c r="D3957" i="105"/>
  <c r="D3956" i="105"/>
  <c r="D3955" i="105"/>
  <c r="D3954" i="105"/>
  <c r="D3953" i="105"/>
  <c r="D3952" i="105"/>
  <c r="D3951" i="105"/>
  <c r="D3950" i="105"/>
  <c r="D3949" i="105"/>
  <c r="D3948" i="105"/>
  <c r="D3947" i="105"/>
  <c r="D3946" i="105"/>
  <c r="D3945" i="105"/>
  <c r="D3944" i="105"/>
  <c r="D3943" i="105"/>
  <c r="D3942" i="105"/>
  <c r="D3941" i="105"/>
  <c r="D3940" i="105"/>
  <c r="D3939" i="105"/>
  <c r="D3938" i="105"/>
  <c r="D3937" i="105"/>
  <c r="D3936" i="105"/>
  <c r="D3935" i="105"/>
  <c r="D3934" i="105"/>
  <c r="D3933" i="105"/>
  <c r="D3932" i="105"/>
  <c r="D3931" i="105"/>
  <c r="D3930" i="105"/>
  <c r="D3929" i="105"/>
  <c r="D3928" i="105"/>
  <c r="D3927" i="105"/>
  <c r="D3926" i="105"/>
  <c r="D3925" i="105"/>
  <c r="D3924" i="105"/>
  <c r="D3923" i="105"/>
  <c r="D3922" i="105"/>
  <c r="D3921" i="105"/>
  <c r="D3920" i="105"/>
  <c r="D3919" i="105"/>
  <c r="D3918" i="105"/>
  <c r="D3917" i="105"/>
  <c r="D3916" i="105"/>
  <c r="D3915" i="105"/>
  <c r="D3914" i="105"/>
  <c r="D3913" i="105"/>
  <c r="D3912" i="105"/>
  <c r="D3911" i="105"/>
  <c r="D3910" i="105"/>
  <c r="D3909" i="105"/>
  <c r="D3908" i="105"/>
  <c r="D3907" i="105"/>
  <c r="D3906" i="105"/>
  <c r="D3905" i="105"/>
  <c r="D3904" i="105"/>
  <c r="D3903" i="105"/>
  <c r="D3902" i="105"/>
  <c r="D3901" i="105"/>
  <c r="D3900" i="105"/>
  <c r="D3899" i="105"/>
  <c r="D3898" i="105"/>
  <c r="D3897" i="105"/>
  <c r="D3896" i="105"/>
  <c r="D3895" i="105"/>
  <c r="D3894" i="105"/>
  <c r="D3893" i="105"/>
  <c r="D3892" i="105"/>
  <c r="D3891" i="105"/>
  <c r="D3890" i="105"/>
  <c r="D3889" i="105"/>
  <c r="D3888" i="105"/>
  <c r="D3887" i="105"/>
  <c r="D3886" i="105"/>
  <c r="D3885" i="105"/>
  <c r="D3884" i="105"/>
  <c r="D3883" i="105"/>
  <c r="D3882" i="105"/>
  <c r="D3881" i="105"/>
  <c r="D3880" i="105"/>
  <c r="D3879" i="105"/>
  <c r="D3878" i="105"/>
  <c r="D3877" i="105"/>
  <c r="D3876" i="105"/>
  <c r="D3875" i="105"/>
  <c r="D3874" i="105"/>
  <c r="D3873" i="105"/>
  <c r="D3872" i="105"/>
  <c r="D3871" i="105"/>
  <c r="D3870" i="105"/>
  <c r="D3869" i="105"/>
  <c r="D3868" i="105"/>
  <c r="D3867" i="105"/>
  <c r="D3866" i="105"/>
  <c r="D3865" i="105"/>
  <c r="D3864" i="105"/>
  <c r="D3863" i="105"/>
  <c r="D3862" i="105"/>
  <c r="D3861" i="105"/>
  <c r="D3860" i="105"/>
  <c r="D3859" i="105"/>
  <c r="D3858" i="105"/>
  <c r="D3857" i="105"/>
  <c r="D3856" i="105"/>
  <c r="D3855" i="105"/>
  <c r="D3854" i="105"/>
  <c r="D3853" i="105"/>
  <c r="D3852" i="105"/>
  <c r="D3851" i="105"/>
  <c r="D3850" i="105"/>
  <c r="D3849" i="105"/>
  <c r="D3848" i="105"/>
  <c r="D3847" i="105"/>
  <c r="D3846" i="105"/>
  <c r="D3845" i="105"/>
  <c r="D3844" i="105"/>
  <c r="D3843" i="105"/>
  <c r="D3842" i="105"/>
  <c r="D3841" i="105"/>
  <c r="D3840" i="105"/>
  <c r="D3839" i="105"/>
  <c r="D3838" i="105"/>
  <c r="D3837" i="105"/>
  <c r="D3836" i="105"/>
  <c r="D3835" i="105"/>
  <c r="D3834" i="105"/>
  <c r="D3833" i="105"/>
  <c r="D3832" i="105"/>
  <c r="D3831" i="105"/>
  <c r="D3830" i="105"/>
  <c r="D3829" i="105"/>
  <c r="D3828" i="105"/>
  <c r="D3827" i="105"/>
  <c r="D3826" i="105"/>
  <c r="D3825" i="105"/>
  <c r="D3824" i="105"/>
  <c r="D3823" i="105"/>
  <c r="D3822" i="105"/>
  <c r="D3821" i="105"/>
  <c r="D3820" i="105"/>
  <c r="D3819" i="105"/>
  <c r="D3818" i="105"/>
  <c r="D3817" i="105"/>
  <c r="D3816" i="105"/>
  <c r="D3815" i="105"/>
  <c r="D3814" i="105"/>
  <c r="D3813" i="105"/>
  <c r="D3812" i="105"/>
  <c r="D3811" i="105"/>
  <c r="D3810" i="105"/>
  <c r="D3809" i="105"/>
  <c r="D3808" i="105"/>
  <c r="D3807" i="105"/>
  <c r="D3806" i="105"/>
  <c r="D3805" i="105"/>
  <c r="D3804" i="105"/>
  <c r="D3803" i="105"/>
  <c r="D3802" i="105"/>
  <c r="D3801" i="105"/>
  <c r="D3800" i="105"/>
  <c r="D3799" i="105"/>
  <c r="D3798" i="105"/>
  <c r="D3797" i="105"/>
  <c r="D3796" i="105"/>
  <c r="D3795" i="105"/>
  <c r="D3794" i="105"/>
  <c r="D3793" i="105"/>
  <c r="D3792" i="105"/>
  <c r="D3791" i="105"/>
  <c r="D3790" i="105"/>
  <c r="D3789" i="105"/>
  <c r="D3788" i="105"/>
  <c r="D3787" i="105"/>
  <c r="D3786" i="105"/>
  <c r="D3785" i="105"/>
  <c r="D3784" i="105"/>
  <c r="D3783" i="105"/>
  <c r="D3782" i="105"/>
  <c r="D3781" i="105"/>
  <c r="D3780" i="105"/>
  <c r="D3779" i="105"/>
  <c r="D3778" i="105"/>
  <c r="D3777" i="105"/>
  <c r="D3776" i="105"/>
  <c r="D3775" i="105"/>
  <c r="D3774" i="105"/>
  <c r="D3773" i="105"/>
  <c r="D3772" i="105"/>
  <c r="D3771" i="105"/>
  <c r="D3770" i="105"/>
  <c r="D3769" i="105"/>
  <c r="D3768" i="105"/>
  <c r="D3767" i="105"/>
  <c r="D3766" i="105"/>
  <c r="D3765" i="105"/>
  <c r="D3764" i="105"/>
  <c r="D3763" i="105"/>
  <c r="D3762" i="105"/>
  <c r="D3761" i="105"/>
  <c r="D3760" i="105"/>
  <c r="D3759" i="105"/>
  <c r="D3758" i="105"/>
  <c r="D3757" i="105"/>
  <c r="D3756" i="105"/>
  <c r="D3755" i="105"/>
  <c r="D3754" i="105"/>
  <c r="D3753" i="105"/>
  <c r="D3752" i="105"/>
  <c r="D3751" i="105"/>
  <c r="D3750" i="105"/>
  <c r="D3749" i="105"/>
  <c r="D3748" i="105"/>
  <c r="D3747" i="105"/>
  <c r="D3746" i="105"/>
  <c r="D3745" i="105"/>
  <c r="D3744" i="105"/>
  <c r="D3743" i="105"/>
  <c r="D3742" i="105"/>
  <c r="D3741" i="105"/>
  <c r="D3740" i="105"/>
  <c r="D3739" i="105"/>
  <c r="D3738" i="105"/>
  <c r="D3737" i="105"/>
  <c r="D3736" i="105"/>
  <c r="D3735" i="105"/>
  <c r="D3734" i="105"/>
  <c r="D3733" i="105"/>
  <c r="D3732" i="105"/>
  <c r="D3731" i="105"/>
  <c r="D3730" i="105"/>
  <c r="D3729" i="105"/>
  <c r="D3728" i="105"/>
  <c r="D3727" i="105"/>
  <c r="D3726" i="105"/>
  <c r="D3725" i="105"/>
  <c r="D3724" i="105"/>
  <c r="D3723" i="105"/>
  <c r="D3722" i="105"/>
  <c r="D3721" i="105"/>
  <c r="D3720" i="105"/>
  <c r="D3719" i="105"/>
  <c r="D3718" i="105"/>
  <c r="D3717" i="105"/>
  <c r="D3716" i="105"/>
  <c r="D3715" i="105"/>
  <c r="D3714" i="105"/>
  <c r="D3713" i="105"/>
  <c r="D3712" i="105"/>
  <c r="D3711" i="105"/>
  <c r="D3710" i="105"/>
  <c r="D3709" i="105"/>
  <c r="D3708" i="105"/>
  <c r="D3707" i="105"/>
  <c r="D3706" i="105"/>
  <c r="D3705" i="105"/>
  <c r="D3704" i="105"/>
  <c r="D3703" i="105"/>
  <c r="D3702" i="105"/>
  <c r="D3701" i="105"/>
  <c r="D3700" i="105"/>
  <c r="D3699" i="105"/>
  <c r="D3698" i="105"/>
  <c r="D3697" i="105"/>
  <c r="D3696" i="105"/>
  <c r="D3695" i="105"/>
  <c r="D3694" i="105"/>
  <c r="D3693" i="105"/>
  <c r="D3692" i="105"/>
  <c r="D3691" i="105"/>
  <c r="D3690" i="105"/>
  <c r="D3689" i="105"/>
  <c r="D3688" i="105"/>
  <c r="D3687" i="105"/>
  <c r="D3686" i="105"/>
  <c r="D3685" i="105"/>
  <c r="D3684" i="105"/>
  <c r="D3683" i="105"/>
  <c r="D3682" i="105"/>
  <c r="D3681" i="105"/>
  <c r="D3680" i="105"/>
  <c r="D3679" i="105"/>
  <c r="D3678" i="105"/>
  <c r="D3677" i="105"/>
  <c r="D3676" i="105"/>
  <c r="D3675" i="105"/>
  <c r="D3674" i="105"/>
  <c r="D3673" i="105"/>
  <c r="D3672" i="105"/>
  <c r="D3671" i="105"/>
  <c r="D3670" i="105"/>
  <c r="D3669" i="105"/>
  <c r="D3668" i="105"/>
  <c r="D3667" i="105"/>
  <c r="D3666" i="105"/>
  <c r="D3665" i="105"/>
  <c r="D3664" i="105"/>
  <c r="D3663" i="105"/>
  <c r="D3662" i="105"/>
  <c r="D3661" i="105"/>
  <c r="D3660" i="105"/>
  <c r="D3659" i="105"/>
  <c r="D3658" i="105"/>
  <c r="D3657" i="105"/>
  <c r="D3656" i="105"/>
  <c r="D3655" i="105"/>
  <c r="D3654" i="105"/>
  <c r="D3653" i="105"/>
  <c r="D3652" i="105"/>
  <c r="D3651" i="105"/>
  <c r="D3650" i="105"/>
  <c r="D3649" i="105"/>
  <c r="D3648" i="105"/>
  <c r="D3647" i="105"/>
  <c r="D3646" i="105"/>
  <c r="D3645" i="105"/>
  <c r="D3644" i="105"/>
  <c r="D3643" i="105"/>
  <c r="D3642" i="105"/>
  <c r="D3641" i="105"/>
  <c r="D3640" i="105"/>
  <c r="D3639" i="105"/>
  <c r="D3638" i="105"/>
  <c r="D3637" i="105"/>
  <c r="D3636" i="105"/>
  <c r="D3635" i="105"/>
  <c r="D3634" i="105"/>
  <c r="D3633" i="105"/>
  <c r="D3632" i="105"/>
  <c r="D3631" i="105"/>
  <c r="D3630" i="105"/>
  <c r="D3629" i="105"/>
  <c r="D3628" i="105"/>
  <c r="D3627" i="105"/>
  <c r="D3626" i="105"/>
  <c r="D3625" i="105"/>
  <c r="D3624" i="105"/>
  <c r="D3623" i="105"/>
  <c r="D3622" i="105"/>
  <c r="D3621" i="105"/>
  <c r="D3620" i="105"/>
  <c r="D3619" i="105"/>
  <c r="D3618" i="105"/>
  <c r="D3617" i="105"/>
  <c r="D3616" i="105"/>
  <c r="D3615" i="105"/>
  <c r="D3614" i="105"/>
  <c r="D3613" i="105"/>
  <c r="D3612" i="105"/>
  <c r="D3611" i="105"/>
  <c r="D3610" i="105"/>
  <c r="D3609" i="105"/>
  <c r="D3608" i="105"/>
  <c r="D3607" i="105"/>
  <c r="D3606" i="105"/>
  <c r="D3605" i="105"/>
  <c r="D3604" i="105"/>
  <c r="D3603" i="105"/>
  <c r="D3602" i="105"/>
  <c r="D3601" i="105"/>
  <c r="D3600" i="105"/>
  <c r="D3599" i="105"/>
  <c r="D3598" i="105"/>
  <c r="D3597" i="105"/>
  <c r="D3596" i="105"/>
  <c r="D3595" i="105"/>
  <c r="D3594" i="105"/>
  <c r="D3593" i="105"/>
  <c r="D3592" i="105"/>
  <c r="D3591" i="105"/>
  <c r="D3590" i="105"/>
  <c r="D3589" i="105"/>
  <c r="D3588" i="105"/>
  <c r="D3587" i="105"/>
  <c r="D3586" i="105"/>
  <c r="D3585" i="105"/>
  <c r="D3584" i="105"/>
  <c r="D3583" i="105"/>
  <c r="D3582" i="105"/>
  <c r="D3581" i="105"/>
  <c r="D3580" i="105"/>
  <c r="D3579" i="105"/>
  <c r="D3578" i="105"/>
  <c r="D3577" i="105"/>
  <c r="D3576" i="105"/>
  <c r="D3575" i="105"/>
  <c r="D3574" i="105"/>
  <c r="D3573" i="105"/>
  <c r="D3572" i="105"/>
  <c r="D3571" i="105"/>
  <c r="D3570" i="105"/>
  <c r="D3569" i="105"/>
  <c r="D3568" i="105"/>
  <c r="D3567" i="105"/>
  <c r="D3566" i="105"/>
  <c r="D3565" i="105"/>
  <c r="D3564" i="105"/>
  <c r="D3563" i="105"/>
  <c r="D3562" i="105"/>
  <c r="D3561" i="105"/>
  <c r="D3560" i="105"/>
  <c r="D3559" i="105"/>
  <c r="D3558" i="105"/>
  <c r="D3557" i="105"/>
  <c r="D3556" i="105"/>
  <c r="D3555" i="105"/>
  <c r="D3554" i="105"/>
  <c r="D3553" i="105"/>
  <c r="D3552" i="105"/>
  <c r="D3551" i="105"/>
  <c r="D3550" i="105"/>
  <c r="D3549" i="105"/>
  <c r="D3548" i="105"/>
  <c r="D3547" i="105"/>
  <c r="D3546" i="105"/>
  <c r="D3545" i="105"/>
  <c r="D3544" i="105"/>
  <c r="D3543" i="105"/>
  <c r="D3542" i="105"/>
  <c r="D3541" i="105"/>
  <c r="D3540" i="105"/>
  <c r="D3539" i="105"/>
  <c r="D3538" i="105"/>
  <c r="D3537" i="105"/>
  <c r="D3536" i="105"/>
  <c r="D3535" i="105"/>
  <c r="D3534" i="105"/>
  <c r="D3533" i="105"/>
  <c r="D3532" i="105"/>
  <c r="D3531" i="105"/>
  <c r="D3530" i="105"/>
  <c r="D3529" i="105"/>
  <c r="D3528" i="105"/>
  <c r="D3527" i="105"/>
  <c r="D3526" i="105"/>
  <c r="D3525" i="105"/>
  <c r="D3524" i="105"/>
  <c r="D3523" i="105"/>
  <c r="D3522" i="105"/>
  <c r="D3521" i="105"/>
  <c r="D3520" i="105"/>
  <c r="D3519" i="105"/>
  <c r="D3518" i="105"/>
  <c r="D3517" i="105"/>
  <c r="D3516" i="105"/>
  <c r="D3515" i="105"/>
  <c r="D3514" i="105"/>
  <c r="D3513" i="105"/>
  <c r="D3512" i="105"/>
  <c r="D3511" i="105"/>
  <c r="D3510" i="105"/>
  <c r="D3509" i="105"/>
  <c r="D3508" i="105"/>
  <c r="D3507" i="105"/>
  <c r="D3506" i="105"/>
  <c r="D3505" i="105"/>
  <c r="D3504" i="105"/>
  <c r="D3503" i="105"/>
  <c r="D3502" i="105"/>
  <c r="D3501" i="105"/>
  <c r="D3500" i="105"/>
  <c r="D3499" i="105"/>
  <c r="D3498" i="105"/>
  <c r="D3497" i="105"/>
  <c r="D3496" i="105"/>
  <c r="D3495" i="105"/>
  <c r="D3494" i="105"/>
  <c r="D3493" i="105"/>
  <c r="D3492" i="105"/>
  <c r="D3491" i="105"/>
  <c r="D3490" i="105"/>
  <c r="D3489" i="105"/>
  <c r="D3488" i="105"/>
  <c r="D3487" i="105"/>
  <c r="D3486" i="105"/>
  <c r="D3485" i="105"/>
  <c r="D3484" i="105"/>
  <c r="D3483" i="105"/>
  <c r="D3482" i="105"/>
  <c r="D3481" i="105"/>
  <c r="D3480" i="105"/>
  <c r="D3479" i="105"/>
  <c r="D3478" i="105"/>
  <c r="D3477" i="105"/>
  <c r="D3476" i="105"/>
  <c r="D3475" i="105"/>
  <c r="D3474" i="105"/>
  <c r="D3473" i="105"/>
  <c r="D3472" i="105"/>
  <c r="D3471" i="105"/>
  <c r="D3470" i="105"/>
  <c r="D3469" i="105"/>
  <c r="D3468" i="105"/>
  <c r="D3467" i="105"/>
  <c r="D3466" i="105"/>
  <c r="D3465" i="105"/>
  <c r="D3464" i="105"/>
  <c r="D3463" i="105"/>
  <c r="D3462" i="105"/>
  <c r="D3461" i="105"/>
  <c r="D3460" i="105"/>
  <c r="D3459" i="105"/>
  <c r="D3458" i="105"/>
  <c r="D3457" i="105"/>
  <c r="D3456" i="105"/>
  <c r="D3455" i="105"/>
  <c r="D3454" i="105"/>
  <c r="D3453" i="105"/>
  <c r="D3452" i="105"/>
  <c r="D3451" i="105"/>
  <c r="D3450" i="105"/>
  <c r="D3449" i="105"/>
  <c r="D3448" i="105"/>
  <c r="D3447" i="105"/>
  <c r="D3446" i="105"/>
  <c r="D3445" i="105"/>
  <c r="D3444" i="105"/>
  <c r="D3443" i="105"/>
  <c r="D3442" i="105"/>
  <c r="D3441" i="105"/>
  <c r="D3440" i="105"/>
  <c r="D3439" i="105"/>
  <c r="D3438" i="105"/>
  <c r="D3437" i="105"/>
  <c r="D3436" i="105"/>
  <c r="D3435" i="105"/>
  <c r="D3434" i="105"/>
  <c r="D3433" i="105"/>
  <c r="D3432" i="105"/>
  <c r="D3431" i="105"/>
  <c r="D3430" i="105"/>
  <c r="D3429" i="105"/>
  <c r="D3428" i="105"/>
  <c r="D3427" i="105"/>
  <c r="D3426" i="105"/>
  <c r="D3425" i="105"/>
  <c r="D3424" i="105"/>
  <c r="D3423" i="105"/>
  <c r="D3422" i="105"/>
  <c r="D3421" i="105"/>
  <c r="D3420" i="105"/>
  <c r="D3419" i="105"/>
  <c r="D3418" i="105"/>
  <c r="D3417" i="105"/>
  <c r="D3416" i="105"/>
  <c r="D3415" i="105"/>
  <c r="D3414" i="105"/>
  <c r="D3413" i="105"/>
  <c r="D3412" i="105"/>
  <c r="D3411" i="105"/>
  <c r="D3410" i="105"/>
  <c r="D3409" i="105"/>
  <c r="D3408" i="105"/>
  <c r="D3407" i="105"/>
  <c r="D3406" i="105"/>
  <c r="D3405" i="105"/>
  <c r="D3404" i="105"/>
  <c r="D3403" i="105"/>
  <c r="D3402" i="105"/>
  <c r="D3401" i="105"/>
  <c r="D3400" i="105"/>
  <c r="D3399" i="105"/>
  <c r="D3398" i="105"/>
  <c r="D3397" i="105"/>
  <c r="D3396" i="105"/>
  <c r="D3395" i="105"/>
  <c r="D3394" i="105"/>
  <c r="D3393" i="105"/>
  <c r="D3392" i="105"/>
  <c r="D3391" i="105"/>
  <c r="D3390" i="105"/>
  <c r="D3389" i="105"/>
  <c r="D3388" i="105"/>
  <c r="D3387" i="105"/>
  <c r="D3386" i="105"/>
  <c r="D3385" i="105"/>
  <c r="D3384" i="105"/>
  <c r="D3383" i="105"/>
  <c r="D3382" i="105"/>
  <c r="D3381" i="105"/>
  <c r="D3380" i="105"/>
  <c r="D3379" i="105"/>
  <c r="D3378" i="105"/>
  <c r="D3377" i="105"/>
  <c r="D3376" i="105"/>
  <c r="D3375" i="105"/>
  <c r="D3374" i="105"/>
  <c r="D3373" i="105"/>
  <c r="D3372" i="105"/>
  <c r="D3371" i="105"/>
  <c r="D3370" i="105"/>
  <c r="D3369" i="105"/>
  <c r="D3368" i="105"/>
  <c r="D3367" i="105"/>
  <c r="D3366" i="105"/>
  <c r="D3365" i="105"/>
  <c r="D3364" i="105"/>
  <c r="D3363" i="105"/>
  <c r="D3362" i="105"/>
  <c r="D3361" i="105"/>
  <c r="D3360" i="105"/>
  <c r="D3359" i="105"/>
  <c r="D3358" i="105"/>
  <c r="D3357" i="105"/>
  <c r="D3356" i="105"/>
  <c r="D3355" i="105"/>
  <c r="D3354" i="105"/>
  <c r="D3353" i="105"/>
  <c r="D3352" i="105"/>
  <c r="D3351" i="105"/>
  <c r="D3350" i="105"/>
  <c r="D3349" i="105"/>
  <c r="D3348" i="105"/>
  <c r="D3347" i="105"/>
  <c r="D3346" i="105"/>
  <c r="D3345" i="105"/>
  <c r="D3344" i="105"/>
  <c r="D3343" i="105"/>
  <c r="D3342" i="105"/>
  <c r="D3341" i="105"/>
  <c r="D3340" i="105"/>
  <c r="D3339" i="105"/>
  <c r="D3338" i="105"/>
  <c r="D3337" i="105"/>
  <c r="D3336" i="105"/>
  <c r="D3335" i="105"/>
  <c r="D3334" i="105"/>
  <c r="D3333" i="105"/>
  <c r="D3332" i="105"/>
  <c r="D3331" i="105"/>
  <c r="D3330" i="105"/>
  <c r="D3329" i="105"/>
  <c r="D3328" i="105"/>
  <c r="D3327" i="105"/>
  <c r="D3326" i="105"/>
  <c r="D3325" i="105"/>
  <c r="D3324" i="105"/>
  <c r="D3323" i="105"/>
  <c r="D3322" i="105"/>
  <c r="D3321" i="105"/>
  <c r="D3320" i="105"/>
  <c r="D3319" i="105"/>
  <c r="D3318" i="105"/>
  <c r="D3317" i="105"/>
  <c r="D3316" i="105"/>
  <c r="D3315" i="105"/>
  <c r="D3314" i="105"/>
  <c r="D3313" i="105"/>
  <c r="D3312" i="105"/>
  <c r="D3311" i="105"/>
  <c r="D3310" i="105"/>
  <c r="D3309" i="105"/>
  <c r="D3308" i="105"/>
  <c r="D3307" i="105"/>
  <c r="D3306" i="105"/>
  <c r="D3305" i="105"/>
  <c r="D3304" i="105"/>
  <c r="D3303" i="105"/>
  <c r="D3302" i="105"/>
  <c r="D3301" i="105"/>
  <c r="D3300" i="105"/>
  <c r="D3299" i="105"/>
  <c r="D3298" i="105"/>
  <c r="D3297" i="105"/>
  <c r="D3296" i="105"/>
  <c r="D3295" i="105"/>
  <c r="D3294" i="105"/>
  <c r="D3293" i="105"/>
  <c r="D3292" i="105"/>
  <c r="D3291" i="105"/>
  <c r="D3290" i="105"/>
  <c r="D3289" i="105"/>
  <c r="D3288" i="105"/>
  <c r="D3287" i="105"/>
  <c r="D3286" i="105"/>
  <c r="D3285" i="105"/>
  <c r="D3284" i="105"/>
  <c r="D3283" i="105"/>
  <c r="D3282" i="105"/>
  <c r="D3281" i="105"/>
  <c r="D3280" i="105"/>
  <c r="D3279" i="105"/>
  <c r="D3278" i="105"/>
  <c r="D3277" i="105"/>
  <c r="D3276" i="105"/>
  <c r="D3275" i="105"/>
  <c r="D3274" i="105"/>
  <c r="D3273" i="105"/>
  <c r="D3272" i="105"/>
  <c r="D3271" i="105"/>
  <c r="D3270" i="105"/>
  <c r="D3269" i="105"/>
  <c r="D3268" i="105"/>
  <c r="D3267" i="105"/>
  <c r="D3266" i="105"/>
  <c r="D3265" i="105"/>
  <c r="D3264" i="105"/>
  <c r="D3263" i="105"/>
  <c r="D3262" i="105"/>
  <c r="D3261" i="105"/>
  <c r="D3260" i="105"/>
  <c r="D3259" i="105"/>
  <c r="D3258" i="105"/>
  <c r="D3257" i="105"/>
  <c r="D3256" i="105"/>
  <c r="D3255" i="105"/>
  <c r="D3254" i="105"/>
  <c r="D3253" i="105"/>
  <c r="D3252" i="105"/>
  <c r="D3251" i="105"/>
  <c r="D3250" i="105"/>
  <c r="D3249" i="105"/>
  <c r="D3248" i="105"/>
  <c r="D3247" i="105"/>
  <c r="D3246" i="105"/>
  <c r="D3245" i="105"/>
  <c r="D3244" i="105"/>
  <c r="D3243" i="105"/>
  <c r="D3242" i="105"/>
  <c r="D3241" i="105"/>
  <c r="D3240" i="105"/>
  <c r="D3239" i="105"/>
  <c r="D3238" i="105"/>
  <c r="D3237" i="105"/>
  <c r="D3236" i="105"/>
  <c r="D3235" i="105"/>
  <c r="D3234" i="105"/>
  <c r="D3233" i="105"/>
  <c r="D3232" i="105"/>
  <c r="D3231" i="105"/>
  <c r="D3230" i="105"/>
  <c r="D3229" i="105"/>
  <c r="D3228" i="105"/>
  <c r="D3227" i="105"/>
  <c r="D3226" i="105"/>
  <c r="D3225" i="105"/>
  <c r="D3224" i="105"/>
  <c r="D3223" i="105"/>
  <c r="D3222" i="105"/>
  <c r="D3221" i="105"/>
  <c r="D3220" i="105"/>
  <c r="D3219" i="105"/>
  <c r="D3218" i="105"/>
  <c r="D3217" i="105"/>
  <c r="D3216" i="105"/>
  <c r="D3215" i="105"/>
  <c r="D3214" i="105"/>
  <c r="D3213" i="105"/>
  <c r="D3212" i="105"/>
  <c r="D3211" i="105"/>
  <c r="D3210" i="105"/>
  <c r="D3209" i="105"/>
  <c r="D3208" i="105"/>
  <c r="D3207" i="105"/>
  <c r="D3206" i="105"/>
  <c r="D3205" i="105"/>
  <c r="D3204" i="105"/>
  <c r="D3203" i="105"/>
  <c r="D3202" i="105"/>
  <c r="D3201" i="105"/>
  <c r="D3200" i="105"/>
  <c r="D3199" i="105"/>
  <c r="D3198" i="105"/>
  <c r="D3197" i="105"/>
  <c r="D3196" i="105"/>
  <c r="D3195" i="105"/>
  <c r="D3194" i="105"/>
  <c r="D3193" i="105"/>
  <c r="D3192" i="105"/>
  <c r="D3191" i="105"/>
  <c r="D3190" i="105"/>
  <c r="D3189" i="105"/>
  <c r="D3188" i="105"/>
  <c r="D3187" i="105"/>
  <c r="D3186" i="105"/>
  <c r="D3185" i="105"/>
  <c r="D3184" i="105"/>
  <c r="D3183" i="105"/>
  <c r="D3182" i="105"/>
  <c r="D3181" i="105"/>
  <c r="D3180" i="105"/>
  <c r="D3179" i="105"/>
  <c r="D3178" i="105"/>
  <c r="D3177" i="105"/>
  <c r="D3176" i="105"/>
  <c r="D3175" i="105"/>
  <c r="D3174" i="105"/>
  <c r="D3173" i="105"/>
  <c r="D3172" i="105"/>
  <c r="D3171" i="105"/>
  <c r="D3170" i="105"/>
  <c r="D3169" i="105"/>
  <c r="D3168" i="105"/>
  <c r="D3167" i="105"/>
  <c r="D3166" i="105"/>
  <c r="D3165" i="105"/>
  <c r="D3164" i="105"/>
  <c r="D3163" i="105"/>
  <c r="D3162" i="105"/>
  <c r="D3161" i="105"/>
  <c r="D3160" i="105"/>
  <c r="D3159" i="105"/>
  <c r="D3158" i="105"/>
  <c r="D3157" i="105"/>
  <c r="D3156" i="105"/>
  <c r="D3155" i="105"/>
  <c r="D3154" i="105"/>
  <c r="D3153" i="105"/>
  <c r="D3152" i="105"/>
  <c r="D3151" i="105"/>
  <c r="D3150" i="105"/>
  <c r="D3149" i="105"/>
  <c r="D3148" i="105"/>
  <c r="D3147" i="105"/>
  <c r="D3146" i="105"/>
  <c r="D3145" i="105"/>
  <c r="D3144" i="105"/>
  <c r="D3143" i="105"/>
  <c r="D3142" i="105"/>
  <c r="D3141" i="105"/>
  <c r="D3140" i="105"/>
  <c r="D3139" i="105"/>
  <c r="D3138" i="105"/>
  <c r="D3137" i="105"/>
  <c r="D3136" i="105"/>
  <c r="D3135" i="105"/>
  <c r="D3134" i="105"/>
  <c r="D3133" i="105"/>
  <c r="D3132" i="105"/>
  <c r="D3131" i="105"/>
  <c r="D3130" i="105"/>
  <c r="D3129" i="105"/>
  <c r="D3128" i="105"/>
  <c r="D3127" i="105"/>
  <c r="D3126" i="105"/>
  <c r="D3125" i="105"/>
  <c r="D3124" i="105"/>
  <c r="D3123" i="105"/>
  <c r="D3122" i="105"/>
  <c r="D3121" i="105"/>
  <c r="D3120" i="105"/>
  <c r="D3119" i="105"/>
  <c r="D3118" i="105"/>
  <c r="D3117" i="105"/>
  <c r="D3116" i="105"/>
  <c r="D3115" i="105"/>
  <c r="D3114" i="105"/>
  <c r="D3113" i="105"/>
  <c r="D3112" i="105"/>
  <c r="D3111" i="105"/>
  <c r="D3110" i="105"/>
  <c r="D3109" i="105"/>
  <c r="D3108" i="105"/>
  <c r="D3107" i="105"/>
  <c r="D3106" i="105"/>
  <c r="D3105" i="105"/>
  <c r="D3104" i="105"/>
  <c r="D3103" i="105"/>
  <c r="D3102" i="105"/>
  <c r="D3101" i="105"/>
  <c r="D3100" i="105"/>
  <c r="D3099" i="105"/>
  <c r="D3098" i="105"/>
  <c r="D3097" i="105"/>
  <c r="D3096" i="105"/>
  <c r="D3095" i="105"/>
  <c r="D3094" i="105"/>
  <c r="D3093" i="105"/>
  <c r="D3092" i="105"/>
  <c r="D3091" i="105"/>
  <c r="D3090" i="105"/>
  <c r="D3089" i="105"/>
  <c r="D3088" i="105"/>
  <c r="D3087" i="105"/>
  <c r="D3086" i="105"/>
  <c r="D3085" i="105"/>
  <c r="D3084" i="105"/>
  <c r="D3083" i="105"/>
  <c r="D3082" i="105"/>
  <c r="D3081" i="105"/>
  <c r="D3080" i="105"/>
  <c r="D3079" i="105"/>
  <c r="D3078" i="105"/>
  <c r="D3077" i="105"/>
  <c r="D3076" i="105"/>
  <c r="D3075" i="105"/>
  <c r="D3074" i="105"/>
  <c r="D3073" i="105"/>
  <c r="D3072" i="105"/>
  <c r="D3071" i="105"/>
  <c r="D3070" i="105"/>
  <c r="D3069" i="105"/>
  <c r="D3068" i="105"/>
  <c r="D3067" i="105"/>
  <c r="D3066" i="105"/>
  <c r="D3065" i="105"/>
  <c r="D3064" i="105"/>
  <c r="D3063" i="105"/>
  <c r="D3062" i="105"/>
  <c r="D3061" i="105"/>
  <c r="D3060" i="105"/>
  <c r="D3059" i="105"/>
  <c r="D3058" i="105"/>
  <c r="D3057" i="105"/>
  <c r="D3056" i="105"/>
  <c r="D3055" i="105"/>
  <c r="D3054" i="105"/>
  <c r="D3053" i="105"/>
  <c r="D3052" i="105"/>
  <c r="D3051" i="105"/>
  <c r="D3050" i="105"/>
  <c r="D3049" i="105"/>
  <c r="D3048" i="105"/>
  <c r="D3047" i="105"/>
  <c r="D3046" i="105"/>
  <c r="D3045" i="105"/>
  <c r="D3044" i="105"/>
  <c r="D3043" i="105"/>
  <c r="D3042" i="105"/>
  <c r="D3041" i="105"/>
  <c r="D3040" i="105"/>
  <c r="D3039" i="105"/>
  <c r="D3038" i="105"/>
  <c r="D3037" i="105"/>
  <c r="D3036" i="105"/>
  <c r="D3035" i="105"/>
  <c r="D3034" i="105"/>
  <c r="D3033" i="105"/>
  <c r="D3032" i="105"/>
  <c r="D3031" i="105"/>
  <c r="D3030" i="105"/>
  <c r="D3029" i="105"/>
  <c r="D3028" i="105"/>
  <c r="D3027" i="105"/>
  <c r="D3026" i="105"/>
  <c r="D3025" i="105"/>
  <c r="D3024" i="105"/>
  <c r="D3023" i="105"/>
  <c r="D3022" i="105"/>
  <c r="D3021" i="105"/>
  <c r="D3020" i="105"/>
  <c r="D3019" i="105"/>
  <c r="D3018" i="105"/>
  <c r="D3017" i="105"/>
  <c r="D3016" i="105"/>
  <c r="D3015" i="105"/>
  <c r="D3014" i="105"/>
  <c r="D3013" i="105"/>
  <c r="D3012" i="105"/>
  <c r="D3011" i="105"/>
  <c r="D3010" i="105"/>
  <c r="D3009" i="105"/>
  <c r="D3008" i="105"/>
  <c r="D3007" i="105"/>
  <c r="D3006" i="105"/>
  <c r="D3005" i="105"/>
  <c r="D3004" i="105"/>
  <c r="D3003" i="105"/>
  <c r="D3002" i="105"/>
  <c r="D3001" i="105"/>
  <c r="D3000" i="105"/>
  <c r="D2999" i="105"/>
  <c r="D2998" i="105"/>
  <c r="D2997" i="105"/>
  <c r="D2996" i="105"/>
  <c r="D2995" i="105"/>
  <c r="D2994" i="105"/>
  <c r="D2993" i="105"/>
  <c r="D2992" i="105"/>
  <c r="D2991" i="105"/>
  <c r="D2990" i="105"/>
  <c r="D2989" i="105"/>
  <c r="D2988" i="105"/>
  <c r="D2987" i="105"/>
  <c r="D2986" i="105"/>
  <c r="D2985" i="105"/>
  <c r="D2984" i="105"/>
  <c r="D2983" i="105"/>
  <c r="D2982" i="105"/>
  <c r="D2981" i="105"/>
  <c r="D2980" i="105"/>
  <c r="D2979" i="105"/>
  <c r="D2978" i="105"/>
  <c r="D2977" i="105"/>
  <c r="D2976" i="105"/>
  <c r="D2975" i="105"/>
  <c r="D2974" i="105"/>
  <c r="D2973" i="105"/>
  <c r="D2972" i="105"/>
  <c r="D2971" i="105"/>
  <c r="D2970" i="105"/>
  <c r="D2969" i="105"/>
  <c r="D2968" i="105"/>
  <c r="D2967" i="105"/>
  <c r="D2966" i="105"/>
  <c r="D2965" i="105"/>
  <c r="D2964" i="105"/>
  <c r="D2963" i="105"/>
  <c r="D2962" i="105"/>
  <c r="D2961" i="105"/>
  <c r="D2960" i="105"/>
  <c r="D2959" i="105"/>
  <c r="D2958" i="105"/>
  <c r="D2957" i="105"/>
  <c r="D2956" i="105"/>
  <c r="D2955" i="105"/>
  <c r="D2954" i="105"/>
  <c r="D2953" i="105"/>
  <c r="D2952" i="105"/>
  <c r="D2951" i="105"/>
  <c r="D2950" i="105"/>
  <c r="D2949" i="105"/>
  <c r="D2948" i="105"/>
  <c r="D2947" i="105"/>
  <c r="D2946" i="105"/>
  <c r="D2945" i="105"/>
  <c r="D2944" i="105"/>
  <c r="D2943" i="105"/>
  <c r="D2942" i="105"/>
  <c r="D2941" i="105"/>
  <c r="D2940" i="105"/>
  <c r="D2939" i="105"/>
  <c r="D2938" i="105"/>
  <c r="D2937" i="105"/>
  <c r="D2936" i="105"/>
  <c r="D2935" i="105"/>
  <c r="D2934" i="105"/>
  <c r="D2933" i="105"/>
  <c r="D2932" i="105"/>
  <c r="D2931" i="105"/>
  <c r="D2930" i="105"/>
  <c r="D2929" i="105"/>
  <c r="D2928" i="105"/>
  <c r="D2927" i="105"/>
  <c r="D2926" i="105"/>
  <c r="D2925" i="105"/>
  <c r="D2924" i="105"/>
  <c r="D2923" i="105"/>
  <c r="D2922" i="105"/>
  <c r="D2921" i="105"/>
  <c r="D2920" i="105"/>
  <c r="D2919" i="105"/>
  <c r="D2918" i="105"/>
  <c r="D2917" i="105"/>
  <c r="D2916" i="105"/>
  <c r="D2915" i="105"/>
  <c r="D2914" i="105"/>
  <c r="D2913" i="105"/>
  <c r="D2912" i="105"/>
  <c r="D2911" i="105"/>
  <c r="D2910" i="105"/>
  <c r="D2909" i="105"/>
  <c r="D2908" i="105"/>
  <c r="D2907" i="105"/>
  <c r="D2906" i="105"/>
  <c r="D2905" i="105"/>
  <c r="D2904" i="105"/>
  <c r="D2903" i="105"/>
  <c r="D2902" i="105"/>
  <c r="D2901" i="105"/>
  <c r="D2900" i="105"/>
  <c r="D2899" i="105"/>
  <c r="D2898" i="105"/>
  <c r="D2897" i="105"/>
  <c r="D2896" i="105"/>
  <c r="D2895" i="105"/>
  <c r="D2894" i="105"/>
  <c r="D2893" i="105"/>
  <c r="D2892" i="105"/>
  <c r="D2891" i="105"/>
  <c r="D2890" i="105"/>
  <c r="D2889" i="105"/>
  <c r="D2888" i="105"/>
  <c r="D2887" i="105"/>
  <c r="D2886" i="105"/>
  <c r="D2885" i="105"/>
  <c r="D2884" i="105"/>
  <c r="D2883" i="105"/>
  <c r="D2882" i="105"/>
  <c r="D2881" i="105"/>
  <c r="D2880" i="105"/>
  <c r="D2879" i="105"/>
  <c r="D2878" i="105"/>
  <c r="D2877" i="105"/>
  <c r="D2876" i="105"/>
  <c r="D2875" i="105"/>
  <c r="D2874" i="105"/>
  <c r="D2873" i="105"/>
  <c r="D2872" i="105"/>
  <c r="D2871" i="105"/>
  <c r="D2870" i="105"/>
  <c r="D2869" i="105"/>
  <c r="D2868" i="105"/>
  <c r="D2867" i="105"/>
  <c r="D2866" i="105"/>
  <c r="D2865" i="105"/>
  <c r="D2864" i="105"/>
  <c r="D2863" i="105"/>
  <c r="D2862" i="105"/>
  <c r="D2861" i="105"/>
  <c r="D2860" i="105"/>
  <c r="D2859" i="105"/>
  <c r="D2858" i="105"/>
  <c r="D2857" i="105"/>
  <c r="D2856" i="105"/>
  <c r="D2855" i="105"/>
  <c r="D2854" i="105"/>
  <c r="D2853" i="105"/>
  <c r="D2852" i="105"/>
  <c r="D2851" i="105"/>
  <c r="D2850" i="105"/>
  <c r="D2849" i="105"/>
  <c r="D2848" i="105"/>
  <c r="D2847" i="105"/>
  <c r="D2846" i="105"/>
  <c r="D2845" i="105"/>
  <c r="D2844" i="105"/>
  <c r="D2843" i="105"/>
  <c r="D2842" i="105"/>
  <c r="D2841" i="105"/>
  <c r="D2840" i="105"/>
  <c r="D2839" i="105"/>
  <c r="D2838" i="105"/>
  <c r="D2837" i="105"/>
  <c r="D2836" i="105"/>
  <c r="D2835" i="105"/>
  <c r="D2834" i="105"/>
  <c r="D2833" i="105"/>
  <c r="D2832" i="105"/>
  <c r="D2831" i="105"/>
  <c r="D2830" i="105"/>
  <c r="D2829" i="105"/>
  <c r="D2828" i="105"/>
  <c r="D2827" i="105"/>
  <c r="D2826" i="105"/>
  <c r="D2825" i="105"/>
  <c r="D2824" i="105"/>
  <c r="D2823" i="105"/>
  <c r="D2822" i="105"/>
  <c r="D2821" i="105"/>
  <c r="D2820" i="105"/>
  <c r="D2819" i="105"/>
  <c r="D2818" i="105"/>
  <c r="D2817" i="105"/>
  <c r="D2816" i="105"/>
  <c r="D2815" i="105"/>
  <c r="D2814" i="105"/>
  <c r="D2813" i="105"/>
  <c r="D2812" i="105"/>
  <c r="D2811" i="105"/>
  <c r="D2810" i="105"/>
  <c r="D2809" i="105"/>
  <c r="D2808" i="105"/>
  <c r="D2807" i="105"/>
  <c r="D2806" i="105"/>
  <c r="D2805" i="105"/>
  <c r="D2804" i="105"/>
  <c r="D2803" i="105"/>
  <c r="D2802" i="105"/>
  <c r="D2801" i="105"/>
  <c r="D2800" i="105"/>
  <c r="D2799" i="105"/>
  <c r="D2798" i="105"/>
  <c r="D2797" i="105"/>
  <c r="D2796" i="105"/>
  <c r="D2795" i="105"/>
  <c r="D2794" i="105"/>
  <c r="D2793" i="105"/>
  <c r="D2792" i="105"/>
  <c r="D2791" i="105"/>
  <c r="D2790" i="105"/>
  <c r="D2789" i="105"/>
  <c r="D2788" i="105"/>
  <c r="D2787" i="105"/>
  <c r="D2786" i="105"/>
  <c r="D2785" i="105"/>
  <c r="D2784" i="105"/>
  <c r="D2783" i="105"/>
  <c r="D2782" i="105"/>
  <c r="D2781" i="105"/>
  <c r="D2780" i="105"/>
  <c r="D2779" i="105"/>
  <c r="D2778" i="105"/>
  <c r="D2777" i="105"/>
  <c r="D2776" i="105"/>
  <c r="D2775" i="105"/>
  <c r="D2774" i="105"/>
  <c r="D2773" i="105"/>
  <c r="D2772" i="105"/>
  <c r="D2771" i="105"/>
  <c r="D2770" i="105"/>
  <c r="D2769" i="105"/>
  <c r="D2768" i="105"/>
  <c r="D2767" i="105"/>
  <c r="D2766" i="105"/>
  <c r="D2765" i="105"/>
  <c r="D2764" i="105"/>
  <c r="D2763" i="105"/>
  <c r="D2762" i="105"/>
  <c r="D2761" i="105"/>
  <c r="D2760" i="105"/>
  <c r="D2759" i="105"/>
  <c r="D2758" i="105"/>
  <c r="D2757" i="105"/>
  <c r="D2756" i="105"/>
  <c r="D2755" i="105"/>
  <c r="D2754" i="105"/>
  <c r="D2753" i="105"/>
  <c r="D2752" i="105"/>
  <c r="D2751" i="105"/>
  <c r="D2750" i="105"/>
  <c r="D2749" i="105"/>
  <c r="D2748" i="105"/>
  <c r="D2747" i="105"/>
  <c r="D2746" i="105"/>
  <c r="D2745" i="105"/>
  <c r="D2744" i="105"/>
  <c r="D2743" i="105"/>
  <c r="D2742" i="105"/>
  <c r="D2741" i="105"/>
  <c r="D2740" i="105"/>
  <c r="D2739" i="105"/>
  <c r="D2738" i="105"/>
  <c r="D2737" i="105"/>
  <c r="D2736" i="105"/>
  <c r="D2735" i="105"/>
  <c r="D2734" i="105"/>
  <c r="D2733" i="105"/>
  <c r="D2732" i="105"/>
  <c r="D2731" i="105"/>
  <c r="D2730" i="105"/>
  <c r="D2729" i="105"/>
  <c r="D2728" i="105"/>
  <c r="D2727" i="105"/>
  <c r="D2726" i="105"/>
  <c r="D2725" i="105"/>
  <c r="D2724" i="105"/>
  <c r="D2723" i="105"/>
  <c r="D2722" i="105"/>
  <c r="D2721" i="105"/>
  <c r="D2720" i="105"/>
  <c r="D2719" i="105"/>
  <c r="D2718" i="105"/>
  <c r="D2717" i="105"/>
  <c r="D2716" i="105"/>
  <c r="D2715" i="105"/>
  <c r="D2714" i="105"/>
  <c r="D2713" i="105"/>
  <c r="D2712" i="105"/>
  <c r="D2711" i="105"/>
  <c r="D2710" i="105"/>
  <c r="D2709" i="105"/>
  <c r="D2708" i="105"/>
  <c r="D2707" i="105"/>
  <c r="D2706" i="105"/>
  <c r="D2705" i="105"/>
  <c r="D2704" i="105"/>
  <c r="D2703" i="105"/>
  <c r="D2702" i="105"/>
  <c r="D2701" i="105"/>
  <c r="D2700" i="105"/>
  <c r="D2699" i="105"/>
  <c r="D2698" i="105"/>
  <c r="D2697" i="105"/>
  <c r="D2696" i="105"/>
  <c r="D2695" i="105"/>
  <c r="D2694" i="105"/>
  <c r="D2693" i="105"/>
  <c r="D2692" i="105"/>
  <c r="D2691" i="105"/>
  <c r="D2690" i="105"/>
  <c r="D2689" i="105"/>
  <c r="D2688" i="105"/>
  <c r="D2687" i="105"/>
  <c r="D2686" i="105"/>
  <c r="D2685" i="105"/>
  <c r="D2684" i="105"/>
  <c r="D2683" i="105"/>
  <c r="D2682" i="105"/>
  <c r="D2681" i="105"/>
  <c r="D2680" i="105"/>
  <c r="D2679" i="105"/>
  <c r="D2678" i="105"/>
  <c r="D2677" i="105"/>
  <c r="D2676" i="105"/>
  <c r="D2675" i="105"/>
  <c r="D2674" i="105"/>
  <c r="D2673" i="105"/>
  <c r="D2672" i="105"/>
  <c r="D2671" i="105"/>
  <c r="D2670" i="105"/>
  <c r="D2669" i="105"/>
  <c r="D2668" i="105"/>
  <c r="D2667" i="105"/>
  <c r="D2666" i="105"/>
  <c r="D2665" i="105"/>
  <c r="D2664" i="105"/>
  <c r="D2663" i="105"/>
  <c r="D2662" i="105"/>
  <c r="D2661" i="105"/>
  <c r="D2660" i="105"/>
  <c r="D2659" i="105"/>
  <c r="D2658" i="105"/>
  <c r="D2657" i="105"/>
  <c r="D2656" i="105"/>
  <c r="D2655" i="105"/>
  <c r="D2654" i="105"/>
  <c r="D2653" i="105"/>
  <c r="D2652" i="105"/>
  <c r="D2651" i="105"/>
  <c r="D2650" i="105"/>
  <c r="D2649" i="105"/>
  <c r="D2648" i="105"/>
  <c r="D2647" i="105"/>
  <c r="D2646" i="105"/>
  <c r="D2645" i="105"/>
  <c r="D2644" i="105"/>
  <c r="D2643" i="105"/>
  <c r="D2642" i="105"/>
  <c r="D2641" i="105"/>
  <c r="D2640" i="105"/>
  <c r="D2639" i="105"/>
  <c r="D2638" i="105"/>
  <c r="D2637" i="105"/>
  <c r="D2636" i="105"/>
  <c r="D2635" i="105"/>
  <c r="D2634" i="105"/>
  <c r="D2633" i="105"/>
  <c r="D2632" i="105"/>
  <c r="D2631" i="105"/>
  <c r="D2630" i="105"/>
  <c r="D2629" i="105"/>
  <c r="D2628" i="105"/>
  <c r="D2627" i="105"/>
  <c r="D2626" i="105"/>
  <c r="D2625" i="105"/>
  <c r="D2624" i="105"/>
  <c r="D2623" i="105"/>
  <c r="D2622" i="105"/>
  <c r="D2621" i="105"/>
  <c r="D2620" i="105"/>
  <c r="D2619" i="105"/>
  <c r="D2618" i="105"/>
  <c r="D2617" i="105"/>
  <c r="D2616" i="105"/>
  <c r="D2615" i="105"/>
  <c r="D2614" i="105"/>
  <c r="D2613" i="105"/>
  <c r="D2612" i="105"/>
  <c r="D2611" i="105"/>
  <c r="D2610" i="105"/>
  <c r="D2609" i="105"/>
  <c r="D2608" i="105"/>
  <c r="D2607" i="105"/>
  <c r="D2606" i="105"/>
  <c r="D2605" i="105"/>
  <c r="D2604" i="105"/>
  <c r="D2603" i="105"/>
  <c r="D2602" i="105"/>
  <c r="D2601" i="105"/>
  <c r="D2600" i="105"/>
  <c r="D2599" i="105"/>
  <c r="D2598" i="105"/>
  <c r="D2597" i="105"/>
  <c r="D2596" i="105"/>
  <c r="D2595" i="105"/>
  <c r="D2594" i="105"/>
  <c r="D2593" i="105"/>
  <c r="D2592" i="105"/>
  <c r="D2591" i="105"/>
  <c r="D2590" i="105"/>
  <c r="D2589" i="105"/>
  <c r="D2588" i="105"/>
  <c r="D2587" i="105"/>
  <c r="D2586" i="105"/>
  <c r="D2585" i="105"/>
  <c r="D2584" i="105"/>
  <c r="D2583" i="105"/>
  <c r="D2582" i="105"/>
  <c r="D2581" i="105"/>
  <c r="D2580" i="105"/>
  <c r="D2579" i="105"/>
  <c r="D2578" i="105"/>
  <c r="D2577" i="105"/>
  <c r="D2576" i="105"/>
  <c r="D2575" i="105"/>
  <c r="D2574" i="105"/>
  <c r="D2573" i="105"/>
  <c r="D2572" i="105"/>
  <c r="D2571" i="105"/>
  <c r="D2570" i="105"/>
  <c r="D2569" i="105"/>
  <c r="D2568" i="105"/>
  <c r="D2567" i="105"/>
  <c r="D2566" i="105"/>
  <c r="D2565" i="105"/>
  <c r="D2564" i="105"/>
  <c r="D2563" i="105"/>
  <c r="D2562" i="105"/>
  <c r="D2561" i="105"/>
  <c r="D2560" i="105"/>
  <c r="D2559" i="105"/>
  <c r="D2558" i="105"/>
  <c r="D2557" i="105"/>
  <c r="D2556" i="105"/>
  <c r="D2555" i="105"/>
  <c r="D2554" i="105"/>
  <c r="D2553" i="105"/>
  <c r="D2552" i="105"/>
  <c r="D2551" i="105"/>
  <c r="D2550" i="105"/>
  <c r="D2549" i="105"/>
  <c r="D2548" i="105"/>
  <c r="D2547" i="105"/>
  <c r="D2546" i="105"/>
  <c r="D2545" i="105"/>
  <c r="D2544" i="105"/>
  <c r="D2543" i="105"/>
  <c r="D2542" i="105"/>
  <c r="D2541" i="105"/>
  <c r="D2540" i="105"/>
  <c r="D2539" i="105"/>
  <c r="D2538" i="105"/>
  <c r="D2537" i="105"/>
  <c r="D2536" i="105"/>
  <c r="D2535" i="105"/>
  <c r="D2534" i="105"/>
  <c r="D2533" i="105"/>
  <c r="D2532" i="105"/>
  <c r="D2531" i="105"/>
  <c r="D2530" i="105"/>
  <c r="D2529" i="105"/>
  <c r="D2528" i="105"/>
  <c r="D2527" i="105"/>
  <c r="D2526" i="105"/>
  <c r="D2525" i="105"/>
  <c r="D2524" i="105"/>
  <c r="D2523" i="105"/>
  <c r="D2522" i="105"/>
  <c r="D2521" i="105"/>
  <c r="D2520" i="105"/>
  <c r="D2519" i="105"/>
  <c r="D2518" i="105"/>
  <c r="D2517" i="105"/>
  <c r="D2516" i="105"/>
  <c r="D2515" i="105"/>
  <c r="D2514" i="105"/>
  <c r="D2513" i="105"/>
  <c r="D2512" i="105"/>
  <c r="D2511" i="105"/>
  <c r="D2510" i="105"/>
  <c r="D2509" i="105"/>
  <c r="D2508" i="105"/>
  <c r="D2507" i="105"/>
  <c r="D2506" i="105"/>
  <c r="D2505" i="105"/>
  <c r="D2504" i="105"/>
  <c r="D2503" i="105"/>
  <c r="D2502" i="105"/>
  <c r="D2501" i="105"/>
  <c r="D2500" i="105"/>
  <c r="D2499" i="105"/>
  <c r="D2498" i="105"/>
  <c r="D2497" i="105"/>
  <c r="D2496" i="105"/>
  <c r="D2495" i="105"/>
  <c r="D2494" i="105"/>
  <c r="D2493" i="105"/>
  <c r="D2492" i="105"/>
  <c r="D2491" i="105"/>
  <c r="D2490" i="105"/>
  <c r="D2489" i="105"/>
  <c r="D2488" i="105"/>
  <c r="D2487" i="105"/>
  <c r="D2486" i="105"/>
  <c r="D2485" i="105"/>
  <c r="D2484" i="105"/>
  <c r="D2483" i="105"/>
  <c r="D2482" i="105"/>
  <c r="D2481" i="105"/>
  <c r="D2480" i="105"/>
  <c r="D2479" i="105"/>
  <c r="D2478" i="105"/>
  <c r="D2477" i="105"/>
  <c r="D2476" i="105"/>
  <c r="D2475" i="105"/>
  <c r="D2474" i="105"/>
  <c r="D2473" i="105"/>
  <c r="D2472" i="105"/>
  <c r="D2471" i="105"/>
  <c r="D2470" i="105"/>
  <c r="D2469" i="105"/>
  <c r="D2468" i="105"/>
  <c r="D2467" i="105"/>
  <c r="D2466" i="105"/>
  <c r="D2465" i="105"/>
  <c r="D2464" i="105"/>
  <c r="D2463" i="105"/>
  <c r="D2462" i="105"/>
  <c r="D2461" i="105"/>
  <c r="D2460" i="105"/>
  <c r="D2459" i="105"/>
  <c r="D2458" i="105"/>
  <c r="D2457" i="105"/>
  <c r="D2456" i="105"/>
  <c r="D2455" i="105"/>
  <c r="D2454" i="105"/>
  <c r="D2453" i="105"/>
  <c r="D2452" i="105"/>
  <c r="D2451" i="105"/>
  <c r="D2450" i="105"/>
  <c r="D2449" i="105"/>
  <c r="D2448" i="105"/>
  <c r="D2447" i="105"/>
  <c r="D2446" i="105"/>
  <c r="D2445" i="105"/>
  <c r="D2444" i="105"/>
  <c r="D2443" i="105"/>
  <c r="D2442" i="105"/>
  <c r="D2441" i="105"/>
  <c r="D2440" i="105"/>
  <c r="D2439" i="105"/>
  <c r="D2438" i="105"/>
  <c r="D2437" i="105"/>
  <c r="D2436" i="105"/>
  <c r="D2435" i="105"/>
  <c r="D2434" i="105"/>
  <c r="D2433" i="105"/>
  <c r="D2432" i="105"/>
  <c r="D2431" i="105"/>
  <c r="D2430" i="105"/>
  <c r="D2429" i="105"/>
  <c r="D2428" i="105"/>
  <c r="D2427" i="105"/>
  <c r="D2426" i="105"/>
  <c r="D2425" i="105"/>
  <c r="D2424" i="105"/>
  <c r="D2423" i="105"/>
  <c r="D2422" i="105"/>
  <c r="D2421" i="105"/>
  <c r="D2420" i="105"/>
  <c r="D2419" i="105"/>
  <c r="D2418" i="105"/>
  <c r="D2417" i="105"/>
  <c r="D2416" i="105"/>
  <c r="D2415" i="105"/>
  <c r="D2414" i="105"/>
  <c r="D2413" i="105"/>
  <c r="D2412" i="105"/>
  <c r="D2411" i="105"/>
  <c r="D2410" i="105"/>
  <c r="D2409" i="105"/>
  <c r="D2408" i="105"/>
  <c r="D2407" i="105"/>
  <c r="D2406" i="105"/>
  <c r="D2405" i="105"/>
  <c r="D2404" i="105"/>
  <c r="D2403" i="105"/>
  <c r="D2402" i="105"/>
  <c r="D2401" i="105"/>
  <c r="D2400" i="105"/>
  <c r="D2399" i="105"/>
  <c r="D2398" i="105"/>
  <c r="D2397" i="105"/>
  <c r="D2396" i="105"/>
  <c r="D2395" i="105"/>
  <c r="D2394" i="105"/>
  <c r="D2393" i="105"/>
  <c r="D2392" i="105"/>
  <c r="D2391" i="105"/>
  <c r="D2390" i="105"/>
  <c r="D2389" i="105"/>
  <c r="D2388" i="105"/>
  <c r="D2387" i="105"/>
  <c r="D2386" i="105"/>
  <c r="D2385" i="105"/>
  <c r="D2384" i="105"/>
  <c r="D2383" i="105"/>
  <c r="D2382" i="105"/>
  <c r="D2381" i="105"/>
  <c r="D2380" i="105"/>
  <c r="D2379" i="105"/>
  <c r="D2378" i="105"/>
  <c r="D2377" i="105"/>
  <c r="D2376" i="105"/>
  <c r="D2375" i="105"/>
  <c r="D2374" i="105"/>
  <c r="D2373" i="105"/>
  <c r="D2372" i="105"/>
  <c r="D2371" i="105"/>
  <c r="D2370" i="105"/>
  <c r="D2369" i="105"/>
  <c r="D2368" i="105"/>
  <c r="D2367" i="105"/>
  <c r="D2366" i="105"/>
  <c r="D2365" i="105"/>
  <c r="D2364" i="105"/>
  <c r="D2363" i="105"/>
  <c r="D2362" i="105"/>
  <c r="D2361" i="105"/>
  <c r="D2360" i="105"/>
  <c r="D2359" i="105"/>
  <c r="D2358" i="105"/>
  <c r="D2357" i="105"/>
  <c r="D2356" i="105"/>
  <c r="D2355" i="105"/>
  <c r="D2354" i="105"/>
  <c r="D2353" i="105"/>
  <c r="D2352" i="105"/>
  <c r="D2351" i="105"/>
  <c r="D2350" i="105"/>
  <c r="D2349" i="105"/>
  <c r="D2348" i="105"/>
  <c r="D2347" i="105"/>
  <c r="D2346" i="105"/>
  <c r="D2345" i="105"/>
  <c r="D2344" i="105"/>
  <c r="D2343" i="105"/>
  <c r="D2342" i="105"/>
  <c r="D2341" i="105"/>
  <c r="D2340" i="105"/>
  <c r="D2339" i="105"/>
  <c r="D2338" i="105"/>
  <c r="D2337" i="105"/>
  <c r="D2336" i="105"/>
  <c r="D2335" i="105"/>
  <c r="D2334" i="105"/>
  <c r="D2333" i="105"/>
  <c r="D2332" i="105"/>
  <c r="D2331" i="105"/>
  <c r="D2330" i="105"/>
  <c r="D2329" i="105"/>
  <c r="D2328" i="105"/>
  <c r="D2327" i="105"/>
  <c r="D2326" i="105"/>
  <c r="D2325" i="105"/>
  <c r="D2324" i="105"/>
  <c r="D2323" i="105"/>
  <c r="D2322" i="105"/>
  <c r="D2321" i="105"/>
  <c r="D2320" i="105"/>
  <c r="D2319" i="105"/>
  <c r="D2318" i="105"/>
  <c r="D2317" i="105"/>
  <c r="D2316" i="105"/>
  <c r="D2315" i="105"/>
  <c r="D2314" i="105"/>
  <c r="D2313" i="105"/>
  <c r="D2312" i="105"/>
  <c r="D2311" i="105"/>
  <c r="D2310" i="105"/>
  <c r="D2309" i="105"/>
  <c r="D2308" i="105"/>
  <c r="D2307" i="105"/>
  <c r="D2306" i="105"/>
  <c r="D2305" i="105"/>
  <c r="D2304" i="105"/>
  <c r="D2303" i="105"/>
  <c r="D2302" i="105"/>
  <c r="D2301" i="105"/>
  <c r="D2300" i="105"/>
  <c r="D2299" i="105"/>
  <c r="D2298" i="105"/>
  <c r="D2297" i="105"/>
  <c r="D2296" i="105"/>
  <c r="D2295" i="105"/>
  <c r="D2294" i="105"/>
  <c r="D2293" i="105"/>
  <c r="D2292" i="105"/>
  <c r="D2291" i="105"/>
  <c r="D2290" i="105"/>
  <c r="D2289" i="105"/>
  <c r="D2288" i="105"/>
  <c r="D2287" i="105"/>
  <c r="D2286" i="105"/>
  <c r="D2285" i="105"/>
  <c r="D2284" i="105"/>
  <c r="D2283" i="105"/>
  <c r="D2282" i="105"/>
  <c r="D2281" i="105"/>
  <c r="D2280" i="105"/>
  <c r="D2279" i="105"/>
  <c r="D2278" i="105"/>
  <c r="D2277" i="105"/>
  <c r="D2276" i="105"/>
  <c r="D2275" i="105"/>
  <c r="D2274" i="105"/>
  <c r="D2273" i="105"/>
  <c r="D2272" i="105"/>
  <c r="D2271" i="105"/>
  <c r="D2270" i="105"/>
  <c r="D2269" i="105"/>
  <c r="D2268" i="105"/>
  <c r="D2267" i="105"/>
  <c r="D2266" i="105"/>
  <c r="D2265" i="105"/>
  <c r="D2264" i="105"/>
  <c r="D2263" i="105"/>
  <c r="D2262" i="105"/>
  <c r="D2261" i="105"/>
  <c r="D2260" i="105"/>
  <c r="D2259" i="105"/>
  <c r="D2258" i="105"/>
  <c r="D2257" i="105"/>
  <c r="D2256" i="105"/>
  <c r="D2255" i="105"/>
  <c r="D2254" i="105"/>
  <c r="D2253" i="105"/>
  <c r="D2252" i="105"/>
  <c r="D2251" i="105"/>
  <c r="D2250" i="105"/>
  <c r="D2249" i="105"/>
  <c r="D2248" i="105"/>
  <c r="D2247" i="105"/>
  <c r="D2246" i="105"/>
  <c r="D2245" i="105"/>
  <c r="D2244" i="105"/>
  <c r="D2243" i="105"/>
  <c r="D2242" i="105"/>
  <c r="D2241" i="105"/>
  <c r="D2240" i="105"/>
  <c r="D2239" i="105"/>
  <c r="D2238" i="105"/>
  <c r="D2237" i="105"/>
  <c r="D2236" i="105"/>
  <c r="D2235" i="105"/>
  <c r="D2234" i="105"/>
  <c r="D2233" i="105"/>
  <c r="D2232" i="105"/>
  <c r="D2231" i="105"/>
  <c r="D2230" i="105"/>
  <c r="D2229" i="105"/>
  <c r="D2228" i="105"/>
  <c r="D2227" i="105"/>
  <c r="D2226" i="105"/>
  <c r="D2225" i="105"/>
  <c r="D2224" i="105"/>
  <c r="D2223" i="105"/>
  <c r="D2222" i="105"/>
  <c r="D2221" i="105"/>
  <c r="D2220" i="105"/>
  <c r="D2219" i="105"/>
  <c r="D2218" i="105"/>
  <c r="D2217" i="105"/>
  <c r="D2216" i="105"/>
  <c r="D2215" i="105"/>
  <c r="D2214" i="105"/>
  <c r="D2213" i="105"/>
  <c r="D2212" i="105"/>
  <c r="D2211" i="105"/>
  <c r="D2210" i="105"/>
  <c r="D2209" i="105"/>
  <c r="D2208" i="105"/>
  <c r="D2207" i="105"/>
  <c r="D2206" i="105"/>
  <c r="D2205" i="105"/>
  <c r="D2204" i="105"/>
  <c r="D2203" i="105"/>
  <c r="D2202" i="105"/>
  <c r="D2201" i="105"/>
  <c r="D2200" i="105"/>
  <c r="D2199" i="105"/>
  <c r="D2198" i="105"/>
  <c r="D2197" i="105"/>
  <c r="D2196" i="105"/>
  <c r="D2195" i="105"/>
  <c r="D2194" i="105"/>
  <c r="D2193" i="105"/>
  <c r="D2192" i="105"/>
  <c r="D2191" i="105"/>
  <c r="D2190" i="105"/>
  <c r="D2189" i="105"/>
  <c r="D2188" i="105"/>
  <c r="D2187" i="105"/>
  <c r="D2186" i="105"/>
  <c r="D2185" i="105"/>
  <c r="D2184" i="105"/>
  <c r="D2183" i="105"/>
  <c r="D2182" i="105"/>
  <c r="D2181" i="105"/>
  <c r="D2180" i="105"/>
  <c r="D2179" i="105"/>
  <c r="D2178" i="105"/>
  <c r="D2177" i="105"/>
  <c r="D2176" i="105"/>
  <c r="D2175" i="105"/>
  <c r="D2174" i="105"/>
  <c r="D2173" i="105"/>
  <c r="D2172" i="105"/>
  <c r="D2171" i="105"/>
  <c r="D2170" i="105"/>
  <c r="D2169" i="105"/>
  <c r="D2168" i="105"/>
  <c r="D2167" i="105"/>
  <c r="D2166" i="105"/>
  <c r="D2165" i="105"/>
  <c r="D2164" i="105"/>
  <c r="D2163" i="105"/>
  <c r="D2162" i="105"/>
  <c r="D2161" i="105"/>
  <c r="D2160" i="105"/>
  <c r="D2159" i="105"/>
  <c r="D2158" i="105"/>
  <c r="D2157" i="105"/>
  <c r="D2156" i="105"/>
  <c r="D2155" i="105"/>
  <c r="D2154" i="105"/>
  <c r="D2153" i="105"/>
  <c r="D2152" i="105"/>
  <c r="D2151" i="105"/>
  <c r="D2150" i="105"/>
  <c r="D2149" i="105"/>
  <c r="D2148" i="105"/>
  <c r="D2147" i="105"/>
  <c r="D2146" i="105"/>
  <c r="D2145" i="105"/>
  <c r="D2144" i="105"/>
  <c r="D2143" i="105"/>
  <c r="D2142" i="105"/>
  <c r="D2141" i="105"/>
  <c r="D2140" i="105"/>
  <c r="D2139" i="105"/>
  <c r="D2138" i="105"/>
  <c r="D2137" i="105"/>
  <c r="D2136" i="105"/>
  <c r="D2135" i="105"/>
  <c r="D2134" i="105"/>
  <c r="D2133" i="105"/>
  <c r="D2132" i="105"/>
  <c r="D2131" i="105"/>
  <c r="D2130" i="105"/>
  <c r="D2129" i="105"/>
  <c r="D2128" i="105"/>
  <c r="D2127" i="105"/>
  <c r="D2126" i="105"/>
  <c r="D2125" i="105"/>
  <c r="D2124" i="105"/>
  <c r="D2123" i="105"/>
  <c r="D2122" i="105"/>
  <c r="D2121" i="105"/>
  <c r="D2120" i="105"/>
  <c r="D2119" i="105"/>
  <c r="D2118" i="105"/>
  <c r="D2117" i="105"/>
  <c r="D2116" i="105"/>
  <c r="D2115" i="105"/>
  <c r="D2114" i="105"/>
  <c r="D2113" i="105"/>
  <c r="D2112" i="105"/>
  <c r="D2111" i="105"/>
  <c r="D2110" i="105"/>
  <c r="D2109" i="105"/>
  <c r="D2108" i="105"/>
  <c r="D2107" i="105"/>
  <c r="D2106" i="105"/>
  <c r="D2105" i="105"/>
  <c r="D2104" i="105"/>
  <c r="D2103" i="105"/>
  <c r="D2102" i="105"/>
  <c r="D2101" i="105"/>
  <c r="D2100" i="105"/>
  <c r="D2099" i="105"/>
  <c r="D2098" i="105"/>
  <c r="D2097" i="105"/>
  <c r="D2096" i="105"/>
  <c r="D2095" i="105"/>
  <c r="D2094" i="105"/>
  <c r="D2093" i="105"/>
  <c r="D2092" i="105"/>
  <c r="D2091" i="105"/>
  <c r="D2090" i="105"/>
  <c r="D2089" i="105"/>
  <c r="D2088" i="105"/>
  <c r="D2087" i="105"/>
  <c r="D2086" i="105"/>
  <c r="D2085" i="105"/>
  <c r="D2084" i="105"/>
  <c r="D2083" i="105"/>
  <c r="D2082" i="105"/>
  <c r="D2081" i="105"/>
  <c r="D2080" i="105"/>
  <c r="D2079" i="105"/>
  <c r="D2078" i="105"/>
  <c r="D2077" i="105"/>
  <c r="D2076" i="105"/>
  <c r="D2075" i="105"/>
  <c r="D2074" i="105"/>
  <c r="D2073" i="105"/>
  <c r="D2072" i="105"/>
  <c r="D2071" i="105"/>
  <c r="D2070" i="105"/>
  <c r="D2069" i="105"/>
  <c r="D2068" i="105"/>
  <c r="D2067" i="105"/>
  <c r="D2066" i="105"/>
  <c r="D2065" i="105"/>
  <c r="D2064" i="105"/>
  <c r="D2063" i="105"/>
  <c r="D2062" i="105"/>
  <c r="D2061" i="105"/>
  <c r="D2060" i="105"/>
  <c r="D2059" i="105"/>
  <c r="D2058" i="105"/>
  <c r="D2057" i="105"/>
  <c r="D2056" i="105"/>
  <c r="D2055" i="105"/>
  <c r="D2054" i="105"/>
  <c r="D2053" i="105"/>
  <c r="D2052" i="105"/>
  <c r="D2051" i="105"/>
  <c r="D2050" i="105"/>
  <c r="D2049" i="105"/>
  <c r="D2048" i="105"/>
  <c r="D2047" i="105"/>
  <c r="D2046" i="105"/>
  <c r="D2045" i="105"/>
  <c r="D2044" i="105"/>
  <c r="D2043" i="105"/>
  <c r="D2042" i="105"/>
  <c r="D2041" i="105"/>
  <c r="D2040" i="105"/>
  <c r="D2039" i="105"/>
  <c r="D2038" i="105"/>
  <c r="D2037" i="105"/>
  <c r="D2036" i="105"/>
  <c r="D2035" i="105"/>
  <c r="D2034" i="105"/>
  <c r="D2033" i="105"/>
  <c r="D2032" i="105"/>
  <c r="D2031" i="105"/>
  <c r="D2030" i="105"/>
  <c r="D2029" i="105"/>
  <c r="D2028" i="105"/>
  <c r="D2027" i="105"/>
  <c r="D2026" i="105"/>
  <c r="D2025" i="105"/>
  <c r="D2024" i="105"/>
  <c r="D2023" i="105"/>
  <c r="D2022" i="105"/>
  <c r="D2021" i="105"/>
  <c r="D2020" i="105"/>
  <c r="D2019" i="105"/>
  <c r="D2018" i="105"/>
  <c r="D2017" i="105"/>
  <c r="D2016" i="105"/>
  <c r="D2015" i="105"/>
  <c r="D2014" i="105"/>
  <c r="D2013" i="105"/>
  <c r="D2012" i="105"/>
  <c r="D2011" i="105"/>
  <c r="D2010" i="105"/>
  <c r="D2009" i="105"/>
  <c r="D2008" i="105"/>
  <c r="D2007" i="105"/>
  <c r="D2006" i="105"/>
  <c r="D2005" i="105"/>
  <c r="D2004" i="105"/>
  <c r="D2003" i="105"/>
  <c r="D2002" i="105"/>
  <c r="D2001" i="105"/>
  <c r="D2000" i="105"/>
  <c r="D1999" i="105"/>
  <c r="D1998" i="105"/>
  <c r="D1997" i="105"/>
  <c r="D1996" i="105"/>
  <c r="D1995" i="105"/>
  <c r="D1994" i="105"/>
  <c r="D1993" i="105"/>
  <c r="D1992" i="105"/>
  <c r="D1991" i="105"/>
  <c r="D1990" i="105"/>
  <c r="D1989" i="105"/>
  <c r="D1988" i="105"/>
  <c r="D1987" i="105"/>
  <c r="D1986" i="105"/>
  <c r="D1985" i="105"/>
  <c r="D1984" i="105"/>
  <c r="D1983" i="105"/>
  <c r="D1982" i="105"/>
  <c r="D1981" i="105"/>
  <c r="D1980" i="105"/>
  <c r="D1979" i="105"/>
  <c r="D1978" i="105"/>
  <c r="D1977" i="105"/>
  <c r="D1976" i="105"/>
  <c r="D1975" i="105"/>
  <c r="D1974" i="105"/>
  <c r="D1973" i="105"/>
  <c r="D1972" i="105"/>
  <c r="D1971" i="105"/>
  <c r="D1970" i="105"/>
  <c r="D1969" i="105"/>
  <c r="D1968" i="105"/>
  <c r="D1967" i="105"/>
  <c r="D1966" i="105"/>
  <c r="D1965" i="105"/>
  <c r="D1964" i="105"/>
  <c r="D1963" i="105"/>
  <c r="D1962" i="105"/>
  <c r="D1961" i="105"/>
  <c r="D1960" i="105"/>
  <c r="D1959" i="105"/>
  <c r="D1958" i="105"/>
  <c r="D1957" i="105"/>
  <c r="D1956" i="105"/>
  <c r="D1955" i="105"/>
  <c r="D1954" i="105"/>
  <c r="D1953" i="105"/>
  <c r="D1952" i="105"/>
  <c r="D1951" i="105"/>
  <c r="D1950" i="105"/>
  <c r="D1949" i="105"/>
  <c r="D1948" i="105"/>
  <c r="D1947" i="105"/>
  <c r="D1946" i="105"/>
  <c r="D1945" i="105"/>
  <c r="D1944" i="105"/>
  <c r="D1943" i="105"/>
  <c r="D1942" i="105"/>
  <c r="D1941" i="105"/>
  <c r="D1940" i="105"/>
  <c r="D1939" i="105"/>
  <c r="D1938" i="105"/>
  <c r="D1937" i="105"/>
  <c r="D1936" i="105"/>
  <c r="D1935" i="105"/>
  <c r="D1934" i="105"/>
  <c r="D1933" i="105"/>
  <c r="D1932" i="105"/>
  <c r="D1931" i="105"/>
  <c r="D1930" i="105"/>
  <c r="D1929" i="105"/>
  <c r="D1928" i="105"/>
  <c r="D1927" i="105"/>
  <c r="D1926" i="105"/>
  <c r="D1925" i="105"/>
  <c r="D1924" i="105"/>
  <c r="D1923" i="105"/>
  <c r="D1922" i="105"/>
  <c r="D1921" i="105"/>
  <c r="D1920" i="105"/>
  <c r="D1919" i="105"/>
  <c r="D1918" i="105"/>
  <c r="D1917" i="105"/>
  <c r="D1916" i="105"/>
  <c r="D1915" i="105"/>
  <c r="D1914" i="105"/>
  <c r="D1913" i="105"/>
  <c r="D1912" i="105"/>
  <c r="D1911" i="105"/>
  <c r="D1910" i="105"/>
  <c r="D1909" i="105"/>
  <c r="D1908" i="105"/>
  <c r="D1907" i="105"/>
  <c r="D1906" i="105"/>
  <c r="D1905" i="105"/>
  <c r="D1904" i="105"/>
  <c r="D1903" i="105"/>
  <c r="D1902" i="105"/>
  <c r="D1901" i="105"/>
  <c r="D1900" i="105"/>
  <c r="D1899" i="105"/>
  <c r="D1898" i="105"/>
  <c r="D1897" i="105"/>
  <c r="D1896" i="105"/>
  <c r="D1895" i="105"/>
  <c r="D1894" i="105"/>
  <c r="D1893" i="105"/>
  <c r="D1892" i="105"/>
  <c r="D1891" i="105"/>
  <c r="D1890" i="105"/>
  <c r="D1889" i="105"/>
  <c r="D1888" i="105"/>
  <c r="D1887" i="105"/>
  <c r="D1886" i="105"/>
  <c r="D1885" i="105"/>
  <c r="D1884" i="105"/>
  <c r="D1883" i="105"/>
  <c r="D1882" i="105"/>
  <c r="D1881" i="105"/>
  <c r="D1880" i="105"/>
  <c r="D1879" i="105"/>
  <c r="D1878" i="105"/>
  <c r="D1877" i="105"/>
  <c r="D1876" i="105"/>
  <c r="D1875" i="105"/>
  <c r="D1874" i="105"/>
  <c r="D1873" i="105"/>
  <c r="D1872" i="105"/>
  <c r="D1871" i="105"/>
  <c r="D1870" i="105"/>
  <c r="D1869" i="105"/>
  <c r="D1868" i="105"/>
  <c r="D1867" i="105"/>
  <c r="D1866" i="105"/>
  <c r="D1865" i="105"/>
  <c r="D1864" i="105"/>
  <c r="D1863" i="105"/>
  <c r="D1862" i="105"/>
  <c r="D1861" i="105"/>
  <c r="D1860" i="105"/>
  <c r="D1859" i="105"/>
  <c r="D1858" i="105"/>
  <c r="D1857" i="105"/>
  <c r="D1856" i="105"/>
  <c r="D1855" i="105"/>
  <c r="D1854" i="105"/>
  <c r="D1853" i="105"/>
  <c r="D1852" i="105"/>
  <c r="D1851" i="105"/>
  <c r="D1850" i="105"/>
  <c r="D1849" i="105"/>
  <c r="D1848" i="105"/>
  <c r="D1847" i="105"/>
  <c r="D1846" i="105"/>
  <c r="D1845" i="105"/>
  <c r="D1844" i="105"/>
  <c r="D1843" i="105"/>
  <c r="D1842" i="105"/>
  <c r="D1841" i="105"/>
  <c r="D1840" i="105"/>
  <c r="D1839" i="105"/>
  <c r="D1838" i="105"/>
  <c r="D1837" i="105"/>
  <c r="D1836" i="105"/>
  <c r="D1835" i="105"/>
  <c r="D1834" i="105"/>
  <c r="D1833" i="105"/>
  <c r="D1832" i="105"/>
  <c r="D1831" i="105"/>
  <c r="D1830" i="105"/>
  <c r="D1829" i="105"/>
  <c r="D1828" i="105"/>
  <c r="D1827" i="105"/>
  <c r="D1826" i="105"/>
  <c r="D1825" i="105"/>
  <c r="D1824" i="105"/>
  <c r="D1823" i="105"/>
  <c r="D1822" i="105"/>
  <c r="D1821" i="105"/>
  <c r="D1820" i="105"/>
  <c r="D1819" i="105"/>
  <c r="D1818" i="105"/>
  <c r="D1817" i="105"/>
  <c r="D1816" i="105"/>
  <c r="D1815" i="105"/>
  <c r="D1814" i="105"/>
  <c r="D1813" i="105"/>
  <c r="D1812" i="105"/>
  <c r="D1811" i="105"/>
  <c r="D1810" i="105"/>
  <c r="D1809" i="105"/>
  <c r="D1808" i="105"/>
  <c r="D1807" i="105"/>
  <c r="D1806" i="105"/>
  <c r="D1805" i="105"/>
  <c r="D1804" i="105"/>
  <c r="D1803" i="105"/>
  <c r="D1802" i="105"/>
  <c r="D1801" i="105"/>
  <c r="D1800" i="105"/>
  <c r="D1799" i="105"/>
  <c r="D1798" i="105"/>
  <c r="D1797" i="105"/>
  <c r="D1796" i="105"/>
  <c r="D1795" i="105"/>
  <c r="D1794" i="105"/>
  <c r="D1793" i="105"/>
  <c r="D1792" i="105"/>
  <c r="D1791" i="105"/>
  <c r="D1790" i="105"/>
  <c r="D1789" i="105"/>
  <c r="D1788" i="105"/>
  <c r="D1787" i="105"/>
  <c r="D1786" i="105"/>
  <c r="D1785" i="105"/>
  <c r="D1784" i="105"/>
  <c r="D1783" i="105"/>
  <c r="D1782" i="105"/>
  <c r="D1781" i="105"/>
  <c r="D1780" i="105"/>
  <c r="D1779" i="105"/>
  <c r="D1778" i="105"/>
  <c r="D1777" i="105"/>
  <c r="D1776" i="105"/>
  <c r="D1775" i="105"/>
  <c r="D1774" i="105"/>
  <c r="D1773" i="105"/>
  <c r="D1772" i="105"/>
  <c r="D1771" i="105"/>
  <c r="D1770" i="105"/>
  <c r="D1769" i="105"/>
  <c r="D1768" i="105"/>
  <c r="D1767" i="105"/>
  <c r="D1766" i="105"/>
  <c r="D1765" i="105"/>
  <c r="D1764" i="105"/>
  <c r="D1763" i="105"/>
  <c r="D1762" i="105"/>
  <c r="D1761" i="105"/>
  <c r="D1760" i="105"/>
  <c r="D1759" i="105"/>
  <c r="D1758" i="105"/>
  <c r="D1757" i="105"/>
  <c r="D1756" i="105"/>
  <c r="D1755" i="105"/>
  <c r="D1754" i="105"/>
  <c r="D1753" i="105"/>
  <c r="D1752" i="105"/>
  <c r="D1751" i="105"/>
  <c r="D1750" i="105"/>
  <c r="D1749" i="105"/>
  <c r="D1748" i="105"/>
  <c r="D1747" i="105"/>
  <c r="D1746" i="105"/>
  <c r="D1745" i="105"/>
  <c r="D1744" i="105"/>
  <c r="D1743" i="105"/>
  <c r="D1742" i="105"/>
  <c r="D1741" i="105"/>
  <c r="D1740" i="105"/>
  <c r="D1739" i="105"/>
  <c r="D1738" i="105"/>
  <c r="D1737" i="105"/>
  <c r="D1736" i="105"/>
  <c r="D1735" i="105"/>
  <c r="D1734" i="105"/>
  <c r="D1733" i="105"/>
  <c r="D1732" i="105"/>
  <c r="D1731" i="105"/>
  <c r="D1730" i="105"/>
  <c r="D1729" i="105"/>
  <c r="D1728" i="105"/>
  <c r="D1727" i="105"/>
  <c r="D1726" i="105"/>
  <c r="D1725" i="105"/>
  <c r="D1724" i="105"/>
  <c r="D1723" i="105"/>
  <c r="D1722" i="105"/>
  <c r="D1721" i="105"/>
  <c r="D1720" i="105"/>
  <c r="D1719" i="105"/>
  <c r="D1718" i="105"/>
  <c r="D1717" i="105"/>
  <c r="D1716" i="105"/>
  <c r="D1715" i="105"/>
  <c r="D1714" i="105"/>
  <c r="D1713" i="105"/>
  <c r="D1712" i="105"/>
  <c r="D1711" i="105"/>
  <c r="D1710" i="105"/>
  <c r="D1709" i="105"/>
  <c r="D1708" i="105"/>
  <c r="D1707" i="105"/>
  <c r="D1706" i="105"/>
  <c r="D1705" i="105"/>
  <c r="D1704" i="105"/>
  <c r="D1703" i="105"/>
  <c r="D1702" i="105"/>
  <c r="D1701" i="105"/>
  <c r="D1700" i="105"/>
  <c r="D1699" i="105"/>
  <c r="D1698" i="105"/>
  <c r="D1697" i="105"/>
  <c r="D1696" i="105"/>
  <c r="D1695" i="105"/>
  <c r="D1694" i="105"/>
  <c r="D1693" i="105"/>
  <c r="D1692" i="105"/>
  <c r="D1691" i="105"/>
  <c r="D1690" i="105"/>
  <c r="D1689" i="105"/>
  <c r="D1688" i="105"/>
  <c r="D1687" i="105"/>
  <c r="D1686" i="105"/>
  <c r="D1685" i="105"/>
  <c r="D1684" i="105"/>
  <c r="D1683" i="105"/>
  <c r="D1682" i="105"/>
  <c r="D1681" i="105"/>
  <c r="D1680" i="105"/>
  <c r="D1679" i="105"/>
  <c r="D1678" i="105"/>
  <c r="D1677" i="105"/>
  <c r="D1676" i="105"/>
  <c r="D1675" i="105"/>
  <c r="D1674" i="105"/>
  <c r="D1673" i="105"/>
  <c r="D1672" i="105"/>
  <c r="D1671" i="105"/>
  <c r="D1670" i="105"/>
  <c r="D1669" i="105"/>
  <c r="D1668" i="105"/>
  <c r="D1667" i="105"/>
  <c r="D1666" i="105"/>
  <c r="D1665" i="105"/>
  <c r="D1664" i="105"/>
  <c r="D1663" i="105"/>
  <c r="D1662" i="105"/>
  <c r="D1661" i="105"/>
  <c r="D1660" i="105"/>
  <c r="D1659" i="105"/>
  <c r="D1658" i="105"/>
  <c r="D1657" i="105"/>
  <c r="D1656" i="105"/>
  <c r="D1655" i="105"/>
  <c r="D1654" i="105"/>
  <c r="D1653" i="105"/>
  <c r="D1652" i="105"/>
  <c r="D1651" i="105"/>
  <c r="D1650" i="105"/>
  <c r="D1649" i="105"/>
  <c r="D1648" i="105"/>
  <c r="D1647" i="105"/>
  <c r="D1646" i="105"/>
  <c r="D1645" i="105"/>
  <c r="D1644" i="105"/>
  <c r="D1643" i="105"/>
  <c r="D1642" i="105"/>
  <c r="D1641" i="105"/>
  <c r="D1640" i="105"/>
  <c r="D1639" i="105"/>
  <c r="D1638" i="105"/>
  <c r="D1637" i="105"/>
  <c r="D1636" i="105"/>
  <c r="D1635" i="105"/>
  <c r="D1634" i="105"/>
  <c r="D1633" i="105"/>
  <c r="D1632" i="105"/>
  <c r="D1631" i="105"/>
  <c r="D1630" i="105"/>
  <c r="D1629" i="105"/>
  <c r="D1628" i="105"/>
  <c r="D1627" i="105"/>
  <c r="D1626" i="105"/>
  <c r="D1625" i="105"/>
  <c r="D1624" i="105"/>
  <c r="D1623" i="105"/>
  <c r="D1622" i="105"/>
  <c r="D1621" i="105"/>
  <c r="D1620" i="105"/>
  <c r="D1619" i="105"/>
  <c r="D1618" i="105"/>
  <c r="D1617" i="105"/>
  <c r="D1616" i="105"/>
  <c r="D1615" i="105"/>
  <c r="D1614" i="105"/>
  <c r="D1613" i="105"/>
  <c r="D1612" i="105"/>
  <c r="D1611" i="105"/>
  <c r="D1610" i="105"/>
  <c r="D1609" i="105"/>
  <c r="D1608" i="105"/>
  <c r="D1607" i="105"/>
  <c r="D1606" i="105"/>
  <c r="D1605" i="105"/>
  <c r="D1604" i="105"/>
  <c r="D1603" i="105"/>
  <c r="D1602" i="105"/>
  <c r="D1601" i="105"/>
  <c r="D1600" i="105"/>
  <c r="D1599" i="105"/>
  <c r="D1598" i="105"/>
  <c r="D1597" i="105"/>
  <c r="D1596" i="105"/>
  <c r="D1595" i="105"/>
  <c r="D1594" i="105"/>
  <c r="D1593" i="105"/>
  <c r="D1592" i="105"/>
  <c r="D1591" i="105"/>
  <c r="D1590" i="105"/>
  <c r="D1589" i="105"/>
  <c r="D1588" i="105"/>
  <c r="D1587" i="105"/>
  <c r="D1586" i="105"/>
  <c r="D1585" i="105"/>
  <c r="D1584" i="105"/>
  <c r="D1583" i="105"/>
  <c r="D1582" i="105"/>
  <c r="D1581" i="105"/>
  <c r="D1580" i="105"/>
  <c r="D1579" i="105"/>
  <c r="D1578" i="105"/>
  <c r="D1577" i="105"/>
  <c r="D1576" i="105"/>
  <c r="D1575" i="105"/>
  <c r="D1574" i="105"/>
  <c r="D1573" i="105"/>
  <c r="D1572" i="105"/>
  <c r="D1571" i="105"/>
  <c r="D1570" i="105"/>
  <c r="D1569" i="105"/>
  <c r="D1568" i="105"/>
  <c r="D1567" i="105"/>
  <c r="D1566" i="105"/>
  <c r="D1565" i="105"/>
  <c r="D1564" i="105"/>
  <c r="D1563" i="105"/>
  <c r="D1562" i="105"/>
  <c r="D1561" i="105"/>
  <c r="D1560" i="105"/>
  <c r="D1559" i="105"/>
  <c r="D1558" i="105"/>
  <c r="D1557" i="105"/>
  <c r="D1556" i="105"/>
  <c r="D1555" i="105"/>
  <c r="D1554" i="105"/>
  <c r="D1553" i="105"/>
  <c r="D1552" i="105"/>
  <c r="D1551" i="105"/>
  <c r="D1550" i="105"/>
  <c r="D1549" i="105"/>
  <c r="D1548" i="105"/>
  <c r="D1547" i="105"/>
  <c r="D1546" i="105"/>
  <c r="D1545" i="105"/>
  <c r="D1544" i="105"/>
  <c r="D1543" i="105"/>
  <c r="D1542" i="105"/>
  <c r="D1541" i="105"/>
  <c r="D1540" i="105"/>
  <c r="D1539" i="105"/>
  <c r="D1538" i="105"/>
  <c r="D1537" i="105"/>
  <c r="D1536" i="105"/>
  <c r="D1535" i="105"/>
  <c r="D1534" i="105"/>
  <c r="D1533" i="105"/>
  <c r="D1532" i="105"/>
  <c r="D1531" i="105"/>
  <c r="D1530" i="105"/>
  <c r="D1529" i="105"/>
  <c r="D1528" i="105"/>
  <c r="D1527" i="105"/>
  <c r="D1526" i="105"/>
  <c r="D1525" i="105"/>
  <c r="D1524" i="105"/>
  <c r="D1523" i="105"/>
  <c r="D1522" i="105"/>
  <c r="D1521" i="105"/>
  <c r="D1520" i="105"/>
  <c r="D1519" i="105"/>
  <c r="D1518" i="105"/>
  <c r="D1517" i="105"/>
  <c r="D1516" i="105"/>
  <c r="D1515" i="105"/>
  <c r="D1514" i="105"/>
  <c r="D1513" i="105"/>
  <c r="D1512" i="105"/>
  <c r="D1511" i="105"/>
  <c r="D1510" i="105"/>
  <c r="D1509" i="105"/>
  <c r="D1508" i="105"/>
  <c r="D1507" i="105"/>
  <c r="D1506" i="105"/>
  <c r="D1505" i="105"/>
  <c r="D1504" i="105"/>
  <c r="D1503" i="105"/>
  <c r="D1502" i="105"/>
  <c r="D1501" i="105"/>
  <c r="D1500" i="105"/>
  <c r="D1499" i="105"/>
  <c r="D1498" i="105"/>
  <c r="D1497" i="105"/>
  <c r="D1496" i="105"/>
  <c r="D1495" i="105"/>
  <c r="D1494" i="105"/>
  <c r="D1493" i="105"/>
  <c r="D1492" i="105"/>
  <c r="D1491" i="105"/>
  <c r="D1490" i="105"/>
  <c r="D1489" i="105"/>
  <c r="D1488" i="105"/>
  <c r="D1487" i="105"/>
  <c r="D1486" i="105"/>
  <c r="D1485" i="105"/>
  <c r="D1484" i="105"/>
  <c r="D1483" i="105"/>
  <c r="D1482" i="105"/>
  <c r="D1481" i="105"/>
  <c r="D1480" i="105"/>
  <c r="D1479" i="105"/>
  <c r="D1478" i="105"/>
  <c r="D1477" i="105"/>
  <c r="D1476" i="105"/>
  <c r="D1475" i="105"/>
  <c r="D1474" i="105"/>
  <c r="D1473" i="105"/>
  <c r="D1472" i="105"/>
  <c r="D1471" i="105"/>
  <c r="D1470" i="105"/>
  <c r="D1469" i="105"/>
  <c r="D1468" i="105"/>
  <c r="D1467" i="105"/>
  <c r="D1466" i="105"/>
  <c r="D1465" i="105"/>
  <c r="D1464" i="105"/>
  <c r="D1463" i="105"/>
  <c r="D1462" i="105"/>
  <c r="D1461" i="105"/>
  <c r="D1460" i="105"/>
  <c r="D1459" i="105"/>
  <c r="D1458" i="105"/>
  <c r="D1457" i="105"/>
  <c r="D1456" i="105"/>
  <c r="D1455" i="105"/>
  <c r="D1454" i="105"/>
  <c r="D1453" i="105"/>
  <c r="D1452" i="105"/>
  <c r="D1451" i="105"/>
  <c r="D1450" i="105"/>
  <c r="D1449" i="105"/>
  <c r="D1448" i="105"/>
  <c r="D1447" i="105"/>
  <c r="D1446" i="105"/>
  <c r="D1445" i="105"/>
  <c r="D1444" i="105"/>
  <c r="D1443" i="105"/>
  <c r="D1442" i="105"/>
  <c r="D1441" i="105"/>
  <c r="D1440" i="105"/>
  <c r="D1439" i="105"/>
  <c r="D1438" i="105"/>
  <c r="D1437" i="105"/>
  <c r="D1436" i="105"/>
  <c r="D1435" i="105"/>
  <c r="D1434" i="105"/>
  <c r="D1433" i="105"/>
  <c r="D1432" i="105"/>
  <c r="D1431" i="105"/>
  <c r="D1430" i="105"/>
  <c r="D1429" i="105"/>
  <c r="D1428" i="105"/>
  <c r="D1427" i="105"/>
  <c r="D1426" i="105"/>
  <c r="D1425" i="105"/>
  <c r="D1424" i="105"/>
  <c r="D1423" i="105"/>
  <c r="D1422" i="105"/>
  <c r="D1421" i="105"/>
  <c r="D1420" i="105"/>
  <c r="D1419" i="105"/>
  <c r="D1418" i="105"/>
  <c r="D1417" i="105"/>
  <c r="D1416" i="105"/>
  <c r="D1415" i="105"/>
  <c r="D1414" i="105"/>
  <c r="D1413" i="105"/>
  <c r="D1412" i="105"/>
  <c r="D1411" i="105"/>
  <c r="D1410" i="105"/>
  <c r="D1409" i="105"/>
  <c r="D1408" i="105"/>
  <c r="D1407" i="105"/>
  <c r="D1406" i="105"/>
  <c r="D1405" i="105"/>
  <c r="D1404" i="105"/>
  <c r="D1403" i="105"/>
  <c r="D1402" i="105"/>
  <c r="D1401" i="105"/>
  <c r="D1400" i="105"/>
  <c r="D1399" i="105"/>
  <c r="D1398" i="105"/>
  <c r="D1397" i="105"/>
  <c r="D1396" i="105"/>
  <c r="D1395" i="105"/>
  <c r="D1394" i="105"/>
  <c r="D1393" i="105"/>
  <c r="D1392" i="105"/>
  <c r="D1391" i="105"/>
  <c r="D1390" i="105"/>
  <c r="D1389" i="105"/>
  <c r="D1388" i="105"/>
  <c r="D1387" i="105"/>
  <c r="D1386" i="105"/>
  <c r="D1385" i="105"/>
  <c r="D1384" i="105"/>
  <c r="D1383" i="105"/>
  <c r="D1382" i="105"/>
  <c r="D1381" i="105"/>
  <c r="D1380" i="105"/>
  <c r="D1379" i="105"/>
  <c r="D1378" i="105"/>
  <c r="D1377" i="105"/>
  <c r="D1376" i="105"/>
  <c r="D1375" i="105"/>
  <c r="D1374" i="105"/>
  <c r="D1373" i="105"/>
  <c r="D1372" i="105"/>
  <c r="D1371" i="105"/>
  <c r="D1370" i="105"/>
  <c r="D1369" i="105"/>
  <c r="D1368" i="105"/>
  <c r="D1367" i="105"/>
  <c r="D1366" i="105"/>
  <c r="D1365" i="105"/>
  <c r="D1364" i="105"/>
  <c r="D1363" i="105"/>
  <c r="D1362" i="105"/>
  <c r="D1361" i="105"/>
  <c r="D1360" i="105"/>
  <c r="D1359" i="105"/>
  <c r="D1358" i="105"/>
  <c r="D1357" i="105"/>
  <c r="D1356" i="105"/>
  <c r="D1355" i="105"/>
  <c r="D1354" i="105"/>
  <c r="D1353" i="105"/>
  <c r="D1352" i="105"/>
  <c r="D1351" i="105"/>
  <c r="D1350" i="105"/>
  <c r="D1349" i="105"/>
  <c r="D1348" i="105"/>
  <c r="D1347" i="105"/>
  <c r="D1346" i="105"/>
  <c r="D1345" i="105"/>
  <c r="D1344" i="105"/>
  <c r="D1343" i="105"/>
  <c r="D1342" i="105"/>
  <c r="D1341" i="105"/>
  <c r="D1340" i="105"/>
  <c r="D1339" i="105"/>
  <c r="D1338" i="105"/>
  <c r="D1337" i="105"/>
  <c r="D1336" i="105"/>
  <c r="D1335" i="105"/>
  <c r="D1334" i="105"/>
  <c r="D1333" i="105"/>
  <c r="D1332" i="105"/>
  <c r="D1331" i="105"/>
  <c r="D1330" i="105"/>
  <c r="D1329" i="105"/>
  <c r="D1328" i="105"/>
  <c r="D1327" i="105"/>
  <c r="D1326" i="105"/>
  <c r="D1325" i="105"/>
  <c r="D1324" i="105"/>
  <c r="D1323" i="105"/>
  <c r="D1322" i="105"/>
  <c r="D1321" i="105"/>
  <c r="D1320" i="105"/>
  <c r="D1319" i="105"/>
  <c r="D1318" i="105"/>
  <c r="D1317" i="105"/>
  <c r="D1316" i="105"/>
  <c r="D1315" i="105"/>
  <c r="D1314" i="105"/>
  <c r="D1313" i="105"/>
  <c r="D1312" i="105"/>
  <c r="D1311" i="105"/>
  <c r="D1310" i="105"/>
  <c r="D1309" i="105"/>
  <c r="D1308" i="105"/>
  <c r="D1307" i="105"/>
  <c r="D1306" i="105"/>
  <c r="D1305" i="105"/>
  <c r="D1304" i="105"/>
  <c r="D1303" i="105"/>
  <c r="D1302" i="105"/>
  <c r="D1301" i="105"/>
  <c r="D1300" i="105"/>
  <c r="D1299" i="105"/>
  <c r="D1298" i="105"/>
  <c r="D1297" i="105"/>
  <c r="D1296" i="105"/>
  <c r="D1295" i="105"/>
  <c r="D1294" i="105"/>
  <c r="D1293" i="105"/>
  <c r="D1292" i="105"/>
  <c r="D1291" i="105"/>
  <c r="D1290" i="105"/>
  <c r="D1289" i="105"/>
  <c r="D1288" i="105"/>
  <c r="D1287" i="105"/>
  <c r="D1286" i="105"/>
  <c r="D1285" i="105"/>
  <c r="D1284" i="105"/>
  <c r="D1283" i="105"/>
  <c r="D1282" i="105"/>
  <c r="D1281" i="105"/>
  <c r="D1280" i="105"/>
  <c r="D1279" i="105"/>
  <c r="D1278" i="105"/>
  <c r="D1277" i="105"/>
  <c r="D1276" i="105"/>
  <c r="D1275" i="105"/>
  <c r="D1274" i="105"/>
  <c r="D1273" i="105"/>
  <c r="D1272" i="105"/>
  <c r="D1271" i="105"/>
  <c r="D1270" i="105"/>
  <c r="D1269" i="105"/>
  <c r="D1268" i="105"/>
  <c r="D1267" i="105"/>
  <c r="D1266" i="105"/>
  <c r="D1265" i="105"/>
  <c r="D1264" i="105"/>
  <c r="D1263" i="105"/>
  <c r="D1262" i="105"/>
  <c r="D1261" i="105"/>
  <c r="D1260" i="105"/>
  <c r="D1259" i="105"/>
  <c r="D1258" i="105"/>
  <c r="D1257" i="105"/>
  <c r="D1256" i="105"/>
  <c r="D1255" i="105"/>
  <c r="D1254" i="105"/>
  <c r="D1253" i="105"/>
  <c r="D1252" i="105"/>
  <c r="D1251" i="105"/>
  <c r="D1250" i="105"/>
  <c r="D1249" i="105"/>
  <c r="D1248" i="105"/>
  <c r="D1247" i="105"/>
  <c r="D1246" i="105"/>
  <c r="D1245" i="105"/>
  <c r="D1244" i="105"/>
  <c r="D1243" i="105"/>
  <c r="D1242" i="105"/>
  <c r="D1241" i="105"/>
  <c r="D1240" i="105"/>
  <c r="D1239" i="105"/>
  <c r="D1238" i="105"/>
  <c r="D1237" i="105"/>
  <c r="D1236" i="105"/>
  <c r="D1235" i="105"/>
  <c r="D1234" i="105"/>
  <c r="D1233" i="105"/>
  <c r="D1232" i="105"/>
  <c r="D1231" i="105"/>
  <c r="D1230" i="105"/>
  <c r="D1229" i="105"/>
  <c r="D1228" i="105"/>
  <c r="D1227" i="105"/>
  <c r="D1226" i="105"/>
  <c r="D1225" i="105"/>
  <c r="D1224" i="105"/>
  <c r="D1223" i="105"/>
  <c r="D1222" i="105"/>
  <c r="D1221" i="105"/>
  <c r="D1220" i="105"/>
  <c r="D1219" i="105"/>
  <c r="D1218" i="105"/>
  <c r="D1217" i="105"/>
  <c r="D1216" i="105"/>
  <c r="D1215" i="105"/>
  <c r="D1214" i="105"/>
  <c r="D1213" i="105"/>
  <c r="D1212" i="105"/>
  <c r="D1211" i="105"/>
  <c r="D1210" i="105"/>
  <c r="D1209" i="105"/>
  <c r="D1208" i="105"/>
  <c r="D1207" i="105"/>
  <c r="D1206" i="105"/>
  <c r="D1205" i="105"/>
  <c r="D1204" i="105"/>
  <c r="D1203" i="105"/>
  <c r="D1202" i="105"/>
  <c r="D1201" i="105"/>
  <c r="D1200" i="105"/>
  <c r="D1199" i="105"/>
  <c r="D1198" i="105"/>
  <c r="D1197" i="105"/>
  <c r="D1196" i="105"/>
  <c r="D1195" i="105"/>
  <c r="D1194" i="105"/>
  <c r="D1193" i="105"/>
  <c r="D1192" i="105"/>
  <c r="D1191" i="105"/>
  <c r="D1190" i="105"/>
  <c r="D1189" i="105"/>
  <c r="D1188" i="105"/>
  <c r="D1187" i="105"/>
  <c r="D1186" i="105"/>
  <c r="D1185" i="105"/>
  <c r="D1184" i="105"/>
  <c r="D1183" i="105"/>
  <c r="D1182" i="105"/>
  <c r="D1181" i="105"/>
  <c r="D1180" i="105"/>
  <c r="D1179" i="105"/>
  <c r="D1178" i="105"/>
  <c r="D1177" i="105"/>
  <c r="D1176" i="105"/>
  <c r="D1175" i="105"/>
  <c r="D1174" i="105"/>
  <c r="D1173" i="105"/>
  <c r="D1172" i="105"/>
  <c r="D1171" i="105"/>
  <c r="D1170" i="105"/>
  <c r="D1169" i="105"/>
  <c r="D1168" i="105"/>
  <c r="D1167" i="105"/>
  <c r="D1166" i="105"/>
  <c r="D1165" i="105"/>
  <c r="D1164" i="105"/>
  <c r="D1163" i="105"/>
  <c r="D1162" i="105"/>
  <c r="D1161" i="105"/>
  <c r="D1160" i="105"/>
  <c r="D1159" i="105"/>
  <c r="D1158" i="105"/>
  <c r="D1157" i="105"/>
  <c r="D1156" i="105"/>
  <c r="D1155" i="105"/>
  <c r="D1154" i="105"/>
  <c r="D1153" i="105"/>
  <c r="D1152" i="105"/>
  <c r="D1151" i="105"/>
  <c r="D1150" i="105"/>
  <c r="D1149" i="105"/>
  <c r="D1148" i="105"/>
  <c r="D1147" i="105"/>
  <c r="D1146" i="105"/>
  <c r="D1145" i="105"/>
  <c r="D1144" i="105"/>
  <c r="D1143" i="105"/>
  <c r="D1142" i="105"/>
  <c r="D1141" i="105"/>
  <c r="D1140" i="105"/>
  <c r="D1139" i="105"/>
  <c r="D1138" i="105"/>
  <c r="D1137" i="105"/>
  <c r="D1136" i="105"/>
  <c r="D1135" i="105"/>
  <c r="D1134" i="105"/>
  <c r="D1133" i="105"/>
  <c r="D1132" i="105"/>
  <c r="D1131" i="105"/>
  <c r="D1130" i="105"/>
  <c r="D1129" i="105"/>
  <c r="D1128" i="105"/>
  <c r="D1127" i="105"/>
  <c r="D1126" i="105"/>
  <c r="D1125" i="105"/>
  <c r="D1124" i="105"/>
  <c r="D1123" i="105"/>
  <c r="D1122" i="105"/>
  <c r="D1121" i="105"/>
  <c r="D1120" i="105"/>
  <c r="D1119" i="105"/>
  <c r="D1118" i="105"/>
  <c r="D1117" i="105"/>
  <c r="D1116" i="105"/>
  <c r="D1115" i="105"/>
  <c r="D1114" i="105"/>
  <c r="D1113" i="105"/>
  <c r="D1112" i="105"/>
  <c r="D1111" i="105"/>
  <c r="D1110" i="105"/>
  <c r="D1109" i="105"/>
  <c r="D1108" i="105"/>
  <c r="D1107" i="105"/>
  <c r="D1106" i="105"/>
  <c r="D1105" i="105"/>
  <c r="D1104" i="105"/>
  <c r="D1103" i="105"/>
  <c r="D1102" i="105"/>
  <c r="D1101" i="105"/>
  <c r="D1100" i="105"/>
  <c r="D1099" i="105"/>
  <c r="D1098" i="105"/>
  <c r="D1097" i="105"/>
  <c r="D1096" i="105"/>
  <c r="D1095" i="105"/>
  <c r="D1094" i="105"/>
  <c r="D1093" i="105"/>
  <c r="D1092" i="105"/>
  <c r="D1091" i="105"/>
  <c r="D1090" i="105"/>
  <c r="D1089" i="105"/>
  <c r="D1088" i="105"/>
  <c r="D1087" i="105"/>
  <c r="D1086" i="105"/>
  <c r="D1085" i="105"/>
  <c r="D1084" i="105"/>
  <c r="D1083" i="105"/>
  <c r="D1082" i="105"/>
  <c r="D1081" i="105"/>
  <c r="D1080" i="105"/>
  <c r="D1079" i="105"/>
  <c r="D1078" i="105"/>
  <c r="D1077" i="105"/>
  <c r="D1076" i="105"/>
  <c r="D1075" i="105"/>
  <c r="D1074" i="105"/>
  <c r="D1073" i="105"/>
  <c r="D1072" i="105"/>
  <c r="D1071" i="105"/>
  <c r="D1070" i="105"/>
  <c r="D1069" i="105"/>
  <c r="D1068" i="105"/>
  <c r="D1067" i="105"/>
  <c r="D1066" i="105"/>
  <c r="D1065" i="105"/>
  <c r="D1064" i="105"/>
  <c r="D1063" i="105"/>
  <c r="D1062" i="105"/>
  <c r="D1061" i="105"/>
  <c r="D1060" i="105"/>
  <c r="D1059" i="105"/>
  <c r="D1058" i="105"/>
  <c r="D1057" i="105"/>
  <c r="D1056" i="105"/>
  <c r="D1055" i="105"/>
  <c r="D1054" i="105"/>
  <c r="D1053" i="105"/>
  <c r="D1052" i="105"/>
  <c r="D1051" i="105"/>
  <c r="D1050" i="105"/>
  <c r="D1049" i="105"/>
  <c r="D1048" i="105"/>
  <c r="D1047" i="105"/>
  <c r="D1046" i="105"/>
  <c r="D1045" i="105"/>
  <c r="D1044" i="105"/>
  <c r="D1043" i="105"/>
  <c r="D1042" i="105"/>
  <c r="D1041" i="105"/>
  <c r="D1040" i="105"/>
  <c r="D1039" i="105"/>
  <c r="D1038" i="105"/>
  <c r="D1037" i="105"/>
  <c r="D1036" i="105"/>
  <c r="D1035" i="105"/>
  <c r="D1034" i="105"/>
  <c r="D1033" i="105"/>
  <c r="D1032" i="105"/>
  <c r="D1031" i="105"/>
  <c r="D1030" i="105"/>
  <c r="D1029" i="105"/>
  <c r="D1028" i="105"/>
  <c r="D1027" i="105"/>
  <c r="D1026" i="105"/>
  <c r="D1025" i="105"/>
  <c r="D1024" i="105"/>
  <c r="D1023" i="105"/>
  <c r="D1022" i="105"/>
  <c r="D1021" i="105"/>
  <c r="D1020" i="105"/>
  <c r="D1019" i="105"/>
  <c r="D1018" i="105"/>
  <c r="D1017" i="105"/>
  <c r="D1016" i="105"/>
  <c r="D1015" i="105"/>
  <c r="D1014" i="105"/>
  <c r="D1013" i="105"/>
  <c r="D1012" i="105"/>
  <c r="D1011" i="105"/>
  <c r="D1010" i="105"/>
  <c r="D1009" i="105"/>
  <c r="D1008" i="105"/>
  <c r="D1007" i="105"/>
  <c r="D1006" i="105"/>
  <c r="D1005" i="105"/>
  <c r="D1004" i="105"/>
  <c r="D1003" i="105"/>
  <c r="D1002" i="105"/>
  <c r="D1001" i="105"/>
  <c r="D1000" i="105"/>
  <c r="D999" i="105"/>
  <c r="D998" i="105"/>
  <c r="D997" i="105"/>
  <c r="D996" i="105"/>
  <c r="D995" i="105"/>
  <c r="D994" i="105"/>
  <c r="D993" i="105"/>
  <c r="D992" i="105"/>
  <c r="D991" i="105"/>
  <c r="D990" i="105"/>
  <c r="D989" i="105"/>
  <c r="D988" i="105"/>
  <c r="D987" i="105"/>
  <c r="D986" i="105"/>
  <c r="D985" i="105"/>
  <c r="D984" i="105"/>
  <c r="D983" i="105"/>
  <c r="D982" i="105"/>
  <c r="D981" i="105"/>
  <c r="D980" i="105"/>
  <c r="D979" i="105"/>
  <c r="D978" i="105"/>
  <c r="D977" i="105"/>
  <c r="D976" i="105"/>
  <c r="D975" i="105"/>
  <c r="D974" i="105"/>
  <c r="D973" i="105"/>
  <c r="D972" i="105"/>
  <c r="D971" i="105"/>
  <c r="D970" i="105"/>
  <c r="D969" i="105"/>
  <c r="D968" i="105"/>
  <c r="D967" i="105"/>
  <c r="D966" i="105"/>
  <c r="D965" i="105"/>
  <c r="D964" i="105"/>
  <c r="D963" i="105"/>
  <c r="D962" i="105"/>
  <c r="D961" i="105"/>
  <c r="D960" i="105"/>
  <c r="D959" i="105"/>
  <c r="D958" i="105"/>
  <c r="D957" i="105"/>
  <c r="D956" i="105"/>
  <c r="D955" i="105"/>
  <c r="D954" i="105"/>
  <c r="D953" i="105"/>
  <c r="D952" i="105"/>
  <c r="D951" i="105"/>
  <c r="D950" i="105"/>
  <c r="D949" i="105"/>
  <c r="D948" i="105"/>
  <c r="D947" i="105"/>
  <c r="D946" i="105"/>
  <c r="D945" i="105"/>
  <c r="D944" i="105"/>
  <c r="D943" i="105"/>
  <c r="D942" i="105"/>
  <c r="D941" i="105"/>
  <c r="D940" i="105"/>
  <c r="D939" i="105"/>
  <c r="D938" i="105"/>
  <c r="D937" i="105"/>
  <c r="D936" i="105"/>
  <c r="D935" i="105"/>
  <c r="D934" i="105"/>
  <c r="D933" i="105"/>
  <c r="D932" i="105"/>
  <c r="D931" i="105"/>
  <c r="D930" i="105"/>
  <c r="D929" i="105"/>
  <c r="D928" i="105"/>
  <c r="D927" i="105"/>
  <c r="D926" i="105"/>
  <c r="D925" i="105"/>
  <c r="D924" i="105"/>
  <c r="D923" i="105"/>
  <c r="D922" i="105"/>
  <c r="D921" i="105"/>
  <c r="D920" i="105"/>
  <c r="D919" i="105"/>
  <c r="D918" i="105"/>
  <c r="D917" i="105"/>
  <c r="D916" i="105"/>
  <c r="D915" i="105"/>
  <c r="D914" i="105"/>
  <c r="D913" i="105"/>
  <c r="D912" i="105"/>
  <c r="D911" i="105"/>
  <c r="D910" i="105"/>
  <c r="D909" i="105"/>
  <c r="D908" i="105"/>
  <c r="D907" i="105"/>
  <c r="D906" i="105"/>
  <c r="D905" i="105"/>
  <c r="D904" i="105"/>
  <c r="D903" i="105"/>
  <c r="D902" i="105"/>
  <c r="D901" i="105"/>
  <c r="D900" i="105"/>
  <c r="D899" i="105"/>
  <c r="D898" i="105"/>
  <c r="D897" i="105"/>
  <c r="D896" i="105"/>
  <c r="D895" i="105"/>
  <c r="D894" i="105"/>
  <c r="D893" i="105"/>
  <c r="D892" i="105"/>
  <c r="D891" i="105"/>
  <c r="D890" i="105"/>
  <c r="D889" i="105"/>
  <c r="D888" i="105"/>
  <c r="D887" i="105"/>
  <c r="D886" i="105"/>
  <c r="D885" i="105"/>
  <c r="D884" i="105"/>
  <c r="D883" i="105"/>
  <c r="D882" i="105"/>
  <c r="D881" i="105"/>
  <c r="D880" i="105"/>
  <c r="D879" i="105"/>
  <c r="D878" i="105"/>
  <c r="D877" i="105"/>
  <c r="D876" i="105"/>
  <c r="D875" i="105"/>
  <c r="D874" i="105"/>
  <c r="D873" i="105"/>
  <c r="D872" i="105"/>
  <c r="D871" i="105"/>
  <c r="D870" i="105"/>
  <c r="D869" i="105"/>
  <c r="D868" i="105"/>
  <c r="D867" i="105"/>
  <c r="D866" i="105"/>
  <c r="D865" i="105"/>
  <c r="D864" i="105"/>
  <c r="D863" i="105"/>
  <c r="D862" i="105"/>
  <c r="D861" i="105"/>
  <c r="D860" i="105"/>
  <c r="D859" i="105"/>
  <c r="D858" i="105"/>
  <c r="D857" i="105"/>
  <c r="D856" i="105"/>
  <c r="D855" i="105"/>
  <c r="D854" i="105"/>
  <c r="D853" i="105"/>
  <c r="D852" i="105"/>
  <c r="D851" i="105"/>
  <c r="D850" i="105"/>
  <c r="D849" i="105"/>
  <c r="D848" i="105"/>
  <c r="D847" i="105"/>
  <c r="D846" i="105"/>
  <c r="D845" i="105"/>
  <c r="D844" i="105"/>
  <c r="D843" i="105"/>
  <c r="D842" i="105"/>
  <c r="D841" i="105"/>
  <c r="D840" i="105"/>
  <c r="D839" i="105"/>
  <c r="D838" i="105"/>
  <c r="D837" i="105"/>
  <c r="D836" i="105"/>
  <c r="D835" i="105"/>
  <c r="D834" i="105"/>
  <c r="D833" i="105"/>
  <c r="D832" i="105"/>
  <c r="D831" i="105"/>
  <c r="D830" i="105"/>
  <c r="D829" i="105"/>
  <c r="D828" i="105"/>
  <c r="D827" i="105"/>
  <c r="D826" i="105"/>
  <c r="D825" i="105"/>
  <c r="D824" i="105"/>
  <c r="D823" i="105"/>
  <c r="D822" i="105"/>
  <c r="D821" i="105"/>
  <c r="D820" i="105"/>
  <c r="D819" i="105"/>
  <c r="D818" i="105"/>
  <c r="D817" i="105"/>
  <c r="D816" i="105"/>
  <c r="D815" i="105"/>
  <c r="D814" i="105"/>
  <c r="D813" i="105"/>
  <c r="D812" i="105"/>
  <c r="D811" i="105"/>
  <c r="D810" i="105"/>
  <c r="D809" i="105"/>
  <c r="D808" i="105"/>
  <c r="D807" i="105"/>
  <c r="D806" i="105"/>
  <c r="D805" i="105"/>
  <c r="D804" i="105"/>
  <c r="D803" i="105"/>
  <c r="D802" i="105"/>
  <c r="D801" i="105"/>
  <c r="D800" i="105"/>
  <c r="D799" i="105"/>
  <c r="D798" i="105"/>
  <c r="D797" i="105"/>
  <c r="D796" i="105"/>
  <c r="D795" i="105"/>
  <c r="D794" i="105"/>
  <c r="D793" i="105"/>
  <c r="D792" i="105"/>
  <c r="D791" i="105"/>
  <c r="D790" i="105"/>
  <c r="D789" i="105"/>
  <c r="D788" i="105"/>
  <c r="D787" i="105"/>
  <c r="D786" i="105"/>
  <c r="D785" i="105"/>
  <c r="D784" i="105"/>
  <c r="D783" i="105"/>
  <c r="D782" i="105"/>
  <c r="D781" i="105"/>
  <c r="D780" i="105"/>
  <c r="D779" i="105"/>
  <c r="D778" i="105"/>
  <c r="D777" i="105"/>
  <c r="D776" i="105"/>
  <c r="D775" i="105"/>
  <c r="D774" i="105"/>
  <c r="D773" i="105"/>
  <c r="D772" i="105"/>
  <c r="D771" i="105"/>
  <c r="D770" i="105"/>
  <c r="D769" i="105"/>
  <c r="D768" i="105"/>
  <c r="D767" i="105"/>
  <c r="D766" i="105"/>
  <c r="D765" i="105"/>
  <c r="D764" i="105"/>
  <c r="D763" i="105"/>
  <c r="D762" i="105"/>
  <c r="D761" i="105"/>
  <c r="D760" i="105"/>
  <c r="D759" i="105"/>
  <c r="D758" i="105"/>
  <c r="D757" i="105"/>
  <c r="D756" i="105"/>
  <c r="D755" i="105"/>
  <c r="D754" i="105"/>
  <c r="D753" i="105"/>
  <c r="D752" i="105"/>
  <c r="D751" i="105"/>
  <c r="D750" i="105"/>
  <c r="D749" i="105"/>
  <c r="D748" i="105"/>
  <c r="D747" i="105"/>
  <c r="D746" i="105"/>
  <c r="D745" i="105"/>
  <c r="D744" i="105"/>
  <c r="D743" i="105"/>
  <c r="D742" i="105"/>
  <c r="D741" i="105"/>
  <c r="D740" i="105"/>
  <c r="D739" i="105"/>
  <c r="D738" i="105"/>
  <c r="D737" i="105"/>
  <c r="D736" i="105"/>
  <c r="D735" i="105"/>
  <c r="D734" i="105"/>
  <c r="D733" i="105"/>
  <c r="D732" i="105"/>
  <c r="D731" i="105"/>
  <c r="D730" i="105"/>
  <c r="D729" i="105"/>
  <c r="D728" i="105"/>
  <c r="D727" i="105"/>
  <c r="D726" i="105"/>
  <c r="D725" i="105"/>
  <c r="D724" i="105"/>
  <c r="D723" i="105"/>
  <c r="D722" i="105"/>
  <c r="D721" i="105"/>
  <c r="D720" i="105"/>
  <c r="D719" i="105"/>
  <c r="D718" i="105"/>
  <c r="D717" i="105"/>
  <c r="D716" i="105"/>
  <c r="D715" i="105"/>
  <c r="D714" i="105"/>
  <c r="D713" i="105"/>
  <c r="D712" i="105"/>
  <c r="D711" i="105"/>
  <c r="D710" i="105"/>
  <c r="D709" i="105"/>
  <c r="D708" i="105"/>
  <c r="D707" i="105"/>
  <c r="D706" i="105"/>
  <c r="D705" i="105"/>
  <c r="D704" i="105"/>
  <c r="D703" i="105"/>
  <c r="D702" i="105"/>
  <c r="D701" i="105"/>
  <c r="D700" i="105"/>
  <c r="D699" i="105"/>
  <c r="D698" i="105"/>
  <c r="D697" i="105"/>
  <c r="D696" i="105"/>
  <c r="D695" i="105"/>
  <c r="D694" i="105"/>
  <c r="D693" i="105"/>
  <c r="D692" i="105"/>
  <c r="D691" i="105"/>
  <c r="D690" i="105"/>
  <c r="D689" i="105"/>
  <c r="D688" i="105"/>
  <c r="D687" i="105"/>
  <c r="D686" i="105"/>
  <c r="D685" i="105"/>
  <c r="D684" i="105"/>
  <c r="D683" i="105"/>
  <c r="D682" i="105"/>
  <c r="D681" i="105"/>
  <c r="D680" i="105"/>
  <c r="D679" i="105"/>
  <c r="D678" i="105"/>
  <c r="D677" i="105"/>
  <c r="D676" i="105"/>
  <c r="D675" i="105"/>
  <c r="D674" i="105"/>
  <c r="D673" i="105"/>
  <c r="D672" i="105"/>
  <c r="D671" i="105"/>
  <c r="D670" i="105"/>
  <c r="D669" i="105"/>
  <c r="D668" i="105"/>
  <c r="D667" i="105"/>
  <c r="D666" i="105"/>
  <c r="D665" i="105"/>
  <c r="D664" i="105"/>
  <c r="D663" i="105"/>
  <c r="D662" i="105"/>
  <c r="D661" i="105"/>
  <c r="D660" i="105"/>
  <c r="D659" i="105"/>
  <c r="D658" i="105"/>
  <c r="D657" i="105"/>
  <c r="D656" i="105"/>
  <c r="D655" i="105"/>
  <c r="D654" i="105"/>
  <c r="D653" i="105"/>
  <c r="D652" i="105"/>
  <c r="D651" i="105"/>
  <c r="D650" i="105"/>
  <c r="D649" i="105"/>
  <c r="D648" i="105"/>
  <c r="D647" i="105"/>
  <c r="D646" i="105"/>
  <c r="D645" i="105"/>
  <c r="D644" i="105"/>
  <c r="D643" i="105"/>
  <c r="D642" i="105"/>
  <c r="D641" i="105"/>
  <c r="D640" i="105"/>
  <c r="D639" i="105"/>
  <c r="D638" i="105"/>
  <c r="D637" i="105"/>
  <c r="D636" i="105"/>
  <c r="D635" i="105"/>
  <c r="D634" i="105"/>
  <c r="D633" i="105"/>
  <c r="D632" i="105"/>
  <c r="D631" i="105"/>
  <c r="D630" i="105"/>
  <c r="D629" i="105"/>
  <c r="D628" i="105"/>
  <c r="D627" i="105"/>
  <c r="D626" i="105"/>
  <c r="D625" i="105"/>
  <c r="D624" i="105"/>
  <c r="D623" i="105"/>
  <c r="D622" i="105"/>
  <c r="D621" i="105"/>
  <c r="D620" i="105"/>
  <c r="D619" i="105"/>
  <c r="D618" i="105"/>
  <c r="D617" i="105"/>
  <c r="D616" i="105"/>
  <c r="D615" i="105"/>
  <c r="D614" i="105"/>
  <c r="D613" i="105"/>
  <c r="D612" i="105"/>
  <c r="D611" i="105"/>
  <c r="D610" i="105"/>
  <c r="D609" i="105"/>
  <c r="D608" i="105"/>
  <c r="D607" i="105"/>
  <c r="D606" i="105"/>
  <c r="D605" i="105"/>
  <c r="D604" i="105"/>
  <c r="D603" i="105"/>
  <c r="D602" i="105"/>
  <c r="D601" i="105"/>
  <c r="D600" i="105"/>
  <c r="D599" i="105"/>
  <c r="D598" i="105"/>
  <c r="D597" i="105"/>
  <c r="D596" i="105"/>
  <c r="D595" i="105"/>
  <c r="D594" i="105"/>
  <c r="D593" i="105"/>
  <c r="D592" i="105"/>
  <c r="D591" i="105"/>
  <c r="D590" i="105"/>
  <c r="D589" i="105"/>
  <c r="D588" i="105"/>
  <c r="D587" i="105"/>
  <c r="D586" i="105"/>
  <c r="D585" i="105"/>
  <c r="D584" i="105"/>
  <c r="D583" i="105"/>
  <c r="D582" i="105"/>
  <c r="D581" i="105"/>
  <c r="D580" i="105"/>
  <c r="D579" i="105"/>
  <c r="D578" i="105"/>
  <c r="D577" i="105"/>
  <c r="D576" i="105"/>
  <c r="D575" i="105"/>
  <c r="D574" i="105"/>
  <c r="D573" i="105"/>
  <c r="D572" i="105"/>
  <c r="D571" i="105"/>
  <c r="D570" i="105"/>
  <c r="D569" i="105"/>
  <c r="D568" i="105"/>
  <c r="D567" i="105"/>
  <c r="D566" i="105"/>
  <c r="D565" i="105"/>
  <c r="D564" i="105"/>
  <c r="D563" i="105"/>
  <c r="D562" i="105"/>
  <c r="D561" i="105"/>
  <c r="D560" i="105"/>
  <c r="D559" i="105"/>
  <c r="D558" i="105"/>
  <c r="D557" i="105"/>
  <c r="D556" i="105"/>
  <c r="D555" i="105"/>
  <c r="D554" i="105"/>
  <c r="D553" i="105"/>
  <c r="D552" i="105"/>
  <c r="D551" i="105"/>
  <c r="D550" i="105"/>
  <c r="D549" i="105"/>
  <c r="D548" i="105"/>
  <c r="D547" i="105"/>
  <c r="D546" i="105"/>
  <c r="D545" i="105"/>
  <c r="D544" i="105"/>
  <c r="D543" i="105"/>
  <c r="D542" i="105"/>
  <c r="D541" i="105"/>
  <c r="D540" i="105"/>
  <c r="D539" i="105"/>
  <c r="D538" i="105"/>
  <c r="D537" i="105"/>
  <c r="D536" i="105"/>
  <c r="D535" i="105"/>
  <c r="D534" i="105"/>
  <c r="D533" i="105"/>
  <c r="D532" i="105"/>
  <c r="D531" i="105"/>
  <c r="D530" i="105"/>
  <c r="D529" i="105"/>
  <c r="D528" i="105"/>
  <c r="D527" i="105"/>
  <c r="D526" i="105"/>
  <c r="D525" i="105"/>
  <c r="D524" i="105"/>
  <c r="D523" i="105"/>
  <c r="D522" i="105"/>
  <c r="D521" i="105"/>
  <c r="D520" i="105"/>
  <c r="D519" i="105"/>
  <c r="D518" i="105"/>
  <c r="D517" i="105"/>
  <c r="D516" i="105"/>
  <c r="D515" i="105"/>
  <c r="D514" i="105"/>
  <c r="D513" i="105"/>
  <c r="D512" i="105"/>
  <c r="D511" i="105"/>
  <c r="D510" i="105"/>
  <c r="D509" i="105"/>
  <c r="D508" i="105"/>
  <c r="D507" i="105"/>
  <c r="D506" i="105"/>
  <c r="D505" i="105"/>
  <c r="D504" i="105"/>
  <c r="D503" i="105"/>
  <c r="D502" i="105"/>
  <c r="D501" i="105"/>
  <c r="D500" i="105"/>
  <c r="D499" i="105"/>
  <c r="D498" i="105"/>
  <c r="D497" i="105"/>
  <c r="D496" i="105"/>
  <c r="D495" i="105"/>
  <c r="D494" i="105"/>
  <c r="D493" i="105"/>
  <c r="D492" i="105"/>
  <c r="D491" i="105"/>
  <c r="D490" i="105"/>
  <c r="D489" i="105"/>
  <c r="D488" i="105"/>
  <c r="D487" i="105"/>
  <c r="D486" i="105"/>
  <c r="D485" i="105"/>
  <c r="D484" i="105"/>
  <c r="D483" i="105"/>
  <c r="D482" i="105"/>
  <c r="D481" i="105"/>
  <c r="D480" i="105"/>
  <c r="D479" i="105"/>
  <c r="D478" i="105"/>
  <c r="D477" i="105"/>
  <c r="D476" i="105"/>
  <c r="D475" i="105"/>
  <c r="D474" i="105"/>
  <c r="D473" i="105"/>
  <c r="D472" i="105"/>
  <c r="D471" i="105"/>
  <c r="D470" i="105"/>
  <c r="D469" i="105"/>
  <c r="D468" i="105"/>
  <c r="D467" i="105"/>
  <c r="D466" i="105"/>
  <c r="D465" i="105"/>
  <c r="D464" i="105"/>
  <c r="D463" i="105"/>
  <c r="D462" i="105"/>
  <c r="D461" i="105"/>
  <c r="D460" i="105"/>
  <c r="D459" i="105"/>
  <c r="D458" i="105"/>
  <c r="D457" i="105"/>
  <c r="D456" i="105"/>
  <c r="D455" i="105"/>
  <c r="D454" i="105"/>
  <c r="D453" i="105"/>
  <c r="D452" i="105"/>
  <c r="D451" i="105"/>
  <c r="D450" i="105"/>
  <c r="D449" i="105"/>
  <c r="D448" i="105"/>
  <c r="D447" i="105"/>
  <c r="D446" i="105"/>
  <c r="D445" i="105"/>
  <c r="D444" i="105"/>
  <c r="D443" i="105"/>
  <c r="D442" i="105"/>
  <c r="D441" i="105"/>
  <c r="D440" i="105"/>
  <c r="D439" i="105"/>
  <c r="D438" i="105"/>
  <c r="D437" i="105"/>
  <c r="D436" i="105"/>
  <c r="D435" i="105"/>
  <c r="D434" i="105"/>
  <c r="D433" i="105"/>
  <c r="D432" i="105"/>
  <c r="D431" i="105"/>
  <c r="D430" i="105"/>
  <c r="D429" i="105"/>
  <c r="D428" i="105"/>
  <c r="D427" i="105"/>
  <c r="D426" i="105"/>
  <c r="D425" i="105"/>
  <c r="D424" i="105"/>
  <c r="D423" i="105"/>
  <c r="D422" i="105"/>
  <c r="D421" i="105"/>
  <c r="D420" i="105"/>
  <c r="D419" i="105"/>
  <c r="D418" i="105"/>
  <c r="D417" i="105"/>
  <c r="D416" i="105"/>
  <c r="D415" i="105"/>
  <c r="D414" i="105"/>
  <c r="D413" i="105"/>
  <c r="D412" i="105"/>
  <c r="D411" i="105"/>
  <c r="D410" i="105"/>
  <c r="D409" i="105"/>
  <c r="D408" i="105"/>
  <c r="D407" i="105"/>
  <c r="D406" i="105"/>
  <c r="D405" i="105"/>
  <c r="D404" i="105"/>
  <c r="D403" i="105"/>
  <c r="D402" i="105"/>
  <c r="D401" i="105"/>
  <c r="D400" i="105"/>
  <c r="D399" i="105"/>
  <c r="D398" i="105"/>
  <c r="D397" i="105"/>
  <c r="D396" i="105"/>
  <c r="D395" i="105"/>
  <c r="D394" i="105"/>
  <c r="D393" i="105"/>
  <c r="D392" i="105"/>
  <c r="D391" i="105"/>
  <c r="D390" i="105"/>
  <c r="D389" i="105"/>
  <c r="D388" i="105"/>
  <c r="D387" i="105"/>
  <c r="D386" i="105"/>
  <c r="D385" i="105"/>
  <c r="D384" i="105"/>
  <c r="D383" i="105"/>
  <c r="D382" i="105"/>
  <c r="D381" i="105"/>
  <c r="D380" i="105"/>
  <c r="D379" i="105"/>
  <c r="D378" i="105"/>
  <c r="D377" i="105"/>
  <c r="D376" i="105"/>
  <c r="D375" i="105"/>
  <c r="D374" i="105"/>
  <c r="D373" i="105"/>
  <c r="D372" i="105"/>
  <c r="D371" i="105"/>
  <c r="D370" i="105"/>
  <c r="D369" i="105"/>
  <c r="D368" i="105"/>
  <c r="D367" i="105"/>
  <c r="D366" i="105"/>
  <c r="D365" i="105"/>
  <c r="D364" i="105"/>
  <c r="D363" i="105"/>
  <c r="D362" i="105"/>
  <c r="D361" i="105"/>
  <c r="D360" i="105"/>
  <c r="D359" i="105"/>
  <c r="D358" i="105"/>
  <c r="D357" i="105"/>
  <c r="D356" i="105"/>
  <c r="D355" i="105"/>
  <c r="D354" i="105"/>
  <c r="D353" i="105"/>
  <c r="D352" i="105"/>
  <c r="D351" i="105"/>
  <c r="D350" i="105"/>
  <c r="D349" i="105"/>
  <c r="D348" i="105"/>
  <c r="D347" i="105"/>
  <c r="D346" i="105"/>
  <c r="D345" i="105"/>
  <c r="D344" i="105"/>
  <c r="D343" i="105"/>
  <c r="D342" i="105"/>
  <c r="D341" i="105"/>
  <c r="D340" i="105"/>
  <c r="D339" i="105"/>
  <c r="D338" i="105"/>
  <c r="D337" i="105"/>
  <c r="D336" i="105"/>
  <c r="D335" i="105"/>
  <c r="D334" i="105"/>
  <c r="D333" i="105"/>
  <c r="D332" i="105"/>
  <c r="D331" i="105"/>
  <c r="D330" i="105"/>
  <c r="D329" i="105"/>
  <c r="D328" i="105"/>
  <c r="D327" i="105"/>
  <c r="D326" i="105"/>
  <c r="D325" i="105"/>
  <c r="D324" i="105"/>
  <c r="D323" i="105"/>
  <c r="D322" i="105"/>
  <c r="D321" i="105"/>
  <c r="D320" i="105"/>
  <c r="D319" i="105"/>
  <c r="D318" i="105"/>
  <c r="D317" i="105"/>
  <c r="D316" i="105"/>
  <c r="D315" i="105"/>
  <c r="D314" i="105"/>
  <c r="D313" i="105"/>
  <c r="D312" i="105"/>
  <c r="D311" i="105"/>
  <c r="D310" i="105"/>
  <c r="D309" i="105"/>
  <c r="D308" i="105"/>
  <c r="D307" i="105"/>
  <c r="D306" i="105"/>
  <c r="D305" i="105"/>
  <c r="D304" i="105"/>
  <c r="D303" i="105"/>
  <c r="D302" i="105"/>
  <c r="D301" i="105"/>
  <c r="D300" i="105"/>
  <c r="D299" i="105"/>
  <c r="D298" i="105"/>
  <c r="D297" i="105"/>
  <c r="D296" i="105"/>
  <c r="D295" i="105"/>
  <c r="D294" i="105"/>
  <c r="D293" i="105"/>
  <c r="D292" i="105"/>
  <c r="D291" i="105"/>
  <c r="D290" i="105"/>
  <c r="D289" i="105"/>
  <c r="D288" i="105"/>
  <c r="D287" i="105"/>
  <c r="D286" i="105"/>
  <c r="D285" i="105"/>
  <c r="D284" i="105"/>
  <c r="D283" i="105"/>
  <c r="D282" i="105"/>
  <c r="D281" i="105"/>
  <c r="D280" i="105"/>
  <c r="D279" i="105"/>
  <c r="D278" i="105"/>
  <c r="D277" i="105"/>
  <c r="D276" i="105"/>
  <c r="D275" i="105"/>
  <c r="D274" i="105"/>
  <c r="D273" i="105"/>
  <c r="D272" i="105"/>
  <c r="D271" i="105"/>
  <c r="D270" i="105"/>
  <c r="D269" i="105"/>
  <c r="D268" i="105"/>
  <c r="D267" i="105"/>
  <c r="D266" i="105"/>
  <c r="D265" i="105"/>
  <c r="D264" i="105"/>
  <c r="D263" i="105"/>
  <c r="D262" i="105"/>
  <c r="D261" i="105"/>
  <c r="D260" i="105"/>
  <c r="D259" i="105"/>
  <c r="D258" i="105"/>
  <c r="D257" i="105"/>
  <c r="D256" i="105"/>
  <c r="D255" i="105"/>
  <c r="D254" i="105"/>
  <c r="D253" i="105"/>
  <c r="D252" i="105"/>
  <c r="D251" i="105"/>
  <c r="D250" i="105"/>
  <c r="D249" i="105"/>
  <c r="D248" i="105"/>
  <c r="D247" i="105"/>
  <c r="D246" i="105"/>
  <c r="D245" i="105"/>
  <c r="D244" i="105"/>
  <c r="D243" i="105"/>
  <c r="D242" i="105"/>
  <c r="D241" i="105"/>
  <c r="D240" i="105"/>
  <c r="D239" i="105"/>
  <c r="D238" i="105"/>
  <c r="D237" i="105"/>
  <c r="D236" i="105"/>
  <c r="D235" i="105"/>
  <c r="D234" i="105"/>
  <c r="D233" i="105"/>
  <c r="D232" i="105"/>
  <c r="D231" i="105"/>
  <c r="D230" i="105"/>
  <c r="D229" i="105"/>
  <c r="D228" i="105"/>
  <c r="D227" i="105"/>
  <c r="D226" i="105"/>
  <c r="D225" i="105"/>
  <c r="D224" i="105"/>
  <c r="D223" i="105"/>
  <c r="D222" i="105"/>
  <c r="D221" i="105"/>
  <c r="D220" i="105"/>
  <c r="D219" i="105"/>
  <c r="D218" i="105"/>
  <c r="D217" i="105"/>
  <c r="D216" i="105"/>
  <c r="D215" i="105"/>
  <c r="D214" i="105"/>
  <c r="D213" i="105"/>
  <c r="D212" i="105"/>
  <c r="D211" i="105"/>
  <c r="D210" i="105"/>
  <c r="D209" i="105"/>
  <c r="D208" i="105"/>
  <c r="D207" i="105"/>
  <c r="D206" i="105"/>
  <c r="D205" i="105"/>
  <c r="D204" i="105"/>
  <c r="D203" i="105"/>
  <c r="D202" i="105"/>
  <c r="D201" i="105"/>
  <c r="D200" i="105"/>
  <c r="D199" i="105"/>
  <c r="D198" i="105"/>
  <c r="D197" i="105"/>
  <c r="D196" i="105"/>
  <c r="D195" i="105"/>
  <c r="D194" i="105"/>
  <c r="D193" i="105"/>
  <c r="D192" i="105"/>
  <c r="D191" i="105"/>
  <c r="D190" i="105"/>
  <c r="D189" i="105"/>
  <c r="D188" i="105"/>
  <c r="D187" i="105"/>
  <c r="D186" i="105"/>
  <c r="D185" i="105"/>
  <c r="D184" i="105"/>
  <c r="D183" i="105"/>
  <c r="D182" i="105"/>
  <c r="D181" i="105"/>
  <c r="D180" i="105"/>
  <c r="D179" i="105"/>
  <c r="D178" i="105"/>
  <c r="D177" i="105"/>
  <c r="D176" i="105"/>
  <c r="D175" i="105"/>
  <c r="D174" i="105"/>
  <c r="D173" i="105"/>
  <c r="D172" i="105"/>
  <c r="D171" i="105"/>
  <c r="D170" i="105"/>
  <c r="D169" i="105"/>
  <c r="D168" i="105"/>
  <c r="D167" i="105"/>
  <c r="D166" i="105"/>
  <c r="D165" i="105"/>
  <c r="D164" i="105"/>
  <c r="D163" i="105"/>
  <c r="D162" i="105"/>
  <c r="D161" i="105"/>
  <c r="D160" i="105"/>
  <c r="D159" i="105"/>
  <c r="D158" i="105"/>
  <c r="D157" i="105"/>
  <c r="D156" i="105"/>
  <c r="D155" i="105"/>
  <c r="D154" i="105"/>
  <c r="D153" i="105"/>
  <c r="D152" i="105"/>
  <c r="D151" i="105"/>
  <c r="D150" i="105"/>
  <c r="D149" i="105"/>
  <c r="D148" i="105"/>
  <c r="D147" i="105"/>
  <c r="D146" i="105"/>
  <c r="D145" i="105"/>
  <c r="D144" i="105"/>
  <c r="D143" i="105"/>
  <c r="D142" i="105"/>
  <c r="D141" i="105"/>
  <c r="D140" i="105"/>
  <c r="D139" i="105"/>
  <c r="D138" i="105"/>
  <c r="D137" i="105"/>
  <c r="D136" i="105"/>
  <c r="D135" i="105"/>
  <c r="D134" i="105"/>
  <c r="D133" i="105"/>
  <c r="D132" i="105"/>
  <c r="D131" i="105"/>
  <c r="D130" i="105"/>
  <c r="D129" i="105"/>
  <c r="D128" i="105"/>
  <c r="D127" i="105"/>
  <c r="D126" i="105"/>
  <c r="D125" i="105"/>
  <c r="D124" i="105"/>
  <c r="D123" i="105"/>
  <c r="D122" i="105"/>
  <c r="D121" i="105"/>
  <c r="D120" i="105"/>
  <c r="D119" i="105"/>
  <c r="D118" i="105"/>
  <c r="D117" i="105"/>
  <c r="D116" i="105"/>
  <c r="D115" i="105"/>
  <c r="D114" i="105"/>
  <c r="D113" i="105"/>
  <c r="D112" i="105"/>
  <c r="D111" i="105"/>
  <c r="D110" i="105"/>
  <c r="D109" i="105"/>
  <c r="D108" i="105"/>
  <c r="D107" i="105"/>
  <c r="D106" i="105"/>
  <c r="D105" i="105"/>
  <c r="D104" i="105"/>
  <c r="D103" i="105"/>
  <c r="D102" i="105"/>
  <c r="D101" i="105"/>
  <c r="D100" i="105"/>
  <c r="D99" i="105"/>
  <c r="D98" i="105"/>
  <c r="D97" i="105"/>
  <c r="D96" i="105"/>
  <c r="D95" i="105"/>
  <c r="D94" i="105"/>
  <c r="D93" i="105"/>
  <c r="D92" i="105"/>
  <c r="D91" i="105"/>
  <c r="D90" i="105"/>
  <c r="D89" i="105"/>
  <c r="D88" i="105"/>
  <c r="D87" i="105"/>
  <c r="D86" i="105"/>
  <c r="D85" i="105"/>
  <c r="D84" i="105"/>
  <c r="D83" i="105"/>
  <c r="D82" i="105"/>
  <c r="D81" i="105"/>
  <c r="D80" i="105"/>
  <c r="D79" i="105"/>
  <c r="D78" i="105"/>
  <c r="D77" i="105"/>
  <c r="D76" i="105"/>
  <c r="D75" i="105"/>
  <c r="D74" i="105"/>
  <c r="D73" i="105"/>
  <c r="D72" i="105"/>
  <c r="D71" i="105"/>
  <c r="D70" i="105"/>
  <c r="D69" i="105"/>
  <c r="D68" i="105"/>
  <c r="D67" i="105"/>
  <c r="D66" i="105"/>
  <c r="D65" i="105"/>
  <c r="D64" i="105"/>
  <c r="D63" i="105"/>
  <c r="D62" i="105"/>
  <c r="D61" i="105"/>
  <c r="D60" i="105"/>
  <c r="D59" i="105"/>
  <c r="D58" i="105"/>
  <c r="D57" i="105"/>
  <c r="D56" i="105"/>
  <c r="D55" i="105"/>
  <c r="D54" i="105"/>
  <c r="D53" i="105"/>
  <c r="D52" i="105"/>
  <c r="D51" i="105"/>
  <c r="D50" i="105"/>
  <c r="D49" i="105"/>
  <c r="D48" i="105"/>
  <c r="D47" i="105"/>
  <c r="D46" i="105"/>
  <c r="D45" i="105"/>
  <c r="D44" i="105"/>
  <c r="D43" i="105"/>
  <c r="D42" i="105"/>
  <c r="D41" i="105"/>
  <c r="D40" i="105"/>
  <c r="D39" i="105"/>
  <c r="D38" i="105"/>
  <c r="D37" i="105"/>
  <c r="D36" i="105"/>
  <c r="D35" i="105"/>
  <c r="D34" i="105"/>
  <c r="D33" i="105"/>
  <c r="D32" i="105"/>
  <c r="D31" i="105"/>
  <c r="D30" i="105"/>
  <c r="D29" i="105"/>
  <c r="D28" i="105"/>
  <c r="D27" i="105"/>
  <c r="D26" i="105"/>
  <c r="D25" i="105"/>
  <c r="D24" i="105"/>
  <c r="D23" i="105"/>
  <c r="D22" i="105"/>
  <c r="D21" i="105"/>
  <c r="D20" i="105"/>
  <c r="D19" i="105"/>
  <c r="D18" i="105"/>
  <c r="D17" i="105"/>
  <c r="D16" i="105"/>
  <c r="D15" i="105"/>
  <c r="D14" i="105"/>
  <c r="D13" i="105"/>
  <c r="D12" i="105"/>
  <c r="D11" i="105"/>
  <c r="D10" i="105"/>
  <c r="D9" i="105"/>
  <c r="D8" i="105"/>
  <c r="D7" i="105"/>
  <c r="D6" i="105"/>
  <c r="D5" i="105"/>
  <c r="D4" i="105"/>
  <c r="D3" i="105"/>
  <c r="C3" i="105"/>
  <c r="H12" i="87"/>
  <c r="F12" i="87"/>
  <c r="H13" i="87"/>
  <c r="F13" i="87"/>
  <c r="H11" i="87"/>
  <c r="F11" i="87"/>
  <c r="E15" i="123" l="1"/>
  <c r="E37" i="124"/>
  <c r="D5766" i="105"/>
  <c r="C5766" i="105"/>
  <c r="D5765" i="105"/>
  <c r="C5765" i="105"/>
  <c r="D5764" i="105"/>
  <c r="C5764" i="105"/>
  <c r="D5763" i="105"/>
  <c r="C5763" i="105"/>
  <c r="D5762" i="105"/>
  <c r="C5762" i="105"/>
  <c r="D5761" i="105"/>
  <c r="C5761" i="105"/>
  <c r="D5760" i="105"/>
  <c r="C5760" i="105"/>
  <c r="D5759" i="105"/>
  <c r="C5759" i="105"/>
  <c r="D5758" i="105"/>
  <c r="C5758" i="105"/>
  <c r="D5757" i="105"/>
  <c r="C5757" i="105"/>
  <c r="D5756" i="105"/>
  <c r="C5756" i="105"/>
  <c r="D5755" i="105"/>
  <c r="C5755" i="105"/>
  <c r="D5754" i="105"/>
  <c r="C5754" i="105"/>
  <c r="D5753" i="105"/>
  <c r="C5753" i="105"/>
  <c r="D5752" i="105"/>
  <c r="C5752" i="105"/>
  <c r="D5751" i="105"/>
  <c r="C5751" i="105"/>
  <c r="D5750" i="105"/>
  <c r="C5750" i="105"/>
  <c r="D5749" i="105"/>
  <c r="C5749" i="105"/>
  <c r="D5748" i="105"/>
  <c r="C5748" i="105"/>
  <c r="D5747" i="105"/>
  <c r="C5747" i="105"/>
  <c r="D5746" i="105"/>
  <c r="C5746" i="105"/>
  <c r="D5745" i="105"/>
  <c r="C5745" i="105"/>
  <c r="D5744" i="105"/>
  <c r="C5744" i="105"/>
  <c r="D5743" i="105"/>
  <c r="C5743" i="105"/>
  <c r="D5742" i="105"/>
  <c r="C5742" i="105"/>
  <c r="E25" i="93" a="1"/>
  <c r="E25" i="93" s="1"/>
  <c r="E22" i="94" a="1"/>
  <c r="E22" i="94" s="1"/>
  <c r="E21" i="94"/>
  <c r="E21" i="94" a="1"/>
  <c r="E26" i="95" a="1"/>
  <c r="E26" i="95" s="1"/>
  <c r="E25" i="95" a="1"/>
  <c r="E25" i="95" s="1"/>
  <c r="D25" i="56" l="1"/>
  <c r="Y31" i="111"/>
  <c r="X31" i="111"/>
  <c r="Y30" i="111"/>
  <c r="X30" i="111"/>
  <c r="Y29" i="111"/>
  <c r="X29" i="111"/>
  <c r="Y28" i="111"/>
  <c r="X28" i="111"/>
  <c r="Y27" i="111"/>
  <c r="X27" i="111"/>
  <c r="Y26" i="111"/>
  <c r="X26" i="111"/>
  <c r="Y25" i="111"/>
  <c r="X25" i="111"/>
  <c r="Y24" i="111"/>
  <c r="X24" i="111"/>
  <c r="Y23" i="111"/>
  <c r="X23" i="111"/>
  <c r="Y22" i="111"/>
  <c r="X22" i="111"/>
  <c r="Y21" i="111"/>
  <c r="X21" i="111"/>
  <c r="Y20" i="111"/>
  <c r="X20" i="111"/>
  <c r="Y19" i="111"/>
  <c r="X19" i="111"/>
  <c r="Y18" i="111"/>
  <c r="X18" i="111"/>
  <c r="Y17" i="111"/>
  <c r="X17" i="111"/>
  <c r="Y16" i="111"/>
  <c r="X16" i="111"/>
  <c r="Y15" i="111"/>
  <c r="X15" i="111"/>
  <c r="Y14" i="111"/>
  <c r="X14" i="111"/>
  <c r="Y13" i="111"/>
  <c r="X13" i="111"/>
  <c r="Y12" i="111"/>
  <c r="X12" i="111"/>
  <c r="Y11" i="111"/>
  <c r="X11" i="111"/>
  <c r="Y10" i="111"/>
  <c r="X10" i="111"/>
  <c r="Y9" i="111"/>
  <c r="X9" i="111"/>
  <c r="Y8" i="111"/>
  <c r="X8" i="111"/>
  <c r="Y7" i="111"/>
  <c r="X7" i="111"/>
  <c r="Y6" i="111"/>
  <c r="X6" i="111"/>
  <c r="Q31" i="111"/>
  <c r="P31" i="111"/>
  <c r="O31" i="111"/>
  <c r="N31" i="111"/>
  <c r="M31" i="111"/>
  <c r="L31" i="111"/>
  <c r="K31" i="111"/>
  <c r="J31" i="111"/>
  <c r="I31" i="111"/>
  <c r="H31" i="111"/>
  <c r="G31" i="111"/>
  <c r="F31" i="111"/>
  <c r="Q30" i="111"/>
  <c r="P30" i="111"/>
  <c r="O30" i="111"/>
  <c r="N30" i="111"/>
  <c r="M30" i="111"/>
  <c r="L30" i="111"/>
  <c r="K30" i="111"/>
  <c r="J30" i="111"/>
  <c r="I30" i="111"/>
  <c r="H30" i="111"/>
  <c r="G30" i="111"/>
  <c r="F30" i="111"/>
  <c r="Q29" i="111"/>
  <c r="P29" i="111"/>
  <c r="O29" i="111"/>
  <c r="N29" i="111"/>
  <c r="M29" i="111"/>
  <c r="L29" i="111"/>
  <c r="K29" i="111"/>
  <c r="J29" i="111"/>
  <c r="I29" i="111"/>
  <c r="H29" i="111"/>
  <c r="G29" i="111"/>
  <c r="F29" i="111"/>
  <c r="Q28" i="111"/>
  <c r="P28" i="111"/>
  <c r="O28" i="111"/>
  <c r="N28" i="111"/>
  <c r="M28" i="111"/>
  <c r="L28" i="111"/>
  <c r="K28" i="111"/>
  <c r="J28" i="111"/>
  <c r="I28" i="111"/>
  <c r="H28" i="111"/>
  <c r="G28" i="111"/>
  <c r="F28" i="111"/>
  <c r="Q27" i="111"/>
  <c r="P27" i="111"/>
  <c r="O27" i="111"/>
  <c r="N27" i="111"/>
  <c r="M27" i="111"/>
  <c r="L27" i="111"/>
  <c r="K27" i="111"/>
  <c r="J27" i="111"/>
  <c r="I27" i="111"/>
  <c r="H27" i="111"/>
  <c r="G27" i="111"/>
  <c r="F27" i="111"/>
  <c r="Q26" i="111"/>
  <c r="P26" i="111"/>
  <c r="O26" i="111"/>
  <c r="N26" i="111"/>
  <c r="M26" i="111"/>
  <c r="L26" i="111"/>
  <c r="K26" i="111"/>
  <c r="J26" i="111"/>
  <c r="I26" i="111"/>
  <c r="H26" i="111"/>
  <c r="G26" i="111"/>
  <c r="F26" i="111"/>
  <c r="Q25" i="111"/>
  <c r="P25" i="111"/>
  <c r="O25" i="111"/>
  <c r="N25" i="111"/>
  <c r="M25" i="111"/>
  <c r="L25" i="111"/>
  <c r="K25" i="111"/>
  <c r="J25" i="111"/>
  <c r="I25" i="111"/>
  <c r="H25" i="111"/>
  <c r="G25" i="111"/>
  <c r="F25" i="111"/>
  <c r="Q24" i="111"/>
  <c r="P24" i="111"/>
  <c r="O24" i="111"/>
  <c r="N24" i="111"/>
  <c r="M24" i="111"/>
  <c r="L24" i="111"/>
  <c r="K24" i="111"/>
  <c r="J24" i="111"/>
  <c r="I24" i="111"/>
  <c r="H24" i="111"/>
  <c r="G24" i="111"/>
  <c r="F24" i="111"/>
  <c r="Q23" i="111"/>
  <c r="P23" i="111"/>
  <c r="O23" i="111"/>
  <c r="N23" i="111"/>
  <c r="M23" i="111"/>
  <c r="L23" i="111"/>
  <c r="K23" i="111"/>
  <c r="J23" i="111"/>
  <c r="I23" i="111"/>
  <c r="H23" i="111"/>
  <c r="G23" i="111"/>
  <c r="F23" i="111"/>
  <c r="Q22" i="111"/>
  <c r="P22" i="111"/>
  <c r="O22" i="111"/>
  <c r="N22" i="111"/>
  <c r="M22" i="111"/>
  <c r="L22" i="111"/>
  <c r="K22" i="111"/>
  <c r="J22" i="111"/>
  <c r="I22" i="111"/>
  <c r="H22" i="111"/>
  <c r="G22" i="111"/>
  <c r="F22" i="111"/>
  <c r="Q21" i="111"/>
  <c r="P21" i="111"/>
  <c r="O21" i="111"/>
  <c r="N21" i="111"/>
  <c r="M21" i="111"/>
  <c r="L21" i="111"/>
  <c r="K21" i="111"/>
  <c r="J21" i="111"/>
  <c r="I21" i="111"/>
  <c r="H21" i="111"/>
  <c r="G21" i="111"/>
  <c r="F21" i="111"/>
  <c r="Q20" i="111"/>
  <c r="P20" i="111"/>
  <c r="O20" i="111"/>
  <c r="N20" i="111"/>
  <c r="M20" i="111"/>
  <c r="L20" i="111"/>
  <c r="K20" i="111"/>
  <c r="J20" i="111"/>
  <c r="I20" i="111"/>
  <c r="H20" i="111"/>
  <c r="G20" i="111"/>
  <c r="F20" i="111"/>
  <c r="Q19" i="111"/>
  <c r="P19" i="111"/>
  <c r="O19" i="111"/>
  <c r="N19" i="111"/>
  <c r="M19" i="111"/>
  <c r="L19" i="111"/>
  <c r="K19" i="111"/>
  <c r="J19" i="111"/>
  <c r="I19" i="111"/>
  <c r="H19" i="111"/>
  <c r="G19" i="111"/>
  <c r="F19" i="111"/>
  <c r="Q18" i="111"/>
  <c r="P18" i="111"/>
  <c r="O18" i="111"/>
  <c r="N18" i="111"/>
  <c r="M18" i="111"/>
  <c r="L18" i="111"/>
  <c r="K18" i="111"/>
  <c r="J18" i="111"/>
  <c r="I18" i="111"/>
  <c r="H18" i="111"/>
  <c r="G18" i="111"/>
  <c r="F18" i="111"/>
  <c r="Q17" i="111"/>
  <c r="P17" i="111"/>
  <c r="O17" i="111"/>
  <c r="N17" i="111"/>
  <c r="M17" i="111"/>
  <c r="L17" i="111"/>
  <c r="K17" i="111"/>
  <c r="J17" i="111"/>
  <c r="I17" i="111"/>
  <c r="H17" i="111"/>
  <c r="G17" i="111"/>
  <c r="F17" i="111"/>
  <c r="Q16" i="111"/>
  <c r="P16" i="111"/>
  <c r="O16" i="111"/>
  <c r="N16" i="111"/>
  <c r="M16" i="111"/>
  <c r="L16" i="111"/>
  <c r="K16" i="111"/>
  <c r="J16" i="111"/>
  <c r="I16" i="111"/>
  <c r="H16" i="111"/>
  <c r="G16" i="111"/>
  <c r="F16" i="111"/>
  <c r="Q15" i="111"/>
  <c r="P15" i="111"/>
  <c r="O15" i="111"/>
  <c r="N15" i="111"/>
  <c r="M15" i="111"/>
  <c r="L15" i="111"/>
  <c r="K15" i="111"/>
  <c r="J15" i="111"/>
  <c r="I15" i="111"/>
  <c r="H15" i="111"/>
  <c r="G15" i="111"/>
  <c r="F15" i="111"/>
  <c r="Q14" i="111"/>
  <c r="P14" i="111"/>
  <c r="O14" i="111"/>
  <c r="N14" i="111"/>
  <c r="M14" i="111"/>
  <c r="L14" i="111"/>
  <c r="K14" i="111"/>
  <c r="J14" i="111"/>
  <c r="I14" i="111"/>
  <c r="H14" i="111"/>
  <c r="G14" i="111"/>
  <c r="F14" i="111"/>
  <c r="Q13" i="111"/>
  <c r="P13" i="111"/>
  <c r="O13" i="111"/>
  <c r="N13" i="111"/>
  <c r="M13" i="111"/>
  <c r="L13" i="111"/>
  <c r="K13" i="111"/>
  <c r="J13" i="111"/>
  <c r="I13" i="111"/>
  <c r="H13" i="111"/>
  <c r="G13" i="111"/>
  <c r="F13" i="111"/>
  <c r="Q12" i="111"/>
  <c r="P12" i="111"/>
  <c r="O12" i="111"/>
  <c r="N12" i="111"/>
  <c r="M12" i="111"/>
  <c r="L12" i="111"/>
  <c r="K12" i="111"/>
  <c r="J12" i="111"/>
  <c r="I12" i="111"/>
  <c r="H12" i="111"/>
  <c r="G12" i="111"/>
  <c r="F12" i="111"/>
  <c r="Q11" i="111"/>
  <c r="P11" i="111"/>
  <c r="O11" i="111"/>
  <c r="N11" i="111"/>
  <c r="M11" i="111"/>
  <c r="L11" i="111"/>
  <c r="K11" i="111"/>
  <c r="J11" i="111"/>
  <c r="I11" i="111"/>
  <c r="H11" i="111"/>
  <c r="G11" i="111"/>
  <c r="F11" i="111"/>
  <c r="Q10" i="111"/>
  <c r="P10" i="111"/>
  <c r="O10" i="111"/>
  <c r="N10" i="111"/>
  <c r="M10" i="111"/>
  <c r="L10" i="111"/>
  <c r="K10" i="111"/>
  <c r="J10" i="111"/>
  <c r="I10" i="111"/>
  <c r="H10" i="111"/>
  <c r="G10" i="111"/>
  <c r="F10" i="111"/>
  <c r="Q9" i="111"/>
  <c r="P9" i="111"/>
  <c r="O9" i="111"/>
  <c r="N9" i="111"/>
  <c r="M9" i="111"/>
  <c r="L9" i="111"/>
  <c r="K9" i="111"/>
  <c r="J9" i="111"/>
  <c r="I9" i="111"/>
  <c r="H9" i="111"/>
  <c r="G9" i="111"/>
  <c r="F9" i="111"/>
  <c r="Q8" i="111"/>
  <c r="P8" i="111"/>
  <c r="O8" i="111"/>
  <c r="N8" i="111"/>
  <c r="M8" i="111"/>
  <c r="L8" i="111"/>
  <c r="K8" i="111"/>
  <c r="J8" i="111"/>
  <c r="I8" i="111"/>
  <c r="H8" i="111"/>
  <c r="G8" i="111"/>
  <c r="F8" i="111"/>
  <c r="Q7" i="111"/>
  <c r="P7" i="111"/>
  <c r="O7" i="111"/>
  <c r="N7" i="111"/>
  <c r="M7" i="111"/>
  <c r="L7" i="111"/>
  <c r="K7" i="111"/>
  <c r="J7" i="111"/>
  <c r="I7" i="111"/>
  <c r="H7" i="111"/>
  <c r="G7" i="111"/>
  <c r="F7" i="111"/>
  <c r="Q6" i="111"/>
  <c r="P6" i="111"/>
  <c r="O6" i="111"/>
  <c r="N6" i="111"/>
  <c r="M6" i="111"/>
  <c r="L6" i="111"/>
  <c r="K6" i="111"/>
  <c r="J6" i="111"/>
  <c r="I6" i="111"/>
  <c r="H6" i="111"/>
  <c r="G6" i="111"/>
  <c r="F6" i="111"/>
  <c r="E31" i="111"/>
  <c r="T31" i="111" s="1"/>
  <c r="E30" i="111"/>
  <c r="T30" i="111" s="1"/>
  <c r="E29" i="111"/>
  <c r="T29" i="111" s="1"/>
  <c r="E28" i="111"/>
  <c r="E27" i="111"/>
  <c r="T27" i="111" s="1"/>
  <c r="E26" i="111"/>
  <c r="T26" i="111" s="1"/>
  <c r="E25" i="111"/>
  <c r="T25" i="111" s="1"/>
  <c r="E24" i="111"/>
  <c r="E23" i="111"/>
  <c r="T23" i="111" s="1"/>
  <c r="E22" i="111"/>
  <c r="T22" i="111" s="1"/>
  <c r="E21" i="111"/>
  <c r="T21" i="111" s="1"/>
  <c r="E20" i="111"/>
  <c r="E19" i="111"/>
  <c r="T19" i="111" s="1"/>
  <c r="E18" i="111"/>
  <c r="T18" i="111" s="1"/>
  <c r="E17" i="111"/>
  <c r="T17" i="111" s="1"/>
  <c r="E16" i="111"/>
  <c r="E15" i="111"/>
  <c r="T15" i="111" s="1"/>
  <c r="E14" i="111"/>
  <c r="T14" i="111" s="1"/>
  <c r="E13" i="111"/>
  <c r="E12" i="111"/>
  <c r="E11" i="111"/>
  <c r="T11" i="111" s="1"/>
  <c r="E10" i="111"/>
  <c r="T10" i="111" s="1"/>
  <c r="E9" i="111"/>
  <c r="T9" i="111" s="1"/>
  <c r="E8" i="111"/>
  <c r="E7" i="111"/>
  <c r="T7" i="111" s="1"/>
  <c r="E6" i="111"/>
  <c r="T6" i="111" s="1"/>
  <c r="V6" i="111" l="1"/>
  <c r="W6" i="111"/>
  <c r="U7" i="111"/>
  <c r="V8" i="111"/>
  <c r="W8" i="111"/>
  <c r="U9" i="111"/>
  <c r="V10" i="111"/>
  <c r="W10" i="111"/>
  <c r="U11" i="111"/>
  <c r="V12" i="111"/>
  <c r="W12" i="111"/>
  <c r="U13" i="111"/>
  <c r="V14" i="111"/>
  <c r="W14" i="111"/>
  <c r="U15" i="111"/>
  <c r="V16" i="111"/>
  <c r="W16" i="111"/>
  <c r="U17" i="111"/>
  <c r="V18" i="111"/>
  <c r="W18" i="111"/>
  <c r="U19" i="111"/>
  <c r="V20" i="111"/>
  <c r="W20" i="111"/>
  <c r="U21" i="111"/>
  <c r="V22" i="111"/>
  <c r="W22" i="111"/>
  <c r="U23" i="111"/>
  <c r="V24" i="111"/>
  <c r="W24" i="111"/>
  <c r="U25" i="111"/>
  <c r="V26" i="111"/>
  <c r="W26" i="111"/>
  <c r="U27" i="111"/>
  <c r="V28" i="111"/>
  <c r="W28" i="111"/>
  <c r="U29" i="111"/>
  <c r="V30" i="111"/>
  <c r="W30" i="111"/>
  <c r="U31" i="111"/>
  <c r="V7" i="111"/>
  <c r="W7" i="111"/>
  <c r="U8" i="111"/>
  <c r="V9" i="111"/>
  <c r="W9" i="111"/>
  <c r="U10" i="111"/>
  <c r="V11" i="111"/>
  <c r="W11" i="111"/>
  <c r="U12" i="111"/>
  <c r="V13" i="111"/>
  <c r="W13" i="111"/>
  <c r="U14" i="111"/>
  <c r="V15" i="111"/>
  <c r="W15" i="111"/>
  <c r="U16" i="111"/>
  <c r="V17" i="111"/>
  <c r="W17" i="111"/>
  <c r="U18" i="111"/>
  <c r="V19" i="111"/>
  <c r="W19" i="111"/>
  <c r="U20" i="111"/>
  <c r="V21" i="111"/>
  <c r="W21" i="111"/>
  <c r="U22" i="111"/>
  <c r="V23" i="111"/>
  <c r="W23" i="111"/>
  <c r="U24" i="111"/>
  <c r="V25" i="111"/>
  <c r="W25" i="111"/>
  <c r="U26" i="111"/>
  <c r="V27" i="111"/>
  <c r="W27" i="111"/>
  <c r="U28" i="111"/>
  <c r="V29" i="111"/>
  <c r="W29" i="111"/>
  <c r="U30" i="111"/>
  <c r="V31" i="111"/>
  <c r="W31" i="111"/>
  <c r="S9" i="111"/>
  <c r="S13" i="111"/>
  <c r="S25" i="111"/>
  <c r="T13" i="111"/>
  <c r="S17" i="111"/>
  <c r="S7" i="111"/>
  <c r="S11" i="111"/>
  <c r="S19" i="111"/>
  <c r="S27" i="111"/>
  <c r="S8" i="111"/>
  <c r="S15" i="111"/>
  <c r="S23" i="111"/>
  <c r="S31" i="111"/>
  <c r="S29" i="111"/>
  <c r="S21" i="111"/>
  <c r="S12" i="111"/>
  <c r="S16" i="111"/>
  <c r="S20" i="111"/>
  <c r="S24" i="111"/>
  <c r="S28" i="111"/>
  <c r="U6" i="111"/>
  <c r="S10" i="111"/>
  <c r="S14" i="111"/>
  <c r="S18" i="111"/>
  <c r="S22" i="111"/>
  <c r="S26" i="111"/>
  <c r="S30" i="111"/>
  <c r="T8" i="111"/>
  <c r="T12" i="111"/>
  <c r="T16" i="111"/>
  <c r="T20" i="111"/>
  <c r="T24" i="111"/>
  <c r="T28" i="111"/>
  <c r="S6" i="111"/>
  <c r="E3" i="37" s="1"/>
  <c r="H667" i="100" l="1"/>
  <c r="H666" i="100"/>
  <c r="H665" i="100"/>
  <c r="H664" i="100"/>
  <c r="H663" i="100"/>
  <c r="H662" i="100"/>
  <c r="M666" i="100"/>
  <c r="M665" i="100"/>
  <c r="M664" i="100"/>
  <c r="M663" i="100"/>
  <c r="M662" i="100"/>
  <c r="F667" i="100"/>
  <c r="F666" i="100"/>
  <c r="F665" i="100"/>
  <c r="F664" i="100"/>
  <c r="F663" i="100"/>
  <c r="F662" i="100"/>
  <c r="F660" i="100"/>
  <c r="F661" i="100"/>
  <c r="F628" i="100"/>
  <c r="F651" i="100"/>
  <c r="F653" i="100"/>
  <c r="F658" i="100"/>
  <c r="F657" i="100"/>
  <c r="F647" i="100"/>
  <c r="F652" i="100"/>
  <c r="F656" i="100"/>
  <c r="F650" i="100"/>
  <c r="F655" i="100"/>
  <c r="F654" i="100"/>
  <c r="F659" i="100"/>
  <c r="F649" i="100"/>
  <c r="F648" i="100"/>
  <c r="F646" i="100"/>
  <c r="F645" i="100"/>
  <c r="F644" i="100"/>
  <c r="F643" i="100"/>
  <c r="F642" i="100"/>
  <c r="F641" i="100"/>
  <c r="F640" i="100"/>
  <c r="F639" i="100"/>
  <c r="F638" i="100"/>
  <c r="F637" i="100"/>
  <c r="F636" i="100"/>
  <c r="F635" i="100"/>
  <c r="F634" i="100"/>
  <c r="F633" i="100"/>
  <c r="F632" i="100"/>
  <c r="F631" i="100"/>
  <c r="F630" i="100"/>
  <c r="F629" i="100"/>
  <c r="F627" i="100"/>
  <c r="F626" i="100"/>
  <c r="F625" i="100"/>
  <c r="F624" i="100"/>
  <c r="F623" i="100"/>
  <c r="F622" i="100"/>
  <c r="F621" i="100"/>
  <c r="F620" i="100"/>
  <c r="F619" i="100"/>
  <c r="F618" i="100"/>
  <c r="F617" i="100"/>
  <c r="F616" i="100"/>
  <c r="F615" i="100"/>
  <c r="F614" i="100"/>
  <c r="F613" i="100"/>
  <c r="F612" i="100"/>
  <c r="F611" i="100"/>
  <c r="F610" i="100"/>
  <c r="F609" i="100"/>
  <c r="F608" i="100"/>
  <c r="F607" i="100"/>
  <c r="F606" i="100"/>
  <c r="F605" i="100"/>
  <c r="F604" i="100"/>
  <c r="F603" i="100"/>
  <c r="F602" i="100"/>
  <c r="F601" i="100"/>
  <c r="F600" i="100"/>
  <c r="F599" i="100"/>
  <c r="F598" i="100"/>
  <c r="F597" i="100"/>
  <c r="F596" i="100"/>
  <c r="F595" i="100"/>
  <c r="F594" i="100"/>
  <c r="F593" i="100"/>
  <c r="F592" i="100"/>
  <c r="F591" i="100"/>
  <c r="F590" i="100"/>
  <c r="F589" i="100"/>
  <c r="F588" i="100"/>
  <c r="F587" i="100"/>
  <c r="F586" i="100"/>
  <c r="F585" i="100"/>
  <c r="F584" i="100"/>
  <c r="F583" i="100"/>
  <c r="F582" i="100"/>
  <c r="F581" i="100"/>
  <c r="F580" i="100"/>
  <c r="F579" i="100"/>
  <c r="F578" i="100"/>
  <c r="F577" i="100"/>
  <c r="F576" i="100"/>
  <c r="F575" i="100"/>
  <c r="F574" i="100"/>
  <c r="F573" i="100"/>
  <c r="F572" i="100"/>
  <c r="F571" i="100"/>
  <c r="F570" i="100"/>
  <c r="F569" i="100"/>
  <c r="F568" i="100"/>
  <c r="F567" i="100"/>
  <c r="F566" i="100"/>
  <c r="F565" i="100"/>
  <c r="F564" i="100"/>
  <c r="F563" i="100"/>
  <c r="F562" i="100"/>
  <c r="F561" i="100"/>
  <c r="F560" i="100"/>
  <c r="F559" i="100"/>
  <c r="F558" i="100"/>
  <c r="F557" i="100"/>
  <c r="F556" i="100"/>
  <c r="F555" i="100"/>
  <c r="F554" i="100"/>
  <c r="F553" i="100"/>
  <c r="F552" i="100"/>
  <c r="F551" i="100"/>
  <c r="F550" i="100"/>
  <c r="F549" i="100"/>
  <c r="F548" i="100"/>
  <c r="F547" i="100"/>
  <c r="F546" i="100"/>
  <c r="F545" i="100"/>
  <c r="F544" i="100"/>
  <c r="F543" i="100"/>
  <c r="F542" i="100"/>
  <c r="F541" i="100"/>
  <c r="F540" i="100"/>
  <c r="F539" i="100"/>
  <c r="F538" i="100"/>
  <c r="F537" i="100"/>
  <c r="F536" i="100"/>
  <c r="F535" i="100"/>
  <c r="F534" i="100"/>
  <c r="F533" i="100"/>
  <c r="F532" i="100"/>
  <c r="F531" i="100"/>
  <c r="F530" i="100"/>
  <c r="F529" i="100"/>
  <c r="F528" i="100"/>
  <c r="F527" i="100"/>
  <c r="F526" i="100"/>
  <c r="F525" i="100"/>
  <c r="F524" i="100"/>
  <c r="F523" i="100"/>
  <c r="F522" i="100"/>
  <c r="F521" i="100"/>
  <c r="F520" i="100"/>
  <c r="F519" i="100"/>
  <c r="F518" i="100"/>
  <c r="F517" i="100"/>
  <c r="F516" i="100"/>
  <c r="F515" i="100"/>
  <c r="F514" i="100"/>
  <c r="F513" i="100"/>
  <c r="F512" i="100"/>
  <c r="F511" i="100"/>
  <c r="F510" i="100"/>
  <c r="F509" i="100"/>
  <c r="F508" i="100"/>
  <c r="F507" i="100"/>
  <c r="F506" i="100"/>
  <c r="F505" i="100"/>
  <c r="F504" i="100"/>
  <c r="F503" i="100"/>
  <c r="F502" i="100"/>
  <c r="F501" i="100"/>
  <c r="F500" i="100"/>
  <c r="F499" i="100"/>
  <c r="F498" i="100"/>
  <c r="F497" i="100"/>
  <c r="F496" i="100"/>
  <c r="F495" i="100"/>
  <c r="F494" i="100"/>
  <c r="F493" i="100"/>
  <c r="F492" i="100"/>
  <c r="F491" i="100"/>
  <c r="F490" i="100"/>
  <c r="F489" i="100"/>
  <c r="F488" i="100"/>
  <c r="F487" i="100"/>
  <c r="F486" i="100"/>
  <c r="F485" i="100"/>
  <c r="F484" i="100"/>
  <c r="F483" i="100"/>
  <c r="F482" i="100"/>
  <c r="F481" i="100"/>
  <c r="F480" i="100"/>
  <c r="F479" i="100"/>
  <c r="F478" i="100"/>
  <c r="F477" i="100"/>
  <c r="F476" i="100"/>
  <c r="F475" i="100"/>
  <c r="F474" i="100"/>
  <c r="F473" i="100"/>
  <c r="F472" i="100"/>
  <c r="F471" i="100"/>
  <c r="F470" i="100"/>
  <c r="F469" i="100"/>
  <c r="F468" i="100"/>
  <c r="F467" i="100"/>
  <c r="F466" i="100"/>
  <c r="F465" i="100"/>
  <c r="F464" i="100"/>
  <c r="F463" i="100"/>
  <c r="F462" i="100"/>
  <c r="F461" i="100"/>
  <c r="F460" i="100"/>
  <c r="F459" i="100"/>
  <c r="F458" i="100"/>
  <c r="F457" i="100"/>
  <c r="F456" i="100"/>
  <c r="F455" i="100"/>
  <c r="F454" i="100"/>
  <c r="F453" i="100"/>
  <c r="F452" i="100"/>
  <c r="F451" i="100"/>
  <c r="F450" i="100"/>
  <c r="F449" i="100"/>
  <c r="F448" i="100"/>
  <c r="F447" i="100"/>
  <c r="F446" i="100"/>
  <c r="F445" i="100"/>
  <c r="F444" i="100"/>
  <c r="F443" i="100"/>
  <c r="F442" i="100"/>
  <c r="F441" i="100"/>
  <c r="F440" i="100"/>
  <c r="F439" i="100"/>
  <c r="F438" i="100"/>
  <c r="F437" i="100"/>
  <c r="F436" i="100"/>
  <c r="F435" i="100"/>
  <c r="F434" i="100"/>
  <c r="F433" i="100"/>
  <c r="F432" i="100"/>
  <c r="F431" i="100"/>
  <c r="F430" i="100"/>
  <c r="F429" i="100"/>
  <c r="F428" i="100"/>
  <c r="F427" i="100"/>
  <c r="F426" i="100"/>
  <c r="F425" i="100"/>
  <c r="F424" i="100"/>
  <c r="F423" i="100"/>
  <c r="F422" i="100"/>
  <c r="F421" i="100"/>
  <c r="F420" i="100"/>
  <c r="F419" i="100"/>
  <c r="F418" i="100"/>
  <c r="F417" i="100"/>
  <c r="F416" i="100"/>
  <c r="F415" i="100"/>
  <c r="F414" i="100"/>
  <c r="F413" i="100"/>
  <c r="F412" i="100"/>
  <c r="F411" i="100"/>
  <c r="F410" i="100"/>
  <c r="F409" i="100"/>
  <c r="F408" i="100"/>
  <c r="F407" i="100"/>
  <c r="F406" i="100"/>
  <c r="F405" i="100"/>
  <c r="F404" i="100"/>
  <c r="F403" i="100"/>
  <c r="F402" i="100"/>
  <c r="F401" i="100"/>
  <c r="F400" i="100"/>
  <c r="F399" i="100"/>
  <c r="F398" i="100"/>
  <c r="F397" i="100"/>
  <c r="F396" i="100"/>
  <c r="F395" i="100"/>
  <c r="F394" i="100"/>
  <c r="F393" i="100"/>
  <c r="F392" i="100"/>
  <c r="F391" i="100"/>
  <c r="F390" i="100"/>
  <c r="F389" i="100"/>
  <c r="F388" i="100"/>
  <c r="F387" i="100"/>
  <c r="F386" i="100"/>
  <c r="F385" i="100"/>
  <c r="F384" i="100"/>
  <c r="F383" i="100"/>
  <c r="F382" i="100"/>
  <c r="F381" i="100"/>
  <c r="F380" i="100"/>
  <c r="F379" i="100"/>
  <c r="F378" i="100"/>
  <c r="F377" i="100"/>
  <c r="F376" i="100"/>
  <c r="F375" i="100"/>
  <c r="F374" i="100"/>
  <c r="F373" i="100"/>
  <c r="F372" i="100"/>
  <c r="F371" i="100"/>
  <c r="F370" i="100"/>
  <c r="F369" i="100"/>
  <c r="F368" i="100"/>
  <c r="F367" i="100"/>
  <c r="F366" i="100"/>
  <c r="F365" i="100"/>
  <c r="F364" i="100"/>
  <c r="F363" i="100"/>
  <c r="F362" i="100"/>
  <c r="F361" i="100"/>
  <c r="F360" i="100"/>
  <c r="F359" i="100"/>
  <c r="F358" i="100"/>
  <c r="F357" i="100"/>
  <c r="F356" i="100"/>
  <c r="F355" i="100"/>
  <c r="F354" i="100"/>
  <c r="F353" i="100"/>
  <c r="F352" i="100"/>
  <c r="F351" i="100"/>
  <c r="F350" i="100"/>
  <c r="F349" i="100"/>
  <c r="F348" i="100"/>
  <c r="F347" i="100"/>
  <c r="F346" i="100"/>
  <c r="F345" i="100"/>
  <c r="F344" i="100"/>
  <c r="F343" i="100"/>
  <c r="F342" i="100"/>
  <c r="F341" i="100"/>
  <c r="F340" i="100"/>
  <c r="F339" i="100"/>
  <c r="F338" i="100"/>
  <c r="F337" i="100"/>
  <c r="F336" i="100"/>
  <c r="F335" i="100"/>
  <c r="F334" i="100"/>
  <c r="F333" i="100"/>
  <c r="F332" i="100"/>
  <c r="F331" i="100"/>
  <c r="F330" i="100"/>
  <c r="F329" i="100"/>
  <c r="F328" i="100"/>
  <c r="F327" i="100"/>
  <c r="F326" i="100"/>
  <c r="F325" i="100"/>
  <c r="F324" i="100"/>
  <c r="F323" i="100"/>
  <c r="F322" i="100"/>
  <c r="F321" i="100"/>
  <c r="F320" i="100"/>
  <c r="F319" i="100"/>
  <c r="F318" i="100"/>
  <c r="F317" i="100"/>
  <c r="F316" i="100"/>
  <c r="F315" i="100"/>
  <c r="F314" i="100"/>
  <c r="F313" i="100"/>
  <c r="F312" i="100"/>
  <c r="F311" i="100"/>
  <c r="F310" i="100"/>
  <c r="F309" i="100"/>
  <c r="F308" i="100"/>
  <c r="F307" i="100"/>
  <c r="F306" i="100"/>
  <c r="F305" i="100"/>
  <c r="F304" i="100"/>
  <c r="F303" i="100"/>
  <c r="F302" i="100"/>
  <c r="F301" i="100"/>
  <c r="F300" i="100"/>
  <c r="F299" i="100"/>
  <c r="F298" i="100"/>
  <c r="F297" i="100"/>
  <c r="F296" i="100"/>
  <c r="F295" i="100"/>
  <c r="F294" i="100"/>
  <c r="F293" i="100"/>
  <c r="F292" i="100"/>
  <c r="F291" i="100"/>
  <c r="F290" i="100"/>
  <c r="F289" i="100"/>
  <c r="F288" i="100"/>
  <c r="F287" i="100"/>
  <c r="F286" i="100"/>
  <c r="F285" i="100"/>
  <c r="F284" i="100"/>
  <c r="F283" i="100"/>
  <c r="F282" i="100"/>
  <c r="F281" i="100"/>
  <c r="F280" i="100"/>
  <c r="F279" i="100"/>
  <c r="F278" i="100"/>
  <c r="F277" i="100"/>
  <c r="F276" i="100"/>
  <c r="F275" i="100"/>
  <c r="F274" i="100"/>
  <c r="F273" i="100"/>
  <c r="F272" i="100"/>
  <c r="F271" i="100"/>
  <c r="F270" i="100"/>
  <c r="F269" i="100"/>
  <c r="F268" i="100"/>
  <c r="F267" i="100"/>
  <c r="F266" i="100"/>
  <c r="F265" i="100"/>
  <c r="F264" i="100"/>
  <c r="F263" i="100"/>
  <c r="F262" i="100"/>
  <c r="F261" i="100"/>
  <c r="F260" i="100"/>
  <c r="F259" i="100"/>
  <c r="F258" i="100"/>
  <c r="F257" i="100"/>
  <c r="F256" i="100"/>
  <c r="F255" i="100"/>
  <c r="F254" i="100"/>
  <c r="F253" i="100"/>
  <c r="F252" i="100"/>
  <c r="F251" i="100"/>
  <c r="F250" i="100"/>
  <c r="F249" i="100"/>
  <c r="F248" i="100"/>
  <c r="F247" i="100"/>
  <c r="F246" i="100"/>
  <c r="F245" i="100"/>
  <c r="F244" i="100"/>
  <c r="F243" i="100"/>
  <c r="F242" i="100"/>
  <c r="F241" i="100"/>
  <c r="F240" i="100"/>
  <c r="F239" i="100"/>
  <c r="F238" i="100"/>
  <c r="F237" i="100"/>
  <c r="F236" i="100"/>
  <c r="F235" i="100"/>
  <c r="F234" i="100"/>
  <c r="F233" i="100"/>
  <c r="F232" i="100"/>
  <c r="F231" i="100"/>
  <c r="F230" i="100"/>
  <c r="F229" i="100"/>
  <c r="F228" i="100"/>
  <c r="F227" i="100"/>
  <c r="F226" i="100"/>
  <c r="F225" i="100"/>
  <c r="F224" i="100"/>
  <c r="F223" i="100"/>
  <c r="F222" i="100"/>
  <c r="F221" i="100"/>
  <c r="F220" i="100"/>
  <c r="F219" i="100"/>
  <c r="F218" i="100"/>
  <c r="F217" i="100"/>
  <c r="F216" i="100"/>
  <c r="F215" i="100"/>
  <c r="F214" i="100"/>
  <c r="F213" i="100"/>
  <c r="F212" i="100"/>
  <c r="F211" i="100"/>
  <c r="F210" i="100"/>
  <c r="F209" i="100"/>
  <c r="F208" i="100"/>
  <c r="F207" i="100"/>
  <c r="F206" i="100"/>
  <c r="F205" i="100"/>
  <c r="F204" i="100"/>
  <c r="F203" i="100"/>
  <c r="F202" i="100"/>
  <c r="F201" i="100"/>
  <c r="F200" i="100"/>
  <c r="F199" i="100"/>
  <c r="F198" i="100"/>
  <c r="F197" i="100"/>
  <c r="F196" i="100"/>
  <c r="F195" i="100"/>
  <c r="F194" i="100"/>
  <c r="F193" i="100"/>
  <c r="F192" i="100"/>
  <c r="F191" i="100"/>
  <c r="F190" i="100"/>
  <c r="F189" i="100"/>
  <c r="F188" i="100"/>
  <c r="F187" i="100"/>
  <c r="F186" i="100"/>
  <c r="F185" i="100"/>
  <c r="F184" i="100"/>
  <c r="F183" i="100"/>
  <c r="F182" i="100"/>
  <c r="F181" i="100"/>
  <c r="F180" i="100"/>
  <c r="F179" i="100"/>
  <c r="F178" i="100"/>
  <c r="F177" i="100"/>
  <c r="F176" i="100"/>
  <c r="F175" i="100"/>
  <c r="F174" i="100"/>
  <c r="F173" i="100"/>
  <c r="F172" i="100"/>
  <c r="F171" i="100"/>
  <c r="F170" i="100"/>
  <c r="F169" i="100"/>
  <c r="F168" i="100"/>
  <c r="F167" i="100"/>
  <c r="F166" i="100"/>
  <c r="F165" i="100"/>
  <c r="F164" i="100"/>
  <c r="F163" i="100"/>
  <c r="F162" i="100"/>
  <c r="F161" i="100"/>
  <c r="F160" i="100"/>
  <c r="F159" i="100"/>
  <c r="F158" i="100"/>
  <c r="F157" i="100"/>
  <c r="F156" i="100"/>
  <c r="F155" i="100"/>
  <c r="F154" i="100"/>
  <c r="F153" i="100"/>
  <c r="F152" i="100"/>
  <c r="F151" i="100"/>
  <c r="F150" i="100"/>
  <c r="F149" i="100"/>
  <c r="F148" i="100"/>
  <c r="F147" i="100"/>
  <c r="F146" i="100"/>
  <c r="F145" i="100"/>
  <c r="F144" i="100"/>
  <c r="F143" i="100"/>
  <c r="F142" i="100"/>
  <c r="F141" i="100"/>
  <c r="F140" i="100"/>
  <c r="F139" i="100"/>
  <c r="F138" i="100"/>
  <c r="F137" i="100"/>
  <c r="F136" i="100"/>
  <c r="F135" i="100"/>
  <c r="F134" i="100"/>
  <c r="F133" i="100"/>
  <c r="F132" i="100"/>
  <c r="F131" i="100"/>
  <c r="F130" i="100"/>
  <c r="F129" i="100"/>
  <c r="F128" i="100"/>
  <c r="F127" i="100"/>
  <c r="F126" i="100"/>
  <c r="F125" i="100"/>
  <c r="F124" i="100"/>
  <c r="F123" i="100"/>
  <c r="F122" i="100"/>
  <c r="F121" i="100"/>
  <c r="F120" i="100"/>
  <c r="F119" i="100"/>
  <c r="F118" i="100"/>
  <c r="F117" i="100"/>
  <c r="F116" i="100"/>
  <c r="F115" i="100"/>
  <c r="F114" i="100"/>
  <c r="F113" i="100"/>
  <c r="F112" i="100"/>
  <c r="F111" i="100"/>
  <c r="F110" i="100"/>
  <c r="F109" i="100"/>
  <c r="F108" i="100"/>
  <c r="F107" i="100"/>
  <c r="F106" i="100"/>
  <c r="F105" i="100"/>
  <c r="F104" i="100"/>
  <c r="F103" i="100"/>
  <c r="F102" i="100"/>
  <c r="F101" i="100"/>
  <c r="F100" i="100"/>
  <c r="F99" i="100"/>
  <c r="F98" i="100"/>
  <c r="F97" i="100"/>
  <c r="F96" i="100"/>
  <c r="F95" i="100"/>
  <c r="F94" i="100"/>
  <c r="F93" i="100"/>
  <c r="F92" i="100"/>
  <c r="F91" i="100"/>
  <c r="F90" i="100"/>
  <c r="F89" i="100"/>
  <c r="F88" i="100"/>
  <c r="F87" i="100"/>
  <c r="F86" i="100"/>
  <c r="F85" i="100"/>
  <c r="F84" i="100"/>
  <c r="F83" i="100"/>
  <c r="F82" i="100"/>
  <c r="F81" i="100"/>
  <c r="F80" i="100"/>
  <c r="F79" i="100"/>
  <c r="F78" i="100"/>
  <c r="F77" i="100"/>
  <c r="F76" i="100"/>
  <c r="F75" i="100"/>
  <c r="F74" i="100"/>
  <c r="F73" i="100"/>
  <c r="F72" i="100"/>
  <c r="F71" i="100"/>
  <c r="F70" i="100"/>
  <c r="F69" i="100"/>
  <c r="F68" i="100"/>
  <c r="F67" i="100"/>
  <c r="F66" i="100"/>
  <c r="F65" i="100"/>
  <c r="F64" i="100"/>
  <c r="F63" i="100"/>
  <c r="F62" i="100"/>
  <c r="F61" i="100"/>
  <c r="F60" i="100"/>
  <c r="F59" i="100"/>
  <c r="F58" i="100"/>
  <c r="F57" i="100"/>
  <c r="F56" i="100"/>
  <c r="F55" i="100"/>
  <c r="F54" i="100"/>
  <c r="F53" i="100"/>
  <c r="F52" i="100"/>
  <c r="F51" i="100"/>
  <c r="F50" i="100"/>
  <c r="F49" i="100"/>
  <c r="F48" i="100"/>
  <c r="F47" i="100"/>
  <c r="F46" i="100"/>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D25" i="93" l="1"/>
  <c r="F25" i="93" s="1"/>
  <c r="E5765" i="105"/>
  <c r="E5764" i="105"/>
  <c r="E5763" i="105"/>
  <c r="E5762" i="105"/>
  <c r="E5761" i="105"/>
  <c r="E5760" i="105"/>
  <c r="E5759" i="105"/>
  <c r="E5758" i="105"/>
  <c r="E5757" i="105"/>
  <c r="E5756" i="105"/>
  <c r="E5755" i="105"/>
  <c r="E5754" i="105"/>
  <c r="E5753" i="105"/>
  <c r="E5752" i="105"/>
  <c r="E5751" i="105"/>
  <c r="E5750" i="105"/>
  <c r="E5749" i="105"/>
  <c r="E5748" i="105"/>
  <c r="E5747" i="105"/>
  <c r="E5746" i="105"/>
  <c r="E5745" i="105"/>
  <c r="E5744" i="105"/>
  <c r="E5743" i="105"/>
  <c r="E5742" i="105"/>
  <c r="E5741" i="105"/>
  <c r="E5740" i="105"/>
  <c r="E5739" i="105"/>
  <c r="E5738" i="105"/>
  <c r="E5737" i="105"/>
  <c r="E5736" i="105"/>
  <c r="E5735" i="105"/>
  <c r="E5734" i="105"/>
  <c r="E5733" i="105"/>
  <c r="E5732" i="105"/>
  <c r="E5730" i="105"/>
  <c r="E5729" i="105"/>
  <c r="E5728" i="105"/>
  <c r="E5727" i="105"/>
  <c r="E5726" i="105"/>
  <c r="E5725" i="105"/>
  <c r="E5724" i="105"/>
  <c r="E5723" i="105"/>
  <c r="E5722" i="105"/>
  <c r="E5721" i="105"/>
  <c r="E5720" i="105"/>
  <c r="E5719" i="105"/>
  <c r="E5718" i="105"/>
  <c r="E5717" i="105"/>
  <c r="E5716" i="105"/>
  <c r="E5715" i="105"/>
  <c r="E5714" i="105"/>
  <c r="E5713" i="105"/>
  <c r="E5712" i="105"/>
  <c r="E5711" i="105"/>
  <c r="E5708" i="105"/>
  <c r="E5707" i="105"/>
  <c r="E5706" i="105"/>
  <c r="E5703" i="105"/>
  <c r="E5702" i="105"/>
  <c r="E5701" i="105"/>
  <c r="E5700" i="105"/>
  <c r="E5699" i="105"/>
  <c r="E5698" i="105"/>
  <c r="E5697" i="105"/>
  <c r="E5696" i="105"/>
  <c r="E5695" i="105"/>
  <c r="E5694" i="105"/>
  <c r="E5693" i="105"/>
  <c r="E5692" i="105"/>
  <c r="E5691" i="105"/>
  <c r="E5690" i="105"/>
  <c r="E5689" i="105"/>
  <c r="E5688" i="105"/>
  <c r="E5687" i="105"/>
  <c r="E5686" i="105"/>
  <c r="E5685" i="105"/>
  <c r="E5684" i="105"/>
  <c r="E5683" i="105"/>
  <c r="E5682" i="105"/>
  <c r="E5681" i="105"/>
  <c r="E5680" i="105"/>
  <c r="E5679" i="105"/>
  <c r="E5678" i="105"/>
  <c r="E5677" i="105"/>
  <c r="E5676" i="105"/>
  <c r="E5675" i="105"/>
  <c r="E5674" i="105"/>
  <c r="E5673" i="105"/>
  <c r="E5672" i="105"/>
  <c r="E5671" i="105"/>
  <c r="E5670" i="105"/>
  <c r="E5669" i="105"/>
  <c r="E5668" i="105"/>
  <c r="E5667" i="105"/>
  <c r="E5666" i="105"/>
  <c r="E5665" i="105"/>
  <c r="E5664" i="105"/>
  <c r="E5663" i="105"/>
  <c r="E5662" i="105"/>
  <c r="E5661" i="105"/>
  <c r="E5660" i="105"/>
  <c r="E5659" i="105"/>
  <c r="E5658" i="105"/>
  <c r="E5657" i="105"/>
  <c r="E5656" i="105"/>
  <c r="E5655" i="105"/>
  <c r="E5654" i="105"/>
  <c r="E5653" i="105"/>
  <c r="E5652" i="105"/>
  <c r="E5651" i="105"/>
  <c r="E5650" i="105"/>
  <c r="E5649" i="105"/>
  <c r="E5648" i="105"/>
  <c r="E5647" i="105"/>
  <c r="E5646" i="105"/>
  <c r="E5645" i="105"/>
  <c r="E5644" i="105"/>
  <c r="E5643" i="105"/>
  <c r="E5642" i="105"/>
  <c r="E5641" i="105"/>
  <c r="E5640" i="105"/>
  <c r="E5639" i="105"/>
  <c r="E5638" i="105"/>
  <c r="E5637" i="105"/>
  <c r="E5636" i="105"/>
  <c r="E5635" i="105"/>
  <c r="E5634" i="105"/>
  <c r="E5633" i="105"/>
  <c r="E5632" i="105"/>
  <c r="E5631" i="105"/>
  <c r="E5630" i="105"/>
  <c r="E5629" i="105"/>
  <c r="E5628" i="105"/>
  <c r="E5627" i="105"/>
  <c r="E5626" i="105"/>
  <c r="E5625" i="105"/>
  <c r="E5624" i="105"/>
  <c r="E5623" i="105"/>
  <c r="E5622" i="105"/>
  <c r="E5621" i="105"/>
  <c r="E5620" i="105"/>
  <c r="E5619" i="105"/>
  <c r="E5618" i="105"/>
  <c r="E5617" i="105"/>
  <c r="E5616" i="105"/>
  <c r="E5615" i="105"/>
  <c r="E5614" i="105"/>
  <c r="E5613" i="105"/>
  <c r="E5612" i="105"/>
  <c r="E5611" i="105"/>
  <c r="E5610" i="105"/>
  <c r="E5609" i="105"/>
  <c r="E5608" i="105"/>
  <c r="E5607" i="105"/>
  <c r="E5606" i="105"/>
  <c r="E5605" i="105"/>
  <c r="E5604" i="105"/>
  <c r="E5603" i="105"/>
  <c r="E5602" i="105"/>
  <c r="E5601" i="105"/>
  <c r="E5600" i="105"/>
  <c r="E5599" i="105"/>
  <c r="E5598" i="105"/>
  <c r="E5597" i="105"/>
  <c r="E5596" i="105"/>
  <c r="E5595" i="105"/>
  <c r="E5594" i="105"/>
  <c r="E5593" i="105"/>
  <c r="E5592" i="105"/>
  <c r="E5591" i="105"/>
  <c r="E5590" i="105"/>
  <c r="E5589" i="105"/>
  <c r="E5588" i="105"/>
  <c r="E5587" i="105"/>
  <c r="E5586" i="105"/>
  <c r="E5585" i="105"/>
  <c r="E5584" i="105"/>
  <c r="E5583" i="105"/>
  <c r="E5582" i="105"/>
  <c r="E5581" i="105"/>
  <c r="E5580" i="105"/>
  <c r="E5579" i="105"/>
  <c r="E5578" i="105"/>
  <c r="E5577" i="105"/>
  <c r="E5576" i="105"/>
  <c r="E5575" i="105"/>
  <c r="E5574" i="105"/>
  <c r="E5573" i="105"/>
  <c r="E5572" i="105"/>
  <c r="E5571" i="105"/>
  <c r="E5570" i="105"/>
  <c r="E5569" i="105"/>
  <c r="E5568" i="105"/>
  <c r="E5567" i="105"/>
  <c r="E5566" i="105"/>
  <c r="E5565" i="105"/>
  <c r="E5564" i="105"/>
  <c r="E5563" i="105"/>
  <c r="E5562" i="105"/>
  <c r="E5561" i="105"/>
  <c r="E5560" i="105"/>
  <c r="E5559" i="105"/>
  <c r="E5558" i="105"/>
  <c r="E5557" i="105"/>
  <c r="E5556" i="105"/>
  <c r="E5555" i="105"/>
  <c r="E5554" i="105"/>
  <c r="E5553" i="105"/>
  <c r="E5552" i="105"/>
  <c r="E5551" i="105"/>
  <c r="E5550" i="105"/>
  <c r="E5549" i="105"/>
  <c r="E5548" i="105"/>
  <c r="E5547" i="105"/>
  <c r="E5546" i="105"/>
  <c r="E5545" i="105"/>
  <c r="E5544" i="105"/>
  <c r="E5543" i="105"/>
  <c r="E5542" i="105"/>
  <c r="E5541" i="105"/>
  <c r="E5540" i="105"/>
  <c r="E5539" i="105"/>
  <c r="E5538" i="105"/>
  <c r="E5537" i="105"/>
  <c r="E5536" i="105"/>
  <c r="E5535" i="105"/>
  <c r="E5534" i="105"/>
  <c r="E5533" i="105"/>
  <c r="E5532" i="105"/>
  <c r="E5531" i="105"/>
  <c r="E5530" i="105"/>
  <c r="E5529" i="105"/>
  <c r="E5528" i="105"/>
  <c r="E5527" i="105"/>
  <c r="E5526" i="105"/>
  <c r="E5525" i="105"/>
  <c r="E5524" i="105"/>
  <c r="E5523" i="105"/>
  <c r="E5522" i="105"/>
  <c r="E5521" i="105"/>
  <c r="E5520" i="105"/>
  <c r="E5519" i="105"/>
  <c r="E5518" i="105"/>
  <c r="E5517" i="105"/>
  <c r="E5516" i="105"/>
  <c r="E5515" i="105"/>
  <c r="E5514" i="105"/>
  <c r="E5513" i="105"/>
  <c r="E5512" i="105"/>
  <c r="E5511" i="105"/>
  <c r="E5510" i="105"/>
  <c r="E5509" i="105"/>
  <c r="E5508" i="105"/>
  <c r="E5507" i="105"/>
  <c r="E5506" i="105"/>
  <c r="E5505" i="105"/>
  <c r="E5504" i="105"/>
  <c r="E5503" i="105"/>
  <c r="E5502" i="105"/>
  <c r="E5501" i="105"/>
  <c r="E5500" i="105"/>
  <c r="E5499" i="105"/>
  <c r="E5498" i="105"/>
  <c r="E5497" i="105"/>
  <c r="E5496" i="105"/>
  <c r="E5495" i="105"/>
  <c r="E5494" i="105"/>
  <c r="E5493" i="105"/>
  <c r="E5492" i="105"/>
  <c r="E5491" i="105"/>
  <c r="E5490" i="105"/>
  <c r="E5489" i="105"/>
  <c r="E5488" i="105"/>
  <c r="E5487" i="105"/>
  <c r="E5486" i="105"/>
  <c r="E5485" i="105"/>
  <c r="E5484" i="105"/>
  <c r="E5483" i="105"/>
  <c r="E5482" i="105"/>
  <c r="E5481" i="105"/>
  <c r="E5480" i="105"/>
  <c r="E5479" i="105"/>
  <c r="E5478" i="105"/>
  <c r="E5477" i="105"/>
  <c r="E5476" i="105"/>
  <c r="E5475" i="105"/>
  <c r="E5474" i="105"/>
  <c r="E5473" i="105"/>
  <c r="E5472" i="105"/>
  <c r="E5471" i="105"/>
  <c r="E5470" i="105"/>
  <c r="E5469" i="105"/>
  <c r="E5468" i="105"/>
  <c r="E5467" i="105"/>
  <c r="E5466" i="105"/>
  <c r="E5465" i="105"/>
  <c r="E5464" i="105"/>
  <c r="E5463" i="105"/>
  <c r="E5462" i="105"/>
  <c r="E5461" i="105"/>
  <c r="E5460" i="105"/>
  <c r="E5459" i="105"/>
  <c r="E5458" i="105"/>
  <c r="E5457" i="105"/>
  <c r="E5456" i="105"/>
  <c r="E5455" i="105"/>
  <c r="E5454" i="105"/>
  <c r="E5453" i="105"/>
  <c r="E5452" i="105"/>
  <c r="E5451" i="105"/>
  <c r="E5450" i="105"/>
  <c r="E5449" i="105"/>
  <c r="E5448" i="105"/>
  <c r="E5447" i="105"/>
  <c r="E5446" i="105"/>
  <c r="E5445" i="105"/>
  <c r="E5444" i="105"/>
  <c r="E5443" i="105"/>
  <c r="E5442" i="105"/>
  <c r="E5441" i="105"/>
  <c r="E5440" i="105"/>
  <c r="E5439" i="105"/>
  <c r="E5438" i="105"/>
  <c r="E5437" i="105"/>
  <c r="E5436" i="105"/>
  <c r="E5435" i="105"/>
  <c r="E5434" i="105"/>
  <c r="E5433" i="105"/>
  <c r="E5432" i="105"/>
  <c r="E5431" i="105"/>
  <c r="E5430" i="105"/>
  <c r="E5429" i="105"/>
  <c r="E5428" i="105"/>
  <c r="E5427" i="105"/>
  <c r="E5426" i="105"/>
  <c r="E5425" i="105"/>
  <c r="E5424" i="105"/>
  <c r="E5423" i="105"/>
  <c r="E5422" i="105"/>
  <c r="E5421" i="105"/>
  <c r="E5420" i="105"/>
  <c r="E5419" i="105"/>
  <c r="E5418" i="105"/>
  <c r="E5417" i="105"/>
  <c r="E5416" i="105"/>
  <c r="E5415" i="105"/>
  <c r="E5414" i="105"/>
  <c r="E5413" i="105"/>
  <c r="E5412" i="105"/>
  <c r="E5411" i="105"/>
  <c r="E5410" i="105"/>
  <c r="E5409" i="105"/>
  <c r="E5408" i="105"/>
  <c r="E5407" i="105"/>
  <c r="E5406" i="105"/>
  <c r="E5405" i="105"/>
  <c r="E5404" i="105"/>
  <c r="E5403" i="105"/>
  <c r="E5402" i="105"/>
  <c r="E5401" i="105"/>
  <c r="E5400" i="105"/>
  <c r="E5399" i="105"/>
  <c r="E5398" i="105"/>
  <c r="E5397" i="105"/>
  <c r="E5396" i="105"/>
  <c r="E5395" i="105"/>
  <c r="E5394" i="105"/>
  <c r="E5393" i="105"/>
  <c r="E5392" i="105"/>
  <c r="E5391" i="105"/>
  <c r="E5390" i="105"/>
  <c r="E5389" i="105"/>
  <c r="E5388" i="105"/>
  <c r="E5387" i="105"/>
  <c r="E5386" i="105"/>
  <c r="E5385" i="105"/>
  <c r="E5384" i="105"/>
  <c r="E5383" i="105"/>
  <c r="E5382" i="105"/>
  <c r="E5381" i="105"/>
  <c r="E5380" i="105"/>
  <c r="E5379" i="105"/>
  <c r="E5378" i="105"/>
  <c r="E5377" i="105"/>
  <c r="E5376" i="105"/>
  <c r="E5375" i="105"/>
  <c r="E5374" i="105"/>
  <c r="E5373" i="105"/>
  <c r="E5372" i="105"/>
  <c r="E5371" i="105"/>
  <c r="E5370" i="105"/>
  <c r="E5369" i="105"/>
  <c r="E5368" i="105"/>
  <c r="E5367" i="105"/>
  <c r="E5366" i="105"/>
  <c r="E5365" i="105"/>
  <c r="E5364" i="105"/>
  <c r="E5363" i="105"/>
  <c r="E5362" i="105"/>
  <c r="E5361" i="105"/>
  <c r="E5360" i="105"/>
  <c r="E5359" i="105"/>
  <c r="E5358" i="105"/>
  <c r="E5357" i="105"/>
  <c r="E5356" i="105"/>
  <c r="E5355" i="105"/>
  <c r="E5354" i="105"/>
  <c r="E5353" i="105"/>
  <c r="E5352" i="105"/>
  <c r="E5351" i="105"/>
  <c r="E5350" i="105"/>
  <c r="E5349" i="105"/>
  <c r="E5348" i="105"/>
  <c r="E5347" i="105"/>
  <c r="E5346" i="105"/>
  <c r="E5345" i="105"/>
  <c r="E5344" i="105"/>
  <c r="E5343" i="105"/>
  <c r="E5342" i="105"/>
  <c r="E5341" i="105"/>
  <c r="E5340" i="105"/>
  <c r="E5339" i="105"/>
  <c r="E5338" i="105"/>
  <c r="E5337" i="105"/>
  <c r="E5336" i="105"/>
  <c r="E5335" i="105"/>
  <c r="E5334" i="105"/>
  <c r="E5333" i="105"/>
  <c r="E5332" i="105"/>
  <c r="E5331" i="105"/>
  <c r="E5330" i="105"/>
  <c r="E5329" i="105"/>
  <c r="E5328" i="105"/>
  <c r="E5327" i="105"/>
  <c r="E5326" i="105"/>
  <c r="E5325" i="105"/>
  <c r="E5324" i="105"/>
  <c r="E5323" i="105"/>
  <c r="E5322" i="105"/>
  <c r="E5321" i="105"/>
  <c r="E5320" i="105"/>
  <c r="E5319" i="105"/>
  <c r="E5318" i="105"/>
  <c r="E5317" i="105"/>
  <c r="E5316" i="105"/>
  <c r="E5315" i="105"/>
  <c r="E5314" i="105"/>
  <c r="E5313" i="105"/>
  <c r="E5312" i="105"/>
  <c r="E5311" i="105"/>
  <c r="E5310" i="105"/>
  <c r="E5309" i="105"/>
  <c r="E5308" i="105"/>
  <c r="E5307" i="105"/>
  <c r="E5306" i="105"/>
  <c r="E5305" i="105"/>
  <c r="E5304" i="105"/>
  <c r="E5303" i="105"/>
  <c r="E5302" i="105"/>
  <c r="E5301" i="105"/>
  <c r="E5300" i="105"/>
  <c r="E5299" i="105"/>
  <c r="E5298" i="105"/>
  <c r="E5297" i="105"/>
  <c r="E5296" i="105"/>
  <c r="E5295" i="105"/>
  <c r="E5294" i="105"/>
  <c r="E5293" i="105"/>
  <c r="E5292" i="105"/>
  <c r="E5291" i="105"/>
  <c r="E5290" i="105"/>
  <c r="E5289" i="105"/>
  <c r="E5288" i="105"/>
  <c r="E5287" i="105"/>
  <c r="E5286" i="105"/>
  <c r="E5285" i="105"/>
  <c r="E5284" i="105"/>
  <c r="E5283" i="105"/>
  <c r="E5282" i="105"/>
  <c r="E5281" i="105"/>
  <c r="E5280" i="105"/>
  <c r="E5279" i="105"/>
  <c r="E5278" i="105"/>
  <c r="E5277" i="105"/>
  <c r="E5276" i="105"/>
  <c r="E5275" i="105"/>
  <c r="E5274" i="105"/>
  <c r="E5273" i="105"/>
  <c r="E5272" i="105"/>
  <c r="E5271" i="105"/>
  <c r="E5270" i="105"/>
  <c r="E5269" i="105"/>
  <c r="E5268" i="105"/>
  <c r="E5267" i="105"/>
  <c r="E5266" i="105"/>
  <c r="E5265" i="105"/>
  <c r="E5264" i="105"/>
  <c r="E5263" i="105"/>
  <c r="E5262" i="105"/>
  <c r="E5261" i="105"/>
  <c r="E5260" i="105"/>
  <c r="E5259" i="105"/>
  <c r="E5258" i="105"/>
  <c r="E5257" i="105"/>
  <c r="E5256" i="105"/>
  <c r="E5255" i="105"/>
  <c r="E5254" i="105"/>
  <c r="E5253" i="105"/>
  <c r="E5252" i="105"/>
  <c r="E5251" i="105"/>
  <c r="E5250" i="105"/>
  <c r="E5249" i="105"/>
  <c r="E5248" i="105"/>
  <c r="E5247" i="105"/>
  <c r="E5246" i="105"/>
  <c r="E5245" i="105"/>
  <c r="E5244" i="105"/>
  <c r="E5243" i="105"/>
  <c r="E5242" i="105"/>
  <c r="E5241" i="105"/>
  <c r="E5240" i="105"/>
  <c r="E5239" i="105"/>
  <c r="E5238" i="105"/>
  <c r="E5237" i="105"/>
  <c r="E5236" i="105"/>
  <c r="E5235" i="105"/>
  <c r="E5234" i="105"/>
  <c r="E5233" i="105"/>
  <c r="E5232" i="105"/>
  <c r="E5231" i="105"/>
  <c r="E5230" i="105"/>
  <c r="E5229" i="105"/>
  <c r="E5228" i="105"/>
  <c r="E5227" i="105"/>
  <c r="E5226" i="105"/>
  <c r="E5225" i="105"/>
  <c r="E5224" i="105"/>
  <c r="E5223" i="105"/>
  <c r="E5222" i="105"/>
  <c r="E5221" i="105"/>
  <c r="E5220" i="105"/>
  <c r="E5219" i="105"/>
  <c r="E5218" i="105"/>
  <c r="E5217" i="105"/>
  <c r="E5216" i="105"/>
  <c r="E5215" i="105"/>
  <c r="E5214" i="105"/>
  <c r="E5213" i="105"/>
  <c r="E5212" i="105"/>
  <c r="E5211" i="105"/>
  <c r="E5210" i="105"/>
  <c r="E5209" i="105"/>
  <c r="E5208" i="105"/>
  <c r="E5207" i="105"/>
  <c r="E5206" i="105"/>
  <c r="E5205" i="105"/>
  <c r="E5204" i="105"/>
  <c r="E5203" i="105"/>
  <c r="E5202" i="105"/>
  <c r="E5201" i="105"/>
  <c r="E5200" i="105"/>
  <c r="E5199" i="105"/>
  <c r="E5198" i="105"/>
  <c r="E5197" i="105"/>
  <c r="E5196" i="105"/>
  <c r="E5195" i="105"/>
  <c r="E5194" i="105"/>
  <c r="E5193" i="105"/>
  <c r="E5192" i="105"/>
  <c r="E5191" i="105"/>
  <c r="E5190" i="105"/>
  <c r="E5189" i="105"/>
  <c r="E5188" i="105"/>
  <c r="E5187" i="105"/>
  <c r="E5186" i="105"/>
  <c r="E5185" i="105"/>
  <c r="E5184" i="105"/>
  <c r="E5183" i="105"/>
  <c r="E5182" i="105"/>
  <c r="E5181" i="105"/>
  <c r="E5180" i="105"/>
  <c r="E5179" i="105"/>
  <c r="E5178" i="105"/>
  <c r="E5177" i="105"/>
  <c r="E5176" i="105"/>
  <c r="E5175" i="105"/>
  <c r="E5174" i="105"/>
  <c r="E5173" i="105"/>
  <c r="E5172" i="105"/>
  <c r="E5171" i="105"/>
  <c r="E5170" i="105"/>
  <c r="E5169" i="105"/>
  <c r="E5168" i="105"/>
  <c r="E5167" i="105"/>
  <c r="E5166" i="105"/>
  <c r="E5165" i="105"/>
  <c r="E5164" i="105"/>
  <c r="E5163" i="105"/>
  <c r="E5162" i="105"/>
  <c r="E5161" i="105"/>
  <c r="E5160" i="105"/>
  <c r="E5159" i="105"/>
  <c r="E5158" i="105"/>
  <c r="E5157" i="105"/>
  <c r="E5156" i="105"/>
  <c r="E5155" i="105"/>
  <c r="E5154" i="105"/>
  <c r="E5153" i="105"/>
  <c r="E5152" i="105"/>
  <c r="E5151" i="105"/>
  <c r="E5150" i="105"/>
  <c r="E5149" i="105"/>
  <c r="E5148" i="105"/>
  <c r="E5147" i="105"/>
  <c r="E5146" i="105"/>
  <c r="E5145" i="105"/>
  <c r="E5144" i="105"/>
  <c r="E5143" i="105"/>
  <c r="E5142" i="105"/>
  <c r="E5141" i="105"/>
  <c r="E5140" i="105"/>
  <c r="E5139" i="105"/>
  <c r="E5138" i="105"/>
  <c r="E5137" i="105"/>
  <c r="E5136" i="105"/>
  <c r="E5135" i="105"/>
  <c r="E5134" i="105"/>
  <c r="E5133" i="105"/>
  <c r="E5132" i="105"/>
  <c r="E5131" i="105"/>
  <c r="E5130" i="105"/>
  <c r="E5129" i="105"/>
  <c r="E5128" i="105"/>
  <c r="E5127" i="105"/>
  <c r="E5126" i="105"/>
  <c r="E5125" i="105"/>
  <c r="E5124" i="105"/>
  <c r="E5123" i="105"/>
  <c r="E5122" i="105"/>
  <c r="E5121" i="105"/>
  <c r="E5120" i="105"/>
  <c r="E5119" i="105"/>
  <c r="E5118" i="105"/>
  <c r="E5117" i="105"/>
  <c r="E5116" i="105"/>
  <c r="E5115" i="105"/>
  <c r="E5114" i="105"/>
  <c r="E5113" i="105"/>
  <c r="E5112" i="105"/>
  <c r="E5111" i="105"/>
  <c r="E5110" i="105"/>
  <c r="E5109" i="105"/>
  <c r="E5108" i="105"/>
  <c r="E5107" i="105"/>
  <c r="E5106" i="105"/>
  <c r="E5105" i="105"/>
  <c r="E5104" i="105"/>
  <c r="E5103" i="105"/>
  <c r="E5102" i="105"/>
  <c r="E5101" i="105"/>
  <c r="E5100" i="105"/>
  <c r="E5099" i="105"/>
  <c r="E5098" i="105"/>
  <c r="E5097" i="105"/>
  <c r="E5096" i="105"/>
  <c r="E5095" i="105"/>
  <c r="E5094" i="105"/>
  <c r="E5093" i="105"/>
  <c r="E5092" i="105"/>
  <c r="E5091" i="105"/>
  <c r="E5090" i="105"/>
  <c r="E5089" i="105"/>
  <c r="E5088" i="105"/>
  <c r="E5087" i="105"/>
  <c r="E5086" i="105"/>
  <c r="E5085" i="105"/>
  <c r="E5084" i="105"/>
  <c r="E5083" i="105"/>
  <c r="E5082" i="105"/>
  <c r="E5081" i="105"/>
  <c r="E5080" i="105"/>
  <c r="E5079" i="105"/>
  <c r="E5078" i="105"/>
  <c r="E5077" i="105"/>
  <c r="E5076" i="105"/>
  <c r="E5075" i="105"/>
  <c r="E5074" i="105"/>
  <c r="E5073" i="105"/>
  <c r="E5072" i="105"/>
  <c r="E5071" i="105"/>
  <c r="E5070" i="105"/>
  <c r="E5069" i="105"/>
  <c r="E5068" i="105"/>
  <c r="E5067" i="105"/>
  <c r="E5066" i="105"/>
  <c r="E5065" i="105"/>
  <c r="E5064" i="105"/>
  <c r="E5063" i="105"/>
  <c r="E5062" i="105"/>
  <c r="E5061" i="105"/>
  <c r="E5060" i="105"/>
  <c r="E5059" i="105"/>
  <c r="E5058" i="105"/>
  <c r="E5057" i="105"/>
  <c r="E5056" i="105"/>
  <c r="E5055" i="105"/>
  <c r="E5054" i="105"/>
  <c r="E5053" i="105"/>
  <c r="E5052" i="105"/>
  <c r="E5051" i="105"/>
  <c r="E5050" i="105"/>
  <c r="E5049" i="105"/>
  <c r="E5048" i="105"/>
  <c r="E5047" i="105"/>
  <c r="E5046" i="105"/>
  <c r="E5045" i="105"/>
  <c r="E5044" i="105"/>
  <c r="E5043" i="105"/>
  <c r="E5042" i="105"/>
  <c r="E5041" i="105"/>
  <c r="E5040" i="105"/>
  <c r="E5039" i="105"/>
  <c r="E5038" i="105"/>
  <c r="E5037" i="105"/>
  <c r="E5036" i="105"/>
  <c r="E5035" i="105"/>
  <c r="E5034" i="105"/>
  <c r="E5033" i="105"/>
  <c r="E5032" i="105"/>
  <c r="E5031" i="105"/>
  <c r="E5030" i="105"/>
  <c r="E5029" i="105"/>
  <c r="E5028" i="105"/>
  <c r="E5027" i="105"/>
  <c r="E5026" i="105"/>
  <c r="E5025" i="105"/>
  <c r="E5024" i="105"/>
  <c r="E5023" i="105"/>
  <c r="E5022" i="105"/>
  <c r="E5021" i="105"/>
  <c r="E5020" i="105"/>
  <c r="E5019" i="105"/>
  <c r="E5018" i="105"/>
  <c r="E5017" i="105"/>
  <c r="E5016" i="105"/>
  <c r="E5015" i="105"/>
  <c r="E5014" i="105"/>
  <c r="E5013" i="105"/>
  <c r="E5012" i="105"/>
  <c r="E5011" i="105"/>
  <c r="E5010" i="105"/>
  <c r="E5009" i="105"/>
  <c r="E5008" i="105"/>
  <c r="E5007" i="105"/>
  <c r="E5006" i="105"/>
  <c r="E5005" i="105"/>
  <c r="E5004" i="105"/>
  <c r="E5003" i="105"/>
  <c r="E5002" i="105"/>
  <c r="E5001" i="105"/>
  <c r="E5000" i="105"/>
  <c r="E4999" i="105"/>
  <c r="E4998" i="105"/>
  <c r="E4997" i="105"/>
  <c r="E4996" i="105"/>
  <c r="E4995" i="105"/>
  <c r="E4994" i="105"/>
  <c r="E4993" i="105"/>
  <c r="E4992" i="105"/>
  <c r="E4991" i="105"/>
  <c r="E4990" i="105"/>
  <c r="E4989" i="105"/>
  <c r="E4988" i="105"/>
  <c r="E4987" i="105"/>
  <c r="E4986" i="105"/>
  <c r="E4985" i="105"/>
  <c r="E4984" i="105"/>
  <c r="E4983" i="105"/>
  <c r="E4982" i="105"/>
  <c r="E4981" i="105"/>
  <c r="E4980" i="105"/>
  <c r="E4979" i="105"/>
  <c r="E4978" i="105"/>
  <c r="E4977" i="105"/>
  <c r="E4976" i="105"/>
  <c r="E4975" i="105"/>
  <c r="E4974" i="105"/>
  <c r="E4973" i="105"/>
  <c r="E4972" i="105"/>
  <c r="E4971" i="105"/>
  <c r="E4970" i="105"/>
  <c r="E4969" i="105"/>
  <c r="E4968" i="105"/>
  <c r="E4967" i="105"/>
  <c r="E4966" i="105"/>
  <c r="E4965" i="105"/>
  <c r="E4964" i="105"/>
  <c r="E4963" i="105"/>
  <c r="E4962" i="105"/>
  <c r="E4961" i="105"/>
  <c r="E4960" i="105"/>
  <c r="E4959" i="105"/>
  <c r="E4958" i="105"/>
  <c r="E4957" i="105"/>
  <c r="E4956" i="105"/>
  <c r="E4955" i="105"/>
  <c r="E4954" i="105"/>
  <c r="E4953" i="105"/>
  <c r="E4952" i="105"/>
  <c r="E4951" i="105"/>
  <c r="E4950" i="105"/>
  <c r="E4949" i="105"/>
  <c r="E4948" i="105"/>
  <c r="E4947" i="105"/>
  <c r="E4946" i="105"/>
  <c r="E4945" i="105"/>
  <c r="E4944" i="105"/>
  <c r="E4943" i="105"/>
  <c r="E4942" i="105"/>
  <c r="E4941" i="105"/>
  <c r="E4940" i="105"/>
  <c r="E4939" i="105"/>
  <c r="E4938" i="105"/>
  <c r="E4937" i="105"/>
  <c r="E4936" i="105"/>
  <c r="E4935" i="105"/>
  <c r="E4934" i="105"/>
  <c r="E4933" i="105"/>
  <c r="E4932" i="105"/>
  <c r="E4931" i="105"/>
  <c r="E4930" i="105"/>
  <c r="E4929" i="105"/>
  <c r="E4928" i="105"/>
  <c r="E4927" i="105"/>
  <c r="E4926" i="105"/>
  <c r="E4925" i="105"/>
  <c r="E4924" i="105"/>
  <c r="E4923" i="105"/>
  <c r="E4922" i="105"/>
  <c r="E4921" i="105"/>
  <c r="E4920" i="105"/>
  <c r="E4919" i="105"/>
  <c r="E4918" i="105"/>
  <c r="E4917" i="105"/>
  <c r="E4916" i="105"/>
  <c r="E4915" i="105"/>
  <c r="E4914" i="105"/>
  <c r="E4913" i="105"/>
  <c r="E4912" i="105"/>
  <c r="E4911" i="105"/>
  <c r="E4910" i="105"/>
  <c r="E4909" i="105"/>
  <c r="E4908" i="105"/>
  <c r="E4907" i="105"/>
  <c r="E4906" i="105"/>
  <c r="E4905" i="105"/>
  <c r="E4904" i="105"/>
  <c r="E4903" i="105"/>
  <c r="E4902" i="105"/>
  <c r="E4901" i="105"/>
  <c r="E4900" i="105"/>
  <c r="E4899" i="105"/>
  <c r="E4898" i="105"/>
  <c r="E4897" i="105"/>
  <c r="E4896" i="105"/>
  <c r="E4895" i="105"/>
  <c r="E4894" i="105"/>
  <c r="E4893" i="105"/>
  <c r="E4892" i="105"/>
  <c r="E4891" i="105"/>
  <c r="E4890" i="105"/>
  <c r="E4889" i="105"/>
  <c r="E4888" i="105"/>
  <c r="E4887" i="105"/>
  <c r="E4886" i="105"/>
  <c r="E4885" i="105"/>
  <c r="E4884" i="105"/>
  <c r="E4883" i="105"/>
  <c r="E4882" i="105"/>
  <c r="E4881" i="105"/>
  <c r="E4880" i="105"/>
  <c r="E4879" i="105"/>
  <c r="E4878" i="105"/>
  <c r="E4877" i="105"/>
  <c r="E4876" i="105"/>
  <c r="E4875" i="105"/>
  <c r="E4874" i="105"/>
  <c r="E4873" i="105"/>
  <c r="E4872" i="105"/>
  <c r="E4871" i="105"/>
  <c r="E4870" i="105"/>
  <c r="E4869" i="105"/>
  <c r="E4868" i="105"/>
  <c r="E4867" i="105"/>
  <c r="E4866" i="105"/>
  <c r="E4865" i="105"/>
  <c r="E4864" i="105"/>
  <c r="E4863" i="105"/>
  <c r="E4862" i="105"/>
  <c r="E4861" i="105"/>
  <c r="E4860" i="105"/>
  <c r="E4859" i="105"/>
  <c r="E4858" i="105"/>
  <c r="E4857" i="105"/>
  <c r="E4856" i="105"/>
  <c r="E4855" i="105"/>
  <c r="E4854" i="105"/>
  <c r="E4853" i="105"/>
  <c r="E4852" i="105"/>
  <c r="E4851" i="105"/>
  <c r="E4850" i="105"/>
  <c r="E4849" i="105"/>
  <c r="E4848" i="105"/>
  <c r="E4847" i="105"/>
  <c r="E4846" i="105"/>
  <c r="E4845" i="105"/>
  <c r="E4844" i="105"/>
  <c r="E4843" i="105"/>
  <c r="E4842" i="105"/>
  <c r="E4841" i="105"/>
  <c r="E4840" i="105"/>
  <c r="E4839" i="105"/>
  <c r="E4838" i="105"/>
  <c r="E4837" i="105"/>
  <c r="E4836" i="105"/>
  <c r="E4835" i="105"/>
  <c r="E4834" i="105"/>
  <c r="E4833" i="105"/>
  <c r="E4832" i="105"/>
  <c r="E4831" i="105"/>
  <c r="E4830" i="105"/>
  <c r="E4829" i="105"/>
  <c r="E4828" i="105"/>
  <c r="E4827" i="105"/>
  <c r="E4826" i="105"/>
  <c r="E4825" i="105"/>
  <c r="E4824" i="105"/>
  <c r="E4823" i="105"/>
  <c r="E4822" i="105"/>
  <c r="E4821" i="105"/>
  <c r="E4820" i="105"/>
  <c r="E4819" i="105"/>
  <c r="E4818" i="105"/>
  <c r="E4817" i="105"/>
  <c r="E4816" i="105"/>
  <c r="E4815" i="105"/>
  <c r="E4814" i="105"/>
  <c r="E4813" i="105"/>
  <c r="E4812" i="105"/>
  <c r="E4811" i="105"/>
  <c r="E4810" i="105"/>
  <c r="E4809" i="105"/>
  <c r="E4808" i="105"/>
  <c r="E4807" i="105"/>
  <c r="E4806" i="105"/>
  <c r="E4805" i="105"/>
  <c r="E4804" i="105"/>
  <c r="E4803" i="105"/>
  <c r="E4802" i="105"/>
  <c r="E4801" i="105"/>
  <c r="E4800" i="105"/>
  <c r="E4799" i="105"/>
  <c r="E4798" i="105"/>
  <c r="E4797" i="105"/>
  <c r="E4796" i="105"/>
  <c r="E4795" i="105"/>
  <c r="E4794" i="105"/>
  <c r="E4793" i="105"/>
  <c r="E4792" i="105"/>
  <c r="E4791" i="105"/>
  <c r="E4790" i="105"/>
  <c r="E4789" i="105"/>
  <c r="E4788" i="105"/>
  <c r="E4787" i="105"/>
  <c r="E4786" i="105"/>
  <c r="E4785" i="105"/>
  <c r="E4784" i="105"/>
  <c r="E4783" i="105"/>
  <c r="E4782" i="105"/>
  <c r="E4781" i="105"/>
  <c r="E4780" i="105"/>
  <c r="E4779" i="105"/>
  <c r="E4778" i="105"/>
  <c r="E4777" i="105"/>
  <c r="E4776" i="105"/>
  <c r="E4775" i="105"/>
  <c r="E4774" i="105"/>
  <c r="E4773" i="105"/>
  <c r="E4772" i="105"/>
  <c r="E4771" i="105"/>
  <c r="E4770" i="105"/>
  <c r="E4769" i="105"/>
  <c r="E4768" i="105"/>
  <c r="E4767" i="105"/>
  <c r="E4766" i="105"/>
  <c r="E4765" i="105"/>
  <c r="E4764" i="105"/>
  <c r="E4763" i="105"/>
  <c r="E4762" i="105"/>
  <c r="E4761" i="105"/>
  <c r="E4760" i="105"/>
  <c r="E4759" i="105"/>
  <c r="E4758" i="105"/>
  <c r="E4757" i="105"/>
  <c r="E4756" i="105"/>
  <c r="E4755" i="105"/>
  <c r="E4754" i="105"/>
  <c r="E4753" i="105"/>
  <c r="E4752" i="105"/>
  <c r="E4751" i="105"/>
  <c r="E4750" i="105"/>
  <c r="E4749" i="105"/>
  <c r="E4748" i="105"/>
  <c r="E4747" i="105"/>
  <c r="E4746" i="105"/>
  <c r="E4745" i="105"/>
  <c r="E4744" i="105"/>
  <c r="E4743" i="105"/>
  <c r="E4742" i="105"/>
  <c r="E4741" i="105"/>
  <c r="E4740" i="105"/>
  <c r="E4739" i="105"/>
  <c r="E4738" i="105"/>
  <c r="E4737" i="105"/>
  <c r="E4736" i="105"/>
  <c r="E4735" i="105"/>
  <c r="E4734" i="105"/>
  <c r="E4733" i="105"/>
  <c r="E4732" i="105"/>
  <c r="E4731" i="105"/>
  <c r="E4730" i="105"/>
  <c r="E4729" i="105"/>
  <c r="E4728" i="105"/>
  <c r="E4727" i="105"/>
  <c r="E4726" i="105"/>
  <c r="E4725" i="105"/>
  <c r="E4724" i="105"/>
  <c r="E4723" i="105"/>
  <c r="E4722" i="105"/>
  <c r="E4721" i="105"/>
  <c r="E4720" i="105"/>
  <c r="E4719" i="105"/>
  <c r="E4718" i="105"/>
  <c r="E4717" i="105"/>
  <c r="E4716" i="105"/>
  <c r="E4715" i="105"/>
  <c r="E4714" i="105"/>
  <c r="E4713" i="105"/>
  <c r="E4712" i="105"/>
  <c r="E4711" i="105"/>
  <c r="E4710" i="105"/>
  <c r="E4709" i="105"/>
  <c r="E4708" i="105"/>
  <c r="E4707" i="105"/>
  <c r="E4706" i="105"/>
  <c r="E4705" i="105"/>
  <c r="E4704" i="105"/>
  <c r="E4703" i="105"/>
  <c r="E4702" i="105"/>
  <c r="E4701" i="105"/>
  <c r="E4700" i="105"/>
  <c r="E4699" i="105"/>
  <c r="E4698" i="105"/>
  <c r="E4697" i="105"/>
  <c r="E4696" i="105"/>
  <c r="E4695" i="105"/>
  <c r="E4694" i="105"/>
  <c r="E4693" i="105"/>
  <c r="E4692" i="105"/>
  <c r="E4691" i="105"/>
  <c r="E4690" i="105"/>
  <c r="E4689" i="105"/>
  <c r="E4688" i="105"/>
  <c r="E4687" i="105"/>
  <c r="E4686" i="105"/>
  <c r="E4685" i="105"/>
  <c r="E4684" i="105"/>
  <c r="E4683" i="105"/>
  <c r="E4682" i="105"/>
  <c r="E4681" i="105"/>
  <c r="E4680" i="105"/>
  <c r="E4679" i="105"/>
  <c r="E4678" i="105"/>
  <c r="E4677" i="105"/>
  <c r="E4676" i="105"/>
  <c r="E4675" i="105"/>
  <c r="E4674" i="105"/>
  <c r="E4673" i="105"/>
  <c r="E4672" i="105"/>
  <c r="E4671" i="105"/>
  <c r="E4670" i="105"/>
  <c r="E4669" i="105"/>
  <c r="E4668" i="105"/>
  <c r="E4667" i="105"/>
  <c r="E4666" i="105"/>
  <c r="E4665" i="105"/>
  <c r="E4664" i="105"/>
  <c r="E4663" i="105"/>
  <c r="E4662" i="105"/>
  <c r="E4661" i="105"/>
  <c r="E4660" i="105"/>
  <c r="E4659" i="105"/>
  <c r="E4658" i="105"/>
  <c r="E4657" i="105"/>
  <c r="E4656" i="105"/>
  <c r="E4655" i="105"/>
  <c r="E4654" i="105"/>
  <c r="E4653" i="105"/>
  <c r="E4652" i="105"/>
  <c r="E4651" i="105"/>
  <c r="E4650" i="105"/>
  <c r="E4649" i="105"/>
  <c r="E4648" i="105"/>
  <c r="E4647" i="105"/>
  <c r="E4646" i="105"/>
  <c r="E4645" i="105"/>
  <c r="E4644" i="105"/>
  <c r="E4643" i="105"/>
  <c r="E4642" i="105"/>
  <c r="E4641" i="105"/>
  <c r="E4640" i="105"/>
  <c r="E4639" i="105"/>
  <c r="E4638" i="105"/>
  <c r="E4637" i="105"/>
  <c r="E4636" i="105"/>
  <c r="E4635" i="105"/>
  <c r="E4634" i="105"/>
  <c r="E4633" i="105"/>
  <c r="E4632" i="105"/>
  <c r="E4631" i="105"/>
  <c r="E4630" i="105"/>
  <c r="E4629" i="105"/>
  <c r="E4628" i="105"/>
  <c r="E4627" i="105"/>
  <c r="E4626" i="105"/>
  <c r="E4625" i="105"/>
  <c r="E4624" i="105"/>
  <c r="E4623" i="105"/>
  <c r="E4622" i="105"/>
  <c r="E4621" i="105"/>
  <c r="E4620" i="105"/>
  <c r="E4619" i="105"/>
  <c r="E4618" i="105"/>
  <c r="E4617" i="105"/>
  <c r="E4616" i="105"/>
  <c r="E4615" i="105"/>
  <c r="E4614" i="105"/>
  <c r="E4613" i="105"/>
  <c r="E4612" i="105"/>
  <c r="E4611" i="105"/>
  <c r="E4610" i="105"/>
  <c r="E4609" i="105"/>
  <c r="E4608" i="105"/>
  <c r="E4607" i="105"/>
  <c r="E4606" i="105"/>
  <c r="E4605" i="105"/>
  <c r="E4604" i="105"/>
  <c r="E4603" i="105"/>
  <c r="E4602" i="105"/>
  <c r="E4601" i="105"/>
  <c r="E4600" i="105"/>
  <c r="E4599" i="105"/>
  <c r="E4598" i="105"/>
  <c r="E4597" i="105"/>
  <c r="E4596" i="105"/>
  <c r="E4595" i="105"/>
  <c r="E4594" i="105"/>
  <c r="E4593" i="105"/>
  <c r="E4592" i="105"/>
  <c r="E4591" i="105"/>
  <c r="E4590" i="105"/>
  <c r="E4589" i="105"/>
  <c r="E4588" i="105"/>
  <c r="E4587" i="105"/>
  <c r="E4586" i="105"/>
  <c r="E4585" i="105"/>
  <c r="E4584" i="105"/>
  <c r="E4583" i="105"/>
  <c r="E4582" i="105"/>
  <c r="E4581" i="105"/>
  <c r="E4580" i="105"/>
  <c r="E4579" i="105"/>
  <c r="E4578" i="105"/>
  <c r="E4577" i="105"/>
  <c r="E4576" i="105"/>
  <c r="E4575" i="105"/>
  <c r="E4574" i="105"/>
  <c r="E4573" i="105"/>
  <c r="E4572" i="105"/>
  <c r="E4571" i="105"/>
  <c r="E4570" i="105"/>
  <c r="E4569" i="105"/>
  <c r="E4568" i="105"/>
  <c r="E4567" i="105"/>
  <c r="E4566" i="105"/>
  <c r="E4565" i="105"/>
  <c r="E4564" i="105"/>
  <c r="E4563" i="105"/>
  <c r="E4562" i="105"/>
  <c r="E4561" i="105"/>
  <c r="E4560" i="105"/>
  <c r="E4559" i="105"/>
  <c r="E4558" i="105"/>
  <c r="E4557" i="105"/>
  <c r="E4556" i="105"/>
  <c r="E4555" i="105"/>
  <c r="E4554" i="105"/>
  <c r="E4553" i="105"/>
  <c r="E4552" i="105"/>
  <c r="E4551" i="105"/>
  <c r="E4550" i="105"/>
  <c r="E4549" i="105"/>
  <c r="E4548" i="105"/>
  <c r="E4547" i="105"/>
  <c r="E4546" i="105"/>
  <c r="E4545" i="105"/>
  <c r="E4544" i="105"/>
  <c r="E4543" i="105"/>
  <c r="E4542" i="105"/>
  <c r="E4541" i="105"/>
  <c r="E4540" i="105"/>
  <c r="E4539" i="105"/>
  <c r="E4538" i="105"/>
  <c r="E4537" i="105"/>
  <c r="E4536" i="105"/>
  <c r="E4535" i="105"/>
  <c r="E4534" i="105"/>
  <c r="E4533" i="105"/>
  <c r="E4532" i="105"/>
  <c r="E4531" i="105"/>
  <c r="E4530" i="105"/>
  <c r="E4529" i="105"/>
  <c r="E4528" i="105"/>
  <c r="E4527" i="105"/>
  <c r="E4526" i="105"/>
  <c r="E4525" i="105"/>
  <c r="E4524" i="105"/>
  <c r="E4523" i="105"/>
  <c r="E4522" i="105"/>
  <c r="E4521" i="105"/>
  <c r="E4520" i="105"/>
  <c r="E4519" i="105"/>
  <c r="E4518" i="105"/>
  <c r="E4517" i="105"/>
  <c r="E4516" i="105"/>
  <c r="E4515" i="105"/>
  <c r="E4514" i="105"/>
  <c r="E4513" i="105"/>
  <c r="E4512" i="105"/>
  <c r="E4511" i="105"/>
  <c r="E4510" i="105"/>
  <c r="E4509" i="105"/>
  <c r="E4508" i="105"/>
  <c r="E4507" i="105"/>
  <c r="E4506" i="105"/>
  <c r="E4505" i="105"/>
  <c r="E4504" i="105"/>
  <c r="E4503" i="105"/>
  <c r="E4502" i="105"/>
  <c r="E4501" i="105"/>
  <c r="E4500" i="105"/>
  <c r="E4499" i="105"/>
  <c r="E4498" i="105"/>
  <c r="E4497" i="105"/>
  <c r="E4496" i="105"/>
  <c r="E4495" i="105"/>
  <c r="E4494" i="105"/>
  <c r="E4493" i="105"/>
  <c r="E4492" i="105"/>
  <c r="E4491" i="105"/>
  <c r="E4490" i="105"/>
  <c r="E4489" i="105"/>
  <c r="E4488" i="105"/>
  <c r="E4487" i="105"/>
  <c r="E4486" i="105"/>
  <c r="E4485" i="105"/>
  <c r="E4484" i="105"/>
  <c r="E4483" i="105"/>
  <c r="E4482" i="105"/>
  <c r="E4481" i="105"/>
  <c r="E4480" i="105"/>
  <c r="E4479" i="105"/>
  <c r="E4478" i="105"/>
  <c r="E4477" i="105"/>
  <c r="E4476" i="105"/>
  <c r="E4475" i="105"/>
  <c r="E4474" i="105"/>
  <c r="E4473" i="105"/>
  <c r="E4472" i="105"/>
  <c r="E4471" i="105"/>
  <c r="E4470" i="105"/>
  <c r="E4469" i="105"/>
  <c r="E4468" i="105"/>
  <c r="E4467" i="105"/>
  <c r="E4466" i="105"/>
  <c r="E4465" i="105"/>
  <c r="E4464" i="105"/>
  <c r="E4463" i="105"/>
  <c r="E4462" i="105"/>
  <c r="E4461" i="105"/>
  <c r="E4460" i="105"/>
  <c r="E4459" i="105"/>
  <c r="E4458" i="105"/>
  <c r="E4457" i="105"/>
  <c r="E4456" i="105"/>
  <c r="E4455" i="105"/>
  <c r="E4454" i="105"/>
  <c r="E4453" i="105"/>
  <c r="E4452" i="105"/>
  <c r="E4451" i="105"/>
  <c r="E4450" i="105"/>
  <c r="E4449" i="105"/>
  <c r="E4448" i="105"/>
  <c r="E4447" i="105"/>
  <c r="E4446" i="105"/>
  <c r="E4445" i="105"/>
  <c r="E4444" i="105"/>
  <c r="E4443" i="105"/>
  <c r="E4442" i="105"/>
  <c r="E4441" i="105"/>
  <c r="E4440" i="105"/>
  <c r="E4439" i="105"/>
  <c r="E4438" i="105"/>
  <c r="E4437" i="105"/>
  <c r="E4436" i="105"/>
  <c r="E4435" i="105"/>
  <c r="E4434" i="105"/>
  <c r="E4433" i="105"/>
  <c r="E4432" i="105"/>
  <c r="E4431" i="105"/>
  <c r="E4430" i="105"/>
  <c r="E4429" i="105"/>
  <c r="E4428" i="105"/>
  <c r="E4427" i="105"/>
  <c r="E4426" i="105"/>
  <c r="E4425" i="105"/>
  <c r="E4424" i="105"/>
  <c r="E4423" i="105"/>
  <c r="E4422" i="105"/>
  <c r="E4421" i="105"/>
  <c r="E4420" i="105"/>
  <c r="E4419" i="105"/>
  <c r="E4418" i="105"/>
  <c r="E4417" i="105"/>
  <c r="E4416" i="105"/>
  <c r="E4415" i="105"/>
  <c r="E4414" i="105"/>
  <c r="E4413" i="105"/>
  <c r="E4412" i="105"/>
  <c r="E4411" i="105"/>
  <c r="E4410" i="105"/>
  <c r="E4409" i="105"/>
  <c r="E4408" i="105"/>
  <c r="E4407" i="105"/>
  <c r="E4406" i="105"/>
  <c r="E4405" i="105"/>
  <c r="E4404" i="105"/>
  <c r="E4403" i="105"/>
  <c r="E4402" i="105"/>
  <c r="E4401" i="105"/>
  <c r="E4400" i="105"/>
  <c r="E4399" i="105"/>
  <c r="E4398" i="105"/>
  <c r="E4397" i="105"/>
  <c r="E4396" i="105"/>
  <c r="E4395" i="105"/>
  <c r="E4394" i="105"/>
  <c r="E4393" i="105"/>
  <c r="E4392" i="105"/>
  <c r="E4391" i="105"/>
  <c r="E4390" i="105"/>
  <c r="E4389" i="105"/>
  <c r="E4388" i="105"/>
  <c r="E4387" i="105"/>
  <c r="E4386" i="105"/>
  <c r="E4385" i="105"/>
  <c r="E4384" i="105"/>
  <c r="E4383" i="105"/>
  <c r="E4382" i="105"/>
  <c r="E4381" i="105"/>
  <c r="E4380" i="105"/>
  <c r="E4379" i="105"/>
  <c r="E4378" i="105"/>
  <c r="E4377" i="105"/>
  <c r="E4376" i="105"/>
  <c r="E4375" i="105"/>
  <c r="E4374" i="105"/>
  <c r="E4373" i="105"/>
  <c r="E4372" i="105"/>
  <c r="E4371" i="105"/>
  <c r="E4370" i="105"/>
  <c r="E4369" i="105"/>
  <c r="E4368" i="105"/>
  <c r="E4367" i="105"/>
  <c r="E4366" i="105"/>
  <c r="E4365" i="105"/>
  <c r="E4364" i="105"/>
  <c r="E4363" i="105"/>
  <c r="E4362" i="105"/>
  <c r="E4361" i="105"/>
  <c r="E4360" i="105"/>
  <c r="E4359" i="105"/>
  <c r="E4358" i="105"/>
  <c r="E4357" i="105"/>
  <c r="E4356" i="105"/>
  <c r="E4355" i="105"/>
  <c r="E4354" i="105"/>
  <c r="E4353" i="105"/>
  <c r="E4352" i="105"/>
  <c r="E4351" i="105"/>
  <c r="E4350" i="105"/>
  <c r="E4349" i="105"/>
  <c r="E4348" i="105"/>
  <c r="E4347" i="105"/>
  <c r="E4346" i="105"/>
  <c r="E4345" i="105"/>
  <c r="E4344" i="105"/>
  <c r="E4343" i="105"/>
  <c r="E4342" i="105"/>
  <c r="E4341" i="105"/>
  <c r="E4340" i="105"/>
  <c r="E4339" i="105"/>
  <c r="E4338" i="105"/>
  <c r="E4337" i="105"/>
  <c r="E4336" i="105"/>
  <c r="E4335" i="105"/>
  <c r="E4334" i="105"/>
  <c r="E4333" i="105"/>
  <c r="E4332" i="105"/>
  <c r="E4331" i="105"/>
  <c r="E4330" i="105"/>
  <c r="E4329" i="105"/>
  <c r="E4328" i="105"/>
  <c r="E4327" i="105"/>
  <c r="E4326" i="105"/>
  <c r="E4325" i="105"/>
  <c r="E4324" i="105"/>
  <c r="E4323" i="105"/>
  <c r="E4322" i="105"/>
  <c r="E4321" i="105"/>
  <c r="E4320" i="105"/>
  <c r="E4319" i="105"/>
  <c r="E4318" i="105"/>
  <c r="E4317" i="105"/>
  <c r="E4316" i="105"/>
  <c r="E4315" i="105"/>
  <c r="E4314" i="105"/>
  <c r="E4313" i="105"/>
  <c r="E4312" i="105"/>
  <c r="E4311" i="105"/>
  <c r="E4310" i="105"/>
  <c r="E4309" i="105"/>
  <c r="E4308" i="105"/>
  <c r="E4307" i="105"/>
  <c r="E4306" i="105"/>
  <c r="E4305" i="105"/>
  <c r="E4304" i="105"/>
  <c r="E4303" i="105"/>
  <c r="E4302" i="105"/>
  <c r="E4301" i="105"/>
  <c r="E4300" i="105"/>
  <c r="E4299" i="105"/>
  <c r="E4298" i="105"/>
  <c r="E4297" i="105"/>
  <c r="E4296" i="105"/>
  <c r="E4295" i="105"/>
  <c r="E4294" i="105"/>
  <c r="E4293" i="105"/>
  <c r="E4292" i="105"/>
  <c r="E4291" i="105"/>
  <c r="E4290" i="105"/>
  <c r="E4289" i="105"/>
  <c r="E4288" i="105"/>
  <c r="E4287" i="105"/>
  <c r="E4286" i="105"/>
  <c r="E4285" i="105"/>
  <c r="E4284" i="105"/>
  <c r="E4283" i="105"/>
  <c r="E4282" i="105"/>
  <c r="E4281" i="105"/>
  <c r="E4280" i="105"/>
  <c r="E4279" i="105"/>
  <c r="E4278" i="105"/>
  <c r="E4277" i="105"/>
  <c r="E4276" i="105"/>
  <c r="E4275" i="105"/>
  <c r="E4274" i="105"/>
  <c r="E4273" i="105"/>
  <c r="E4272" i="105"/>
  <c r="E4271" i="105"/>
  <c r="E4270" i="105"/>
  <c r="E4269" i="105"/>
  <c r="E4268" i="105"/>
  <c r="E4267" i="105"/>
  <c r="E4266" i="105"/>
  <c r="E4265" i="105"/>
  <c r="E4264" i="105"/>
  <c r="E4263" i="105"/>
  <c r="E4262" i="105"/>
  <c r="E4261" i="105"/>
  <c r="E4260" i="105"/>
  <c r="E4259" i="105"/>
  <c r="E4258" i="105"/>
  <c r="E4257" i="105"/>
  <c r="E4256" i="105"/>
  <c r="E4255" i="105"/>
  <c r="E4254" i="105"/>
  <c r="E4253" i="105"/>
  <c r="E4252" i="105"/>
  <c r="E4251" i="105"/>
  <c r="E4250" i="105"/>
  <c r="E4249" i="105"/>
  <c r="E4248" i="105"/>
  <c r="E4247" i="105"/>
  <c r="E4246" i="105"/>
  <c r="E4245" i="105"/>
  <c r="E4244" i="105"/>
  <c r="E4243" i="105"/>
  <c r="E4242" i="105"/>
  <c r="E4241" i="105"/>
  <c r="E4240" i="105"/>
  <c r="E4239" i="105"/>
  <c r="E4238" i="105"/>
  <c r="E4237" i="105"/>
  <c r="E4236" i="105"/>
  <c r="E4235" i="105"/>
  <c r="E4234" i="105"/>
  <c r="E4233" i="105"/>
  <c r="E4232" i="105"/>
  <c r="E4231" i="105"/>
  <c r="E4230" i="105"/>
  <c r="E4229" i="105"/>
  <c r="E4228" i="105"/>
  <c r="E4227" i="105"/>
  <c r="E4226" i="105"/>
  <c r="E4225" i="105"/>
  <c r="E4224" i="105"/>
  <c r="E4223" i="105"/>
  <c r="E4222" i="105"/>
  <c r="E4221" i="105"/>
  <c r="E4220" i="105"/>
  <c r="E4219" i="105"/>
  <c r="E4218" i="105"/>
  <c r="E4217" i="105"/>
  <c r="E4216" i="105"/>
  <c r="E4215" i="105"/>
  <c r="E4214" i="105"/>
  <c r="E4213" i="105"/>
  <c r="E4212" i="105"/>
  <c r="E4211" i="105"/>
  <c r="E4210" i="105"/>
  <c r="E4209" i="105"/>
  <c r="E4208" i="105"/>
  <c r="E4207" i="105"/>
  <c r="E4206" i="105"/>
  <c r="E4205" i="105"/>
  <c r="E4204" i="105"/>
  <c r="E4203" i="105"/>
  <c r="E4202" i="105"/>
  <c r="E4201" i="105"/>
  <c r="E4200" i="105"/>
  <c r="E4199" i="105"/>
  <c r="E4198" i="105"/>
  <c r="E4197" i="105"/>
  <c r="E4196" i="105"/>
  <c r="E4195" i="105"/>
  <c r="E4194" i="105"/>
  <c r="E4193" i="105"/>
  <c r="E4192" i="105"/>
  <c r="E4191" i="105"/>
  <c r="E4190" i="105"/>
  <c r="E4189" i="105"/>
  <c r="E4188" i="105"/>
  <c r="E4187" i="105"/>
  <c r="E4186" i="105"/>
  <c r="E4185" i="105"/>
  <c r="E4184" i="105"/>
  <c r="E4183" i="105"/>
  <c r="E4182" i="105"/>
  <c r="E4181" i="105"/>
  <c r="E4180" i="105"/>
  <c r="E4179" i="105"/>
  <c r="E4178" i="105"/>
  <c r="E4177" i="105"/>
  <c r="E4176" i="105"/>
  <c r="E4175" i="105"/>
  <c r="E4174" i="105"/>
  <c r="E4173" i="105"/>
  <c r="E4172" i="105"/>
  <c r="E4171" i="105"/>
  <c r="E4170" i="105"/>
  <c r="E4169" i="105"/>
  <c r="E4168" i="105"/>
  <c r="E4167" i="105"/>
  <c r="E4166" i="105"/>
  <c r="E4165" i="105"/>
  <c r="E4164" i="105"/>
  <c r="E4163" i="105"/>
  <c r="E4162" i="105"/>
  <c r="E4161" i="105"/>
  <c r="E4160" i="105"/>
  <c r="E4159" i="105"/>
  <c r="E4158" i="105"/>
  <c r="E4157" i="105"/>
  <c r="E4156" i="105"/>
  <c r="E4155" i="105"/>
  <c r="E4154" i="105"/>
  <c r="E4153" i="105"/>
  <c r="E4152" i="105"/>
  <c r="E4151" i="105"/>
  <c r="E4150" i="105"/>
  <c r="E4149" i="105"/>
  <c r="E4148" i="105"/>
  <c r="E4147" i="105"/>
  <c r="E4146" i="105"/>
  <c r="E4145" i="105"/>
  <c r="E4144" i="105"/>
  <c r="E4143" i="105"/>
  <c r="E4142" i="105"/>
  <c r="E4141" i="105"/>
  <c r="E4140" i="105"/>
  <c r="E4139" i="105"/>
  <c r="E4138" i="105"/>
  <c r="E4137" i="105"/>
  <c r="E4136" i="105"/>
  <c r="E4135" i="105"/>
  <c r="E4134" i="105"/>
  <c r="E4133" i="105"/>
  <c r="E4132" i="105"/>
  <c r="E4131" i="105"/>
  <c r="E4130" i="105"/>
  <c r="E4129" i="105"/>
  <c r="E4128" i="105"/>
  <c r="E4127" i="105"/>
  <c r="E4126" i="105"/>
  <c r="E4125" i="105"/>
  <c r="E4124" i="105"/>
  <c r="E4123" i="105"/>
  <c r="E4122" i="105"/>
  <c r="E4121" i="105"/>
  <c r="E4120" i="105"/>
  <c r="E4119" i="105"/>
  <c r="E4118" i="105"/>
  <c r="E4117" i="105"/>
  <c r="E4116" i="105"/>
  <c r="E4115" i="105"/>
  <c r="E4114" i="105"/>
  <c r="E4113" i="105"/>
  <c r="E4112" i="105"/>
  <c r="E4111" i="105"/>
  <c r="E4110" i="105"/>
  <c r="E4109" i="105"/>
  <c r="E4108" i="105"/>
  <c r="E4107" i="105"/>
  <c r="E4106" i="105"/>
  <c r="E4105" i="105"/>
  <c r="E4104" i="105"/>
  <c r="E4103" i="105"/>
  <c r="E4102" i="105"/>
  <c r="E4101" i="105"/>
  <c r="E4100" i="105"/>
  <c r="E4099" i="105"/>
  <c r="E4098" i="105"/>
  <c r="E4097" i="105"/>
  <c r="E4096" i="105"/>
  <c r="E4095" i="105"/>
  <c r="E4094" i="105"/>
  <c r="E4093" i="105"/>
  <c r="E4092" i="105"/>
  <c r="E4091" i="105"/>
  <c r="E4090" i="105"/>
  <c r="E4089" i="105"/>
  <c r="E4088" i="105"/>
  <c r="E4087" i="105"/>
  <c r="E4086" i="105"/>
  <c r="E4085" i="105"/>
  <c r="E4084" i="105"/>
  <c r="E4083" i="105"/>
  <c r="E4082" i="105"/>
  <c r="E4081" i="105"/>
  <c r="E4080" i="105"/>
  <c r="E4079" i="105"/>
  <c r="E4078" i="105"/>
  <c r="E4077" i="105"/>
  <c r="E4076" i="105"/>
  <c r="E4075" i="105"/>
  <c r="E4074" i="105"/>
  <c r="E4073" i="105"/>
  <c r="E4072" i="105"/>
  <c r="E4071" i="105"/>
  <c r="E4070" i="105"/>
  <c r="E4069" i="105"/>
  <c r="E4068" i="105"/>
  <c r="E4067" i="105"/>
  <c r="E4066" i="105"/>
  <c r="E4065" i="105"/>
  <c r="E4064" i="105"/>
  <c r="E4063" i="105"/>
  <c r="E4062" i="105"/>
  <c r="E4061" i="105"/>
  <c r="E4060" i="105"/>
  <c r="E4059" i="105"/>
  <c r="E4058" i="105"/>
  <c r="E4057" i="105"/>
  <c r="E4056" i="105"/>
  <c r="E4055" i="105"/>
  <c r="E4054" i="105"/>
  <c r="E4053" i="105"/>
  <c r="E4052" i="105"/>
  <c r="E4051" i="105"/>
  <c r="E4050" i="105"/>
  <c r="E4049" i="105"/>
  <c r="E4048" i="105"/>
  <c r="E4047" i="105"/>
  <c r="E4046" i="105"/>
  <c r="E4045" i="105"/>
  <c r="E4044" i="105"/>
  <c r="E4043" i="105"/>
  <c r="E4042" i="105"/>
  <c r="E4041" i="105"/>
  <c r="E4040" i="105"/>
  <c r="E4039" i="105"/>
  <c r="E4038" i="105"/>
  <c r="E4037" i="105"/>
  <c r="E4036" i="105"/>
  <c r="E4035" i="105"/>
  <c r="E4034" i="105"/>
  <c r="E4033" i="105"/>
  <c r="E4032" i="105"/>
  <c r="E4031" i="105"/>
  <c r="E4030" i="105"/>
  <c r="E4029" i="105"/>
  <c r="E4028" i="105"/>
  <c r="E4027" i="105"/>
  <c r="E4026" i="105"/>
  <c r="E4025" i="105"/>
  <c r="E4024" i="105"/>
  <c r="E4023" i="105"/>
  <c r="E4022" i="105"/>
  <c r="E4021" i="105"/>
  <c r="E4020" i="105"/>
  <c r="E4019" i="105"/>
  <c r="E4018" i="105"/>
  <c r="E4017" i="105"/>
  <c r="E4016" i="105"/>
  <c r="E4015" i="105"/>
  <c r="E4014" i="105"/>
  <c r="E4013" i="105"/>
  <c r="E4012" i="105"/>
  <c r="E4011" i="105"/>
  <c r="E4010" i="105"/>
  <c r="E4009" i="105"/>
  <c r="E4008" i="105"/>
  <c r="E4007" i="105"/>
  <c r="E4006" i="105"/>
  <c r="E4005" i="105"/>
  <c r="E4004" i="105"/>
  <c r="E4003" i="105"/>
  <c r="E4002" i="105"/>
  <c r="E4001" i="105"/>
  <c r="E4000" i="105"/>
  <c r="E3999" i="105"/>
  <c r="E3998" i="105"/>
  <c r="E3997" i="105"/>
  <c r="E3996" i="105"/>
  <c r="E3995" i="105"/>
  <c r="E3994" i="105"/>
  <c r="E3993" i="105"/>
  <c r="E3992" i="105"/>
  <c r="E3991" i="105"/>
  <c r="E3990" i="105"/>
  <c r="E3989" i="105"/>
  <c r="E3988" i="105"/>
  <c r="E3987" i="105"/>
  <c r="E3986" i="105"/>
  <c r="E3985" i="105"/>
  <c r="E3984" i="105"/>
  <c r="E3983" i="105"/>
  <c r="E3982" i="105"/>
  <c r="E3981" i="105"/>
  <c r="E3980" i="105"/>
  <c r="E3979" i="105"/>
  <c r="E3978" i="105"/>
  <c r="E3977" i="105"/>
  <c r="E3976" i="105"/>
  <c r="E3975" i="105"/>
  <c r="E3974" i="105"/>
  <c r="E3973" i="105"/>
  <c r="E3972" i="105"/>
  <c r="E3971" i="105"/>
  <c r="E3970" i="105"/>
  <c r="E3969" i="105"/>
  <c r="E3968" i="105"/>
  <c r="E3967" i="105"/>
  <c r="E3966" i="105"/>
  <c r="E3965" i="105"/>
  <c r="E3964" i="105"/>
  <c r="E3963" i="105"/>
  <c r="E3962" i="105"/>
  <c r="E3961" i="105"/>
  <c r="E3960" i="105"/>
  <c r="E3959" i="105"/>
  <c r="E3958" i="105"/>
  <c r="E3957" i="105"/>
  <c r="E3956" i="105"/>
  <c r="E3955" i="105"/>
  <c r="E3954" i="105"/>
  <c r="E3953" i="105"/>
  <c r="E3952" i="105"/>
  <c r="E3951" i="105"/>
  <c r="E3950" i="105"/>
  <c r="E3949" i="105"/>
  <c r="E3948" i="105"/>
  <c r="E3947" i="105"/>
  <c r="E3946" i="105"/>
  <c r="E3945" i="105"/>
  <c r="E3944" i="105"/>
  <c r="E3943" i="105"/>
  <c r="E3942" i="105"/>
  <c r="E3941" i="105"/>
  <c r="E3940" i="105"/>
  <c r="E3939" i="105"/>
  <c r="E3938" i="105"/>
  <c r="E3937" i="105"/>
  <c r="E3936" i="105"/>
  <c r="E3935" i="105"/>
  <c r="E3934" i="105"/>
  <c r="E3933" i="105"/>
  <c r="E3932" i="105"/>
  <c r="E3931" i="105"/>
  <c r="E3930" i="105"/>
  <c r="E3929" i="105"/>
  <c r="E3928" i="105"/>
  <c r="E3927" i="105"/>
  <c r="E3926" i="105"/>
  <c r="E3925" i="105"/>
  <c r="E3924" i="105"/>
  <c r="E3923" i="105"/>
  <c r="E3922" i="105"/>
  <c r="E3921" i="105"/>
  <c r="E3920" i="105"/>
  <c r="E3919" i="105"/>
  <c r="E3918" i="105"/>
  <c r="E3917" i="105"/>
  <c r="E3916" i="105"/>
  <c r="E3915" i="105"/>
  <c r="E3914" i="105"/>
  <c r="E3913" i="105"/>
  <c r="E3912" i="105"/>
  <c r="E3911" i="105"/>
  <c r="E3910" i="105"/>
  <c r="E3909" i="105"/>
  <c r="E3908" i="105"/>
  <c r="E3907" i="105"/>
  <c r="E3906" i="105"/>
  <c r="E3905" i="105"/>
  <c r="E3904" i="105"/>
  <c r="E3903" i="105"/>
  <c r="E3902" i="105"/>
  <c r="E3901" i="105"/>
  <c r="E3900" i="105"/>
  <c r="E3899" i="105"/>
  <c r="E3898" i="105"/>
  <c r="E3897" i="105"/>
  <c r="E3896" i="105"/>
  <c r="E3895" i="105"/>
  <c r="E3894" i="105"/>
  <c r="E3893" i="105"/>
  <c r="E3892" i="105"/>
  <c r="E3891" i="105"/>
  <c r="E3890" i="105"/>
  <c r="E3889" i="105"/>
  <c r="E3888" i="105"/>
  <c r="E3887" i="105"/>
  <c r="E3886" i="105"/>
  <c r="E3885" i="105"/>
  <c r="E3884" i="105"/>
  <c r="E3883" i="105"/>
  <c r="E3882" i="105"/>
  <c r="E3881" i="105"/>
  <c r="E3880" i="105"/>
  <c r="E3879" i="105"/>
  <c r="E3878" i="105"/>
  <c r="E3877" i="105"/>
  <c r="E3876" i="105"/>
  <c r="E3875" i="105"/>
  <c r="E3874" i="105"/>
  <c r="E3873" i="105"/>
  <c r="E3872" i="105"/>
  <c r="E3871" i="105"/>
  <c r="E3870" i="105"/>
  <c r="E3869" i="105"/>
  <c r="E3868" i="105"/>
  <c r="E3867" i="105"/>
  <c r="E3866" i="105"/>
  <c r="E3865" i="105"/>
  <c r="E3864" i="105"/>
  <c r="E3863" i="105"/>
  <c r="E3862" i="105"/>
  <c r="E3861" i="105"/>
  <c r="E3860" i="105"/>
  <c r="E3859" i="105"/>
  <c r="E3858" i="105"/>
  <c r="E3857" i="105"/>
  <c r="E3856" i="105"/>
  <c r="E3855" i="105"/>
  <c r="E3854" i="105"/>
  <c r="E3853" i="105"/>
  <c r="E3852" i="105"/>
  <c r="E3851" i="105"/>
  <c r="E3850" i="105"/>
  <c r="E3849" i="105"/>
  <c r="E3848" i="105"/>
  <c r="E3847" i="105"/>
  <c r="E3846" i="105"/>
  <c r="E3845" i="105"/>
  <c r="E3844" i="105"/>
  <c r="E3843" i="105"/>
  <c r="E3842" i="105"/>
  <c r="E3841" i="105"/>
  <c r="E3840" i="105"/>
  <c r="E3839" i="105"/>
  <c r="E3838" i="105"/>
  <c r="E3837" i="105"/>
  <c r="E3836" i="105"/>
  <c r="E3835" i="105"/>
  <c r="E3834" i="105"/>
  <c r="E3833" i="105"/>
  <c r="E3832" i="105"/>
  <c r="E3831" i="105"/>
  <c r="E3830" i="105"/>
  <c r="E3829" i="105"/>
  <c r="E3828" i="105"/>
  <c r="E3827" i="105"/>
  <c r="E3826" i="105"/>
  <c r="E3825" i="105"/>
  <c r="E3824" i="105"/>
  <c r="E3823" i="105"/>
  <c r="E3822" i="105"/>
  <c r="E3821" i="105"/>
  <c r="E3820" i="105"/>
  <c r="E3819" i="105"/>
  <c r="E3818" i="105"/>
  <c r="E3817" i="105"/>
  <c r="E3816" i="105"/>
  <c r="E3815" i="105"/>
  <c r="E3814" i="105"/>
  <c r="E3813" i="105"/>
  <c r="E3812" i="105"/>
  <c r="E3811" i="105"/>
  <c r="E3810" i="105"/>
  <c r="E3809" i="105"/>
  <c r="E3808" i="105"/>
  <c r="E3807" i="105"/>
  <c r="E3806" i="105"/>
  <c r="E3805" i="105"/>
  <c r="E3804" i="105"/>
  <c r="E3803" i="105"/>
  <c r="E3802" i="105"/>
  <c r="E3801" i="105"/>
  <c r="E3800" i="105"/>
  <c r="E3799" i="105"/>
  <c r="E3798" i="105"/>
  <c r="E3797" i="105"/>
  <c r="E3796" i="105"/>
  <c r="E3795" i="105"/>
  <c r="E3794" i="105"/>
  <c r="E3793" i="105"/>
  <c r="E3792" i="105"/>
  <c r="E3791" i="105"/>
  <c r="E3790" i="105"/>
  <c r="E3789" i="105"/>
  <c r="E3788" i="105"/>
  <c r="E3787" i="105"/>
  <c r="E3786" i="105"/>
  <c r="E3785" i="105"/>
  <c r="E3784" i="105"/>
  <c r="E3783" i="105"/>
  <c r="E3782" i="105"/>
  <c r="E3781" i="105"/>
  <c r="E3780" i="105"/>
  <c r="E3779" i="105"/>
  <c r="E3778" i="105"/>
  <c r="E3777" i="105"/>
  <c r="E3776" i="105"/>
  <c r="E3775" i="105"/>
  <c r="E3774" i="105"/>
  <c r="E3773" i="105"/>
  <c r="E3772" i="105"/>
  <c r="E3771" i="105"/>
  <c r="E3770" i="105"/>
  <c r="E3769" i="105"/>
  <c r="E3768" i="105"/>
  <c r="E3767" i="105"/>
  <c r="E3766" i="105"/>
  <c r="E3765" i="105"/>
  <c r="E3764" i="105"/>
  <c r="E3763" i="105"/>
  <c r="E3762" i="105"/>
  <c r="E3761" i="105"/>
  <c r="E3760" i="105"/>
  <c r="E3759" i="105"/>
  <c r="E3758" i="105"/>
  <c r="E3757" i="105"/>
  <c r="E3756" i="105"/>
  <c r="E3755" i="105"/>
  <c r="E3754" i="105"/>
  <c r="E3753" i="105"/>
  <c r="E3752" i="105"/>
  <c r="E3751" i="105"/>
  <c r="E3750" i="105"/>
  <c r="E3749" i="105"/>
  <c r="E3748" i="105"/>
  <c r="E3747" i="105"/>
  <c r="E3746" i="105"/>
  <c r="E3745" i="105"/>
  <c r="E3744" i="105"/>
  <c r="E3743" i="105"/>
  <c r="E3742" i="105"/>
  <c r="E3741" i="105"/>
  <c r="E3740" i="105"/>
  <c r="E3739" i="105"/>
  <c r="E3738" i="105"/>
  <c r="E3737" i="105"/>
  <c r="E3736" i="105"/>
  <c r="E3735" i="105"/>
  <c r="E3734" i="105"/>
  <c r="E3733" i="105"/>
  <c r="E3732" i="105"/>
  <c r="E3731" i="105"/>
  <c r="E3730" i="105"/>
  <c r="E3729" i="105"/>
  <c r="E3728" i="105"/>
  <c r="E3727" i="105"/>
  <c r="E3726" i="105"/>
  <c r="E3725" i="105"/>
  <c r="E3724" i="105"/>
  <c r="E3723" i="105"/>
  <c r="E3722" i="105"/>
  <c r="E3721" i="105"/>
  <c r="E3720" i="105"/>
  <c r="E3719" i="105"/>
  <c r="E3718" i="105"/>
  <c r="E3717" i="105"/>
  <c r="E3716" i="105"/>
  <c r="E3715" i="105"/>
  <c r="E3714" i="105"/>
  <c r="E3713" i="105"/>
  <c r="E3712" i="105"/>
  <c r="E3711" i="105"/>
  <c r="E3710" i="105"/>
  <c r="E3709" i="105"/>
  <c r="E3708" i="105"/>
  <c r="E3707" i="105"/>
  <c r="E3706" i="105"/>
  <c r="E3705" i="105"/>
  <c r="E3704" i="105"/>
  <c r="E3703" i="105"/>
  <c r="E3702" i="105"/>
  <c r="E3701" i="105"/>
  <c r="E3700" i="105"/>
  <c r="E3699" i="105"/>
  <c r="E3698" i="105"/>
  <c r="E3697" i="105"/>
  <c r="E3696" i="105"/>
  <c r="E3695" i="105"/>
  <c r="E3694" i="105"/>
  <c r="E3693" i="105"/>
  <c r="E3692" i="105"/>
  <c r="E3691" i="105"/>
  <c r="E3690" i="105"/>
  <c r="E3689" i="105"/>
  <c r="E3688" i="105"/>
  <c r="E3687" i="105"/>
  <c r="E3686" i="105"/>
  <c r="E3685" i="105"/>
  <c r="E3684" i="105"/>
  <c r="E3683" i="105"/>
  <c r="E3682" i="105"/>
  <c r="E3681" i="105"/>
  <c r="E3680" i="105"/>
  <c r="E3679" i="105"/>
  <c r="E3678" i="105"/>
  <c r="E3677" i="105"/>
  <c r="E3676" i="105"/>
  <c r="E3675" i="105"/>
  <c r="E3674" i="105"/>
  <c r="E3673" i="105"/>
  <c r="E3672" i="105"/>
  <c r="E3671" i="105"/>
  <c r="E3670" i="105"/>
  <c r="E3669" i="105"/>
  <c r="E3668" i="105"/>
  <c r="E3667" i="105"/>
  <c r="E3666" i="105"/>
  <c r="E3665" i="105"/>
  <c r="E3664" i="105"/>
  <c r="E3663" i="105"/>
  <c r="E3662" i="105"/>
  <c r="E3661" i="105"/>
  <c r="E3660" i="105"/>
  <c r="E3659" i="105"/>
  <c r="E3658" i="105"/>
  <c r="E3657" i="105"/>
  <c r="E3656" i="105"/>
  <c r="E3655" i="105"/>
  <c r="E3654" i="105"/>
  <c r="E3653" i="105"/>
  <c r="E3652" i="105"/>
  <c r="E3651" i="105"/>
  <c r="E3650" i="105"/>
  <c r="E3649" i="105"/>
  <c r="E3648" i="105"/>
  <c r="E3647" i="105"/>
  <c r="E3646" i="105"/>
  <c r="E3645" i="105"/>
  <c r="E3644" i="105"/>
  <c r="E3643" i="105"/>
  <c r="E3642" i="105"/>
  <c r="E3641" i="105"/>
  <c r="E3640" i="105"/>
  <c r="E3639" i="105"/>
  <c r="E3638" i="105"/>
  <c r="E3637" i="105"/>
  <c r="E3636" i="105"/>
  <c r="E3635" i="105"/>
  <c r="E3634" i="105"/>
  <c r="E3633" i="105"/>
  <c r="E3632" i="105"/>
  <c r="E3631" i="105"/>
  <c r="E3630" i="105"/>
  <c r="E3629" i="105"/>
  <c r="E3628" i="105"/>
  <c r="E3627" i="105"/>
  <c r="E3626" i="105"/>
  <c r="E3625" i="105"/>
  <c r="E3624" i="105"/>
  <c r="E3623" i="105"/>
  <c r="E3622" i="105"/>
  <c r="E3621" i="105"/>
  <c r="E3620" i="105"/>
  <c r="E3619" i="105"/>
  <c r="E3618" i="105"/>
  <c r="E3617" i="105"/>
  <c r="E3616" i="105"/>
  <c r="E3615" i="105"/>
  <c r="E3614" i="105"/>
  <c r="E3613" i="105"/>
  <c r="E3612" i="105"/>
  <c r="E3611" i="105"/>
  <c r="E3610" i="105"/>
  <c r="E3609" i="105"/>
  <c r="E3608" i="105"/>
  <c r="E3607" i="105"/>
  <c r="E3606" i="105"/>
  <c r="E3605" i="105"/>
  <c r="E3604" i="105"/>
  <c r="E3603" i="105"/>
  <c r="E3602" i="105"/>
  <c r="E3601" i="105"/>
  <c r="E3600" i="105"/>
  <c r="E3599" i="105"/>
  <c r="E3598" i="105"/>
  <c r="E3597" i="105"/>
  <c r="E3596" i="105"/>
  <c r="E3595" i="105"/>
  <c r="E3594" i="105"/>
  <c r="E3593" i="105"/>
  <c r="E3592" i="105"/>
  <c r="E3591" i="105"/>
  <c r="E3590" i="105"/>
  <c r="E3589" i="105"/>
  <c r="E3588" i="105"/>
  <c r="E3587" i="105"/>
  <c r="E3586" i="105"/>
  <c r="E3585" i="105"/>
  <c r="E3584" i="105"/>
  <c r="E3583" i="105"/>
  <c r="E3582" i="105"/>
  <c r="E3581" i="105"/>
  <c r="E3580" i="105"/>
  <c r="E3579" i="105"/>
  <c r="E3578" i="105"/>
  <c r="E3577" i="105"/>
  <c r="E3576" i="105"/>
  <c r="E3575" i="105"/>
  <c r="E3574" i="105"/>
  <c r="E3573" i="105"/>
  <c r="E3572" i="105"/>
  <c r="E3571" i="105"/>
  <c r="E3570" i="105"/>
  <c r="E3569" i="105"/>
  <c r="E3568" i="105"/>
  <c r="E3567" i="105"/>
  <c r="E3566" i="105"/>
  <c r="E3565" i="105"/>
  <c r="E3564" i="105"/>
  <c r="E3563" i="105"/>
  <c r="E3562" i="105"/>
  <c r="E3561" i="105"/>
  <c r="E3560" i="105"/>
  <c r="E3559" i="105"/>
  <c r="E3558" i="105"/>
  <c r="E3557" i="105"/>
  <c r="E3556" i="105"/>
  <c r="E3555" i="105"/>
  <c r="E3554" i="105"/>
  <c r="E3553" i="105"/>
  <c r="E3552" i="105"/>
  <c r="E3551" i="105"/>
  <c r="E3550" i="105"/>
  <c r="E3549" i="105"/>
  <c r="E3548" i="105"/>
  <c r="E3547" i="105"/>
  <c r="E3546" i="105"/>
  <c r="E3545" i="105"/>
  <c r="E3544" i="105"/>
  <c r="E3543" i="105"/>
  <c r="E3542" i="105"/>
  <c r="E3541" i="105"/>
  <c r="E3540" i="105"/>
  <c r="E3539" i="105"/>
  <c r="E3538" i="105"/>
  <c r="E3537" i="105"/>
  <c r="E3536" i="105"/>
  <c r="E3535" i="105"/>
  <c r="E3534" i="105"/>
  <c r="E3533" i="105"/>
  <c r="E3532" i="105"/>
  <c r="E3531" i="105"/>
  <c r="E3530" i="105"/>
  <c r="E3529" i="105"/>
  <c r="E3528" i="105"/>
  <c r="E3527" i="105"/>
  <c r="E3526" i="105"/>
  <c r="E3525" i="105"/>
  <c r="E3524" i="105"/>
  <c r="E3523" i="105"/>
  <c r="E3522" i="105"/>
  <c r="E3521" i="105"/>
  <c r="E3520" i="105"/>
  <c r="E3519" i="105"/>
  <c r="E3518" i="105"/>
  <c r="E3517" i="105"/>
  <c r="E3516" i="105"/>
  <c r="E3515" i="105"/>
  <c r="E3514" i="105"/>
  <c r="E3513" i="105"/>
  <c r="E3512" i="105"/>
  <c r="E3511" i="105"/>
  <c r="E3510" i="105"/>
  <c r="E3509" i="105"/>
  <c r="E3508" i="105"/>
  <c r="E3507" i="105"/>
  <c r="E3506" i="105"/>
  <c r="E3505" i="105"/>
  <c r="E3504" i="105"/>
  <c r="E3503" i="105"/>
  <c r="E3502" i="105"/>
  <c r="E3501" i="105"/>
  <c r="E3500" i="105"/>
  <c r="E3499" i="105"/>
  <c r="E3498" i="105"/>
  <c r="E3497" i="105"/>
  <c r="E3496" i="105"/>
  <c r="E3495" i="105"/>
  <c r="E3494" i="105"/>
  <c r="E3493" i="105"/>
  <c r="E3492" i="105"/>
  <c r="E3491" i="105"/>
  <c r="E3490" i="105"/>
  <c r="E3489" i="105"/>
  <c r="E3488" i="105"/>
  <c r="E3487" i="105"/>
  <c r="E3486" i="105"/>
  <c r="E3485" i="105"/>
  <c r="E3484" i="105"/>
  <c r="E3483" i="105"/>
  <c r="E3482" i="105"/>
  <c r="E3481" i="105"/>
  <c r="E3480" i="105"/>
  <c r="E3479" i="105"/>
  <c r="E3478" i="105"/>
  <c r="E3477" i="105"/>
  <c r="E3476" i="105"/>
  <c r="E3475" i="105"/>
  <c r="E3474" i="105"/>
  <c r="E3473" i="105"/>
  <c r="E3472" i="105"/>
  <c r="E3471" i="105"/>
  <c r="E3470" i="105"/>
  <c r="E3469" i="105"/>
  <c r="E3468" i="105"/>
  <c r="E3467" i="105"/>
  <c r="E3466" i="105"/>
  <c r="E3465" i="105"/>
  <c r="E3464" i="105"/>
  <c r="E3463" i="105"/>
  <c r="E3462" i="105"/>
  <c r="E3461" i="105"/>
  <c r="E3460" i="105"/>
  <c r="E3459" i="105"/>
  <c r="E3458" i="105"/>
  <c r="E3457" i="105"/>
  <c r="E3456" i="105"/>
  <c r="E3455" i="105"/>
  <c r="E3454" i="105"/>
  <c r="E3453" i="105"/>
  <c r="E3452" i="105"/>
  <c r="E3451" i="105"/>
  <c r="E3450" i="105"/>
  <c r="E3449" i="105"/>
  <c r="E3448" i="105"/>
  <c r="E3447" i="105"/>
  <c r="E3446" i="105"/>
  <c r="E3445" i="105"/>
  <c r="E3444" i="105"/>
  <c r="E3443" i="105"/>
  <c r="E3442" i="105"/>
  <c r="E3441" i="105"/>
  <c r="E3440" i="105"/>
  <c r="E3439" i="105"/>
  <c r="E3438" i="105"/>
  <c r="E3437" i="105"/>
  <c r="E3436" i="105"/>
  <c r="E3435" i="105"/>
  <c r="E3434" i="105"/>
  <c r="E3433" i="105"/>
  <c r="E3432" i="105"/>
  <c r="E3431" i="105"/>
  <c r="E3430" i="105"/>
  <c r="E3429" i="105"/>
  <c r="E3428" i="105"/>
  <c r="E3427" i="105"/>
  <c r="E3426" i="105"/>
  <c r="E3425" i="105"/>
  <c r="E3424" i="105"/>
  <c r="E3423" i="105"/>
  <c r="E3422" i="105"/>
  <c r="E3421" i="105"/>
  <c r="E3420" i="105"/>
  <c r="E3419" i="105"/>
  <c r="E3418" i="105"/>
  <c r="E3417" i="105"/>
  <c r="E3416" i="105"/>
  <c r="E3415" i="105"/>
  <c r="E3414" i="105"/>
  <c r="E3413" i="105"/>
  <c r="E3412" i="105"/>
  <c r="E3411" i="105"/>
  <c r="E3410" i="105"/>
  <c r="E3409" i="105"/>
  <c r="E3408" i="105"/>
  <c r="E3407" i="105"/>
  <c r="E3406" i="105"/>
  <c r="E3405" i="105"/>
  <c r="E3404" i="105"/>
  <c r="E3403" i="105"/>
  <c r="E3402" i="105"/>
  <c r="E3401" i="105"/>
  <c r="E3400" i="105"/>
  <c r="E3399" i="105"/>
  <c r="E3398" i="105"/>
  <c r="E3397" i="105"/>
  <c r="E3396" i="105"/>
  <c r="E3395" i="105"/>
  <c r="E3394" i="105"/>
  <c r="E3393" i="105"/>
  <c r="E3392" i="105"/>
  <c r="E3391" i="105"/>
  <c r="E3390" i="105"/>
  <c r="E3389" i="105"/>
  <c r="E3388" i="105"/>
  <c r="E3387" i="105"/>
  <c r="E3386" i="105"/>
  <c r="E3385" i="105"/>
  <c r="E3384" i="105"/>
  <c r="E3383" i="105"/>
  <c r="E3382" i="105"/>
  <c r="E3381" i="105"/>
  <c r="E3380" i="105"/>
  <c r="E3379" i="105"/>
  <c r="E3378" i="105"/>
  <c r="E3377" i="105"/>
  <c r="E3376" i="105"/>
  <c r="E3375" i="105"/>
  <c r="E3374" i="105"/>
  <c r="E3373" i="105"/>
  <c r="E3372" i="105"/>
  <c r="E3371" i="105"/>
  <c r="E3370" i="105"/>
  <c r="E3369" i="105"/>
  <c r="E3368" i="105"/>
  <c r="E3367" i="105"/>
  <c r="E3366" i="105"/>
  <c r="E3365" i="105"/>
  <c r="E3364" i="105"/>
  <c r="E3363" i="105"/>
  <c r="E3362" i="105"/>
  <c r="E3361" i="105"/>
  <c r="E3360" i="105"/>
  <c r="E3359" i="105"/>
  <c r="E3358" i="105"/>
  <c r="E3357" i="105"/>
  <c r="E3356" i="105"/>
  <c r="E3355" i="105"/>
  <c r="E3354" i="105"/>
  <c r="E3353" i="105"/>
  <c r="E3352" i="105"/>
  <c r="E3351" i="105"/>
  <c r="E3350" i="105"/>
  <c r="E3349" i="105"/>
  <c r="E3348" i="105"/>
  <c r="E3347" i="105"/>
  <c r="E3346" i="105"/>
  <c r="E3345" i="105"/>
  <c r="E3344" i="105"/>
  <c r="E3343" i="105"/>
  <c r="E3342" i="105"/>
  <c r="E3341" i="105"/>
  <c r="E3340" i="105"/>
  <c r="E3339" i="105"/>
  <c r="E3338" i="105"/>
  <c r="E3337" i="105"/>
  <c r="E3336" i="105"/>
  <c r="E3335" i="105"/>
  <c r="E3334" i="105"/>
  <c r="E3333" i="105"/>
  <c r="E3332" i="105"/>
  <c r="E3331" i="105"/>
  <c r="E3330" i="105"/>
  <c r="E3329" i="105"/>
  <c r="E3328" i="105"/>
  <c r="E3327" i="105"/>
  <c r="E3326" i="105"/>
  <c r="E3325" i="105"/>
  <c r="E3324" i="105"/>
  <c r="E3323" i="105"/>
  <c r="E3322" i="105"/>
  <c r="E3321" i="105"/>
  <c r="E3320" i="105"/>
  <c r="E3319" i="105"/>
  <c r="E3318" i="105"/>
  <c r="E3317" i="105"/>
  <c r="E3316" i="105"/>
  <c r="E3315" i="105"/>
  <c r="E3314" i="105"/>
  <c r="E3313" i="105"/>
  <c r="E3312" i="105"/>
  <c r="E3311" i="105"/>
  <c r="E3310" i="105"/>
  <c r="E3309" i="105"/>
  <c r="E3308" i="105"/>
  <c r="E3307" i="105"/>
  <c r="E3306" i="105"/>
  <c r="E3305" i="105"/>
  <c r="E3304" i="105"/>
  <c r="E3303" i="105"/>
  <c r="E3302" i="105"/>
  <c r="E3301" i="105"/>
  <c r="E3300" i="105"/>
  <c r="E3299" i="105"/>
  <c r="E3298" i="105"/>
  <c r="E3297" i="105"/>
  <c r="E3296" i="105"/>
  <c r="E3295" i="105"/>
  <c r="E3294" i="105"/>
  <c r="E3293" i="105"/>
  <c r="E3292" i="105"/>
  <c r="E3291" i="105"/>
  <c r="E3290" i="105"/>
  <c r="E3289" i="105"/>
  <c r="E3288" i="105"/>
  <c r="E3287" i="105"/>
  <c r="E3286" i="105"/>
  <c r="E3285" i="105"/>
  <c r="E3284" i="105"/>
  <c r="E3283" i="105"/>
  <c r="E3282" i="105"/>
  <c r="E3281" i="105"/>
  <c r="E3280" i="105"/>
  <c r="E3279" i="105"/>
  <c r="E3278" i="105"/>
  <c r="E3277" i="105"/>
  <c r="E3276" i="105"/>
  <c r="E3275" i="105"/>
  <c r="E3274" i="105"/>
  <c r="E3273" i="105"/>
  <c r="E3272" i="105"/>
  <c r="E3271" i="105"/>
  <c r="E3270" i="105"/>
  <c r="E3269" i="105"/>
  <c r="E3268" i="105"/>
  <c r="E3267" i="105"/>
  <c r="E3266" i="105"/>
  <c r="E3265" i="105"/>
  <c r="E3264" i="105"/>
  <c r="E3263" i="105"/>
  <c r="E3262" i="105"/>
  <c r="E3261" i="105"/>
  <c r="E3260" i="105"/>
  <c r="E3259" i="105"/>
  <c r="E3258" i="105"/>
  <c r="E3257" i="105"/>
  <c r="E3256" i="105"/>
  <c r="E3255" i="105"/>
  <c r="E3254" i="105"/>
  <c r="E3253" i="105"/>
  <c r="E3252" i="105"/>
  <c r="E3251" i="105"/>
  <c r="E3250" i="105"/>
  <c r="E3249" i="105"/>
  <c r="E3248" i="105"/>
  <c r="E3247" i="105"/>
  <c r="E3246" i="105"/>
  <c r="E3245" i="105"/>
  <c r="E3244" i="105"/>
  <c r="E3243" i="105"/>
  <c r="E3242" i="105"/>
  <c r="E3241" i="105"/>
  <c r="E3240" i="105"/>
  <c r="E3239" i="105"/>
  <c r="E3238" i="105"/>
  <c r="E3237" i="105"/>
  <c r="E3236" i="105"/>
  <c r="E3235" i="105"/>
  <c r="E3234" i="105"/>
  <c r="E3233" i="105"/>
  <c r="E3232" i="105"/>
  <c r="E3231" i="105"/>
  <c r="E3230" i="105"/>
  <c r="E3229" i="105"/>
  <c r="E3228" i="105"/>
  <c r="E3227" i="105"/>
  <c r="E3226" i="105"/>
  <c r="E3225" i="105"/>
  <c r="E3224" i="105"/>
  <c r="E3223" i="105"/>
  <c r="E3222" i="105"/>
  <c r="E3221" i="105"/>
  <c r="E3220" i="105"/>
  <c r="E3219" i="105"/>
  <c r="E3218" i="105"/>
  <c r="E3217" i="105"/>
  <c r="E2214" i="105"/>
  <c r="E2213" i="105"/>
  <c r="E2212" i="105"/>
  <c r="E2211" i="105"/>
  <c r="E2210" i="105"/>
  <c r="E2209" i="105"/>
  <c r="E2208" i="105"/>
  <c r="E2207" i="105"/>
  <c r="E2206" i="105"/>
  <c r="E2205" i="105"/>
  <c r="E2204" i="105"/>
  <c r="E2203" i="105"/>
  <c r="E2202" i="105"/>
  <c r="E2201" i="105"/>
  <c r="E2200" i="105"/>
  <c r="E2199" i="105"/>
  <c r="E2198" i="105"/>
  <c r="E2197" i="105"/>
  <c r="E2196" i="105"/>
  <c r="E2195" i="105"/>
  <c r="E2194" i="105"/>
  <c r="E2193" i="105"/>
  <c r="E2192" i="105"/>
  <c r="E2191" i="105"/>
  <c r="E2190" i="105"/>
  <c r="E2189" i="105"/>
  <c r="E2188" i="105"/>
  <c r="E2187" i="105"/>
  <c r="E2186" i="105"/>
  <c r="E2185" i="105"/>
  <c r="E2184" i="105"/>
  <c r="E2183" i="105"/>
  <c r="E2182" i="105"/>
  <c r="E2181" i="105"/>
  <c r="E2180" i="105"/>
  <c r="E2179" i="105"/>
  <c r="E2178" i="105"/>
  <c r="E2177" i="105"/>
  <c r="E2176" i="105"/>
  <c r="E2175" i="105"/>
  <c r="E2174" i="105"/>
  <c r="E2173" i="105"/>
  <c r="E2172" i="105"/>
  <c r="E2171" i="105"/>
  <c r="E2170" i="105"/>
  <c r="E2169" i="105"/>
  <c r="E2168" i="105"/>
  <c r="E2167" i="105"/>
  <c r="E2166" i="105"/>
  <c r="E2165" i="105"/>
  <c r="E2164" i="105"/>
  <c r="E2163" i="105"/>
  <c r="E2162" i="105"/>
  <c r="E2161" i="105"/>
  <c r="E2160" i="105"/>
  <c r="E2159" i="105"/>
  <c r="E2158" i="105"/>
  <c r="E2157" i="105"/>
  <c r="E2156" i="105"/>
  <c r="E2155" i="105"/>
  <c r="E2154" i="105"/>
  <c r="E2153" i="105"/>
  <c r="E2152" i="105"/>
  <c r="E2151" i="105"/>
  <c r="E2150" i="105"/>
  <c r="E2149" i="105"/>
  <c r="E2148" i="105"/>
  <c r="E2147" i="105"/>
  <c r="E2146" i="105"/>
  <c r="E2145" i="105"/>
  <c r="E2144" i="105"/>
  <c r="E2143" i="105"/>
  <c r="E2142" i="105"/>
  <c r="E2141" i="105"/>
  <c r="E2140" i="105"/>
  <c r="E2139" i="105"/>
  <c r="E2138" i="105"/>
  <c r="E2137" i="105"/>
  <c r="E2136" i="105"/>
  <c r="E2135" i="105"/>
  <c r="E2134" i="105"/>
  <c r="E2133" i="105"/>
  <c r="E2132" i="105"/>
  <c r="E2131" i="105"/>
  <c r="E2130" i="105"/>
  <c r="E2129" i="105"/>
  <c r="E2128" i="105"/>
  <c r="E2127" i="105"/>
  <c r="E2126" i="105"/>
  <c r="E2125" i="105"/>
  <c r="E2124" i="105"/>
  <c r="E2123" i="105"/>
  <c r="E2122" i="105"/>
  <c r="E2121" i="105"/>
  <c r="E2120" i="105"/>
  <c r="E2119" i="105"/>
  <c r="E2118" i="105"/>
  <c r="E2117" i="105"/>
  <c r="E2116" i="105"/>
  <c r="E2115" i="105"/>
  <c r="E2114" i="105"/>
  <c r="E2113" i="105"/>
  <c r="E2112" i="105"/>
  <c r="E2111" i="105"/>
  <c r="E2110" i="105"/>
  <c r="E2109" i="105"/>
  <c r="E2108" i="105"/>
  <c r="E2107" i="105"/>
  <c r="E2106" i="105"/>
  <c r="E2105" i="105"/>
  <c r="E2104" i="105"/>
  <c r="E2103" i="105"/>
  <c r="E2102" i="105"/>
  <c r="E2101" i="105"/>
  <c r="E2100" i="105"/>
  <c r="E2099" i="105"/>
  <c r="E2098" i="105"/>
  <c r="E2097" i="105"/>
  <c r="E2096" i="105"/>
  <c r="E2095" i="105"/>
  <c r="E2094" i="105"/>
  <c r="E2093" i="105"/>
  <c r="E2092" i="105"/>
  <c r="E2091" i="105"/>
  <c r="E2090" i="105"/>
  <c r="E2089" i="105"/>
  <c r="E2088" i="105"/>
  <c r="E2087" i="105"/>
  <c r="E2086" i="105"/>
  <c r="E2085" i="105"/>
  <c r="E2084" i="105"/>
  <c r="E2083" i="105"/>
  <c r="E2082" i="105"/>
  <c r="E2081" i="105"/>
  <c r="E2080" i="105"/>
  <c r="E2079" i="105"/>
  <c r="E2078" i="105"/>
  <c r="E2077" i="105"/>
  <c r="E2076" i="105"/>
  <c r="E2075" i="105"/>
  <c r="E2074" i="105"/>
  <c r="E2073" i="105"/>
  <c r="E2072" i="105"/>
  <c r="E2071" i="105"/>
  <c r="E2070" i="105"/>
  <c r="E2069" i="105"/>
  <c r="E2068" i="105"/>
  <c r="E2067" i="105"/>
  <c r="E2066" i="105"/>
  <c r="E2065" i="105"/>
  <c r="E2064" i="105"/>
  <c r="E2063" i="105"/>
  <c r="E2062" i="105"/>
  <c r="E2061" i="105"/>
  <c r="E2060" i="105"/>
  <c r="E2059" i="105"/>
  <c r="E2058" i="105"/>
  <c r="E2057" i="105"/>
  <c r="E2056" i="105"/>
  <c r="E2055" i="105"/>
  <c r="E2054" i="105"/>
  <c r="E2053" i="105"/>
  <c r="E2052" i="105"/>
  <c r="E2051" i="105"/>
  <c r="E2050" i="105"/>
  <c r="E2049" i="105"/>
  <c r="E2048" i="105"/>
  <c r="E2047" i="105"/>
  <c r="E2046" i="105"/>
  <c r="E2045" i="105"/>
  <c r="E2044" i="105"/>
  <c r="E2043" i="105"/>
  <c r="E2042" i="105"/>
  <c r="E2041" i="105"/>
  <c r="E2040" i="105"/>
  <c r="E2039" i="105"/>
  <c r="E2038" i="105"/>
  <c r="E2037" i="105"/>
  <c r="E2036" i="105"/>
  <c r="E2035" i="105"/>
  <c r="E2034" i="105"/>
  <c r="E2033" i="105"/>
  <c r="E2032" i="105"/>
  <c r="E2031" i="105"/>
  <c r="E2030" i="105"/>
  <c r="E2029" i="105"/>
  <c r="E2028" i="105"/>
  <c r="E2027" i="105"/>
  <c r="E2026" i="105"/>
  <c r="E2025" i="105"/>
  <c r="E2024" i="105"/>
  <c r="E2023" i="105"/>
  <c r="E2022" i="105"/>
  <c r="E2021" i="105"/>
  <c r="E2020" i="105"/>
  <c r="E2019" i="105"/>
  <c r="E2018" i="105"/>
  <c r="E2017" i="105"/>
  <c r="E2016" i="105"/>
  <c r="E2015" i="105"/>
  <c r="E2014" i="105"/>
  <c r="E2013" i="105"/>
  <c r="E2012" i="105"/>
  <c r="E2011" i="105"/>
  <c r="E2010" i="105"/>
  <c r="E2009" i="105"/>
  <c r="E2008" i="105"/>
  <c r="E2007" i="105"/>
  <c r="E2006" i="105"/>
  <c r="E2005" i="105"/>
  <c r="E2004" i="105"/>
  <c r="E2003" i="105"/>
  <c r="E2002" i="105"/>
  <c r="E2001" i="105"/>
  <c r="E2000" i="105"/>
  <c r="E1999" i="105"/>
  <c r="E1998" i="105"/>
  <c r="E1997" i="105"/>
  <c r="E1996" i="105"/>
  <c r="E1995" i="105"/>
  <c r="E1994" i="105"/>
  <c r="E1993" i="105"/>
  <c r="E1992" i="105"/>
  <c r="E1991" i="105"/>
  <c r="E1990" i="105"/>
  <c r="E1989" i="105"/>
  <c r="E1988" i="105"/>
  <c r="E1987" i="105"/>
  <c r="E1986" i="105"/>
  <c r="E1985" i="105"/>
  <c r="E1984" i="105"/>
  <c r="E1983" i="105"/>
  <c r="E1982" i="105"/>
  <c r="E1981" i="105"/>
  <c r="E1980" i="105"/>
  <c r="E1979" i="105"/>
  <c r="E1978" i="105"/>
  <c r="E1977" i="105"/>
  <c r="E1976" i="105"/>
  <c r="E1975" i="105"/>
  <c r="E1974" i="105"/>
  <c r="E1973" i="105"/>
  <c r="E1972" i="105"/>
  <c r="E1971" i="105"/>
  <c r="E1970" i="105"/>
  <c r="E1969" i="105"/>
  <c r="E1968" i="105"/>
  <c r="E1967" i="105"/>
  <c r="E1966" i="105"/>
  <c r="E1965" i="105"/>
  <c r="E1964" i="105"/>
  <c r="E1963" i="105"/>
  <c r="E1962" i="105"/>
  <c r="E1961" i="105"/>
  <c r="E1960" i="105"/>
  <c r="E1959" i="105"/>
  <c r="E1958" i="105"/>
  <c r="E1957" i="105"/>
  <c r="E1956" i="105"/>
  <c r="E1955" i="105"/>
  <c r="E1954" i="105"/>
  <c r="E1953" i="105"/>
  <c r="E1952" i="105"/>
  <c r="E1951" i="105"/>
  <c r="E1950" i="105"/>
  <c r="E1949" i="105"/>
  <c r="E1948" i="105"/>
  <c r="E1947" i="105"/>
  <c r="E1946" i="105"/>
  <c r="E1945" i="105"/>
  <c r="E1944" i="105"/>
  <c r="E1943" i="105"/>
  <c r="E1942" i="105"/>
  <c r="E1941" i="105"/>
  <c r="E1940" i="105"/>
  <c r="E1939" i="105"/>
  <c r="E1938" i="105"/>
  <c r="E1937" i="105"/>
  <c r="E1936" i="105"/>
  <c r="E1935" i="105"/>
  <c r="E1934" i="105"/>
  <c r="E1933" i="105"/>
  <c r="E1932" i="105"/>
  <c r="E1931" i="105"/>
  <c r="E1930" i="105"/>
  <c r="E1929" i="105"/>
  <c r="E1928" i="105"/>
  <c r="E1927" i="105"/>
  <c r="E1926" i="105"/>
  <c r="E1925" i="105"/>
  <c r="E1924" i="105"/>
  <c r="E1923" i="105"/>
  <c r="E1922" i="105"/>
  <c r="E1921" i="105"/>
  <c r="E1920" i="105"/>
  <c r="E1919" i="105"/>
  <c r="E1918" i="105"/>
  <c r="E1917" i="105"/>
  <c r="E1916" i="105"/>
  <c r="E1915" i="105"/>
  <c r="E1914" i="105"/>
  <c r="E1913" i="105"/>
  <c r="E1912" i="105"/>
  <c r="E1911" i="105"/>
  <c r="E1910" i="105"/>
  <c r="E1909" i="105"/>
  <c r="E1908" i="105"/>
  <c r="E1907" i="105"/>
  <c r="E1906" i="105"/>
  <c r="E1905" i="105"/>
  <c r="E1904" i="105"/>
  <c r="E1903" i="105"/>
  <c r="E1902" i="105"/>
  <c r="E1901" i="105"/>
  <c r="E1900" i="105"/>
  <c r="E1899" i="105"/>
  <c r="E1898" i="105"/>
  <c r="E1897" i="105"/>
  <c r="E1896" i="105"/>
  <c r="E1895" i="105"/>
  <c r="E1894" i="105"/>
  <c r="E1893" i="105"/>
  <c r="E1892" i="105"/>
  <c r="E1891" i="105"/>
  <c r="E1890" i="105"/>
  <c r="E1889" i="105"/>
  <c r="E1888" i="105"/>
  <c r="E1887" i="105"/>
  <c r="E1886" i="105"/>
  <c r="E1885" i="105"/>
  <c r="E1884" i="105"/>
  <c r="E1883" i="105"/>
  <c r="E1882" i="105"/>
  <c r="E1881" i="105"/>
  <c r="E1880" i="105"/>
  <c r="E1879" i="105"/>
  <c r="E1878" i="105"/>
  <c r="E1877" i="105"/>
  <c r="E1876" i="105"/>
  <c r="E1875" i="105"/>
  <c r="E1874" i="105"/>
  <c r="E1873" i="105"/>
  <c r="E1872" i="105"/>
  <c r="E1871" i="105"/>
  <c r="E1870" i="105"/>
  <c r="E1869" i="105"/>
  <c r="E1868" i="105"/>
  <c r="E1867" i="105"/>
  <c r="E1866" i="105"/>
  <c r="E1865" i="105"/>
  <c r="E1864" i="105"/>
  <c r="E1863" i="105"/>
  <c r="E1862" i="105"/>
  <c r="E1861" i="105"/>
  <c r="E1860" i="105"/>
  <c r="E1859" i="105"/>
  <c r="E1858" i="105"/>
  <c r="E1857" i="105"/>
  <c r="E1856" i="105"/>
  <c r="E1855" i="105"/>
  <c r="E1854" i="105"/>
  <c r="E1853" i="105"/>
  <c r="E1852" i="105"/>
  <c r="E1851" i="105"/>
  <c r="E1850" i="105"/>
  <c r="E1849" i="105"/>
  <c r="E1848" i="105"/>
  <c r="E1847" i="105"/>
  <c r="E1846" i="105"/>
  <c r="E1845" i="105"/>
  <c r="E1844" i="105"/>
  <c r="E1843" i="105"/>
  <c r="E1842" i="105"/>
  <c r="E1841" i="105"/>
  <c r="E1840" i="105"/>
  <c r="E1839" i="105"/>
  <c r="E1838" i="105"/>
  <c r="E1837" i="105"/>
  <c r="E1836" i="105"/>
  <c r="E1835" i="105"/>
  <c r="E1834" i="105"/>
  <c r="E1833" i="105"/>
  <c r="E1832" i="105"/>
  <c r="E1831" i="105"/>
  <c r="E1830" i="105"/>
  <c r="E1829" i="105"/>
  <c r="E1828" i="105"/>
  <c r="E1827" i="105"/>
  <c r="E1826" i="105"/>
  <c r="E1825" i="105"/>
  <c r="E1824" i="105"/>
  <c r="E1823" i="105"/>
  <c r="E1822" i="105"/>
  <c r="E1821" i="105"/>
  <c r="E1820" i="105"/>
  <c r="E1819" i="105"/>
  <c r="E1818" i="105"/>
  <c r="E1817" i="105"/>
  <c r="E1816" i="105"/>
  <c r="E1815" i="105"/>
  <c r="E1814" i="105"/>
  <c r="E1813" i="105"/>
  <c r="E1812" i="105"/>
  <c r="E1811" i="105"/>
  <c r="E1810" i="105"/>
  <c r="E1809" i="105"/>
  <c r="E1808" i="105"/>
  <c r="E1807" i="105"/>
  <c r="E1806" i="105"/>
  <c r="E1805" i="105"/>
  <c r="E1804" i="105"/>
  <c r="E1803" i="105"/>
  <c r="E1802" i="105"/>
  <c r="E1801" i="105"/>
  <c r="E1800" i="105"/>
  <c r="E1799" i="105"/>
  <c r="E1798" i="105"/>
  <c r="E1797" i="105"/>
  <c r="E1796" i="105"/>
  <c r="E1795" i="105"/>
  <c r="E1794" i="105"/>
  <c r="E1793" i="105"/>
  <c r="E1792" i="105"/>
  <c r="E1791" i="105"/>
  <c r="E1790" i="105"/>
  <c r="E1789" i="105"/>
  <c r="E1788" i="105"/>
  <c r="E1787" i="105"/>
  <c r="E1786" i="105"/>
  <c r="E1785" i="105"/>
  <c r="E1784" i="105"/>
  <c r="E1783" i="105"/>
  <c r="E1782" i="105"/>
  <c r="E1781" i="105"/>
  <c r="E1780" i="105"/>
  <c r="E1779" i="105"/>
  <c r="E1778" i="105"/>
  <c r="E1777" i="105"/>
  <c r="E1776" i="105"/>
  <c r="E1775" i="105"/>
  <c r="E1774" i="105"/>
  <c r="E1773" i="105"/>
  <c r="E1772" i="105"/>
  <c r="E1771" i="105"/>
  <c r="E1770" i="105"/>
  <c r="E1769" i="105"/>
  <c r="E1768" i="105"/>
  <c r="E1767" i="105"/>
  <c r="E1766" i="105"/>
  <c r="E1765" i="105"/>
  <c r="E1764" i="105"/>
  <c r="E1763" i="105"/>
  <c r="E1762" i="105"/>
  <c r="E1761" i="105"/>
  <c r="E1760" i="105"/>
  <c r="E1759" i="105"/>
  <c r="E1758" i="105"/>
  <c r="E1757" i="105"/>
  <c r="E1756" i="105"/>
  <c r="E1755" i="105"/>
  <c r="E1754" i="105"/>
  <c r="E1753" i="105"/>
  <c r="E1752" i="105"/>
  <c r="E1751" i="105"/>
  <c r="E1750" i="105"/>
  <c r="E1749" i="105"/>
  <c r="E1748" i="105"/>
  <c r="E1747" i="105"/>
  <c r="E1746" i="105"/>
  <c r="E1745" i="105"/>
  <c r="E1744" i="105"/>
  <c r="E1743" i="105"/>
  <c r="E1742" i="105"/>
  <c r="E1741" i="105"/>
  <c r="E1740" i="105"/>
  <c r="E1739" i="105"/>
  <c r="E1738" i="105"/>
  <c r="E1737" i="105"/>
  <c r="E1736" i="105"/>
  <c r="E1735" i="105"/>
  <c r="E1734" i="105"/>
  <c r="E1733" i="105"/>
  <c r="E1732" i="105"/>
  <c r="E1731" i="105"/>
  <c r="E1730" i="105"/>
  <c r="E1729" i="105"/>
  <c r="E1728" i="105"/>
  <c r="E1727" i="105"/>
  <c r="E1726" i="105"/>
  <c r="E1725" i="105"/>
  <c r="E1724" i="105"/>
  <c r="E1723" i="105"/>
  <c r="E1722" i="105"/>
  <c r="E1721" i="105"/>
  <c r="E1720" i="105"/>
  <c r="E1719" i="105"/>
  <c r="E1718" i="105"/>
  <c r="E1717" i="105"/>
  <c r="E1716" i="105"/>
  <c r="E1715" i="105"/>
  <c r="E1714" i="105"/>
  <c r="E1713" i="105"/>
  <c r="E1712" i="105"/>
  <c r="E1711" i="105"/>
  <c r="E1710" i="105"/>
  <c r="E1709" i="105"/>
  <c r="E1708" i="105"/>
  <c r="E1707" i="105"/>
  <c r="E1706" i="105"/>
  <c r="E1705" i="105"/>
  <c r="E1704" i="105"/>
  <c r="E1703" i="105"/>
  <c r="E1702" i="105"/>
  <c r="E1701" i="105"/>
  <c r="E1700" i="105"/>
  <c r="E1699" i="105"/>
  <c r="E1698" i="105"/>
  <c r="E1697" i="105"/>
  <c r="E1696" i="105"/>
  <c r="E1695" i="105"/>
  <c r="E1694" i="105"/>
  <c r="E1693" i="105"/>
  <c r="E1692" i="105"/>
  <c r="E1691" i="105"/>
  <c r="E1690" i="105"/>
  <c r="E1689" i="105"/>
  <c r="E1688" i="105"/>
  <c r="E1687" i="105"/>
  <c r="E1686" i="105"/>
  <c r="E1685" i="105"/>
  <c r="E1684" i="105"/>
  <c r="E1683" i="105"/>
  <c r="E1682" i="105"/>
  <c r="E1681" i="105"/>
  <c r="E1680" i="105"/>
  <c r="E1679" i="105"/>
  <c r="E1678" i="105"/>
  <c r="E1677" i="105"/>
  <c r="E1676" i="105"/>
  <c r="E1675" i="105"/>
  <c r="E1674" i="105"/>
  <c r="E1673" i="105"/>
  <c r="E1672" i="105"/>
  <c r="E1671" i="105"/>
  <c r="E1670" i="105"/>
  <c r="E1669" i="105"/>
  <c r="E1668" i="105"/>
  <c r="E1667" i="105"/>
  <c r="E1666" i="105"/>
  <c r="E1665" i="105"/>
  <c r="E1664" i="105"/>
  <c r="E1663" i="105"/>
  <c r="E1662" i="105"/>
  <c r="E1661" i="105"/>
  <c r="E1660" i="105"/>
  <c r="E1659" i="105"/>
  <c r="E1658" i="105"/>
  <c r="E1657" i="105"/>
  <c r="E1656" i="105"/>
  <c r="E1655" i="105"/>
  <c r="E1654" i="105"/>
  <c r="E1653" i="105"/>
  <c r="E1652" i="105"/>
  <c r="E1651" i="105"/>
  <c r="E1650" i="105"/>
  <c r="E1649" i="105"/>
  <c r="E1648" i="105"/>
  <c r="E1647" i="105"/>
  <c r="E1646" i="105"/>
  <c r="E1645" i="105"/>
  <c r="E1644" i="105"/>
  <c r="E1643" i="105"/>
  <c r="E1642" i="105"/>
  <c r="E1641" i="105"/>
  <c r="E1640" i="105"/>
  <c r="E1639" i="105"/>
  <c r="E1638" i="105"/>
  <c r="E1637" i="105"/>
  <c r="E1636" i="105"/>
  <c r="E1635" i="105"/>
  <c r="E1634" i="105"/>
  <c r="E1633" i="105"/>
  <c r="E1632" i="105"/>
  <c r="E1631" i="105"/>
  <c r="E1630" i="105"/>
  <c r="E1629" i="105"/>
  <c r="E1628" i="105"/>
  <c r="E1627" i="105"/>
  <c r="E1626" i="105"/>
  <c r="E1625" i="105"/>
  <c r="E1624" i="105"/>
  <c r="E1623" i="105"/>
  <c r="E1622" i="105"/>
  <c r="E1621" i="105"/>
  <c r="E1620" i="105"/>
  <c r="E1619" i="105"/>
  <c r="E1618" i="105"/>
  <c r="E1617" i="105"/>
  <c r="E1616" i="105"/>
  <c r="E1615" i="105"/>
  <c r="E1614" i="105"/>
  <c r="E1613" i="105"/>
  <c r="E1612" i="105"/>
  <c r="E1611" i="105"/>
  <c r="E1610" i="105"/>
  <c r="E1609" i="105"/>
  <c r="E1608" i="105"/>
  <c r="E1607" i="105"/>
  <c r="E1606" i="105"/>
  <c r="E1605" i="105"/>
  <c r="E1604" i="105"/>
  <c r="E1603" i="105"/>
  <c r="E1602" i="105"/>
  <c r="E1601" i="105"/>
  <c r="E1600" i="105"/>
  <c r="E1599" i="105"/>
  <c r="E1598" i="105"/>
  <c r="E1597" i="105"/>
  <c r="E1596" i="105"/>
  <c r="E1595" i="105"/>
  <c r="E1594" i="105"/>
  <c r="E1593" i="105"/>
  <c r="E1592" i="105"/>
  <c r="E1591" i="105"/>
  <c r="E1590" i="105"/>
  <c r="E1589" i="105"/>
  <c r="E1588" i="105"/>
  <c r="E1587" i="105"/>
  <c r="E1586" i="105"/>
  <c r="E1585" i="105"/>
  <c r="E1584" i="105"/>
  <c r="E1583" i="105"/>
  <c r="E1582" i="105"/>
  <c r="E1581" i="105"/>
  <c r="E1580" i="105"/>
  <c r="E1579" i="105"/>
  <c r="E1578" i="105"/>
  <c r="E1577" i="105"/>
  <c r="E1576" i="105"/>
  <c r="E1575" i="105"/>
  <c r="E1574" i="105"/>
  <c r="E1573" i="105"/>
  <c r="E1572" i="105"/>
  <c r="E1571" i="105"/>
  <c r="E1570" i="105"/>
  <c r="E1569" i="105"/>
  <c r="E1568" i="105"/>
  <c r="E1567" i="105"/>
  <c r="E1566" i="105"/>
  <c r="E1565" i="105"/>
  <c r="E1564" i="105"/>
  <c r="E1563" i="105"/>
  <c r="E1562" i="105"/>
  <c r="E1561" i="105"/>
  <c r="E1560" i="105"/>
  <c r="E1559" i="105"/>
  <c r="E1558" i="105"/>
  <c r="E1557" i="105"/>
  <c r="E1556" i="105"/>
  <c r="E1555" i="105"/>
  <c r="E1554" i="105"/>
  <c r="E1553" i="105"/>
  <c r="E1552" i="105"/>
  <c r="E1551" i="105"/>
  <c r="E1550" i="105"/>
  <c r="E1549" i="105"/>
  <c r="E1548" i="105"/>
  <c r="E1547" i="105"/>
  <c r="E1546" i="105"/>
  <c r="E1545" i="105"/>
  <c r="E1544" i="105"/>
  <c r="E1543" i="105"/>
  <c r="E1542" i="105"/>
  <c r="E1541" i="105"/>
  <c r="E1540" i="105"/>
  <c r="E1539" i="105"/>
  <c r="E1538" i="105"/>
  <c r="E1537" i="105"/>
  <c r="E1536" i="105"/>
  <c r="E1535" i="105"/>
  <c r="E1534" i="105"/>
  <c r="E1533" i="105"/>
  <c r="E1532" i="105"/>
  <c r="E1531" i="105"/>
  <c r="E1530" i="105"/>
  <c r="E1529" i="105"/>
  <c r="E1528" i="105"/>
  <c r="E1527" i="105"/>
  <c r="E1526" i="105"/>
  <c r="E1525" i="105"/>
  <c r="E1524" i="105"/>
  <c r="E1523" i="105"/>
  <c r="E1522" i="105"/>
  <c r="E1521" i="105"/>
  <c r="E1520" i="105"/>
  <c r="E1519" i="105"/>
  <c r="E1518" i="105"/>
  <c r="E1517" i="105"/>
  <c r="E1516" i="105"/>
  <c r="E1515" i="105"/>
  <c r="E1514" i="105"/>
  <c r="E1513" i="105"/>
  <c r="E1512" i="105"/>
  <c r="E1511" i="105"/>
  <c r="E1510" i="105"/>
  <c r="E1509" i="105"/>
  <c r="E1508" i="105"/>
  <c r="E1507" i="105"/>
  <c r="E1506" i="105"/>
  <c r="E1505" i="105"/>
  <c r="E1504" i="105"/>
  <c r="E1503" i="105"/>
  <c r="E1502" i="105"/>
  <c r="E1501" i="105"/>
  <c r="E1500" i="105"/>
  <c r="E1499" i="105"/>
  <c r="E1498" i="105"/>
  <c r="E1497" i="105"/>
  <c r="E1496" i="105"/>
  <c r="E1495" i="105"/>
  <c r="E1494" i="105"/>
  <c r="E1493" i="105"/>
  <c r="E1492" i="105"/>
  <c r="E1491" i="105"/>
  <c r="E1490" i="105"/>
  <c r="E1489" i="105"/>
  <c r="E1488" i="105"/>
  <c r="E1487" i="105"/>
  <c r="E1486" i="105"/>
  <c r="E1485" i="105"/>
  <c r="E1484" i="105"/>
  <c r="E1483" i="105"/>
  <c r="E1482" i="105"/>
  <c r="E1481" i="105"/>
  <c r="E1480" i="105"/>
  <c r="E1479" i="105"/>
  <c r="E1478" i="105"/>
  <c r="E1477" i="105"/>
  <c r="E1476" i="105"/>
  <c r="E1475" i="105"/>
  <c r="E1474" i="105"/>
  <c r="E1473" i="105"/>
  <c r="E1472" i="105"/>
  <c r="E1471" i="105"/>
  <c r="E1470" i="105"/>
  <c r="E1469" i="105"/>
  <c r="E1468" i="105"/>
  <c r="E1467" i="105"/>
  <c r="E1466" i="105"/>
  <c r="E1465" i="105"/>
  <c r="E1464" i="105"/>
  <c r="E1463" i="105"/>
  <c r="E1462" i="105"/>
  <c r="E1461" i="105"/>
  <c r="E1460" i="105"/>
  <c r="E1459" i="105"/>
  <c r="E1458" i="105"/>
  <c r="E1457" i="105"/>
  <c r="E1456" i="105"/>
  <c r="E1455" i="105"/>
  <c r="E1454" i="105"/>
  <c r="E1453" i="105"/>
  <c r="E1452" i="105"/>
  <c r="E1451" i="105"/>
  <c r="E1450" i="105"/>
  <c r="E1449" i="105"/>
  <c r="E1448" i="105"/>
  <c r="E1447" i="105"/>
  <c r="E1446" i="105"/>
  <c r="E1445" i="105"/>
  <c r="E1444" i="105"/>
  <c r="E1443" i="105"/>
  <c r="E1442" i="105"/>
  <c r="E1441" i="105"/>
  <c r="E1440" i="105"/>
  <c r="E1439" i="105"/>
  <c r="E1438" i="105"/>
  <c r="E1437" i="105"/>
  <c r="E1436" i="105"/>
  <c r="E1435" i="105"/>
  <c r="E1434" i="105"/>
  <c r="E1433" i="105"/>
  <c r="E1432" i="105"/>
  <c r="E1431" i="105"/>
  <c r="E1430" i="105"/>
  <c r="E1429" i="105"/>
  <c r="E1428" i="105"/>
  <c r="E1427" i="105"/>
  <c r="E1426" i="105"/>
  <c r="E1425" i="105"/>
  <c r="E1424" i="105"/>
  <c r="E1423" i="105"/>
  <c r="E1422" i="105"/>
  <c r="E1421" i="105"/>
  <c r="E1420" i="105"/>
  <c r="E1419" i="105"/>
  <c r="E1418" i="105"/>
  <c r="E1417" i="105"/>
  <c r="E1416" i="105"/>
  <c r="E1415" i="105"/>
  <c r="E1414" i="105"/>
  <c r="E1413" i="105"/>
  <c r="E1412" i="105"/>
  <c r="E1411" i="105"/>
  <c r="E1410" i="105"/>
  <c r="E1409" i="105"/>
  <c r="E1408" i="105"/>
  <c r="E1407" i="105"/>
  <c r="E1406" i="105"/>
  <c r="E1405" i="105"/>
  <c r="E1404" i="105"/>
  <c r="E1403" i="105"/>
  <c r="E1402" i="105"/>
  <c r="E1401" i="105"/>
  <c r="E1400" i="105"/>
  <c r="E1399" i="105"/>
  <c r="E1398" i="105"/>
  <c r="E1397" i="105"/>
  <c r="E1396" i="105"/>
  <c r="E1395" i="105"/>
  <c r="E1394" i="105"/>
  <c r="E1393" i="105"/>
  <c r="E1392" i="105"/>
  <c r="E1391" i="105"/>
  <c r="E1390" i="105"/>
  <c r="E1389" i="105"/>
  <c r="E1388" i="105"/>
  <c r="E1387" i="105"/>
  <c r="E1386" i="105"/>
  <c r="E1385" i="105"/>
  <c r="E1384" i="105"/>
  <c r="E1383" i="105"/>
  <c r="E1382" i="105"/>
  <c r="E1381" i="105"/>
  <c r="E1380" i="105"/>
  <c r="E1379" i="105"/>
  <c r="E1378" i="105"/>
  <c r="E1377" i="105"/>
  <c r="E1376" i="105"/>
  <c r="E1375" i="105"/>
  <c r="E1374" i="105"/>
  <c r="E1373" i="105"/>
  <c r="E1372" i="105"/>
  <c r="E1371" i="105"/>
  <c r="E1370" i="105"/>
  <c r="E1369" i="105"/>
  <c r="E1368" i="105"/>
  <c r="E1367" i="105"/>
  <c r="E1366" i="105"/>
  <c r="E1365" i="105"/>
  <c r="E1364" i="105"/>
  <c r="E1363" i="105"/>
  <c r="E1362" i="105"/>
  <c r="E1361" i="105"/>
  <c r="E1360" i="105"/>
  <c r="E1359" i="105"/>
  <c r="E1358" i="105"/>
  <c r="E1357" i="105"/>
  <c r="E1356" i="105"/>
  <c r="E1355" i="105"/>
  <c r="E1354" i="105"/>
  <c r="E1353" i="105"/>
  <c r="E1352" i="105"/>
  <c r="E1351" i="105"/>
  <c r="E1350" i="105"/>
  <c r="E1349" i="105"/>
  <c r="E1348" i="105"/>
  <c r="E1347" i="105"/>
  <c r="E1346" i="105"/>
  <c r="E1345" i="105"/>
  <c r="E1344" i="105"/>
  <c r="E1343" i="105"/>
  <c r="E1342" i="105"/>
  <c r="E1341" i="105"/>
  <c r="E1340" i="105"/>
  <c r="E1339" i="105"/>
  <c r="E1338" i="105"/>
  <c r="E1337" i="105"/>
  <c r="E1336" i="105"/>
  <c r="E1335" i="105"/>
  <c r="E1334" i="105"/>
  <c r="E1333" i="105"/>
  <c r="E1332" i="105"/>
  <c r="E1331" i="105"/>
  <c r="E1330" i="105"/>
  <c r="E1329" i="105"/>
  <c r="E1328" i="105"/>
  <c r="E1327" i="105"/>
  <c r="E1326" i="105"/>
  <c r="E1325" i="105"/>
  <c r="E1324" i="105"/>
  <c r="E1323" i="105"/>
  <c r="E1322" i="105"/>
  <c r="E1321" i="105"/>
  <c r="E1320" i="105"/>
  <c r="E1319" i="105"/>
  <c r="E1318" i="105"/>
  <c r="E1317" i="105"/>
  <c r="E1316" i="105"/>
  <c r="E1315" i="105"/>
  <c r="E1314" i="105"/>
  <c r="E1313" i="105"/>
  <c r="E1312" i="105"/>
  <c r="E1311" i="105"/>
  <c r="E1310" i="105"/>
  <c r="E1309" i="105"/>
  <c r="E1308" i="105"/>
  <c r="E1307" i="105"/>
  <c r="E1306" i="105"/>
  <c r="E1305" i="105"/>
  <c r="E1304" i="105"/>
  <c r="E1303" i="105"/>
  <c r="E1302" i="105"/>
  <c r="E1301" i="105"/>
  <c r="E1300" i="105"/>
  <c r="E1299" i="105"/>
  <c r="E1298" i="105"/>
  <c r="E1297" i="105"/>
  <c r="E1296" i="105"/>
  <c r="E1295" i="105"/>
  <c r="E1294" i="105"/>
  <c r="E1293" i="105"/>
  <c r="E1292" i="105"/>
  <c r="E1291" i="105"/>
  <c r="E1290" i="105"/>
  <c r="E1289" i="105"/>
  <c r="E1288" i="105"/>
  <c r="E1287" i="105"/>
  <c r="E1286" i="105"/>
  <c r="E1285" i="105"/>
  <c r="E1284" i="105"/>
  <c r="E1283" i="105"/>
  <c r="E1282" i="105"/>
  <c r="E1281" i="105"/>
  <c r="E1280" i="105"/>
  <c r="E1279" i="105"/>
  <c r="E1278" i="105"/>
  <c r="E1277" i="105"/>
  <c r="E1276" i="105"/>
  <c r="E1275" i="105"/>
  <c r="E1274" i="105"/>
  <c r="E1273" i="105"/>
  <c r="E1272" i="105"/>
  <c r="E1271" i="105"/>
  <c r="E1270" i="105"/>
  <c r="E1269" i="105"/>
  <c r="E1268" i="105"/>
  <c r="E1267" i="105"/>
  <c r="E1266" i="105"/>
  <c r="E1265" i="105"/>
  <c r="E1264" i="105"/>
  <c r="E1263" i="105"/>
  <c r="E1262" i="105"/>
  <c r="E1261" i="105"/>
  <c r="E1260" i="105"/>
  <c r="E1259" i="105"/>
  <c r="E1258" i="105"/>
  <c r="E1257" i="105"/>
  <c r="E1256" i="105"/>
  <c r="E1255" i="105"/>
  <c r="E1254" i="105"/>
  <c r="E1253" i="105"/>
  <c r="E1252" i="105"/>
  <c r="E1251" i="105"/>
  <c r="E1250" i="105"/>
  <c r="E1249" i="105"/>
  <c r="E1248" i="105"/>
  <c r="E1247" i="105"/>
  <c r="E1246" i="105"/>
  <c r="E1245" i="105"/>
  <c r="E1244" i="105"/>
  <c r="E1243" i="105"/>
  <c r="E1242" i="105"/>
  <c r="E1241" i="105"/>
  <c r="E1240" i="105"/>
  <c r="E1239" i="105"/>
  <c r="E1238" i="105"/>
  <c r="E1237" i="105"/>
  <c r="E1236" i="105"/>
  <c r="E1235" i="105"/>
  <c r="E1234" i="105"/>
  <c r="E1233" i="105"/>
  <c r="E1232" i="105"/>
  <c r="E1231" i="105"/>
  <c r="E1230" i="105"/>
  <c r="E1229" i="105"/>
  <c r="E1228" i="105"/>
  <c r="E1227" i="105"/>
  <c r="E1226" i="105"/>
  <c r="E1225" i="105"/>
  <c r="E1224" i="105"/>
  <c r="E1223" i="105"/>
  <c r="E1222" i="105"/>
  <c r="E1221" i="105"/>
  <c r="E1220" i="105"/>
  <c r="E1219" i="105"/>
  <c r="E1218" i="105"/>
  <c r="E1217" i="105"/>
  <c r="E1216" i="105"/>
  <c r="E1215" i="105"/>
  <c r="E1214" i="105"/>
  <c r="E1213" i="105"/>
  <c r="E1212" i="105"/>
  <c r="E1211" i="105"/>
  <c r="E1210" i="105"/>
  <c r="E1209" i="105"/>
  <c r="E1208" i="105"/>
  <c r="E1207" i="105"/>
  <c r="E1206" i="105"/>
  <c r="E1205" i="105"/>
  <c r="E1204" i="105"/>
  <c r="E1203" i="105"/>
  <c r="E1202" i="105"/>
  <c r="E1201" i="105"/>
  <c r="E1200" i="105"/>
  <c r="E1199" i="105"/>
  <c r="E1198" i="105"/>
  <c r="E1197" i="105"/>
  <c r="E1196" i="105"/>
  <c r="E1195" i="105"/>
  <c r="E1194" i="105"/>
  <c r="E1193" i="105"/>
  <c r="E1192" i="105"/>
  <c r="E1191" i="105"/>
  <c r="E1190" i="105"/>
  <c r="E1189" i="105"/>
  <c r="E1188" i="105"/>
  <c r="E1187" i="105"/>
  <c r="E1186" i="105"/>
  <c r="E1185" i="105"/>
  <c r="E1184" i="105"/>
  <c r="E1183" i="105"/>
  <c r="E1182" i="105"/>
  <c r="E1181" i="105"/>
  <c r="E1180" i="105"/>
  <c r="E1179" i="105"/>
  <c r="E1178" i="105"/>
  <c r="E1177" i="105"/>
  <c r="E1176" i="105"/>
  <c r="E1175" i="105"/>
  <c r="E1174" i="105"/>
  <c r="E1173" i="105"/>
  <c r="E1172" i="105"/>
  <c r="E1171" i="105"/>
  <c r="E1170" i="105"/>
  <c r="E1169" i="105"/>
  <c r="E1168" i="105"/>
  <c r="E1167" i="105"/>
  <c r="E1166" i="105"/>
  <c r="E1165" i="105"/>
  <c r="E1164" i="105"/>
  <c r="E1163" i="105"/>
  <c r="E1162" i="105"/>
  <c r="E1161" i="105"/>
  <c r="E1160" i="105"/>
  <c r="E1159" i="105"/>
  <c r="E1158" i="105"/>
  <c r="E1157" i="105"/>
  <c r="E1156" i="105"/>
  <c r="E1155" i="105"/>
  <c r="E1154" i="105"/>
  <c r="E1153" i="105"/>
  <c r="E1152" i="105"/>
  <c r="E1151" i="105"/>
  <c r="E1150" i="105"/>
  <c r="E1149" i="105"/>
  <c r="E1148" i="105"/>
  <c r="E1147" i="105"/>
  <c r="E1146" i="105"/>
  <c r="E1145" i="105"/>
  <c r="E1144" i="105"/>
  <c r="E1143" i="105"/>
  <c r="E1142" i="105"/>
  <c r="E1141" i="105"/>
  <c r="E1140" i="105"/>
  <c r="E1139" i="105"/>
  <c r="E1138" i="105"/>
  <c r="E1137" i="105"/>
  <c r="E1136" i="105"/>
  <c r="E1135" i="105"/>
  <c r="E1134" i="105"/>
  <c r="E1133" i="105"/>
  <c r="E1132" i="105"/>
  <c r="E1131" i="105"/>
  <c r="E1130" i="105"/>
  <c r="E1129" i="105"/>
  <c r="E1128" i="105"/>
  <c r="E1127" i="105"/>
  <c r="E1126" i="105"/>
  <c r="E1125" i="105"/>
  <c r="E1124" i="105"/>
  <c r="E1123" i="105"/>
  <c r="E1122" i="105"/>
  <c r="E1121" i="105"/>
  <c r="E1120" i="105"/>
  <c r="E1119" i="105"/>
  <c r="E1118" i="105"/>
  <c r="E1117" i="105"/>
  <c r="E1116" i="105"/>
  <c r="E1115" i="105"/>
  <c r="E1114" i="105"/>
  <c r="E1113" i="105"/>
  <c r="E1112" i="105"/>
  <c r="E1111" i="105"/>
  <c r="E1110" i="105"/>
  <c r="E1109" i="105"/>
  <c r="E1108" i="105"/>
  <c r="E1107" i="105"/>
  <c r="E1106" i="105"/>
  <c r="E1105" i="105"/>
  <c r="E1104" i="105"/>
  <c r="E1103" i="105"/>
  <c r="E1102" i="105"/>
  <c r="E1101" i="105"/>
  <c r="E1100" i="105"/>
  <c r="E1099" i="105"/>
  <c r="E1098" i="105"/>
  <c r="E1097" i="105"/>
  <c r="E1096" i="105"/>
  <c r="E1095" i="105"/>
  <c r="E1094" i="105"/>
  <c r="E1093" i="105"/>
  <c r="E1092" i="105"/>
  <c r="E1091" i="105"/>
  <c r="E1090" i="105"/>
  <c r="E1089" i="105"/>
  <c r="E1088" i="105"/>
  <c r="E1087" i="105"/>
  <c r="E1086" i="105"/>
  <c r="E1085" i="105"/>
  <c r="E1084" i="105"/>
  <c r="E1083" i="105"/>
  <c r="E1082" i="105"/>
  <c r="E1081" i="105"/>
  <c r="E1080" i="105"/>
  <c r="E1079" i="105"/>
  <c r="E1078" i="105"/>
  <c r="E1077" i="105"/>
  <c r="E1076" i="105"/>
  <c r="E1075" i="105"/>
  <c r="E1074" i="105"/>
  <c r="E1073" i="105"/>
  <c r="E1072" i="105"/>
  <c r="E1071" i="105"/>
  <c r="E1070" i="105"/>
  <c r="E1069" i="105"/>
  <c r="E1068" i="105"/>
  <c r="E1067" i="105"/>
  <c r="E1066" i="105"/>
  <c r="E1065" i="105"/>
  <c r="E1064" i="105"/>
  <c r="E1063" i="105"/>
  <c r="E1062" i="105"/>
  <c r="E1061" i="105"/>
  <c r="E1060" i="105"/>
  <c r="E1059" i="105"/>
  <c r="E1058" i="105"/>
  <c r="E1057" i="105"/>
  <c r="E1056" i="105"/>
  <c r="E1055" i="105"/>
  <c r="E1054" i="105"/>
  <c r="E1053" i="105"/>
  <c r="E1052" i="105"/>
  <c r="E1051" i="105"/>
  <c r="E1050" i="105"/>
  <c r="E1049" i="105"/>
  <c r="E1048" i="105"/>
  <c r="E1047" i="105"/>
  <c r="E1046" i="105"/>
  <c r="E1045" i="105"/>
  <c r="E1044" i="105"/>
  <c r="E1043" i="105"/>
  <c r="E1042" i="105"/>
  <c r="E1041" i="105"/>
  <c r="E1040" i="105"/>
  <c r="E1039" i="105"/>
  <c r="E1038" i="105"/>
  <c r="E1037" i="105"/>
  <c r="E1036" i="105"/>
  <c r="E1035" i="105"/>
  <c r="E1034" i="105"/>
  <c r="E1033" i="105"/>
  <c r="E1032" i="105"/>
  <c r="E1031" i="105"/>
  <c r="E1030" i="105"/>
  <c r="E1029" i="105"/>
  <c r="E1028" i="105"/>
  <c r="E1027" i="105"/>
  <c r="E1026" i="105"/>
  <c r="E1025" i="105"/>
  <c r="E1024" i="105"/>
  <c r="E1023" i="105"/>
  <c r="E1022" i="105"/>
  <c r="E1021" i="105"/>
  <c r="E1020" i="105"/>
  <c r="E1019" i="105"/>
  <c r="E1018" i="105"/>
  <c r="E1017" i="105"/>
  <c r="E1016" i="105"/>
  <c r="E1015" i="105"/>
  <c r="E1014" i="105"/>
  <c r="E1013" i="105"/>
  <c r="E1012" i="105"/>
  <c r="E1011" i="105"/>
  <c r="E1010" i="105"/>
  <c r="E1009" i="105"/>
  <c r="E1008" i="105"/>
  <c r="E1007" i="105"/>
  <c r="E1006" i="105"/>
  <c r="E1005" i="105"/>
  <c r="E1004" i="105"/>
  <c r="E1003" i="105"/>
  <c r="E1002" i="105"/>
  <c r="E1001" i="105"/>
  <c r="E1000" i="105"/>
  <c r="E999" i="105"/>
  <c r="E998" i="105"/>
  <c r="E997" i="105"/>
  <c r="E996" i="105"/>
  <c r="E995" i="105"/>
  <c r="E994" i="105"/>
  <c r="E993" i="105"/>
  <c r="E992" i="105"/>
  <c r="E991" i="105"/>
  <c r="E990" i="105"/>
  <c r="E989" i="105"/>
  <c r="E988" i="105"/>
  <c r="E987" i="105"/>
  <c r="E986" i="105"/>
  <c r="E985" i="105"/>
  <c r="E984" i="105"/>
  <c r="E983" i="105"/>
  <c r="E982" i="105"/>
  <c r="E981" i="105"/>
  <c r="E980" i="105"/>
  <c r="E979" i="105"/>
  <c r="E978" i="105"/>
  <c r="E977" i="105"/>
  <c r="E976" i="105"/>
  <c r="E975" i="105"/>
  <c r="E974" i="105"/>
  <c r="E973" i="105"/>
  <c r="E972" i="105"/>
  <c r="E971" i="105"/>
  <c r="E970" i="105"/>
  <c r="E969" i="105"/>
  <c r="E968" i="105"/>
  <c r="E967" i="105"/>
  <c r="E966" i="105"/>
  <c r="E965" i="105"/>
  <c r="E964" i="105"/>
  <c r="E963" i="105"/>
  <c r="E962" i="105"/>
  <c r="E961" i="105"/>
  <c r="E960" i="105"/>
  <c r="E959" i="105"/>
  <c r="E958" i="105"/>
  <c r="E957" i="105"/>
  <c r="E956" i="105"/>
  <c r="E955" i="105"/>
  <c r="E954" i="105"/>
  <c r="E953" i="105"/>
  <c r="E952" i="105"/>
  <c r="E951" i="105"/>
  <c r="E950" i="105"/>
  <c r="E949" i="105"/>
  <c r="E948" i="105"/>
  <c r="E947" i="105"/>
  <c r="E946" i="105"/>
  <c r="E945" i="105"/>
  <c r="E944" i="105"/>
  <c r="E943" i="105"/>
  <c r="E942" i="105"/>
  <c r="E941" i="105"/>
  <c r="E940" i="105"/>
  <c r="E939" i="105"/>
  <c r="E938" i="105"/>
  <c r="E937" i="105"/>
  <c r="E936" i="105"/>
  <c r="E935" i="105"/>
  <c r="E934" i="105"/>
  <c r="E933" i="105"/>
  <c r="E932" i="105"/>
  <c r="E931" i="105"/>
  <c r="E930" i="105"/>
  <c r="E929" i="105"/>
  <c r="E928" i="105"/>
  <c r="E927" i="105"/>
  <c r="E926" i="105"/>
  <c r="E925" i="105"/>
  <c r="E924" i="105"/>
  <c r="E923" i="105"/>
  <c r="E922" i="105"/>
  <c r="E921" i="105"/>
  <c r="E920" i="105"/>
  <c r="E919" i="105"/>
  <c r="E918" i="105"/>
  <c r="E917" i="105"/>
  <c r="E916" i="105"/>
  <c r="E915" i="105"/>
  <c r="E914" i="105"/>
  <c r="E913" i="105"/>
  <c r="E912" i="105"/>
  <c r="E911" i="105"/>
  <c r="E910" i="105"/>
  <c r="E909" i="105"/>
  <c r="E908" i="105"/>
  <c r="E907" i="105"/>
  <c r="E906" i="105"/>
  <c r="E905" i="105"/>
  <c r="E904" i="105"/>
  <c r="E903" i="105"/>
  <c r="E902" i="105"/>
  <c r="E901" i="105"/>
  <c r="E900" i="105"/>
  <c r="E899" i="105"/>
  <c r="E898" i="105"/>
  <c r="E897" i="105"/>
  <c r="E896" i="105"/>
  <c r="E895" i="105"/>
  <c r="E894" i="105"/>
  <c r="E893" i="105"/>
  <c r="E892" i="105"/>
  <c r="E891" i="105"/>
  <c r="E890" i="105"/>
  <c r="E889" i="105"/>
  <c r="E888" i="105"/>
  <c r="E887" i="105"/>
  <c r="E886" i="105"/>
  <c r="E885" i="105"/>
  <c r="E884" i="105"/>
  <c r="E883" i="105"/>
  <c r="E882" i="105"/>
  <c r="E881" i="105"/>
  <c r="E880" i="105"/>
  <c r="E879" i="105"/>
  <c r="E878" i="105"/>
  <c r="E877" i="105"/>
  <c r="E876" i="105"/>
  <c r="E875" i="105"/>
  <c r="E874" i="105"/>
  <c r="E873" i="105"/>
  <c r="E872" i="105"/>
  <c r="E871" i="105"/>
  <c r="E870" i="105"/>
  <c r="E869" i="105"/>
  <c r="E868" i="105"/>
  <c r="E867" i="105"/>
  <c r="E866" i="105"/>
  <c r="E865" i="105"/>
  <c r="E864" i="105"/>
  <c r="E863" i="105"/>
  <c r="E862" i="105"/>
  <c r="E861" i="105"/>
  <c r="E860" i="105"/>
  <c r="E859" i="105"/>
  <c r="E858" i="105"/>
  <c r="E857" i="105"/>
  <c r="E856" i="105"/>
  <c r="E855" i="105"/>
  <c r="E854" i="105"/>
  <c r="E853" i="105"/>
  <c r="E852" i="105"/>
  <c r="E851" i="105"/>
  <c r="E850" i="105"/>
  <c r="E849" i="105"/>
  <c r="E848" i="105"/>
  <c r="E847" i="105"/>
  <c r="E846" i="105"/>
  <c r="E845" i="105"/>
  <c r="E844" i="105"/>
  <c r="E843" i="105"/>
  <c r="E842" i="105"/>
  <c r="E841" i="105"/>
  <c r="E840" i="105"/>
  <c r="E839" i="105"/>
  <c r="E838" i="105"/>
  <c r="E837" i="105"/>
  <c r="E836" i="105"/>
  <c r="E835" i="105"/>
  <c r="E834" i="105"/>
  <c r="E833" i="105"/>
  <c r="E832" i="105"/>
  <c r="E831" i="105"/>
  <c r="E830" i="105"/>
  <c r="E829" i="105"/>
  <c r="E828" i="105"/>
  <c r="E827" i="105"/>
  <c r="E826" i="105"/>
  <c r="E825" i="105"/>
  <c r="E824" i="105"/>
  <c r="E823" i="105"/>
  <c r="E822" i="105"/>
  <c r="E821" i="105"/>
  <c r="E820" i="105"/>
  <c r="E819" i="105"/>
  <c r="E818" i="105"/>
  <c r="E817" i="105"/>
  <c r="E816" i="105"/>
  <c r="E815" i="105"/>
  <c r="E814" i="105"/>
  <c r="E813" i="105"/>
  <c r="E812" i="105"/>
  <c r="E811" i="105"/>
  <c r="E810" i="105"/>
  <c r="E809" i="105"/>
  <c r="E808" i="105"/>
  <c r="E807" i="105"/>
  <c r="E806" i="105"/>
  <c r="E805" i="105"/>
  <c r="E804" i="105"/>
  <c r="E803" i="105"/>
  <c r="E802" i="105"/>
  <c r="E801" i="105"/>
  <c r="E800" i="105"/>
  <c r="E799" i="105"/>
  <c r="E798" i="105"/>
  <c r="E797" i="105"/>
  <c r="E796" i="105"/>
  <c r="E795" i="105"/>
  <c r="E794" i="105"/>
  <c r="E793" i="105"/>
  <c r="E792" i="105"/>
  <c r="E791" i="105"/>
  <c r="E790" i="105"/>
  <c r="E789" i="105"/>
  <c r="E788" i="105"/>
  <c r="E787" i="105"/>
  <c r="E786" i="105"/>
  <c r="E785" i="105"/>
  <c r="E784" i="105"/>
  <c r="E783" i="105"/>
  <c r="E782" i="105"/>
  <c r="E781" i="105"/>
  <c r="E780" i="105"/>
  <c r="E779" i="105"/>
  <c r="E778" i="105"/>
  <c r="E777" i="105"/>
  <c r="E776" i="105"/>
  <c r="E775" i="105"/>
  <c r="E774" i="105"/>
  <c r="E773" i="105"/>
  <c r="E772" i="105"/>
  <c r="E771" i="105"/>
  <c r="E770" i="105"/>
  <c r="E769" i="105"/>
  <c r="E768" i="105"/>
  <c r="E767" i="105"/>
  <c r="E766" i="105"/>
  <c r="E765" i="105"/>
  <c r="E764" i="105"/>
  <c r="E763" i="105"/>
  <c r="E762" i="105"/>
  <c r="E761" i="105"/>
  <c r="E760" i="105"/>
  <c r="E759" i="105"/>
  <c r="E758" i="105"/>
  <c r="E757" i="105"/>
  <c r="E756" i="105"/>
  <c r="E755" i="105"/>
  <c r="E754" i="105"/>
  <c r="E753" i="105"/>
  <c r="E752" i="105"/>
  <c r="E751" i="105"/>
  <c r="E750" i="105"/>
  <c r="E749" i="105"/>
  <c r="E748" i="105"/>
  <c r="E747" i="105"/>
  <c r="E746" i="105"/>
  <c r="E745" i="105"/>
  <c r="E744" i="105"/>
  <c r="E743" i="105"/>
  <c r="E742" i="105"/>
  <c r="E741" i="105"/>
  <c r="E740" i="105"/>
  <c r="E739" i="105"/>
  <c r="E738" i="105"/>
  <c r="E737" i="105"/>
  <c r="E736" i="105"/>
  <c r="E735" i="105"/>
  <c r="E734" i="105"/>
  <c r="E733" i="105"/>
  <c r="E732" i="105"/>
  <c r="E731" i="105"/>
  <c r="E730" i="105"/>
  <c r="E729" i="105"/>
  <c r="E728" i="105"/>
  <c r="E727" i="105"/>
  <c r="E726" i="105"/>
  <c r="E725" i="105"/>
  <c r="E724" i="105"/>
  <c r="E723" i="105"/>
  <c r="E722" i="105"/>
  <c r="E721" i="105"/>
  <c r="E720" i="105"/>
  <c r="E719" i="105"/>
  <c r="E718" i="105"/>
  <c r="E717" i="105"/>
  <c r="E716" i="105"/>
  <c r="E715" i="105"/>
  <c r="E714" i="105"/>
  <c r="E713" i="105"/>
  <c r="E712" i="105"/>
  <c r="E711" i="105"/>
  <c r="E710" i="105"/>
  <c r="E709" i="105"/>
  <c r="E708" i="105"/>
  <c r="E707" i="105"/>
  <c r="E706" i="105"/>
  <c r="E705" i="105"/>
  <c r="E704" i="105"/>
  <c r="E703" i="105"/>
  <c r="E702" i="105"/>
  <c r="E701" i="105"/>
  <c r="E700" i="105"/>
  <c r="E699" i="105"/>
  <c r="E698" i="105"/>
  <c r="E697" i="105"/>
  <c r="E696" i="105"/>
  <c r="E695" i="105"/>
  <c r="E694" i="105"/>
  <c r="E693" i="105"/>
  <c r="E692" i="105"/>
  <c r="E691" i="105"/>
  <c r="E690" i="105"/>
  <c r="E689" i="105"/>
  <c r="E688" i="105"/>
  <c r="E687" i="105"/>
  <c r="E686" i="105"/>
  <c r="E685" i="105"/>
  <c r="E684" i="105"/>
  <c r="E683" i="105"/>
  <c r="E682" i="105"/>
  <c r="E681" i="105"/>
  <c r="E680" i="105"/>
  <c r="E679" i="105"/>
  <c r="E678" i="105"/>
  <c r="E677" i="105"/>
  <c r="E676" i="105"/>
  <c r="E675" i="105"/>
  <c r="E674" i="105"/>
  <c r="E673" i="105"/>
  <c r="E672" i="105"/>
  <c r="E671" i="105"/>
  <c r="E670" i="105"/>
  <c r="E669" i="105"/>
  <c r="E668" i="105"/>
  <c r="E667" i="105"/>
  <c r="E666" i="105"/>
  <c r="E665" i="105"/>
  <c r="E664" i="105"/>
  <c r="E663" i="105"/>
  <c r="E662" i="105"/>
  <c r="E661" i="105"/>
  <c r="E660" i="105"/>
  <c r="E659" i="105"/>
  <c r="E658" i="105"/>
  <c r="E657" i="105"/>
  <c r="E656" i="105"/>
  <c r="E655" i="105"/>
  <c r="E654" i="105"/>
  <c r="E653" i="105"/>
  <c r="E652" i="105"/>
  <c r="E651" i="105"/>
  <c r="E650" i="105"/>
  <c r="E649" i="105"/>
  <c r="E648" i="105"/>
  <c r="E647" i="105"/>
  <c r="E646" i="105"/>
  <c r="E645" i="105"/>
  <c r="E644" i="105"/>
  <c r="E643" i="105"/>
  <c r="E642" i="105"/>
  <c r="E641" i="105"/>
  <c r="E640" i="105"/>
  <c r="E639" i="105"/>
  <c r="E638" i="105"/>
  <c r="E637" i="105"/>
  <c r="E636" i="105"/>
  <c r="E635" i="105"/>
  <c r="E634" i="105"/>
  <c r="E633" i="105"/>
  <c r="E632" i="105"/>
  <c r="E631" i="105"/>
  <c r="E630" i="105"/>
  <c r="E629" i="105"/>
  <c r="E628" i="105"/>
  <c r="E627" i="105"/>
  <c r="E626" i="105"/>
  <c r="E625" i="105"/>
  <c r="E624" i="105"/>
  <c r="E623" i="105"/>
  <c r="E622" i="105"/>
  <c r="E621" i="105"/>
  <c r="E620" i="105"/>
  <c r="E619" i="105"/>
  <c r="E618" i="105"/>
  <c r="E617" i="105"/>
  <c r="E616" i="105"/>
  <c r="E615" i="105"/>
  <c r="E614" i="105"/>
  <c r="E613" i="105"/>
  <c r="E612" i="105"/>
  <c r="E611" i="105"/>
  <c r="E610" i="105"/>
  <c r="E609" i="105"/>
  <c r="E608" i="105"/>
  <c r="E607" i="105"/>
  <c r="E606" i="105"/>
  <c r="E605" i="105"/>
  <c r="E604" i="105"/>
  <c r="E603" i="105"/>
  <c r="E602" i="105"/>
  <c r="E601" i="105"/>
  <c r="E600" i="105"/>
  <c r="E599" i="105"/>
  <c r="E598" i="105"/>
  <c r="E597" i="105"/>
  <c r="E596" i="105"/>
  <c r="E595" i="105"/>
  <c r="E594" i="105"/>
  <c r="E593" i="105"/>
  <c r="E592" i="105"/>
  <c r="E591" i="105"/>
  <c r="E590" i="105"/>
  <c r="E589" i="105"/>
  <c r="E588" i="105"/>
  <c r="E587" i="105"/>
  <c r="E586" i="105"/>
  <c r="E585" i="105"/>
  <c r="E584" i="105"/>
  <c r="E583" i="105"/>
  <c r="E582" i="105"/>
  <c r="E581" i="105"/>
  <c r="E580" i="105"/>
  <c r="E579" i="105"/>
  <c r="E578" i="105"/>
  <c r="E577" i="105"/>
  <c r="E576" i="105"/>
  <c r="E575" i="105"/>
  <c r="E574" i="105"/>
  <c r="E573" i="105"/>
  <c r="E572" i="105"/>
  <c r="E571" i="105"/>
  <c r="E570" i="105"/>
  <c r="E569" i="105"/>
  <c r="E568" i="105"/>
  <c r="E567" i="105"/>
  <c r="E566" i="105"/>
  <c r="E565" i="105"/>
  <c r="E564" i="105"/>
  <c r="E563" i="105"/>
  <c r="E562" i="105"/>
  <c r="E561" i="105"/>
  <c r="E560" i="105"/>
  <c r="E559" i="105"/>
  <c r="E558" i="105"/>
  <c r="E557" i="105"/>
  <c r="E556" i="105"/>
  <c r="E555" i="105"/>
  <c r="E554" i="105"/>
  <c r="E553" i="105"/>
  <c r="E552" i="105"/>
  <c r="E551" i="105"/>
  <c r="E550" i="105"/>
  <c r="E549" i="105"/>
  <c r="E548" i="105"/>
  <c r="E547" i="105"/>
  <c r="E546" i="105"/>
  <c r="E545" i="105"/>
  <c r="E544" i="105"/>
  <c r="E543" i="105"/>
  <c r="E542" i="105"/>
  <c r="E541" i="105"/>
  <c r="E540" i="105"/>
  <c r="E539" i="105"/>
  <c r="E538" i="105"/>
  <c r="E537" i="105"/>
  <c r="E536" i="105"/>
  <c r="E535" i="105"/>
  <c r="E534" i="105"/>
  <c r="E533" i="105"/>
  <c r="E532" i="105"/>
  <c r="E531" i="105"/>
  <c r="E530" i="105"/>
  <c r="E529" i="105"/>
  <c r="E528" i="105"/>
  <c r="E527" i="105"/>
  <c r="E526" i="105"/>
  <c r="E525" i="105"/>
  <c r="E524" i="105"/>
  <c r="E523" i="105"/>
  <c r="E522" i="105"/>
  <c r="E521" i="105"/>
  <c r="E520" i="105"/>
  <c r="E519" i="105"/>
  <c r="E518" i="105"/>
  <c r="E517" i="105"/>
  <c r="E516" i="105"/>
  <c r="E515" i="105"/>
  <c r="E514" i="105"/>
  <c r="E513" i="105"/>
  <c r="E512" i="105"/>
  <c r="E511" i="105"/>
  <c r="E510" i="105"/>
  <c r="E509" i="105"/>
  <c r="E508" i="105"/>
  <c r="E507" i="105"/>
  <c r="E506" i="105"/>
  <c r="E505" i="105"/>
  <c r="E504" i="105"/>
  <c r="E503" i="105"/>
  <c r="E502" i="105"/>
  <c r="E501" i="105"/>
  <c r="E500" i="105"/>
  <c r="E499" i="105"/>
  <c r="E498" i="105"/>
  <c r="E497" i="105"/>
  <c r="E496" i="105"/>
  <c r="E495" i="105"/>
  <c r="E494" i="105"/>
  <c r="E493" i="105"/>
  <c r="E492" i="105"/>
  <c r="E491" i="105"/>
  <c r="E490" i="105"/>
  <c r="E489" i="105"/>
  <c r="E488" i="105"/>
  <c r="E487" i="105"/>
  <c r="E486" i="105"/>
  <c r="E485" i="105"/>
  <c r="E484" i="105"/>
  <c r="E483" i="105"/>
  <c r="E482" i="105"/>
  <c r="E481" i="105"/>
  <c r="E480" i="105"/>
  <c r="E479" i="105"/>
  <c r="E478" i="105"/>
  <c r="E477" i="105"/>
  <c r="E476" i="105"/>
  <c r="E475" i="105"/>
  <c r="E474" i="105"/>
  <c r="E473" i="105"/>
  <c r="E472" i="105"/>
  <c r="E471" i="105"/>
  <c r="E470" i="105"/>
  <c r="E469" i="105"/>
  <c r="E468" i="105"/>
  <c r="E467" i="105"/>
  <c r="E466" i="105"/>
  <c r="E465" i="105"/>
  <c r="E464" i="105"/>
  <c r="E463" i="105"/>
  <c r="E462" i="105"/>
  <c r="E461" i="105"/>
  <c r="E460" i="105"/>
  <c r="E459" i="105"/>
  <c r="E458" i="105"/>
  <c r="E457" i="105"/>
  <c r="E456" i="105"/>
  <c r="E455" i="105"/>
  <c r="E454" i="105"/>
  <c r="E453" i="105"/>
  <c r="E452" i="105"/>
  <c r="E451" i="105"/>
  <c r="E450" i="105"/>
  <c r="E449" i="105"/>
  <c r="E448" i="105"/>
  <c r="E447" i="105"/>
  <c r="E446" i="105"/>
  <c r="E445" i="105"/>
  <c r="E444" i="105"/>
  <c r="E443" i="105"/>
  <c r="E442" i="105"/>
  <c r="E441" i="105"/>
  <c r="E440" i="105"/>
  <c r="E439" i="105"/>
  <c r="E438" i="105"/>
  <c r="E437" i="105"/>
  <c r="E436" i="105"/>
  <c r="E435" i="105"/>
  <c r="E434" i="105"/>
  <c r="E433" i="105"/>
  <c r="E432" i="105"/>
  <c r="E431" i="105"/>
  <c r="E430" i="105"/>
  <c r="E429" i="105"/>
  <c r="E428" i="105"/>
  <c r="E427" i="105"/>
  <c r="E426" i="105"/>
  <c r="E425" i="105"/>
  <c r="E424" i="105"/>
  <c r="E423" i="105"/>
  <c r="E422" i="105"/>
  <c r="E421" i="105"/>
  <c r="E420" i="105"/>
  <c r="E419" i="105"/>
  <c r="E418" i="105"/>
  <c r="E417" i="105"/>
  <c r="E416" i="105"/>
  <c r="E415" i="105"/>
  <c r="E414" i="105"/>
  <c r="E413" i="105"/>
  <c r="E412" i="105"/>
  <c r="E411" i="105"/>
  <c r="E410" i="105"/>
  <c r="E409" i="105"/>
  <c r="E408" i="105"/>
  <c r="E407" i="105"/>
  <c r="E406" i="105"/>
  <c r="E405" i="105"/>
  <c r="E404" i="105"/>
  <c r="E403" i="105"/>
  <c r="E402" i="105"/>
  <c r="E401" i="105"/>
  <c r="E400" i="105"/>
  <c r="E399" i="105"/>
  <c r="E398" i="105"/>
  <c r="E397" i="105"/>
  <c r="E396" i="105"/>
  <c r="E395" i="105"/>
  <c r="E394" i="105"/>
  <c r="E393" i="105"/>
  <c r="E392" i="105"/>
  <c r="E391" i="105"/>
  <c r="E390" i="105"/>
  <c r="E389" i="105"/>
  <c r="E388" i="105"/>
  <c r="E387" i="105"/>
  <c r="E386" i="105"/>
  <c r="E385" i="105"/>
  <c r="E384" i="105"/>
  <c r="E383" i="105"/>
  <c r="E382" i="105"/>
  <c r="E381" i="105"/>
  <c r="E380" i="105"/>
  <c r="E379" i="105"/>
  <c r="E378" i="105"/>
  <c r="E377" i="105"/>
  <c r="E376" i="105"/>
  <c r="E375" i="105"/>
  <c r="E374" i="105"/>
  <c r="E373" i="105"/>
  <c r="E372" i="105"/>
  <c r="E371" i="105"/>
  <c r="E370" i="105"/>
  <c r="E369" i="105"/>
  <c r="E368" i="105"/>
  <c r="E367" i="105"/>
  <c r="E366" i="105"/>
  <c r="E365" i="105"/>
  <c r="E364" i="105"/>
  <c r="E363" i="105"/>
  <c r="E362" i="105"/>
  <c r="E361" i="105"/>
  <c r="E360" i="105"/>
  <c r="E359" i="105"/>
  <c r="E358" i="105"/>
  <c r="E357" i="105"/>
  <c r="E356" i="105"/>
  <c r="E355" i="105"/>
  <c r="E354" i="105"/>
  <c r="E353" i="105"/>
  <c r="E352" i="105"/>
  <c r="E351" i="105"/>
  <c r="E350" i="105"/>
  <c r="E349" i="105"/>
  <c r="E348" i="105"/>
  <c r="E347" i="105"/>
  <c r="E346" i="105"/>
  <c r="E345" i="105"/>
  <c r="E344" i="105"/>
  <c r="E343" i="105"/>
  <c r="E342" i="105"/>
  <c r="E341" i="105"/>
  <c r="E340" i="105"/>
  <c r="E339" i="105"/>
  <c r="E338" i="105"/>
  <c r="E337" i="105"/>
  <c r="E336" i="105"/>
  <c r="E335" i="105"/>
  <c r="E334" i="105"/>
  <c r="E333" i="105"/>
  <c r="E332" i="105"/>
  <c r="E331" i="105"/>
  <c r="E330" i="105"/>
  <c r="E329" i="105"/>
  <c r="E328" i="105"/>
  <c r="E327" i="105"/>
  <c r="E326" i="105"/>
  <c r="E325" i="105"/>
  <c r="E324" i="105"/>
  <c r="E323" i="105"/>
  <c r="E322" i="105"/>
  <c r="E321" i="105"/>
  <c r="E320" i="105"/>
  <c r="E319" i="105"/>
  <c r="E318" i="105"/>
  <c r="E317" i="105"/>
  <c r="E316" i="105"/>
  <c r="E315" i="105"/>
  <c r="E314" i="105"/>
  <c r="E313" i="105"/>
  <c r="E312" i="105"/>
  <c r="E311" i="105"/>
  <c r="E310" i="105"/>
  <c r="E309" i="105"/>
  <c r="E308" i="105"/>
  <c r="E307" i="105"/>
  <c r="E306" i="105"/>
  <c r="E305" i="105"/>
  <c r="E304" i="105"/>
  <c r="E303" i="105"/>
  <c r="E302" i="105"/>
  <c r="E301" i="105"/>
  <c r="E300" i="105"/>
  <c r="E299" i="105"/>
  <c r="E298" i="105"/>
  <c r="E297" i="105"/>
  <c r="E296" i="105"/>
  <c r="E295" i="105"/>
  <c r="E294" i="105"/>
  <c r="E293" i="105"/>
  <c r="E292" i="105"/>
  <c r="E291" i="105"/>
  <c r="E290" i="105"/>
  <c r="E289" i="105"/>
  <c r="E288" i="105"/>
  <c r="E287" i="105"/>
  <c r="E286" i="105"/>
  <c r="E285" i="105"/>
  <c r="E284" i="105"/>
  <c r="E283" i="105"/>
  <c r="E282" i="105"/>
  <c r="E281" i="105"/>
  <c r="E280" i="105"/>
  <c r="E279" i="105"/>
  <c r="E278" i="105"/>
  <c r="E277" i="105"/>
  <c r="E276" i="105"/>
  <c r="E275" i="105"/>
  <c r="E274" i="105"/>
  <c r="E273" i="105"/>
  <c r="E272" i="105"/>
  <c r="E271" i="105"/>
  <c r="E270" i="105"/>
  <c r="E269" i="105"/>
  <c r="E268" i="105"/>
  <c r="E267" i="105"/>
  <c r="E266" i="105"/>
  <c r="E265" i="105"/>
  <c r="E264" i="105"/>
  <c r="E263" i="105"/>
  <c r="E262" i="105"/>
  <c r="E261" i="105"/>
  <c r="E260" i="105"/>
  <c r="E259" i="105"/>
  <c r="E258" i="105"/>
  <c r="E257" i="105"/>
  <c r="E256" i="105"/>
  <c r="E255" i="105"/>
  <c r="E254" i="105"/>
  <c r="E253" i="105"/>
  <c r="E252" i="105"/>
  <c r="E251" i="105"/>
  <c r="E250" i="105"/>
  <c r="E249" i="105"/>
  <c r="E248" i="105"/>
  <c r="E247" i="105"/>
  <c r="E246" i="105"/>
  <c r="E245" i="105"/>
  <c r="E244" i="105"/>
  <c r="E243" i="105"/>
  <c r="E242" i="105"/>
  <c r="E241" i="105"/>
  <c r="E240" i="105"/>
  <c r="E239" i="105"/>
  <c r="E238" i="105"/>
  <c r="E237" i="105"/>
  <c r="E236" i="105"/>
  <c r="E235" i="105"/>
  <c r="E234" i="105"/>
  <c r="E233" i="105"/>
  <c r="E232" i="105"/>
  <c r="E231" i="105"/>
  <c r="E230" i="105"/>
  <c r="E229" i="105"/>
  <c r="E228" i="105"/>
  <c r="E227" i="105"/>
  <c r="E226" i="105"/>
  <c r="E225" i="105"/>
  <c r="E224" i="105"/>
  <c r="E223" i="105"/>
  <c r="E222" i="105"/>
  <c r="E221" i="105"/>
  <c r="E220" i="105"/>
  <c r="E219" i="105"/>
  <c r="E218" i="105"/>
  <c r="E217" i="105"/>
  <c r="E216" i="105"/>
  <c r="E215" i="105"/>
  <c r="E214" i="105"/>
  <c r="E213" i="105"/>
  <c r="E212" i="105"/>
  <c r="E211" i="105"/>
  <c r="E210" i="105"/>
  <c r="E209" i="105"/>
  <c r="E208" i="105"/>
  <c r="E207" i="105"/>
  <c r="E206" i="105"/>
  <c r="E205" i="105"/>
  <c r="E204" i="105"/>
  <c r="E203" i="105"/>
  <c r="E202" i="105"/>
  <c r="E201" i="105"/>
  <c r="E200" i="105"/>
  <c r="E199" i="105"/>
  <c r="E198" i="105"/>
  <c r="E197" i="105"/>
  <c r="E196" i="105"/>
  <c r="E195" i="105"/>
  <c r="E194" i="105"/>
  <c r="E193" i="105"/>
  <c r="E192" i="105"/>
  <c r="E191" i="105"/>
  <c r="E190" i="105"/>
  <c r="E189" i="105"/>
  <c r="E188" i="105"/>
  <c r="E187" i="105"/>
  <c r="E186" i="105"/>
  <c r="E185" i="105"/>
  <c r="E184" i="105"/>
  <c r="E183" i="105"/>
  <c r="E182" i="105"/>
  <c r="E181" i="105"/>
  <c r="E180" i="105"/>
  <c r="E179" i="105"/>
  <c r="E178" i="105"/>
  <c r="E177" i="105"/>
  <c r="E176" i="105"/>
  <c r="E175" i="105"/>
  <c r="E174" i="105"/>
  <c r="E173" i="105"/>
  <c r="E172" i="105"/>
  <c r="E171" i="105"/>
  <c r="E170" i="105"/>
  <c r="E169" i="105"/>
  <c r="E168" i="105"/>
  <c r="E167" i="105"/>
  <c r="E166" i="105"/>
  <c r="E165" i="105"/>
  <c r="E164" i="105"/>
  <c r="E163" i="105"/>
  <c r="E162" i="105"/>
  <c r="E161" i="105"/>
  <c r="E160" i="105"/>
  <c r="E159" i="105"/>
  <c r="E158" i="105"/>
  <c r="E157" i="105"/>
  <c r="E156" i="105"/>
  <c r="E155" i="105"/>
  <c r="E154" i="105"/>
  <c r="E153" i="105"/>
  <c r="E152" i="105"/>
  <c r="E151" i="105"/>
  <c r="E150" i="105"/>
  <c r="E149" i="105"/>
  <c r="E148" i="105"/>
  <c r="E147" i="105"/>
  <c r="E146" i="105"/>
  <c r="E145" i="105"/>
  <c r="E144" i="105"/>
  <c r="E143" i="105"/>
  <c r="E142" i="105"/>
  <c r="E141" i="105"/>
  <c r="E140" i="105"/>
  <c r="E139" i="105"/>
  <c r="E138" i="105"/>
  <c r="E137" i="105"/>
  <c r="E136" i="105"/>
  <c r="E135" i="105"/>
  <c r="E134" i="105"/>
  <c r="E133" i="105"/>
  <c r="E132" i="105"/>
  <c r="E131" i="105"/>
  <c r="E130" i="105"/>
  <c r="E129" i="105"/>
  <c r="E128" i="105"/>
  <c r="E127" i="105"/>
  <c r="E126" i="105"/>
  <c r="E125" i="105"/>
  <c r="E124" i="105"/>
  <c r="E123" i="105"/>
  <c r="E122" i="105"/>
  <c r="E121" i="105"/>
  <c r="E120" i="105"/>
  <c r="E119" i="105"/>
  <c r="E118" i="105"/>
  <c r="E117" i="105"/>
  <c r="E116" i="105"/>
  <c r="E115" i="105"/>
  <c r="E114" i="105"/>
  <c r="E113" i="105"/>
  <c r="E112" i="105"/>
  <c r="E111" i="105"/>
  <c r="E110" i="105"/>
  <c r="E109" i="105"/>
  <c r="E108" i="105"/>
  <c r="E107" i="105"/>
  <c r="E106" i="105"/>
  <c r="E105" i="105"/>
  <c r="E104" i="105"/>
  <c r="E103" i="105"/>
  <c r="E102" i="105"/>
  <c r="E101" i="105"/>
  <c r="E100" i="105"/>
  <c r="E99" i="105"/>
  <c r="E98" i="105"/>
  <c r="E97" i="105"/>
  <c r="E96" i="105"/>
  <c r="E95" i="105"/>
  <c r="E94" i="105"/>
  <c r="E93" i="105"/>
  <c r="E92" i="105"/>
  <c r="E91" i="105"/>
  <c r="E90" i="105"/>
  <c r="E89" i="105"/>
  <c r="E88" i="105"/>
  <c r="E87" i="105"/>
  <c r="E86" i="105"/>
  <c r="E85" i="105"/>
  <c r="E84" i="105"/>
  <c r="E83" i="105"/>
  <c r="E82" i="105"/>
  <c r="E81" i="105"/>
  <c r="E80" i="105"/>
  <c r="E79" i="105"/>
  <c r="E78" i="105"/>
  <c r="E77" i="105"/>
  <c r="E76" i="105"/>
  <c r="E75" i="105"/>
  <c r="E74" i="105"/>
  <c r="E73" i="105"/>
  <c r="E72" i="105"/>
  <c r="E71" i="105"/>
  <c r="E70" i="105"/>
  <c r="E69" i="105"/>
  <c r="E68" i="105"/>
  <c r="E67" i="105"/>
  <c r="E66" i="105"/>
  <c r="E65" i="105"/>
  <c r="E64" i="105"/>
  <c r="E63" i="105"/>
  <c r="E62" i="105"/>
  <c r="E61" i="105"/>
  <c r="E60" i="105"/>
  <c r="E59" i="105"/>
  <c r="E58" i="105"/>
  <c r="E57" i="105"/>
  <c r="E56" i="105"/>
  <c r="E55" i="105"/>
  <c r="E54" i="105"/>
  <c r="E53" i="105"/>
  <c r="E52" i="105"/>
  <c r="E51" i="105"/>
  <c r="E50" i="105"/>
  <c r="E49" i="105"/>
  <c r="E48" i="105"/>
  <c r="E47" i="105"/>
  <c r="E46" i="105"/>
  <c r="E45" i="105"/>
  <c r="E44" i="105"/>
  <c r="E43" i="105"/>
  <c r="E42" i="105"/>
  <c r="E41" i="105"/>
  <c r="E40" i="105"/>
  <c r="E39" i="105"/>
  <c r="E38" i="105"/>
  <c r="E37" i="105"/>
  <c r="E36" i="105"/>
  <c r="E35" i="105"/>
  <c r="E34" i="105"/>
  <c r="E33" i="105"/>
  <c r="E32" i="105"/>
  <c r="E31" i="105"/>
  <c r="E30" i="105"/>
  <c r="E29" i="105"/>
  <c r="E28" i="105"/>
  <c r="E27" i="105"/>
  <c r="E26" i="105"/>
  <c r="E25" i="105"/>
  <c r="E24" i="105"/>
  <c r="E23" i="105"/>
  <c r="E22" i="105"/>
  <c r="E21" i="105"/>
  <c r="E20" i="105"/>
  <c r="E19" i="105"/>
  <c r="E18" i="105"/>
  <c r="E17" i="105"/>
  <c r="E16" i="105"/>
  <c r="E15" i="105"/>
  <c r="E14" i="105"/>
  <c r="E13" i="105"/>
  <c r="E12" i="105"/>
  <c r="E11" i="105"/>
  <c r="E10" i="105"/>
  <c r="E9" i="105"/>
  <c r="E8" i="105"/>
  <c r="E7" i="105"/>
  <c r="E6" i="105"/>
  <c r="E5" i="105"/>
  <c r="E4" i="105"/>
  <c r="E3" i="105"/>
  <c r="E3216" i="105"/>
  <c r="E3215" i="105"/>
  <c r="E3214" i="105"/>
  <c r="E3213" i="105"/>
  <c r="E3212" i="105"/>
  <c r="E3211" i="105"/>
  <c r="E3210" i="105"/>
  <c r="E3209" i="105"/>
  <c r="E3208" i="105"/>
  <c r="E3207" i="105"/>
  <c r="E3206" i="105"/>
  <c r="E3205" i="105"/>
  <c r="E3204" i="105"/>
  <c r="E3203" i="105"/>
  <c r="E3202" i="105"/>
  <c r="E3201" i="105"/>
  <c r="E3200" i="105"/>
  <c r="E3199" i="105"/>
  <c r="E3198" i="105"/>
  <c r="E3197" i="105"/>
  <c r="E3196" i="105"/>
  <c r="E3195" i="105"/>
  <c r="E3194" i="105"/>
  <c r="E3193" i="105"/>
  <c r="E3192" i="105"/>
  <c r="E3191" i="105"/>
  <c r="E3190" i="105"/>
  <c r="E3189" i="105"/>
  <c r="E3188" i="105"/>
  <c r="E3187" i="105"/>
  <c r="E3186" i="105"/>
  <c r="E3185" i="105"/>
  <c r="E3184" i="105"/>
  <c r="E3183" i="105"/>
  <c r="E3182" i="105"/>
  <c r="E3181" i="105"/>
  <c r="E3180" i="105"/>
  <c r="E3179" i="105"/>
  <c r="E3178" i="105"/>
  <c r="E3177" i="105"/>
  <c r="E3176" i="105"/>
  <c r="E3175" i="105"/>
  <c r="E3174" i="105"/>
  <c r="E3173" i="105"/>
  <c r="E3172" i="105"/>
  <c r="E3171" i="105"/>
  <c r="E3170" i="105"/>
  <c r="E3169" i="105"/>
  <c r="E3168" i="105"/>
  <c r="E3167" i="105"/>
  <c r="E3166" i="105"/>
  <c r="E3165" i="105"/>
  <c r="E3164" i="105"/>
  <c r="E3163" i="105"/>
  <c r="E3162" i="105"/>
  <c r="E3161" i="105"/>
  <c r="E3160" i="105"/>
  <c r="E3159" i="105"/>
  <c r="E3158" i="105"/>
  <c r="E3157" i="105"/>
  <c r="E3156" i="105"/>
  <c r="E3155" i="105"/>
  <c r="E3154" i="105"/>
  <c r="E3153" i="105"/>
  <c r="E3152" i="105"/>
  <c r="E3151" i="105"/>
  <c r="E3150" i="105"/>
  <c r="E3149" i="105"/>
  <c r="E3148" i="105"/>
  <c r="E3147" i="105"/>
  <c r="E3146" i="105"/>
  <c r="E3145" i="105"/>
  <c r="E3144" i="105"/>
  <c r="E3143" i="105"/>
  <c r="E3142" i="105"/>
  <c r="E3141" i="105"/>
  <c r="E3140" i="105"/>
  <c r="E3139" i="105"/>
  <c r="E3138" i="105"/>
  <c r="E3137" i="105"/>
  <c r="E3136" i="105"/>
  <c r="E3135" i="105"/>
  <c r="E3134" i="105"/>
  <c r="E3133" i="105"/>
  <c r="E3132" i="105"/>
  <c r="E3131" i="105"/>
  <c r="E3130" i="105"/>
  <c r="E3129" i="105"/>
  <c r="E3128" i="105"/>
  <c r="E3127" i="105"/>
  <c r="E3126" i="105"/>
  <c r="E3125" i="105"/>
  <c r="E3124" i="105"/>
  <c r="E3123" i="105"/>
  <c r="E3122" i="105"/>
  <c r="E3121" i="105"/>
  <c r="E3120" i="105"/>
  <c r="E3119" i="105"/>
  <c r="E3118" i="105"/>
  <c r="E3117" i="105"/>
  <c r="E3116" i="105"/>
  <c r="E3115" i="105"/>
  <c r="E3114" i="105"/>
  <c r="E3113" i="105"/>
  <c r="E3112" i="105"/>
  <c r="E3111" i="105"/>
  <c r="E3110" i="105"/>
  <c r="E3109" i="105"/>
  <c r="E3108" i="105"/>
  <c r="E3107" i="105"/>
  <c r="E3106" i="105"/>
  <c r="E3105" i="105"/>
  <c r="E3104" i="105"/>
  <c r="E3103" i="105"/>
  <c r="E3102" i="105"/>
  <c r="E3101" i="105"/>
  <c r="E3100" i="105"/>
  <c r="E3099" i="105"/>
  <c r="E3098" i="105"/>
  <c r="E3097" i="105"/>
  <c r="E3096" i="105"/>
  <c r="E3095" i="105"/>
  <c r="E3094" i="105"/>
  <c r="E3093" i="105"/>
  <c r="E3092" i="105"/>
  <c r="E3091" i="105"/>
  <c r="E3090" i="105"/>
  <c r="E3089" i="105"/>
  <c r="E3088" i="105"/>
  <c r="E3087" i="105"/>
  <c r="E3086" i="105"/>
  <c r="E3085" i="105"/>
  <c r="E3084" i="105"/>
  <c r="E3083" i="105"/>
  <c r="E3082" i="105"/>
  <c r="E3081" i="105"/>
  <c r="E3080" i="105"/>
  <c r="E3079" i="105"/>
  <c r="E3078" i="105"/>
  <c r="E3077" i="105"/>
  <c r="E3076" i="105"/>
  <c r="E3075" i="105"/>
  <c r="E3074" i="105"/>
  <c r="E3073" i="105"/>
  <c r="E3072" i="105"/>
  <c r="E3071" i="105"/>
  <c r="E3070" i="105"/>
  <c r="E3069" i="105"/>
  <c r="E3068" i="105"/>
  <c r="E3067" i="105"/>
  <c r="E3066" i="105"/>
  <c r="E3065" i="105"/>
  <c r="E3064" i="105"/>
  <c r="E3063" i="105"/>
  <c r="E3062" i="105"/>
  <c r="E3061" i="105"/>
  <c r="E3060" i="105"/>
  <c r="E3059" i="105"/>
  <c r="E3058" i="105"/>
  <c r="E3057" i="105"/>
  <c r="E3056" i="105"/>
  <c r="E3055" i="105"/>
  <c r="E3054" i="105"/>
  <c r="E3053" i="105"/>
  <c r="E3052" i="105"/>
  <c r="E3051" i="105"/>
  <c r="E3050" i="105"/>
  <c r="E3049" i="105"/>
  <c r="E3048" i="105"/>
  <c r="E3047" i="105"/>
  <c r="E3046" i="105"/>
  <c r="E3045" i="105"/>
  <c r="E3044" i="105"/>
  <c r="E3043" i="105"/>
  <c r="E3042" i="105"/>
  <c r="E3041" i="105"/>
  <c r="E3040" i="105"/>
  <c r="E3039" i="105"/>
  <c r="E3038" i="105"/>
  <c r="E3037" i="105"/>
  <c r="E3036" i="105"/>
  <c r="E3035" i="105"/>
  <c r="E3034" i="105"/>
  <c r="E3033" i="105"/>
  <c r="E3032" i="105"/>
  <c r="E3031" i="105"/>
  <c r="E3030" i="105"/>
  <c r="E3029" i="105"/>
  <c r="E3028" i="105"/>
  <c r="E3027" i="105"/>
  <c r="E3026" i="105"/>
  <c r="E3025" i="105"/>
  <c r="E3024" i="105"/>
  <c r="E3023" i="105"/>
  <c r="E3022" i="105"/>
  <c r="E3021" i="105"/>
  <c r="E3020" i="105"/>
  <c r="E3019" i="105"/>
  <c r="E3018" i="105"/>
  <c r="E3017" i="105"/>
  <c r="E3016" i="105"/>
  <c r="E3015" i="105"/>
  <c r="E3014" i="105"/>
  <c r="E3013" i="105"/>
  <c r="E3012" i="105"/>
  <c r="E3011" i="105"/>
  <c r="E3010" i="105"/>
  <c r="E3009" i="105"/>
  <c r="E3008" i="105"/>
  <c r="E3007" i="105"/>
  <c r="E3006" i="105"/>
  <c r="E3005" i="105"/>
  <c r="E3004" i="105"/>
  <c r="E3003" i="105"/>
  <c r="E3002" i="105"/>
  <c r="E3001" i="105"/>
  <c r="E3000" i="105"/>
  <c r="E2999" i="105"/>
  <c r="E2998" i="105"/>
  <c r="E2997" i="105"/>
  <c r="E2996" i="105"/>
  <c r="E2995" i="105"/>
  <c r="E2994" i="105"/>
  <c r="E2993" i="105"/>
  <c r="E2992" i="105"/>
  <c r="E2991" i="105"/>
  <c r="E2990" i="105"/>
  <c r="E2989" i="105"/>
  <c r="E2988" i="105"/>
  <c r="E2987" i="105"/>
  <c r="E2986" i="105"/>
  <c r="E2985" i="105"/>
  <c r="E2984" i="105"/>
  <c r="E2983" i="105"/>
  <c r="E2982" i="105"/>
  <c r="E2981" i="105"/>
  <c r="E2980" i="105"/>
  <c r="E2979" i="105"/>
  <c r="E2978" i="105"/>
  <c r="E2977" i="105"/>
  <c r="E2976" i="105"/>
  <c r="E2975" i="105"/>
  <c r="E2974" i="105"/>
  <c r="E2973" i="105"/>
  <c r="E2972" i="105"/>
  <c r="E2971" i="105"/>
  <c r="E2970" i="105"/>
  <c r="E2969" i="105"/>
  <c r="E2968" i="105"/>
  <c r="E2967" i="105"/>
  <c r="E2966" i="105"/>
  <c r="E2965" i="105"/>
  <c r="E2964" i="105"/>
  <c r="E2963" i="105"/>
  <c r="E2962" i="105"/>
  <c r="E2961" i="105"/>
  <c r="E2960" i="105"/>
  <c r="E2959" i="105"/>
  <c r="E2958" i="105"/>
  <c r="E2957" i="105"/>
  <c r="E2956" i="105"/>
  <c r="E2955" i="105"/>
  <c r="E2954" i="105"/>
  <c r="E2953" i="105"/>
  <c r="E2952" i="105"/>
  <c r="E2951" i="105"/>
  <c r="E2950" i="105"/>
  <c r="E2949" i="105"/>
  <c r="E2948" i="105"/>
  <c r="E2947" i="105"/>
  <c r="E2946" i="105"/>
  <c r="E2945" i="105"/>
  <c r="E2944" i="105"/>
  <c r="E2943" i="105"/>
  <c r="E2942" i="105"/>
  <c r="E2941" i="105"/>
  <c r="E2940" i="105"/>
  <c r="E2939" i="105"/>
  <c r="E2938" i="105"/>
  <c r="E2937" i="105"/>
  <c r="E2936" i="105"/>
  <c r="E2935" i="105"/>
  <c r="E2934" i="105"/>
  <c r="E2933" i="105"/>
  <c r="E2932" i="105"/>
  <c r="E2931" i="105"/>
  <c r="E2930" i="105"/>
  <c r="E2929" i="105"/>
  <c r="E2928" i="105"/>
  <c r="E2927" i="105"/>
  <c r="E2926" i="105"/>
  <c r="E2925" i="105"/>
  <c r="E2924" i="105"/>
  <c r="E2923" i="105"/>
  <c r="E2922" i="105"/>
  <c r="E2921" i="105"/>
  <c r="E2920" i="105"/>
  <c r="E2919" i="105"/>
  <c r="E2918" i="105"/>
  <c r="E2917" i="105"/>
  <c r="E2916" i="105"/>
  <c r="E2915" i="105"/>
  <c r="E2914" i="105"/>
  <c r="E2913" i="105"/>
  <c r="E2912" i="105"/>
  <c r="E2911" i="105"/>
  <c r="E2910" i="105"/>
  <c r="E2909" i="105"/>
  <c r="E2908" i="105"/>
  <c r="E2907" i="105"/>
  <c r="E2906" i="105"/>
  <c r="E2905" i="105"/>
  <c r="E2904" i="105"/>
  <c r="E2903" i="105"/>
  <c r="E2902" i="105"/>
  <c r="E2901" i="105"/>
  <c r="E2900" i="105"/>
  <c r="E2899" i="105"/>
  <c r="E2898" i="105"/>
  <c r="E2897" i="105"/>
  <c r="E2896" i="105"/>
  <c r="E2895" i="105"/>
  <c r="E2894" i="105"/>
  <c r="E2893" i="105"/>
  <c r="E2892" i="105"/>
  <c r="E2891" i="105"/>
  <c r="E2890" i="105"/>
  <c r="E2889" i="105"/>
  <c r="E2888" i="105"/>
  <c r="E2887" i="105"/>
  <c r="E2886" i="105"/>
  <c r="E2885" i="105"/>
  <c r="E2884" i="105"/>
  <c r="E2883" i="105"/>
  <c r="E2882" i="105"/>
  <c r="E2881" i="105"/>
  <c r="E2880" i="105"/>
  <c r="E2879" i="105"/>
  <c r="E2878" i="105"/>
  <c r="E2877" i="105"/>
  <c r="E2876" i="105"/>
  <c r="E2875" i="105"/>
  <c r="E2874" i="105"/>
  <c r="E2873" i="105"/>
  <c r="E2872" i="105"/>
  <c r="E2871" i="105"/>
  <c r="E2870" i="105"/>
  <c r="E2869" i="105"/>
  <c r="E2868" i="105"/>
  <c r="E2867" i="105"/>
  <c r="E2866" i="105"/>
  <c r="E2865" i="105"/>
  <c r="E2864" i="105"/>
  <c r="E2863" i="105"/>
  <c r="E2862" i="105"/>
  <c r="E2861" i="105"/>
  <c r="E2860" i="105"/>
  <c r="E2859" i="105"/>
  <c r="E2858" i="105"/>
  <c r="E2857" i="105"/>
  <c r="E2856" i="105"/>
  <c r="E2855" i="105"/>
  <c r="E2854" i="105"/>
  <c r="E2853" i="105"/>
  <c r="E2852" i="105"/>
  <c r="E2851" i="105"/>
  <c r="E2850" i="105"/>
  <c r="E2849" i="105"/>
  <c r="E2848" i="105"/>
  <c r="E2847" i="105"/>
  <c r="E2846" i="105"/>
  <c r="E2845" i="105"/>
  <c r="E2844" i="105"/>
  <c r="E2843" i="105"/>
  <c r="E2842" i="105"/>
  <c r="E2841" i="105"/>
  <c r="E2840" i="105"/>
  <c r="E2839" i="105"/>
  <c r="E2838" i="105"/>
  <c r="E2837" i="105"/>
  <c r="E2836" i="105"/>
  <c r="E2835" i="105"/>
  <c r="E2834" i="105"/>
  <c r="E2833" i="105"/>
  <c r="E2832" i="105"/>
  <c r="E2831" i="105"/>
  <c r="E2830" i="105"/>
  <c r="E2829" i="105"/>
  <c r="E2828" i="105"/>
  <c r="E2827" i="105"/>
  <c r="E2826" i="105"/>
  <c r="E2825" i="105"/>
  <c r="E2824" i="105"/>
  <c r="E2823" i="105"/>
  <c r="E2822" i="105"/>
  <c r="E2821" i="105"/>
  <c r="E2820" i="105"/>
  <c r="E2819" i="105"/>
  <c r="E2818" i="105"/>
  <c r="E2817" i="105"/>
  <c r="E2816" i="105"/>
  <c r="E2815" i="105"/>
  <c r="E2814" i="105"/>
  <c r="E2813" i="105"/>
  <c r="E2812" i="105"/>
  <c r="E2811" i="105"/>
  <c r="E2810" i="105"/>
  <c r="E2809" i="105"/>
  <c r="E2808" i="105"/>
  <c r="E2807" i="105"/>
  <c r="E2806" i="105"/>
  <c r="E2805" i="105"/>
  <c r="E2804" i="105"/>
  <c r="E2803" i="105"/>
  <c r="E2802" i="105"/>
  <c r="E2801" i="105"/>
  <c r="E2800" i="105"/>
  <c r="E2799" i="105"/>
  <c r="E2798" i="105"/>
  <c r="E2797" i="105"/>
  <c r="E2796" i="105"/>
  <c r="E2795" i="105"/>
  <c r="E2794" i="105"/>
  <c r="E2793" i="105"/>
  <c r="E2792" i="105"/>
  <c r="E2791" i="105"/>
  <c r="E2790" i="105"/>
  <c r="E2789" i="105"/>
  <c r="E2788" i="105"/>
  <c r="E2787" i="105"/>
  <c r="E2786" i="105"/>
  <c r="E2785" i="105"/>
  <c r="E2784" i="105"/>
  <c r="E2783" i="105"/>
  <c r="E2782" i="105"/>
  <c r="E2781" i="105"/>
  <c r="E2780" i="105"/>
  <c r="E2779" i="105"/>
  <c r="E2778" i="105"/>
  <c r="E2777" i="105"/>
  <c r="E2776" i="105"/>
  <c r="E2775" i="105"/>
  <c r="E2774" i="105"/>
  <c r="E2773" i="105"/>
  <c r="E2772" i="105"/>
  <c r="E2771" i="105"/>
  <c r="E2770" i="105"/>
  <c r="E2769" i="105"/>
  <c r="E2768" i="105"/>
  <c r="E2767" i="105"/>
  <c r="E2766" i="105"/>
  <c r="E2765" i="105"/>
  <c r="E2764" i="105"/>
  <c r="E2763" i="105"/>
  <c r="E2762" i="105"/>
  <c r="E2761" i="105"/>
  <c r="E2760" i="105"/>
  <c r="E2759" i="105"/>
  <c r="E2758" i="105"/>
  <c r="E2757" i="105"/>
  <c r="E2756" i="105"/>
  <c r="E2755" i="105"/>
  <c r="E2754" i="105"/>
  <c r="E2753" i="105"/>
  <c r="E2752" i="105"/>
  <c r="E2751" i="105"/>
  <c r="E2750" i="105"/>
  <c r="E2749" i="105"/>
  <c r="E2748" i="105"/>
  <c r="E2747" i="105"/>
  <c r="E2746" i="105"/>
  <c r="E2745" i="105"/>
  <c r="E2744" i="105"/>
  <c r="E2743" i="105"/>
  <c r="E2742" i="105"/>
  <c r="E2741" i="105"/>
  <c r="E2740" i="105"/>
  <c r="E2739" i="105"/>
  <c r="E2738" i="105"/>
  <c r="E2737" i="105"/>
  <c r="E2736" i="105"/>
  <c r="E2735" i="105"/>
  <c r="E2734" i="105"/>
  <c r="E2733" i="105"/>
  <c r="E2732" i="105"/>
  <c r="E2731" i="105"/>
  <c r="E2730" i="105"/>
  <c r="E2729" i="105"/>
  <c r="E2728" i="105"/>
  <c r="E2727" i="105"/>
  <c r="E2726" i="105"/>
  <c r="E2725" i="105"/>
  <c r="E2724" i="105"/>
  <c r="E2723" i="105"/>
  <c r="E2722" i="105"/>
  <c r="E2721" i="105"/>
  <c r="E2720" i="105"/>
  <c r="E2719" i="105"/>
  <c r="E2718" i="105"/>
  <c r="E2717" i="105"/>
  <c r="E2716" i="105"/>
  <c r="E2715" i="105"/>
  <c r="E2714" i="105"/>
  <c r="E2713" i="105"/>
  <c r="E2712" i="105"/>
  <c r="E2711" i="105"/>
  <c r="E2710" i="105"/>
  <c r="E2709" i="105"/>
  <c r="E2708" i="105"/>
  <c r="E2707" i="105"/>
  <c r="E2706" i="105"/>
  <c r="E2705" i="105"/>
  <c r="E2704" i="105"/>
  <c r="E2703" i="105"/>
  <c r="E2702" i="105"/>
  <c r="E2701" i="105"/>
  <c r="E2700" i="105"/>
  <c r="E2699" i="105"/>
  <c r="E2698" i="105"/>
  <c r="E2697" i="105"/>
  <c r="E2696" i="105"/>
  <c r="E2695" i="105"/>
  <c r="E2694" i="105"/>
  <c r="E2693" i="105"/>
  <c r="E2692" i="105"/>
  <c r="E2691" i="105"/>
  <c r="E2690" i="105"/>
  <c r="E2689" i="105"/>
  <c r="E2688" i="105"/>
  <c r="E2687" i="105"/>
  <c r="E2686" i="105"/>
  <c r="E2685" i="105"/>
  <c r="E2684" i="105"/>
  <c r="E2683" i="105"/>
  <c r="E2682" i="105"/>
  <c r="E2681" i="105"/>
  <c r="E2680" i="105"/>
  <c r="E2679" i="105"/>
  <c r="E2678" i="105"/>
  <c r="E2677" i="105"/>
  <c r="E2676" i="105"/>
  <c r="E2675" i="105"/>
  <c r="E2674" i="105"/>
  <c r="E2673" i="105"/>
  <c r="E2672" i="105"/>
  <c r="E2671" i="105"/>
  <c r="E2670" i="105"/>
  <c r="E2669" i="105"/>
  <c r="E2668" i="105"/>
  <c r="E2667" i="105"/>
  <c r="E2666" i="105"/>
  <c r="E2665" i="105"/>
  <c r="E2664" i="105"/>
  <c r="E2663" i="105"/>
  <c r="E2662" i="105"/>
  <c r="E2661" i="105"/>
  <c r="E2660" i="105"/>
  <c r="E2659" i="105"/>
  <c r="E2658" i="105"/>
  <c r="E2657" i="105"/>
  <c r="E2656" i="105"/>
  <c r="E2655" i="105"/>
  <c r="E2654" i="105"/>
  <c r="E2653" i="105"/>
  <c r="E2652" i="105"/>
  <c r="E2651" i="105"/>
  <c r="E2650" i="105"/>
  <c r="E2649" i="105"/>
  <c r="E2648" i="105"/>
  <c r="E2647" i="105"/>
  <c r="E2646" i="105"/>
  <c r="E2645" i="105"/>
  <c r="E2644" i="105"/>
  <c r="E2643" i="105"/>
  <c r="E2642" i="105"/>
  <c r="E2641" i="105"/>
  <c r="E2640" i="105"/>
  <c r="E2639" i="105"/>
  <c r="E2638" i="105"/>
  <c r="E2637" i="105"/>
  <c r="E2636" i="105"/>
  <c r="E2635" i="105"/>
  <c r="E2634" i="105"/>
  <c r="E2633" i="105"/>
  <c r="E2632" i="105"/>
  <c r="E2631" i="105"/>
  <c r="E2630" i="105"/>
  <c r="E2629" i="105"/>
  <c r="E2628" i="105"/>
  <c r="E2627" i="105"/>
  <c r="E2626" i="105"/>
  <c r="E2625" i="105"/>
  <c r="E2624" i="105"/>
  <c r="E2623" i="105"/>
  <c r="E2622" i="105"/>
  <c r="E2621" i="105"/>
  <c r="E2620" i="105"/>
  <c r="E2619" i="105"/>
  <c r="E2618" i="105"/>
  <c r="E2617" i="105"/>
  <c r="E2616" i="105"/>
  <c r="E2615" i="105"/>
  <c r="E2614" i="105"/>
  <c r="E2613" i="105"/>
  <c r="E2612" i="105"/>
  <c r="E2611" i="105"/>
  <c r="E2610" i="105"/>
  <c r="E2609" i="105"/>
  <c r="E2608" i="105"/>
  <c r="E2607" i="105"/>
  <c r="E2606" i="105"/>
  <c r="E2605" i="105"/>
  <c r="E2604" i="105"/>
  <c r="E2603" i="105"/>
  <c r="E2602" i="105"/>
  <c r="E2601" i="105"/>
  <c r="E2600" i="105"/>
  <c r="E2599" i="105"/>
  <c r="E2598" i="105"/>
  <c r="E2597" i="105"/>
  <c r="E2596" i="105"/>
  <c r="E2595" i="105"/>
  <c r="E2594" i="105"/>
  <c r="E2593" i="105"/>
  <c r="E2592" i="105"/>
  <c r="E2591" i="105"/>
  <c r="E2590" i="105"/>
  <c r="E2589" i="105"/>
  <c r="E2588" i="105"/>
  <c r="E2587" i="105"/>
  <c r="E2586" i="105"/>
  <c r="E2585" i="105"/>
  <c r="E2584" i="105"/>
  <c r="E2583" i="105"/>
  <c r="E2582" i="105"/>
  <c r="E2581" i="105"/>
  <c r="E2580" i="105"/>
  <c r="E2579" i="105"/>
  <c r="E2578" i="105"/>
  <c r="E2577" i="105"/>
  <c r="E2576" i="105"/>
  <c r="E2575" i="105"/>
  <c r="E2574" i="105"/>
  <c r="E2573" i="105"/>
  <c r="E2572" i="105"/>
  <c r="E2571" i="105"/>
  <c r="E2570" i="105"/>
  <c r="E2569" i="105"/>
  <c r="E2568" i="105"/>
  <c r="E2567" i="105"/>
  <c r="E2566" i="105"/>
  <c r="E2565" i="105"/>
  <c r="E2564" i="105"/>
  <c r="E2563" i="105"/>
  <c r="E2562" i="105"/>
  <c r="E2561" i="105"/>
  <c r="E2560" i="105"/>
  <c r="E2559" i="105"/>
  <c r="E2558" i="105"/>
  <c r="E2557" i="105"/>
  <c r="E2556" i="105"/>
  <c r="E2555" i="105"/>
  <c r="E2554" i="105"/>
  <c r="E2553" i="105"/>
  <c r="E2552" i="105"/>
  <c r="E2551" i="105"/>
  <c r="E2550" i="105"/>
  <c r="E2549" i="105"/>
  <c r="E2548" i="105"/>
  <c r="E2547" i="105"/>
  <c r="E2546" i="105"/>
  <c r="E2545" i="105"/>
  <c r="E2544" i="105"/>
  <c r="E2543" i="105"/>
  <c r="E2542" i="105"/>
  <c r="E2541" i="105"/>
  <c r="E2540" i="105"/>
  <c r="E2539" i="105"/>
  <c r="E2538" i="105"/>
  <c r="E2537" i="105"/>
  <c r="E2536" i="105"/>
  <c r="E2535" i="105"/>
  <c r="E2534" i="105"/>
  <c r="E2533" i="105"/>
  <c r="E2532" i="105"/>
  <c r="E2531" i="105"/>
  <c r="E2530" i="105"/>
  <c r="E2529" i="105"/>
  <c r="E2528" i="105"/>
  <c r="E2527" i="105"/>
  <c r="E2526" i="105"/>
  <c r="E2525" i="105"/>
  <c r="E2524" i="105"/>
  <c r="E2523" i="105"/>
  <c r="E2522" i="105"/>
  <c r="E2521" i="105"/>
  <c r="E2520" i="105"/>
  <c r="E2519" i="105"/>
  <c r="E2518" i="105"/>
  <c r="E2517" i="105"/>
  <c r="E2516" i="105"/>
  <c r="E2515" i="105"/>
  <c r="E2514" i="105"/>
  <c r="E2513" i="105"/>
  <c r="E2512" i="105"/>
  <c r="E2511" i="105"/>
  <c r="E2510" i="105"/>
  <c r="E2509" i="105"/>
  <c r="E2508" i="105"/>
  <c r="E2507" i="105"/>
  <c r="E2506" i="105"/>
  <c r="E2505" i="105"/>
  <c r="E2504" i="105"/>
  <c r="E2503" i="105"/>
  <c r="E2502" i="105"/>
  <c r="E2501" i="105"/>
  <c r="E2500" i="105"/>
  <c r="E2499" i="105"/>
  <c r="E2498" i="105"/>
  <c r="E2497" i="105"/>
  <c r="E2496" i="105"/>
  <c r="E2495" i="105"/>
  <c r="E2494" i="105"/>
  <c r="E2493" i="105"/>
  <c r="E2492" i="105"/>
  <c r="E2491" i="105"/>
  <c r="E2490" i="105"/>
  <c r="E2489" i="105"/>
  <c r="E2488" i="105"/>
  <c r="E2487" i="105"/>
  <c r="E2486" i="105"/>
  <c r="E2485" i="105"/>
  <c r="E2484" i="105"/>
  <c r="E2483" i="105"/>
  <c r="E2482" i="105"/>
  <c r="E2481" i="105"/>
  <c r="E2480" i="105"/>
  <c r="E2479" i="105"/>
  <c r="E2478" i="105"/>
  <c r="E2477" i="105"/>
  <c r="E2476" i="105"/>
  <c r="E2475" i="105"/>
  <c r="E2474" i="105"/>
  <c r="E2473" i="105"/>
  <c r="E2472" i="105"/>
  <c r="E2471" i="105"/>
  <c r="E2470" i="105"/>
  <c r="E2469" i="105"/>
  <c r="E2468" i="105"/>
  <c r="E2467" i="105"/>
  <c r="E2466" i="105"/>
  <c r="E2465" i="105"/>
  <c r="E2464" i="105"/>
  <c r="E2463" i="105"/>
  <c r="E2462" i="105"/>
  <c r="E2461" i="105"/>
  <c r="E2460" i="105"/>
  <c r="E2459" i="105"/>
  <c r="E2458" i="105"/>
  <c r="E2457" i="105"/>
  <c r="E2456" i="105"/>
  <c r="E2455" i="105"/>
  <c r="E2454" i="105"/>
  <c r="E2453" i="105"/>
  <c r="E2452" i="105"/>
  <c r="E2451" i="105"/>
  <c r="E2450" i="105"/>
  <c r="E2449" i="105"/>
  <c r="E2448" i="105"/>
  <c r="E2447" i="105"/>
  <c r="E2446" i="105"/>
  <c r="E2445" i="105"/>
  <c r="E2444" i="105"/>
  <c r="E2443" i="105"/>
  <c r="E2442" i="105"/>
  <c r="E2441" i="105"/>
  <c r="E2440" i="105"/>
  <c r="E2439" i="105"/>
  <c r="E2438" i="105"/>
  <c r="E2437" i="105"/>
  <c r="E2436" i="105"/>
  <c r="E2435" i="105"/>
  <c r="E2434" i="105"/>
  <c r="E2433" i="105"/>
  <c r="E2432" i="105"/>
  <c r="E2431" i="105"/>
  <c r="E2430" i="105"/>
  <c r="E2429" i="105"/>
  <c r="E2428" i="105"/>
  <c r="E2427" i="105"/>
  <c r="E2426" i="105"/>
  <c r="E2425" i="105"/>
  <c r="E2424" i="105"/>
  <c r="E2423" i="105"/>
  <c r="E2422" i="105"/>
  <c r="E2421" i="105"/>
  <c r="E2420" i="105"/>
  <c r="E2419" i="105"/>
  <c r="E2418" i="105"/>
  <c r="E2417" i="105"/>
  <c r="E2416" i="105"/>
  <c r="E2415" i="105"/>
  <c r="E2414" i="105"/>
  <c r="E2413" i="105"/>
  <c r="E2412" i="105"/>
  <c r="E2411" i="105"/>
  <c r="E2410" i="105"/>
  <c r="E2409" i="105"/>
  <c r="E2408" i="105"/>
  <c r="E2407" i="105"/>
  <c r="E2406" i="105"/>
  <c r="E2405" i="105"/>
  <c r="E2404" i="105"/>
  <c r="E2403" i="105"/>
  <c r="E2402" i="105"/>
  <c r="E2401" i="105"/>
  <c r="E2400" i="105"/>
  <c r="E2399" i="105"/>
  <c r="E2398" i="105"/>
  <c r="E2397" i="105"/>
  <c r="E2396" i="105"/>
  <c r="E2395" i="105"/>
  <c r="E2394" i="105"/>
  <c r="E2393" i="105"/>
  <c r="E2392" i="105"/>
  <c r="E2391" i="105"/>
  <c r="E2390" i="105"/>
  <c r="E2389" i="105"/>
  <c r="E2388" i="105"/>
  <c r="E2387" i="105"/>
  <c r="E2386" i="105"/>
  <c r="E2385" i="105"/>
  <c r="E2384" i="105"/>
  <c r="E2383" i="105"/>
  <c r="E2382" i="105"/>
  <c r="E2381" i="105"/>
  <c r="E2380" i="105"/>
  <c r="E2379" i="105"/>
  <c r="E2378" i="105"/>
  <c r="E2377" i="105"/>
  <c r="E2376" i="105"/>
  <c r="E2375" i="105"/>
  <c r="E2374" i="105"/>
  <c r="E2373" i="105"/>
  <c r="E2372" i="105"/>
  <c r="E2371" i="105"/>
  <c r="E2370" i="105"/>
  <c r="E2369" i="105"/>
  <c r="E2368" i="105"/>
  <c r="E2367" i="105"/>
  <c r="E2366" i="105"/>
  <c r="E2365" i="105"/>
  <c r="E2364" i="105"/>
  <c r="E2363" i="105"/>
  <c r="E2362" i="105"/>
  <c r="E2361" i="105"/>
  <c r="E2360" i="105"/>
  <c r="E2359" i="105"/>
  <c r="E2358" i="105"/>
  <c r="E2357" i="105"/>
  <c r="E2356" i="105"/>
  <c r="E2355" i="105"/>
  <c r="E2354" i="105"/>
  <c r="E2353" i="105"/>
  <c r="E2352" i="105"/>
  <c r="E2351" i="105"/>
  <c r="E2350" i="105"/>
  <c r="E2349" i="105"/>
  <c r="E2348" i="105"/>
  <c r="E2347" i="105"/>
  <c r="E2346" i="105"/>
  <c r="E2345" i="105"/>
  <c r="E2344" i="105"/>
  <c r="E2343" i="105"/>
  <c r="E2342" i="105"/>
  <c r="E2341" i="105"/>
  <c r="E2340" i="105"/>
  <c r="E2339" i="105"/>
  <c r="E2338" i="105"/>
  <c r="E2337" i="105"/>
  <c r="E2336" i="105"/>
  <c r="E2335" i="105"/>
  <c r="E2334" i="105"/>
  <c r="E2333" i="105"/>
  <c r="E2332" i="105"/>
  <c r="E2331" i="105"/>
  <c r="E2330" i="105"/>
  <c r="E2329" i="105"/>
  <c r="E2328" i="105"/>
  <c r="E2327" i="105"/>
  <c r="E2326" i="105"/>
  <c r="E2325" i="105"/>
  <c r="E2324" i="105"/>
  <c r="E2323" i="105"/>
  <c r="E2322" i="105"/>
  <c r="E2321" i="105"/>
  <c r="E2320" i="105"/>
  <c r="E2319" i="105"/>
  <c r="E2318" i="105"/>
  <c r="E2317" i="105"/>
  <c r="E2316" i="105"/>
  <c r="E2315" i="105"/>
  <c r="E2314" i="105"/>
  <c r="E2313" i="105"/>
  <c r="E2312" i="105"/>
  <c r="E2311" i="105"/>
  <c r="E2310" i="105"/>
  <c r="E2309" i="105"/>
  <c r="E2308" i="105"/>
  <c r="E2307" i="105"/>
  <c r="E2306" i="105"/>
  <c r="E2305" i="105"/>
  <c r="E2304" i="105"/>
  <c r="E2303" i="105"/>
  <c r="E2302" i="105"/>
  <c r="E2301" i="105"/>
  <c r="E2300" i="105"/>
  <c r="E2299" i="105"/>
  <c r="E2298" i="105"/>
  <c r="E2297" i="105"/>
  <c r="E2296" i="105"/>
  <c r="E2295" i="105"/>
  <c r="E2294" i="105"/>
  <c r="E2293" i="105"/>
  <c r="E2292" i="105"/>
  <c r="E2291" i="105"/>
  <c r="E2290" i="105"/>
  <c r="E2289" i="105"/>
  <c r="E2288" i="105"/>
  <c r="E2287" i="105"/>
  <c r="E2286" i="105"/>
  <c r="E2285" i="105"/>
  <c r="E2284" i="105"/>
  <c r="E2283" i="105"/>
  <c r="E2282" i="105"/>
  <c r="E2281" i="105"/>
  <c r="E2280" i="105"/>
  <c r="E2279" i="105"/>
  <c r="E2278" i="105"/>
  <c r="E2277" i="105"/>
  <c r="E2276" i="105"/>
  <c r="E2275" i="105"/>
  <c r="E2274" i="105"/>
  <c r="E2273" i="105"/>
  <c r="E2272" i="105"/>
  <c r="E2271" i="105"/>
  <c r="E2270" i="105"/>
  <c r="E2269" i="105"/>
  <c r="E2268" i="105"/>
  <c r="E2267" i="105"/>
  <c r="E2266" i="105"/>
  <c r="E2265" i="105"/>
  <c r="E2264" i="105"/>
  <c r="E2263" i="105"/>
  <c r="E2262" i="105"/>
  <c r="E2261" i="105"/>
  <c r="E2260" i="105"/>
  <c r="E2259" i="105"/>
  <c r="E2258" i="105"/>
  <c r="E2257" i="105"/>
  <c r="E2256" i="105"/>
  <c r="E2255" i="105"/>
  <c r="E2254" i="105"/>
  <c r="E2253" i="105"/>
  <c r="E2252" i="105"/>
  <c r="E2251" i="105"/>
  <c r="E2250" i="105"/>
  <c r="E2249" i="105"/>
  <c r="E2248" i="105"/>
  <c r="E2247" i="105"/>
  <c r="E2246" i="105"/>
  <c r="E2245" i="105"/>
  <c r="E2244" i="105"/>
  <c r="E2243" i="105"/>
  <c r="E2242" i="105"/>
  <c r="E2241" i="105"/>
  <c r="E2240" i="105"/>
  <c r="E2239" i="105"/>
  <c r="E2238" i="105"/>
  <c r="E2237" i="105"/>
  <c r="E2236" i="105"/>
  <c r="E2235" i="105"/>
  <c r="E2234" i="105"/>
  <c r="E2233" i="105"/>
  <c r="E2232" i="105"/>
  <c r="E2231" i="105"/>
  <c r="E2230" i="105"/>
  <c r="E2229" i="105"/>
  <c r="E2228" i="105"/>
  <c r="E2227" i="105"/>
  <c r="E2226" i="105"/>
  <c r="E2225" i="105"/>
  <c r="E2224" i="105"/>
  <c r="E2223" i="105"/>
  <c r="E2222" i="105"/>
  <c r="E2221" i="105"/>
  <c r="E2220" i="105"/>
  <c r="E2219" i="105"/>
  <c r="E2218" i="105"/>
  <c r="E2217" i="105"/>
  <c r="E2216" i="105"/>
  <c r="E2215" i="105"/>
  <c r="E5710" i="105" l="1"/>
  <c r="E5709" i="105"/>
  <c r="F10" i="49"/>
  <c r="E5766" i="105"/>
  <c r="D25" i="95" a="1"/>
  <c r="D25" i="95" s="1"/>
  <c r="F25" i="95" s="1"/>
  <c r="D26" i="95" a="1"/>
  <c r="D26" i="95" s="1"/>
  <c r="F26" i="95" s="1"/>
  <c r="E5705" i="105"/>
  <c r="E5704" i="105"/>
  <c r="CR31" i="112"/>
  <c r="CT30" i="112"/>
  <c r="CT31" i="112" s="1"/>
  <c r="CP30" i="112"/>
  <c r="D21" i="94" l="1" a="1"/>
  <c r="D21" i="94" s="1"/>
  <c r="F21" i="94" s="1"/>
  <c r="D22" i="94" a="1"/>
  <c r="D22" i="94" s="1"/>
  <c r="F22" i="94" s="1"/>
  <c r="B514" i="36"/>
  <c r="I25" i="54"/>
  <c r="E25" i="54"/>
  <c r="I27" i="40" l="1"/>
  <c r="I26" i="40"/>
  <c r="I25" i="40"/>
  <c r="I24" i="40"/>
  <c r="I23" i="40"/>
  <c r="I22" i="40"/>
  <c r="I21" i="40"/>
  <c r="I20" i="40"/>
  <c r="I19" i="40"/>
  <c r="I18" i="40"/>
  <c r="I17" i="40"/>
  <c r="I16" i="40"/>
  <c r="I15" i="40"/>
  <c r="I14" i="40"/>
  <c r="I13" i="40"/>
  <c r="I12" i="40"/>
  <c r="I11" i="40"/>
  <c r="I10" i="40"/>
  <c r="I9" i="40"/>
  <c r="I8" i="40"/>
  <c r="I7" i="40"/>
  <c r="I6" i="40"/>
  <c r="I5" i="40"/>
  <c r="H27" i="40"/>
  <c r="H26" i="40"/>
  <c r="H25" i="40"/>
  <c r="H24" i="40"/>
  <c r="H23" i="40"/>
  <c r="H22" i="40"/>
  <c r="H21" i="40"/>
  <c r="H20" i="40"/>
  <c r="H19" i="40"/>
  <c r="H18" i="40"/>
  <c r="H17" i="40"/>
  <c r="H16" i="40"/>
  <c r="H15" i="40"/>
  <c r="H14" i="40"/>
  <c r="H13" i="40"/>
  <c r="H12" i="40"/>
  <c r="H11" i="40"/>
  <c r="H10" i="40"/>
  <c r="H9" i="40"/>
  <c r="H8" i="40"/>
  <c r="H7" i="40"/>
  <c r="H6" i="40"/>
  <c r="H5" i="40"/>
  <c r="D33" i="44" l="1"/>
  <c r="D24" i="95" l="1" a="1"/>
  <c r="D24" i="95" s="1"/>
  <c r="D23" i="95" a="1"/>
  <c r="D23" i="95" s="1"/>
  <c r="D22" i="95" a="1"/>
  <c r="D22" i="95" s="1"/>
  <c r="D21" i="95" a="1"/>
  <c r="D21" i="95" s="1"/>
  <c r="D20" i="95" a="1"/>
  <c r="D20" i="95" s="1"/>
  <c r="D19" i="95" a="1"/>
  <c r="D19" i="95" s="1"/>
  <c r="D18" i="95" a="1"/>
  <c r="D18" i="95" s="1"/>
  <c r="D17" i="95" a="1"/>
  <c r="D17" i="95" s="1"/>
  <c r="D16" i="95" a="1"/>
  <c r="D16" i="95" s="1"/>
  <c r="D15" i="95" a="1"/>
  <c r="D15" i="95" s="1"/>
  <c r="D14" i="95" a="1"/>
  <c r="D14" i="95" s="1"/>
  <c r="D13" i="95" a="1"/>
  <c r="D13" i="95" s="1"/>
  <c r="D12" i="95" a="1"/>
  <c r="D12" i="95" s="1"/>
  <c r="D11" i="95" a="1"/>
  <c r="D11" i="95" s="1"/>
  <c r="D10" i="95" a="1"/>
  <c r="D10" i="95" s="1"/>
  <c r="D9" i="95" a="1"/>
  <c r="D9" i="95" s="1"/>
  <c r="D8" i="95" a="1"/>
  <c r="D8" i="95" s="1"/>
  <c r="D7" i="95" a="1"/>
  <c r="D7" i="95" s="1"/>
  <c r="D6" i="95" a="1"/>
  <c r="D6" i="95" s="1"/>
  <c r="D5" i="95" a="1"/>
  <c r="D5" i="95" s="1"/>
  <c r="D4" i="95" a="1"/>
  <c r="D4" i="95" s="1"/>
  <c r="C22" i="30" l="1"/>
  <c r="D22" i="30"/>
  <c r="F22" i="30"/>
  <c r="F33" i="44"/>
  <c r="E22" i="30" l="1"/>
  <c r="B22" i="30" s="1"/>
  <c r="A14" i="47"/>
  <c r="A15" i="47"/>
  <c r="A16" i="47"/>
  <c r="A17" i="47"/>
  <c r="A18" i="47"/>
  <c r="A19" i="47"/>
  <c r="A20" i="47"/>
  <c r="A21" i="47"/>
  <c r="A22" i="47"/>
  <c r="A23" i="47"/>
  <c r="A24" i="47"/>
  <c r="A25" i="47"/>
  <c r="A26" i="47"/>
  <c r="A27" i="47"/>
  <c r="A28" i="47"/>
  <c r="A29" i="47"/>
  <c r="A30" i="47"/>
  <c r="A31" i="47"/>
  <c r="A32" i="47"/>
  <c r="A33" i="47"/>
  <c r="A34" i="47"/>
  <c r="A35" i="47"/>
  <c r="A16" i="46"/>
  <c r="A17" i="46"/>
  <c r="A18" i="46"/>
  <c r="A19" i="46"/>
  <c r="A20" i="46"/>
  <c r="A21" i="46"/>
  <c r="A22" i="46"/>
  <c r="A23" i="46"/>
  <c r="A24" i="46"/>
  <c r="A25" i="46"/>
  <c r="A26" i="46"/>
  <c r="A27" i="46"/>
  <c r="A28" i="46"/>
  <c r="A29" i="46"/>
  <c r="A30" i="46"/>
  <c r="A31" i="46"/>
  <c r="A32" i="46"/>
  <c r="A33" i="46"/>
  <c r="A34" i="46"/>
  <c r="A35" i="46"/>
  <c r="A36" i="46"/>
  <c r="A37" i="46"/>
  <c r="A16" i="48"/>
  <c r="A17" i="48"/>
  <c r="A18" i="48"/>
  <c r="A19" i="48"/>
  <c r="A20" i="48"/>
  <c r="A21" i="48"/>
  <c r="A22" i="48"/>
  <c r="A23" i="48"/>
  <c r="A24" i="48"/>
  <c r="A25" i="48"/>
  <c r="A26" i="48"/>
  <c r="A27" i="48"/>
  <c r="A28" i="48"/>
  <c r="A29" i="48"/>
  <c r="A30" i="48"/>
  <c r="A31" i="48"/>
  <c r="A32" i="48"/>
  <c r="A33" i="48"/>
  <c r="A34" i="48"/>
  <c r="A35" i="48"/>
  <c r="A36" i="48"/>
  <c r="A37" i="48"/>
  <c r="E15" i="37" l="1"/>
  <c r="E16" i="37"/>
  <c r="E4" i="37"/>
  <c r="E7" i="37"/>
  <c r="E28" i="37"/>
  <c r="E20" i="37"/>
  <c r="E27" i="37"/>
  <c r="E12" i="37"/>
  <c r="E23" i="37"/>
  <c r="E5" i="37"/>
  <c r="E9" i="37"/>
  <c r="E13" i="37"/>
  <c r="E17" i="37"/>
  <c r="E21" i="37"/>
  <c r="E25" i="37"/>
  <c r="E24" i="37"/>
  <c r="E11" i="37"/>
  <c r="E8" i="37"/>
  <c r="E6" i="37"/>
  <c r="E10" i="37"/>
  <c r="E14" i="37"/>
  <c r="E18" i="37"/>
  <c r="E22" i="37"/>
  <c r="E26" i="37"/>
  <c r="E19" i="37"/>
  <c r="E30" i="112" l="1"/>
  <c r="F30" i="112"/>
  <c r="G30" i="112"/>
  <c r="H30" i="112"/>
  <c r="I30" i="112"/>
  <c r="I31" i="112" s="1"/>
  <c r="J30" i="112"/>
  <c r="K30" i="112"/>
  <c r="K31" i="112" s="1"/>
  <c r="L30" i="112"/>
  <c r="M30" i="112"/>
  <c r="N30" i="112"/>
  <c r="O30" i="112"/>
  <c r="P30" i="112"/>
  <c r="Q30" i="112"/>
  <c r="R30" i="112"/>
  <c r="S30" i="112"/>
  <c r="S31" i="112" s="1"/>
  <c r="T30" i="112"/>
  <c r="T31" i="112" s="1"/>
  <c r="U30" i="112"/>
  <c r="V30" i="112"/>
  <c r="W30" i="112"/>
  <c r="X30" i="112"/>
  <c r="X31" i="112" s="1"/>
  <c r="Y30" i="112"/>
  <c r="Y31" i="112" s="1"/>
  <c r="Z30" i="112"/>
  <c r="Z31" i="112" s="1"/>
  <c r="AA30" i="112"/>
  <c r="AA31" i="112" s="1"/>
  <c r="AB30" i="112"/>
  <c r="AB31" i="112" s="1"/>
  <c r="AC30" i="112"/>
  <c r="AD30" i="112"/>
  <c r="AE30" i="112"/>
  <c r="AF30" i="112"/>
  <c r="AG30" i="112"/>
  <c r="AG31" i="112" s="1"/>
  <c r="AH30" i="112"/>
  <c r="AH31" i="112" s="1"/>
  <c r="AI30" i="112"/>
  <c r="AI31" i="112" s="1"/>
  <c r="AJ30" i="112"/>
  <c r="AJ31" i="112" s="1"/>
  <c r="AK30" i="112"/>
  <c r="AL30" i="112"/>
  <c r="AM30" i="112"/>
  <c r="AN30" i="112"/>
  <c r="AO30" i="112"/>
  <c r="AO31" i="112" s="1"/>
  <c r="AP30" i="112"/>
  <c r="AQ30" i="112"/>
  <c r="AQ31" i="112" s="1"/>
  <c r="AR30" i="112"/>
  <c r="AR31" i="112" s="1"/>
  <c r="AS30" i="112"/>
  <c r="AT30" i="112"/>
  <c r="AU30" i="112"/>
  <c r="AV30" i="112"/>
  <c r="AW30" i="112"/>
  <c r="AX30" i="112"/>
  <c r="AY30" i="112"/>
  <c r="AY31" i="112" s="1"/>
  <c r="AZ30" i="112"/>
  <c r="AZ31" i="112" s="1"/>
  <c r="BA30" i="112"/>
  <c r="BB30" i="112"/>
  <c r="E31" i="112"/>
  <c r="F31" i="112"/>
  <c r="G31" i="112"/>
  <c r="H31" i="112"/>
  <c r="J31" i="112"/>
  <c r="M31" i="112"/>
  <c r="N31" i="112"/>
  <c r="O31" i="112"/>
  <c r="P31" i="112"/>
  <c r="Q31" i="112"/>
  <c r="R31" i="112"/>
  <c r="U31" i="112"/>
  <c r="V31" i="112"/>
  <c r="W31" i="112"/>
  <c r="AC31" i="112"/>
  <c r="AD31" i="112"/>
  <c r="AE31" i="112"/>
  <c r="AF31" i="112"/>
  <c r="AK31" i="112"/>
  <c r="AL31" i="112"/>
  <c r="AM31" i="112"/>
  <c r="AN31" i="112"/>
  <c r="AP31" i="112"/>
  <c r="AS31" i="112"/>
  <c r="AT31" i="112"/>
  <c r="AU31" i="112"/>
  <c r="AV31" i="112"/>
  <c r="AW31" i="112"/>
  <c r="AX31" i="112"/>
  <c r="BA31" i="112"/>
  <c r="BB31" i="112"/>
  <c r="L31" i="112" l="1"/>
  <c r="D10" i="49" l="1"/>
  <c r="B10" i="49"/>
  <c r="D6" i="116"/>
  <c r="D5" i="116"/>
  <c r="F16" i="50" l="1"/>
  <c r="F20" i="50"/>
  <c r="F24" i="50"/>
  <c r="F28" i="50"/>
  <c r="F32" i="50"/>
  <c r="F17" i="50"/>
  <c r="F21" i="50"/>
  <c r="F25" i="50"/>
  <c r="F29" i="50"/>
  <c r="F33" i="50"/>
  <c r="F19" i="50"/>
  <c r="F27" i="50"/>
  <c r="F35" i="50"/>
  <c r="F14" i="50"/>
  <c r="F18" i="50"/>
  <c r="F22" i="50"/>
  <c r="F26" i="50"/>
  <c r="F30" i="50"/>
  <c r="F34" i="50"/>
  <c r="F15" i="50"/>
  <c r="F23" i="50"/>
  <c r="F31" i="50"/>
  <c r="C514" i="36"/>
  <c r="E45" i="109"/>
  <c r="L50" i="35" l="1"/>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H10" i="49"/>
  <c r="J24" i="50" l="1"/>
  <c r="J25" i="50"/>
  <c r="J22" i="50"/>
  <c r="J34" i="50"/>
  <c r="J15" i="50"/>
  <c r="J19" i="50"/>
  <c r="J23" i="50"/>
  <c r="J27" i="50"/>
  <c r="J31" i="50"/>
  <c r="J35" i="50"/>
  <c r="J16" i="50"/>
  <c r="J20" i="50"/>
  <c r="J28" i="50"/>
  <c r="J32" i="50"/>
  <c r="J21" i="50"/>
  <c r="J29" i="50"/>
  <c r="J33" i="50"/>
  <c r="J18" i="50"/>
  <c r="J26" i="50"/>
  <c r="J30" i="50"/>
  <c r="J17" i="50"/>
  <c r="J14" i="50"/>
  <c r="J12" i="87" l="1"/>
  <c r="D4" i="94" l="1" a="1"/>
  <c r="D4" i="94" s="1"/>
  <c r="E20" i="94" a="1"/>
  <c r="E20" i="94" s="1"/>
  <c r="D20" i="94" a="1"/>
  <c r="D20" i="94" s="1"/>
  <c r="F20" i="94" l="1"/>
  <c r="DN30" i="112" l="1"/>
  <c r="DN31" i="112" s="1"/>
  <c r="DM30" i="112"/>
  <c r="DM31" i="112" s="1"/>
  <c r="DL30" i="112"/>
  <c r="DL31" i="112" s="1"/>
  <c r="DK30" i="112"/>
  <c r="DK31" i="112" s="1"/>
  <c r="DJ30" i="112"/>
  <c r="DJ31" i="112" s="1"/>
  <c r="DI30" i="112"/>
  <c r="DI31" i="112" s="1"/>
  <c r="DH30" i="112"/>
  <c r="DH31" i="112" s="1"/>
  <c r="DG30" i="112"/>
  <c r="DG31" i="112" s="1"/>
  <c r="DF30" i="112"/>
  <c r="DF31" i="112" s="1"/>
  <c r="DE30" i="112"/>
  <c r="DE31" i="112" s="1"/>
  <c r="DD30" i="112"/>
  <c r="DD31" i="112" s="1"/>
  <c r="DC30" i="112"/>
  <c r="DC31" i="112" s="1"/>
  <c r="DB30" i="112"/>
  <c r="DB31" i="112" s="1"/>
  <c r="DA30" i="112"/>
  <c r="DA31" i="112" s="1"/>
  <c r="CZ30" i="112"/>
  <c r="CZ31" i="112" s="1"/>
  <c r="CY30" i="112"/>
  <c r="CY31" i="112" s="1"/>
  <c r="CX30" i="112"/>
  <c r="CX31" i="112" s="1"/>
  <c r="CW30" i="112"/>
  <c r="CW31" i="112" s="1"/>
  <c r="CV30" i="112"/>
  <c r="CV31" i="112" s="1"/>
  <c r="CU30" i="112"/>
  <c r="CU31" i="112" s="1"/>
  <c r="CR30" i="112"/>
  <c r="CP31" i="112"/>
  <c r="CO30" i="112"/>
  <c r="CO31" i="112" s="1"/>
  <c r="CN30" i="112"/>
  <c r="CN31" i="112" s="1"/>
  <c r="CM30" i="112"/>
  <c r="CM31" i="112" s="1"/>
  <c r="CL30" i="112"/>
  <c r="CL31" i="112" s="1"/>
  <c r="CK30" i="112"/>
  <c r="CK31" i="112" s="1"/>
  <c r="CJ30" i="112"/>
  <c r="CJ31" i="112" s="1"/>
  <c r="CI30" i="112"/>
  <c r="CI31" i="112" s="1"/>
  <c r="CH30" i="112"/>
  <c r="CH31" i="112" s="1"/>
  <c r="CG30" i="112"/>
  <c r="CG31" i="112" s="1"/>
  <c r="CF30" i="112"/>
  <c r="CF31" i="112" s="1"/>
  <c r="CE30" i="112"/>
  <c r="CE31" i="112" s="1"/>
  <c r="CD30" i="112"/>
  <c r="CD31" i="112" s="1"/>
  <c r="CC30" i="112"/>
  <c r="CC31" i="112" s="1"/>
  <c r="CB30" i="112"/>
  <c r="CB31" i="112" s="1"/>
  <c r="CA30" i="112"/>
  <c r="CA31" i="112" s="1"/>
  <c r="BZ31" i="112"/>
  <c r="BY30" i="112"/>
  <c r="BY31" i="112" s="1"/>
  <c r="BX30" i="112"/>
  <c r="BX31" i="112" s="1"/>
  <c r="BW30" i="112"/>
  <c r="BW31" i="112" s="1"/>
  <c r="BV30" i="112"/>
  <c r="BV31" i="112" s="1"/>
  <c r="BU30" i="112"/>
  <c r="BU31" i="112" s="1"/>
  <c r="BT30" i="112"/>
  <c r="BT31" i="112" s="1"/>
  <c r="BS30" i="112"/>
  <c r="BS31" i="112" s="1"/>
  <c r="BR31" i="112"/>
  <c r="BQ30" i="112"/>
  <c r="BQ31" i="112" s="1"/>
  <c r="BP30" i="112"/>
  <c r="BP31" i="112" s="1"/>
  <c r="BO30" i="112"/>
  <c r="BO31" i="112" s="1"/>
  <c r="BN30" i="112"/>
  <c r="BN31" i="112" s="1"/>
  <c r="BM30" i="112"/>
  <c r="BM31" i="112" s="1"/>
  <c r="BL31" i="112"/>
  <c r="BK30" i="112"/>
  <c r="BK31" i="112" s="1"/>
  <c r="BJ30" i="112"/>
  <c r="BJ31" i="112" s="1"/>
  <c r="BI30" i="112"/>
  <c r="BI31" i="112" s="1"/>
  <c r="BH30" i="112"/>
  <c r="BH31" i="112" s="1"/>
  <c r="BG30" i="112"/>
  <c r="BG31" i="112" s="1"/>
  <c r="BF30" i="112"/>
  <c r="BF31" i="112" s="1"/>
  <c r="BE30" i="112"/>
  <c r="BE31" i="112" s="1"/>
  <c r="BD30" i="112"/>
  <c r="BD31" i="112" s="1"/>
  <c r="BC30" i="112"/>
  <c r="BC31" i="112" s="1"/>
  <c r="D30" i="112"/>
  <c r="D31" i="112" s="1"/>
  <c r="E5" i="95" l="1" a="1"/>
  <c r="E5" i="95" s="1"/>
  <c r="E6" i="95" a="1"/>
  <c r="E6" i="95" s="1"/>
  <c r="E7" i="95" a="1"/>
  <c r="E7" i="95" s="1"/>
  <c r="E8" i="95" a="1"/>
  <c r="E8" i="95" s="1"/>
  <c r="E9" i="95" a="1"/>
  <c r="E9" i="95" s="1"/>
  <c r="E10" i="95" a="1"/>
  <c r="E10" i="95" s="1"/>
  <c r="E11" i="95" a="1"/>
  <c r="E11" i="95" s="1"/>
  <c r="E12" i="95" a="1"/>
  <c r="E12" i="95" s="1"/>
  <c r="E13" i="95" a="1"/>
  <c r="E13" i="95" s="1"/>
  <c r="E14" i="95" a="1"/>
  <c r="E14" i="95" s="1"/>
  <c r="E15" i="95" a="1"/>
  <c r="E15" i="95" s="1"/>
  <c r="E16" i="95" a="1"/>
  <c r="E16" i="95" s="1"/>
  <c r="E17" i="95" a="1"/>
  <c r="E17" i="95" s="1"/>
  <c r="E18" i="95" a="1"/>
  <c r="E18" i="95" s="1"/>
  <c r="E19" i="95" a="1"/>
  <c r="E19" i="95" s="1"/>
  <c r="E20" i="95" a="1"/>
  <c r="E20" i="95" s="1"/>
  <c r="E21" i="95" a="1"/>
  <c r="E21" i="95" s="1"/>
  <c r="E22" i="95" a="1"/>
  <c r="E22" i="95" s="1"/>
  <c r="E23" i="95" a="1"/>
  <c r="E23" i="95" s="1"/>
  <c r="E24" i="95" a="1"/>
  <c r="E24" i="95" s="1"/>
  <c r="F24" i="95" s="1"/>
  <c r="E4" i="95" a="1"/>
  <c r="E4" i="95" s="1"/>
  <c r="E5" i="93" a="1"/>
  <c r="E5" i="93" s="1"/>
  <c r="E6" i="93" a="1"/>
  <c r="E6" i="93" s="1"/>
  <c r="E7" i="93" a="1"/>
  <c r="E7" i="93" s="1"/>
  <c r="E8" i="93" a="1"/>
  <c r="E8" i="93" s="1"/>
  <c r="E9" i="93" a="1"/>
  <c r="E9" i="93" s="1"/>
  <c r="E10" i="93" a="1"/>
  <c r="E10" i="93" s="1"/>
  <c r="E11" i="93" a="1"/>
  <c r="E11" i="93" s="1"/>
  <c r="E12" i="93" a="1"/>
  <c r="E12" i="93" s="1"/>
  <c r="E13" i="93" a="1"/>
  <c r="E13" i="93" s="1"/>
  <c r="E14" i="93" a="1"/>
  <c r="E14" i="93" s="1"/>
  <c r="E15" i="93" a="1"/>
  <c r="E15" i="93" s="1"/>
  <c r="E16" i="93" a="1"/>
  <c r="E16" i="93" s="1"/>
  <c r="E17" i="93" a="1"/>
  <c r="E17" i="93" s="1"/>
  <c r="E18" i="93" a="1"/>
  <c r="E18" i="93" s="1"/>
  <c r="E19" i="93" a="1"/>
  <c r="E19" i="93" s="1"/>
  <c r="E20" i="93" a="1"/>
  <c r="E20" i="93" s="1"/>
  <c r="E21" i="93" a="1"/>
  <c r="E21" i="93" s="1"/>
  <c r="E22" i="93" a="1"/>
  <c r="E22" i="93" s="1"/>
  <c r="E23" i="93" a="1"/>
  <c r="E23" i="93" s="1"/>
  <c r="E24" i="93" a="1"/>
  <c r="E24" i="93" s="1"/>
  <c r="E4" i="93" a="1"/>
  <c r="E4" i="93" s="1"/>
  <c r="D23" i="56"/>
  <c r="D24" i="93"/>
  <c r="D23" i="93"/>
  <c r="D22" i="93"/>
  <c r="D21" i="93"/>
  <c r="D20" i="93"/>
  <c r="D19" i="93"/>
  <c r="D18" i="93"/>
  <c r="D17" i="93"/>
  <c r="D16" i="93"/>
  <c r="D12" i="93"/>
  <c r="D11" i="93"/>
  <c r="D10" i="93"/>
  <c r="D9" i="93"/>
  <c r="D8" i="93"/>
  <c r="D7" i="93"/>
  <c r="D6" i="93"/>
  <c r="D5" i="93"/>
  <c r="D4" i="93"/>
  <c r="F24" i="93" l="1"/>
  <c r="D13" i="87"/>
  <c r="I23" i="54"/>
  <c r="I24" i="54"/>
  <c r="E23" i="54"/>
  <c r="E24" i="54"/>
  <c r="K6" i="106" l="1"/>
  <c r="K7" i="106"/>
  <c r="K8" i="106"/>
  <c r="K9" i="106"/>
  <c r="K10" i="106"/>
  <c r="K11" i="106"/>
  <c r="K12" i="106"/>
  <c r="K13" i="106"/>
  <c r="K14" i="106"/>
  <c r="K15" i="106"/>
  <c r="K16" i="106"/>
  <c r="K17" i="106"/>
  <c r="K18" i="106"/>
  <c r="K19" i="106"/>
  <c r="K20" i="106"/>
  <c r="K21" i="106"/>
  <c r="K22" i="106"/>
  <c r="K23" i="106"/>
  <c r="K24" i="106"/>
  <c r="K25" i="106"/>
  <c r="K26" i="106"/>
  <c r="K27" i="106"/>
  <c r="K28" i="106"/>
  <c r="K29" i="106"/>
  <c r="K30" i="106"/>
  <c r="K31" i="106"/>
  <c r="K32" i="106"/>
  <c r="K33" i="106"/>
  <c r="K34" i="106"/>
  <c r="K35" i="106"/>
  <c r="K36" i="106"/>
  <c r="K37" i="106"/>
  <c r="K38" i="106"/>
  <c r="K39" i="106"/>
  <c r="K40" i="106"/>
  <c r="K41" i="106"/>
  <c r="K42" i="106"/>
  <c r="K43" i="106"/>
  <c r="K44" i="106"/>
  <c r="K45" i="106"/>
  <c r="K46" i="106"/>
  <c r="K47" i="106"/>
  <c r="K48" i="106"/>
  <c r="K49" i="106"/>
  <c r="K50" i="106"/>
  <c r="K51" i="106"/>
  <c r="K52" i="106"/>
  <c r="K53" i="106"/>
  <c r="K54" i="106"/>
  <c r="K55" i="106"/>
  <c r="K56" i="106"/>
  <c r="K57" i="106"/>
  <c r="K58" i="106"/>
  <c r="K59" i="106"/>
  <c r="K60" i="106"/>
  <c r="K61" i="106"/>
  <c r="K62" i="106"/>
  <c r="K63" i="106"/>
  <c r="K64" i="106"/>
  <c r="K65" i="106"/>
  <c r="K66" i="106"/>
  <c r="K67" i="106"/>
  <c r="K68" i="106"/>
  <c r="K69" i="106"/>
  <c r="K70" i="106"/>
  <c r="K71" i="106"/>
  <c r="K72" i="106"/>
  <c r="K73" i="106"/>
  <c r="K74" i="106"/>
  <c r="K75" i="106"/>
  <c r="K76" i="106"/>
  <c r="K77" i="106"/>
  <c r="K78" i="106"/>
  <c r="K79" i="106"/>
  <c r="K80" i="106"/>
  <c r="K81" i="106"/>
  <c r="K82" i="106"/>
  <c r="K83" i="106"/>
  <c r="K84" i="106"/>
  <c r="K85" i="106"/>
  <c r="K86" i="106"/>
  <c r="K87" i="106"/>
  <c r="K88" i="106"/>
  <c r="K89" i="106"/>
  <c r="K90" i="106"/>
  <c r="K91" i="106"/>
  <c r="K92" i="106"/>
  <c r="K93" i="106"/>
  <c r="K94" i="106"/>
  <c r="K95" i="106"/>
  <c r="K96" i="106"/>
  <c r="K97" i="106"/>
  <c r="K98" i="106"/>
  <c r="K99" i="106"/>
  <c r="K100" i="106"/>
  <c r="K101" i="106"/>
  <c r="K102" i="106"/>
  <c r="K103" i="106"/>
  <c r="K104" i="106"/>
  <c r="K105" i="106"/>
  <c r="K106" i="106"/>
  <c r="K107" i="106"/>
  <c r="K108" i="106"/>
  <c r="K109" i="106"/>
  <c r="K110" i="106"/>
  <c r="K111" i="106"/>
  <c r="K112" i="106"/>
  <c r="K113" i="106"/>
  <c r="K114" i="106"/>
  <c r="K115" i="106"/>
  <c r="K116" i="106"/>
  <c r="K117" i="106"/>
  <c r="K118" i="106"/>
  <c r="K119" i="106"/>
  <c r="K120" i="106"/>
  <c r="K121" i="106"/>
  <c r="K122" i="106"/>
  <c r="K123" i="106"/>
  <c r="K124" i="106"/>
  <c r="K125" i="106"/>
  <c r="K126" i="106"/>
  <c r="K127" i="106"/>
  <c r="K128" i="106"/>
  <c r="K129" i="106"/>
  <c r="K130" i="106"/>
  <c r="K131" i="106"/>
  <c r="K132" i="106"/>
  <c r="K133" i="106"/>
  <c r="K134" i="106"/>
  <c r="K135" i="106"/>
  <c r="K136" i="106"/>
  <c r="K137" i="106"/>
  <c r="K138" i="106"/>
  <c r="K139" i="106"/>
  <c r="K140" i="106"/>
  <c r="K141" i="106"/>
  <c r="K142" i="106"/>
  <c r="K143" i="106"/>
  <c r="K144" i="106"/>
  <c r="K145" i="106"/>
  <c r="K146" i="106"/>
  <c r="K147" i="106"/>
  <c r="K148" i="106"/>
  <c r="K149" i="106"/>
  <c r="K150" i="106"/>
  <c r="K151" i="106"/>
  <c r="K152" i="106"/>
  <c r="K153" i="106"/>
  <c r="K154" i="106"/>
  <c r="K155" i="106"/>
  <c r="K156" i="106"/>
  <c r="K157" i="106"/>
  <c r="K158" i="106"/>
  <c r="K159" i="106"/>
  <c r="K160" i="106"/>
  <c r="K161" i="106"/>
  <c r="K162" i="106"/>
  <c r="K163" i="106"/>
  <c r="K164" i="106"/>
  <c r="K165" i="106"/>
  <c r="K166" i="106"/>
  <c r="K167" i="106"/>
  <c r="K168" i="106"/>
  <c r="K169" i="106"/>
  <c r="K170" i="106"/>
  <c r="K171" i="106"/>
  <c r="K172" i="106"/>
  <c r="K173" i="106"/>
  <c r="K174" i="106"/>
  <c r="K175" i="106"/>
  <c r="K176" i="106"/>
  <c r="K177" i="106"/>
  <c r="K178" i="106"/>
  <c r="K179" i="106"/>
  <c r="K180" i="106"/>
  <c r="K181" i="106"/>
  <c r="K182" i="106"/>
  <c r="K183" i="106"/>
  <c r="K184" i="106"/>
  <c r="K185" i="106"/>
  <c r="K186" i="106"/>
  <c r="K187" i="106"/>
  <c r="K188" i="106"/>
  <c r="K189" i="106"/>
  <c r="K190" i="106"/>
  <c r="K191" i="106"/>
  <c r="K192" i="106"/>
  <c r="K193" i="106"/>
  <c r="K194" i="106"/>
  <c r="K195" i="106"/>
  <c r="K196" i="106"/>
  <c r="K197" i="106"/>
  <c r="K198" i="106"/>
  <c r="K199" i="106"/>
  <c r="K200" i="106"/>
  <c r="K201" i="106"/>
  <c r="K202" i="106"/>
  <c r="K203" i="106"/>
  <c r="K204" i="106"/>
  <c r="K205" i="106"/>
  <c r="K206" i="106"/>
  <c r="K207" i="106"/>
  <c r="K208" i="106"/>
  <c r="K209" i="106"/>
  <c r="K210" i="106"/>
  <c r="K211" i="106"/>
  <c r="K212" i="106"/>
  <c r="K213" i="106"/>
  <c r="K214" i="106"/>
  <c r="K215" i="106"/>
  <c r="K216" i="106"/>
  <c r="K217" i="106"/>
  <c r="K218" i="106"/>
  <c r="K219" i="106"/>
  <c r="K220" i="106"/>
  <c r="K221" i="106"/>
  <c r="K222" i="106"/>
  <c r="K223" i="106"/>
  <c r="K224" i="106"/>
  <c r="K225" i="106"/>
  <c r="K226" i="106"/>
  <c r="K227" i="106"/>
  <c r="K228" i="106"/>
  <c r="K229" i="106"/>
  <c r="K230" i="106"/>
  <c r="K231" i="106"/>
  <c r="K232" i="106"/>
  <c r="K233" i="106"/>
  <c r="K234" i="106"/>
  <c r="K235" i="106"/>
  <c r="K236" i="106"/>
  <c r="K237" i="106"/>
  <c r="K238" i="106"/>
  <c r="K239" i="106"/>
  <c r="K240" i="106"/>
  <c r="K241" i="106"/>
  <c r="K242" i="106"/>
  <c r="K243" i="106"/>
  <c r="K244" i="106"/>
  <c r="K245" i="106"/>
  <c r="K246" i="106"/>
  <c r="K247" i="106"/>
  <c r="K248" i="106"/>
  <c r="K249" i="106"/>
  <c r="K250" i="106"/>
  <c r="K251" i="106"/>
  <c r="K252" i="106"/>
  <c r="K253" i="106"/>
  <c r="K254" i="106"/>
  <c r="K255" i="106"/>
  <c r="K256" i="106"/>
  <c r="K257" i="106"/>
  <c r="K258" i="106"/>
  <c r="K259" i="106"/>
  <c r="K260" i="106"/>
  <c r="K261" i="106"/>
  <c r="K262" i="106"/>
  <c r="K263" i="106"/>
  <c r="K264" i="106"/>
  <c r="K265" i="106"/>
  <c r="K266" i="106"/>
  <c r="K267" i="106"/>
  <c r="K268" i="106"/>
  <c r="K269" i="106"/>
  <c r="K270" i="106"/>
  <c r="K271" i="106"/>
  <c r="K272" i="106"/>
  <c r="K273" i="106"/>
  <c r="K274" i="106"/>
  <c r="K275" i="106"/>
  <c r="K276" i="106"/>
  <c r="K277" i="106"/>
  <c r="K278" i="106"/>
  <c r="K279" i="106"/>
  <c r="K280" i="106"/>
  <c r="K281" i="106"/>
  <c r="K282" i="106"/>
  <c r="K283" i="106"/>
  <c r="K284" i="106"/>
  <c r="K285" i="106"/>
  <c r="K286" i="106"/>
  <c r="K287" i="106"/>
  <c r="K288" i="106"/>
  <c r="K289" i="106"/>
  <c r="K290" i="106"/>
  <c r="K291" i="106"/>
  <c r="K292" i="106"/>
  <c r="K293" i="106"/>
  <c r="K294" i="106"/>
  <c r="K295" i="106"/>
  <c r="K296" i="106"/>
  <c r="K297" i="106"/>
  <c r="K298" i="106"/>
  <c r="K299" i="106"/>
  <c r="K300" i="106"/>
  <c r="K301" i="106"/>
  <c r="K302" i="106"/>
  <c r="K303" i="106"/>
  <c r="K304" i="106"/>
  <c r="K305" i="106"/>
  <c r="K306" i="106"/>
  <c r="K307" i="106"/>
  <c r="K308" i="106"/>
  <c r="K309" i="106"/>
  <c r="K310" i="106"/>
  <c r="K311" i="106"/>
  <c r="K312" i="106"/>
  <c r="K313" i="106"/>
  <c r="K314" i="106"/>
  <c r="K315" i="106"/>
  <c r="K316" i="106"/>
  <c r="K317" i="106"/>
  <c r="K318" i="106"/>
  <c r="K319" i="106"/>
  <c r="K320" i="106"/>
  <c r="K321" i="106"/>
  <c r="K322" i="106"/>
  <c r="K323" i="106"/>
  <c r="K324" i="106"/>
  <c r="K325" i="106"/>
  <c r="K326" i="106"/>
  <c r="K327" i="106"/>
  <c r="K328" i="106"/>
  <c r="K329" i="106"/>
  <c r="K330" i="106"/>
  <c r="K331" i="106"/>
  <c r="K332" i="106"/>
  <c r="K333" i="106"/>
  <c r="K334" i="106"/>
  <c r="K335" i="106"/>
  <c r="K336" i="106"/>
  <c r="K337" i="106"/>
  <c r="K338" i="106"/>
  <c r="K339" i="106"/>
  <c r="K340" i="106"/>
  <c r="K341" i="106"/>
  <c r="K342" i="106"/>
  <c r="K343" i="106"/>
  <c r="K344" i="106"/>
  <c r="K345" i="106"/>
  <c r="K346" i="106"/>
  <c r="K347" i="106"/>
  <c r="K348" i="106"/>
  <c r="K349" i="106"/>
  <c r="K350" i="106"/>
  <c r="K351" i="106"/>
  <c r="K352" i="106"/>
  <c r="K353" i="106"/>
  <c r="K354" i="106"/>
  <c r="K355" i="106"/>
  <c r="K356" i="106"/>
  <c r="K357" i="106"/>
  <c r="K358" i="106"/>
  <c r="K359" i="106"/>
  <c r="K360" i="106"/>
  <c r="K361" i="106"/>
  <c r="K362" i="106"/>
  <c r="K363" i="106"/>
  <c r="K364" i="106"/>
  <c r="K365" i="106"/>
  <c r="K366" i="106"/>
  <c r="K367" i="106"/>
  <c r="K368" i="106"/>
  <c r="K369" i="106"/>
  <c r="K370" i="106"/>
  <c r="K371" i="106"/>
  <c r="K372" i="106"/>
  <c r="K373" i="106"/>
  <c r="K374" i="106"/>
  <c r="K375" i="106"/>
  <c r="K376" i="106"/>
  <c r="K377" i="106"/>
  <c r="K378" i="106"/>
  <c r="K379" i="106"/>
  <c r="K380" i="106"/>
  <c r="K381" i="106"/>
  <c r="K382" i="106"/>
  <c r="K383" i="106"/>
  <c r="K384" i="106"/>
  <c r="K385" i="106"/>
  <c r="K386" i="106"/>
  <c r="K387" i="106"/>
  <c r="K388" i="106"/>
  <c r="K389" i="106"/>
  <c r="K390" i="106"/>
  <c r="K391" i="106"/>
  <c r="K392" i="106"/>
  <c r="K393" i="106"/>
  <c r="K394" i="106"/>
  <c r="K395" i="106"/>
  <c r="K396" i="106"/>
  <c r="K397" i="106"/>
  <c r="K398" i="106"/>
  <c r="K399" i="106"/>
  <c r="K400" i="106"/>
  <c r="K401" i="106"/>
  <c r="K402" i="106"/>
  <c r="K403" i="106"/>
  <c r="K404" i="106"/>
  <c r="K405" i="106"/>
  <c r="K406" i="106"/>
  <c r="K407" i="106"/>
  <c r="K408" i="106"/>
  <c r="K409" i="106"/>
  <c r="K410" i="106"/>
  <c r="K411" i="106"/>
  <c r="K412" i="106"/>
  <c r="K413" i="106"/>
  <c r="K414" i="106"/>
  <c r="K415" i="106"/>
  <c r="K416" i="106"/>
  <c r="K417" i="106"/>
  <c r="K418" i="106"/>
  <c r="K419" i="106"/>
  <c r="K420" i="106"/>
  <c r="K421" i="106"/>
  <c r="K422" i="106"/>
  <c r="K423" i="106"/>
  <c r="K424" i="106"/>
  <c r="K425" i="106"/>
  <c r="K426" i="106"/>
  <c r="K427" i="106"/>
  <c r="K428" i="106"/>
  <c r="K429" i="106"/>
  <c r="K430" i="106"/>
  <c r="K431" i="106"/>
  <c r="K432" i="106"/>
  <c r="K433" i="106"/>
  <c r="K434" i="106"/>
  <c r="K435" i="106"/>
  <c r="K436" i="106"/>
  <c r="K437" i="106"/>
  <c r="K438" i="106"/>
  <c r="K439" i="106"/>
  <c r="K440" i="106"/>
  <c r="K441" i="106"/>
  <c r="K442" i="106"/>
  <c r="K443" i="106"/>
  <c r="K444" i="106"/>
  <c r="K445" i="106"/>
  <c r="K446" i="106"/>
  <c r="K447" i="106"/>
  <c r="K448" i="106"/>
  <c r="K449" i="106"/>
  <c r="K450" i="106"/>
  <c r="K451" i="106"/>
  <c r="K452" i="106"/>
  <c r="K453" i="106"/>
  <c r="K454" i="106"/>
  <c r="K455" i="106"/>
  <c r="K456" i="106"/>
  <c r="K457" i="106"/>
  <c r="K458" i="106"/>
  <c r="K459" i="106"/>
  <c r="K460" i="106"/>
  <c r="K461" i="106"/>
  <c r="K462" i="106"/>
  <c r="K463" i="106"/>
  <c r="K464" i="106"/>
  <c r="K465" i="106"/>
  <c r="K466" i="106"/>
  <c r="K467" i="106"/>
  <c r="K468" i="106"/>
  <c r="K469" i="106"/>
  <c r="K470" i="106"/>
  <c r="K471" i="106"/>
  <c r="K472" i="106"/>
  <c r="K473" i="106"/>
  <c r="K474" i="106"/>
  <c r="K475" i="106"/>
  <c r="K476" i="106"/>
  <c r="K477" i="106"/>
  <c r="K478" i="106"/>
  <c r="K479" i="106"/>
  <c r="K480" i="106"/>
  <c r="K481" i="106"/>
  <c r="K482" i="106"/>
  <c r="K483" i="106"/>
  <c r="K484" i="106"/>
  <c r="K485" i="106"/>
  <c r="K486" i="106"/>
  <c r="K487" i="106"/>
  <c r="K488" i="106"/>
  <c r="K489" i="106"/>
  <c r="K490" i="106"/>
  <c r="K491" i="106"/>
  <c r="K492" i="106"/>
  <c r="K493" i="106"/>
  <c r="K494" i="106"/>
  <c r="K495" i="106"/>
  <c r="K496" i="106"/>
  <c r="K497" i="106"/>
  <c r="K498" i="106"/>
  <c r="K499" i="106"/>
  <c r="K500" i="106"/>
  <c r="K501" i="106"/>
  <c r="K502" i="106"/>
  <c r="K503" i="106"/>
  <c r="K504" i="106"/>
  <c r="K505" i="106"/>
  <c r="K506" i="106"/>
  <c r="K507" i="106"/>
  <c r="K508" i="106"/>
  <c r="K509" i="106"/>
  <c r="K510" i="106"/>
  <c r="K511" i="106"/>
  <c r="K512" i="106"/>
  <c r="K513" i="106"/>
  <c r="K514" i="106"/>
  <c r="K515" i="106"/>
  <c r="K516" i="106"/>
  <c r="K517" i="106"/>
  <c r="K518" i="106"/>
  <c r="K519" i="106"/>
  <c r="K520" i="106"/>
  <c r="K521" i="106"/>
  <c r="K522" i="106"/>
  <c r="K523" i="106"/>
  <c r="K524" i="106"/>
  <c r="K525" i="106"/>
  <c r="K526" i="106"/>
  <c r="K527" i="106"/>
  <c r="K528" i="106"/>
  <c r="K529" i="106"/>
  <c r="K530" i="106"/>
  <c r="K531" i="106"/>
  <c r="K532" i="106"/>
  <c r="K533" i="106"/>
  <c r="K534" i="106"/>
  <c r="K535" i="106"/>
  <c r="K536" i="106"/>
  <c r="K537" i="106"/>
  <c r="K538" i="106"/>
  <c r="K539" i="106"/>
  <c r="K540" i="106"/>
  <c r="K541" i="106"/>
  <c r="K542" i="106"/>
  <c r="K543" i="106"/>
  <c r="K544" i="106"/>
  <c r="K545" i="106"/>
  <c r="K546" i="106"/>
  <c r="K547" i="106"/>
  <c r="K548" i="106"/>
  <c r="K549" i="106"/>
  <c r="K550" i="106"/>
  <c r="K551" i="106"/>
  <c r="K552" i="106"/>
  <c r="K553" i="106"/>
  <c r="K554" i="106"/>
  <c r="K555" i="106"/>
  <c r="K556" i="106"/>
  <c r="K557" i="106"/>
  <c r="K558" i="106"/>
  <c r="K559" i="106"/>
  <c r="K560" i="106"/>
  <c r="K561" i="106"/>
  <c r="K562" i="106"/>
  <c r="K563" i="106"/>
  <c r="K564" i="106"/>
  <c r="K565" i="106"/>
  <c r="K566" i="106"/>
  <c r="K567" i="106"/>
  <c r="K568" i="106"/>
  <c r="K569" i="106"/>
  <c r="K570" i="106"/>
  <c r="K571" i="106"/>
  <c r="K572" i="106"/>
  <c r="K573" i="106"/>
  <c r="K574" i="106"/>
  <c r="K575" i="106"/>
  <c r="K576" i="106"/>
  <c r="K577" i="106"/>
  <c r="K578" i="106"/>
  <c r="K579" i="106"/>
  <c r="K580" i="106"/>
  <c r="K581" i="106"/>
  <c r="K582" i="106"/>
  <c r="K583" i="106"/>
  <c r="K584" i="106"/>
  <c r="K585" i="106"/>
  <c r="K586" i="106"/>
  <c r="K587" i="106"/>
  <c r="K588" i="106"/>
  <c r="K589" i="106"/>
  <c r="K590" i="106"/>
  <c r="K591" i="106"/>
  <c r="K592" i="106"/>
  <c r="K593" i="106"/>
  <c r="K594" i="106"/>
  <c r="K595" i="106"/>
  <c r="K596" i="106"/>
  <c r="K597" i="106"/>
  <c r="K598" i="106"/>
  <c r="K599" i="106"/>
  <c r="K600" i="106"/>
  <c r="K601" i="106"/>
  <c r="K602" i="106"/>
  <c r="K603" i="106"/>
  <c r="K604" i="106"/>
  <c r="K605" i="106"/>
  <c r="K606" i="106"/>
  <c r="K607" i="106"/>
  <c r="K608" i="106"/>
  <c r="K609" i="106"/>
  <c r="K610" i="106"/>
  <c r="K611" i="106"/>
  <c r="K612" i="106"/>
  <c r="K613" i="106"/>
  <c r="K614" i="106"/>
  <c r="K615" i="106"/>
  <c r="K616" i="106"/>
  <c r="K617" i="106"/>
  <c r="K618" i="106"/>
  <c r="K619" i="106"/>
  <c r="K620" i="106"/>
  <c r="K621" i="106"/>
  <c r="K622" i="106"/>
  <c r="K623" i="106"/>
  <c r="K624" i="106"/>
  <c r="K625" i="106"/>
  <c r="K626" i="106"/>
  <c r="K627" i="106"/>
  <c r="K628" i="106"/>
  <c r="K629" i="106"/>
  <c r="K630" i="106"/>
  <c r="K631" i="106"/>
  <c r="K632" i="106"/>
  <c r="K633" i="106"/>
  <c r="K634" i="106"/>
  <c r="K635" i="106"/>
  <c r="K636" i="106"/>
  <c r="K637" i="106"/>
  <c r="K638" i="106"/>
  <c r="K639" i="106"/>
  <c r="K640" i="106"/>
  <c r="K641" i="106"/>
  <c r="K642" i="106"/>
  <c r="K643" i="106"/>
  <c r="K644" i="106"/>
  <c r="K645" i="106"/>
  <c r="K646" i="106"/>
  <c r="K647" i="106"/>
  <c r="K648" i="106"/>
  <c r="K649" i="106"/>
  <c r="K650" i="106"/>
  <c r="K651" i="106"/>
  <c r="K652" i="106"/>
  <c r="K653" i="106"/>
  <c r="K654" i="106"/>
  <c r="K655" i="106"/>
  <c r="K656" i="106"/>
  <c r="K657" i="106"/>
  <c r="K658" i="106"/>
  <c r="K659" i="106"/>
  <c r="K660" i="106"/>
  <c r="K661" i="106"/>
  <c r="K662" i="106"/>
  <c r="K663" i="106"/>
  <c r="K664" i="106"/>
  <c r="K665" i="106"/>
  <c r="K666" i="106"/>
  <c r="K667" i="106"/>
  <c r="K668" i="106"/>
  <c r="K669" i="106"/>
  <c r="K670" i="106"/>
  <c r="K671" i="106"/>
  <c r="K672" i="106"/>
  <c r="K673" i="106"/>
  <c r="K674" i="106"/>
  <c r="K675" i="106"/>
  <c r="K676" i="106"/>
  <c r="K677" i="106"/>
  <c r="K678" i="106"/>
  <c r="K679" i="106"/>
  <c r="K680" i="106"/>
  <c r="K681" i="106"/>
  <c r="K682" i="106"/>
  <c r="K683" i="106"/>
  <c r="K684" i="106"/>
  <c r="K685" i="106"/>
  <c r="K686" i="106"/>
  <c r="K687" i="106"/>
  <c r="K688" i="106"/>
  <c r="K689" i="106"/>
  <c r="K690" i="106"/>
  <c r="K691" i="106"/>
  <c r="K692" i="106"/>
  <c r="K693" i="106"/>
  <c r="K694" i="106"/>
  <c r="K695" i="106"/>
  <c r="K696" i="106"/>
  <c r="K697" i="106"/>
  <c r="K698" i="106"/>
  <c r="K699" i="106"/>
  <c r="K700" i="106"/>
  <c r="K701" i="106"/>
  <c r="K702" i="106"/>
  <c r="K703" i="106"/>
  <c r="K704" i="106"/>
  <c r="K705" i="106"/>
  <c r="K706" i="106"/>
  <c r="K707" i="106"/>
  <c r="K708" i="106"/>
  <c r="K709" i="106"/>
  <c r="K710" i="106"/>
  <c r="K711" i="106"/>
  <c r="K712" i="106"/>
  <c r="K713" i="106"/>
  <c r="K714" i="106"/>
  <c r="K715" i="106"/>
  <c r="K716" i="106"/>
  <c r="K717" i="106"/>
  <c r="K718" i="106"/>
  <c r="K719" i="106"/>
  <c r="K720" i="106"/>
  <c r="K721" i="106"/>
  <c r="K722" i="106"/>
  <c r="K723" i="106"/>
  <c r="K724" i="106"/>
  <c r="K725" i="106"/>
  <c r="K726" i="106"/>
  <c r="K727" i="106"/>
  <c r="K728" i="106"/>
  <c r="K729" i="106"/>
  <c r="K730" i="106"/>
  <c r="K731" i="106"/>
  <c r="K732" i="106"/>
  <c r="K733" i="106"/>
  <c r="K734" i="106"/>
  <c r="K735" i="106"/>
  <c r="K736" i="106"/>
  <c r="K737" i="106"/>
  <c r="K738" i="106"/>
  <c r="K739" i="106"/>
  <c r="K740" i="106"/>
  <c r="K741" i="106"/>
  <c r="K742" i="106"/>
  <c r="K743" i="106"/>
  <c r="K744" i="106"/>
  <c r="K745" i="106"/>
  <c r="K746" i="106"/>
  <c r="K747" i="106"/>
  <c r="K748" i="106"/>
  <c r="K749" i="106"/>
  <c r="K750" i="106"/>
  <c r="K751" i="106"/>
  <c r="K752" i="106"/>
  <c r="K753" i="106"/>
  <c r="K754" i="106"/>
  <c r="K755" i="106"/>
  <c r="K756" i="106"/>
  <c r="K757" i="106"/>
  <c r="K758" i="106"/>
  <c r="K759" i="106"/>
  <c r="K760" i="106"/>
  <c r="K761" i="106"/>
  <c r="K762" i="106"/>
  <c r="K763" i="106"/>
  <c r="K764" i="106"/>
  <c r="K765" i="106"/>
  <c r="K766" i="106"/>
  <c r="K767" i="106"/>
  <c r="K768" i="106"/>
  <c r="K769" i="106"/>
  <c r="K770" i="106"/>
  <c r="K771" i="106"/>
  <c r="K772" i="106"/>
  <c r="K773" i="106"/>
  <c r="K774" i="106"/>
  <c r="K775" i="106"/>
  <c r="K776" i="106"/>
  <c r="K777" i="106"/>
  <c r="K778" i="106"/>
  <c r="K779" i="106"/>
  <c r="K780" i="106"/>
  <c r="K781" i="106"/>
  <c r="K782" i="106"/>
  <c r="K783" i="106"/>
  <c r="K784" i="106"/>
  <c r="K785" i="106"/>
  <c r="K786" i="106"/>
  <c r="K787" i="106"/>
  <c r="K788" i="106"/>
  <c r="K789" i="106"/>
  <c r="K790" i="106"/>
  <c r="K791" i="106"/>
  <c r="K792" i="106"/>
  <c r="K793" i="106"/>
  <c r="K794" i="106"/>
  <c r="K795" i="106"/>
  <c r="K796" i="106"/>
  <c r="K797" i="106"/>
  <c r="K798" i="106"/>
  <c r="K799" i="106"/>
  <c r="K800" i="106"/>
  <c r="K801" i="106"/>
  <c r="K802" i="106"/>
  <c r="K803" i="106"/>
  <c r="K804" i="106"/>
  <c r="K805" i="106"/>
  <c r="K806" i="106"/>
  <c r="K807" i="106"/>
  <c r="K808" i="106"/>
  <c r="K809" i="106"/>
  <c r="K810" i="106"/>
  <c r="K811" i="106"/>
  <c r="K812" i="106"/>
  <c r="K813" i="106"/>
  <c r="K814" i="106"/>
  <c r="K815" i="106"/>
  <c r="K816" i="106"/>
  <c r="K817" i="106"/>
  <c r="K818" i="106"/>
  <c r="K819" i="106"/>
  <c r="K820" i="106"/>
  <c r="K821" i="106"/>
  <c r="K822" i="106"/>
  <c r="K823" i="106"/>
  <c r="K824" i="106"/>
  <c r="K825" i="106"/>
  <c r="K826" i="106"/>
  <c r="K827" i="106"/>
  <c r="K828" i="106"/>
  <c r="K829" i="106"/>
  <c r="K830" i="106"/>
  <c r="K831" i="106"/>
  <c r="K832" i="106"/>
  <c r="K833" i="106"/>
  <c r="K834" i="106"/>
  <c r="K835" i="106"/>
  <c r="K836" i="106"/>
  <c r="K837" i="106"/>
  <c r="K838" i="106"/>
  <c r="K839" i="106"/>
  <c r="K840" i="106"/>
  <c r="K841" i="106"/>
  <c r="K842" i="106"/>
  <c r="K843" i="106"/>
  <c r="K844" i="106"/>
  <c r="K845" i="106"/>
  <c r="K846" i="106"/>
  <c r="K847" i="106"/>
  <c r="K848" i="106"/>
  <c r="K849" i="106"/>
  <c r="K850" i="106"/>
  <c r="K851" i="106"/>
  <c r="K852" i="106"/>
  <c r="K853" i="106"/>
  <c r="K854" i="106"/>
  <c r="K855" i="106"/>
  <c r="K856" i="106"/>
  <c r="K857" i="106"/>
  <c r="K858" i="106"/>
  <c r="K859" i="106"/>
  <c r="K860" i="106"/>
  <c r="K861" i="106"/>
  <c r="K862" i="106"/>
  <c r="K863" i="106"/>
  <c r="K864" i="106"/>
  <c r="K865" i="106"/>
  <c r="K866" i="106"/>
  <c r="K867" i="106"/>
  <c r="K868" i="106"/>
  <c r="K869" i="106"/>
  <c r="K870" i="106"/>
  <c r="K871" i="106"/>
  <c r="K872" i="106"/>
  <c r="K873" i="106"/>
  <c r="K874" i="106"/>
  <c r="K875" i="106"/>
  <c r="K876" i="106"/>
  <c r="K877" i="106"/>
  <c r="K878" i="106"/>
  <c r="K879" i="106"/>
  <c r="K880" i="106"/>
  <c r="K881" i="106"/>
  <c r="K882" i="106"/>
  <c r="K883" i="106"/>
  <c r="K884" i="106"/>
  <c r="K885" i="106"/>
  <c r="K886" i="106"/>
  <c r="K887" i="106"/>
  <c r="K888" i="106"/>
  <c r="K889" i="106"/>
  <c r="K890" i="106"/>
  <c r="K891" i="106"/>
  <c r="K892" i="106"/>
  <c r="K893" i="106"/>
  <c r="K894" i="106"/>
  <c r="K895" i="106"/>
  <c r="K896" i="106"/>
  <c r="K897" i="106"/>
  <c r="K898" i="106"/>
  <c r="K899" i="106"/>
  <c r="K900" i="106"/>
  <c r="K901" i="106"/>
  <c r="K902" i="106"/>
  <c r="K903" i="106"/>
  <c r="K904" i="106"/>
  <c r="K905" i="106"/>
  <c r="K906" i="106"/>
  <c r="K907" i="106"/>
  <c r="K908" i="106"/>
  <c r="K909" i="106"/>
  <c r="K910" i="106"/>
  <c r="K911" i="106"/>
  <c r="K912" i="106"/>
  <c r="K913" i="106"/>
  <c r="K914" i="106"/>
  <c r="K915" i="106"/>
  <c r="K916" i="106"/>
  <c r="K917" i="106"/>
  <c r="K918" i="106"/>
  <c r="K919" i="106"/>
  <c r="K920" i="106"/>
  <c r="K921" i="106"/>
  <c r="K922" i="106"/>
  <c r="K923" i="106"/>
  <c r="K924" i="106"/>
  <c r="K925" i="106"/>
  <c r="K926" i="106"/>
  <c r="K927" i="106"/>
  <c r="K928" i="106"/>
  <c r="K929" i="106"/>
  <c r="K930" i="106"/>
  <c r="K931" i="106"/>
  <c r="K932" i="106"/>
  <c r="K933" i="106"/>
  <c r="K934" i="106"/>
  <c r="K935" i="106"/>
  <c r="K936" i="106"/>
  <c r="K937" i="106"/>
  <c r="K938" i="106"/>
  <c r="K939" i="106"/>
  <c r="K940" i="106"/>
  <c r="K941" i="106"/>
  <c r="K942" i="106"/>
  <c r="K943" i="106"/>
  <c r="K944" i="106"/>
  <c r="K945" i="106"/>
  <c r="K946" i="106"/>
  <c r="K947" i="106"/>
  <c r="K948" i="106"/>
  <c r="K949" i="106"/>
  <c r="K950" i="106"/>
  <c r="K951" i="106"/>
  <c r="K952" i="106"/>
  <c r="K953" i="106"/>
  <c r="K954" i="106"/>
  <c r="K955" i="106"/>
  <c r="K956" i="106"/>
  <c r="K957" i="106"/>
  <c r="K958" i="106"/>
  <c r="K959" i="106"/>
  <c r="K960" i="106"/>
  <c r="K961" i="106"/>
  <c r="K962" i="106"/>
  <c r="K963" i="106"/>
  <c r="K964" i="106"/>
  <c r="K965" i="106"/>
  <c r="K966" i="106"/>
  <c r="K967" i="106"/>
  <c r="K968" i="106"/>
  <c r="K969" i="106"/>
  <c r="K970" i="106"/>
  <c r="K971" i="106"/>
  <c r="K972" i="106"/>
  <c r="K973" i="106"/>
  <c r="K974" i="106"/>
  <c r="K975" i="106"/>
  <c r="K976" i="106"/>
  <c r="K977" i="106"/>
  <c r="K978" i="106"/>
  <c r="K979" i="106"/>
  <c r="K980" i="106"/>
  <c r="K981" i="106"/>
  <c r="K982" i="106"/>
  <c r="K983" i="106"/>
  <c r="K984" i="106"/>
  <c r="K985" i="106"/>
  <c r="K986" i="106"/>
  <c r="K987" i="106"/>
  <c r="K988" i="106"/>
  <c r="K989" i="106"/>
  <c r="K990" i="106"/>
  <c r="K991" i="106"/>
  <c r="K992" i="106"/>
  <c r="K993" i="106"/>
  <c r="K994" i="106"/>
  <c r="K995" i="106"/>
  <c r="K996" i="106"/>
  <c r="K997" i="106"/>
  <c r="K998" i="106"/>
  <c r="K999" i="106"/>
  <c r="K1000" i="106"/>
  <c r="K1001" i="106"/>
  <c r="K1002" i="106"/>
  <c r="K1003" i="106"/>
  <c r="K1004" i="106"/>
  <c r="K1005" i="106"/>
  <c r="K1006" i="106"/>
  <c r="K1007" i="106"/>
  <c r="K1008" i="106"/>
  <c r="K1009" i="106"/>
  <c r="K1010" i="106"/>
  <c r="K1011" i="106"/>
  <c r="K1012" i="106"/>
  <c r="K1013" i="106"/>
  <c r="K1014" i="106"/>
  <c r="K1015" i="106"/>
  <c r="K1016" i="106"/>
  <c r="K1017" i="106"/>
  <c r="K1018" i="106"/>
  <c r="K1019" i="106"/>
  <c r="K1020" i="106"/>
  <c r="K1021" i="106"/>
  <c r="K1022" i="106"/>
  <c r="K1023" i="106"/>
  <c r="K1024" i="106"/>
  <c r="K1025" i="106"/>
  <c r="K1026" i="106"/>
  <c r="K1027" i="106"/>
  <c r="K1028" i="106"/>
  <c r="K1029" i="106"/>
  <c r="K1030" i="106"/>
  <c r="K1031" i="106"/>
  <c r="K1032" i="106"/>
  <c r="K1033" i="106"/>
  <c r="K1034" i="106"/>
  <c r="K1035" i="106"/>
  <c r="K1036" i="106"/>
  <c r="K1037" i="106"/>
  <c r="K1038" i="106"/>
  <c r="K1039" i="106"/>
  <c r="K1040" i="106"/>
  <c r="K1041" i="106"/>
  <c r="K1042" i="106"/>
  <c r="K1043" i="106"/>
  <c r="K1044" i="106"/>
  <c r="K1045" i="106"/>
  <c r="K1046" i="106"/>
  <c r="K1047" i="106"/>
  <c r="K1048" i="106"/>
  <c r="K1049" i="106"/>
  <c r="K1050" i="106"/>
  <c r="K1051" i="106"/>
  <c r="K1052" i="106"/>
  <c r="K1053" i="106"/>
  <c r="K1054" i="106"/>
  <c r="K1055" i="106"/>
  <c r="K1056" i="106"/>
  <c r="K1057" i="106"/>
  <c r="K1058" i="106"/>
  <c r="K1059" i="106"/>
  <c r="K1060" i="106"/>
  <c r="K1061" i="106"/>
  <c r="K1062" i="106"/>
  <c r="K1063" i="106"/>
  <c r="K1064" i="106"/>
  <c r="K1065" i="106"/>
  <c r="K1066" i="106"/>
  <c r="K1067" i="106"/>
  <c r="K1068" i="106"/>
  <c r="K1069" i="106"/>
  <c r="K1070" i="106"/>
  <c r="K1071" i="106"/>
  <c r="K1072" i="106"/>
  <c r="K1073" i="106"/>
  <c r="K1074" i="106"/>
  <c r="K1075" i="106"/>
  <c r="K1076" i="106"/>
  <c r="K1077" i="106"/>
  <c r="K1078" i="106"/>
  <c r="K1079" i="106"/>
  <c r="K1080" i="106"/>
  <c r="K1081" i="106"/>
  <c r="K1082" i="106"/>
  <c r="K1083" i="106"/>
  <c r="K1084" i="106"/>
  <c r="K1085" i="106"/>
  <c r="K1086" i="106"/>
  <c r="K1087" i="106"/>
  <c r="K1088" i="106"/>
  <c r="K1089" i="106"/>
  <c r="K1090" i="106"/>
  <c r="K1091" i="106"/>
  <c r="K1092" i="106"/>
  <c r="K1093" i="106"/>
  <c r="K1094" i="106"/>
  <c r="K1095" i="106"/>
  <c r="K1096" i="106"/>
  <c r="K1097" i="106"/>
  <c r="K1098" i="106"/>
  <c r="K1099" i="106"/>
  <c r="K1100" i="106"/>
  <c r="K1101" i="106"/>
  <c r="K1102" i="106"/>
  <c r="K1103" i="106"/>
  <c r="K1104" i="106"/>
  <c r="K1105" i="106"/>
  <c r="K1106" i="106"/>
  <c r="K1107" i="106"/>
  <c r="K1108" i="106"/>
  <c r="K1109" i="106"/>
  <c r="K1110" i="106"/>
  <c r="K1111" i="106"/>
  <c r="K1112" i="106"/>
  <c r="K1113" i="106"/>
  <c r="K1114" i="106"/>
  <c r="K1115" i="106"/>
  <c r="K1116" i="106"/>
  <c r="K1117" i="106"/>
  <c r="K1118" i="106"/>
  <c r="K1119" i="106"/>
  <c r="K1120" i="106"/>
  <c r="K1121" i="106"/>
  <c r="K1122" i="106"/>
  <c r="K1123" i="106"/>
  <c r="K1124" i="106"/>
  <c r="K1125" i="106"/>
  <c r="K1126" i="106"/>
  <c r="K1127" i="106"/>
  <c r="K1128" i="106"/>
  <c r="K1129" i="106"/>
  <c r="K1130" i="106"/>
  <c r="K1131" i="106"/>
  <c r="K1132" i="106"/>
  <c r="K1133" i="106"/>
  <c r="K1134" i="106"/>
  <c r="K1135" i="106"/>
  <c r="K1136" i="106"/>
  <c r="K1137" i="106"/>
  <c r="K1138" i="106"/>
  <c r="K1139" i="106"/>
  <c r="K1140" i="106"/>
  <c r="K1141" i="106"/>
  <c r="K1142" i="106"/>
  <c r="K1143" i="106"/>
  <c r="K1144" i="106"/>
  <c r="K1145" i="106"/>
  <c r="K1146" i="106"/>
  <c r="K1147" i="106"/>
  <c r="K1148" i="106"/>
  <c r="K1149" i="106"/>
  <c r="K1150" i="106"/>
  <c r="K1151" i="106"/>
  <c r="K1152" i="106"/>
  <c r="K1153" i="106"/>
  <c r="K1154" i="106"/>
  <c r="K1155" i="106"/>
  <c r="K1156" i="106"/>
  <c r="K1157" i="106"/>
  <c r="K1158" i="106"/>
  <c r="K1159" i="106"/>
  <c r="K1160" i="106"/>
  <c r="K1161" i="106"/>
  <c r="K1162" i="106"/>
  <c r="K1163" i="106"/>
  <c r="K1164" i="106"/>
  <c r="K1165" i="106"/>
  <c r="K1166" i="106"/>
  <c r="K1167" i="106"/>
  <c r="K1168" i="106"/>
  <c r="K1169" i="106"/>
  <c r="K1170" i="106"/>
  <c r="K1171" i="106"/>
  <c r="K1172" i="106"/>
  <c r="K1173" i="106"/>
  <c r="K1174" i="106"/>
  <c r="K1175" i="106"/>
  <c r="K1176" i="106"/>
  <c r="K1177" i="106"/>
  <c r="K1178" i="106"/>
  <c r="K1179" i="106"/>
  <c r="K1180" i="106"/>
  <c r="K1181" i="106"/>
  <c r="K1182" i="106"/>
  <c r="K1183" i="106"/>
  <c r="K1184" i="106"/>
  <c r="K1185" i="106"/>
  <c r="K1186" i="106"/>
  <c r="K1187" i="106"/>
  <c r="K1188" i="106"/>
  <c r="K1189" i="106"/>
  <c r="K1190" i="106"/>
  <c r="K1191" i="106"/>
  <c r="K1192" i="106"/>
  <c r="K1193" i="106"/>
  <c r="K1194" i="106"/>
  <c r="K1195" i="106"/>
  <c r="K1196" i="106"/>
  <c r="K1197" i="106"/>
  <c r="K1198" i="106"/>
  <c r="K1199" i="106"/>
  <c r="K1200" i="106"/>
  <c r="K1201" i="106"/>
  <c r="K1202" i="106"/>
  <c r="K1203" i="106"/>
  <c r="K1204" i="106"/>
  <c r="K1205" i="106"/>
  <c r="K1206" i="106"/>
  <c r="K1207" i="106"/>
  <c r="K1208" i="106"/>
  <c r="K1209" i="106"/>
  <c r="K1210" i="106"/>
  <c r="K1211" i="106"/>
  <c r="K1212" i="106"/>
  <c r="K1213" i="106"/>
  <c r="K1214" i="106"/>
  <c r="K1215" i="106"/>
  <c r="K1216" i="106"/>
  <c r="K1217" i="106"/>
  <c r="K1218" i="106"/>
  <c r="K1219" i="106"/>
  <c r="K1220" i="106"/>
  <c r="K1221" i="106"/>
  <c r="K1222" i="106"/>
  <c r="K1223" i="106"/>
  <c r="K1224" i="106"/>
  <c r="K1225" i="106"/>
  <c r="K1226" i="106"/>
  <c r="K1227" i="106"/>
  <c r="K1228" i="106"/>
  <c r="K1229" i="106"/>
  <c r="K1230" i="106"/>
  <c r="K1231" i="106"/>
  <c r="K1232" i="106"/>
  <c r="K1233" i="106"/>
  <c r="K1234" i="106"/>
  <c r="K1235" i="106"/>
  <c r="K1236" i="106"/>
  <c r="K1237" i="106"/>
  <c r="K1238" i="106"/>
  <c r="K1239" i="106"/>
  <c r="K1240" i="106"/>
  <c r="K1241" i="106"/>
  <c r="K1242" i="106"/>
  <c r="K1243" i="106"/>
  <c r="K1244" i="106"/>
  <c r="K1245" i="106"/>
  <c r="K1246" i="106"/>
  <c r="K1247" i="106"/>
  <c r="K1248" i="106"/>
  <c r="K1249" i="106"/>
  <c r="K1250" i="106"/>
  <c r="K1251" i="106"/>
  <c r="K1252" i="106"/>
  <c r="K1253" i="106"/>
  <c r="K1254" i="106"/>
  <c r="K1255" i="106"/>
  <c r="K1256" i="106"/>
  <c r="K1257" i="106"/>
  <c r="K1258" i="106"/>
  <c r="K1259" i="106"/>
  <c r="K1260" i="106"/>
  <c r="K1261" i="106"/>
  <c r="K1262" i="106"/>
  <c r="K1263" i="106"/>
  <c r="K1264" i="106"/>
  <c r="K1265" i="106"/>
  <c r="K1266" i="106"/>
  <c r="K1267" i="106"/>
  <c r="K1268" i="106"/>
  <c r="K1269" i="106"/>
  <c r="K1270" i="106"/>
  <c r="K1271" i="106"/>
  <c r="K1272" i="106"/>
  <c r="K1273" i="106"/>
  <c r="K1274" i="106"/>
  <c r="K1275" i="106"/>
  <c r="K1276" i="106"/>
  <c r="K1277" i="106"/>
  <c r="K1278" i="106"/>
  <c r="K1279" i="106"/>
  <c r="K1280" i="106"/>
  <c r="K1281" i="106"/>
  <c r="K1282" i="106"/>
  <c r="K1283" i="106"/>
  <c r="K1284" i="106"/>
  <c r="K1285" i="106"/>
  <c r="K1286" i="106"/>
  <c r="K1287" i="106"/>
  <c r="K1288" i="106"/>
  <c r="K1289" i="106"/>
  <c r="K1290" i="106"/>
  <c r="K1291" i="106"/>
  <c r="K1292" i="106"/>
  <c r="K1293" i="106"/>
  <c r="K1294" i="106"/>
  <c r="K1295" i="106"/>
  <c r="K1296" i="106"/>
  <c r="K1297" i="106"/>
  <c r="K1298" i="106"/>
  <c r="K1299" i="106"/>
  <c r="K1300" i="106"/>
  <c r="K1301" i="106"/>
  <c r="K1302" i="106"/>
  <c r="K1303" i="106"/>
  <c r="K1304" i="106"/>
  <c r="K1305" i="106"/>
  <c r="K1306" i="106"/>
  <c r="K1307" i="106"/>
  <c r="K1308" i="106"/>
  <c r="K1309" i="106"/>
  <c r="K1310" i="106"/>
  <c r="K1311" i="106"/>
  <c r="K1312" i="106"/>
  <c r="K1313" i="106"/>
  <c r="K1314" i="106"/>
  <c r="K1315" i="106"/>
  <c r="K1316" i="106"/>
  <c r="K1317" i="106"/>
  <c r="K1318" i="106"/>
  <c r="K1319" i="106"/>
  <c r="K1320" i="106"/>
  <c r="K1321" i="106"/>
  <c r="K1322" i="106"/>
  <c r="K1323" i="106"/>
  <c r="K1324" i="106"/>
  <c r="K1325" i="106"/>
  <c r="K1326" i="106"/>
  <c r="K1327" i="106"/>
  <c r="K1328" i="106"/>
  <c r="K1329" i="106"/>
  <c r="K1330" i="106"/>
  <c r="K1331" i="106"/>
  <c r="K1332" i="106"/>
  <c r="K1333" i="106"/>
  <c r="K1334" i="106"/>
  <c r="K1335" i="106"/>
  <c r="K1336" i="106"/>
  <c r="K1337" i="106"/>
  <c r="K1338" i="106"/>
  <c r="K1339" i="106"/>
  <c r="K1340" i="106"/>
  <c r="K1341" i="106"/>
  <c r="K1342" i="106"/>
  <c r="K1343" i="106"/>
  <c r="K1344" i="106"/>
  <c r="K1345" i="106"/>
  <c r="K1346" i="106"/>
  <c r="K1347" i="106"/>
  <c r="K1348" i="106"/>
  <c r="K1349" i="106"/>
  <c r="K1350" i="106"/>
  <c r="K1351" i="106"/>
  <c r="K1352" i="106"/>
  <c r="K1353" i="106"/>
  <c r="K1354" i="106"/>
  <c r="K1355" i="106"/>
  <c r="K1356" i="106"/>
  <c r="K1357" i="106"/>
  <c r="K1358" i="106"/>
  <c r="K1359" i="106"/>
  <c r="K1360" i="106"/>
  <c r="K1361" i="106"/>
  <c r="K1362" i="106"/>
  <c r="K1363" i="106"/>
  <c r="K1364" i="106"/>
  <c r="K1365" i="106"/>
  <c r="K1366" i="106"/>
  <c r="K1367" i="106"/>
  <c r="K1368" i="106"/>
  <c r="K1369" i="106"/>
  <c r="K1370" i="106"/>
  <c r="K1371" i="106"/>
  <c r="K1372" i="106"/>
  <c r="K1373" i="106"/>
  <c r="K1374" i="106"/>
  <c r="K1375" i="106"/>
  <c r="K1376" i="106"/>
  <c r="K1377" i="106"/>
  <c r="K1378" i="106"/>
  <c r="K1379" i="106"/>
  <c r="K1380" i="106"/>
  <c r="K1381" i="106"/>
  <c r="K1382" i="106"/>
  <c r="K1383" i="106"/>
  <c r="K1384" i="106"/>
  <c r="K1385" i="106"/>
  <c r="K1386" i="106"/>
  <c r="K1387" i="106"/>
  <c r="K1388" i="106"/>
  <c r="K1389" i="106"/>
  <c r="K1390" i="106"/>
  <c r="K1391" i="106"/>
  <c r="K1392" i="106"/>
  <c r="K1393" i="106"/>
  <c r="K1394" i="106"/>
  <c r="K1395" i="106"/>
  <c r="K1396" i="106"/>
  <c r="K1397" i="106"/>
  <c r="K1398" i="106"/>
  <c r="K1399" i="106"/>
  <c r="K1400" i="106"/>
  <c r="K1401" i="106"/>
  <c r="K1402" i="106"/>
  <c r="K1403" i="106"/>
  <c r="K1404" i="106"/>
  <c r="K1405" i="106"/>
  <c r="K1406" i="106"/>
  <c r="K1407" i="106"/>
  <c r="K1408" i="106"/>
  <c r="K1409" i="106"/>
  <c r="K1410" i="106"/>
  <c r="K1411" i="106"/>
  <c r="K1412" i="106"/>
  <c r="K1413" i="106"/>
  <c r="K1414" i="106"/>
  <c r="K1415" i="106"/>
  <c r="K1416" i="106"/>
  <c r="K1417" i="106"/>
  <c r="K1418" i="106"/>
  <c r="K1419" i="106"/>
  <c r="K1420" i="106"/>
  <c r="K1421" i="106"/>
  <c r="K1422" i="106"/>
  <c r="K1423" i="106"/>
  <c r="K1424" i="106"/>
  <c r="K1425" i="106"/>
  <c r="K1426" i="106"/>
  <c r="K1427" i="106"/>
  <c r="K1428" i="106"/>
  <c r="K1429" i="106"/>
  <c r="K1430" i="106"/>
  <c r="K1431" i="106"/>
  <c r="K1432" i="106"/>
  <c r="K1433" i="106"/>
  <c r="K1434" i="106"/>
  <c r="K1435" i="106"/>
  <c r="K1436" i="106"/>
  <c r="K1437" i="106"/>
  <c r="K1438" i="106"/>
  <c r="K1439" i="106"/>
  <c r="K1440" i="106"/>
  <c r="K1441" i="106"/>
  <c r="K1442" i="106"/>
  <c r="K1443" i="106"/>
  <c r="K1444" i="106"/>
  <c r="K1445" i="106"/>
  <c r="K1446" i="106"/>
  <c r="K1447" i="106"/>
  <c r="K1448" i="106"/>
  <c r="K1449" i="106"/>
  <c r="K1450" i="106"/>
  <c r="K1451" i="106"/>
  <c r="K1452" i="106"/>
  <c r="K1453" i="106"/>
  <c r="K1454" i="106"/>
  <c r="K1455" i="106"/>
  <c r="K1456" i="106"/>
  <c r="K1457" i="106"/>
  <c r="K1458" i="106"/>
  <c r="K1459" i="106"/>
  <c r="K1460" i="106"/>
  <c r="K1461" i="106"/>
  <c r="K1462" i="106"/>
  <c r="K1463" i="106"/>
  <c r="K1464" i="106"/>
  <c r="K1465" i="106"/>
  <c r="K1466" i="106"/>
  <c r="K1467" i="106"/>
  <c r="K1468" i="106"/>
  <c r="K1469" i="106"/>
  <c r="K1470" i="106"/>
  <c r="K1471" i="106"/>
  <c r="K1472" i="106"/>
  <c r="K1473" i="106"/>
  <c r="K1474" i="106"/>
  <c r="K1475" i="106"/>
  <c r="K1476" i="106"/>
  <c r="K1477" i="106"/>
  <c r="K1478" i="106"/>
  <c r="K1479" i="106"/>
  <c r="K1480" i="106"/>
  <c r="K1481" i="106"/>
  <c r="K1482" i="106"/>
  <c r="K1483" i="106"/>
  <c r="K1484" i="106"/>
  <c r="K1485" i="106"/>
  <c r="K1486" i="106"/>
  <c r="K1487" i="106"/>
  <c r="K1488" i="106"/>
  <c r="K1489" i="106"/>
  <c r="K1490" i="106"/>
  <c r="K1491" i="106"/>
  <c r="K1492" i="106"/>
  <c r="K1493" i="106"/>
  <c r="K1494" i="106"/>
  <c r="K1495" i="106"/>
  <c r="K1496" i="106"/>
  <c r="K1497" i="106"/>
  <c r="K1498" i="106"/>
  <c r="K1499" i="106"/>
  <c r="K1500" i="106"/>
  <c r="K1501" i="106"/>
  <c r="K1502" i="106"/>
  <c r="K1503" i="106"/>
  <c r="K1504" i="106"/>
  <c r="K1505" i="106"/>
  <c r="K1506" i="106"/>
  <c r="K1507" i="106"/>
  <c r="K1508" i="106"/>
  <c r="K1509" i="106"/>
  <c r="K1510" i="106"/>
  <c r="K1511" i="106"/>
  <c r="K1512" i="106"/>
  <c r="K1513" i="106"/>
  <c r="K1514" i="106"/>
  <c r="K1515" i="106"/>
  <c r="K1516" i="106"/>
  <c r="K1517" i="106"/>
  <c r="K1518" i="106"/>
  <c r="K1519" i="106"/>
  <c r="K1520" i="106"/>
  <c r="K1521" i="106"/>
  <c r="K1522" i="106"/>
  <c r="K1523" i="106"/>
  <c r="K1524" i="106"/>
  <c r="K1525" i="106"/>
  <c r="K1526" i="106"/>
  <c r="K1527" i="106"/>
  <c r="K1528" i="106"/>
  <c r="K1529" i="106"/>
  <c r="K1530" i="106"/>
  <c r="K1531" i="106"/>
  <c r="K1532" i="106"/>
  <c r="K1533" i="106"/>
  <c r="K1534" i="106"/>
  <c r="K1535" i="106"/>
  <c r="K1536" i="106"/>
  <c r="K1537" i="106"/>
  <c r="K1538" i="106"/>
  <c r="K1539" i="106"/>
  <c r="K1540" i="106"/>
  <c r="K1541" i="106"/>
  <c r="K1542" i="106"/>
  <c r="K1543" i="106"/>
  <c r="K1544" i="106"/>
  <c r="K1545" i="106"/>
  <c r="K1546" i="106"/>
  <c r="K1547" i="106"/>
  <c r="K1548" i="106"/>
  <c r="K1549" i="106"/>
  <c r="K1550" i="106"/>
  <c r="K1551" i="106"/>
  <c r="K1552" i="106"/>
  <c r="K1553" i="106"/>
  <c r="K1554" i="106"/>
  <c r="K1555" i="106"/>
  <c r="K1556" i="106"/>
  <c r="K1557" i="106"/>
  <c r="K1558" i="106"/>
  <c r="K1559" i="106"/>
  <c r="K1560" i="106"/>
  <c r="K1561" i="106"/>
  <c r="K1562" i="106"/>
  <c r="K1563" i="106"/>
  <c r="K1564" i="106"/>
  <c r="K1565" i="106"/>
  <c r="K1566" i="106"/>
  <c r="K1567" i="106"/>
  <c r="K1568" i="106"/>
  <c r="K1569" i="106"/>
  <c r="K1570" i="106"/>
  <c r="K1571" i="106"/>
  <c r="K1572" i="106"/>
  <c r="K1573" i="106"/>
  <c r="K1574" i="106"/>
  <c r="K1575" i="106"/>
  <c r="K1576" i="106"/>
  <c r="K1577" i="106"/>
  <c r="K1578" i="106"/>
  <c r="K1579" i="106"/>
  <c r="K1580" i="106"/>
  <c r="K1581" i="106"/>
  <c r="K1582" i="106"/>
  <c r="K1583" i="106"/>
  <c r="K1584" i="106"/>
  <c r="K1585" i="106"/>
  <c r="K1586" i="106"/>
  <c r="K1587" i="106"/>
  <c r="K1588" i="106"/>
  <c r="K1589" i="106"/>
  <c r="K1590" i="106"/>
  <c r="K1591" i="106"/>
  <c r="K1592" i="106"/>
  <c r="K1593" i="106"/>
  <c r="K1594" i="106"/>
  <c r="K1595" i="106"/>
  <c r="K1596" i="106"/>
  <c r="K1597" i="106"/>
  <c r="K1598" i="106"/>
  <c r="K1599" i="106"/>
  <c r="K1600" i="106"/>
  <c r="K1601" i="106"/>
  <c r="K1602" i="106"/>
  <c r="K1603" i="106"/>
  <c r="K1604" i="106"/>
  <c r="K1605" i="106"/>
  <c r="K1606" i="106"/>
  <c r="K1607" i="106"/>
  <c r="K1608" i="106"/>
  <c r="K1609" i="106"/>
  <c r="K1610" i="106"/>
  <c r="K1611" i="106"/>
  <c r="K1612" i="106"/>
  <c r="K1613" i="106"/>
  <c r="K1614" i="106"/>
  <c r="K1615" i="106"/>
  <c r="K1616" i="106"/>
  <c r="K1617" i="106"/>
  <c r="K1618" i="106"/>
  <c r="K1619" i="106"/>
  <c r="K1620" i="106"/>
  <c r="K1621" i="106"/>
  <c r="K1622" i="106"/>
  <c r="K1623" i="106"/>
  <c r="K1624" i="106"/>
  <c r="K1625" i="106"/>
  <c r="K1626" i="106"/>
  <c r="K1627" i="106"/>
  <c r="K1628" i="106"/>
  <c r="K1629" i="106"/>
  <c r="K1630" i="106"/>
  <c r="K1631" i="106"/>
  <c r="K1632" i="106"/>
  <c r="K1633" i="106"/>
  <c r="K1634" i="106"/>
  <c r="K1635" i="106"/>
  <c r="K1636" i="106"/>
  <c r="K1637" i="106"/>
  <c r="K1638" i="106"/>
  <c r="K1639" i="106"/>
  <c r="K1640" i="106"/>
  <c r="K1641" i="106"/>
  <c r="K1642" i="106"/>
  <c r="K1643" i="106"/>
  <c r="K1644" i="106"/>
  <c r="K1645" i="106"/>
  <c r="K1646" i="106"/>
  <c r="K1647" i="106"/>
  <c r="K1648" i="106"/>
  <c r="K1649" i="106"/>
  <c r="K1650" i="106"/>
  <c r="K1651" i="106"/>
  <c r="K1652" i="106"/>
  <c r="K1653" i="106"/>
  <c r="K1654" i="106"/>
  <c r="K1655" i="106"/>
  <c r="K1656" i="106"/>
  <c r="K1657" i="106"/>
  <c r="K1658" i="106"/>
  <c r="K1659" i="106"/>
  <c r="K1660" i="106"/>
  <c r="K1661" i="106"/>
  <c r="K1662" i="106"/>
  <c r="K1663" i="106"/>
  <c r="K1664" i="106"/>
  <c r="K1665" i="106"/>
  <c r="K1666" i="106"/>
  <c r="K1667" i="106"/>
  <c r="K1668" i="106"/>
  <c r="K1669" i="106"/>
  <c r="K1670" i="106"/>
  <c r="K1671" i="106"/>
  <c r="K1672" i="106"/>
  <c r="K1673" i="106"/>
  <c r="K1674" i="106"/>
  <c r="K1675" i="106"/>
  <c r="K1676" i="106"/>
  <c r="K1677" i="106"/>
  <c r="K1678" i="106"/>
  <c r="K1679" i="106"/>
  <c r="K1680" i="106"/>
  <c r="K1681" i="106"/>
  <c r="K1682" i="106"/>
  <c r="K1683" i="106"/>
  <c r="K1684" i="106"/>
  <c r="K1685" i="106"/>
  <c r="K1686" i="106"/>
  <c r="K1687" i="106"/>
  <c r="K1688" i="106"/>
  <c r="K1689" i="106"/>
  <c r="K1690" i="106"/>
  <c r="K1691" i="106"/>
  <c r="K1692" i="106"/>
  <c r="K1693" i="106"/>
  <c r="K1694" i="106"/>
  <c r="K1695" i="106"/>
  <c r="K1696" i="106"/>
  <c r="K1697" i="106"/>
  <c r="K1698" i="106"/>
  <c r="K1699" i="106"/>
  <c r="K1700" i="106"/>
  <c r="K1701" i="106"/>
  <c r="K1702" i="106"/>
  <c r="K1703" i="106"/>
  <c r="K1704" i="106"/>
  <c r="K1705" i="106"/>
  <c r="K1706" i="106"/>
  <c r="K1707" i="106"/>
  <c r="K1708" i="106"/>
  <c r="K1709" i="106"/>
  <c r="K1710" i="106"/>
  <c r="K1711" i="106"/>
  <c r="K1712" i="106"/>
  <c r="K1713" i="106"/>
  <c r="K1714" i="106"/>
  <c r="K1715" i="106"/>
  <c r="K1716" i="106"/>
  <c r="K1717" i="106"/>
  <c r="K1718" i="106"/>
  <c r="K1719" i="106"/>
  <c r="K1720" i="106"/>
  <c r="K1721" i="106"/>
  <c r="K1722" i="106"/>
  <c r="K1723" i="106"/>
  <c r="K1724" i="106"/>
  <c r="K1725" i="106"/>
  <c r="K1726" i="106"/>
  <c r="K1727" i="106"/>
  <c r="K1728" i="106"/>
  <c r="K1729" i="106"/>
  <c r="K1730" i="106"/>
  <c r="K1731" i="106"/>
  <c r="K1732" i="106"/>
  <c r="K1733" i="106"/>
  <c r="K1734" i="106"/>
  <c r="K1735" i="106"/>
  <c r="K1736" i="106"/>
  <c r="K1737" i="106"/>
  <c r="K1738" i="106"/>
  <c r="K1739" i="106"/>
  <c r="K1740" i="106"/>
  <c r="K1741" i="106"/>
  <c r="K1742" i="106"/>
  <c r="K1743" i="106"/>
  <c r="K1744" i="106"/>
  <c r="K1745" i="106"/>
  <c r="K1746" i="106"/>
  <c r="K1747" i="106"/>
  <c r="K1748" i="106"/>
  <c r="K1749" i="106"/>
  <c r="K1750" i="106"/>
  <c r="K1751" i="106"/>
  <c r="K1752" i="106"/>
  <c r="K1753" i="106"/>
  <c r="K1754" i="106"/>
  <c r="K1755" i="106"/>
  <c r="K1756" i="106"/>
  <c r="K1757" i="106"/>
  <c r="K1758" i="106"/>
  <c r="K1759" i="106"/>
  <c r="K1760" i="106"/>
  <c r="K1761" i="106"/>
  <c r="K1762" i="106"/>
  <c r="K1763" i="106"/>
  <c r="K1764" i="106"/>
  <c r="K1765" i="106"/>
  <c r="K1766" i="106"/>
  <c r="K1767" i="106"/>
  <c r="K1768" i="106"/>
  <c r="K1769" i="106"/>
  <c r="K1770" i="106"/>
  <c r="K1771" i="106"/>
  <c r="K1772" i="106"/>
  <c r="K1773" i="106"/>
  <c r="K1774" i="106"/>
  <c r="K1775" i="106"/>
  <c r="K1776" i="106"/>
  <c r="K1777" i="106"/>
  <c r="K1778" i="106"/>
  <c r="K1779" i="106"/>
  <c r="K1780" i="106"/>
  <c r="K1781" i="106"/>
  <c r="K1782" i="106"/>
  <c r="K1783" i="106"/>
  <c r="K1784" i="106"/>
  <c r="K1785" i="106"/>
  <c r="K1786" i="106"/>
  <c r="K1787" i="106"/>
  <c r="K1788" i="106"/>
  <c r="K1789" i="106"/>
  <c r="K1790" i="106"/>
  <c r="K1791" i="106"/>
  <c r="K1792" i="106"/>
  <c r="K1793" i="106"/>
  <c r="K1794" i="106"/>
  <c r="K1795" i="106"/>
  <c r="K1796" i="106"/>
  <c r="K1797" i="106"/>
  <c r="K1798" i="106"/>
  <c r="K1799" i="106"/>
  <c r="K1800" i="106"/>
  <c r="K1801" i="106"/>
  <c r="K1802" i="106"/>
  <c r="K1803" i="106"/>
  <c r="K1804" i="106"/>
  <c r="K1805" i="106"/>
  <c r="K1806" i="106"/>
  <c r="K1807" i="106"/>
  <c r="K1808" i="106"/>
  <c r="K1809" i="106"/>
  <c r="K1810" i="106"/>
  <c r="K1811" i="106"/>
  <c r="K1812" i="106"/>
  <c r="K1813" i="106"/>
  <c r="K1814" i="106"/>
  <c r="K1815" i="106"/>
  <c r="K1816" i="106"/>
  <c r="K1817" i="106"/>
  <c r="K1818" i="106"/>
  <c r="K1819" i="106"/>
  <c r="K1820" i="106"/>
  <c r="K1821" i="106"/>
  <c r="K1822" i="106"/>
  <c r="K1823" i="106"/>
  <c r="K1824" i="106"/>
  <c r="K1825" i="106"/>
  <c r="K1826" i="106"/>
  <c r="K1827" i="106"/>
  <c r="K1828" i="106"/>
  <c r="K1829" i="106"/>
  <c r="K1830" i="106"/>
  <c r="K1831" i="106"/>
  <c r="K1832" i="106"/>
  <c r="K1833" i="106"/>
  <c r="K1834" i="106"/>
  <c r="K1835" i="106"/>
  <c r="K1836" i="106"/>
  <c r="K1837" i="106"/>
  <c r="K1838" i="106"/>
  <c r="K1839" i="106"/>
  <c r="K1840" i="106"/>
  <c r="K1841" i="106"/>
  <c r="K1842" i="106"/>
  <c r="K1843" i="106"/>
  <c r="K1844" i="106"/>
  <c r="K1845" i="106"/>
  <c r="K1846" i="106"/>
  <c r="K1847" i="106"/>
  <c r="K1848" i="106"/>
  <c r="K1849" i="106"/>
  <c r="K1850" i="106"/>
  <c r="K1851" i="106"/>
  <c r="K1852" i="106"/>
  <c r="K1853" i="106"/>
  <c r="K1854" i="106"/>
  <c r="K1855" i="106"/>
  <c r="K1856" i="106"/>
  <c r="K1857" i="106"/>
  <c r="K1858" i="106"/>
  <c r="K1859" i="106"/>
  <c r="K1860" i="106"/>
  <c r="K1861" i="106"/>
  <c r="K1862" i="106"/>
  <c r="K1863" i="106"/>
  <c r="K1864" i="106"/>
  <c r="K1865" i="106"/>
  <c r="K1866" i="106"/>
  <c r="K1867" i="106"/>
  <c r="K1868" i="106"/>
  <c r="K1869" i="106"/>
  <c r="K1870" i="106"/>
  <c r="K1871" i="106"/>
  <c r="K1872" i="106"/>
  <c r="K1873" i="106"/>
  <c r="K1874" i="106"/>
  <c r="K1875" i="106"/>
  <c r="K1876" i="106"/>
  <c r="K1877" i="106"/>
  <c r="K1878" i="106"/>
  <c r="K1879" i="106"/>
  <c r="K1880" i="106"/>
  <c r="K1881" i="106"/>
  <c r="K1882" i="106"/>
  <c r="K1883" i="106"/>
  <c r="K1884" i="106"/>
  <c r="K1885" i="106"/>
  <c r="K1886" i="106"/>
  <c r="K1887" i="106"/>
  <c r="K1888" i="106"/>
  <c r="K1889" i="106"/>
  <c r="K1890" i="106"/>
  <c r="K1891" i="106"/>
  <c r="K1892" i="106"/>
  <c r="K1893" i="106"/>
  <c r="K1894" i="106"/>
  <c r="K1895" i="106"/>
  <c r="K1896" i="106"/>
  <c r="K1897" i="106"/>
  <c r="K1898" i="106"/>
  <c r="K1899" i="106"/>
  <c r="K1900" i="106"/>
  <c r="K1901" i="106"/>
  <c r="K1902" i="106"/>
  <c r="K1903" i="106"/>
  <c r="K1904" i="106"/>
  <c r="K1905" i="106"/>
  <c r="K1906" i="106"/>
  <c r="K1907" i="106"/>
  <c r="K1908" i="106"/>
  <c r="K1909" i="106"/>
  <c r="K1910" i="106"/>
  <c r="K1911" i="106"/>
  <c r="K1912" i="106"/>
  <c r="K1913" i="106"/>
  <c r="K1914" i="106"/>
  <c r="K1915" i="106"/>
  <c r="K1916" i="106"/>
  <c r="K1917" i="106"/>
  <c r="K1918" i="106"/>
  <c r="K1919" i="106"/>
  <c r="K1920" i="106"/>
  <c r="K1921" i="106"/>
  <c r="K1922" i="106"/>
  <c r="K1923" i="106"/>
  <c r="K1924" i="106"/>
  <c r="K1925" i="106"/>
  <c r="K1926" i="106"/>
  <c r="K1927" i="106"/>
  <c r="K1928" i="106"/>
  <c r="K1929" i="106"/>
  <c r="K1930" i="106"/>
  <c r="K1931" i="106"/>
  <c r="K1932" i="106"/>
  <c r="K1933" i="106"/>
  <c r="K1934" i="106"/>
  <c r="K1935" i="106"/>
  <c r="K1936" i="106"/>
  <c r="K1937" i="106"/>
  <c r="K1938" i="106"/>
  <c r="K1939" i="106"/>
  <c r="K1940" i="106"/>
  <c r="K1941" i="106"/>
  <c r="K1942" i="106"/>
  <c r="K1943" i="106"/>
  <c r="K1944" i="106"/>
  <c r="K1945" i="106"/>
  <c r="K1946" i="106"/>
  <c r="K1947" i="106"/>
  <c r="K1948" i="106"/>
  <c r="K1949" i="106"/>
  <c r="K1950" i="106"/>
  <c r="K1951" i="106"/>
  <c r="K1952" i="106"/>
  <c r="K1953" i="106"/>
  <c r="K1954" i="106"/>
  <c r="K1955" i="106"/>
  <c r="K1956" i="106"/>
  <c r="K1957" i="106"/>
  <c r="K1958" i="106"/>
  <c r="K1959" i="106"/>
  <c r="K1960" i="106"/>
  <c r="K1961" i="106"/>
  <c r="K1962" i="106"/>
  <c r="K1963" i="106"/>
  <c r="K1964" i="106"/>
  <c r="K1965" i="106"/>
  <c r="K1966" i="106"/>
  <c r="K1967" i="106"/>
  <c r="K1968" i="106"/>
  <c r="K1969" i="106"/>
  <c r="K1970" i="106"/>
  <c r="K1971" i="106"/>
  <c r="K1972" i="106"/>
  <c r="K1973" i="106"/>
  <c r="K1974" i="106"/>
  <c r="K1975" i="106"/>
  <c r="K1976" i="106"/>
  <c r="K1977" i="106"/>
  <c r="K1978" i="106"/>
  <c r="K1979" i="106"/>
  <c r="K1980" i="106"/>
  <c r="K1981" i="106"/>
  <c r="K1982" i="106"/>
  <c r="K1983" i="106"/>
  <c r="K1984" i="106"/>
  <c r="K1985" i="106"/>
  <c r="K1986" i="106"/>
  <c r="K1987" i="106"/>
  <c r="K1988" i="106"/>
  <c r="K1989" i="106"/>
  <c r="K1990" i="106"/>
  <c r="K1991" i="106"/>
  <c r="K1992" i="106"/>
  <c r="K1993" i="106"/>
  <c r="K1994" i="106"/>
  <c r="K1995" i="106"/>
  <c r="K1996" i="106"/>
  <c r="K1997" i="106"/>
  <c r="K1998" i="106"/>
  <c r="K1999" i="106"/>
  <c r="K2000" i="106"/>
  <c r="K2001" i="106"/>
  <c r="K2002" i="106"/>
  <c r="K2003" i="106"/>
  <c r="K2004" i="106"/>
  <c r="K2005" i="106"/>
  <c r="K2006" i="106"/>
  <c r="K2007" i="106"/>
  <c r="K2008" i="106"/>
  <c r="K2009" i="106"/>
  <c r="K2010" i="106"/>
  <c r="K2011" i="106"/>
  <c r="K2012" i="106"/>
  <c r="K2013" i="106"/>
  <c r="K2014" i="106"/>
  <c r="K2015" i="106"/>
  <c r="K2016" i="106"/>
  <c r="K2017" i="106"/>
  <c r="K2018" i="106"/>
  <c r="K2019" i="106"/>
  <c r="K2020" i="106"/>
  <c r="K2021" i="106"/>
  <c r="K2022" i="106"/>
  <c r="K2023" i="106"/>
  <c r="K2024" i="106"/>
  <c r="K2025" i="106"/>
  <c r="K2026" i="106"/>
  <c r="K2027" i="106"/>
  <c r="K2028" i="106"/>
  <c r="K2029" i="106"/>
  <c r="K2030" i="106"/>
  <c r="K2031" i="106"/>
  <c r="K2032" i="106"/>
  <c r="K2033" i="106"/>
  <c r="K2034" i="106"/>
  <c r="K2035" i="106"/>
  <c r="K2036" i="106"/>
  <c r="K2037" i="106"/>
  <c r="K2038" i="106"/>
  <c r="K2039" i="106"/>
  <c r="K2040" i="106"/>
  <c r="K2041" i="106"/>
  <c r="K2042" i="106"/>
  <c r="K2043" i="106"/>
  <c r="K2044" i="106"/>
  <c r="K2045" i="106"/>
  <c r="K2046" i="106"/>
  <c r="K2047" i="106"/>
  <c r="K2048" i="106"/>
  <c r="K2049" i="106"/>
  <c r="K2050" i="106"/>
  <c r="K2051" i="106"/>
  <c r="K2052" i="106"/>
  <c r="K2053" i="106"/>
  <c r="K2054" i="106"/>
  <c r="K2055" i="106"/>
  <c r="K2056" i="106"/>
  <c r="K2057" i="106"/>
  <c r="K2058" i="106"/>
  <c r="K2059" i="106"/>
  <c r="K2060" i="106"/>
  <c r="K2061" i="106"/>
  <c r="K2062" i="106"/>
  <c r="K2063" i="106"/>
  <c r="K2064" i="106"/>
  <c r="K2065" i="106"/>
  <c r="K2066" i="106"/>
  <c r="K2067" i="106"/>
  <c r="K2068" i="106"/>
  <c r="K2069" i="106"/>
  <c r="K2070" i="106"/>
  <c r="K2071" i="106"/>
  <c r="K2072" i="106"/>
  <c r="K2073" i="106"/>
  <c r="K2074" i="106"/>
  <c r="K2075" i="106"/>
  <c r="K2076" i="106"/>
  <c r="K2077" i="106"/>
  <c r="K2078" i="106"/>
  <c r="K2079" i="106"/>
  <c r="K2080" i="106"/>
  <c r="K2081" i="106"/>
  <c r="K2082" i="106"/>
  <c r="K2083" i="106"/>
  <c r="K2084" i="106"/>
  <c r="K2085" i="106"/>
  <c r="K2086" i="106"/>
  <c r="K2087" i="106"/>
  <c r="K2088" i="106"/>
  <c r="K2089" i="106"/>
  <c r="K2090" i="106"/>
  <c r="K2091" i="106"/>
  <c r="K2092" i="106"/>
  <c r="K2093" i="106"/>
  <c r="K2094" i="106"/>
  <c r="K2095" i="106"/>
  <c r="K2096" i="106"/>
  <c r="K2097" i="106"/>
  <c r="K2098" i="106"/>
  <c r="K2099" i="106"/>
  <c r="K2100" i="106"/>
  <c r="K2101" i="106"/>
  <c r="K2102" i="106"/>
  <c r="K2103" i="106"/>
  <c r="K2104" i="106"/>
  <c r="K2105" i="106"/>
  <c r="K2106" i="106"/>
  <c r="K2107" i="106"/>
  <c r="K2108" i="106"/>
  <c r="K2109" i="106"/>
  <c r="K2110" i="106"/>
  <c r="K2111" i="106"/>
  <c r="K2112" i="106"/>
  <c r="K2113" i="106"/>
  <c r="K2114" i="106"/>
  <c r="K2115" i="106"/>
  <c r="K2116" i="106"/>
  <c r="K2117" i="106"/>
  <c r="K2118" i="106"/>
  <c r="K2119" i="106"/>
  <c r="K2120" i="106"/>
  <c r="K2121" i="106"/>
  <c r="K2122" i="106"/>
  <c r="K2123" i="106"/>
  <c r="K2124" i="106"/>
  <c r="K2125" i="106"/>
  <c r="K2126" i="106"/>
  <c r="K2127" i="106"/>
  <c r="K2128" i="106"/>
  <c r="K2129" i="106"/>
  <c r="K2130" i="106"/>
  <c r="K2131" i="106"/>
  <c r="K2132" i="106"/>
  <c r="K2133" i="106"/>
  <c r="K2134" i="106"/>
  <c r="K2135" i="106"/>
  <c r="K2136" i="106"/>
  <c r="K2137" i="106"/>
  <c r="K2138" i="106"/>
  <c r="K2139" i="106"/>
  <c r="K2140" i="106"/>
  <c r="K2141" i="106"/>
  <c r="K2142" i="106"/>
  <c r="K2143" i="106"/>
  <c r="K2144" i="106"/>
  <c r="K2145" i="106"/>
  <c r="K2146" i="106"/>
  <c r="K2147" i="106"/>
  <c r="K2148" i="106"/>
  <c r="K2149" i="106"/>
  <c r="K2150" i="106"/>
  <c r="K2151" i="106"/>
  <c r="K2152" i="106"/>
  <c r="K2153" i="106"/>
  <c r="K2154" i="106"/>
  <c r="K2155" i="106"/>
  <c r="K2156" i="106"/>
  <c r="K2157" i="106"/>
  <c r="K2158" i="106"/>
  <c r="K2159" i="106"/>
  <c r="K2160" i="106"/>
  <c r="K2161" i="106"/>
  <c r="K2162" i="106"/>
  <c r="K2163" i="106"/>
  <c r="K2164" i="106"/>
  <c r="K2165" i="106"/>
  <c r="K2166" i="106"/>
  <c r="K2167" i="106"/>
  <c r="K2168" i="106"/>
  <c r="K2169" i="106"/>
  <c r="K2170" i="106"/>
  <c r="K2171" i="106"/>
  <c r="K2172" i="106"/>
  <c r="K2173" i="106"/>
  <c r="K2174" i="106"/>
  <c r="K2175" i="106"/>
  <c r="K2176" i="106"/>
  <c r="K2177" i="106"/>
  <c r="K2178" i="106"/>
  <c r="K2179" i="106"/>
  <c r="K2180" i="106"/>
  <c r="K2181" i="106"/>
  <c r="K2182" i="106"/>
  <c r="K2183" i="106"/>
  <c r="K2184" i="106"/>
  <c r="K2185" i="106"/>
  <c r="K2186" i="106"/>
  <c r="K2187" i="106"/>
  <c r="K2188" i="106"/>
  <c r="K2189" i="106"/>
  <c r="K2190" i="106"/>
  <c r="K2191" i="106"/>
  <c r="K2192" i="106"/>
  <c r="K2193" i="106"/>
  <c r="K2194" i="106"/>
  <c r="K2195" i="106"/>
  <c r="K2196" i="106"/>
  <c r="K2197" i="106"/>
  <c r="K2198" i="106"/>
  <c r="K2199" i="106"/>
  <c r="K2200" i="106"/>
  <c r="K2201" i="106"/>
  <c r="K2202" i="106"/>
  <c r="K2203" i="106"/>
  <c r="K2204" i="106"/>
  <c r="K2205" i="106"/>
  <c r="K2206" i="106"/>
  <c r="K2207" i="106"/>
  <c r="K2208" i="106"/>
  <c r="K2209" i="106"/>
  <c r="K2210" i="106"/>
  <c r="K2211" i="106"/>
  <c r="K2212" i="106"/>
  <c r="K2213" i="106"/>
  <c r="K2214" i="106"/>
  <c r="K2215" i="106"/>
  <c r="K2216" i="106"/>
  <c r="K2217" i="106"/>
  <c r="K2218" i="106"/>
  <c r="K2219" i="106"/>
  <c r="K2220" i="106"/>
  <c r="K2221" i="106"/>
  <c r="K2222" i="106"/>
  <c r="K2223" i="106"/>
  <c r="K2224" i="106"/>
  <c r="K2225" i="106"/>
  <c r="K2226" i="106"/>
  <c r="K2227" i="106"/>
  <c r="K2228" i="106"/>
  <c r="K2229" i="106"/>
  <c r="K2230" i="106"/>
  <c r="K2231" i="106"/>
  <c r="K2232" i="106"/>
  <c r="K2233" i="106"/>
  <c r="K2234" i="106"/>
  <c r="K2235" i="106"/>
  <c r="K2236" i="106"/>
  <c r="K2237" i="106"/>
  <c r="K2238" i="106"/>
  <c r="K2239" i="106"/>
  <c r="K2240" i="106"/>
  <c r="K2241" i="106"/>
  <c r="K2242" i="106"/>
  <c r="K2243" i="106"/>
  <c r="K2244" i="106"/>
  <c r="K2245" i="106"/>
  <c r="K2246" i="106"/>
  <c r="K2247" i="106"/>
  <c r="K2248" i="106"/>
  <c r="K2249" i="106"/>
  <c r="K2250" i="106"/>
  <c r="K2251" i="106"/>
  <c r="K2252" i="106"/>
  <c r="K2253" i="106"/>
  <c r="K2254" i="106"/>
  <c r="K2255" i="106"/>
  <c r="K2256" i="106"/>
  <c r="K2257" i="106"/>
  <c r="K2258" i="106"/>
  <c r="K2259" i="106"/>
  <c r="K2260" i="106"/>
  <c r="K2261" i="106"/>
  <c r="K2262" i="106"/>
  <c r="K2263" i="106"/>
  <c r="K2264" i="106"/>
  <c r="K2265" i="106"/>
  <c r="K2266" i="106"/>
  <c r="K2267" i="106"/>
  <c r="K2268" i="106"/>
  <c r="K2269" i="106"/>
  <c r="K2270" i="106"/>
  <c r="K2271" i="106"/>
  <c r="K2272" i="106"/>
  <c r="K2273" i="106"/>
  <c r="K2274" i="106"/>
  <c r="K2275" i="106"/>
  <c r="K2276" i="106"/>
  <c r="K2277" i="106"/>
  <c r="K2278" i="106"/>
  <c r="K2279" i="106"/>
  <c r="K2280" i="106"/>
  <c r="K2281" i="106"/>
  <c r="K2282" i="106"/>
  <c r="K2283" i="106"/>
  <c r="K2284" i="106"/>
  <c r="K2285" i="106"/>
  <c r="K2286" i="106"/>
  <c r="K2287" i="106"/>
  <c r="K2288" i="106"/>
  <c r="K2289" i="106"/>
  <c r="K2290" i="106"/>
  <c r="K2291" i="106"/>
  <c r="K2292" i="106"/>
  <c r="K2293" i="106"/>
  <c r="K2294" i="106"/>
  <c r="K2295" i="106"/>
  <c r="K2296" i="106"/>
  <c r="K2297" i="106"/>
  <c r="K2298" i="106"/>
  <c r="K2299" i="106"/>
  <c r="K2300" i="106"/>
  <c r="K2301" i="106"/>
  <c r="K2302" i="106"/>
  <c r="K2303" i="106"/>
  <c r="K2304" i="106"/>
  <c r="K2305" i="106"/>
  <c r="K2306" i="106"/>
  <c r="K2307" i="106"/>
  <c r="K2308" i="106"/>
  <c r="K2309" i="106"/>
  <c r="K2310" i="106"/>
  <c r="K2311" i="106"/>
  <c r="K2312" i="106"/>
  <c r="K2313" i="106"/>
  <c r="K2314" i="106"/>
  <c r="K2315" i="106"/>
  <c r="K2316" i="106"/>
  <c r="K2317" i="106"/>
  <c r="K2318" i="106"/>
  <c r="K2319" i="106"/>
  <c r="K2320" i="106"/>
  <c r="K2321" i="106"/>
  <c r="K2322" i="106"/>
  <c r="K2323" i="106"/>
  <c r="K2324" i="106"/>
  <c r="K2325" i="106"/>
  <c r="K2326" i="106"/>
  <c r="K2327" i="106"/>
  <c r="K2328" i="106"/>
  <c r="K2329" i="106"/>
  <c r="K2330" i="106"/>
  <c r="K2331" i="106"/>
  <c r="K2332" i="106"/>
  <c r="K2333" i="106"/>
  <c r="K2334" i="106"/>
  <c r="K2335" i="106"/>
  <c r="K2336" i="106"/>
  <c r="K2337" i="106"/>
  <c r="K2338" i="106"/>
  <c r="K2339" i="106"/>
  <c r="K2340" i="106"/>
  <c r="K2341" i="106"/>
  <c r="K2342" i="106"/>
  <c r="K2343" i="106"/>
  <c r="K2344" i="106"/>
  <c r="K2345" i="106"/>
  <c r="K2346" i="106"/>
  <c r="K2347" i="106"/>
  <c r="K2348" i="106"/>
  <c r="K2349" i="106"/>
  <c r="K2350" i="106"/>
  <c r="K2351" i="106"/>
  <c r="K2352" i="106"/>
  <c r="K2353" i="106"/>
  <c r="K2354" i="106"/>
  <c r="K2355" i="106"/>
  <c r="K2356" i="106"/>
  <c r="K2357" i="106"/>
  <c r="K2358" i="106"/>
  <c r="K2359" i="106"/>
  <c r="K2360" i="106"/>
  <c r="K2361" i="106"/>
  <c r="K2362" i="106"/>
  <c r="K2363" i="106"/>
  <c r="K2364" i="106"/>
  <c r="K2365" i="106"/>
  <c r="K2366" i="106"/>
  <c r="K2367" i="106"/>
  <c r="K2368" i="106"/>
  <c r="K2369" i="106"/>
  <c r="K2370" i="106"/>
  <c r="K2371" i="106"/>
  <c r="K2372" i="106"/>
  <c r="K2373" i="106"/>
  <c r="K2374" i="106"/>
  <c r="K2375" i="106"/>
  <c r="K2376" i="106"/>
  <c r="K2377" i="106"/>
  <c r="K2378" i="106"/>
  <c r="K2379" i="106"/>
  <c r="K2380" i="106"/>
  <c r="K2381" i="106"/>
  <c r="K2382" i="106"/>
  <c r="K2383" i="106"/>
  <c r="K2384" i="106"/>
  <c r="K2385" i="106"/>
  <c r="K2386" i="106"/>
  <c r="K2387" i="106"/>
  <c r="K2388" i="106"/>
  <c r="K2389" i="106"/>
  <c r="K2390" i="106"/>
  <c r="K2391" i="106"/>
  <c r="K2392" i="106"/>
  <c r="K2393" i="106"/>
  <c r="K2394" i="106"/>
  <c r="K2395" i="106"/>
  <c r="K2396" i="106"/>
  <c r="K2397" i="106"/>
  <c r="K2398" i="106"/>
  <c r="K2399" i="106"/>
  <c r="K2400" i="106"/>
  <c r="K2401" i="106"/>
  <c r="K2402" i="106"/>
  <c r="K2403" i="106"/>
  <c r="K2404" i="106"/>
  <c r="K2405" i="106"/>
  <c r="K2406" i="106"/>
  <c r="K2407" i="106"/>
  <c r="K2408" i="106"/>
  <c r="K2409" i="106"/>
  <c r="K2410" i="106"/>
  <c r="K2411" i="106"/>
  <c r="K2412" i="106"/>
  <c r="K2413" i="106"/>
  <c r="K2414" i="106"/>
  <c r="K2415" i="106"/>
  <c r="K2416" i="106"/>
  <c r="K2417" i="106"/>
  <c r="K2418" i="106"/>
  <c r="K2419" i="106"/>
  <c r="K2420" i="106"/>
  <c r="K2421" i="106"/>
  <c r="K2422" i="106"/>
  <c r="K2423" i="106"/>
  <c r="K2424" i="106"/>
  <c r="K2425" i="106"/>
  <c r="K2426" i="106"/>
  <c r="K2427" i="106"/>
  <c r="K2428" i="106"/>
  <c r="K2429" i="106"/>
  <c r="K2430" i="106"/>
  <c r="K2431" i="106"/>
  <c r="K2432" i="106"/>
  <c r="K2433" i="106"/>
  <c r="K2434" i="106"/>
  <c r="K2435" i="106"/>
  <c r="K2436" i="106"/>
  <c r="K2437" i="106"/>
  <c r="K2438" i="106"/>
  <c r="K2439" i="106"/>
  <c r="K2440" i="106"/>
  <c r="K2441" i="106"/>
  <c r="K2442" i="106"/>
  <c r="K2443" i="106"/>
  <c r="K2444" i="106"/>
  <c r="K2445" i="106"/>
  <c r="K2446" i="106"/>
  <c r="K2447" i="106"/>
  <c r="K2448" i="106"/>
  <c r="K2449" i="106"/>
  <c r="K2450" i="106"/>
  <c r="K2451" i="106"/>
  <c r="K2452" i="106"/>
  <c r="K2453" i="106"/>
  <c r="K2454" i="106"/>
  <c r="K2455" i="106"/>
  <c r="K2456" i="106"/>
  <c r="K2457" i="106"/>
  <c r="K2458" i="106"/>
  <c r="K2459" i="106"/>
  <c r="K2460" i="106"/>
  <c r="K2461" i="106"/>
  <c r="K2462" i="106"/>
  <c r="K2463" i="106"/>
  <c r="K2464" i="106"/>
  <c r="K2465" i="106"/>
  <c r="K2466" i="106"/>
  <c r="K2467" i="106"/>
  <c r="K2468" i="106"/>
  <c r="K2469" i="106"/>
  <c r="K2470" i="106"/>
  <c r="K2471" i="106"/>
  <c r="K2472" i="106"/>
  <c r="K2473" i="106"/>
  <c r="K2474" i="106"/>
  <c r="K2475" i="106"/>
  <c r="K2476" i="106"/>
  <c r="K2477" i="106"/>
  <c r="K2478" i="106"/>
  <c r="K2479" i="106"/>
  <c r="K2480" i="106"/>
  <c r="K2481" i="106"/>
  <c r="K2482" i="106"/>
  <c r="K2483" i="106"/>
  <c r="K2484" i="106"/>
  <c r="K2485" i="106"/>
  <c r="K2486" i="106"/>
  <c r="K2487" i="106"/>
  <c r="K2488" i="106"/>
  <c r="K2489" i="106"/>
  <c r="K2490" i="106"/>
  <c r="K2491" i="106"/>
  <c r="K2492" i="106"/>
  <c r="K2493" i="106"/>
  <c r="K2494" i="106"/>
  <c r="K2495" i="106"/>
  <c r="K2496" i="106"/>
  <c r="K2497" i="106"/>
  <c r="K2498" i="106"/>
  <c r="K2499" i="106"/>
  <c r="K2500" i="106"/>
  <c r="K2501" i="106"/>
  <c r="K2502" i="106"/>
  <c r="K2503" i="106"/>
  <c r="K2504" i="106"/>
  <c r="K2505" i="106"/>
  <c r="K2506" i="106"/>
  <c r="K2507" i="106"/>
  <c r="K2508" i="106"/>
  <c r="K2509" i="106"/>
  <c r="K2510" i="106"/>
  <c r="K2511" i="106"/>
  <c r="K2512" i="106"/>
  <c r="K2513" i="106"/>
  <c r="K2514" i="106"/>
  <c r="K2515" i="106"/>
  <c r="K2516" i="106"/>
  <c r="K2517" i="106"/>
  <c r="K2518" i="106"/>
  <c r="K2519" i="106"/>
  <c r="K2520" i="106"/>
  <c r="K2521" i="106"/>
  <c r="K2522" i="106"/>
  <c r="K2523" i="106"/>
  <c r="K2524" i="106"/>
  <c r="K2525" i="106"/>
  <c r="K2526" i="106"/>
  <c r="K2527" i="106"/>
  <c r="K2528" i="106"/>
  <c r="K2529" i="106"/>
  <c r="K2530" i="106"/>
  <c r="K2531" i="106"/>
  <c r="K2532" i="106"/>
  <c r="K2533" i="106"/>
  <c r="K2534" i="106"/>
  <c r="K2535" i="106"/>
  <c r="K2536" i="106"/>
  <c r="K2537" i="106"/>
  <c r="K2538" i="106"/>
  <c r="K2539" i="106"/>
  <c r="K2540" i="106"/>
  <c r="K2541" i="106"/>
  <c r="K2542" i="106"/>
  <c r="K2543" i="106"/>
  <c r="K2544" i="106"/>
  <c r="K2545" i="106"/>
  <c r="K2546" i="106"/>
  <c r="K2547" i="106"/>
  <c r="K2548" i="106"/>
  <c r="K2549" i="106"/>
  <c r="K2550" i="106"/>
  <c r="K2551" i="106"/>
  <c r="K2552" i="106"/>
  <c r="K2553" i="106"/>
  <c r="K2554" i="106"/>
  <c r="K2555" i="106"/>
  <c r="K2556" i="106"/>
  <c r="K2557" i="106"/>
  <c r="K2558" i="106"/>
  <c r="K2559" i="106"/>
  <c r="K2560" i="106"/>
  <c r="K2561" i="106"/>
  <c r="K2562" i="106"/>
  <c r="K2563" i="106"/>
  <c r="K2564" i="106"/>
  <c r="K2565" i="106"/>
  <c r="K2566" i="106"/>
  <c r="K2567" i="106"/>
  <c r="K2568" i="106"/>
  <c r="K2569" i="106"/>
  <c r="K2570" i="106"/>
  <c r="K2571" i="106"/>
  <c r="K2572" i="106"/>
  <c r="K2573" i="106"/>
  <c r="K2574" i="106"/>
  <c r="K2575" i="106"/>
  <c r="K2576" i="106"/>
  <c r="K2577" i="106"/>
  <c r="K2578" i="106"/>
  <c r="K2579" i="106"/>
  <c r="K2580" i="106"/>
  <c r="K2581" i="106"/>
  <c r="K2582" i="106"/>
  <c r="K2583" i="106"/>
  <c r="K2584" i="106"/>
  <c r="K2585" i="106"/>
  <c r="K2586" i="106"/>
  <c r="K2587" i="106"/>
  <c r="K2588" i="106"/>
  <c r="K2589" i="106"/>
  <c r="K2590" i="106"/>
  <c r="K2591" i="106"/>
  <c r="K2592" i="106"/>
  <c r="K2593" i="106"/>
  <c r="K2594" i="106"/>
  <c r="K2595" i="106"/>
  <c r="K2596" i="106"/>
  <c r="K2597" i="106"/>
  <c r="K2598" i="106"/>
  <c r="K2599" i="106"/>
  <c r="K2600" i="106"/>
  <c r="K2601" i="106"/>
  <c r="K2602" i="106"/>
  <c r="K2603" i="106"/>
  <c r="K2604" i="106"/>
  <c r="K2605" i="106"/>
  <c r="K2606" i="106"/>
  <c r="K2607" i="106"/>
  <c r="K2608" i="106"/>
  <c r="K2609" i="106"/>
  <c r="K2610" i="106"/>
  <c r="K2611" i="106"/>
  <c r="K2612" i="106"/>
  <c r="K2613" i="106"/>
  <c r="K2614" i="106"/>
  <c r="K2615" i="106"/>
  <c r="K2616" i="106"/>
  <c r="K2617" i="106"/>
  <c r="K2618" i="106"/>
  <c r="K2619" i="106"/>
  <c r="K2620" i="106"/>
  <c r="K2621" i="106"/>
  <c r="K2622" i="106"/>
  <c r="K2623" i="106"/>
  <c r="K2624" i="106"/>
  <c r="K2625" i="106"/>
  <c r="K2626" i="106"/>
  <c r="K2627" i="106"/>
  <c r="K2628" i="106"/>
  <c r="K2629" i="106"/>
  <c r="K2630" i="106"/>
  <c r="K2631" i="106"/>
  <c r="K2632" i="106"/>
  <c r="K2633" i="106"/>
  <c r="K2634" i="106"/>
  <c r="K2635" i="106"/>
  <c r="K2636" i="106"/>
  <c r="K2637" i="106"/>
  <c r="K2638" i="106"/>
  <c r="K2639" i="106"/>
  <c r="K2640" i="106"/>
  <c r="K2641" i="106"/>
  <c r="K2642" i="106"/>
  <c r="K2643" i="106"/>
  <c r="K2644" i="106"/>
  <c r="K2645" i="106"/>
  <c r="K2646" i="106"/>
  <c r="K2647" i="106"/>
  <c r="K2648" i="106"/>
  <c r="K2649" i="106"/>
  <c r="K2650" i="106"/>
  <c r="K2651" i="106"/>
  <c r="K2652" i="106"/>
  <c r="K2653" i="106"/>
  <c r="K2654" i="106"/>
  <c r="K2655" i="106"/>
  <c r="K2656" i="106"/>
  <c r="K2657" i="106"/>
  <c r="K2658" i="106"/>
  <c r="K2659" i="106"/>
  <c r="K2660" i="106"/>
  <c r="K2661" i="106"/>
  <c r="K2662" i="106"/>
  <c r="K2663" i="106"/>
  <c r="K2664" i="106"/>
  <c r="K2665" i="106"/>
  <c r="K2666" i="106"/>
  <c r="K2667" i="106"/>
  <c r="K2668" i="106"/>
  <c r="K2669" i="106"/>
  <c r="K2670" i="106"/>
  <c r="K2671" i="106"/>
  <c r="K2672" i="106"/>
  <c r="K2673" i="106"/>
  <c r="K2674" i="106"/>
  <c r="K2675" i="106"/>
  <c r="K2676" i="106"/>
  <c r="K2677" i="106"/>
  <c r="K2678" i="106"/>
  <c r="K2679" i="106"/>
  <c r="K2680" i="106"/>
  <c r="K2681" i="106"/>
  <c r="K2682" i="106"/>
  <c r="K2683" i="106"/>
  <c r="K2684" i="106"/>
  <c r="K2685" i="106"/>
  <c r="K2686" i="106"/>
  <c r="K2687" i="106"/>
  <c r="K2688" i="106"/>
  <c r="K2689" i="106"/>
  <c r="K2690" i="106"/>
  <c r="K2691" i="106"/>
  <c r="K2692" i="106"/>
  <c r="K2693" i="106"/>
  <c r="K2694" i="106"/>
  <c r="K2695" i="106"/>
  <c r="K2696" i="106"/>
  <c r="K2697" i="106"/>
  <c r="K2698" i="106"/>
  <c r="K2699" i="106"/>
  <c r="K2700" i="106"/>
  <c r="K2701" i="106"/>
  <c r="K2702" i="106"/>
  <c r="K2703" i="106"/>
  <c r="K2704" i="106"/>
  <c r="K2705" i="106"/>
  <c r="K2706" i="106"/>
  <c r="K2707" i="106"/>
  <c r="K2708" i="106"/>
  <c r="K2709" i="106"/>
  <c r="K2710" i="106"/>
  <c r="K2711" i="106"/>
  <c r="K2712" i="106"/>
  <c r="K2713" i="106"/>
  <c r="K2714" i="106"/>
  <c r="K2715" i="106"/>
  <c r="K2716" i="106"/>
  <c r="K2717" i="106"/>
  <c r="K2718" i="106"/>
  <c r="K2719" i="106"/>
  <c r="K2720" i="106"/>
  <c r="K2721" i="106"/>
  <c r="K2722" i="106"/>
  <c r="K2723" i="106"/>
  <c r="K2724" i="106"/>
  <c r="K2725" i="106"/>
  <c r="K2726" i="106"/>
  <c r="K2727" i="106"/>
  <c r="K2728" i="106"/>
  <c r="K2729" i="106"/>
  <c r="K2730" i="106"/>
  <c r="K2731" i="106"/>
  <c r="K2732" i="106"/>
  <c r="K2733" i="106"/>
  <c r="K2734" i="106"/>
  <c r="K2735" i="106"/>
  <c r="K2736" i="106"/>
  <c r="K2737" i="106"/>
  <c r="K2738" i="106"/>
  <c r="K2739" i="106"/>
  <c r="K2740" i="106"/>
  <c r="K2741" i="106"/>
  <c r="K2742" i="106"/>
  <c r="K2743" i="106"/>
  <c r="K2744" i="106"/>
  <c r="K2745" i="106"/>
  <c r="K2746" i="106"/>
  <c r="K2747" i="106"/>
  <c r="K2748" i="106"/>
  <c r="K2749" i="106"/>
  <c r="K2750" i="106"/>
  <c r="K2751" i="106"/>
  <c r="K2752" i="106"/>
  <c r="K2753" i="106"/>
  <c r="K2754" i="106"/>
  <c r="K2755" i="106"/>
  <c r="K2756" i="106"/>
  <c r="K2757" i="106"/>
  <c r="K2758" i="106"/>
  <c r="K2759" i="106"/>
  <c r="K2760" i="106"/>
  <c r="K2761" i="106"/>
  <c r="K2762" i="106"/>
  <c r="K2763" i="106"/>
  <c r="K2764" i="106"/>
  <c r="K2765" i="106"/>
  <c r="K2766" i="106"/>
  <c r="K2767" i="106"/>
  <c r="K2768" i="106"/>
  <c r="K2769" i="106"/>
  <c r="K2770" i="106"/>
  <c r="K2771" i="106"/>
  <c r="K2772" i="106"/>
  <c r="K2773" i="106"/>
  <c r="K2774" i="106"/>
  <c r="K2775" i="106"/>
  <c r="K2776" i="106"/>
  <c r="K2777" i="106"/>
  <c r="K2778" i="106"/>
  <c r="K2779" i="106"/>
  <c r="K2780" i="106"/>
  <c r="K2781" i="106"/>
  <c r="K2782" i="106"/>
  <c r="K2783" i="106"/>
  <c r="K2784" i="106"/>
  <c r="K2785" i="106"/>
  <c r="K2786" i="106"/>
  <c r="K2787" i="106"/>
  <c r="K2788" i="106"/>
  <c r="K2789" i="106"/>
  <c r="K2790" i="106"/>
  <c r="K2791" i="106"/>
  <c r="K2792" i="106"/>
  <c r="K2793" i="106"/>
  <c r="K2794" i="106"/>
  <c r="K2795" i="106"/>
  <c r="K2796" i="106"/>
  <c r="K2797" i="106"/>
  <c r="K2798" i="106"/>
  <c r="K2799" i="106"/>
  <c r="K2800" i="106"/>
  <c r="K2801" i="106"/>
  <c r="K2802" i="106"/>
  <c r="K2803" i="106"/>
  <c r="K2804" i="106"/>
  <c r="K2805" i="106"/>
  <c r="K2806" i="106"/>
  <c r="K2807" i="106"/>
  <c r="K2808" i="106"/>
  <c r="K2809" i="106"/>
  <c r="K2810" i="106"/>
  <c r="K2811" i="106"/>
  <c r="K2812" i="106"/>
  <c r="K2813" i="106"/>
  <c r="K2814" i="106"/>
  <c r="K2815" i="106"/>
  <c r="K2816" i="106"/>
  <c r="K2817" i="106"/>
  <c r="K2818" i="106"/>
  <c r="K2819" i="106"/>
  <c r="K2820" i="106"/>
  <c r="K2821" i="106"/>
  <c r="K2822" i="106"/>
  <c r="K2823" i="106"/>
  <c r="K2824" i="106"/>
  <c r="K2825" i="106"/>
  <c r="K2826" i="106"/>
  <c r="K2827" i="106"/>
  <c r="K2828" i="106"/>
  <c r="K2829" i="106"/>
  <c r="K2830" i="106"/>
  <c r="K2831" i="106"/>
  <c r="K2832" i="106"/>
  <c r="K2833" i="106"/>
  <c r="K2834" i="106"/>
  <c r="K2835" i="106"/>
  <c r="K2836" i="106"/>
  <c r="K2837" i="106"/>
  <c r="K2838" i="106"/>
  <c r="K2839" i="106"/>
  <c r="K2840" i="106"/>
  <c r="K2841" i="106"/>
  <c r="K2842" i="106"/>
  <c r="K2843" i="106"/>
  <c r="K2844" i="106"/>
  <c r="K2845" i="106"/>
  <c r="K2846" i="106"/>
  <c r="K2847" i="106"/>
  <c r="K2848" i="106"/>
  <c r="K2849" i="106"/>
  <c r="K2850" i="106"/>
  <c r="K2851" i="106"/>
  <c r="K2852" i="106"/>
  <c r="K2853" i="106"/>
  <c r="K2854" i="106"/>
  <c r="K2855" i="106"/>
  <c r="K2856" i="106"/>
  <c r="K2857" i="106"/>
  <c r="K2858" i="106"/>
  <c r="K2859" i="106"/>
  <c r="K2860" i="106"/>
  <c r="K2861" i="106"/>
  <c r="K2862" i="106"/>
  <c r="K2863" i="106"/>
  <c r="K2864" i="106"/>
  <c r="K2865" i="106"/>
  <c r="K2866" i="106"/>
  <c r="K2867" i="106"/>
  <c r="K2868" i="106"/>
  <c r="K2869" i="106"/>
  <c r="K2870" i="106"/>
  <c r="K2871" i="106"/>
  <c r="K2872" i="106"/>
  <c r="K2873" i="106"/>
  <c r="K2874" i="106"/>
  <c r="K2875" i="106"/>
  <c r="K2876" i="106"/>
  <c r="K2877" i="106"/>
  <c r="K2878" i="106"/>
  <c r="K2879" i="106"/>
  <c r="K2880" i="106"/>
  <c r="K2881" i="106"/>
  <c r="K2882" i="106"/>
  <c r="K2883" i="106"/>
  <c r="K2884" i="106"/>
  <c r="K2885" i="106"/>
  <c r="K2886" i="106"/>
  <c r="K2887" i="106"/>
  <c r="K2888" i="106"/>
  <c r="K2889" i="106"/>
  <c r="K2890" i="106"/>
  <c r="K2891" i="106"/>
  <c r="K2892" i="106"/>
  <c r="K2893" i="106"/>
  <c r="K2894" i="106"/>
  <c r="K2895" i="106"/>
  <c r="K2896" i="106"/>
  <c r="K2897" i="106"/>
  <c r="K2898" i="106"/>
  <c r="K2899" i="106"/>
  <c r="K2900" i="106"/>
  <c r="K2901" i="106"/>
  <c r="K2902" i="106"/>
  <c r="K2903" i="106"/>
  <c r="K2904" i="106"/>
  <c r="K2905" i="106"/>
  <c r="K2906" i="106"/>
  <c r="K2907" i="106"/>
  <c r="K2908" i="106"/>
  <c r="K2909" i="106"/>
  <c r="K2910" i="106"/>
  <c r="K2911" i="106"/>
  <c r="K2912" i="106"/>
  <c r="K2913" i="106"/>
  <c r="K2914" i="106"/>
  <c r="K2915" i="106"/>
  <c r="K2916" i="106"/>
  <c r="K2917" i="106"/>
  <c r="K2918" i="106"/>
  <c r="K2919" i="106"/>
  <c r="K2920" i="106"/>
  <c r="K2921" i="106"/>
  <c r="K2922" i="106"/>
  <c r="K2923" i="106"/>
  <c r="K2924" i="106"/>
  <c r="K2925" i="106"/>
  <c r="K2926" i="106"/>
  <c r="K2927" i="106"/>
  <c r="K2928" i="106"/>
  <c r="K2929" i="106"/>
  <c r="K2930" i="106"/>
  <c r="K2931" i="106"/>
  <c r="K2932" i="106"/>
  <c r="K2933" i="106"/>
  <c r="K2934" i="106"/>
  <c r="K2935" i="106"/>
  <c r="K2936" i="106"/>
  <c r="K2937" i="106"/>
  <c r="K2938" i="106"/>
  <c r="K2939" i="106"/>
  <c r="K2940" i="106"/>
  <c r="K2941" i="106"/>
  <c r="K2942" i="106"/>
  <c r="K2943" i="106"/>
  <c r="K2944" i="106"/>
  <c r="K2945" i="106"/>
  <c r="K2946" i="106"/>
  <c r="K2947" i="106"/>
  <c r="K2948" i="106"/>
  <c r="K2949" i="106"/>
  <c r="K2950" i="106"/>
  <c r="K2951" i="106"/>
  <c r="K2952" i="106"/>
  <c r="K2953" i="106"/>
  <c r="K2954" i="106"/>
  <c r="K2955" i="106"/>
  <c r="K2956" i="106"/>
  <c r="K2957" i="106"/>
  <c r="K2958" i="106"/>
  <c r="K2959" i="106"/>
  <c r="K2960" i="106"/>
  <c r="K2961" i="106"/>
  <c r="K2962" i="106"/>
  <c r="K2963" i="106"/>
  <c r="K2964" i="106"/>
  <c r="K2965" i="106"/>
  <c r="K2966" i="106"/>
  <c r="K2967" i="106"/>
  <c r="K2968" i="106"/>
  <c r="K2969" i="106"/>
  <c r="K2970" i="106"/>
  <c r="K2971" i="106"/>
  <c r="K2972" i="106"/>
  <c r="K2973" i="106"/>
  <c r="K2974" i="106"/>
  <c r="K2975" i="106"/>
  <c r="K2976" i="106"/>
  <c r="K2977" i="106"/>
  <c r="K2978" i="106"/>
  <c r="K2979" i="106"/>
  <c r="K2980" i="106"/>
  <c r="K2981" i="106"/>
  <c r="K2982" i="106"/>
  <c r="K2983" i="106"/>
  <c r="K2984" i="106"/>
  <c r="K2985" i="106"/>
  <c r="K2986" i="106"/>
  <c r="K2987" i="106"/>
  <c r="K2988" i="106"/>
  <c r="K2989" i="106"/>
  <c r="K2990" i="106"/>
  <c r="K2991" i="106"/>
  <c r="K2992" i="106"/>
  <c r="K2993" i="106"/>
  <c r="K2994" i="106"/>
  <c r="K2995" i="106"/>
  <c r="K2996" i="106"/>
  <c r="K2997" i="106"/>
  <c r="K2998" i="106"/>
  <c r="K2999" i="106"/>
  <c r="K3000" i="106"/>
  <c r="K3001" i="106"/>
  <c r="K3002" i="106"/>
  <c r="K3003" i="106"/>
  <c r="K3004" i="106"/>
  <c r="K3005" i="106"/>
  <c r="K3006" i="106"/>
  <c r="K3007" i="106"/>
  <c r="K3008" i="106"/>
  <c r="K3009" i="106"/>
  <c r="K3010" i="106"/>
  <c r="K3011" i="106"/>
  <c r="K3012" i="106"/>
  <c r="K3013" i="106"/>
  <c r="K3014" i="106"/>
  <c r="K3015" i="106"/>
  <c r="K3016" i="106"/>
  <c r="K3017" i="106"/>
  <c r="K3018" i="106"/>
  <c r="K3019" i="106"/>
  <c r="K3020" i="106"/>
  <c r="K3021" i="106"/>
  <c r="K3022" i="106"/>
  <c r="K3023" i="106"/>
  <c r="K3024" i="106"/>
  <c r="K3025" i="106"/>
  <c r="K3026" i="106"/>
  <c r="K3027" i="106"/>
  <c r="K3028" i="106"/>
  <c r="K3029" i="106"/>
  <c r="K3030" i="106"/>
  <c r="K3031" i="106"/>
  <c r="K3032" i="106"/>
  <c r="K3033" i="106"/>
  <c r="K3034" i="106"/>
  <c r="K3035" i="106"/>
  <c r="K3036" i="106"/>
  <c r="K3037" i="106"/>
  <c r="K3038" i="106"/>
  <c r="K3039" i="106"/>
  <c r="K3040" i="106"/>
  <c r="K3041" i="106"/>
  <c r="K3042" i="106"/>
  <c r="K3043" i="106"/>
  <c r="K3044" i="106"/>
  <c r="K3045" i="106"/>
  <c r="K3046" i="106"/>
  <c r="K3047" i="106"/>
  <c r="K3048" i="106"/>
  <c r="K3049" i="106"/>
  <c r="K3050" i="106"/>
  <c r="K3051" i="106"/>
  <c r="K3052" i="106"/>
  <c r="K3053" i="106"/>
  <c r="K3054" i="106"/>
  <c r="K3055" i="106"/>
  <c r="K3056" i="106"/>
  <c r="K3057" i="106"/>
  <c r="K3058" i="106"/>
  <c r="K3059" i="106"/>
  <c r="K3060" i="106"/>
  <c r="K3061" i="106"/>
  <c r="K3062" i="106"/>
  <c r="K3063" i="106"/>
  <c r="K3064" i="106"/>
  <c r="K3065" i="106"/>
  <c r="K3066" i="106"/>
  <c r="K3067" i="106"/>
  <c r="K3068" i="106"/>
  <c r="K3069" i="106"/>
  <c r="K3070" i="106"/>
  <c r="K3071" i="106"/>
  <c r="K3072" i="106"/>
  <c r="K3073" i="106"/>
  <c r="K3074" i="106"/>
  <c r="K3075" i="106"/>
  <c r="K3076" i="106"/>
  <c r="K3077" i="106"/>
  <c r="K3078" i="106"/>
  <c r="K3079" i="106"/>
  <c r="K3080" i="106"/>
  <c r="K3081" i="106"/>
  <c r="K3082" i="106"/>
  <c r="K3083" i="106"/>
  <c r="K3084" i="106"/>
  <c r="K3085" i="106"/>
  <c r="K3086" i="106"/>
  <c r="K3087" i="106"/>
  <c r="K3088" i="106"/>
  <c r="K3089" i="106"/>
  <c r="K3090" i="106"/>
  <c r="K3091" i="106"/>
  <c r="K3092" i="106"/>
  <c r="K3093" i="106"/>
  <c r="K3094" i="106"/>
  <c r="K3095" i="106"/>
  <c r="K3096" i="106"/>
  <c r="K3097" i="106"/>
  <c r="K3098" i="106"/>
  <c r="K3099" i="106"/>
  <c r="K3100" i="106"/>
  <c r="K3101" i="106"/>
  <c r="K3102" i="106"/>
  <c r="K3103" i="106"/>
  <c r="K3104" i="106"/>
  <c r="K3105" i="106"/>
  <c r="K3106" i="106"/>
  <c r="K3107" i="106"/>
  <c r="K3108" i="106"/>
  <c r="K3109" i="106"/>
  <c r="K3110" i="106"/>
  <c r="K3111" i="106"/>
  <c r="K3112" i="106"/>
  <c r="K3113" i="106"/>
  <c r="K3114" i="106"/>
  <c r="K3115" i="106"/>
  <c r="K3116" i="106"/>
  <c r="K3117" i="106"/>
  <c r="K3118" i="106"/>
  <c r="K3119" i="106"/>
  <c r="K3120" i="106"/>
  <c r="K3121" i="106"/>
  <c r="K3122" i="106"/>
  <c r="K3123" i="106"/>
  <c r="K3124" i="106"/>
  <c r="K3125" i="106"/>
  <c r="K3126" i="106"/>
  <c r="K3127" i="106"/>
  <c r="K3128" i="106"/>
  <c r="K3129" i="106"/>
  <c r="K3130" i="106"/>
  <c r="K3131" i="106"/>
  <c r="K3132" i="106"/>
  <c r="K3133" i="106"/>
  <c r="K3134" i="106"/>
  <c r="K3135" i="106"/>
  <c r="K3136" i="106"/>
  <c r="K3137" i="106"/>
  <c r="K3138" i="106"/>
  <c r="K3139" i="106"/>
  <c r="K3140" i="106"/>
  <c r="K3141" i="106"/>
  <c r="K3142" i="106"/>
  <c r="K3143" i="106"/>
  <c r="K3144" i="106"/>
  <c r="K3145" i="106"/>
  <c r="K3146" i="106"/>
  <c r="K3147" i="106"/>
  <c r="K3148" i="106"/>
  <c r="K3149" i="106"/>
  <c r="K3150" i="106"/>
  <c r="K3151" i="106"/>
  <c r="K3152" i="106"/>
  <c r="K3153" i="106"/>
  <c r="K3154" i="106"/>
  <c r="K3155" i="106"/>
  <c r="K3156" i="106"/>
  <c r="K3157" i="106"/>
  <c r="K3158" i="106"/>
  <c r="K3159" i="106"/>
  <c r="K3160" i="106"/>
  <c r="K3161" i="106"/>
  <c r="K3162" i="106"/>
  <c r="K3163" i="106"/>
  <c r="K3164" i="106"/>
  <c r="K3165" i="106"/>
  <c r="K3166" i="106"/>
  <c r="K3167" i="106"/>
  <c r="K3168" i="106"/>
  <c r="K3169" i="106"/>
  <c r="K3170" i="106"/>
  <c r="K3171" i="106"/>
  <c r="K3172" i="106"/>
  <c r="K3173" i="106"/>
  <c r="K3174" i="106"/>
  <c r="K3175" i="106"/>
  <c r="K3176" i="106"/>
  <c r="K3177" i="106"/>
  <c r="K3178" i="106"/>
  <c r="K3179" i="106"/>
  <c r="K3180" i="106"/>
  <c r="K3181" i="106"/>
  <c r="K3182" i="106"/>
  <c r="K3183" i="106"/>
  <c r="K3184" i="106"/>
  <c r="K3185" i="106"/>
  <c r="K3186" i="106"/>
  <c r="K3187" i="106"/>
  <c r="K3188" i="106"/>
  <c r="K3189" i="106"/>
  <c r="K3190" i="106"/>
  <c r="K3191" i="106"/>
  <c r="K3192" i="106"/>
  <c r="K3193" i="106"/>
  <c r="K3194" i="106"/>
  <c r="K3195" i="106"/>
  <c r="K3196" i="106"/>
  <c r="K3197" i="106"/>
  <c r="K3198" i="106"/>
  <c r="K3199" i="106"/>
  <c r="K3200" i="106"/>
  <c r="K3201" i="106"/>
  <c r="K3202" i="106"/>
  <c r="K3203" i="106"/>
  <c r="K3204" i="106"/>
  <c r="K3205" i="106"/>
  <c r="K3206" i="106"/>
  <c r="K3207" i="106"/>
  <c r="K3208" i="106"/>
  <c r="K3209" i="106"/>
  <c r="K3210" i="106"/>
  <c r="K3211" i="106"/>
  <c r="K3212" i="106"/>
  <c r="K3213" i="106"/>
  <c r="K3214" i="106"/>
  <c r="K3215" i="106"/>
  <c r="K3216" i="106"/>
  <c r="K3217" i="106"/>
  <c r="K3218" i="106"/>
  <c r="K3219" i="106"/>
  <c r="K3220" i="106"/>
  <c r="K3221" i="106"/>
  <c r="K3222" i="106"/>
  <c r="K3223" i="106"/>
  <c r="K3224" i="106"/>
  <c r="K3225" i="106"/>
  <c r="K3226" i="106"/>
  <c r="K3227" i="106"/>
  <c r="K3228" i="106"/>
  <c r="K3229" i="106"/>
  <c r="K3230" i="106"/>
  <c r="K3231" i="106"/>
  <c r="K3232" i="106"/>
  <c r="K3233" i="106"/>
  <c r="K3234" i="106"/>
  <c r="K3235" i="106"/>
  <c r="K3236" i="106"/>
  <c r="K3237" i="106"/>
  <c r="K3238" i="106"/>
  <c r="K3239" i="106"/>
  <c r="K3240" i="106"/>
  <c r="K3241" i="106"/>
  <c r="K3242" i="106"/>
  <c r="K3243" i="106"/>
  <c r="K3244" i="106"/>
  <c r="K3245" i="106"/>
  <c r="K3246" i="106"/>
  <c r="K3247" i="106"/>
  <c r="K3248" i="106"/>
  <c r="K3249" i="106"/>
  <c r="K3250" i="106"/>
  <c r="K3251" i="106"/>
  <c r="K3252" i="106"/>
  <c r="K3253" i="106"/>
  <c r="K3254" i="106"/>
  <c r="K3255" i="106"/>
  <c r="K3256" i="106"/>
  <c r="K3257" i="106"/>
  <c r="K3258" i="106"/>
  <c r="K3259" i="106"/>
  <c r="K3260" i="106"/>
  <c r="K3261" i="106"/>
  <c r="K3262" i="106"/>
  <c r="K3263" i="106"/>
  <c r="K3264" i="106"/>
  <c r="K3265" i="106"/>
  <c r="K3266" i="106"/>
  <c r="K3267" i="106"/>
  <c r="K3268" i="106"/>
  <c r="K3269" i="106"/>
  <c r="K3270" i="106"/>
  <c r="K3271" i="106"/>
  <c r="K3272" i="106"/>
  <c r="K3273" i="106"/>
  <c r="K3274" i="106"/>
  <c r="K3275" i="106"/>
  <c r="K3276" i="106"/>
  <c r="K3277" i="106"/>
  <c r="K3278" i="106"/>
  <c r="K3279" i="106"/>
  <c r="K3280" i="106"/>
  <c r="K3281" i="106"/>
  <c r="K3282" i="106"/>
  <c r="K3283" i="106"/>
  <c r="K3284" i="106"/>
  <c r="K3285" i="106"/>
  <c r="K3286" i="106"/>
  <c r="K3287" i="106"/>
  <c r="K3288" i="106"/>
  <c r="K3289" i="106"/>
  <c r="K3290" i="106"/>
  <c r="K3291" i="106"/>
  <c r="K3292" i="106"/>
  <c r="K3293" i="106"/>
  <c r="K3294" i="106"/>
  <c r="K3295" i="106"/>
  <c r="K3296" i="106"/>
  <c r="K3297" i="106"/>
  <c r="K3298" i="106"/>
  <c r="K3299" i="106"/>
  <c r="K3300" i="106"/>
  <c r="K3301" i="106"/>
  <c r="K3302" i="106"/>
  <c r="K3303" i="106"/>
  <c r="K3304" i="106"/>
  <c r="K3305" i="106"/>
  <c r="K3306" i="106"/>
  <c r="K3307" i="106"/>
  <c r="K3308" i="106"/>
  <c r="K3309" i="106"/>
  <c r="K3310" i="106"/>
  <c r="K3311" i="106"/>
  <c r="K3312" i="106"/>
  <c r="K3313" i="106"/>
  <c r="K3314" i="106"/>
  <c r="K3315" i="106"/>
  <c r="K3316" i="106"/>
  <c r="K3317" i="106"/>
  <c r="K3318" i="106"/>
  <c r="K3319" i="106"/>
  <c r="K3320" i="106"/>
  <c r="K3321" i="106"/>
  <c r="K3322" i="106"/>
  <c r="K3323" i="106"/>
  <c r="K3324" i="106"/>
  <c r="K3325" i="106"/>
  <c r="K3326" i="106"/>
  <c r="K3327" i="106"/>
  <c r="K3328" i="106"/>
  <c r="K3329" i="106"/>
  <c r="K3330" i="106"/>
  <c r="K3331" i="106"/>
  <c r="K3332" i="106"/>
  <c r="K3333" i="106"/>
  <c r="K3334" i="106"/>
  <c r="K3335" i="106"/>
  <c r="K3336" i="106"/>
  <c r="K3337" i="106"/>
  <c r="K3338" i="106"/>
  <c r="K3339" i="106"/>
  <c r="K3340" i="106"/>
  <c r="K3341" i="106"/>
  <c r="K3342" i="106"/>
  <c r="K3343" i="106"/>
  <c r="K3344" i="106"/>
  <c r="K3345" i="106"/>
  <c r="K3346" i="106"/>
  <c r="K3347" i="106"/>
  <c r="K3348" i="106"/>
  <c r="K3349" i="106"/>
  <c r="K3350" i="106"/>
  <c r="K3351" i="106"/>
  <c r="K3352" i="106"/>
  <c r="K3353" i="106"/>
  <c r="K3354" i="106"/>
  <c r="K3355" i="106"/>
  <c r="K3356" i="106"/>
  <c r="K3357" i="106"/>
  <c r="K3358" i="106"/>
  <c r="K3359" i="106"/>
  <c r="K3360" i="106"/>
  <c r="K3361" i="106"/>
  <c r="K3362" i="106"/>
  <c r="K3363" i="106"/>
  <c r="K3364" i="106"/>
  <c r="K3365" i="106"/>
  <c r="K3366" i="106"/>
  <c r="K3367" i="106"/>
  <c r="K3368" i="106"/>
  <c r="K3369" i="106"/>
  <c r="K3370" i="106"/>
  <c r="K3371" i="106"/>
  <c r="K3372" i="106"/>
  <c r="K3373" i="106"/>
  <c r="K3374" i="106"/>
  <c r="K3375" i="106"/>
  <c r="K3376" i="106"/>
  <c r="K3377" i="106"/>
  <c r="K3378" i="106"/>
  <c r="K3379" i="106"/>
  <c r="K3380" i="106"/>
  <c r="K3381" i="106"/>
  <c r="K3382" i="106"/>
  <c r="K3383" i="106"/>
  <c r="K3384" i="106"/>
  <c r="K3385" i="106"/>
  <c r="K3386" i="106"/>
  <c r="K3387" i="106"/>
  <c r="K3388" i="106"/>
  <c r="K3389" i="106"/>
  <c r="K3390" i="106"/>
  <c r="K3391" i="106"/>
  <c r="K3392" i="106"/>
  <c r="K3393" i="106"/>
  <c r="K3394" i="106"/>
  <c r="K3395" i="106"/>
  <c r="K3396" i="106"/>
  <c r="K3397" i="106"/>
  <c r="K3398" i="106"/>
  <c r="K3399" i="106"/>
  <c r="K3400" i="106"/>
  <c r="K3401" i="106"/>
  <c r="K3402" i="106"/>
  <c r="K3403" i="106"/>
  <c r="K3404" i="106"/>
  <c r="K3405" i="106"/>
  <c r="K3406" i="106"/>
  <c r="K3407" i="106"/>
  <c r="K3408" i="106"/>
  <c r="K3409" i="106"/>
  <c r="K3410" i="106"/>
  <c r="K3411" i="106"/>
  <c r="K3412" i="106"/>
  <c r="K3413" i="106"/>
  <c r="K3414" i="106"/>
  <c r="K3415" i="106"/>
  <c r="K3416" i="106"/>
  <c r="K3417" i="106"/>
  <c r="K3418" i="106"/>
  <c r="K3419" i="106"/>
  <c r="K3420" i="106"/>
  <c r="K3421" i="106"/>
  <c r="K3422" i="106"/>
  <c r="K3423" i="106"/>
  <c r="K3424" i="106"/>
  <c r="K3425" i="106"/>
  <c r="K3426" i="106"/>
  <c r="K3427" i="106"/>
  <c r="K3428" i="106"/>
  <c r="K3429" i="106"/>
  <c r="K3430" i="106"/>
  <c r="K3431" i="106"/>
  <c r="K3432" i="106"/>
  <c r="K3433" i="106"/>
  <c r="K3434" i="106"/>
  <c r="K3435" i="106"/>
  <c r="K3436" i="106"/>
  <c r="K3437" i="106"/>
  <c r="K3438" i="106"/>
  <c r="K3439" i="106"/>
  <c r="K3440" i="106"/>
  <c r="K3441" i="106"/>
  <c r="K3442" i="106"/>
  <c r="K3443" i="106"/>
  <c r="K3444" i="106"/>
  <c r="K3445" i="106"/>
  <c r="K3446" i="106"/>
  <c r="K3447" i="106"/>
  <c r="K3448" i="106"/>
  <c r="K3449" i="106"/>
  <c r="K3450" i="106"/>
  <c r="K3451" i="106"/>
  <c r="K3452" i="106"/>
  <c r="K3453" i="106"/>
  <c r="K3454" i="106"/>
  <c r="K3455" i="106"/>
  <c r="K3456" i="106"/>
  <c r="K3457" i="106"/>
  <c r="K3458" i="106"/>
  <c r="K3459" i="106"/>
  <c r="K3460" i="106"/>
  <c r="K3461" i="106"/>
  <c r="K3462" i="106"/>
  <c r="K3463" i="106"/>
  <c r="K3464" i="106"/>
  <c r="K3465" i="106"/>
  <c r="K3466" i="106"/>
  <c r="K3467" i="106"/>
  <c r="K3468" i="106"/>
  <c r="K3469" i="106"/>
  <c r="K3470" i="106"/>
  <c r="K3471" i="106"/>
  <c r="K3472" i="106"/>
  <c r="K3473" i="106"/>
  <c r="K3474" i="106"/>
  <c r="K3475" i="106"/>
  <c r="K3476" i="106"/>
  <c r="K3477" i="106"/>
  <c r="K3478" i="106"/>
  <c r="K3479" i="106"/>
  <c r="K3480" i="106"/>
  <c r="K3481" i="106"/>
  <c r="K3482" i="106"/>
  <c r="K3483" i="106"/>
  <c r="K3484" i="106"/>
  <c r="K3485" i="106"/>
  <c r="K3486" i="106"/>
  <c r="K3487" i="106"/>
  <c r="K3488" i="106"/>
  <c r="K3489" i="106"/>
  <c r="K3490" i="106"/>
  <c r="K3491" i="106"/>
  <c r="K3492" i="106"/>
  <c r="K3493" i="106"/>
  <c r="K3494" i="106"/>
  <c r="K3495" i="106"/>
  <c r="K3496" i="106"/>
  <c r="K3497" i="106"/>
  <c r="K3498" i="106"/>
  <c r="K3499" i="106"/>
  <c r="K3500" i="106"/>
  <c r="K3501" i="106"/>
  <c r="K3502" i="106"/>
  <c r="K3503" i="106"/>
  <c r="K3504" i="106"/>
  <c r="K3505" i="106"/>
  <c r="K3506" i="106"/>
  <c r="K3507" i="106"/>
  <c r="K3508" i="106"/>
  <c r="K3509" i="106"/>
  <c r="K3510" i="106"/>
  <c r="K3511" i="106"/>
  <c r="K3512" i="106"/>
  <c r="K3513" i="106"/>
  <c r="K3514" i="106"/>
  <c r="K3515" i="106"/>
  <c r="K3516" i="106"/>
  <c r="K3517" i="106"/>
  <c r="K3518" i="106"/>
  <c r="K3519" i="106"/>
  <c r="K3520" i="106"/>
  <c r="K3521" i="106"/>
  <c r="K3522" i="106"/>
  <c r="K3523" i="106"/>
  <c r="K3524" i="106"/>
  <c r="K3525" i="106"/>
  <c r="K3526" i="106"/>
  <c r="K3527" i="106"/>
  <c r="K3528" i="106"/>
  <c r="K3529" i="106"/>
  <c r="K3530" i="106"/>
  <c r="K3531" i="106"/>
  <c r="K3532" i="106"/>
  <c r="K3533" i="106"/>
  <c r="K3534" i="106"/>
  <c r="K3535" i="106"/>
  <c r="K3536" i="106"/>
  <c r="K3537" i="106"/>
  <c r="K3538" i="106"/>
  <c r="K3539" i="106"/>
  <c r="K3540" i="106"/>
  <c r="K3541" i="106"/>
  <c r="K3542" i="106"/>
  <c r="K3543" i="106"/>
  <c r="K3544" i="106"/>
  <c r="K3545" i="106"/>
  <c r="K3546" i="106"/>
  <c r="K3547" i="106"/>
  <c r="K3548" i="106"/>
  <c r="K3549" i="106"/>
  <c r="K3550" i="106"/>
  <c r="K3551" i="106"/>
  <c r="K3552" i="106"/>
  <c r="K3553" i="106"/>
  <c r="K3554" i="106"/>
  <c r="K3555" i="106"/>
  <c r="K3556" i="106"/>
  <c r="K3557" i="106"/>
  <c r="K3558" i="106"/>
  <c r="K3559" i="106"/>
  <c r="K3560" i="106"/>
  <c r="K3561" i="106"/>
  <c r="K3562" i="106"/>
  <c r="K3563" i="106"/>
  <c r="K3564" i="106"/>
  <c r="K3565" i="106"/>
  <c r="K3566" i="106"/>
  <c r="K3567" i="106"/>
  <c r="K3568" i="106"/>
  <c r="K3569" i="106"/>
  <c r="K3570" i="106"/>
  <c r="K3571" i="106"/>
  <c r="K3572" i="106"/>
  <c r="K3573" i="106"/>
  <c r="K3574" i="106"/>
  <c r="K3575" i="106"/>
  <c r="K3576" i="106"/>
  <c r="K3577" i="106"/>
  <c r="K3578" i="106"/>
  <c r="K3579" i="106"/>
  <c r="K3580" i="106"/>
  <c r="K3581" i="106"/>
  <c r="K3582" i="106"/>
  <c r="K3583" i="106"/>
  <c r="K3584" i="106"/>
  <c r="K3585" i="106"/>
  <c r="K3586" i="106"/>
  <c r="K3587" i="106"/>
  <c r="K3588" i="106"/>
  <c r="K3589" i="106"/>
  <c r="K3590" i="106"/>
  <c r="K3591" i="106"/>
  <c r="K3592" i="106"/>
  <c r="K3593" i="106"/>
  <c r="K3594" i="106"/>
  <c r="K3595" i="106"/>
  <c r="K3596" i="106"/>
  <c r="K3597" i="106"/>
  <c r="K3598" i="106"/>
  <c r="K3599" i="106"/>
  <c r="K3600" i="106"/>
  <c r="K3601" i="106"/>
  <c r="K3602" i="106"/>
  <c r="K3603" i="106"/>
  <c r="K3604" i="106"/>
  <c r="K3605" i="106"/>
  <c r="K3606" i="106"/>
  <c r="K3607" i="106"/>
  <c r="K3608" i="106"/>
  <c r="K3609" i="106"/>
  <c r="K3610" i="106"/>
  <c r="K3611" i="106"/>
  <c r="K3612" i="106"/>
  <c r="K3613" i="106"/>
  <c r="K3614" i="106"/>
  <c r="K3615" i="106"/>
  <c r="K3616" i="106"/>
  <c r="K3617" i="106"/>
  <c r="K3618" i="106"/>
  <c r="K3619" i="106"/>
  <c r="K3620" i="106"/>
  <c r="K3621" i="106"/>
  <c r="K3622" i="106"/>
  <c r="K3623" i="106"/>
  <c r="K3624" i="106"/>
  <c r="K3625" i="106"/>
  <c r="K3626" i="106"/>
  <c r="K3627" i="106"/>
  <c r="K3628" i="106"/>
  <c r="K3629" i="106"/>
  <c r="K3630" i="106"/>
  <c r="K3631" i="106"/>
  <c r="K3632" i="106"/>
  <c r="K3633" i="106"/>
  <c r="K3634" i="106"/>
  <c r="K3635" i="106"/>
  <c r="K3636" i="106"/>
  <c r="K3637" i="106"/>
  <c r="K3638" i="106"/>
  <c r="K3639" i="106"/>
  <c r="K3640" i="106"/>
  <c r="K3641" i="106"/>
  <c r="K3642" i="106"/>
  <c r="K3643" i="106"/>
  <c r="K3644" i="106"/>
  <c r="K3645" i="106"/>
  <c r="K3646" i="106"/>
  <c r="K3647" i="106"/>
  <c r="K3648" i="106"/>
  <c r="K3649" i="106"/>
  <c r="K3650" i="106"/>
  <c r="K3651" i="106"/>
  <c r="K3652" i="106"/>
  <c r="K3653" i="106"/>
  <c r="K3654" i="106"/>
  <c r="K3655" i="106"/>
  <c r="K3656" i="106"/>
  <c r="K3657" i="106"/>
  <c r="K3658" i="106"/>
  <c r="K3659" i="106"/>
  <c r="K3660" i="106"/>
  <c r="K3661" i="106"/>
  <c r="K3662" i="106"/>
  <c r="K3663" i="106"/>
  <c r="K3664" i="106"/>
  <c r="K3665" i="106"/>
  <c r="K3666" i="106"/>
  <c r="K3667" i="106"/>
  <c r="K3668" i="106"/>
  <c r="K3669" i="106"/>
  <c r="K3670" i="106"/>
  <c r="K3671" i="106"/>
  <c r="K3672" i="106"/>
  <c r="K3673" i="106"/>
  <c r="K3674" i="106"/>
  <c r="K3675" i="106"/>
  <c r="K3676" i="106"/>
  <c r="K3677" i="106"/>
  <c r="K3678" i="106"/>
  <c r="K3679" i="106"/>
  <c r="K3680" i="106"/>
  <c r="K3681" i="106"/>
  <c r="K3682" i="106"/>
  <c r="K3683" i="106"/>
  <c r="K3684" i="106"/>
  <c r="K3685" i="106"/>
  <c r="K3686" i="106"/>
  <c r="K3687" i="106"/>
  <c r="K3688" i="106"/>
  <c r="K3689" i="106"/>
  <c r="K3690" i="106"/>
  <c r="K3691" i="106"/>
  <c r="K3692" i="106"/>
  <c r="K3693" i="106"/>
  <c r="K3694" i="106"/>
  <c r="K3695" i="106"/>
  <c r="K3696" i="106"/>
  <c r="K3697" i="106"/>
  <c r="K3698" i="106"/>
  <c r="K3699" i="106"/>
  <c r="K3700" i="106"/>
  <c r="K3701" i="106"/>
  <c r="K3702" i="106"/>
  <c r="K3703" i="106"/>
  <c r="K3704" i="106"/>
  <c r="K3705" i="106"/>
  <c r="K3706" i="106"/>
  <c r="K3707" i="106"/>
  <c r="K3708" i="106"/>
  <c r="K3709" i="106"/>
  <c r="K3710" i="106"/>
  <c r="K3711" i="106"/>
  <c r="K3712" i="106"/>
  <c r="K3713" i="106"/>
  <c r="K3714" i="106"/>
  <c r="K3715" i="106"/>
  <c r="K3716" i="106"/>
  <c r="K3717" i="106"/>
  <c r="K3718" i="106"/>
  <c r="K3719" i="106"/>
  <c r="K3720" i="106"/>
  <c r="K3721" i="106"/>
  <c r="K3722" i="106"/>
  <c r="K3723" i="106"/>
  <c r="K3724" i="106"/>
  <c r="K3725" i="106"/>
  <c r="K3726" i="106"/>
  <c r="K3727" i="106"/>
  <c r="K3728" i="106"/>
  <c r="K3729" i="106"/>
  <c r="K3730" i="106"/>
  <c r="K3731" i="106"/>
  <c r="K3732" i="106"/>
  <c r="K3733" i="106"/>
  <c r="K3734" i="106"/>
  <c r="K3735" i="106"/>
  <c r="K3736" i="106"/>
  <c r="K3737" i="106"/>
  <c r="K3738" i="106"/>
  <c r="K3739" i="106"/>
  <c r="K3740" i="106"/>
  <c r="K3741" i="106"/>
  <c r="K3742" i="106"/>
  <c r="K3743" i="106"/>
  <c r="K3744" i="106"/>
  <c r="K3745" i="106"/>
  <c r="K3746" i="106"/>
  <c r="K3747" i="106"/>
  <c r="K3748" i="106"/>
  <c r="K3749" i="106"/>
  <c r="K3750" i="106"/>
  <c r="K3751" i="106"/>
  <c r="K3752" i="106"/>
  <c r="K3753" i="106"/>
  <c r="K3754" i="106"/>
  <c r="K3755" i="106"/>
  <c r="K3756" i="106"/>
  <c r="K3757" i="106"/>
  <c r="K3758" i="106"/>
  <c r="K3759" i="106"/>
  <c r="K3760" i="106"/>
  <c r="K3761" i="106"/>
  <c r="K3762" i="106"/>
  <c r="K3763" i="106"/>
  <c r="K3764" i="106"/>
  <c r="K3765" i="106"/>
  <c r="K3766" i="106"/>
  <c r="K3767" i="106"/>
  <c r="K3768" i="106"/>
  <c r="K3769" i="106"/>
  <c r="K3770" i="106"/>
  <c r="K3771" i="106"/>
  <c r="K3772" i="106"/>
  <c r="K3773" i="106"/>
  <c r="K3774" i="106"/>
  <c r="K3775" i="106"/>
  <c r="K3776" i="106"/>
  <c r="K3777" i="106"/>
  <c r="K3778" i="106"/>
  <c r="K3779" i="106"/>
  <c r="K3780" i="106"/>
  <c r="K3781" i="106"/>
  <c r="K3782" i="106"/>
  <c r="K3783" i="106"/>
  <c r="K3784" i="106"/>
  <c r="K3785" i="106"/>
  <c r="K3786" i="106"/>
  <c r="K3787" i="106"/>
  <c r="K3788" i="106"/>
  <c r="K3789" i="106"/>
  <c r="K3790" i="106"/>
  <c r="K3791" i="106"/>
  <c r="K3792" i="106"/>
  <c r="K3793" i="106"/>
  <c r="K3794" i="106"/>
  <c r="K3795" i="106"/>
  <c r="K3796" i="106"/>
  <c r="K3797" i="106"/>
  <c r="K3798" i="106"/>
  <c r="K3799" i="106"/>
  <c r="K3800" i="106"/>
  <c r="K3801" i="106"/>
  <c r="K3802" i="106"/>
  <c r="K3803" i="106"/>
  <c r="K3804" i="106"/>
  <c r="K3805" i="106"/>
  <c r="K3806" i="106"/>
  <c r="K3807" i="106"/>
  <c r="K3808" i="106"/>
  <c r="K3809" i="106"/>
  <c r="K3810" i="106"/>
  <c r="K3811" i="106"/>
  <c r="K3812" i="106"/>
  <c r="K3813" i="106"/>
  <c r="K3814" i="106"/>
  <c r="K3815" i="106"/>
  <c r="K3816" i="106"/>
  <c r="K3817" i="106"/>
  <c r="K3818" i="106"/>
  <c r="K3819" i="106"/>
  <c r="K3820" i="106"/>
  <c r="K3821" i="106"/>
  <c r="K3822" i="106"/>
  <c r="K3823" i="106"/>
  <c r="K3824" i="106"/>
  <c r="K3825" i="106"/>
  <c r="K3826" i="106"/>
  <c r="K3827" i="106"/>
  <c r="K3828" i="106"/>
  <c r="K3829" i="106"/>
  <c r="K3830" i="106"/>
  <c r="K3831" i="106"/>
  <c r="K3832" i="106"/>
  <c r="K3833" i="106"/>
  <c r="K3834" i="106"/>
  <c r="K3835" i="106"/>
  <c r="K3836" i="106"/>
  <c r="K3837" i="106"/>
  <c r="K3838" i="106"/>
  <c r="K3839" i="106"/>
  <c r="K3840" i="106"/>
  <c r="K3841" i="106"/>
  <c r="K3842" i="106"/>
  <c r="K3843" i="106"/>
  <c r="K3844" i="106"/>
  <c r="K3845" i="106"/>
  <c r="K3846" i="106"/>
  <c r="K3847" i="106"/>
  <c r="K3848" i="106"/>
  <c r="K3849" i="106"/>
  <c r="K3850" i="106"/>
  <c r="K3851" i="106"/>
  <c r="K3852" i="106"/>
  <c r="K3853" i="106"/>
  <c r="K3854" i="106"/>
  <c r="K3855" i="106"/>
  <c r="K3856" i="106"/>
  <c r="K3857" i="106"/>
  <c r="K3858" i="106"/>
  <c r="K3859" i="106"/>
  <c r="K3860" i="106"/>
  <c r="K3861" i="106"/>
  <c r="K3862" i="106"/>
  <c r="K3863" i="106"/>
  <c r="K3864" i="106"/>
  <c r="K3865" i="106"/>
  <c r="K3866" i="106"/>
  <c r="K3867" i="106"/>
  <c r="K3868" i="106"/>
  <c r="K3869" i="106"/>
  <c r="K3870" i="106"/>
  <c r="K3871" i="106"/>
  <c r="K3872" i="106"/>
  <c r="K3873" i="106"/>
  <c r="K3874" i="106"/>
  <c r="K3875" i="106"/>
  <c r="K3876" i="106"/>
  <c r="K3877" i="106"/>
  <c r="K3878" i="106"/>
  <c r="K3879" i="106"/>
  <c r="K3880" i="106"/>
  <c r="K3881" i="106"/>
  <c r="K3882" i="106"/>
  <c r="K3883" i="106"/>
  <c r="K3884" i="106"/>
  <c r="K3885" i="106"/>
  <c r="K3886" i="106"/>
  <c r="K3887" i="106"/>
  <c r="K3888" i="106"/>
  <c r="K3889" i="106"/>
  <c r="K3890" i="106"/>
  <c r="K3891" i="106"/>
  <c r="K3892" i="106"/>
  <c r="K3893" i="106"/>
  <c r="K3894" i="106"/>
  <c r="K3895" i="106"/>
  <c r="K3896" i="106"/>
  <c r="K3897" i="106"/>
  <c r="K3898" i="106"/>
  <c r="K3899" i="106"/>
  <c r="K3900" i="106"/>
  <c r="K3901" i="106"/>
  <c r="K3902" i="106"/>
  <c r="K3903" i="106"/>
  <c r="K3904" i="106"/>
  <c r="K3905" i="106"/>
  <c r="K3906" i="106"/>
  <c r="K3907" i="106"/>
  <c r="K3908" i="106"/>
  <c r="K3909" i="106"/>
  <c r="K3910" i="106"/>
  <c r="K3911" i="106"/>
  <c r="K3912" i="106"/>
  <c r="K3913" i="106"/>
  <c r="K3914" i="106"/>
  <c r="K3915" i="106"/>
  <c r="K3916" i="106"/>
  <c r="K3917" i="106"/>
  <c r="K3918" i="106"/>
  <c r="K3919" i="106"/>
  <c r="K3920" i="106"/>
  <c r="K3921" i="106"/>
  <c r="K3922" i="106"/>
  <c r="K3923" i="106"/>
  <c r="K3924" i="106"/>
  <c r="K3925" i="106"/>
  <c r="K3926" i="106"/>
  <c r="K3927" i="106"/>
  <c r="K3928" i="106"/>
  <c r="K3929" i="106"/>
  <c r="K3930" i="106"/>
  <c r="K3931" i="106"/>
  <c r="K3932" i="106"/>
  <c r="K3933" i="106"/>
  <c r="K3934" i="106"/>
  <c r="K3935" i="106"/>
  <c r="K3936" i="106"/>
  <c r="K3937" i="106"/>
  <c r="K3938" i="106"/>
  <c r="K3939" i="106"/>
  <c r="K3940" i="106"/>
  <c r="K3941" i="106"/>
  <c r="K3942" i="106"/>
  <c r="K3943" i="106"/>
  <c r="K3944" i="106"/>
  <c r="K3945" i="106"/>
  <c r="K3946" i="106"/>
  <c r="K3947" i="106"/>
  <c r="K3948" i="106"/>
  <c r="K3949" i="106"/>
  <c r="K3950" i="106"/>
  <c r="K3951" i="106"/>
  <c r="K3952" i="106"/>
  <c r="K3953" i="106"/>
  <c r="K3954" i="106"/>
  <c r="K3955" i="106"/>
  <c r="K3956" i="106"/>
  <c r="K3957" i="106"/>
  <c r="K3958" i="106"/>
  <c r="K3959" i="106"/>
  <c r="K3960" i="106"/>
  <c r="K3961" i="106"/>
  <c r="K3962" i="106"/>
  <c r="K3963" i="106"/>
  <c r="K3964" i="106"/>
  <c r="K3965" i="106"/>
  <c r="K3966" i="106"/>
  <c r="K3967" i="106"/>
  <c r="K3968" i="106"/>
  <c r="K3969" i="106"/>
  <c r="K3970" i="106"/>
  <c r="K3971" i="106"/>
  <c r="K3972" i="106"/>
  <c r="K3973" i="106"/>
  <c r="K3974" i="106"/>
  <c r="K3975" i="106"/>
  <c r="K3976" i="106"/>
  <c r="K3977" i="106"/>
  <c r="K3978" i="106"/>
  <c r="K3979" i="106"/>
  <c r="K3980" i="106"/>
  <c r="K3981" i="106"/>
  <c r="K3982" i="106"/>
  <c r="K3983" i="106"/>
  <c r="K3984" i="106"/>
  <c r="K3985" i="106"/>
  <c r="K3986" i="106"/>
  <c r="K3987" i="106"/>
  <c r="K3988" i="106"/>
  <c r="K3989" i="106"/>
  <c r="K3990" i="106"/>
  <c r="K3991" i="106"/>
  <c r="K3992" i="106"/>
  <c r="K3993" i="106"/>
  <c r="K3994" i="106"/>
  <c r="K3995" i="106"/>
  <c r="K3996" i="106"/>
  <c r="K3997" i="106"/>
  <c r="K3998" i="106"/>
  <c r="K3999" i="106"/>
  <c r="K4000" i="106"/>
  <c r="K4001" i="106"/>
  <c r="K4002" i="106"/>
  <c r="K4003" i="106"/>
  <c r="K4004" i="106"/>
  <c r="K4005" i="106"/>
  <c r="K4006" i="106"/>
  <c r="K4007" i="106"/>
  <c r="K4008" i="106"/>
  <c r="K4009" i="106"/>
  <c r="K4010" i="106"/>
  <c r="K4011" i="106"/>
  <c r="K4012" i="106"/>
  <c r="K4013" i="106"/>
  <c r="K4014" i="106"/>
  <c r="K4015" i="106"/>
  <c r="K4016" i="106"/>
  <c r="K4017" i="106"/>
  <c r="K4018" i="106"/>
  <c r="K4019" i="106"/>
  <c r="K4020" i="106"/>
  <c r="K4021" i="106"/>
  <c r="K4022" i="106"/>
  <c r="K4023" i="106"/>
  <c r="K4024" i="106"/>
  <c r="K4025" i="106"/>
  <c r="K4026" i="106"/>
  <c r="K4027" i="106"/>
  <c r="K4028" i="106"/>
  <c r="K4029" i="106"/>
  <c r="K4030" i="106"/>
  <c r="K4031" i="106"/>
  <c r="K4032" i="106"/>
  <c r="K4033" i="106"/>
  <c r="K4034" i="106"/>
  <c r="K4035" i="106"/>
  <c r="K4036" i="106"/>
  <c r="K4037" i="106"/>
  <c r="K4038" i="106"/>
  <c r="K4039" i="106"/>
  <c r="K4040" i="106"/>
  <c r="K4041" i="106"/>
  <c r="K4042" i="106"/>
  <c r="K4043" i="106"/>
  <c r="K4044" i="106"/>
  <c r="K4045" i="106"/>
  <c r="K4046" i="106"/>
  <c r="K4047" i="106"/>
  <c r="K4048" i="106"/>
  <c r="K4049" i="106"/>
  <c r="K4050" i="106"/>
  <c r="K4051" i="106"/>
  <c r="K4052" i="106"/>
  <c r="K4053" i="106"/>
  <c r="K4054" i="106"/>
  <c r="K4055" i="106"/>
  <c r="K4056" i="106"/>
  <c r="K4057" i="106"/>
  <c r="K4058" i="106"/>
  <c r="K4059" i="106"/>
  <c r="K4060" i="106"/>
  <c r="K4061" i="106"/>
  <c r="K4062" i="106"/>
  <c r="K4063" i="106"/>
  <c r="K4064" i="106"/>
  <c r="K4065" i="106"/>
  <c r="K4066" i="106"/>
  <c r="K4067" i="106"/>
  <c r="K4068" i="106"/>
  <c r="K4069" i="106"/>
  <c r="K4070" i="106"/>
  <c r="K4071" i="106"/>
  <c r="K4072" i="106"/>
  <c r="K4073" i="106"/>
  <c r="K4074" i="106"/>
  <c r="K4075" i="106"/>
  <c r="K4076" i="106"/>
  <c r="K4077" i="106"/>
  <c r="K4078" i="106"/>
  <c r="K4079" i="106"/>
  <c r="K4080" i="106"/>
  <c r="K4081" i="106"/>
  <c r="K4082" i="106"/>
  <c r="K4083" i="106"/>
  <c r="K4084" i="106"/>
  <c r="K4085" i="106"/>
  <c r="K4086" i="106"/>
  <c r="K4087" i="106"/>
  <c r="K4088" i="106"/>
  <c r="K4089" i="106"/>
  <c r="K4090" i="106"/>
  <c r="K4091" i="106"/>
  <c r="K4092" i="106"/>
  <c r="K4093" i="106"/>
  <c r="K4094" i="106"/>
  <c r="K4095" i="106"/>
  <c r="K4096" i="106"/>
  <c r="K4097" i="106"/>
  <c r="K4098" i="106"/>
  <c r="K4099" i="106"/>
  <c r="K4100" i="106"/>
  <c r="K4101" i="106"/>
  <c r="K4102" i="106"/>
  <c r="K4103" i="106"/>
  <c r="K4104" i="106"/>
  <c r="K4105" i="106"/>
  <c r="K4106" i="106"/>
  <c r="K4107" i="106"/>
  <c r="K4108" i="106"/>
  <c r="K4109" i="106"/>
  <c r="K4110" i="106"/>
  <c r="K4111" i="106"/>
  <c r="K4112" i="106"/>
  <c r="K4113" i="106"/>
  <c r="K4114" i="106"/>
  <c r="K4115" i="106"/>
  <c r="K4116" i="106"/>
  <c r="K4117" i="106"/>
  <c r="K4118" i="106"/>
  <c r="K4119" i="106"/>
  <c r="K4120" i="106"/>
  <c r="K4121" i="106"/>
  <c r="K4122" i="106"/>
  <c r="K4123" i="106"/>
  <c r="K4124" i="106"/>
  <c r="K4125" i="106"/>
  <c r="K4126" i="106"/>
  <c r="K4127" i="106"/>
  <c r="K4128" i="106"/>
  <c r="K4129" i="106"/>
  <c r="K4130" i="106"/>
  <c r="K4131" i="106"/>
  <c r="K4132" i="106"/>
  <c r="K4133" i="106"/>
  <c r="K4134" i="106"/>
  <c r="K4135" i="106"/>
  <c r="K4136" i="106"/>
  <c r="K4137" i="106"/>
  <c r="K4138" i="106"/>
  <c r="K4139" i="106"/>
  <c r="K4140" i="106"/>
  <c r="K4141" i="106"/>
  <c r="K4142" i="106"/>
  <c r="K4143" i="106"/>
  <c r="K4144" i="106"/>
  <c r="K4145" i="106"/>
  <c r="K4146" i="106"/>
  <c r="K4147" i="106"/>
  <c r="K4148" i="106"/>
  <c r="K4149" i="106"/>
  <c r="K4150" i="106"/>
  <c r="K4151" i="106"/>
  <c r="K4152" i="106"/>
  <c r="K4153" i="106"/>
  <c r="K4154" i="106"/>
  <c r="K4155" i="106"/>
  <c r="K4156" i="106"/>
  <c r="K4157" i="106"/>
  <c r="K4158" i="106"/>
  <c r="K4159" i="106"/>
  <c r="K4160" i="106"/>
  <c r="K4161" i="106"/>
  <c r="K4162" i="106"/>
  <c r="K4163" i="106"/>
  <c r="K4164" i="106"/>
  <c r="K4165" i="106"/>
  <c r="K4166" i="106"/>
  <c r="K4167" i="106"/>
  <c r="K4168" i="106"/>
  <c r="K4169" i="106"/>
  <c r="K4170" i="106"/>
  <c r="K4171" i="106"/>
  <c r="K4172" i="106"/>
  <c r="K4173" i="106"/>
  <c r="K4174" i="106"/>
  <c r="K4175" i="106"/>
  <c r="K4176" i="106"/>
  <c r="K4177" i="106"/>
  <c r="K4178" i="106"/>
  <c r="K4179" i="106"/>
  <c r="K4180" i="106"/>
  <c r="K4181" i="106"/>
  <c r="K4182" i="106"/>
  <c r="K4183" i="106"/>
  <c r="K4184" i="106"/>
  <c r="K4185" i="106"/>
  <c r="K4186" i="106"/>
  <c r="K4187" i="106"/>
  <c r="K4188" i="106"/>
  <c r="K4189" i="106"/>
  <c r="K4190" i="106"/>
  <c r="K4191" i="106"/>
  <c r="K4192" i="106"/>
  <c r="K4193" i="106"/>
  <c r="K4194" i="106"/>
  <c r="K4195" i="106"/>
  <c r="K4196" i="106"/>
  <c r="K4197" i="106"/>
  <c r="K4198" i="106"/>
  <c r="K4199" i="106"/>
  <c r="K4200" i="106"/>
  <c r="K4201" i="106"/>
  <c r="K4202" i="106"/>
  <c r="K4203" i="106"/>
  <c r="K4204" i="106"/>
  <c r="K4205" i="106"/>
  <c r="K4206" i="106"/>
  <c r="K4207" i="106"/>
  <c r="K4208" i="106"/>
  <c r="K4209" i="106"/>
  <c r="K4210" i="106"/>
  <c r="K4211" i="106"/>
  <c r="K4212" i="106"/>
  <c r="K4213" i="106"/>
  <c r="K4214" i="106"/>
  <c r="K4215" i="106"/>
  <c r="K4216" i="106"/>
  <c r="K4217" i="106"/>
  <c r="K4218" i="106"/>
  <c r="K4219" i="106"/>
  <c r="K4220" i="106"/>
  <c r="K4221" i="106"/>
  <c r="K4222" i="106"/>
  <c r="K4223" i="106"/>
  <c r="K4224" i="106"/>
  <c r="K4225" i="106"/>
  <c r="K4226" i="106"/>
  <c r="K4227" i="106"/>
  <c r="K4228" i="106"/>
  <c r="K4229" i="106"/>
  <c r="K4230" i="106"/>
  <c r="K4231" i="106"/>
  <c r="K4232" i="106"/>
  <c r="K4233" i="106"/>
  <c r="K4234" i="106"/>
  <c r="K4235" i="106"/>
  <c r="K4236" i="106"/>
  <c r="K4237" i="106"/>
  <c r="K4238" i="106"/>
  <c r="K4239" i="106"/>
  <c r="K4240" i="106"/>
  <c r="K4241" i="106"/>
  <c r="K4242" i="106"/>
  <c r="K4243" i="106"/>
  <c r="K4244" i="106"/>
  <c r="K4245" i="106"/>
  <c r="K4246" i="106"/>
  <c r="K4247" i="106"/>
  <c r="K4248" i="106"/>
  <c r="K4249" i="106"/>
  <c r="K4250" i="106"/>
  <c r="K4251" i="106"/>
  <c r="K4252" i="106"/>
  <c r="K4253" i="106"/>
  <c r="K4254" i="106"/>
  <c r="K4255" i="106"/>
  <c r="K4256" i="106"/>
  <c r="K4257" i="106"/>
  <c r="K4258" i="106"/>
  <c r="K4259" i="106"/>
  <c r="K4260" i="106"/>
  <c r="K4261" i="106"/>
  <c r="K4262" i="106"/>
  <c r="K4263" i="106"/>
  <c r="K4264" i="106"/>
  <c r="K4265" i="106"/>
  <c r="K4266" i="106"/>
  <c r="K4267" i="106"/>
  <c r="K4268" i="106"/>
  <c r="K4269" i="106"/>
  <c r="K4270" i="106"/>
  <c r="K4271" i="106"/>
  <c r="K4272" i="106"/>
  <c r="K4273" i="106"/>
  <c r="K4274" i="106"/>
  <c r="K4275" i="106"/>
  <c r="K4276" i="106"/>
  <c r="K4277" i="106"/>
  <c r="K4278" i="106"/>
  <c r="K4279" i="106"/>
  <c r="K4280" i="106"/>
  <c r="K4281" i="106"/>
  <c r="K4282" i="106"/>
  <c r="K4283" i="106"/>
  <c r="K4284" i="106"/>
  <c r="K4285" i="106"/>
  <c r="K4286" i="106"/>
  <c r="K4287" i="106"/>
  <c r="K4288" i="106"/>
  <c r="K4289" i="106"/>
  <c r="K4290" i="106"/>
  <c r="K4291" i="106"/>
  <c r="K4292" i="106"/>
  <c r="K4293" i="106"/>
  <c r="K4294" i="106"/>
  <c r="K4295" i="106"/>
  <c r="K4296" i="106"/>
  <c r="K4297" i="106"/>
  <c r="K4298" i="106"/>
  <c r="K4299" i="106"/>
  <c r="K4300" i="106"/>
  <c r="K4301" i="106"/>
  <c r="K4302" i="106"/>
  <c r="K4303" i="106"/>
  <c r="K4304" i="106"/>
  <c r="K4305" i="106"/>
  <c r="K4306" i="106"/>
  <c r="K4307" i="106"/>
  <c r="K4308" i="106"/>
  <c r="K4309" i="106"/>
  <c r="K4310" i="106"/>
  <c r="K4311" i="106"/>
  <c r="K4312" i="106"/>
  <c r="K4313" i="106"/>
  <c r="K4314" i="106"/>
  <c r="K4315" i="106"/>
  <c r="K4316" i="106"/>
  <c r="K4317" i="106"/>
  <c r="K4318" i="106"/>
  <c r="K4319" i="106"/>
  <c r="K4320" i="106"/>
  <c r="K4321" i="106"/>
  <c r="K4322" i="106"/>
  <c r="K4323" i="106"/>
  <c r="K4324" i="106"/>
  <c r="K4325" i="106"/>
  <c r="K4326" i="106"/>
  <c r="K4327" i="106"/>
  <c r="K4328" i="106"/>
  <c r="K4329" i="106"/>
  <c r="K4330" i="106"/>
  <c r="K4331" i="106"/>
  <c r="K4332" i="106"/>
  <c r="K4333" i="106"/>
  <c r="K4334" i="106"/>
  <c r="K4335" i="106"/>
  <c r="K4336" i="106"/>
  <c r="K4337" i="106"/>
  <c r="K4338" i="106"/>
  <c r="K4339" i="106"/>
  <c r="K4340" i="106"/>
  <c r="K4341" i="106"/>
  <c r="K4342" i="106"/>
  <c r="K4343" i="106"/>
  <c r="K4344" i="106"/>
  <c r="K4345" i="106"/>
  <c r="K4346" i="106"/>
  <c r="K4347" i="106"/>
  <c r="K4348" i="106"/>
  <c r="K4349" i="106"/>
  <c r="K4350" i="106"/>
  <c r="K4351" i="106"/>
  <c r="K4352" i="106"/>
  <c r="K4353" i="106"/>
  <c r="K4354" i="106"/>
  <c r="K4355" i="106"/>
  <c r="K4356" i="106"/>
  <c r="K4357" i="106"/>
  <c r="K4358" i="106"/>
  <c r="K4359" i="106"/>
  <c r="K4360" i="106"/>
  <c r="K4361" i="106"/>
  <c r="K4362" i="106"/>
  <c r="K4363" i="106"/>
  <c r="K4364" i="106"/>
  <c r="K4365" i="106"/>
  <c r="K4366" i="106"/>
  <c r="K4367" i="106"/>
  <c r="K4368" i="106"/>
  <c r="K4369" i="106"/>
  <c r="K4370" i="106"/>
  <c r="K4371" i="106"/>
  <c r="K4372" i="106"/>
  <c r="K4373" i="106"/>
  <c r="K4374" i="106"/>
  <c r="K4375" i="106"/>
  <c r="K4376" i="106"/>
  <c r="K4377" i="106"/>
  <c r="K4378" i="106"/>
  <c r="K4379" i="106"/>
  <c r="K4380" i="106"/>
  <c r="K4381" i="106"/>
  <c r="K4382" i="106"/>
  <c r="K4383" i="106"/>
  <c r="K4384" i="106"/>
  <c r="K4385" i="106"/>
  <c r="K4386" i="106"/>
  <c r="K4387" i="106"/>
  <c r="K4388" i="106"/>
  <c r="K4389" i="106"/>
  <c r="K4390" i="106"/>
  <c r="K4391" i="106"/>
  <c r="K4392" i="106"/>
  <c r="K4393" i="106"/>
  <c r="K4394" i="106"/>
  <c r="K4395" i="106"/>
  <c r="K4396" i="106"/>
  <c r="K4397" i="106"/>
  <c r="K4398" i="106"/>
  <c r="K4399" i="106"/>
  <c r="K4400" i="106"/>
  <c r="K4401" i="106"/>
  <c r="K4402" i="106"/>
  <c r="K4403" i="106"/>
  <c r="K4404" i="106"/>
  <c r="K4405" i="106"/>
  <c r="K4406" i="106"/>
  <c r="K4407" i="106"/>
  <c r="K4408" i="106"/>
  <c r="K4409" i="106"/>
  <c r="K4410" i="106"/>
  <c r="K4411" i="106"/>
  <c r="K4412" i="106"/>
  <c r="K4413" i="106"/>
  <c r="K4414" i="106"/>
  <c r="K4415" i="106"/>
  <c r="K4416" i="106"/>
  <c r="K4417" i="106"/>
  <c r="K4418" i="106"/>
  <c r="K4419" i="106"/>
  <c r="K4420" i="106"/>
  <c r="K4421" i="106"/>
  <c r="K4422" i="106"/>
  <c r="K4423" i="106"/>
  <c r="K4424" i="106"/>
  <c r="K4425" i="106"/>
  <c r="K4426" i="106"/>
  <c r="K4427" i="106"/>
  <c r="K4428" i="106"/>
  <c r="K4429" i="106"/>
  <c r="K4430" i="106"/>
  <c r="K4431" i="106"/>
  <c r="K4432" i="106"/>
  <c r="K4433" i="106"/>
  <c r="K4434" i="106"/>
  <c r="K4435" i="106"/>
  <c r="K4436" i="106"/>
  <c r="K4437" i="106"/>
  <c r="K4438" i="106"/>
  <c r="K4439" i="106"/>
  <c r="K4440" i="106"/>
  <c r="K4441" i="106"/>
  <c r="K4442" i="106"/>
  <c r="K4443" i="106"/>
  <c r="K4444" i="106"/>
  <c r="K4445" i="106"/>
  <c r="K4446" i="106"/>
  <c r="K4447" i="106"/>
  <c r="K4448" i="106"/>
  <c r="K4449" i="106"/>
  <c r="K4450" i="106"/>
  <c r="K4451" i="106"/>
  <c r="K4452" i="106"/>
  <c r="K4453" i="106"/>
  <c r="K4454" i="106"/>
  <c r="K4455" i="106"/>
  <c r="K4456" i="106"/>
  <c r="K4457" i="106"/>
  <c r="K4458" i="106"/>
  <c r="K4459" i="106"/>
  <c r="K4460" i="106"/>
  <c r="K4461" i="106"/>
  <c r="K4462" i="106"/>
  <c r="K4463" i="106"/>
  <c r="K4464" i="106"/>
  <c r="K4465" i="106"/>
  <c r="K4466" i="106"/>
  <c r="K4467" i="106"/>
  <c r="K4468" i="106"/>
  <c r="K4469" i="106"/>
  <c r="K4470" i="106"/>
  <c r="K4471" i="106"/>
  <c r="K4472" i="106"/>
  <c r="K4473" i="106"/>
  <c r="K4474" i="106"/>
  <c r="K4475" i="106"/>
  <c r="K4476" i="106"/>
  <c r="K4477" i="106"/>
  <c r="K4478" i="106"/>
  <c r="K4479" i="106"/>
  <c r="K4480" i="106"/>
  <c r="K4481" i="106"/>
  <c r="K4482" i="106"/>
  <c r="K4483" i="106"/>
  <c r="K4484" i="106"/>
  <c r="K4485" i="106"/>
  <c r="K4486" i="106"/>
  <c r="K4487" i="106"/>
  <c r="K4488" i="106"/>
  <c r="K4489" i="106"/>
  <c r="K4490" i="106"/>
  <c r="K4491" i="106"/>
  <c r="K4492" i="106"/>
  <c r="K4493" i="106"/>
  <c r="K4494" i="106"/>
  <c r="K4495" i="106"/>
  <c r="K4496" i="106"/>
  <c r="K4497" i="106"/>
  <c r="K4498" i="106"/>
  <c r="K4499" i="106"/>
  <c r="K4500" i="106"/>
  <c r="K4501" i="106"/>
  <c r="K4502" i="106"/>
  <c r="K4503" i="106"/>
  <c r="K4504" i="106"/>
  <c r="K4505" i="106"/>
  <c r="K4506" i="106"/>
  <c r="K4507" i="106"/>
  <c r="K4508" i="106"/>
  <c r="K4509" i="106"/>
  <c r="K4510" i="106"/>
  <c r="K4511" i="106"/>
  <c r="K4512" i="106"/>
  <c r="K4513" i="106"/>
  <c r="K4514" i="106"/>
  <c r="K4515" i="106"/>
  <c r="K4516" i="106"/>
  <c r="K4517" i="106"/>
  <c r="K4518" i="106"/>
  <c r="K4519" i="106"/>
  <c r="K4520" i="106"/>
  <c r="K4521" i="106"/>
  <c r="K4522" i="106"/>
  <c r="K4523" i="106"/>
  <c r="K4524" i="106"/>
  <c r="K4525" i="106"/>
  <c r="K4526" i="106"/>
  <c r="K4527" i="106"/>
  <c r="K4528" i="106"/>
  <c r="K4529" i="106"/>
  <c r="K4530" i="106"/>
  <c r="K4531" i="106"/>
  <c r="K4532" i="106"/>
  <c r="K4533" i="106"/>
  <c r="K4534" i="106"/>
  <c r="K4535" i="106"/>
  <c r="K4536" i="106"/>
  <c r="K4537" i="106"/>
  <c r="K4538" i="106"/>
  <c r="K4539" i="106"/>
  <c r="K4540" i="106"/>
  <c r="K4541" i="106"/>
  <c r="K4542" i="106"/>
  <c r="K4543" i="106"/>
  <c r="K4544" i="106"/>
  <c r="K4545" i="106"/>
  <c r="K4546" i="106"/>
  <c r="K4547" i="106"/>
  <c r="K4548" i="106"/>
  <c r="K4549" i="106"/>
  <c r="K4550" i="106"/>
  <c r="K4551" i="106"/>
  <c r="K4552" i="106"/>
  <c r="K4553" i="106"/>
  <c r="K4554" i="106"/>
  <c r="K4555" i="106"/>
  <c r="K4556" i="106"/>
  <c r="K4557" i="106"/>
  <c r="K4558" i="106"/>
  <c r="K4559" i="106"/>
  <c r="K4560" i="106"/>
  <c r="K4561" i="106"/>
  <c r="K4562" i="106"/>
  <c r="K4563" i="106"/>
  <c r="K4564" i="106"/>
  <c r="K4565" i="106"/>
  <c r="K4566" i="106"/>
  <c r="K4567" i="106"/>
  <c r="K4568" i="106"/>
  <c r="K4569" i="106"/>
  <c r="K4570" i="106"/>
  <c r="K4571" i="106"/>
  <c r="K4572" i="106"/>
  <c r="K4573" i="106"/>
  <c r="K4574" i="106"/>
  <c r="K4575" i="106"/>
  <c r="K4576" i="106"/>
  <c r="K4577" i="106"/>
  <c r="K4578" i="106"/>
  <c r="K4579" i="106"/>
  <c r="K4580" i="106"/>
  <c r="K4581" i="106"/>
  <c r="K4582" i="106"/>
  <c r="K4583" i="106"/>
  <c r="K4584" i="106"/>
  <c r="K4585" i="106"/>
  <c r="K4586" i="106"/>
  <c r="K4587" i="106"/>
  <c r="K4588" i="106"/>
  <c r="K4589" i="106"/>
  <c r="K4590" i="106"/>
  <c r="K4591" i="106"/>
  <c r="K4592" i="106"/>
  <c r="K4593" i="106"/>
  <c r="K4594" i="106"/>
  <c r="K4595" i="106"/>
  <c r="K4596" i="106"/>
  <c r="K4597" i="106"/>
  <c r="K4598" i="106"/>
  <c r="K4599" i="106"/>
  <c r="K4600" i="106"/>
  <c r="K4601" i="106"/>
  <c r="K4602" i="106"/>
  <c r="K4603" i="106"/>
  <c r="K4604" i="106"/>
  <c r="K4605" i="106"/>
  <c r="K4606" i="106"/>
  <c r="K4607" i="106"/>
  <c r="K4608" i="106"/>
  <c r="K4609" i="106"/>
  <c r="K4610" i="106"/>
  <c r="K4611" i="106"/>
  <c r="K4612" i="106"/>
  <c r="K4613" i="106"/>
  <c r="K4614" i="106"/>
  <c r="K4615" i="106"/>
  <c r="K4616" i="106"/>
  <c r="K4617" i="106"/>
  <c r="K4618" i="106"/>
  <c r="K4619" i="106"/>
  <c r="K4620" i="106"/>
  <c r="K4621" i="106"/>
  <c r="K4622" i="106"/>
  <c r="K4623" i="106"/>
  <c r="K4624" i="106"/>
  <c r="K4625" i="106"/>
  <c r="K4626" i="106"/>
  <c r="K4627" i="106"/>
  <c r="K4628" i="106"/>
  <c r="K4629" i="106"/>
  <c r="K4630" i="106"/>
  <c r="K4631" i="106"/>
  <c r="K4632" i="106"/>
  <c r="K4633" i="106"/>
  <c r="K4634" i="106"/>
  <c r="K4635" i="106"/>
  <c r="K4636" i="106"/>
  <c r="K4637" i="106"/>
  <c r="K4638" i="106"/>
  <c r="K4639" i="106"/>
  <c r="K4640" i="106"/>
  <c r="K4641" i="106"/>
  <c r="K4642" i="106"/>
  <c r="K4643" i="106"/>
  <c r="K4644" i="106"/>
  <c r="K4645" i="106"/>
  <c r="K4646" i="106"/>
  <c r="K4647" i="106"/>
  <c r="K4648" i="106"/>
  <c r="K4649" i="106"/>
  <c r="K4650" i="106"/>
  <c r="K4651" i="106"/>
  <c r="K4652" i="106"/>
  <c r="K4653" i="106"/>
  <c r="K4654" i="106"/>
  <c r="K4655" i="106"/>
  <c r="K4656" i="106"/>
  <c r="K4657" i="106"/>
  <c r="K4658" i="106"/>
  <c r="K4659" i="106"/>
  <c r="K4660" i="106"/>
  <c r="K4661" i="106"/>
  <c r="K4662" i="106"/>
  <c r="K4663" i="106"/>
  <c r="K4664" i="106"/>
  <c r="K4665" i="106"/>
  <c r="K4666" i="106"/>
  <c r="K4667" i="106"/>
  <c r="K4668" i="106"/>
  <c r="K4669" i="106"/>
  <c r="K4670" i="106"/>
  <c r="K4671" i="106"/>
  <c r="K4672" i="106"/>
  <c r="K4673" i="106"/>
  <c r="K4674" i="106"/>
  <c r="K4675" i="106"/>
  <c r="K4676" i="106"/>
  <c r="K4677" i="106"/>
  <c r="K4678" i="106"/>
  <c r="K4679" i="106"/>
  <c r="K4680" i="106"/>
  <c r="K4681" i="106"/>
  <c r="K4682" i="106"/>
  <c r="K4683" i="106"/>
  <c r="K4684" i="106"/>
  <c r="K4685" i="106"/>
  <c r="K4686" i="106"/>
  <c r="K4687" i="106"/>
  <c r="K4688" i="106"/>
  <c r="K4689" i="106"/>
  <c r="K4690" i="106"/>
  <c r="K4691" i="106"/>
  <c r="K4692" i="106"/>
  <c r="K4693" i="106"/>
  <c r="K4694" i="106"/>
  <c r="K4695" i="106"/>
  <c r="K4696" i="106"/>
  <c r="K4697" i="106"/>
  <c r="K4698" i="106"/>
  <c r="K4699" i="106"/>
  <c r="K4700" i="106"/>
  <c r="K4701" i="106"/>
  <c r="K4702" i="106"/>
  <c r="K4703" i="106"/>
  <c r="K4704" i="106"/>
  <c r="K4705" i="106"/>
  <c r="K4706" i="106"/>
  <c r="K4707" i="106"/>
  <c r="K4708" i="106"/>
  <c r="K4709" i="106"/>
  <c r="K4710" i="106"/>
  <c r="K4711" i="106"/>
  <c r="K4712" i="106"/>
  <c r="K4713" i="106"/>
  <c r="K4714" i="106"/>
  <c r="K4715" i="106"/>
  <c r="K4716" i="106"/>
  <c r="K4717" i="106"/>
  <c r="K4718" i="106"/>
  <c r="K4719" i="106"/>
  <c r="K4720" i="106"/>
  <c r="K4721" i="106"/>
  <c r="K4722" i="106"/>
  <c r="K4723" i="106"/>
  <c r="K4724" i="106"/>
  <c r="K4725" i="106"/>
  <c r="K4726" i="106"/>
  <c r="K4727" i="106"/>
  <c r="K4728" i="106"/>
  <c r="K4729" i="106"/>
  <c r="K4730" i="106"/>
  <c r="K4731" i="106"/>
  <c r="K4732" i="106"/>
  <c r="K4733" i="106"/>
  <c r="K4734" i="106"/>
  <c r="K4735" i="106"/>
  <c r="K4736" i="106"/>
  <c r="K4737" i="106"/>
  <c r="K4738" i="106"/>
  <c r="K4739" i="106"/>
  <c r="K4740" i="106"/>
  <c r="K4741" i="106"/>
  <c r="K4742" i="106"/>
  <c r="K4743" i="106"/>
  <c r="K4744" i="106"/>
  <c r="K4745" i="106"/>
  <c r="K4746" i="106"/>
  <c r="K4747" i="106"/>
  <c r="K4748" i="106"/>
  <c r="K4749" i="106"/>
  <c r="K4750" i="106"/>
  <c r="K4751" i="106"/>
  <c r="K4752" i="106"/>
  <c r="K4753" i="106"/>
  <c r="K4754" i="106"/>
  <c r="K4755" i="106"/>
  <c r="K4756" i="106"/>
  <c r="K4757" i="106"/>
  <c r="K4758" i="106"/>
  <c r="K4759" i="106"/>
  <c r="K4760" i="106"/>
  <c r="K4761" i="106"/>
  <c r="K4762" i="106"/>
  <c r="K4763" i="106"/>
  <c r="K4764" i="106"/>
  <c r="K4765" i="106"/>
  <c r="K4766" i="106"/>
  <c r="K4767" i="106"/>
  <c r="K4768" i="106"/>
  <c r="K4769" i="106"/>
  <c r="K4770" i="106"/>
  <c r="K4771" i="106"/>
  <c r="K4772" i="106"/>
  <c r="K4773" i="106"/>
  <c r="K4774" i="106"/>
  <c r="K4775" i="106"/>
  <c r="K4776" i="106"/>
  <c r="K4777" i="106"/>
  <c r="K4778" i="106"/>
  <c r="K4779" i="106"/>
  <c r="K4780" i="106"/>
  <c r="K4781" i="106"/>
  <c r="K4782" i="106"/>
  <c r="K4783" i="106"/>
  <c r="K4784" i="106"/>
  <c r="K4785" i="106"/>
  <c r="K4786" i="106"/>
  <c r="K4787" i="106"/>
  <c r="K4788" i="106"/>
  <c r="K4789" i="106"/>
  <c r="K4790" i="106"/>
  <c r="K4791" i="106"/>
  <c r="K4792" i="106"/>
  <c r="K4793" i="106"/>
  <c r="K4794" i="106"/>
  <c r="K4795" i="106"/>
  <c r="K4796" i="106"/>
  <c r="K4797" i="106"/>
  <c r="K4798" i="106"/>
  <c r="K4799" i="106"/>
  <c r="K4800" i="106"/>
  <c r="K4801" i="106"/>
  <c r="K4802" i="106"/>
  <c r="K4803" i="106"/>
  <c r="K4804" i="106"/>
  <c r="K4805" i="106"/>
  <c r="K4806" i="106"/>
  <c r="K4807" i="106"/>
  <c r="K4808" i="106"/>
  <c r="K4809" i="106"/>
  <c r="K4810" i="106"/>
  <c r="K4811" i="106"/>
  <c r="K4812" i="106"/>
  <c r="K4813" i="106"/>
  <c r="K4814" i="106"/>
  <c r="K4815" i="106"/>
  <c r="K4816" i="106"/>
  <c r="K4817" i="106"/>
  <c r="K4818" i="106"/>
  <c r="K4819" i="106"/>
  <c r="K4820" i="106"/>
  <c r="K4821" i="106"/>
  <c r="K4822" i="106"/>
  <c r="K4823" i="106"/>
  <c r="K4824" i="106"/>
  <c r="K4825" i="106"/>
  <c r="K4826" i="106"/>
  <c r="K4827" i="106"/>
  <c r="K4828" i="106"/>
  <c r="K4829" i="106"/>
  <c r="K4830" i="106"/>
  <c r="K4831" i="106"/>
  <c r="K4832" i="106"/>
  <c r="K4833" i="106"/>
  <c r="K4834" i="106"/>
  <c r="K4835" i="106"/>
  <c r="K4836" i="106"/>
  <c r="K4837" i="106"/>
  <c r="K4838" i="106"/>
  <c r="K4839" i="106"/>
  <c r="K4840" i="106"/>
  <c r="K4841" i="106"/>
  <c r="K4842" i="106"/>
  <c r="K4843" i="106"/>
  <c r="K4844" i="106"/>
  <c r="K4845" i="106"/>
  <c r="K4846" i="106"/>
  <c r="K4847" i="106"/>
  <c r="K4848" i="106"/>
  <c r="K4849" i="106"/>
  <c r="K4850" i="106"/>
  <c r="K4851" i="106"/>
  <c r="K4852" i="106"/>
  <c r="K4853" i="106"/>
  <c r="K4854" i="106"/>
  <c r="K4855" i="106"/>
  <c r="K4856" i="106"/>
  <c r="K4857" i="106"/>
  <c r="K4858" i="106"/>
  <c r="K4859" i="106"/>
  <c r="K4860" i="106"/>
  <c r="K4861" i="106"/>
  <c r="K4862" i="106"/>
  <c r="K4863" i="106"/>
  <c r="K4864" i="106"/>
  <c r="K4865" i="106"/>
  <c r="K4866" i="106"/>
  <c r="K4867" i="106"/>
  <c r="K4868" i="106"/>
  <c r="K4869" i="106"/>
  <c r="K4870" i="106"/>
  <c r="K4871" i="106"/>
  <c r="K4872" i="106"/>
  <c r="K4873" i="106"/>
  <c r="K4874" i="106"/>
  <c r="K4875" i="106"/>
  <c r="K4876" i="106"/>
  <c r="K4877" i="106"/>
  <c r="K4878" i="106"/>
  <c r="K4879" i="106"/>
  <c r="K4880" i="106"/>
  <c r="K4881" i="106"/>
  <c r="K4882" i="106"/>
  <c r="K4883" i="106"/>
  <c r="K4884" i="106"/>
  <c r="K4885" i="106"/>
  <c r="K4886" i="106"/>
  <c r="K4887" i="106"/>
  <c r="K4888" i="106"/>
  <c r="K4889" i="106"/>
  <c r="K4890" i="106"/>
  <c r="K4891" i="106"/>
  <c r="K4892" i="106"/>
  <c r="K4893" i="106"/>
  <c r="K4894" i="106"/>
  <c r="K4895" i="106"/>
  <c r="K4896" i="106"/>
  <c r="K4897" i="106"/>
  <c r="K4898" i="106"/>
  <c r="K4899" i="106"/>
  <c r="K4900" i="106"/>
  <c r="K4901" i="106"/>
  <c r="K4902" i="106"/>
  <c r="K4903" i="106"/>
  <c r="K4904" i="106"/>
  <c r="K4905" i="106"/>
  <c r="K4906" i="106"/>
  <c r="K4907" i="106"/>
  <c r="K4908" i="106"/>
  <c r="K4909" i="106"/>
  <c r="K4910" i="106"/>
  <c r="K4911" i="106"/>
  <c r="K4912" i="106"/>
  <c r="K4913" i="106"/>
  <c r="K4914" i="106"/>
  <c r="K4915" i="106"/>
  <c r="K4916" i="106"/>
  <c r="K4917" i="106"/>
  <c r="K4918" i="106"/>
  <c r="K4919" i="106"/>
  <c r="K4920" i="106"/>
  <c r="K4921" i="106"/>
  <c r="K4922" i="106"/>
  <c r="K4923" i="106"/>
  <c r="K4924" i="106"/>
  <c r="K4925" i="106"/>
  <c r="K4926" i="106"/>
  <c r="K4927" i="106"/>
  <c r="K4928" i="106"/>
  <c r="K4929" i="106"/>
  <c r="K4930" i="106"/>
  <c r="K4931" i="106"/>
  <c r="K4932" i="106"/>
  <c r="K4933" i="106"/>
  <c r="K4934" i="106"/>
  <c r="K4935" i="106"/>
  <c r="K4936" i="106"/>
  <c r="K4937" i="106"/>
  <c r="K4938" i="106"/>
  <c r="K4939" i="106"/>
  <c r="K4940" i="106"/>
  <c r="K4941" i="106"/>
  <c r="K4942" i="106"/>
  <c r="K4943" i="106"/>
  <c r="K4944" i="106"/>
  <c r="K4945" i="106"/>
  <c r="K4946" i="106"/>
  <c r="K4947" i="106"/>
  <c r="K4948" i="106"/>
  <c r="K4949" i="106"/>
  <c r="K4950" i="106"/>
  <c r="K4951" i="106"/>
  <c r="K4952" i="106"/>
  <c r="K4953" i="106"/>
  <c r="K4954" i="106"/>
  <c r="K4955" i="106"/>
  <c r="K4956" i="106"/>
  <c r="K4957" i="106"/>
  <c r="K4958" i="106"/>
  <c r="K4959" i="106"/>
  <c r="K4960" i="106"/>
  <c r="K4961" i="106"/>
  <c r="K4962" i="106"/>
  <c r="K4963" i="106"/>
  <c r="K4964" i="106"/>
  <c r="K4965" i="106"/>
  <c r="K4966" i="106"/>
  <c r="K4967" i="106"/>
  <c r="K4968" i="106"/>
  <c r="K4969" i="106"/>
  <c r="K4970" i="106"/>
  <c r="K4971" i="106"/>
  <c r="K4972" i="106"/>
  <c r="K4973" i="106"/>
  <c r="K4974" i="106"/>
  <c r="K4975" i="106"/>
  <c r="K4976" i="106"/>
  <c r="K4977" i="106"/>
  <c r="K4978" i="106"/>
  <c r="K4979" i="106"/>
  <c r="K4980" i="106"/>
  <c r="K4981" i="106"/>
  <c r="K4982" i="106"/>
  <c r="K4983" i="106"/>
  <c r="K4984" i="106"/>
  <c r="K4985" i="106"/>
  <c r="K4986" i="106"/>
  <c r="K4987" i="106"/>
  <c r="K4988" i="106"/>
  <c r="K4989" i="106"/>
  <c r="K4990" i="106"/>
  <c r="K4991" i="106"/>
  <c r="K4992" i="106"/>
  <c r="K4993" i="106"/>
  <c r="K4994" i="106"/>
  <c r="K4995" i="106"/>
  <c r="K4996" i="106"/>
  <c r="K4997" i="106"/>
  <c r="K4998" i="106"/>
  <c r="K4999" i="106"/>
  <c r="K5000" i="106"/>
  <c r="K5001" i="106"/>
  <c r="K5002" i="106"/>
  <c r="K5003" i="106"/>
  <c r="K5004" i="106"/>
  <c r="K5005" i="106"/>
  <c r="K5006" i="106"/>
  <c r="K5007" i="106"/>
  <c r="K5008" i="106"/>
  <c r="K5009" i="106"/>
  <c r="K5010" i="106"/>
  <c r="K5011" i="106"/>
  <c r="K5012" i="106"/>
  <c r="K5013" i="106"/>
  <c r="K5014" i="106"/>
  <c r="K5015" i="106"/>
  <c r="K5016" i="106"/>
  <c r="K5017" i="106"/>
  <c r="K5018" i="106"/>
  <c r="K5019" i="106"/>
  <c r="K5020" i="106"/>
  <c r="K5021" i="106"/>
  <c r="K5022" i="106"/>
  <c r="K5023" i="106"/>
  <c r="K5024" i="106"/>
  <c r="K5025" i="106"/>
  <c r="K5026" i="106"/>
  <c r="K5027" i="106"/>
  <c r="K5028" i="106"/>
  <c r="K5029" i="106"/>
  <c r="K5030" i="106"/>
  <c r="K5031" i="106"/>
  <c r="K5032" i="106"/>
  <c r="K5033" i="106"/>
  <c r="K5034" i="106"/>
  <c r="K5035" i="106"/>
  <c r="K5036" i="106"/>
  <c r="K5037" i="106"/>
  <c r="K5038" i="106"/>
  <c r="K5039" i="106"/>
  <c r="K5040" i="106"/>
  <c r="K5041" i="106"/>
  <c r="K5042" i="106"/>
  <c r="K5043" i="106"/>
  <c r="K5044" i="106"/>
  <c r="K5045" i="106"/>
  <c r="K5046" i="106"/>
  <c r="K5047" i="106"/>
  <c r="K5048" i="106"/>
  <c r="K5049" i="106"/>
  <c r="K5050" i="106"/>
  <c r="K5051" i="106"/>
  <c r="K5052" i="106"/>
  <c r="K5053" i="106"/>
  <c r="K5054" i="106"/>
  <c r="K5055" i="106"/>
  <c r="K5056" i="106"/>
  <c r="K5057" i="106"/>
  <c r="K5058" i="106"/>
  <c r="K5059" i="106"/>
  <c r="K5060" i="106"/>
  <c r="K5061" i="106"/>
  <c r="K5062" i="106"/>
  <c r="K5063" i="106"/>
  <c r="K5064" i="106"/>
  <c r="K5065" i="106"/>
  <c r="K5066" i="106"/>
  <c r="K5067" i="106"/>
  <c r="K5068" i="106"/>
  <c r="K5069" i="106"/>
  <c r="K5070" i="106"/>
  <c r="K5071" i="106"/>
  <c r="K5072" i="106"/>
  <c r="K5073" i="106"/>
  <c r="K5074" i="106"/>
  <c r="K5075" i="106"/>
  <c r="K5076" i="106"/>
  <c r="K5077" i="106"/>
  <c r="K5078" i="106"/>
  <c r="K5079" i="106"/>
  <c r="K5080" i="106"/>
  <c r="K5081" i="106"/>
  <c r="K5082" i="106"/>
  <c r="K5083" i="106"/>
  <c r="K5084" i="106"/>
  <c r="K5085" i="106"/>
  <c r="K5086" i="106"/>
  <c r="K5087" i="106"/>
  <c r="K5088" i="106"/>
  <c r="K5089" i="106"/>
  <c r="K5090" i="106"/>
  <c r="K5091" i="106"/>
  <c r="K5092" i="106"/>
  <c r="K5093" i="106"/>
  <c r="K5094" i="106"/>
  <c r="K5095" i="106"/>
  <c r="K5096" i="106"/>
  <c r="K5097" i="106"/>
  <c r="K5098" i="106"/>
  <c r="K5099" i="106"/>
  <c r="K5100" i="106"/>
  <c r="K5101" i="106"/>
  <c r="K5102" i="106"/>
  <c r="K5103" i="106"/>
  <c r="K5104" i="106"/>
  <c r="K5105" i="106"/>
  <c r="K5106" i="106"/>
  <c r="K5107" i="106"/>
  <c r="K5108" i="106"/>
  <c r="K5109" i="106"/>
  <c r="K5110" i="106"/>
  <c r="K5111" i="106"/>
  <c r="K5112" i="106"/>
  <c r="K5113" i="106"/>
  <c r="K5114" i="106"/>
  <c r="K5115" i="106"/>
  <c r="K5116" i="106"/>
  <c r="K5117" i="106"/>
  <c r="K5118" i="106"/>
  <c r="K5119" i="106"/>
  <c r="K5120" i="106"/>
  <c r="K5121" i="106"/>
  <c r="K5122" i="106"/>
  <c r="K5123" i="106"/>
  <c r="K5124" i="106"/>
  <c r="K5125" i="106"/>
  <c r="K5126" i="106"/>
  <c r="K5127" i="106"/>
  <c r="K5128" i="106"/>
  <c r="K5129" i="106"/>
  <c r="K5130" i="106"/>
  <c r="K5131" i="106"/>
  <c r="K5132" i="106"/>
  <c r="K5133" i="106"/>
  <c r="K5134" i="106"/>
  <c r="K5135" i="106"/>
  <c r="K5136" i="106"/>
  <c r="K5137" i="106"/>
  <c r="K5138" i="106"/>
  <c r="K5139" i="106"/>
  <c r="K5140" i="106"/>
  <c r="K5141" i="106"/>
  <c r="K5142" i="106"/>
  <c r="K5143" i="106"/>
  <c r="K5144" i="106"/>
  <c r="K5145" i="106"/>
  <c r="K5146" i="106"/>
  <c r="K5147" i="106"/>
  <c r="K5148" i="106"/>
  <c r="K5149" i="106"/>
  <c r="K5150" i="106"/>
  <c r="K5151" i="106"/>
  <c r="K5152" i="106"/>
  <c r="K5153" i="106"/>
  <c r="K5154" i="106"/>
  <c r="K5155" i="106"/>
  <c r="K5156" i="106"/>
  <c r="K5157" i="106"/>
  <c r="K5158" i="106"/>
  <c r="K5159" i="106"/>
  <c r="K5160" i="106"/>
  <c r="K5161" i="106"/>
  <c r="K5162" i="106"/>
  <c r="K5163" i="106"/>
  <c r="K5164" i="106"/>
  <c r="K5165" i="106"/>
  <c r="K5166" i="106"/>
  <c r="K5167" i="106"/>
  <c r="K5168" i="106"/>
  <c r="K5169" i="106"/>
  <c r="K5170" i="106"/>
  <c r="K5171" i="106"/>
  <c r="K5172" i="106"/>
  <c r="K5173" i="106"/>
  <c r="K5174" i="106"/>
  <c r="K5175" i="106"/>
  <c r="K5176" i="106"/>
  <c r="K5177" i="106"/>
  <c r="K5178" i="106"/>
  <c r="K5179" i="106"/>
  <c r="K5180" i="106"/>
  <c r="K5181" i="106"/>
  <c r="K5182" i="106"/>
  <c r="K5183" i="106"/>
  <c r="K5184" i="106"/>
  <c r="K5185" i="106"/>
  <c r="K5186" i="106"/>
  <c r="K5187" i="106"/>
  <c r="K5188" i="106"/>
  <c r="K5189" i="106"/>
  <c r="K5190" i="106"/>
  <c r="K5191" i="106"/>
  <c r="K5192" i="106"/>
  <c r="K5193" i="106"/>
  <c r="K5194" i="106"/>
  <c r="K5195" i="106"/>
  <c r="K5196" i="106"/>
  <c r="K5197" i="106"/>
  <c r="K5198" i="106"/>
  <c r="K5199" i="106"/>
  <c r="K5200" i="106"/>
  <c r="K5201" i="106"/>
  <c r="K5202" i="106"/>
  <c r="K5203" i="106"/>
  <c r="K5204" i="106"/>
  <c r="K5205" i="106"/>
  <c r="K5206" i="106"/>
  <c r="K5207" i="106"/>
  <c r="K5208" i="106"/>
  <c r="K5209" i="106"/>
  <c r="K5210" i="106"/>
  <c r="K5211" i="106"/>
  <c r="K5212" i="106"/>
  <c r="K5213" i="106"/>
  <c r="K5214" i="106"/>
  <c r="K5215" i="106"/>
  <c r="K5216" i="106"/>
  <c r="K5217" i="106"/>
  <c r="K5218" i="106"/>
  <c r="K5219" i="106"/>
  <c r="K5220" i="106"/>
  <c r="K5221" i="106"/>
  <c r="K5222" i="106"/>
  <c r="K5223" i="106"/>
  <c r="K5224" i="106"/>
  <c r="K5225" i="106"/>
  <c r="K5226" i="106"/>
  <c r="K5227" i="106"/>
  <c r="K5228" i="106"/>
  <c r="K5229" i="106"/>
  <c r="K5230" i="106"/>
  <c r="K5231" i="106"/>
  <c r="K5232" i="106"/>
  <c r="K5233" i="106"/>
  <c r="K5234" i="106"/>
  <c r="K5235" i="106"/>
  <c r="K5236" i="106"/>
  <c r="K5237" i="106"/>
  <c r="K5238" i="106"/>
  <c r="K5239" i="106"/>
  <c r="K5240" i="106"/>
  <c r="K5241" i="106"/>
  <c r="K5242" i="106"/>
  <c r="K5243" i="106"/>
  <c r="K5244" i="106"/>
  <c r="K5245" i="106"/>
  <c r="K5246" i="106"/>
  <c r="K5247" i="106"/>
  <c r="K5248" i="106"/>
  <c r="K5249" i="106"/>
  <c r="K5250" i="106"/>
  <c r="K5251" i="106"/>
  <c r="K5252" i="106"/>
  <c r="K5253" i="106"/>
  <c r="K5254" i="106"/>
  <c r="K5255" i="106"/>
  <c r="K5256" i="106"/>
  <c r="K5257" i="106"/>
  <c r="K5258" i="106"/>
  <c r="K5259" i="106"/>
  <c r="K5260" i="106"/>
  <c r="K5261" i="106"/>
  <c r="K5262" i="106"/>
  <c r="K5263" i="106"/>
  <c r="K5264" i="106"/>
  <c r="K5265" i="106"/>
  <c r="K5266" i="106"/>
  <c r="K5267" i="106"/>
  <c r="K5268" i="106"/>
  <c r="K5269" i="106"/>
  <c r="K5270" i="106"/>
  <c r="K5271" i="106"/>
  <c r="K5272" i="106"/>
  <c r="K5273" i="106"/>
  <c r="K5274" i="106"/>
  <c r="K5275" i="106"/>
  <c r="K5276" i="106"/>
  <c r="K5277" i="106"/>
  <c r="K5278" i="106"/>
  <c r="K5279" i="106"/>
  <c r="K5280" i="106"/>
  <c r="K5281" i="106"/>
  <c r="D2" i="106"/>
  <c r="B2" i="106"/>
  <c r="E4" i="94" l="1" a="1"/>
  <c r="E4" i="94" s="1"/>
  <c r="D5" i="94" a="1"/>
  <c r="D5" i="94" s="1"/>
  <c r="E5" i="94" a="1"/>
  <c r="E5" i="94" s="1"/>
  <c r="D6" i="94" a="1"/>
  <c r="D6" i="94" s="1"/>
  <c r="E6" i="94" a="1"/>
  <c r="E6" i="94" s="1"/>
  <c r="D7" i="94" a="1"/>
  <c r="D7" i="94" s="1"/>
  <c r="E7" i="94" a="1"/>
  <c r="E7" i="94" s="1"/>
  <c r="D8" i="94" a="1"/>
  <c r="D8" i="94" s="1"/>
  <c r="E8" i="94" a="1"/>
  <c r="E8" i="94" s="1"/>
  <c r="D9" i="94" a="1"/>
  <c r="D9" i="94" s="1"/>
  <c r="E9" i="94" a="1"/>
  <c r="E9" i="94" s="1"/>
  <c r="D10" i="94" a="1"/>
  <c r="D10" i="94" s="1"/>
  <c r="E10" i="94" a="1"/>
  <c r="E10" i="94" s="1"/>
  <c r="D11" i="94" a="1"/>
  <c r="D11" i="94" s="1"/>
  <c r="E11" i="94" a="1"/>
  <c r="E11" i="94" s="1"/>
  <c r="D12" i="94" a="1"/>
  <c r="D12" i="94" s="1"/>
  <c r="E12" i="94" a="1"/>
  <c r="E12" i="94" s="1"/>
  <c r="D13" i="94" a="1"/>
  <c r="D13" i="94" s="1"/>
  <c r="E13" i="94" a="1"/>
  <c r="E13" i="94" s="1"/>
  <c r="D14" i="94" a="1"/>
  <c r="D14" i="94" s="1"/>
  <c r="E14" i="94" a="1"/>
  <c r="E14" i="94" s="1"/>
  <c r="D15" i="94" a="1"/>
  <c r="D15" i="94" s="1"/>
  <c r="E15" i="94" a="1"/>
  <c r="E15" i="94" s="1"/>
  <c r="D16" i="94" a="1"/>
  <c r="D16" i="94" s="1"/>
  <c r="E16" i="94" a="1"/>
  <c r="E16" i="94" s="1"/>
  <c r="D17" i="94" a="1"/>
  <c r="D17" i="94" s="1"/>
  <c r="E17" i="94" a="1"/>
  <c r="E17" i="94" s="1"/>
  <c r="D18" i="94" a="1"/>
  <c r="D18" i="94" s="1"/>
  <c r="E18" i="94" a="1"/>
  <c r="E18" i="94" s="1"/>
  <c r="D19" i="94" a="1"/>
  <c r="D19" i="94" s="1"/>
  <c r="E19" i="94" a="1"/>
  <c r="E19" i="94" s="1"/>
  <c r="F4" i="93"/>
  <c r="F5" i="93"/>
  <c r="F7" i="93"/>
  <c r="F8" i="93"/>
  <c r="F9" i="93"/>
  <c r="F11" i="93"/>
  <c r="F12" i="93"/>
  <c r="D13" i="93"/>
  <c r="F13" i="93" s="1"/>
  <c r="D14" i="93"/>
  <c r="F14" i="93" s="1"/>
  <c r="D15" i="93"/>
  <c r="F16" i="93"/>
  <c r="F17" i="93"/>
  <c r="F19" i="93"/>
  <c r="F20" i="93"/>
  <c r="F21" i="93"/>
  <c r="F23" i="93"/>
  <c r="J11" i="87"/>
  <c r="L11" i="87" s="1"/>
  <c r="A12" i="87"/>
  <c r="A13" i="87" s="1"/>
  <c r="F7" i="94" l="1"/>
  <c r="F19" i="94"/>
  <c r="F8" i="94"/>
  <c r="F5" i="94"/>
  <c r="F4" i="94"/>
  <c r="F19" i="95"/>
  <c r="F15" i="94"/>
  <c r="F21" i="95"/>
  <c r="F16" i="95"/>
  <c r="F9" i="94"/>
  <c r="F12" i="94"/>
  <c r="F11" i="95"/>
  <c r="F17" i="94"/>
  <c r="F22" i="93"/>
  <c r="F18" i="93"/>
  <c r="F10" i="93"/>
  <c r="F6" i="93"/>
  <c r="F15" i="93"/>
  <c r="F8" i="95"/>
  <c r="F5" i="95"/>
  <c r="F14" i="95"/>
  <c r="F22" i="95"/>
  <c r="F20" i="95"/>
  <c r="L12" i="87"/>
  <c r="J13" i="87"/>
  <c r="L13" i="87" s="1"/>
  <c r="F23" i="95"/>
  <c r="F9" i="95"/>
  <c r="F18" i="95"/>
  <c r="F13" i="95"/>
  <c r="F6" i="95"/>
  <c r="F15" i="95"/>
  <c r="F10" i="95"/>
  <c r="F7" i="95"/>
  <c r="F13" i="94"/>
  <c r="F10" i="94"/>
  <c r="F14" i="94"/>
  <c r="F11" i="94"/>
  <c r="F6" i="94"/>
  <c r="F16" i="94"/>
  <c r="F18" i="94"/>
  <c r="F17" i="95"/>
  <c r="F12" i="95"/>
  <c r="F4" i="95"/>
  <c r="L15" i="87" l="1"/>
  <c r="F13" i="50"/>
  <c r="J13" i="50"/>
  <c r="I11" i="54"/>
  <c r="I12" i="54"/>
  <c r="I14" i="54"/>
  <c r="I15" i="54"/>
  <c r="I16" i="54"/>
  <c r="I17" i="54"/>
  <c r="I18" i="54"/>
  <c r="I19" i="54"/>
  <c r="I20" i="54"/>
  <c r="I21" i="54"/>
  <c r="I22" i="54"/>
  <c r="E11" i="54"/>
  <c r="E12" i="54"/>
  <c r="E13" i="54"/>
  <c r="E14" i="54"/>
  <c r="E15" i="54"/>
  <c r="E16" i="54"/>
  <c r="E17" i="54"/>
  <c r="E18" i="54"/>
  <c r="E19" i="54"/>
  <c r="E20" i="54"/>
  <c r="E21" i="54"/>
  <c r="E22" i="54"/>
  <c r="E57" i="74"/>
  <c r="D22" i="56" s="1"/>
  <c r="E11" i="51"/>
  <c r="D12" i="56" s="1"/>
  <c r="B12" i="54"/>
  <c r="A15" i="48"/>
  <c r="A13" i="48"/>
  <c r="A13" i="47"/>
  <c r="A11" i="47"/>
  <c r="A15" i="46"/>
  <c r="A13" i="46"/>
  <c r="N9" i="46"/>
  <c r="L9" i="46"/>
  <c r="J9" i="46"/>
  <c r="H9" i="46"/>
  <c r="F9" i="46"/>
  <c r="A9" i="44"/>
  <c r="A10" i="44" s="1"/>
  <c r="B13" i="54"/>
  <c r="B14" i="54"/>
  <c r="I3" i="40"/>
  <c r="H3" i="40"/>
  <c r="G3" i="40"/>
  <c r="F3" i="40"/>
  <c r="E3" i="40"/>
  <c r="D514" i="36"/>
  <c r="D4" i="37" s="1"/>
  <c r="F4" i="37" s="1"/>
  <c r="E514" i="36"/>
  <c r="D3" i="37" s="1"/>
  <c r="F514" i="36"/>
  <c r="D5" i="37" s="1"/>
  <c r="F5" i="37" s="1"/>
  <c r="G514" i="36"/>
  <c r="D6" i="37" s="1"/>
  <c r="F6" i="37" s="1"/>
  <c r="H514" i="36"/>
  <c r="D7" i="37" s="1"/>
  <c r="F7" i="37" s="1"/>
  <c r="I514" i="36"/>
  <c r="J514" i="36"/>
  <c r="K514" i="36"/>
  <c r="D8" i="37" s="1"/>
  <c r="F8" i="37" s="1"/>
  <c r="L514" i="36"/>
  <c r="D9" i="37" s="1"/>
  <c r="F9" i="37" s="1"/>
  <c r="M514" i="36"/>
  <c r="D10" i="37" s="1"/>
  <c r="F10" i="37" s="1"/>
  <c r="N514" i="36"/>
  <c r="O514" i="36"/>
  <c r="D11" i="37" s="1"/>
  <c r="F11" i="37" s="1"/>
  <c r="P514" i="36"/>
  <c r="D12" i="37" s="1"/>
  <c r="F12" i="37" s="1"/>
  <c r="Q514" i="36"/>
  <c r="D24" i="37" s="1"/>
  <c r="F24" i="37" s="1"/>
  <c r="R514" i="36"/>
  <c r="S514" i="36"/>
  <c r="T514" i="36"/>
  <c r="U514" i="36"/>
  <c r="V514" i="36"/>
  <c r="W514" i="36"/>
  <c r="X514" i="36"/>
  <c r="Y514" i="36"/>
  <c r="Z514" i="36"/>
  <c r="AA514" i="36"/>
  <c r="AB514" i="36"/>
  <c r="AC514" i="36"/>
  <c r="AD514" i="36"/>
  <c r="D17" i="37" s="1"/>
  <c r="F17" i="37" s="1"/>
  <c r="AE514" i="36"/>
  <c r="AF514" i="36"/>
  <c r="AG514" i="36"/>
  <c r="AH514" i="36"/>
  <c r="AI514" i="36"/>
  <c r="AJ514" i="36"/>
  <c r="AK514" i="36"/>
  <c r="AL514" i="36"/>
  <c r="D20" i="37" s="1"/>
  <c r="F20" i="37" s="1"/>
  <c r="AM514" i="36"/>
  <c r="D21" i="37" s="1"/>
  <c r="F21" i="37" s="1"/>
  <c r="AN514" i="36"/>
  <c r="AO514" i="36"/>
  <c r="D23" i="37" s="1"/>
  <c r="F23" i="37" s="1"/>
  <c r="AP514" i="36"/>
  <c r="AQ514" i="36"/>
  <c r="AR514" i="36"/>
  <c r="AS514" i="36"/>
  <c r="AT514" i="36"/>
  <c r="AU514" i="36"/>
  <c r="D26" i="37" s="1"/>
  <c r="F26" i="37" s="1"/>
  <c r="AV514" i="36"/>
  <c r="D27" i="37" s="1"/>
  <c r="F27" i="37" s="1"/>
  <c r="AW514" i="36"/>
  <c r="B15" i="54"/>
  <c r="B16" i="54"/>
  <c r="A106" i="30"/>
  <c r="F106" i="30" s="1"/>
  <c r="A105" i="30"/>
  <c r="F105" i="30" s="1"/>
  <c r="A104" i="30"/>
  <c r="F104" i="30" s="1"/>
  <c r="A103" i="30"/>
  <c r="F103" i="30" s="1"/>
  <c r="A102" i="30"/>
  <c r="F102" i="30" s="1"/>
  <c r="A101" i="30"/>
  <c r="F101" i="30" s="1"/>
  <c r="A100" i="30"/>
  <c r="F100" i="30" s="1"/>
  <c r="A99" i="30"/>
  <c r="F99" i="30" s="1"/>
  <c r="A98" i="30"/>
  <c r="F98" i="30" s="1"/>
  <c r="A97" i="30"/>
  <c r="F97" i="30" s="1"/>
  <c r="A96" i="30"/>
  <c r="F96" i="30" s="1"/>
  <c r="A95" i="30"/>
  <c r="F95" i="30" s="1"/>
  <c r="A94" i="30"/>
  <c r="F94" i="30" s="1"/>
  <c r="A93" i="30"/>
  <c r="F93" i="30" s="1"/>
  <c r="A92" i="30"/>
  <c r="F92" i="30" s="1"/>
  <c r="A91" i="30"/>
  <c r="F91" i="30" s="1"/>
  <c r="A90" i="30"/>
  <c r="F90" i="30" s="1"/>
  <c r="A89" i="30"/>
  <c r="F89" i="30" s="1"/>
  <c r="A88" i="30"/>
  <c r="F88" i="30" s="1"/>
  <c r="A87" i="30"/>
  <c r="F87" i="30" s="1"/>
  <c r="A86" i="30"/>
  <c r="F86" i="30" s="1"/>
  <c r="A85" i="30"/>
  <c r="F85" i="30" s="1"/>
  <c r="A84" i="30"/>
  <c r="F84" i="30" s="1"/>
  <c r="A83" i="30"/>
  <c r="F83" i="30" s="1"/>
  <c r="A82" i="30"/>
  <c r="F82" i="30" s="1"/>
  <c r="A81" i="30"/>
  <c r="F81" i="30" s="1"/>
  <c r="A80" i="30"/>
  <c r="F80" i="30" s="1"/>
  <c r="A79" i="30"/>
  <c r="F79" i="30" s="1"/>
  <c r="A78" i="30"/>
  <c r="F78" i="30" s="1"/>
  <c r="A77" i="30"/>
  <c r="F77" i="30" s="1"/>
  <c r="A76" i="30"/>
  <c r="F76" i="30" s="1"/>
  <c r="A75" i="30"/>
  <c r="F75" i="30" s="1"/>
  <c r="A74" i="30"/>
  <c r="F74" i="30" s="1"/>
  <c r="A73" i="30"/>
  <c r="F73" i="30" s="1"/>
  <c r="A72" i="30"/>
  <c r="F72" i="30" s="1"/>
  <c r="A71" i="30"/>
  <c r="F71" i="30" s="1"/>
  <c r="A70" i="30"/>
  <c r="F70" i="30" s="1"/>
  <c r="A69" i="30"/>
  <c r="F69" i="30" s="1"/>
  <c r="A68" i="30"/>
  <c r="F68" i="30" s="1"/>
  <c r="A67" i="30"/>
  <c r="F67" i="30" s="1"/>
  <c r="A66" i="30"/>
  <c r="F66" i="30" s="1"/>
  <c r="A65" i="30"/>
  <c r="F65" i="30" s="1"/>
  <c r="A64" i="30"/>
  <c r="F64" i="30" s="1"/>
  <c r="A63" i="30"/>
  <c r="F63" i="30" s="1"/>
  <c r="A62" i="30"/>
  <c r="F62" i="30" s="1"/>
  <c r="A61" i="30"/>
  <c r="F61" i="30" s="1"/>
  <c r="A60" i="30"/>
  <c r="F60" i="30" s="1"/>
  <c r="A59" i="30"/>
  <c r="F59" i="30" s="1"/>
  <c r="A58" i="30"/>
  <c r="F58" i="30" s="1"/>
  <c r="A57" i="30"/>
  <c r="F57" i="30" s="1"/>
  <c r="A56" i="30"/>
  <c r="F56" i="30" s="1"/>
  <c r="A55" i="30"/>
  <c r="F55" i="30" s="1"/>
  <c r="A54" i="30"/>
  <c r="F54" i="30" s="1"/>
  <c r="A53" i="30"/>
  <c r="F53" i="30" s="1"/>
  <c r="A52" i="30"/>
  <c r="F52" i="30" s="1"/>
  <c r="A51" i="30"/>
  <c r="F51" i="30" s="1"/>
  <c r="A50" i="30"/>
  <c r="F50" i="30" s="1"/>
  <c r="A49" i="30"/>
  <c r="F49" i="30" s="1"/>
  <c r="A48" i="30"/>
  <c r="F48" i="30" s="1"/>
  <c r="A47" i="30"/>
  <c r="F47" i="30" s="1"/>
  <c r="A46" i="30"/>
  <c r="F46" i="30" s="1"/>
  <c r="A45" i="30"/>
  <c r="F45" i="30" s="1"/>
  <c r="A44" i="30"/>
  <c r="F44" i="30" s="1"/>
  <c r="A43" i="30"/>
  <c r="F43" i="30" s="1"/>
  <c r="A42" i="30"/>
  <c r="F42" i="30" s="1"/>
  <c r="A41" i="30"/>
  <c r="F41" i="30" s="1"/>
  <c r="A40" i="30"/>
  <c r="F40" i="30" s="1"/>
  <c r="A39" i="30"/>
  <c r="F39" i="30" s="1"/>
  <c r="A38" i="30"/>
  <c r="F38" i="30" s="1"/>
  <c r="A37" i="30"/>
  <c r="F37" i="30" s="1"/>
  <c r="A36" i="30"/>
  <c r="F36" i="30" s="1"/>
  <c r="A35" i="30"/>
  <c r="F35" i="30" s="1"/>
  <c r="A34" i="30"/>
  <c r="F34" i="30" s="1"/>
  <c r="A33" i="30"/>
  <c r="F33" i="30" s="1"/>
  <c r="A32" i="30"/>
  <c r="F32" i="30" s="1"/>
  <c r="A31" i="30"/>
  <c r="F31" i="30" s="1"/>
  <c r="A30" i="30"/>
  <c r="F30" i="30" s="1"/>
  <c r="A29" i="30"/>
  <c r="F29" i="30" s="1"/>
  <c r="A28" i="30"/>
  <c r="F28" i="30" s="1"/>
  <c r="A27" i="30"/>
  <c r="F27" i="30" s="1"/>
  <c r="A26" i="30"/>
  <c r="F26" i="30" s="1"/>
  <c r="A25" i="30"/>
  <c r="F25" i="30" s="1"/>
  <c r="A24" i="30"/>
  <c r="F24" i="30" s="1"/>
  <c r="A23" i="30"/>
  <c r="F23" i="30" s="1"/>
  <c r="A21" i="30"/>
  <c r="F21" i="30" s="1"/>
  <c r="A20" i="30"/>
  <c r="F20" i="30" s="1"/>
  <c r="A19" i="30"/>
  <c r="F19" i="30" s="1"/>
  <c r="A18" i="30"/>
  <c r="F18" i="30" s="1"/>
  <c r="A17" i="30"/>
  <c r="F17" i="30" s="1"/>
  <c r="A16" i="30"/>
  <c r="F16" i="30" s="1"/>
  <c r="A15" i="30"/>
  <c r="F15" i="30" s="1"/>
  <c r="A14" i="30"/>
  <c r="F14" i="30" s="1"/>
  <c r="A13" i="30"/>
  <c r="F13" i="30" s="1"/>
  <c r="A12" i="30"/>
  <c r="F12" i="30" s="1"/>
  <c r="A11" i="30"/>
  <c r="F11" i="30" s="1"/>
  <c r="A10" i="30"/>
  <c r="F10" i="30" s="1"/>
  <c r="A9" i="30"/>
  <c r="F9" i="30" s="1"/>
  <c r="A8" i="30"/>
  <c r="F8" i="30" s="1"/>
  <c r="A7" i="30"/>
  <c r="F7" i="30" s="1"/>
  <c r="A6" i="30"/>
  <c r="B3" i="19"/>
  <c r="H3" i="19"/>
  <c r="B4" i="19"/>
  <c r="H4" i="19"/>
  <c r="B5" i="19"/>
  <c r="H5" i="19"/>
  <c r="B6" i="19"/>
  <c r="H6" i="19"/>
  <c r="B7" i="19"/>
  <c r="H7" i="19"/>
  <c r="B8" i="19"/>
  <c r="H8" i="19"/>
  <c r="B9" i="19"/>
  <c r="H9" i="19"/>
  <c r="B10" i="19"/>
  <c r="H10" i="19"/>
  <c r="B11" i="19"/>
  <c r="H11" i="19"/>
  <c r="B12" i="19"/>
  <c r="H12" i="19"/>
  <c r="B13" i="19"/>
  <c r="H13" i="19"/>
  <c r="B14" i="19"/>
  <c r="H14" i="19"/>
  <c r="H15" i="19"/>
  <c r="H16" i="19"/>
  <c r="H17" i="19"/>
  <c r="J51" i="35"/>
  <c r="B17" i="54"/>
  <c r="B18" i="54"/>
  <c r="H51" i="35"/>
  <c r="G51" i="35"/>
  <c r="B19" i="54"/>
  <c r="B20" i="54"/>
  <c r="E51" i="35"/>
  <c r="B21" i="54"/>
  <c r="B22" i="54"/>
  <c r="D28" i="37" l="1"/>
  <c r="F28" i="37" s="1"/>
  <c r="D14" i="37"/>
  <c r="F14" i="37" s="1"/>
  <c r="I27" i="54"/>
  <c r="E27" i="54"/>
  <c r="D16" i="37"/>
  <c r="F16" i="37" s="1"/>
  <c r="D16" i="56"/>
  <c r="D22" i="37"/>
  <c r="F22" i="37" s="1"/>
  <c r="D18" i="37"/>
  <c r="F18" i="37" s="1"/>
  <c r="D15" i="37"/>
  <c r="F15" i="37" s="1"/>
  <c r="D25" i="37"/>
  <c r="F25" i="37" s="1"/>
  <c r="D19" i="37"/>
  <c r="F19" i="37" s="1"/>
  <c r="D13" i="37"/>
  <c r="F13" i="37" s="1"/>
  <c r="D20" i="56"/>
  <c r="F6" i="30"/>
  <c r="D15" i="30"/>
  <c r="C15" i="30"/>
  <c r="D28" i="30"/>
  <c r="C28" i="30"/>
  <c r="D40" i="30"/>
  <c r="C40" i="30"/>
  <c r="D52" i="30"/>
  <c r="C52" i="30"/>
  <c r="D56" i="30"/>
  <c r="C56" i="30"/>
  <c r="D64" i="30"/>
  <c r="C64" i="30"/>
  <c r="D72" i="30"/>
  <c r="C72" i="30"/>
  <c r="D80" i="30"/>
  <c r="C80" i="30"/>
  <c r="D92" i="30"/>
  <c r="C92" i="30"/>
  <c r="D100" i="30"/>
  <c r="C100" i="30"/>
  <c r="D8" i="30"/>
  <c r="C8" i="30"/>
  <c r="D12" i="30"/>
  <c r="C12" i="30"/>
  <c r="D16" i="30"/>
  <c r="C16" i="30"/>
  <c r="D20" i="30"/>
  <c r="C20" i="30"/>
  <c r="D25" i="30"/>
  <c r="C25" i="30"/>
  <c r="D29" i="30"/>
  <c r="C29" i="30"/>
  <c r="D33" i="30"/>
  <c r="C33" i="30"/>
  <c r="D37" i="30"/>
  <c r="C37" i="30"/>
  <c r="D41" i="30"/>
  <c r="C41" i="30"/>
  <c r="D45" i="30"/>
  <c r="C45" i="30"/>
  <c r="D49" i="30"/>
  <c r="C49" i="30"/>
  <c r="D53" i="30"/>
  <c r="C53" i="30"/>
  <c r="D57" i="30"/>
  <c r="C57" i="30"/>
  <c r="D61" i="30"/>
  <c r="C61" i="30"/>
  <c r="D65" i="30"/>
  <c r="C65" i="30"/>
  <c r="D69" i="30"/>
  <c r="C69" i="30"/>
  <c r="D73" i="30"/>
  <c r="C73" i="30"/>
  <c r="D77" i="30"/>
  <c r="C77" i="30"/>
  <c r="D81" i="30"/>
  <c r="C81" i="30"/>
  <c r="D85" i="30"/>
  <c r="C85" i="30"/>
  <c r="D89" i="30"/>
  <c r="C89" i="30"/>
  <c r="D93" i="30"/>
  <c r="C93" i="30"/>
  <c r="D97" i="30"/>
  <c r="C97" i="30"/>
  <c r="D101" i="30"/>
  <c r="C101" i="30"/>
  <c r="D105" i="30"/>
  <c r="C105" i="30"/>
  <c r="D19" i="30"/>
  <c r="C19" i="30"/>
  <c r="D36" i="30"/>
  <c r="C36" i="30"/>
  <c r="D48" i="30"/>
  <c r="C48" i="30"/>
  <c r="D60" i="30"/>
  <c r="C60" i="30"/>
  <c r="D68" i="30"/>
  <c r="C68" i="30"/>
  <c r="D76" i="30"/>
  <c r="C76" i="30"/>
  <c r="D88" i="30"/>
  <c r="C88" i="30"/>
  <c r="D96" i="30"/>
  <c r="C96" i="30"/>
  <c r="D104" i="30"/>
  <c r="C104" i="30"/>
  <c r="D9" i="30"/>
  <c r="C9" i="30"/>
  <c r="D13" i="30"/>
  <c r="C13" i="30"/>
  <c r="D17" i="30"/>
  <c r="C17" i="30"/>
  <c r="D21" i="30"/>
  <c r="C21" i="30"/>
  <c r="D26" i="30"/>
  <c r="C26" i="30"/>
  <c r="D30" i="30"/>
  <c r="C30" i="30"/>
  <c r="D34" i="30"/>
  <c r="C34" i="30"/>
  <c r="D38" i="30"/>
  <c r="C38" i="30"/>
  <c r="D42" i="30"/>
  <c r="C42" i="30"/>
  <c r="D46" i="30"/>
  <c r="C46" i="30"/>
  <c r="D50" i="30"/>
  <c r="C50" i="30"/>
  <c r="D54" i="30"/>
  <c r="C54" i="30"/>
  <c r="D58" i="30"/>
  <c r="C58" i="30"/>
  <c r="D62" i="30"/>
  <c r="C62" i="30"/>
  <c r="D66" i="30"/>
  <c r="C66" i="30"/>
  <c r="D70" i="30"/>
  <c r="C70" i="30"/>
  <c r="D74" i="30"/>
  <c r="C74" i="30"/>
  <c r="D78" i="30"/>
  <c r="C78" i="30"/>
  <c r="D82" i="30"/>
  <c r="C82" i="30"/>
  <c r="D86" i="30"/>
  <c r="C86" i="30"/>
  <c r="D90" i="30"/>
  <c r="C90" i="30"/>
  <c r="D94" i="30"/>
  <c r="C94" i="30"/>
  <c r="D98" i="30"/>
  <c r="C98" i="30"/>
  <c r="D102" i="30"/>
  <c r="C102" i="30"/>
  <c r="D106" i="30"/>
  <c r="C106" i="30"/>
  <c r="D7" i="30"/>
  <c r="C7" i="30"/>
  <c r="D11" i="30"/>
  <c r="C11" i="30"/>
  <c r="D24" i="30"/>
  <c r="C24" i="30"/>
  <c r="D32" i="30"/>
  <c r="C32" i="30"/>
  <c r="D44" i="30"/>
  <c r="C44" i="30"/>
  <c r="D84" i="30"/>
  <c r="C84" i="30"/>
  <c r="C6" i="30"/>
  <c r="D6" i="30"/>
  <c r="D10" i="30"/>
  <c r="C10" i="30"/>
  <c r="C14" i="30"/>
  <c r="D14" i="30"/>
  <c r="C18" i="30"/>
  <c r="D18" i="30"/>
  <c r="C23" i="30"/>
  <c r="D23" i="30"/>
  <c r="D27" i="30"/>
  <c r="C27" i="30"/>
  <c r="C31" i="30"/>
  <c r="D31" i="30"/>
  <c r="D35" i="30"/>
  <c r="C35" i="30"/>
  <c r="C39" i="30"/>
  <c r="D39" i="30"/>
  <c r="C43" i="30"/>
  <c r="D43" i="30"/>
  <c r="D47" i="30"/>
  <c r="C47" i="30"/>
  <c r="C51" i="30"/>
  <c r="D51" i="30"/>
  <c r="D55" i="30"/>
  <c r="C55" i="30"/>
  <c r="D59" i="30"/>
  <c r="C59" i="30"/>
  <c r="D63" i="30"/>
  <c r="C63" i="30"/>
  <c r="D67" i="30"/>
  <c r="C67" i="30"/>
  <c r="D71" i="30"/>
  <c r="C71" i="30"/>
  <c r="C75" i="30"/>
  <c r="D75" i="30"/>
  <c r="D79" i="30"/>
  <c r="C79" i="30"/>
  <c r="C83" i="30"/>
  <c r="D83" i="30"/>
  <c r="D87" i="30"/>
  <c r="C87" i="30"/>
  <c r="C91" i="30"/>
  <c r="D91" i="30"/>
  <c r="D95" i="30"/>
  <c r="C95" i="30"/>
  <c r="D99" i="30"/>
  <c r="C99" i="30"/>
  <c r="D103" i="30"/>
  <c r="C103" i="30"/>
  <c r="A11" i="44"/>
  <c r="F3" i="37"/>
  <c r="D19" i="56" l="1"/>
  <c r="E75" i="30"/>
  <c r="B75" i="30" s="1"/>
  <c r="E18" i="30"/>
  <c r="B18" i="30" s="1"/>
  <c r="E24" i="30"/>
  <c r="B24" i="30" s="1"/>
  <c r="E54" i="30"/>
  <c r="B54" i="30" s="1"/>
  <c r="E68" i="30"/>
  <c r="B68" i="30" s="1"/>
  <c r="E45" i="30"/>
  <c r="B45" i="30" s="1"/>
  <c r="E29" i="30"/>
  <c r="B29" i="30" s="1"/>
  <c r="E12" i="30"/>
  <c r="B12" i="30" s="1"/>
  <c r="E80" i="30"/>
  <c r="B80" i="30" s="1"/>
  <c r="E52" i="30"/>
  <c r="B52" i="30" s="1"/>
  <c r="E103" i="30"/>
  <c r="B103" i="30" s="1"/>
  <c r="E95" i="30"/>
  <c r="B95" i="30" s="1"/>
  <c r="E87" i="30"/>
  <c r="B87" i="30" s="1"/>
  <c r="E79" i="30"/>
  <c r="B79" i="30" s="1"/>
  <c r="E71" i="30"/>
  <c r="B71" i="30" s="1"/>
  <c r="E63" i="30"/>
  <c r="B63" i="30" s="1"/>
  <c r="E55" i="30"/>
  <c r="B55" i="30" s="1"/>
  <c r="E47" i="30"/>
  <c r="B47" i="30" s="1"/>
  <c r="E32" i="30"/>
  <c r="B32" i="30" s="1"/>
  <c r="E106" i="30"/>
  <c r="B106" i="30" s="1"/>
  <c r="E90" i="30"/>
  <c r="B90" i="30" s="1"/>
  <c r="E74" i="30"/>
  <c r="B74" i="30" s="1"/>
  <c r="E58" i="30"/>
  <c r="B58" i="30" s="1"/>
  <c r="E42" i="30"/>
  <c r="B42" i="30" s="1"/>
  <c r="E26" i="30"/>
  <c r="B26" i="30" s="1"/>
  <c r="E9" i="30"/>
  <c r="B9" i="30" s="1"/>
  <c r="E76" i="30"/>
  <c r="B76" i="30" s="1"/>
  <c r="E36" i="30"/>
  <c r="B36" i="30" s="1"/>
  <c r="E97" i="30"/>
  <c r="B97" i="30" s="1"/>
  <c r="E81" i="30"/>
  <c r="B81" i="30" s="1"/>
  <c r="E65" i="30"/>
  <c r="B65" i="30" s="1"/>
  <c r="E49" i="30"/>
  <c r="B49" i="30" s="1"/>
  <c r="E33" i="30"/>
  <c r="B33" i="30" s="1"/>
  <c r="E16" i="30"/>
  <c r="B16" i="30" s="1"/>
  <c r="E92" i="30"/>
  <c r="B92" i="30" s="1"/>
  <c r="E56" i="30"/>
  <c r="B56" i="30" s="1"/>
  <c r="E15" i="30"/>
  <c r="B15" i="30" s="1"/>
  <c r="E83" i="30"/>
  <c r="B83" i="30" s="1"/>
  <c r="E51" i="30"/>
  <c r="B51" i="30" s="1"/>
  <c r="E102" i="30"/>
  <c r="B102" i="30" s="1"/>
  <c r="E70" i="30"/>
  <c r="B70" i="30" s="1"/>
  <c r="E21" i="30"/>
  <c r="B21" i="30" s="1"/>
  <c r="E19" i="30"/>
  <c r="B19" i="30" s="1"/>
  <c r="E77" i="30"/>
  <c r="B77" i="30" s="1"/>
  <c r="E39" i="30"/>
  <c r="B39" i="30" s="1"/>
  <c r="E31" i="30"/>
  <c r="B31" i="30" s="1"/>
  <c r="E23" i="30"/>
  <c r="B23" i="30" s="1"/>
  <c r="E14" i="30"/>
  <c r="B14" i="30" s="1"/>
  <c r="E6" i="30"/>
  <c r="B6" i="30" s="1"/>
  <c r="E44" i="30"/>
  <c r="B44" i="30" s="1"/>
  <c r="E7" i="30"/>
  <c r="B7" i="30" s="1"/>
  <c r="E94" i="30"/>
  <c r="B94" i="30" s="1"/>
  <c r="E78" i="30"/>
  <c r="B78" i="30" s="1"/>
  <c r="E62" i="30"/>
  <c r="B62" i="30" s="1"/>
  <c r="E46" i="30"/>
  <c r="B46" i="30" s="1"/>
  <c r="E30" i="30"/>
  <c r="B30" i="30" s="1"/>
  <c r="E13" i="30"/>
  <c r="B13" i="30" s="1"/>
  <c r="E88" i="30"/>
  <c r="B88" i="30" s="1"/>
  <c r="E48" i="30"/>
  <c r="B48" i="30" s="1"/>
  <c r="E101" i="30"/>
  <c r="B101" i="30" s="1"/>
  <c r="E85" i="30"/>
  <c r="B85" i="30" s="1"/>
  <c r="E69" i="30"/>
  <c r="B69" i="30" s="1"/>
  <c r="E53" i="30"/>
  <c r="B53" i="30" s="1"/>
  <c r="E37" i="30"/>
  <c r="B37" i="30" s="1"/>
  <c r="E20" i="30"/>
  <c r="B20" i="30" s="1"/>
  <c r="E100" i="30"/>
  <c r="B100" i="30" s="1"/>
  <c r="E64" i="30"/>
  <c r="B64" i="30" s="1"/>
  <c r="E28" i="30"/>
  <c r="B28" i="30" s="1"/>
  <c r="E91" i="30"/>
  <c r="B91" i="30" s="1"/>
  <c r="E43" i="30"/>
  <c r="B43" i="30" s="1"/>
  <c r="E86" i="30"/>
  <c r="B86" i="30" s="1"/>
  <c r="E38" i="30"/>
  <c r="B38" i="30" s="1"/>
  <c r="E104" i="30"/>
  <c r="B104" i="30" s="1"/>
  <c r="E93" i="30"/>
  <c r="B93" i="30" s="1"/>
  <c r="E61" i="30"/>
  <c r="B61" i="30" s="1"/>
  <c r="E99" i="30"/>
  <c r="B99" i="30" s="1"/>
  <c r="E67" i="30"/>
  <c r="B67" i="30" s="1"/>
  <c r="E59" i="30"/>
  <c r="B59" i="30" s="1"/>
  <c r="E35" i="30"/>
  <c r="B35" i="30" s="1"/>
  <c r="E27" i="30"/>
  <c r="B27" i="30" s="1"/>
  <c r="E10" i="30"/>
  <c r="B10" i="30" s="1"/>
  <c r="E84" i="30"/>
  <c r="B84" i="30" s="1"/>
  <c r="E11" i="30"/>
  <c r="B11" i="30" s="1"/>
  <c r="E98" i="30"/>
  <c r="B98" i="30" s="1"/>
  <c r="E82" i="30"/>
  <c r="B82" i="30" s="1"/>
  <c r="E66" i="30"/>
  <c r="B66" i="30" s="1"/>
  <c r="E50" i="30"/>
  <c r="B50" i="30" s="1"/>
  <c r="E34" i="30"/>
  <c r="B34" i="30" s="1"/>
  <c r="E17" i="30"/>
  <c r="B17" i="30" s="1"/>
  <c r="E96" i="30"/>
  <c r="B96" i="30" s="1"/>
  <c r="E60" i="30"/>
  <c r="B60" i="30" s="1"/>
  <c r="E105" i="30"/>
  <c r="B105" i="30" s="1"/>
  <c r="E89" i="30"/>
  <c r="B89" i="30" s="1"/>
  <c r="E73" i="30"/>
  <c r="B73" i="30" s="1"/>
  <c r="E57" i="30"/>
  <c r="B57" i="30" s="1"/>
  <c r="E41" i="30"/>
  <c r="B41" i="30" s="1"/>
  <c r="E25" i="30"/>
  <c r="B25" i="30" s="1"/>
  <c r="E8" i="30"/>
  <c r="B8" i="30" s="1"/>
  <c r="E72" i="30"/>
  <c r="B72" i="30" s="1"/>
  <c r="E40" i="30"/>
  <c r="B40" i="30" s="1"/>
  <c r="A12" i="44"/>
  <c r="A13" i="44" s="1"/>
  <c r="A14" i="44" s="1"/>
  <c r="A15" i="44" s="1"/>
  <c r="A16" i="44" s="1"/>
  <c r="A17" i="44" s="1"/>
  <c r="A18" i="44" s="1"/>
  <c r="A19" i="44" s="1"/>
  <c r="A20" i="44" s="1"/>
  <c r="A21" i="44" s="1"/>
  <c r="A22" i="44" s="1"/>
  <c r="A23" i="44" s="1"/>
  <c r="A24" i="44" s="1"/>
  <c r="A25" i="44" s="1"/>
  <c r="A26" i="44" s="1"/>
  <c r="A27" i="44" s="1"/>
  <c r="A28" i="44" s="1"/>
  <c r="A29" i="44" s="1"/>
  <c r="A30" i="44" s="1"/>
  <c r="A31" i="44" s="1"/>
  <c r="F51" i="35"/>
  <c r="A45" i="35"/>
  <c r="A23" i="35"/>
  <c r="A38" i="35"/>
  <c r="A22" i="35"/>
  <c r="A20" i="35"/>
  <c r="A44" i="35"/>
  <c r="A19" i="35"/>
  <c r="A27" i="35"/>
  <c r="A36" i="35"/>
  <c r="A11" i="35"/>
  <c r="A21" i="35"/>
  <c r="A46" i="35"/>
  <c r="A32" i="35"/>
  <c r="A47" i="35" l="1"/>
  <c r="A43" i="35"/>
  <c r="A41" i="35"/>
  <c r="A25" i="35"/>
  <c r="A16" i="35"/>
  <c r="A34" i="35"/>
  <c r="A18" i="35"/>
  <c r="A5" i="35"/>
  <c r="A39" i="35"/>
  <c r="A26" i="35"/>
  <c r="I51" i="35"/>
  <c r="K51" i="35" l="1"/>
  <c r="A3" i="35"/>
  <c r="B13" i="47" l="1"/>
  <c r="D14" i="38"/>
  <c r="B16" i="46"/>
  <c r="B14" i="47"/>
  <c r="B16" i="48"/>
  <c r="D13" i="38"/>
  <c r="D13" i="47"/>
  <c r="B15" i="46"/>
  <c r="B13" i="38"/>
  <c r="F13" i="38"/>
  <c r="A6" i="35"/>
  <c r="A49" i="35"/>
  <c r="A13" i="35"/>
  <c r="A28" i="35"/>
  <c r="A31" i="35"/>
  <c r="A50" i="35"/>
  <c r="A10" i="35"/>
  <c r="L51" i="35"/>
  <c r="A37" i="35"/>
  <c r="A35" i="35"/>
  <c r="A40" i="35"/>
  <c r="A17" i="35"/>
  <c r="A9" i="35"/>
  <c r="A48" i="35"/>
  <c r="A42" i="35"/>
  <c r="A14" i="35"/>
  <c r="A15" i="35"/>
  <c r="A30" i="35"/>
  <c r="A8" i="35"/>
  <c r="A29" i="35"/>
  <c r="A33" i="35"/>
  <c r="A7" i="35"/>
  <c r="D17" i="41" s="1"/>
  <c r="A12" i="35"/>
  <c r="A24" i="35"/>
  <c r="A4" i="35"/>
  <c r="B13" i="50" s="1"/>
  <c r="I17" i="41" l="1"/>
  <c r="H17" i="41"/>
  <c r="N17" i="41" s="1"/>
  <c r="J15" i="47" s="1"/>
  <c r="E17" i="41"/>
  <c r="F17" i="41"/>
  <c r="L17" i="41" s="1"/>
  <c r="F15" i="47" s="1"/>
  <c r="G17" i="41"/>
  <c r="J17" i="41"/>
  <c r="P17" i="41" s="1"/>
  <c r="N15" i="47" s="1"/>
  <c r="R17" i="41"/>
  <c r="R15" i="47" s="1"/>
  <c r="B17" i="48"/>
  <c r="B17" i="41"/>
  <c r="B17" i="46"/>
  <c r="B15" i="38"/>
  <c r="B11" i="44" s="1"/>
  <c r="D15" i="48"/>
  <c r="F15" i="48" s="1"/>
  <c r="D15" i="46"/>
  <c r="D16" i="46"/>
  <c r="D17" i="48"/>
  <c r="D17" i="46"/>
  <c r="D14" i="47"/>
  <c r="B15" i="48"/>
  <c r="V14" i="38"/>
  <c r="F14" i="38"/>
  <c r="H14" i="38"/>
  <c r="R14" i="38"/>
  <c r="C10" i="44"/>
  <c r="D13" i="50"/>
  <c r="D16" i="48"/>
  <c r="D15" i="47"/>
  <c r="B15" i="47"/>
  <c r="B14" i="38"/>
  <c r="B10" i="44" s="1"/>
  <c r="D15" i="38"/>
  <c r="D17" i="47"/>
  <c r="B21" i="47"/>
  <c r="B25" i="47"/>
  <c r="D26" i="47"/>
  <c r="D30" i="47"/>
  <c r="B34" i="47"/>
  <c r="B16" i="47"/>
  <c r="D21" i="47"/>
  <c r="D25" i="47"/>
  <c r="B29" i="47"/>
  <c r="B33" i="47"/>
  <c r="D18" i="47"/>
  <c r="B26" i="47"/>
  <c r="D23" i="46"/>
  <c r="B25" i="46"/>
  <c r="D28" i="46"/>
  <c r="B31" i="46"/>
  <c r="B34" i="46"/>
  <c r="B36" i="46"/>
  <c r="D22" i="47"/>
  <c r="B18" i="46"/>
  <c r="D20" i="46"/>
  <c r="D24" i="46"/>
  <c r="D33" i="46"/>
  <c r="B35" i="46"/>
  <c r="B18" i="47"/>
  <c r="B24" i="47"/>
  <c r="B26" i="46"/>
  <c r="B28" i="46"/>
  <c r="D31" i="46"/>
  <c r="B33" i="46"/>
  <c r="D36" i="46"/>
  <c r="B23" i="48"/>
  <c r="B26" i="48"/>
  <c r="B28" i="48"/>
  <c r="D32" i="48"/>
  <c r="F32" i="48" s="1"/>
  <c r="D17" i="50"/>
  <c r="H17" i="50" s="1"/>
  <c r="D19" i="50"/>
  <c r="H19" i="50" s="1"/>
  <c r="L19" i="50" s="1"/>
  <c r="D21" i="50"/>
  <c r="H21" i="50" s="1"/>
  <c r="L21" i="50" s="1"/>
  <c r="D23" i="50"/>
  <c r="H23" i="50" s="1"/>
  <c r="L23" i="50" s="1"/>
  <c r="D25" i="50"/>
  <c r="H25" i="50" s="1"/>
  <c r="L25" i="50" s="1"/>
  <c r="D27" i="50"/>
  <c r="H27" i="50" s="1"/>
  <c r="L27" i="50" s="1"/>
  <c r="D29" i="50"/>
  <c r="H29" i="50" s="1"/>
  <c r="L29" i="50" s="1"/>
  <c r="D31" i="50"/>
  <c r="H31" i="50" s="1"/>
  <c r="L31" i="50" s="1"/>
  <c r="D33" i="50"/>
  <c r="H33" i="50" s="1"/>
  <c r="L33" i="50" s="1"/>
  <c r="D35" i="50"/>
  <c r="H35" i="50" s="1"/>
  <c r="L35" i="50" s="1"/>
  <c r="D16" i="38"/>
  <c r="D18" i="38"/>
  <c r="B20" i="38"/>
  <c r="B16" i="44" s="1"/>
  <c r="D21" i="38"/>
  <c r="B23" i="38"/>
  <c r="B19" i="44" s="1"/>
  <c r="D24" i="38"/>
  <c r="D26" i="38"/>
  <c r="B28" i="38"/>
  <c r="B24" i="44" s="1"/>
  <c r="D29" i="38"/>
  <c r="B31" i="38"/>
  <c r="B27" i="44" s="1"/>
  <c r="D32" i="38"/>
  <c r="D34" i="38"/>
  <c r="B36" i="41"/>
  <c r="B34" i="41"/>
  <c r="B17" i="47"/>
  <c r="B20" i="46"/>
  <c r="D25" i="46"/>
  <c r="B27" i="46"/>
  <c r="D32" i="46"/>
  <c r="B20" i="48"/>
  <c r="D22" i="48"/>
  <c r="F22" i="48" s="1"/>
  <c r="D25" i="48"/>
  <c r="F25" i="48" s="1"/>
  <c r="B27" i="48"/>
  <c r="D31" i="48"/>
  <c r="F31" i="48" s="1"/>
  <c r="B33" i="48"/>
  <c r="D36" i="48"/>
  <c r="F36" i="48" s="1"/>
  <c r="D16" i="50"/>
  <c r="H16" i="50" s="1"/>
  <c r="L16" i="50" s="1"/>
  <c r="D18" i="50"/>
  <c r="H18" i="50" s="1"/>
  <c r="D20" i="50"/>
  <c r="H20" i="50" s="1"/>
  <c r="L20" i="50" s="1"/>
  <c r="D22" i="50"/>
  <c r="H22" i="50" s="1"/>
  <c r="L22" i="50" s="1"/>
  <c r="D24" i="50"/>
  <c r="H24" i="50" s="1"/>
  <c r="L24" i="50" s="1"/>
  <c r="D26" i="50"/>
  <c r="H26" i="50" s="1"/>
  <c r="L26" i="50" s="1"/>
  <c r="D28" i="50"/>
  <c r="H28" i="50" s="1"/>
  <c r="L28" i="50" s="1"/>
  <c r="D30" i="50"/>
  <c r="H30" i="50" s="1"/>
  <c r="L30" i="50" s="1"/>
  <c r="D32" i="50"/>
  <c r="H32" i="50" s="1"/>
  <c r="D34" i="50"/>
  <c r="H34" i="50" s="1"/>
  <c r="L34" i="50" s="1"/>
  <c r="D17" i="38"/>
  <c r="B19" i="38"/>
  <c r="B15" i="44" s="1"/>
  <c r="B22" i="38"/>
  <c r="B18" i="44" s="1"/>
  <c r="D25" i="38"/>
  <c r="B27" i="38"/>
  <c r="B23" i="44" s="1"/>
  <c r="B30" i="38"/>
  <c r="B26" i="44" s="1"/>
  <c r="D33" i="38"/>
  <c r="B35" i="38"/>
  <c r="B31" i="44" s="1"/>
  <c r="B37" i="41"/>
  <c r="B35" i="41"/>
  <c r="B33" i="41"/>
  <c r="D29" i="47"/>
  <c r="B32" i="47"/>
  <c r="D34" i="47"/>
  <c r="B18" i="48"/>
  <c r="B34" i="48"/>
  <c r="B36" i="48"/>
  <c r="B16" i="50"/>
  <c r="B20" i="50"/>
  <c r="B24" i="50"/>
  <c r="B28" i="50"/>
  <c r="B32" i="50"/>
  <c r="B25" i="38"/>
  <c r="B21" i="44" s="1"/>
  <c r="D28" i="38"/>
  <c r="D31" i="38"/>
  <c r="D35" i="41"/>
  <c r="B32" i="41"/>
  <c r="B30" i="41"/>
  <c r="B28" i="41"/>
  <c r="B26" i="41"/>
  <c r="B24" i="41"/>
  <c r="B22" i="41"/>
  <c r="B20" i="41"/>
  <c r="B18" i="41"/>
  <c r="B20" i="47"/>
  <c r="B23" i="46"/>
  <c r="D24" i="48"/>
  <c r="F24" i="48" s="1"/>
  <c r="B17" i="50"/>
  <c r="B21" i="50"/>
  <c r="B25" i="50"/>
  <c r="B29" i="50"/>
  <c r="B33" i="50"/>
  <c r="B16" i="38"/>
  <c r="B12" i="44" s="1"/>
  <c r="D19" i="38"/>
  <c r="D22" i="38"/>
  <c r="B26" i="38"/>
  <c r="B22" i="44" s="1"/>
  <c r="B29" i="38"/>
  <c r="B25" i="44" s="1"/>
  <c r="B32" i="38"/>
  <c r="B28" i="44" s="1"/>
  <c r="D35" i="38"/>
  <c r="D34" i="41"/>
  <c r="B28" i="47"/>
  <c r="D33" i="47"/>
  <c r="D33" i="48"/>
  <c r="F33" i="48" s="1"/>
  <c r="B35" i="48"/>
  <c r="B18" i="50"/>
  <c r="B22" i="50"/>
  <c r="B26" i="50"/>
  <c r="B30" i="50"/>
  <c r="B34" i="50"/>
  <c r="B17" i="38"/>
  <c r="B13" i="44" s="1"/>
  <c r="D20" i="38"/>
  <c r="D23" i="38"/>
  <c r="B33" i="38"/>
  <c r="B29" i="44" s="1"/>
  <c r="D37" i="41"/>
  <c r="D33" i="41"/>
  <c r="B31" i="41"/>
  <c r="B29" i="41"/>
  <c r="B27" i="41"/>
  <c r="B25" i="41"/>
  <c r="B23" i="41"/>
  <c r="B21" i="41"/>
  <c r="B19" i="41"/>
  <c r="D22" i="46"/>
  <c r="D20" i="48"/>
  <c r="F20" i="48" s="1"/>
  <c r="D23" i="48"/>
  <c r="F23" i="48" s="1"/>
  <c r="B25" i="48"/>
  <c r="D28" i="48"/>
  <c r="F28" i="48" s="1"/>
  <c r="B31" i="48"/>
  <c r="B19" i="50"/>
  <c r="B23" i="50"/>
  <c r="B27" i="50"/>
  <c r="B31" i="50"/>
  <c r="B35" i="50"/>
  <c r="B18" i="38"/>
  <c r="B14" i="44" s="1"/>
  <c r="B21" i="38"/>
  <c r="B17" i="44" s="1"/>
  <c r="B24" i="38"/>
  <c r="B20" i="44" s="1"/>
  <c r="D27" i="38"/>
  <c r="D30" i="38"/>
  <c r="B34" i="38"/>
  <c r="B30" i="44" s="1"/>
  <c r="D36" i="41"/>
  <c r="D32" i="41"/>
  <c r="D31" i="41"/>
  <c r="D27" i="41"/>
  <c r="D23" i="41"/>
  <c r="D19" i="41"/>
  <c r="D30" i="41"/>
  <c r="D26" i="41"/>
  <c r="D22" i="41"/>
  <c r="D18" i="41"/>
  <c r="D29" i="41"/>
  <c r="D25" i="41"/>
  <c r="D21" i="41"/>
  <c r="D28" i="41"/>
  <c r="D24" i="41"/>
  <c r="D20" i="41"/>
  <c r="D18" i="46"/>
  <c r="B22" i="48"/>
  <c r="D26" i="48"/>
  <c r="F26" i="48" s="1"/>
  <c r="B24" i="48"/>
  <c r="B19" i="48"/>
  <c r="B32" i="46"/>
  <c r="B35" i="47"/>
  <c r="B22" i="46"/>
  <c r="D24" i="47"/>
  <c r="D16" i="47"/>
  <c r="D23" i="47"/>
  <c r="D19" i="47"/>
  <c r="D30" i="46"/>
  <c r="D29" i="46"/>
  <c r="B29" i="46"/>
  <c r="B37" i="48"/>
  <c r="B21" i="46"/>
  <c r="D18" i="48"/>
  <c r="F18" i="48" s="1"/>
  <c r="B24" i="46"/>
  <c r="B30" i="46"/>
  <c r="B30" i="47"/>
  <c r="D32" i="47"/>
  <c r="D20" i="47"/>
  <c r="D19" i="46"/>
  <c r="D21" i="46"/>
  <c r="D37" i="48"/>
  <c r="F37" i="48" s="1"/>
  <c r="B22" i="47"/>
  <c r="B30" i="48"/>
  <c r="D34" i="46"/>
  <c r="D35" i="48"/>
  <c r="F35" i="48" s="1"/>
  <c r="D34" i="48"/>
  <c r="F34" i="48" s="1"/>
  <c r="B19" i="46"/>
  <c r="D26" i="46"/>
  <c r="D28" i="47"/>
  <c r="B31" i="47"/>
  <c r="B23" i="47"/>
  <c r="D35" i="47"/>
  <c r="D30" i="48"/>
  <c r="F30" i="48" s="1"/>
  <c r="D29" i="48"/>
  <c r="F29" i="48" s="1"/>
  <c r="D27" i="48"/>
  <c r="F27" i="48" s="1"/>
  <c r="B32" i="48"/>
  <c r="B29" i="48"/>
  <c r="D35" i="46"/>
  <c r="B21" i="48"/>
  <c r="B37" i="46"/>
  <c r="D27" i="46"/>
  <c r="B27" i="47"/>
  <c r="B19" i="47"/>
  <c r="D31" i="47"/>
  <c r="D27" i="47"/>
  <c r="D37" i="46"/>
  <c r="D19" i="48"/>
  <c r="F19" i="48" s="1"/>
  <c r="D21" i="48"/>
  <c r="F21" i="48" s="1"/>
  <c r="B14" i="50"/>
  <c r="D14" i="50"/>
  <c r="H14" i="50" s="1"/>
  <c r="L14" i="50" s="1"/>
  <c r="B15" i="50"/>
  <c r="D15" i="50"/>
  <c r="H15" i="50" s="1"/>
  <c r="L15" i="50" s="1"/>
  <c r="B16" i="41"/>
  <c r="D16" i="41"/>
  <c r="B15" i="41"/>
  <c r="D15" i="41"/>
  <c r="N17" i="46" l="1"/>
  <c r="H17" i="46"/>
  <c r="J17" i="46"/>
  <c r="E17" i="46"/>
  <c r="F17" i="46"/>
  <c r="P17" i="46" s="1"/>
  <c r="L17" i="46"/>
  <c r="D10" i="44"/>
  <c r="E10" i="44"/>
  <c r="G10" i="44"/>
  <c r="F10" i="44"/>
  <c r="F17" i="48"/>
  <c r="J17" i="48"/>
  <c r="E16" i="46"/>
  <c r="L16" i="46"/>
  <c r="H16" i="46"/>
  <c r="N16" i="46"/>
  <c r="F16" i="46"/>
  <c r="J16" i="46"/>
  <c r="V15" i="38"/>
  <c r="F15" i="38"/>
  <c r="H15" i="38"/>
  <c r="R15" i="38"/>
  <c r="C11" i="44"/>
  <c r="F16" i="48"/>
  <c r="J16" i="48"/>
  <c r="J14" i="38"/>
  <c r="N14" i="38"/>
  <c r="P14" i="38" s="1"/>
  <c r="T14" i="38" s="1"/>
  <c r="X14" i="38" s="1"/>
  <c r="E15" i="46"/>
  <c r="L15" i="46"/>
  <c r="N15" i="46"/>
  <c r="M17" i="41"/>
  <c r="H15" i="47" s="1"/>
  <c r="P15" i="47" s="1"/>
  <c r="O17" i="41"/>
  <c r="L15" i="47" s="1"/>
  <c r="E22" i="46"/>
  <c r="L22" i="46"/>
  <c r="N22" i="46"/>
  <c r="E25" i="46"/>
  <c r="L25" i="46"/>
  <c r="N25" i="46"/>
  <c r="E37" i="46"/>
  <c r="L37" i="46"/>
  <c r="N37" i="46"/>
  <c r="E20" i="46"/>
  <c r="L20" i="46"/>
  <c r="N20" i="46"/>
  <c r="E23" i="46"/>
  <c r="L23" i="46"/>
  <c r="N23" i="46"/>
  <c r="E26" i="46"/>
  <c r="L26" i="46"/>
  <c r="N26" i="46"/>
  <c r="E34" i="46"/>
  <c r="L34" i="46"/>
  <c r="N34" i="46"/>
  <c r="E21" i="46"/>
  <c r="L21" i="46"/>
  <c r="N21" i="46"/>
  <c r="E30" i="46"/>
  <c r="L30" i="46"/>
  <c r="N30" i="46"/>
  <c r="E18" i="46"/>
  <c r="L18" i="46"/>
  <c r="N18" i="46"/>
  <c r="E36" i="46"/>
  <c r="L36" i="46"/>
  <c r="N36" i="46"/>
  <c r="E33" i="46"/>
  <c r="L33" i="46"/>
  <c r="N33" i="46"/>
  <c r="E28" i="46"/>
  <c r="L28" i="46"/>
  <c r="N28" i="46"/>
  <c r="E19" i="46"/>
  <c r="L19" i="46"/>
  <c r="N19" i="46"/>
  <c r="E24" i="46"/>
  <c r="L24" i="46"/>
  <c r="N24" i="46"/>
  <c r="E35" i="46"/>
  <c r="L35" i="46"/>
  <c r="N35" i="46"/>
  <c r="E31" i="46"/>
  <c r="N31" i="46"/>
  <c r="L31" i="46"/>
  <c r="E27" i="46"/>
  <c r="L27" i="46"/>
  <c r="N27" i="46"/>
  <c r="E29" i="46"/>
  <c r="L29" i="46"/>
  <c r="N29" i="46"/>
  <c r="E32" i="46"/>
  <c r="N32" i="46"/>
  <c r="L32" i="46"/>
  <c r="J21" i="48"/>
  <c r="H26" i="46"/>
  <c r="J26" i="46"/>
  <c r="F26" i="46"/>
  <c r="J35" i="48"/>
  <c r="J37" i="48"/>
  <c r="I20" i="41"/>
  <c r="E20" i="41"/>
  <c r="G20" i="41"/>
  <c r="J20" i="41"/>
  <c r="H20" i="41"/>
  <c r="F20" i="41"/>
  <c r="R20" i="41"/>
  <c r="R18" i="47" s="1"/>
  <c r="J25" i="41"/>
  <c r="F25" i="41"/>
  <c r="H25" i="41"/>
  <c r="I25" i="41"/>
  <c r="G25" i="41"/>
  <c r="E25" i="41"/>
  <c r="R25" i="41"/>
  <c r="R23" i="47" s="1"/>
  <c r="G26" i="41"/>
  <c r="E26" i="41"/>
  <c r="J26" i="41"/>
  <c r="F26" i="41"/>
  <c r="R26" i="41"/>
  <c r="R24" i="47" s="1"/>
  <c r="H26" i="41"/>
  <c r="I26" i="41"/>
  <c r="I27" i="41"/>
  <c r="E27" i="41"/>
  <c r="G27" i="41"/>
  <c r="H27" i="41"/>
  <c r="F27" i="41"/>
  <c r="J27" i="41"/>
  <c r="R27" i="41"/>
  <c r="R25" i="47" s="1"/>
  <c r="J20" i="48"/>
  <c r="C31" i="44"/>
  <c r="F35" i="38"/>
  <c r="R35" i="38"/>
  <c r="H35" i="38"/>
  <c r="V35" i="38"/>
  <c r="F22" i="38"/>
  <c r="V22" i="38"/>
  <c r="H22" i="38"/>
  <c r="R22" i="38"/>
  <c r="C18" i="44"/>
  <c r="C27" i="44"/>
  <c r="H31" i="38"/>
  <c r="F31" i="38"/>
  <c r="V31" i="38"/>
  <c r="R31" i="38"/>
  <c r="F17" i="38"/>
  <c r="C13" i="44"/>
  <c r="V17" i="38"/>
  <c r="H17" i="38"/>
  <c r="R17" i="38"/>
  <c r="J36" i="48"/>
  <c r="J25" i="48"/>
  <c r="C30" i="44"/>
  <c r="R34" i="38"/>
  <c r="H34" i="38"/>
  <c r="V34" i="38"/>
  <c r="F34" i="38"/>
  <c r="H21" i="38"/>
  <c r="C17" i="44"/>
  <c r="R21" i="38"/>
  <c r="F21" i="38"/>
  <c r="V21" i="38"/>
  <c r="J32" i="48"/>
  <c r="J19" i="48"/>
  <c r="J27" i="48"/>
  <c r="H34" i="46"/>
  <c r="J34" i="46"/>
  <c r="F34" i="46"/>
  <c r="H21" i="46"/>
  <c r="F21" i="46"/>
  <c r="J21" i="46"/>
  <c r="J18" i="48"/>
  <c r="J26" i="48"/>
  <c r="H24" i="41"/>
  <c r="J24" i="41"/>
  <c r="F24" i="41"/>
  <c r="G24" i="41"/>
  <c r="E24" i="41"/>
  <c r="I24" i="41"/>
  <c r="R24" i="41"/>
  <c r="R22" i="47" s="1"/>
  <c r="I29" i="41"/>
  <c r="E29" i="41"/>
  <c r="G29" i="41"/>
  <c r="J29" i="41"/>
  <c r="H29" i="41"/>
  <c r="F29" i="41"/>
  <c r="L29" i="41" s="1"/>
  <c r="F27" i="47" s="1"/>
  <c r="R29" i="41"/>
  <c r="R27" i="47" s="1"/>
  <c r="G30" i="41"/>
  <c r="I30" i="41"/>
  <c r="E30" i="41"/>
  <c r="F30" i="41"/>
  <c r="J30" i="41"/>
  <c r="H30" i="41"/>
  <c r="R30" i="41"/>
  <c r="R28" i="47" s="1"/>
  <c r="I31" i="41"/>
  <c r="E31" i="41"/>
  <c r="G31" i="41"/>
  <c r="H31" i="41"/>
  <c r="F31" i="41"/>
  <c r="J31" i="41"/>
  <c r="R31" i="41"/>
  <c r="R29" i="47" s="1"/>
  <c r="F30" i="38"/>
  <c r="C26" i="44"/>
  <c r="V30" i="38"/>
  <c r="H30" i="38"/>
  <c r="R30" i="38"/>
  <c r="J28" i="48"/>
  <c r="H22" i="46"/>
  <c r="J22" i="46"/>
  <c r="F22" i="46"/>
  <c r="I33" i="41"/>
  <c r="E33" i="41"/>
  <c r="G33" i="41"/>
  <c r="H33" i="41"/>
  <c r="F33" i="41"/>
  <c r="J33" i="41"/>
  <c r="R33" i="41"/>
  <c r="R31" i="47" s="1"/>
  <c r="C19" i="44"/>
  <c r="V23" i="38"/>
  <c r="F23" i="38"/>
  <c r="R23" i="38"/>
  <c r="H23" i="38"/>
  <c r="F19" i="38"/>
  <c r="C15" i="44"/>
  <c r="R19" i="38"/>
  <c r="H19" i="38"/>
  <c r="V19" i="38"/>
  <c r="H35" i="41"/>
  <c r="R35" i="41"/>
  <c r="R33" i="47" s="1"/>
  <c r="F35" i="41"/>
  <c r="G35" i="41"/>
  <c r="I35" i="41"/>
  <c r="O35" i="41" s="1"/>
  <c r="L33" i="47" s="1"/>
  <c r="E35" i="41"/>
  <c r="J35" i="41"/>
  <c r="C24" i="44"/>
  <c r="R28" i="38"/>
  <c r="V28" i="38"/>
  <c r="F28" i="38"/>
  <c r="H28" i="38"/>
  <c r="F25" i="38"/>
  <c r="C21" i="44"/>
  <c r="H25" i="38"/>
  <c r="V25" i="38"/>
  <c r="R25" i="38"/>
  <c r="J22" i="48"/>
  <c r="H25" i="46"/>
  <c r="F25" i="46"/>
  <c r="J25" i="46"/>
  <c r="F32" i="38"/>
  <c r="C28" i="44"/>
  <c r="H32" i="38"/>
  <c r="V32" i="38"/>
  <c r="R32" i="38"/>
  <c r="C22" i="44"/>
  <c r="H26" i="38"/>
  <c r="R26" i="38"/>
  <c r="V26" i="38"/>
  <c r="F26" i="38"/>
  <c r="H36" i="46"/>
  <c r="J36" i="46"/>
  <c r="F36" i="46"/>
  <c r="H33" i="46"/>
  <c r="F33" i="46"/>
  <c r="J33" i="46"/>
  <c r="J23" i="46"/>
  <c r="F23" i="46"/>
  <c r="H23" i="46"/>
  <c r="I16" i="41"/>
  <c r="E16" i="41"/>
  <c r="G16" i="41"/>
  <c r="J16" i="41"/>
  <c r="H16" i="41"/>
  <c r="F16" i="41"/>
  <c r="R16" i="41"/>
  <c r="R14" i="47" s="1"/>
  <c r="H37" i="46"/>
  <c r="F37" i="46"/>
  <c r="J37" i="46"/>
  <c r="J35" i="46"/>
  <c r="F35" i="46"/>
  <c r="H35" i="46"/>
  <c r="J29" i="48"/>
  <c r="J34" i="48"/>
  <c r="J19" i="46"/>
  <c r="F19" i="46"/>
  <c r="H19" i="46"/>
  <c r="H29" i="46"/>
  <c r="F29" i="46"/>
  <c r="J29" i="46"/>
  <c r="G28" i="41"/>
  <c r="I28" i="41"/>
  <c r="E28" i="41"/>
  <c r="J28" i="41"/>
  <c r="H28" i="41"/>
  <c r="N28" i="41" s="1"/>
  <c r="J26" i="47" s="1"/>
  <c r="F28" i="41"/>
  <c r="R28" i="41"/>
  <c r="R26" i="47" s="1"/>
  <c r="I18" i="41"/>
  <c r="E18" i="41"/>
  <c r="G18" i="41"/>
  <c r="H18" i="41"/>
  <c r="F18" i="41"/>
  <c r="J18" i="41"/>
  <c r="R18" i="41"/>
  <c r="R16" i="47" s="1"/>
  <c r="G19" i="41"/>
  <c r="I19" i="41"/>
  <c r="E19" i="41"/>
  <c r="J19" i="41"/>
  <c r="H19" i="41"/>
  <c r="F19" i="41"/>
  <c r="R19" i="41"/>
  <c r="R17" i="47" s="1"/>
  <c r="G32" i="41"/>
  <c r="J32" i="41"/>
  <c r="E32" i="41"/>
  <c r="I32" i="41"/>
  <c r="H32" i="41"/>
  <c r="F32" i="41"/>
  <c r="R32" i="41"/>
  <c r="R30" i="47" s="1"/>
  <c r="F27" i="38"/>
  <c r="C23" i="44"/>
  <c r="R27" i="38"/>
  <c r="H27" i="38"/>
  <c r="V27" i="38"/>
  <c r="F37" i="41"/>
  <c r="J37" i="41"/>
  <c r="H37" i="41"/>
  <c r="E37" i="41"/>
  <c r="I37" i="41"/>
  <c r="G37" i="41"/>
  <c r="R37" i="41"/>
  <c r="R35" i="47" s="1"/>
  <c r="C16" i="44"/>
  <c r="V20" i="38"/>
  <c r="R20" i="38"/>
  <c r="F20" i="38"/>
  <c r="H20" i="38"/>
  <c r="J33" i="48"/>
  <c r="F34" i="41"/>
  <c r="R34" i="41"/>
  <c r="R32" i="47" s="1"/>
  <c r="H34" i="41"/>
  <c r="I34" i="41"/>
  <c r="E34" i="41"/>
  <c r="J34" i="41"/>
  <c r="G34" i="41"/>
  <c r="J24" i="48"/>
  <c r="F33" i="38"/>
  <c r="C29" i="44"/>
  <c r="H33" i="38"/>
  <c r="R33" i="38"/>
  <c r="V33" i="38"/>
  <c r="J31" i="48"/>
  <c r="F24" i="38"/>
  <c r="C20" i="44"/>
  <c r="H24" i="38"/>
  <c r="R24" i="38"/>
  <c r="V24" i="38"/>
  <c r="C14" i="44"/>
  <c r="H18" i="38"/>
  <c r="R18" i="38"/>
  <c r="F18" i="38"/>
  <c r="V18" i="38"/>
  <c r="H24" i="46"/>
  <c r="J24" i="46"/>
  <c r="F24" i="46"/>
  <c r="J27" i="46"/>
  <c r="F27" i="46"/>
  <c r="H27" i="46"/>
  <c r="J30" i="48"/>
  <c r="H30" i="46"/>
  <c r="J30" i="46"/>
  <c r="F30" i="46"/>
  <c r="H18" i="46"/>
  <c r="J18" i="46"/>
  <c r="F18" i="46"/>
  <c r="G21" i="41"/>
  <c r="I21" i="41"/>
  <c r="E21" i="41"/>
  <c r="F21" i="41"/>
  <c r="J21" i="41"/>
  <c r="H21" i="41"/>
  <c r="R21" i="41"/>
  <c r="R19" i="47" s="1"/>
  <c r="I22" i="41"/>
  <c r="E22" i="41"/>
  <c r="G22" i="41"/>
  <c r="H22" i="41"/>
  <c r="F22" i="41"/>
  <c r="J22" i="41"/>
  <c r="R22" i="41"/>
  <c r="R20" i="47" s="1"/>
  <c r="H23" i="41"/>
  <c r="R23" i="41"/>
  <c r="R21" i="47" s="1"/>
  <c r="F23" i="41"/>
  <c r="I23" i="41"/>
  <c r="G23" i="41"/>
  <c r="J23" i="41"/>
  <c r="E23" i="41"/>
  <c r="J36" i="41"/>
  <c r="F36" i="41"/>
  <c r="H36" i="41"/>
  <c r="I36" i="41"/>
  <c r="G36" i="41"/>
  <c r="E36" i="41"/>
  <c r="R36" i="41"/>
  <c r="R34" i="47" s="1"/>
  <c r="J23" i="48"/>
  <c r="H32" i="46"/>
  <c r="J32" i="46"/>
  <c r="F32" i="46"/>
  <c r="C25" i="44"/>
  <c r="R29" i="38"/>
  <c r="H29" i="38"/>
  <c r="V29" i="38"/>
  <c r="F29" i="38"/>
  <c r="F16" i="38"/>
  <c r="H16" i="38"/>
  <c r="C12" i="44"/>
  <c r="R16" i="38"/>
  <c r="V16" i="38"/>
  <c r="J31" i="46"/>
  <c r="F31" i="46"/>
  <c r="H31" i="46"/>
  <c r="H20" i="46"/>
  <c r="J20" i="46"/>
  <c r="F20" i="46"/>
  <c r="H28" i="46"/>
  <c r="J28" i="46"/>
  <c r="F28" i="46"/>
  <c r="J15" i="41"/>
  <c r="I15" i="41"/>
  <c r="H15" i="41"/>
  <c r="G15" i="41"/>
  <c r="F15" i="41"/>
  <c r="E15" i="41"/>
  <c r="J15" i="48"/>
  <c r="R15" i="41"/>
  <c r="H13" i="50"/>
  <c r="R16" i="46" l="1"/>
  <c r="G11" i="44"/>
  <c r="D11" i="44"/>
  <c r="E11" i="44"/>
  <c r="F11" i="44"/>
  <c r="J15" i="38"/>
  <c r="N15" i="38"/>
  <c r="P15" i="38" s="1"/>
  <c r="T15" i="38" s="1"/>
  <c r="X15" i="38" s="1"/>
  <c r="P16" i="46"/>
  <c r="T16" i="46" s="1"/>
  <c r="R17" i="46"/>
  <c r="T17" i="46" s="1"/>
  <c r="P23" i="41"/>
  <c r="N21" i="47" s="1"/>
  <c r="P21" i="41"/>
  <c r="N19" i="47" s="1"/>
  <c r="L21" i="41"/>
  <c r="F19" i="47" s="1"/>
  <c r="N19" i="41"/>
  <c r="J17" i="47" s="1"/>
  <c r="N36" i="41"/>
  <c r="J34" i="47" s="1"/>
  <c r="O22" i="41"/>
  <c r="L20" i="47" s="1"/>
  <c r="L20" i="41"/>
  <c r="F18" i="47" s="1"/>
  <c r="L16" i="41"/>
  <c r="F14" i="47" s="1"/>
  <c r="N26" i="41"/>
  <c r="J24" i="47" s="1"/>
  <c r="N32" i="41"/>
  <c r="J30" i="47" s="1"/>
  <c r="M27" i="41"/>
  <c r="H25" i="47" s="1"/>
  <c r="P25" i="41"/>
  <c r="N23" i="47" s="1"/>
  <c r="P20" i="46"/>
  <c r="P31" i="46"/>
  <c r="P32" i="46"/>
  <c r="P30" i="46"/>
  <c r="P24" i="46"/>
  <c r="P19" i="46"/>
  <c r="P23" i="46"/>
  <c r="P21" i="46"/>
  <c r="P28" i="46"/>
  <c r="P18" i="46"/>
  <c r="P29" i="46"/>
  <c r="P36" i="46"/>
  <c r="P22" i="46"/>
  <c r="R30" i="46"/>
  <c r="P27" i="46"/>
  <c r="P37" i="46"/>
  <c r="P34" i="46"/>
  <c r="P35" i="46"/>
  <c r="P33" i="46"/>
  <c r="P25" i="46"/>
  <c r="P26" i="46"/>
  <c r="D24" i="44"/>
  <c r="E24" i="44"/>
  <c r="F24" i="44"/>
  <c r="D17" i="44"/>
  <c r="E17" i="44"/>
  <c r="F17" i="44"/>
  <c r="D27" i="44"/>
  <c r="E27" i="44"/>
  <c r="F27" i="44"/>
  <c r="D25" i="44"/>
  <c r="E25" i="44"/>
  <c r="F25" i="44"/>
  <c r="D19" i="44"/>
  <c r="E19" i="44"/>
  <c r="F19" i="44"/>
  <c r="D18" i="44"/>
  <c r="E18" i="44"/>
  <c r="F18" i="44"/>
  <c r="D12" i="44"/>
  <c r="E12" i="44"/>
  <c r="F12" i="44"/>
  <c r="D29" i="44"/>
  <c r="E29" i="44"/>
  <c r="F29" i="44"/>
  <c r="D23" i="44"/>
  <c r="E23" i="44"/>
  <c r="F23" i="44"/>
  <c r="D22" i="44"/>
  <c r="E22" i="44"/>
  <c r="F22" i="44"/>
  <c r="D28" i="44"/>
  <c r="E28" i="44"/>
  <c r="F28" i="44"/>
  <c r="D21" i="44"/>
  <c r="E21" i="44"/>
  <c r="F21" i="44"/>
  <c r="D30" i="44"/>
  <c r="E30" i="44"/>
  <c r="F30" i="44"/>
  <c r="D13" i="44"/>
  <c r="E13" i="44"/>
  <c r="F13" i="44"/>
  <c r="D31" i="44"/>
  <c r="E31" i="44"/>
  <c r="F31" i="44"/>
  <c r="D14" i="44"/>
  <c r="E14" i="44"/>
  <c r="F14" i="44"/>
  <c r="D20" i="44"/>
  <c r="E20" i="44"/>
  <c r="F20" i="44"/>
  <c r="D16" i="44"/>
  <c r="E16" i="44"/>
  <c r="F16" i="44"/>
  <c r="D15" i="44"/>
  <c r="E15" i="44"/>
  <c r="F15" i="44"/>
  <c r="D26" i="44"/>
  <c r="E26" i="44"/>
  <c r="F26" i="44"/>
  <c r="L32" i="41"/>
  <c r="F30" i="47" s="1"/>
  <c r="M23" i="41"/>
  <c r="H21" i="47" s="1"/>
  <c r="N22" i="41"/>
  <c r="J20" i="47" s="1"/>
  <c r="M34" i="41"/>
  <c r="H32" i="47" s="1"/>
  <c r="O37" i="41"/>
  <c r="L35" i="47" s="1"/>
  <c r="L37" i="41"/>
  <c r="F35" i="47" s="1"/>
  <c r="M32" i="41"/>
  <c r="H30" i="47" s="1"/>
  <c r="P19" i="41"/>
  <c r="N17" i="47" s="1"/>
  <c r="M18" i="41"/>
  <c r="H16" i="47" s="1"/>
  <c r="L28" i="41"/>
  <c r="F26" i="47" s="1"/>
  <c r="O28" i="41"/>
  <c r="L26" i="47" s="1"/>
  <c r="N16" i="41"/>
  <c r="J14" i="47" s="1"/>
  <c r="M33" i="41"/>
  <c r="H31" i="47" s="1"/>
  <c r="P31" i="41"/>
  <c r="N29" i="47" s="1"/>
  <c r="P30" i="41"/>
  <c r="N28" i="47" s="1"/>
  <c r="M30" i="41"/>
  <c r="H28" i="47" s="1"/>
  <c r="P29" i="41"/>
  <c r="N27" i="47" s="1"/>
  <c r="L24" i="41"/>
  <c r="F22" i="47" s="1"/>
  <c r="P27" i="41"/>
  <c r="N25" i="47" s="1"/>
  <c r="M26" i="41"/>
  <c r="H24" i="47" s="1"/>
  <c r="O25" i="41"/>
  <c r="L23" i="47" s="1"/>
  <c r="M20" i="41"/>
  <c r="H18" i="47" s="1"/>
  <c r="L22" i="41"/>
  <c r="F20" i="47" s="1"/>
  <c r="M19" i="41"/>
  <c r="H17" i="47" s="1"/>
  <c r="M25" i="41"/>
  <c r="H23" i="47" s="1"/>
  <c r="P20" i="41"/>
  <c r="N18" i="47" s="1"/>
  <c r="P34" i="41"/>
  <c r="N32" i="47" s="1"/>
  <c r="P18" i="41"/>
  <c r="N16" i="47" s="1"/>
  <c r="N35" i="41"/>
  <c r="J33" i="47" s="1"/>
  <c r="P33" i="41"/>
  <c r="N31" i="47" s="1"/>
  <c r="O31" i="41"/>
  <c r="L29" i="47" s="1"/>
  <c r="L30" i="41"/>
  <c r="F28" i="47" s="1"/>
  <c r="M29" i="41"/>
  <c r="H27" i="47" s="1"/>
  <c r="O24" i="41"/>
  <c r="L22" i="47" s="1"/>
  <c r="O27" i="41"/>
  <c r="L25" i="47" s="1"/>
  <c r="R24" i="46"/>
  <c r="R19" i="46"/>
  <c r="J33" i="38"/>
  <c r="N33" i="38"/>
  <c r="P33" i="38" s="1"/>
  <c r="T33" i="38" s="1"/>
  <c r="X33" i="38" s="1"/>
  <c r="N34" i="41"/>
  <c r="J32" i="47" s="1"/>
  <c r="G23" i="44"/>
  <c r="J18" i="38"/>
  <c r="N18" i="38"/>
  <c r="P18" i="38" s="1"/>
  <c r="T18" i="38" s="1"/>
  <c r="X18" i="38" s="1"/>
  <c r="T20" i="41" s="1"/>
  <c r="R35" i="46"/>
  <c r="R37" i="46"/>
  <c r="G15" i="44"/>
  <c r="G26" i="44"/>
  <c r="R20" i="46"/>
  <c r="J16" i="38"/>
  <c r="N16" i="38"/>
  <c r="P16" i="38" s="1"/>
  <c r="T16" i="38" s="1"/>
  <c r="X16" i="38" s="1"/>
  <c r="J29" i="38"/>
  <c r="N29" i="38"/>
  <c r="P29" i="38" s="1"/>
  <c r="T29" i="38" s="1"/>
  <c r="X29" i="38" s="1"/>
  <c r="O36" i="41"/>
  <c r="L34" i="47" s="1"/>
  <c r="L23" i="41"/>
  <c r="F21" i="47" s="1"/>
  <c r="P22" i="41"/>
  <c r="N20" i="47" s="1"/>
  <c r="M21" i="41"/>
  <c r="H19" i="47" s="1"/>
  <c r="R18" i="46"/>
  <c r="O34" i="41"/>
  <c r="L32" i="47" s="1"/>
  <c r="M37" i="41"/>
  <c r="H35" i="47" s="1"/>
  <c r="P37" i="41"/>
  <c r="N35" i="47" s="1"/>
  <c r="P32" i="41"/>
  <c r="N30" i="47" s="1"/>
  <c r="N18" i="41"/>
  <c r="J16" i="47" s="1"/>
  <c r="N26" i="38"/>
  <c r="P26" i="38" s="1"/>
  <c r="T26" i="38" s="1"/>
  <c r="X26" i="38" s="1"/>
  <c r="J26" i="38"/>
  <c r="N32" i="38"/>
  <c r="P32" i="38" s="1"/>
  <c r="T32" i="38" s="1"/>
  <c r="X32" i="38" s="1"/>
  <c r="J32" i="38"/>
  <c r="J25" i="38"/>
  <c r="N25" i="38"/>
  <c r="P25" i="38" s="1"/>
  <c r="T25" i="38" s="1"/>
  <c r="X25" i="38" s="1"/>
  <c r="P35" i="41"/>
  <c r="N33" i="47" s="1"/>
  <c r="L35" i="41"/>
  <c r="F33" i="47" s="1"/>
  <c r="N19" i="38"/>
  <c r="P19" i="38" s="1"/>
  <c r="T19" i="38" s="1"/>
  <c r="J19" i="38"/>
  <c r="J23" i="38"/>
  <c r="N23" i="38"/>
  <c r="P23" i="38" s="1"/>
  <c r="T23" i="38" s="1"/>
  <c r="X23" i="38" s="1"/>
  <c r="G19" i="44"/>
  <c r="N33" i="41"/>
  <c r="J31" i="47" s="1"/>
  <c r="N30" i="38"/>
  <c r="P30" i="38" s="1"/>
  <c r="T30" i="38" s="1"/>
  <c r="X30" i="38" s="1"/>
  <c r="J30" i="38"/>
  <c r="M31" i="41"/>
  <c r="H29" i="47" s="1"/>
  <c r="N30" i="41"/>
  <c r="J28" i="47" s="1"/>
  <c r="O30" i="41"/>
  <c r="L28" i="47" s="1"/>
  <c r="N29" i="41"/>
  <c r="J27" i="47" s="1"/>
  <c r="O29" i="41"/>
  <c r="L27" i="47" s="1"/>
  <c r="M24" i="41"/>
  <c r="H22" i="47" s="1"/>
  <c r="R21" i="46"/>
  <c r="R34" i="46"/>
  <c r="N21" i="38"/>
  <c r="P21" i="38" s="1"/>
  <c r="T21" i="38" s="1"/>
  <c r="X21" i="38" s="1"/>
  <c r="J21" i="38"/>
  <c r="G27" i="44"/>
  <c r="N27" i="41"/>
  <c r="J25" i="47" s="1"/>
  <c r="O26" i="41"/>
  <c r="L24" i="47" s="1"/>
  <c r="P26" i="41"/>
  <c r="N24" i="47" s="1"/>
  <c r="L25" i="41"/>
  <c r="F23" i="47" s="1"/>
  <c r="N20" i="41"/>
  <c r="J18" i="47" s="1"/>
  <c r="O20" i="41"/>
  <c r="L18" i="47" s="1"/>
  <c r="R26" i="46"/>
  <c r="O16" i="41"/>
  <c r="L14" i="47" s="1"/>
  <c r="G22" i="44"/>
  <c r="G28" i="44"/>
  <c r="G21" i="44"/>
  <c r="G30" i="44"/>
  <c r="G13" i="44"/>
  <c r="G18" i="44"/>
  <c r="R28" i="46"/>
  <c r="G25" i="44"/>
  <c r="R32" i="46"/>
  <c r="L36" i="41"/>
  <c r="F34" i="47" s="1"/>
  <c r="N23" i="41"/>
  <c r="J21" i="47" s="1"/>
  <c r="R27" i="46"/>
  <c r="J24" i="38"/>
  <c r="N24" i="38"/>
  <c r="P24" i="38" s="1"/>
  <c r="T24" i="38" s="1"/>
  <c r="X24" i="38" s="1"/>
  <c r="G29" i="44"/>
  <c r="J20" i="38"/>
  <c r="N20" i="38"/>
  <c r="P20" i="38" s="1"/>
  <c r="T20" i="38" s="1"/>
  <c r="X20" i="38" s="1"/>
  <c r="G16" i="44"/>
  <c r="O32" i="41"/>
  <c r="L30" i="47" s="1"/>
  <c r="M28" i="41"/>
  <c r="H26" i="47" s="1"/>
  <c r="P16" i="41"/>
  <c r="N14" i="47" s="1"/>
  <c r="L31" i="41"/>
  <c r="F29" i="47" s="1"/>
  <c r="P24" i="41"/>
  <c r="N22" i="47" s="1"/>
  <c r="G31" i="44"/>
  <c r="R31" i="46"/>
  <c r="G12" i="44"/>
  <c r="M36" i="41"/>
  <c r="H34" i="47" s="1"/>
  <c r="P36" i="41"/>
  <c r="N34" i="47" s="1"/>
  <c r="O23" i="41"/>
  <c r="L21" i="47" s="1"/>
  <c r="M22" i="41"/>
  <c r="H20" i="47" s="1"/>
  <c r="N21" i="41"/>
  <c r="J19" i="47" s="1"/>
  <c r="O21" i="41"/>
  <c r="L19" i="47" s="1"/>
  <c r="G14" i="44"/>
  <c r="G20" i="44"/>
  <c r="L34" i="41"/>
  <c r="F32" i="47" s="1"/>
  <c r="N37" i="41"/>
  <c r="J35" i="47" s="1"/>
  <c r="J27" i="38"/>
  <c r="N27" i="38"/>
  <c r="P27" i="38" s="1"/>
  <c r="T27" i="38" s="1"/>
  <c r="X27" i="38" s="1"/>
  <c r="L19" i="41"/>
  <c r="F17" i="47" s="1"/>
  <c r="O19" i="41"/>
  <c r="L17" i="47" s="1"/>
  <c r="L18" i="41"/>
  <c r="F16" i="47" s="1"/>
  <c r="O18" i="41"/>
  <c r="L16" i="47" s="1"/>
  <c r="P28" i="41"/>
  <c r="N26" i="47" s="1"/>
  <c r="R29" i="46"/>
  <c r="M16" i="41"/>
  <c r="H14" i="47" s="1"/>
  <c r="R23" i="46"/>
  <c r="R33" i="46"/>
  <c r="R36" i="46"/>
  <c r="R25" i="46"/>
  <c r="J28" i="38"/>
  <c r="N28" i="38"/>
  <c r="P28" i="38" s="1"/>
  <c r="T28" i="38" s="1"/>
  <c r="X28" i="38" s="1"/>
  <c r="G24" i="44"/>
  <c r="M35" i="41"/>
  <c r="H33" i="47" s="1"/>
  <c r="X19" i="38"/>
  <c r="L33" i="41"/>
  <c r="F31" i="47" s="1"/>
  <c r="O33" i="41"/>
  <c r="L31" i="47" s="1"/>
  <c r="R22" i="46"/>
  <c r="N31" i="41"/>
  <c r="J29" i="47" s="1"/>
  <c r="N24" i="41"/>
  <c r="J22" i="47" s="1"/>
  <c r="G17" i="44"/>
  <c r="N34" i="38"/>
  <c r="P34" i="38" s="1"/>
  <c r="T34" i="38" s="1"/>
  <c r="X34" i="38" s="1"/>
  <c r="J34" i="38"/>
  <c r="N17" i="38"/>
  <c r="P17" i="38" s="1"/>
  <c r="T17" i="38" s="1"/>
  <c r="X17" i="38" s="1"/>
  <c r="J17" i="38"/>
  <c r="J31" i="38"/>
  <c r="N31" i="38"/>
  <c r="P31" i="38" s="1"/>
  <c r="T31" i="38" s="1"/>
  <c r="X31" i="38" s="1"/>
  <c r="J22" i="38"/>
  <c r="N22" i="38"/>
  <c r="P22" i="38" s="1"/>
  <c r="T22" i="38" s="1"/>
  <c r="X22" i="38" s="1"/>
  <c r="J35" i="38"/>
  <c r="N35" i="38"/>
  <c r="P35" i="38" s="1"/>
  <c r="T35" i="38" s="1"/>
  <c r="X35" i="38" s="1"/>
  <c r="L27" i="41"/>
  <c r="F25" i="47" s="1"/>
  <c r="L26" i="41"/>
  <c r="F24" i="47" s="1"/>
  <c r="N25" i="41"/>
  <c r="J23" i="47" s="1"/>
  <c r="R13" i="38"/>
  <c r="H13" i="38"/>
  <c r="N13" i="38" s="1"/>
  <c r="P13" i="38" s="1"/>
  <c r="R13" i="47"/>
  <c r="L15" i="41"/>
  <c r="B9" i="44"/>
  <c r="P15" i="41"/>
  <c r="M15" i="41"/>
  <c r="C9" i="44"/>
  <c r="H15" i="46"/>
  <c r="V13" i="38"/>
  <c r="J15" i="46"/>
  <c r="O15" i="41"/>
  <c r="N15" i="41"/>
  <c r="F15" i="46"/>
  <c r="P15" i="46" s="1"/>
  <c r="L13" i="50"/>
  <c r="P27" i="47" l="1"/>
  <c r="P31" i="47"/>
  <c r="P18" i="47"/>
  <c r="P26" i="47"/>
  <c r="T30" i="46"/>
  <c r="R15" i="46"/>
  <c r="T24" i="46"/>
  <c r="T32" i="46"/>
  <c r="R37" i="47"/>
  <c r="T23" i="46"/>
  <c r="T25" i="46"/>
  <c r="T31" i="46"/>
  <c r="T33" i="46"/>
  <c r="T19" i="46"/>
  <c r="T20" i="46"/>
  <c r="T21" i="46"/>
  <c r="D9" i="44"/>
  <c r="E9" i="44"/>
  <c r="F9" i="44"/>
  <c r="P25" i="47"/>
  <c r="P30" i="47"/>
  <c r="T22" i="46"/>
  <c r="T36" i="46"/>
  <c r="T27" i="46"/>
  <c r="T29" i="46"/>
  <c r="P17" i="47"/>
  <c r="P32" i="47"/>
  <c r="P20" i="47"/>
  <c r="P22" i="47"/>
  <c r="P28" i="47"/>
  <c r="P35" i="47"/>
  <c r="P16" i="47"/>
  <c r="P14" i="47"/>
  <c r="P19" i="47"/>
  <c r="T26" i="46"/>
  <c r="T18" i="46"/>
  <c r="P29" i="47"/>
  <c r="P21" i="47"/>
  <c r="T28" i="46"/>
  <c r="P23" i="47"/>
  <c r="T34" i="46"/>
  <c r="P33" i="47"/>
  <c r="T37" i="46"/>
  <c r="V20" i="41"/>
  <c r="T18" i="47"/>
  <c r="V18" i="47" s="1"/>
  <c r="P24" i="47"/>
  <c r="P34" i="47"/>
  <c r="T35" i="46"/>
  <c r="T36" i="41"/>
  <c r="H37" i="50"/>
  <c r="T25" i="41"/>
  <c r="L13" i="47"/>
  <c r="L37" i="47" s="1"/>
  <c r="H13" i="47"/>
  <c r="H37" i="47" s="1"/>
  <c r="N13" i="47"/>
  <c r="N37" i="47" s="1"/>
  <c r="F13" i="47"/>
  <c r="F37" i="47" s="1"/>
  <c r="J13" i="47"/>
  <c r="J37" i="47" s="1"/>
  <c r="T13" i="38"/>
  <c r="X13" i="38" s="1"/>
  <c r="T15" i="41" s="1"/>
  <c r="G9" i="44"/>
  <c r="J13" i="38"/>
  <c r="T22" i="41"/>
  <c r="T34" i="41"/>
  <c r="R38" i="38"/>
  <c r="H39" i="46"/>
  <c r="L39" i="46"/>
  <c r="V38" i="38"/>
  <c r="J39" i="46"/>
  <c r="F39" i="46"/>
  <c r="T37" i="41"/>
  <c r="N39" i="46"/>
  <c r="X18" i="47" l="1"/>
  <c r="V34" i="41"/>
  <c r="T32" i="47"/>
  <c r="V32" i="47" s="1"/>
  <c r="V25" i="41"/>
  <c r="T23" i="47"/>
  <c r="V23" i="47" s="1"/>
  <c r="V22" i="41"/>
  <c r="T20" i="47"/>
  <c r="V20" i="47" s="1"/>
  <c r="V37" i="41"/>
  <c r="T35" i="47"/>
  <c r="V35" i="47" s="1"/>
  <c r="V36" i="41"/>
  <c r="T34" i="47"/>
  <c r="V34" i="47" s="1"/>
  <c r="T28" i="41"/>
  <c r="T35" i="41"/>
  <c r="T26" i="41"/>
  <c r="T33" i="41"/>
  <c r="T29" i="41"/>
  <c r="T27" i="41"/>
  <c r="T25" i="47" s="1"/>
  <c r="V25" i="47" s="1"/>
  <c r="T31" i="41"/>
  <c r="T19" i="41"/>
  <c r="T21" i="41"/>
  <c r="T16" i="41"/>
  <c r="T30" i="41"/>
  <c r="T23" i="41"/>
  <c r="T32" i="41"/>
  <c r="T18" i="41"/>
  <c r="T24" i="41"/>
  <c r="L37" i="50"/>
  <c r="P13" i="47"/>
  <c r="P37" i="47" s="1"/>
  <c r="T15" i="46"/>
  <c r="T38" i="38"/>
  <c r="T13" i="47"/>
  <c r="V15" i="41"/>
  <c r="R39" i="46"/>
  <c r="P39" i="46"/>
  <c r="X34" i="47" l="1"/>
  <c r="X20" i="47"/>
  <c r="X32" i="47"/>
  <c r="V20" i="46"/>
  <c r="X25" i="47"/>
  <c r="X35" i="47"/>
  <c r="X23" i="47"/>
  <c r="V24" i="41"/>
  <c r="T22" i="47"/>
  <c r="V22" i="47" s="1"/>
  <c r="V23" i="41"/>
  <c r="T21" i="47"/>
  <c r="V21" i="47" s="1"/>
  <c r="V33" i="41"/>
  <c r="T31" i="47"/>
  <c r="V31" i="47" s="1"/>
  <c r="V30" i="41"/>
  <c r="T28" i="47"/>
  <c r="V28" i="47" s="1"/>
  <c r="V31" i="41"/>
  <c r="T29" i="47"/>
  <c r="V29" i="47" s="1"/>
  <c r="V26" i="41"/>
  <c r="T24" i="47"/>
  <c r="V24" i="47" s="1"/>
  <c r="V16" i="41"/>
  <c r="T14" i="47"/>
  <c r="V14" i="47" s="1"/>
  <c r="V35" i="41"/>
  <c r="T33" i="47"/>
  <c r="V33" i="47" s="1"/>
  <c r="V32" i="41"/>
  <c r="T30" i="47"/>
  <c r="V30" i="47" s="1"/>
  <c r="V21" i="41"/>
  <c r="T19" i="47"/>
  <c r="V19" i="47" s="1"/>
  <c r="V29" i="41"/>
  <c r="T27" i="47"/>
  <c r="V27" i="47" s="1"/>
  <c r="V28" i="41"/>
  <c r="T26" i="47"/>
  <c r="V26" i="47" s="1"/>
  <c r="V19" i="41"/>
  <c r="T17" i="47"/>
  <c r="V17" i="47" s="1"/>
  <c r="V18" i="41"/>
  <c r="T16" i="47"/>
  <c r="V16" i="47" s="1"/>
  <c r="T17" i="41"/>
  <c r="V27" i="41"/>
  <c r="X38" i="38"/>
  <c r="D15" i="56"/>
  <c r="V13" i="47"/>
  <c r="T39" i="46"/>
  <c r="X16" i="47" l="1"/>
  <c r="X19" i="47"/>
  <c r="X24" i="47"/>
  <c r="X17" i="47"/>
  <c r="X27" i="47"/>
  <c r="X30" i="47"/>
  <c r="X14" i="47"/>
  <c r="X29" i="47"/>
  <c r="X31" i="47"/>
  <c r="X22" i="47"/>
  <c r="V37" i="46"/>
  <c r="V22" i="46"/>
  <c r="X22" i="46" s="1"/>
  <c r="X26" i="47"/>
  <c r="X33" i="47"/>
  <c r="X28" i="47"/>
  <c r="X21" i="47"/>
  <c r="V25" i="46"/>
  <c r="V27" i="46"/>
  <c r="V34" i="46"/>
  <c r="V36" i="46"/>
  <c r="V17" i="41"/>
  <c r="T15" i="47"/>
  <c r="V15" i="47" s="1"/>
  <c r="X20" i="46"/>
  <c r="X13" i="47"/>
  <c r="V28" i="46" l="1"/>
  <c r="V33" i="46"/>
  <c r="V26" i="46"/>
  <c r="X36" i="46"/>
  <c r="X27" i="46"/>
  <c r="V23" i="46"/>
  <c r="V35" i="46"/>
  <c r="V24" i="46"/>
  <c r="V31" i="46"/>
  <c r="V32" i="46"/>
  <c r="V19" i="46"/>
  <c r="V21" i="46"/>
  <c r="X25" i="46"/>
  <c r="X15" i="47"/>
  <c r="X37" i="47" s="1"/>
  <c r="V30" i="46"/>
  <c r="X37" i="46"/>
  <c r="V16" i="46"/>
  <c r="V29" i="46"/>
  <c r="V18" i="46"/>
  <c r="H22" i="48"/>
  <c r="L22" i="48" s="1"/>
  <c r="H20" i="48"/>
  <c r="T37" i="47"/>
  <c r="V37" i="47"/>
  <c r="V15" i="46"/>
  <c r="H25" i="48" l="1"/>
  <c r="L25" i="48" s="1"/>
  <c r="X21" i="46"/>
  <c r="X32" i="46"/>
  <c r="X24" i="46"/>
  <c r="X23" i="46"/>
  <c r="H36" i="48"/>
  <c r="X34" i="46"/>
  <c r="H34" i="48" s="1"/>
  <c r="X29" i="46"/>
  <c r="H37" i="48"/>
  <c r="V17" i="46"/>
  <c r="V39" i="46" s="1"/>
  <c r="H27" i="48"/>
  <c r="X33" i="46"/>
  <c r="X19" i="46"/>
  <c r="X31" i="46"/>
  <c r="X35" i="46"/>
  <c r="L20" i="48"/>
  <c r="X18" i="46"/>
  <c r="X16" i="46"/>
  <c r="X30" i="46"/>
  <c r="X26" i="46"/>
  <c r="X28" i="46"/>
  <c r="X15" i="46"/>
  <c r="N25" i="48" l="1"/>
  <c r="H30" i="48"/>
  <c r="H18" i="48"/>
  <c r="L36" i="48"/>
  <c r="H24" i="48"/>
  <c r="L34" i="48"/>
  <c r="H19" i="48"/>
  <c r="L27" i="48"/>
  <c r="N27" i="48" s="1"/>
  <c r="L37" i="48"/>
  <c r="H23" i="48"/>
  <c r="H28" i="48"/>
  <c r="H35" i="48"/>
  <c r="H32" i="48"/>
  <c r="H26" i="48"/>
  <c r="H16" i="48"/>
  <c r="H31" i="48"/>
  <c r="H33" i="48"/>
  <c r="X17" i="46"/>
  <c r="X39" i="46" s="1"/>
  <c r="H29" i="48"/>
  <c r="H21" i="48"/>
  <c r="H15" i="48"/>
  <c r="N36" i="48" l="1"/>
  <c r="N37" i="48"/>
  <c r="L26" i="48"/>
  <c r="L30" i="48"/>
  <c r="L29" i="48"/>
  <c r="L33" i="48"/>
  <c r="L16" i="48"/>
  <c r="L32" i="48"/>
  <c r="L28" i="48"/>
  <c r="L24" i="48"/>
  <c r="L18" i="48"/>
  <c r="N18" i="48" s="1"/>
  <c r="H17" i="48"/>
  <c r="L31" i="48"/>
  <c r="N31" i="48" s="1"/>
  <c r="L35" i="48"/>
  <c r="L19" i="48"/>
  <c r="N19" i="48" s="1"/>
  <c r="L21" i="48"/>
  <c r="L23" i="48"/>
  <c r="L15" i="48"/>
  <c r="N15" i="48" s="1"/>
  <c r="N23" i="48" l="1"/>
  <c r="N32" i="48"/>
  <c r="N33" i="48"/>
  <c r="N30" i="48"/>
  <c r="N21" i="48"/>
  <c r="N24" i="48"/>
  <c r="N29" i="48"/>
  <c r="N16" i="48"/>
  <c r="L17" i="48"/>
  <c r="N17" i="48" l="1"/>
  <c r="N39" i="48" l="1"/>
  <c r="D11" i="56" l="1"/>
</calcChain>
</file>

<file path=xl/comments1.xml><?xml version="1.0" encoding="utf-8"?>
<comments xmlns="http://schemas.openxmlformats.org/spreadsheetml/2006/main">
  <authors>
    <author>Singell, Madison</author>
  </authors>
  <commentList>
    <comment ref="A1" authorId="0">
      <text>
        <r>
          <rPr>
            <b/>
            <sz val="9"/>
            <color indexed="81"/>
            <rFont val="Tahoma"/>
            <family val="2"/>
          </rPr>
          <t>&lt;?xml version="1.0" encoding="utf-8"?&gt;&lt;Schema xmlns:xsi="http://www.w3.org/2001/XMLSchema-instance" xmlns:xsd="http://www.w3.org/2001/XMLSchema" Version="1"&gt;&lt;FQL&gt;&lt;Q&gt;GXP^P_DIVS_PD_R(1/1/2013,0)&lt;/Q&gt;&lt;R&gt;11&lt;/R&gt;&lt;C&gt;1&lt;/C&gt;&lt;D xsi:type="xsd:double"&gt;0.2175&lt;/D&gt;&lt;D xsi:type="xsd:double"&gt;0.2175&lt;/D&gt;&lt;D xsi:type="xsd:double"&gt;0.2175&lt;/D&gt;&lt;D xsi:type="xsd:double"&gt;0.23&lt;/D&gt;&lt;D xsi:type="xsd:double"&gt;0.23&lt;/D&gt;&lt;D xsi:type="xsd:double"&gt;0.23&lt;/D&gt;&lt;D xsi:type="xsd:double"&gt;0.23&lt;/D&gt;&lt;D xsi:type="xsd:double"&gt;0.245&lt;/D&gt;&lt;D xsi:type="xsd:double"&gt;0.245&lt;/D&gt;&lt;D xsi:type="xsd:double"&gt;0.245&lt;/D&gt;&lt;D xsi:type="xsd:double"&gt;0.245&lt;/D&gt;&lt;/FQL&gt;&lt;FQL&gt;&lt;Q&gt;GXP^JULIAN(P_DIVS_PD_R(1/1/2013,0).DATES)&lt;/Q&gt;&lt;R&gt;11&lt;/R&gt;&lt;C&gt;1&lt;/C&gt;&lt;D xsi:type="xsd:int"&gt;41330&lt;/D&gt;&lt;D xsi:type="xsd:int"&gt;41422&lt;/D&gt;&lt;D xsi:type="xsd:int"&gt;41513&lt;/D&gt;&lt;D xsi:type="xsd:int"&gt;41604&lt;/D&gt;&lt;D xsi:type="xsd:int"&gt;41695&lt;/D&gt;&lt;D xsi:type="xsd:int"&gt;41787&lt;/D&gt;&lt;D xsi:type="xsd:int"&gt;41877&lt;/D&gt;&lt;D xsi:type="xsd:int"&gt;41968&lt;/D&gt;&lt;D xsi:type="xsd:int"&gt;42060&lt;/D&gt;&lt;D xsi:type="xsd:int"&gt;42151&lt;/D&gt;&lt;D xsi:type="xsd:int"&gt;42242&lt;/D&gt;&lt;/FQL&gt;&lt;FQL&gt;&lt;Q&gt;EIX^P_DIVS_PD_R(1/1/2013,0)&lt;/Q&gt;&lt;R&gt;11&lt;/R&gt;&lt;C&gt;1&lt;/C&gt;&lt;D xsi:type="xsd:double"&gt;0.3375&lt;/D&gt;&lt;D xsi:type="xsd:double"&gt;0.3375&lt;/D&gt;&lt;D xsi:type="xsd:double"&gt;0.3375&lt;/D&gt;&lt;D xsi:type="xsd:double"&gt;0.355&lt;/D&gt;&lt;D xsi:type="xsd:double"&gt;0.355&lt;/D&gt;&lt;D xsi:type="xsd:double"&gt;0.355&lt;/D&gt;&lt;D xsi:type="xsd:double"&gt;0.355&lt;/D&gt;&lt;D xsi:type="xsd:double"&gt;0.41750000000000004&lt;/D&gt;&lt;D xsi:type="xsd:double"&gt;0.41750000000000004&lt;/D&gt;&lt;D xsi:type="xsd:double"&gt;0.41750000000000004&lt;/D&gt;&lt;D xsi:type="xsd:double"&gt;0.41750000000000004&lt;/D&gt;&lt;/FQL&gt;&lt;FQL&gt;&lt;Q&gt;EIX^JULIAN(P_DIVS_PD_R(1/1/2013,0).DATES)&lt;/Q&gt;&lt;R&gt;11&lt;/R&gt;&lt;C&gt;1&lt;/C&gt;&lt;D xsi:type="xsd:int"&gt;41359&lt;/D&gt;&lt;D xsi:type="xsd:int"&gt;41451&lt;/D&gt;&lt;D xsi:type="xsd:int"&gt;41543&lt;/D&gt;&lt;D xsi:type="xsd:int"&gt;41635&lt;/D&gt;&lt;D xsi:type="xsd:int"&gt;41725&lt;/D&gt;&lt;D xsi:type="xsd:int"&gt;41816&lt;/D&gt;&lt;D xsi:type="xsd:int"&gt;41908&lt;/D&gt;&lt;D xsi:type="xsd:int"&gt;42002&lt;/D&gt;&lt;D xsi:type="xsd:int"&gt;42090&lt;/D&gt;&lt;D xsi:type="xsd:int"&gt;42181&lt;/D&gt;&lt;D xsi:type="xsd:int"&gt;42275&lt;/D&gt;&lt;/FQL&gt;&lt;FQL&gt;&lt;Q&gt;D^P_DIVS_PD_R(1/1/2013,0)&lt;/Q&gt;&lt;R&gt;11&lt;/R&gt;&lt;C&gt;1&lt;/C&gt;&lt;D xsi:type="xsd:double"&gt;0.5625&lt;/D&gt;&lt;D xsi:type="xsd:double"&gt;0.5625&lt;/D&gt;&lt;D xsi:type="xsd:double"&gt;0.5625&lt;/D&gt;&lt;D xsi:type="xsd:double"&gt;0.5625&lt;/D&gt;&lt;D xsi:type="xsd:double"&gt;0.60000000000000009&lt;/D&gt;&lt;D xsi:type="xsd:double"&gt;0.60000000000000009&lt;/D&gt;&lt;D xsi:type="xsd:double"&gt;0.60000000000000009&lt;/D&gt;&lt;D xsi:type="xsd:double"&gt;0.60000000000000009&lt;/D&gt;&lt;D xsi:type="xsd:double"&gt;0.64750000000000008&lt;/D&gt;&lt;D xsi:type="xsd:double"&gt;0.64750000000000008&lt;/D&gt;&lt;D xsi:type="xsd:double"&gt;0.64750000000000008&lt;/D&gt;&lt;/FQL&gt;&lt;FQL&gt;&lt;Q&gt;D^JULIAN(P_DIVS_PD_R(1/1/2013,0).DATES)&lt;/Q&gt;&lt;R&gt;11&lt;/R&gt;&lt;C&gt;1&lt;/C&gt;&lt;D xsi:type="xsd:int"&gt;41331&lt;/D&gt;&lt;D xsi:type="xsd:int"&gt;41430&lt;/D&gt;&lt;D xsi:type="xsd:int"&gt;41521&lt;/D&gt;&lt;D xsi:type="xsd:int"&gt;41612&lt;/D&gt;&lt;D xsi:type="xsd:int"&gt;41696&lt;/D&gt;&lt;D xsi:type="xsd:int"&gt;41787&lt;/D&gt;&lt;D xsi:type="xsd:int"&gt;41878&lt;/D&gt;&lt;D xsi:type="xsd:int"&gt;41968&lt;/D&gt;&lt;D xsi:type="xsd:int"&gt;42060&lt;/D&gt;&lt;D xsi:type="xsd:int"&gt;42151&lt;/D&gt;&lt;D xsi:type="xsd:int"&gt;42242&lt;/D&gt;&lt;/FQL&gt;&lt;FQL&gt;&lt;Q&gt;AEE^P_DIVS_PD_R(1/1/2013,0)&lt;/Q&gt;&lt;R&gt;11&lt;/R&gt;&lt;C&gt;1&lt;/C&gt;&lt;D xsi:type="xsd:double"&gt;0.4&lt;/D&gt;&lt;D xsi:type="xsd:double"&gt;0.4&lt;/D&gt;&lt;D xsi:type="xsd:double"&gt;0.4&lt;/D&gt;&lt;D xsi:type="xsd:double"&gt;0.4&lt;/D&gt;&lt;D xsi:type="xsd:double"&gt;0.4&lt;/D&gt;&lt;D xsi:type="xsd:double"&gt;0.4&lt;/D&gt;&lt;D xsi:type="xsd:double"&gt;0.4&lt;/D&gt;&lt;D xsi:type="xsd:double"&gt;0.41000000000000003&lt;/D&gt;&lt;D xsi:type="xsd:double"&gt;0.41000000000000003&lt;/D&gt;&lt;D xsi:type="xsd:double"&gt;0.41000000000000003&lt;/D&gt;&lt;D xsi:type="xsd:double"&gt;0.41000000000000003&lt;/D&gt;&lt;/FQL&gt;&lt;FQL&gt;&lt;Q&gt;AEE^JULIAN(P_DIVS_PD_R(1/1/2013,0).DATES)&lt;/Q&gt;&lt;R&gt;11&lt;/R&gt;&lt;C&gt;1&lt;/C&gt;&lt;D xsi:type="xsd:int"&gt;41344&lt;/D&gt;&lt;D xsi:type="xsd:int"&gt;41435&lt;/D&gt;&lt;D xsi:type="xsd:int"&gt;41526&lt;/D&gt;&lt;D xsi:type="xsd:int"&gt;41617&lt;/D&gt;&lt;D xsi:type="xsd:int"&gt;41708&lt;/D&gt;&lt;D xsi:type="xsd:int"&gt;41799&lt;/D&gt;&lt;D xsi:type="xsd:int"&gt;41890&lt;/D&gt;&lt;D xsi:type="xsd:int"&gt;41981&lt;/D&gt;&lt;D xsi:type="xsd:int"&gt;42072&lt;/D&gt;&lt;D xsi:type="xsd:int"&gt;42163&lt;/D&gt;&lt;D xsi:type="xsd:int"&gt;42255&lt;/D&gt;&lt;/FQL&gt;&lt;FQL&gt;&lt;Q&gt;0.4175^JULIAN(P_DIVS_PD_R(1/1/2013,0).DATES)&lt;/Q&gt;&lt;R&gt;0&lt;/R&gt;&lt;C&gt;0&lt;/C&gt;&lt;/FQL&gt;&lt;FQL&gt;&lt;Q&gt;0.4175^P_DIVS_PD_R(1/1/2013,0)&lt;/Q&gt;&lt;R&gt;1&lt;/R&gt;&lt;C&gt;1&lt;/C&gt;&lt;D xsi:type="xsd:double"&gt;0&lt;/D&gt;&lt;/FQL&gt;&lt;FQL&gt;&lt;Q&gt;PEG^JULIAN(P_DIVS_PD_R(1/1/2013,0).DATES)&lt;/Q&gt;&lt;R&gt;11&lt;/R&gt;&lt;C&gt;1&lt;/C&gt;&lt;D xsi:type="xsd:int"&gt;41339&lt;/D&gt;&lt;D xsi:type="xsd:int"&gt;41430&lt;/D&gt;&lt;D xsi:type="xsd:int"&gt;41521&lt;/D&gt;&lt;D xsi:type="xsd:int"&gt;41612&lt;/D&gt;&lt;D xsi:type="xsd:int"&gt;41703&lt;/D&gt;&lt;D xsi:type="xsd:int"&gt;41794&lt;/D&gt;&lt;D xsi:type="xsd:int"&gt;41885&lt;/D&gt;&lt;D xsi:type="xsd:int"&gt;41981&lt;/D&gt;&lt;D xsi:type="xsd:int"&gt;42069&lt;/D&gt;&lt;D xsi:type="xsd:int"&gt;42160&lt;/D&gt;&lt;D xsi:type="xsd:int"&gt;42251&lt;/D&gt;&lt;/FQL&gt;&lt;FQL&gt;&lt;Q&gt;PEG^P_DIVS_PD_R(1/1/2013,0)&lt;/Q&gt;&lt;R&gt;11&lt;/R&gt;&lt;C&gt;1&lt;/C&gt;&lt;D xsi:type="xsd:double"&gt;0.36&lt;/D&gt;&lt;D xsi:type="xsd:double"&gt;0.36&lt;/D&gt;&lt;D xsi:type="xsd:double"&gt;0.36&lt;/D&gt;&lt;D xsi:type="xsd:double"&gt;0.36&lt;/D&gt;&lt;D xsi:type="xsd:double"&gt;0.37&lt;/D&gt;&lt;D xsi:type="xsd:double"&gt;0.37&lt;/D&gt;&lt;D xsi:type="xsd:double"&gt;0.37&lt;/D&gt;&lt;D xsi:type="xsd:double"&gt;0.37&lt;/D&gt;&lt;D xsi:type="xsd:double"&gt;0.39&lt;/D&gt;&lt;D xsi:type="xsd:double"&gt;0.39&lt;/D&gt;&lt;D xsi:type="xsd:double"&gt;0.39&lt;/D&gt;&lt;/FQL&gt;&lt;FQL&gt;&lt;Q&gt;SCG^JULIAN(P_DIVS_PD_R(1/1/2013,0).DATES)&lt;/Q&gt;&lt;R&gt;11&lt;/R&gt;&lt;C&gt;1&lt;/C&gt;&lt;D xsi:type="xsd:int"&gt;41340&lt;/D&gt;&lt;D xsi:type="xsd:int"&gt;41431&lt;/D&gt;&lt;D xsi:type="xsd:int"&gt;41523&lt;/D&gt;&lt;D xsi:type="xsd:int"&gt;41614&lt;/D&gt;&lt;D xsi:type="xsd:int"&gt;41704&lt;/D&gt;&lt;D xsi:type="xsd:int"&gt;41796&lt;/D&gt;&lt;D xsi:type="xsd:int"&gt;41890&lt;/D&gt;&lt;D xsi:type="xsd:int"&gt;41981&lt;/D&gt;&lt;D xsi:type="xsd:int"&gt;42069&lt;/D&gt;&lt;D xsi:type="xsd:int"&gt;42163&lt;/D&gt;&lt;D xsi:type="xsd:int"&gt;42255&lt;/D&gt;&lt;/FQL&gt;&lt;FQL&gt;&lt;Q&gt;SCG^P_DIVS_PD_R(1/1/2013,0)&lt;/Q&gt;&lt;R&gt;11&lt;/R&gt;&lt;C&gt;1&lt;/C&gt;&lt;D xsi:type="xsd:double"&gt;0.50750000000000006&lt;/D&gt;&lt;D xsi:type="xsd:double"&gt;0.50750000000000006&lt;/D&gt;&lt;D xsi:type="xsd:double"&gt;0.50750000000000006&lt;/D&gt;&lt;D xsi:type="xsd:double"&gt;0.50750000000000006&lt;/D&gt;&lt;D xsi:type="xsd:double"&gt;0.525&lt;/D&gt;&lt;D xsi:type="xsd:double"&gt;0.525&lt;/D&gt;&lt;D xsi:type="xsd:double"&gt;0.525&lt;/D&gt;&lt;D xsi:type="xsd:double"&gt;0.525&lt;/D&gt;&lt;D xsi:type="xsd:double"&gt;0.545&lt;/D&gt;&lt;D xsi:type="xsd:double"&gt;0.545&lt;/D&gt;&lt;D xsi:type="xsd:double"&gt;0.545&lt;/D&gt;&lt;/FQL&gt;&lt;FQL&gt;&lt;Q&gt;SRE^JULIAN(P_DIVS_PD_R(1/1/2013,0).DATES)&lt;/Q&gt;&lt;R&gt;11&lt;/R&gt;&lt;C&gt;1&lt;/C&gt;&lt;D xsi:type="xsd:int"&gt;41359&lt;/D&gt;&lt;D xsi:type="xsd:int"&gt;41451&lt;/D&gt;&lt;D xsi:type="xsd:int"&gt;41542&lt;/D&gt;&lt;D xsi:type="xsd:int"&gt;41635&lt;/D&gt;&lt;D xsi:type="xsd:int"&gt;41723&lt;/D&gt;&lt;D xsi:type="xsd:int"&gt;41817&lt;/D&gt;&lt;D xsi:type="xsd:int"&gt;41905&lt;/D&gt;&lt;D xsi:type="xsd:int"&gt;41991&lt;/D&gt;&lt;D xsi:type="xsd:int"&gt;42088&lt;/D&gt;&lt;D xsi:type="xsd:int"&gt;42180&lt;/D&gt;&lt;D xsi:type="xsd:int"&gt;42270&lt;/D&gt;&lt;/FQL&gt;&lt;FQL&gt;&lt;Q&gt;SRE^P_DIVS_PD_R(1/1/2013,0)&lt;/Q&gt;&lt;R&gt;11&lt;/R&gt;&lt;C&gt;1&lt;/C&gt;&lt;D xsi:type="xsd:double"&gt;0.63&lt;/D&gt;&lt;D xsi:type="xsd:double"&gt;0.63&lt;/D&gt;&lt;D xsi:type="xsd:double"&gt;0.63&lt;/D&gt;&lt;D xsi:type="xsd:double"&gt;0.63&lt;/D&gt;&lt;D xsi:type="xsd:double"&gt;0.66&lt;/D&gt;&lt;D xsi:type="xsd:double"&gt;0.66&lt;/D&gt;&lt;D xsi:type="xsd:double"&gt;0.66&lt;/D&gt;&lt;D xsi:type="xsd:double"&gt;0.66&lt;/D&gt;&lt;D xsi:type="xsd:double"&gt;0.70000000000000007&lt;/D&gt;&lt;D xsi:type="xsd:double"&gt;0.70000000000000007&lt;/D&gt;&lt;D xsi:type="xsd:double"&gt;0.70000000000000007&lt;/D&gt;&lt;/FQL&gt;&lt;FQL&gt;&lt;Q&gt;EDE^JULIAN(P_DIVS_PD_R(1/1/2013,0).DATES)&lt;/Q&gt;&lt;R&gt;11&lt;/R&gt;&lt;C&gt;1&lt;/C&gt;&lt;D xsi:type="xsd:int"&gt;41332&lt;/D&gt;&lt;D xsi:type="xsd:int"&gt;41424&lt;/D&gt;&lt;D xsi:type="xsd:int"&gt;41515&lt;/D&gt;&lt;D xsi:type="xsd:int"&gt;41605&lt;/D&gt;&lt;D xsi:type="xsd:int"&gt;41697&lt;/D&gt;&lt;D xsi:type="xsd:int"&gt;41788&lt;/D&gt;&lt;D xsi:type="xsd:int"&gt;41879&lt;/D&gt;&lt;D xsi:type="xsd:int"&gt;41969&lt;/D&gt;&lt;D xsi:type="xsd:int"&gt;42061&lt;/D&gt;&lt;D xsi:type="xsd:int"&gt;42152&lt;/D&gt;&lt;D xsi:type="xsd:int"&gt;42244&lt;/D&gt;&lt;/FQL&gt;&lt;FQL&gt;&lt;Q&gt;EDE^P_DIVS_PD_R(1/1/2013,0)&lt;/Q&gt;&lt;R&gt;11&lt;/R&gt;&lt;C&gt;1&lt;/C&gt;&lt;D xsi:type="xsd:double"&gt;0.25&lt;/D&gt;&lt;D xsi:type="xsd:double"&gt;0.25&lt;/D&gt;&lt;D xsi:type="xsd:double"&gt;0.25&lt;/D&gt;&lt;D xsi:type="xsd:double"&gt;0.255&lt;/D&gt;&lt;D xsi:type="xsd:double"&gt;0.255&lt;/D&gt;&lt;D xsi:type="xsd:double"&gt;0.255&lt;/D&gt;&lt;D xsi:type="xsd:double"&gt;0.255&lt;/D&gt;&lt;D xsi:type="xsd:double"&gt;0.26&lt;/D&gt;&lt;D xsi:type="xsd:double"&gt;0.26&lt;/D&gt;&lt;D xsi:type="xsd:double"&gt;0.26&lt;/D&gt;&lt;D xsi:type="xsd:double"&gt;0.26&lt;/D&gt;&lt;/FQL&gt;&lt;FQL&gt;&lt;Q&gt;VVC^JULIAN(P_DIVS_PD_R(1/1/2013,0).DATES)&lt;/Q&gt;&lt;R&gt;12&lt;/R&gt;&lt;C&gt;1&lt;/C&gt;&lt;D xsi:type="xsd:int"&gt;41318&lt;/D&gt;&lt;D xsi:type="xsd:int"&gt;41407&lt;/D&gt;&lt;D xsi:type="xsd:int"&gt;41499&lt;/D&gt;&lt;D xsi:type="xsd:int"&gt;41592&lt;/D&gt;&lt;D xsi:type="xsd:int"&gt;41682&lt;/D&gt;&lt;D xsi:type="xsd:int"&gt;41772&lt;/D&gt;&lt;D xsi:type="xsd:int"&gt;41865&lt;/D&gt;&lt;D xsi:type="xsd:int"&gt;41956&lt;/D&gt;&lt;D xsi:type="xsd:int"&gt;42046&lt;/D&gt;&lt;D xsi:type="xsd:int"&gt;42137&lt;/D&gt;&lt;D xsi:type="xsd:int"&gt;42229&lt;/D&gt;&lt;D xsi:type="xsd:int"&gt;42320&lt;/D&gt;&lt;/FQL&gt;&lt;FQL&gt;&lt;Q&gt;VVC^P_DIVS_PD_R(1/1/2013,0)&lt;/Q&gt;&lt;R&gt;12&lt;/R&gt;&lt;C&gt;1&lt;/C&gt;&lt;D xsi:type="xsd:double"&gt;0.355&lt;/D&gt;&lt;D xsi:type="xsd:double"&gt;0.355&lt;/D&gt;&lt;D xsi:type="xsd:double"&gt;0.355&lt;/D&gt;&lt;D xsi:type="xsd:double"&gt;0.36&lt;/D&gt;&lt;D xsi:type="xsd:double"&gt;0.36&lt;/D&gt;&lt;D xsi:type="xsd:double"&gt;0.36&lt;/D&gt;&lt;D xsi:type="xsd:double"&gt;0.36&lt;/D&gt;&lt;D xsi:type="xsd:double"&gt;0.38&lt;/D&gt;&lt;D xsi:type="xsd:double"&gt;0.38&lt;/D&gt;&lt;D xsi:type="xsd:double"&gt;0.38&lt;/D&gt;&lt;D xsi:type="xsd:double"&gt;0.38&lt;/D&gt;&lt;D xsi:type="xsd:double"&gt;0.4&lt;/D&gt;&lt;/FQL&gt;&lt;/Schema&gt;</t>
        </r>
      </text>
    </comment>
  </commentList>
</comments>
</file>

<file path=xl/sharedStrings.xml><?xml version="1.0" encoding="utf-8"?>
<sst xmlns="http://schemas.openxmlformats.org/spreadsheetml/2006/main" count="16052" uniqueCount="7119">
  <si>
    <t>Xcel Energy Inc.</t>
  </si>
  <si>
    <t>XEL</t>
  </si>
  <si>
    <t>Wisconsin Energy Corporation</t>
  </si>
  <si>
    <t>WEC</t>
  </si>
  <si>
    <t>Westar Energy, Inc.</t>
  </si>
  <si>
    <t>WR</t>
  </si>
  <si>
    <t>Vectren Corporation</t>
  </si>
  <si>
    <t>VVC</t>
  </si>
  <si>
    <t>UNS Energy Corp</t>
  </si>
  <si>
    <t>UNS</t>
  </si>
  <si>
    <t>Unitil Corporation</t>
  </si>
  <si>
    <t>UTL</t>
  </si>
  <si>
    <t>UIL Holdings Corporation</t>
  </si>
  <si>
    <t>UIL</t>
  </si>
  <si>
    <t>TECO Energy, Inc.</t>
  </si>
  <si>
    <t>TE</t>
  </si>
  <si>
    <t>The Southern Company</t>
  </si>
  <si>
    <t>SO</t>
  </si>
  <si>
    <t>Sempra Energy</t>
  </si>
  <si>
    <t>SRE</t>
  </si>
  <si>
    <t>SCANA Corporation</t>
  </si>
  <si>
    <t>SCG</t>
  </si>
  <si>
    <t>Public Service Enterprise Group Incorporated</t>
  </si>
  <si>
    <t>PEG</t>
  </si>
  <si>
    <t>PPL Corporation</t>
  </si>
  <si>
    <t>PPL</t>
  </si>
  <si>
    <t>Portland General Electric Company</t>
  </si>
  <si>
    <t>POR</t>
  </si>
  <si>
    <t>PNM Resources, Inc.</t>
  </si>
  <si>
    <t>PNM</t>
  </si>
  <si>
    <t>Pinnacle West Capital Corporation</t>
  </si>
  <si>
    <t>PNW</t>
  </si>
  <si>
    <t>PG&amp;E Corporation</t>
  </si>
  <si>
    <t>PCG</t>
  </si>
  <si>
    <t>Pepco Holdings, Inc.</t>
  </si>
  <si>
    <t>POM</t>
  </si>
  <si>
    <t>Otter Tail Power Company</t>
  </si>
  <si>
    <t>OTTR</t>
  </si>
  <si>
    <t>OGE Energy Corp.</t>
  </si>
  <si>
    <t>OGE</t>
  </si>
  <si>
    <t>NorthWestern Corporation</t>
  </si>
  <si>
    <t>NWE</t>
  </si>
  <si>
    <t>Northeast Utilitites</t>
  </si>
  <si>
    <t>NU</t>
  </si>
  <si>
    <t>NextEra Energy, Inc.</t>
  </si>
  <si>
    <t>NEE</t>
  </si>
  <si>
    <t>MGE Energy, Inc.</t>
  </si>
  <si>
    <t>MGEE</t>
  </si>
  <si>
    <t>ITC Holdings Corp.</t>
  </si>
  <si>
    <t>ITC</t>
  </si>
  <si>
    <t>Integrys Energy Group, Inc.</t>
  </si>
  <si>
    <t>TEG</t>
  </si>
  <si>
    <t>IDACORP, Inc.</t>
  </si>
  <si>
    <t>IDA</t>
  </si>
  <si>
    <t>Hawaiian Electric Industries, Inc.</t>
  </si>
  <si>
    <t>HE</t>
  </si>
  <si>
    <t>Great Plains Energy Incorporated</t>
  </si>
  <si>
    <t>GXP</t>
  </si>
  <si>
    <t>FirstEnergy Corp.</t>
  </si>
  <si>
    <t>FE</t>
  </si>
  <si>
    <t>Exelon Corporation</t>
  </si>
  <si>
    <t>EXC</t>
  </si>
  <si>
    <t>Entergy Corporation</t>
  </si>
  <si>
    <t>ETR</t>
  </si>
  <si>
    <t>The Empire District Electric Company</t>
  </si>
  <si>
    <t>EDE</t>
  </si>
  <si>
    <t>El Paso Electric Company</t>
  </si>
  <si>
    <t>EE</t>
  </si>
  <si>
    <t>Edison International</t>
  </si>
  <si>
    <t>EIX</t>
  </si>
  <si>
    <t>Duke Energy Corporation</t>
  </si>
  <si>
    <t>DUK</t>
  </si>
  <si>
    <t>DTE Energy Company</t>
  </si>
  <si>
    <t>DTE</t>
  </si>
  <si>
    <t>Dominion Resources, Inc.</t>
  </si>
  <si>
    <t>D</t>
  </si>
  <si>
    <t>Consolidated Edison, Inc.</t>
  </si>
  <si>
    <t>ED</t>
  </si>
  <si>
    <t>CMS Energy Corporation</t>
  </si>
  <si>
    <t>CMS</t>
  </si>
  <si>
    <t>Cleco Corporation</t>
  </si>
  <si>
    <t>CNL</t>
  </si>
  <si>
    <t>CenterPoint Energy, Inc.</t>
  </si>
  <si>
    <t>CNP</t>
  </si>
  <si>
    <t>Black Hills Corporation</t>
  </si>
  <si>
    <t>BKH</t>
  </si>
  <si>
    <t>Avista Corporation</t>
  </si>
  <si>
    <t>AVA</t>
  </si>
  <si>
    <t>American Electric Power Company, Inc.</t>
  </si>
  <si>
    <t>AEP</t>
  </si>
  <si>
    <t>Ameren Corporation</t>
  </si>
  <si>
    <t>AEE</t>
  </si>
  <si>
    <t>Alliant Energy Corporation</t>
  </si>
  <si>
    <t>LNT</t>
  </si>
  <si>
    <t>ALLETE, Inc.</t>
  </si>
  <si>
    <t>ALE</t>
  </si>
  <si>
    <t>Electric Utilities as Defined by Value Line</t>
  </si>
  <si>
    <t>NA</t>
  </si>
  <si>
    <t>NV Energy, Inc.</t>
  </si>
  <si>
    <t>WGL</t>
  </si>
  <si>
    <t>VNR</t>
  </si>
  <si>
    <t>Valener Inc.</t>
  </si>
  <si>
    <t>UGI Corporation</t>
  </si>
  <si>
    <t>UGI</t>
  </si>
  <si>
    <t>TransCanada Corporation</t>
  </si>
  <si>
    <t>TRP</t>
  </si>
  <si>
    <t>TRGP</t>
  </si>
  <si>
    <t>TransAlta Corporation</t>
  </si>
  <si>
    <t>TA</t>
  </si>
  <si>
    <t>SWX</t>
  </si>
  <si>
    <t>Southern Company</t>
  </si>
  <si>
    <t>SJI</t>
  </si>
  <si>
    <t>SGU</t>
  </si>
  <si>
    <t>RGCO</t>
  </si>
  <si>
    <t>PNY</t>
  </si>
  <si>
    <t>Pattern Energy Group Inc.</t>
  </si>
  <si>
    <t>PEGI</t>
  </si>
  <si>
    <t>Otter Tail Corporation</t>
  </si>
  <si>
    <t>Ormat Technologies, Inc.</t>
  </si>
  <si>
    <t>ORA</t>
  </si>
  <si>
    <t>NRG Yield, Inc.</t>
  </si>
  <si>
    <t>NWN</t>
  </si>
  <si>
    <t>NRG Energy, Inc.</t>
  </si>
  <si>
    <t>NRG</t>
  </si>
  <si>
    <t>Niska Gas Storage Partners LLC</t>
  </si>
  <si>
    <t>NKA</t>
  </si>
  <si>
    <t>NJR</t>
  </si>
  <si>
    <t>NiSource Inc.</t>
  </si>
  <si>
    <t>NI</t>
  </si>
  <si>
    <t>Maxim Power Corporation</t>
  </si>
  <si>
    <t>MXG</t>
  </si>
  <si>
    <t>MDU Resources Group, Inc.</t>
  </si>
  <si>
    <t>MDU</t>
  </si>
  <si>
    <t>LNG</t>
  </si>
  <si>
    <t>LG</t>
  </si>
  <si>
    <t>Innergex Renewable Energy Inc.</t>
  </si>
  <si>
    <t>INE</t>
  </si>
  <si>
    <t>Great Plains Energy Inc.</t>
  </si>
  <si>
    <t>GAS</t>
  </si>
  <si>
    <t>Fortis Inc.</t>
  </si>
  <si>
    <t>FTS</t>
  </si>
  <si>
    <t>Emera Incorporated</t>
  </si>
  <si>
    <t>EMA</t>
  </si>
  <si>
    <t>EGAS</t>
  </si>
  <si>
    <t>Empire District Electric Company</t>
  </si>
  <si>
    <t>Dynegy Inc.</t>
  </si>
  <si>
    <t>DYN</t>
  </si>
  <si>
    <t>DGAS</t>
  </si>
  <si>
    <t>Covanta Holding Corporation</t>
  </si>
  <si>
    <t>CVA</t>
  </si>
  <si>
    <t>Caribbean Utilities Company, Ltd.</t>
  </si>
  <si>
    <t>CUP.U</t>
  </si>
  <si>
    <t>Canadian Utilities Limited</t>
  </si>
  <si>
    <t>CU</t>
  </si>
  <si>
    <t>Capstone Infrastructure Corporation</t>
  </si>
  <si>
    <t>CSE</t>
  </si>
  <si>
    <t>Capital Power Corporation</t>
  </si>
  <si>
    <t>CPX</t>
  </si>
  <si>
    <t>Calpine Corporation</t>
  </si>
  <si>
    <t>CPN</t>
  </si>
  <si>
    <t>Chesapeake Utilities Corporation</t>
  </si>
  <si>
    <t>CPK</t>
  </si>
  <si>
    <t>Boralex Inc.</t>
  </si>
  <si>
    <t>BLX</t>
  </si>
  <si>
    <t>Brookfield Renewable Energy Partners L.P.</t>
  </si>
  <si>
    <t>BEP.UN</t>
  </si>
  <si>
    <t>Atlantic Power Corporation</t>
  </si>
  <si>
    <t>ATP</t>
  </si>
  <si>
    <t>ATO</t>
  </si>
  <si>
    <t>Algonquin Power &amp; Utilities Corp.</t>
  </si>
  <si>
    <t>AQN</t>
  </si>
  <si>
    <t>APU</t>
  </si>
  <si>
    <t>AltaGas Ltd.</t>
  </si>
  <si>
    <t>ALA</t>
  </si>
  <si>
    <t>AES Corporation</t>
  </si>
  <si>
    <t>AES</t>
  </si>
  <si>
    <t>AE</t>
  </si>
  <si>
    <t>ATCO Limited</t>
  </si>
  <si>
    <t>ACO.X</t>
  </si>
  <si>
    <t>Total Revenue (Reported)</t>
  </si>
  <si>
    <t>Regulated Gas Distribution Revenue, as Reported (Reported)</t>
  </si>
  <si>
    <t>Regulated Gas Revenue, as Reported (Reported)</t>
  </si>
  <si>
    <t>Electric Utility Revenue (Reported)</t>
  </si>
  <si>
    <t xml:space="preserve">SNL Institution Key </t>
  </si>
  <si>
    <t xml:space="preserve">Institution Name </t>
  </si>
  <si>
    <t xml:space="preserve">Ticker </t>
  </si>
  <si>
    <t>SNLTable</t>
  </si>
  <si>
    <t>NVE</t>
  </si>
  <si>
    <t>BBB</t>
  </si>
  <si>
    <t>Ticker</t>
  </si>
  <si>
    <t>Vectren Corp.</t>
  </si>
  <si>
    <t>Southern Co.</t>
  </si>
  <si>
    <t>SCANA Corp.</t>
  </si>
  <si>
    <t>PG&amp;E Corp.</t>
  </si>
  <si>
    <t>Otter Tail Corp.</t>
  </si>
  <si>
    <t>NorthWestern Corp.</t>
  </si>
  <si>
    <t>MGE Energy Inc.</t>
  </si>
  <si>
    <t>Exelon Corp.</t>
  </si>
  <si>
    <t>Entergy Corp.</t>
  </si>
  <si>
    <t>CMS Energy Corp.</t>
  </si>
  <si>
    <t>Black Hills Corp.</t>
  </si>
  <si>
    <t>Avista Corp.</t>
  </si>
  <si>
    <t>Ameren Corp.</t>
  </si>
  <si>
    <t>Company</t>
  </si>
  <si>
    <t>Beta</t>
  </si>
  <si>
    <t>Common shares outstanding (in millions)</t>
  </si>
  <si>
    <t>italics = estimates</t>
  </si>
  <si>
    <t>Declared dividend per share</t>
  </si>
  <si>
    <t>Dividends</t>
  </si>
  <si>
    <t>Book value per share</t>
  </si>
  <si>
    <t>12/26/2012</t>
  </si>
  <si>
    <t>12/12/2012</t>
  </si>
  <si>
    <t>Last</t>
  </si>
  <si>
    <t>Return on Common Equity</t>
  </si>
  <si>
    <t>5 Year Growth Estimate</t>
  </si>
  <si>
    <t>Average</t>
  </si>
  <si>
    <t>RIFLGFCY30_N.B</t>
  </si>
  <si>
    <t>Time Period</t>
  </si>
  <si>
    <t>H15/H15/RIFLGFCY30_N.B</t>
  </si>
  <si>
    <t xml:space="preserve">Unique Identifier: </t>
  </si>
  <si>
    <t>Currency:</t>
  </si>
  <si>
    <t>Multiplier:</t>
  </si>
  <si>
    <t>Percent:_Per_Year</t>
  </si>
  <si>
    <t>Unit:</t>
  </si>
  <si>
    <t>Market yield on U.S. Treasury securities at 30-year   constant maturity, quoted on investment basis</t>
  </si>
  <si>
    <t>Series Description</t>
  </si>
  <si>
    <t>RIMLPBAAR_N.B</t>
  </si>
  <si>
    <t>H15/H15/RIMLPBAAR_N.B</t>
  </si>
  <si>
    <t>MOODY'S YIELD ON SEASONED CORPORATE BONDS - ALL INDUSTRIES, BAA</t>
  </si>
  <si>
    <t>RETURN_COM_EQY</t>
  </si>
  <si>
    <t>Date</t>
  </si>
  <si>
    <t>Dow Jones Industrials Index</t>
  </si>
  <si>
    <t>INDU Index</t>
  </si>
  <si>
    <t>Dow Jones Utility Index</t>
  </si>
  <si>
    <t>UTIL Index</t>
  </si>
  <si>
    <t>Rev Data for Companies</t>
  </si>
  <si>
    <t>Lookup ID</t>
  </si>
  <si>
    <t>Credit Rating Screen</t>
  </si>
  <si>
    <t>Ticker / Name</t>
  </si>
  <si>
    <t>Electric Revenue Screen</t>
  </si>
  <si>
    <t>Sustainable Growth Screen</t>
  </si>
  <si>
    <t>Company name</t>
  </si>
  <si>
    <t>Security Name</t>
  </si>
  <si>
    <t>&gt;50% Revenues from Regulated Electric Op.</t>
  </si>
  <si>
    <t>Size Screen</t>
  </si>
  <si>
    <t>Dividend History Screen</t>
  </si>
  <si>
    <t>Misc Issue Screen</t>
  </si>
  <si>
    <t>In Proxy Group?</t>
  </si>
  <si>
    <t>Total Passed</t>
  </si>
  <si>
    <t>Average Price</t>
  </si>
  <si>
    <t>Yield</t>
  </si>
  <si>
    <t>Sierra Pacific Power Company</t>
  </si>
  <si>
    <t>Proxy Groups</t>
  </si>
  <si>
    <t>Adjusted  Stock  Prices</t>
  </si>
  <si>
    <t xml:space="preserve"> </t>
  </si>
  <si>
    <t>Ex-Dividend Date</t>
  </si>
  <si>
    <t>Stock Price Date</t>
  </si>
  <si>
    <t>Days Expired</t>
  </si>
  <si>
    <t>% Days Expired</t>
  </si>
  <si>
    <t>Adjusted Dividend</t>
  </si>
  <si>
    <t>Closing Stock Price</t>
  </si>
  <si>
    <t>Adjusted Stock Price</t>
  </si>
  <si>
    <t>Next</t>
  </si>
  <si>
    <t>[a]</t>
  </si>
  <si>
    <t>[b] = [a] + 90</t>
  </si>
  <si>
    <t>[c]</t>
  </si>
  <si>
    <t>[d] = [c] - [a]</t>
  </si>
  <si>
    <t>[e] = [d]/90</t>
  </si>
  <si>
    <t>[f]</t>
  </si>
  <si>
    <t>[g]=[e]*[f]</t>
  </si>
  <si>
    <t>[h]</t>
  </si>
  <si>
    <t>[i]=[h]-[g]</t>
  </si>
  <si>
    <t>Notes:</t>
  </si>
  <si>
    <t>Source: Bloomberg Financial, L.P.</t>
  </si>
  <si>
    <t>Company Name</t>
  </si>
  <si>
    <t>R</t>
  </si>
  <si>
    <r>
      <t>D</t>
    </r>
    <r>
      <rPr>
        <b/>
        <vertAlign val="subscript"/>
        <sz val="12"/>
        <rFont val="Times New Roman"/>
        <family val="1"/>
      </rPr>
      <t>e</t>
    </r>
  </si>
  <si>
    <r>
      <t>V</t>
    </r>
    <r>
      <rPr>
        <b/>
        <vertAlign val="subscript"/>
        <sz val="12"/>
        <rFont val="Times New Roman"/>
        <family val="1"/>
      </rPr>
      <t>e</t>
    </r>
  </si>
  <si>
    <t>V</t>
  </si>
  <si>
    <t>Value-Line: Electric or Gas?</t>
  </si>
  <si>
    <t>Estimated Return on Common Equity</t>
  </si>
  <si>
    <t>Estimated Dividend per Share</t>
  </si>
  <si>
    <t>Estimated Book Value/Share</t>
  </si>
  <si>
    <t>Book Value/Share</t>
  </si>
  <si>
    <t>Proxy Group</t>
  </si>
  <si>
    <t>S and V  Estimation</t>
  </si>
  <si>
    <t>Common Shares Outstanding</t>
  </si>
  <si>
    <t>Growth Rate of Common Shares Outstanding</t>
  </si>
  <si>
    <t>Adjusted</t>
  </si>
  <si>
    <t>per Share</t>
  </si>
  <si>
    <t>Stock Price</t>
  </si>
  <si>
    <t>(a)</t>
  </si>
  <si>
    <t>(b)</t>
  </si>
  <si>
    <t>(c)</t>
  </si>
  <si>
    <t>(d)</t>
  </si>
  <si>
    <t>(e)</t>
  </si>
  <si>
    <t>(f)</t>
  </si>
  <si>
    <t>(g)</t>
  </si>
  <si>
    <t>(h)</t>
  </si>
  <si>
    <t>(i)</t>
  </si>
  <si>
    <t>(j)</t>
  </si>
  <si>
    <t>(k)</t>
  </si>
  <si>
    <t>(l)</t>
  </si>
  <si>
    <t>(m)</t>
  </si>
  <si>
    <t>(n)</t>
  </si>
  <si>
    <t>(b-a)/a</t>
  </si>
  <si>
    <t>(c-b)/b</t>
  </si>
  <si>
    <t>(d-c)/c</t>
  </si>
  <si>
    <t>(e-d)/d</t>
  </si>
  <si>
    <t>(f-e)/e</t>
  </si>
  <si>
    <t>1-(l/m)</t>
  </si>
  <si>
    <t>Source: SNL</t>
  </si>
  <si>
    <t>Year</t>
  </si>
  <si>
    <t xml:space="preserve">Institution Name  </t>
  </si>
  <si>
    <t xml:space="preserve">SNL Institution Key  </t>
  </si>
  <si>
    <t>AEP Generating Company</t>
  </si>
  <si>
    <t>AEP Texas Central Company</t>
  </si>
  <si>
    <t>AEP Texas North Company</t>
  </si>
  <si>
    <t>Alabama Power Company</t>
  </si>
  <si>
    <t>Allegheny Energy Supply Company, LLC</t>
  </si>
  <si>
    <t>Allegheny Generating Company</t>
  </si>
  <si>
    <t>AltaLink, L.P.</t>
  </si>
  <si>
    <t>Ameren Illinois Company</t>
  </si>
  <si>
    <t>American Transmission Systems, Incorporated</t>
  </si>
  <si>
    <t>Appalachian Power Company</t>
  </si>
  <si>
    <t>Arizona Public Service Company</t>
  </si>
  <si>
    <t>Atlantic City Electric Company</t>
  </si>
  <si>
    <t>Baltimore Gas and Electric Company</t>
  </si>
  <si>
    <t>BC Hydro and Power Authority</t>
  </si>
  <si>
    <t>Black Hills Power, Inc.</t>
  </si>
  <si>
    <t>Bonneville Power Administration</t>
  </si>
  <si>
    <t>Capital Power L.P.</t>
  </si>
  <si>
    <t>CE Generation, LLC</t>
  </si>
  <si>
    <t>CenterPoint Energy Houston Electric, LLC</t>
  </si>
  <si>
    <t>Central Hudson Gas &amp; Electric Corporation</t>
  </si>
  <si>
    <t>Central Maine Power Company</t>
  </si>
  <si>
    <t>CH Energy Group, Inc.</t>
  </si>
  <si>
    <t>CHG</t>
  </si>
  <si>
    <t>Chelan County Public Utility District No. 1</t>
  </si>
  <si>
    <t>Chugach Electric Association, Inc.</t>
  </si>
  <si>
    <t>Clark Public Utilities</t>
  </si>
  <si>
    <t>Cleco Power LLC</t>
  </si>
  <si>
    <t>Cleveland Electric Illuminating Company</t>
  </si>
  <si>
    <t>Colorado Springs Utilities</t>
  </si>
  <si>
    <t>Commonwealth Edison Company</t>
  </si>
  <si>
    <t>Connecticut Light and Power Company</t>
  </si>
  <si>
    <t>Consolidated Edison Company of New York, Inc.</t>
  </si>
  <si>
    <t>Consumers Energy Company</t>
  </si>
  <si>
    <t>CPS Energy</t>
  </si>
  <si>
    <t>Dayton Power and Light Company</t>
  </si>
  <si>
    <t>Delmarva Power &amp; Light Company</t>
  </si>
  <si>
    <t>DPL Inc.</t>
  </si>
  <si>
    <t>DTE Electric Company</t>
  </si>
  <si>
    <t>Duke Energy Carolinas, LLC</t>
  </si>
  <si>
    <t>Duke Energy Kentucky, Inc.</t>
  </si>
  <si>
    <t>Duke Energy Ohio, Inc.</t>
  </si>
  <si>
    <t>Energy Future Holdings Corp.</t>
  </si>
  <si>
    <t>Enersource Corporation</t>
  </si>
  <si>
    <t>ENMAX Corporation</t>
  </si>
  <si>
    <t>Entergy Arkansas, Inc.</t>
  </si>
  <si>
    <t>Entergy Louisiana, LLC</t>
  </si>
  <si>
    <t>Entergy Mississippi, Inc.</t>
  </si>
  <si>
    <t>Entergy New Orleans, Inc.</t>
  </si>
  <si>
    <t>Entergy Texas, Inc.</t>
  </si>
  <si>
    <t>EPCOR Utilities Inc.</t>
  </si>
  <si>
    <t>Exelon Generation Company, LLC</t>
  </si>
  <si>
    <t>FirstEnergy Solutions Corporation</t>
  </si>
  <si>
    <t>FirstEnergy Transmission, LLC</t>
  </si>
  <si>
    <t>Florida Power &amp; Light Company</t>
  </si>
  <si>
    <t>FortisAlberta Inc.</t>
  </si>
  <si>
    <t>FortisBC Inc.</t>
  </si>
  <si>
    <t>Gaz Métro Limited Partnership</t>
  </si>
  <si>
    <t>GenOn Americas Generation, LLC</t>
  </si>
  <si>
    <t>GenOn Energy, Inc.</t>
  </si>
  <si>
    <t>GenOn Mid-Atlantic, LLC</t>
  </si>
  <si>
    <t>Georgia Power Company</t>
  </si>
  <si>
    <t>Gulf Power Company</t>
  </si>
  <si>
    <t>Hawaiian Electric Company, Inc.</t>
  </si>
  <si>
    <t>Hydro One Inc.</t>
  </si>
  <si>
    <t>Hydro Ottawa Holding Inc.</t>
  </si>
  <si>
    <t>Hydro-Québec</t>
  </si>
  <si>
    <t>Idaho Power Co.</t>
  </si>
  <si>
    <t>Indiana Michigan Power Company</t>
  </si>
  <si>
    <t>Indianapolis Power &amp; Light Company</t>
  </si>
  <si>
    <t>Interstate Power and Light Company</t>
  </si>
  <si>
    <t>IPALCO Enterprises, Inc.</t>
  </si>
  <si>
    <t>JEA</t>
  </si>
  <si>
    <t>Jersey Central Power &amp; Light Company</t>
  </si>
  <si>
    <t>Kansas City Power &amp; Light Company</t>
  </si>
  <si>
    <t>Kentucky Power Company</t>
  </si>
  <si>
    <t>Kentucky Utilities Company</t>
  </si>
  <si>
    <t>LG&amp;E and KU Energy LLC</t>
  </si>
  <si>
    <t>Long Island Power Authority</t>
  </si>
  <si>
    <t>Los Angeles Department of Water and Power</t>
  </si>
  <si>
    <t>Louisville Gas and Electric Company</t>
  </si>
  <si>
    <t>Lower Colorado River Authority</t>
  </si>
  <si>
    <t>Madison Gas and Electric Company</t>
  </si>
  <si>
    <t>Manitoba Hydro</t>
  </si>
  <si>
    <t>Memphis Light, Gas and Water Division</t>
  </si>
  <si>
    <t>Metropolitan Edison Company</t>
  </si>
  <si>
    <t>MidAmerican Energy Company</t>
  </si>
  <si>
    <t>MidAmerican Funding, LLC</t>
  </si>
  <si>
    <t>Mississippi Power Company</t>
  </si>
  <si>
    <t>Monongahela Power Company</t>
  </si>
  <si>
    <t>Municipal Electric Authority of Georgia</t>
  </si>
  <si>
    <t>Nebraska Public Power District</t>
  </si>
  <si>
    <t>Nevada Power Company</t>
  </si>
  <si>
    <t>New Brunswick Power Holding Corporation</t>
  </si>
  <si>
    <t>New York Power Authority</t>
  </si>
  <si>
    <t>New York State Electric &amp; Gas Corporation</t>
  </si>
  <si>
    <t>Newfoundland and Labrador Hydro</t>
  </si>
  <si>
    <t>Newfoundland Power Inc.</t>
  </si>
  <si>
    <t>NextEra Energy Resources LLC</t>
  </si>
  <si>
    <t>Northern States Power Company - MN</t>
  </si>
  <si>
    <t>Northern States Power Company - WI</t>
  </si>
  <si>
    <t>Nova Scotia Power Incorporated</t>
  </si>
  <si>
    <t>NSTAR Electric Company</t>
  </si>
  <si>
    <t>Oglethorpe Power Corporation</t>
  </si>
  <si>
    <t>Ohio Edison Company</t>
  </si>
  <si>
    <t>Ohio Power Company</t>
  </si>
  <si>
    <t>Oklahoma Gas and Electric Company</t>
  </si>
  <si>
    <t>Old Dominion Electric Cooperative</t>
  </si>
  <si>
    <t>Omaha Public Power District</t>
  </si>
  <si>
    <t>Oncor Electric Delivery Company LLC</t>
  </si>
  <si>
    <t>Ontario Power Generation, Inc.</t>
  </si>
  <si>
    <t>Orange and Rockland Utilities, Inc.</t>
  </si>
  <si>
    <t>Orlando Utilities Commission</t>
  </si>
  <si>
    <t>Pacific Gas and Electric Company</t>
  </si>
  <si>
    <t>PacifiCorp</t>
  </si>
  <si>
    <t>PECO Energy Company</t>
  </si>
  <si>
    <t>Pennsylvania Electric Company</t>
  </si>
  <si>
    <t>Pennsylvania Power Company</t>
  </si>
  <si>
    <t>Platte River Power Authority</t>
  </si>
  <si>
    <t>Potomac Edison Company</t>
  </si>
  <si>
    <t>Potomac Electric Power Company</t>
  </si>
  <si>
    <t>PPL Electric Utilities Corporation</t>
  </si>
  <si>
    <t>Progress Energy, Inc.</t>
  </si>
  <si>
    <t>PSEG Power LLC</t>
  </si>
  <si>
    <t>Public Service Company of Colorado</t>
  </si>
  <si>
    <t>Public Service Company of New Hampshire</t>
  </si>
  <si>
    <t>Public Service Company of New Mexico</t>
  </si>
  <si>
    <t>Public Service Company of Oklahoma</t>
  </si>
  <si>
    <t>Public Service Electric and Gas Company</t>
  </si>
  <si>
    <t>Puget Energy, Inc.</t>
  </si>
  <si>
    <t>Puget Sound Energy, Inc.</t>
  </si>
  <si>
    <t>Rochester Gas and Electric Corporation</t>
  </si>
  <si>
    <t>Sacramento Municipal Utility District</t>
  </si>
  <si>
    <t>Salt River Project</t>
  </si>
  <si>
    <t>San Diego Gas &amp; Electric Co.</t>
  </si>
  <si>
    <t>Saskatchewan Power Corporation</t>
  </si>
  <si>
    <t>Seattle City Light</t>
  </si>
  <si>
    <t>Snohomish County Public Utility District No. 1</t>
  </si>
  <si>
    <t>South Carolina Electric &amp; Gas Co.</t>
  </si>
  <si>
    <t>South Carolina Public Service Authority</t>
  </si>
  <si>
    <t>Southern California Edison Co.</t>
  </si>
  <si>
    <t>Southern Indiana Gas and Electric Company, Inc.</t>
  </si>
  <si>
    <t>Southern Power Company</t>
  </si>
  <si>
    <t>Southwestern Electric Power Company</t>
  </si>
  <si>
    <t>Southwestern Public Service Company</t>
  </si>
  <si>
    <t>System Energy Resources, Inc.</t>
  </si>
  <si>
    <t>Tacoma Public Utilities</t>
  </si>
  <si>
    <t>Tampa Electric Company</t>
  </si>
  <si>
    <t>Tennessee Valley Authority</t>
  </si>
  <si>
    <t>Texas Competitive Electric Holdings Company LLC</t>
  </si>
  <si>
    <t>Texas-New Mexico Power Company</t>
  </si>
  <si>
    <t>Toledo Edison Company</t>
  </si>
  <si>
    <t>Toronto Hydro Corporation</t>
  </si>
  <si>
    <t>Trans-Allegheny Interstate Line Company</t>
  </si>
  <si>
    <t>TransCanada PipeLines Limited</t>
  </si>
  <si>
    <t>Tucson Electric Power Company</t>
  </si>
  <si>
    <t>UGI Utilities, Inc.</t>
  </si>
  <si>
    <t>Union Electric Company</t>
  </si>
  <si>
    <t>United Illuminating Company</t>
  </si>
  <si>
    <t>Vectren Utility Holdings, Inc.</t>
  </si>
  <si>
    <t>Virginia Electric and Power Company</t>
  </si>
  <si>
    <t>West Penn Power Company</t>
  </si>
  <si>
    <t>Western Massachusetts Electric Company</t>
  </si>
  <si>
    <t>Wisconsin Electric Power Company</t>
  </si>
  <si>
    <t>Wisconsin Power and Light Company</t>
  </si>
  <si>
    <t>Wisconsin Public Service Corporation</t>
  </si>
  <si>
    <t>WPPI Energy</t>
  </si>
  <si>
    <t>Yukon Energy Corporation</t>
  </si>
  <si>
    <t>No.</t>
  </si>
  <si>
    <t>Electricity Proxy Group</t>
  </si>
  <si>
    <t>BR + SV</t>
  </si>
  <si>
    <r>
      <t>R</t>
    </r>
    <r>
      <rPr>
        <b/>
        <vertAlign val="superscript"/>
        <sz val="12"/>
        <rFont val="Times New Roman"/>
        <family val="1"/>
      </rPr>
      <t>1</t>
    </r>
  </si>
  <si>
    <r>
      <t>R</t>
    </r>
    <r>
      <rPr>
        <b/>
        <vertAlign val="subscript"/>
        <sz val="12"/>
        <rFont val="Times New Roman"/>
        <family val="1"/>
      </rPr>
      <t>av</t>
    </r>
    <r>
      <rPr>
        <b/>
        <vertAlign val="superscript"/>
        <sz val="12"/>
        <rFont val="Times New Roman"/>
        <family val="1"/>
      </rPr>
      <t>2</t>
    </r>
  </si>
  <si>
    <r>
      <t xml:space="preserve">B </t>
    </r>
    <r>
      <rPr>
        <b/>
        <vertAlign val="superscript"/>
        <sz val="12"/>
        <rFont val="Times New Roman"/>
        <family val="1"/>
      </rPr>
      <t>3</t>
    </r>
  </si>
  <si>
    <t>S*V</t>
  </si>
  <si>
    <t>B*R+S*V</t>
  </si>
  <si>
    <t>Return on Average Equity</t>
  </si>
  <si>
    <t>B=1-(De/(R*Ve)).</t>
  </si>
  <si>
    <r>
      <t xml:space="preserve">Growth Rate of Common Shares Outstanding (S) </t>
    </r>
    <r>
      <rPr>
        <b/>
        <vertAlign val="superscript"/>
        <sz val="12"/>
        <rFont val="Times New Roman"/>
        <family val="1"/>
      </rPr>
      <t>1</t>
    </r>
  </si>
  <si>
    <t>Total</t>
  </si>
  <si>
    <t>DCF Analysis</t>
  </si>
  <si>
    <t>Growth Rate ("g")</t>
  </si>
  <si>
    <r>
      <t>Thomson Reuters</t>
    </r>
    <r>
      <rPr>
        <b/>
        <vertAlign val="superscript"/>
        <sz val="12"/>
        <rFont val="Times New Roman"/>
        <family val="1"/>
      </rPr>
      <t>4</t>
    </r>
  </si>
  <si>
    <t>Thomson Reuters Five Year Growth Rate</t>
  </si>
  <si>
    <t>12 month Dividend Yield</t>
  </si>
  <si>
    <t>(((c)+(d))/2+1) * (e)</t>
  </si>
  <si>
    <t>((c)+(d))/2 +(f)</t>
  </si>
  <si>
    <t xml:space="preserve">S&amp;P 500 Forward Looking Market Risk Premium </t>
  </si>
  <si>
    <t>Market Risk Premium</t>
  </si>
  <si>
    <t>(d) = (a)*[1 + (b)] + (b) - (c)</t>
  </si>
  <si>
    <t>Capital Asset Pricing Model (CAPM)</t>
  </si>
  <si>
    <t>Forward Looking Market Risk Premium</t>
  </si>
  <si>
    <t>Based on Forward Looking Market Risk Premium</t>
  </si>
  <si>
    <t>Electric Proxy Group</t>
  </si>
  <si>
    <t>Yield + Growth Model</t>
  </si>
  <si>
    <t>Item</t>
  </si>
  <si>
    <t>Value</t>
  </si>
  <si>
    <r>
      <t xml:space="preserve">Electric Utility Industry Average Dividend Yield </t>
    </r>
    <r>
      <rPr>
        <vertAlign val="superscript"/>
        <sz val="12"/>
        <rFont val="Times New Roman"/>
        <family val="1"/>
      </rPr>
      <t>1</t>
    </r>
  </si>
  <si>
    <r>
      <t xml:space="preserve">Electric Utility Industry Average Growth Rate </t>
    </r>
    <r>
      <rPr>
        <vertAlign val="superscript"/>
        <sz val="12"/>
        <rFont val="Times New Roman"/>
        <family val="1"/>
      </rPr>
      <t>2</t>
    </r>
  </si>
  <si>
    <t>(a) + (b)</t>
  </si>
  <si>
    <t>Cost of Equity</t>
  </si>
  <si>
    <t>Sources:</t>
  </si>
  <si>
    <t>Return on Book Equity</t>
  </si>
  <si>
    <t>CAPM</t>
  </si>
  <si>
    <t>Yield + Growth</t>
  </si>
  <si>
    <t>Comparable Earnings (Dow Jones Industrial Average)</t>
  </si>
  <si>
    <t>Comparable Earnings (Dow Jones Utilities Index)</t>
  </si>
  <si>
    <t>Summary of Cost of Equity Estimates</t>
  </si>
  <si>
    <t>Method</t>
  </si>
  <si>
    <t>(i) = 1 - (g)/(h)</t>
  </si>
  <si>
    <t>(j) = ((f)*(i))</t>
  </si>
  <si>
    <t>Source: Bloomberg</t>
  </si>
  <si>
    <t>Universe Screening</t>
  </si>
  <si>
    <t>List all companies from Value Line here</t>
  </si>
  <si>
    <t>Electric Industry Comparables</t>
  </si>
  <si>
    <t>NVE US Equity</t>
  </si>
  <si>
    <t>West</t>
  </si>
  <si>
    <t>Name of Company</t>
  </si>
  <si>
    <t>Region</t>
  </si>
  <si>
    <t>Gas or Electric</t>
  </si>
  <si>
    <t>CIE_DES</t>
  </si>
  <si>
    <t>Electric Revenues</t>
  </si>
  <si>
    <t>Gas Revenues</t>
  </si>
  <si>
    <t xml:space="preserve">Electric Revenues </t>
  </si>
  <si>
    <t>Allete Inc.</t>
  </si>
  <si>
    <t>ALE US Equity</t>
  </si>
  <si>
    <t>Central</t>
  </si>
  <si>
    <t>Electric</t>
  </si>
  <si>
    <t>ALLETE, Inc. provides energy services in the upper Midwest United States.  The Company generates, transmits, distributes, markets, and trades electrical power for retail and wholesale customers.</t>
  </si>
  <si>
    <t>Alliant Energy Corp.</t>
  </si>
  <si>
    <t>LNT US Equity</t>
  </si>
  <si>
    <t>Alliant Energy Corporation provides public-utility service to customers in the Midwest.  The Company's utility subsidiaries serve electric, natural gas, and water customers in Illinois, Iowa, Minnesota, and Wisconsin.</t>
  </si>
  <si>
    <t>AEE US Equity</t>
  </si>
  <si>
    <t>Ameren Corporation is a public utility holding company.  The Company, through its subsidiaries, generates electricity, delivers electricity and distributes natural gas to customers in Missouri and Illinois.</t>
  </si>
  <si>
    <t>American Electric Power Co. Inc.</t>
  </si>
  <si>
    <t>AEP US Equity</t>
  </si>
  <si>
    <t>American Electric Power Company, Inc.(AEP)is a public utility holding company. The Company provides electric service, consisting of generation, transmission and distribution, on an integrated basis to their retail customers. AEP serves portions of the states of Arkansas, Indiana, Kentucky, Louisiana, Michigan, Ohio, Oklahoma, Tennessee, Texas, Virginia and West Virginia.</t>
  </si>
  <si>
    <t>AVA US Equity</t>
  </si>
  <si>
    <t>Avista Corporation is an energy company that delivers products and solutions to business and residential customers throughout North America.  The Company, through Avista Utilities, generates, transmits, and distributes electric and natural gas.  Avista's other businesses include Avista Advantage and Avista Energy.</t>
  </si>
  <si>
    <t>BKH US Equity</t>
  </si>
  <si>
    <t>Black Hills Corporation is a diversified energy company.  The Company generates wholesale electricity, produce natural gas, oil and coal, and market energy. Black Hills serves customers in Colorado, Iowa, Kansas, Montana, Nebraska, South Dakota and Wyoming.</t>
  </si>
  <si>
    <t>CenterPoint Energy Inc.</t>
  </si>
  <si>
    <t>CNP US Equity</t>
  </si>
  <si>
    <t>CenterPoint Energy, Inc. is a public utility holding company. The Company, through its subsidiaries, conducts activities in electricity transmission and distribution, natural gas distribution and sales, interstate pipeline and gathering operations, and power generation.</t>
  </si>
  <si>
    <t>CH Energy Group Inc. (Holding Co.)</t>
  </si>
  <si>
    <t>CHG US Equity</t>
  </si>
  <si>
    <t>East</t>
  </si>
  <si>
    <t>CH Energy Group, Inc. is the parent company of the regulated subsidiary, Central Hudson Gas &amp; Electric Corporation.  The Company is a combination natural gas and electric utility serving parts of Albany, Columbia, Dutchess, Greene, Orange, Putnam, Sullivan, and Ulster counties, New York.</t>
  </si>
  <si>
    <t>Cleco Corp.</t>
  </si>
  <si>
    <t>CNL US Equity</t>
  </si>
  <si>
    <t>Cleco Corporation generates, transmits, distributes, and sells electric energy to customers in Louisiana.  The Company, through a subsidiary, also markets energy and energy management services.  In addition, the Company is involved in energy asset development opportunities in the Southeastern region of the United States.</t>
  </si>
  <si>
    <t>CMS US Equity</t>
  </si>
  <si>
    <t>CMS Energy Corporation is an energy company operating primarily in Michigan. The Company, through its subsidiaries provides electricity and/or natural gas to its customers in Michigan. CMS Energy also invests in and operates non-utility power generation plants in the United States and abroad.</t>
  </si>
  <si>
    <t>Consolidated Edison Inc.</t>
  </si>
  <si>
    <t>ED US Equity</t>
  </si>
  <si>
    <t>Consolidated Edison, Inc., through its subsidiaries, provides a variety of energy related products and services. The Company supplies electric service in New York, parts of New Jersey, and Pennsylvania as well as supplies electricity to wholesale customers.</t>
  </si>
  <si>
    <t>Dominion Resources Inc. (Virginia)</t>
  </si>
  <si>
    <t>D US Equity</t>
  </si>
  <si>
    <t>Dominion Resources, Inc., a diversified utility holding company, generates, transmits, distributes, and sells electric energy in Virginia and northeastern North Carolina.  The Company produces, transports, distributes, and markets natural gas to customers in the Northeast and Mid-Atlantic regions of the United States.</t>
  </si>
  <si>
    <t>DTE Energy Co.</t>
  </si>
  <si>
    <t>DTE US Equity</t>
  </si>
  <si>
    <t>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t>
  </si>
  <si>
    <t>Duke Energy Corp.</t>
  </si>
  <si>
    <t>DUK US Equity</t>
  </si>
  <si>
    <t>Duke Energy Corporation is an energy company located primarily in the Americas that owns an integrated network of energy assets.  The Company manages a portfolio of natural gas and electric supply, delivery, and trading businesses in the United States and Latin America.</t>
  </si>
  <si>
    <t>EIX US Equity</t>
  </si>
  <si>
    <t>Edison International, through its subsidiaries, develops, acquires, owns, and operates electric power generation facilities worldwide.  The Company also provides capital and financial services for energy and infrastructure projects, as well as manages and sells real estate projects.  Additionally, Edison provides integrated energy services, utility outsourcing, and consumer products.</t>
  </si>
  <si>
    <t>El Paso Electric Co.</t>
  </si>
  <si>
    <t>EE US Equity</t>
  </si>
  <si>
    <t>El Paso Electric Company generates, distributes, and transmits electricity in west Texas and southern New Mexico.  The Company also serves wholesale customers in Texas, New Mexico, California, and Mexico.  El Paso Electric owns or has partial ownership interests in electrical generating facilities.</t>
  </si>
  <si>
    <t>Empire District Electric Co.</t>
  </si>
  <si>
    <t>EDE US Equity</t>
  </si>
  <si>
    <t>The Empire District Electric Company generates, purchases, transmits, distributes, and sells electricity.  The Company supplies electricity to parts of Missouri, Kansas, Oklahoma, and Arkansas.  Empire also provides water service to several towns in Missouri.</t>
  </si>
  <si>
    <t>ETR US Equity</t>
  </si>
  <si>
    <t>Entergy Corporation is an integrated energy company that is primarily focused on electric power production and retail electric distribution operations. The Company delivers electricity to utility customers in Arkansas, Louisiana, Mississippi, and Texas. Entergy also owns and operates nuclear plants in the northern United States</t>
  </si>
  <si>
    <t>EXC US Equity</t>
  </si>
  <si>
    <t>Exelon Corporation is a utility services holding company. The Company, through its subsidiaries distributes electricity to customers in Illinois and Pennsylvania. Exelon also distributes gas to customers in the Philadelphia area as well as operates nuclear power plants in states that include Pennsylvania and New Jersey.</t>
  </si>
  <si>
    <t>FE US Equity</t>
  </si>
  <si>
    <t>FirstEnergy Corp. is a public utility holding company. The Company's subsidiaries and affiliates are involved in the generation, transmission and distribution of electricity, exploration and production of oil and natural gas, transmission and marketing of natural gas, and energy management and other energy-related services.</t>
  </si>
  <si>
    <t>GXP US Equity</t>
  </si>
  <si>
    <t>Great Plains Energy Incorporated provides electricity in the Midwest United States.  The Company develops competitive generation for the wholesale market. Great Plains is also an electric delivery company with regulated generation.  In addition, the Company is an investment company focusing on energy-related ventures nationwide that are unregulated with high growth potential.</t>
  </si>
  <si>
    <t>Hawaiian Electric Industries Inc.</t>
  </si>
  <si>
    <t>HE US Equity</t>
  </si>
  <si>
    <t>Hawaiian Electric Industries, Inc. is a diversified holding company that delivers a variety of services to the people of Hawaii.  The Company's subsidiaries offer electric utilities, savings banks and other businesses, primarily in the state of Hawaii.</t>
  </si>
  <si>
    <t>IDACORP Inc.</t>
  </si>
  <si>
    <t>IDA US Equity</t>
  </si>
  <si>
    <t>IDACORP, Inc is the holding company for Idaho Power Company, an electric utility and IDACORP Energy, an energy marketing company.  Idaho Power generates, purchases, transmits, distributes, and sells electric energy in southern Idaho, eastern Oregon, and northern Nevada.  IDACORP Energy maintains electricity and natural gas marketing operations.</t>
  </si>
  <si>
    <t>Integrys Energy Group Inc.</t>
  </si>
  <si>
    <t>TEG US Equity</t>
  </si>
  <si>
    <t>Integrys Energy Group, Inc. distributes electricity and natural gas to customers in the upper midwestern United States.</t>
  </si>
  <si>
    <t>ITC US Equity</t>
  </si>
  <si>
    <t>ITC Holdings Corporation is a holding company.  Through subsidiaries, the Company transmits electricity from electricity generating stations to local electricity distribution facilities.  ITC invests in electricity transmission infrastructure improvements as a means to improve electricity reliability and reduce congestion.</t>
  </si>
  <si>
    <t>MGEE US Equity</t>
  </si>
  <si>
    <t>MGE Energy, Inc. is a public utility holding company.  The Company's principal subsidiary generates and distributes electricity to customers in Dane County, Wisconsin.  MGE also purchases, transports, and distributes natural gas in several Wisconsin counties.</t>
  </si>
  <si>
    <t>NextEra Energy Inc.</t>
  </si>
  <si>
    <t>NEE US Equity</t>
  </si>
  <si>
    <t>NWE US Equity</t>
  </si>
  <si>
    <t>NorthWestern Corporation, doing business as NorthWestern Energy, provides electricity and natural gas in the Upper Midwest and Northwest serving customers in Montana, South Dakota, and Nebraska.</t>
  </si>
  <si>
    <t>OGE US Equity</t>
  </si>
  <si>
    <t>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t>
  </si>
  <si>
    <t>OTTR US Equity</t>
  </si>
  <si>
    <t>Otter Tail Corporation, through its utility business units, provides electricity and energy services to customers in Minnesota, North Dakota, and South Dakota. The Company, through its Varistar Corporation unit, operates manufacturing, plastics, health services, construction, entertainment, telecommunications, and transportation businesses with customers across the United States and Canada.</t>
  </si>
  <si>
    <t>Pepco Holdings Inc.</t>
  </si>
  <si>
    <t>POM US Equity</t>
  </si>
  <si>
    <t>Pepco Holdings, Inc. is a diversified energy company. The Company primarily distributes, transmits, and supplies electricity and supplies natural gas to customers in New Jersey, Delaware, Maryland, and the District of Columbia.</t>
  </si>
  <si>
    <t>PCG US Equity</t>
  </si>
  <si>
    <t>PG&amp;E Corporation is a holding company that holds interests in energy based businesses.  The Company's holdings include a public utility operating in northern and central California that provides electricity and natural gas distribution; electricity generation, procurement, and transmission; and natural gas procurement, transportation, and storage.</t>
  </si>
  <si>
    <t>Pinnacle West Capital Corp.</t>
  </si>
  <si>
    <t>PNW US Equity</t>
  </si>
  <si>
    <t>Pinnacle West Capital Corporation is a utility holding company.  The Company, through its subsidiary, provides either retail or wholesale electric service to most of the State of Arizona. The Company, through a subsidiary, also is involved in real estate development activities in the western United States.</t>
  </si>
  <si>
    <t>PNM Resources Inc.</t>
  </si>
  <si>
    <t>PNM US Equity</t>
  </si>
  <si>
    <t>Portland General Electric Co.</t>
  </si>
  <si>
    <t>POR US Equity</t>
  </si>
  <si>
    <t>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t>
  </si>
  <si>
    <t>PPL Corp.</t>
  </si>
  <si>
    <t>PPL US Equity</t>
  </si>
  <si>
    <t>PPL Corporation is an energy and utility holding company. The Company, through its subsidiaries, generates electricity from power plants in the northeastern and western United States, and markets wholesale and retail energy primarily in the northeastern and western portions of the United States, and delivers electricity in Pennsylvania and the United Kingdom.</t>
  </si>
  <si>
    <t>Public Service Enterprise Group Inc.</t>
  </si>
  <si>
    <t>PEG US Equity</t>
  </si>
  <si>
    <t>Public Service Enterprise Group Incorporated is a public utility holding company. The Company, through its subsidiaries, generates, transmits, and distributes electricity and produces natural gas in the Northeastern and Mid Atlantic United States.</t>
  </si>
  <si>
    <t>SCG US Equity</t>
  </si>
  <si>
    <t>SRE US Equity</t>
  </si>
  <si>
    <t>Sempra Energy is an energy services holding company with operations throughout the United States, Mexico, and other countries in South America.  The Company, through its subsidiaries, generates electricity, delivers natural gas, operates natural gas pipelines and storage facilities, and operates a wind power generation project.</t>
  </si>
  <si>
    <t>SO US Equity</t>
  </si>
  <si>
    <t>The Southern Company is a public utility holding company. The Company, through its subsidiaries, generates, wholesales, and retails electricity in the southeastern United States. The Company also offers wireless telecommunications services, and provides businesses with two-way radio, telephone, paging, and Internet access services as well as wholesales fiber optic solutions.</t>
  </si>
  <si>
    <t>TECO Energy Inc.</t>
  </si>
  <si>
    <t>TE US Equity</t>
  </si>
  <si>
    <t>TECO Energy, Inc. is a diversified, energy-related utility holding company.  The Company, through various subsidiaries, provides retail electric service to customers in west central Florida, as well as purchases, distributes, and markets natural gas for residential, commercial, industrial, and electric power generation customers.  Teco also has coal operations.</t>
  </si>
  <si>
    <t>UIL Holdings Corp.</t>
  </si>
  <si>
    <t>UIL US Equity</t>
  </si>
  <si>
    <t>UIL Holdings Corporation provides for the transmission and delivery of electricity and other energy related services.  The Company's subsidiaries are natural gas distribution companies.</t>
  </si>
  <si>
    <t>Unitil Corp.</t>
  </si>
  <si>
    <t>UTL US Equity</t>
  </si>
  <si>
    <t>Unitil Corporation, a public utility holding company, conducts a combination electric and gas utility distribution operation in north central Massachusetts and electric utility distribution operations in the seacoast and capital city areas of New Hampshire.  The Company is also involved in energy planning, procurement, marketing, and consulting activities.</t>
  </si>
  <si>
    <t>UNS US Equity</t>
  </si>
  <si>
    <t>UNS Energy Corp is the holding company of Tucson Electric Power Company.  The Company generates, purchases, transmits, distributes, and sells electric energy to retail and wholesale customers.</t>
  </si>
  <si>
    <t>VVC US Equity</t>
  </si>
  <si>
    <t>Vectren Corporation distributes gas in Indiana and western Ohio and electricity in southern Indiana.  The Company's subsidiaries provide energy-related products and services, including energy marketing, fiber-optic telecommunications services, and utility related services.  Vectren's services include materials management, debt collection, locating, trenching and meter reading services.</t>
  </si>
  <si>
    <t>Westar Energy Inc.</t>
  </si>
  <si>
    <t>WR US Equity</t>
  </si>
  <si>
    <t>Westar Energy, Inc. is an electric utility company servicing customers in Kansas.  The company provides electric generation, transmission and distribution services.</t>
  </si>
  <si>
    <t>Wisconsin Energy Corp.</t>
  </si>
  <si>
    <t>WEC US Equity</t>
  </si>
  <si>
    <t>XEL US Equity</t>
  </si>
  <si>
    <t>Xcel Energy, Inc. provides electric and natural gas services.  The Company offers a variety of energy-related services, including generation, transmission, and distribution of electricity and natural gas throughout the United States. Xcel utilities serve customers in portions of Colorado, Michigan, Minnesota, New Mexico, North Dakota, South Dakota, Texas and Wisconsin.</t>
  </si>
  <si>
    <t>AGL Resources</t>
  </si>
  <si>
    <t>GAS US Equity</t>
  </si>
  <si>
    <t>Gas</t>
  </si>
  <si>
    <t>AGL Resources Inc. primarily sells and distributes natural gas to customers in Georgia and southeastern Tennessee.  The Company also holds interests in other energy-related businesses, including natural gas and electricity marketing, wholesale and retail propane sales, gas supply services, and consumer products.</t>
  </si>
  <si>
    <t>Adams Resources &amp; Energy</t>
  </si>
  <si>
    <t>AE US Equity</t>
  </si>
  <si>
    <t>Adams Resources &amp; Energy, Inc. purchases, distributes, and markets crude oil and natural gas.  The Company also explores and develops oil and gas properties, and transports liquid chemicals in tank trucks.</t>
  </si>
  <si>
    <t>AmeriGas Partners</t>
  </si>
  <si>
    <t>APU US Equity</t>
  </si>
  <si>
    <t>AmeriGas Partners, L.P. is a retail marketer of propane.  The Company serves residential, commercial, industrial, motor fuel, and agricultural customers in the United States.  AmeriGas operates an extensive storage and distribution network, using pipelines, barges, rail cars, and tanker trucks to transport propane to local-market distribution locations.</t>
  </si>
  <si>
    <t>Atmos Energy</t>
  </si>
  <si>
    <t>ATO US Equity</t>
  </si>
  <si>
    <t>Atmos Energy Corporation distributes natural gas to utility customers in several states.  The Company's non-utility operations span various states and provide natural gas marketing and procurement services to large customers.  Atmos Energy also manages company-owned natural gas storage and pipeline assets, including an intrastate natural gas pipeline in Texas.</t>
  </si>
  <si>
    <t>Cheniere Energy Inc</t>
  </si>
  <si>
    <t>LNG US Equity</t>
  </si>
  <si>
    <t>Chesapeake Utilities Corp.</t>
  </si>
  <si>
    <t>CPK US Equity</t>
  </si>
  <si>
    <t>Chesapeake Utilities Corporation is a utility company that provides natural gas transmission and distribution, propane distribution, and information technology services.  The Company distributes natural gas to residential, commercial, and industrial customers in Delaware, Maryland, and Florida.  Chesapeake Utilities' propane is distributed to customers in Delaware, Maryland, and Virginia.</t>
  </si>
  <si>
    <t>Delta Natural Gas</t>
  </si>
  <si>
    <t>DGAS US Equity</t>
  </si>
  <si>
    <t>Delta Natural Gas Company, Inc. distributes, stores, transports, gathers, and produces natural gas.  The Company, through its subsidiaries, buys and sells gas, as well as operates underground storage and production properties.</t>
  </si>
  <si>
    <t>Gas Natural Inc</t>
  </si>
  <si>
    <t>EGAS US Equity</t>
  </si>
  <si>
    <t>Gas Natural Inc. is a natural gas utility with operations in Montana, Wyoming, Ohio, Pennsylvania, Maine and North Carolina.   The Company also markets and distributes natural gas and conducts interstate pipeline operations in Montana and Wyoming.</t>
  </si>
  <si>
    <t>Laclede Group</t>
  </si>
  <si>
    <t>LG US Equity</t>
  </si>
  <si>
    <t>The Laclede Group, Inc. is the parent company for Laclede Gas Company, a public utility involved in the retail distribution of natural gas.  The Company serves an area in eastern Missouri, including the city of St. Louis, St. Louis County, and parts of several other counties.  Laclede also operates underground natural gas storage fields and transports and stores liquid propane.</t>
  </si>
  <si>
    <t>New Jersey Resources</t>
  </si>
  <si>
    <t>NJR US Equity</t>
  </si>
  <si>
    <t>New Jersey Resources Corporation provides retail and wholesale energy services to customers in New Jersey and in states from the Gulf Coast to New England, and Canada.  The Company's principal subsidiary, New Jersey Natural Gas Co., is a local distribution company serving customers in central and northern New Jersey.</t>
  </si>
  <si>
    <t>NKA US Equity</t>
  </si>
  <si>
    <t>Niska Gas Storage Partners LLC is an independent owner and operator of natural gas storage assets in North America. The Company stores natural gas for a broad range of customers, including financial institutions, marketers, pipelines, power generators, utilities and producers of natural gas.</t>
  </si>
  <si>
    <t>NI US Equity</t>
  </si>
  <si>
    <t>NiSource Inc. is an energy holding company. The Company's subsidiaries provide natural gas, electricity and other products and services to customers located within a corridor that runs from the Gulf Coast through the Midwest to New England.</t>
  </si>
  <si>
    <t>Northwest Nat. Gas</t>
  </si>
  <si>
    <t>NWN US Equity</t>
  </si>
  <si>
    <t>Northwest Natural Gas Company distributes natural gas to customers in western Oregon, as well as portions of Washington.  The Company services residential, commercial, and industrial customers.  Northwest Natural supplies many of its non-core customers through gas transportation service, delivering gas purchased by these customers directly from suppliers.</t>
  </si>
  <si>
    <t>Piedmont Natural Gas</t>
  </si>
  <si>
    <t>PNY US Equity</t>
  </si>
  <si>
    <t>RGC Resources Inc</t>
  </si>
  <si>
    <t>RGCO US Equity</t>
  </si>
  <si>
    <t>RGC Resources, Inc. and its subsidiaries distribute and sell natural gas and propane. The Company serves residential, commercial, and industrial customers in the Roanoke Valley and Bluefield areas of southwestern Virginia, as well as southern West Virginia.</t>
  </si>
  <si>
    <t>South Jersey Inds.</t>
  </si>
  <si>
    <t>SJI US Equity</t>
  </si>
  <si>
    <t>South Jersey Industries, Inc. is an energy services holding company.  The Company provides regulated, natural gas service to residential, commercial, and industrial customers in southern New Jersey.  South Jersey also markets total energy management services, including natural gas, electricity, demand-side management, and consulting services throughout the eastern United States.</t>
  </si>
  <si>
    <t>Southwest Gas</t>
  </si>
  <si>
    <t>SWX US Equity</t>
  </si>
  <si>
    <t>Southwest Gas Corporation purchases, transports, and distributes natural gas to residential, commercial, and industrial customers in portions of Arizona, Nevada, and California.  The Company also provides construction services to utility companies, including trenching and installation, replacement, and maintenance services for energy distribution systems.</t>
  </si>
  <si>
    <t>Star Gas Partners L.P.</t>
  </si>
  <si>
    <t>SGU US Equity</t>
  </si>
  <si>
    <t>Star Gas Partners, L.P. distributes home heating oil and propane to customers in the Northeast and Mid-Atlantic.  The Company also operates as an active consolidator in these industries.  Star Gas Partners distributes home heating oil through its wholly-owned subsidiary and distributes propane directly.</t>
  </si>
  <si>
    <t>Targa Resources Corp</t>
  </si>
  <si>
    <t>TRGP US Equity</t>
  </si>
  <si>
    <t>Targa Resources Corp. owns general and limited partner interests in a limited partnership that provides midstream natural gas and natural gas liquid services.  The partnership gathers, compresses, treats, processes, and sells natural gas.  The Company also stores, fractionates, treats, transports, and sells natural gas liquids and related products.</t>
  </si>
  <si>
    <t>UGI Corp.</t>
  </si>
  <si>
    <t>UGI US Equity</t>
  </si>
  <si>
    <t>UGI Corporation distributes and markets energy products and services.  The Company is a domestic and international distributor of propane.  UGI also distributes and markets natural gas and electricity, and sells related products and services in the Middle Atlantic region of the United States.</t>
  </si>
  <si>
    <t>WGL Holdings Inc.</t>
  </si>
  <si>
    <t>WGL US Equity</t>
  </si>
  <si>
    <t>WGL Holdings Inc., through its Washington Gas Light Company subsidiary, sells and delivers natural gas and other energy-related products and services.  The Company serves residential, commercial, and industrial customers throughout metropolitan Washington, D.C. and the surrounding region.</t>
  </si>
  <si>
    <t>INT</t>
  </si>
  <si>
    <t>World Fuel Services</t>
  </si>
  <si>
    <t>INT US Equity</t>
  </si>
  <si>
    <t>World Fuel Services Corporation markets aviation and marine fuel services.  The Company provides aviation fuel and flight plans, weather reports, and other aviation related services to passenger, cargo, and charter airlines, as well as markets marine fuel and fuel management services to shipping companies and the US military.</t>
  </si>
  <si>
    <t>Merger Screen MC</t>
  </si>
  <si>
    <t>Allowed Returns for Electric Utilities, 2013</t>
  </si>
  <si>
    <t>Source: Bloomberg L.P.</t>
  </si>
  <si>
    <t>P_Divs_PD_R</t>
  </si>
  <si>
    <t>TTM Dividend</t>
  </si>
  <si>
    <t>Last Dividend (2014Q1/2013Q4)</t>
  </si>
  <si>
    <t>Most Recent Date</t>
  </si>
  <si>
    <t>Most Recent Div</t>
  </si>
  <si>
    <t>Comparable Earnings</t>
  </si>
  <si>
    <t>Source: Bloomberg Financial, L.P., Composite of Long-Term EPS Analyst Estimates for the S&amp;P</t>
  </si>
  <si>
    <t>Recommended Rate of Return</t>
  </si>
  <si>
    <t xml:space="preserve">State </t>
  </si>
  <si>
    <t xml:space="preserve">Company Name </t>
  </si>
  <si>
    <t xml:space="preserve">Docket Number </t>
  </si>
  <si>
    <t>Allowed Return on Equity (%)</t>
  </si>
  <si>
    <t>D-13-028-U</t>
  </si>
  <si>
    <t>D-E-04204A-12-0504</t>
  </si>
  <si>
    <t>D-E-01933A-12-0291</t>
  </si>
  <si>
    <t>D-13-01-19</t>
  </si>
  <si>
    <t>D-130040-EI</t>
  </si>
  <si>
    <t>D-130140-EI</t>
  </si>
  <si>
    <t>D-36989</t>
  </si>
  <si>
    <t>D-2011-0092</t>
  </si>
  <si>
    <t>C-AVU-E-12-08</t>
  </si>
  <si>
    <t>D-13-0301</t>
  </si>
  <si>
    <t>D-13-0318</t>
  </si>
  <si>
    <t>Ca-44075</t>
  </si>
  <si>
    <t>D-13-WSEE-629-RTS</t>
  </si>
  <si>
    <t>D-U-32707</t>
  </si>
  <si>
    <t>D-U-32708</t>
  </si>
  <si>
    <t>D-U-32220</t>
  </si>
  <si>
    <t>C-9311</t>
  </si>
  <si>
    <t>C-9326 (elec)</t>
  </si>
  <si>
    <t>C-U-17274</t>
  </si>
  <si>
    <t>C-U-17087</t>
  </si>
  <si>
    <t>D-E-002/GR-12-961</t>
  </si>
  <si>
    <t>C-ER-2012-0174</t>
  </si>
  <si>
    <t>C-ER-2012-0175 (L&amp;P)</t>
  </si>
  <si>
    <t>C-ER-2012-0175 (MPS)</t>
  </si>
  <si>
    <t>MS</t>
  </si>
  <si>
    <t>D-2013-UN-0014</t>
  </si>
  <si>
    <t>D-E-2, Sub 1023</t>
  </si>
  <si>
    <t>D-E-7, Sub 1026</t>
  </si>
  <si>
    <t>D-ER-12121071</t>
  </si>
  <si>
    <t>D-13-06002</t>
  </si>
  <si>
    <t>D-12-E-0201</t>
  </si>
  <si>
    <t>C-12-1682-EL-AIR</t>
  </si>
  <si>
    <t>D-UE-262</t>
  </si>
  <si>
    <t>D-UE-263</t>
  </si>
  <si>
    <t>D-2013-59-E</t>
  </si>
  <si>
    <t>Cross Texas Transmission</t>
  </si>
  <si>
    <t>D-40604</t>
  </si>
  <si>
    <t>D-40606</t>
  </si>
  <si>
    <t>D-40443</t>
  </si>
  <si>
    <t>C-PUE-2013-00020</t>
  </si>
  <si>
    <t>C-PUE-2012-00067(Rider W)</t>
  </si>
  <si>
    <t>C-PUE-2012-00068 (Rider R)</t>
  </si>
  <si>
    <t>C-PUE-2012-00071(Rider S)</t>
  </si>
  <si>
    <t>C-PUE-2012-00128 (Rider BW)</t>
  </si>
  <si>
    <t>PUE-2013-00009 (G-RAC)</t>
  </si>
  <si>
    <t>C-PUE-2012-00072 (Rider B)</t>
  </si>
  <si>
    <t>D-UE-130043</t>
  </si>
  <si>
    <t>D-UE-130137</t>
  </si>
  <si>
    <t>D-4220-UR-119 (Elec)</t>
  </si>
  <si>
    <t>D-6690-UR-122 (Elec)</t>
  </si>
  <si>
    <t>C-12-1571-E-PC (Rider)</t>
  </si>
  <si>
    <t>C-9299 (elec)</t>
  </si>
  <si>
    <t>Case Identification</t>
  </si>
  <si>
    <t>Service</t>
  </si>
  <si>
    <t>Increase Authorized</t>
  </si>
  <si>
    <t>Arkansas</t>
  </si>
  <si>
    <t>Entergy Arkansas Inc.</t>
  </si>
  <si>
    <t>Year-end</t>
  </si>
  <si>
    <t>Arizona</t>
  </si>
  <si>
    <t>Tucson Electric Power Co.</t>
  </si>
  <si>
    <t>UNS Electric Inc.</t>
  </si>
  <si>
    <t>California</t>
  </si>
  <si>
    <t>Colorado</t>
  </si>
  <si>
    <t>Public Service Co. of CO</t>
  </si>
  <si>
    <t>Connecticut</t>
  </si>
  <si>
    <t>United Illuminating Co.</t>
  </si>
  <si>
    <t>District of Columbia</t>
  </si>
  <si>
    <t>Delaware</t>
  </si>
  <si>
    <t>Delmarva Power &amp; Light Co.</t>
  </si>
  <si>
    <t>Florida</t>
  </si>
  <si>
    <t>Gulf Power Co.</t>
  </si>
  <si>
    <t>Tampa Electric Co.</t>
  </si>
  <si>
    <t>Georgia</t>
  </si>
  <si>
    <t>Georgia Power Co.</t>
  </si>
  <si>
    <t>Hawaii</t>
  </si>
  <si>
    <t>Hawaii Electric Light Co</t>
  </si>
  <si>
    <t>Maui Electric Company Ltd</t>
  </si>
  <si>
    <t>Idaho</t>
  </si>
  <si>
    <t>BRK.A</t>
  </si>
  <si>
    <t>Illinois</t>
  </si>
  <si>
    <t>Ameren Illinois</t>
  </si>
  <si>
    <t>Commonwealth Edison Co.</t>
  </si>
  <si>
    <t>Indiana</t>
  </si>
  <si>
    <t>Indiana Michigan Power Co.</t>
  </si>
  <si>
    <t>Kansas</t>
  </si>
  <si>
    <t>Kentucky</t>
  </si>
  <si>
    <t>Kentucky Power Co.</t>
  </si>
  <si>
    <t>Louisiana</t>
  </si>
  <si>
    <t>Entergy Gulf States LA LLC</t>
  </si>
  <si>
    <t>Entergy Louisiana LLC</t>
  </si>
  <si>
    <t>Southwestern Electric Power Co</t>
  </si>
  <si>
    <t>Maryland</t>
  </si>
  <si>
    <t>Baltimore Gas and Electric Co.</t>
  </si>
  <si>
    <t>Potomac Electric Power Co.</t>
  </si>
  <si>
    <t>Michigan</t>
  </si>
  <si>
    <t>Consumers Energy Co.</t>
  </si>
  <si>
    <t>Upper Peninsula Power Co.</t>
  </si>
  <si>
    <t>Minnesota</t>
  </si>
  <si>
    <t>Northern States Power Co. - MN</t>
  </si>
  <si>
    <t>Missouri</t>
  </si>
  <si>
    <t>Kansas City Power &amp; Light</t>
  </si>
  <si>
    <t>KCP&amp;L Greater Missouri Op Co</t>
  </si>
  <si>
    <t>Mississippi</t>
  </si>
  <si>
    <t>Mississippi Power Co.</t>
  </si>
  <si>
    <t>Montana</t>
  </si>
  <si>
    <t>North Carolina</t>
  </si>
  <si>
    <t>Duke Energy Carolinas LLC</t>
  </si>
  <si>
    <t>Duke Energy Progress Inc.</t>
  </si>
  <si>
    <t>North Dakota</t>
  </si>
  <si>
    <t>MDU Resources Group Inc.</t>
  </si>
  <si>
    <t>New Jersey</t>
  </si>
  <si>
    <t>Atlantic City Electric Co.</t>
  </si>
  <si>
    <t>Nevada</t>
  </si>
  <si>
    <t>Sierra Pacific Power Co.</t>
  </si>
  <si>
    <t>New York</t>
  </si>
  <si>
    <t>-</t>
  </si>
  <si>
    <t>Niagara Mohawk Power Corp.</t>
  </si>
  <si>
    <t>Ohio</t>
  </si>
  <si>
    <t>Duke Energy Ohio Inc.</t>
  </si>
  <si>
    <t>Date Certain</t>
  </si>
  <si>
    <t>Oregon</t>
  </si>
  <si>
    <t>Pennsylvania</t>
  </si>
  <si>
    <t>South Carolina</t>
  </si>
  <si>
    <t>South Carolina Electric &amp; Gas</t>
  </si>
  <si>
    <t>South Dakota</t>
  </si>
  <si>
    <t>Texas</t>
  </si>
  <si>
    <t>Cross Texas</t>
  </si>
  <si>
    <t>Southwestern Public Service Co</t>
  </si>
  <si>
    <t>Wind Energy Transmission Texas</t>
  </si>
  <si>
    <t>Virginia</t>
  </si>
  <si>
    <t>Appalachian Power Co.</t>
  </si>
  <si>
    <t>Kentucky Utilities Co.</t>
  </si>
  <si>
    <t>Virginia Electric &amp; Power Co.</t>
  </si>
  <si>
    <t>Washington</t>
  </si>
  <si>
    <t>Puget Sound Energy Inc.</t>
  </si>
  <si>
    <t>Wisconsin</t>
  </si>
  <si>
    <t>Madison Gas and Electric Co.</t>
  </si>
  <si>
    <t>Northern States Power Co - WI</t>
  </si>
  <si>
    <t>Wisconsin Public Service Corp.</t>
  </si>
  <si>
    <t>West Virginia</t>
  </si>
  <si>
    <t>Monongahela Power Co.</t>
  </si>
  <si>
    <t>Wyoming</t>
  </si>
  <si>
    <t>Source: SNL Financial</t>
  </si>
  <si>
    <r>
      <t>V</t>
    </r>
    <r>
      <rPr>
        <b/>
        <vertAlign val="superscript"/>
        <sz val="12"/>
        <rFont val="Times New Roman"/>
        <family val="1"/>
      </rPr>
      <t>5</t>
    </r>
  </si>
  <si>
    <t>PPW</t>
  </si>
  <si>
    <t>Pacific Power &amp; Light Company</t>
  </si>
  <si>
    <t>Companies Used in Proxy Group and Comparison to PacifiCorp</t>
  </si>
  <si>
    <t xml:space="preserve">S*V equals the five year average of S, multiplied by current V, where S = annual growth rate of common shares outstanding and V = fraction of new funds provided that </t>
  </si>
  <si>
    <t>accrues to original shareholders.</t>
  </si>
  <si>
    <t>Bloomberg Financial, L.P.</t>
  </si>
  <si>
    <t>Total Assets (Billions)</t>
  </si>
  <si>
    <t>Risk Free Rate</t>
  </si>
  <si>
    <t>Difference</t>
  </si>
  <si>
    <r>
      <t>Authorized Returns to BBB Corporate Bond Yield</t>
    </r>
    <r>
      <rPr>
        <vertAlign val="superscript"/>
        <sz val="11"/>
        <color theme="1"/>
        <rFont val="Times New Roman"/>
        <family val="1"/>
      </rPr>
      <t>5</t>
    </r>
  </si>
  <si>
    <r>
      <t>Authorized Returns to A Utility Bond Yield</t>
    </r>
    <r>
      <rPr>
        <vertAlign val="superscript"/>
        <sz val="11"/>
        <color theme="1"/>
        <rFont val="Times New Roman"/>
        <family val="1"/>
      </rPr>
      <t>4</t>
    </r>
  </si>
  <si>
    <r>
      <t>Authorized Returns to Risk Free Rate</t>
    </r>
    <r>
      <rPr>
        <vertAlign val="superscript"/>
        <sz val="11"/>
        <color theme="1"/>
        <rFont val="Times New Roman"/>
        <family val="1"/>
      </rPr>
      <t>3</t>
    </r>
  </si>
  <si>
    <t>(f) = (b) + (e)</t>
  </si>
  <si>
    <t>(e) = (b)*(c) + (d)</t>
  </si>
  <si>
    <t>X</t>
  </si>
  <si>
    <t>Intercept</t>
  </si>
  <si>
    <t>Slope</t>
  </si>
  <si>
    <r>
      <t>Bond Rate</t>
    </r>
    <r>
      <rPr>
        <b/>
        <vertAlign val="superscript"/>
        <sz val="11"/>
        <color theme="1"/>
        <rFont val="Times New Roman"/>
        <family val="1"/>
      </rPr>
      <t>1</t>
    </r>
  </si>
  <si>
    <t>Analysis</t>
  </si>
  <si>
    <t>Model Results</t>
  </si>
  <si>
    <t>Model Parameters</t>
  </si>
  <si>
    <t>Upper 95.0%</t>
  </si>
  <si>
    <t>Lower 95.0%</t>
  </si>
  <si>
    <t>Upper 95%</t>
  </si>
  <si>
    <t>Lower 95%</t>
  </si>
  <si>
    <t>P-value</t>
  </si>
  <si>
    <t>t Stat</t>
  </si>
  <si>
    <t>Standard Error</t>
  </si>
  <si>
    <t>Coefficients</t>
  </si>
  <si>
    <t>Residual</t>
  </si>
  <si>
    <t>Regression</t>
  </si>
  <si>
    <t>Significance F</t>
  </si>
  <si>
    <t>F</t>
  </si>
  <si>
    <t>SS</t>
  </si>
  <si>
    <t>df</t>
  </si>
  <si>
    <t>ANOVA</t>
  </si>
  <si>
    <t>Observations</t>
  </si>
  <si>
    <t>Adjusted R Square</t>
  </si>
  <si>
    <t>R Square</t>
  </si>
  <si>
    <t>Multiple R</t>
  </si>
  <si>
    <t>Regression Statistics</t>
  </si>
  <si>
    <t>SUMMARY OUTPUT</t>
  </si>
  <si>
    <t>X Variable 1</t>
  </si>
  <si>
    <t>Regression of Annual Authorized Returns on BBB Yields</t>
  </si>
  <si>
    <t>Utilities A Bond Yield</t>
  </si>
  <si>
    <t>Regression of Annual Authorized Returns on A Yields</t>
  </si>
  <si>
    <t>Treasuries are 30 years except in 2003-2005 when that data is unavailable. For those years the 20 year bonds are used.</t>
  </si>
  <si>
    <t>Notes</t>
  </si>
  <si>
    <t>Data for A yields only available from 1998</t>
  </si>
  <si>
    <t>RIFLGFCY30_N.A</t>
  </si>
  <si>
    <t>H15/H15/RIFLGFCY30_N.A</t>
  </si>
  <si>
    <t>RIFLGFCY20_N.B</t>
  </si>
  <si>
    <t>H15/H15/RIFLGFCY20_N.B</t>
  </si>
  <si>
    <t>Market yield on U.S. Treasury securities at 20-year   constant maturity, quoted on investment basis</t>
  </si>
  <si>
    <t>RIFLGFCY20_N.A</t>
  </si>
  <si>
    <t>H15/H15/RIFLGFCY20_N.A</t>
  </si>
  <si>
    <t>12/2012</t>
  </si>
  <si>
    <t>12/30/2013</t>
  </si>
  <si>
    <t>12/2014</t>
  </si>
  <si>
    <t>12/19/2013</t>
  </si>
  <si>
    <t>12/18/2013</t>
  </si>
  <si>
    <t>12/17/2013</t>
  </si>
  <si>
    <t>12/2016</t>
  </si>
  <si>
    <t>06/2012</t>
  </si>
  <si>
    <t>12/16/2013</t>
  </si>
  <si>
    <t>07/2013</t>
  </si>
  <si>
    <t>12/13/2013</t>
  </si>
  <si>
    <t>12/9/2013</t>
  </si>
  <si>
    <t>12/5/2013</t>
  </si>
  <si>
    <t>12/4/2013</t>
  </si>
  <si>
    <t>12/3/2013</t>
  </si>
  <si>
    <t>11/26/2013</t>
  </si>
  <si>
    <t>03/2011</t>
  </si>
  <si>
    <t>11/21/2013</t>
  </si>
  <si>
    <t>11/6/2013</t>
  </si>
  <si>
    <t>10/7/2013</t>
  </si>
  <si>
    <t>12/2011</t>
  </si>
  <si>
    <t>10/3/2013</t>
  </si>
  <si>
    <t>9/24/2013</t>
  </si>
  <si>
    <t>9/11/2013</t>
  </si>
  <si>
    <t>8/14/2013</t>
  </si>
  <si>
    <t>12/2013</t>
  </si>
  <si>
    <t>8/8/2013</t>
  </si>
  <si>
    <t>08/2014</t>
  </si>
  <si>
    <t>8/2/2013</t>
  </si>
  <si>
    <t>7/12/2013</t>
  </si>
  <si>
    <t>6/25/2013</t>
  </si>
  <si>
    <t>09/2012</t>
  </si>
  <si>
    <t>6/21/2013</t>
  </si>
  <si>
    <t>6/11/2013</t>
  </si>
  <si>
    <t>5/31/2013</t>
  </si>
  <si>
    <t>03/2012</t>
  </si>
  <si>
    <t>5/30/2013</t>
  </si>
  <si>
    <t>5/15/2013</t>
  </si>
  <si>
    <t>5/1/2013</t>
  </si>
  <si>
    <t>3/27/2013</t>
  </si>
  <si>
    <t>03/2014</t>
  </si>
  <si>
    <t>3/22/2013</t>
  </si>
  <si>
    <t>3/14/2013</t>
  </si>
  <si>
    <t>3/12/2013</t>
  </si>
  <si>
    <t>3/5/2013</t>
  </si>
  <si>
    <t>2/27/2013</t>
  </si>
  <si>
    <t>2/22/2013</t>
  </si>
  <si>
    <t>2/19/2013</t>
  </si>
  <si>
    <t>2/13/2013</t>
  </si>
  <si>
    <t>1/16/2013</t>
  </si>
  <si>
    <t>09/2011</t>
  </si>
  <si>
    <t>1/9/2013</t>
  </si>
  <si>
    <t>D-UE-120436</t>
  </si>
  <si>
    <t>12/21/2012</t>
  </si>
  <si>
    <t>D-E-22, Sub 479</t>
  </si>
  <si>
    <t>12/20/2012</t>
  </si>
  <si>
    <t>PUE-2012-00036 (G-RAC)</t>
  </si>
  <si>
    <t>Ap-12-04-015</t>
  </si>
  <si>
    <t>Ap-12-04-018 (Elec)</t>
  </si>
  <si>
    <t>Pacific Gas and Electric Co.</t>
  </si>
  <si>
    <t>Ap-12-04-016 (Elec)</t>
  </si>
  <si>
    <t>C-2012-00222 (elec.)</t>
  </si>
  <si>
    <t>Louisville Gas &amp; Electric Co.</t>
  </si>
  <si>
    <t>C-2012-00221</t>
  </si>
  <si>
    <t>D-UE-246</t>
  </si>
  <si>
    <t>D-4323 (electric)</t>
  </si>
  <si>
    <t>Narragansett Electric Co.</t>
  </si>
  <si>
    <t>Rhode Island</t>
  </si>
  <si>
    <t>12/19/2012</t>
  </si>
  <si>
    <t>D-2012-218-E</t>
  </si>
  <si>
    <t>D-12-0321</t>
  </si>
  <si>
    <t>12/14/2012</t>
  </si>
  <si>
    <t>D-4220-UR-118 (elec)</t>
  </si>
  <si>
    <t>12/13/2012</t>
  </si>
  <si>
    <t>D-120015-EI</t>
  </si>
  <si>
    <t>Florida Power &amp; Light Co.</t>
  </si>
  <si>
    <t>D-12-KCPE-764-RTS</t>
  </si>
  <si>
    <t>C-ER-2012-0166</t>
  </si>
  <si>
    <t>Union Electric Co.</t>
  </si>
  <si>
    <t>12/5/2012</t>
  </si>
  <si>
    <t>D-R-2012-2290597</t>
  </si>
  <si>
    <t>PPL Electric Utilities Corp.</t>
  </si>
  <si>
    <t>D-12-0293</t>
  </si>
  <si>
    <t>11/29/2012</t>
  </si>
  <si>
    <t>A-12-02-014</t>
  </si>
  <si>
    <t>Liberty Utilities LLC</t>
  </si>
  <si>
    <t>D-11-528</t>
  </si>
  <si>
    <t>11/28/2012</t>
  </si>
  <si>
    <t>D-05-UR-106 (WEP-Elec)</t>
  </si>
  <si>
    <t>Wisconsin Electric Power Co.</t>
  </si>
  <si>
    <t>11/9/2012</t>
  </si>
  <si>
    <t>D-3270-UR-118 (elec)</t>
  </si>
  <si>
    <t>10/24/2012</t>
  </si>
  <si>
    <t>D-6690-UR-121 (Elec)</t>
  </si>
  <si>
    <t>10/23/2012</t>
  </si>
  <si>
    <t>D-ER-11080469</t>
  </si>
  <si>
    <t>10/12/2012</t>
  </si>
  <si>
    <t>D-40020</t>
  </si>
  <si>
    <t>Lone Star Transmission LLC</t>
  </si>
  <si>
    <t>9/26/2012</t>
  </si>
  <si>
    <t>FC-1087</t>
  </si>
  <si>
    <t>12/2010</t>
  </si>
  <si>
    <t>9/19/2012</t>
  </si>
  <si>
    <t>D-12-0001</t>
  </si>
  <si>
    <t>05/2013</t>
  </si>
  <si>
    <t>D-11-035-200</t>
  </si>
  <si>
    <t>Utah</t>
  </si>
  <si>
    <t>06/2011</t>
  </si>
  <si>
    <t>9/13/2012</t>
  </si>
  <si>
    <t>D-39896</t>
  </si>
  <si>
    <t>Entergy Texas Inc.</t>
  </si>
  <si>
    <t>7/20/2012</t>
  </si>
  <si>
    <t>C-9285</t>
  </si>
  <si>
    <t>C-9286</t>
  </si>
  <si>
    <t>03/2013</t>
  </si>
  <si>
    <t>7/16/2012</t>
  </si>
  <si>
    <t>D-20000-405-ER-11</t>
  </si>
  <si>
    <t>7/9/2012</t>
  </si>
  <si>
    <t>Ca-PUD201100087</t>
  </si>
  <si>
    <t>Oklahoma Gas and Electric Co.</t>
  </si>
  <si>
    <t>Oklahoma</t>
  </si>
  <si>
    <t>6/29/2012</t>
  </si>
  <si>
    <t>D-2010-0080</t>
  </si>
  <si>
    <t>Hawaiian Electric Co.</t>
  </si>
  <si>
    <t>6/26/2012</t>
  </si>
  <si>
    <t>C-U-16830</t>
  </si>
  <si>
    <t>6/19/2012</t>
  </si>
  <si>
    <t>D-EL11-019</t>
  </si>
  <si>
    <t>08/2011</t>
  </si>
  <si>
    <t>6/18/2012</t>
  </si>
  <si>
    <t>D-20003-114-ER-11 (elec)</t>
  </si>
  <si>
    <t>Cheyenne Light Fuel Power Co.</t>
  </si>
  <si>
    <t>6/15/2012</t>
  </si>
  <si>
    <t>D-6680-UR-118 (elec)</t>
  </si>
  <si>
    <t>Wisconsin Power and Light Co</t>
  </si>
  <si>
    <t>06/2013</t>
  </si>
  <si>
    <t>6/14/2012</t>
  </si>
  <si>
    <t>C-11-E-0408</t>
  </si>
  <si>
    <t>Orange &amp; Rockland Utlts Inc.</t>
  </si>
  <si>
    <t>6/7/2012</t>
  </si>
  <si>
    <t>C-U-16794</t>
  </si>
  <si>
    <t>5/29/2012</t>
  </si>
  <si>
    <t>D-11-0721</t>
  </si>
  <si>
    <t>5/15/2012</t>
  </si>
  <si>
    <t>D-E-01345A-11-0224</t>
  </si>
  <si>
    <t>Arizona Public Service Co.</t>
  </si>
  <si>
    <t>5/7/2012</t>
  </si>
  <si>
    <t>D-UE-111048</t>
  </si>
  <si>
    <t>5/2/2012</t>
  </si>
  <si>
    <t>D-2009-0163</t>
  </si>
  <si>
    <t>4/26/2012</t>
  </si>
  <si>
    <t>D-11AL-947E</t>
  </si>
  <si>
    <t>4/4/2012</t>
  </si>
  <si>
    <t>D-2009-0164</t>
  </si>
  <si>
    <t>3/29/2012</t>
  </si>
  <si>
    <t>D-E-002/GR-10-971</t>
  </si>
  <si>
    <t>3/23/2012</t>
  </si>
  <si>
    <t>C-PUE-2011-00067(Rider S)</t>
  </si>
  <si>
    <t>3/20/2012</t>
  </si>
  <si>
    <t>C-PUE-2011-00066(Rider R)</t>
  </si>
  <si>
    <t>3/16/2012</t>
  </si>
  <si>
    <t>C-PUE-2011-00073 (Rider B)</t>
  </si>
  <si>
    <t>2/29/2012</t>
  </si>
  <si>
    <t>C-PU-10-657</t>
  </si>
  <si>
    <t>2/27/2012</t>
  </si>
  <si>
    <t>D-110138-EI</t>
  </si>
  <si>
    <t>2/23/2012</t>
  </si>
  <si>
    <t>D-UE-233</t>
  </si>
  <si>
    <t>2/15/2012</t>
  </si>
  <si>
    <t>C-U-16801</t>
  </si>
  <si>
    <t>2/2/2012</t>
  </si>
  <si>
    <t>C-PUE-2011-00042(Rider W)</t>
  </si>
  <si>
    <t>1/27/2012</t>
  </si>
  <si>
    <t>D-E-7, Sub 989</t>
  </si>
  <si>
    <t>1/25/2012</t>
  </si>
  <si>
    <t>D-2011-271-E</t>
  </si>
  <si>
    <t>02/2013</t>
  </si>
  <si>
    <t>1/3/2012</t>
  </si>
  <si>
    <t>C-PUE-2011-00036(G-RAC)</t>
  </si>
  <si>
    <t>12/23/2011</t>
  </si>
  <si>
    <t>D-11-06006</t>
  </si>
  <si>
    <t>Nevada Power Co.</t>
  </si>
  <si>
    <t>12/22/2011</t>
  </si>
  <si>
    <t>D-4220-UR-117 (elec)</t>
  </si>
  <si>
    <t>D-11AL-387E</t>
  </si>
  <si>
    <t>Black Hills Colorado Electric</t>
  </si>
  <si>
    <t>06/2010</t>
  </si>
  <si>
    <t>12/21/2011</t>
  </si>
  <si>
    <t>Ca-43969</t>
  </si>
  <si>
    <t>Northern IN Public Svc Co.</t>
  </si>
  <si>
    <t>12/20/2011</t>
  </si>
  <si>
    <t>C-U-16417</t>
  </si>
  <si>
    <t>05/2011</t>
  </si>
  <si>
    <t>12/14/2011</t>
  </si>
  <si>
    <t>C-11-0352-EL-AIR</t>
  </si>
  <si>
    <t>Ohio Power Co.</t>
  </si>
  <si>
    <t>C-11-0351-EL-AIR</t>
  </si>
  <si>
    <t>Columbus Southern Power Co.</t>
  </si>
  <si>
    <t>11/30/2011</t>
  </si>
  <si>
    <t>C-PUE-2011-00027</t>
  </si>
  <si>
    <t>C-PUE-2011-00037</t>
  </si>
  <si>
    <t>10/20/2011</t>
  </si>
  <si>
    <t>C-U-16472</t>
  </si>
  <si>
    <t>DTE Electric Co.</t>
  </si>
  <si>
    <t>10/12/2011</t>
  </si>
  <si>
    <t>PUE-2011-00013</t>
  </si>
  <si>
    <t>9/22/2011</t>
  </si>
  <si>
    <t>D-20000-384-ER-10</t>
  </si>
  <si>
    <t>12/2009</t>
  </si>
  <si>
    <t>9/2/2011</t>
  </si>
  <si>
    <t>D-U-10-029</t>
  </si>
  <si>
    <t>Alaska Electric Light Power</t>
  </si>
  <si>
    <t>Alaska</t>
  </si>
  <si>
    <t>8/19/2011</t>
  </si>
  <si>
    <t>D-38929</t>
  </si>
  <si>
    <t>Oncor Electric Delivery Co.</t>
  </si>
  <si>
    <t>8/12/2011</t>
  </si>
  <si>
    <t>D-E-001/GR-10-276</t>
  </si>
  <si>
    <t>Interstate Power &amp; Light Co.</t>
  </si>
  <si>
    <t>8/11/2011</t>
  </si>
  <si>
    <t>D-10-035-124</t>
  </si>
  <si>
    <t>8/8/2011</t>
  </si>
  <si>
    <t>C-10-00086-UT</t>
  </si>
  <si>
    <t>Public Service Co. of NM</t>
  </si>
  <si>
    <t>New Mexico</t>
  </si>
  <si>
    <t>8/1/2011</t>
  </si>
  <si>
    <t>DPU 11-01</t>
  </si>
  <si>
    <t>Fitchburg Gas &amp; Electric Light</t>
  </si>
  <si>
    <t>Massachusetts</t>
  </si>
  <si>
    <t>03/2010</t>
  </si>
  <si>
    <t>7/13/2011</t>
  </si>
  <si>
    <t>C-ER-2011-0028</t>
  </si>
  <si>
    <t>6/17/2011</t>
  </si>
  <si>
    <t>D-10-067-U</t>
  </si>
  <si>
    <t>6/16/2011</t>
  </si>
  <si>
    <t>C-10-E-0362</t>
  </si>
  <si>
    <t>6/8/2011</t>
  </si>
  <si>
    <t>C-PU-10-124</t>
  </si>
  <si>
    <t>5/24/2011</t>
  </si>
  <si>
    <t>D-10-0467</t>
  </si>
  <si>
    <t>5/4/2011</t>
  </si>
  <si>
    <t>C-ER-2010-0356 (MPS)</t>
  </si>
  <si>
    <t>C-ER-2010-0356 (L&amp;P)</t>
  </si>
  <si>
    <t>06/2009</t>
  </si>
  <si>
    <t>4/27/2011</t>
  </si>
  <si>
    <t>Ca-43839</t>
  </si>
  <si>
    <t>Southern Indiana Gas &amp; Elec Co</t>
  </si>
  <si>
    <t>4/26/2011</t>
  </si>
  <si>
    <t>D-DE 10-055</t>
  </si>
  <si>
    <t>Unitil Energy Systems Inc.</t>
  </si>
  <si>
    <t>New Hampshire</t>
  </si>
  <si>
    <t>4/25/2011</t>
  </si>
  <si>
    <t>D-E-017/GR-10-239</t>
  </si>
  <si>
    <t>Otter Tail Power Co.</t>
  </si>
  <si>
    <t>4/12/2011</t>
  </si>
  <si>
    <t>C-ER-2010-0355</t>
  </si>
  <si>
    <t>3/30/2011</t>
  </si>
  <si>
    <t>C-10-0699-E-42T</t>
  </si>
  <si>
    <t>3/25/2011</t>
  </si>
  <si>
    <t>D-UE-100749</t>
  </si>
  <si>
    <t>3/22/2011</t>
  </si>
  <si>
    <t>C-PUE-2010-00054(Rider S)</t>
  </si>
  <si>
    <t>C-PUE-2010-00055(Rider R)</t>
  </si>
  <si>
    <t>2/25/2011</t>
  </si>
  <si>
    <t>D-2008-0083</t>
  </si>
  <si>
    <t>2/3/2011</t>
  </si>
  <si>
    <t>D-38339</t>
  </si>
  <si>
    <t>CenterPoint Energy Houston</t>
  </si>
  <si>
    <t>1/31/2011</t>
  </si>
  <si>
    <t>DPU 10-70</t>
  </si>
  <si>
    <t>Western Massachusetts Electric</t>
  </si>
  <si>
    <t>1/20/2011</t>
  </si>
  <si>
    <t>D-38480</t>
  </si>
  <si>
    <t>Texas-New Mexico Power Co.</t>
  </si>
  <si>
    <t>C-10-E-0050</t>
  </si>
  <si>
    <t>03/2009</t>
  </si>
  <si>
    <t>1/18/2011</t>
  </si>
  <si>
    <t>D-09-414</t>
  </si>
  <si>
    <t>1/13/2011</t>
  </si>
  <si>
    <t>D-6690-UR-120 (elec)</t>
  </si>
  <si>
    <t>1/12/2011</t>
  </si>
  <si>
    <t>D-3270-UR-117 (elec)</t>
  </si>
  <si>
    <t>02/2010</t>
  </si>
  <si>
    <t>1/5/2011</t>
  </si>
  <si>
    <t>Ca-PUD201000050</t>
  </si>
  <si>
    <t>Public Service Co. of OK</t>
  </si>
  <si>
    <t>12/29/2010</t>
  </si>
  <si>
    <t>D-31958</t>
  </si>
  <si>
    <t>12/27/2010</t>
  </si>
  <si>
    <t>C-PAC-E-10-07</t>
  </si>
  <si>
    <t>12/21/2010</t>
  </si>
  <si>
    <t>C-U-16166</t>
  </si>
  <si>
    <t>12/20/2010</t>
  </si>
  <si>
    <t>D-10-06001</t>
  </si>
  <si>
    <t>12/17/2010</t>
  </si>
  <si>
    <t>D-UE 215</t>
  </si>
  <si>
    <t>12/15/2010</t>
  </si>
  <si>
    <t>D-RPU-2010-0001</t>
  </si>
  <si>
    <t>Iowa</t>
  </si>
  <si>
    <t>12/14/2010</t>
  </si>
  <si>
    <t>D-UE-217</t>
  </si>
  <si>
    <t>12/2008</t>
  </si>
  <si>
    <t>12/13/2010</t>
  </si>
  <si>
    <t>D-E-22, Sub 459</t>
  </si>
  <si>
    <t>12/9/2010</t>
  </si>
  <si>
    <t>D-D2009.9.129 (elec)</t>
  </si>
  <si>
    <t>07/2010</t>
  </si>
  <si>
    <t>12/6/2010</t>
  </si>
  <si>
    <t>C-9230 (elec)</t>
  </si>
  <si>
    <t>12/1/2010</t>
  </si>
  <si>
    <t>D-37744</t>
  </si>
  <si>
    <t>09/2009</t>
  </si>
  <si>
    <t>11/22/2010</t>
  </si>
  <si>
    <t>D-10-KCPE-415-RTS</t>
  </si>
  <si>
    <t>11/19/2010</t>
  </si>
  <si>
    <t>D-UE-100467</t>
  </si>
  <si>
    <t>11/4/2010</t>
  </si>
  <si>
    <t>C-U-16191</t>
  </si>
  <si>
    <t>11/2/2010</t>
  </si>
  <si>
    <t>D-E-015/GR-09-1151</t>
  </si>
  <si>
    <t>ALLETE (Minnesota Power)</t>
  </si>
  <si>
    <t>12/2006</t>
  </si>
  <si>
    <t>10/28/2010</t>
  </si>
  <si>
    <t>D-2005-0315</t>
  </si>
  <si>
    <t>10/14/2010</t>
  </si>
  <si>
    <t>C-U-16180</t>
  </si>
  <si>
    <t>9/30/2010</t>
  </si>
  <si>
    <t>D-2010-157-E</t>
  </si>
  <si>
    <t>D-E-04204A-09-0206</t>
  </si>
  <si>
    <t>9/16/2010</t>
  </si>
  <si>
    <t>C-09-E-0717</t>
  </si>
  <si>
    <t>Rochester Gas &amp; Electric Corp.</t>
  </si>
  <si>
    <t>C-09-E-0715</t>
  </si>
  <si>
    <t>NY State Electric &amp; Gas Corp.</t>
  </si>
  <si>
    <t>12/2007</t>
  </si>
  <si>
    <t>9/14/2010</t>
  </si>
  <si>
    <t>D-2006-0386</t>
  </si>
  <si>
    <t>9/3/2010</t>
  </si>
  <si>
    <t>A-09-11-015</t>
  </si>
  <si>
    <t>8/25/2010</t>
  </si>
  <si>
    <t>Ca-43526</t>
  </si>
  <si>
    <t>8/6/2010</t>
  </si>
  <si>
    <t>C-9217</t>
  </si>
  <si>
    <t>07/2009</t>
  </si>
  <si>
    <t>8/4/2010</t>
  </si>
  <si>
    <t>D-10AL-008E</t>
  </si>
  <si>
    <t>7/30/2010</t>
  </si>
  <si>
    <t>D-2006-0387</t>
  </si>
  <si>
    <t>7/15/2010</t>
  </si>
  <si>
    <t>D-2009-489-E</t>
  </si>
  <si>
    <t>C-PUE-2009-00030</t>
  </si>
  <si>
    <t>7/1/2010</t>
  </si>
  <si>
    <t>C-U-15981</t>
  </si>
  <si>
    <t>6/30/2010</t>
  </si>
  <si>
    <t>D-09-12-05</t>
  </si>
  <si>
    <t>Connecticut Light &amp; Power Co.</t>
  </si>
  <si>
    <t>6/28/2010</t>
  </si>
  <si>
    <t>C-2009-00459</t>
  </si>
  <si>
    <t>D-DE-09-035</t>
  </si>
  <si>
    <t>Public Service Co. of NH</t>
  </si>
  <si>
    <t>6/16/2010</t>
  </si>
  <si>
    <t>C-09-E-0588</t>
  </si>
  <si>
    <t>Central Hudson Gas &amp; Electric</t>
  </si>
  <si>
    <t>6/7/2010</t>
  </si>
  <si>
    <t>D-GR09050422 (EL)</t>
  </si>
  <si>
    <t>Public Service Electric Gas</t>
  </si>
  <si>
    <t>5/28/2010</t>
  </si>
  <si>
    <t>D-09-084-U</t>
  </si>
  <si>
    <t>C-ER-2010-0036</t>
  </si>
  <si>
    <t>5/12/2010</t>
  </si>
  <si>
    <t>D-ER-09080668</t>
  </si>
  <si>
    <t>Rockland Electric Company</t>
  </si>
  <si>
    <t>D-ER-09080664</t>
  </si>
  <si>
    <t>4/29/2010</t>
  </si>
  <si>
    <t>D-09-0308 (IP)</t>
  </si>
  <si>
    <t>D-09-0307 (CIPS)</t>
  </si>
  <si>
    <t>D-09-0306 (CILCO)</t>
  </si>
  <si>
    <t>4/27/2010</t>
  </si>
  <si>
    <t>D-20004-81-ER-09</t>
  </si>
  <si>
    <t>4/2/2010</t>
  </si>
  <si>
    <t>D-UE-090704</t>
  </si>
  <si>
    <t>3/25/2010</t>
  </si>
  <si>
    <t>C-09-E-0428</t>
  </si>
  <si>
    <t>Consolidated Edison Co. of NY</t>
  </si>
  <si>
    <t>3/17/2010</t>
  </si>
  <si>
    <t>D-080677-EI</t>
  </si>
  <si>
    <t>3/11/2010</t>
  </si>
  <si>
    <t>C-PUE-2009-00017(Rider R)</t>
  </si>
  <si>
    <t>C-PUE-2009-00011 (Rider S)</t>
  </si>
  <si>
    <t>C-PUE-2009-00019</t>
  </si>
  <si>
    <t>3/5/2010</t>
  </si>
  <si>
    <t>D-090079-EI</t>
  </si>
  <si>
    <t>Duke Energy Florida Inc.</t>
  </si>
  <si>
    <t>3/4/2010</t>
  </si>
  <si>
    <t>C-PUE-2009-00029</t>
  </si>
  <si>
    <t>3/2/2010</t>
  </si>
  <si>
    <t>F.C. 1076</t>
  </si>
  <si>
    <t>2/24/2010</t>
  </si>
  <si>
    <t>D-UE-213</t>
  </si>
  <si>
    <t>2/18/2010</t>
  </si>
  <si>
    <t>D-09-035-23</t>
  </si>
  <si>
    <t>2/9/2010</t>
  </si>
  <si>
    <t>D-4065</t>
  </si>
  <si>
    <t>1/27/2010</t>
  </si>
  <si>
    <t>D-2009-226-E</t>
  </si>
  <si>
    <t>D-09-WSEE-925-RTS (WR)</t>
  </si>
  <si>
    <t>D-09-WSEE-925-RTS (KG&amp;E)</t>
  </si>
  <si>
    <t>Kansas Gas and Electric Co.</t>
  </si>
  <si>
    <t>1/26/2010</t>
  </si>
  <si>
    <t>D-UE-210</t>
  </si>
  <si>
    <t>1/11/2010</t>
  </si>
  <si>
    <t>C-U-15768</t>
  </si>
  <si>
    <t>1/4/2010</t>
  </si>
  <si>
    <t>D-RPU-2009-0002</t>
  </si>
  <si>
    <t>12/30/2009</t>
  </si>
  <si>
    <t>C-9192</t>
  </si>
  <si>
    <t>12/22/2009</t>
  </si>
  <si>
    <t>D-4220-UR-116 (elec)</t>
  </si>
  <si>
    <t>D-3270-UR-116 (elec)</t>
  </si>
  <si>
    <t>09/2008</t>
  </si>
  <si>
    <t>D-UE-090134</t>
  </si>
  <si>
    <t>12/18/2009</t>
  </si>
  <si>
    <t>D-6680-UR-117 (elec)</t>
  </si>
  <si>
    <t>D-5-UR-104 (WEP-EL)</t>
  </si>
  <si>
    <t>12/16/2009</t>
  </si>
  <si>
    <t>D-E-01345A-08-0172</t>
  </si>
  <si>
    <t>C-U-15988</t>
  </si>
  <si>
    <t>12/7/2009</t>
  </si>
  <si>
    <t>D-E-7, Sub 909</t>
  </si>
  <si>
    <t>12/3/2009</t>
  </si>
  <si>
    <t>D-09AL-299E</t>
  </si>
  <si>
    <t>11/30/2009</t>
  </si>
  <si>
    <t>DPU 09-39</t>
  </si>
  <si>
    <t>Massachusetts Electric Co.</t>
  </si>
  <si>
    <t>11/25/2009</t>
  </si>
  <si>
    <t>C-PU-08-862</t>
  </si>
  <si>
    <t>11/24/2009</t>
  </si>
  <si>
    <t>D-09-008-U</t>
  </si>
  <si>
    <t>11/3/2009</t>
  </si>
  <si>
    <t>AP-08-08-004</t>
  </si>
  <si>
    <t>11/2/2009</t>
  </si>
  <si>
    <t>C-U-15645</t>
  </si>
  <si>
    <t>10/23/2009</t>
  </si>
  <si>
    <t>D-E-002/GR-08-1065</t>
  </si>
  <si>
    <t>10/14/2009</t>
  </si>
  <si>
    <t>D-U-30689</t>
  </si>
  <si>
    <t>8/31/2009</t>
  </si>
  <si>
    <t>D-35717</t>
  </si>
  <si>
    <t>7/17/2009</t>
  </si>
  <si>
    <t>C-AVU-E-09-01</t>
  </si>
  <si>
    <t>7/8/2009</t>
  </si>
  <si>
    <t>C-08-0709-EL-AIR</t>
  </si>
  <si>
    <t>06/2008</t>
  </si>
  <si>
    <t>6/24/2009</t>
  </si>
  <si>
    <t>D-08-12002</t>
  </si>
  <si>
    <t>6/22/2009</t>
  </si>
  <si>
    <t>C-08-E-0887</t>
  </si>
  <si>
    <t>5/29/2009</t>
  </si>
  <si>
    <t>C-IPC-E-09-07</t>
  </si>
  <si>
    <t>03/2008</t>
  </si>
  <si>
    <t>5/28/2009</t>
  </si>
  <si>
    <t>C-08-00273-UT</t>
  </si>
  <si>
    <t>5/20/2009</t>
  </si>
  <si>
    <t>D-08-103-U</t>
  </si>
  <si>
    <t>5/4/2009</t>
  </si>
  <si>
    <t>D-E-015/GR-08-415</t>
  </si>
  <si>
    <t>4/30/2009</t>
  </si>
  <si>
    <t>D-080317-EI</t>
  </si>
  <si>
    <t>4/24/2009</t>
  </si>
  <si>
    <t>C-08-E-0539</t>
  </si>
  <si>
    <t>4/21/2009</t>
  </si>
  <si>
    <t>D-08-035-38</t>
  </si>
  <si>
    <t>4/2/2009</t>
  </si>
  <si>
    <t>D-UD-08-03 (elec.)</t>
  </si>
  <si>
    <t>Entergy New Orleans Inc.</t>
  </si>
  <si>
    <t>3/12/2009</t>
  </si>
  <si>
    <t>Ap-07-11-011</t>
  </si>
  <si>
    <t>09/2007</t>
  </si>
  <si>
    <t>3/4/2009</t>
  </si>
  <si>
    <t>Ca-43306</t>
  </si>
  <si>
    <t>2/4/2009</t>
  </si>
  <si>
    <t>D-08-07-04</t>
  </si>
  <si>
    <t>1/30/2009</t>
  </si>
  <si>
    <t>C-IPC-E-08-10</t>
  </si>
  <si>
    <t>1/27/2009</t>
  </si>
  <si>
    <t>C-ER-2008-0318</t>
  </si>
  <si>
    <t>02/2008</t>
  </si>
  <si>
    <t>1/21/2009</t>
  </si>
  <si>
    <t>C-07-0551-EL-AIR (TE)</t>
  </si>
  <si>
    <t>Toledo Edison Co.</t>
  </si>
  <si>
    <t>C-07-0551-EL-AIR (OE)</t>
  </si>
  <si>
    <t>Ohio Edison Co.</t>
  </si>
  <si>
    <t>C-07-0551-EL-AIR (CEI)</t>
  </si>
  <si>
    <t>Cleveland Elec Illuminating Co</t>
  </si>
  <si>
    <t>1/14/2009</t>
  </si>
  <si>
    <t>C-PUE-2009-00039</t>
  </si>
  <si>
    <t>Ca-PUD-200800144</t>
  </si>
  <si>
    <t>12/31/2008</t>
  </si>
  <si>
    <t>C-PU-07-776</t>
  </si>
  <si>
    <t>12/29/2008</t>
  </si>
  <si>
    <t>D-UE-08-0416</t>
  </si>
  <si>
    <t>D-UE-197</t>
  </si>
  <si>
    <t>12/23/2008</t>
  </si>
  <si>
    <t>C-U-15244</t>
  </si>
  <si>
    <t>12/1/2008</t>
  </si>
  <si>
    <t>D-E-01933A-07-0402</t>
  </si>
  <si>
    <t>11/17/2008</t>
  </si>
  <si>
    <t>C-PUE-2008-00046</t>
  </si>
  <si>
    <t>11/13/2008</t>
  </si>
  <si>
    <t>C-U-15500</t>
  </si>
  <si>
    <t>10/15/2008</t>
  </si>
  <si>
    <t>PUE-2008-00045</t>
  </si>
  <si>
    <t>10/8/2008</t>
  </si>
  <si>
    <t>D-UE-07-2300</t>
  </si>
  <si>
    <t>9/30/2008</t>
  </si>
  <si>
    <t>C-AVU-E-08-01</t>
  </si>
  <si>
    <t>9/24/2008</t>
  </si>
  <si>
    <t>D-07-0587 (IP)</t>
  </si>
  <si>
    <t>D-07-0585 (CILCO)</t>
  </si>
  <si>
    <t>D-07-0586 (CIPS)</t>
  </si>
  <si>
    <t>9/10/2008</t>
  </si>
  <si>
    <t>D-07-0566</t>
  </si>
  <si>
    <t>8/26/2008</t>
  </si>
  <si>
    <t>C-07-00319-UT</t>
  </si>
  <si>
    <t>8/11/2008</t>
  </si>
  <si>
    <t>D-07-035-93</t>
  </si>
  <si>
    <t>7/31/2008</t>
  </si>
  <si>
    <t>Ap-06-12-009 (elec)</t>
  </si>
  <si>
    <t>06/2007</t>
  </si>
  <si>
    <t>7/30/2008</t>
  </si>
  <si>
    <t>C-ER-2008-0093</t>
  </si>
  <si>
    <t>7/16/2008</t>
  </si>
  <si>
    <t>C-07-E-0949</t>
  </si>
  <si>
    <t>7/10/2008</t>
  </si>
  <si>
    <t>D-E-017/GR-07-1178</t>
  </si>
  <si>
    <t>6/27/2008</t>
  </si>
  <si>
    <t>D-07-12001</t>
  </si>
  <si>
    <t>C-08-0278-E-P</t>
  </si>
  <si>
    <t>6/10/2008</t>
  </si>
  <si>
    <t>C-U-15245</t>
  </si>
  <si>
    <t>06/2006</t>
  </si>
  <si>
    <t>5/27/2008</t>
  </si>
  <si>
    <t>D-E-04204A-06-0783</t>
  </si>
  <si>
    <t>5/19/2008</t>
  </si>
  <si>
    <t>D-070304-EI</t>
  </si>
  <si>
    <t>Florida Public Utilities Co.</t>
  </si>
  <si>
    <t>12/2005</t>
  </si>
  <si>
    <t>5/1/2008</t>
  </si>
  <si>
    <t>D-04-0113</t>
  </si>
  <si>
    <t>09/2006</t>
  </si>
  <si>
    <t>4/24/2008</t>
  </si>
  <si>
    <t>C-07-00077-UT</t>
  </si>
  <si>
    <t>4/22/2008</t>
  </si>
  <si>
    <t>D-D2007.7.79</t>
  </si>
  <si>
    <t>3/31/2008</t>
  </si>
  <si>
    <t>C-PUE-2007-00066 (Rider S)</t>
  </si>
  <si>
    <t>3/25/2008</t>
  </si>
  <si>
    <t>C-07-E-0523</t>
  </si>
  <si>
    <t>08/2008</t>
  </si>
  <si>
    <t>3/12/2008</t>
  </si>
  <si>
    <t>D-20000-277-ER-7</t>
  </si>
  <si>
    <t>2/29/2008</t>
  </si>
  <si>
    <t>DPU-07-71</t>
  </si>
  <si>
    <t>1/31/2008</t>
  </si>
  <si>
    <t>D-7321</t>
  </si>
  <si>
    <t>Central Vermont Public Service</t>
  </si>
  <si>
    <t>Vermont</t>
  </si>
  <si>
    <t>02/2007</t>
  </si>
  <si>
    <t>1/30/2008</t>
  </si>
  <si>
    <t>FC-1053</t>
  </si>
  <si>
    <t>1/28/2008</t>
  </si>
  <si>
    <t>D-07-07-01</t>
  </si>
  <si>
    <t>1/17/2008</t>
  </si>
  <si>
    <t>D-5-UR-103 (WEP-EL)</t>
  </si>
  <si>
    <t>1/8/2008</t>
  </si>
  <si>
    <t>D-4220-UR-115 (elec)</t>
  </si>
  <si>
    <t>07/2008</t>
  </si>
  <si>
    <t>12/31/2007</t>
  </si>
  <si>
    <t>D-25060-U</t>
  </si>
  <si>
    <t>12/28/2007</t>
  </si>
  <si>
    <t>C-PAC-E-07-05</t>
  </si>
  <si>
    <t>12/20/2007</t>
  </si>
  <si>
    <t>D-E-7 Sub 828</t>
  </si>
  <si>
    <t>D-2006-661</t>
  </si>
  <si>
    <t>Emera Maine</t>
  </si>
  <si>
    <t>Maine</t>
  </si>
  <si>
    <t>12/19/2007</t>
  </si>
  <si>
    <t>D-UE-07-0804</t>
  </si>
  <si>
    <t>12/14/2007</t>
  </si>
  <si>
    <t>D-3270-UR-115 (elec)</t>
  </si>
  <si>
    <t>03/2007</t>
  </si>
  <si>
    <t>D-2007-229-E</t>
  </si>
  <si>
    <t>12/13/2007</t>
  </si>
  <si>
    <t>D-33309</t>
  </si>
  <si>
    <t>AEP Texas Central Co.</t>
  </si>
  <si>
    <t>C-PUE-2007-00069</t>
  </si>
  <si>
    <t>12/6/2007</t>
  </si>
  <si>
    <t>C-ER-2007-0291</t>
  </si>
  <si>
    <t>11/29/2007</t>
  </si>
  <si>
    <t>D-20003-90-ER-7 (elec)</t>
  </si>
  <si>
    <t>10/31/2007</t>
  </si>
  <si>
    <t>D-33734</t>
  </si>
  <si>
    <t>Electric Transmission Texas</t>
  </si>
  <si>
    <t>10/17/2007</t>
  </si>
  <si>
    <t>C-06-E-1433</t>
  </si>
  <si>
    <t>10/9/2007</t>
  </si>
  <si>
    <t>Ca-PUD-200600285</t>
  </si>
  <si>
    <t>03/2006</t>
  </si>
  <si>
    <t>8/15/2007</t>
  </si>
  <si>
    <t>Ca-43111</t>
  </si>
  <si>
    <t>7/19/2007</t>
  </si>
  <si>
    <t>C-9092</t>
  </si>
  <si>
    <t>C-9093</t>
  </si>
  <si>
    <t>7/12/2007</t>
  </si>
  <si>
    <t>DG 06-107</t>
  </si>
  <si>
    <t>Liberty Utilities Granite St</t>
  </si>
  <si>
    <t>09/2005</t>
  </si>
  <si>
    <t>6/28/2007</t>
  </si>
  <si>
    <t>D-E-01345A-05-0816</t>
  </si>
  <si>
    <t>6/22/2007</t>
  </si>
  <si>
    <t>C-07-0248-E-GI</t>
  </si>
  <si>
    <t>6/21/2007</t>
  </si>
  <si>
    <t>D-UE-06-1546</t>
  </si>
  <si>
    <t>6/15/2007</t>
  </si>
  <si>
    <t>D-06-101-U</t>
  </si>
  <si>
    <t>5/25/2007</t>
  </si>
  <si>
    <t>D-DE-06-028</t>
  </si>
  <si>
    <t>5/23/2007</t>
  </si>
  <si>
    <t>D-06-11022</t>
  </si>
  <si>
    <t>5/22/2007</t>
  </si>
  <si>
    <t>C-06-0960-E-42T</t>
  </si>
  <si>
    <t>C-ER-2007-0002</t>
  </si>
  <si>
    <t>5/17/2007</t>
  </si>
  <si>
    <t>C-ER-2007-0004 (MPS)</t>
  </si>
  <si>
    <t>C-ER-2007-0004 (L&amp;P)</t>
  </si>
  <si>
    <t>5/15/2007</t>
  </si>
  <si>
    <t>C-PUE-2006-00065</t>
  </si>
  <si>
    <t>3/22/2007</t>
  </si>
  <si>
    <t>D-ER-06060483</t>
  </si>
  <si>
    <t>3/21/2007</t>
  </si>
  <si>
    <t>AP-0512002 De-0703044(elec)</t>
  </si>
  <si>
    <t>1/19/2007</t>
  </si>
  <si>
    <t>D.6680-UR-115 (elec.)</t>
  </si>
  <si>
    <t>1/13/2007</t>
  </si>
  <si>
    <t>D-UE-06-0266</t>
  </si>
  <si>
    <t>1/12/2007</t>
  </si>
  <si>
    <t>D-UE-180</t>
  </si>
  <si>
    <t>1/11/2007</t>
  </si>
  <si>
    <t>D.6690-UR-118 (elec.)</t>
  </si>
  <si>
    <t>C-R-00061367</t>
  </si>
  <si>
    <t>Pennsylvania Electric Co.</t>
  </si>
  <si>
    <t>C-R-00061366</t>
  </si>
  <si>
    <t>Metropolitan Edison Co.</t>
  </si>
  <si>
    <t>1/5/2007</t>
  </si>
  <si>
    <t>D-06-070-U</t>
  </si>
  <si>
    <t>12/22/2006</t>
  </si>
  <si>
    <t>D-7175,7176</t>
  </si>
  <si>
    <t>Green Mountain Power Corp.</t>
  </si>
  <si>
    <t>12/21/2006</t>
  </si>
  <si>
    <t>C-ER-2006-0314</t>
  </si>
  <si>
    <t>C-ER-2006-0315</t>
  </si>
  <si>
    <t>12/7/2006</t>
  </si>
  <si>
    <t>D-7191</t>
  </si>
  <si>
    <t>12/1/2006</t>
  </si>
  <si>
    <t>D-06S-234EG</t>
  </si>
  <si>
    <t>D-06-035-21</t>
  </si>
  <si>
    <t>12/2004</t>
  </si>
  <si>
    <t>11/21/2006</t>
  </si>
  <si>
    <t>D-06-0070 (CILCO)</t>
  </si>
  <si>
    <t>D-06-0072 (IP)</t>
  </si>
  <si>
    <t>D-06-0071 (CIPS)</t>
  </si>
  <si>
    <t>11/20/2006</t>
  </si>
  <si>
    <t>C-PUE-2005-00056</t>
  </si>
  <si>
    <t>06/2005</t>
  </si>
  <si>
    <t>10/6/2006</t>
  </si>
  <si>
    <t>DE-05-178</t>
  </si>
  <si>
    <t>9/14/2006</t>
  </si>
  <si>
    <t>D-UE-179</t>
  </si>
  <si>
    <t>9/1/2006</t>
  </si>
  <si>
    <t>D-E-002-GR-05-1428</t>
  </si>
  <si>
    <t>8/23/2006</t>
  </si>
  <si>
    <t>C-05-E-1222</t>
  </si>
  <si>
    <t>7/28/2006</t>
  </si>
  <si>
    <t>D-05-0597</t>
  </si>
  <si>
    <t>7/26/2006</t>
  </si>
  <si>
    <t>C-05-1278-E-PC--PW-42T</t>
  </si>
  <si>
    <t>7/24/2006</t>
  </si>
  <si>
    <t>C-05-E-0934</t>
  </si>
  <si>
    <t>7/6/2006</t>
  </si>
  <si>
    <t>D-2006-024</t>
  </si>
  <si>
    <t>Maine Public Service Co.</t>
  </si>
  <si>
    <t>6/27/2006</t>
  </si>
  <si>
    <t>C-U-14745</t>
  </si>
  <si>
    <t>03/2005</t>
  </si>
  <si>
    <t>6/6/2006</t>
  </si>
  <si>
    <t>D-05-304</t>
  </si>
  <si>
    <t>5/17/2006</t>
  </si>
  <si>
    <t>Ap-04-12-014</t>
  </si>
  <si>
    <t>05/2005</t>
  </si>
  <si>
    <t>4/26/2006</t>
  </si>
  <si>
    <t>D-05-10003</t>
  </si>
  <si>
    <t>09/2004</t>
  </si>
  <si>
    <t>4/17/2006</t>
  </si>
  <si>
    <t>D-UE-05-0684</t>
  </si>
  <si>
    <t>3/3/2006</t>
  </si>
  <si>
    <t>D-E-001-GR-05-748</t>
  </si>
  <si>
    <t>1/27/2006</t>
  </si>
  <si>
    <t>D-05-06-04</t>
  </si>
  <si>
    <t>1/5/2006</t>
  </si>
  <si>
    <t>D-4220-UR-114 (elec.)</t>
  </si>
  <si>
    <t>12/28/2005</t>
  </si>
  <si>
    <t>D-05-WSEE-981-RTS (WR)</t>
  </si>
  <si>
    <t>D-05-WSEE-981-RTS (KG&amp;E)</t>
  </si>
  <si>
    <t>12/2003</t>
  </si>
  <si>
    <t>12/22/2005</t>
  </si>
  <si>
    <t>C-U-14347</t>
  </si>
  <si>
    <t>D-6690-UR-117 (elec.)</t>
  </si>
  <si>
    <t>12/21/2005</t>
  </si>
  <si>
    <t>D-UE-05-0482</t>
  </si>
  <si>
    <t>C-05-59-EL-AIR</t>
  </si>
  <si>
    <t>12/13/2005</t>
  </si>
  <si>
    <t>Ca-PUD-200500151</t>
  </si>
  <si>
    <t>12/12/2005</t>
  </si>
  <si>
    <t>D-3270-UR-114 (elec)</t>
  </si>
  <si>
    <t>05/2004</t>
  </si>
  <si>
    <t>10/4/2005</t>
  </si>
  <si>
    <t>D-20003-ER-05-81 (elec)</t>
  </si>
  <si>
    <t>9/28/2005</t>
  </si>
  <si>
    <t>D-UE-170</t>
  </si>
  <si>
    <t>06/2003</t>
  </si>
  <si>
    <t>8/15/2005</t>
  </si>
  <si>
    <t>D-28840</t>
  </si>
  <si>
    <t>09/2003</t>
  </si>
  <si>
    <t>8/5/2005</t>
  </si>
  <si>
    <t>D-28813</t>
  </si>
  <si>
    <t>Cap Rock Energy Corp.</t>
  </si>
  <si>
    <t>7/19/2005</t>
  </si>
  <si>
    <t>D-6680-UR-114 (elec)</t>
  </si>
  <si>
    <t>12/2002</t>
  </si>
  <si>
    <t>6/1/2005</t>
  </si>
  <si>
    <t>D-ER-02080506PhaseII</t>
  </si>
  <si>
    <t>Jersey Cntrl Power &amp; Light Co.</t>
  </si>
  <si>
    <t>5/26/2005</t>
  </si>
  <si>
    <t>D-ER-03020110</t>
  </si>
  <si>
    <t>5/25/2005</t>
  </si>
  <si>
    <t>D-19758-U</t>
  </si>
  <si>
    <t>Savannah Electric &amp; Power Co.</t>
  </si>
  <si>
    <t>5/18/2005</t>
  </si>
  <si>
    <t>D-U-20925 (2004 RRF)</t>
  </si>
  <si>
    <t>4/7/2005</t>
  </si>
  <si>
    <t>D-U-1345A-03-0437</t>
  </si>
  <si>
    <t>4/4/2005</t>
  </si>
  <si>
    <t>D-6946,6988</t>
  </si>
  <si>
    <t>3/24/2005</t>
  </si>
  <si>
    <t>C-04-E-0572</t>
  </si>
  <si>
    <t>3/10/2005</t>
  </si>
  <si>
    <t>C-ER-2004-0570</t>
  </si>
  <si>
    <t>2/25/2005</t>
  </si>
  <si>
    <t>D-04-035-42</t>
  </si>
  <si>
    <t>2/18/2005</t>
  </si>
  <si>
    <t>D-UE-04-0641</t>
  </si>
  <si>
    <t>03/2004</t>
  </si>
  <si>
    <t>1/6/2005</t>
  </si>
  <si>
    <t>D-2004-178-E</t>
  </si>
  <si>
    <t>12/29/2004</t>
  </si>
  <si>
    <t>DTE-04-106</t>
  </si>
  <si>
    <t>12/22/2004</t>
  </si>
  <si>
    <t>D-3270-UR-113 (elec)</t>
  </si>
  <si>
    <t>C-R-00049255</t>
  </si>
  <si>
    <t>12/21/2004</t>
  </si>
  <si>
    <t>D-6690-UR-116 (elec)</t>
  </si>
  <si>
    <t>07/2005</t>
  </si>
  <si>
    <t>D-18300-U</t>
  </si>
  <si>
    <t>12/14/2004</t>
  </si>
  <si>
    <t>D-RPU-04-1</t>
  </si>
  <si>
    <t>11/23/2004</t>
  </si>
  <si>
    <t>C-U-13808</t>
  </si>
  <si>
    <t>11/9/2004</t>
  </si>
  <si>
    <t>D-3617</t>
  </si>
  <si>
    <t>9/9/2004</t>
  </si>
  <si>
    <t>C-AVU-E-04-1</t>
  </si>
  <si>
    <t>08/2003</t>
  </si>
  <si>
    <t>8/25/2004</t>
  </si>
  <si>
    <t>D-04S-035E</t>
  </si>
  <si>
    <t>7/16/2004</t>
  </si>
  <si>
    <t>AP-0205004 De-0407022</t>
  </si>
  <si>
    <t>6/30/2004</t>
  </si>
  <si>
    <t>C-2003-00433 (elec)</t>
  </si>
  <si>
    <t>C-2003-00434</t>
  </si>
  <si>
    <t>6/2/2004</t>
  </si>
  <si>
    <t>AP-0211017 De-0405055 (elec)</t>
  </si>
  <si>
    <t>07/2003</t>
  </si>
  <si>
    <t>5/27/2004</t>
  </si>
  <si>
    <t>D-03-12002</t>
  </si>
  <si>
    <t>5/25/2004</t>
  </si>
  <si>
    <t>C-IPC-E-03-13</t>
  </si>
  <si>
    <t>09/2002</t>
  </si>
  <si>
    <t>5/18/2004</t>
  </si>
  <si>
    <t>Ca-42359</t>
  </si>
  <si>
    <t>Duke Energy Indiana Inc.</t>
  </si>
  <si>
    <t>4/5/2004</t>
  </si>
  <si>
    <t>D-E-001/GR-03-767</t>
  </si>
  <si>
    <t>05/2003</t>
  </si>
  <si>
    <t>3/26/2004</t>
  </si>
  <si>
    <t>D-03-10001</t>
  </si>
  <si>
    <t>3/2/2004</t>
  </si>
  <si>
    <t>D-20000-ER-03-198</t>
  </si>
  <si>
    <t>1/13/2004</t>
  </si>
  <si>
    <t>D-3270-UR-112 (elec)</t>
  </si>
  <si>
    <t>12/23/2003</t>
  </si>
  <si>
    <t>D-6867</t>
  </si>
  <si>
    <t>12/19/2003</t>
  </si>
  <si>
    <t>D-6690-UR-115 (elec)</t>
  </si>
  <si>
    <t>D-6680-UR-113 (elec)</t>
  </si>
  <si>
    <t>12/18/2003</t>
  </si>
  <si>
    <t>C-PU-399-03-296</t>
  </si>
  <si>
    <t>03/2003</t>
  </si>
  <si>
    <t>12/17/2003</t>
  </si>
  <si>
    <t>D-03-2035-02</t>
  </si>
  <si>
    <t>D-03-07-02</t>
  </si>
  <si>
    <t>8/26/2003</t>
  </si>
  <si>
    <t>D-UE-147</t>
  </si>
  <si>
    <t>7/25/2003</t>
  </si>
  <si>
    <t>D-ER-02080506PhaseI</t>
  </si>
  <si>
    <t>04/2003</t>
  </si>
  <si>
    <t>7/16/2003</t>
  </si>
  <si>
    <t>D-ER-02100724</t>
  </si>
  <si>
    <t>7/9/2003</t>
  </si>
  <si>
    <t>D-ER-02050303</t>
  </si>
  <si>
    <t>12/2001</t>
  </si>
  <si>
    <t>6/26/2003</t>
  </si>
  <si>
    <t>D-02S-315E</t>
  </si>
  <si>
    <t>06/2002</t>
  </si>
  <si>
    <t>6/25/2003</t>
  </si>
  <si>
    <t>D-02S-594E</t>
  </si>
  <si>
    <t>4/15/2003</t>
  </si>
  <si>
    <t>D-RPU-02-3</t>
  </si>
  <si>
    <t>4/3/2003</t>
  </si>
  <si>
    <t>D-6680-UR-112 (elec)</t>
  </si>
  <si>
    <t>3/20/2003</t>
  </si>
  <si>
    <t>D-6690-UR-114 (elec)</t>
  </si>
  <si>
    <t>3/7/2003</t>
  </si>
  <si>
    <t>C-02-E-0198</t>
  </si>
  <si>
    <t>09/2001</t>
  </si>
  <si>
    <t>3/6/2003</t>
  </si>
  <si>
    <t>D-20000-ER-02-184</t>
  </si>
  <si>
    <t>2/28/2003</t>
  </si>
  <si>
    <t>D-3270-UR-111 (elec)</t>
  </si>
  <si>
    <t>03/2002</t>
  </si>
  <si>
    <t>1/31/2003</t>
  </si>
  <si>
    <t>D-2002-223-E</t>
  </si>
  <si>
    <t>1/8/2003</t>
  </si>
  <si>
    <t>D-U-25687</t>
  </si>
  <si>
    <t>12/20/2002</t>
  </si>
  <si>
    <t>C-U-13497</t>
  </si>
  <si>
    <t>12/13/2002</t>
  </si>
  <si>
    <t>D-02-UN-0526</t>
  </si>
  <si>
    <t>Entergy Mississippi Inc.</t>
  </si>
  <si>
    <t>12/4/2002</t>
  </si>
  <si>
    <t>Ca-PUD-200100455</t>
  </si>
  <si>
    <t>12/2000</t>
  </si>
  <si>
    <t>9/26/2002</t>
  </si>
  <si>
    <t>D-01-10-10</t>
  </si>
  <si>
    <t>9/12/2002</t>
  </si>
  <si>
    <t>D-6680-UR-111 (elec.)</t>
  </si>
  <si>
    <t>7/15/2002</t>
  </si>
  <si>
    <t>D-6596</t>
  </si>
  <si>
    <t>FTR</t>
  </si>
  <si>
    <t>Frontier Communications Corp.</t>
  </si>
  <si>
    <t>6/20/2002</t>
  </si>
  <si>
    <t>D-6690-UR-113 (elec.)</t>
  </si>
  <si>
    <t>D-UE-01-1570</t>
  </si>
  <si>
    <t>6/18/2002</t>
  </si>
  <si>
    <t>D-UE-01-1595</t>
  </si>
  <si>
    <t>6/10/2002</t>
  </si>
  <si>
    <t>D-010949-EI</t>
  </si>
  <si>
    <t>07/2001</t>
  </si>
  <si>
    <t>5/28/2002</t>
  </si>
  <si>
    <t>D-01-11030</t>
  </si>
  <si>
    <t>4/22/2002</t>
  </si>
  <si>
    <t>C-PU-399-01-186</t>
  </si>
  <si>
    <t>05/2001</t>
  </si>
  <si>
    <t>3/27/2002</t>
  </si>
  <si>
    <t>D-01-10001</t>
  </si>
  <si>
    <t>1/22/2002</t>
  </si>
  <si>
    <t>C-3643</t>
  </si>
  <si>
    <t>12/20/2001</t>
  </si>
  <si>
    <t>D-14000-U</t>
  </si>
  <si>
    <t>12/3/2001</t>
  </si>
  <si>
    <t>D-01-UN-0548</t>
  </si>
  <si>
    <t>11/28/2001</t>
  </si>
  <si>
    <t>C-01-M-0075</t>
  </si>
  <si>
    <t>10/24/2001</t>
  </si>
  <si>
    <t>C-00-E-1273</t>
  </si>
  <si>
    <t>9/20/2001</t>
  </si>
  <si>
    <t>C-ER-2001-299</t>
  </si>
  <si>
    <t>12/1999</t>
  </si>
  <si>
    <t>9/10/2001</t>
  </si>
  <si>
    <t>D-01-035-01</t>
  </si>
  <si>
    <t>9/7/2001</t>
  </si>
  <si>
    <t>D-UE-116</t>
  </si>
  <si>
    <t>8/31/2001</t>
  </si>
  <si>
    <t>D-UE-115</t>
  </si>
  <si>
    <t>7/31/2001</t>
  </si>
  <si>
    <t>D-20000-ER-00-162</t>
  </si>
  <si>
    <t>09/2000</t>
  </si>
  <si>
    <t>7/25/2001</t>
  </si>
  <si>
    <t>D-01-WSRE-436-RTS (WR)</t>
  </si>
  <si>
    <t>D-01-WSRE-436-RTS (KG&amp;E)</t>
  </si>
  <si>
    <t>6/26/2001</t>
  </si>
  <si>
    <t>D-6460,6120</t>
  </si>
  <si>
    <t>5/8/2001</t>
  </si>
  <si>
    <t>D-D2000.8.113 (elec)</t>
  </si>
  <si>
    <t>2/8/2001</t>
  </si>
  <si>
    <t>D-99-0207</t>
  </si>
  <si>
    <t>1/23/2001</t>
  </si>
  <si>
    <t>D-6107</t>
  </si>
  <si>
    <t>11/30/2000</t>
  </si>
  <si>
    <t>D-6690-UR-112 (elec.)</t>
  </si>
  <si>
    <t>11/28/2000</t>
  </si>
  <si>
    <t>D-3270-UR-110 (elec.)</t>
  </si>
  <si>
    <t>12/1998</t>
  </si>
  <si>
    <t>9/29/2000</t>
  </si>
  <si>
    <t>D-UE-99-1606</t>
  </si>
  <si>
    <t>7/18/2000</t>
  </si>
  <si>
    <t>D-6630-UR-111 (elec.)</t>
  </si>
  <si>
    <t>5/24/2000</t>
  </si>
  <si>
    <t>D-99-035-10</t>
  </si>
  <si>
    <t>3/28/2000</t>
  </si>
  <si>
    <t>D-20000-ER-99-145</t>
  </si>
  <si>
    <t>2/17/2000</t>
  </si>
  <si>
    <t>AP-9712020 De-0002046 (elec.)</t>
  </si>
  <si>
    <t>1/7/2000</t>
  </si>
  <si>
    <t>C-98-426</t>
  </si>
  <si>
    <t>C-98-474</t>
  </si>
  <si>
    <t>11/17/1999</t>
  </si>
  <si>
    <t>D-U-23029</t>
  </si>
  <si>
    <t>06/1998</t>
  </si>
  <si>
    <t>9/23/1999</t>
  </si>
  <si>
    <t>D-98-339-U</t>
  </si>
  <si>
    <t>12/1997</t>
  </si>
  <si>
    <t>7/29/1999</t>
  </si>
  <si>
    <t>C-WWP-E-98-11</t>
  </si>
  <si>
    <t>4/6/1999</t>
  </si>
  <si>
    <t>D-97-0346</t>
  </si>
  <si>
    <t>3/4/1999</t>
  </si>
  <si>
    <t>D-97-035-01</t>
  </si>
  <si>
    <t>2/5/1999</t>
  </si>
  <si>
    <t>D-98-01-02</t>
  </si>
  <si>
    <t>12/17/1998</t>
  </si>
  <si>
    <t>D-6690-UR-111 (elec.)</t>
  </si>
  <si>
    <t>12/10/1998</t>
  </si>
  <si>
    <t>D-3270-UR-109 (elec.)</t>
  </si>
  <si>
    <t>12/1996</t>
  </si>
  <si>
    <t>11/30/1998</t>
  </si>
  <si>
    <t>C-2761</t>
  </si>
  <si>
    <t>9/15/1998</t>
  </si>
  <si>
    <t>D-4220-UR-110 (elec.)</t>
  </si>
  <si>
    <t>06/1996</t>
  </si>
  <si>
    <t>7/10/1998</t>
  </si>
  <si>
    <t>D-16705</t>
  </si>
  <si>
    <t>4/30/1998</t>
  </si>
  <si>
    <t>D-6630-UR-110 (elec.)</t>
  </si>
  <si>
    <t>3/20/1998</t>
  </si>
  <si>
    <t>D-U-20925-E</t>
  </si>
  <si>
    <t>3/6/1998</t>
  </si>
  <si>
    <t>C-ER-97-394</t>
  </si>
  <si>
    <t>03/1997</t>
  </si>
  <si>
    <t>3/2/1998</t>
  </si>
  <si>
    <t>D-5983</t>
  </si>
  <si>
    <t>2/2/1998</t>
  </si>
  <si>
    <t>D-97-116</t>
  </si>
  <si>
    <t>12/23/1997</t>
  </si>
  <si>
    <t>D-96-0040</t>
  </si>
  <si>
    <t>12/1995</t>
  </si>
  <si>
    <t>12/12/1997</t>
  </si>
  <si>
    <t>D-96-360-U</t>
  </si>
  <si>
    <t>7/17/1997</t>
  </si>
  <si>
    <t>D-3270-UR-108 (elec)</t>
  </si>
  <si>
    <t>4/29/1997</t>
  </si>
  <si>
    <t>D-6680-UR-110 (elec)</t>
  </si>
  <si>
    <t>4/28/1997</t>
  </si>
  <si>
    <t>D-94-0345</t>
  </si>
  <si>
    <t>4/2/1997</t>
  </si>
  <si>
    <t>D-94-0140</t>
  </si>
  <si>
    <t>06/1995</t>
  </si>
  <si>
    <t>3/31/1997</t>
  </si>
  <si>
    <t>D-14965</t>
  </si>
  <si>
    <t>2/20/1997</t>
  </si>
  <si>
    <t>D-6690-UR-110 (elec)</t>
  </si>
  <si>
    <t>2/13/1997</t>
  </si>
  <si>
    <t>D-6630-UR-109 (elec)</t>
  </si>
  <si>
    <t>03/1995</t>
  </si>
  <si>
    <t>1/3/1997</t>
  </si>
  <si>
    <t>D-E-1032-95-433</t>
  </si>
  <si>
    <t>12/31/1996</t>
  </si>
  <si>
    <t>D-96-03-29</t>
  </si>
  <si>
    <t>12/18/1996</t>
  </si>
  <si>
    <t>D-96-0510</t>
  </si>
  <si>
    <t>MidAmerican Energy Co.</t>
  </si>
  <si>
    <t>11/26/1996</t>
  </si>
  <si>
    <t>D-4220-UR-109 (elec)</t>
  </si>
  <si>
    <t>D-E-13,SUB171</t>
  </si>
  <si>
    <t>Nantahala Power &amp; Light Compan</t>
  </si>
  <si>
    <t>10/16/1996</t>
  </si>
  <si>
    <t>D-U-21496</t>
  </si>
  <si>
    <t>12/1994</t>
  </si>
  <si>
    <t>9/27/1996</t>
  </si>
  <si>
    <t>Ca-40003</t>
  </si>
  <si>
    <t>8/12/1996</t>
  </si>
  <si>
    <t>C-95-E-0491,93-M-0849</t>
  </si>
  <si>
    <t>06/1997</t>
  </si>
  <si>
    <t>6/27/1996</t>
  </si>
  <si>
    <t>C-95-E-0673</t>
  </si>
  <si>
    <t>6/25/1996</t>
  </si>
  <si>
    <t>D-20000-ER-95-99</t>
  </si>
  <si>
    <t>5/23/1996</t>
  </si>
  <si>
    <t>D-5857</t>
  </si>
  <si>
    <t>5/13/1996</t>
  </si>
  <si>
    <t>D-D95.9.128 (elec)</t>
  </si>
  <si>
    <t>4/30/1996</t>
  </si>
  <si>
    <t>D-5863</t>
  </si>
  <si>
    <t>4/24/1996</t>
  </si>
  <si>
    <t>D-U-1345-95-491</t>
  </si>
  <si>
    <t>4/11/1996</t>
  </si>
  <si>
    <t>C-95-299-EL-AIR</t>
  </si>
  <si>
    <t>C-95-300-EL-AIR</t>
  </si>
  <si>
    <t>4/8/1996</t>
  </si>
  <si>
    <t>D-E-001-GR-95-601</t>
  </si>
  <si>
    <t>3/29/1996</t>
  </si>
  <si>
    <t>D-U-1933-95-317</t>
  </si>
  <si>
    <t>2/5/1996</t>
  </si>
  <si>
    <t>C-U-10685</t>
  </si>
  <si>
    <t>12/27/1995</t>
  </si>
  <si>
    <t>D-95-1000-E</t>
  </si>
  <si>
    <t>12/20/1995</t>
  </si>
  <si>
    <t>AP-9412005 De-9512055 (elec)</t>
  </si>
  <si>
    <t>12/11/1995</t>
  </si>
  <si>
    <t>D-7766</t>
  </si>
  <si>
    <t>12/4/1995</t>
  </si>
  <si>
    <t>D-RPU-95-1</t>
  </si>
  <si>
    <t>06/1994</t>
  </si>
  <si>
    <t>11/17/1995</t>
  </si>
  <si>
    <t>D-2290</t>
  </si>
  <si>
    <t>11/9/1995</t>
  </si>
  <si>
    <t>C-94-1918-EL-AIR</t>
  </si>
  <si>
    <t>D-13369,13969</t>
  </si>
  <si>
    <t>AEP Texas North Co.</t>
  </si>
  <si>
    <t>09/1994</t>
  </si>
  <si>
    <t>9/29/1995</t>
  </si>
  <si>
    <t>DPU-95-40</t>
  </si>
  <si>
    <t>09/1993</t>
  </si>
  <si>
    <t>9/27/1995</t>
  </si>
  <si>
    <t>D-12820</t>
  </si>
  <si>
    <t>09/1995</t>
  </si>
  <si>
    <t>C-R-943217</t>
  </si>
  <si>
    <t>D-4220-UR-108 (elec)</t>
  </si>
  <si>
    <t>9/11/1995</t>
  </si>
  <si>
    <t>D-6630-UR-108</t>
  </si>
  <si>
    <t>6/30/1995</t>
  </si>
  <si>
    <t>FC-939</t>
  </si>
  <si>
    <t>12/1993</t>
  </si>
  <si>
    <t>6/21/1995</t>
  </si>
  <si>
    <t>Ca-39871</t>
  </si>
  <si>
    <t>6/9/1995</t>
  </si>
  <si>
    <t>D-5780</t>
  </si>
  <si>
    <t>5/25/1995</t>
  </si>
  <si>
    <t>D-U-20925</t>
  </si>
  <si>
    <t>5/12/1995</t>
  </si>
  <si>
    <t>D-RPU-94-2</t>
  </si>
  <si>
    <t>4/19/1995</t>
  </si>
  <si>
    <t>C-94-E-0098,9</t>
  </si>
  <si>
    <t>11/1995</t>
  </si>
  <si>
    <t>4/7/1995</t>
  </si>
  <si>
    <t>C-93-E-1123</t>
  </si>
  <si>
    <t>Long Island Lighting Co</t>
  </si>
  <si>
    <t>03/1996</t>
  </si>
  <si>
    <t>4/6/1995</t>
  </si>
  <si>
    <t>C-94-E-0344</t>
  </si>
  <si>
    <t>3/29/1995</t>
  </si>
  <si>
    <t>D-UE-88</t>
  </si>
  <si>
    <t>3/23/1995</t>
  </si>
  <si>
    <t>C-94-996-EL-AIR</t>
  </si>
  <si>
    <t>3/20/1995</t>
  </si>
  <si>
    <t>D-12852</t>
  </si>
  <si>
    <t>03/1994</t>
  </si>
  <si>
    <t>3/9/1995</t>
  </si>
  <si>
    <t>C-PUE-940045</t>
  </si>
  <si>
    <t>Potomac Edison Co.</t>
  </si>
  <si>
    <t>12/1992</t>
  </si>
  <si>
    <t>2/17/1995</t>
  </si>
  <si>
    <t>Ca-39584,39584-S2</t>
  </si>
  <si>
    <t>2/10/1995</t>
  </si>
  <si>
    <t>D-7764</t>
  </si>
  <si>
    <t>1/31/1995</t>
  </si>
  <si>
    <t>C-IPC-E-94-5</t>
  </si>
  <si>
    <t>1/9/1995</t>
  </si>
  <si>
    <t>D-94-0065</t>
  </si>
  <si>
    <t>12/28/1994</t>
  </si>
  <si>
    <t>D-7700</t>
  </si>
  <si>
    <t>12/19/1994</t>
  </si>
  <si>
    <t>D-6690-UR-109 (elec)</t>
  </si>
  <si>
    <t>12/15/1994</t>
  </si>
  <si>
    <t>C-R-942986</t>
  </si>
  <si>
    <t>West Penn Power Co.</t>
  </si>
  <si>
    <t>12/14/1994</t>
  </si>
  <si>
    <t>D-U-19904</t>
  </si>
  <si>
    <t>12/8/1994</t>
  </si>
  <si>
    <t>D-3270-UR-107 (elec)</t>
  </si>
  <si>
    <t>D-6680-UR-109 (elec)</t>
  </si>
  <si>
    <t>11/28/1994</t>
  </si>
  <si>
    <t>C-2567</t>
  </si>
  <si>
    <t>11/22/1994</t>
  </si>
  <si>
    <t>D-E-015-GR-94-1</t>
  </si>
  <si>
    <t>11/18/1994</t>
  </si>
  <si>
    <t>C-PUE-930033</t>
  </si>
  <si>
    <t>11/9/1994</t>
  </si>
  <si>
    <t>C-940027-E-42T</t>
  </si>
  <si>
    <t>C-94-0035-E-42T</t>
  </si>
  <si>
    <t>10/31/1994</t>
  </si>
  <si>
    <t>D-5701,5724</t>
  </si>
  <si>
    <t>8/5/1994</t>
  </si>
  <si>
    <t>D-7000</t>
  </si>
  <si>
    <t>06/1992</t>
  </si>
  <si>
    <t>6/27/1994</t>
  </si>
  <si>
    <t>C-PUE-920081</t>
  </si>
  <si>
    <t>6/3/1994</t>
  </si>
  <si>
    <t>D-RPU-93-6</t>
  </si>
  <si>
    <t>06/1993</t>
  </si>
  <si>
    <t>5/13/1994</t>
  </si>
  <si>
    <t>D-5695</t>
  </si>
  <si>
    <t>5/10/1994</t>
  </si>
  <si>
    <t>C-U-10335</t>
  </si>
  <si>
    <t>4/25/1994</t>
  </si>
  <si>
    <t>D-D93.6.24 (elec)</t>
  </si>
  <si>
    <t>3/4/1994</t>
  </si>
  <si>
    <t>FC-929</t>
  </si>
  <si>
    <t>3/1/1994</t>
  </si>
  <si>
    <t>C-U-0301</t>
  </si>
  <si>
    <t>06/1991</t>
  </si>
  <si>
    <t>2/25/1994</t>
  </si>
  <si>
    <t>Ca-PUD-90000898-etal</t>
  </si>
  <si>
    <t>D-RPU-93-4</t>
  </si>
  <si>
    <t>2/17/1994</t>
  </si>
  <si>
    <t>D-93-062</t>
  </si>
  <si>
    <t>12/1991</t>
  </si>
  <si>
    <t>2/3/1994</t>
  </si>
  <si>
    <t>C-PUE-920041</t>
  </si>
  <si>
    <t>1/28/1994</t>
  </si>
  <si>
    <t>D-11735</t>
  </si>
  <si>
    <t>1/21/1994</t>
  </si>
  <si>
    <t>C-U-10102</t>
  </si>
  <si>
    <t>1/13/1994</t>
  </si>
  <si>
    <t>D-U-1933-93-006</t>
  </si>
  <si>
    <t>1/4/1994</t>
  </si>
  <si>
    <t>C-93-UA-0302</t>
  </si>
  <si>
    <t>12/21/1993</t>
  </si>
  <si>
    <t>D-6690-UR-108 (elec)</t>
  </si>
  <si>
    <t>10/1994</t>
  </si>
  <si>
    <t>12/16/1993</t>
  </si>
  <si>
    <t>C-92-E-1055</t>
  </si>
  <si>
    <t>12/14/1993</t>
  </si>
  <si>
    <t>D-92-345</t>
  </si>
  <si>
    <t>Central Maine Power Co.</t>
  </si>
  <si>
    <t>09/1992</t>
  </si>
  <si>
    <t>11/26/1993</t>
  </si>
  <si>
    <t>D-93S-001E</t>
  </si>
  <si>
    <t>11/12/1993</t>
  </si>
  <si>
    <t>Ca-39314</t>
  </si>
  <si>
    <t>07/1994</t>
  </si>
  <si>
    <t>11/2/1993</t>
  </si>
  <si>
    <t>C-92-E-1084,5</t>
  </si>
  <si>
    <t>9/30/1993</t>
  </si>
  <si>
    <t>D-6680-UR-108 (elec)</t>
  </si>
  <si>
    <t>9/29/1993</t>
  </si>
  <si>
    <t>D-E-002-GR-92-1185</t>
  </si>
  <si>
    <t>9/21/1993</t>
  </si>
  <si>
    <t>D-UE-92-1262</t>
  </si>
  <si>
    <t>8/24/1993</t>
  </si>
  <si>
    <t>C-92-E-0739,40</t>
  </si>
  <si>
    <t>09/1991</t>
  </si>
  <si>
    <t>7/23/1993</t>
  </si>
  <si>
    <t>D-E-1032-92-073</t>
  </si>
  <si>
    <t>7/21/1993</t>
  </si>
  <si>
    <t>D-92-0357(elec)</t>
  </si>
  <si>
    <t>6/25/1993</t>
  </si>
  <si>
    <t>C-ER-93-42</t>
  </si>
  <si>
    <t>6/18/1993</t>
  </si>
  <si>
    <t>D-E-13,SUB157</t>
  </si>
  <si>
    <t>6/16/1993</t>
  </si>
  <si>
    <t>D-92-11-11</t>
  </si>
  <si>
    <t>05/1994</t>
  </si>
  <si>
    <t>6/3/1993</t>
  </si>
  <si>
    <t>D-3270-UR-106 (elec)</t>
  </si>
  <si>
    <t>5/28/1993</t>
  </si>
  <si>
    <t>DPU-92-250</t>
  </si>
  <si>
    <t>NST</t>
  </si>
  <si>
    <t>Cambridge Electric Light Co</t>
  </si>
  <si>
    <t>5/25/1993</t>
  </si>
  <si>
    <t>D-92-619-E</t>
  </si>
  <si>
    <t>5/14/1993</t>
  </si>
  <si>
    <t>C-R-922378</t>
  </si>
  <si>
    <t>5/11/1993</t>
  </si>
  <si>
    <t>C-U-10094</t>
  </si>
  <si>
    <t>11/1992</t>
  </si>
  <si>
    <t>4/23/1993</t>
  </si>
  <si>
    <t>C-8487(elec)</t>
  </si>
  <si>
    <t>03/1992</t>
  </si>
  <si>
    <t>2/26/1993</t>
  </si>
  <si>
    <t>D-ER-91121820J</t>
  </si>
  <si>
    <t>D-E-22,SUB333</t>
  </si>
  <si>
    <t>2/24/1993</t>
  </si>
  <si>
    <t>C-8649</t>
  </si>
  <si>
    <t>2/15/1993</t>
  </si>
  <si>
    <t>D-6630-UR-106</t>
  </si>
  <si>
    <t>2/2/1993</t>
  </si>
  <si>
    <t>C-92-E-0108,9</t>
  </si>
  <si>
    <t>1/21/1993</t>
  </si>
  <si>
    <t>C-R-922314</t>
  </si>
  <si>
    <t>1/12/1993</t>
  </si>
  <si>
    <t>D-4220-UR-106 (elec)</t>
  </si>
  <si>
    <t>Lag
(months)</t>
  </si>
  <si>
    <t>Rate Base
 Valuation Method</t>
  </si>
  <si>
    <t>Rate Base ($M)</t>
  </si>
  <si>
    <t>Test Year End</t>
  </si>
  <si>
    <t>Common Equity
/Total Cap
(%)</t>
  </si>
  <si>
    <t>Return on
Equity
(%)</t>
  </si>
  <si>
    <t>Return on
Rate Base(%)</t>
  </si>
  <si>
    <t>Rate Increase
($M)</t>
  </si>
  <si>
    <t>Parent
Company
Ticker</t>
  </si>
  <si>
    <t>Past Rate Cases</t>
  </si>
  <si>
    <t>Rate Case History</t>
  </si>
  <si>
    <t>Yld to Maturity</t>
  </si>
  <si>
    <t>LOC</t>
  </si>
  <si>
    <t>Currency</t>
  </si>
  <si>
    <t>C0Q3</t>
  </si>
  <si>
    <t>Index</t>
  </si>
  <si>
    <t>BofA Merrill Lynch Singl-A US Gas &amp; Electric Utility Index</t>
  </si>
  <si>
    <t xml:space="preserve">Adjusted Dividend Yield = Dividend Yield multiplied by (1 + g). </t>
  </si>
  <si>
    <t>V is the adjusted stock price relative to the book value. 1- (Book Value per Share/Adjusted Stock Price).</t>
  </si>
  <si>
    <t>DCF Models</t>
  </si>
  <si>
    <t>Risk Premium Models</t>
  </si>
  <si>
    <t xml:space="preserve">Comparable Earnings Model </t>
  </si>
  <si>
    <t>Proxy Group Single-Stage DCF</t>
  </si>
  <si>
    <t>Risk Premium</t>
  </si>
  <si>
    <t>Risk Premium Model Equity Return</t>
  </si>
  <si>
    <t>Bond Yield + Risk Premium</t>
  </si>
  <si>
    <t>Treasuries 30 Year Yield</t>
  </si>
  <si>
    <t>Dow Jones Industrials Index Dividend Yield</t>
  </si>
  <si>
    <t>Dow Jones Utilities Index Dividend Yield</t>
  </si>
  <si>
    <t>SHORT_NAME</t>
  </si>
  <si>
    <t>EQY_DVD_YLD_12M</t>
  </si>
  <si>
    <t>DOW JONES INDUS. AVG</t>
  </si>
  <si>
    <t>DOW JONES UTILITIES AVG</t>
  </si>
  <si>
    <t xml:space="preserve">Raw Data </t>
  </si>
  <si>
    <t>available. Source: Federal Reserve website.</t>
  </si>
  <si>
    <t xml:space="preserve">   Authorized Returns are yearly averages from SNL Financial.</t>
  </si>
  <si>
    <r>
      <rPr>
        <vertAlign val="superscript"/>
        <sz val="11"/>
        <color theme="1"/>
        <rFont val="Times New Roman"/>
        <family val="1"/>
      </rPr>
      <t>2</t>
    </r>
    <r>
      <rPr>
        <sz val="11"/>
        <color theme="1"/>
        <rFont val="Times New Roman"/>
        <family val="1"/>
      </rPr>
      <t xml:space="preserve"> The formula is y=ax + b, where y is a vector of authorized returns, a is the slope, x is a vector of bond yields, and b is the intercept.</t>
    </r>
  </si>
  <si>
    <r>
      <t>B*R</t>
    </r>
    <r>
      <rPr>
        <b/>
        <vertAlign val="superscript"/>
        <sz val="12"/>
        <rFont val="Times New Roman"/>
        <family val="1"/>
      </rPr>
      <t>4</t>
    </r>
  </si>
  <si>
    <r>
      <t>S*V</t>
    </r>
    <r>
      <rPr>
        <b/>
        <vertAlign val="superscript"/>
        <sz val="12"/>
        <rFont val="Times New Roman"/>
        <family val="1"/>
      </rPr>
      <t>5</t>
    </r>
  </si>
  <si>
    <t>Return on Equity = Average Growth Rate + Adjusted Dividend Yield.</t>
  </si>
  <si>
    <t>Authorized Return</t>
  </si>
  <si>
    <r>
      <t>Revenue from Regulated Utility Operations (Billions)</t>
    </r>
    <r>
      <rPr>
        <b/>
        <vertAlign val="superscript"/>
        <sz val="12"/>
        <rFont val="Times New Roman"/>
        <family val="1"/>
      </rPr>
      <t>1</t>
    </r>
  </si>
  <si>
    <r>
      <t>Electricity as % of Utility Revenue</t>
    </r>
    <r>
      <rPr>
        <b/>
        <vertAlign val="superscript"/>
        <sz val="12"/>
        <rFont val="Times New Roman"/>
        <family val="1"/>
      </rPr>
      <t>1</t>
    </r>
  </si>
  <si>
    <r>
      <t>Company Description</t>
    </r>
    <r>
      <rPr>
        <b/>
        <vertAlign val="superscript"/>
        <sz val="12"/>
        <rFont val="Times New Roman"/>
        <family val="1"/>
      </rPr>
      <t>2</t>
    </r>
  </si>
  <si>
    <r>
      <t>Average S</t>
    </r>
    <r>
      <rPr>
        <vertAlign val="superscript"/>
        <sz val="12"/>
        <rFont val="Times New Roman"/>
        <family val="1"/>
      </rPr>
      <t>2</t>
    </r>
  </si>
  <si>
    <r>
      <t>Adjusted Stock Price</t>
    </r>
    <r>
      <rPr>
        <b/>
        <vertAlign val="superscript"/>
        <sz val="12"/>
        <rFont val="Times New Roman"/>
        <family val="1"/>
      </rPr>
      <t>4</t>
    </r>
  </si>
  <si>
    <r>
      <t>Dividend Yield</t>
    </r>
    <r>
      <rPr>
        <b/>
        <vertAlign val="superscript"/>
        <sz val="12"/>
        <rFont val="Times New Roman"/>
        <family val="1"/>
      </rPr>
      <t>1</t>
    </r>
  </si>
  <si>
    <r>
      <t>Adjusted Dividend Yield</t>
    </r>
    <r>
      <rPr>
        <b/>
        <vertAlign val="superscript"/>
        <sz val="12"/>
        <rFont val="Times New Roman"/>
        <family val="1"/>
      </rPr>
      <t>2</t>
    </r>
  </si>
  <si>
    <r>
      <t>Growth Rate</t>
    </r>
    <r>
      <rPr>
        <b/>
        <vertAlign val="superscript"/>
        <sz val="12"/>
        <rFont val="Times New Roman"/>
        <family val="1"/>
      </rPr>
      <t>2</t>
    </r>
  </si>
  <si>
    <r>
      <t>Risk Free Rate</t>
    </r>
    <r>
      <rPr>
        <b/>
        <vertAlign val="superscript"/>
        <sz val="12"/>
        <rFont val="Times New Roman"/>
        <family val="1"/>
      </rPr>
      <t>3</t>
    </r>
  </si>
  <si>
    <r>
      <t>30-Year T-Bond Return (Rf)</t>
    </r>
    <r>
      <rPr>
        <b/>
        <vertAlign val="superscript"/>
        <sz val="12"/>
        <rFont val="Times New Roman"/>
        <family val="1"/>
      </rPr>
      <t>1</t>
    </r>
  </si>
  <si>
    <r>
      <t>Beta Value Line</t>
    </r>
    <r>
      <rPr>
        <b/>
        <vertAlign val="superscript"/>
        <sz val="12"/>
        <rFont val="Times New Roman"/>
        <family val="1"/>
      </rPr>
      <t>2</t>
    </r>
  </si>
  <si>
    <r>
      <t>Top-Down DCF - 30 Yr T-Bond Return</t>
    </r>
    <r>
      <rPr>
        <b/>
        <vertAlign val="superscript"/>
        <sz val="12"/>
        <rFont val="Times New Roman"/>
        <family val="1"/>
      </rPr>
      <t>3,4</t>
    </r>
  </si>
  <si>
    <r>
      <t>Risk Differential (Utilities Relative to Bond Yields)</t>
    </r>
    <r>
      <rPr>
        <b/>
        <vertAlign val="superscript"/>
        <sz val="11"/>
        <color theme="1"/>
        <rFont val="Times New Roman"/>
        <family val="1"/>
      </rPr>
      <t>2</t>
    </r>
  </si>
  <si>
    <t>(f) = (c) + (d)*(e)</t>
  </si>
  <si>
    <r>
      <t>BR+SV</t>
    </r>
    <r>
      <rPr>
        <b/>
        <vertAlign val="superscript"/>
        <sz val="12"/>
        <rFont val="Times New Roman"/>
        <family val="1"/>
      </rPr>
      <t>5</t>
    </r>
  </si>
  <si>
    <t>Regression of Authorized Returns to Risk Free Rate</t>
  </si>
  <si>
    <t>Rank</t>
  </si>
  <si>
    <t>2018-2020</t>
  </si>
  <si>
    <t>Eversource Energy</t>
  </si>
  <si>
    <t>ES</t>
  </si>
  <si>
    <t>Wisconsin Energy Group</t>
  </si>
  <si>
    <t>ES US Equity</t>
  </si>
  <si>
    <t>Eversource Energy is a public utility holding company. The Company, through its subsidiaries, provides retail electric service to customers in Connecticut, New Hampshire, and western Massachusetts.  Eversource Energy also distributes natural gas throughout Connecticut.</t>
  </si>
  <si>
    <t>Cheniere Energy, Inc. is an energy company focused on LNG-related businesses. The Company owns and operates liquefied natural gas (LNG) receiving terminals and liquefied natural gas (LNG) pipelines. Cheniere Energy manages and operates projects in Louisiana and Texas.</t>
  </si>
  <si>
    <t>NextEra Energy, Inc. provides sustainable energy generation and distribution services. The Company generates electricity through wind, solar, and natural gas. Through its subsidiaries, NextEra Energy also operates multiple commercial nuclear power units.</t>
  </si>
  <si>
    <t>PNM Resources Inc. is a holding company. The Company, through its subsidiaries, generates, transmits, and distributes electricity.</t>
  </si>
  <si>
    <t>Piedmont Natural Gas Company, Inc. is an energy and services company that primarily transports, distributes, and sells natural gas.  The Company serves residential, commercial, and industrial customers in North Carolina, South Carolina, and Tennessee.  Piedmont also, through subsidiaries, markets natural gas to customers in Georgia.</t>
  </si>
  <si>
    <t>SCANA Corporation is a holding company involved in regulated electric and natural gas utility operations, telecommunications, and other energy-related businesses. The Company serves electric customers in South Carolina and natural gas customers in South Carolina, North Carolina, and Georgia. SCANA also has investments in several southeastern telecommunications companies.</t>
  </si>
  <si>
    <t>WEC Energy Group, Inc. operates as a utilities provider. The Company distributes electricity and natural gas to its customers in Wisconsin, Illinois, Michigan and Minnesota.</t>
  </si>
  <si>
    <t>This sheet contains FactSet XML data for use with this workbook's =FDS codes.  Modifying the worksheet's contents may damage the workbook's =FDS functionality.</t>
  </si>
  <si>
    <t>Q1 2014</t>
  </si>
  <si>
    <t>Q4 2013</t>
  </si>
  <si>
    <t>Q3 2013</t>
  </si>
  <si>
    <t>Q2 2013</t>
  </si>
  <si>
    <t>Q1 2013</t>
  </si>
  <si>
    <t>Last 4 Quarters</t>
  </si>
  <si>
    <t>Q4 2015</t>
  </si>
  <si>
    <t>Q3 2015</t>
  </si>
  <si>
    <t>Q2 2015</t>
  </si>
  <si>
    <t>Q1 2015</t>
  </si>
  <si>
    <t>Q4 2014</t>
  </si>
  <si>
    <t>Q3 2014</t>
  </si>
  <si>
    <t>Q2 2014</t>
  </si>
  <si>
    <t>2015 Value</t>
  </si>
  <si>
    <t>D-13-035-184</t>
  </si>
  <si>
    <t>D-UE-283</t>
  </si>
  <si>
    <t>D-20000-446-ER-14</t>
  </si>
  <si>
    <t>3/14/2014</t>
  </si>
  <si>
    <t>C-PUE-2014-00026</t>
  </si>
  <si>
    <t>D-6690-UR-123 (Elec)</t>
  </si>
  <si>
    <t>D-6680-UR-119 (Elec)</t>
  </si>
  <si>
    <t>D-14-0312</t>
  </si>
  <si>
    <t>D-14-0317</t>
  </si>
  <si>
    <t>D-14AL-0393E</t>
  </si>
  <si>
    <t>D-UE-140762</t>
  </si>
  <si>
    <t>D-14-05004</t>
  </si>
  <si>
    <t>D-42469</t>
  </si>
  <si>
    <t>5/30/2014</t>
  </si>
  <si>
    <t>C-PUE-2014-00042 (Rider W)</t>
  </si>
  <si>
    <t>6/30/2014</t>
  </si>
  <si>
    <t>7/2/2014</t>
  </si>
  <si>
    <t>C-14-E-0318</t>
  </si>
  <si>
    <t>8/29/2014</t>
  </si>
  <si>
    <t>C-U-17669</t>
  </si>
  <si>
    <t>C-ER-2014-0370</t>
  </si>
  <si>
    <t>C-PUE-2014-00103 (Rider BW)</t>
  </si>
  <si>
    <t>C-14-E-0493</t>
  </si>
  <si>
    <t>11/14/2014</t>
  </si>
  <si>
    <t>11/26/2014</t>
  </si>
  <si>
    <t>C-U-17735</t>
  </si>
  <si>
    <t>12/11/2014</t>
  </si>
  <si>
    <t>D-43950</t>
  </si>
  <si>
    <t>D-15-KCPE-116-RTS</t>
  </si>
  <si>
    <t>C-15-E-0050/C-13-E-0030 (Ext)</t>
  </si>
  <si>
    <t>D-6690-UR-124 (Elec)</t>
  </si>
  <si>
    <t>2/20/2014</t>
  </si>
  <si>
    <t>2/26/2014</t>
  </si>
  <si>
    <t>2/28/2014</t>
  </si>
  <si>
    <t>3/17/2014</t>
  </si>
  <si>
    <t>D-13-115</t>
  </si>
  <si>
    <t>3/26/2014</t>
  </si>
  <si>
    <t>D-UD-13-01</t>
  </si>
  <si>
    <t>4/2/2014</t>
  </si>
  <si>
    <t>5/16/2014</t>
  </si>
  <si>
    <t>D-2013-00443</t>
  </si>
  <si>
    <t>6/6/2014</t>
  </si>
  <si>
    <t>Green Mountain Power Corp</t>
  </si>
  <si>
    <t>D-8190, 8191</t>
  </si>
  <si>
    <t>D-14-0066</t>
  </si>
  <si>
    <t>7/8/2014</t>
  </si>
  <si>
    <t>C-9336</t>
  </si>
  <si>
    <t>7/10/2014</t>
  </si>
  <si>
    <t>7/23/2014</t>
  </si>
  <si>
    <t>D-D2013.12.85</t>
  </si>
  <si>
    <t>7/29/2014</t>
  </si>
  <si>
    <t>7/31/2014</t>
  </si>
  <si>
    <t>8/20/2014</t>
  </si>
  <si>
    <t>8/25/2014</t>
  </si>
  <si>
    <t>9/11/2014</t>
  </si>
  <si>
    <t>D-DE-13-063</t>
  </si>
  <si>
    <t>9/15/2014</t>
  </si>
  <si>
    <t>9/25/2014</t>
  </si>
  <si>
    <t>10/9/2014</t>
  </si>
  <si>
    <t>DPU 13-90</t>
  </si>
  <si>
    <t>11/6/2014</t>
  </si>
  <si>
    <t>12/4/2014</t>
  </si>
  <si>
    <t>C-PUE-2013-00061 (Rider S)</t>
  </si>
  <si>
    <t>12/10/2014</t>
  </si>
  <si>
    <t>C-PUE-2013-00060 (Rider B)</t>
  </si>
  <si>
    <t>12/12/2014</t>
  </si>
  <si>
    <t>C-13-E-0030</t>
  </si>
  <si>
    <t>12/17/2014</t>
  </si>
  <si>
    <t>12/18/2014</t>
  </si>
  <si>
    <t>C-PU-12-813</t>
  </si>
  <si>
    <t>1/23/2015</t>
  </si>
  <si>
    <t>2/18/2015</t>
  </si>
  <si>
    <t>2/24/2015</t>
  </si>
  <si>
    <t>3/12/2015</t>
  </si>
  <si>
    <t>3/18/2015</t>
  </si>
  <si>
    <t>3/25/2015</t>
  </si>
  <si>
    <t>3/26/2015</t>
  </si>
  <si>
    <t>4/21/2015</t>
  </si>
  <si>
    <t>4/23/2015</t>
  </si>
  <si>
    <t>4/29/2015</t>
  </si>
  <si>
    <t>5/1/2015</t>
  </si>
  <si>
    <t>5/26/2015</t>
  </si>
  <si>
    <t>6/17/2015</t>
  </si>
  <si>
    <t>9/2/2015</t>
  </si>
  <si>
    <t>D-41791</t>
  </si>
  <si>
    <t>9/10/2015</t>
  </si>
  <si>
    <t>10/15/2015</t>
  </si>
  <si>
    <t>11/19/2015</t>
  </si>
  <si>
    <t>03/2015</t>
  </si>
  <si>
    <t>12/2015</t>
  </si>
  <si>
    <t>09/2013</t>
  </si>
  <si>
    <t>08/2015</t>
  </si>
  <si>
    <t>06/2015</t>
  </si>
  <si>
    <t>09/2015</t>
  </si>
  <si>
    <t>06/2014</t>
  </si>
  <si>
    <t>03/2016</t>
  </si>
  <si>
    <t>08/2016</t>
  </si>
  <si>
    <t>09/2014</t>
  </si>
  <si>
    <t>06/2016</t>
  </si>
  <si>
    <t>10/2016</t>
  </si>
  <si>
    <t>05/2016</t>
  </si>
  <si>
    <t>Allowed Returns for Electric Utilities, 2014</t>
  </si>
  <si>
    <t>Allowed Returns for Electric Utilities, 2015</t>
  </si>
  <si>
    <r>
      <rPr>
        <vertAlign val="superscript"/>
        <sz val="11"/>
        <color theme="1"/>
        <rFont val="Times New Roman"/>
        <family val="1"/>
      </rPr>
      <t>4</t>
    </r>
    <r>
      <rPr>
        <sz val="11"/>
        <color theme="1"/>
        <rFont val="Times New Roman"/>
        <family val="1"/>
      </rPr>
      <t xml:space="preserve"> Source: The A Utility Bond Yield is provided by Bank of America Merrill Lynch Utility Bond Index, FactSet Data Systems.</t>
    </r>
  </si>
  <si>
    <t>D-14-05-06</t>
  </si>
  <si>
    <t>FC-1103-2013-E</t>
  </si>
  <si>
    <t>D-140025-EI</t>
  </si>
  <si>
    <t>D-2013-00168</t>
  </si>
  <si>
    <t>D-2014-UN-0132</t>
  </si>
  <si>
    <t>D-ER-14030245</t>
  </si>
  <si>
    <t>D-ER-13111135</t>
  </si>
  <si>
    <t>C-12-00350-UT</t>
  </si>
  <si>
    <t>C-PUE-2013-00122 (Rider BW)</t>
  </si>
  <si>
    <t>C-PUE-2013-00065 (Rider W)</t>
  </si>
  <si>
    <t>D-3270-UR-120 (Elec)</t>
  </si>
  <si>
    <t>D-4220-UR-120 (Elec)</t>
  </si>
  <si>
    <t>D-05-UR-107 (WEP-Elec)</t>
  </si>
  <si>
    <t>D-20003-132-ER-13</t>
  </si>
  <si>
    <t>D-14AL-0660E</t>
  </si>
  <si>
    <t>D-E-002/GR-13-868</t>
  </si>
  <si>
    <t>C-ER-2014-0258</t>
  </si>
  <si>
    <t>D-ER-12111052</t>
  </si>
  <si>
    <t>C-PUE-2014-00050 (Rider B)</t>
  </si>
  <si>
    <t>C-PUE-2014-00052 (Rider R)</t>
  </si>
  <si>
    <t>C-PUE-2014-00051 (Rider S)</t>
  </si>
  <si>
    <t>C-14-1152-E-42T</t>
  </si>
  <si>
    <t>SPX Index</t>
  </si>
  <si>
    <t>Field</t>
  </si>
  <si>
    <t>Dividend Yield</t>
  </si>
  <si>
    <t>EPS Growth</t>
  </si>
  <si>
    <t>Description</t>
  </si>
  <si>
    <t>Formula</t>
  </si>
  <si>
    <t>Hardpasted</t>
  </si>
  <si>
    <t>BEST_LTG_EPS</t>
  </si>
  <si>
    <t>8point3 Energy Partners LP</t>
  </si>
  <si>
    <t>Abengoa Yield Plc</t>
  </si>
  <si>
    <t>Atlantic Power Limited Partnership</t>
  </si>
  <si>
    <t>Berkshire Hathaway Energy</t>
  </si>
  <si>
    <t>Duke Energy Florida, LLC</t>
  </si>
  <si>
    <t>Duke Energy Progress, LLC</t>
  </si>
  <si>
    <t>Energy Future Competitive Holdings Company LLC</t>
  </si>
  <si>
    <t>Illinois Power Generating Company</t>
  </si>
  <si>
    <t>InfraREIT, Inc.</t>
  </si>
  <si>
    <t>Integrys Holding, Inc.</t>
  </si>
  <si>
    <t>Just Energy Group, Inc.</t>
  </si>
  <si>
    <t>NextEra Energy Partners, LP</t>
  </si>
  <si>
    <t>NRG REMA LLC</t>
  </si>
  <si>
    <t>Sol-Wind Renewable Power, LP</t>
  </si>
  <si>
    <t>Southern California Edison Company</t>
  </si>
  <si>
    <t>Spark Energy, Inc.</t>
  </si>
  <si>
    <t>SunEdison, Inc.</t>
  </si>
  <si>
    <t>Talen Energy Corporation</t>
  </si>
  <si>
    <t>Talen Energy Supply, LLC</t>
  </si>
  <si>
    <t>TerraForm Power, Inc.</t>
  </si>
  <si>
    <t>WEC Energy Group, Inc.</t>
  </si>
  <si>
    <t>CAFD</t>
  </si>
  <si>
    <t>ABY</t>
  </si>
  <si>
    <t>HIFR</t>
  </si>
  <si>
    <t>JE</t>
  </si>
  <si>
    <t>NEP</t>
  </si>
  <si>
    <t>NYLD.A</t>
  </si>
  <si>
    <t>SPKE</t>
  </si>
  <si>
    <t>SUNE</t>
  </si>
  <si>
    <t>TLN</t>
  </si>
  <si>
    <t>TERP</t>
  </si>
  <si>
    <t>Current/Restated</t>
  </si>
  <si>
    <t>Total Regulated Revenue</t>
  </si>
  <si>
    <t>Electric Revenue as % of Regulated Revenue</t>
  </si>
  <si>
    <t>Revenue from Regulated Utility Operations (Billions)1</t>
  </si>
  <si>
    <t>Electricity as % of Utility Revenue1</t>
  </si>
  <si>
    <t>Implied Forward Yield</t>
  </si>
  <si>
    <t>Median Forecast</t>
  </si>
  <si>
    <t>Q1 2016</t>
  </si>
  <si>
    <t>Q2 2016</t>
  </si>
  <si>
    <t>Q3 2016</t>
  </si>
  <si>
    <t>Q4 2016</t>
  </si>
  <si>
    <t>Q1 2017</t>
  </si>
  <si>
    <r>
      <t>Return on Equity</t>
    </r>
    <r>
      <rPr>
        <b/>
        <vertAlign val="superscript"/>
        <sz val="12"/>
        <rFont val="Times New Roman"/>
        <family val="1"/>
      </rPr>
      <t>3,6</t>
    </r>
  </si>
  <si>
    <r>
      <t xml:space="preserve">Rav=R*[(2*V16)/(V15+V16)].  This formula transforms the end-of-year projected </t>
    </r>
    <r>
      <rPr>
        <i/>
        <sz val="12"/>
        <rFont val="Times New Roman"/>
        <family val="1"/>
      </rPr>
      <t>Value Line</t>
    </r>
    <r>
      <rPr>
        <sz val="12"/>
        <rFont val="Times New Roman"/>
        <family val="1"/>
      </rPr>
      <t xml:space="preserve"> return on equity into a mid-year return on equity.</t>
    </r>
  </si>
  <si>
    <t>B*R=B*Rav.</t>
  </si>
  <si>
    <t>Source: Exhibit No. KGS-10.</t>
  </si>
  <si>
    <t>The formula used is Risk Premium  = [[Do*(1+g)]+g] - Rf. See Exhibit No. KGS-13.</t>
  </si>
  <si>
    <t>Allowed ROE for Other Electric Utilities (2013)</t>
  </si>
  <si>
    <t>Allowed ROE for Other Electric Utilities (2014)</t>
  </si>
  <si>
    <t>允䅁䅁䄴䅁䍁䅁䅁䅁䅁䅁䅁杙䅁䕁䅅兤あ䝁䅧睢祂䝁䅫来求䝁䅑䅉䙂䡁䅅兤灂䡁䅑入杁䙁䅉兙あ䝁䅫睢杁䍁䅧兊杁䝁䄸杚杁䙁䅑睢あ䝁䅅䅢杁䕁䅍兙睂䝁䅫䅤桂䝁䅷克杁䍁䅧兊灁䅁䅁兂䅁䑁䅧䅁䉂䡁䅕䅤潂䝁䄸杣灂䡁䅯党歂䍁䅁杕桂䡁䅑党杁䕁䅉兙穂䝁䅕䅉潁䍁䅑䅍睁䑁䅁克䅁䅁䅳䅁佂䅁䅁兑ㅂ䡁䅑䅡療䡁䅉兡㙂䝁䅕䅚杁䙁䅉兙あ䝁䅕䅉䍂䝁䅅督求䍁䅁杖桂䝁䅷兤桂䡁䅑兡療䝁䄴䅉乂䝁䅕䅤潂䝁䄸䅚杁䅁䅁䅄䅁䝁䅁䅁䉂䡁䅕䅤潂䝁䄸杣灂䡁䅯党歂䍁䅁杕桂䡁䅑党杁䕁䅍兙穂䝁䅕䅉啂䝁䅕督あ䍁䅁兗求䝁䅅杣杁䕁䅕杢歂䍁䅁䅋瑂䝁䄰睌歂䝁䅑睌㕂䡁䅫入㕂䍁䅫䅁䥁䅁䅁杓䅁䕁䅅兤あ䝁䅧睢祂䝁䅫来求䝁䅑䅉卂䝁䅅䅤求䍁䅁睑潂䝁䅅杢湂䝁䅕䅉䉂䝁䄰睢ㅂ䝁䄴䅤杁䍁䅧䅊睁䑁䅁䅍灁䅁䅁权䅁䕁䅙䅁䉂䡁䅕䅤潂䝁䄸杣灂䡁䅯党歂䍁䅁杕求䡁䅑兤祂䝁䄴䅉療䝁䄴䅉卂䝁䅅䅤求䍁䅁村桂䡁䅍党杁䍁䅧兊灁䅁䅁杂䅁䉁䅷䅁䑂䝁䄸兢睂䝁䅅杢㕂䍁䅁杔桂䝁䄰党杁䅁䅁允䅁䉁䄴䅁䕂䝁䄸睙牂䝁䅕䅤杁䕁䄴兤瑂䝁䅉党祂䍁䅁䅁䍁䅁䅁杔䅁䙁䅉兙あ䝁䅕䅉䑂䝁䅅督求䍁䅁睑療䝁䄰䅣獂䝁䅕䅤灂䝁䄸杢杁䕁䅑兙あ䝁䅕䅉潁䝁䄰兢癁䝁䅑䅚癁䡁䅫入㕂䡁䅫克䅁䅁䅣䅁㑁䅁䅁杕桂䡁䅑党杁䕁䅍兙穂䝁䅕䅉䕂䡁䅕杣桂䡁䅑兡療䝁䄴䅉潁䝁䄰睢畂䡁䅑䅡穂䍁䅫䅁乁䅁䅁杈䅁䙁䅉兙あ䝁䅕䅉䑂䝁䅅督求䍁䅁睔䩂䕁䅑䅉䅁䅁䅍䅁捁䅁䅁睕求䡁䅉杤灂䝁䅍党杁䙁䅑入睂䝁䅕䅉䅁䅁䅫䅁睁䅁䅁兖獂䡁䅑兡瑂䝁䅅䅤求䍁䅁䅕桂䡁䅉党畂䡁䅑䅉啂䝁䅫睙牂䝁䅕杣杁䅁䅁䅂䅁䅁䅁䅁㵁</t>
  </si>
  <si>
    <t>=BDH(G4,A3,A4,A5,"cols=2;rows=5759")</t>
  </si>
  <si>
    <t>UTIL Index Formula</t>
  </si>
  <si>
    <t>INDU Index Formula</t>
  </si>
  <si>
    <t>=BDH(I4,A3,A4,A5,"cols=2;rows=5758")</t>
  </si>
  <si>
    <t>Q2 2017</t>
  </si>
  <si>
    <t>Source: FactSet</t>
  </si>
  <si>
    <t>03/18/2016</t>
  </si>
  <si>
    <t>03/17/2016</t>
  </si>
  <si>
    <t>03/16/2016</t>
  </si>
  <si>
    <t>03/15/2016</t>
  </si>
  <si>
    <t>03/14/2016</t>
  </si>
  <si>
    <t>03/11/2016</t>
  </si>
  <si>
    <t>03/10/2016</t>
  </si>
  <si>
    <t>03/09/2016</t>
  </si>
  <si>
    <t>03/08/2016</t>
  </si>
  <si>
    <t>03/07/2016</t>
  </si>
  <si>
    <t>03/04/2016</t>
  </si>
  <si>
    <t>03/03/2016</t>
  </si>
  <si>
    <t>03/02/2016</t>
  </si>
  <si>
    <t>03/01/2016</t>
  </si>
  <si>
    <t>02/29/2016</t>
  </si>
  <si>
    <t>02/26/2016</t>
  </si>
  <si>
    <t>02/25/2016</t>
  </si>
  <si>
    <t>02/24/2016</t>
  </si>
  <si>
    <t>02/23/2016</t>
  </si>
  <si>
    <t>02/22/2016</t>
  </si>
  <si>
    <t>02/19/2016</t>
  </si>
  <si>
    <t>02/18/2016</t>
  </si>
  <si>
    <t>02/17/2016</t>
  </si>
  <si>
    <t>02/16/2016</t>
  </si>
  <si>
    <t>02/15/2016</t>
  </si>
  <si>
    <t>02/12/2016</t>
  </si>
  <si>
    <t>02/11/2016</t>
  </si>
  <si>
    <t>02/10/2016</t>
  </si>
  <si>
    <t>02/09/2016</t>
  </si>
  <si>
    <t>02/08/2016</t>
  </si>
  <si>
    <t>02/05/2016</t>
  </si>
  <si>
    <t>02/04/2016</t>
  </si>
  <si>
    <t>02/03/2016</t>
  </si>
  <si>
    <t>02/02/2016</t>
  </si>
  <si>
    <t>02/01/2016</t>
  </si>
  <si>
    <t>01/31/2016</t>
  </si>
  <si>
    <t>01/29/2016</t>
  </si>
  <si>
    <t>01/28/2016</t>
  </si>
  <si>
    <t>01/27/2016</t>
  </si>
  <si>
    <t>01/26/2016</t>
  </si>
  <si>
    <t>01/25/2016</t>
  </si>
  <si>
    <t>01/22/2016</t>
  </si>
  <si>
    <t>01/21/2016</t>
  </si>
  <si>
    <t>01/20/2016</t>
  </si>
  <si>
    <t>01/19/2016</t>
  </si>
  <si>
    <t>01/18/2016</t>
  </si>
  <si>
    <t>01/15/2016</t>
  </si>
  <si>
    <t>01/14/2016</t>
  </si>
  <si>
    <t>01/13/2016</t>
  </si>
  <si>
    <t>01/12/2016</t>
  </si>
  <si>
    <t>01/11/2016</t>
  </si>
  <si>
    <t>01/08/2016</t>
  </si>
  <si>
    <t>01/07/2016</t>
  </si>
  <si>
    <t>01/06/2016</t>
  </si>
  <si>
    <t>01/05/2016</t>
  </si>
  <si>
    <t>01/04/2016</t>
  </si>
  <si>
    <t>12/31/2015</t>
  </si>
  <si>
    <t>12/30/2015</t>
  </si>
  <si>
    <t>12/29/2015</t>
  </si>
  <si>
    <t>12/28/2015</t>
  </si>
  <si>
    <t>12/24/2015</t>
  </si>
  <si>
    <t>12/23/2015</t>
  </si>
  <si>
    <t>12/22/2015</t>
  </si>
  <si>
    <t>12/21/2015</t>
  </si>
  <si>
    <t>12/18/2015</t>
  </si>
  <si>
    <t>12/17/2015</t>
  </si>
  <si>
    <t>12/16/2015</t>
  </si>
  <si>
    <t>12/15/2015</t>
  </si>
  <si>
    <t>12/14/2015</t>
  </si>
  <si>
    <t>12/11/2015</t>
  </si>
  <si>
    <t>12/10/2015</t>
  </si>
  <si>
    <t>12/09/2015</t>
  </si>
  <si>
    <t>12/08/2015</t>
  </si>
  <si>
    <t>12/07/2015</t>
  </si>
  <si>
    <t>12/04/2015</t>
  </si>
  <si>
    <t>12/03/2015</t>
  </si>
  <si>
    <t>12/02/2015</t>
  </si>
  <si>
    <t>12/01/2015</t>
  </si>
  <si>
    <t>11/30/2015</t>
  </si>
  <si>
    <t>11/27/2015</t>
  </si>
  <si>
    <t>11/26/2015</t>
  </si>
  <si>
    <t>11/25/2015</t>
  </si>
  <si>
    <t>11/24/2015</t>
  </si>
  <si>
    <t>11/23/2015</t>
  </si>
  <si>
    <t>11/20/2015</t>
  </si>
  <si>
    <t>11/18/2015</t>
  </si>
  <si>
    <t>11/17/2015</t>
  </si>
  <si>
    <t>11/16/2015</t>
  </si>
  <si>
    <t>11/13/2015</t>
  </si>
  <si>
    <t>11/12/2015</t>
  </si>
  <si>
    <t>11/11/2015</t>
  </si>
  <si>
    <t>11/10/2015</t>
  </si>
  <si>
    <t>11/09/2015</t>
  </si>
  <si>
    <t>11/06/2015</t>
  </si>
  <si>
    <t>11/05/2015</t>
  </si>
  <si>
    <t>11/04/2015</t>
  </si>
  <si>
    <t>11/03/2015</t>
  </si>
  <si>
    <t>11/02/2015</t>
  </si>
  <si>
    <t>10/31/2015</t>
  </si>
  <si>
    <t>10/30/2015</t>
  </si>
  <si>
    <t>10/29/2015</t>
  </si>
  <si>
    <t>10/28/2015</t>
  </si>
  <si>
    <t>10/27/2015</t>
  </si>
  <si>
    <t>10/26/2015</t>
  </si>
  <si>
    <t>10/23/2015</t>
  </si>
  <si>
    <t>10/22/2015</t>
  </si>
  <si>
    <t>10/21/2015</t>
  </si>
  <si>
    <t>10/20/2015</t>
  </si>
  <si>
    <t>10/19/2015</t>
  </si>
  <si>
    <t>10/16/2015</t>
  </si>
  <si>
    <t>10/14/2015</t>
  </si>
  <si>
    <t>10/13/2015</t>
  </si>
  <si>
    <t>10/12/2015</t>
  </si>
  <si>
    <t>10/09/2015</t>
  </si>
  <si>
    <t>10/08/2015</t>
  </si>
  <si>
    <t>10/07/2015</t>
  </si>
  <si>
    <t>10/06/2015</t>
  </si>
  <si>
    <t>10/05/2015</t>
  </si>
  <si>
    <t>10/02/2015</t>
  </si>
  <si>
    <t>10/01/2015</t>
  </si>
  <si>
    <t>09/30/2015</t>
  </si>
  <si>
    <t>09/29/2015</t>
  </si>
  <si>
    <t>09/28/2015</t>
  </si>
  <si>
    <t>09/25/2015</t>
  </si>
  <si>
    <t>09/24/2015</t>
  </si>
  <si>
    <t>09/23/2015</t>
  </si>
  <si>
    <t>09/22/2015</t>
  </si>
  <si>
    <t>09/21/2015</t>
  </si>
  <si>
    <t>09/18/2015</t>
  </si>
  <si>
    <t>09/17/2015</t>
  </si>
  <si>
    <t>09/16/2015</t>
  </si>
  <si>
    <t>09/15/2015</t>
  </si>
  <si>
    <t>09/14/2015</t>
  </si>
  <si>
    <t>09/11/2015</t>
  </si>
  <si>
    <t>09/10/2015</t>
  </si>
  <si>
    <t>09/09/2015</t>
  </si>
  <si>
    <t>09/08/2015</t>
  </si>
  <si>
    <t>09/07/2015</t>
  </si>
  <si>
    <t>09/04/2015</t>
  </si>
  <si>
    <t>09/03/2015</t>
  </si>
  <si>
    <t>09/02/2015</t>
  </si>
  <si>
    <t>09/01/2015</t>
  </si>
  <si>
    <t>08/31/2015</t>
  </si>
  <si>
    <t>08/28/2015</t>
  </si>
  <si>
    <t>08/27/2015</t>
  </si>
  <si>
    <t>08/26/2015</t>
  </si>
  <si>
    <t>08/25/2015</t>
  </si>
  <si>
    <t>08/24/2015</t>
  </si>
  <si>
    <t>08/21/2015</t>
  </si>
  <si>
    <t>08/20/2015</t>
  </si>
  <si>
    <t>08/19/2015</t>
  </si>
  <si>
    <t>08/18/2015</t>
  </si>
  <si>
    <t>08/17/2015</t>
  </si>
  <si>
    <t>08/14/2015</t>
  </si>
  <si>
    <t>08/13/2015</t>
  </si>
  <si>
    <t>08/12/2015</t>
  </si>
  <si>
    <t>08/11/2015</t>
  </si>
  <si>
    <t>08/10/2015</t>
  </si>
  <si>
    <t>08/07/2015</t>
  </si>
  <si>
    <t>08/06/2015</t>
  </si>
  <si>
    <t>08/05/2015</t>
  </si>
  <si>
    <t>08/04/2015</t>
  </si>
  <si>
    <t>08/03/2015</t>
  </si>
  <si>
    <t>07/31/2015</t>
  </si>
  <si>
    <t>07/30/2015</t>
  </si>
  <si>
    <t>07/29/2015</t>
  </si>
  <si>
    <t>07/28/2015</t>
  </si>
  <si>
    <t>07/27/2015</t>
  </si>
  <si>
    <t>07/24/2015</t>
  </si>
  <si>
    <t>07/23/2015</t>
  </si>
  <si>
    <t>07/22/2015</t>
  </si>
  <si>
    <t>07/21/2015</t>
  </si>
  <si>
    <t>07/20/2015</t>
  </si>
  <si>
    <t>07/17/2015</t>
  </si>
  <si>
    <t>07/16/2015</t>
  </si>
  <si>
    <t>07/15/2015</t>
  </si>
  <si>
    <t>07/14/2015</t>
  </si>
  <si>
    <t>07/13/2015</t>
  </si>
  <si>
    <t>07/10/2015</t>
  </si>
  <si>
    <t>07/09/2015</t>
  </si>
  <si>
    <t>07/08/2015</t>
  </si>
  <si>
    <t>07/07/2015</t>
  </si>
  <si>
    <t>07/06/2015</t>
  </si>
  <si>
    <t>07/03/2015</t>
  </si>
  <si>
    <t>07/02/2015</t>
  </si>
  <si>
    <t>07/01/2015</t>
  </si>
  <si>
    <t>06/30/2015</t>
  </si>
  <si>
    <t>06/29/2015</t>
  </si>
  <si>
    <t>06/26/2015</t>
  </si>
  <si>
    <t>06/25/2015</t>
  </si>
  <si>
    <t>06/24/2015</t>
  </si>
  <si>
    <t>06/23/2015</t>
  </si>
  <si>
    <t>06/22/2015</t>
  </si>
  <si>
    <t>06/19/2015</t>
  </si>
  <si>
    <t>06/18/2015</t>
  </si>
  <si>
    <t>06/17/2015</t>
  </si>
  <si>
    <t>06/16/2015</t>
  </si>
  <si>
    <t>06/15/2015</t>
  </si>
  <si>
    <t>06/12/2015</t>
  </si>
  <si>
    <t>06/11/2015</t>
  </si>
  <si>
    <t>06/10/2015</t>
  </si>
  <si>
    <t>06/09/2015</t>
  </si>
  <si>
    <t>06/08/2015</t>
  </si>
  <si>
    <t>06/05/2015</t>
  </si>
  <si>
    <t>06/04/2015</t>
  </si>
  <si>
    <t>06/03/2015</t>
  </si>
  <si>
    <t>06/02/2015</t>
  </si>
  <si>
    <t>06/01/2015</t>
  </si>
  <si>
    <t>05/31/2015</t>
  </si>
  <si>
    <t>05/29/2015</t>
  </si>
  <si>
    <t>05/28/2015</t>
  </si>
  <si>
    <t>05/27/2015</t>
  </si>
  <si>
    <t>05/26/2015</t>
  </si>
  <si>
    <t>05/22/2015</t>
  </si>
  <si>
    <t>05/21/2015</t>
  </si>
  <si>
    <t>05/20/2015</t>
  </si>
  <si>
    <t>05/19/2015</t>
  </si>
  <si>
    <t>05/18/2015</t>
  </si>
  <si>
    <t>05/15/2015</t>
  </si>
  <si>
    <t>05/14/2015</t>
  </si>
  <si>
    <t>05/13/2015</t>
  </si>
  <si>
    <t>05/12/2015</t>
  </si>
  <si>
    <t>05/11/2015</t>
  </si>
  <si>
    <t>05/08/2015</t>
  </si>
  <si>
    <t>05/07/2015</t>
  </si>
  <si>
    <t>05/06/2015</t>
  </si>
  <si>
    <t>05/05/2015</t>
  </si>
  <si>
    <t>05/04/2015</t>
  </si>
  <si>
    <t>05/01/2015</t>
  </si>
  <si>
    <t>04/30/2015</t>
  </si>
  <si>
    <t>04/29/2015</t>
  </si>
  <si>
    <t>04/28/2015</t>
  </si>
  <si>
    <t>04/27/2015</t>
  </si>
  <si>
    <t>04/24/2015</t>
  </si>
  <si>
    <t>04/23/2015</t>
  </si>
  <si>
    <t>04/22/2015</t>
  </si>
  <si>
    <t>04/21/2015</t>
  </si>
  <si>
    <t>04/20/2015</t>
  </si>
  <si>
    <t>04/17/2015</t>
  </si>
  <si>
    <t>04/16/2015</t>
  </si>
  <si>
    <t>04/15/2015</t>
  </si>
  <si>
    <t>04/14/2015</t>
  </si>
  <si>
    <t>04/13/2015</t>
  </si>
  <si>
    <t>04/10/2015</t>
  </si>
  <si>
    <t>04/09/2015</t>
  </si>
  <si>
    <t>04/08/2015</t>
  </si>
  <si>
    <t>04/07/2015</t>
  </si>
  <si>
    <t>04/06/2015</t>
  </si>
  <si>
    <t>04/02/2015</t>
  </si>
  <si>
    <t>04/01/2015</t>
  </si>
  <si>
    <t>03/31/2015</t>
  </si>
  <si>
    <t>03/30/2015</t>
  </si>
  <si>
    <t>03/27/2015</t>
  </si>
  <si>
    <t>03/26/2015</t>
  </si>
  <si>
    <t>03/25/2015</t>
  </si>
  <si>
    <t>03/24/2015</t>
  </si>
  <si>
    <t>03/23/2015</t>
  </si>
  <si>
    <t>03/20/2015</t>
  </si>
  <si>
    <t>03/19/2015</t>
  </si>
  <si>
    <t>03/18/2015</t>
  </si>
  <si>
    <t>03/17/2015</t>
  </si>
  <si>
    <t>03/16/2015</t>
  </si>
  <si>
    <t>03/13/2015</t>
  </si>
  <si>
    <t>03/12/2015</t>
  </si>
  <si>
    <t>03/11/2015</t>
  </si>
  <si>
    <t>03/10/2015</t>
  </si>
  <si>
    <t>03/09/2015</t>
  </si>
  <si>
    <t>03/06/2015</t>
  </si>
  <si>
    <t>03/05/2015</t>
  </si>
  <si>
    <t>03/04/2015</t>
  </si>
  <si>
    <t>03/03/2015</t>
  </si>
  <si>
    <t>03/02/2015</t>
  </si>
  <si>
    <t>02/28/2015</t>
  </si>
  <si>
    <t>02/27/2015</t>
  </si>
  <si>
    <t>02/26/2015</t>
  </si>
  <si>
    <t>02/25/2015</t>
  </si>
  <si>
    <t>02/24/2015</t>
  </si>
  <si>
    <t>02/23/2015</t>
  </si>
  <si>
    <t>02/20/2015</t>
  </si>
  <si>
    <t>02/19/2015</t>
  </si>
  <si>
    <t>02/18/2015</t>
  </si>
  <si>
    <t>02/17/2015</t>
  </si>
  <si>
    <t>02/16/2015</t>
  </si>
  <si>
    <t>02/13/2015</t>
  </si>
  <si>
    <t>02/12/2015</t>
  </si>
  <si>
    <t>02/11/2015</t>
  </si>
  <si>
    <t>02/10/2015</t>
  </si>
  <si>
    <t>02/09/2015</t>
  </si>
  <si>
    <t>02/06/2015</t>
  </si>
  <si>
    <t>02/05/2015</t>
  </si>
  <si>
    <t>02/04/2015</t>
  </si>
  <si>
    <t>02/03/2015</t>
  </si>
  <si>
    <t>02/02/2015</t>
  </si>
  <si>
    <t>01/31/2015</t>
  </si>
  <si>
    <t>01/30/2015</t>
  </si>
  <si>
    <t>01/29/2015</t>
  </si>
  <si>
    <t>01/28/2015</t>
  </si>
  <si>
    <t>01/27/2015</t>
  </si>
  <si>
    <t>01/26/2015</t>
  </si>
  <si>
    <t>01/23/2015</t>
  </si>
  <si>
    <t>01/22/2015</t>
  </si>
  <si>
    <t>01/21/2015</t>
  </si>
  <si>
    <t>01/20/2015</t>
  </si>
  <si>
    <t>01/19/2015</t>
  </si>
  <si>
    <t>01/16/2015</t>
  </si>
  <si>
    <t>01/15/2015</t>
  </si>
  <si>
    <t>01/14/2015</t>
  </si>
  <si>
    <t>01/13/2015</t>
  </si>
  <si>
    <t>01/12/2015</t>
  </si>
  <si>
    <t>01/09/2015</t>
  </si>
  <si>
    <t>01/08/2015</t>
  </si>
  <si>
    <t>01/07/2015</t>
  </si>
  <si>
    <t>01/06/2015</t>
  </si>
  <si>
    <t>01/05/2015</t>
  </si>
  <si>
    <t>01/02/2015</t>
  </si>
  <si>
    <t>12/31/2014</t>
  </si>
  <si>
    <t>12/30/2014</t>
  </si>
  <si>
    <t>12/29/2014</t>
  </si>
  <si>
    <t>12/26/2014</t>
  </si>
  <si>
    <t>12/24/2014</t>
  </si>
  <si>
    <t>12/23/2014</t>
  </si>
  <si>
    <t>12/22/2014</t>
  </si>
  <si>
    <t>12/19/2014</t>
  </si>
  <si>
    <t>12/16/2014</t>
  </si>
  <si>
    <t>12/15/2014</t>
  </si>
  <si>
    <t>12/09/2014</t>
  </si>
  <si>
    <t>12/08/2014</t>
  </si>
  <si>
    <t>12/05/2014</t>
  </si>
  <si>
    <t>12/04/2014</t>
  </si>
  <si>
    <t>12/03/2014</t>
  </si>
  <si>
    <t>12/02/2014</t>
  </si>
  <si>
    <t>12/01/2014</t>
  </si>
  <si>
    <t>11/30/2014</t>
  </si>
  <si>
    <t>11/28/2014</t>
  </si>
  <si>
    <t>11/27/2014</t>
  </si>
  <si>
    <t>11/25/2014</t>
  </si>
  <si>
    <t>11/24/2014</t>
  </si>
  <si>
    <t>11/21/2014</t>
  </si>
  <si>
    <t>11/20/2014</t>
  </si>
  <si>
    <t>11/19/2014</t>
  </si>
  <si>
    <t>11/18/2014</t>
  </si>
  <si>
    <t>11/17/2014</t>
  </si>
  <si>
    <t>11/13/2014</t>
  </si>
  <si>
    <t>11/12/2014</t>
  </si>
  <si>
    <t>11/11/2014</t>
  </si>
  <si>
    <t>11/10/2014</t>
  </si>
  <si>
    <t>11/07/2014</t>
  </si>
  <si>
    <t>11/06/2014</t>
  </si>
  <si>
    <t>11/05/2014</t>
  </si>
  <si>
    <t>11/04/2014</t>
  </si>
  <si>
    <t>11/03/2014</t>
  </si>
  <si>
    <t>10/31/2014</t>
  </si>
  <si>
    <t>10/30/2014</t>
  </si>
  <si>
    <t>10/29/2014</t>
  </si>
  <si>
    <t>10/28/2014</t>
  </si>
  <si>
    <t>10/27/2014</t>
  </si>
  <si>
    <t>10/24/2014</t>
  </si>
  <si>
    <t>10/23/2014</t>
  </si>
  <si>
    <t>10/22/2014</t>
  </si>
  <si>
    <t>10/21/2014</t>
  </si>
  <si>
    <t>10/20/2014</t>
  </si>
  <si>
    <t>10/17/2014</t>
  </si>
  <si>
    <t>10/16/2014</t>
  </si>
  <si>
    <t>10/15/2014</t>
  </si>
  <si>
    <t>10/14/2014</t>
  </si>
  <si>
    <t>10/13/2014</t>
  </si>
  <si>
    <t>10/10/2014</t>
  </si>
  <si>
    <t>10/09/2014</t>
  </si>
  <si>
    <t>10/08/2014</t>
  </si>
  <si>
    <t>10/07/2014</t>
  </si>
  <si>
    <t>10/06/2014</t>
  </si>
  <si>
    <t>10/03/2014</t>
  </si>
  <si>
    <t>10/02/2014</t>
  </si>
  <si>
    <t>10/01/2014</t>
  </si>
  <si>
    <t>09/30/2014</t>
  </si>
  <si>
    <t>09/29/2014</t>
  </si>
  <si>
    <t>09/26/2014</t>
  </si>
  <si>
    <t>09/25/2014</t>
  </si>
  <si>
    <t>09/24/2014</t>
  </si>
  <si>
    <t>09/23/2014</t>
  </si>
  <si>
    <t>09/22/2014</t>
  </si>
  <si>
    <t>09/19/2014</t>
  </si>
  <si>
    <t>09/18/2014</t>
  </si>
  <si>
    <t>09/17/2014</t>
  </si>
  <si>
    <t>09/16/2014</t>
  </si>
  <si>
    <t>09/15/2014</t>
  </si>
  <si>
    <t>09/12/2014</t>
  </si>
  <si>
    <t>09/11/2014</t>
  </si>
  <si>
    <t>09/10/2014</t>
  </si>
  <si>
    <t>09/09/2014</t>
  </si>
  <si>
    <t>09/08/2014</t>
  </si>
  <si>
    <t>09/05/2014</t>
  </si>
  <si>
    <t>09/04/2014</t>
  </si>
  <si>
    <t>09/03/2014</t>
  </si>
  <si>
    <t>09/02/2014</t>
  </si>
  <si>
    <t>09/01/2014</t>
  </si>
  <si>
    <t>08/31/2014</t>
  </si>
  <si>
    <t>08/29/2014</t>
  </si>
  <si>
    <t>08/28/2014</t>
  </si>
  <si>
    <t>08/27/2014</t>
  </si>
  <si>
    <t>08/26/2014</t>
  </si>
  <si>
    <t>08/25/2014</t>
  </si>
  <si>
    <t>08/22/2014</t>
  </si>
  <si>
    <t>08/21/2014</t>
  </si>
  <si>
    <t>08/20/2014</t>
  </si>
  <si>
    <t>08/19/2014</t>
  </si>
  <si>
    <t>08/18/2014</t>
  </si>
  <si>
    <t>08/15/2014</t>
  </si>
  <si>
    <t>08/14/2014</t>
  </si>
  <si>
    <t>08/13/2014</t>
  </si>
  <si>
    <t>08/12/2014</t>
  </si>
  <si>
    <t>08/11/2014</t>
  </si>
  <si>
    <t>08/08/2014</t>
  </si>
  <si>
    <t>08/07/2014</t>
  </si>
  <si>
    <t>08/06/2014</t>
  </si>
  <si>
    <t>08/05/2014</t>
  </si>
  <si>
    <t>08/04/2014</t>
  </si>
  <si>
    <t>08/01/2014</t>
  </si>
  <si>
    <t>07/31/2014</t>
  </si>
  <si>
    <t>07/30/2014</t>
  </si>
  <si>
    <t>07/29/2014</t>
  </si>
  <si>
    <t>07/28/2014</t>
  </si>
  <si>
    <t>07/25/2014</t>
  </si>
  <si>
    <t>07/24/2014</t>
  </si>
  <si>
    <t>07/23/2014</t>
  </si>
  <si>
    <t>07/22/2014</t>
  </si>
  <si>
    <t>07/21/2014</t>
  </si>
  <si>
    <t>07/18/2014</t>
  </si>
  <si>
    <t>07/17/2014</t>
  </si>
  <si>
    <t>07/16/2014</t>
  </si>
  <si>
    <t>07/15/2014</t>
  </si>
  <si>
    <t>07/14/2014</t>
  </si>
  <si>
    <t>07/11/2014</t>
  </si>
  <si>
    <t>07/10/2014</t>
  </si>
  <si>
    <t>07/09/2014</t>
  </si>
  <si>
    <t>07/08/2014</t>
  </si>
  <si>
    <t>07/07/2014</t>
  </si>
  <si>
    <t>07/04/2014</t>
  </si>
  <si>
    <t>07/03/2014</t>
  </si>
  <si>
    <t>07/02/2014</t>
  </si>
  <si>
    <t>07/01/2014</t>
  </si>
  <si>
    <t>06/30/2014</t>
  </si>
  <si>
    <t>06/27/2014</t>
  </si>
  <si>
    <t>06/26/2014</t>
  </si>
  <si>
    <t>06/25/2014</t>
  </si>
  <si>
    <t>06/24/2014</t>
  </si>
  <si>
    <t>06/23/2014</t>
  </si>
  <si>
    <t>06/20/2014</t>
  </si>
  <si>
    <t>06/19/2014</t>
  </si>
  <si>
    <t>06/18/2014</t>
  </si>
  <si>
    <t>06/17/2014</t>
  </si>
  <si>
    <t>06/16/2014</t>
  </si>
  <si>
    <t>06/13/2014</t>
  </si>
  <si>
    <t>06/12/2014</t>
  </si>
  <si>
    <t>06/11/2014</t>
  </si>
  <si>
    <t>06/10/2014</t>
  </si>
  <si>
    <t>06/09/2014</t>
  </si>
  <si>
    <t>06/06/2014</t>
  </si>
  <si>
    <t>06/05/2014</t>
  </si>
  <si>
    <t>06/04/2014</t>
  </si>
  <si>
    <t>06/03/2014</t>
  </si>
  <si>
    <t>06/02/2014</t>
  </si>
  <si>
    <t>05/31/2014</t>
  </si>
  <si>
    <t>05/30/2014</t>
  </si>
  <si>
    <t>05/29/2014</t>
  </si>
  <si>
    <t>05/28/2014</t>
  </si>
  <si>
    <t>05/27/2014</t>
  </si>
  <si>
    <t>05/26/2014</t>
  </si>
  <si>
    <t>05/23/2014</t>
  </si>
  <si>
    <t>05/22/2014</t>
  </si>
  <si>
    <t>05/21/2014</t>
  </si>
  <si>
    <t>05/20/2014</t>
  </si>
  <si>
    <t>05/19/2014</t>
  </si>
  <si>
    <t>05/16/2014</t>
  </si>
  <si>
    <t>05/15/2014</t>
  </si>
  <si>
    <t>05/14/2014</t>
  </si>
  <si>
    <t>05/13/2014</t>
  </si>
  <si>
    <t>05/12/2014</t>
  </si>
  <si>
    <t>05/09/2014</t>
  </si>
  <si>
    <t>05/08/2014</t>
  </si>
  <si>
    <t>05/07/2014</t>
  </si>
  <si>
    <t>05/06/2014</t>
  </si>
  <si>
    <t>05/05/2014</t>
  </si>
  <si>
    <t>05/02/2014</t>
  </si>
  <si>
    <t>05/01/2014</t>
  </si>
  <si>
    <t>04/30/2014</t>
  </si>
  <si>
    <t>04/29/2014</t>
  </si>
  <si>
    <t>04/28/2014</t>
  </si>
  <si>
    <t>04/25/2014</t>
  </si>
  <si>
    <t>04/24/2014</t>
  </si>
  <si>
    <t>04/23/2014</t>
  </si>
  <si>
    <t>04/22/2014</t>
  </si>
  <si>
    <t>04/21/2014</t>
  </si>
  <si>
    <t>04/17/2014</t>
  </si>
  <si>
    <t>04/16/2014</t>
  </si>
  <si>
    <t>04/15/2014</t>
  </si>
  <si>
    <t>04/14/2014</t>
  </si>
  <si>
    <t>04/11/2014</t>
  </si>
  <si>
    <t>04/10/2014</t>
  </si>
  <si>
    <t>04/09/2014</t>
  </si>
  <si>
    <t>04/08/2014</t>
  </si>
  <si>
    <t>04/07/2014</t>
  </si>
  <si>
    <t>04/04/2014</t>
  </si>
  <si>
    <t>04/03/2014</t>
  </si>
  <si>
    <t>04/02/2014</t>
  </si>
  <si>
    <t>04/01/2014</t>
  </si>
  <si>
    <t>03/31/2014</t>
  </si>
  <si>
    <t>03/28/2014</t>
  </si>
  <si>
    <t>03/27/2014</t>
  </si>
  <si>
    <t>03/26/2014</t>
  </si>
  <si>
    <t>03/25/2014</t>
  </si>
  <si>
    <t>03/24/2014</t>
  </si>
  <si>
    <t>03/21/2014</t>
  </si>
  <si>
    <t>03/20/2014</t>
  </si>
  <si>
    <t>03/19/2014</t>
  </si>
  <si>
    <t>03/18/2014</t>
  </si>
  <si>
    <t>03/17/2014</t>
  </si>
  <si>
    <t>03/14/2014</t>
  </si>
  <si>
    <t>03/13/2014</t>
  </si>
  <si>
    <t>03/12/2014</t>
  </si>
  <si>
    <t>03/11/2014</t>
  </si>
  <si>
    <t>03/10/2014</t>
  </si>
  <si>
    <t>03/07/2014</t>
  </si>
  <si>
    <t>03/06/2014</t>
  </si>
  <si>
    <t>03/05/2014</t>
  </si>
  <si>
    <t>03/04/2014</t>
  </si>
  <si>
    <t>03/03/2014</t>
  </si>
  <si>
    <t>02/28/2014</t>
  </si>
  <si>
    <t>02/27/2014</t>
  </si>
  <si>
    <t>02/26/2014</t>
  </si>
  <si>
    <t>02/25/2014</t>
  </si>
  <si>
    <t>02/24/2014</t>
  </si>
  <si>
    <t>02/21/2014</t>
  </si>
  <si>
    <t>02/20/2014</t>
  </si>
  <si>
    <t>02/19/2014</t>
  </si>
  <si>
    <t>02/18/2014</t>
  </si>
  <si>
    <t>02/17/2014</t>
  </si>
  <si>
    <t>02/14/2014</t>
  </si>
  <si>
    <t>02/13/2014</t>
  </si>
  <si>
    <t>02/12/2014</t>
  </si>
  <si>
    <t>02/11/2014</t>
  </si>
  <si>
    <t>02/10/2014</t>
  </si>
  <si>
    <t>02/07/2014</t>
  </si>
  <si>
    <t>02/06/2014</t>
  </si>
  <si>
    <t>02/05/2014</t>
  </si>
  <si>
    <t>02/04/2014</t>
  </si>
  <si>
    <t>02/03/2014</t>
  </si>
  <si>
    <t>01/31/2014</t>
  </si>
  <si>
    <t>01/30/2014</t>
  </si>
  <si>
    <t>01/29/2014</t>
  </si>
  <si>
    <t>01/28/2014</t>
  </si>
  <si>
    <t>01/27/2014</t>
  </si>
  <si>
    <t>01/24/2014</t>
  </si>
  <si>
    <t>01/23/2014</t>
  </si>
  <si>
    <t>01/22/2014</t>
  </si>
  <si>
    <t>01/21/2014</t>
  </si>
  <si>
    <t>01/20/2014</t>
  </si>
  <si>
    <t>01/17/2014</t>
  </si>
  <si>
    <t>01/16/2014</t>
  </si>
  <si>
    <t>01/15/2014</t>
  </si>
  <si>
    <t>01/14/2014</t>
  </si>
  <si>
    <t>01/13/2014</t>
  </si>
  <si>
    <t>01/10/2014</t>
  </si>
  <si>
    <t>01/09/2014</t>
  </si>
  <si>
    <t>01/08/2014</t>
  </si>
  <si>
    <t>01/07/2014</t>
  </si>
  <si>
    <t>01/06/2014</t>
  </si>
  <si>
    <t>01/03/2014</t>
  </si>
  <si>
    <t>01/02/2014</t>
  </si>
  <si>
    <t>12/31/2013</t>
  </si>
  <si>
    <t>12/27/2013</t>
  </si>
  <si>
    <t>12/26/2013</t>
  </si>
  <si>
    <t>12/24/2013</t>
  </si>
  <si>
    <t>12/23/2013</t>
  </si>
  <si>
    <t>12/20/2013</t>
  </si>
  <si>
    <t>12/12/2013</t>
  </si>
  <si>
    <t>12/11/2013</t>
  </si>
  <si>
    <t>12/10/2013</t>
  </si>
  <si>
    <t>12/09/2013</t>
  </si>
  <si>
    <t>12/06/2013</t>
  </si>
  <si>
    <t>12/05/2013</t>
  </si>
  <si>
    <t>12/04/2013</t>
  </si>
  <si>
    <t>12/03/2013</t>
  </si>
  <si>
    <t>12/02/2013</t>
  </si>
  <si>
    <t>11/30/2013</t>
  </si>
  <si>
    <t>11/29/2013</t>
  </si>
  <si>
    <t>11/28/2013</t>
  </si>
  <si>
    <t>11/27/2013</t>
  </si>
  <si>
    <t>11/25/2013</t>
  </si>
  <si>
    <t>11/22/2013</t>
  </si>
  <si>
    <t>11/20/2013</t>
  </si>
  <si>
    <t>11/19/2013</t>
  </si>
  <si>
    <t>11/18/2013</t>
  </si>
  <si>
    <t>11/15/2013</t>
  </si>
  <si>
    <t>11/14/2013</t>
  </si>
  <si>
    <t>11/13/2013</t>
  </si>
  <si>
    <t>11/12/2013</t>
  </si>
  <si>
    <t>11/11/2013</t>
  </si>
  <si>
    <t>11/08/2013</t>
  </si>
  <si>
    <t>11/07/2013</t>
  </si>
  <si>
    <t>11/06/2013</t>
  </si>
  <si>
    <t>11/05/2013</t>
  </si>
  <si>
    <t>11/04/2013</t>
  </si>
  <si>
    <t>11/01/2013</t>
  </si>
  <si>
    <t>10/31/2013</t>
  </si>
  <si>
    <t>10/30/2013</t>
  </si>
  <si>
    <t>10/29/2013</t>
  </si>
  <si>
    <t>10/28/2013</t>
  </si>
  <si>
    <t>10/25/2013</t>
  </si>
  <si>
    <t>10/24/2013</t>
  </si>
  <si>
    <t>10/23/2013</t>
  </si>
  <si>
    <t>10/22/2013</t>
  </si>
  <si>
    <t>10/21/2013</t>
  </si>
  <si>
    <t>10/18/2013</t>
  </si>
  <si>
    <t>10/17/2013</t>
  </si>
  <si>
    <t>10/16/2013</t>
  </si>
  <si>
    <t>10/15/2013</t>
  </si>
  <si>
    <t>10/14/2013</t>
  </si>
  <si>
    <t>10/11/2013</t>
  </si>
  <si>
    <t>10/10/2013</t>
  </si>
  <si>
    <t>10/09/2013</t>
  </si>
  <si>
    <t>10/08/2013</t>
  </si>
  <si>
    <t>10/07/2013</t>
  </si>
  <si>
    <t>10/04/2013</t>
  </si>
  <si>
    <t>10/03/2013</t>
  </si>
  <si>
    <t>10/02/2013</t>
  </si>
  <si>
    <t>10/01/2013</t>
  </si>
  <si>
    <t>09/30/2013</t>
  </si>
  <si>
    <t>09/27/2013</t>
  </si>
  <si>
    <t>09/26/2013</t>
  </si>
  <si>
    <t>09/25/2013</t>
  </si>
  <si>
    <t>09/24/2013</t>
  </si>
  <si>
    <t>09/23/2013</t>
  </si>
  <si>
    <t>09/20/2013</t>
  </si>
  <si>
    <t>09/19/2013</t>
  </si>
  <si>
    <t>09/18/2013</t>
  </si>
  <si>
    <t>09/17/2013</t>
  </si>
  <si>
    <t>09/16/2013</t>
  </si>
  <si>
    <t>09/13/2013</t>
  </si>
  <si>
    <t>09/12/2013</t>
  </si>
  <si>
    <t>09/11/2013</t>
  </si>
  <si>
    <t>09/10/2013</t>
  </si>
  <si>
    <t>09/09/2013</t>
  </si>
  <si>
    <t>09/06/2013</t>
  </si>
  <si>
    <t>09/05/2013</t>
  </si>
  <si>
    <t>09/04/2013</t>
  </si>
  <si>
    <t>09/03/2013</t>
  </si>
  <si>
    <t>09/02/2013</t>
  </si>
  <si>
    <t>08/31/2013</t>
  </si>
  <si>
    <t>08/30/2013</t>
  </si>
  <si>
    <t>08/29/2013</t>
  </si>
  <si>
    <t>08/28/2013</t>
  </si>
  <si>
    <t>08/27/2013</t>
  </si>
  <si>
    <t>08/26/2013</t>
  </si>
  <si>
    <t>08/23/2013</t>
  </si>
  <si>
    <t>08/22/2013</t>
  </si>
  <si>
    <t>08/21/2013</t>
  </si>
  <si>
    <t>08/20/2013</t>
  </si>
  <si>
    <t>08/19/2013</t>
  </si>
  <si>
    <t>08/16/2013</t>
  </si>
  <si>
    <t>08/15/2013</t>
  </si>
  <si>
    <t>08/14/2013</t>
  </si>
  <si>
    <t>08/13/2013</t>
  </si>
  <si>
    <t>08/12/2013</t>
  </si>
  <si>
    <t>08/09/2013</t>
  </si>
  <si>
    <t>08/08/2013</t>
  </si>
  <si>
    <t>08/07/2013</t>
  </si>
  <si>
    <t>08/06/2013</t>
  </si>
  <si>
    <t>08/05/2013</t>
  </si>
  <si>
    <t>08/02/2013</t>
  </si>
  <si>
    <t>08/01/2013</t>
  </si>
  <si>
    <t>07/31/2013</t>
  </si>
  <si>
    <t>07/30/2013</t>
  </si>
  <si>
    <t>07/29/2013</t>
  </si>
  <si>
    <t>07/26/2013</t>
  </si>
  <si>
    <t>07/25/2013</t>
  </si>
  <si>
    <t>07/24/2013</t>
  </si>
  <si>
    <t>07/23/2013</t>
  </si>
  <si>
    <t>07/22/2013</t>
  </si>
  <si>
    <t>07/19/2013</t>
  </si>
  <si>
    <t>07/18/2013</t>
  </si>
  <si>
    <t>07/17/2013</t>
  </si>
  <si>
    <t>07/16/2013</t>
  </si>
  <si>
    <t>07/15/2013</t>
  </si>
  <si>
    <t>07/12/2013</t>
  </si>
  <si>
    <t>07/11/2013</t>
  </si>
  <si>
    <t>07/10/2013</t>
  </si>
  <si>
    <t>07/09/2013</t>
  </si>
  <si>
    <t>07/08/2013</t>
  </si>
  <si>
    <t>07/05/2013</t>
  </si>
  <si>
    <t>07/04/2013</t>
  </si>
  <si>
    <t>07/03/2013</t>
  </si>
  <si>
    <t>07/02/2013</t>
  </si>
  <si>
    <t>07/01/2013</t>
  </si>
  <si>
    <t>06/30/2013</t>
  </si>
  <si>
    <t>06/28/2013</t>
  </si>
  <si>
    <t>06/27/2013</t>
  </si>
  <si>
    <t>06/26/2013</t>
  </si>
  <si>
    <t>06/25/2013</t>
  </si>
  <si>
    <t>06/24/2013</t>
  </si>
  <si>
    <t>06/21/2013</t>
  </si>
  <si>
    <t>06/20/2013</t>
  </si>
  <si>
    <t>06/19/2013</t>
  </si>
  <si>
    <t>06/18/2013</t>
  </si>
  <si>
    <t>06/17/2013</t>
  </si>
  <si>
    <t>06/14/2013</t>
  </si>
  <si>
    <t>06/13/2013</t>
  </si>
  <si>
    <t>06/12/2013</t>
  </si>
  <si>
    <t>06/11/2013</t>
  </si>
  <si>
    <t>06/10/2013</t>
  </si>
  <si>
    <t>06/07/2013</t>
  </si>
  <si>
    <t>06/06/2013</t>
  </si>
  <si>
    <t>06/05/2013</t>
  </si>
  <si>
    <t>06/04/2013</t>
  </si>
  <si>
    <t>06/03/2013</t>
  </si>
  <si>
    <t>05/31/2013</t>
  </si>
  <si>
    <t>05/30/2013</t>
  </si>
  <si>
    <t>05/29/2013</t>
  </si>
  <si>
    <t>05/28/2013</t>
  </si>
  <si>
    <t>05/27/2013</t>
  </si>
  <si>
    <t>05/24/2013</t>
  </si>
  <si>
    <t>05/23/2013</t>
  </si>
  <si>
    <t>05/22/2013</t>
  </si>
  <si>
    <t>05/21/2013</t>
  </si>
  <si>
    <t>05/20/2013</t>
  </si>
  <si>
    <t>05/17/2013</t>
  </si>
  <si>
    <t>05/16/2013</t>
  </si>
  <si>
    <t>05/15/2013</t>
  </si>
  <si>
    <t>05/14/2013</t>
  </si>
  <si>
    <t>05/13/2013</t>
  </si>
  <si>
    <t>05/10/2013</t>
  </si>
  <si>
    <t>05/09/2013</t>
  </si>
  <si>
    <t>05/08/2013</t>
  </si>
  <si>
    <t>05/07/2013</t>
  </si>
  <si>
    <t>05/06/2013</t>
  </si>
  <si>
    <t>05/03/2013</t>
  </si>
  <si>
    <t>05/02/2013</t>
  </si>
  <si>
    <t>05/01/2013</t>
  </si>
  <si>
    <t>04/30/2013</t>
  </si>
  <si>
    <t>04/29/2013</t>
  </si>
  <si>
    <t>04/26/2013</t>
  </si>
  <si>
    <t>04/25/2013</t>
  </si>
  <si>
    <t>04/24/2013</t>
  </si>
  <si>
    <t>04/23/2013</t>
  </si>
  <si>
    <t>04/22/2013</t>
  </si>
  <si>
    <t>04/19/2013</t>
  </si>
  <si>
    <t>04/18/2013</t>
  </si>
  <si>
    <t>04/17/2013</t>
  </si>
  <si>
    <t>04/16/2013</t>
  </si>
  <si>
    <t>04/15/2013</t>
  </si>
  <si>
    <t>04/12/2013</t>
  </si>
  <si>
    <t>04/11/2013</t>
  </si>
  <si>
    <t>04/10/2013</t>
  </si>
  <si>
    <t>04/09/2013</t>
  </si>
  <si>
    <t>04/08/2013</t>
  </si>
  <si>
    <t>04/05/2013</t>
  </si>
  <si>
    <t>04/04/2013</t>
  </si>
  <si>
    <t>04/03/2013</t>
  </si>
  <si>
    <t>04/02/2013</t>
  </si>
  <si>
    <t>04/01/2013</t>
  </si>
  <si>
    <t>03/31/2013</t>
  </si>
  <si>
    <t>03/28/2013</t>
  </si>
  <si>
    <t>03/27/2013</t>
  </si>
  <si>
    <t>03/26/2013</t>
  </si>
  <si>
    <t>03/25/2013</t>
  </si>
  <si>
    <t>03/22/2013</t>
  </si>
  <si>
    <t>03/21/2013</t>
  </si>
  <si>
    <t>03/20/2013</t>
  </si>
  <si>
    <t>03/19/2013</t>
  </si>
  <si>
    <t>03/18/2013</t>
  </si>
  <si>
    <t>03/15/2013</t>
  </si>
  <si>
    <t>03/14/2013</t>
  </si>
  <si>
    <t>03/13/2013</t>
  </si>
  <si>
    <t>03/12/2013</t>
  </si>
  <si>
    <t>03/11/2013</t>
  </si>
  <si>
    <t>03/08/2013</t>
  </si>
  <si>
    <t>03/07/2013</t>
  </si>
  <si>
    <t>03/06/2013</t>
  </si>
  <si>
    <t>03/05/2013</t>
  </si>
  <si>
    <t>03/04/2013</t>
  </si>
  <si>
    <t>03/01/2013</t>
  </si>
  <si>
    <t>02/28/2013</t>
  </si>
  <si>
    <t>02/27/2013</t>
  </si>
  <si>
    <t>02/26/2013</t>
  </si>
  <si>
    <t>02/25/2013</t>
  </si>
  <si>
    <t>02/22/2013</t>
  </si>
  <si>
    <t>02/21/2013</t>
  </si>
  <si>
    <t>02/20/2013</t>
  </si>
  <si>
    <t>02/19/2013</t>
  </si>
  <si>
    <t>02/18/2013</t>
  </si>
  <si>
    <t>02/15/2013</t>
  </si>
  <si>
    <t>02/14/2013</t>
  </si>
  <si>
    <t>02/13/2013</t>
  </si>
  <si>
    <t>02/12/2013</t>
  </si>
  <si>
    <t>02/11/2013</t>
  </si>
  <si>
    <t>02/08/2013</t>
  </si>
  <si>
    <t>02/07/2013</t>
  </si>
  <si>
    <t>02/06/2013</t>
  </si>
  <si>
    <t>02/05/2013</t>
  </si>
  <si>
    <t>02/04/2013</t>
  </si>
  <si>
    <t>02/01/2013</t>
  </si>
  <si>
    <t>01/31/2013</t>
  </si>
  <si>
    <t>01/30/2013</t>
  </si>
  <si>
    <t>01/29/2013</t>
  </si>
  <si>
    <t>01/28/2013</t>
  </si>
  <si>
    <t>01/25/2013</t>
  </si>
  <si>
    <t>01/24/2013</t>
  </si>
  <si>
    <t>01/23/2013</t>
  </si>
  <si>
    <t>01/22/2013</t>
  </si>
  <si>
    <t>01/21/2013</t>
  </si>
  <si>
    <t>01/18/2013</t>
  </si>
  <si>
    <t>01/17/2013</t>
  </si>
  <si>
    <t>01/16/2013</t>
  </si>
  <si>
    <t>01/15/2013</t>
  </si>
  <si>
    <t>01/14/2013</t>
  </si>
  <si>
    <t>01/11/2013</t>
  </si>
  <si>
    <t>01/10/2013</t>
  </si>
  <si>
    <t>01/09/2013</t>
  </si>
  <si>
    <t>01/08/2013</t>
  </si>
  <si>
    <t>01/07/2013</t>
  </si>
  <si>
    <t>01/04/2013</t>
  </si>
  <si>
    <t>01/03/2013</t>
  </si>
  <si>
    <t>01/02/2013</t>
  </si>
  <si>
    <t>12/31/2012</t>
  </si>
  <si>
    <t>12/28/2012</t>
  </si>
  <si>
    <t>12/27/2012</t>
  </si>
  <si>
    <t>12/24/2012</t>
  </si>
  <si>
    <t>12/18/2012</t>
  </si>
  <si>
    <t>12/17/2012</t>
  </si>
  <si>
    <t>12/11/2012</t>
  </si>
  <si>
    <t>12/10/2012</t>
  </si>
  <si>
    <t>12/07/2012</t>
  </si>
  <si>
    <t>12/06/2012</t>
  </si>
  <si>
    <t>12/05/2012</t>
  </si>
  <si>
    <t>12/04/2012</t>
  </si>
  <si>
    <t>12/03/2012</t>
  </si>
  <si>
    <t>11/30/2012</t>
  </si>
  <si>
    <t>11/27/2012</t>
  </si>
  <si>
    <t>11/26/2012</t>
  </si>
  <si>
    <t>11/23/2012</t>
  </si>
  <si>
    <t>11/22/2012</t>
  </si>
  <si>
    <t>11/21/2012</t>
  </si>
  <si>
    <t>11/20/2012</t>
  </si>
  <si>
    <t>11/19/2012</t>
  </si>
  <si>
    <t>11/16/2012</t>
  </si>
  <si>
    <t>11/15/2012</t>
  </si>
  <si>
    <t>11/14/2012</t>
  </si>
  <si>
    <t>11/13/2012</t>
  </si>
  <si>
    <t>11/12/2012</t>
  </si>
  <si>
    <t>11/09/2012</t>
  </si>
  <si>
    <t>11/08/2012</t>
  </si>
  <si>
    <t>11/07/2012</t>
  </si>
  <si>
    <t>11/06/2012</t>
  </si>
  <si>
    <t>11/05/2012</t>
  </si>
  <si>
    <t>11/02/2012</t>
  </si>
  <si>
    <t>11/01/2012</t>
  </si>
  <si>
    <t>10/31/2012</t>
  </si>
  <si>
    <t>10/30/2012</t>
  </si>
  <si>
    <t>10/29/2012</t>
  </si>
  <si>
    <t>10/26/2012</t>
  </si>
  <si>
    <t>10/25/2012</t>
  </si>
  <si>
    <t>10/22/2012</t>
  </si>
  <si>
    <t>10/19/2012</t>
  </si>
  <si>
    <t>10/18/2012</t>
  </si>
  <si>
    <t>10/17/2012</t>
  </si>
  <si>
    <t>10/16/2012</t>
  </si>
  <si>
    <t>10/15/2012</t>
  </si>
  <si>
    <t>10/11/2012</t>
  </si>
  <si>
    <t>10/10/2012</t>
  </si>
  <si>
    <t>10/09/2012</t>
  </si>
  <si>
    <t>10/08/2012</t>
  </si>
  <si>
    <t>10/05/2012</t>
  </si>
  <si>
    <t>10/04/2012</t>
  </si>
  <si>
    <t>10/03/2012</t>
  </si>
  <si>
    <t>10/02/2012</t>
  </si>
  <si>
    <t>10/01/2012</t>
  </si>
  <si>
    <t>09/30/2012</t>
  </si>
  <si>
    <t>09/28/2012</t>
  </si>
  <si>
    <t>09/27/2012</t>
  </si>
  <si>
    <t>09/26/2012</t>
  </si>
  <si>
    <t>09/25/2012</t>
  </si>
  <si>
    <t>09/24/2012</t>
  </si>
  <si>
    <t>09/21/2012</t>
  </si>
  <si>
    <t>09/20/2012</t>
  </si>
  <si>
    <t>09/19/2012</t>
  </si>
  <si>
    <t>09/18/2012</t>
  </si>
  <si>
    <t>09/17/2012</t>
  </si>
  <si>
    <t>09/14/2012</t>
  </si>
  <si>
    <t>09/13/2012</t>
  </si>
  <si>
    <t>09/12/2012</t>
  </si>
  <si>
    <t>09/11/2012</t>
  </si>
  <si>
    <t>09/10/2012</t>
  </si>
  <si>
    <t>09/07/2012</t>
  </si>
  <si>
    <t>09/06/2012</t>
  </si>
  <si>
    <t>09/05/2012</t>
  </si>
  <si>
    <t>09/04/2012</t>
  </si>
  <si>
    <t>09/03/2012</t>
  </si>
  <si>
    <t>08/31/2012</t>
  </si>
  <si>
    <t>08/30/2012</t>
  </si>
  <si>
    <t>08/29/2012</t>
  </si>
  <si>
    <t>08/28/2012</t>
  </si>
  <si>
    <t>08/27/2012</t>
  </si>
  <si>
    <t>08/24/2012</t>
  </si>
  <si>
    <t>08/23/2012</t>
  </si>
  <si>
    <t>08/22/2012</t>
  </si>
  <si>
    <t>08/21/2012</t>
  </si>
  <si>
    <t>08/20/2012</t>
  </si>
  <si>
    <t>08/17/2012</t>
  </si>
  <si>
    <t>08/16/2012</t>
  </si>
  <si>
    <t>08/15/2012</t>
  </si>
  <si>
    <t>08/14/2012</t>
  </si>
  <si>
    <t>08/13/2012</t>
  </si>
  <si>
    <t>08/10/2012</t>
  </si>
  <si>
    <t>08/09/2012</t>
  </si>
  <si>
    <t>08/08/2012</t>
  </si>
  <si>
    <t>08/07/2012</t>
  </si>
  <si>
    <t>08/06/2012</t>
  </si>
  <si>
    <t>08/03/2012</t>
  </si>
  <si>
    <t>08/02/2012</t>
  </si>
  <si>
    <t>08/01/2012</t>
  </si>
  <si>
    <t>07/31/2012</t>
  </si>
  <si>
    <t>07/30/2012</t>
  </si>
  <si>
    <t>07/27/2012</t>
  </si>
  <si>
    <t>07/26/2012</t>
  </si>
  <si>
    <t>07/25/2012</t>
  </si>
  <si>
    <t>07/24/2012</t>
  </si>
  <si>
    <t>07/23/2012</t>
  </si>
  <si>
    <t>07/20/2012</t>
  </si>
  <si>
    <t>07/19/2012</t>
  </si>
  <si>
    <t>07/18/2012</t>
  </si>
  <si>
    <t>07/17/2012</t>
  </si>
  <si>
    <t>07/16/2012</t>
  </si>
  <si>
    <t>07/13/2012</t>
  </si>
  <si>
    <t>07/12/2012</t>
  </si>
  <si>
    <t>07/11/2012</t>
  </si>
  <si>
    <t>07/10/2012</t>
  </si>
  <si>
    <t>07/09/2012</t>
  </si>
  <si>
    <t>07/06/2012</t>
  </si>
  <si>
    <t>07/05/2012</t>
  </si>
  <si>
    <t>07/04/2012</t>
  </si>
  <si>
    <t>07/03/2012</t>
  </si>
  <si>
    <t>07/02/2012</t>
  </si>
  <si>
    <t>06/30/2012</t>
  </si>
  <si>
    <t>06/29/2012</t>
  </si>
  <si>
    <t>06/28/2012</t>
  </si>
  <si>
    <t>06/27/2012</t>
  </si>
  <si>
    <t>06/26/2012</t>
  </si>
  <si>
    <t>06/25/2012</t>
  </si>
  <si>
    <t>06/22/2012</t>
  </si>
  <si>
    <t>06/21/2012</t>
  </si>
  <si>
    <t>06/20/2012</t>
  </si>
  <si>
    <t>06/19/2012</t>
  </si>
  <si>
    <t>06/18/2012</t>
  </si>
  <si>
    <t>06/15/2012</t>
  </si>
  <si>
    <t>06/14/2012</t>
  </si>
  <si>
    <t>06/13/2012</t>
  </si>
  <si>
    <t>06/12/2012</t>
  </si>
  <si>
    <t>06/11/2012</t>
  </si>
  <si>
    <t>06/08/2012</t>
  </si>
  <si>
    <t>06/07/2012</t>
  </si>
  <si>
    <t>06/06/2012</t>
  </si>
  <si>
    <t>06/05/2012</t>
  </si>
  <si>
    <t>06/04/2012</t>
  </si>
  <si>
    <t>06/01/2012</t>
  </si>
  <si>
    <t>05/31/2012</t>
  </si>
  <si>
    <t>05/30/2012</t>
  </si>
  <si>
    <t>05/29/2012</t>
  </si>
  <si>
    <t>05/28/2012</t>
  </si>
  <si>
    <t>05/25/2012</t>
  </si>
  <si>
    <t>05/24/2012</t>
  </si>
  <si>
    <t>05/23/2012</t>
  </si>
  <si>
    <t>05/22/2012</t>
  </si>
  <si>
    <t>05/21/2012</t>
  </si>
  <si>
    <t>05/18/2012</t>
  </si>
  <si>
    <t>05/17/2012</t>
  </si>
  <si>
    <t>05/16/2012</t>
  </si>
  <si>
    <t>05/15/2012</t>
  </si>
  <si>
    <t>05/14/2012</t>
  </si>
  <si>
    <t>05/11/2012</t>
  </si>
  <si>
    <t>05/10/2012</t>
  </si>
  <si>
    <t>05/09/2012</t>
  </si>
  <si>
    <t>05/08/2012</t>
  </si>
  <si>
    <t>05/07/2012</t>
  </si>
  <si>
    <t>05/04/2012</t>
  </si>
  <si>
    <t>05/03/2012</t>
  </si>
  <si>
    <t>05/02/2012</t>
  </si>
  <si>
    <t>05/01/2012</t>
  </si>
  <si>
    <t>04/30/2012</t>
  </si>
  <si>
    <t>04/27/2012</t>
  </si>
  <si>
    <t>04/26/2012</t>
  </si>
  <si>
    <t>04/25/2012</t>
  </si>
  <si>
    <t>04/24/2012</t>
  </si>
  <si>
    <t>04/23/2012</t>
  </si>
  <si>
    <t>04/20/2012</t>
  </si>
  <si>
    <t>04/19/2012</t>
  </si>
  <si>
    <t>04/18/2012</t>
  </si>
  <si>
    <t>04/17/2012</t>
  </si>
  <si>
    <t>04/16/2012</t>
  </si>
  <si>
    <t>04/13/2012</t>
  </si>
  <si>
    <t>04/12/2012</t>
  </si>
  <si>
    <t>04/11/2012</t>
  </si>
  <si>
    <t>04/10/2012</t>
  </si>
  <si>
    <t>04/09/2012</t>
  </si>
  <si>
    <t>04/05/2012</t>
  </si>
  <si>
    <t>04/04/2012</t>
  </si>
  <si>
    <t>04/03/2012</t>
  </si>
  <si>
    <t>04/02/2012</t>
  </si>
  <si>
    <t>03/31/2012</t>
  </si>
  <si>
    <t>03/30/2012</t>
  </si>
  <si>
    <t>03/29/2012</t>
  </si>
  <si>
    <t>03/28/2012</t>
  </si>
  <si>
    <t>03/27/2012</t>
  </si>
  <si>
    <t>03/26/2012</t>
  </si>
  <si>
    <t>03/23/2012</t>
  </si>
  <si>
    <t>03/22/2012</t>
  </si>
  <si>
    <t>03/21/2012</t>
  </si>
  <si>
    <t>03/20/2012</t>
  </si>
  <si>
    <t>03/19/2012</t>
  </si>
  <si>
    <t>03/16/2012</t>
  </si>
  <si>
    <t>03/15/2012</t>
  </si>
  <si>
    <t>03/14/2012</t>
  </si>
  <si>
    <t>03/13/2012</t>
  </si>
  <si>
    <t>03/12/2012</t>
  </si>
  <si>
    <t>03/09/2012</t>
  </si>
  <si>
    <t>03/08/2012</t>
  </si>
  <si>
    <t>03/07/2012</t>
  </si>
  <si>
    <t>03/06/2012</t>
  </si>
  <si>
    <t>03/05/2012</t>
  </si>
  <si>
    <t>03/02/2012</t>
  </si>
  <si>
    <t>03/01/2012</t>
  </si>
  <si>
    <t>02/29/2012</t>
  </si>
  <si>
    <t>02/28/2012</t>
  </si>
  <si>
    <t>02/27/2012</t>
  </si>
  <si>
    <t>02/24/2012</t>
  </si>
  <si>
    <t>02/23/2012</t>
  </si>
  <si>
    <t>02/22/2012</t>
  </si>
  <si>
    <t>02/21/2012</t>
  </si>
  <si>
    <t>02/20/2012</t>
  </si>
  <si>
    <t>02/17/2012</t>
  </si>
  <si>
    <t>02/16/2012</t>
  </si>
  <si>
    <t>02/15/2012</t>
  </si>
  <si>
    <t>02/14/2012</t>
  </si>
  <si>
    <t>02/13/2012</t>
  </si>
  <si>
    <t>02/10/2012</t>
  </si>
  <si>
    <t>02/09/2012</t>
  </si>
  <si>
    <t>02/08/2012</t>
  </si>
  <si>
    <t>02/07/2012</t>
  </si>
  <si>
    <t>02/06/2012</t>
  </si>
  <si>
    <t>02/03/2012</t>
  </si>
  <si>
    <t>02/02/2012</t>
  </si>
  <si>
    <t>02/01/2012</t>
  </si>
  <si>
    <t>01/31/2012</t>
  </si>
  <si>
    <t>01/30/2012</t>
  </si>
  <si>
    <t>01/27/2012</t>
  </si>
  <si>
    <t>01/26/2012</t>
  </si>
  <si>
    <t>01/25/2012</t>
  </si>
  <si>
    <t>01/24/2012</t>
  </si>
  <si>
    <t>01/23/2012</t>
  </si>
  <si>
    <t>01/20/2012</t>
  </si>
  <si>
    <t>01/19/2012</t>
  </si>
  <si>
    <t>01/18/2012</t>
  </si>
  <si>
    <t>01/17/2012</t>
  </si>
  <si>
    <t>01/16/2012</t>
  </si>
  <si>
    <t>01/13/2012</t>
  </si>
  <si>
    <t>01/12/2012</t>
  </si>
  <si>
    <t>01/11/2012</t>
  </si>
  <si>
    <t>01/10/2012</t>
  </si>
  <si>
    <t>01/09/2012</t>
  </si>
  <si>
    <t>01/06/2012</t>
  </si>
  <si>
    <t>01/05/2012</t>
  </si>
  <si>
    <t>01/04/2012</t>
  </si>
  <si>
    <t>01/03/2012</t>
  </si>
  <si>
    <t>12/31/2011</t>
  </si>
  <si>
    <t>12/30/2011</t>
  </si>
  <si>
    <t>12/29/2011</t>
  </si>
  <si>
    <t>12/28/2011</t>
  </si>
  <si>
    <t>12/27/2011</t>
  </si>
  <si>
    <t>12/19/2011</t>
  </si>
  <si>
    <t>12/16/2011</t>
  </si>
  <si>
    <t>12/15/2011</t>
  </si>
  <si>
    <t>12/13/2011</t>
  </si>
  <si>
    <t>12/12/2011</t>
  </si>
  <si>
    <t>12/09/2011</t>
  </si>
  <si>
    <t>12/08/2011</t>
  </si>
  <si>
    <t>12/07/2011</t>
  </si>
  <si>
    <t>12/06/2011</t>
  </si>
  <si>
    <t>12/05/2011</t>
  </si>
  <si>
    <t>12/02/2011</t>
  </si>
  <si>
    <t>12/01/2011</t>
  </si>
  <si>
    <t>11/29/2011</t>
  </si>
  <si>
    <t>11/28/2011</t>
  </si>
  <si>
    <t>11/25/2011</t>
  </si>
  <si>
    <t>11/24/2011</t>
  </si>
  <si>
    <t>11/23/2011</t>
  </si>
  <si>
    <t>11/22/2011</t>
  </si>
  <si>
    <t>11/21/2011</t>
  </si>
  <si>
    <t>11/18/2011</t>
  </si>
  <si>
    <t>11/17/2011</t>
  </si>
  <si>
    <t>11/16/2011</t>
  </si>
  <si>
    <t>11/15/2011</t>
  </si>
  <si>
    <t>11/14/2011</t>
  </si>
  <si>
    <t>11/11/2011</t>
  </si>
  <si>
    <t>11/10/2011</t>
  </si>
  <si>
    <t>11/09/2011</t>
  </si>
  <si>
    <t>11/08/2011</t>
  </si>
  <si>
    <t>11/07/2011</t>
  </si>
  <si>
    <t>11/04/2011</t>
  </si>
  <si>
    <t>11/03/2011</t>
  </si>
  <si>
    <t>11/02/2011</t>
  </si>
  <si>
    <t>11/01/2011</t>
  </si>
  <si>
    <t>10/31/2011</t>
  </si>
  <si>
    <t>10/28/2011</t>
  </si>
  <si>
    <t>10/27/2011</t>
  </si>
  <si>
    <t>10/26/2011</t>
  </si>
  <si>
    <t>10/25/2011</t>
  </si>
  <si>
    <t>10/24/2011</t>
  </si>
  <si>
    <t>10/21/2011</t>
  </si>
  <si>
    <t>10/19/2011</t>
  </si>
  <si>
    <t>10/18/2011</t>
  </si>
  <si>
    <t>10/17/2011</t>
  </si>
  <si>
    <t>10/14/2011</t>
  </si>
  <si>
    <t>10/13/2011</t>
  </si>
  <si>
    <t>10/11/2011</t>
  </si>
  <si>
    <t>10/10/2011</t>
  </si>
  <si>
    <t>10/07/2011</t>
  </si>
  <si>
    <t>10/06/2011</t>
  </si>
  <si>
    <t>10/05/2011</t>
  </si>
  <si>
    <t>10/04/2011</t>
  </si>
  <si>
    <t>10/03/2011</t>
  </si>
  <si>
    <t>09/30/2011</t>
  </si>
  <si>
    <t>09/29/2011</t>
  </si>
  <si>
    <t>09/28/2011</t>
  </si>
  <si>
    <t>09/27/2011</t>
  </si>
  <si>
    <t>09/26/2011</t>
  </si>
  <si>
    <t>09/23/2011</t>
  </si>
  <si>
    <t>09/22/2011</t>
  </si>
  <si>
    <t>09/21/2011</t>
  </si>
  <si>
    <t>09/20/2011</t>
  </si>
  <si>
    <t>09/19/2011</t>
  </si>
  <si>
    <t>09/16/2011</t>
  </si>
  <si>
    <t>09/15/2011</t>
  </si>
  <si>
    <t>09/14/2011</t>
  </si>
  <si>
    <t>09/13/2011</t>
  </si>
  <si>
    <t>09/12/2011</t>
  </si>
  <si>
    <t>09/09/2011</t>
  </si>
  <si>
    <t>09/08/2011</t>
  </si>
  <si>
    <t>09/07/2011</t>
  </si>
  <si>
    <t>09/06/2011</t>
  </si>
  <si>
    <t>09/05/2011</t>
  </si>
  <si>
    <t>09/02/2011</t>
  </si>
  <si>
    <t>09/01/2011</t>
  </si>
  <si>
    <t>08/31/2011</t>
  </si>
  <si>
    <t>08/30/2011</t>
  </si>
  <si>
    <t>08/29/2011</t>
  </si>
  <si>
    <t>08/26/2011</t>
  </si>
  <si>
    <t>08/25/2011</t>
  </si>
  <si>
    <t>08/24/2011</t>
  </si>
  <si>
    <t>08/23/2011</t>
  </si>
  <si>
    <t>08/22/2011</t>
  </si>
  <si>
    <t>08/19/2011</t>
  </si>
  <si>
    <t>08/18/2011</t>
  </si>
  <si>
    <t>08/17/2011</t>
  </si>
  <si>
    <t>08/16/2011</t>
  </si>
  <si>
    <t>08/15/2011</t>
  </si>
  <si>
    <t>08/12/2011</t>
  </si>
  <si>
    <t>08/11/2011</t>
  </si>
  <si>
    <t>08/10/2011</t>
  </si>
  <si>
    <t>08/09/2011</t>
  </si>
  <si>
    <t>08/08/2011</t>
  </si>
  <si>
    <t>08/05/2011</t>
  </si>
  <si>
    <t>08/04/2011</t>
  </si>
  <si>
    <t>08/03/2011</t>
  </si>
  <si>
    <t>08/02/2011</t>
  </si>
  <si>
    <t>08/01/2011</t>
  </si>
  <si>
    <t>07/31/2011</t>
  </si>
  <si>
    <t>07/29/2011</t>
  </si>
  <si>
    <t>07/28/2011</t>
  </si>
  <si>
    <t>07/27/2011</t>
  </si>
  <si>
    <t>07/26/2011</t>
  </si>
  <si>
    <t>07/25/2011</t>
  </si>
  <si>
    <t>07/22/2011</t>
  </si>
  <si>
    <t>07/21/2011</t>
  </si>
  <si>
    <t>07/20/2011</t>
  </si>
  <si>
    <t>07/19/2011</t>
  </si>
  <si>
    <t>07/18/2011</t>
  </si>
  <si>
    <t>07/15/2011</t>
  </si>
  <si>
    <t>07/14/2011</t>
  </si>
  <si>
    <t>07/13/2011</t>
  </si>
  <si>
    <t>07/12/2011</t>
  </si>
  <si>
    <t>07/11/2011</t>
  </si>
  <si>
    <t>07/08/2011</t>
  </si>
  <si>
    <t>07/07/2011</t>
  </si>
  <si>
    <t>07/06/2011</t>
  </si>
  <si>
    <t>07/05/2011</t>
  </si>
  <si>
    <t>07/04/2011</t>
  </si>
  <si>
    <t>07/01/2011</t>
  </si>
  <si>
    <t>06/30/2011</t>
  </si>
  <si>
    <t>06/29/2011</t>
  </si>
  <si>
    <t>06/28/2011</t>
  </si>
  <si>
    <t>06/27/2011</t>
  </si>
  <si>
    <t>06/24/2011</t>
  </si>
  <si>
    <t>06/23/2011</t>
  </si>
  <si>
    <t>06/22/2011</t>
  </si>
  <si>
    <t>06/21/2011</t>
  </si>
  <si>
    <t>06/20/2011</t>
  </si>
  <si>
    <t>06/17/2011</t>
  </si>
  <si>
    <t>06/16/2011</t>
  </si>
  <si>
    <t>06/15/2011</t>
  </si>
  <si>
    <t>06/14/2011</t>
  </si>
  <si>
    <t>06/13/2011</t>
  </si>
  <si>
    <t>06/10/2011</t>
  </si>
  <si>
    <t>06/09/2011</t>
  </si>
  <si>
    <t>06/08/2011</t>
  </si>
  <si>
    <t>06/07/2011</t>
  </si>
  <si>
    <t>06/06/2011</t>
  </si>
  <si>
    <t>06/03/2011</t>
  </si>
  <si>
    <t>06/02/2011</t>
  </si>
  <si>
    <t>06/01/2011</t>
  </si>
  <si>
    <t>05/31/2011</t>
  </si>
  <si>
    <t>05/30/2011</t>
  </si>
  <si>
    <t>05/27/2011</t>
  </si>
  <si>
    <t>05/26/2011</t>
  </si>
  <si>
    <t>05/25/2011</t>
  </si>
  <si>
    <t>05/24/2011</t>
  </si>
  <si>
    <t>05/23/2011</t>
  </si>
  <si>
    <t>05/20/2011</t>
  </si>
  <si>
    <t>05/19/2011</t>
  </si>
  <si>
    <t>05/18/2011</t>
  </si>
  <si>
    <t>05/17/2011</t>
  </si>
  <si>
    <t>05/16/2011</t>
  </si>
  <si>
    <t>05/13/2011</t>
  </si>
  <si>
    <t>05/12/2011</t>
  </si>
  <si>
    <t>05/11/2011</t>
  </si>
  <si>
    <t>05/10/2011</t>
  </si>
  <si>
    <t>05/09/2011</t>
  </si>
  <si>
    <t>05/06/2011</t>
  </si>
  <si>
    <t>05/05/2011</t>
  </si>
  <si>
    <t>05/04/2011</t>
  </si>
  <si>
    <t>05/03/2011</t>
  </si>
  <si>
    <t>05/02/2011</t>
  </si>
  <si>
    <t>04/30/2011</t>
  </si>
  <si>
    <t>04/29/2011</t>
  </si>
  <si>
    <t>04/28/2011</t>
  </si>
  <si>
    <t>04/27/2011</t>
  </si>
  <si>
    <t>04/26/2011</t>
  </si>
  <si>
    <t>04/25/2011</t>
  </si>
  <si>
    <t>04/21/2011</t>
  </si>
  <si>
    <t>04/20/2011</t>
  </si>
  <si>
    <t>04/19/2011</t>
  </si>
  <si>
    <t>04/18/2011</t>
  </si>
  <si>
    <t>04/15/2011</t>
  </si>
  <si>
    <t>04/14/2011</t>
  </si>
  <si>
    <t>04/13/2011</t>
  </si>
  <si>
    <t>04/12/2011</t>
  </si>
  <si>
    <t>04/11/2011</t>
  </si>
  <si>
    <t>04/08/2011</t>
  </si>
  <si>
    <t>04/07/2011</t>
  </si>
  <si>
    <t>04/06/2011</t>
  </si>
  <si>
    <t>04/05/2011</t>
  </si>
  <si>
    <t>04/04/2011</t>
  </si>
  <si>
    <t>04/01/2011</t>
  </si>
  <si>
    <t>03/31/2011</t>
  </si>
  <si>
    <t>03/30/2011</t>
  </si>
  <si>
    <t>03/29/2011</t>
  </si>
  <si>
    <t>03/28/2011</t>
  </si>
  <si>
    <t>03/25/2011</t>
  </si>
  <si>
    <t>03/24/2011</t>
  </si>
  <si>
    <t>03/23/2011</t>
  </si>
  <si>
    <t>03/22/2011</t>
  </si>
  <si>
    <t>03/21/2011</t>
  </si>
  <si>
    <t>03/18/2011</t>
  </si>
  <si>
    <t>03/17/2011</t>
  </si>
  <si>
    <t>03/16/2011</t>
  </si>
  <si>
    <t>03/15/2011</t>
  </si>
  <si>
    <t>03/14/2011</t>
  </si>
  <si>
    <t>03/11/2011</t>
  </si>
  <si>
    <t>03/10/2011</t>
  </si>
  <si>
    <t>03/09/2011</t>
  </si>
  <si>
    <t>03/08/2011</t>
  </si>
  <si>
    <t>03/07/2011</t>
  </si>
  <si>
    <t>03/04/2011</t>
  </si>
  <si>
    <t>03/03/2011</t>
  </si>
  <si>
    <t>03/02/2011</t>
  </si>
  <si>
    <t>03/01/2011</t>
  </si>
  <si>
    <t>02/28/2011</t>
  </si>
  <si>
    <t>02/25/2011</t>
  </si>
  <si>
    <t>02/24/2011</t>
  </si>
  <si>
    <t>02/23/2011</t>
  </si>
  <si>
    <t>02/22/2011</t>
  </si>
  <si>
    <t>02/21/2011</t>
  </si>
  <si>
    <t>02/18/2011</t>
  </si>
  <si>
    <t>02/17/2011</t>
  </si>
  <si>
    <t>02/16/2011</t>
  </si>
  <si>
    <t>02/15/2011</t>
  </si>
  <si>
    <t>02/14/2011</t>
  </si>
  <si>
    <t>02/11/2011</t>
  </si>
  <si>
    <t>02/10/2011</t>
  </si>
  <si>
    <t>02/09/2011</t>
  </si>
  <si>
    <t>02/08/2011</t>
  </si>
  <si>
    <t>02/07/2011</t>
  </si>
  <si>
    <t>02/04/2011</t>
  </si>
  <si>
    <t>02/03/2011</t>
  </si>
  <si>
    <t>02/02/2011</t>
  </si>
  <si>
    <t>02/01/2011</t>
  </si>
  <si>
    <t>01/31/2011</t>
  </si>
  <si>
    <t>01/28/2011</t>
  </si>
  <si>
    <t>01/27/2011</t>
  </si>
  <si>
    <t>01/26/2011</t>
  </si>
  <si>
    <t>01/25/2011</t>
  </si>
  <si>
    <t>01/24/2011</t>
  </si>
  <si>
    <t>01/21/2011</t>
  </si>
  <si>
    <t>01/20/2011</t>
  </si>
  <si>
    <t>01/19/2011</t>
  </si>
  <si>
    <t>01/18/2011</t>
  </si>
  <si>
    <t>01/17/2011</t>
  </si>
  <si>
    <t>01/14/2011</t>
  </si>
  <si>
    <t>01/13/2011</t>
  </si>
  <si>
    <t>01/12/2011</t>
  </si>
  <si>
    <t>01/11/2011</t>
  </si>
  <si>
    <t>01/10/2011</t>
  </si>
  <si>
    <t>01/07/2011</t>
  </si>
  <si>
    <t>01/06/2011</t>
  </si>
  <si>
    <t>01/05/2011</t>
  </si>
  <si>
    <t>01/04/2011</t>
  </si>
  <si>
    <t>01/03/2011</t>
  </si>
  <si>
    <t>12/31/2010</t>
  </si>
  <si>
    <t>12/30/2010</t>
  </si>
  <si>
    <t>12/28/2010</t>
  </si>
  <si>
    <t>12/24/2010</t>
  </si>
  <si>
    <t>12/23/2010</t>
  </si>
  <si>
    <t>12/22/2010</t>
  </si>
  <si>
    <t>12/16/2010</t>
  </si>
  <si>
    <t>12/10/2010</t>
  </si>
  <si>
    <t>12/09/2010</t>
  </si>
  <si>
    <t>12/08/2010</t>
  </si>
  <si>
    <t>12/07/2010</t>
  </si>
  <si>
    <t>12/06/2010</t>
  </si>
  <si>
    <t>12/03/2010</t>
  </si>
  <si>
    <t>12/02/2010</t>
  </si>
  <si>
    <t>12/01/2010</t>
  </si>
  <si>
    <t>11/30/2010</t>
  </si>
  <si>
    <t>11/29/2010</t>
  </si>
  <si>
    <t>11/26/2010</t>
  </si>
  <si>
    <t>11/25/2010</t>
  </si>
  <si>
    <t>11/24/2010</t>
  </si>
  <si>
    <t>11/23/2010</t>
  </si>
  <si>
    <t>11/18/2010</t>
  </si>
  <si>
    <t>11/17/2010</t>
  </si>
  <si>
    <t>11/16/2010</t>
  </si>
  <si>
    <t>11/15/2010</t>
  </si>
  <si>
    <t>11/12/2010</t>
  </si>
  <si>
    <t>11/11/2010</t>
  </si>
  <si>
    <t>11/10/2010</t>
  </si>
  <si>
    <t>11/09/2010</t>
  </si>
  <si>
    <t>11/08/2010</t>
  </si>
  <si>
    <t>11/05/2010</t>
  </si>
  <si>
    <t>11/04/2010</t>
  </si>
  <si>
    <t>11/03/2010</t>
  </si>
  <si>
    <t>11/02/2010</t>
  </si>
  <si>
    <t>11/01/2010</t>
  </si>
  <si>
    <t>10/31/2010</t>
  </si>
  <si>
    <t>10/29/2010</t>
  </si>
  <si>
    <t>10/27/2010</t>
  </si>
  <si>
    <t>10/26/2010</t>
  </si>
  <si>
    <t>10/25/2010</t>
  </si>
  <si>
    <t>10/22/2010</t>
  </si>
  <si>
    <t>10/21/2010</t>
  </si>
  <si>
    <t>10/20/2010</t>
  </si>
  <si>
    <t>10/19/2010</t>
  </si>
  <si>
    <t>10/18/2010</t>
  </si>
  <si>
    <t>10/15/2010</t>
  </si>
  <si>
    <t>10/13/2010</t>
  </si>
  <si>
    <t>10/12/2010</t>
  </si>
  <si>
    <t>10/11/2010</t>
  </si>
  <si>
    <t>10/08/2010</t>
  </si>
  <si>
    <t>10/07/2010</t>
  </si>
  <si>
    <t>10/06/2010</t>
  </si>
  <si>
    <t>10/05/2010</t>
  </si>
  <si>
    <t>10/04/2010</t>
  </si>
  <si>
    <t>10/01/2010</t>
  </si>
  <si>
    <t>09/30/2010</t>
  </si>
  <si>
    <t>09/29/2010</t>
  </si>
  <si>
    <t>09/28/2010</t>
  </si>
  <si>
    <t>09/27/2010</t>
  </si>
  <si>
    <t>09/24/2010</t>
  </si>
  <si>
    <t>09/23/2010</t>
  </si>
  <si>
    <t>09/22/2010</t>
  </si>
  <si>
    <t>09/21/2010</t>
  </si>
  <si>
    <t>09/20/2010</t>
  </si>
  <si>
    <t>09/17/2010</t>
  </si>
  <si>
    <t>09/16/2010</t>
  </si>
  <si>
    <t>09/15/2010</t>
  </si>
  <si>
    <t>09/14/2010</t>
  </si>
  <si>
    <t>09/13/2010</t>
  </si>
  <si>
    <t>09/10/2010</t>
  </si>
  <si>
    <t>09/09/2010</t>
  </si>
  <si>
    <t>09/08/2010</t>
  </si>
  <si>
    <t>09/07/2010</t>
  </si>
  <si>
    <t>09/06/2010</t>
  </si>
  <si>
    <t>09/03/2010</t>
  </si>
  <si>
    <t>09/02/2010</t>
  </si>
  <si>
    <t>09/01/2010</t>
  </si>
  <si>
    <t>08/31/2010</t>
  </si>
  <si>
    <t>08/30/2010</t>
  </si>
  <si>
    <t>08/27/2010</t>
  </si>
  <si>
    <t>08/26/2010</t>
  </si>
  <si>
    <t>08/25/2010</t>
  </si>
  <si>
    <t>08/24/2010</t>
  </si>
  <si>
    <t>08/23/2010</t>
  </si>
  <si>
    <t>08/20/2010</t>
  </si>
  <si>
    <t>08/19/2010</t>
  </si>
  <si>
    <t>08/18/2010</t>
  </si>
  <si>
    <t>08/17/2010</t>
  </si>
  <si>
    <t>08/16/2010</t>
  </si>
  <si>
    <t>08/13/2010</t>
  </si>
  <si>
    <t>08/12/2010</t>
  </si>
  <si>
    <t>08/11/2010</t>
  </si>
  <si>
    <t>08/10/2010</t>
  </si>
  <si>
    <t>08/09/2010</t>
  </si>
  <si>
    <t>08/06/2010</t>
  </si>
  <si>
    <t>08/05/2010</t>
  </si>
  <si>
    <t>08/04/2010</t>
  </si>
  <si>
    <t>08/03/2010</t>
  </si>
  <si>
    <t>08/02/2010</t>
  </si>
  <si>
    <t>07/31/2010</t>
  </si>
  <si>
    <t>07/30/2010</t>
  </si>
  <si>
    <t>07/29/2010</t>
  </si>
  <si>
    <t>07/28/2010</t>
  </si>
  <si>
    <t>07/27/2010</t>
  </si>
  <si>
    <t>07/26/2010</t>
  </si>
  <si>
    <t>07/23/2010</t>
  </si>
  <si>
    <t>07/22/2010</t>
  </si>
  <si>
    <t>07/21/2010</t>
  </si>
  <si>
    <t>07/20/2010</t>
  </si>
  <si>
    <t>07/19/2010</t>
  </si>
  <si>
    <t>07/16/2010</t>
  </si>
  <si>
    <t>07/15/2010</t>
  </si>
  <si>
    <t>07/14/2010</t>
  </si>
  <si>
    <t>07/13/2010</t>
  </si>
  <si>
    <t>07/12/2010</t>
  </si>
  <si>
    <t>07/09/2010</t>
  </si>
  <si>
    <t>07/08/2010</t>
  </si>
  <si>
    <t>07/07/2010</t>
  </si>
  <si>
    <t>07/06/2010</t>
  </si>
  <si>
    <t>07/05/2010</t>
  </si>
  <si>
    <t>07/02/2010</t>
  </si>
  <si>
    <t>07/01/2010</t>
  </si>
  <si>
    <t>06/30/2010</t>
  </si>
  <si>
    <t>06/29/2010</t>
  </si>
  <si>
    <t>06/28/2010</t>
  </si>
  <si>
    <t>06/25/2010</t>
  </si>
  <si>
    <t>06/24/2010</t>
  </si>
  <si>
    <t>06/23/2010</t>
  </si>
  <si>
    <t>06/22/2010</t>
  </si>
  <si>
    <t>06/21/2010</t>
  </si>
  <si>
    <t>06/18/2010</t>
  </si>
  <si>
    <t>06/17/2010</t>
  </si>
  <si>
    <t>06/16/2010</t>
  </si>
  <si>
    <t>06/15/2010</t>
  </si>
  <si>
    <t>06/14/2010</t>
  </si>
  <si>
    <t>06/11/2010</t>
  </si>
  <si>
    <t>06/10/2010</t>
  </si>
  <si>
    <t>06/09/2010</t>
  </si>
  <si>
    <t>06/08/2010</t>
  </si>
  <si>
    <t>06/07/2010</t>
  </si>
  <si>
    <t>06/04/2010</t>
  </si>
  <si>
    <t>06/03/2010</t>
  </si>
  <si>
    <t>06/02/2010</t>
  </si>
  <si>
    <t>06/01/2010</t>
  </si>
  <si>
    <t>05/31/2010</t>
  </si>
  <si>
    <t>05/28/2010</t>
  </si>
  <si>
    <t>05/27/2010</t>
  </si>
  <si>
    <t>05/26/2010</t>
  </si>
  <si>
    <t>05/25/2010</t>
  </si>
  <si>
    <t>05/24/2010</t>
  </si>
  <si>
    <t>05/21/2010</t>
  </si>
  <si>
    <t>05/20/2010</t>
  </si>
  <si>
    <t>05/19/2010</t>
  </si>
  <si>
    <t>05/18/2010</t>
  </si>
  <si>
    <t>05/17/2010</t>
  </si>
  <si>
    <t>05/14/2010</t>
  </si>
  <si>
    <t>05/13/2010</t>
  </si>
  <si>
    <t>05/12/2010</t>
  </si>
  <si>
    <t>05/11/2010</t>
  </si>
  <si>
    <t>05/10/2010</t>
  </si>
  <si>
    <t>05/07/2010</t>
  </si>
  <si>
    <t>05/06/2010</t>
  </si>
  <si>
    <t>05/05/2010</t>
  </si>
  <si>
    <t>05/04/2010</t>
  </si>
  <si>
    <t>05/03/2010</t>
  </si>
  <si>
    <t>04/30/2010</t>
  </si>
  <si>
    <t>04/29/2010</t>
  </si>
  <si>
    <t>04/28/2010</t>
  </si>
  <si>
    <t>04/27/2010</t>
  </si>
  <si>
    <t>04/26/2010</t>
  </si>
  <si>
    <t>04/23/2010</t>
  </si>
  <si>
    <t>04/22/2010</t>
  </si>
  <si>
    <t>04/21/2010</t>
  </si>
  <si>
    <t>04/20/2010</t>
  </si>
  <si>
    <t>04/19/2010</t>
  </si>
  <si>
    <t>04/16/2010</t>
  </si>
  <si>
    <t>04/15/2010</t>
  </si>
  <si>
    <t>04/14/2010</t>
  </si>
  <si>
    <t>04/13/2010</t>
  </si>
  <si>
    <t>04/12/2010</t>
  </si>
  <si>
    <t>04/09/2010</t>
  </si>
  <si>
    <t>04/08/2010</t>
  </si>
  <si>
    <t>04/07/2010</t>
  </si>
  <si>
    <t>04/06/2010</t>
  </si>
  <si>
    <t>04/05/2010</t>
  </si>
  <si>
    <t>04/01/2010</t>
  </si>
  <si>
    <t>03/31/2010</t>
  </si>
  <si>
    <t>03/30/2010</t>
  </si>
  <si>
    <t>03/29/2010</t>
  </si>
  <si>
    <t>03/26/2010</t>
  </si>
  <si>
    <t>03/25/2010</t>
  </si>
  <si>
    <t>03/24/2010</t>
  </si>
  <si>
    <t>03/23/2010</t>
  </si>
  <si>
    <t>03/22/2010</t>
  </si>
  <si>
    <t>03/19/2010</t>
  </si>
  <si>
    <t>03/18/2010</t>
  </si>
  <si>
    <t>03/17/2010</t>
  </si>
  <si>
    <t>03/16/2010</t>
  </si>
  <si>
    <t>03/15/2010</t>
  </si>
  <si>
    <t>03/12/2010</t>
  </si>
  <si>
    <t>03/11/2010</t>
  </si>
  <si>
    <t>03/10/2010</t>
  </si>
  <si>
    <t>03/09/2010</t>
  </si>
  <si>
    <t>03/08/2010</t>
  </si>
  <si>
    <t>03/05/2010</t>
  </si>
  <si>
    <t>03/04/2010</t>
  </si>
  <si>
    <t>03/03/2010</t>
  </si>
  <si>
    <t>03/02/2010</t>
  </si>
  <si>
    <t>03/01/2010</t>
  </si>
  <si>
    <t>02/28/2010</t>
  </si>
  <si>
    <t>02/26/2010</t>
  </si>
  <si>
    <t>02/25/2010</t>
  </si>
  <si>
    <t>02/24/2010</t>
  </si>
  <si>
    <t>02/23/2010</t>
  </si>
  <si>
    <t>02/22/2010</t>
  </si>
  <si>
    <t>02/19/2010</t>
  </si>
  <si>
    <t>02/18/2010</t>
  </si>
  <si>
    <t>02/17/2010</t>
  </si>
  <si>
    <t>02/16/2010</t>
  </si>
  <si>
    <t>02/15/2010</t>
  </si>
  <si>
    <t>02/12/2010</t>
  </si>
  <si>
    <t>02/11/2010</t>
  </si>
  <si>
    <t>02/10/2010</t>
  </si>
  <si>
    <t>02/09/2010</t>
  </si>
  <si>
    <t>02/08/2010</t>
  </si>
  <si>
    <t>02/05/2010</t>
  </si>
  <si>
    <t>02/04/2010</t>
  </si>
  <si>
    <t>02/03/2010</t>
  </si>
  <si>
    <t>02/02/2010</t>
  </si>
  <si>
    <t>02/01/2010</t>
  </si>
  <si>
    <t>01/31/2010</t>
  </si>
  <si>
    <t>01/29/2010</t>
  </si>
  <si>
    <t>01/28/2010</t>
  </si>
  <si>
    <t>01/27/2010</t>
  </si>
  <si>
    <t>01/26/2010</t>
  </si>
  <si>
    <t>01/25/2010</t>
  </si>
  <si>
    <t>01/22/2010</t>
  </si>
  <si>
    <t>01/21/2010</t>
  </si>
  <si>
    <t>01/20/2010</t>
  </si>
  <si>
    <t>01/19/2010</t>
  </si>
  <si>
    <t>01/18/2010</t>
  </si>
  <si>
    <t>01/15/2010</t>
  </si>
  <si>
    <t>01/14/2010</t>
  </si>
  <si>
    <t>01/13/2010</t>
  </si>
  <si>
    <t>01/12/2010</t>
  </si>
  <si>
    <t>01/11/2010</t>
  </si>
  <si>
    <t>01/08/2010</t>
  </si>
  <si>
    <t>01/07/2010</t>
  </si>
  <si>
    <t>01/06/2010</t>
  </si>
  <si>
    <t>01/05/2010</t>
  </si>
  <si>
    <t>01/04/2010</t>
  </si>
  <si>
    <t>12/31/2009</t>
  </si>
  <si>
    <t>12/29/2009</t>
  </si>
  <si>
    <t>12/28/2009</t>
  </si>
  <si>
    <t>12/24/2009</t>
  </si>
  <si>
    <t>12/23/2009</t>
  </si>
  <si>
    <t>12/21/2009</t>
  </si>
  <si>
    <t>12/17/2009</t>
  </si>
  <si>
    <t>12/15/2009</t>
  </si>
  <si>
    <t>12/14/2009</t>
  </si>
  <si>
    <t>12/11/2009</t>
  </si>
  <si>
    <t>12/10/2009</t>
  </si>
  <si>
    <t>12/09/2009</t>
  </si>
  <si>
    <t>12/08/2009</t>
  </si>
  <si>
    <t>12/07/2009</t>
  </si>
  <si>
    <t>12/04/2009</t>
  </si>
  <si>
    <t>12/03/2009</t>
  </si>
  <si>
    <t>12/02/2009</t>
  </si>
  <si>
    <t>12/01/2009</t>
  </si>
  <si>
    <t>11/27/2009</t>
  </si>
  <si>
    <t>11/26/2009</t>
  </si>
  <si>
    <t>11/23/2009</t>
  </si>
  <si>
    <t>11/20/2009</t>
  </si>
  <si>
    <t>11/19/2009</t>
  </si>
  <si>
    <t>11/18/2009</t>
  </si>
  <si>
    <t>11/17/2009</t>
  </si>
  <si>
    <t>11/16/2009</t>
  </si>
  <si>
    <t>11/13/2009</t>
  </si>
  <si>
    <t>11/12/2009</t>
  </si>
  <si>
    <t>11/11/2009</t>
  </si>
  <si>
    <t>11/10/2009</t>
  </si>
  <si>
    <t>11/09/2009</t>
  </si>
  <si>
    <t>11/06/2009</t>
  </si>
  <si>
    <t>11/05/2009</t>
  </si>
  <si>
    <t>11/04/2009</t>
  </si>
  <si>
    <t>11/03/2009</t>
  </si>
  <si>
    <t>11/02/2009</t>
  </si>
  <si>
    <t>10/31/2009</t>
  </si>
  <si>
    <t>10/30/2009</t>
  </si>
  <si>
    <t>10/29/2009</t>
  </si>
  <si>
    <t>10/28/2009</t>
  </si>
  <si>
    <t>10/27/2009</t>
  </si>
  <si>
    <t>10/26/2009</t>
  </si>
  <si>
    <t>10/22/2009</t>
  </si>
  <si>
    <t>10/21/2009</t>
  </si>
  <si>
    <t>10/20/2009</t>
  </si>
  <si>
    <t>10/19/2009</t>
  </si>
  <si>
    <t>10/16/2009</t>
  </si>
  <si>
    <t>10/15/2009</t>
  </si>
  <si>
    <t>10/13/2009</t>
  </si>
  <si>
    <t>10/12/2009</t>
  </si>
  <si>
    <t>10/09/2009</t>
  </si>
  <si>
    <t>10/08/2009</t>
  </si>
  <si>
    <t>10/07/2009</t>
  </si>
  <si>
    <t>10/06/2009</t>
  </si>
  <si>
    <t>10/05/2009</t>
  </si>
  <si>
    <t>10/02/2009</t>
  </si>
  <si>
    <t>10/01/2009</t>
  </si>
  <si>
    <t>09/30/2009</t>
  </si>
  <si>
    <t>09/29/2009</t>
  </si>
  <si>
    <t>09/28/2009</t>
  </si>
  <si>
    <t>09/25/2009</t>
  </si>
  <si>
    <t>09/24/2009</t>
  </si>
  <si>
    <t>09/23/2009</t>
  </si>
  <si>
    <t>09/22/2009</t>
  </si>
  <si>
    <t>09/21/2009</t>
  </si>
  <si>
    <t>09/18/2009</t>
  </si>
  <si>
    <t>09/17/2009</t>
  </si>
  <si>
    <t>09/16/2009</t>
  </si>
  <si>
    <t>09/15/2009</t>
  </si>
  <si>
    <t>09/14/2009</t>
  </si>
  <si>
    <t>09/11/2009</t>
  </si>
  <si>
    <t>09/10/2009</t>
  </si>
  <si>
    <t>09/09/2009</t>
  </si>
  <si>
    <t>09/08/2009</t>
  </si>
  <si>
    <t>09/07/2009</t>
  </si>
  <si>
    <t>09/04/2009</t>
  </si>
  <si>
    <t>09/03/2009</t>
  </si>
  <si>
    <t>09/02/2009</t>
  </si>
  <si>
    <t>09/01/2009</t>
  </si>
  <si>
    <t>08/31/2009</t>
  </si>
  <si>
    <t>08/28/2009</t>
  </si>
  <si>
    <t>08/27/2009</t>
  </si>
  <si>
    <t>08/26/2009</t>
  </si>
  <si>
    <t>08/25/2009</t>
  </si>
  <si>
    <t>08/24/2009</t>
  </si>
  <si>
    <t>08/21/2009</t>
  </si>
  <si>
    <t>08/20/2009</t>
  </si>
  <si>
    <t>08/19/2009</t>
  </si>
  <si>
    <t>08/18/2009</t>
  </si>
  <si>
    <t>08/17/2009</t>
  </si>
  <si>
    <t>08/14/2009</t>
  </si>
  <si>
    <t>08/13/2009</t>
  </si>
  <si>
    <t>08/12/2009</t>
  </si>
  <si>
    <t>08/11/2009</t>
  </si>
  <si>
    <t>08/10/2009</t>
  </si>
  <si>
    <t>08/07/2009</t>
  </si>
  <si>
    <t>08/06/2009</t>
  </si>
  <si>
    <t>08/05/2009</t>
  </si>
  <si>
    <t>08/04/2009</t>
  </si>
  <si>
    <t>08/03/2009</t>
  </si>
  <si>
    <t>07/31/2009</t>
  </si>
  <si>
    <t>07/30/2009</t>
  </si>
  <si>
    <t>07/29/2009</t>
  </si>
  <si>
    <t>07/28/2009</t>
  </si>
  <si>
    <t>07/27/2009</t>
  </si>
  <si>
    <t>07/24/2009</t>
  </si>
  <si>
    <t>07/23/2009</t>
  </si>
  <si>
    <t>07/22/2009</t>
  </si>
  <si>
    <t>07/21/2009</t>
  </si>
  <si>
    <t>07/20/2009</t>
  </si>
  <si>
    <t>07/17/2009</t>
  </si>
  <si>
    <t>07/16/2009</t>
  </si>
  <si>
    <t>07/15/2009</t>
  </si>
  <si>
    <t>07/14/2009</t>
  </si>
  <si>
    <t>07/13/2009</t>
  </si>
  <si>
    <t>07/10/2009</t>
  </si>
  <si>
    <t>07/09/2009</t>
  </si>
  <si>
    <t>07/08/2009</t>
  </si>
  <si>
    <t>07/07/2009</t>
  </si>
  <si>
    <t>07/06/2009</t>
  </si>
  <si>
    <t>07/03/2009</t>
  </si>
  <si>
    <t>07/02/2009</t>
  </si>
  <si>
    <t>07/01/2009</t>
  </si>
  <si>
    <t>06/30/2009</t>
  </si>
  <si>
    <t>06/29/2009</t>
  </si>
  <si>
    <t>06/26/2009</t>
  </si>
  <si>
    <t>06/25/2009</t>
  </si>
  <si>
    <t>06/24/2009</t>
  </si>
  <si>
    <t>06/23/2009</t>
  </si>
  <si>
    <t>06/22/2009</t>
  </si>
  <si>
    <t>06/19/2009</t>
  </si>
  <si>
    <t>06/18/2009</t>
  </si>
  <si>
    <t>06/17/2009</t>
  </si>
  <si>
    <t>06/16/2009</t>
  </si>
  <si>
    <t>06/15/2009</t>
  </si>
  <si>
    <t>06/12/2009</t>
  </si>
  <si>
    <t>06/11/2009</t>
  </si>
  <si>
    <t>06/10/2009</t>
  </si>
  <si>
    <t>06/09/2009</t>
  </si>
  <si>
    <t>06/08/2009</t>
  </si>
  <si>
    <t>06/05/2009</t>
  </si>
  <si>
    <t>06/04/2009</t>
  </si>
  <si>
    <t>06/03/2009</t>
  </si>
  <si>
    <t>06/02/2009</t>
  </si>
  <si>
    <t>06/01/2009</t>
  </si>
  <si>
    <t>05/31/2009</t>
  </si>
  <si>
    <t>05/29/2009</t>
  </si>
  <si>
    <t>05/28/2009</t>
  </si>
  <si>
    <t>05/27/2009</t>
  </si>
  <si>
    <t>05/26/2009</t>
  </si>
  <si>
    <t>05/25/2009</t>
  </si>
  <si>
    <t>05/22/2009</t>
  </si>
  <si>
    <t>05/21/2009</t>
  </si>
  <si>
    <t>05/20/2009</t>
  </si>
  <si>
    <t>05/19/2009</t>
  </si>
  <si>
    <t>05/18/2009</t>
  </si>
  <si>
    <t>05/15/2009</t>
  </si>
  <si>
    <t>05/14/2009</t>
  </si>
  <si>
    <t>05/13/2009</t>
  </si>
  <si>
    <t>05/12/2009</t>
  </si>
  <si>
    <t>05/11/2009</t>
  </si>
  <si>
    <t>05/08/2009</t>
  </si>
  <si>
    <t>05/07/2009</t>
  </si>
  <si>
    <t>05/06/2009</t>
  </si>
  <si>
    <t>05/05/2009</t>
  </si>
  <si>
    <t>05/04/2009</t>
  </si>
  <si>
    <t>05/01/2009</t>
  </si>
  <si>
    <t>04/30/2009</t>
  </si>
  <si>
    <t>04/29/2009</t>
  </si>
  <si>
    <t>04/28/2009</t>
  </si>
  <si>
    <t>04/27/2009</t>
  </si>
  <si>
    <t>04/24/2009</t>
  </si>
  <si>
    <t>04/23/2009</t>
  </si>
  <si>
    <t>04/22/2009</t>
  </si>
  <si>
    <t>04/21/2009</t>
  </si>
  <si>
    <t>04/20/2009</t>
  </si>
  <si>
    <t>04/17/2009</t>
  </si>
  <si>
    <t>04/16/2009</t>
  </si>
  <si>
    <t>04/15/2009</t>
  </si>
  <si>
    <t>04/14/2009</t>
  </si>
  <si>
    <t>04/13/2009</t>
  </si>
  <si>
    <t>04/09/2009</t>
  </si>
  <si>
    <t>04/08/2009</t>
  </si>
  <si>
    <t>04/07/2009</t>
  </si>
  <si>
    <t>04/06/2009</t>
  </si>
  <si>
    <t>04/03/2009</t>
  </si>
  <si>
    <t>04/02/2009</t>
  </si>
  <si>
    <t>04/01/2009</t>
  </si>
  <si>
    <t>03/31/2009</t>
  </si>
  <si>
    <t>03/30/2009</t>
  </si>
  <si>
    <t>03/27/2009</t>
  </si>
  <si>
    <t>03/26/2009</t>
  </si>
  <si>
    <t>03/25/2009</t>
  </si>
  <si>
    <t>03/24/2009</t>
  </si>
  <si>
    <t>03/23/2009</t>
  </si>
  <si>
    <t>03/20/2009</t>
  </si>
  <si>
    <t>03/19/2009</t>
  </si>
  <si>
    <t>03/18/2009</t>
  </si>
  <si>
    <t>03/17/2009</t>
  </si>
  <si>
    <t>03/16/2009</t>
  </si>
  <si>
    <t>03/13/2009</t>
  </si>
  <si>
    <t>03/12/2009</t>
  </si>
  <si>
    <t>03/11/2009</t>
  </si>
  <si>
    <t>03/10/2009</t>
  </si>
  <si>
    <t>03/09/2009</t>
  </si>
  <si>
    <t>03/06/2009</t>
  </si>
  <si>
    <t>03/05/2009</t>
  </si>
  <si>
    <t>03/04/2009</t>
  </si>
  <si>
    <t>03/03/2009</t>
  </si>
  <si>
    <t>03/02/2009</t>
  </si>
  <si>
    <t>02/28/2009</t>
  </si>
  <si>
    <t>02/27/2009</t>
  </si>
  <si>
    <t>02/26/2009</t>
  </si>
  <si>
    <t>02/25/2009</t>
  </si>
  <si>
    <t>02/24/2009</t>
  </si>
  <si>
    <t>02/23/2009</t>
  </si>
  <si>
    <t>02/20/2009</t>
  </si>
  <si>
    <t>02/19/2009</t>
  </si>
  <si>
    <t>02/18/2009</t>
  </si>
  <si>
    <t>02/17/2009</t>
  </si>
  <si>
    <t>02/16/2009</t>
  </si>
  <si>
    <t>02/13/2009</t>
  </si>
  <si>
    <t>02/12/2009</t>
  </si>
  <si>
    <t>02/11/2009</t>
  </si>
  <si>
    <t>02/10/2009</t>
  </si>
  <si>
    <t>02/09/2009</t>
  </si>
  <si>
    <t>02/06/2009</t>
  </si>
  <si>
    <t>02/05/2009</t>
  </si>
  <si>
    <t>02/04/2009</t>
  </si>
  <si>
    <t>02/03/2009</t>
  </si>
  <si>
    <t>02/02/2009</t>
  </si>
  <si>
    <t>01/31/2009</t>
  </si>
  <si>
    <t>01/30/2009</t>
  </si>
  <si>
    <t>01/29/2009</t>
  </si>
  <si>
    <t>01/28/2009</t>
  </si>
  <si>
    <t>01/27/2009</t>
  </si>
  <si>
    <t>01/26/2009</t>
  </si>
  <si>
    <t>01/23/2009</t>
  </si>
  <si>
    <t>01/22/2009</t>
  </si>
  <si>
    <t>01/21/2009</t>
  </si>
  <si>
    <t>01/20/2009</t>
  </si>
  <si>
    <t>01/19/2009</t>
  </si>
  <si>
    <t>01/16/2009</t>
  </si>
  <si>
    <t>01/15/2009</t>
  </si>
  <si>
    <t>01/14/2009</t>
  </si>
  <si>
    <t>01/13/2009</t>
  </si>
  <si>
    <t>01/12/2009</t>
  </si>
  <si>
    <t>01/09/2009</t>
  </si>
  <si>
    <t>01/08/2009</t>
  </si>
  <si>
    <t>01/07/2009</t>
  </si>
  <si>
    <t>01/06/2009</t>
  </si>
  <si>
    <t>01/05/2009</t>
  </si>
  <si>
    <t>01/02/2009</t>
  </si>
  <si>
    <t>12/30/2008</t>
  </si>
  <si>
    <t>12/26/2008</t>
  </si>
  <si>
    <t>12/24/2008</t>
  </si>
  <si>
    <t>12/22/2008</t>
  </si>
  <si>
    <t>12/19/2008</t>
  </si>
  <si>
    <t>12/18/2008</t>
  </si>
  <si>
    <t>12/17/2008</t>
  </si>
  <si>
    <t>12/16/2008</t>
  </si>
  <si>
    <t>12/15/2008</t>
  </si>
  <si>
    <t>12/12/2008</t>
  </si>
  <si>
    <t>12/11/2008</t>
  </si>
  <si>
    <t>12/10/2008</t>
  </si>
  <si>
    <t>12/09/2008</t>
  </si>
  <si>
    <t>12/08/2008</t>
  </si>
  <si>
    <t>12/05/2008</t>
  </si>
  <si>
    <t>12/04/2008</t>
  </si>
  <si>
    <t>12/03/2008</t>
  </si>
  <si>
    <t>12/02/2008</t>
  </si>
  <si>
    <t>12/01/2008</t>
  </si>
  <si>
    <t>11/30/2008</t>
  </si>
  <si>
    <t>11/28/2008</t>
  </si>
  <si>
    <t>11/27/2008</t>
  </si>
  <si>
    <t>11/26/2008</t>
  </si>
  <si>
    <t>11/25/2008</t>
  </si>
  <si>
    <t>11/24/2008</t>
  </si>
  <si>
    <t>11/21/2008</t>
  </si>
  <si>
    <t>11/20/2008</t>
  </si>
  <si>
    <t>11/19/2008</t>
  </si>
  <si>
    <t>11/18/2008</t>
  </si>
  <si>
    <t>11/14/2008</t>
  </si>
  <si>
    <t>11/12/2008</t>
  </si>
  <si>
    <t>11/11/2008</t>
  </si>
  <si>
    <t>11/10/2008</t>
  </si>
  <si>
    <t>11/07/2008</t>
  </si>
  <si>
    <t>11/06/2008</t>
  </si>
  <si>
    <t>11/05/2008</t>
  </si>
  <si>
    <t>11/04/2008</t>
  </si>
  <si>
    <t>11/03/2008</t>
  </si>
  <si>
    <t>10/31/2008</t>
  </si>
  <si>
    <t>10/30/2008</t>
  </si>
  <si>
    <t>10/29/2008</t>
  </si>
  <si>
    <t>10/28/2008</t>
  </si>
  <si>
    <t>10/27/2008</t>
  </si>
  <si>
    <t>10/24/2008</t>
  </si>
  <si>
    <t>10/23/2008</t>
  </si>
  <si>
    <t>10/22/2008</t>
  </si>
  <si>
    <t>10/21/2008</t>
  </si>
  <si>
    <t>10/20/2008</t>
  </si>
  <si>
    <t>10/17/2008</t>
  </si>
  <si>
    <t>10/16/2008</t>
  </si>
  <si>
    <t>10/14/2008</t>
  </si>
  <si>
    <t>10/13/2008</t>
  </si>
  <si>
    <t>10/10/2008</t>
  </si>
  <si>
    <t>10/09/2008</t>
  </si>
  <si>
    <t>10/08/2008</t>
  </si>
  <si>
    <t>10/07/2008</t>
  </si>
  <si>
    <t>10/06/2008</t>
  </si>
  <si>
    <t>10/03/2008</t>
  </si>
  <si>
    <t>10/02/2008</t>
  </si>
  <si>
    <t>10/01/2008</t>
  </si>
  <si>
    <t>09/30/2008</t>
  </si>
  <si>
    <t>09/29/2008</t>
  </si>
  <si>
    <t>09/26/2008</t>
  </si>
  <si>
    <t>09/25/2008</t>
  </si>
  <si>
    <t>09/24/2008</t>
  </si>
  <si>
    <t>09/23/2008</t>
  </si>
  <si>
    <t>09/22/2008</t>
  </si>
  <si>
    <t>09/19/2008</t>
  </si>
  <si>
    <t>09/18/2008</t>
  </si>
  <si>
    <t>09/17/2008</t>
  </si>
  <si>
    <t>09/16/2008</t>
  </si>
  <si>
    <t>09/15/2008</t>
  </si>
  <si>
    <t>09/12/2008</t>
  </si>
  <si>
    <t>09/11/2008</t>
  </si>
  <si>
    <t>09/10/2008</t>
  </si>
  <si>
    <t>09/09/2008</t>
  </si>
  <si>
    <t>09/08/2008</t>
  </si>
  <si>
    <t>09/05/2008</t>
  </si>
  <si>
    <t>09/04/2008</t>
  </si>
  <si>
    <t>09/03/2008</t>
  </si>
  <si>
    <t>09/02/2008</t>
  </si>
  <si>
    <t>09/01/2008</t>
  </si>
  <si>
    <t>08/31/2008</t>
  </si>
  <si>
    <t>08/29/2008</t>
  </si>
  <si>
    <t>08/28/2008</t>
  </si>
  <si>
    <t>08/27/2008</t>
  </si>
  <si>
    <t>08/26/2008</t>
  </si>
  <si>
    <t>08/25/2008</t>
  </si>
  <si>
    <t>08/22/2008</t>
  </si>
  <si>
    <t>08/21/2008</t>
  </si>
  <si>
    <t>08/20/2008</t>
  </si>
  <si>
    <t>08/19/2008</t>
  </si>
  <si>
    <t>08/18/2008</t>
  </si>
  <si>
    <t>08/15/2008</t>
  </si>
  <si>
    <t>08/14/2008</t>
  </si>
  <si>
    <t>08/13/2008</t>
  </si>
  <si>
    <t>08/12/2008</t>
  </si>
  <si>
    <t>08/11/2008</t>
  </si>
  <si>
    <t>08/08/2008</t>
  </si>
  <si>
    <t>08/07/2008</t>
  </si>
  <si>
    <t>08/06/2008</t>
  </si>
  <si>
    <t>08/05/2008</t>
  </si>
  <si>
    <t>08/04/2008</t>
  </si>
  <si>
    <t>08/01/2008</t>
  </si>
  <si>
    <t>07/31/2008</t>
  </si>
  <si>
    <t>07/30/2008</t>
  </si>
  <si>
    <t>07/29/2008</t>
  </si>
  <si>
    <t>07/28/2008</t>
  </si>
  <si>
    <t>07/25/2008</t>
  </si>
  <si>
    <t>07/24/2008</t>
  </si>
  <si>
    <t>07/23/2008</t>
  </si>
  <si>
    <t>07/22/2008</t>
  </si>
  <si>
    <t>07/21/2008</t>
  </si>
  <si>
    <t>07/18/2008</t>
  </si>
  <si>
    <t>07/17/2008</t>
  </si>
  <si>
    <t>07/16/2008</t>
  </si>
  <si>
    <t>07/15/2008</t>
  </si>
  <si>
    <t>07/14/2008</t>
  </si>
  <si>
    <t>07/11/2008</t>
  </si>
  <si>
    <t>07/10/2008</t>
  </si>
  <si>
    <t>07/09/2008</t>
  </si>
  <si>
    <t>07/08/2008</t>
  </si>
  <si>
    <t>07/07/2008</t>
  </si>
  <si>
    <t>07/04/2008</t>
  </si>
  <si>
    <t>07/03/2008</t>
  </si>
  <si>
    <t>07/02/2008</t>
  </si>
  <si>
    <t>07/01/2008</t>
  </si>
  <si>
    <t>06/30/2008</t>
  </si>
  <si>
    <t>06/27/2008</t>
  </si>
  <si>
    <t>06/26/2008</t>
  </si>
  <si>
    <t>06/25/2008</t>
  </si>
  <si>
    <t>06/24/2008</t>
  </si>
  <si>
    <t>06/23/2008</t>
  </si>
  <si>
    <t>06/20/2008</t>
  </si>
  <si>
    <t>06/19/2008</t>
  </si>
  <si>
    <t>06/18/2008</t>
  </si>
  <si>
    <t>06/17/2008</t>
  </si>
  <si>
    <t>06/16/2008</t>
  </si>
  <si>
    <t>06/13/2008</t>
  </si>
  <si>
    <t>06/12/2008</t>
  </si>
  <si>
    <t>06/11/2008</t>
  </si>
  <si>
    <t>06/10/2008</t>
  </si>
  <si>
    <t>06/09/2008</t>
  </si>
  <si>
    <t>06/06/2008</t>
  </si>
  <si>
    <t>06/05/2008</t>
  </si>
  <si>
    <t>06/04/2008</t>
  </si>
  <si>
    <t>06/03/2008</t>
  </si>
  <si>
    <t>06/02/2008</t>
  </si>
  <si>
    <t>05/31/2008</t>
  </si>
  <si>
    <t>05/30/2008</t>
  </si>
  <si>
    <t>05/29/2008</t>
  </si>
  <si>
    <t>05/28/2008</t>
  </si>
  <si>
    <t>05/27/2008</t>
  </si>
  <si>
    <t>05/26/2008</t>
  </si>
  <si>
    <t>05/23/2008</t>
  </si>
  <si>
    <t>05/22/2008</t>
  </si>
  <si>
    <t>05/21/2008</t>
  </si>
  <si>
    <t>05/20/2008</t>
  </si>
  <si>
    <t>05/19/2008</t>
  </si>
  <si>
    <t>05/16/2008</t>
  </si>
  <si>
    <t>05/15/2008</t>
  </si>
  <si>
    <t>05/14/2008</t>
  </si>
  <si>
    <t>05/13/2008</t>
  </si>
  <si>
    <t>05/12/2008</t>
  </si>
  <si>
    <t>05/09/2008</t>
  </si>
  <si>
    <t>05/08/2008</t>
  </si>
  <si>
    <t>05/07/2008</t>
  </si>
  <si>
    <t>05/06/2008</t>
  </si>
  <si>
    <t>05/05/2008</t>
  </si>
  <si>
    <t>05/02/2008</t>
  </si>
  <si>
    <t>05/01/2008</t>
  </si>
  <si>
    <t>04/30/2008</t>
  </si>
  <si>
    <t>04/29/2008</t>
  </si>
  <si>
    <t>04/28/2008</t>
  </si>
  <si>
    <t>04/25/2008</t>
  </si>
  <si>
    <t>04/24/2008</t>
  </si>
  <si>
    <t>04/23/2008</t>
  </si>
  <si>
    <t>04/22/2008</t>
  </si>
  <si>
    <t>04/21/2008</t>
  </si>
  <si>
    <t>04/18/2008</t>
  </si>
  <si>
    <t>04/17/2008</t>
  </si>
  <si>
    <t>04/16/2008</t>
  </si>
  <si>
    <t>04/15/2008</t>
  </si>
  <si>
    <t>04/14/2008</t>
  </si>
  <si>
    <t>04/11/2008</t>
  </si>
  <si>
    <t>04/10/2008</t>
  </si>
  <si>
    <t>04/09/2008</t>
  </si>
  <si>
    <t>04/08/2008</t>
  </si>
  <si>
    <t>04/07/2008</t>
  </si>
  <si>
    <t>04/04/2008</t>
  </si>
  <si>
    <t>04/03/2008</t>
  </si>
  <si>
    <t>04/02/2008</t>
  </si>
  <si>
    <t>04/01/2008</t>
  </si>
  <si>
    <t>03/31/2008</t>
  </si>
  <si>
    <t>03/28/2008</t>
  </si>
  <si>
    <t>03/27/2008</t>
  </si>
  <si>
    <t>03/26/2008</t>
  </si>
  <si>
    <t>03/25/2008</t>
  </si>
  <si>
    <t>03/24/2008</t>
  </si>
  <si>
    <t>03/20/2008</t>
  </si>
  <si>
    <t>03/19/2008</t>
  </si>
  <si>
    <t>03/18/2008</t>
  </si>
  <si>
    <t>03/17/2008</t>
  </si>
  <si>
    <t>03/14/2008</t>
  </si>
  <si>
    <t>03/13/2008</t>
  </si>
  <si>
    <t>03/12/2008</t>
  </si>
  <si>
    <t>03/11/2008</t>
  </si>
  <si>
    <t>03/10/2008</t>
  </si>
  <si>
    <t>03/07/2008</t>
  </si>
  <si>
    <t>03/06/2008</t>
  </si>
  <si>
    <t>03/05/2008</t>
  </si>
  <si>
    <t>03/04/2008</t>
  </si>
  <si>
    <t>03/03/2008</t>
  </si>
  <si>
    <t>02/29/2008</t>
  </si>
  <si>
    <t>02/28/2008</t>
  </si>
  <si>
    <t>02/27/2008</t>
  </si>
  <si>
    <t>02/26/2008</t>
  </si>
  <si>
    <t>02/25/2008</t>
  </si>
  <si>
    <t>02/22/2008</t>
  </si>
  <si>
    <t>02/21/2008</t>
  </si>
  <si>
    <t>02/20/2008</t>
  </si>
  <si>
    <t>02/19/2008</t>
  </si>
  <si>
    <t>02/18/2008</t>
  </si>
  <si>
    <t>02/15/2008</t>
  </si>
  <si>
    <t>02/14/2008</t>
  </si>
  <si>
    <t>02/13/2008</t>
  </si>
  <si>
    <t>02/12/2008</t>
  </si>
  <si>
    <t>02/11/2008</t>
  </si>
  <si>
    <t>02/08/2008</t>
  </si>
  <si>
    <t>02/07/2008</t>
  </si>
  <si>
    <t>02/06/2008</t>
  </si>
  <si>
    <t>02/05/2008</t>
  </si>
  <si>
    <t>02/04/2008</t>
  </si>
  <si>
    <t>02/01/2008</t>
  </si>
  <si>
    <t>01/31/2008</t>
  </si>
  <si>
    <t>01/30/2008</t>
  </si>
  <si>
    <t>01/29/2008</t>
  </si>
  <si>
    <t>01/28/2008</t>
  </si>
  <si>
    <t>01/25/2008</t>
  </si>
  <si>
    <t>01/24/2008</t>
  </si>
  <si>
    <t>01/23/2008</t>
  </si>
  <si>
    <t>01/22/2008</t>
  </si>
  <si>
    <t>01/21/2008</t>
  </si>
  <si>
    <t>01/18/2008</t>
  </si>
  <si>
    <t>01/17/2008</t>
  </si>
  <si>
    <t>01/16/2008</t>
  </si>
  <si>
    <t>01/15/2008</t>
  </si>
  <si>
    <t>01/14/2008</t>
  </si>
  <si>
    <t>01/11/2008</t>
  </si>
  <si>
    <t>01/10/2008</t>
  </si>
  <si>
    <t>01/09/2008</t>
  </si>
  <si>
    <t>01/08/2008</t>
  </si>
  <si>
    <t>01/07/2008</t>
  </si>
  <si>
    <t>01/04/2008</t>
  </si>
  <si>
    <t>01/03/2008</t>
  </si>
  <si>
    <t>01/02/2008</t>
  </si>
  <si>
    <t>12/27/2007</t>
  </si>
  <si>
    <t>12/26/2007</t>
  </si>
  <si>
    <t>12/24/2007</t>
  </si>
  <si>
    <t>12/21/2007</t>
  </si>
  <si>
    <t>12/18/2007</t>
  </si>
  <si>
    <t>12/17/2007</t>
  </si>
  <si>
    <t>12/12/2007</t>
  </si>
  <si>
    <t>12/11/2007</t>
  </si>
  <si>
    <t>12/10/2007</t>
  </si>
  <si>
    <t>12/07/2007</t>
  </si>
  <si>
    <t>12/06/2007</t>
  </si>
  <si>
    <t>12/05/2007</t>
  </si>
  <si>
    <t>12/04/2007</t>
  </si>
  <si>
    <t>12/03/2007</t>
  </si>
  <si>
    <t>11/30/2007</t>
  </si>
  <si>
    <t>11/28/2007</t>
  </si>
  <si>
    <t>11/27/2007</t>
  </si>
  <si>
    <t>11/26/2007</t>
  </si>
  <si>
    <t>11/23/2007</t>
  </si>
  <si>
    <t>11/22/2007</t>
  </si>
  <si>
    <t>11/21/2007</t>
  </si>
  <si>
    <t>11/20/2007</t>
  </si>
  <si>
    <t>11/19/2007</t>
  </si>
  <si>
    <t>11/16/2007</t>
  </si>
  <si>
    <t>11/15/2007</t>
  </si>
  <si>
    <t>11/14/2007</t>
  </si>
  <si>
    <t>11/13/2007</t>
  </si>
  <si>
    <t>11/12/2007</t>
  </si>
  <si>
    <t>11/09/2007</t>
  </si>
  <si>
    <t>11/08/2007</t>
  </si>
  <si>
    <t>11/07/2007</t>
  </si>
  <si>
    <t>11/06/2007</t>
  </si>
  <si>
    <t>11/05/2007</t>
  </si>
  <si>
    <t>11/02/2007</t>
  </si>
  <si>
    <t>11/01/2007</t>
  </si>
  <si>
    <t>10/30/2007</t>
  </si>
  <si>
    <t>10/29/2007</t>
  </si>
  <si>
    <t>10/26/2007</t>
  </si>
  <si>
    <t>10/25/2007</t>
  </si>
  <si>
    <t>10/24/2007</t>
  </si>
  <si>
    <t>10/23/2007</t>
  </si>
  <si>
    <t>10/22/2007</t>
  </si>
  <si>
    <t>10/19/2007</t>
  </si>
  <si>
    <t>10/18/2007</t>
  </si>
  <si>
    <t>10/16/2007</t>
  </si>
  <si>
    <t>10/15/2007</t>
  </si>
  <si>
    <t>10/12/2007</t>
  </si>
  <si>
    <t>10/11/2007</t>
  </si>
  <si>
    <t>10/10/2007</t>
  </si>
  <si>
    <t>10/09/2007</t>
  </si>
  <si>
    <t>10/08/2007</t>
  </si>
  <si>
    <t>10/05/2007</t>
  </si>
  <si>
    <t>10/04/2007</t>
  </si>
  <si>
    <t>10/03/2007</t>
  </si>
  <si>
    <t>10/02/2007</t>
  </si>
  <si>
    <t>10/01/2007</t>
  </si>
  <si>
    <t>09/30/2007</t>
  </si>
  <si>
    <t>09/28/2007</t>
  </si>
  <si>
    <t>09/27/2007</t>
  </si>
  <si>
    <t>09/26/2007</t>
  </si>
  <si>
    <t>09/25/2007</t>
  </si>
  <si>
    <t>09/24/2007</t>
  </si>
  <si>
    <t>09/21/2007</t>
  </si>
  <si>
    <t>09/20/2007</t>
  </si>
  <si>
    <t>09/19/2007</t>
  </si>
  <si>
    <t>09/18/2007</t>
  </si>
  <si>
    <t>09/17/2007</t>
  </si>
  <si>
    <t>09/14/2007</t>
  </si>
  <si>
    <t>09/13/2007</t>
  </si>
  <si>
    <t>09/12/2007</t>
  </si>
  <si>
    <t>09/11/2007</t>
  </si>
  <si>
    <t>09/10/2007</t>
  </si>
  <si>
    <t>09/07/2007</t>
  </si>
  <si>
    <t>09/06/2007</t>
  </si>
  <si>
    <t>09/05/2007</t>
  </si>
  <si>
    <t>09/04/2007</t>
  </si>
  <si>
    <t>09/03/2007</t>
  </si>
  <si>
    <t>08/31/2007</t>
  </si>
  <si>
    <t>08/30/2007</t>
  </si>
  <si>
    <t>08/29/2007</t>
  </si>
  <si>
    <t>08/28/2007</t>
  </si>
  <si>
    <t>08/27/2007</t>
  </si>
  <si>
    <t>08/24/2007</t>
  </si>
  <si>
    <t>08/23/2007</t>
  </si>
  <si>
    <t>08/22/2007</t>
  </si>
  <si>
    <t>08/21/2007</t>
  </si>
  <si>
    <t>08/20/2007</t>
  </si>
  <si>
    <t>08/17/2007</t>
  </si>
  <si>
    <t>08/16/2007</t>
  </si>
  <si>
    <t>08/15/2007</t>
  </si>
  <si>
    <t>08/14/2007</t>
  </si>
  <si>
    <t>08/13/2007</t>
  </si>
  <si>
    <t>08/10/2007</t>
  </si>
  <si>
    <t>08/09/2007</t>
  </si>
  <si>
    <t>08/08/2007</t>
  </si>
  <si>
    <t>08/07/2007</t>
  </si>
  <si>
    <t>08/06/2007</t>
  </si>
  <si>
    <t>08/03/2007</t>
  </si>
  <si>
    <t>08/02/2007</t>
  </si>
  <si>
    <t>08/01/2007</t>
  </si>
  <si>
    <t>07/31/2007</t>
  </si>
  <si>
    <t>07/30/2007</t>
  </si>
  <si>
    <t>07/27/2007</t>
  </si>
  <si>
    <t>07/26/2007</t>
  </si>
  <si>
    <t>07/25/2007</t>
  </si>
  <si>
    <t>07/24/2007</t>
  </si>
  <si>
    <t>07/23/2007</t>
  </si>
  <si>
    <t>07/20/2007</t>
  </si>
  <si>
    <t>07/19/2007</t>
  </si>
  <si>
    <t>07/18/2007</t>
  </si>
  <si>
    <t>07/17/2007</t>
  </si>
  <si>
    <t>07/16/2007</t>
  </si>
  <si>
    <t>07/13/2007</t>
  </si>
  <si>
    <t>07/12/2007</t>
  </si>
  <si>
    <t>07/11/2007</t>
  </si>
  <si>
    <t>07/10/2007</t>
  </si>
  <si>
    <t>07/09/2007</t>
  </si>
  <si>
    <t>07/06/2007</t>
  </si>
  <si>
    <t>07/05/2007</t>
  </si>
  <si>
    <t>07/04/2007</t>
  </si>
  <si>
    <t>07/03/2007</t>
  </si>
  <si>
    <t>07/02/2007</t>
  </si>
  <si>
    <t>06/30/2007</t>
  </si>
  <si>
    <t>06/29/2007</t>
  </si>
  <si>
    <t>06/28/2007</t>
  </si>
  <si>
    <t>06/27/2007</t>
  </si>
  <si>
    <t>06/26/2007</t>
  </si>
  <si>
    <t>06/25/2007</t>
  </si>
  <si>
    <t>06/22/2007</t>
  </si>
  <si>
    <t>06/21/2007</t>
  </si>
  <si>
    <t>06/20/2007</t>
  </si>
  <si>
    <t>06/19/2007</t>
  </si>
  <si>
    <t>06/18/2007</t>
  </si>
  <si>
    <t>06/15/2007</t>
  </si>
  <si>
    <t>06/14/2007</t>
  </si>
  <si>
    <t>06/13/2007</t>
  </si>
  <si>
    <t>06/12/2007</t>
  </si>
  <si>
    <t>06/11/2007</t>
  </si>
  <si>
    <t>06/08/2007</t>
  </si>
  <si>
    <t>06/07/2007</t>
  </si>
  <si>
    <t>06/06/2007</t>
  </si>
  <si>
    <t>06/05/2007</t>
  </si>
  <si>
    <t>06/04/2007</t>
  </si>
  <si>
    <t>06/01/2007</t>
  </si>
  <si>
    <t>05/31/2007</t>
  </si>
  <si>
    <t>05/30/2007</t>
  </si>
  <si>
    <t>05/29/2007</t>
  </si>
  <si>
    <t>05/25/2007</t>
  </si>
  <si>
    <t>05/24/2007</t>
  </si>
  <si>
    <t>05/23/2007</t>
  </si>
  <si>
    <t>05/22/2007</t>
  </si>
  <si>
    <t>05/21/2007</t>
  </si>
  <si>
    <t>05/18/2007</t>
  </si>
  <si>
    <t>05/17/2007</t>
  </si>
  <si>
    <t>05/16/2007</t>
  </si>
  <si>
    <t>05/15/2007</t>
  </si>
  <si>
    <t>05/14/2007</t>
  </si>
  <si>
    <t>05/11/2007</t>
  </si>
  <si>
    <t>05/10/2007</t>
  </si>
  <si>
    <t>05/09/2007</t>
  </si>
  <si>
    <t>05/08/2007</t>
  </si>
  <si>
    <t>05/07/2007</t>
  </si>
  <si>
    <t>05/04/2007</t>
  </si>
  <si>
    <t>05/03/2007</t>
  </si>
  <si>
    <t>05/02/2007</t>
  </si>
  <si>
    <t>05/01/2007</t>
  </si>
  <si>
    <t>04/30/2007</t>
  </si>
  <si>
    <t>04/27/2007</t>
  </si>
  <si>
    <t>04/26/2007</t>
  </si>
  <si>
    <t>04/25/2007</t>
  </si>
  <si>
    <t>04/24/2007</t>
  </si>
  <si>
    <t>04/23/2007</t>
  </si>
  <si>
    <t>04/20/2007</t>
  </si>
  <si>
    <t>04/19/2007</t>
  </si>
  <si>
    <t>04/18/2007</t>
  </si>
  <si>
    <t>04/17/2007</t>
  </si>
  <si>
    <t>04/16/2007</t>
  </si>
  <si>
    <t>04/13/2007</t>
  </si>
  <si>
    <t>04/12/2007</t>
  </si>
  <si>
    <t>04/11/2007</t>
  </si>
  <si>
    <t>04/10/2007</t>
  </si>
  <si>
    <t>04/09/2007</t>
  </si>
  <si>
    <t>04/05/2007</t>
  </si>
  <si>
    <t>04/04/2007</t>
  </si>
  <si>
    <t>04/03/2007</t>
  </si>
  <si>
    <t>04/02/2007</t>
  </si>
  <si>
    <t>03/31/2007</t>
  </si>
  <si>
    <t>03/30/2007</t>
  </si>
  <si>
    <t>03/29/2007</t>
  </si>
  <si>
    <t>03/28/2007</t>
  </si>
  <si>
    <t>03/27/2007</t>
  </si>
  <si>
    <t>03/26/2007</t>
  </si>
  <si>
    <t>03/23/2007</t>
  </si>
  <si>
    <t>03/22/2007</t>
  </si>
  <si>
    <t>03/21/2007</t>
  </si>
  <si>
    <t>03/20/2007</t>
  </si>
  <si>
    <t>03/19/2007</t>
  </si>
  <si>
    <t>03/16/2007</t>
  </si>
  <si>
    <t>03/15/2007</t>
  </si>
  <si>
    <t>03/14/2007</t>
  </si>
  <si>
    <t>03/13/2007</t>
  </si>
  <si>
    <t>03/12/2007</t>
  </si>
  <si>
    <t>03/09/2007</t>
  </si>
  <si>
    <t>03/08/2007</t>
  </si>
  <si>
    <t>03/07/2007</t>
  </si>
  <si>
    <t>03/06/2007</t>
  </si>
  <si>
    <t>03/05/2007</t>
  </si>
  <si>
    <t>03/02/2007</t>
  </si>
  <si>
    <t>03/01/2007</t>
  </si>
  <si>
    <t>02/28/2007</t>
  </si>
  <si>
    <t>02/27/2007</t>
  </si>
  <si>
    <t>02/26/2007</t>
  </si>
  <si>
    <t>02/23/2007</t>
  </si>
  <si>
    <t>02/22/2007</t>
  </si>
  <si>
    <t>02/21/2007</t>
  </si>
  <si>
    <t>02/20/2007</t>
  </si>
  <si>
    <t>02/19/2007</t>
  </si>
  <si>
    <t>02/16/2007</t>
  </si>
  <si>
    <t>02/15/2007</t>
  </si>
  <si>
    <t>02/14/2007</t>
  </si>
  <si>
    <t>02/13/2007</t>
  </si>
  <si>
    <t>02/12/2007</t>
  </si>
  <si>
    <t>02/09/2007</t>
  </si>
  <si>
    <t>02/08/2007</t>
  </si>
  <si>
    <t>02/07/2007</t>
  </si>
  <si>
    <t>02/06/2007</t>
  </si>
  <si>
    <t>02/05/2007</t>
  </si>
  <si>
    <t>02/02/2007</t>
  </si>
  <si>
    <t>02/01/2007</t>
  </si>
  <si>
    <t>01/31/2007</t>
  </si>
  <si>
    <t>01/30/2007</t>
  </si>
  <si>
    <t>01/29/2007</t>
  </si>
  <si>
    <t>01/26/2007</t>
  </si>
  <si>
    <t>01/25/2007</t>
  </si>
  <si>
    <t>01/24/2007</t>
  </si>
  <si>
    <t>01/23/2007</t>
  </si>
  <si>
    <t>01/22/2007</t>
  </si>
  <si>
    <t>01/19/2007</t>
  </si>
  <si>
    <t>01/18/2007</t>
  </si>
  <si>
    <t>01/17/2007</t>
  </si>
  <si>
    <t>01/16/2007</t>
  </si>
  <si>
    <t>01/15/2007</t>
  </si>
  <si>
    <t>01/12/2007</t>
  </si>
  <si>
    <t>01/11/2007</t>
  </si>
  <si>
    <t>01/10/2007</t>
  </si>
  <si>
    <t>01/09/2007</t>
  </si>
  <si>
    <t>01/08/2007</t>
  </si>
  <si>
    <t>01/05/2007</t>
  </si>
  <si>
    <t>01/04/2007</t>
  </si>
  <si>
    <t>01/03/2007</t>
  </si>
  <si>
    <t>01/02/2007</t>
  </si>
  <si>
    <t>12/31/2006</t>
  </si>
  <si>
    <t>12/29/2006</t>
  </si>
  <si>
    <t>12/28/2006</t>
  </si>
  <si>
    <t>12/27/2006</t>
  </si>
  <si>
    <t>12/26/2006</t>
  </si>
  <si>
    <t>12/20/2006</t>
  </si>
  <si>
    <t>12/19/2006</t>
  </si>
  <si>
    <t>12/18/2006</t>
  </si>
  <si>
    <t>12/15/2006</t>
  </si>
  <si>
    <t>12/14/2006</t>
  </si>
  <si>
    <t>12/13/2006</t>
  </si>
  <si>
    <t>12/12/2006</t>
  </si>
  <si>
    <t>12/11/2006</t>
  </si>
  <si>
    <t>12/08/2006</t>
  </si>
  <si>
    <t>12/07/2006</t>
  </si>
  <si>
    <t>12/06/2006</t>
  </si>
  <si>
    <t>12/05/2006</t>
  </si>
  <si>
    <t>12/04/2006</t>
  </si>
  <si>
    <t>12/01/2006</t>
  </si>
  <si>
    <t>11/30/2006</t>
  </si>
  <si>
    <t>11/29/2006</t>
  </si>
  <si>
    <t>11/28/2006</t>
  </si>
  <si>
    <t>11/27/2006</t>
  </si>
  <si>
    <t>11/24/2006</t>
  </si>
  <si>
    <t>11/23/2006</t>
  </si>
  <si>
    <t>11/22/2006</t>
  </si>
  <si>
    <t>11/17/2006</t>
  </si>
  <si>
    <t>11/16/2006</t>
  </si>
  <si>
    <t>11/15/2006</t>
  </si>
  <si>
    <t>11/14/2006</t>
  </si>
  <si>
    <t>11/13/2006</t>
  </si>
  <si>
    <t>11/10/2006</t>
  </si>
  <si>
    <t>11/09/2006</t>
  </si>
  <si>
    <t>11/08/2006</t>
  </si>
  <si>
    <t>11/07/2006</t>
  </si>
  <si>
    <t>11/06/2006</t>
  </si>
  <si>
    <t>11/03/2006</t>
  </si>
  <si>
    <t>11/02/2006</t>
  </si>
  <si>
    <t>11/01/2006</t>
  </si>
  <si>
    <t>10/31/2006</t>
  </si>
  <si>
    <t>10/30/2006</t>
  </si>
  <si>
    <t>10/27/2006</t>
  </si>
  <si>
    <t>10/26/2006</t>
  </si>
  <si>
    <t>10/25/2006</t>
  </si>
  <si>
    <t>10/24/2006</t>
  </si>
  <si>
    <t>10/23/2006</t>
  </si>
  <si>
    <t>10/20/2006</t>
  </si>
  <si>
    <t>10/19/2006</t>
  </si>
  <si>
    <t>10/18/2006</t>
  </si>
  <si>
    <t>10/17/2006</t>
  </si>
  <si>
    <t>10/16/2006</t>
  </si>
  <si>
    <t>10/13/2006</t>
  </si>
  <si>
    <t>10/12/2006</t>
  </si>
  <si>
    <t>10/11/2006</t>
  </si>
  <si>
    <t>10/10/2006</t>
  </si>
  <si>
    <t>10/09/2006</t>
  </si>
  <si>
    <t>10/06/2006</t>
  </si>
  <si>
    <t>10/05/2006</t>
  </si>
  <si>
    <t>10/04/2006</t>
  </si>
  <si>
    <t>10/03/2006</t>
  </si>
  <si>
    <t>10/02/2006</t>
  </si>
  <si>
    <t>09/30/2006</t>
  </si>
  <si>
    <t>09/29/2006</t>
  </si>
  <si>
    <t>09/28/2006</t>
  </si>
  <si>
    <t>09/27/2006</t>
  </si>
  <si>
    <t>09/26/2006</t>
  </si>
  <si>
    <t>09/25/2006</t>
  </si>
  <si>
    <t>09/22/2006</t>
  </si>
  <si>
    <t>09/21/2006</t>
  </si>
  <si>
    <t>09/20/2006</t>
  </si>
  <si>
    <t>09/19/2006</t>
  </si>
  <si>
    <t>09/18/2006</t>
  </si>
  <si>
    <t>09/15/2006</t>
  </si>
  <si>
    <t>09/14/2006</t>
  </si>
  <si>
    <t>09/13/2006</t>
  </si>
  <si>
    <t>09/12/2006</t>
  </si>
  <si>
    <t>09/11/2006</t>
  </si>
  <si>
    <t>09/08/2006</t>
  </si>
  <si>
    <t>09/07/2006</t>
  </si>
  <si>
    <t>09/06/2006</t>
  </si>
  <si>
    <t>09/05/2006</t>
  </si>
  <si>
    <t>09/04/2006</t>
  </si>
  <si>
    <t>09/01/2006</t>
  </si>
  <si>
    <t>08/31/2006</t>
  </si>
  <si>
    <t>08/30/2006</t>
  </si>
  <si>
    <t>08/29/2006</t>
  </si>
  <si>
    <t>08/28/2006</t>
  </si>
  <si>
    <t>08/25/2006</t>
  </si>
  <si>
    <t>08/24/2006</t>
  </si>
  <si>
    <t>08/23/2006</t>
  </si>
  <si>
    <t>08/22/2006</t>
  </si>
  <si>
    <t>08/21/2006</t>
  </si>
  <si>
    <t>08/18/2006</t>
  </si>
  <si>
    <t>08/17/2006</t>
  </si>
  <si>
    <t>08/16/2006</t>
  </si>
  <si>
    <t>08/15/2006</t>
  </si>
  <si>
    <t>08/14/2006</t>
  </si>
  <si>
    <t>08/11/2006</t>
  </si>
  <si>
    <t>08/10/2006</t>
  </si>
  <si>
    <t>08/09/2006</t>
  </si>
  <si>
    <t>08/08/2006</t>
  </si>
  <si>
    <t>08/07/2006</t>
  </si>
  <si>
    <t>08/04/2006</t>
  </si>
  <si>
    <t>08/03/2006</t>
  </si>
  <si>
    <t>08/02/2006</t>
  </si>
  <si>
    <t>08/01/2006</t>
  </si>
  <si>
    <t>07/31/2006</t>
  </si>
  <si>
    <t>07/28/2006</t>
  </si>
  <si>
    <t>07/27/2006</t>
  </si>
  <si>
    <t>07/26/2006</t>
  </si>
  <si>
    <t>07/25/2006</t>
  </si>
  <si>
    <t>07/24/2006</t>
  </si>
  <si>
    <t>07/21/2006</t>
  </si>
  <si>
    <t>07/20/2006</t>
  </si>
  <si>
    <t>07/19/2006</t>
  </si>
  <si>
    <t>07/18/2006</t>
  </si>
  <si>
    <t>07/17/2006</t>
  </si>
  <si>
    <t>07/14/2006</t>
  </si>
  <si>
    <t>07/13/2006</t>
  </si>
  <si>
    <t>07/12/2006</t>
  </si>
  <si>
    <t>07/11/2006</t>
  </si>
  <si>
    <t>07/10/2006</t>
  </si>
  <si>
    <t>07/07/2006</t>
  </si>
  <si>
    <t>07/06/2006</t>
  </si>
  <si>
    <t>07/05/2006</t>
  </si>
  <si>
    <t>07/04/2006</t>
  </si>
  <si>
    <t>07/03/2006</t>
  </si>
  <si>
    <t>06/30/2006</t>
  </si>
  <si>
    <t>06/29/2006</t>
  </si>
  <si>
    <t>06/28/2006</t>
  </si>
  <si>
    <t>06/27/2006</t>
  </si>
  <si>
    <t>06/26/2006</t>
  </si>
  <si>
    <t>06/23/2006</t>
  </si>
  <si>
    <t>06/22/2006</t>
  </si>
  <si>
    <t>06/21/2006</t>
  </si>
  <si>
    <t>06/20/2006</t>
  </si>
  <si>
    <t>06/19/2006</t>
  </si>
  <si>
    <t>06/16/2006</t>
  </si>
  <si>
    <t>06/15/2006</t>
  </si>
  <si>
    <t>06/14/2006</t>
  </si>
  <si>
    <t>06/13/2006</t>
  </si>
  <si>
    <t>06/12/2006</t>
  </si>
  <si>
    <t>06/09/2006</t>
  </si>
  <si>
    <t>06/08/2006</t>
  </si>
  <si>
    <t>06/07/2006</t>
  </si>
  <si>
    <t>06/06/2006</t>
  </si>
  <si>
    <t>06/05/2006</t>
  </si>
  <si>
    <t>06/02/2006</t>
  </si>
  <si>
    <t>06/01/2006</t>
  </si>
  <si>
    <t>05/31/2006</t>
  </si>
  <si>
    <t>05/30/2006</t>
  </si>
  <si>
    <t>05/29/2006</t>
  </si>
  <si>
    <t>05/26/2006</t>
  </si>
  <si>
    <t>05/25/2006</t>
  </si>
  <si>
    <t>05/24/2006</t>
  </si>
  <si>
    <t>05/23/2006</t>
  </si>
  <si>
    <t>05/22/2006</t>
  </si>
  <si>
    <t>05/19/2006</t>
  </si>
  <si>
    <t>05/18/2006</t>
  </si>
  <si>
    <t>05/17/2006</t>
  </si>
  <si>
    <t>05/16/2006</t>
  </si>
  <si>
    <t>05/15/2006</t>
  </si>
  <si>
    <t>05/12/2006</t>
  </si>
  <si>
    <t>05/11/2006</t>
  </si>
  <si>
    <t>05/10/2006</t>
  </si>
  <si>
    <t>05/09/2006</t>
  </si>
  <si>
    <t>05/08/2006</t>
  </si>
  <si>
    <t>05/05/2006</t>
  </si>
  <si>
    <t>05/04/2006</t>
  </si>
  <si>
    <t>05/03/2006</t>
  </si>
  <si>
    <t>05/02/2006</t>
  </si>
  <si>
    <t>05/01/2006</t>
  </si>
  <si>
    <t>04/30/2006</t>
  </si>
  <si>
    <t>04/28/2006</t>
  </si>
  <si>
    <t>04/27/2006</t>
  </si>
  <si>
    <t>04/26/2006</t>
  </si>
  <si>
    <t>04/25/2006</t>
  </si>
  <si>
    <t>04/24/2006</t>
  </si>
  <si>
    <t>04/21/2006</t>
  </si>
  <si>
    <t>04/20/2006</t>
  </si>
  <si>
    <t>04/19/2006</t>
  </si>
  <si>
    <t>04/18/2006</t>
  </si>
  <si>
    <t>04/17/2006</t>
  </si>
  <si>
    <t>04/13/2006</t>
  </si>
  <si>
    <t>04/12/2006</t>
  </si>
  <si>
    <t>04/11/2006</t>
  </si>
  <si>
    <t>04/10/2006</t>
  </si>
  <si>
    <t>04/07/2006</t>
  </si>
  <si>
    <t>04/06/2006</t>
  </si>
  <si>
    <t>04/05/2006</t>
  </si>
  <si>
    <t>04/04/2006</t>
  </si>
  <si>
    <t>04/03/2006</t>
  </si>
  <si>
    <t>03/31/2006</t>
  </si>
  <si>
    <t>03/30/2006</t>
  </si>
  <si>
    <t>03/29/2006</t>
  </si>
  <si>
    <t>03/28/2006</t>
  </si>
  <si>
    <t>03/27/2006</t>
  </si>
  <si>
    <t>03/24/2006</t>
  </si>
  <si>
    <t>03/23/2006</t>
  </si>
  <si>
    <t>03/22/2006</t>
  </si>
  <si>
    <t>03/21/2006</t>
  </si>
  <si>
    <t>03/20/2006</t>
  </si>
  <si>
    <t>03/17/2006</t>
  </si>
  <si>
    <t>03/16/2006</t>
  </si>
  <si>
    <t>03/15/2006</t>
  </si>
  <si>
    <t>03/14/2006</t>
  </si>
  <si>
    <t>03/13/2006</t>
  </si>
  <si>
    <t>03/10/2006</t>
  </si>
  <si>
    <t>03/09/2006</t>
  </si>
  <si>
    <t>03/08/2006</t>
  </si>
  <si>
    <t>03/07/2006</t>
  </si>
  <si>
    <t>03/06/2006</t>
  </si>
  <si>
    <t>03/03/2006</t>
  </si>
  <si>
    <t>03/02/2006</t>
  </si>
  <si>
    <t>03/01/2006</t>
  </si>
  <si>
    <t>02/28/2006</t>
  </si>
  <si>
    <t>02/27/2006</t>
  </si>
  <si>
    <t>02/24/2006</t>
  </si>
  <si>
    <t>02/23/2006</t>
  </si>
  <si>
    <t>02/22/2006</t>
  </si>
  <si>
    <t>02/21/2006</t>
  </si>
  <si>
    <t>02/20/2006</t>
  </si>
  <si>
    <t>02/17/2006</t>
  </si>
  <si>
    <t>02/16/2006</t>
  </si>
  <si>
    <t>02/15/2006</t>
  </si>
  <si>
    <t>02/14/2006</t>
  </si>
  <si>
    <t>02/13/2006</t>
  </si>
  <si>
    <t>02/10/2006</t>
  </si>
  <si>
    <t>02/09/2006</t>
  </si>
  <si>
    <t>02/08/2006</t>
  </si>
  <si>
    <t>02/07/2006</t>
  </si>
  <si>
    <t>02/06/2006</t>
  </si>
  <si>
    <t>02/03/2006</t>
  </si>
  <si>
    <t>02/02/2006</t>
  </si>
  <si>
    <t>02/01/2006</t>
  </si>
  <si>
    <t>01/31/2006</t>
  </si>
  <si>
    <t>01/30/2006</t>
  </si>
  <si>
    <t>01/27/2006</t>
  </si>
  <si>
    <t>01/26/2006</t>
  </si>
  <si>
    <t>01/25/2006</t>
  </si>
  <si>
    <t>01/24/2006</t>
  </si>
  <si>
    <t>01/23/2006</t>
  </si>
  <si>
    <t>01/20/2006</t>
  </si>
  <si>
    <t>01/19/2006</t>
  </si>
  <si>
    <t>01/18/2006</t>
  </si>
  <si>
    <t>01/17/2006</t>
  </si>
  <si>
    <t>01/16/2006</t>
  </si>
  <si>
    <t>01/13/2006</t>
  </si>
  <si>
    <t>01/12/2006</t>
  </si>
  <si>
    <t>01/11/2006</t>
  </si>
  <si>
    <t>01/10/2006</t>
  </si>
  <si>
    <t>01/09/2006</t>
  </si>
  <si>
    <t>01/06/2006</t>
  </si>
  <si>
    <t>01/05/2006</t>
  </si>
  <si>
    <t>01/04/2006</t>
  </si>
  <si>
    <t>01/03/2006</t>
  </si>
  <si>
    <t>12/31/2005</t>
  </si>
  <si>
    <t>12/30/2005</t>
  </si>
  <si>
    <t>12/29/2005</t>
  </si>
  <si>
    <t>12/27/2005</t>
  </si>
  <si>
    <t>12/23/2005</t>
  </si>
  <si>
    <t>12/20/2005</t>
  </si>
  <si>
    <t>12/19/2005</t>
  </si>
  <si>
    <t>12/16/2005</t>
  </si>
  <si>
    <t>12/15/2005</t>
  </si>
  <si>
    <t>12/14/2005</t>
  </si>
  <si>
    <t>12/09/2005</t>
  </si>
  <si>
    <t>12/08/2005</t>
  </si>
  <si>
    <t>12/07/2005</t>
  </si>
  <si>
    <t>12/06/2005</t>
  </si>
  <si>
    <t>12/05/2005</t>
  </si>
  <si>
    <t>12/02/2005</t>
  </si>
  <si>
    <t>12/01/2005</t>
  </si>
  <si>
    <t>11/30/2005</t>
  </si>
  <si>
    <t>11/29/2005</t>
  </si>
  <si>
    <t>11/28/2005</t>
  </si>
  <si>
    <t>11/25/2005</t>
  </si>
  <si>
    <t>11/24/2005</t>
  </si>
  <si>
    <t>11/23/2005</t>
  </si>
  <si>
    <t>11/22/2005</t>
  </si>
  <si>
    <t>11/21/2005</t>
  </si>
  <si>
    <t>11/18/2005</t>
  </si>
  <si>
    <t>11/17/2005</t>
  </si>
  <si>
    <t>11/16/2005</t>
  </si>
  <si>
    <t>11/15/2005</t>
  </si>
  <si>
    <t>11/14/2005</t>
  </si>
  <si>
    <t>11/11/2005</t>
  </si>
  <si>
    <t>11/10/2005</t>
  </si>
  <si>
    <t>11/09/2005</t>
  </si>
  <si>
    <t>11/08/2005</t>
  </si>
  <si>
    <t>11/07/2005</t>
  </si>
  <si>
    <t>11/04/2005</t>
  </si>
  <si>
    <t>11/03/2005</t>
  </si>
  <si>
    <t>11/02/2005</t>
  </si>
  <si>
    <t>11/01/2005</t>
  </si>
  <si>
    <t>10/31/2005</t>
  </si>
  <si>
    <t>10/28/2005</t>
  </si>
  <si>
    <t>10/27/2005</t>
  </si>
  <si>
    <t>10/26/2005</t>
  </si>
  <si>
    <t>10/25/2005</t>
  </si>
  <si>
    <t>10/24/2005</t>
  </si>
  <si>
    <t>10/21/2005</t>
  </si>
  <si>
    <t>10/20/2005</t>
  </si>
  <si>
    <t>10/19/2005</t>
  </si>
  <si>
    <t>10/18/2005</t>
  </si>
  <si>
    <t>10/17/2005</t>
  </si>
  <si>
    <t>10/14/2005</t>
  </si>
  <si>
    <t>10/13/2005</t>
  </si>
  <si>
    <t>10/12/2005</t>
  </si>
  <si>
    <t>10/11/2005</t>
  </si>
  <si>
    <t>10/10/2005</t>
  </si>
  <si>
    <t>10/07/2005</t>
  </si>
  <si>
    <t>10/06/2005</t>
  </si>
  <si>
    <t>10/05/2005</t>
  </si>
  <si>
    <t>10/04/2005</t>
  </si>
  <si>
    <t>10/03/2005</t>
  </si>
  <si>
    <t>09/30/2005</t>
  </si>
  <si>
    <t>09/29/2005</t>
  </si>
  <si>
    <t>09/28/2005</t>
  </si>
  <si>
    <t>09/27/2005</t>
  </si>
  <si>
    <t>09/26/2005</t>
  </si>
  <si>
    <t>09/23/2005</t>
  </si>
  <si>
    <t>09/22/2005</t>
  </si>
  <si>
    <t>09/21/2005</t>
  </si>
  <si>
    <t>09/20/2005</t>
  </si>
  <si>
    <t>09/19/2005</t>
  </si>
  <si>
    <t>09/16/2005</t>
  </si>
  <si>
    <t>09/15/2005</t>
  </si>
  <si>
    <t>09/14/2005</t>
  </si>
  <si>
    <t>09/13/2005</t>
  </si>
  <si>
    <t>09/12/2005</t>
  </si>
  <si>
    <t>09/09/2005</t>
  </si>
  <si>
    <t>09/08/2005</t>
  </si>
  <si>
    <t>09/07/2005</t>
  </si>
  <si>
    <t>09/06/2005</t>
  </si>
  <si>
    <t>09/05/2005</t>
  </si>
  <si>
    <t>09/02/2005</t>
  </si>
  <si>
    <t>09/01/2005</t>
  </si>
  <si>
    <t>08/31/2005</t>
  </si>
  <si>
    <t>08/30/2005</t>
  </si>
  <si>
    <t>08/29/2005</t>
  </si>
  <si>
    <t>08/26/2005</t>
  </si>
  <si>
    <t>08/25/2005</t>
  </si>
  <si>
    <t>08/24/2005</t>
  </si>
  <si>
    <t>08/23/2005</t>
  </si>
  <si>
    <t>08/22/2005</t>
  </si>
  <si>
    <t>08/19/2005</t>
  </si>
  <si>
    <t>08/18/2005</t>
  </si>
  <si>
    <t>08/17/2005</t>
  </si>
  <si>
    <t>08/16/2005</t>
  </si>
  <si>
    <t>08/15/2005</t>
  </si>
  <si>
    <t>08/12/2005</t>
  </si>
  <si>
    <t>08/11/2005</t>
  </si>
  <si>
    <t>08/10/2005</t>
  </si>
  <si>
    <t>08/09/2005</t>
  </si>
  <si>
    <t>08/08/2005</t>
  </si>
  <si>
    <t>08/05/2005</t>
  </si>
  <si>
    <t>08/04/2005</t>
  </si>
  <si>
    <t>08/03/2005</t>
  </si>
  <si>
    <t>08/02/2005</t>
  </si>
  <si>
    <t>08/01/2005</t>
  </si>
  <si>
    <t>07/31/2005</t>
  </si>
  <si>
    <t>07/29/2005</t>
  </si>
  <si>
    <t>07/28/2005</t>
  </si>
  <si>
    <t>07/27/2005</t>
  </si>
  <si>
    <t>07/26/2005</t>
  </si>
  <si>
    <t>07/25/2005</t>
  </si>
  <si>
    <t>07/22/2005</t>
  </si>
  <si>
    <t>07/21/2005</t>
  </si>
  <si>
    <t>07/20/2005</t>
  </si>
  <si>
    <t>07/19/2005</t>
  </si>
  <si>
    <t>07/18/2005</t>
  </si>
  <si>
    <t>07/15/2005</t>
  </si>
  <si>
    <t>07/14/2005</t>
  </si>
  <si>
    <t>07/13/2005</t>
  </si>
  <si>
    <t>07/12/2005</t>
  </si>
  <si>
    <t>07/11/2005</t>
  </si>
  <si>
    <t>07/08/2005</t>
  </si>
  <si>
    <t>07/07/2005</t>
  </si>
  <si>
    <t>07/06/2005</t>
  </si>
  <si>
    <t>07/05/2005</t>
  </si>
  <si>
    <t>07/04/2005</t>
  </si>
  <si>
    <t>07/01/2005</t>
  </si>
  <si>
    <t>06/30/2005</t>
  </si>
  <si>
    <t>06/29/2005</t>
  </si>
  <si>
    <t>06/28/2005</t>
  </si>
  <si>
    <t>06/27/2005</t>
  </si>
  <si>
    <t>06/24/2005</t>
  </si>
  <si>
    <t>06/23/2005</t>
  </si>
  <si>
    <t>06/22/2005</t>
  </si>
  <si>
    <t>06/21/2005</t>
  </si>
  <si>
    <t>06/20/2005</t>
  </si>
  <si>
    <t>06/17/2005</t>
  </si>
  <si>
    <t>06/16/2005</t>
  </si>
  <si>
    <t>06/15/2005</t>
  </si>
  <si>
    <t>06/14/2005</t>
  </si>
  <si>
    <t>06/13/2005</t>
  </si>
  <si>
    <t>06/10/2005</t>
  </si>
  <si>
    <t>06/09/2005</t>
  </si>
  <si>
    <t>06/08/2005</t>
  </si>
  <si>
    <t>06/07/2005</t>
  </si>
  <si>
    <t>06/06/2005</t>
  </si>
  <si>
    <t>06/03/2005</t>
  </si>
  <si>
    <t>06/02/2005</t>
  </si>
  <si>
    <t>06/01/2005</t>
  </si>
  <si>
    <t>05/31/2005</t>
  </si>
  <si>
    <t>05/30/2005</t>
  </si>
  <si>
    <t>05/27/2005</t>
  </si>
  <si>
    <t>05/26/2005</t>
  </si>
  <si>
    <t>05/25/2005</t>
  </si>
  <si>
    <t>05/24/2005</t>
  </si>
  <si>
    <t>05/23/2005</t>
  </si>
  <si>
    <t>05/20/2005</t>
  </si>
  <si>
    <t>05/19/2005</t>
  </si>
  <si>
    <t>05/18/2005</t>
  </si>
  <si>
    <t>05/17/2005</t>
  </si>
  <si>
    <t>05/16/2005</t>
  </si>
  <si>
    <t>05/13/2005</t>
  </si>
  <si>
    <t>05/12/2005</t>
  </si>
  <si>
    <t>05/11/2005</t>
  </si>
  <si>
    <t>05/10/2005</t>
  </si>
  <si>
    <t>05/09/2005</t>
  </si>
  <si>
    <t>05/06/2005</t>
  </si>
  <si>
    <t>05/05/2005</t>
  </si>
  <si>
    <t>05/04/2005</t>
  </si>
  <si>
    <t>05/03/2005</t>
  </si>
  <si>
    <t>05/02/2005</t>
  </si>
  <si>
    <t>04/30/2005</t>
  </si>
  <si>
    <t>04/29/2005</t>
  </si>
  <si>
    <t>04/28/2005</t>
  </si>
  <si>
    <t>04/27/2005</t>
  </si>
  <si>
    <t>04/26/2005</t>
  </si>
  <si>
    <t>04/25/2005</t>
  </si>
  <si>
    <t>04/22/2005</t>
  </si>
  <si>
    <t>04/21/2005</t>
  </si>
  <si>
    <t>04/20/2005</t>
  </si>
  <si>
    <t>04/19/2005</t>
  </si>
  <si>
    <t>04/18/2005</t>
  </si>
  <si>
    <t>04/15/2005</t>
  </si>
  <si>
    <t>04/14/2005</t>
  </si>
  <si>
    <t>04/13/2005</t>
  </si>
  <si>
    <t>04/12/2005</t>
  </si>
  <si>
    <t>04/11/2005</t>
  </si>
  <si>
    <t>04/08/2005</t>
  </si>
  <si>
    <t>04/07/2005</t>
  </si>
  <si>
    <t>04/06/2005</t>
  </si>
  <si>
    <t>04/05/2005</t>
  </si>
  <si>
    <t>04/04/2005</t>
  </si>
  <si>
    <t>04/01/2005</t>
  </si>
  <si>
    <t>03/31/2005</t>
  </si>
  <si>
    <t>03/30/2005</t>
  </si>
  <si>
    <t>03/29/2005</t>
  </si>
  <si>
    <t>03/28/2005</t>
  </si>
  <si>
    <t>03/24/2005</t>
  </si>
  <si>
    <t>03/23/2005</t>
  </si>
  <si>
    <t>03/22/2005</t>
  </si>
  <si>
    <t>03/21/2005</t>
  </si>
  <si>
    <t>03/18/2005</t>
  </si>
  <si>
    <t>03/17/2005</t>
  </si>
  <si>
    <t>03/16/2005</t>
  </si>
  <si>
    <t>03/15/2005</t>
  </si>
  <si>
    <t>03/14/2005</t>
  </si>
  <si>
    <t>03/11/2005</t>
  </si>
  <si>
    <t>03/10/2005</t>
  </si>
  <si>
    <t>03/09/2005</t>
  </si>
  <si>
    <t>03/08/2005</t>
  </si>
  <si>
    <t>03/07/2005</t>
  </si>
  <si>
    <t>03/04/2005</t>
  </si>
  <si>
    <t>03/03/2005</t>
  </si>
  <si>
    <t>03/02/2005</t>
  </si>
  <si>
    <t>03/01/2005</t>
  </si>
  <si>
    <t>02/28/2005</t>
  </si>
  <si>
    <t>02/25/2005</t>
  </si>
  <si>
    <t>02/24/2005</t>
  </si>
  <si>
    <t>02/23/2005</t>
  </si>
  <si>
    <t>02/22/2005</t>
  </si>
  <si>
    <t>02/21/2005</t>
  </si>
  <si>
    <t>02/18/2005</t>
  </si>
  <si>
    <t>02/17/2005</t>
  </si>
  <si>
    <t>02/16/2005</t>
  </si>
  <si>
    <t>02/15/2005</t>
  </si>
  <si>
    <t>02/14/2005</t>
  </si>
  <si>
    <t>02/11/2005</t>
  </si>
  <si>
    <t>02/10/2005</t>
  </si>
  <si>
    <t>02/09/2005</t>
  </si>
  <si>
    <t>02/08/2005</t>
  </si>
  <si>
    <t>02/07/2005</t>
  </si>
  <si>
    <t>02/04/2005</t>
  </si>
  <si>
    <t>02/03/2005</t>
  </si>
  <si>
    <t>02/02/2005</t>
  </si>
  <si>
    <t>02/01/2005</t>
  </si>
  <si>
    <t>01/31/2005</t>
  </si>
  <si>
    <t>01/28/2005</t>
  </si>
  <si>
    <t>01/27/2005</t>
  </si>
  <si>
    <t>01/26/2005</t>
  </si>
  <si>
    <t>01/25/2005</t>
  </si>
  <si>
    <t>01/24/2005</t>
  </si>
  <si>
    <t>01/21/2005</t>
  </si>
  <si>
    <t>01/20/2005</t>
  </si>
  <si>
    <t>01/19/2005</t>
  </si>
  <si>
    <t>01/18/2005</t>
  </si>
  <si>
    <t>01/17/2005</t>
  </si>
  <si>
    <t>01/14/2005</t>
  </si>
  <si>
    <t>01/13/2005</t>
  </si>
  <si>
    <t>01/12/2005</t>
  </si>
  <si>
    <t>01/11/2005</t>
  </si>
  <si>
    <t>01/10/2005</t>
  </si>
  <si>
    <t>01/07/2005</t>
  </si>
  <si>
    <t>01/06/2005</t>
  </si>
  <si>
    <t>01/05/2005</t>
  </si>
  <si>
    <t>01/04/2005</t>
  </si>
  <si>
    <t>01/03/2005</t>
  </si>
  <si>
    <t>12/31/2004</t>
  </si>
  <si>
    <t>12/30/2004</t>
  </si>
  <si>
    <t>12/28/2004</t>
  </si>
  <si>
    <t>12/27/2004</t>
  </si>
  <si>
    <t>12/23/2004</t>
  </si>
  <si>
    <t>12/20/2004</t>
  </si>
  <si>
    <t>12/17/2004</t>
  </si>
  <si>
    <t>12/16/2004</t>
  </si>
  <si>
    <t>12/15/2004</t>
  </si>
  <si>
    <t>12/13/2004</t>
  </si>
  <si>
    <t>12/10/2004</t>
  </si>
  <si>
    <t>12/09/2004</t>
  </si>
  <si>
    <t>12/08/2004</t>
  </si>
  <si>
    <t>12/07/2004</t>
  </si>
  <si>
    <t>12/06/2004</t>
  </si>
  <si>
    <t>12/03/2004</t>
  </si>
  <si>
    <t>12/02/2004</t>
  </si>
  <si>
    <t>12/01/2004</t>
  </si>
  <si>
    <t>11/30/2004</t>
  </si>
  <si>
    <t>11/29/2004</t>
  </si>
  <si>
    <t>11/26/2004</t>
  </si>
  <si>
    <t>11/25/2004</t>
  </si>
  <si>
    <t>11/24/2004</t>
  </si>
  <si>
    <t>11/22/2004</t>
  </si>
  <si>
    <t>11/19/2004</t>
  </si>
  <si>
    <t>11/18/2004</t>
  </si>
  <si>
    <t>11/17/2004</t>
  </si>
  <si>
    <t>11/16/2004</t>
  </si>
  <si>
    <t>11/15/2004</t>
  </si>
  <si>
    <t>11/12/2004</t>
  </si>
  <si>
    <t>11/11/2004</t>
  </si>
  <si>
    <t>11/10/2004</t>
  </si>
  <si>
    <t>11/09/2004</t>
  </si>
  <si>
    <t>11/08/2004</t>
  </si>
  <si>
    <t>11/05/2004</t>
  </si>
  <si>
    <t>11/04/2004</t>
  </si>
  <si>
    <t>11/03/2004</t>
  </si>
  <si>
    <t>11/02/2004</t>
  </si>
  <si>
    <t>11/01/2004</t>
  </si>
  <si>
    <t>10/31/2004</t>
  </si>
  <si>
    <t>10/29/2004</t>
  </si>
  <si>
    <t>10/28/2004</t>
  </si>
  <si>
    <t>10/27/2004</t>
  </si>
  <si>
    <t>10/26/2004</t>
  </si>
  <si>
    <t>10/25/2004</t>
  </si>
  <si>
    <t>10/22/2004</t>
  </si>
  <si>
    <t>10/21/2004</t>
  </si>
  <si>
    <t>10/20/2004</t>
  </si>
  <si>
    <t>10/19/2004</t>
  </si>
  <si>
    <t>10/18/2004</t>
  </si>
  <si>
    <t>10/15/2004</t>
  </si>
  <si>
    <t>10/14/2004</t>
  </si>
  <si>
    <t>10/13/2004</t>
  </si>
  <si>
    <t>10/12/2004</t>
  </si>
  <si>
    <t>10/11/2004</t>
  </si>
  <si>
    <t>10/08/2004</t>
  </si>
  <si>
    <t>10/07/2004</t>
  </si>
  <si>
    <t>10/06/2004</t>
  </si>
  <si>
    <t>10/05/2004</t>
  </si>
  <si>
    <t>10/04/2004</t>
  </si>
  <si>
    <t>10/01/2004</t>
  </si>
  <si>
    <t>09/30/2004</t>
  </si>
  <si>
    <t>09/29/2004</t>
  </si>
  <si>
    <t>09/28/2004</t>
  </si>
  <si>
    <t>09/27/2004</t>
  </si>
  <si>
    <t>09/24/2004</t>
  </si>
  <si>
    <t>09/23/2004</t>
  </si>
  <si>
    <t>09/22/2004</t>
  </si>
  <si>
    <t>09/21/2004</t>
  </si>
  <si>
    <t>09/20/2004</t>
  </si>
  <si>
    <t>09/17/2004</t>
  </si>
  <si>
    <t>09/16/2004</t>
  </si>
  <si>
    <t>09/15/2004</t>
  </si>
  <si>
    <t>09/14/2004</t>
  </si>
  <si>
    <t>09/13/2004</t>
  </si>
  <si>
    <t>09/10/2004</t>
  </si>
  <si>
    <t>09/09/2004</t>
  </si>
  <si>
    <t>09/08/2004</t>
  </si>
  <si>
    <t>09/07/2004</t>
  </si>
  <si>
    <t>09/06/2004</t>
  </si>
  <si>
    <t>09/03/2004</t>
  </si>
  <si>
    <t>09/02/2004</t>
  </si>
  <si>
    <t>09/01/2004</t>
  </si>
  <si>
    <t>08/31/2004</t>
  </si>
  <si>
    <t>08/30/2004</t>
  </si>
  <si>
    <t>08/27/2004</t>
  </si>
  <si>
    <t>08/26/2004</t>
  </si>
  <si>
    <t>08/25/2004</t>
  </si>
  <si>
    <t>08/24/2004</t>
  </si>
  <si>
    <t>08/23/2004</t>
  </si>
  <si>
    <t>08/20/2004</t>
  </si>
  <si>
    <t>08/19/2004</t>
  </si>
  <si>
    <t>08/18/2004</t>
  </si>
  <si>
    <t>08/17/2004</t>
  </si>
  <si>
    <t>08/16/2004</t>
  </si>
  <si>
    <t>08/13/2004</t>
  </si>
  <si>
    <t>08/12/2004</t>
  </si>
  <si>
    <t>08/11/2004</t>
  </si>
  <si>
    <t>08/10/2004</t>
  </si>
  <si>
    <t>08/09/2004</t>
  </si>
  <si>
    <t>08/06/2004</t>
  </si>
  <si>
    <t>08/05/2004</t>
  </si>
  <si>
    <t>08/04/2004</t>
  </si>
  <si>
    <t>08/03/2004</t>
  </si>
  <si>
    <t>08/02/2004</t>
  </si>
  <si>
    <t>07/31/2004</t>
  </si>
  <si>
    <t>07/30/2004</t>
  </si>
  <si>
    <t>07/29/2004</t>
  </si>
  <si>
    <t>07/28/2004</t>
  </si>
  <si>
    <t>07/27/2004</t>
  </si>
  <si>
    <t>07/26/2004</t>
  </si>
  <si>
    <t>07/23/2004</t>
  </si>
  <si>
    <t>07/22/2004</t>
  </si>
  <si>
    <t>07/21/2004</t>
  </si>
  <si>
    <t>07/20/2004</t>
  </si>
  <si>
    <t>07/19/2004</t>
  </si>
  <si>
    <t>07/16/2004</t>
  </si>
  <si>
    <t>07/15/2004</t>
  </si>
  <si>
    <t>07/14/2004</t>
  </si>
  <si>
    <t>07/13/2004</t>
  </si>
  <si>
    <t>07/12/2004</t>
  </si>
  <si>
    <t>07/09/2004</t>
  </si>
  <si>
    <t>07/08/2004</t>
  </si>
  <si>
    <t>07/07/2004</t>
  </si>
  <si>
    <t>07/06/2004</t>
  </si>
  <si>
    <t>07/05/2004</t>
  </si>
  <si>
    <t>07/02/2004</t>
  </si>
  <si>
    <t>07/01/2004</t>
  </si>
  <si>
    <t>06/30/2004</t>
  </si>
  <si>
    <t>06/29/2004</t>
  </si>
  <si>
    <t>06/28/2004</t>
  </si>
  <si>
    <t>06/25/2004</t>
  </si>
  <si>
    <t>06/24/2004</t>
  </si>
  <si>
    <t>06/23/2004</t>
  </si>
  <si>
    <t>06/22/2004</t>
  </si>
  <si>
    <t>06/21/2004</t>
  </si>
  <si>
    <t>06/18/2004</t>
  </si>
  <si>
    <t>06/17/2004</t>
  </si>
  <si>
    <t>06/16/2004</t>
  </si>
  <si>
    <t>06/15/2004</t>
  </si>
  <si>
    <t>06/14/2004</t>
  </si>
  <si>
    <t>06/11/2004</t>
  </si>
  <si>
    <t>06/10/2004</t>
  </si>
  <si>
    <t>06/09/2004</t>
  </si>
  <si>
    <t>06/08/2004</t>
  </si>
  <si>
    <t>06/07/2004</t>
  </si>
  <si>
    <t>06/04/2004</t>
  </si>
  <si>
    <t>06/03/2004</t>
  </si>
  <si>
    <t>06/02/2004</t>
  </si>
  <si>
    <t>06/01/2004</t>
  </si>
  <si>
    <t>05/31/2004</t>
  </si>
  <si>
    <t>05/28/2004</t>
  </si>
  <si>
    <t>05/27/2004</t>
  </si>
  <si>
    <t>05/26/2004</t>
  </si>
  <si>
    <t>05/25/2004</t>
  </si>
  <si>
    <t>05/24/2004</t>
  </si>
  <si>
    <t>05/21/2004</t>
  </si>
  <si>
    <t>05/20/2004</t>
  </si>
  <si>
    <t>05/19/2004</t>
  </si>
  <si>
    <t>05/18/2004</t>
  </si>
  <si>
    <t>05/17/2004</t>
  </si>
  <si>
    <t>05/14/2004</t>
  </si>
  <si>
    <t>05/13/2004</t>
  </si>
  <si>
    <t>05/12/2004</t>
  </si>
  <si>
    <t>05/11/2004</t>
  </si>
  <si>
    <t>05/10/2004</t>
  </si>
  <si>
    <t>05/07/2004</t>
  </si>
  <si>
    <t>05/06/2004</t>
  </si>
  <si>
    <t>05/05/2004</t>
  </si>
  <si>
    <t>05/04/2004</t>
  </si>
  <si>
    <t>05/03/2004</t>
  </si>
  <si>
    <t>04/30/2004</t>
  </si>
  <si>
    <t>04/29/2004</t>
  </si>
  <si>
    <t>04/28/2004</t>
  </si>
  <si>
    <t>04/27/2004</t>
  </si>
  <si>
    <t>04/26/2004</t>
  </si>
  <si>
    <t>04/23/2004</t>
  </si>
  <si>
    <t>04/22/2004</t>
  </si>
  <si>
    <t>04/21/2004</t>
  </si>
  <si>
    <t>04/20/2004</t>
  </si>
  <si>
    <t>04/19/2004</t>
  </si>
  <si>
    <t>04/16/2004</t>
  </si>
  <si>
    <t>04/15/2004</t>
  </si>
  <si>
    <t>04/14/2004</t>
  </si>
  <si>
    <t>04/13/2004</t>
  </si>
  <si>
    <t>04/12/2004</t>
  </si>
  <si>
    <t>04/08/2004</t>
  </si>
  <si>
    <t>04/07/2004</t>
  </si>
  <si>
    <t>04/06/2004</t>
  </si>
  <si>
    <t>04/05/2004</t>
  </si>
  <si>
    <t>04/02/2004</t>
  </si>
  <si>
    <t>04/01/2004</t>
  </si>
  <si>
    <t>03/31/2004</t>
  </si>
  <si>
    <t>03/30/2004</t>
  </si>
  <si>
    <t>03/29/2004</t>
  </si>
  <si>
    <t>03/26/2004</t>
  </si>
  <si>
    <t>03/25/2004</t>
  </si>
  <si>
    <t>03/24/2004</t>
  </si>
  <si>
    <t>03/23/2004</t>
  </si>
  <si>
    <t>03/22/2004</t>
  </si>
  <si>
    <t>03/19/2004</t>
  </si>
  <si>
    <t>03/18/2004</t>
  </si>
  <si>
    <t>03/17/2004</t>
  </si>
  <si>
    <t>03/16/2004</t>
  </si>
  <si>
    <t>03/15/2004</t>
  </si>
  <si>
    <t>03/12/2004</t>
  </si>
  <si>
    <t>03/11/2004</t>
  </si>
  <si>
    <t>03/10/2004</t>
  </si>
  <si>
    <t>03/09/2004</t>
  </si>
  <si>
    <t>03/08/2004</t>
  </si>
  <si>
    <t>03/05/2004</t>
  </si>
  <si>
    <t>03/04/2004</t>
  </si>
  <si>
    <t>03/03/2004</t>
  </si>
  <si>
    <t>03/02/2004</t>
  </si>
  <si>
    <t>03/01/2004</t>
  </si>
  <si>
    <t>02/29/2004</t>
  </si>
  <si>
    <t>02/27/2004</t>
  </si>
  <si>
    <t>02/26/2004</t>
  </si>
  <si>
    <t>02/25/2004</t>
  </si>
  <si>
    <t>02/24/2004</t>
  </si>
  <si>
    <t>02/23/2004</t>
  </si>
  <si>
    <t>02/20/2004</t>
  </si>
  <si>
    <t>02/19/2004</t>
  </si>
  <si>
    <t>02/18/2004</t>
  </si>
  <si>
    <t>02/17/2004</t>
  </si>
  <si>
    <t>02/16/2004</t>
  </si>
  <si>
    <t>02/13/2004</t>
  </si>
  <si>
    <t>02/12/2004</t>
  </si>
  <si>
    <t>02/11/2004</t>
  </si>
  <si>
    <t>02/10/2004</t>
  </si>
  <si>
    <t>02/09/2004</t>
  </si>
  <si>
    <t>02/06/2004</t>
  </si>
  <si>
    <t>02/05/2004</t>
  </si>
  <si>
    <t>02/04/2004</t>
  </si>
  <si>
    <t>02/03/2004</t>
  </si>
  <si>
    <t>02/02/2004</t>
  </si>
  <si>
    <t>01/31/2004</t>
  </si>
  <si>
    <t>01/30/2004</t>
  </si>
  <si>
    <t>01/29/2004</t>
  </si>
  <si>
    <t>01/28/2004</t>
  </si>
  <si>
    <t>01/27/2004</t>
  </si>
  <si>
    <t>01/26/2004</t>
  </si>
  <si>
    <t>01/23/2004</t>
  </si>
  <si>
    <t>01/22/2004</t>
  </si>
  <si>
    <t>01/21/2004</t>
  </si>
  <si>
    <t>01/20/2004</t>
  </si>
  <si>
    <t>01/19/2004</t>
  </si>
  <si>
    <t>01/16/2004</t>
  </si>
  <si>
    <t>01/15/2004</t>
  </si>
  <si>
    <t>01/14/2004</t>
  </si>
  <si>
    <t>01/13/2004</t>
  </si>
  <si>
    <t>01/12/2004</t>
  </si>
  <si>
    <t>01/09/2004</t>
  </si>
  <si>
    <t>01/08/2004</t>
  </si>
  <si>
    <t>01/07/2004</t>
  </si>
  <si>
    <t>01/06/2004</t>
  </si>
  <si>
    <t>01/05/2004</t>
  </si>
  <si>
    <t>01/02/2004</t>
  </si>
  <si>
    <t>12/31/2003</t>
  </si>
  <si>
    <t>12/30/2003</t>
  </si>
  <si>
    <t>12/29/2003</t>
  </si>
  <si>
    <t>12/26/2003</t>
  </si>
  <si>
    <t>12/24/2003</t>
  </si>
  <si>
    <t>12/22/2003</t>
  </si>
  <si>
    <t>12/16/2003</t>
  </si>
  <si>
    <t>12/15/2003</t>
  </si>
  <si>
    <t>12/12/2003</t>
  </si>
  <si>
    <t>12/11/2003</t>
  </si>
  <si>
    <t>12/10/2003</t>
  </si>
  <si>
    <t>12/09/2003</t>
  </si>
  <si>
    <t>12/08/2003</t>
  </si>
  <si>
    <t>12/05/2003</t>
  </si>
  <si>
    <t>12/04/2003</t>
  </si>
  <si>
    <t>12/03/2003</t>
  </si>
  <si>
    <t>12/02/2003</t>
  </si>
  <si>
    <t>12/01/2003</t>
  </si>
  <si>
    <t>11/30/2003</t>
  </si>
  <si>
    <t>11/28/2003</t>
  </si>
  <si>
    <t>11/27/2003</t>
  </si>
  <si>
    <t>11/26/2003</t>
  </si>
  <si>
    <t>11/25/2003</t>
  </si>
  <si>
    <t>11/24/2003</t>
  </si>
  <si>
    <t>11/21/2003</t>
  </si>
  <si>
    <t>11/20/2003</t>
  </si>
  <si>
    <t>11/19/2003</t>
  </si>
  <si>
    <t>11/18/2003</t>
  </si>
  <si>
    <t>11/17/2003</t>
  </si>
  <si>
    <t>11/14/2003</t>
  </si>
  <si>
    <t>11/13/2003</t>
  </si>
  <si>
    <t>11/12/2003</t>
  </si>
  <si>
    <t>11/11/2003</t>
  </si>
  <si>
    <t>11/10/2003</t>
  </si>
  <si>
    <t>11/07/2003</t>
  </si>
  <si>
    <t>11/06/2003</t>
  </si>
  <si>
    <t>11/05/2003</t>
  </si>
  <si>
    <t>11/04/2003</t>
  </si>
  <si>
    <t>11/03/2003</t>
  </si>
  <si>
    <t>10/31/2003</t>
  </si>
  <si>
    <t>10/30/2003</t>
  </si>
  <si>
    <t>10/29/2003</t>
  </si>
  <si>
    <t>10/28/2003</t>
  </si>
  <si>
    <t>10/27/2003</t>
  </si>
  <si>
    <t>10/24/2003</t>
  </si>
  <si>
    <t>10/23/2003</t>
  </si>
  <si>
    <t>10/22/2003</t>
  </si>
  <si>
    <t>10/21/2003</t>
  </si>
  <si>
    <t>10/20/2003</t>
  </si>
  <si>
    <t>10/17/2003</t>
  </si>
  <si>
    <t>10/16/2003</t>
  </si>
  <si>
    <t>10/15/2003</t>
  </si>
  <si>
    <t>10/14/2003</t>
  </si>
  <si>
    <t>10/13/2003</t>
  </si>
  <si>
    <t>10/10/2003</t>
  </si>
  <si>
    <t>10/09/2003</t>
  </si>
  <si>
    <t>10/08/2003</t>
  </si>
  <si>
    <t>10/07/2003</t>
  </si>
  <si>
    <t>10/06/2003</t>
  </si>
  <si>
    <t>10/03/2003</t>
  </si>
  <si>
    <t>10/02/2003</t>
  </si>
  <si>
    <t>10/01/2003</t>
  </si>
  <si>
    <t>09/30/2003</t>
  </si>
  <si>
    <t>09/29/2003</t>
  </si>
  <si>
    <t>09/26/2003</t>
  </si>
  <si>
    <t>09/25/2003</t>
  </si>
  <si>
    <t>09/24/2003</t>
  </si>
  <si>
    <t>09/23/2003</t>
  </si>
  <si>
    <t>09/22/2003</t>
  </si>
  <si>
    <t>09/19/2003</t>
  </si>
  <si>
    <t>09/18/2003</t>
  </si>
  <si>
    <t>09/17/2003</t>
  </si>
  <si>
    <t>09/16/2003</t>
  </si>
  <si>
    <t>09/15/2003</t>
  </si>
  <si>
    <t>09/12/2003</t>
  </si>
  <si>
    <t>09/11/2003</t>
  </si>
  <si>
    <t>09/10/2003</t>
  </si>
  <si>
    <t>09/09/2003</t>
  </si>
  <si>
    <t>09/08/2003</t>
  </si>
  <si>
    <t>09/05/2003</t>
  </si>
  <si>
    <t>09/04/2003</t>
  </si>
  <si>
    <t>09/03/2003</t>
  </si>
  <si>
    <t>09/02/2003</t>
  </si>
  <si>
    <t>09/01/2003</t>
  </si>
  <si>
    <t>08/31/2003</t>
  </si>
  <si>
    <t>08/29/2003</t>
  </si>
  <si>
    <t>08/28/2003</t>
  </si>
  <si>
    <t>08/27/2003</t>
  </si>
  <si>
    <t>08/26/2003</t>
  </si>
  <si>
    <t>08/25/2003</t>
  </si>
  <si>
    <t>08/22/2003</t>
  </si>
  <si>
    <t>08/21/2003</t>
  </si>
  <si>
    <t>08/20/2003</t>
  </si>
  <si>
    <t>08/19/2003</t>
  </si>
  <si>
    <t>08/18/2003</t>
  </si>
  <si>
    <t>08/15/2003</t>
  </si>
  <si>
    <t>08/14/2003</t>
  </si>
  <si>
    <t>08/13/2003</t>
  </si>
  <si>
    <t>08/12/2003</t>
  </si>
  <si>
    <t>08/11/2003</t>
  </si>
  <si>
    <t>08/08/2003</t>
  </si>
  <si>
    <t>08/07/2003</t>
  </si>
  <si>
    <t>08/06/2003</t>
  </si>
  <si>
    <t>08/05/2003</t>
  </si>
  <si>
    <t>08/04/2003</t>
  </si>
  <si>
    <t>08/01/2003</t>
  </si>
  <si>
    <t>07/31/2003</t>
  </si>
  <si>
    <t>07/30/2003</t>
  </si>
  <si>
    <t>07/29/2003</t>
  </si>
  <si>
    <t>07/28/2003</t>
  </si>
  <si>
    <t>07/25/2003</t>
  </si>
  <si>
    <t>07/24/2003</t>
  </si>
  <si>
    <t>07/23/2003</t>
  </si>
  <si>
    <t>07/22/2003</t>
  </si>
  <si>
    <t>07/21/2003</t>
  </si>
  <si>
    <t>07/18/2003</t>
  </si>
  <si>
    <t>07/17/2003</t>
  </si>
  <si>
    <t>07/16/2003</t>
  </si>
  <si>
    <t>07/15/2003</t>
  </si>
  <si>
    <t>07/14/2003</t>
  </si>
  <si>
    <t>07/11/2003</t>
  </si>
  <si>
    <t>07/10/2003</t>
  </si>
  <si>
    <t>07/09/2003</t>
  </si>
  <si>
    <t>07/08/2003</t>
  </si>
  <si>
    <t>07/07/2003</t>
  </si>
  <si>
    <t>07/04/2003</t>
  </si>
  <si>
    <t>07/03/2003</t>
  </si>
  <si>
    <t>07/02/2003</t>
  </si>
  <si>
    <t>07/01/2003</t>
  </si>
  <si>
    <t>06/30/2003</t>
  </si>
  <si>
    <t>06/27/2003</t>
  </si>
  <si>
    <t>06/26/2003</t>
  </si>
  <si>
    <t>06/25/2003</t>
  </si>
  <si>
    <t>06/24/2003</t>
  </si>
  <si>
    <t>06/23/2003</t>
  </si>
  <si>
    <t>06/20/2003</t>
  </si>
  <si>
    <t>06/19/2003</t>
  </si>
  <si>
    <t>06/18/2003</t>
  </si>
  <si>
    <t>06/17/2003</t>
  </si>
  <si>
    <t>06/16/2003</t>
  </si>
  <si>
    <t>06/13/2003</t>
  </si>
  <si>
    <t>06/12/2003</t>
  </si>
  <si>
    <t>06/11/2003</t>
  </si>
  <si>
    <t>06/10/2003</t>
  </si>
  <si>
    <t>06/09/2003</t>
  </si>
  <si>
    <t>06/06/2003</t>
  </si>
  <si>
    <t>06/05/2003</t>
  </si>
  <si>
    <t>06/04/2003</t>
  </si>
  <si>
    <t>06/03/2003</t>
  </si>
  <si>
    <t>06/02/2003</t>
  </si>
  <si>
    <t>05/31/2003</t>
  </si>
  <si>
    <t>05/30/2003</t>
  </si>
  <si>
    <t>05/29/2003</t>
  </si>
  <si>
    <t>05/28/2003</t>
  </si>
  <si>
    <t>05/27/2003</t>
  </si>
  <si>
    <t>05/26/2003</t>
  </si>
  <si>
    <t>05/23/2003</t>
  </si>
  <si>
    <t>05/22/2003</t>
  </si>
  <si>
    <t>05/21/2003</t>
  </si>
  <si>
    <t>05/20/2003</t>
  </si>
  <si>
    <t>05/19/2003</t>
  </si>
  <si>
    <t>05/16/2003</t>
  </si>
  <si>
    <t>05/15/2003</t>
  </si>
  <si>
    <t>05/14/2003</t>
  </si>
  <si>
    <t>05/13/2003</t>
  </si>
  <si>
    <t>05/12/2003</t>
  </si>
  <si>
    <t>05/09/2003</t>
  </si>
  <si>
    <t>05/08/2003</t>
  </si>
  <si>
    <t>05/07/2003</t>
  </si>
  <si>
    <t>05/06/2003</t>
  </si>
  <si>
    <t>05/05/2003</t>
  </si>
  <si>
    <t>05/02/2003</t>
  </si>
  <si>
    <t>05/01/2003</t>
  </si>
  <si>
    <t>04/30/2003</t>
  </si>
  <si>
    <t>04/29/2003</t>
  </si>
  <si>
    <t>04/28/2003</t>
  </si>
  <si>
    <t>04/25/2003</t>
  </si>
  <si>
    <t>04/24/2003</t>
  </si>
  <si>
    <t>04/23/2003</t>
  </si>
  <si>
    <t>04/22/2003</t>
  </si>
  <si>
    <t>04/21/2003</t>
  </si>
  <si>
    <t>04/17/2003</t>
  </si>
  <si>
    <t>04/16/2003</t>
  </si>
  <si>
    <t>04/15/2003</t>
  </si>
  <si>
    <t>04/14/2003</t>
  </si>
  <si>
    <t>04/11/2003</t>
  </si>
  <si>
    <t>04/10/2003</t>
  </si>
  <si>
    <t>04/09/2003</t>
  </si>
  <si>
    <t>04/08/2003</t>
  </si>
  <si>
    <t>04/07/2003</t>
  </si>
  <si>
    <t>04/04/2003</t>
  </si>
  <si>
    <t>04/03/2003</t>
  </si>
  <si>
    <t>04/02/2003</t>
  </si>
  <si>
    <t>04/01/2003</t>
  </si>
  <si>
    <t>03/31/2003</t>
  </si>
  <si>
    <t>03/28/2003</t>
  </si>
  <si>
    <t>03/27/2003</t>
  </si>
  <si>
    <t>03/26/2003</t>
  </si>
  <si>
    <t>03/25/2003</t>
  </si>
  <si>
    <t>03/24/2003</t>
  </si>
  <si>
    <t>03/21/2003</t>
  </si>
  <si>
    <t>03/20/2003</t>
  </si>
  <si>
    <t>03/19/2003</t>
  </si>
  <si>
    <t>03/18/2003</t>
  </si>
  <si>
    <t>03/17/2003</t>
  </si>
  <si>
    <t>03/14/2003</t>
  </si>
  <si>
    <t>03/13/2003</t>
  </si>
  <si>
    <t>03/12/2003</t>
  </si>
  <si>
    <t>03/11/2003</t>
  </si>
  <si>
    <t>03/10/2003</t>
  </si>
  <si>
    <t>03/07/2003</t>
  </si>
  <si>
    <t>03/06/2003</t>
  </si>
  <si>
    <t>03/05/2003</t>
  </si>
  <si>
    <t>03/04/2003</t>
  </si>
  <si>
    <t>03/03/2003</t>
  </si>
  <si>
    <t>02/28/2003</t>
  </si>
  <si>
    <t>02/27/2003</t>
  </si>
  <si>
    <t>02/26/2003</t>
  </si>
  <si>
    <t>02/25/2003</t>
  </si>
  <si>
    <t>02/24/2003</t>
  </si>
  <si>
    <t>02/21/2003</t>
  </si>
  <si>
    <t>02/20/2003</t>
  </si>
  <si>
    <t>02/19/2003</t>
  </si>
  <si>
    <t>02/18/2003</t>
  </si>
  <si>
    <t>02/17/2003</t>
  </si>
  <si>
    <t>02/14/2003</t>
  </si>
  <si>
    <t>02/13/2003</t>
  </si>
  <si>
    <t>02/12/2003</t>
  </si>
  <si>
    <t>02/11/2003</t>
  </si>
  <si>
    <t>02/10/2003</t>
  </si>
  <si>
    <t>02/07/2003</t>
  </si>
  <si>
    <t>02/06/2003</t>
  </si>
  <si>
    <t>02/05/2003</t>
  </si>
  <si>
    <t>02/04/2003</t>
  </si>
  <si>
    <t>02/03/2003</t>
  </si>
  <si>
    <t>01/31/2003</t>
  </si>
  <si>
    <t>01/30/2003</t>
  </si>
  <si>
    <t>01/29/2003</t>
  </si>
  <si>
    <t>01/28/2003</t>
  </si>
  <si>
    <t>01/27/2003</t>
  </si>
  <si>
    <t>01/24/2003</t>
  </si>
  <si>
    <t>01/23/2003</t>
  </si>
  <si>
    <t>01/22/2003</t>
  </si>
  <si>
    <t>01/21/2003</t>
  </si>
  <si>
    <t>01/20/2003</t>
  </si>
  <si>
    <t>01/17/2003</t>
  </si>
  <si>
    <t>01/16/2003</t>
  </si>
  <si>
    <t>01/15/2003</t>
  </si>
  <si>
    <t>01/14/2003</t>
  </si>
  <si>
    <t>01/13/2003</t>
  </si>
  <si>
    <t>01/10/2003</t>
  </si>
  <si>
    <t>01/09/2003</t>
  </si>
  <si>
    <t>01/08/2003</t>
  </si>
  <si>
    <t>01/07/2003</t>
  </si>
  <si>
    <t>01/06/2003</t>
  </si>
  <si>
    <t>01/03/2003</t>
  </si>
  <si>
    <t>01/02/2003</t>
  </si>
  <si>
    <t>12/31/2002</t>
  </si>
  <si>
    <t>12/30/2002</t>
  </si>
  <si>
    <t>12/27/2002</t>
  </si>
  <si>
    <t>12/26/2002</t>
  </si>
  <si>
    <t>12/24/2002</t>
  </si>
  <si>
    <t>12/23/2002</t>
  </si>
  <si>
    <t>12/19/2002</t>
  </si>
  <si>
    <t>12/18/2002</t>
  </si>
  <si>
    <t>12/17/2002</t>
  </si>
  <si>
    <t>12/16/2002</t>
  </si>
  <si>
    <t>12/12/2002</t>
  </si>
  <si>
    <t>12/11/2002</t>
  </si>
  <si>
    <t>12/10/2002</t>
  </si>
  <si>
    <t>12/09/2002</t>
  </si>
  <si>
    <t>12/06/2002</t>
  </si>
  <si>
    <t>12/05/2002</t>
  </si>
  <si>
    <t>12/04/2002</t>
  </si>
  <si>
    <t>12/03/2002</t>
  </si>
  <si>
    <t>12/02/2002</t>
  </si>
  <si>
    <t>11/30/2002</t>
  </si>
  <si>
    <t>11/29/2002</t>
  </si>
  <si>
    <t>11/28/2002</t>
  </si>
  <si>
    <t>11/27/2002</t>
  </si>
  <si>
    <t>11/26/2002</t>
  </si>
  <si>
    <t>11/25/2002</t>
  </si>
  <si>
    <t>11/22/2002</t>
  </si>
  <si>
    <t>11/21/2002</t>
  </si>
  <si>
    <t>11/20/2002</t>
  </si>
  <si>
    <t>11/19/2002</t>
  </si>
  <si>
    <t>11/18/2002</t>
  </si>
  <si>
    <t>11/15/2002</t>
  </si>
  <si>
    <t>11/14/2002</t>
  </si>
  <si>
    <t>11/13/2002</t>
  </si>
  <si>
    <t>11/12/2002</t>
  </si>
  <si>
    <t>11/11/2002</t>
  </si>
  <si>
    <t>11/08/2002</t>
  </si>
  <si>
    <t>11/07/2002</t>
  </si>
  <si>
    <t>11/06/2002</t>
  </si>
  <si>
    <t>11/05/2002</t>
  </si>
  <si>
    <t>11/04/2002</t>
  </si>
  <si>
    <t>11/01/2002</t>
  </si>
  <si>
    <t>10/31/2002</t>
  </si>
  <si>
    <t>10/30/2002</t>
  </si>
  <si>
    <t>10/29/2002</t>
  </si>
  <si>
    <t>10/28/2002</t>
  </si>
  <si>
    <t>10/25/2002</t>
  </si>
  <si>
    <t>10/24/2002</t>
  </si>
  <si>
    <t>10/23/2002</t>
  </si>
  <si>
    <t>10/22/2002</t>
  </si>
  <si>
    <t>10/21/2002</t>
  </si>
  <si>
    <t>10/18/2002</t>
  </si>
  <si>
    <t>10/17/2002</t>
  </si>
  <si>
    <t>10/16/2002</t>
  </si>
  <si>
    <t>10/15/2002</t>
  </si>
  <si>
    <t>10/14/2002</t>
  </si>
  <si>
    <t>10/11/2002</t>
  </si>
  <si>
    <t>10/10/2002</t>
  </si>
  <si>
    <t>10/09/2002</t>
  </si>
  <si>
    <t>10/08/2002</t>
  </si>
  <si>
    <t>10/07/2002</t>
  </si>
  <si>
    <t>10/04/2002</t>
  </si>
  <si>
    <t>10/03/2002</t>
  </si>
  <si>
    <t>10/02/2002</t>
  </si>
  <si>
    <t>10/01/2002</t>
  </si>
  <si>
    <t>09/30/2002</t>
  </si>
  <si>
    <t>09/27/2002</t>
  </si>
  <si>
    <t>09/26/2002</t>
  </si>
  <si>
    <t>09/25/2002</t>
  </si>
  <si>
    <t>09/24/2002</t>
  </si>
  <si>
    <t>09/23/2002</t>
  </si>
  <si>
    <t>09/20/2002</t>
  </si>
  <si>
    <t>09/19/2002</t>
  </si>
  <si>
    <t>09/18/2002</t>
  </si>
  <si>
    <t>09/17/2002</t>
  </si>
  <si>
    <t>09/16/2002</t>
  </si>
  <si>
    <t>09/13/2002</t>
  </si>
  <si>
    <t>09/12/2002</t>
  </si>
  <si>
    <t>09/11/2002</t>
  </si>
  <si>
    <t>09/10/2002</t>
  </si>
  <si>
    <t>09/09/2002</t>
  </si>
  <si>
    <t>09/06/2002</t>
  </si>
  <si>
    <t>09/05/2002</t>
  </si>
  <si>
    <t>09/04/2002</t>
  </si>
  <si>
    <t>09/03/2002</t>
  </si>
  <si>
    <t>09/02/2002</t>
  </si>
  <si>
    <t>08/31/2002</t>
  </si>
  <si>
    <t>08/30/2002</t>
  </si>
  <si>
    <t>08/29/2002</t>
  </si>
  <si>
    <t>08/28/2002</t>
  </si>
  <si>
    <t>08/27/2002</t>
  </si>
  <si>
    <t>08/26/2002</t>
  </si>
  <si>
    <t>08/23/2002</t>
  </si>
  <si>
    <t>08/22/2002</t>
  </si>
  <si>
    <t>08/21/2002</t>
  </si>
  <si>
    <t>08/20/2002</t>
  </si>
  <si>
    <t>08/19/2002</t>
  </si>
  <si>
    <t>08/16/2002</t>
  </si>
  <si>
    <t>08/15/2002</t>
  </si>
  <si>
    <t>08/14/2002</t>
  </si>
  <si>
    <t>08/13/2002</t>
  </si>
  <si>
    <t>08/12/2002</t>
  </si>
  <si>
    <t>08/09/2002</t>
  </si>
  <si>
    <t>08/08/2002</t>
  </si>
  <si>
    <t>08/07/2002</t>
  </si>
  <si>
    <t>08/06/2002</t>
  </si>
  <si>
    <t>08/05/2002</t>
  </si>
  <si>
    <t>08/02/2002</t>
  </si>
  <si>
    <t>08/01/2002</t>
  </si>
  <si>
    <t>07/31/2002</t>
  </si>
  <si>
    <t>07/30/2002</t>
  </si>
  <si>
    <t>07/29/2002</t>
  </si>
  <si>
    <t>07/26/2002</t>
  </si>
  <si>
    <t>07/25/2002</t>
  </si>
  <si>
    <t>07/24/2002</t>
  </si>
  <si>
    <t>07/23/2002</t>
  </si>
  <si>
    <t>07/22/2002</t>
  </si>
  <si>
    <t>07/19/2002</t>
  </si>
  <si>
    <t>07/18/2002</t>
  </si>
  <si>
    <t>07/17/2002</t>
  </si>
  <si>
    <t>07/16/2002</t>
  </si>
  <si>
    <t>07/15/2002</t>
  </si>
  <si>
    <t>07/12/2002</t>
  </si>
  <si>
    <t>07/11/2002</t>
  </si>
  <si>
    <t>07/10/2002</t>
  </si>
  <si>
    <t>07/09/2002</t>
  </si>
  <si>
    <t>07/08/2002</t>
  </si>
  <si>
    <t>07/05/2002</t>
  </si>
  <si>
    <t>07/04/2002</t>
  </si>
  <si>
    <t>07/03/2002</t>
  </si>
  <si>
    <t>07/02/2002</t>
  </si>
  <si>
    <t>07/01/2002</t>
  </si>
  <si>
    <t>06/30/2002</t>
  </si>
  <si>
    <t>06/28/2002</t>
  </si>
  <si>
    <t>06/27/2002</t>
  </si>
  <si>
    <t>06/26/2002</t>
  </si>
  <si>
    <t>06/25/2002</t>
  </si>
  <si>
    <t>06/24/2002</t>
  </si>
  <si>
    <t>06/21/2002</t>
  </si>
  <si>
    <t>06/20/2002</t>
  </si>
  <si>
    <t>06/19/2002</t>
  </si>
  <si>
    <t>06/18/2002</t>
  </si>
  <si>
    <t>06/17/2002</t>
  </si>
  <si>
    <t>06/14/2002</t>
  </si>
  <si>
    <t>06/13/2002</t>
  </si>
  <si>
    <t>06/12/2002</t>
  </si>
  <si>
    <t>06/11/2002</t>
  </si>
  <si>
    <t>06/10/2002</t>
  </si>
  <si>
    <t>06/07/2002</t>
  </si>
  <si>
    <t>06/06/2002</t>
  </si>
  <si>
    <t>06/05/2002</t>
  </si>
  <si>
    <t>06/04/2002</t>
  </si>
  <si>
    <t>06/03/2002</t>
  </si>
  <si>
    <t>05/31/2002</t>
  </si>
  <si>
    <t>05/30/2002</t>
  </si>
  <si>
    <t>05/29/2002</t>
  </si>
  <si>
    <t>05/28/2002</t>
  </si>
  <si>
    <t>05/27/2002</t>
  </si>
  <si>
    <t>05/24/2002</t>
  </si>
  <si>
    <t>05/23/2002</t>
  </si>
  <si>
    <t>05/22/2002</t>
  </si>
  <si>
    <t>05/21/2002</t>
  </si>
  <si>
    <t>05/20/2002</t>
  </si>
  <si>
    <t>05/17/2002</t>
  </si>
  <si>
    <t>05/16/2002</t>
  </si>
  <si>
    <t>05/15/2002</t>
  </si>
  <si>
    <t>05/14/2002</t>
  </si>
  <si>
    <t>05/13/2002</t>
  </si>
  <si>
    <t>05/10/2002</t>
  </si>
  <si>
    <t>05/09/2002</t>
  </si>
  <si>
    <t>05/08/2002</t>
  </si>
  <si>
    <t>05/07/2002</t>
  </si>
  <si>
    <t>05/06/2002</t>
  </si>
  <si>
    <t>05/03/2002</t>
  </si>
  <si>
    <t>05/02/2002</t>
  </si>
  <si>
    <t>05/01/2002</t>
  </si>
  <si>
    <t>04/30/2002</t>
  </si>
  <si>
    <t>04/29/2002</t>
  </si>
  <si>
    <t>04/26/2002</t>
  </si>
  <si>
    <t>04/25/2002</t>
  </si>
  <si>
    <t>04/24/2002</t>
  </si>
  <si>
    <t>04/23/2002</t>
  </si>
  <si>
    <t>04/22/2002</t>
  </si>
  <si>
    <t>04/19/2002</t>
  </si>
  <si>
    <t>04/18/2002</t>
  </si>
  <si>
    <t>04/17/2002</t>
  </si>
  <si>
    <t>04/16/2002</t>
  </si>
  <si>
    <t>04/15/2002</t>
  </si>
  <si>
    <t>04/12/2002</t>
  </si>
  <si>
    <t>04/11/2002</t>
  </si>
  <si>
    <t>04/10/2002</t>
  </si>
  <si>
    <t>04/09/2002</t>
  </si>
  <si>
    <t>04/08/2002</t>
  </si>
  <si>
    <t>04/05/2002</t>
  </si>
  <si>
    <t>04/04/2002</t>
  </si>
  <si>
    <t>04/03/2002</t>
  </si>
  <si>
    <t>04/02/2002</t>
  </si>
  <si>
    <t>04/01/2002</t>
  </si>
  <si>
    <t>03/31/2002</t>
  </si>
  <si>
    <t>03/28/2002</t>
  </si>
  <si>
    <t>03/27/2002</t>
  </si>
  <si>
    <t>03/26/2002</t>
  </si>
  <si>
    <t>03/25/2002</t>
  </si>
  <si>
    <t>03/22/2002</t>
  </si>
  <si>
    <t>03/21/2002</t>
  </si>
  <si>
    <t>03/20/2002</t>
  </si>
  <si>
    <t>03/19/2002</t>
  </si>
  <si>
    <t>03/18/2002</t>
  </si>
  <si>
    <t>03/15/2002</t>
  </si>
  <si>
    <t>03/14/2002</t>
  </si>
  <si>
    <t>03/13/2002</t>
  </si>
  <si>
    <t>03/12/2002</t>
  </si>
  <si>
    <t>03/11/2002</t>
  </si>
  <si>
    <t>03/08/2002</t>
  </si>
  <si>
    <t>03/07/2002</t>
  </si>
  <si>
    <t>03/06/2002</t>
  </si>
  <si>
    <t>03/05/2002</t>
  </si>
  <si>
    <t>03/04/2002</t>
  </si>
  <si>
    <t>03/01/2002</t>
  </si>
  <si>
    <t>02/28/2002</t>
  </si>
  <si>
    <t>02/27/2002</t>
  </si>
  <si>
    <t>02/26/2002</t>
  </si>
  <si>
    <t>02/25/2002</t>
  </si>
  <si>
    <t>02/22/2002</t>
  </si>
  <si>
    <t>02/21/2002</t>
  </si>
  <si>
    <t>02/20/2002</t>
  </si>
  <si>
    <t>02/19/2002</t>
  </si>
  <si>
    <t>02/18/2002</t>
  </si>
  <si>
    <t>02/15/2002</t>
  </si>
  <si>
    <t>02/14/2002</t>
  </si>
  <si>
    <t>02/13/2002</t>
  </si>
  <si>
    <t>02/12/2002</t>
  </si>
  <si>
    <t>02/11/2002</t>
  </si>
  <si>
    <t>02/08/2002</t>
  </si>
  <si>
    <t>02/07/2002</t>
  </si>
  <si>
    <t>02/06/2002</t>
  </si>
  <si>
    <t>02/05/2002</t>
  </si>
  <si>
    <t>02/04/2002</t>
  </si>
  <si>
    <t>02/01/2002</t>
  </si>
  <si>
    <t>01/31/2002</t>
  </si>
  <si>
    <t>01/30/2002</t>
  </si>
  <si>
    <t>01/29/2002</t>
  </si>
  <si>
    <t>01/28/2002</t>
  </si>
  <si>
    <t>01/25/2002</t>
  </si>
  <si>
    <t>01/24/2002</t>
  </si>
  <si>
    <t>01/23/2002</t>
  </si>
  <si>
    <t>01/22/2002</t>
  </si>
  <si>
    <t>01/21/2002</t>
  </si>
  <si>
    <t>01/18/2002</t>
  </si>
  <si>
    <t>01/17/2002</t>
  </si>
  <si>
    <t>01/16/2002</t>
  </si>
  <si>
    <t>01/15/2002</t>
  </si>
  <si>
    <t>01/14/2002</t>
  </si>
  <si>
    <t>01/11/2002</t>
  </si>
  <si>
    <t>01/10/2002</t>
  </si>
  <si>
    <t>01/09/2002</t>
  </si>
  <si>
    <t>01/08/2002</t>
  </si>
  <si>
    <t>01/07/2002</t>
  </si>
  <si>
    <t>01/04/2002</t>
  </si>
  <si>
    <t>01/03/2002</t>
  </si>
  <si>
    <t>01/02/2002</t>
  </si>
  <si>
    <t>12/31/2001</t>
  </si>
  <si>
    <t>12/28/2001</t>
  </si>
  <si>
    <t>12/27/2001</t>
  </si>
  <si>
    <t>12/26/2001</t>
  </si>
  <si>
    <t>12/24/2001</t>
  </si>
  <si>
    <t>12/21/2001</t>
  </si>
  <si>
    <t>12/19/2001</t>
  </si>
  <si>
    <t>12/18/2001</t>
  </si>
  <si>
    <t>12/17/2001</t>
  </si>
  <si>
    <t>12/14/2001</t>
  </si>
  <si>
    <t>12/13/2001</t>
  </si>
  <si>
    <t>12/12/2001</t>
  </si>
  <si>
    <t>12/11/2001</t>
  </si>
  <si>
    <t>12/10/2001</t>
  </si>
  <si>
    <t>12/07/2001</t>
  </si>
  <si>
    <t>12/06/2001</t>
  </si>
  <si>
    <t>12/05/2001</t>
  </si>
  <si>
    <t>12/04/2001</t>
  </si>
  <si>
    <t>12/03/2001</t>
  </si>
  <si>
    <t>11/30/2001</t>
  </si>
  <si>
    <t>11/29/2001</t>
  </si>
  <si>
    <t>11/27/2001</t>
  </si>
  <si>
    <t>11/26/2001</t>
  </si>
  <si>
    <t>11/23/2001</t>
  </si>
  <si>
    <t>11/22/2001</t>
  </si>
  <si>
    <t>11/21/2001</t>
  </si>
  <si>
    <t>11/20/2001</t>
  </si>
  <si>
    <t>11/19/2001</t>
  </si>
  <si>
    <t>11/16/2001</t>
  </si>
  <si>
    <t>11/15/2001</t>
  </si>
  <si>
    <t>11/14/2001</t>
  </si>
  <si>
    <t>11/13/2001</t>
  </si>
  <si>
    <t>11/12/2001</t>
  </si>
  <si>
    <t>11/09/2001</t>
  </si>
  <si>
    <t>11/08/2001</t>
  </si>
  <si>
    <t>11/07/2001</t>
  </si>
  <si>
    <t>11/06/2001</t>
  </si>
  <si>
    <t>11/05/2001</t>
  </si>
  <si>
    <t>11/02/2001</t>
  </si>
  <si>
    <t>11/01/2001</t>
  </si>
  <si>
    <t>10/31/2001</t>
  </si>
  <si>
    <t>10/30/2001</t>
  </si>
  <si>
    <t>10/29/2001</t>
  </si>
  <si>
    <t>10/26/2001</t>
  </si>
  <si>
    <t>10/25/2001</t>
  </si>
  <si>
    <t>10/23/2001</t>
  </si>
  <si>
    <t>10/22/2001</t>
  </si>
  <si>
    <t>10/19/2001</t>
  </si>
  <si>
    <t>10/18/2001</t>
  </si>
  <si>
    <t>10/17/2001</t>
  </si>
  <si>
    <t>10/16/2001</t>
  </si>
  <si>
    <t>10/15/2001</t>
  </si>
  <si>
    <t>10/12/2001</t>
  </si>
  <si>
    <t>10/11/2001</t>
  </si>
  <si>
    <t>10/10/2001</t>
  </si>
  <si>
    <t>10/09/2001</t>
  </si>
  <si>
    <t>10/08/2001</t>
  </si>
  <si>
    <t>10/05/2001</t>
  </si>
  <si>
    <t>10/04/2001</t>
  </si>
  <si>
    <t>10/03/2001</t>
  </si>
  <si>
    <t>10/02/2001</t>
  </si>
  <si>
    <t>10/01/2001</t>
  </si>
  <si>
    <t>09/30/2001</t>
  </si>
  <si>
    <t>09/28/2001</t>
  </si>
  <si>
    <t>09/27/2001</t>
  </si>
  <si>
    <t>09/26/2001</t>
  </si>
  <si>
    <t>09/25/2001</t>
  </si>
  <si>
    <t>09/24/2001</t>
  </si>
  <si>
    <t>09/21/2001</t>
  </si>
  <si>
    <t>09/20/2001</t>
  </si>
  <si>
    <t>09/19/2001</t>
  </si>
  <si>
    <t>09/18/2001</t>
  </si>
  <si>
    <t>09/17/2001</t>
  </si>
  <si>
    <t>09/14/2001</t>
  </si>
  <si>
    <t>09/10/2001</t>
  </si>
  <si>
    <t>09/07/2001</t>
  </si>
  <si>
    <t>09/06/2001</t>
  </si>
  <si>
    <t>09/05/2001</t>
  </si>
  <si>
    <t>09/04/2001</t>
  </si>
  <si>
    <t>09/03/2001</t>
  </si>
  <si>
    <t>08/31/2001</t>
  </si>
  <si>
    <t>08/30/2001</t>
  </si>
  <si>
    <t>08/29/2001</t>
  </si>
  <si>
    <t>08/28/2001</t>
  </si>
  <si>
    <t>08/27/2001</t>
  </si>
  <si>
    <t>08/24/2001</t>
  </si>
  <si>
    <t>08/23/2001</t>
  </si>
  <si>
    <t>08/22/2001</t>
  </si>
  <si>
    <t>08/21/2001</t>
  </si>
  <si>
    <t>08/20/2001</t>
  </si>
  <si>
    <t>08/17/2001</t>
  </si>
  <si>
    <t>08/16/2001</t>
  </si>
  <si>
    <t>08/15/2001</t>
  </si>
  <si>
    <t>08/14/2001</t>
  </si>
  <si>
    <t>08/13/2001</t>
  </si>
  <si>
    <t>08/10/2001</t>
  </si>
  <si>
    <t>08/09/2001</t>
  </si>
  <si>
    <t>08/08/2001</t>
  </si>
  <si>
    <t>08/07/2001</t>
  </si>
  <si>
    <t>08/06/2001</t>
  </si>
  <si>
    <t>08/03/2001</t>
  </si>
  <si>
    <t>08/02/2001</t>
  </si>
  <si>
    <t>08/01/2001</t>
  </si>
  <si>
    <t>07/31/2001</t>
  </si>
  <si>
    <t>07/30/2001</t>
  </si>
  <si>
    <t>07/27/2001</t>
  </si>
  <si>
    <t>07/26/2001</t>
  </si>
  <si>
    <t>07/25/2001</t>
  </si>
  <si>
    <t>07/24/2001</t>
  </si>
  <si>
    <t>07/23/2001</t>
  </si>
  <si>
    <t>07/20/2001</t>
  </si>
  <si>
    <t>07/19/2001</t>
  </si>
  <si>
    <t>07/18/2001</t>
  </si>
  <si>
    <t>07/17/2001</t>
  </si>
  <si>
    <t>07/16/2001</t>
  </si>
  <si>
    <t>07/13/2001</t>
  </si>
  <si>
    <t>07/12/2001</t>
  </si>
  <si>
    <t>07/11/2001</t>
  </si>
  <si>
    <t>07/10/2001</t>
  </si>
  <si>
    <t>07/09/2001</t>
  </si>
  <si>
    <t>07/06/2001</t>
  </si>
  <si>
    <t>07/05/2001</t>
  </si>
  <si>
    <t>07/04/2001</t>
  </si>
  <si>
    <t>07/03/2001</t>
  </si>
  <si>
    <t>07/02/2001</t>
  </si>
  <si>
    <t>06/30/2001</t>
  </si>
  <si>
    <t>06/29/2001</t>
  </si>
  <si>
    <t>06/28/2001</t>
  </si>
  <si>
    <t>06/27/2001</t>
  </si>
  <si>
    <t>06/26/2001</t>
  </si>
  <si>
    <t>06/25/2001</t>
  </si>
  <si>
    <t>06/22/2001</t>
  </si>
  <si>
    <t>06/21/2001</t>
  </si>
  <si>
    <t>06/20/2001</t>
  </si>
  <si>
    <t>06/19/2001</t>
  </si>
  <si>
    <t>06/18/2001</t>
  </si>
  <si>
    <t>06/15/2001</t>
  </si>
  <si>
    <t>06/14/2001</t>
  </si>
  <si>
    <t>06/13/2001</t>
  </si>
  <si>
    <t>06/12/2001</t>
  </si>
  <si>
    <t>06/11/2001</t>
  </si>
  <si>
    <t>06/08/2001</t>
  </si>
  <si>
    <t>06/07/2001</t>
  </si>
  <si>
    <t>06/06/2001</t>
  </si>
  <si>
    <t>06/05/2001</t>
  </si>
  <si>
    <t>06/04/2001</t>
  </si>
  <si>
    <t>06/01/2001</t>
  </si>
  <si>
    <t>05/31/2001</t>
  </si>
  <si>
    <t>05/30/2001</t>
  </si>
  <si>
    <t>05/29/2001</t>
  </si>
  <si>
    <t>05/28/2001</t>
  </si>
  <si>
    <t>05/25/2001</t>
  </si>
  <si>
    <t>05/24/2001</t>
  </si>
  <si>
    <t>05/23/2001</t>
  </si>
  <si>
    <t>05/22/2001</t>
  </si>
  <si>
    <t>05/21/2001</t>
  </si>
  <si>
    <t>05/18/2001</t>
  </si>
  <si>
    <t>05/17/2001</t>
  </si>
  <si>
    <t>05/16/2001</t>
  </si>
  <si>
    <t>05/15/2001</t>
  </si>
  <si>
    <t>05/14/2001</t>
  </si>
  <si>
    <t>05/11/2001</t>
  </si>
  <si>
    <t>05/10/2001</t>
  </si>
  <si>
    <t>05/09/2001</t>
  </si>
  <si>
    <t>05/08/2001</t>
  </si>
  <si>
    <t>05/07/2001</t>
  </si>
  <si>
    <t>05/04/2001</t>
  </si>
  <si>
    <t>05/03/2001</t>
  </si>
  <si>
    <t>05/02/2001</t>
  </si>
  <si>
    <t>05/01/2001</t>
  </si>
  <si>
    <t>04/30/2001</t>
  </si>
  <si>
    <t>04/27/2001</t>
  </si>
  <si>
    <t>04/26/2001</t>
  </si>
  <si>
    <t>04/25/2001</t>
  </si>
  <si>
    <t>04/24/2001</t>
  </si>
  <si>
    <t>04/23/2001</t>
  </si>
  <si>
    <t>04/20/2001</t>
  </si>
  <si>
    <t>04/19/2001</t>
  </si>
  <si>
    <t>04/18/2001</t>
  </si>
  <si>
    <t>04/17/2001</t>
  </si>
  <si>
    <t>04/16/2001</t>
  </si>
  <si>
    <t>04/12/2001</t>
  </si>
  <si>
    <t>04/11/2001</t>
  </si>
  <si>
    <t>04/10/2001</t>
  </si>
  <si>
    <t>04/09/2001</t>
  </si>
  <si>
    <t>04/06/2001</t>
  </si>
  <si>
    <t>04/05/2001</t>
  </si>
  <si>
    <t>04/04/2001</t>
  </si>
  <si>
    <t>04/03/2001</t>
  </si>
  <si>
    <t>04/02/2001</t>
  </si>
  <si>
    <t>03/31/2001</t>
  </si>
  <si>
    <t>03/30/2001</t>
  </si>
  <si>
    <t>03/29/2001</t>
  </si>
  <si>
    <t>03/28/2001</t>
  </si>
  <si>
    <t>03/27/2001</t>
  </si>
  <si>
    <t>03/26/2001</t>
  </si>
  <si>
    <t>03/23/2001</t>
  </si>
  <si>
    <t>03/22/2001</t>
  </si>
  <si>
    <t>03/21/2001</t>
  </si>
  <si>
    <t>03/20/2001</t>
  </si>
  <si>
    <t>03/19/2001</t>
  </si>
  <si>
    <t>03/16/2001</t>
  </si>
  <si>
    <t>03/15/2001</t>
  </si>
  <si>
    <t>03/14/2001</t>
  </si>
  <si>
    <t>03/13/2001</t>
  </si>
  <si>
    <t>03/12/2001</t>
  </si>
  <si>
    <t>03/09/2001</t>
  </si>
  <si>
    <t>03/08/2001</t>
  </si>
  <si>
    <t>03/07/2001</t>
  </si>
  <si>
    <t>03/06/2001</t>
  </si>
  <si>
    <t>03/05/2001</t>
  </si>
  <si>
    <t>03/02/2001</t>
  </si>
  <si>
    <t>03/01/2001</t>
  </si>
  <si>
    <t>02/28/2001</t>
  </si>
  <si>
    <t>02/27/2001</t>
  </si>
  <si>
    <t>02/26/2001</t>
  </si>
  <si>
    <t>02/23/2001</t>
  </si>
  <si>
    <t>02/22/2001</t>
  </si>
  <si>
    <t>02/21/2001</t>
  </si>
  <si>
    <t>02/20/2001</t>
  </si>
  <si>
    <t>02/19/2001</t>
  </si>
  <si>
    <t>02/16/2001</t>
  </si>
  <si>
    <t>02/15/2001</t>
  </si>
  <si>
    <t>02/14/2001</t>
  </si>
  <si>
    <t>02/13/2001</t>
  </si>
  <si>
    <t>02/12/2001</t>
  </si>
  <si>
    <t>02/09/2001</t>
  </si>
  <si>
    <t>02/08/2001</t>
  </si>
  <si>
    <t>02/07/2001</t>
  </si>
  <si>
    <t>02/06/2001</t>
  </si>
  <si>
    <t>02/05/2001</t>
  </si>
  <si>
    <t>02/02/2001</t>
  </si>
  <si>
    <t>02/01/2001</t>
  </si>
  <si>
    <t>01/31/2001</t>
  </si>
  <si>
    <t>01/30/2001</t>
  </si>
  <si>
    <t>01/29/2001</t>
  </si>
  <si>
    <t>01/26/2001</t>
  </si>
  <si>
    <t>01/25/2001</t>
  </si>
  <si>
    <t>01/24/2001</t>
  </si>
  <si>
    <t>01/23/2001</t>
  </si>
  <si>
    <t>01/22/2001</t>
  </si>
  <si>
    <t>01/19/2001</t>
  </si>
  <si>
    <t>01/18/2001</t>
  </si>
  <si>
    <t>01/17/2001</t>
  </si>
  <si>
    <t>01/16/2001</t>
  </si>
  <si>
    <t>01/15/2001</t>
  </si>
  <si>
    <t>01/12/2001</t>
  </si>
  <si>
    <t>01/11/2001</t>
  </si>
  <si>
    <t>01/10/2001</t>
  </si>
  <si>
    <t>01/09/2001</t>
  </si>
  <si>
    <t>01/08/2001</t>
  </si>
  <si>
    <t>01/05/2001</t>
  </si>
  <si>
    <t>01/04/2001</t>
  </si>
  <si>
    <t>01/03/2001</t>
  </si>
  <si>
    <t>01/02/2001</t>
  </si>
  <si>
    <t>12/31/2000</t>
  </si>
  <si>
    <t>12/29/2000</t>
  </si>
  <si>
    <t>12/28/2000</t>
  </si>
  <si>
    <t>12/27/2000</t>
  </si>
  <si>
    <t>12/26/2000</t>
  </si>
  <si>
    <t>12/22/2000</t>
  </si>
  <si>
    <t>12/21/2000</t>
  </si>
  <si>
    <t>12/20/2000</t>
  </si>
  <si>
    <t>12/19/2000</t>
  </si>
  <si>
    <t>12/18/2000</t>
  </si>
  <si>
    <t>12/15/2000</t>
  </si>
  <si>
    <t>12/14/2000</t>
  </si>
  <si>
    <t>12/13/2000</t>
  </si>
  <si>
    <t>12/12/2000</t>
  </si>
  <si>
    <t>12/11/2000</t>
  </si>
  <si>
    <t>12/08/2000</t>
  </si>
  <si>
    <t>12/07/2000</t>
  </si>
  <si>
    <t>12/06/2000</t>
  </si>
  <si>
    <t>12/05/2000</t>
  </si>
  <si>
    <t>12/04/2000</t>
  </si>
  <si>
    <t>12/01/2000</t>
  </si>
  <si>
    <t>11/29/2000</t>
  </si>
  <si>
    <t>11/27/2000</t>
  </si>
  <si>
    <t>11/24/2000</t>
  </si>
  <si>
    <t>11/23/2000</t>
  </si>
  <si>
    <t>11/22/2000</t>
  </si>
  <si>
    <t>11/21/2000</t>
  </si>
  <si>
    <t>11/20/2000</t>
  </si>
  <si>
    <t>11/17/2000</t>
  </si>
  <si>
    <t>11/16/2000</t>
  </si>
  <si>
    <t>11/15/2000</t>
  </si>
  <si>
    <t>11/14/2000</t>
  </si>
  <si>
    <t>11/13/2000</t>
  </si>
  <si>
    <t>11/10/2000</t>
  </si>
  <si>
    <t>11/09/2000</t>
  </si>
  <si>
    <t>11/08/2000</t>
  </si>
  <si>
    <t>11/07/2000</t>
  </si>
  <si>
    <t>11/06/2000</t>
  </si>
  <si>
    <t>11/03/2000</t>
  </si>
  <si>
    <t>11/02/2000</t>
  </si>
  <si>
    <t>11/01/2000</t>
  </si>
  <si>
    <t>10/31/2000</t>
  </si>
  <si>
    <t>10/30/2000</t>
  </si>
  <si>
    <t>10/27/2000</t>
  </si>
  <si>
    <t>10/26/2000</t>
  </si>
  <si>
    <t>10/25/2000</t>
  </si>
  <si>
    <t>10/24/2000</t>
  </si>
  <si>
    <t>10/23/2000</t>
  </si>
  <si>
    <t>10/20/2000</t>
  </si>
  <si>
    <t>10/19/2000</t>
  </si>
  <si>
    <t>10/18/2000</t>
  </si>
  <si>
    <t>10/17/2000</t>
  </si>
  <si>
    <t>10/16/2000</t>
  </si>
  <si>
    <t>10/13/2000</t>
  </si>
  <si>
    <t>10/12/2000</t>
  </si>
  <si>
    <t>10/11/2000</t>
  </si>
  <si>
    <t>10/10/2000</t>
  </si>
  <si>
    <t>10/09/2000</t>
  </si>
  <si>
    <t>10/06/2000</t>
  </si>
  <si>
    <t>10/05/2000</t>
  </si>
  <si>
    <t>10/04/2000</t>
  </si>
  <si>
    <t>10/03/2000</t>
  </si>
  <si>
    <t>10/02/2000</t>
  </si>
  <si>
    <t>09/30/2000</t>
  </si>
  <si>
    <t>09/29/2000</t>
  </si>
  <si>
    <t>09/28/2000</t>
  </si>
  <si>
    <t>09/27/2000</t>
  </si>
  <si>
    <t>09/26/2000</t>
  </si>
  <si>
    <t>09/25/2000</t>
  </si>
  <si>
    <t>09/22/2000</t>
  </si>
  <si>
    <t>09/21/2000</t>
  </si>
  <si>
    <t>09/20/2000</t>
  </si>
  <si>
    <t>09/19/2000</t>
  </si>
  <si>
    <t>09/18/2000</t>
  </si>
  <si>
    <t>09/15/2000</t>
  </si>
  <si>
    <t>09/14/2000</t>
  </si>
  <si>
    <t>09/13/2000</t>
  </si>
  <si>
    <t>09/12/2000</t>
  </si>
  <si>
    <t>09/11/2000</t>
  </si>
  <si>
    <t>09/08/2000</t>
  </si>
  <si>
    <t>09/07/2000</t>
  </si>
  <si>
    <t>09/06/2000</t>
  </si>
  <si>
    <t>09/05/2000</t>
  </si>
  <si>
    <t>09/04/2000</t>
  </si>
  <si>
    <t>09/01/2000</t>
  </si>
  <si>
    <t>08/31/2000</t>
  </si>
  <si>
    <t>08/30/2000</t>
  </si>
  <si>
    <t>08/29/2000</t>
  </si>
  <si>
    <t>08/28/2000</t>
  </si>
  <si>
    <t>08/25/2000</t>
  </si>
  <si>
    <t>08/24/2000</t>
  </si>
  <si>
    <t>08/23/2000</t>
  </si>
  <si>
    <t>08/22/2000</t>
  </si>
  <si>
    <t>08/21/2000</t>
  </si>
  <si>
    <t>08/18/2000</t>
  </si>
  <si>
    <t>08/17/2000</t>
  </si>
  <si>
    <t>08/16/2000</t>
  </si>
  <si>
    <t>08/15/2000</t>
  </si>
  <si>
    <t>08/14/2000</t>
  </si>
  <si>
    <t>08/11/2000</t>
  </si>
  <si>
    <t>08/10/2000</t>
  </si>
  <si>
    <t>08/09/2000</t>
  </si>
  <si>
    <t>08/08/2000</t>
  </si>
  <si>
    <t>08/07/2000</t>
  </si>
  <si>
    <t>08/04/2000</t>
  </si>
  <si>
    <t>08/03/2000</t>
  </si>
  <si>
    <t>08/02/2000</t>
  </si>
  <si>
    <t>08/01/2000</t>
  </si>
  <si>
    <t>07/31/2000</t>
  </si>
  <si>
    <t>07/28/2000</t>
  </si>
  <si>
    <t>07/27/2000</t>
  </si>
  <si>
    <t>07/26/2000</t>
  </si>
  <si>
    <t>07/25/2000</t>
  </si>
  <si>
    <t>07/24/2000</t>
  </si>
  <si>
    <t>07/21/2000</t>
  </si>
  <si>
    <t>07/20/2000</t>
  </si>
  <si>
    <t>07/19/2000</t>
  </si>
  <si>
    <t>07/18/2000</t>
  </si>
  <si>
    <t>07/17/2000</t>
  </si>
  <si>
    <t>07/14/2000</t>
  </si>
  <si>
    <t>07/13/2000</t>
  </si>
  <si>
    <t>07/12/2000</t>
  </si>
  <si>
    <t>07/11/2000</t>
  </si>
  <si>
    <t>07/10/2000</t>
  </si>
  <si>
    <t>07/07/2000</t>
  </si>
  <si>
    <t>07/06/2000</t>
  </si>
  <si>
    <t>07/05/2000</t>
  </si>
  <si>
    <t>07/04/2000</t>
  </si>
  <si>
    <t>07/03/2000</t>
  </si>
  <si>
    <t>06/30/2000</t>
  </si>
  <si>
    <t>06/29/2000</t>
  </si>
  <si>
    <t>06/28/2000</t>
  </si>
  <si>
    <t>06/27/2000</t>
  </si>
  <si>
    <t>06/26/2000</t>
  </si>
  <si>
    <t>06/23/2000</t>
  </si>
  <si>
    <t>06/22/2000</t>
  </si>
  <si>
    <t>06/21/2000</t>
  </si>
  <si>
    <t>06/20/2000</t>
  </si>
  <si>
    <t>06/19/2000</t>
  </si>
  <si>
    <t>06/16/2000</t>
  </si>
  <si>
    <t>06/15/2000</t>
  </si>
  <si>
    <t>06/14/2000</t>
  </si>
  <si>
    <t>06/13/2000</t>
  </si>
  <si>
    <t>06/12/2000</t>
  </si>
  <si>
    <t>06/09/2000</t>
  </si>
  <si>
    <t>06/08/2000</t>
  </si>
  <si>
    <t>06/07/2000</t>
  </si>
  <si>
    <t>06/06/2000</t>
  </si>
  <si>
    <t>06/05/2000</t>
  </si>
  <si>
    <t>06/02/2000</t>
  </si>
  <si>
    <t>06/01/2000</t>
  </si>
  <si>
    <t>05/31/2000</t>
  </si>
  <si>
    <t>05/30/2000</t>
  </si>
  <si>
    <t>05/29/2000</t>
  </si>
  <si>
    <t>05/26/2000</t>
  </si>
  <si>
    <t>05/25/2000</t>
  </si>
  <si>
    <t>05/24/2000</t>
  </si>
  <si>
    <t>05/23/2000</t>
  </si>
  <si>
    <t>05/22/2000</t>
  </si>
  <si>
    <t>05/19/2000</t>
  </si>
  <si>
    <t>05/18/2000</t>
  </si>
  <si>
    <t>05/17/2000</t>
  </si>
  <si>
    <t>05/16/2000</t>
  </si>
  <si>
    <t>05/15/2000</t>
  </si>
  <si>
    <t>05/12/2000</t>
  </si>
  <si>
    <t>05/11/2000</t>
  </si>
  <si>
    <t>05/10/2000</t>
  </si>
  <si>
    <t>05/09/2000</t>
  </si>
  <si>
    <t>05/08/2000</t>
  </si>
  <si>
    <t>05/05/2000</t>
  </si>
  <si>
    <t>05/04/2000</t>
  </si>
  <si>
    <t>05/03/2000</t>
  </si>
  <si>
    <t>05/02/2000</t>
  </si>
  <si>
    <t>05/01/2000</t>
  </si>
  <si>
    <t>04/30/2000</t>
  </si>
  <si>
    <t>04/28/2000</t>
  </si>
  <si>
    <t>04/27/2000</t>
  </si>
  <si>
    <t>04/26/2000</t>
  </si>
  <si>
    <t>04/25/2000</t>
  </si>
  <si>
    <t>04/24/2000</t>
  </si>
  <si>
    <t>04/20/2000</t>
  </si>
  <si>
    <t>04/19/2000</t>
  </si>
  <si>
    <t>04/18/2000</t>
  </si>
  <si>
    <t>04/17/2000</t>
  </si>
  <si>
    <t>04/14/2000</t>
  </si>
  <si>
    <t>04/13/2000</t>
  </si>
  <si>
    <t>04/12/2000</t>
  </si>
  <si>
    <t>04/11/2000</t>
  </si>
  <si>
    <t>04/10/2000</t>
  </si>
  <si>
    <t>04/07/2000</t>
  </si>
  <si>
    <t>04/06/2000</t>
  </si>
  <si>
    <t>04/05/2000</t>
  </si>
  <si>
    <t>04/04/2000</t>
  </si>
  <si>
    <t>04/03/2000</t>
  </si>
  <si>
    <t>03/31/2000</t>
  </si>
  <si>
    <t>03/30/2000</t>
  </si>
  <si>
    <t>03/29/2000</t>
  </si>
  <si>
    <t>03/28/2000</t>
  </si>
  <si>
    <t>03/27/2000</t>
  </si>
  <si>
    <t>03/24/2000</t>
  </si>
  <si>
    <t>03/23/2000</t>
  </si>
  <si>
    <t>03/22/2000</t>
  </si>
  <si>
    <t>03/21/2000</t>
  </si>
  <si>
    <t>03/20/2000</t>
  </si>
  <si>
    <t>03/17/2000</t>
  </si>
  <si>
    <t>03/16/2000</t>
  </si>
  <si>
    <t>03/15/2000</t>
  </si>
  <si>
    <t>03/14/2000</t>
  </si>
  <si>
    <t>03/13/2000</t>
  </si>
  <si>
    <t>03/10/2000</t>
  </si>
  <si>
    <t>03/09/2000</t>
  </si>
  <si>
    <t>03/08/2000</t>
  </si>
  <si>
    <t>03/07/2000</t>
  </si>
  <si>
    <t>03/06/2000</t>
  </si>
  <si>
    <t>03/03/2000</t>
  </si>
  <si>
    <t>03/02/2000</t>
  </si>
  <si>
    <t>03/01/2000</t>
  </si>
  <si>
    <t>02/29/2000</t>
  </si>
  <si>
    <t>02/28/2000</t>
  </si>
  <si>
    <t>02/25/2000</t>
  </si>
  <si>
    <t>02/24/2000</t>
  </si>
  <si>
    <t>02/23/2000</t>
  </si>
  <si>
    <t>02/22/2000</t>
  </si>
  <si>
    <t>02/21/2000</t>
  </si>
  <si>
    <t>02/18/2000</t>
  </si>
  <si>
    <t>02/17/2000</t>
  </si>
  <si>
    <t>02/16/2000</t>
  </si>
  <si>
    <t>02/15/2000</t>
  </si>
  <si>
    <t>02/14/2000</t>
  </si>
  <si>
    <t>02/11/2000</t>
  </si>
  <si>
    <t>02/10/2000</t>
  </si>
  <si>
    <t>02/09/2000</t>
  </si>
  <si>
    <t>02/08/2000</t>
  </si>
  <si>
    <t>02/07/2000</t>
  </si>
  <si>
    <t>02/04/2000</t>
  </si>
  <si>
    <t>02/03/2000</t>
  </si>
  <si>
    <t>02/02/2000</t>
  </si>
  <si>
    <t>02/01/2000</t>
  </si>
  <si>
    <t>01/31/2000</t>
  </si>
  <si>
    <t>01/28/2000</t>
  </si>
  <si>
    <t>01/27/2000</t>
  </si>
  <si>
    <t>01/26/2000</t>
  </si>
  <si>
    <t>01/25/2000</t>
  </si>
  <si>
    <t>01/24/2000</t>
  </si>
  <si>
    <t>01/21/2000</t>
  </si>
  <si>
    <t>01/20/2000</t>
  </si>
  <si>
    <t>01/19/2000</t>
  </si>
  <si>
    <t>01/18/2000</t>
  </si>
  <si>
    <t>01/17/2000</t>
  </si>
  <si>
    <t>01/14/2000</t>
  </si>
  <si>
    <t>01/13/2000</t>
  </si>
  <si>
    <t>01/12/2000</t>
  </si>
  <si>
    <t>01/11/2000</t>
  </si>
  <si>
    <t>01/10/2000</t>
  </si>
  <si>
    <t>01/07/2000</t>
  </si>
  <si>
    <t>01/06/2000</t>
  </si>
  <si>
    <t>01/05/2000</t>
  </si>
  <si>
    <t>01/04/2000</t>
  </si>
  <si>
    <t>01/03/2000</t>
  </si>
  <si>
    <t>12/31/1999</t>
  </si>
  <si>
    <t>12/30/1999</t>
  </si>
  <si>
    <t>12/29/1999</t>
  </si>
  <si>
    <t>12/28/1999</t>
  </si>
  <si>
    <t>12/27/1999</t>
  </si>
  <si>
    <t>12/24/1999</t>
  </si>
  <si>
    <t>12/23/1999</t>
  </si>
  <si>
    <t>12/22/1999</t>
  </si>
  <si>
    <t>12/21/1999</t>
  </si>
  <si>
    <t>12/20/1999</t>
  </si>
  <si>
    <t>12/17/1999</t>
  </si>
  <si>
    <t>12/16/1999</t>
  </si>
  <si>
    <t>12/15/1999</t>
  </si>
  <si>
    <t>12/14/1999</t>
  </si>
  <si>
    <t>12/13/1999</t>
  </si>
  <si>
    <t>12/10/1999</t>
  </si>
  <si>
    <t>12/09/1999</t>
  </si>
  <si>
    <t>12/08/1999</t>
  </si>
  <si>
    <t>12/07/1999</t>
  </si>
  <si>
    <t>12/06/1999</t>
  </si>
  <si>
    <t>12/03/1999</t>
  </si>
  <si>
    <t>12/02/1999</t>
  </si>
  <si>
    <t>12/01/1999</t>
  </si>
  <si>
    <t>11/30/1999</t>
  </si>
  <si>
    <t>11/29/1999</t>
  </si>
  <si>
    <t>11/26/1999</t>
  </si>
  <si>
    <t>11/25/1999</t>
  </si>
  <si>
    <t>11/24/1999</t>
  </si>
  <si>
    <t>11/23/1999</t>
  </si>
  <si>
    <t>11/22/1999</t>
  </si>
  <si>
    <t>11/19/1999</t>
  </si>
  <si>
    <t>11/18/1999</t>
  </si>
  <si>
    <t>11/16/1999</t>
  </si>
  <si>
    <t>11/15/1999</t>
  </si>
  <si>
    <t>11/12/1999</t>
  </si>
  <si>
    <t>11/11/1999</t>
  </si>
  <si>
    <t>11/10/1999</t>
  </si>
  <si>
    <t>11/09/1999</t>
  </si>
  <si>
    <t>11/08/1999</t>
  </si>
  <si>
    <t>11/05/1999</t>
  </si>
  <si>
    <t>11/04/1999</t>
  </si>
  <si>
    <t>11/03/1999</t>
  </si>
  <si>
    <t>11/02/1999</t>
  </si>
  <si>
    <t>11/01/1999</t>
  </si>
  <si>
    <t>10/31/1999</t>
  </si>
  <si>
    <t>10/29/1999</t>
  </si>
  <si>
    <t>10/28/1999</t>
  </si>
  <si>
    <t>10/27/1999</t>
  </si>
  <si>
    <t>10/26/1999</t>
  </si>
  <si>
    <t>10/25/1999</t>
  </si>
  <si>
    <t>10/22/1999</t>
  </si>
  <si>
    <t>10/21/1999</t>
  </si>
  <si>
    <t>10/20/1999</t>
  </si>
  <si>
    <t>10/19/1999</t>
  </si>
  <si>
    <t>10/18/1999</t>
  </si>
  <si>
    <t>10/15/1999</t>
  </si>
  <si>
    <t>10/14/1999</t>
  </si>
  <si>
    <t>10/13/1999</t>
  </si>
  <si>
    <t>10/12/1999</t>
  </si>
  <si>
    <t>10/11/1999</t>
  </si>
  <si>
    <t>10/08/1999</t>
  </si>
  <si>
    <t>10/07/1999</t>
  </si>
  <si>
    <t>10/06/1999</t>
  </si>
  <si>
    <t>10/05/1999</t>
  </si>
  <si>
    <t>10/04/1999</t>
  </si>
  <si>
    <t>10/01/1999</t>
  </si>
  <si>
    <t>09/30/1999</t>
  </si>
  <si>
    <t>09/29/1999</t>
  </si>
  <si>
    <t>09/28/1999</t>
  </si>
  <si>
    <t>09/27/1999</t>
  </si>
  <si>
    <t>09/24/1999</t>
  </si>
  <si>
    <t>09/23/1999</t>
  </si>
  <si>
    <t>09/22/1999</t>
  </si>
  <si>
    <t>09/21/1999</t>
  </si>
  <si>
    <t>09/20/1999</t>
  </si>
  <si>
    <t>09/17/1999</t>
  </si>
  <si>
    <t>09/16/1999</t>
  </si>
  <si>
    <t>09/15/1999</t>
  </si>
  <si>
    <t>09/14/1999</t>
  </si>
  <si>
    <t>09/13/1999</t>
  </si>
  <si>
    <t>09/10/1999</t>
  </si>
  <si>
    <t>09/09/1999</t>
  </si>
  <si>
    <t>09/08/1999</t>
  </si>
  <si>
    <t>09/07/1999</t>
  </si>
  <si>
    <t>09/06/1999</t>
  </si>
  <si>
    <t>09/03/1999</t>
  </si>
  <si>
    <t>09/02/1999</t>
  </si>
  <si>
    <t>09/01/1999</t>
  </si>
  <si>
    <t>08/31/1999</t>
  </si>
  <si>
    <t>08/30/1999</t>
  </si>
  <si>
    <t>08/27/1999</t>
  </si>
  <si>
    <t>08/26/1999</t>
  </si>
  <si>
    <t>08/25/1999</t>
  </si>
  <si>
    <t>08/24/1999</t>
  </si>
  <si>
    <t>08/23/1999</t>
  </si>
  <si>
    <t>08/20/1999</t>
  </si>
  <si>
    <t>08/19/1999</t>
  </si>
  <si>
    <t>08/18/1999</t>
  </si>
  <si>
    <t>08/17/1999</t>
  </si>
  <si>
    <t>08/16/1999</t>
  </si>
  <si>
    <t>08/13/1999</t>
  </si>
  <si>
    <t>08/12/1999</t>
  </si>
  <si>
    <t>08/11/1999</t>
  </si>
  <si>
    <t>08/10/1999</t>
  </si>
  <si>
    <t>08/09/1999</t>
  </si>
  <si>
    <t>08/06/1999</t>
  </si>
  <si>
    <t>08/05/1999</t>
  </si>
  <si>
    <t>08/04/1999</t>
  </si>
  <si>
    <t>08/03/1999</t>
  </si>
  <si>
    <t>08/02/1999</t>
  </si>
  <si>
    <t>07/31/1999</t>
  </si>
  <si>
    <t>07/30/1999</t>
  </si>
  <si>
    <t>07/29/1999</t>
  </si>
  <si>
    <t>07/28/1999</t>
  </si>
  <si>
    <t>07/27/1999</t>
  </si>
  <si>
    <t>07/26/1999</t>
  </si>
  <si>
    <t>07/23/1999</t>
  </si>
  <si>
    <t>07/22/1999</t>
  </si>
  <si>
    <t>07/21/1999</t>
  </si>
  <si>
    <t>07/20/1999</t>
  </si>
  <si>
    <t>07/19/1999</t>
  </si>
  <si>
    <t>07/16/1999</t>
  </si>
  <si>
    <t>07/15/1999</t>
  </si>
  <si>
    <t>07/14/1999</t>
  </si>
  <si>
    <t>07/13/1999</t>
  </si>
  <si>
    <t>07/12/1999</t>
  </si>
  <si>
    <t>07/09/1999</t>
  </si>
  <si>
    <t>07/08/1999</t>
  </si>
  <si>
    <t>07/07/1999</t>
  </si>
  <si>
    <t>07/06/1999</t>
  </si>
  <si>
    <t>07/05/1999</t>
  </si>
  <si>
    <t>07/02/1999</t>
  </si>
  <si>
    <t>07/01/1999</t>
  </si>
  <si>
    <t>06/30/1999</t>
  </si>
  <si>
    <t>06/29/1999</t>
  </si>
  <si>
    <t>06/28/1999</t>
  </si>
  <si>
    <t>06/25/1999</t>
  </si>
  <si>
    <t>06/24/1999</t>
  </si>
  <si>
    <t>06/23/1999</t>
  </si>
  <si>
    <t>06/22/1999</t>
  </si>
  <si>
    <t>06/21/1999</t>
  </si>
  <si>
    <t>06/18/1999</t>
  </si>
  <si>
    <t>06/17/1999</t>
  </si>
  <si>
    <t>06/16/1999</t>
  </si>
  <si>
    <t>06/15/1999</t>
  </si>
  <si>
    <t>06/14/1999</t>
  </si>
  <si>
    <t>06/11/1999</t>
  </si>
  <si>
    <t>06/10/1999</t>
  </si>
  <si>
    <t>06/09/1999</t>
  </si>
  <si>
    <t>06/08/1999</t>
  </si>
  <si>
    <t>06/07/1999</t>
  </si>
  <si>
    <t>06/04/1999</t>
  </si>
  <si>
    <t>06/03/1999</t>
  </si>
  <si>
    <t>06/02/1999</t>
  </si>
  <si>
    <t>06/01/1999</t>
  </si>
  <si>
    <t>05/31/1999</t>
  </si>
  <si>
    <t>05/28/1999</t>
  </si>
  <si>
    <t>05/27/1999</t>
  </si>
  <si>
    <t>05/26/1999</t>
  </si>
  <si>
    <t>05/25/1999</t>
  </si>
  <si>
    <t>05/24/1999</t>
  </si>
  <si>
    <t>05/21/1999</t>
  </si>
  <si>
    <t>05/20/1999</t>
  </si>
  <si>
    <t>05/19/1999</t>
  </si>
  <si>
    <t>05/18/1999</t>
  </si>
  <si>
    <t>05/17/1999</t>
  </si>
  <si>
    <t>05/14/1999</t>
  </si>
  <si>
    <t>05/13/1999</t>
  </si>
  <si>
    <t>05/12/1999</t>
  </si>
  <si>
    <t>05/11/1999</t>
  </si>
  <si>
    <t>05/10/1999</t>
  </si>
  <si>
    <t>05/07/1999</t>
  </si>
  <si>
    <t>05/06/1999</t>
  </si>
  <si>
    <t>05/05/1999</t>
  </si>
  <si>
    <t>05/04/1999</t>
  </si>
  <si>
    <t>05/03/1999</t>
  </si>
  <si>
    <t>04/30/1999</t>
  </si>
  <si>
    <t>04/29/1999</t>
  </si>
  <si>
    <t>04/28/1999</t>
  </si>
  <si>
    <t>04/27/1999</t>
  </si>
  <si>
    <t>04/26/1999</t>
  </si>
  <si>
    <t>04/23/1999</t>
  </si>
  <si>
    <t>04/22/1999</t>
  </si>
  <si>
    <t>04/21/1999</t>
  </si>
  <si>
    <t>04/20/1999</t>
  </si>
  <si>
    <t>04/19/1999</t>
  </si>
  <si>
    <t>04/16/1999</t>
  </si>
  <si>
    <t>04/15/1999</t>
  </si>
  <si>
    <t>04/14/1999</t>
  </si>
  <si>
    <t>04/13/1999</t>
  </si>
  <si>
    <t>04/12/1999</t>
  </si>
  <si>
    <t>04/09/1999</t>
  </si>
  <si>
    <t>04/08/1999</t>
  </si>
  <si>
    <t>04/07/1999</t>
  </si>
  <si>
    <t>04/06/1999</t>
  </si>
  <si>
    <t>04/05/1999</t>
  </si>
  <si>
    <t>04/02/1999</t>
  </si>
  <si>
    <t>04/01/1999</t>
  </si>
  <si>
    <t>03/31/1999</t>
  </si>
  <si>
    <t>03/30/1999</t>
  </si>
  <si>
    <t>03/29/1999</t>
  </si>
  <si>
    <t>03/26/1999</t>
  </si>
  <si>
    <t>03/25/1999</t>
  </si>
  <si>
    <t>03/24/1999</t>
  </si>
  <si>
    <t>03/23/1999</t>
  </si>
  <si>
    <t>03/22/1999</t>
  </si>
  <si>
    <t>03/19/1999</t>
  </si>
  <si>
    <t>03/18/1999</t>
  </si>
  <si>
    <t>03/17/1999</t>
  </si>
  <si>
    <t>03/16/1999</t>
  </si>
  <si>
    <t>03/15/1999</t>
  </si>
  <si>
    <t>03/12/1999</t>
  </si>
  <si>
    <t>03/11/1999</t>
  </si>
  <si>
    <t>03/10/1999</t>
  </si>
  <si>
    <t>03/09/1999</t>
  </si>
  <si>
    <t>03/08/1999</t>
  </si>
  <si>
    <t>03/05/1999</t>
  </si>
  <si>
    <t>03/04/1999</t>
  </si>
  <si>
    <t>03/03/1999</t>
  </si>
  <si>
    <t>03/02/1999</t>
  </si>
  <si>
    <t>03/01/1999</t>
  </si>
  <si>
    <t>02/28/1999</t>
  </si>
  <si>
    <t>02/26/1999</t>
  </si>
  <si>
    <t>02/25/1999</t>
  </si>
  <si>
    <t>02/24/1999</t>
  </si>
  <si>
    <t>02/23/1999</t>
  </si>
  <si>
    <t>02/22/1999</t>
  </si>
  <si>
    <t>02/19/1999</t>
  </si>
  <si>
    <t>02/18/1999</t>
  </si>
  <si>
    <t>02/17/1999</t>
  </si>
  <si>
    <t>02/16/1999</t>
  </si>
  <si>
    <t>02/15/1999</t>
  </si>
  <si>
    <t>02/12/1999</t>
  </si>
  <si>
    <t>02/11/1999</t>
  </si>
  <si>
    <t>02/10/1999</t>
  </si>
  <si>
    <t>02/09/1999</t>
  </si>
  <si>
    <t>02/08/1999</t>
  </si>
  <si>
    <t>02/05/1999</t>
  </si>
  <si>
    <t>02/04/1999</t>
  </si>
  <si>
    <t>02/03/1999</t>
  </si>
  <si>
    <t>02/02/1999</t>
  </si>
  <si>
    <t>02/01/1999</t>
  </si>
  <si>
    <t>01/31/1999</t>
  </si>
  <si>
    <t>01/29/1999</t>
  </si>
  <si>
    <t>01/28/1999</t>
  </si>
  <si>
    <t>01/27/1999</t>
  </si>
  <si>
    <t>01/26/1999</t>
  </si>
  <si>
    <t>01/25/1999</t>
  </si>
  <si>
    <t>01/22/1999</t>
  </si>
  <si>
    <t>01/21/1999</t>
  </si>
  <si>
    <t>01/20/1999</t>
  </si>
  <si>
    <t>01/19/1999</t>
  </si>
  <si>
    <t>01/18/1999</t>
  </si>
  <si>
    <t>01/15/1999</t>
  </si>
  <si>
    <t>01/14/1999</t>
  </si>
  <si>
    <t>01/13/1999</t>
  </si>
  <si>
    <t>01/12/1999</t>
  </si>
  <si>
    <t>01/11/1999</t>
  </si>
  <si>
    <t>01/08/1999</t>
  </si>
  <si>
    <t>01/07/1999</t>
  </si>
  <si>
    <t>01/06/1999</t>
  </si>
  <si>
    <t>01/05/1999</t>
  </si>
  <si>
    <t>01/04/1999</t>
  </si>
  <si>
    <t>12/31/1998</t>
  </si>
  <si>
    <t>12/30/1998</t>
  </si>
  <si>
    <t>12/29/1998</t>
  </si>
  <si>
    <t>12/28/1998</t>
  </si>
  <si>
    <t>12/24/1998</t>
  </si>
  <si>
    <t>12/23/1998</t>
  </si>
  <si>
    <t>12/22/1998</t>
  </si>
  <si>
    <t>12/21/1998</t>
  </si>
  <si>
    <t>12/18/1998</t>
  </si>
  <si>
    <t>12/16/1998</t>
  </si>
  <si>
    <t>12/15/1998</t>
  </si>
  <si>
    <t>12/14/1998</t>
  </si>
  <si>
    <t>12/11/1998</t>
  </si>
  <si>
    <t>12/09/1998</t>
  </si>
  <si>
    <t>12/08/1998</t>
  </si>
  <si>
    <t>12/07/1998</t>
  </si>
  <si>
    <t>12/04/1998</t>
  </si>
  <si>
    <t>12/03/1998</t>
  </si>
  <si>
    <t>12/02/1998</t>
  </si>
  <si>
    <t>12/01/1998</t>
  </si>
  <si>
    <t>11/27/1998</t>
  </si>
  <si>
    <t>11/26/1998</t>
  </si>
  <si>
    <t>11/25/1998</t>
  </si>
  <si>
    <t>11/24/1998</t>
  </si>
  <si>
    <t>11/23/1998</t>
  </si>
  <si>
    <t>11/20/1998</t>
  </si>
  <si>
    <t>11/19/1998</t>
  </si>
  <si>
    <t>11/18/1998</t>
  </si>
  <si>
    <t>11/17/1998</t>
  </si>
  <si>
    <t>11/16/1998</t>
  </si>
  <si>
    <t>11/13/1998</t>
  </si>
  <si>
    <t>11/12/1998</t>
  </si>
  <si>
    <t>11/11/1998</t>
  </si>
  <si>
    <t>11/10/1998</t>
  </si>
  <si>
    <t>11/09/1998</t>
  </si>
  <si>
    <t>11/06/1998</t>
  </si>
  <si>
    <t>11/05/1998</t>
  </si>
  <si>
    <t>11/04/1998</t>
  </si>
  <si>
    <t>11/03/1998</t>
  </si>
  <si>
    <t>11/02/1998</t>
  </si>
  <si>
    <t>10/31/1998</t>
  </si>
  <si>
    <t>10/30/1998</t>
  </si>
  <si>
    <t>10/29/1998</t>
  </si>
  <si>
    <t>10/28/1998</t>
  </si>
  <si>
    <t>10/27/1998</t>
  </si>
  <si>
    <t>10/26/1998</t>
  </si>
  <si>
    <t>10/23/1998</t>
  </si>
  <si>
    <t>10/22/1998</t>
  </si>
  <si>
    <t>10/21/1998</t>
  </si>
  <si>
    <t>10/20/1998</t>
  </si>
  <si>
    <t>10/19/1998</t>
  </si>
  <si>
    <t>10/16/1998</t>
  </si>
  <si>
    <t>10/15/1998</t>
  </si>
  <si>
    <t>10/14/1998</t>
  </si>
  <si>
    <t>10/13/1998</t>
  </si>
  <si>
    <t>10/12/1998</t>
  </si>
  <si>
    <t>10/09/1998</t>
  </si>
  <si>
    <t>10/08/1998</t>
  </si>
  <si>
    <t>10/07/1998</t>
  </si>
  <si>
    <t>10/06/1998</t>
  </si>
  <si>
    <t>10/05/1998</t>
  </si>
  <si>
    <t>10/02/1998</t>
  </si>
  <si>
    <t>10/01/1998</t>
  </si>
  <si>
    <t>09/30/1998</t>
  </si>
  <si>
    <t>09/29/1998</t>
  </si>
  <si>
    <t>09/28/1998</t>
  </si>
  <si>
    <t>09/25/1998</t>
  </si>
  <si>
    <t>09/24/1998</t>
  </si>
  <si>
    <t>09/23/1998</t>
  </si>
  <si>
    <t>09/22/1998</t>
  </si>
  <si>
    <t>09/21/1998</t>
  </si>
  <si>
    <t>09/18/1998</t>
  </si>
  <si>
    <t>09/17/1998</t>
  </si>
  <si>
    <t>09/16/1998</t>
  </si>
  <si>
    <t>09/15/1998</t>
  </si>
  <si>
    <t>09/14/1998</t>
  </si>
  <si>
    <t>09/11/1998</t>
  </si>
  <si>
    <t>09/10/1998</t>
  </si>
  <si>
    <t>09/09/1998</t>
  </si>
  <si>
    <t>09/08/1998</t>
  </si>
  <si>
    <t>09/07/1998</t>
  </si>
  <si>
    <t>09/04/1998</t>
  </si>
  <si>
    <t>09/03/1998</t>
  </si>
  <si>
    <t>09/02/1998</t>
  </si>
  <si>
    <t>09/01/1998</t>
  </si>
  <si>
    <t>08/31/1998</t>
  </si>
  <si>
    <t>08/28/1998</t>
  </si>
  <si>
    <t>08/27/1998</t>
  </si>
  <si>
    <t>08/26/1998</t>
  </si>
  <si>
    <t>08/25/1998</t>
  </si>
  <si>
    <t>08/24/1998</t>
  </si>
  <si>
    <t>08/21/1998</t>
  </si>
  <si>
    <t>08/20/1998</t>
  </si>
  <si>
    <t>08/19/1998</t>
  </si>
  <si>
    <t>08/18/1998</t>
  </si>
  <si>
    <t>08/17/1998</t>
  </si>
  <si>
    <t>08/14/1998</t>
  </si>
  <si>
    <t>08/13/1998</t>
  </si>
  <si>
    <t>08/12/1998</t>
  </si>
  <si>
    <t>08/11/1998</t>
  </si>
  <si>
    <t>08/10/1998</t>
  </si>
  <si>
    <t>08/07/1998</t>
  </si>
  <si>
    <t>08/06/1998</t>
  </si>
  <si>
    <t>08/05/1998</t>
  </si>
  <si>
    <t>08/04/1998</t>
  </si>
  <si>
    <t>08/03/1998</t>
  </si>
  <si>
    <t>07/31/1998</t>
  </si>
  <si>
    <t>07/30/1998</t>
  </si>
  <si>
    <t>07/29/1998</t>
  </si>
  <si>
    <t>07/28/1998</t>
  </si>
  <si>
    <t>07/27/1998</t>
  </si>
  <si>
    <t>07/24/1998</t>
  </si>
  <si>
    <t>07/23/1998</t>
  </si>
  <si>
    <t>07/22/1998</t>
  </si>
  <si>
    <t>07/21/1998</t>
  </si>
  <si>
    <t>07/20/1998</t>
  </si>
  <si>
    <t>07/17/1998</t>
  </si>
  <si>
    <t>07/16/1998</t>
  </si>
  <si>
    <t>07/15/1998</t>
  </si>
  <si>
    <t>07/14/1998</t>
  </si>
  <si>
    <t>07/13/1998</t>
  </si>
  <si>
    <t>07/10/1998</t>
  </si>
  <si>
    <t>07/09/1998</t>
  </si>
  <si>
    <t>07/08/1998</t>
  </si>
  <si>
    <t>07/07/1998</t>
  </si>
  <si>
    <t>07/06/1998</t>
  </si>
  <si>
    <t>07/03/1998</t>
  </si>
  <si>
    <t>07/02/1998</t>
  </si>
  <si>
    <t>07/01/1998</t>
  </si>
  <si>
    <t>06/30/1998</t>
  </si>
  <si>
    <t>06/29/1998</t>
  </si>
  <si>
    <t>06/26/1998</t>
  </si>
  <si>
    <t>06/25/1998</t>
  </si>
  <si>
    <t>06/24/1998</t>
  </si>
  <si>
    <t>06/23/1998</t>
  </si>
  <si>
    <t>06/22/1998</t>
  </si>
  <si>
    <t>06/19/1998</t>
  </si>
  <si>
    <t>06/18/1998</t>
  </si>
  <si>
    <t>06/17/1998</t>
  </si>
  <si>
    <t>06/16/1998</t>
  </si>
  <si>
    <t>06/15/1998</t>
  </si>
  <si>
    <t>06/12/1998</t>
  </si>
  <si>
    <t>06/11/1998</t>
  </si>
  <si>
    <t>06/10/1998</t>
  </si>
  <si>
    <t>06/09/1998</t>
  </si>
  <si>
    <t>06/08/1998</t>
  </si>
  <si>
    <t>06/05/1998</t>
  </si>
  <si>
    <t>06/04/1998</t>
  </si>
  <si>
    <t>06/03/1998</t>
  </si>
  <si>
    <t>06/02/1998</t>
  </si>
  <si>
    <t>06/01/1998</t>
  </si>
  <si>
    <t>05/31/1998</t>
  </si>
  <si>
    <t>05/29/1998</t>
  </si>
  <si>
    <t>05/28/1998</t>
  </si>
  <si>
    <t>05/27/1998</t>
  </si>
  <si>
    <t>05/26/1998</t>
  </si>
  <si>
    <t>05/25/1998</t>
  </si>
  <si>
    <t>05/22/1998</t>
  </si>
  <si>
    <t>05/21/1998</t>
  </si>
  <si>
    <t>05/20/1998</t>
  </si>
  <si>
    <t>05/19/1998</t>
  </si>
  <si>
    <t>05/18/1998</t>
  </si>
  <si>
    <t>05/15/1998</t>
  </si>
  <si>
    <t>05/14/1998</t>
  </si>
  <si>
    <t>05/13/1998</t>
  </si>
  <si>
    <t>05/12/1998</t>
  </si>
  <si>
    <t>05/11/1998</t>
  </si>
  <si>
    <t>05/08/1998</t>
  </si>
  <si>
    <t>05/07/1998</t>
  </si>
  <si>
    <t>05/06/1998</t>
  </si>
  <si>
    <t>05/05/1998</t>
  </si>
  <si>
    <t>05/04/1998</t>
  </si>
  <si>
    <t>05/01/1998</t>
  </si>
  <si>
    <t>04/30/1998</t>
  </si>
  <si>
    <t>C-AVU-E-15-05</t>
  </si>
  <si>
    <t>D-15-0305</t>
  </si>
  <si>
    <t>12/9/2015</t>
  </si>
  <si>
    <t>D-15-0287</t>
  </si>
  <si>
    <t>C-U-17767</t>
  </si>
  <si>
    <t>D-2015-UN-0080</t>
  </si>
  <si>
    <t>12/3/2015</t>
  </si>
  <si>
    <t>D-UE-294</t>
  </si>
  <si>
    <t>D-43695</t>
  </si>
  <si>
    <t>D-4220-UR-121 (Elec)</t>
  </si>
  <si>
    <t>D-15-015-U</t>
  </si>
  <si>
    <t>2/23/2016</t>
  </si>
  <si>
    <t>D-UE-150204</t>
  </si>
  <si>
    <t>1/6/2016</t>
  </si>
  <si>
    <t>Ca-44576</t>
  </si>
  <si>
    <t>C-PUE-2015-00058 (Rider B)</t>
  </si>
  <si>
    <t>C-PUE-2015-00059 (Rider R)</t>
  </si>
  <si>
    <t>C-PUE-2015-00060 (Rider S)</t>
  </si>
  <si>
    <t>C-PUE-2015-00061 (Rider W)</t>
  </si>
  <si>
    <t>C-PUE-2015-00063</t>
  </si>
  <si>
    <t>03/2017</t>
  </si>
  <si>
    <t>AGL Resources Inc.</t>
  </si>
  <si>
    <t>Alabama Gas Corporation</t>
  </si>
  <si>
    <t>Atmos Energy Corporation</t>
  </si>
  <si>
    <t>Avangrid, Inc.</t>
  </si>
  <si>
    <t>Berkshire Gas Company</t>
  </si>
  <si>
    <t>CenterPoint Energy Resources Corp.</t>
  </si>
  <si>
    <t>Connecticut Natural Gas Corporation</t>
  </si>
  <si>
    <t>Corning Natural Gas Holding Corporation</t>
  </si>
  <si>
    <t>Delta Natural Gas Company, Inc.</t>
  </si>
  <si>
    <t>Dominion Gas Holdings, LLC</t>
  </si>
  <si>
    <t>DTE Gas Company</t>
  </si>
  <si>
    <t>Duke Energy Indiana, LLC</t>
  </si>
  <si>
    <t>Enbridge Gas Distribution Inc.</t>
  </si>
  <si>
    <t>First Solar, Inc.</t>
  </si>
  <si>
    <t>FortisBC Energy Inc.</t>
  </si>
  <si>
    <t>Gas Natural Inc.</t>
  </si>
  <si>
    <t>Hydro One Limited</t>
  </si>
  <si>
    <t>Indiana Gas Company, Inc.</t>
  </si>
  <si>
    <t>Laclede Gas Company</t>
  </si>
  <si>
    <t>Laclede Group, Inc. (The)</t>
  </si>
  <si>
    <t>National Fuel Gas Company</t>
  </si>
  <si>
    <t>New Jersey Natural Gas Company</t>
  </si>
  <si>
    <t>New Jersey Resources Corporation</t>
  </si>
  <si>
    <t>North Shore Gas Company</t>
  </si>
  <si>
    <t>Northwest Natural Gas Company</t>
  </si>
  <si>
    <t>ONE Gas, Inc.</t>
  </si>
  <si>
    <t>Ovation Acquisition I, LLC</t>
  </si>
  <si>
    <t>Piedmont Natural Gas Company, Inc.</t>
  </si>
  <si>
    <t>Public Service Company of North Carolina, Incorporated</t>
  </si>
  <si>
    <t>Questar Corporation</t>
  </si>
  <si>
    <t>Questar Gas Company</t>
  </si>
  <si>
    <t>RGC Resources, Inc.</t>
  </si>
  <si>
    <t>SolarCity Corporation</t>
  </si>
  <si>
    <t>South Jersey Gas Company</t>
  </si>
  <si>
    <t>South Jersey Industries, Inc.</t>
  </si>
  <si>
    <t>Southern California Gas Company</t>
  </si>
  <si>
    <t>Southern Connecticut Gas Company</t>
  </si>
  <si>
    <t>Southwest Gas Corporation</t>
  </si>
  <si>
    <t>Union Gas Limited</t>
  </si>
  <si>
    <t>Washington Gas Light Company</t>
  </si>
  <si>
    <t>WGL Holdings, Inc.</t>
  </si>
  <si>
    <t>AGR</t>
  </si>
  <si>
    <t>CNIG</t>
  </si>
  <si>
    <t>FSLR</t>
  </si>
  <si>
    <t>NFG</t>
  </si>
  <si>
    <t>OGS</t>
  </si>
  <si>
    <t>STR</t>
  </si>
  <si>
    <t>SCTY</t>
  </si>
  <si>
    <t>2015Y</t>
  </si>
  <si>
    <t>2019-2021</t>
  </si>
  <si>
    <t/>
  </si>
  <si>
    <t>Note: Last 4 quarters is Q1 2016-Q2 2015 unless Q1 2016 is not reported yet</t>
  </si>
  <si>
    <r>
      <t xml:space="preserve">Source: </t>
    </r>
    <r>
      <rPr>
        <i/>
        <sz val="12"/>
        <rFont val="Times New Roman"/>
        <family val="1"/>
      </rPr>
      <t>The Value Line Investment Survey: Jan. 29, 2016, Feb. 19, 2016, Mar. 18, 2016.</t>
    </r>
  </si>
  <si>
    <t>Allowed ROE for Other Electric Utilities (2015)</t>
  </si>
  <si>
    <t>D-20000-469-ER-15</t>
  </si>
  <si>
    <t>Allowed ROE for Other Electric Utilities (to March 23, 2016)</t>
  </si>
  <si>
    <r>
      <rPr>
        <vertAlign val="superscript"/>
        <sz val="11"/>
        <color theme="1"/>
        <rFont val="Times New Roman"/>
        <family val="1"/>
      </rPr>
      <t>1</t>
    </r>
    <r>
      <rPr>
        <sz val="11"/>
        <color theme="1"/>
        <rFont val="Times New Roman"/>
        <family val="1"/>
      </rPr>
      <t xml:space="preserve"> Bond yields are as of March 18, 2016.</t>
    </r>
  </si>
  <si>
    <r>
      <rPr>
        <vertAlign val="superscript"/>
        <sz val="11"/>
        <color theme="1"/>
        <rFont val="Times New Roman"/>
        <family val="1"/>
      </rPr>
      <t>3</t>
    </r>
    <r>
      <rPr>
        <sz val="11"/>
        <color theme="1"/>
        <rFont val="Times New Roman"/>
        <family val="1"/>
      </rPr>
      <t xml:space="preserve"> The Risk Free Rate is the annual average of 30 Year Treasury Yields, 1994-2015. 20 Year Treasury Yields are used in 2003-2005 when 30 Year Yields are not</t>
    </r>
  </si>
  <si>
    <r>
      <rPr>
        <vertAlign val="superscript"/>
        <sz val="11"/>
        <color theme="1"/>
        <rFont val="Times New Roman"/>
        <family val="1"/>
      </rPr>
      <t>5</t>
    </r>
    <r>
      <rPr>
        <sz val="11"/>
        <color theme="1"/>
        <rFont val="Times New Roman"/>
        <family val="1"/>
      </rPr>
      <t xml:space="preserve"> The BBB Bond Yield is the Moody's seasoned Baa average annual returns, 1994-2015. Source: Federal Reserve website.</t>
    </r>
  </si>
  <si>
    <t>Source: Federal Reserve, Constant Maturity 30-year Treasury Yield, March 18, 2016.</t>
  </si>
  <si>
    <t>Source: Bloomberg, S&amp;P 12 month dividend yield;  Analyst estimated CAGR of the operating EPS over the index's next 3-5 years, March 18, 2016.</t>
  </si>
  <si>
    <t>Dividend yield calculated as (total dividends) / (12 month average price), March 18, 2016.</t>
  </si>
  <si>
    <t>500, March 18, 2016.</t>
  </si>
  <si>
    <t xml:space="preserve">Source: Federal Reserve, Constant Maturity 30-year Treasury Yield, March 18, 2016. </t>
  </si>
  <si>
    <t>Value Line, "Electric Utility (West) Industry," January 29, 2016.</t>
  </si>
  <si>
    <t>Zacks Investment Research, March 24, 2016.</t>
  </si>
  <si>
    <t>Dividend yield calculated as (last 4 quarterly dividends) / (12 month average price), FactSet Research Systems, March 18, 2016.</t>
  </si>
  <si>
    <t>Source: Thomson Reuters 5 Year Growth Rate, Yahoo! Finance, accessed March 23, 2016.</t>
  </si>
  <si>
    <t>Average common shares outstanding growth rate for 2011-2015.</t>
  </si>
  <si>
    <t>Source: FactSet Research Systems, March 21, 2016.</t>
  </si>
  <si>
    <r>
      <t xml:space="preserve">Source: </t>
    </r>
    <r>
      <rPr>
        <i/>
        <sz val="12"/>
        <rFont val="Times New Roman"/>
        <family val="1"/>
      </rPr>
      <t>The Value Line Investment Survey</t>
    </r>
    <r>
      <rPr>
        <sz val="12"/>
        <rFont val="Times New Roman"/>
        <family val="1"/>
      </rPr>
      <t>:</t>
    </r>
    <r>
      <rPr>
        <i/>
        <sz val="12"/>
        <rFont val="Times New Roman"/>
        <family val="1"/>
      </rPr>
      <t xml:space="preserve"> Jan. 29, 2016, Feb. 19, 2016, Mar. 18, 2016.</t>
    </r>
  </si>
  <si>
    <r>
      <t>Estimated future return on common equity, dividends per share, and book value per share as reported in</t>
    </r>
    <r>
      <rPr>
        <i/>
        <sz val="12"/>
        <rFont val="Times New Roman"/>
        <family val="1"/>
      </rPr>
      <t xml:space="preserve"> The Value Line Investment Survey: Jan. 29, 2016, Feb. 19, 2016, Mar. 18, 2016.</t>
    </r>
  </si>
  <si>
    <t xml:space="preserve">Source: SNL, March 24, 2016. </t>
  </si>
  <si>
    <t>19-21</t>
  </si>
  <si>
    <r>
      <t>Ticker</t>
    </r>
    <r>
      <rPr>
        <b/>
        <vertAlign val="superscript"/>
        <sz val="12"/>
        <rFont val="Times New Roman"/>
        <family val="1"/>
      </rPr>
      <t>6</t>
    </r>
  </si>
  <si>
    <t>Estimated data for tickers marked with "*" is for 2019-2021.</t>
  </si>
  <si>
    <r>
      <t>2015 Book Value per Share</t>
    </r>
    <r>
      <rPr>
        <b/>
        <vertAlign val="superscript"/>
        <sz val="12"/>
        <rFont val="Times New Roman"/>
        <family val="1"/>
      </rPr>
      <t>3</t>
    </r>
  </si>
  <si>
    <t>Exhibit No. KGS-20</t>
  </si>
  <si>
    <t xml:space="preserve">The resulting ROE estimates for IDACORP, Inc., OGE Energy Corp., and Vectren Corporation fall close to the estimated cost of debt.  As such, they do not represent realistic cost of equity </t>
  </si>
  <si>
    <t xml:space="preserve">for The Empire District Electric Company, which is undergoing a merger with Algonquin Power &amp; Utilities are also excluded. </t>
  </si>
  <si>
    <t xml:space="preserve">estimates and have been excluded from my measure of central tendency. The ROE for Dominion Resources, Inc., which is undergoing a merger with Questar Corp. and the ROE </t>
  </si>
  <si>
    <t>The resulting ROE estimate for Consolidated Edison, Inc. falls close to the estimated cost of debt.  As such, it does not represent a realistic cost of equity estimate and has</t>
  </si>
  <si>
    <t>ND</t>
  </si>
  <si>
    <t>*if marked, then 2019-2021</t>
  </si>
  <si>
    <r>
      <t>CAPM Cost of Equity</t>
    </r>
    <r>
      <rPr>
        <b/>
        <vertAlign val="superscript"/>
        <sz val="12"/>
        <rFont val="Times New Roman"/>
        <family val="1"/>
      </rPr>
      <t>5</t>
    </r>
  </si>
  <si>
    <t xml:space="preserve">been excluded from my measure of central tendency. The ROE for Dominion Resources, Inc., which is undergoing a merger with Questar Corp. and the ROE for </t>
  </si>
  <si>
    <t xml:space="preserve">The Empire District Electric Company, which is undergoing a merger with Algonquin Power &amp; Utilities are excluded. </t>
  </si>
  <si>
    <t>Allowed Returns for Electric Utilities, 2016 (1Q)</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</si>
</sst>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_(&quot;$&quot;* \(#,##0.00\);_(&quot;$&quot;* &quot;-&quot;??_);_(@_)"/>
    <numFmt numFmtId="43" formatCode="_(* #,##0.00_);_(* \(#,##0.00\);_(* &quot;-&quot;??_);_(@_)"/>
    <numFmt numFmtId="164" formatCode="0.0000"/>
    <numFmt numFmtId="165" formatCode="0.0"/>
    <numFmt numFmtId="166" formatCode="0.0%"/>
    <numFmt numFmtId="167" formatCode="&quot;$&quot;#,##0.00"/>
    <numFmt numFmtId="168" formatCode="&quot;$&quot;#,##0.0"/>
    <numFmt numFmtId="169" formatCode="0.000000000000000%"/>
    <numFmt numFmtId="170" formatCode="0.000%"/>
    <numFmt numFmtId="171" formatCode="###,##0;\ \-###,##0"/>
    <numFmt numFmtId="172" formatCode="###,##0.00;\-###,##0.00"/>
    <numFmt numFmtId="173" formatCode="###,##0.0;\-###,##0.0"/>
    <numFmt numFmtId="174" formatCode="0.000"/>
    <numFmt numFmtId="175" formatCode="_(&quot;$&quot;* #,##0_);_(&quot;$&quot;* \(#,##0\);_(&quot;$&quot;* &quot;-&quot;??_);_(@_)"/>
  </numFmts>
  <fonts count="98">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Times New Roman"/>
      <family val="2"/>
    </font>
    <font>
      <sz val="12"/>
      <name val="Times New Roman"/>
      <family val="1"/>
    </font>
    <font>
      <sz val="11"/>
      <color theme="1"/>
      <name val="Calibri"/>
      <family val="2"/>
      <scheme val="minor"/>
    </font>
    <font>
      <sz val="10"/>
      <name val="Arial"/>
      <family val="2"/>
    </font>
    <font>
      <u/>
      <sz val="12"/>
      <color indexed="12"/>
      <name val="Times New Roman"/>
      <family val="1"/>
    </font>
    <font>
      <u/>
      <sz val="11"/>
      <color theme="10"/>
      <name val="Calibri"/>
      <family val="2"/>
      <scheme val="minor"/>
    </font>
    <font>
      <sz val="12"/>
      <name val="Helv"/>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4"/>
      <color indexed="9"/>
      <name val="Arial"/>
      <family val="2"/>
    </font>
    <font>
      <b/>
      <sz val="14"/>
      <name val="Arial"/>
      <family val="2"/>
    </font>
    <font>
      <b/>
      <sz val="12"/>
      <color indexed="9"/>
      <name val="Arial"/>
      <family val="2"/>
    </font>
    <font>
      <b/>
      <sz val="12"/>
      <name val="Arial"/>
      <family val="2"/>
    </font>
    <font>
      <b/>
      <sz val="10"/>
      <name val="Arial"/>
      <family val="2"/>
    </font>
    <font>
      <b/>
      <sz val="10"/>
      <color indexed="9"/>
      <name val="Arial"/>
      <family val="2"/>
    </font>
    <font>
      <b/>
      <i/>
      <sz val="8"/>
      <color indexed="9"/>
      <name val="Arial"/>
      <family val="2"/>
    </font>
    <font>
      <sz val="8"/>
      <name val="Arial"/>
      <family val="2"/>
    </font>
    <font>
      <b/>
      <sz val="8"/>
      <name val="Arial"/>
      <family val="2"/>
    </font>
    <font>
      <b/>
      <sz val="12"/>
      <name val="Times New Roman"/>
      <family val="1"/>
    </font>
    <font>
      <b/>
      <sz val="10"/>
      <color theme="1"/>
      <name val="Times New Roman"/>
      <family val="1"/>
    </font>
    <font>
      <i/>
      <sz val="10"/>
      <color theme="1"/>
      <name val="Times New Roman"/>
      <family val="1"/>
    </font>
    <font>
      <sz val="10"/>
      <color theme="1"/>
      <name val="Times New Roman"/>
      <family val="1"/>
    </font>
    <font>
      <b/>
      <sz val="11"/>
      <name val="Times Bold Italic"/>
      <family val="1"/>
    </font>
    <font>
      <sz val="11"/>
      <color theme="1"/>
      <name val="timesi"/>
    </font>
    <font>
      <sz val="10"/>
      <color theme="1"/>
      <name val="timesi"/>
    </font>
    <font>
      <b/>
      <sz val="10"/>
      <color rgb="FFFF0000"/>
      <name val="timesi"/>
    </font>
    <font>
      <b/>
      <sz val="11"/>
      <color theme="1"/>
      <name val="timesi"/>
    </font>
    <font>
      <sz val="14"/>
      <color theme="1"/>
      <name val="Calibri"/>
      <family val="2"/>
      <scheme val="minor"/>
    </font>
    <font>
      <b/>
      <sz val="11"/>
      <color theme="1"/>
      <name val="Calibri"/>
      <family val="2"/>
      <scheme val="minor"/>
    </font>
    <font>
      <b/>
      <sz val="14"/>
      <color theme="1"/>
      <name val="Calibri"/>
      <family val="2"/>
      <scheme val="minor"/>
    </font>
    <font>
      <b/>
      <sz val="12"/>
      <color theme="1"/>
      <name val="Times New Roman"/>
      <family val="1"/>
    </font>
    <font>
      <sz val="12"/>
      <color theme="1"/>
      <name val="Times New Roman"/>
      <family val="1"/>
    </font>
    <font>
      <b/>
      <sz val="14"/>
      <name val="Times New Roman"/>
      <family val="1"/>
    </font>
    <font>
      <sz val="11"/>
      <name val="Times New Roman"/>
      <family val="1"/>
    </font>
    <font>
      <i/>
      <sz val="12"/>
      <name val="Times New Roman"/>
      <family val="1"/>
    </font>
    <font>
      <b/>
      <vertAlign val="subscript"/>
      <sz val="12"/>
      <name val="Times New Roman"/>
      <family val="1"/>
    </font>
    <font>
      <b/>
      <vertAlign val="superscript"/>
      <sz val="12"/>
      <name val="Times New Roman"/>
      <family val="1"/>
    </font>
    <font>
      <vertAlign val="superscript"/>
      <sz val="12"/>
      <name val="Times New Roman"/>
      <family val="1"/>
    </font>
    <font>
      <b/>
      <i/>
      <sz val="12"/>
      <name val="Times New Roman"/>
      <family val="1"/>
    </font>
    <font>
      <sz val="10"/>
      <name val="Times New Roman"/>
      <family val="1"/>
    </font>
    <font>
      <b/>
      <sz val="16"/>
      <name val="Times New Roman"/>
      <family val="1"/>
    </font>
    <font>
      <sz val="12"/>
      <color theme="1"/>
      <name val="Times New Roman"/>
      <family val="2"/>
    </font>
    <font>
      <b/>
      <sz val="8.5"/>
      <name val="Times New Roman"/>
      <family val="1"/>
    </font>
    <font>
      <b/>
      <sz val="11"/>
      <name val="Times New Roman"/>
      <family val="1"/>
    </font>
    <font>
      <sz val="10"/>
      <color rgb="FF000000"/>
      <name val="Times New Roman"/>
      <family val="2"/>
    </font>
    <font>
      <b/>
      <sz val="12"/>
      <color theme="1"/>
      <name val="Times New Roman"/>
      <family val="2"/>
    </font>
    <font>
      <b/>
      <sz val="12"/>
      <name val="Times New Rom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indexed="9"/>
      <name val="Calibri"/>
      <family val="2"/>
    </font>
    <font>
      <sz val="11"/>
      <color theme="1"/>
      <name val="Times New Roman"/>
      <family val="1"/>
    </font>
    <font>
      <vertAlign val="superscript"/>
      <sz val="11"/>
      <color theme="1"/>
      <name val="Times New Roman"/>
      <family val="1"/>
    </font>
    <font>
      <b/>
      <sz val="11"/>
      <color theme="1"/>
      <name val="Times New Roman"/>
      <family val="1"/>
    </font>
    <font>
      <b/>
      <vertAlign val="superscript"/>
      <sz val="11"/>
      <color theme="1"/>
      <name val="Times New Roman"/>
      <family val="1"/>
    </font>
    <font>
      <sz val="11"/>
      <color rgb="FFFF0000"/>
      <name val="Times New Roman"/>
      <family val="1"/>
    </font>
    <font>
      <i/>
      <sz val="11"/>
      <color theme="1"/>
      <name val="Times New Roman"/>
      <family val="1"/>
    </font>
    <font>
      <sz val="11"/>
      <color theme="1"/>
      <name val="Times"/>
      <family val="1"/>
    </font>
    <font>
      <i/>
      <sz val="11"/>
      <color theme="1"/>
      <name val="Times"/>
      <family val="1"/>
    </font>
    <font>
      <sz val="10"/>
      <color theme="0"/>
      <name val="Times New Roman"/>
      <family val="2"/>
    </font>
    <font>
      <b/>
      <sz val="9"/>
      <color indexed="81"/>
      <name val="Tahoma"/>
      <family val="2"/>
    </font>
    <font>
      <i/>
      <sz val="10"/>
      <name val="Times New Roman"/>
      <family val="1"/>
    </font>
    <font>
      <i/>
      <sz val="10"/>
      <color theme="1"/>
      <name val="Times New Roman"/>
      <family val="2"/>
    </font>
    <font>
      <sz val="11"/>
      <color rgb="FF1F497D"/>
      <name val="Calibri"/>
      <family val="2"/>
    </font>
    <font>
      <sz val="7.9"/>
      <color theme="1"/>
      <name val="Arial"/>
      <family val="2"/>
    </font>
    <font>
      <sz val="7.9"/>
      <color rgb="FFCC0000"/>
      <name val="Arial"/>
      <family val="2"/>
    </font>
    <font>
      <b/>
      <sz val="10"/>
      <color indexed="23"/>
      <name val="Lucida Console"/>
      <family val="3"/>
    </font>
    <font>
      <sz val="10"/>
      <color indexed="9"/>
      <name val="Arial"/>
      <family val="2"/>
    </font>
    <font>
      <b/>
      <i/>
      <sz val="10"/>
      <color indexed="10"/>
      <name val="Arial"/>
      <family val="2"/>
    </font>
    <font>
      <b/>
      <i/>
      <sz val="10"/>
      <color indexed="63"/>
      <name val="Arial"/>
      <family val="2"/>
    </font>
    <font>
      <vertAlign val="superscript"/>
      <sz val="10"/>
      <color theme="1"/>
      <name val="Times New Roman"/>
      <family val="2"/>
    </font>
  </fonts>
  <fills count="68">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indexed="61"/>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7"/>
        <bgColor indexed="64"/>
      </patternFill>
    </fill>
    <fill>
      <patternFill patternType="solid">
        <fgColor indexed="56"/>
        <bgColor indexed="64"/>
      </patternFill>
    </fill>
    <fill>
      <patternFill patternType="solid">
        <fgColor indexed="9"/>
        <bgColor indexed="64"/>
      </patternFill>
    </fill>
  </fills>
  <borders count="51">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bottom style="thin">
        <color indexed="64"/>
      </bottom>
      <diagonal/>
    </border>
    <border>
      <left style="thick">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61"/>
      </left>
      <right/>
      <top/>
      <bottom/>
      <diagonal/>
    </border>
    <border>
      <left style="medium">
        <color indexed="60"/>
      </left>
      <right/>
      <top/>
      <bottom/>
      <diagonal/>
    </border>
    <border>
      <left style="medium">
        <color indexed="59"/>
      </left>
      <right/>
      <top/>
      <bottom/>
      <diagonal/>
    </border>
    <border>
      <left style="medium">
        <color indexed="61"/>
      </left>
      <right style="medium">
        <color indexed="61"/>
      </right>
      <top style="medium">
        <color indexed="61"/>
      </top>
      <bottom style="medium">
        <color indexed="61"/>
      </bottom>
      <diagonal/>
    </border>
    <border>
      <left style="medium">
        <color indexed="60"/>
      </left>
      <right style="medium">
        <color indexed="60"/>
      </right>
      <top style="medium">
        <color indexed="60"/>
      </top>
      <bottom style="medium">
        <color indexed="60"/>
      </bottom>
      <diagonal/>
    </border>
    <border>
      <left style="medium">
        <color indexed="59"/>
      </left>
      <right style="medium">
        <color indexed="59"/>
      </right>
      <top style="medium">
        <color indexed="59"/>
      </top>
      <bottom style="medium">
        <color indexed="59"/>
      </bottom>
      <diagonal/>
    </border>
    <border>
      <left/>
      <right/>
      <top/>
      <bottom style="medium">
        <color indexed="8"/>
      </bottom>
      <diagonal/>
    </border>
  </borders>
  <cellStyleXfs count="300">
    <xf numFmtId="0" fontId="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3" fillId="0" borderId="0" applyNumberFormat="0" applyFill="0" applyBorder="0" applyProtection="0">
      <alignment wrapText="1"/>
    </xf>
    <xf numFmtId="0" fontId="13" fillId="0" borderId="0" applyNumberFormat="0" applyFill="0" applyBorder="0" applyProtection="0">
      <alignment wrapText="1"/>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 fillId="0" borderId="0" applyNumberFormat="0" applyFill="0" applyBorder="0" applyProtection="0">
      <alignment horizontal="justify" vertical="top" wrapText="1"/>
    </xf>
    <xf numFmtId="0" fontId="13" fillId="0" borderId="0" applyNumberFormat="0" applyFill="0" applyBorder="0" applyProtection="0">
      <alignment horizontal="justify" vertical="top" wrapText="1"/>
    </xf>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alignment wrapText="1"/>
    </xf>
    <xf numFmtId="0" fontId="13"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1" fillId="0" borderId="0"/>
    <xf numFmtId="0" fontId="11" fillId="0" borderId="0"/>
    <xf numFmtId="0" fontId="10" fillId="0" borderId="0"/>
    <xf numFmtId="0" fontId="12" fillId="0" borderId="0"/>
    <xf numFmtId="0" fontId="11" fillId="0" borderId="0"/>
    <xf numFmtId="0" fontId="11" fillId="0" borderId="0"/>
    <xf numFmtId="0" fontId="11" fillId="0" borderId="0"/>
    <xf numFmtId="0" fontId="13" fillId="0" borderId="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4" fontId="17" fillId="2" borderId="1" applyNumberFormat="0" applyProtection="0">
      <alignment vertical="center"/>
    </xf>
    <xf numFmtId="4" fontId="18" fillId="3" borderId="1" applyNumberFormat="0" applyProtection="0">
      <alignment vertical="center"/>
    </xf>
    <xf numFmtId="4" fontId="17" fillId="3" borderId="1" applyNumberFormat="0" applyProtection="0">
      <alignment horizontal="left" vertical="center" indent="1"/>
    </xf>
    <xf numFmtId="0" fontId="17" fillId="3" borderId="1" applyNumberFormat="0" applyProtection="0">
      <alignment horizontal="left" vertical="top" indent="1"/>
    </xf>
    <xf numFmtId="4" fontId="17" fillId="4" borderId="0" applyNumberFormat="0" applyProtection="0">
      <alignment horizontal="left" vertical="center" indent="1"/>
    </xf>
    <xf numFmtId="4" fontId="19" fillId="5" borderId="1" applyNumberFormat="0" applyProtection="0">
      <alignment horizontal="right" vertical="center"/>
    </xf>
    <xf numFmtId="4" fontId="19" fillId="6" borderId="1" applyNumberFormat="0" applyProtection="0">
      <alignment horizontal="right" vertical="center"/>
    </xf>
    <xf numFmtId="4" fontId="19" fillId="7" borderId="1" applyNumberFormat="0" applyProtection="0">
      <alignment horizontal="right" vertical="center"/>
    </xf>
    <xf numFmtId="4" fontId="19" fillId="8" borderId="1" applyNumberFormat="0" applyProtection="0">
      <alignment horizontal="right" vertical="center"/>
    </xf>
    <xf numFmtId="4" fontId="19" fillId="9" borderId="1" applyNumberFormat="0" applyProtection="0">
      <alignment horizontal="right" vertical="center"/>
    </xf>
    <xf numFmtId="4" fontId="19" fillId="10" borderId="1" applyNumberFormat="0" applyProtection="0">
      <alignment horizontal="right" vertical="center"/>
    </xf>
    <xf numFmtId="4" fontId="19" fillId="11" borderId="1" applyNumberFormat="0" applyProtection="0">
      <alignment horizontal="right" vertical="center"/>
    </xf>
    <xf numFmtId="4" fontId="19" fillId="12" borderId="1" applyNumberFormat="0" applyProtection="0">
      <alignment horizontal="right" vertical="center"/>
    </xf>
    <xf numFmtId="4" fontId="19" fillId="13" borderId="1" applyNumberFormat="0" applyProtection="0">
      <alignment horizontal="right" vertical="center"/>
    </xf>
    <xf numFmtId="4" fontId="17" fillId="14" borderId="2" applyNumberFormat="0" applyProtection="0">
      <alignment horizontal="left" vertical="center" indent="1"/>
    </xf>
    <xf numFmtId="4" fontId="19" fillId="15" borderId="0" applyNumberFormat="0" applyProtection="0">
      <alignment horizontal="left" vertical="center" indent="1"/>
    </xf>
    <xf numFmtId="4" fontId="20"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4" borderId="0" applyNumberFormat="0" applyProtection="0">
      <alignment horizontal="left" vertical="center" indent="1"/>
    </xf>
    <xf numFmtId="4" fontId="19" fillId="4" borderId="0" applyNumberFormat="0" applyProtection="0">
      <alignment horizontal="left" vertical="center" indent="1"/>
    </xf>
    <xf numFmtId="0" fontId="13" fillId="16" borderId="1" applyNumberFormat="0" applyProtection="0">
      <alignment horizontal="left" vertical="center" indent="1"/>
    </xf>
    <xf numFmtId="0" fontId="13" fillId="16" borderId="1" applyNumberFormat="0" applyProtection="0">
      <alignment horizontal="left" vertical="top" indent="1"/>
    </xf>
    <xf numFmtId="0" fontId="13" fillId="4" borderId="1" applyNumberFormat="0" applyProtection="0">
      <alignment horizontal="left" vertical="center" indent="1"/>
    </xf>
    <xf numFmtId="0" fontId="13" fillId="4" borderId="1" applyNumberFormat="0" applyProtection="0">
      <alignment horizontal="left" vertical="top" indent="1"/>
    </xf>
    <xf numFmtId="0" fontId="13" fillId="18" borderId="1" applyNumberFormat="0" applyProtection="0">
      <alignment horizontal="left" vertical="center" indent="1"/>
    </xf>
    <xf numFmtId="0" fontId="13" fillId="18" borderId="1" applyNumberFormat="0" applyProtection="0">
      <alignment horizontal="left" vertical="top" indent="1"/>
    </xf>
    <xf numFmtId="0" fontId="13" fillId="19" borderId="1" applyNumberFormat="0" applyProtection="0">
      <alignment horizontal="left" vertical="center" indent="1"/>
    </xf>
    <xf numFmtId="0" fontId="13" fillId="19" borderId="1" applyNumberFormat="0" applyProtection="0">
      <alignment horizontal="left" vertical="top" indent="1"/>
    </xf>
    <xf numFmtId="4" fontId="19" fillId="20" borderId="1" applyNumberFormat="0" applyProtection="0">
      <alignment vertical="center"/>
    </xf>
    <xf numFmtId="4" fontId="21"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1" fillId="15" borderId="1" applyNumberFormat="0" applyProtection="0">
      <alignment horizontal="right" vertical="center"/>
    </xf>
    <xf numFmtId="4" fontId="19" fillId="17" borderId="1" applyNumberFormat="0" applyProtection="0">
      <alignment horizontal="left" vertical="center" indent="1"/>
    </xf>
    <xf numFmtId="0" fontId="19" fillId="4" borderId="1" applyNumberFormat="0" applyProtection="0">
      <alignment horizontal="left" vertical="top" indent="1"/>
    </xf>
    <xf numFmtId="4" fontId="22" fillId="21" borderId="0" applyNumberFormat="0" applyProtection="0">
      <alignment horizontal="left" vertical="center" indent="1"/>
    </xf>
    <xf numFmtId="4" fontId="23" fillId="15" borderId="1" applyNumberFormat="0" applyProtection="0">
      <alignment horizontal="right" vertical="center"/>
    </xf>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3" borderId="0" applyNumberFormat="0" applyBorder="0" applyAlignment="0" applyProtection="0"/>
    <xf numFmtId="0" fontId="29" fillId="23" borderId="0" applyNumberFormat="0" applyBorder="0" applyAlignment="0" applyProtection="0">
      <alignment wrapText="1"/>
    </xf>
    <xf numFmtId="0" fontId="29" fillId="23" borderId="0" applyNumberFormat="0" applyBorder="0" applyAlignment="0" applyProtection="0">
      <alignment wrapText="1"/>
    </xf>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Protection="0">
      <alignment horizontal="center"/>
    </xf>
    <xf numFmtId="0" fontId="29" fillId="23" borderId="0" applyNumberFormat="0" applyBorder="0" applyProtection="0">
      <alignment horizontal="center"/>
    </xf>
    <xf numFmtId="0" fontId="29" fillId="23" borderId="0" applyNumberFormat="0" applyBorder="0" applyProtection="0">
      <alignment horizontal="center"/>
    </xf>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3" fillId="0" borderId="0" applyNumberFormat="0" applyFont="0" applyFill="0" applyBorder="0" applyProtection="0">
      <alignment horizontal="right"/>
    </xf>
    <xf numFmtId="0" fontId="13" fillId="0" borderId="0" applyNumberFormat="0" applyFont="0" applyFill="0" applyBorder="0" applyProtection="0">
      <alignment horizontal="right"/>
    </xf>
    <xf numFmtId="0" fontId="13" fillId="0" borderId="0" applyNumberFormat="0" applyFont="0" applyFill="0" applyBorder="0" applyProtection="0">
      <alignment horizontal="right"/>
    </xf>
    <xf numFmtId="0" fontId="13" fillId="0" borderId="0" applyNumberFormat="0" applyFont="0" applyFill="0" applyBorder="0" applyProtection="0">
      <alignment horizontal="left"/>
    </xf>
    <xf numFmtId="0" fontId="13" fillId="0" borderId="0" applyNumberFormat="0" applyFont="0" applyFill="0" applyBorder="0" applyProtection="0">
      <alignment horizontal="left"/>
    </xf>
    <xf numFmtId="0" fontId="13" fillId="0" borderId="0" applyNumberFormat="0" applyFont="0" applyFill="0" applyBorder="0" applyProtection="0">
      <alignment horizontal="left"/>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3" fillId="24" borderId="0" applyNumberFormat="0" applyFont="0" applyBorder="0" applyAlignment="0" applyProtection="0"/>
    <xf numFmtId="0" fontId="13" fillId="24" borderId="0" applyNumberFormat="0" applyFont="0" applyBorder="0" applyAlignment="0" applyProtection="0"/>
    <xf numFmtId="0" fontId="13" fillId="24" borderId="0" applyNumberFormat="0" applyFont="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3" applyNumberFormat="0" applyFont="0" applyFill="0" applyAlignment="0" applyProtection="0"/>
    <xf numFmtId="0" fontId="13" fillId="0" borderId="3" applyNumberFormat="0" applyFont="0" applyFill="0" applyAlignment="0" applyProtection="0"/>
    <xf numFmtId="0" fontId="13" fillId="0" borderId="3" applyNumberFormat="0" applyFont="0" applyFill="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0" borderId="0"/>
    <xf numFmtId="0" fontId="13" fillId="0" borderId="0"/>
    <xf numFmtId="0" fontId="9" fillId="0" borderId="0"/>
    <xf numFmtId="0" fontId="8" fillId="0" borderId="0"/>
    <xf numFmtId="43" fontId="13" fillId="0" borderId="0" applyFont="0" applyFill="0" applyBorder="0" applyAlignment="0" applyProtection="0"/>
    <xf numFmtId="44" fontId="13"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62" fillId="0" borderId="0" applyNumberFormat="0" applyFill="0" applyBorder="0" applyAlignment="0" applyProtection="0"/>
    <xf numFmtId="0" fontId="8" fillId="0" borderId="0"/>
    <xf numFmtId="0" fontId="63" fillId="0" borderId="27" applyNumberFormat="0" applyFill="0" applyAlignment="0" applyProtection="0"/>
    <xf numFmtId="0" fontId="64" fillId="0" borderId="28" applyNumberFormat="0" applyFill="0" applyAlignment="0" applyProtection="0"/>
    <xf numFmtId="0" fontId="65" fillId="0" borderId="29" applyNumberFormat="0" applyFill="0" applyAlignment="0" applyProtection="0"/>
    <xf numFmtId="0" fontId="65" fillId="0" borderId="0" applyNumberFormat="0" applyFill="0" applyBorder="0" applyAlignment="0" applyProtection="0"/>
    <xf numFmtId="0" fontId="66" fillId="29" borderId="0" applyNumberFormat="0" applyBorder="0" applyAlignment="0" applyProtection="0"/>
    <xf numFmtId="0" fontId="67" fillId="30" borderId="0" applyNumberFormat="0" applyBorder="0" applyAlignment="0" applyProtection="0"/>
    <xf numFmtId="0" fontId="68" fillId="31" borderId="0" applyNumberFormat="0" applyBorder="0" applyAlignment="0" applyProtection="0"/>
    <xf numFmtId="0" fontId="69" fillId="32" borderId="30" applyNumberFormat="0" applyAlignment="0" applyProtection="0"/>
    <xf numFmtId="0" fontId="70" fillId="33" borderId="31" applyNumberFormat="0" applyAlignment="0" applyProtection="0"/>
    <xf numFmtId="0" fontId="71" fillId="33" borderId="30" applyNumberFormat="0" applyAlignment="0" applyProtection="0"/>
    <xf numFmtId="0" fontId="72" fillId="0" borderId="32" applyNumberFormat="0" applyFill="0" applyAlignment="0" applyProtection="0"/>
    <xf numFmtId="0" fontId="73" fillId="34" borderId="33" applyNumberFormat="0" applyAlignment="0" applyProtection="0"/>
    <xf numFmtId="0" fontId="74" fillId="0" borderId="0" applyNumberFormat="0" applyFill="0" applyBorder="0" applyAlignment="0" applyProtection="0"/>
    <xf numFmtId="0" fontId="8" fillId="35" borderId="34" applyNumberFormat="0" applyFont="0" applyAlignment="0" applyProtection="0"/>
    <xf numFmtId="0" fontId="75" fillId="0" borderId="0" applyNumberFormat="0" applyFill="0" applyBorder="0" applyAlignment="0" applyProtection="0"/>
    <xf numFmtId="0" fontId="43" fillId="0" borderId="35" applyNumberFormat="0" applyFill="0" applyAlignment="0" applyProtection="0"/>
    <xf numFmtId="0" fontId="76"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76" fillId="59" borderId="0" applyNumberFormat="0" applyBorder="0" applyAlignment="0" applyProtection="0"/>
    <xf numFmtId="0" fontId="77" fillId="60" borderId="0"/>
    <xf numFmtId="9" fontId="8" fillId="0" borderId="0" applyFont="0" applyFill="0" applyBorder="0" applyAlignment="0" applyProtection="0"/>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 fillId="0" borderId="0"/>
    <xf numFmtId="0" fontId="24" fillId="22" borderId="0" applyNumberFormat="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23" borderId="0" applyNumberFormat="0" applyBorder="0" applyAlignment="0" applyProtection="0"/>
    <xf numFmtId="0" fontId="29" fillId="23" borderId="0" applyNumberFormat="0" applyBorder="0" applyProtection="0">
      <alignment horizontal="center"/>
    </xf>
    <xf numFmtId="0" fontId="30" fillId="23" borderId="0" applyNumberFormat="0" applyBorder="0" applyAlignment="0" applyProtection="0"/>
    <xf numFmtId="0" fontId="13" fillId="0" borderId="0" applyNumberFormat="0" applyFont="0" applyFill="0" applyBorder="0" applyProtection="0">
      <alignment horizontal="right"/>
    </xf>
    <xf numFmtId="0" fontId="13" fillId="0" borderId="0" applyNumberFormat="0" applyFont="0" applyFill="0" applyBorder="0" applyProtection="0">
      <alignment horizontal="left"/>
    </xf>
    <xf numFmtId="0" fontId="31" fillId="0" borderId="0" applyNumberFormat="0" applyFill="0" applyBorder="0" applyAlignment="0" applyProtection="0"/>
    <xf numFmtId="0" fontId="32" fillId="0" borderId="0" applyNumberFormat="0" applyFill="0" applyBorder="0" applyAlignment="0" applyProtection="0"/>
    <xf numFmtId="0" fontId="13" fillId="24" borderId="0" applyNumberFormat="0" applyFont="0" applyBorder="0" applyAlignment="0" applyProtection="0"/>
    <xf numFmtId="164" fontId="13" fillId="0" borderId="0" applyFont="0" applyFill="0" applyBorder="0" applyAlignment="0" applyProtection="0"/>
    <xf numFmtId="2" fontId="13" fillId="0" borderId="0" applyFont="0" applyFill="0" applyBorder="0" applyAlignment="0" applyProtection="0"/>
    <xf numFmtId="165" fontId="13" fillId="0" borderId="0" applyFont="0" applyFill="0" applyBorder="0" applyAlignment="0" applyProtection="0"/>
    <xf numFmtId="0" fontId="13" fillId="0" borderId="3" applyNumberFormat="0" applyFont="0" applyFill="0" applyAlignment="0" applyProtection="0"/>
    <xf numFmtId="0" fontId="13" fillId="0" borderId="0"/>
    <xf numFmtId="0" fontId="2" fillId="0" borderId="0"/>
    <xf numFmtId="0" fontId="13" fillId="0" borderId="0"/>
    <xf numFmtId="0" fontId="13" fillId="0" borderId="0"/>
    <xf numFmtId="0" fontId="13" fillId="0" borderId="0"/>
    <xf numFmtId="0" fontId="25" fillId="0" borderId="0" applyNumberFormat="0" applyFill="0" applyBorder="0" applyAlignment="0" applyProtection="0"/>
    <xf numFmtId="0" fontId="28" fillId="24" borderId="0" applyNumberFormat="0" applyBorder="0" applyProtection="0">
      <alignment wrapText="1"/>
    </xf>
    <xf numFmtId="0" fontId="28" fillId="0" borderId="0" applyNumberFormat="0" applyFill="0" applyBorder="0" applyProtection="0">
      <alignment wrapText="1"/>
    </xf>
    <xf numFmtId="0" fontId="31" fillId="0" borderId="0" applyNumberFormat="0" applyFill="0" applyBorder="0" applyProtection="0">
      <alignment vertical="top" wrapText="1"/>
    </xf>
    <xf numFmtId="0" fontId="93" fillId="0" borderId="0" applyNumberFormat="0" applyFill="0" applyBorder="0" applyAlignment="0" applyProtection="0"/>
    <xf numFmtId="0" fontId="13" fillId="0" borderId="41" applyNumberFormat="0" applyFont="0" applyFill="0" applyAlignment="0" applyProtection="0"/>
    <xf numFmtId="0" fontId="13" fillId="0" borderId="42" applyNumberFormat="0" applyFont="0" applyFill="0" applyAlignment="0" applyProtection="0"/>
    <xf numFmtId="0" fontId="13" fillId="0" borderId="43" applyNumberFormat="0" applyFont="0" applyFill="0" applyAlignment="0" applyProtection="0"/>
    <xf numFmtId="0" fontId="94" fillId="61" borderId="44" applyNumberFormat="0" applyAlignment="0" applyProtection="0"/>
    <xf numFmtId="0" fontId="94" fillId="62" borderId="45" applyNumberFormat="0" applyAlignment="0" applyProtection="0"/>
    <xf numFmtId="0" fontId="13" fillId="63" borderId="46" applyNumberFormat="0" applyFont="0" applyAlignment="0" applyProtection="0"/>
    <xf numFmtId="0" fontId="13" fillId="64" borderId="47" applyNumberFormat="0" applyFont="0" applyAlignment="0" applyProtection="0"/>
    <xf numFmtId="0" fontId="13" fillId="65" borderId="48" applyNumberFormat="0" applyFont="0" applyAlignment="0" applyProtection="0"/>
    <xf numFmtId="0" fontId="13" fillId="66" borderId="49" applyNumberFormat="0" applyFont="0" applyAlignment="0" applyProtection="0"/>
    <xf numFmtId="0" fontId="13" fillId="67" borderId="0" applyNumberFormat="0" applyFont="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9" fillId="0" borderId="50" applyNumberFormat="0" applyFill="0" applyAlignment="0" applyProtection="0"/>
    <xf numFmtId="0" fontId="29" fillId="23" borderId="0" applyNumberFormat="0" applyBorder="0" applyAlignment="0" applyProtection="0"/>
    <xf numFmtId="0" fontId="1" fillId="0" borderId="0"/>
  </cellStyleXfs>
  <cellXfs count="584">
    <xf numFmtId="0" fontId="0" fillId="0" borderId="0" xfId="0"/>
    <xf numFmtId="0" fontId="11" fillId="0" borderId="0" xfId="1"/>
    <xf numFmtId="0" fontId="11" fillId="0" borderId="0" xfId="31"/>
    <xf numFmtId="3" fontId="11" fillId="0" borderId="0" xfId="31" applyNumberFormat="1" applyAlignment="1">
      <alignment horizontal="right"/>
    </xf>
    <xf numFmtId="0" fontId="11" fillId="0" borderId="0" xfId="31" applyAlignment="1">
      <alignment horizontal="right"/>
    </xf>
    <xf numFmtId="0" fontId="11" fillId="0" borderId="0" xfId="31" applyAlignment="1">
      <alignment horizontal="left"/>
    </xf>
    <xf numFmtId="0" fontId="11" fillId="0" borderId="0" xfId="31" applyAlignment="1"/>
    <xf numFmtId="14" fontId="11" fillId="0" borderId="0" xfId="31" applyNumberFormat="1"/>
    <xf numFmtId="0" fontId="34" fillId="0" borderId="0" xfId="31" applyFont="1"/>
    <xf numFmtId="0" fontId="11" fillId="0" borderId="0" xfId="31" applyFont="1"/>
    <xf numFmtId="0" fontId="35" fillId="0" borderId="0" xfId="82" applyFont="1"/>
    <xf numFmtId="0" fontId="10" fillId="0" borderId="0" xfId="82"/>
    <xf numFmtId="2" fontId="35" fillId="0" borderId="0" xfId="82" applyNumberFormat="1" applyFont="1"/>
    <xf numFmtId="2" fontId="10" fillId="0" borderId="0" xfId="82" applyNumberFormat="1"/>
    <xf numFmtId="0" fontId="34" fillId="0" borderId="0" xfId="82" applyFont="1"/>
    <xf numFmtId="2" fontId="36" fillId="0" borderId="0" xfId="82" applyNumberFormat="1" applyFont="1"/>
    <xf numFmtId="0" fontId="37" fillId="0" borderId="0" xfId="83" applyFont="1" applyAlignment="1">
      <alignment horizontal="center"/>
    </xf>
    <xf numFmtId="0" fontId="34" fillId="0" borderId="0" xfId="82" applyFont="1" applyAlignment="1">
      <alignment horizontal="centerContinuous"/>
    </xf>
    <xf numFmtId="0" fontId="33" fillId="0" borderId="0" xfId="31" applyFont="1" applyAlignment="1">
      <alignment horizontal="centerContinuous"/>
    </xf>
    <xf numFmtId="166" fontId="35" fillId="0" borderId="0" xfId="31" applyNumberFormat="1" applyFont="1"/>
    <xf numFmtId="0" fontId="11" fillId="0" borderId="0" xfId="31" applyAlignment="1">
      <alignment horizontal="centerContinuous"/>
    </xf>
    <xf numFmtId="0" fontId="38" fillId="0" borderId="0" xfId="31" applyFont="1"/>
    <xf numFmtId="0" fontId="39" fillId="0" borderId="0" xfId="1" applyFont="1"/>
    <xf numFmtId="10" fontId="11" fillId="0" borderId="0" xfId="31" applyNumberFormat="1"/>
    <xf numFmtId="0" fontId="11" fillId="0" borderId="0" xfId="31" applyNumberFormat="1"/>
    <xf numFmtId="0" fontId="12" fillId="0" borderId="0" xfId="67"/>
    <xf numFmtId="0" fontId="43" fillId="0" borderId="0" xfId="67" applyFont="1" applyBorder="1"/>
    <xf numFmtId="0" fontId="33" fillId="0" borderId="0" xfId="67" applyFont="1"/>
    <xf numFmtId="0" fontId="12" fillId="26" borderId="4" xfId="67" applyFill="1" applyBorder="1"/>
    <xf numFmtId="0" fontId="12" fillId="26" borderId="5" xfId="67" applyNumberFormat="1" applyFill="1" applyBorder="1"/>
    <xf numFmtId="0" fontId="12" fillId="26" borderId="6" xfId="67" applyFill="1" applyBorder="1"/>
    <xf numFmtId="14" fontId="12" fillId="26" borderId="7" xfId="67" applyNumberFormat="1" applyFill="1" applyBorder="1"/>
    <xf numFmtId="0" fontId="12" fillId="26" borderId="7" xfId="67" applyNumberFormat="1" applyFill="1" applyBorder="1"/>
    <xf numFmtId="0" fontId="12" fillId="26" borderId="7" xfId="67" applyFill="1" applyBorder="1"/>
    <xf numFmtId="0" fontId="12" fillId="26" borderId="8" xfId="67" applyFill="1" applyBorder="1"/>
    <xf numFmtId="0" fontId="12" fillId="26" borderId="9" xfId="67" applyFill="1" applyBorder="1"/>
    <xf numFmtId="0" fontId="12" fillId="0" borderId="0" xfId="67" applyBorder="1"/>
    <xf numFmtId="0" fontId="44" fillId="0" borderId="0" xfId="67" applyFont="1"/>
    <xf numFmtId="0" fontId="43" fillId="0" borderId="10" xfId="67" applyFont="1" applyBorder="1"/>
    <xf numFmtId="0" fontId="43" fillId="0" borderId="11" xfId="67" applyFont="1" applyBorder="1"/>
    <xf numFmtId="0" fontId="43" fillId="0" borderId="15" xfId="67" applyFont="1" applyBorder="1" applyAlignment="1">
      <alignment horizontal="centerContinuous" wrapText="1"/>
    </xf>
    <xf numFmtId="0" fontId="43" fillId="0" borderId="14" xfId="67" applyFont="1" applyBorder="1" applyAlignment="1">
      <alignment horizontal="centerContinuous" wrapText="1"/>
    </xf>
    <xf numFmtId="0" fontId="46" fillId="0" borderId="0" xfId="31" applyFont="1" applyBorder="1"/>
    <xf numFmtId="0" fontId="46" fillId="0" borderId="0" xfId="31" applyFont="1" applyBorder="1" applyAlignment="1">
      <alignment wrapText="1"/>
    </xf>
    <xf numFmtId="0" fontId="45" fillId="0" borderId="0" xfId="31" applyFont="1" applyBorder="1" applyAlignment="1">
      <alignment wrapText="1"/>
    </xf>
    <xf numFmtId="0" fontId="45" fillId="0" borderId="0" xfId="31" applyFont="1" applyAlignment="1">
      <alignment wrapText="1"/>
    </xf>
    <xf numFmtId="0" fontId="11" fillId="0" borderId="0" xfId="31" applyFont="1" applyFill="1" applyBorder="1"/>
    <xf numFmtId="0" fontId="11" fillId="0" borderId="0" xfId="31" applyFont="1" applyBorder="1"/>
    <xf numFmtId="0" fontId="46" fillId="0" borderId="0" xfId="31" applyFont="1" applyFill="1" applyBorder="1"/>
    <xf numFmtId="0" fontId="34" fillId="0" borderId="0" xfId="0" applyFont="1"/>
    <xf numFmtId="0" fontId="0" fillId="0" borderId="0" xfId="0" applyNumberFormat="1" applyFill="1"/>
    <xf numFmtId="14" fontId="0" fillId="0" borderId="0" xfId="0" applyNumberFormat="1" applyFill="1"/>
    <xf numFmtId="14" fontId="0" fillId="0" borderId="0" xfId="0" applyNumberFormat="1"/>
    <xf numFmtId="10" fontId="46" fillId="0" borderId="0" xfId="31" applyNumberFormat="1" applyFont="1" applyBorder="1"/>
    <xf numFmtId="0" fontId="33" fillId="0" borderId="0" xfId="31" applyFont="1" applyAlignment="1">
      <alignment horizontal="left"/>
    </xf>
    <xf numFmtId="0" fontId="11" fillId="0" borderId="0" xfId="31" applyFont="1" applyAlignment="1">
      <alignment horizontal="center"/>
    </xf>
    <xf numFmtId="0" fontId="33" fillId="0" borderId="0" xfId="31" applyFont="1" applyAlignment="1">
      <alignment horizontal="right"/>
    </xf>
    <xf numFmtId="0" fontId="11" fillId="0" borderId="0" xfId="31" applyAlignment="1">
      <alignment horizontal="center"/>
    </xf>
    <xf numFmtId="0" fontId="11" fillId="0" borderId="0" xfId="31" applyFont="1" applyFill="1"/>
    <xf numFmtId="0" fontId="11" fillId="0" borderId="0" xfId="31" applyFont="1" applyFill="1" applyAlignment="1"/>
    <xf numFmtId="0" fontId="11" fillId="0" borderId="14" xfId="31" applyFont="1" applyFill="1" applyBorder="1"/>
    <xf numFmtId="15" fontId="33" fillId="0" borderId="14" xfId="31" applyNumberFormat="1" applyFont="1" applyFill="1" applyBorder="1" applyAlignment="1"/>
    <xf numFmtId="14" fontId="33" fillId="0" borderId="14" xfId="31" applyNumberFormat="1" applyFont="1" applyFill="1" applyBorder="1" applyAlignment="1">
      <alignment horizontal="right"/>
    </xf>
    <xf numFmtId="0" fontId="33" fillId="0" borderId="14" xfId="31" applyFont="1" applyFill="1" applyBorder="1" applyAlignment="1"/>
    <xf numFmtId="0" fontId="33" fillId="0" borderId="14" xfId="31" applyFont="1" applyFill="1" applyBorder="1" applyAlignment="1">
      <alignment horizontal="centerContinuous"/>
    </xf>
    <xf numFmtId="0" fontId="33" fillId="0" borderId="14" xfId="31" quotePrefix="1" applyFont="1" applyFill="1" applyBorder="1" applyAlignment="1">
      <alignment horizontal="centerContinuous"/>
    </xf>
    <xf numFmtId="43" fontId="33" fillId="0" borderId="14" xfId="2" quotePrefix="1" applyFont="1" applyFill="1" applyBorder="1" applyAlignment="1">
      <alignment horizontal="centerContinuous"/>
    </xf>
    <xf numFmtId="0" fontId="33" fillId="0" borderId="0" xfId="31" applyFont="1" applyFill="1" applyAlignment="1">
      <alignment horizontal="center"/>
    </xf>
    <xf numFmtId="0" fontId="33" fillId="0" borderId="0" xfId="31" applyFont="1" applyFill="1" applyAlignment="1">
      <alignment horizontal="centerContinuous"/>
    </xf>
    <xf numFmtId="43" fontId="33" fillId="0" borderId="0" xfId="2" applyFont="1" applyFill="1" applyAlignment="1">
      <alignment horizontal="center"/>
    </xf>
    <xf numFmtId="0" fontId="33" fillId="0" borderId="0" xfId="31" applyFont="1" applyFill="1" applyBorder="1"/>
    <xf numFmtId="0" fontId="33" fillId="0" borderId="0" xfId="31" applyFont="1" applyFill="1" applyBorder="1" applyAlignment="1">
      <alignment horizontal="center"/>
    </xf>
    <xf numFmtId="0" fontId="33" fillId="0" borderId="0" xfId="31" applyFont="1" applyFill="1" applyBorder="1" applyAlignment="1">
      <alignment horizontal="center" wrapText="1"/>
    </xf>
    <xf numFmtId="0" fontId="11" fillId="0" borderId="0" xfId="31" applyFont="1" applyFill="1" applyBorder="1" applyAlignment="1">
      <alignment wrapText="1"/>
    </xf>
    <xf numFmtId="43" fontId="33" fillId="0" borderId="0" xfId="2" applyFont="1" applyFill="1" applyBorder="1" applyAlignment="1">
      <alignment horizontal="center" wrapText="1"/>
    </xf>
    <xf numFmtId="0" fontId="33" fillId="0" borderId="14" xfId="31" applyFont="1" applyFill="1" applyBorder="1"/>
    <xf numFmtId="0" fontId="33" fillId="0" borderId="14" xfId="31" applyFont="1" applyFill="1" applyBorder="1" applyAlignment="1">
      <alignment horizontal="center"/>
    </xf>
    <xf numFmtId="43" fontId="33" fillId="0" borderId="14" xfId="2" applyFont="1" applyFill="1" applyBorder="1" applyAlignment="1">
      <alignment horizontal="center"/>
    </xf>
    <xf numFmtId="43" fontId="33" fillId="0" borderId="0" xfId="2" applyFont="1" applyFill="1" applyBorder="1" applyAlignment="1">
      <alignment horizontal="center"/>
    </xf>
    <xf numFmtId="0" fontId="33" fillId="0" borderId="0" xfId="31" applyFont="1" applyFill="1"/>
    <xf numFmtId="15" fontId="11" fillId="0" borderId="0" xfId="31" applyNumberFormat="1" applyFont="1" applyFill="1" applyBorder="1" applyAlignment="1">
      <alignment horizontal="right"/>
    </xf>
    <xf numFmtId="15" fontId="33" fillId="0" borderId="0" xfId="31" applyNumberFormat="1" applyFont="1" applyFill="1" applyBorder="1" applyAlignment="1">
      <alignment horizontal="centerContinuous"/>
    </xf>
    <xf numFmtId="15" fontId="11" fillId="0" borderId="0" xfId="31" applyNumberFormat="1" applyFont="1" applyFill="1"/>
    <xf numFmtId="14" fontId="33" fillId="0" borderId="0" xfId="31" applyNumberFormat="1" applyFont="1" applyFill="1" applyBorder="1" applyAlignment="1">
      <alignment horizontal="right"/>
    </xf>
    <xf numFmtId="0" fontId="11" fillId="0" borderId="0" xfId="31" applyFont="1" applyFill="1" applyAlignment="1">
      <alignment horizontal="center"/>
    </xf>
    <xf numFmtId="166" fontId="11" fillId="0" borderId="0" xfId="90" applyNumberFormat="1" applyFont="1" applyFill="1" applyAlignment="1">
      <alignment horizontal="center"/>
    </xf>
    <xf numFmtId="167" fontId="33" fillId="0" borderId="0" xfId="31" applyNumberFormat="1" applyFont="1" applyFill="1" applyBorder="1" applyAlignment="1">
      <alignment horizontal="center"/>
    </xf>
    <xf numFmtId="167" fontId="11" fillId="0" borderId="0" xfId="31" applyNumberFormat="1" applyFont="1" applyFill="1" applyAlignment="1">
      <alignment horizontal="center"/>
    </xf>
    <xf numFmtId="167" fontId="33" fillId="0" borderId="0" xfId="2" applyNumberFormat="1" applyFont="1" applyFill="1" applyBorder="1" applyAlignment="1">
      <alignment horizontal="center"/>
    </xf>
    <xf numFmtId="167" fontId="11" fillId="0" borderId="0" xfId="2" applyNumberFormat="1" applyFont="1" applyFill="1" applyAlignment="1">
      <alignment horizontal="center"/>
    </xf>
    <xf numFmtId="0" fontId="11" fillId="0" borderId="0" xfId="31" applyFont="1" applyFill="1" applyBorder="1" applyAlignment="1">
      <alignment horizontal="center"/>
    </xf>
    <xf numFmtId="2" fontId="11" fillId="0" borderId="0" xfId="31" applyNumberFormat="1" applyFont="1" applyFill="1" applyBorder="1" applyAlignment="1">
      <alignment horizontal="center"/>
    </xf>
    <xf numFmtId="166" fontId="33" fillId="0" borderId="0" xfId="90" applyNumberFormat="1" applyFont="1" applyFill="1" applyAlignment="1">
      <alignment horizontal="center"/>
    </xf>
    <xf numFmtId="0" fontId="11" fillId="0" borderId="0" xfId="31" applyFill="1"/>
    <xf numFmtId="14" fontId="11" fillId="0" borderId="0" xfId="31" applyNumberFormat="1" applyFont="1" applyFill="1" applyAlignment="1">
      <alignment horizontal="right"/>
    </xf>
    <xf numFmtId="43" fontId="11" fillId="0" borderId="0" xfId="2" applyFont="1" applyFill="1"/>
    <xf numFmtId="15" fontId="11" fillId="0" borderId="0" xfId="31" applyNumberFormat="1" applyFill="1"/>
    <xf numFmtId="14" fontId="11" fillId="0" borderId="0" xfId="31" applyNumberFormat="1" applyFill="1" applyAlignment="1">
      <alignment horizontal="right"/>
    </xf>
    <xf numFmtId="43" fontId="0" fillId="0" borderId="0" xfId="2" applyFont="1" applyFill="1"/>
    <xf numFmtId="0" fontId="48" fillId="0" borderId="0" xfId="31" applyFont="1" applyFill="1" applyAlignment="1">
      <alignment horizontal="right"/>
    </xf>
    <xf numFmtId="0" fontId="48" fillId="0" borderId="0" xfId="31" applyFont="1" applyFill="1"/>
    <xf numFmtId="15" fontId="48" fillId="0" borderId="0" xfId="31" applyNumberFormat="1" applyFont="1" applyFill="1"/>
    <xf numFmtId="14" fontId="48" fillId="0" borderId="0" xfId="31" applyNumberFormat="1" applyFont="1" applyFill="1" applyAlignment="1">
      <alignment horizontal="right"/>
    </xf>
    <xf numFmtId="0" fontId="33" fillId="0" borderId="0" xfId="31" applyFont="1" applyBorder="1"/>
    <xf numFmtId="0" fontId="33" fillId="0" borderId="0" xfId="31" applyFont="1" applyAlignment="1">
      <alignment wrapText="1"/>
    </xf>
    <xf numFmtId="0" fontId="33" fillId="0" borderId="0" xfId="31" applyFont="1"/>
    <xf numFmtId="0" fontId="11" fillId="0" borderId="0" xfId="31" applyFont="1" applyFill="1" applyAlignment="1">
      <alignment horizontal="left"/>
    </xf>
    <xf numFmtId="0" fontId="33" fillId="0" borderId="0" xfId="31" applyFont="1" applyFill="1" applyBorder="1" applyAlignment="1">
      <alignment horizontal="centerContinuous" wrapText="1"/>
    </xf>
    <xf numFmtId="0" fontId="49" fillId="0" borderId="0" xfId="31" applyFont="1" applyAlignment="1">
      <alignment wrapText="1"/>
    </xf>
    <xf numFmtId="0" fontId="49" fillId="0" borderId="0" xfId="31" applyFont="1" applyFill="1" applyBorder="1" applyAlignment="1">
      <alignment horizontal="centerContinuous" wrapText="1"/>
    </xf>
    <xf numFmtId="0" fontId="49" fillId="0" borderId="0" xfId="31" applyFont="1" applyFill="1" applyBorder="1" applyAlignment="1">
      <alignment horizontal="center" wrapText="1"/>
    </xf>
    <xf numFmtId="0" fontId="33" fillId="0" borderId="14" xfId="31" applyFont="1" applyFill="1" applyBorder="1" applyAlignment="1">
      <alignment horizontal="center" wrapText="1"/>
    </xf>
    <xf numFmtId="0" fontId="33" fillId="0" borderId="14" xfId="31" applyFont="1" applyFill="1" applyBorder="1" applyAlignment="1">
      <alignment horizontal="centerContinuous" wrapText="1"/>
    </xf>
    <xf numFmtId="0" fontId="33" fillId="0" borderId="0" xfId="31" applyFont="1" applyFill="1" applyBorder="1" applyAlignment="1">
      <alignment horizontal="centerContinuous"/>
    </xf>
    <xf numFmtId="2" fontId="11" fillId="0" borderId="0" xfId="31" applyNumberFormat="1" applyFill="1" applyBorder="1"/>
    <xf numFmtId="0" fontId="11" fillId="0" borderId="0" xfId="39"/>
    <xf numFmtId="0" fontId="11" fillId="0" borderId="0" xfId="31" applyBorder="1"/>
    <xf numFmtId="0" fontId="47" fillId="0" borderId="0" xfId="31" applyFont="1" applyFill="1" applyAlignment="1">
      <alignment horizontal="center"/>
    </xf>
    <xf numFmtId="0" fontId="11" fillId="0" borderId="0" xfId="31" applyAlignment="1">
      <alignment horizontal="center"/>
    </xf>
    <xf numFmtId="0" fontId="33" fillId="0" borderId="14" xfId="31" applyFont="1" applyBorder="1" applyAlignment="1">
      <alignment horizontal="centerContinuous"/>
    </xf>
    <xf numFmtId="0" fontId="33" fillId="0" borderId="0" xfId="31" applyFont="1" applyBorder="1" applyAlignment="1">
      <alignment horizontal="centerContinuous"/>
    </xf>
    <xf numFmtId="0" fontId="33" fillId="0" borderId="0" xfId="31" applyFont="1" applyBorder="1" applyAlignment="1">
      <alignment horizontal="centerContinuous" vertical="center"/>
    </xf>
    <xf numFmtId="0" fontId="33" fillId="0" borderId="14" xfId="31" applyFont="1" applyBorder="1" applyAlignment="1">
      <alignment horizontal="center"/>
    </xf>
    <xf numFmtId="0" fontId="33" fillId="0" borderId="16" xfId="31" applyFont="1" applyFill="1" applyBorder="1" applyAlignment="1">
      <alignment horizontal="center"/>
    </xf>
    <xf numFmtId="0" fontId="33" fillId="0" borderId="16" xfId="31" applyFont="1" applyFill="1" applyBorder="1" applyAlignment="1">
      <alignment horizontal="centerContinuous"/>
    </xf>
    <xf numFmtId="0" fontId="33" fillId="0" borderId="14" xfId="31" applyFont="1" applyBorder="1" applyAlignment="1">
      <alignment horizontal="centerContinuous" vertical="center" wrapText="1"/>
    </xf>
    <xf numFmtId="0" fontId="33" fillId="0" borderId="14" xfId="31" applyFont="1" applyBorder="1" applyAlignment="1">
      <alignment horizontal="centerContinuous" wrapText="1"/>
    </xf>
    <xf numFmtId="0" fontId="33" fillId="0" borderId="0" xfId="31" applyFont="1" applyBorder="1" applyAlignment="1">
      <alignment horizontal="center"/>
    </xf>
    <xf numFmtId="0" fontId="33" fillId="0" borderId="0" xfId="31" applyFont="1" applyAlignment="1">
      <alignment horizontal="center"/>
    </xf>
    <xf numFmtId="2" fontId="11" fillId="0" borderId="0" xfId="31" applyNumberFormat="1" applyFill="1"/>
    <xf numFmtId="0" fontId="11" fillId="0" borderId="0" xfId="31" applyBorder="1" applyAlignment="1">
      <alignment horizontal="center"/>
    </xf>
    <xf numFmtId="43" fontId="11" fillId="0" borderId="0" xfId="31" applyNumberFormat="1"/>
    <xf numFmtId="0" fontId="11" fillId="0" borderId="0" xfId="31" applyFont="1" applyAlignment="1"/>
    <xf numFmtId="0" fontId="33" fillId="0" borderId="0" xfId="31" applyFont="1" applyAlignment="1"/>
    <xf numFmtId="0" fontId="11" fillId="0" borderId="0" xfId="0" applyFont="1" applyFill="1" applyAlignment="1">
      <alignment horizontal="center"/>
    </xf>
    <xf numFmtId="0" fontId="33" fillId="0" borderId="0" xfId="0" applyFont="1" applyFill="1" applyBorder="1" applyAlignment="1">
      <alignment horizontal="center"/>
    </xf>
    <xf numFmtId="167" fontId="11" fillId="0" borderId="0" xfId="0" applyNumberFormat="1" applyFont="1" applyFill="1" applyBorder="1" applyAlignment="1">
      <alignment horizontal="center"/>
    </xf>
    <xf numFmtId="167" fontId="33" fillId="0" borderId="0" xfId="0" applyNumberFormat="1" applyFont="1" applyFill="1" applyBorder="1" applyAlignment="1">
      <alignment horizontal="center"/>
    </xf>
    <xf numFmtId="167" fontId="11" fillId="0" borderId="0" xfId="0" applyNumberFormat="1" applyFont="1" applyFill="1" applyAlignment="1">
      <alignment horizontal="center"/>
    </xf>
    <xf numFmtId="9" fontId="11" fillId="0" borderId="0" xfId="192" applyFont="1"/>
    <xf numFmtId="2" fontId="11" fillId="0" borderId="0" xfId="31" applyNumberFormat="1"/>
    <xf numFmtId="0" fontId="11" fillId="27" borderId="0" xfId="31" applyFill="1" applyAlignment="1">
      <alignment horizontal="center"/>
    </xf>
    <xf numFmtId="0" fontId="47" fillId="0" borderId="0" xfId="31" applyFont="1" applyFill="1" applyBorder="1" applyAlignment="1"/>
    <xf numFmtId="9" fontId="33" fillId="0" borderId="0" xfId="90" applyFont="1" applyFill="1" applyAlignment="1"/>
    <xf numFmtId="0" fontId="11" fillId="0" borderId="0" xfId="31" applyBorder="1" applyAlignment="1">
      <alignment horizontal="left"/>
    </xf>
    <xf numFmtId="0" fontId="33" fillId="0" borderId="16" xfId="31" applyFont="1" applyBorder="1" applyAlignment="1">
      <alignment horizontal="left"/>
    </xf>
    <xf numFmtId="0" fontId="45" fillId="0" borderId="16" xfId="31" applyFont="1" applyBorder="1"/>
    <xf numFmtId="0" fontId="45" fillId="0" borderId="16" xfId="31" applyFont="1" applyBorder="1" applyAlignment="1">
      <alignment horizontal="center"/>
    </xf>
    <xf numFmtId="0" fontId="33" fillId="0" borderId="16" xfId="31" applyFont="1" applyBorder="1" applyAlignment="1">
      <alignment horizontal="center" wrapText="1"/>
    </xf>
    <xf numFmtId="0" fontId="33" fillId="0" borderId="16" xfId="31" applyFont="1" applyFill="1" applyBorder="1" applyAlignment="1">
      <alignment horizontal="center" wrapText="1"/>
    </xf>
    <xf numFmtId="0" fontId="45" fillId="0" borderId="0" xfId="31" applyFont="1" applyBorder="1"/>
    <xf numFmtId="0" fontId="45" fillId="0" borderId="0" xfId="31" applyFont="1" applyBorder="1" applyAlignment="1">
      <alignment horizontal="center"/>
    </xf>
    <xf numFmtId="0" fontId="33" fillId="0" borderId="0" xfId="31" applyFont="1" applyBorder="1" applyAlignment="1">
      <alignment horizontal="center" wrapText="1"/>
    </xf>
    <xf numFmtId="0" fontId="11" fillId="0" borderId="0" xfId="31" applyFill="1" applyAlignment="1">
      <alignment vertical="top"/>
    </xf>
    <xf numFmtId="0" fontId="11" fillId="0" borderId="0" xfId="31" applyFill="1" applyBorder="1" applyAlignment="1">
      <alignment horizontal="left" vertical="top"/>
    </xf>
    <xf numFmtId="168" fontId="11" fillId="0" borderId="0" xfId="31" applyNumberFormat="1" applyFill="1" applyAlignment="1">
      <alignment horizontal="center" vertical="top"/>
    </xf>
    <xf numFmtId="10" fontId="11" fillId="0" borderId="0" xfId="90" applyNumberFormat="1" applyFont="1" applyFill="1" applyAlignment="1">
      <alignment horizontal="center" vertical="top"/>
    </xf>
    <xf numFmtId="0" fontId="11" fillId="0" borderId="0" xfId="31" applyFill="1" applyAlignment="1">
      <alignment vertical="top" wrapText="1"/>
    </xf>
    <xf numFmtId="0" fontId="11" fillId="0" borderId="0" xfId="31" applyFill="1" applyBorder="1" applyAlignment="1">
      <alignment vertical="top"/>
    </xf>
    <xf numFmtId="0" fontId="11" fillId="0" borderId="0" xfId="31" applyFill="1" applyAlignment="1">
      <alignment horizontal="left" vertical="top"/>
    </xf>
    <xf numFmtId="168" fontId="11" fillId="0" borderId="0" xfId="31" applyNumberFormat="1" applyAlignment="1">
      <alignment horizontal="center"/>
    </xf>
    <xf numFmtId="168" fontId="33" fillId="0" borderId="0" xfId="31" applyNumberFormat="1" applyFont="1" applyAlignment="1">
      <alignment horizontal="center"/>
    </xf>
    <xf numFmtId="10" fontId="33" fillId="0" borderId="0" xfId="90" applyNumberFormat="1" applyFont="1" applyAlignment="1">
      <alignment horizontal="center"/>
    </xf>
    <xf numFmtId="0" fontId="52" fillId="0" borderId="0" xfId="31" applyFont="1" applyAlignment="1">
      <alignment horizontal="right"/>
    </xf>
    <xf numFmtId="2" fontId="11" fillId="0" borderId="0" xfId="31" applyNumberFormat="1" applyFont="1" applyAlignment="1">
      <alignment horizontal="center"/>
    </xf>
    <xf numFmtId="2" fontId="11" fillId="0" borderId="0" xfId="31" applyNumberFormat="1" applyAlignment="1">
      <alignment horizontal="center"/>
    </xf>
    <xf numFmtId="0" fontId="33" fillId="0" borderId="14" xfId="31" applyFont="1" applyFill="1" applyBorder="1" applyAlignment="1">
      <alignment horizontal="left"/>
    </xf>
    <xf numFmtId="0" fontId="11" fillId="0" borderId="14" xfId="31" applyFont="1" applyFill="1" applyBorder="1" applyAlignment="1">
      <alignment horizontal="left"/>
    </xf>
    <xf numFmtId="0" fontId="11" fillId="0" borderId="14" xfId="31" applyFont="1" applyFill="1" applyBorder="1" applyAlignment="1">
      <alignment horizontal="centerContinuous"/>
    </xf>
    <xf numFmtId="0" fontId="11" fillId="0" borderId="14" xfId="31" applyFont="1" applyFill="1" applyBorder="1" applyAlignment="1">
      <alignment horizontal="center"/>
    </xf>
    <xf numFmtId="2" fontId="11" fillId="0" borderId="14" xfId="31" applyNumberFormat="1" applyFont="1" applyFill="1" applyBorder="1" applyAlignment="1">
      <alignment horizontal="center"/>
    </xf>
    <xf numFmtId="0" fontId="11" fillId="0" borderId="0" xfId="31" applyFont="1" applyFill="1" applyAlignment="1">
      <alignment wrapText="1"/>
    </xf>
    <xf numFmtId="2" fontId="33" fillId="0" borderId="0" xfId="31" applyNumberFormat="1" applyFont="1" applyFill="1" applyBorder="1" applyAlignment="1">
      <alignment horizontal="center" wrapText="1"/>
    </xf>
    <xf numFmtId="0" fontId="51" fillId="0" borderId="0" xfId="31" applyFont="1" applyFill="1" applyBorder="1" applyAlignment="1">
      <alignment horizontal="center" wrapText="1"/>
    </xf>
    <xf numFmtId="0" fontId="53" fillId="0" borderId="0" xfId="31" applyFont="1" applyFill="1" applyBorder="1" applyAlignment="1">
      <alignment wrapText="1"/>
    </xf>
    <xf numFmtId="0" fontId="53" fillId="0" borderId="0" xfId="31" applyFont="1" applyFill="1" applyBorder="1" applyAlignment="1">
      <alignment horizontal="left" wrapText="1"/>
    </xf>
    <xf numFmtId="0" fontId="49" fillId="0" borderId="0" xfId="31" applyFont="1" applyFill="1" applyBorder="1" applyAlignment="1">
      <alignment horizontal="left" wrapText="1"/>
    </xf>
    <xf numFmtId="0" fontId="33" fillId="0" borderId="0" xfId="31" applyFont="1" applyFill="1" applyBorder="1" applyAlignment="1">
      <alignment horizontal="center" vertical="center" wrapText="1"/>
    </xf>
    <xf numFmtId="0" fontId="11" fillId="0" borderId="0" xfId="31" applyFont="1" applyFill="1" applyBorder="1" applyAlignment="1">
      <alignment horizontal="center" vertical="center" wrapText="1"/>
    </xf>
    <xf numFmtId="0" fontId="53" fillId="0" borderId="0" xfId="31" applyFont="1" applyFill="1" applyBorder="1" applyAlignment="1">
      <alignment horizontal="center" vertical="center" wrapText="1"/>
    </xf>
    <xf numFmtId="2" fontId="53" fillId="0" borderId="0" xfId="31" applyNumberFormat="1" applyFont="1" applyFill="1" applyBorder="1" applyAlignment="1">
      <alignment horizontal="center" wrapText="1"/>
    </xf>
    <xf numFmtId="0" fontId="53" fillId="0" borderId="0" xfId="31" applyFont="1" applyFill="1" applyBorder="1" applyAlignment="1">
      <alignment horizontal="centerContinuous" wrapText="1"/>
    </xf>
    <xf numFmtId="0" fontId="53" fillId="0" borderId="0" xfId="31" applyFont="1" applyFill="1" applyBorder="1" applyAlignment="1">
      <alignment horizontal="center" wrapText="1"/>
    </xf>
    <xf numFmtId="0" fontId="53" fillId="0" borderId="0" xfId="31" applyFont="1" applyFill="1" applyAlignment="1">
      <alignment wrapText="1"/>
    </xf>
    <xf numFmtId="0" fontId="49" fillId="0" borderId="0" xfId="31" applyFont="1" applyFill="1" applyBorder="1" applyAlignment="1">
      <alignment wrapText="1"/>
    </xf>
    <xf numFmtId="0" fontId="49" fillId="0" borderId="0" xfId="31" applyFont="1" applyFill="1" applyBorder="1" applyAlignment="1">
      <alignment horizontal="center"/>
    </xf>
    <xf numFmtId="2" fontId="49" fillId="0" borderId="0" xfId="31" applyNumberFormat="1" applyFont="1" applyFill="1" applyBorder="1" applyAlignment="1">
      <alignment horizontal="center" wrapText="1"/>
    </xf>
    <xf numFmtId="0" fontId="49" fillId="0" borderId="0" xfId="31" applyFont="1" applyFill="1" applyAlignment="1">
      <alignment wrapText="1"/>
    </xf>
    <xf numFmtId="0" fontId="11" fillId="0" borderId="14" xfId="31" applyFont="1" applyFill="1" applyBorder="1" applyAlignment="1">
      <alignment wrapText="1"/>
    </xf>
    <xf numFmtId="0" fontId="33" fillId="0" borderId="14" xfId="31" applyFont="1" applyFill="1" applyBorder="1" applyAlignment="1">
      <alignment horizontal="left" wrapText="1"/>
    </xf>
    <xf numFmtId="0" fontId="51" fillId="0" borderId="14" xfId="31" applyFont="1" applyFill="1" applyBorder="1" applyAlignment="1">
      <alignment horizontal="left" wrapText="1"/>
    </xf>
    <xf numFmtId="0" fontId="33" fillId="0" borderId="0" xfId="31" applyFont="1" applyFill="1" applyBorder="1" applyAlignment="1">
      <alignment horizontal="left" wrapText="1"/>
    </xf>
    <xf numFmtId="0" fontId="11" fillId="0" borderId="0" xfId="31" applyFont="1" applyFill="1" applyBorder="1" applyAlignment="1">
      <alignment horizontal="left" wrapText="1"/>
    </xf>
    <xf numFmtId="0" fontId="33" fillId="0" borderId="0" xfId="31" applyFont="1" applyFill="1" applyAlignment="1">
      <alignment horizontal="centerContinuous" wrapText="1"/>
    </xf>
    <xf numFmtId="0" fontId="33" fillId="0" borderId="0" xfId="31" applyFont="1" applyFill="1" applyAlignment="1"/>
    <xf numFmtId="2" fontId="11" fillId="0" borderId="0" xfId="90" applyNumberFormat="1" applyFont="1" applyFill="1" applyAlignment="1">
      <alignment horizontal="center"/>
    </xf>
    <xf numFmtId="2" fontId="11" fillId="0" borderId="0" xfId="31" applyNumberFormat="1" applyFont="1" applyFill="1"/>
    <xf numFmtId="2" fontId="11" fillId="0" borderId="0" xfId="2" applyNumberFormat="1" applyFont="1" applyFill="1" applyAlignment="1">
      <alignment horizontal="center"/>
    </xf>
    <xf numFmtId="10" fontId="11" fillId="0" borderId="0" xfId="31" applyNumberFormat="1" applyFont="1" applyFill="1" applyAlignment="1">
      <alignment horizontal="center"/>
    </xf>
    <xf numFmtId="10" fontId="11" fillId="0" borderId="0" xfId="90" applyNumberFormat="1" applyFont="1" applyFill="1" applyBorder="1" applyAlignment="1">
      <alignment horizontal="center"/>
    </xf>
    <xf numFmtId="166" fontId="11" fillId="0" borderId="0" xfId="90" applyNumberFormat="1" applyFont="1" applyFill="1" applyBorder="1" applyAlignment="1">
      <alignment horizontal="center"/>
    </xf>
    <xf numFmtId="43" fontId="11" fillId="0" borderId="0" xfId="2" applyFont="1" applyFill="1" applyAlignment="1">
      <alignment horizontal="center"/>
    </xf>
    <xf numFmtId="10" fontId="33" fillId="0" borderId="0" xfId="90" applyNumberFormat="1" applyFont="1" applyFill="1" applyAlignment="1">
      <alignment horizontal="center"/>
    </xf>
    <xf numFmtId="43" fontId="11" fillId="0" borderId="0" xfId="2" applyFont="1" applyFill="1" applyBorder="1"/>
    <xf numFmtId="167" fontId="11" fillId="0" borderId="0" xfId="2" applyNumberFormat="1" applyFont="1" applyFill="1" applyBorder="1"/>
    <xf numFmtId="0" fontId="33" fillId="0" borderId="0" xfId="31" applyFont="1" applyFill="1" applyAlignment="1">
      <alignment horizontal="left"/>
    </xf>
    <xf numFmtId="2" fontId="11" fillId="0" borderId="0" xfId="31" applyNumberFormat="1" applyFont="1" applyFill="1" applyAlignment="1">
      <alignment horizontal="center"/>
    </xf>
    <xf numFmtId="0" fontId="52" fillId="0" borderId="0" xfId="31" applyFont="1" applyFill="1" applyAlignment="1">
      <alignment vertical="top"/>
    </xf>
    <xf numFmtId="0" fontId="52" fillId="0" borderId="0" xfId="31" applyFont="1" applyFill="1"/>
    <xf numFmtId="0" fontId="52" fillId="0" borderId="0" xfId="31" quotePrefix="1" applyFont="1" applyFill="1" applyAlignment="1">
      <alignment horizontal="center"/>
    </xf>
    <xf numFmtId="0" fontId="11" fillId="0" borderId="0" xfId="31" applyFont="1" applyFill="1" applyAlignment="1">
      <alignment vertical="top" wrapText="1"/>
    </xf>
    <xf numFmtId="0" fontId="11" fillId="0" borderId="0" xfId="31" applyAlignment="1">
      <alignment vertical="top" wrapText="1"/>
    </xf>
    <xf numFmtId="0" fontId="11" fillId="0" borderId="0" xfId="31" applyFont="1" applyAlignment="1">
      <alignment vertical="top" wrapText="1"/>
    </xf>
    <xf numFmtId="0" fontId="11" fillId="0" borderId="0" xfId="31" applyAlignment="1">
      <alignment horizontal="center" vertical="top" wrapText="1"/>
    </xf>
    <xf numFmtId="2" fontId="11" fillId="0" borderId="0" xfId="31" applyNumberFormat="1" applyAlignment="1">
      <alignment horizontal="center" vertical="top" wrapText="1"/>
    </xf>
    <xf numFmtId="0" fontId="11" fillId="0" borderId="0" xfId="31" applyFont="1" applyFill="1" applyAlignment="1">
      <alignment horizontal="left" vertical="top" wrapText="1"/>
    </xf>
    <xf numFmtId="165" fontId="11" fillId="0" borderId="0" xfId="31" applyNumberFormat="1" applyFont="1" applyFill="1"/>
    <xf numFmtId="0" fontId="11" fillId="0" borderId="0" xfId="31" applyFont="1" applyFill="1" applyAlignment="1">
      <alignment horizontal="right"/>
    </xf>
    <xf numFmtId="2" fontId="11" fillId="0" borderId="0" xfId="31" applyNumberFormat="1" applyFont="1" applyFill="1" applyAlignment="1" applyProtection="1">
      <alignment horizontal="center"/>
    </xf>
    <xf numFmtId="2" fontId="11" fillId="0" borderId="0" xfId="31" applyNumberFormat="1" applyFont="1" applyFill="1" applyProtection="1"/>
    <xf numFmtId="0" fontId="11" fillId="0" borderId="0" xfId="31" applyFont="1" applyFill="1" applyBorder="1" applyAlignment="1">
      <alignment horizontal="left"/>
    </xf>
    <xf numFmtId="0" fontId="54" fillId="0" borderId="0" xfId="31" applyFont="1" applyFill="1" applyBorder="1" applyAlignment="1">
      <alignment horizontal="left"/>
    </xf>
    <xf numFmtId="165" fontId="11" fillId="0" borderId="0" xfId="31" applyNumberFormat="1" applyFill="1"/>
    <xf numFmtId="2" fontId="11" fillId="0" borderId="0" xfId="31" applyNumberFormat="1" applyFill="1" applyAlignment="1">
      <alignment horizontal="center"/>
    </xf>
    <xf numFmtId="0" fontId="11" fillId="0" borderId="0" xfId="31" applyFill="1" applyAlignment="1">
      <alignment horizontal="left"/>
    </xf>
    <xf numFmtId="0" fontId="11" fillId="0" borderId="0" xfId="31" applyFill="1" applyAlignment="1">
      <alignment horizontal="center"/>
    </xf>
    <xf numFmtId="0" fontId="11" fillId="0" borderId="14" xfId="31" applyFill="1" applyBorder="1"/>
    <xf numFmtId="0" fontId="55" fillId="0" borderId="14" xfId="31" applyFont="1" applyFill="1" applyBorder="1" applyAlignment="1">
      <alignment horizontal="centerContinuous"/>
    </xf>
    <xf numFmtId="0" fontId="11" fillId="0" borderId="14" xfId="31" applyFill="1" applyBorder="1" applyAlignment="1">
      <alignment horizontal="centerContinuous"/>
    </xf>
    <xf numFmtId="0" fontId="11" fillId="0" borderId="14" xfId="31" applyFill="1" applyBorder="1" applyAlignment="1">
      <alignment horizontal="center"/>
    </xf>
    <xf numFmtId="0" fontId="11" fillId="0" borderId="0" xfId="31" applyFill="1" applyBorder="1"/>
    <xf numFmtId="0" fontId="33" fillId="0" borderId="0" xfId="31" applyFont="1" applyFill="1" applyBorder="1" applyAlignment="1"/>
    <xf numFmtId="10" fontId="11" fillId="0" borderId="0" xfId="90" applyNumberFormat="1" applyFont="1" applyFill="1" applyBorder="1" applyAlignment="1">
      <alignment horizontal="right"/>
    </xf>
    <xf numFmtId="10" fontId="0" fillId="0" borderId="0" xfId="90" applyNumberFormat="1" applyFont="1" applyFill="1" applyAlignment="1">
      <alignment horizontal="center"/>
    </xf>
    <xf numFmtId="10" fontId="33" fillId="0" borderId="0" xfId="90" applyNumberFormat="1" applyFont="1" applyFill="1" applyBorder="1" applyAlignment="1">
      <alignment horizontal="center"/>
    </xf>
    <xf numFmtId="10" fontId="0" fillId="0" borderId="0" xfId="90" applyNumberFormat="1" applyFont="1" applyFill="1" applyBorder="1"/>
    <xf numFmtId="10" fontId="33" fillId="0" borderId="0" xfId="90" applyNumberFormat="1" applyFont="1" applyFill="1" applyBorder="1" applyAlignment="1">
      <alignment horizontal="centerContinuous"/>
    </xf>
    <xf numFmtId="10" fontId="33" fillId="0" borderId="0" xfId="31" applyNumberFormat="1" applyFont="1" applyFill="1" applyBorder="1" applyAlignment="1">
      <alignment horizontal="center"/>
    </xf>
    <xf numFmtId="0" fontId="52" fillId="0" borderId="0" xfId="31" applyFont="1" applyFill="1" applyAlignment="1">
      <alignment horizontal="right"/>
    </xf>
    <xf numFmtId="0" fontId="52" fillId="0" borderId="0" xfId="31" applyFont="1" applyFill="1" applyBorder="1" applyAlignment="1"/>
    <xf numFmtId="164" fontId="11" fillId="0" borderId="0" xfId="31" applyNumberFormat="1" applyFill="1" applyAlignment="1">
      <alignment horizontal="center"/>
    </xf>
    <xf numFmtId="164" fontId="11" fillId="0" borderId="0" xfId="31" applyNumberFormat="1" applyFill="1"/>
    <xf numFmtId="0" fontId="11" fillId="0" borderId="14" xfId="1" applyBorder="1"/>
    <xf numFmtId="0" fontId="33" fillId="0" borderId="14" xfId="1" applyFont="1" applyBorder="1" applyAlignment="1">
      <alignment horizontal="center"/>
    </xf>
    <xf numFmtId="0" fontId="13" fillId="0" borderId="14" xfId="49" applyBorder="1" applyAlignment="1">
      <alignment horizontal="center"/>
    </xf>
    <xf numFmtId="0" fontId="11" fillId="0" borderId="0" xfId="1" applyBorder="1"/>
    <xf numFmtId="0" fontId="33" fillId="0" borderId="0" xfId="1" applyFont="1"/>
    <xf numFmtId="0" fontId="33" fillId="0" borderId="0" xfId="1" applyFont="1" applyAlignment="1">
      <alignment horizontal="centerContinuous"/>
    </xf>
    <xf numFmtId="0" fontId="11" fillId="0" borderId="0" xfId="1" applyAlignment="1">
      <alignment wrapText="1"/>
    </xf>
    <xf numFmtId="0" fontId="11" fillId="0" borderId="0" xfId="1" applyBorder="1" applyAlignment="1">
      <alignment wrapText="1"/>
    </xf>
    <xf numFmtId="0" fontId="33" fillId="0" borderId="0" xfId="1" applyFont="1" applyAlignment="1">
      <alignment wrapText="1"/>
    </xf>
    <xf numFmtId="0" fontId="33" fillId="0" borderId="14" xfId="1" applyFont="1" applyBorder="1" applyAlignment="1">
      <alignment wrapText="1"/>
    </xf>
    <xf numFmtId="0" fontId="33" fillId="0" borderId="0" xfId="1" applyFont="1" applyBorder="1" applyAlignment="1">
      <alignment horizontal="center"/>
    </xf>
    <xf numFmtId="0" fontId="33" fillId="0" borderId="0" xfId="1" applyFont="1" applyAlignment="1">
      <alignment horizontal="center"/>
    </xf>
    <xf numFmtId="0" fontId="33" fillId="0" borderId="16" xfId="1" applyFont="1" applyBorder="1" applyAlignment="1">
      <alignment horizontal="center"/>
    </xf>
    <xf numFmtId="0" fontId="33" fillId="0" borderId="0" xfId="1" applyFont="1" applyBorder="1"/>
    <xf numFmtId="0" fontId="33" fillId="0" borderId="16" xfId="1" applyFont="1" applyBorder="1"/>
    <xf numFmtId="0" fontId="49" fillId="0" borderId="0" xfId="1" applyFont="1" applyAlignment="1">
      <alignment wrapText="1"/>
    </xf>
    <xf numFmtId="0" fontId="49" fillId="0" borderId="0" xfId="1" applyFont="1" applyBorder="1" applyAlignment="1">
      <alignment horizontal="center" wrapText="1"/>
    </xf>
    <xf numFmtId="0" fontId="49" fillId="0" borderId="0" xfId="1" applyFont="1" applyAlignment="1">
      <alignment horizontal="center" wrapText="1"/>
    </xf>
    <xf numFmtId="0" fontId="49" fillId="0" borderId="0" xfId="1" applyFont="1" applyBorder="1" applyAlignment="1">
      <alignment horizontal="center" vertical="center" wrapText="1"/>
    </xf>
    <xf numFmtId="0" fontId="49" fillId="0" borderId="0" xfId="1" applyFont="1" applyBorder="1" applyAlignment="1">
      <alignment vertical="center" wrapText="1"/>
    </xf>
    <xf numFmtId="0" fontId="11" fillId="0" borderId="0" xfId="1" applyFont="1" applyBorder="1" applyAlignment="1">
      <alignment horizontal="center" vertical="center" wrapText="1"/>
    </xf>
    <xf numFmtId="0" fontId="33" fillId="0" borderId="0" xfId="1" applyFont="1" applyFill="1" applyAlignment="1">
      <alignment horizontal="center"/>
    </xf>
    <xf numFmtId="10" fontId="11" fillId="0" borderId="0" xfId="1" applyNumberFormat="1" applyAlignment="1">
      <alignment horizontal="center"/>
    </xf>
    <xf numFmtId="0" fontId="11" fillId="0" borderId="0" xfId="1" applyFont="1"/>
    <xf numFmtId="10" fontId="11" fillId="0" borderId="0" xfId="1" applyNumberFormat="1" applyFill="1" applyAlignment="1">
      <alignment horizontal="center"/>
    </xf>
    <xf numFmtId="10" fontId="11" fillId="0" borderId="0" xfId="1" applyNumberFormat="1"/>
    <xf numFmtId="169" fontId="11" fillId="0" borderId="0" xfId="1" applyNumberFormat="1"/>
    <xf numFmtId="10" fontId="33" fillId="0" borderId="0" xfId="1" applyNumberFormat="1" applyFont="1" applyAlignment="1">
      <alignment horizontal="center"/>
    </xf>
    <xf numFmtId="0" fontId="52" fillId="0" borderId="0" xfId="1" applyFont="1"/>
    <xf numFmtId="0" fontId="11" fillId="0" borderId="0" xfId="63"/>
    <xf numFmtId="0" fontId="33" fillId="0" borderId="0" xfId="63" applyFont="1" applyAlignment="1">
      <alignment horizontal="center"/>
    </xf>
    <xf numFmtId="14" fontId="11" fillId="0" borderId="0" xfId="63" applyNumberFormat="1"/>
    <xf numFmtId="0" fontId="33" fillId="0" borderId="14" xfId="63" applyFont="1" applyBorder="1" applyAlignment="1">
      <alignment horizontal="center"/>
    </xf>
    <xf numFmtId="0" fontId="33" fillId="0" borderId="0" xfId="63" applyFont="1"/>
    <xf numFmtId="0" fontId="33" fillId="0" borderId="14" xfId="63" applyFont="1" applyBorder="1" applyAlignment="1">
      <alignment horizontal="center" vertical="center"/>
    </xf>
    <xf numFmtId="0" fontId="11" fillId="0" borderId="16" xfId="63" applyFont="1" applyBorder="1" applyAlignment="1">
      <alignment horizontal="center"/>
    </xf>
    <xf numFmtId="0" fontId="11" fillId="0" borderId="0" xfId="63" applyFont="1"/>
    <xf numFmtId="0" fontId="11" fillId="0" borderId="16" xfId="36" applyFont="1" applyBorder="1" applyAlignment="1">
      <alignment horizontal="center"/>
    </xf>
    <xf numFmtId="49" fontId="11" fillId="0" borderId="16" xfId="63" applyNumberFormat="1" applyFont="1" applyBorder="1" applyAlignment="1">
      <alignment horizontal="center"/>
    </xf>
    <xf numFmtId="10" fontId="11" fillId="0" borderId="0" xfId="90" applyNumberFormat="1" applyFill="1" applyAlignment="1">
      <alignment horizontal="center"/>
    </xf>
    <xf numFmtId="10" fontId="11" fillId="0" borderId="0" xfId="90" applyNumberFormat="1" applyFill="1"/>
    <xf numFmtId="10" fontId="11" fillId="0" borderId="0" xfId="90" applyNumberFormat="1"/>
    <xf numFmtId="0" fontId="52" fillId="0" borderId="0" xfId="63" applyFont="1"/>
    <xf numFmtId="0" fontId="11" fillId="0" borderId="0" xfId="63" applyFont="1" applyAlignment="1">
      <alignment wrapText="1"/>
    </xf>
    <xf numFmtId="0" fontId="11" fillId="0" borderId="0" xfId="63" applyFont="1" applyAlignment="1">
      <alignment horizontal="left"/>
    </xf>
    <xf numFmtId="0" fontId="11" fillId="0" borderId="0" xfId="63" applyFont="1" applyFill="1" applyAlignment="1">
      <alignment wrapText="1"/>
    </xf>
    <xf numFmtId="0" fontId="11" fillId="0" borderId="0" xfId="31" applyFont="1" applyAlignment="1">
      <alignment horizontal="left"/>
    </xf>
    <xf numFmtId="14" fontId="11" fillId="0" borderId="0" xfId="31" applyNumberFormat="1" applyFont="1" applyFill="1"/>
    <xf numFmtId="0" fontId="33" fillId="0" borderId="14" xfId="31" applyFont="1" applyFill="1" applyBorder="1" applyAlignment="1">
      <alignment horizontal="center" vertical="center" wrapText="1"/>
    </xf>
    <xf numFmtId="0" fontId="33" fillId="0" borderId="0" xfId="31" applyFont="1" applyFill="1" applyBorder="1" applyAlignment="1">
      <alignment horizontal="left"/>
    </xf>
    <xf numFmtId="0" fontId="33" fillId="0" borderId="0" xfId="31" applyFont="1" applyFill="1" applyBorder="1" applyAlignment="1">
      <alignment horizontal="center" vertical="center"/>
    </xf>
    <xf numFmtId="1" fontId="11" fillId="0" borderId="0" xfId="1" applyNumberFormat="1" applyFont="1" applyAlignment="1">
      <alignment horizontal="left"/>
    </xf>
    <xf numFmtId="2" fontId="11" fillId="0" borderId="0" xfId="2" applyNumberFormat="1" applyFont="1" applyFill="1" applyBorder="1" applyAlignment="1">
      <alignment horizontal="center"/>
    </xf>
    <xf numFmtId="0" fontId="11" fillId="0" borderId="0" xfId="193" applyFont="1" applyFill="1" applyBorder="1" applyAlignment="1">
      <alignment horizontal="justify"/>
    </xf>
    <xf numFmtId="0" fontId="33" fillId="0" borderId="0" xfId="193" applyFont="1" applyFill="1" applyBorder="1" applyAlignment="1">
      <alignment horizontal="left"/>
    </xf>
    <xf numFmtId="0" fontId="11" fillId="0" borderId="0" xfId="193" applyFont="1" applyFill="1" applyBorder="1" applyAlignment="1">
      <alignment horizontal="left"/>
    </xf>
    <xf numFmtId="0" fontId="11" fillId="0" borderId="0" xfId="194" applyFont="1" applyFill="1" applyBorder="1" applyAlignment="1">
      <alignment horizontal="left"/>
    </xf>
    <xf numFmtId="0" fontId="11" fillId="0" borderId="0" xfId="31" applyFont="1" applyAlignment="1">
      <alignment wrapText="1"/>
    </xf>
    <xf numFmtId="0" fontId="52" fillId="0" borderId="0" xfId="31" applyFont="1" applyFill="1" applyAlignment="1">
      <alignment horizontal="right" wrapText="1"/>
    </xf>
    <xf numFmtId="0" fontId="11" fillId="0" borderId="0" xfId="31" applyFont="1" applyAlignment="1">
      <alignment horizontal="centerContinuous"/>
    </xf>
    <xf numFmtId="0" fontId="11" fillId="0" borderId="14" xfId="31" applyBorder="1"/>
    <xf numFmtId="0" fontId="11" fillId="0" borderId="14" xfId="31" applyFont="1" applyBorder="1"/>
    <xf numFmtId="10" fontId="11" fillId="0" borderId="14" xfId="31" applyNumberFormat="1" applyBorder="1"/>
    <xf numFmtId="0" fontId="33" fillId="0" borderId="0" xfId="31" applyFont="1" applyAlignment="1">
      <alignment horizontal="center" vertical="top"/>
    </xf>
    <xf numFmtId="10" fontId="46" fillId="0" borderId="0" xfId="90" applyNumberFormat="1" applyFont="1" applyFill="1" applyAlignment="1">
      <alignment horizontal="center"/>
    </xf>
    <xf numFmtId="10" fontId="46" fillId="0" borderId="0" xfId="90" applyNumberFormat="1" applyFont="1" applyFill="1" applyBorder="1" applyAlignment="1">
      <alignment horizontal="center"/>
    </xf>
    <xf numFmtId="10" fontId="46" fillId="0" borderId="0" xfId="90" applyNumberFormat="1" applyFont="1" applyFill="1"/>
    <xf numFmtId="0" fontId="42" fillId="0" borderId="0" xfId="0" applyFont="1"/>
    <xf numFmtId="0" fontId="0" fillId="0" borderId="0" xfId="0" applyAlignment="1">
      <alignment wrapText="1"/>
    </xf>
    <xf numFmtId="0" fontId="0" fillId="26" borderId="6" xfId="0" applyFill="1" applyBorder="1"/>
    <xf numFmtId="0" fontId="0" fillId="26" borderId="0" xfId="0" applyFill="1" applyBorder="1"/>
    <xf numFmtId="0" fontId="0" fillId="26" borderId="8" xfId="0" applyFill="1" applyBorder="1"/>
    <xf numFmtId="0" fontId="0" fillId="26" borderId="14" xfId="0" applyFill="1" applyBorder="1"/>
    <xf numFmtId="0" fontId="43" fillId="0" borderId="10" xfId="0" applyFont="1" applyBorder="1" applyAlignment="1"/>
    <xf numFmtId="0" fontId="0" fillId="0" borderId="11" xfId="0" applyBorder="1" applyAlignment="1">
      <alignment horizontal="right"/>
    </xf>
    <xf numFmtId="0" fontId="0" fillId="0" borderId="12" xfId="0" applyBorder="1" applyAlignment="1">
      <alignment horizontal="right"/>
    </xf>
    <xf numFmtId="0" fontId="0" fillId="0" borderId="0" xfId="0" applyAlignment="1"/>
    <xf numFmtId="0" fontId="0" fillId="26" borderId="4" xfId="0" applyFill="1" applyBorder="1" applyAlignment="1"/>
    <xf numFmtId="0" fontId="0" fillId="26" borderId="13" xfId="0" applyFill="1" applyBorder="1" applyAlignment="1"/>
    <xf numFmtId="0" fontId="0" fillId="26" borderId="5" xfId="0" applyFill="1" applyBorder="1" applyAlignment="1"/>
    <xf numFmtId="0" fontId="0" fillId="26" borderId="8" xfId="0" applyFill="1" applyBorder="1" applyAlignment="1">
      <alignment horizontal="right"/>
    </xf>
    <xf numFmtId="0" fontId="0" fillId="26" borderId="14" xfId="0" applyFill="1" applyBorder="1" applyAlignment="1">
      <alignment horizontal="right"/>
    </xf>
    <xf numFmtId="0" fontId="0" fillId="26" borderId="9" xfId="0" applyFill="1" applyBorder="1" applyAlignment="1">
      <alignment horizontal="right"/>
    </xf>
    <xf numFmtId="3" fontId="0" fillId="26" borderId="13" xfId="0" applyNumberFormat="1" applyFill="1" applyBorder="1" applyAlignment="1">
      <alignment horizontal="right"/>
    </xf>
    <xf numFmtId="3" fontId="0" fillId="26" borderId="5" xfId="0" applyNumberFormat="1" applyFill="1" applyBorder="1" applyAlignment="1">
      <alignment horizontal="right"/>
    </xf>
    <xf numFmtId="3" fontId="0" fillId="26" borderId="0" xfId="0" applyNumberFormat="1" applyFill="1" applyBorder="1" applyAlignment="1">
      <alignment horizontal="right"/>
    </xf>
    <xf numFmtId="3" fontId="0" fillId="26" borderId="7" xfId="0" applyNumberFormat="1" applyFill="1" applyBorder="1" applyAlignment="1">
      <alignment horizontal="right"/>
    </xf>
    <xf numFmtId="0" fontId="0" fillId="26" borderId="7" xfId="0" applyFill="1" applyBorder="1"/>
    <xf numFmtId="0" fontId="0" fillId="26" borderId="9" xfId="0" applyFill="1" applyBorder="1"/>
    <xf numFmtId="10" fontId="11" fillId="0" borderId="0" xfId="192" applyNumberFormat="1" applyFont="1"/>
    <xf numFmtId="10" fontId="33" fillId="0" borderId="0" xfId="192" applyNumberFormat="1" applyFont="1"/>
    <xf numFmtId="10" fontId="11" fillId="0" borderId="0" xfId="31" applyNumberFormat="1" applyFont="1" applyAlignment="1">
      <alignment horizontal="center"/>
    </xf>
    <xf numFmtId="10" fontId="11" fillId="0" borderId="0" xfId="63" applyNumberFormat="1" applyAlignment="1"/>
    <xf numFmtId="0" fontId="33" fillId="0" borderId="14" xfId="31" applyFont="1" applyFill="1" applyBorder="1" applyAlignment="1">
      <alignment horizontal="center"/>
    </xf>
    <xf numFmtId="0" fontId="11" fillId="0" borderId="0" xfId="63" applyFont="1" applyFill="1" applyAlignment="1"/>
    <xf numFmtId="167" fontId="33" fillId="0" borderId="0" xfId="31" applyNumberFormat="1" applyFont="1" applyFill="1" applyAlignment="1">
      <alignment horizontal="center"/>
    </xf>
    <xf numFmtId="0" fontId="57" fillId="28" borderId="0" xfId="31" applyNumberFormat="1" applyFont="1" applyFill="1" applyAlignment="1">
      <alignment horizontal="right"/>
    </xf>
    <xf numFmtId="0" fontId="58" fillId="0" borderId="13" xfId="31" applyFont="1" applyBorder="1"/>
    <xf numFmtId="0" fontId="48" fillId="0" borderId="0" xfId="31" applyFont="1" applyBorder="1"/>
    <xf numFmtId="0" fontId="58" fillId="0" borderId="0" xfId="31" applyFont="1"/>
    <xf numFmtId="0" fontId="48" fillId="0" borderId="0" xfId="31" applyFont="1"/>
    <xf numFmtId="0" fontId="58" fillId="0" borderId="0" xfId="31" applyFont="1" applyFill="1" applyBorder="1"/>
    <xf numFmtId="0" fontId="48" fillId="0" borderId="0" xfId="31" applyFont="1" applyFill="1" applyBorder="1"/>
    <xf numFmtId="0" fontId="58" fillId="0" borderId="0" xfId="31" applyFont="1" applyBorder="1"/>
    <xf numFmtId="2" fontId="57" fillId="28" borderId="0" xfId="31" applyNumberFormat="1" applyFont="1" applyFill="1" applyAlignment="1">
      <alignment horizontal="right"/>
    </xf>
    <xf numFmtId="166" fontId="11" fillId="0" borderId="0" xfId="2" applyNumberFormat="1" applyFont="1" applyFill="1" applyAlignment="1">
      <alignment horizontal="center"/>
    </xf>
    <xf numFmtId="44" fontId="11" fillId="0" borderId="0" xfId="191" applyFont="1" applyFill="1" applyAlignment="1">
      <alignment horizontal="center"/>
    </xf>
    <xf numFmtId="10" fontId="11" fillId="0" borderId="0" xfId="90" applyNumberFormat="1" applyFont="1" applyFill="1" applyAlignment="1">
      <alignment horizontal="center"/>
    </xf>
    <xf numFmtId="167" fontId="33" fillId="0" borderId="0" xfId="90" applyNumberFormat="1" applyFont="1" applyFill="1" applyAlignment="1">
      <alignment horizontal="center"/>
    </xf>
    <xf numFmtId="167" fontId="33" fillId="0" borderId="0" xfId="2" applyNumberFormat="1" applyFont="1" applyFill="1" applyAlignment="1">
      <alignment horizontal="center"/>
    </xf>
    <xf numFmtId="39" fontId="33" fillId="0" borderId="0" xfId="2" applyNumberFormat="1" applyFont="1" applyFill="1" applyAlignment="1">
      <alignment horizontal="center"/>
    </xf>
    <xf numFmtId="2" fontId="33" fillId="0" borderId="0" xfId="2" applyNumberFormat="1" applyFont="1" applyFill="1" applyAlignment="1">
      <alignment horizontal="center"/>
    </xf>
    <xf numFmtId="0" fontId="11" fillId="0" borderId="0" xfId="31" applyFont="1" applyFill="1" applyAlignment="1">
      <alignment vertical="top" wrapText="1"/>
    </xf>
    <xf numFmtId="168" fontId="33" fillId="0" borderId="0" xfId="31" applyNumberFormat="1" applyFont="1" applyFill="1" applyAlignment="1">
      <alignment horizontal="center"/>
    </xf>
    <xf numFmtId="0" fontId="38" fillId="0" borderId="0" xfId="0" applyFont="1"/>
    <xf numFmtId="0" fontId="41" fillId="25" borderId="0" xfId="0" applyFont="1" applyFill="1" applyAlignment="1">
      <alignment horizontal="center" vertical="center"/>
    </xf>
    <xf numFmtId="10" fontId="39" fillId="0" borderId="0" xfId="192" applyNumberFormat="1" applyFont="1"/>
    <xf numFmtId="14" fontId="34" fillId="0" borderId="0" xfId="0" applyNumberFormat="1" applyFont="1" applyFill="1"/>
    <xf numFmtId="0" fontId="34" fillId="0" borderId="0" xfId="0" applyNumberFormat="1" applyFont="1" applyFill="1"/>
    <xf numFmtId="14" fontId="59" fillId="0" borderId="0" xfId="0" applyNumberFormat="1" applyFont="1" applyFill="1" applyBorder="1" applyAlignment="1"/>
    <xf numFmtId="2" fontId="59" fillId="0" borderId="0" xfId="0" applyNumberFormat="1" applyFont="1" applyFill="1" applyBorder="1" applyAlignment="1"/>
    <xf numFmtId="0" fontId="59" fillId="0" borderId="0" xfId="0" applyNumberFormat="1" applyFont="1" applyFill="1" applyBorder="1" applyAlignment="1"/>
    <xf numFmtId="0" fontId="45" fillId="0" borderId="0" xfId="31" applyFont="1" applyFill="1" applyBorder="1" applyAlignment="1">
      <alignment wrapText="1"/>
    </xf>
    <xf numFmtId="2" fontId="11" fillId="0" borderId="0" xfId="31" applyNumberFormat="1" applyFont="1" applyBorder="1"/>
    <xf numFmtId="0" fontId="52" fillId="0" borderId="0" xfId="31" applyFont="1"/>
    <xf numFmtId="0" fontId="11" fillId="0" borderId="0" xfId="31" applyFont="1" applyFill="1"/>
    <xf numFmtId="0" fontId="33" fillId="0" borderId="0" xfId="63" applyFont="1" applyAlignment="1">
      <alignment horizontal="center"/>
    </xf>
    <xf numFmtId="0" fontId="47" fillId="0" borderId="0" xfId="31" applyFont="1" applyFill="1" applyAlignment="1">
      <alignment horizontal="centerContinuous"/>
    </xf>
    <xf numFmtId="0" fontId="33" fillId="0" borderId="0" xfId="1" applyFont="1" applyBorder="1" applyAlignment="1">
      <alignment horizontal="centerContinuous"/>
    </xf>
    <xf numFmtId="2" fontId="33" fillId="0" borderId="0" xfId="90" applyNumberFormat="1" applyFont="1" applyFill="1" applyBorder="1" applyAlignment="1">
      <alignment horizontal="center"/>
    </xf>
    <xf numFmtId="0" fontId="11" fillId="0" borderId="14" xfId="31" applyBorder="1" applyAlignment="1">
      <alignment horizontal="centerContinuous"/>
    </xf>
    <xf numFmtId="0" fontId="11" fillId="0" borderId="14" xfId="63" applyBorder="1"/>
    <xf numFmtId="0" fontId="33" fillId="0" borderId="0" xfId="63" applyFont="1" applyAlignment="1">
      <alignment horizontal="centerContinuous"/>
    </xf>
    <xf numFmtId="0" fontId="33" fillId="0" borderId="14" xfId="31" applyFont="1" applyBorder="1" applyAlignment="1">
      <alignment horizontal="centerContinuous" vertical="top"/>
    </xf>
    <xf numFmtId="0" fontId="33" fillId="0" borderId="0" xfId="31" applyFont="1" applyAlignment="1">
      <alignment horizontal="centerContinuous" vertical="top"/>
    </xf>
    <xf numFmtId="0" fontId="33" fillId="0" borderId="14" xfId="1" applyFont="1" applyBorder="1" applyAlignment="1">
      <alignment horizontal="center" wrapText="1"/>
    </xf>
    <xf numFmtId="0" fontId="33" fillId="0" borderId="0" xfId="31" applyFont="1" applyFill="1" applyBorder="1" applyAlignment="1">
      <alignment horizontal="center" wrapText="1"/>
    </xf>
    <xf numFmtId="10" fontId="11" fillId="0" borderId="0" xfId="31" applyNumberFormat="1" applyFont="1" applyFill="1" applyAlignment="1"/>
    <xf numFmtId="0" fontId="33" fillId="0" borderId="0" xfId="31" applyFont="1" applyBorder="1" applyAlignment="1">
      <alignment horizontal="left"/>
    </xf>
    <xf numFmtId="0" fontId="33" fillId="0" borderId="0" xfId="31" applyFont="1" applyFill="1" applyBorder="1" applyAlignment="1">
      <alignment horizontal="center"/>
    </xf>
    <xf numFmtId="0" fontId="11" fillId="0" borderId="0" xfId="31" applyFont="1" applyFill="1"/>
    <xf numFmtId="0" fontId="41" fillId="0" borderId="0" xfId="0" applyFont="1" applyAlignment="1">
      <alignment horizontal="center" vertical="center"/>
    </xf>
    <xf numFmtId="0" fontId="56" fillId="0" borderId="0" xfId="0" applyFont="1"/>
    <xf numFmtId="0" fontId="60" fillId="0" borderId="0" xfId="0" applyFont="1" applyAlignment="1">
      <alignment horizontal="centerContinuous"/>
    </xf>
    <xf numFmtId="0" fontId="56" fillId="0" borderId="0" xfId="0" applyFont="1" applyAlignment="1">
      <alignment horizontal="centerContinuous"/>
    </xf>
    <xf numFmtId="0" fontId="56" fillId="0" borderId="0" xfId="0" applyFont="1" applyAlignment="1"/>
    <xf numFmtId="0" fontId="60" fillId="0" borderId="21" xfId="0" applyFont="1" applyBorder="1" applyAlignment="1">
      <alignment horizontal="center"/>
    </xf>
    <xf numFmtId="0" fontId="60" fillId="0" borderId="22" xfId="0" applyFont="1" applyBorder="1" applyAlignment="1">
      <alignment horizontal="center"/>
    </xf>
    <xf numFmtId="0" fontId="60" fillId="0" borderId="23" xfId="0" applyFont="1" applyBorder="1" applyAlignment="1">
      <alignment horizontal="center" wrapText="1"/>
    </xf>
    <xf numFmtId="0" fontId="56" fillId="0" borderId="17" xfId="0" applyFont="1" applyBorder="1" applyAlignment="1">
      <alignment horizontal="left"/>
    </xf>
    <xf numFmtId="0" fontId="56" fillId="0" borderId="0" xfId="0" applyFont="1" applyBorder="1" applyAlignment="1">
      <alignment horizontal="left"/>
    </xf>
    <xf numFmtId="0" fontId="56" fillId="0" borderId="0" xfId="0" quotePrefix="1" applyFont="1" applyBorder="1" applyAlignment="1">
      <alignment horizontal="left"/>
    </xf>
    <xf numFmtId="4" fontId="56" fillId="0" borderId="18" xfId="0" applyNumberFormat="1" applyFont="1" applyBorder="1" applyAlignment="1">
      <alignment horizontal="right"/>
    </xf>
    <xf numFmtId="0" fontId="56" fillId="0" borderId="24" xfId="0" applyFont="1" applyBorder="1" applyAlignment="1">
      <alignment horizontal="left"/>
    </xf>
    <xf numFmtId="0" fontId="56" fillId="0" borderId="25" xfId="0" applyFont="1" applyBorder="1" applyAlignment="1">
      <alignment horizontal="left"/>
    </xf>
    <xf numFmtId="0" fontId="56" fillId="0" borderId="25" xfId="0" quotePrefix="1" applyFont="1" applyBorder="1" applyAlignment="1">
      <alignment horizontal="left"/>
    </xf>
    <xf numFmtId="4" fontId="56" fillId="0" borderId="26" xfId="0" applyNumberFormat="1" applyFont="1" applyBorder="1" applyAlignment="1">
      <alignment horizontal="right"/>
    </xf>
    <xf numFmtId="0" fontId="60" fillId="0" borderId="19" xfId="0" applyFont="1" applyBorder="1" applyAlignment="1">
      <alignment horizontal="left"/>
    </xf>
    <xf numFmtId="0" fontId="60" fillId="0" borderId="3" xfId="0" applyFont="1" applyBorder="1"/>
    <xf numFmtId="4" fontId="60" fillId="0" borderId="20" xfId="0" applyNumberFormat="1" applyFont="1" applyBorder="1"/>
    <xf numFmtId="0" fontId="61" fillId="0" borderId="0" xfId="31" applyFont="1"/>
    <xf numFmtId="0" fontId="11" fillId="0" borderId="0" xfId="1" quotePrefix="1"/>
    <xf numFmtId="0" fontId="11" fillId="0" borderId="0" xfId="1"/>
    <xf numFmtId="0" fontId="11" fillId="0" borderId="0" xfId="31" applyFont="1" applyFill="1"/>
    <xf numFmtId="3" fontId="0" fillId="0" borderId="0" xfId="0" applyNumberFormat="1" applyAlignment="1">
      <alignment horizontal="right"/>
    </xf>
    <xf numFmtId="0" fontId="0" fillId="27" borderId="0" xfId="0" applyFill="1"/>
    <xf numFmtId="0" fontId="12" fillId="27" borderId="0" xfId="67" applyFill="1"/>
    <xf numFmtId="0" fontId="11" fillId="0" borderId="0" xfId="63" applyFont="1" applyAlignment="1"/>
    <xf numFmtId="0" fontId="33" fillId="0" borderId="0" xfId="31" applyFont="1" applyFill="1" applyAlignment="1">
      <alignment horizontal="center"/>
    </xf>
    <xf numFmtId="0" fontId="11" fillId="0" borderId="0" xfId="31" applyFont="1" applyFill="1"/>
    <xf numFmtId="0" fontId="33" fillId="0" borderId="13" xfId="31" applyFont="1" applyFill="1" applyBorder="1" applyAlignment="1">
      <alignment horizontal="center" wrapText="1"/>
    </xf>
    <xf numFmtId="43" fontId="33" fillId="0" borderId="13" xfId="2" applyFont="1" applyFill="1" applyBorder="1" applyAlignment="1">
      <alignment horizontal="center" wrapText="1"/>
    </xf>
    <xf numFmtId="10" fontId="33" fillId="0" borderId="0" xfId="31" applyNumberFormat="1" applyFont="1" applyAlignment="1">
      <alignment horizontal="center"/>
    </xf>
    <xf numFmtId="170" fontId="46" fillId="0" borderId="0" xfId="90" applyNumberFormat="1" applyFont="1" applyFill="1" applyBorder="1" applyAlignment="1">
      <alignment horizontal="center"/>
    </xf>
    <xf numFmtId="0" fontId="11" fillId="0" borderId="0" xfId="63"/>
    <xf numFmtId="0" fontId="52" fillId="0" borderId="0" xfId="63" applyFont="1"/>
    <xf numFmtId="0" fontId="11" fillId="0" borderId="0" xfId="63" applyFont="1" applyAlignment="1"/>
    <xf numFmtId="0" fontId="11" fillId="0" borderId="0" xfId="63" applyFont="1" applyAlignment="1">
      <alignment wrapText="1"/>
    </xf>
    <xf numFmtId="10" fontId="11" fillId="0" borderId="0" xfId="192" applyNumberFormat="1" applyFont="1"/>
    <xf numFmtId="0" fontId="78" fillId="0" borderId="0" xfId="201" applyFont="1"/>
    <xf numFmtId="0" fontId="78" fillId="0" borderId="0" xfId="201" applyFont="1" applyAlignment="1">
      <alignment horizontal="left" indent="1"/>
    </xf>
    <xf numFmtId="10" fontId="78" fillId="0" borderId="0" xfId="209" applyNumberFormat="1" applyFont="1"/>
    <xf numFmtId="10" fontId="48" fillId="0" borderId="0" xfId="201" applyNumberFormat="1" applyFont="1" applyFill="1"/>
    <xf numFmtId="0" fontId="78" fillId="0" borderId="0" xfId="201" applyFont="1" applyFill="1"/>
    <xf numFmtId="10" fontId="78" fillId="0" borderId="0" xfId="201" applyNumberFormat="1" applyFont="1" applyFill="1"/>
    <xf numFmtId="10" fontId="78" fillId="0" borderId="0" xfId="209" applyNumberFormat="1" applyFont="1" applyFill="1"/>
    <xf numFmtId="0" fontId="78" fillId="0" borderId="0" xfId="201" applyFont="1" applyAlignment="1">
      <alignment horizontal="center"/>
    </xf>
    <xf numFmtId="14" fontId="78" fillId="0" borderId="0" xfId="201" applyNumberFormat="1" applyFont="1" applyAlignment="1">
      <alignment horizontal="center"/>
    </xf>
    <xf numFmtId="14" fontId="78" fillId="0" borderId="0" xfId="201" applyNumberFormat="1" applyFont="1"/>
    <xf numFmtId="0" fontId="80" fillId="0" borderId="0" xfId="201" applyFont="1" applyAlignment="1">
      <alignment horizontal="center"/>
    </xf>
    <xf numFmtId="0" fontId="78" fillId="0" borderId="14" xfId="201" applyFont="1" applyBorder="1" applyAlignment="1">
      <alignment horizontal="centerContinuous"/>
    </xf>
    <xf numFmtId="0" fontId="78" fillId="0" borderId="0" xfId="201" applyFont="1" applyAlignment="1">
      <alignment horizontal="centerContinuous"/>
    </xf>
    <xf numFmtId="0" fontId="80" fillId="0" borderId="0" xfId="201" applyFont="1" applyAlignment="1">
      <alignment horizontal="centerContinuous"/>
    </xf>
    <xf numFmtId="0" fontId="82" fillId="0" borderId="0" xfId="201" applyFont="1" applyAlignment="1">
      <alignment horizontal="right"/>
    </xf>
    <xf numFmtId="0" fontId="8" fillId="27" borderId="0" xfId="201" applyFill="1"/>
    <xf numFmtId="0" fontId="78" fillId="0" borderId="3" xfId="201" applyFont="1" applyFill="1" applyBorder="1" applyAlignment="1"/>
    <xf numFmtId="0" fontId="78" fillId="0" borderId="0" xfId="201" applyFont="1" applyFill="1" applyBorder="1" applyAlignment="1"/>
    <xf numFmtId="0" fontId="83" fillId="0" borderId="36" xfId="201" applyFont="1" applyFill="1" applyBorder="1" applyAlignment="1">
      <alignment horizontal="center"/>
    </xf>
    <xf numFmtId="0" fontId="83" fillId="0" borderId="36" xfId="201" applyFont="1" applyFill="1" applyBorder="1" applyAlignment="1">
      <alignment horizontal="centerContinuous"/>
    </xf>
    <xf numFmtId="0" fontId="84" fillId="0" borderId="0" xfId="201" applyFont="1"/>
    <xf numFmtId="0" fontId="84" fillId="0" borderId="3" xfId="201" applyFont="1" applyFill="1" applyBorder="1" applyAlignment="1"/>
    <xf numFmtId="0" fontId="84" fillId="0" borderId="0" xfId="201" applyFont="1" applyFill="1" applyBorder="1" applyAlignment="1"/>
    <xf numFmtId="0" fontId="85" fillId="0" borderId="36" xfId="201" applyFont="1" applyFill="1" applyBorder="1" applyAlignment="1">
      <alignment horizontal="center"/>
    </xf>
    <xf numFmtId="0" fontId="85" fillId="0" borderId="36" xfId="201" applyFont="1" applyFill="1" applyBorder="1" applyAlignment="1">
      <alignment horizontal="centerContinuous"/>
    </xf>
    <xf numFmtId="0" fontId="8" fillId="0" borderId="0" xfId="201"/>
    <xf numFmtId="0" fontId="8" fillId="0" borderId="0" xfId="201" applyAlignment="1">
      <alignment horizontal="left" indent="1"/>
    </xf>
    <xf numFmtId="10" fontId="8" fillId="0" borderId="0" xfId="201" applyNumberFormat="1"/>
    <xf numFmtId="10" fontId="0" fillId="0" borderId="0" xfId="209" applyNumberFormat="1" applyFont="1"/>
    <xf numFmtId="14" fontId="8" fillId="0" borderId="0" xfId="201" applyNumberFormat="1"/>
    <xf numFmtId="171" fontId="8" fillId="0" borderId="0" xfId="201" applyNumberFormat="1" applyAlignment="1">
      <alignment horizontal="right" vertical="top" wrapText="1"/>
    </xf>
    <xf numFmtId="0" fontId="8" fillId="0" borderId="0" xfId="201" applyAlignment="1">
      <alignment horizontal="left" vertical="top" wrapText="1"/>
    </xf>
    <xf numFmtId="172" fontId="8" fillId="0" borderId="0" xfId="201" applyNumberFormat="1" applyAlignment="1">
      <alignment horizontal="right" vertical="top" wrapText="1"/>
    </xf>
    <xf numFmtId="173" fontId="8" fillId="0" borderId="0" xfId="201" applyNumberFormat="1" applyAlignment="1">
      <alignment horizontal="right" vertical="top" wrapText="1"/>
    </xf>
    <xf numFmtId="14" fontId="8" fillId="0" borderId="0" xfId="201" applyNumberFormat="1" applyAlignment="1">
      <alignment horizontal="left" vertical="top" wrapText="1"/>
    </xf>
    <xf numFmtId="0" fontId="29" fillId="23" borderId="0" xfId="153" applyFont="1" applyAlignment="1">
      <alignment horizontal="right" wrapText="1"/>
    </xf>
    <xf numFmtId="0" fontId="29" fillId="23" borderId="0" xfId="153" applyFont="1" applyAlignment="1">
      <alignment horizontal="left" wrapText="1"/>
    </xf>
    <xf numFmtId="0" fontId="29" fillId="23" borderId="0" xfId="153" applyFont="1" applyAlignment="1">
      <alignment horizontal="left"/>
    </xf>
    <xf numFmtId="0" fontId="27" fillId="0" borderId="0" xfId="201" applyFont="1" applyAlignment="1">
      <alignment horizontal="left"/>
    </xf>
    <xf numFmtId="0" fontId="25" fillId="0" borderId="0" xfId="201" applyFont="1"/>
    <xf numFmtId="0" fontId="11" fillId="27" borderId="0" xfId="1" applyFill="1"/>
    <xf numFmtId="0" fontId="33" fillId="0" borderId="14" xfId="1" applyFont="1" applyBorder="1" applyAlignment="1">
      <alignment horizontal="center" wrapText="1"/>
    </xf>
    <xf numFmtId="10" fontId="11" fillId="0" borderId="0" xfId="90" applyNumberFormat="1" applyFill="1" applyAlignment="1">
      <alignment horizontal="left"/>
    </xf>
    <xf numFmtId="0" fontId="11" fillId="0" borderId="0" xfId="31" applyFont="1" applyAlignment="1">
      <alignment horizontal="left" indent="1"/>
    </xf>
    <xf numFmtId="0" fontId="11" fillId="0" borderId="0" xfId="31" applyFont="1" applyAlignment="1">
      <alignment horizontal="left" indent="2"/>
    </xf>
    <xf numFmtId="0" fontId="80" fillId="0" borderId="0" xfId="201" applyFont="1"/>
    <xf numFmtId="10" fontId="80" fillId="0" borderId="0" xfId="209" applyNumberFormat="1" applyFont="1"/>
    <xf numFmtId="10" fontId="58" fillId="0" borderId="0" xfId="201" applyNumberFormat="1" applyFont="1" applyFill="1"/>
    <xf numFmtId="0" fontId="80" fillId="0" borderId="14" xfId="201" applyFont="1" applyBorder="1" applyAlignment="1">
      <alignment horizontal="center"/>
    </xf>
    <xf numFmtId="0" fontId="80" fillId="0" borderId="16" xfId="201" applyFont="1" applyBorder="1" applyAlignment="1">
      <alignment horizontal="center"/>
    </xf>
    <xf numFmtId="0" fontId="80" fillId="0" borderId="16" xfId="201" applyFont="1" applyBorder="1" applyAlignment="1">
      <alignment horizontal="center" wrapText="1"/>
    </xf>
    <xf numFmtId="0" fontId="33" fillId="0" borderId="0" xfId="31" applyFont="1" applyFill="1" applyBorder="1" applyAlignment="1">
      <alignment horizontal="center"/>
    </xf>
    <xf numFmtId="0" fontId="33" fillId="0" borderId="0" xfId="31" applyFont="1" applyFill="1" applyBorder="1" applyAlignment="1">
      <alignment horizontal="center" wrapText="1"/>
    </xf>
    <xf numFmtId="0" fontId="86" fillId="0" borderId="0" xfId="0" applyFont="1"/>
    <xf numFmtId="0" fontId="51" fillId="0" borderId="0" xfId="31" applyFont="1" applyFill="1" applyBorder="1" applyAlignment="1">
      <alignment horizontal="left" wrapText="1"/>
    </xf>
    <xf numFmtId="0" fontId="11" fillId="0" borderId="0" xfId="63" applyFont="1" applyBorder="1" applyAlignment="1">
      <alignment horizontal="center"/>
    </xf>
    <xf numFmtId="0" fontId="11" fillId="0" borderId="0" xfId="36" applyFont="1" applyBorder="1" applyAlignment="1">
      <alignment horizontal="center"/>
    </xf>
    <xf numFmtId="49" fontId="11" fillId="0" borderId="0" xfId="63" applyNumberFormat="1" applyFont="1" applyBorder="1" applyAlignment="1">
      <alignment horizontal="center"/>
    </xf>
    <xf numFmtId="0" fontId="0" fillId="0" borderId="0" xfId="82" applyFont="1"/>
    <xf numFmtId="10" fontId="0" fillId="0" borderId="0" xfId="0" applyNumberFormat="1"/>
    <xf numFmtId="0" fontId="0" fillId="0" borderId="0" xfId="0" applyAlignment="1">
      <alignment vertical="center" wrapText="1"/>
    </xf>
    <xf numFmtId="0" fontId="7" fillId="0" borderId="0" xfId="201" applyFont="1"/>
    <xf numFmtId="14" fontId="0" fillId="0" borderId="0" xfId="0" quotePrefix="1" applyNumberFormat="1" applyFill="1"/>
    <xf numFmtId="0" fontId="33" fillId="0" borderId="0" xfId="31" applyFont="1" applyFill="1" applyBorder="1" applyAlignment="1">
      <alignment horizontal="center"/>
    </xf>
    <xf numFmtId="2" fontId="0" fillId="0" borderId="0" xfId="0" applyNumberFormat="1"/>
    <xf numFmtId="2" fontId="88" fillId="0" borderId="0" xfId="31" applyNumberFormat="1" applyFont="1"/>
    <xf numFmtId="0" fontId="60" fillId="0" borderId="21" xfId="0" applyFont="1" applyBorder="1" applyAlignment="1">
      <alignment horizontal="left"/>
    </xf>
    <xf numFmtId="0" fontId="60" fillId="0" borderId="22" xfId="0" applyFont="1" applyBorder="1"/>
    <xf numFmtId="4" fontId="60" fillId="0" borderId="23" xfId="0" applyNumberFormat="1" applyFont="1" applyBorder="1"/>
    <xf numFmtId="0" fontId="0" fillId="0" borderId="0" xfId="0" applyNumberFormat="1"/>
    <xf numFmtId="0" fontId="11" fillId="0" borderId="16" xfId="31" applyFont="1" applyFill="1" applyBorder="1"/>
    <xf numFmtId="2" fontId="0" fillId="0" borderId="0" xfId="0" applyNumberFormat="1" applyAlignment="1"/>
    <xf numFmtId="10" fontId="11" fillId="0" borderId="0" xfId="63" applyNumberFormat="1"/>
    <xf numFmtId="14" fontId="0" fillId="0" borderId="0" xfId="0" applyNumberFormat="1" applyAlignment="1">
      <alignment horizontal="left"/>
    </xf>
    <xf numFmtId="0" fontId="0" fillId="0" borderId="0" xfId="0" applyFill="1" applyBorder="1" applyAlignment="1"/>
    <xf numFmtId="0" fontId="0" fillId="0" borderId="3" xfId="0" applyFill="1" applyBorder="1" applyAlignment="1"/>
    <xf numFmtId="0" fontId="89" fillId="0" borderId="36" xfId="0" applyFont="1" applyFill="1" applyBorder="1" applyAlignment="1">
      <alignment horizontal="center"/>
    </xf>
    <xf numFmtId="0" fontId="89" fillId="0" borderId="36" xfId="0" applyFont="1" applyFill="1" applyBorder="1" applyAlignment="1">
      <alignment horizontal="centerContinuous"/>
    </xf>
    <xf numFmtId="0" fontId="11" fillId="0" borderId="0" xfId="31" applyFont="1" applyFill="1" applyAlignment="1">
      <alignment vertical="top" wrapText="1"/>
    </xf>
    <xf numFmtId="0" fontId="0" fillId="0" borderId="17" xfId="0" applyBorder="1"/>
    <xf numFmtId="0" fontId="0" fillId="0" borderId="0" xfId="0" applyBorder="1"/>
    <xf numFmtId="0" fontId="0" fillId="0" borderId="18" xfId="0" applyBorder="1"/>
    <xf numFmtId="14" fontId="11" fillId="0" borderId="0" xfId="31" applyNumberFormat="1" applyFont="1"/>
    <xf numFmtId="0" fontId="34" fillId="0" borderId="14" xfId="0" applyFont="1" applyBorder="1"/>
    <xf numFmtId="174" fontId="0" fillId="0" borderId="0" xfId="0" applyNumberFormat="1"/>
    <xf numFmtId="0" fontId="33" fillId="0" borderId="0" xfId="31" applyFont="1" applyFill="1" applyBorder="1" applyAlignment="1">
      <alignment horizontal="center"/>
    </xf>
    <xf numFmtId="0" fontId="11" fillId="0" borderId="0" xfId="31" applyFont="1" applyFill="1" applyAlignment="1">
      <alignment vertical="top" wrapText="1"/>
    </xf>
    <xf numFmtId="10" fontId="40" fillId="0" borderId="0" xfId="97" applyNumberFormat="1" applyFont="1" applyAlignment="1">
      <alignment horizontal="center"/>
    </xf>
    <xf numFmtId="166" fontId="56" fillId="0" borderId="0" xfId="90" applyNumberFormat="1" applyFont="1"/>
    <xf numFmtId="2" fontId="56" fillId="0" borderId="0" xfId="0" applyNumberFormat="1" applyFont="1" applyBorder="1" applyAlignment="1">
      <alignment horizontal="center"/>
    </xf>
    <xf numFmtId="2" fontId="56" fillId="0" borderId="0" xfId="0" applyNumberFormat="1" applyFont="1" applyFill="1" applyBorder="1" applyAlignment="1">
      <alignment horizontal="center"/>
    </xf>
    <xf numFmtId="164" fontId="56" fillId="0" borderId="0" xfId="0" applyNumberFormat="1" applyFont="1"/>
    <xf numFmtId="1" fontId="0" fillId="0" borderId="0" xfId="0" applyNumberFormat="1" applyAlignment="1">
      <alignment horizontal="left"/>
    </xf>
    <xf numFmtId="0" fontId="0" fillId="0" borderId="0" xfId="0" applyNumberFormat="1" applyAlignment="1">
      <alignment horizontal="left"/>
    </xf>
    <xf numFmtId="1" fontId="0" fillId="0" borderId="0" xfId="0" applyNumberFormat="1" applyAlignment="1">
      <alignment horizontal="right"/>
    </xf>
    <xf numFmtId="0" fontId="0" fillId="0" borderId="0" xfId="0" applyNumberFormat="1" applyAlignment="1">
      <alignment horizontal="right"/>
    </xf>
    <xf numFmtId="175" fontId="12" fillId="0" borderId="0" xfId="191" applyNumberFormat="1" applyFont="1" applyBorder="1"/>
    <xf numFmtId="175" fontId="12" fillId="0" borderId="38" xfId="191" applyNumberFormat="1" applyFont="1" applyBorder="1"/>
    <xf numFmtId="175" fontId="12" fillId="0" borderId="39" xfId="191" applyNumberFormat="1" applyFont="1" applyBorder="1"/>
    <xf numFmtId="175" fontId="12" fillId="0" borderId="40" xfId="191" applyNumberFormat="1" applyFont="1" applyBorder="1"/>
    <xf numFmtId="9" fontId="12" fillId="0" borderId="0" xfId="192" applyFont="1"/>
    <xf numFmtId="0" fontId="12" fillId="0" borderId="0" xfId="67" applyBorder="1" applyAlignment="1">
      <alignment wrapText="1"/>
    </xf>
    <xf numFmtId="175" fontId="6" fillId="0" borderId="0" xfId="191" applyNumberFormat="1" applyFont="1" applyBorder="1"/>
    <xf numFmtId="0" fontId="43" fillId="0" borderId="0" xfId="67" applyFont="1" applyBorder="1" applyAlignment="1">
      <alignment horizontal="centerContinuous"/>
    </xf>
    <xf numFmtId="0" fontId="12" fillId="0" borderId="0" xfId="67" applyBorder="1" applyAlignment="1">
      <alignment horizontal="centerContinuous"/>
    </xf>
    <xf numFmtId="0" fontId="43" fillId="0" borderId="0" xfId="67" applyFont="1" applyBorder="1" applyAlignment="1">
      <alignment horizontal="centerContinuous" wrapText="1"/>
    </xf>
    <xf numFmtId="3" fontId="0" fillId="26" borderId="13" xfId="0" applyNumberFormat="1" applyFill="1" applyBorder="1" applyAlignment="1"/>
    <xf numFmtId="9" fontId="0" fillId="26" borderId="13" xfId="192" applyFont="1" applyFill="1" applyBorder="1" applyAlignment="1"/>
    <xf numFmtId="10" fontId="33" fillId="0" borderId="0" xfId="192" applyNumberFormat="1" applyFont="1" applyFill="1" applyAlignment="1">
      <alignment horizontal="center"/>
    </xf>
    <xf numFmtId="0" fontId="5" fillId="0" borderId="0" xfId="67" applyFont="1"/>
    <xf numFmtId="0" fontId="48" fillId="0" borderId="0" xfId="201" applyFont="1" applyAlignment="1">
      <alignment horizontal="right"/>
    </xf>
    <xf numFmtId="0" fontId="0" fillId="0" borderId="0" xfId="0" quotePrefix="1"/>
    <xf numFmtId="0" fontId="90" fillId="0" borderId="0" xfId="0" applyFont="1" applyAlignment="1">
      <alignment vertical="center"/>
    </xf>
    <xf numFmtId="0" fontId="4" fillId="0" borderId="0" xfId="201" applyFont="1"/>
    <xf numFmtId="0" fontId="3" fillId="0" borderId="0" xfId="201" applyFont="1"/>
    <xf numFmtId="14" fontId="8" fillId="0" borderId="0" xfId="201" applyNumberFormat="1" applyAlignment="1">
      <alignment horizontal="left"/>
    </xf>
    <xf numFmtId="2" fontId="8" fillId="0" borderId="0" xfId="201" applyNumberFormat="1"/>
    <xf numFmtId="49" fontId="3" fillId="0" borderId="0" xfId="201" applyNumberFormat="1" applyFont="1" applyAlignment="1">
      <alignment horizontal="left"/>
    </xf>
    <xf numFmtId="10" fontId="91" fillId="0" borderId="0" xfId="0" applyNumberFormat="1" applyFont="1"/>
    <xf numFmtId="10" fontId="92" fillId="0" borderId="0" xfId="0" applyNumberFormat="1" applyFont="1"/>
    <xf numFmtId="2" fontId="0" fillId="0" borderId="0" xfId="82" applyNumberFormat="1" applyFont="1"/>
    <xf numFmtId="0" fontId="46" fillId="0" borderId="0" xfId="26" applyFont="1"/>
    <xf numFmtId="0" fontId="54" fillId="0" borderId="0" xfId="26" applyFont="1"/>
    <xf numFmtId="0" fontId="48" fillId="0" borderId="0" xfId="299" applyFont="1" applyAlignment="1">
      <alignment horizontal="right"/>
    </xf>
    <xf numFmtId="0" fontId="45" fillId="0" borderId="0" xfId="26" applyFont="1" applyAlignment="1">
      <alignment horizontal="centerContinuous"/>
    </xf>
    <xf numFmtId="0" fontId="46" fillId="0" borderId="0" xfId="26" applyFont="1" applyAlignment="1">
      <alignment horizontal="centerContinuous"/>
    </xf>
    <xf numFmtId="0" fontId="46" fillId="0" borderId="0" xfId="26" applyFont="1" applyAlignment="1"/>
    <xf numFmtId="0" fontId="45" fillId="0" borderId="21" xfId="26" applyFont="1" applyBorder="1" applyAlignment="1">
      <alignment horizontal="center"/>
    </xf>
    <xf numFmtId="0" fontId="45" fillId="0" borderId="22" xfId="26" applyFont="1" applyBorder="1" applyAlignment="1">
      <alignment horizontal="center"/>
    </xf>
    <xf numFmtId="0" fontId="45" fillId="0" borderId="23" xfId="26" applyFont="1" applyBorder="1" applyAlignment="1">
      <alignment horizontal="center" wrapText="1"/>
    </xf>
    <xf numFmtId="0" fontId="54" fillId="0" borderId="17" xfId="26" applyFont="1" applyBorder="1"/>
    <xf numFmtId="0" fontId="54" fillId="0" borderId="0" xfId="26" applyFont="1" applyBorder="1"/>
    <xf numFmtId="0" fontId="54" fillId="0" borderId="18" xfId="26" applyFont="1" applyBorder="1"/>
    <xf numFmtId="0" fontId="45" fillId="0" borderId="21" xfId="26" applyFont="1" applyBorder="1" applyAlignment="1">
      <alignment horizontal="left"/>
    </xf>
    <xf numFmtId="0" fontId="45" fillId="0" borderId="22" xfId="26" applyFont="1" applyBorder="1"/>
    <xf numFmtId="4" fontId="45" fillId="0" borderId="23" xfId="26" applyNumberFormat="1" applyFont="1" applyBorder="1"/>
    <xf numFmtId="0" fontId="54" fillId="0" borderId="18" xfId="26" applyFont="1" applyBorder="1" applyAlignment="1">
      <alignment horizontal="right"/>
    </xf>
    <xf numFmtId="0" fontId="45" fillId="0" borderId="0" xfId="31" applyFont="1" applyFill="1" applyBorder="1" applyAlignment="1">
      <alignment horizontal="center"/>
    </xf>
    <xf numFmtId="16" fontId="0" fillId="0" borderId="0" xfId="82" applyNumberFormat="1" applyFont="1"/>
    <xf numFmtId="0" fontId="33" fillId="0" borderId="0" xfId="31" applyFont="1" applyFill="1" applyAlignment="1">
      <alignment wrapText="1"/>
    </xf>
    <xf numFmtId="0" fontId="11" fillId="0" borderId="0" xfId="1" applyFont="1" applyFill="1"/>
    <xf numFmtId="0" fontId="11" fillId="0" borderId="0" xfId="1" applyFill="1"/>
    <xf numFmtId="4" fontId="54" fillId="0" borderId="0" xfId="26" applyNumberFormat="1" applyFont="1"/>
    <xf numFmtId="0" fontId="33" fillId="0" borderId="0" xfId="1" applyFont="1" applyFill="1"/>
    <xf numFmtId="0" fontId="52" fillId="0" borderId="0" xfId="1" applyFont="1" applyFill="1"/>
    <xf numFmtId="0" fontId="11" fillId="0" borderId="0" xfId="1" applyFill="1" applyBorder="1"/>
    <xf numFmtId="0" fontId="0" fillId="0" borderId="0" xfId="0" applyFill="1"/>
    <xf numFmtId="0" fontId="97" fillId="0" borderId="0" xfId="0" applyFont="1"/>
    <xf numFmtId="0" fontId="33" fillId="0" borderId="0" xfId="31" applyFont="1" applyFill="1" applyBorder="1" applyAlignment="1">
      <alignment horizontal="center"/>
    </xf>
    <xf numFmtId="9" fontId="33" fillId="0" borderId="0" xfId="90" applyFont="1" applyAlignment="1">
      <alignment horizontal="center"/>
    </xf>
    <xf numFmtId="0" fontId="11" fillId="0" borderId="0" xfId="31" applyFont="1" applyFill="1" applyAlignment="1">
      <alignment vertical="top" wrapText="1"/>
    </xf>
    <xf numFmtId="0" fontId="47" fillId="0" borderId="0" xfId="31" applyFont="1" applyFill="1" applyAlignment="1">
      <alignment horizontal="center"/>
    </xf>
    <xf numFmtId="0" fontId="33" fillId="0" borderId="0" xfId="31" applyFont="1" applyFill="1" applyAlignment="1">
      <alignment horizontal="center"/>
    </xf>
    <xf numFmtId="0" fontId="33" fillId="0" borderId="0" xfId="31" applyFont="1" applyFill="1" applyBorder="1" applyAlignment="1">
      <alignment horizontal="center" vertical="center"/>
    </xf>
    <xf numFmtId="0" fontId="11" fillId="0" borderId="0" xfId="31" applyFont="1" applyFill="1" applyAlignment="1">
      <alignment horizontal="left" wrapText="1"/>
    </xf>
    <xf numFmtId="0" fontId="33" fillId="0" borderId="14" xfId="31" applyFont="1" applyFill="1" applyBorder="1" applyAlignment="1">
      <alignment horizontal="center"/>
    </xf>
    <xf numFmtId="0" fontId="33" fillId="0" borderId="14" xfId="1" applyFont="1" applyBorder="1" applyAlignment="1">
      <alignment horizontal="center" wrapText="1"/>
    </xf>
    <xf numFmtId="15" fontId="33" fillId="0" borderId="16" xfId="31" applyNumberFormat="1" applyFont="1" applyFill="1" applyBorder="1" applyAlignment="1">
      <alignment horizontal="center"/>
    </xf>
    <xf numFmtId="0" fontId="33" fillId="0" borderId="13" xfId="31" applyFont="1" applyFill="1" applyBorder="1" applyAlignment="1">
      <alignment horizontal="center"/>
    </xf>
    <xf numFmtId="0" fontId="33" fillId="0" borderId="0" xfId="31" applyFont="1" applyFill="1" applyBorder="1" applyAlignment="1">
      <alignment horizontal="center" wrapText="1"/>
    </xf>
    <xf numFmtId="0" fontId="11" fillId="0" borderId="0" xfId="31" applyAlignment="1">
      <alignment horizontal="center"/>
    </xf>
    <xf numFmtId="10" fontId="40" fillId="0" borderId="0" xfId="97" applyNumberFormat="1" applyFont="1" applyAlignment="1">
      <alignment horizontal="center"/>
    </xf>
    <xf numFmtId="0" fontId="28" fillId="0" borderId="37" xfId="201" applyFont="1" applyBorder="1" applyAlignment="1">
      <alignment horizontal="center"/>
    </xf>
  </cellXfs>
  <cellStyles count="300">
    <cellStyle name="20% - Accent1 2" xfId="230"/>
    <cellStyle name="20% - Accent2 2" xfId="234"/>
    <cellStyle name="20% - Accent3 2" xfId="238"/>
    <cellStyle name="20% - Accent4 2" xfId="242"/>
    <cellStyle name="20% - Accent5 2" xfId="246"/>
    <cellStyle name="20% - Accent6 2" xfId="250"/>
    <cellStyle name="40% - Accent1 2" xfId="231"/>
    <cellStyle name="40% - Accent2 2" xfId="235"/>
    <cellStyle name="40% - Accent3 2" xfId="239"/>
    <cellStyle name="40% - Accent4 2" xfId="243"/>
    <cellStyle name="40% - Accent5 2" xfId="247"/>
    <cellStyle name="40% - Accent6 2" xfId="251"/>
    <cellStyle name="60% - Accent1 2" xfId="232"/>
    <cellStyle name="60% - Accent2 2" xfId="236"/>
    <cellStyle name="60% - Accent3 2" xfId="240"/>
    <cellStyle name="60% - Accent4 2" xfId="244"/>
    <cellStyle name="60% - Accent5 2" xfId="248"/>
    <cellStyle name="60% - Accent6 2" xfId="252"/>
    <cellStyle name="Accent1 2" xfId="229"/>
    <cellStyle name="Accent2 2" xfId="233"/>
    <cellStyle name="Accent3 2" xfId="237"/>
    <cellStyle name="Accent4 2" xfId="241"/>
    <cellStyle name="Accent5 2" xfId="245"/>
    <cellStyle name="Accent6 2" xfId="249"/>
    <cellStyle name="Bad 2" xfId="218"/>
    <cellStyle name="blp_column_header" xfId="253"/>
    <cellStyle name="Calculation 2" xfId="222"/>
    <cellStyle name="Check Cell 2" xfId="224"/>
    <cellStyle name="Comma 2" xfId="2"/>
    <cellStyle name="Comma 2 2" xfId="3"/>
    <cellStyle name="Comma 3" xfId="4"/>
    <cellStyle name="Comma 3 2" xfId="5"/>
    <cellStyle name="Comma 4" xfId="6"/>
    <cellStyle name="Comma 4 2" xfId="199"/>
    <cellStyle name="Comma 5" xfId="197"/>
    <cellStyle name="Currency" xfId="191" builtinId="4"/>
    <cellStyle name="Currency 2" xfId="7"/>
    <cellStyle name="Currency 2 2" xfId="8"/>
    <cellStyle name="Currency 3" xfId="9"/>
    <cellStyle name="Currency 3 2" xfId="200"/>
    <cellStyle name="Currency 4" xfId="198"/>
    <cellStyle name="Explanatory Text 2" xfId="227"/>
    <cellStyle name="Good 2" xfId="217"/>
    <cellStyle name="Heading 1 2" xfId="213"/>
    <cellStyle name="Heading 2 2" xfId="214"/>
    <cellStyle name="Heading 3 2" xfId="215"/>
    <cellStyle name="Heading 4 2" xfId="216"/>
    <cellStyle name="HeadlineStyle" xfId="10"/>
    <cellStyle name="HeadlineStyle 2" xfId="11"/>
    <cellStyle name="HeadlineStyle 2 2" xfId="12"/>
    <cellStyle name="HeadlineStyle 2 3" xfId="255"/>
    <cellStyle name="HeadlineStyleJustified" xfId="13"/>
    <cellStyle name="HeadlineStyleJustified 2" xfId="14"/>
    <cellStyle name="HeadlineStyleJustified 2 2" xfId="15"/>
    <cellStyle name="HeadlineStyleJustified 2 3" xfId="256"/>
    <cellStyle name="Hyperlink 2" xfId="16"/>
    <cellStyle name="Hyperlink 3" xfId="17"/>
    <cellStyle name="Input 2" xfId="220"/>
    <cellStyle name="Linked Cell 2" xfId="223"/>
    <cellStyle name="Neutral 2" xfId="219"/>
    <cellStyle name="Normal" xfId="0" builtinId="0"/>
    <cellStyle name="Normal - Style1" xfId="18"/>
    <cellStyle name="Normal - Style2" xfId="19"/>
    <cellStyle name="Normal - Style3" xfId="20"/>
    <cellStyle name="Normal - Style4" xfId="21"/>
    <cellStyle name="Normal - Style5" xfId="22"/>
    <cellStyle name="Normal - Style6" xfId="23"/>
    <cellStyle name="Normal - Style7" xfId="24"/>
    <cellStyle name="Normal - Style8" xfId="25"/>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1"/>
    <cellStyle name="Normal 2 2" xfId="36"/>
    <cellStyle name="Normal 2 2 2" xfId="37"/>
    <cellStyle name="Normal 2 3" xfId="38"/>
    <cellStyle name="Normal 2 4" xfId="275"/>
    <cellStyle name="Normal 20" xfId="39"/>
    <cellStyle name="Normal 21" xfId="40"/>
    <cellStyle name="Normal 22" xfId="41"/>
    <cellStyle name="Normal 23" xfId="42"/>
    <cellStyle name="Normal 24" xfId="43"/>
    <cellStyle name="Normal 25" xfId="44"/>
    <cellStyle name="Normal 26" xfId="45"/>
    <cellStyle name="Normal 27" xfId="46"/>
    <cellStyle name="Normal 28" xfId="47"/>
    <cellStyle name="Normal 29" xfId="48"/>
    <cellStyle name="Normal 3" xfId="49"/>
    <cellStyle name="Normal 3 2" xfId="50"/>
    <cellStyle name="Normal 3 3" xfId="51"/>
    <cellStyle name="Normal 30" xfId="52"/>
    <cellStyle name="Normal 31" xfId="53"/>
    <cellStyle name="Normal 32" xfId="54"/>
    <cellStyle name="Normal 33" xfId="55"/>
    <cellStyle name="Normal 33 2" xfId="56"/>
    <cellStyle name="Normal 34" xfId="57"/>
    <cellStyle name="Normal 35" xfId="58"/>
    <cellStyle name="Normal 36" xfId="59"/>
    <cellStyle name="Normal 37" xfId="60"/>
    <cellStyle name="Normal 38" xfId="61"/>
    <cellStyle name="Normal 39" xfId="62"/>
    <cellStyle name="Normal 4" xfId="63"/>
    <cellStyle name="Normal 4 2" xfId="64"/>
    <cellStyle name="Normal 40" xfId="65"/>
    <cellStyle name="Normal 41" xfId="66"/>
    <cellStyle name="Normal 42" xfId="67"/>
    <cellStyle name="Normal 42 2" xfId="201"/>
    <cellStyle name="Normal 42 2 2" xfId="276"/>
    <cellStyle name="Normal 42 2 2 2" xfId="299"/>
    <cellStyle name="Normal 43" xfId="68"/>
    <cellStyle name="Normal 43 2" xfId="202"/>
    <cellStyle name="Normal 44" xfId="69"/>
    <cellStyle name="Normal 44 2" xfId="203"/>
    <cellStyle name="Normal 45" xfId="70"/>
    <cellStyle name="Normal 45 2" xfId="204"/>
    <cellStyle name="Normal 46" xfId="71"/>
    <cellStyle name="Normal 46 2" xfId="205"/>
    <cellStyle name="Normal 47" xfId="72"/>
    <cellStyle name="Normal 47 2" xfId="206"/>
    <cellStyle name="Normal 48" xfId="73"/>
    <cellStyle name="Normal 49" xfId="74"/>
    <cellStyle name="Normal 5" xfId="75"/>
    <cellStyle name="Normal 50" xfId="76"/>
    <cellStyle name="Normal 51" xfId="77"/>
    <cellStyle name="Normal 51 2" xfId="207"/>
    <cellStyle name="Normal 52" xfId="78"/>
    <cellStyle name="Normal 52 2" xfId="79"/>
    <cellStyle name="Normal 52 3" xfId="257"/>
    <cellStyle name="Normal 53" xfId="80"/>
    <cellStyle name="Normal 54" xfId="81"/>
    <cellStyle name="Normal 55" xfId="82"/>
    <cellStyle name="Normal 56" xfId="83"/>
    <cellStyle name="Normal 56 2" xfId="208"/>
    <cellStyle name="Normal 57" xfId="84"/>
    <cellStyle name="Normal 58" xfId="85"/>
    <cellStyle name="Normal 59" xfId="195"/>
    <cellStyle name="Normal 59 2" xfId="210"/>
    <cellStyle name="Normal 6" xfId="86"/>
    <cellStyle name="Normal 60" xfId="196"/>
    <cellStyle name="Normal 61" xfId="212"/>
    <cellStyle name="Normal 62" xfId="277"/>
    <cellStyle name="Normal 63" xfId="278"/>
    <cellStyle name="Normal 64" xfId="279"/>
    <cellStyle name="Normal 7" xfId="87"/>
    <cellStyle name="Normal 8" xfId="88"/>
    <cellStyle name="Normal 9" xfId="89"/>
    <cellStyle name="Normal_RGE cmb 4 19" xfId="193"/>
    <cellStyle name="Normal_Selection Process" xfId="194"/>
    <cellStyle name="Note 2" xfId="226"/>
    <cellStyle name="Output 2" xfId="221"/>
    <cellStyle name="Percent" xfId="192" builtinId="5"/>
    <cellStyle name="Percent 2" xfId="90"/>
    <cellStyle name="Percent 2 2" xfId="91"/>
    <cellStyle name="Percent 2 3" xfId="92"/>
    <cellStyle name="Percent 3" xfId="93"/>
    <cellStyle name="Percent 3 2" xfId="94"/>
    <cellStyle name="Percent 4" xfId="95"/>
    <cellStyle name="Percent 4 2" xfId="96"/>
    <cellStyle name="Percent 5" xfId="97"/>
    <cellStyle name="Percent 5 2" xfId="209"/>
    <cellStyle name="Percent 6" xfId="254"/>
    <cellStyle name="SAPBEXaggData" xfId="98"/>
    <cellStyle name="SAPBEXaggDataEmph" xfId="99"/>
    <cellStyle name="SAPBEXaggItem" xfId="100"/>
    <cellStyle name="SAPBEXaggItemX" xfId="101"/>
    <cellStyle name="SAPBEXchaText" xfId="102"/>
    <cellStyle name="SAPBEXexcBad7" xfId="103"/>
    <cellStyle name="SAPBEXexcBad8" xfId="104"/>
    <cellStyle name="SAPBEXexcBad9" xfId="105"/>
    <cellStyle name="SAPBEXexcCritical4" xfId="106"/>
    <cellStyle name="SAPBEXexcCritical5" xfId="107"/>
    <cellStyle name="SAPBEXexcCritical6" xfId="108"/>
    <cellStyle name="SAPBEXexcGood1" xfId="109"/>
    <cellStyle name="SAPBEXexcGood2" xfId="110"/>
    <cellStyle name="SAPBEXexcGood3" xfId="111"/>
    <cellStyle name="SAPBEXfilterDrill" xfId="112"/>
    <cellStyle name="SAPBEXfilterItem" xfId="113"/>
    <cellStyle name="SAPBEXfilterText" xfId="114"/>
    <cellStyle name="SAPBEXformats" xfId="115"/>
    <cellStyle name="SAPBEXheaderItem" xfId="116"/>
    <cellStyle name="SAPBEXheaderItem 2" xfId="117"/>
    <cellStyle name="SAPBEXheaderText" xfId="118"/>
    <cellStyle name="SAPBEXheaderText 2" xfId="119"/>
    <cellStyle name="SAPBEXHLevel0" xfId="120"/>
    <cellStyle name="SAPBEXHLevel0X" xfId="121"/>
    <cellStyle name="SAPBEXHLevel1" xfId="122"/>
    <cellStyle name="SAPBEXHLevel1X" xfId="123"/>
    <cellStyle name="SAPBEXHLevel2" xfId="124"/>
    <cellStyle name="SAPBEXHLevel2X" xfId="125"/>
    <cellStyle name="SAPBEXHLevel3" xfId="126"/>
    <cellStyle name="SAPBEXHLevel3X" xfId="127"/>
    <cellStyle name="SAPBEXresData" xfId="128"/>
    <cellStyle name="SAPBEXresDataEmph" xfId="129"/>
    <cellStyle name="SAPBEXresItem" xfId="130"/>
    <cellStyle name="SAPBEXresItemX" xfId="131"/>
    <cellStyle name="SAPBEXstdData" xfId="132"/>
    <cellStyle name="SAPBEXstdDataEmph" xfId="133"/>
    <cellStyle name="SAPBEXstdItem" xfId="134"/>
    <cellStyle name="SAPBEXstdItemX" xfId="135"/>
    <cellStyle name="SAPBEXtitle" xfId="136"/>
    <cellStyle name="SAPBEXundefined" xfId="137"/>
    <cellStyle name="Style 21" xfId="138"/>
    <cellStyle name="Style 21 2" xfId="139"/>
    <cellStyle name="Style 21 2 2" xfId="140"/>
    <cellStyle name="Style 21 2 3" xfId="258"/>
    <cellStyle name="Style 21 3" xfId="280"/>
    <cellStyle name="Style 22" xfId="141"/>
    <cellStyle name="Style 22 2" xfId="142"/>
    <cellStyle name="Style 22 2 2" xfId="143"/>
    <cellStyle name="Style 22 2 3" xfId="259"/>
    <cellStyle name="Style 22 3" xfId="281"/>
    <cellStyle name="Style 23" xfId="144"/>
    <cellStyle name="Style 23 2" xfId="145"/>
    <cellStyle name="Style 23 2 2" xfId="146"/>
    <cellStyle name="Style 23 2 3" xfId="260"/>
    <cellStyle name="Style 23 3" xfId="282"/>
    <cellStyle name="Style 24" xfId="147"/>
    <cellStyle name="Style 24 2" xfId="148"/>
    <cellStyle name="Style 24 2 2" xfId="149"/>
    <cellStyle name="Style 24 2 3" xfId="261"/>
    <cellStyle name="Style 24 3" xfId="283"/>
    <cellStyle name="Style 25" xfId="150"/>
    <cellStyle name="Style 25 2" xfId="151"/>
    <cellStyle name="Style 25 2 2" xfId="152"/>
    <cellStyle name="Style 25 2 3" xfId="262"/>
    <cellStyle name="Style 25 3" xfId="284"/>
    <cellStyle name="Style 26" xfId="153"/>
    <cellStyle name="Style 26 2" xfId="154"/>
    <cellStyle name="Style 26 2 2" xfId="155"/>
    <cellStyle name="Style 26 3" xfId="156"/>
    <cellStyle name="Style 26 3 2" xfId="157"/>
    <cellStyle name="Style 26 3 3" xfId="263"/>
    <cellStyle name="Style 26 4" xfId="285"/>
    <cellStyle name="Style 27" xfId="158"/>
    <cellStyle name="Style 27 2" xfId="159"/>
    <cellStyle name="Style 27 2 2" xfId="160"/>
    <cellStyle name="Style 27 2 3" xfId="264"/>
    <cellStyle name="Style 27 3" xfId="286"/>
    <cellStyle name="Style 28" xfId="161"/>
    <cellStyle name="Style 28 2" xfId="162"/>
    <cellStyle name="Style 28 2 2" xfId="163"/>
    <cellStyle name="Style 28 2 3" xfId="265"/>
    <cellStyle name="Style 28 3" xfId="287"/>
    <cellStyle name="Style 29" xfId="164"/>
    <cellStyle name="Style 29 2" xfId="165"/>
    <cellStyle name="Style 29 2 2" xfId="166"/>
    <cellStyle name="Style 29 2 3" xfId="266"/>
    <cellStyle name="Style 29 3" xfId="288"/>
    <cellStyle name="Style 30" xfId="167"/>
    <cellStyle name="Style 30 2" xfId="168"/>
    <cellStyle name="Style 30 2 2" xfId="169"/>
    <cellStyle name="Style 30 2 3" xfId="267"/>
    <cellStyle name="Style 30 3" xfId="289"/>
    <cellStyle name="Style 31" xfId="170"/>
    <cellStyle name="Style 31 2" xfId="171"/>
    <cellStyle name="Style 31 2 2" xfId="172"/>
    <cellStyle name="Style 31 2 3" xfId="268"/>
    <cellStyle name="Style 31 3" xfId="290"/>
    <cellStyle name="Style 32" xfId="173"/>
    <cellStyle name="Style 32 2" xfId="174"/>
    <cellStyle name="Style 32 2 2" xfId="175"/>
    <cellStyle name="Style 32 2 3" xfId="269"/>
    <cellStyle name="Style 32 3" xfId="291"/>
    <cellStyle name="Style 33" xfId="176"/>
    <cellStyle name="Style 33 2" xfId="177"/>
    <cellStyle name="Style 33 2 2" xfId="178"/>
    <cellStyle name="Style 33 2 3" xfId="270"/>
    <cellStyle name="Style 33 3" xfId="292"/>
    <cellStyle name="Style 34" xfId="179"/>
    <cellStyle name="Style 34 2" xfId="180"/>
    <cellStyle name="Style 34 2 2" xfId="181"/>
    <cellStyle name="Style 34 2 3" xfId="271"/>
    <cellStyle name="Style 34 3" xfId="293"/>
    <cellStyle name="Style 35" xfId="182"/>
    <cellStyle name="Style 35 2" xfId="183"/>
    <cellStyle name="Style 35 2 2" xfId="184"/>
    <cellStyle name="Style 35 2 3" xfId="272"/>
    <cellStyle name="Style 35 3" xfId="294"/>
    <cellStyle name="Style 36" xfId="185"/>
    <cellStyle name="Style 36 2" xfId="186"/>
    <cellStyle name="Style 36 2 2" xfId="187"/>
    <cellStyle name="Style 36 2 3" xfId="273"/>
    <cellStyle name="Style 36 3" xfId="295"/>
    <cellStyle name="Style 37" xfId="296"/>
    <cellStyle name="Style 38" xfId="297"/>
    <cellStyle name="Style 39" xfId="188"/>
    <cellStyle name="Style 39 2" xfId="189"/>
    <cellStyle name="Style 39 2 2" xfId="190"/>
    <cellStyle name="Style 39 2 3" xfId="274"/>
    <cellStyle name="Style 39 3" xfId="298"/>
    <cellStyle name="Title" xfId="211" builtinId="15" customBuiltin="1"/>
    <cellStyle name="Total 2" xfId="228"/>
    <cellStyle name="Warning Text 2" xfId="225"/>
  </cellStyles>
  <dxfs count="4">
    <dxf>
      <fill>
        <patternFill>
          <bgColor theme="0" tint="-4.9989318521683403E-2"/>
        </patternFill>
      </fill>
    </dxf>
    <dxf>
      <font>
        <color rgb="FF9C0006"/>
      </font>
      <fill>
        <patternFill>
          <bgColor rgb="FFFFC7CE"/>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C14A4"/>
      <color rgb="FF37E9C7"/>
      <color rgb="FF49D76B"/>
      <color rgb="FFE79C39"/>
      <color rgb="FFD8D84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21" Type="http://schemas.openxmlformats.org/officeDocument/2006/relationships/worksheet" Target="worksheets/sheet18.xml"/><Relationship Id="rId42" Type="http://schemas.openxmlformats.org/officeDocument/2006/relationships/worksheet" Target="worksheets/sheet39.xml"/><Relationship Id="rId47" Type="http://schemas.openxmlformats.org/officeDocument/2006/relationships/worksheet" Target="worksheets/sheet44.xml"/><Relationship Id="rId63" Type="http://schemas.openxmlformats.org/officeDocument/2006/relationships/worksheet" Target="worksheets/sheet60.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3.xml"/><Relationship Id="rId29" Type="http://schemas.openxmlformats.org/officeDocument/2006/relationships/worksheet" Target="worksheets/sheet26.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3" Type="http://schemas.openxmlformats.org/officeDocument/2006/relationships/worksheet" Target="worksheets/sheet50.xml"/><Relationship Id="rId58" Type="http://schemas.openxmlformats.org/officeDocument/2006/relationships/worksheet" Target="worksheets/sheet55.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chartsheet" Target="chartsheets/sheet1.xml"/><Relationship Id="rId61" Type="http://schemas.openxmlformats.org/officeDocument/2006/relationships/worksheet" Target="worksheets/sheet58.xml"/><Relationship Id="rId19" Type="http://schemas.openxmlformats.org/officeDocument/2006/relationships/worksheet" Target="worksheets/sheet1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56" Type="http://schemas.openxmlformats.org/officeDocument/2006/relationships/worksheet" Target="worksheets/sheet53.xml"/><Relationship Id="rId64" Type="http://schemas.openxmlformats.org/officeDocument/2006/relationships/worksheet" Target="worksheets/sheet61.xml"/><Relationship Id="rId69" Type="http://schemas.openxmlformats.org/officeDocument/2006/relationships/theme" Target="theme/theme1.xml"/><Relationship Id="rId8" Type="http://schemas.openxmlformats.org/officeDocument/2006/relationships/worksheet" Target="worksheets/sheet5.xml"/><Relationship Id="rId51" Type="http://schemas.openxmlformats.org/officeDocument/2006/relationships/worksheet" Target="worksheets/sheet48.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worksheet" Target="worksheets/sheet56.xml"/><Relationship Id="rId67" Type="http://schemas.openxmlformats.org/officeDocument/2006/relationships/externalLink" Target="externalLinks/externalLink3.xml"/><Relationship Id="rId20" Type="http://schemas.openxmlformats.org/officeDocument/2006/relationships/worksheet" Target="worksheets/sheet17.xml"/><Relationship Id="rId41" Type="http://schemas.openxmlformats.org/officeDocument/2006/relationships/worksheet" Target="worksheets/sheet38.xml"/><Relationship Id="rId54" Type="http://schemas.openxmlformats.org/officeDocument/2006/relationships/worksheet" Target="worksheets/sheet51.xml"/><Relationship Id="rId62" Type="http://schemas.openxmlformats.org/officeDocument/2006/relationships/worksheet" Target="worksheets/sheet59.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6.xml"/><Relationship Id="rId57" Type="http://schemas.openxmlformats.org/officeDocument/2006/relationships/worksheet" Target="worksheets/sheet54.xml"/><Relationship Id="rId10" Type="http://schemas.openxmlformats.org/officeDocument/2006/relationships/worksheet" Target="worksheets/sheet7.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9.xml"/><Relationship Id="rId60" Type="http://schemas.openxmlformats.org/officeDocument/2006/relationships/worksheet" Target="worksheets/sheet57.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6.xml"/><Relationship Id="rId13" Type="http://schemas.openxmlformats.org/officeDocument/2006/relationships/worksheet" Target="worksheets/sheet10.xml"/><Relationship Id="rId18" Type="http://schemas.openxmlformats.org/officeDocument/2006/relationships/worksheet" Target="worksheets/sheet15.xml"/><Relationship Id="rId39" Type="http://schemas.openxmlformats.org/officeDocument/2006/relationships/worksheet" Target="worksheets/sheet36.xml"/><Relationship Id="rId34" Type="http://schemas.openxmlformats.org/officeDocument/2006/relationships/worksheet" Target="worksheets/sheet31.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customXml" Target="../customXml/item4.xml"/><Relationship Id="rId7" Type="http://schemas.openxmlformats.org/officeDocument/2006/relationships/chartsheet" Target="chartsheets/sheet3.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30-Year Treasury Yield</a:t>
            </a:r>
            <a:r>
              <a:rPr lang="en-US" baseline="0"/>
              <a:t> Forecasts</a:t>
            </a:r>
            <a:endParaRPr lang="en-US"/>
          </a:p>
          <a:p>
            <a:pPr>
              <a:defRPr/>
            </a:pPr>
            <a:r>
              <a:rPr lang="en-US"/>
              <a:t>As of April</a:t>
            </a:r>
            <a:r>
              <a:rPr lang="en-US" baseline="0"/>
              <a:t> 5</a:t>
            </a:r>
            <a:r>
              <a:rPr lang="en-US"/>
              <a:t>, 2016</a:t>
            </a:r>
          </a:p>
        </c:rich>
      </c:tx>
      <c:layout/>
      <c:overlay val="0"/>
    </c:title>
    <c:autoTitleDeleted val="0"/>
    <c:plotArea>
      <c:layout>
        <c:manualLayout>
          <c:layoutTarget val="inner"/>
          <c:xMode val="edge"/>
          <c:yMode val="edge"/>
          <c:x val="7.2002583863124442E-2"/>
          <c:y val="0.15613597468243853"/>
          <c:w val="0.9070977363984537"/>
          <c:h val="0.73187399986499413"/>
        </c:manualLayout>
      </c:layout>
      <c:lineChart>
        <c:grouping val="standard"/>
        <c:varyColors val="0"/>
        <c:ser>
          <c:idx val="1"/>
          <c:order val="0"/>
          <c:tx>
            <c:strRef>
              <c:f>'Forward Yield Chart Data'!$C$4</c:f>
              <c:strCache>
                <c:ptCount val="1"/>
                <c:pt idx="0">
                  <c:v>Implied Forward Yield</c:v>
                </c:pt>
              </c:strCache>
            </c:strRef>
          </c:tx>
          <c:spPr>
            <a:ln w="19050">
              <a:solidFill>
                <a:schemeClr val="tx1"/>
              </a:solidFill>
            </a:ln>
          </c:spPr>
          <c:marker>
            <c:symbol val="none"/>
          </c:marker>
          <c:cat>
            <c:strRef>
              <c:f>'Forward Yield Chart Data'!$B$5:$B$9</c:f>
              <c:strCache>
                <c:ptCount val="5"/>
                <c:pt idx="0">
                  <c:v>Q2 2016</c:v>
                </c:pt>
                <c:pt idx="1">
                  <c:v>Q3 2016</c:v>
                </c:pt>
                <c:pt idx="2">
                  <c:v>Q4 2016</c:v>
                </c:pt>
                <c:pt idx="3">
                  <c:v>Q1 2017</c:v>
                </c:pt>
                <c:pt idx="4">
                  <c:v>Q2 2017</c:v>
                </c:pt>
              </c:strCache>
            </c:strRef>
          </c:cat>
          <c:val>
            <c:numRef>
              <c:f>'Forward Yield Chart Data'!$C$5:$C$9</c:f>
              <c:numCache>
                <c:formatCode>0.00%</c:formatCode>
                <c:ptCount val="5"/>
                <c:pt idx="0">
                  <c:v>2.5700000000000001E-2</c:v>
                </c:pt>
                <c:pt idx="1">
                  <c:v>2.5999999999999999E-2</c:v>
                </c:pt>
                <c:pt idx="2">
                  <c:v>2.6200000000000001E-2</c:v>
                </c:pt>
                <c:pt idx="3">
                  <c:v>2.64E-2</c:v>
                </c:pt>
                <c:pt idx="4">
                  <c:v>2.6599999999999999E-2</c:v>
                </c:pt>
              </c:numCache>
            </c:numRef>
          </c:val>
          <c:smooth val="0"/>
        </c:ser>
        <c:ser>
          <c:idx val="2"/>
          <c:order val="1"/>
          <c:tx>
            <c:strRef>
              <c:f>'Forward Yield Chart Data'!$D$4</c:f>
              <c:strCache>
                <c:ptCount val="1"/>
                <c:pt idx="0">
                  <c:v>Median Forecast</c:v>
                </c:pt>
              </c:strCache>
            </c:strRef>
          </c:tx>
          <c:spPr>
            <a:ln w="19050">
              <a:solidFill>
                <a:schemeClr val="tx1"/>
              </a:solidFill>
              <a:prstDash val="dash"/>
            </a:ln>
          </c:spPr>
          <c:marker>
            <c:symbol val="none"/>
          </c:marker>
          <c:cat>
            <c:strRef>
              <c:f>'Forward Yield Chart Data'!$B$5:$B$9</c:f>
              <c:strCache>
                <c:ptCount val="5"/>
                <c:pt idx="0">
                  <c:v>Q2 2016</c:v>
                </c:pt>
                <c:pt idx="1">
                  <c:v>Q3 2016</c:v>
                </c:pt>
                <c:pt idx="2">
                  <c:v>Q4 2016</c:v>
                </c:pt>
                <c:pt idx="3">
                  <c:v>Q1 2017</c:v>
                </c:pt>
                <c:pt idx="4">
                  <c:v>Q2 2017</c:v>
                </c:pt>
              </c:strCache>
            </c:strRef>
          </c:cat>
          <c:val>
            <c:numRef>
              <c:f>'Forward Yield Chart Data'!$D$5:$D$9</c:f>
              <c:numCache>
                <c:formatCode>0.00%</c:formatCode>
                <c:ptCount val="5"/>
                <c:pt idx="0">
                  <c:v>2.8500000000000001E-2</c:v>
                </c:pt>
                <c:pt idx="1">
                  <c:v>2.92E-2</c:v>
                </c:pt>
                <c:pt idx="2">
                  <c:v>3.0200000000000001E-2</c:v>
                </c:pt>
                <c:pt idx="3">
                  <c:v>3.1E-2</c:v>
                </c:pt>
                <c:pt idx="4">
                  <c:v>3.2000000000000001E-2</c:v>
                </c:pt>
              </c:numCache>
            </c:numRef>
          </c:val>
          <c:smooth val="0"/>
        </c:ser>
        <c:dLbls>
          <c:showLegendKey val="0"/>
          <c:showVal val="0"/>
          <c:showCatName val="0"/>
          <c:showSerName val="0"/>
          <c:showPercent val="0"/>
          <c:showBubbleSize val="0"/>
        </c:dLbls>
        <c:marker val="1"/>
        <c:smooth val="0"/>
        <c:axId val="31529600"/>
        <c:axId val="31535488"/>
      </c:lineChart>
      <c:catAx>
        <c:axId val="31529600"/>
        <c:scaling>
          <c:orientation val="minMax"/>
        </c:scaling>
        <c:delete val="0"/>
        <c:axPos val="b"/>
        <c:numFmt formatCode="General" sourceLinked="1"/>
        <c:majorTickMark val="out"/>
        <c:minorTickMark val="none"/>
        <c:tickLblPos val="low"/>
        <c:crossAx val="31535488"/>
        <c:crosses val="autoZero"/>
        <c:auto val="1"/>
        <c:lblAlgn val="ctr"/>
        <c:lblOffset val="100"/>
        <c:tickMarkSkip val="1"/>
        <c:noMultiLvlLbl val="0"/>
      </c:catAx>
      <c:valAx>
        <c:axId val="31535488"/>
        <c:scaling>
          <c:orientation val="minMax"/>
          <c:min val="2.4000000000000004E-2"/>
        </c:scaling>
        <c:delete val="0"/>
        <c:axPos val="l"/>
        <c:majorGridlines/>
        <c:numFmt formatCode="0.0%" sourceLinked="0"/>
        <c:majorTickMark val="out"/>
        <c:minorTickMark val="none"/>
        <c:tickLblPos val="nextTo"/>
        <c:crossAx val="31529600"/>
        <c:crosses val="autoZero"/>
        <c:crossBetween val="between"/>
      </c:valAx>
      <c:spPr>
        <a:ln>
          <a:noFill/>
        </a:ln>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Dividend Yields</a:t>
            </a:r>
          </a:p>
          <a:p>
            <a:pPr>
              <a:defRPr/>
            </a:pPr>
            <a:r>
              <a:rPr lang="en-US"/>
              <a:t>May</a:t>
            </a:r>
            <a:r>
              <a:rPr lang="en-US" baseline="0"/>
              <a:t>, 2014 </a:t>
            </a:r>
            <a:r>
              <a:rPr lang="en-US"/>
              <a:t>- Present</a:t>
            </a:r>
          </a:p>
        </c:rich>
      </c:tx>
      <c:layout>
        <c:manualLayout>
          <c:xMode val="edge"/>
          <c:yMode val="edge"/>
          <c:x val="0.41343460707811708"/>
          <c:y val="4.0482345553476545E-3"/>
        </c:manualLayout>
      </c:layout>
      <c:overlay val="0"/>
    </c:title>
    <c:autoTitleDeleted val="0"/>
    <c:plotArea>
      <c:layout>
        <c:manualLayout>
          <c:layoutTarget val="inner"/>
          <c:xMode val="edge"/>
          <c:yMode val="edge"/>
          <c:x val="5.0909676716055688E-2"/>
          <c:y val="9.9526875333934894E-2"/>
          <c:w val="0.92666260224024677"/>
          <c:h val="0.73853024863158079"/>
        </c:manualLayout>
      </c:layout>
      <c:lineChart>
        <c:grouping val="standard"/>
        <c:varyColors val="0"/>
        <c:ser>
          <c:idx val="0"/>
          <c:order val="0"/>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Data'!$C$5286:$C$5766</c:f>
              <c:numCache>
                <c:formatCode>General</c:formatCode>
                <c:ptCount val="481"/>
                <c:pt idx="0">
                  <c:v>3.5352999999999999</c:v>
                </c:pt>
                <c:pt idx="1">
                  <c:v>3.6116000000000001</c:v>
                </c:pt>
                <c:pt idx="2">
                  <c:v>3.5583999999999998</c:v>
                </c:pt>
                <c:pt idx="3">
                  <c:v>3.5783</c:v>
                </c:pt>
                <c:pt idx="4">
                  <c:v>3.5228000000000002</c:v>
                </c:pt>
                <c:pt idx="5">
                  <c:v>3.5629</c:v>
                </c:pt>
                <c:pt idx="6">
                  <c:v>3.6150000000000002</c:v>
                </c:pt>
                <c:pt idx="7">
                  <c:v>3.6513</c:v>
                </c:pt>
                <c:pt idx="8">
                  <c:v>3.6419999999999999</c:v>
                </c:pt>
                <c:pt idx="9">
                  <c:v>3.6337999999999999</c:v>
                </c:pt>
                <c:pt idx="10">
                  <c:v>3.6454</c:v>
                </c:pt>
                <c:pt idx="11">
                  <c:v>3.6353</c:v>
                </c:pt>
                <c:pt idx="12">
                  <c:v>3.6903999999999999</c:v>
                </c:pt>
                <c:pt idx="13">
                  <c:v>3.6848000000000001</c:v>
                </c:pt>
                <c:pt idx="14">
                  <c:v>3.681</c:v>
                </c:pt>
                <c:pt idx="15">
                  <c:v>3.6528</c:v>
                </c:pt>
                <c:pt idx="16">
                  <c:v>3.6608999999999998</c:v>
                </c:pt>
                <c:pt idx="17">
                  <c:v>3.6351</c:v>
                </c:pt>
                <c:pt idx="18">
                  <c:v>3.6227</c:v>
                </c:pt>
                <c:pt idx="19">
                  <c:v>3.629</c:v>
                </c:pt>
                <c:pt idx="20">
                  <c:v>3.6015999999999999</c:v>
                </c:pt>
                <c:pt idx="21">
                  <c:v>3.5983999999999998</c:v>
                </c:pt>
                <c:pt idx="22">
                  <c:v>3.5869</c:v>
                </c:pt>
                <c:pt idx="23">
                  <c:v>3.5865999999999998</c:v>
                </c:pt>
                <c:pt idx="24">
                  <c:v>3.5596000000000001</c:v>
                </c:pt>
                <c:pt idx="25">
                  <c:v>3.5699000000000001</c:v>
                </c:pt>
                <c:pt idx="26">
                  <c:v>3.5981999999999998</c:v>
                </c:pt>
                <c:pt idx="27">
                  <c:v>3.6082000000000001</c:v>
                </c:pt>
                <c:pt idx="28">
                  <c:v>3.6631</c:v>
                </c:pt>
                <c:pt idx="29">
                  <c:v>3.6503999999999999</c:v>
                </c:pt>
                <c:pt idx="30">
                  <c:v>3.6299000000000001</c:v>
                </c:pt>
                <c:pt idx="31">
                  <c:v>3.5644999999999998</c:v>
                </c:pt>
                <c:pt idx="32">
                  <c:v>3.5577999999999999</c:v>
                </c:pt>
                <c:pt idx="33">
                  <c:v>3.4882</c:v>
                </c:pt>
                <c:pt idx="34">
                  <c:v>3.4552</c:v>
                </c:pt>
                <c:pt idx="35">
                  <c:v>3.4758</c:v>
                </c:pt>
                <c:pt idx="36">
                  <c:v>3.4821</c:v>
                </c:pt>
                <c:pt idx="37">
                  <c:v>3.4794999999999998</c:v>
                </c:pt>
                <c:pt idx="38">
                  <c:v>3.4592999999999998</c:v>
                </c:pt>
                <c:pt idx="39">
                  <c:v>3.4565999999999999</c:v>
                </c:pt>
                <c:pt idx="40">
                  <c:v>3.4462000000000002</c:v>
                </c:pt>
                <c:pt idx="41">
                  <c:v>3.4207000000000001</c:v>
                </c:pt>
                <c:pt idx="42">
                  <c:v>3.4514</c:v>
                </c:pt>
                <c:pt idx="43">
                  <c:v>3.5171000000000001</c:v>
                </c:pt>
                <c:pt idx="44">
                  <c:v>3.5547</c:v>
                </c:pt>
                <c:pt idx="45">
                  <c:v>3.5430999999999999</c:v>
                </c:pt>
                <c:pt idx="46">
                  <c:v>3.5217000000000001</c:v>
                </c:pt>
                <c:pt idx="47">
                  <c:v>3.5228000000000002</c:v>
                </c:pt>
                <c:pt idx="48">
                  <c:v>3.5032000000000001</c:v>
                </c:pt>
                <c:pt idx="49">
                  <c:v>3.5219</c:v>
                </c:pt>
                <c:pt idx="50">
                  <c:v>3.5611999999999999</c:v>
                </c:pt>
                <c:pt idx="51">
                  <c:v>3.5438999999999998</c:v>
                </c:pt>
                <c:pt idx="52">
                  <c:v>3.5263999999999998</c:v>
                </c:pt>
                <c:pt idx="53">
                  <c:v>3.5623</c:v>
                </c:pt>
                <c:pt idx="54">
                  <c:v>3.5238</c:v>
                </c:pt>
                <c:pt idx="55">
                  <c:v>3.5253999999999999</c:v>
                </c:pt>
                <c:pt idx="56">
                  <c:v>3.5268000000000002</c:v>
                </c:pt>
                <c:pt idx="57">
                  <c:v>3.5263999999999998</c:v>
                </c:pt>
                <c:pt idx="58">
                  <c:v>3.5146999999999999</c:v>
                </c:pt>
                <c:pt idx="59">
                  <c:v>3.5404</c:v>
                </c:pt>
                <c:pt idx="60">
                  <c:v>3.4965999999999999</c:v>
                </c:pt>
                <c:pt idx="61">
                  <c:v>3.5308000000000002</c:v>
                </c:pt>
                <c:pt idx="62">
                  <c:v>3.5943000000000001</c:v>
                </c:pt>
                <c:pt idx="63">
                  <c:v>3.6585999999999999</c:v>
                </c:pt>
                <c:pt idx="64">
                  <c:v>3.6492</c:v>
                </c:pt>
                <c:pt idx="65">
                  <c:v>3.6629</c:v>
                </c:pt>
                <c:pt idx="66">
                  <c:v>3.6818</c:v>
                </c:pt>
                <c:pt idx="67">
                  <c:v>3.7250999999999999</c:v>
                </c:pt>
                <c:pt idx="68">
                  <c:v>3.6917</c:v>
                </c:pt>
                <c:pt idx="69">
                  <c:v>3.6107</c:v>
                </c:pt>
                <c:pt idx="70">
                  <c:v>3.6265999999999998</c:v>
                </c:pt>
                <c:pt idx="71">
                  <c:v>3.6271</c:v>
                </c:pt>
                <c:pt idx="72">
                  <c:v>3.6274999999999999</c:v>
                </c:pt>
                <c:pt idx="73">
                  <c:v>3.5977000000000001</c:v>
                </c:pt>
                <c:pt idx="74">
                  <c:v>3.5787</c:v>
                </c:pt>
                <c:pt idx="75">
                  <c:v>3.5827</c:v>
                </c:pt>
                <c:pt idx="76">
                  <c:v>3.5407999999999999</c:v>
                </c:pt>
                <c:pt idx="77">
                  <c:v>3.5327000000000002</c:v>
                </c:pt>
                <c:pt idx="78">
                  <c:v>3.5282999999999998</c:v>
                </c:pt>
                <c:pt idx="79">
                  <c:v>3.5371999999999999</c:v>
                </c:pt>
                <c:pt idx="80">
                  <c:v>3.5179999999999998</c:v>
                </c:pt>
                <c:pt idx="81">
                  <c:v>3.5535999999999999</c:v>
                </c:pt>
                <c:pt idx="82">
                  <c:v>3.5390999999999999</c:v>
                </c:pt>
                <c:pt idx="83">
                  <c:v>3.5202999999999998</c:v>
                </c:pt>
                <c:pt idx="84">
                  <c:v>3.4937</c:v>
                </c:pt>
                <c:pt idx="85">
                  <c:v>3.5255999999999998</c:v>
                </c:pt>
                <c:pt idx="86">
                  <c:v>3.5098000000000003</c:v>
                </c:pt>
                <c:pt idx="87">
                  <c:v>3.5131000000000001</c:v>
                </c:pt>
                <c:pt idx="88">
                  <c:v>3.4718999999999998</c:v>
                </c:pt>
                <c:pt idx="89">
                  <c:v>3.4981999999999998</c:v>
                </c:pt>
                <c:pt idx="90">
                  <c:v>3.5390000000000001</c:v>
                </c:pt>
                <c:pt idx="91">
                  <c:v>3.5806</c:v>
                </c:pt>
                <c:pt idx="92">
                  <c:v>3.5491000000000001</c:v>
                </c:pt>
                <c:pt idx="93">
                  <c:v>3.6153</c:v>
                </c:pt>
                <c:pt idx="94">
                  <c:v>3.6044999999999998</c:v>
                </c:pt>
                <c:pt idx="95">
                  <c:v>3.5608</c:v>
                </c:pt>
                <c:pt idx="96">
                  <c:v>3.5693000000000001</c:v>
                </c:pt>
                <c:pt idx="97">
                  <c:v>3.5945999999999998</c:v>
                </c:pt>
                <c:pt idx="98">
                  <c:v>3.5681000000000003</c:v>
                </c:pt>
                <c:pt idx="99">
                  <c:v>3.5960000000000001</c:v>
                </c:pt>
                <c:pt idx="100">
                  <c:v>3.6063999999999998</c:v>
                </c:pt>
                <c:pt idx="101">
                  <c:v>3.6141000000000001</c:v>
                </c:pt>
                <c:pt idx="102">
                  <c:v>3.6394000000000002</c:v>
                </c:pt>
                <c:pt idx="103">
                  <c:v>3.6288999999999998</c:v>
                </c:pt>
                <c:pt idx="104">
                  <c:v>3.6101999999999999</c:v>
                </c:pt>
                <c:pt idx="105">
                  <c:v>3.6069</c:v>
                </c:pt>
                <c:pt idx="106">
                  <c:v>3.5461</c:v>
                </c:pt>
                <c:pt idx="107">
                  <c:v>3.5533000000000001</c:v>
                </c:pt>
                <c:pt idx="108">
                  <c:v>3.5343</c:v>
                </c:pt>
                <c:pt idx="109">
                  <c:v>3.5352000000000001</c:v>
                </c:pt>
                <c:pt idx="110">
                  <c:v>3.5415000000000001</c:v>
                </c:pt>
                <c:pt idx="111">
                  <c:v>3.4620000000000002</c:v>
                </c:pt>
                <c:pt idx="112">
                  <c:v>3.5179</c:v>
                </c:pt>
                <c:pt idx="113">
                  <c:v>3.4954000000000001</c:v>
                </c:pt>
                <c:pt idx="114">
                  <c:v>3.5004</c:v>
                </c:pt>
                <c:pt idx="115">
                  <c:v>3.4674</c:v>
                </c:pt>
                <c:pt idx="116">
                  <c:v>3.5143</c:v>
                </c:pt>
                <c:pt idx="117">
                  <c:v>3.5125000000000002</c:v>
                </c:pt>
                <c:pt idx="118">
                  <c:v>3.4899</c:v>
                </c:pt>
                <c:pt idx="119">
                  <c:v>3.4405000000000001</c:v>
                </c:pt>
                <c:pt idx="120">
                  <c:v>3.4287999999999998</c:v>
                </c:pt>
                <c:pt idx="121">
                  <c:v>3.4079999999999999</c:v>
                </c:pt>
                <c:pt idx="122">
                  <c:v>3.4022999999999999</c:v>
                </c:pt>
                <c:pt idx="123">
                  <c:v>3.3635000000000002</c:v>
                </c:pt>
                <c:pt idx="124">
                  <c:v>3.3706</c:v>
                </c:pt>
                <c:pt idx="125">
                  <c:v>3.3435999999999999</c:v>
                </c:pt>
                <c:pt idx="126">
                  <c:v>3.3620999999999999</c:v>
                </c:pt>
                <c:pt idx="127">
                  <c:v>3.2965999999999998</c:v>
                </c:pt>
                <c:pt idx="128">
                  <c:v>3.2936999999999999</c:v>
                </c:pt>
                <c:pt idx="129">
                  <c:v>3.2709999999999999</c:v>
                </c:pt>
                <c:pt idx="130">
                  <c:v>3.2953000000000001</c:v>
                </c:pt>
                <c:pt idx="131">
                  <c:v>3.206</c:v>
                </c:pt>
                <c:pt idx="132">
                  <c:v>3.2738</c:v>
                </c:pt>
                <c:pt idx="133">
                  <c:v>3.2456</c:v>
                </c:pt>
                <c:pt idx="134">
                  <c:v>3.226</c:v>
                </c:pt>
                <c:pt idx="135">
                  <c:v>3.2378</c:v>
                </c:pt>
                <c:pt idx="136">
                  <c:v>3.3081</c:v>
                </c:pt>
                <c:pt idx="137">
                  <c:v>3.3357000000000001</c:v>
                </c:pt>
                <c:pt idx="138">
                  <c:v>3.3458000000000001</c:v>
                </c:pt>
                <c:pt idx="139">
                  <c:v>3.3033000000000001</c:v>
                </c:pt>
                <c:pt idx="140">
                  <c:v>3.2957999999999998</c:v>
                </c:pt>
                <c:pt idx="141">
                  <c:v>3.2953000000000001</c:v>
                </c:pt>
                <c:pt idx="142">
                  <c:v>3.3020999999999998</c:v>
                </c:pt>
                <c:pt idx="143">
                  <c:v>3.2890999999999999</c:v>
                </c:pt>
                <c:pt idx="144">
                  <c:v>3.3168000000000002</c:v>
                </c:pt>
                <c:pt idx="145">
                  <c:v>3.3345000000000002</c:v>
                </c:pt>
                <c:pt idx="146">
                  <c:v>3.3167</c:v>
                </c:pt>
                <c:pt idx="147">
                  <c:v>3.2826</c:v>
                </c:pt>
                <c:pt idx="148">
                  <c:v>3.2778999999999998</c:v>
                </c:pt>
                <c:pt idx="149">
                  <c:v>3.2566999999999999</c:v>
                </c:pt>
                <c:pt idx="150">
                  <c:v>3.2663000000000002</c:v>
                </c:pt>
                <c:pt idx="151">
                  <c:v>3.2698999999999998</c:v>
                </c:pt>
                <c:pt idx="152">
                  <c:v>3.2989999999999999</c:v>
                </c:pt>
                <c:pt idx="153">
                  <c:v>3.2713999999999999</c:v>
                </c:pt>
                <c:pt idx="154">
                  <c:v>3.2530999999999999</c:v>
                </c:pt>
                <c:pt idx="155">
                  <c:v>3.2961999999999998</c:v>
                </c:pt>
                <c:pt idx="156">
                  <c:v>3.2627999999999999</c:v>
                </c:pt>
                <c:pt idx="157">
                  <c:v>3.2955999999999999</c:v>
                </c:pt>
                <c:pt idx="158">
                  <c:v>3.3231999999999999</c:v>
                </c:pt>
                <c:pt idx="159">
                  <c:v>3.3307000000000002</c:v>
                </c:pt>
                <c:pt idx="160">
                  <c:v>3.2696999999999998</c:v>
                </c:pt>
                <c:pt idx="161">
                  <c:v>3.2092000000000001</c:v>
                </c:pt>
                <c:pt idx="162">
                  <c:v>3.2101000000000002</c:v>
                </c:pt>
                <c:pt idx="163">
                  <c:v>3.1983999999999999</c:v>
                </c:pt>
                <c:pt idx="164">
                  <c:v>3.1874000000000002</c:v>
                </c:pt>
                <c:pt idx="165">
                  <c:v>3.1334</c:v>
                </c:pt>
                <c:pt idx="166">
                  <c:v>3.0987</c:v>
                </c:pt>
                <c:pt idx="167">
                  <c:v>3.0686</c:v>
                </c:pt>
                <c:pt idx="168">
                  <c:v>3.1356000000000002</c:v>
                </c:pt>
                <c:pt idx="169">
                  <c:v>3.1939000000000002</c:v>
                </c:pt>
                <c:pt idx="170">
                  <c:v>3.1758000000000002</c:v>
                </c:pt>
                <c:pt idx="171">
                  <c:v>3.2147000000000001</c:v>
                </c:pt>
                <c:pt idx="172">
                  <c:v>3.2082000000000002</c:v>
                </c:pt>
                <c:pt idx="173">
                  <c:v>3.1760999999999999</c:v>
                </c:pt>
                <c:pt idx="174">
                  <c:v>3.1505000000000001</c:v>
                </c:pt>
                <c:pt idx="175">
                  <c:v>3.1656</c:v>
                </c:pt>
                <c:pt idx="176">
                  <c:v>3.1734999999999998</c:v>
                </c:pt>
                <c:pt idx="177">
                  <c:v>3.1642999999999999</c:v>
                </c:pt>
                <c:pt idx="178">
                  <c:v>3.1305999999999998</c:v>
                </c:pt>
                <c:pt idx="179">
                  <c:v>3.1114999999999999</c:v>
                </c:pt>
                <c:pt idx="180">
                  <c:v>3.081</c:v>
                </c:pt>
                <c:pt idx="181">
                  <c:v>3.0693000000000001</c:v>
                </c:pt>
                <c:pt idx="182">
                  <c:v>3.0411999999999999</c:v>
                </c:pt>
                <c:pt idx="183">
                  <c:v>3.0567000000000002</c:v>
                </c:pt>
                <c:pt idx="184">
                  <c:v>3.0474999999999999</c:v>
                </c:pt>
                <c:pt idx="185">
                  <c:v>3.0459000000000001</c:v>
                </c:pt>
                <c:pt idx="186">
                  <c:v>3.0386000000000002</c:v>
                </c:pt>
                <c:pt idx="187">
                  <c:v>3.0691000000000002</c:v>
                </c:pt>
                <c:pt idx="188">
                  <c:v>3.0272999999999999</c:v>
                </c:pt>
                <c:pt idx="189">
                  <c:v>3.1040999999999999</c:v>
                </c:pt>
                <c:pt idx="190">
                  <c:v>3.0926</c:v>
                </c:pt>
                <c:pt idx="191">
                  <c:v>3.0836999999999999</c:v>
                </c:pt>
                <c:pt idx="192">
                  <c:v>3.1204999999999998</c:v>
                </c:pt>
                <c:pt idx="193">
                  <c:v>3.0985</c:v>
                </c:pt>
                <c:pt idx="194">
                  <c:v>3.2317</c:v>
                </c:pt>
                <c:pt idx="195">
                  <c:v>3.2631000000000001</c:v>
                </c:pt>
                <c:pt idx="196">
                  <c:v>3.1955</c:v>
                </c:pt>
                <c:pt idx="197">
                  <c:v>3.2778</c:v>
                </c:pt>
                <c:pt idx="198">
                  <c:v>3.2913000000000001</c:v>
                </c:pt>
                <c:pt idx="199">
                  <c:v>3.3477999999999999</c:v>
                </c:pt>
                <c:pt idx="200">
                  <c:v>3.3504</c:v>
                </c:pt>
                <c:pt idx="201">
                  <c:v>3.2768999999999999</c:v>
                </c:pt>
                <c:pt idx="202">
                  <c:v>3.3136000000000001</c:v>
                </c:pt>
                <c:pt idx="203">
                  <c:v>3.3130000000000002</c:v>
                </c:pt>
                <c:pt idx="204">
                  <c:v>3.2911000000000001</c:v>
                </c:pt>
                <c:pt idx="205">
                  <c:v>3.2698</c:v>
                </c:pt>
                <c:pt idx="206">
                  <c:v>3.3334999999999999</c:v>
                </c:pt>
                <c:pt idx="207">
                  <c:v>3.3595999999999999</c:v>
                </c:pt>
                <c:pt idx="208">
                  <c:v>3.3576999999999999</c:v>
                </c:pt>
                <c:pt idx="209">
                  <c:v>3.4209000000000001</c:v>
                </c:pt>
                <c:pt idx="210">
                  <c:v>3.3976000000000002</c:v>
                </c:pt>
                <c:pt idx="211">
                  <c:v>3.4156</c:v>
                </c:pt>
                <c:pt idx="212">
                  <c:v>3.3910999999999998</c:v>
                </c:pt>
                <c:pt idx="213">
                  <c:v>3.5026000000000002</c:v>
                </c:pt>
                <c:pt idx="214">
                  <c:v>3.4977</c:v>
                </c:pt>
                <c:pt idx="215">
                  <c:v>3.5042</c:v>
                </c:pt>
                <c:pt idx="216">
                  <c:v>3.5219</c:v>
                </c:pt>
                <c:pt idx="217">
                  <c:v>3.4523999999999999</c:v>
                </c:pt>
                <c:pt idx="218">
                  <c:v>3.4849000000000001</c:v>
                </c:pt>
                <c:pt idx="219">
                  <c:v>3.4260999999999999</c:v>
                </c:pt>
                <c:pt idx="220">
                  <c:v>3.4342000000000001</c:v>
                </c:pt>
                <c:pt idx="221">
                  <c:v>3.3452000000000002</c:v>
                </c:pt>
                <c:pt idx="222">
                  <c:v>3.3788</c:v>
                </c:pt>
                <c:pt idx="223">
                  <c:v>3.3536999999999999</c:v>
                </c:pt>
                <c:pt idx="224">
                  <c:v>3.3512</c:v>
                </c:pt>
                <c:pt idx="225">
                  <c:v>3.3910999999999998</c:v>
                </c:pt>
                <c:pt idx="226">
                  <c:v>3.4306000000000001</c:v>
                </c:pt>
                <c:pt idx="227">
                  <c:v>3.4615</c:v>
                </c:pt>
                <c:pt idx="228">
                  <c:v>3.4474999999999998</c:v>
                </c:pt>
                <c:pt idx="229">
                  <c:v>3.4028</c:v>
                </c:pt>
                <c:pt idx="230">
                  <c:v>3.4089999999999998</c:v>
                </c:pt>
                <c:pt idx="231">
                  <c:v>3.4036</c:v>
                </c:pt>
                <c:pt idx="232">
                  <c:v>3.3927999999999998</c:v>
                </c:pt>
                <c:pt idx="233">
                  <c:v>3.3487999999999998</c:v>
                </c:pt>
                <c:pt idx="234">
                  <c:v>3.3841000000000001</c:v>
                </c:pt>
                <c:pt idx="235">
                  <c:v>3.3952999999999998</c:v>
                </c:pt>
                <c:pt idx="236">
                  <c:v>3.4108000000000001</c:v>
                </c:pt>
                <c:pt idx="237">
                  <c:v>3.3841000000000001</c:v>
                </c:pt>
                <c:pt idx="238">
                  <c:v>3.4230999999999998</c:v>
                </c:pt>
                <c:pt idx="239">
                  <c:v>3.4050000000000002</c:v>
                </c:pt>
                <c:pt idx="240">
                  <c:v>3.3984000000000001</c:v>
                </c:pt>
                <c:pt idx="241">
                  <c:v>3.4194</c:v>
                </c:pt>
                <c:pt idx="242">
                  <c:v>3.4312</c:v>
                </c:pt>
                <c:pt idx="243">
                  <c:v>3.3832</c:v>
                </c:pt>
                <c:pt idx="244">
                  <c:v>3.4163999999999999</c:v>
                </c:pt>
                <c:pt idx="245">
                  <c:v>3.4064999999999999</c:v>
                </c:pt>
                <c:pt idx="246">
                  <c:v>3.3834</c:v>
                </c:pt>
                <c:pt idx="247">
                  <c:v>3.3477999999999999</c:v>
                </c:pt>
                <c:pt idx="248">
                  <c:v>3.3885000000000001</c:v>
                </c:pt>
                <c:pt idx="249">
                  <c:v>3.3668</c:v>
                </c:pt>
                <c:pt idx="250">
                  <c:v>3.3730000000000002</c:v>
                </c:pt>
                <c:pt idx="251">
                  <c:v>3.4129</c:v>
                </c:pt>
                <c:pt idx="252">
                  <c:v>3.3997000000000002</c:v>
                </c:pt>
                <c:pt idx="253">
                  <c:v>3.3765000000000001</c:v>
                </c:pt>
                <c:pt idx="254">
                  <c:v>3.4544000000000001</c:v>
                </c:pt>
                <c:pt idx="255">
                  <c:v>3.4765999999999999</c:v>
                </c:pt>
                <c:pt idx="256">
                  <c:v>3.4676999999999998</c:v>
                </c:pt>
                <c:pt idx="257">
                  <c:v>3.4436</c:v>
                </c:pt>
                <c:pt idx="258">
                  <c:v>3.4645000000000001</c:v>
                </c:pt>
                <c:pt idx="259">
                  <c:v>3.4779999999999998</c:v>
                </c:pt>
                <c:pt idx="260">
                  <c:v>3.5146999999999999</c:v>
                </c:pt>
                <c:pt idx="261">
                  <c:v>3.4778000000000002</c:v>
                </c:pt>
                <c:pt idx="262">
                  <c:v>3.4379</c:v>
                </c:pt>
                <c:pt idx="263">
                  <c:v>3.4302999999999999</c:v>
                </c:pt>
                <c:pt idx="264">
                  <c:v>3.4243999999999999</c:v>
                </c:pt>
                <c:pt idx="265">
                  <c:v>3.4198</c:v>
                </c:pt>
                <c:pt idx="266">
                  <c:v>3.4201999999999999</c:v>
                </c:pt>
                <c:pt idx="267">
                  <c:v>3.4264999999999999</c:v>
                </c:pt>
                <c:pt idx="268">
                  <c:v>3.4483999999999999</c:v>
                </c:pt>
                <c:pt idx="269">
                  <c:v>3.4497</c:v>
                </c:pt>
                <c:pt idx="270">
                  <c:v>3.4407000000000001</c:v>
                </c:pt>
                <c:pt idx="271">
                  <c:v>3.4451999999999998</c:v>
                </c:pt>
                <c:pt idx="272">
                  <c:v>3.4394999999999998</c:v>
                </c:pt>
                <c:pt idx="273">
                  <c:v>3.4859</c:v>
                </c:pt>
                <c:pt idx="274">
                  <c:v>3.5388999999999999</c:v>
                </c:pt>
                <c:pt idx="275">
                  <c:v>3.5453999999999999</c:v>
                </c:pt>
                <c:pt idx="276">
                  <c:v>3.5949999999999998</c:v>
                </c:pt>
                <c:pt idx="277">
                  <c:v>3.6095999999999999</c:v>
                </c:pt>
                <c:pt idx="278">
                  <c:v>3.6154999999999999</c:v>
                </c:pt>
                <c:pt idx="279">
                  <c:v>3.6017000000000001</c:v>
                </c:pt>
                <c:pt idx="280">
                  <c:v>3.5785999999999998</c:v>
                </c:pt>
                <c:pt idx="281">
                  <c:v>3.6105</c:v>
                </c:pt>
                <c:pt idx="282">
                  <c:v>3.6179999999999999</c:v>
                </c:pt>
                <c:pt idx="283">
                  <c:v>3.6055000000000001</c:v>
                </c:pt>
                <c:pt idx="284">
                  <c:v>3.5689000000000002</c:v>
                </c:pt>
                <c:pt idx="285">
                  <c:v>3.5167999999999999</c:v>
                </c:pt>
                <c:pt idx="286">
                  <c:v>3.5525000000000002</c:v>
                </c:pt>
                <c:pt idx="287">
                  <c:v>3.5573000000000001</c:v>
                </c:pt>
                <c:pt idx="288">
                  <c:v>3.6070000000000002</c:v>
                </c:pt>
                <c:pt idx="289">
                  <c:v>3.6385999999999998</c:v>
                </c:pt>
                <c:pt idx="290">
                  <c:v>3.6625000000000001</c:v>
                </c:pt>
                <c:pt idx="291">
                  <c:v>3.6543000000000001</c:v>
                </c:pt>
                <c:pt idx="292">
                  <c:v>3.6738</c:v>
                </c:pt>
                <c:pt idx="293">
                  <c:v>3.6861000000000002</c:v>
                </c:pt>
                <c:pt idx="294">
                  <c:v>3.6644000000000001</c:v>
                </c:pt>
                <c:pt idx="295">
                  <c:v>3.7576999999999998</c:v>
                </c:pt>
                <c:pt idx="296">
                  <c:v>3.7464</c:v>
                </c:pt>
                <c:pt idx="297">
                  <c:v>3.6560999999999999</c:v>
                </c:pt>
                <c:pt idx="298">
                  <c:v>3.6718000000000002</c:v>
                </c:pt>
                <c:pt idx="299">
                  <c:v>3.7128000000000001</c:v>
                </c:pt>
                <c:pt idx="300">
                  <c:v>3.6930000000000001</c:v>
                </c:pt>
                <c:pt idx="301">
                  <c:v>3.6936</c:v>
                </c:pt>
                <c:pt idx="302">
                  <c:v>3.6981000000000002</c:v>
                </c:pt>
                <c:pt idx="303">
                  <c:v>3.6789000000000001</c:v>
                </c:pt>
                <c:pt idx="304">
                  <c:v>3.6257000000000001</c:v>
                </c:pt>
                <c:pt idx="305">
                  <c:v>3.6644000000000001</c:v>
                </c:pt>
                <c:pt idx="306">
                  <c:v>3.6787999999999998</c:v>
                </c:pt>
                <c:pt idx="307">
                  <c:v>3.7145999999999999</c:v>
                </c:pt>
                <c:pt idx="308">
                  <c:v>3.6947000000000001</c:v>
                </c:pt>
                <c:pt idx="309">
                  <c:v>3.7507999999999999</c:v>
                </c:pt>
                <c:pt idx="310">
                  <c:v>3.7469999999999999</c:v>
                </c:pt>
                <c:pt idx="311">
                  <c:v>3.6936</c:v>
                </c:pt>
                <c:pt idx="312">
                  <c:v>3.6779999999999999</c:v>
                </c:pt>
                <c:pt idx="313">
                  <c:v>3.6513999999999998</c:v>
                </c:pt>
                <c:pt idx="314">
                  <c:v>3.6349999999999998</c:v>
                </c:pt>
                <c:pt idx="315">
                  <c:v>3.6034999999999999</c:v>
                </c:pt>
                <c:pt idx="316">
                  <c:v>3.58</c:v>
                </c:pt>
                <c:pt idx="317">
                  <c:v>3.6318999999999999</c:v>
                </c:pt>
                <c:pt idx="318">
                  <c:v>3.6219000000000001</c:v>
                </c:pt>
                <c:pt idx="319">
                  <c:v>3.6173999999999999</c:v>
                </c:pt>
                <c:pt idx="320">
                  <c:v>3.5718000000000001</c:v>
                </c:pt>
                <c:pt idx="321">
                  <c:v>3.5891999999999999</c:v>
                </c:pt>
                <c:pt idx="322">
                  <c:v>3.5739999999999998</c:v>
                </c:pt>
                <c:pt idx="323">
                  <c:v>3.5253000000000001</c:v>
                </c:pt>
                <c:pt idx="324">
                  <c:v>3.5240999999999998</c:v>
                </c:pt>
                <c:pt idx="325">
                  <c:v>3.4975000000000001</c:v>
                </c:pt>
                <c:pt idx="326">
                  <c:v>3.4861</c:v>
                </c:pt>
                <c:pt idx="327">
                  <c:v>3.4944999999999999</c:v>
                </c:pt>
                <c:pt idx="328">
                  <c:v>3.4792000000000001</c:v>
                </c:pt>
                <c:pt idx="329">
                  <c:v>3.5015999999999998</c:v>
                </c:pt>
                <c:pt idx="330">
                  <c:v>3.5390000000000001</c:v>
                </c:pt>
                <c:pt idx="331">
                  <c:v>3.6898999999999997</c:v>
                </c:pt>
                <c:pt idx="332">
                  <c:v>3.7961999999999998</c:v>
                </c:pt>
                <c:pt idx="333">
                  <c:v>3.746</c:v>
                </c:pt>
                <c:pt idx="334">
                  <c:v>3.6992000000000003</c:v>
                </c:pt>
                <c:pt idx="335">
                  <c:v>3.7092000000000001</c:v>
                </c:pt>
                <c:pt idx="336">
                  <c:v>3.7763999999999998</c:v>
                </c:pt>
                <c:pt idx="337">
                  <c:v>3.8805000000000001</c:v>
                </c:pt>
                <c:pt idx="338">
                  <c:v>3.8780999999999999</c:v>
                </c:pt>
                <c:pt idx="339">
                  <c:v>3.8573</c:v>
                </c:pt>
                <c:pt idx="340">
                  <c:v>3.9191000000000003</c:v>
                </c:pt>
                <c:pt idx="341">
                  <c:v>3.8383000000000003</c:v>
                </c:pt>
                <c:pt idx="342">
                  <c:v>3.8898999999999999</c:v>
                </c:pt>
                <c:pt idx="343">
                  <c:v>3.8980999999999999</c:v>
                </c:pt>
                <c:pt idx="344">
                  <c:v>3.8656000000000001</c:v>
                </c:pt>
                <c:pt idx="345">
                  <c:v>3.8534000000000002</c:v>
                </c:pt>
                <c:pt idx="346">
                  <c:v>3.8357999999999999</c:v>
                </c:pt>
                <c:pt idx="347">
                  <c:v>3.7921</c:v>
                </c:pt>
                <c:pt idx="348">
                  <c:v>3.7412999999999998</c:v>
                </c:pt>
                <c:pt idx="349">
                  <c:v>3.7593999999999999</c:v>
                </c:pt>
                <c:pt idx="350">
                  <c:v>3.7415000000000003</c:v>
                </c:pt>
                <c:pt idx="351">
                  <c:v>3.7873999999999999</c:v>
                </c:pt>
                <c:pt idx="352">
                  <c:v>3.7768000000000002</c:v>
                </c:pt>
                <c:pt idx="353">
                  <c:v>3.7473000000000001</c:v>
                </c:pt>
                <c:pt idx="354">
                  <c:v>3.7109999999999999</c:v>
                </c:pt>
                <c:pt idx="355">
                  <c:v>3.7523999999999997</c:v>
                </c:pt>
                <c:pt idx="356">
                  <c:v>3.7519</c:v>
                </c:pt>
                <c:pt idx="357">
                  <c:v>3.6907999999999999</c:v>
                </c:pt>
                <c:pt idx="358">
                  <c:v>3.7377000000000002</c:v>
                </c:pt>
                <c:pt idx="359">
                  <c:v>3.6880999999999999</c:v>
                </c:pt>
                <c:pt idx="360">
                  <c:v>3.6368999999999998</c:v>
                </c:pt>
                <c:pt idx="361">
                  <c:v>3.6672000000000002</c:v>
                </c:pt>
                <c:pt idx="362">
                  <c:v>3.6789000000000001</c:v>
                </c:pt>
                <c:pt idx="363">
                  <c:v>3.6337999999999999</c:v>
                </c:pt>
                <c:pt idx="364">
                  <c:v>3.6494999999999997</c:v>
                </c:pt>
                <c:pt idx="365">
                  <c:v>3.6168</c:v>
                </c:pt>
                <c:pt idx="366">
                  <c:v>3.625</c:v>
                </c:pt>
                <c:pt idx="367">
                  <c:v>3.6265000000000001</c:v>
                </c:pt>
                <c:pt idx="368">
                  <c:v>3.5718000000000001</c:v>
                </c:pt>
                <c:pt idx="369">
                  <c:v>3.5662000000000003</c:v>
                </c:pt>
                <c:pt idx="370">
                  <c:v>3.5602999999999998</c:v>
                </c:pt>
                <c:pt idx="371">
                  <c:v>3.5518999999999998</c:v>
                </c:pt>
                <c:pt idx="372">
                  <c:v>3.5583</c:v>
                </c:pt>
                <c:pt idx="373">
                  <c:v>3.5167999999999999</c:v>
                </c:pt>
                <c:pt idx="374">
                  <c:v>3.5815999999999999</c:v>
                </c:pt>
                <c:pt idx="375">
                  <c:v>3.5958999999999999</c:v>
                </c:pt>
                <c:pt idx="376">
                  <c:v>3.6052</c:v>
                </c:pt>
                <c:pt idx="377">
                  <c:v>3.6389</c:v>
                </c:pt>
                <c:pt idx="378">
                  <c:v>3.6766999999999999</c:v>
                </c:pt>
                <c:pt idx="379">
                  <c:v>3.66</c:v>
                </c:pt>
                <c:pt idx="380">
                  <c:v>3.6598000000000002</c:v>
                </c:pt>
                <c:pt idx="381">
                  <c:v>3.6547999999999998</c:v>
                </c:pt>
                <c:pt idx="382">
                  <c:v>3.6414</c:v>
                </c:pt>
                <c:pt idx="383">
                  <c:v>3.6755</c:v>
                </c:pt>
                <c:pt idx="384">
                  <c:v>3.8266</c:v>
                </c:pt>
                <c:pt idx="385">
                  <c:v>3.8129999999999997</c:v>
                </c:pt>
                <c:pt idx="386">
                  <c:v>3.7946</c:v>
                </c:pt>
                <c:pt idx="387">
                  <c:v>3.7622</c:v>
                </c:pt>
                <c:pt idx="388">
                  <c:v>3.7946999999999997</c:v>
                </c:pt>
                <c:pt idx="389">
                  <c:v>3.8066</c:v>
                </c:pt>
                <c:pt idx="390">
                  <c:v>3.7544</c:v>
                </c:pt>
                <c:pt idx="391">
                  <c:v>3.82</c:v>
                </c:pt>
                <c:pt idx="392">
                  <c:v>3.7944</c:v>
                </c:pt>
                <c:pt idx="393">
                  <c:v>3.7523</c:v>
                </c:pt>
                <c:pt idx="394">
                  <c:v>3.7393000000000001</c:v>
                </c:pt>
                <c:pt idx="395">
                  <c:v>3.7808000000000002</c:v>
                </c:pt>
                <c:pt idx="396">
                  <c:v>3.8041999999999998</c:v>
                </c:pt>
                <c:pt idx="397">
                  <c:v>3.8220999999999998</c:v>
                </c:pt>
                <c:pt idx="398">
                  <c:v>#N/A</c:v>
                </c:pt>
                <c:pt idx="399">
                  <c:v>3.8058999999999998</c:v>
                </c:pt>
                <c:pt idx="400">
                  <c:v>3.8052000000000001</c:v>
                </c:pt>
                <c:pt idx="401">
                  <c:v>3.7772000000000001</c:v>
                </c:pt>
                <c:pt idx="402">
                  <c:v>3.8532999999999999</c:v>
                </c:pt>
                <c:pt idx="403">
                  <c:v>3.8824000000000001</c:v>
                </c:pt>
                <c:pt idx="404">
                  <c:v>3.8182999999999998</c:v>
                </c:pt>
                <c:pt idx="405">
                  <c:v>3.8094999999999999</c:v>
                </c:pt>
                <c:pt idx="406">
                  <c:v>3.8138999999999998</c:v>
                </c:pt>
                <c:pt idx="407">
                  <c:v>3.8180000000000001</c:v>
                </c:pt>
                <c:pt idx="408">
                  <c:v>3.8807999999999998</c:v>
                </c:pt>
                <c:pt idx="409">
                  <c:v>3.8909000000000002</c:v>
                </c:pt>
                <c:pt idx="410">
                  <c:v>3.8715999999999999</c:v>
                </c:pt>
                <c:pt idx="411">
                  <c:v>3.8369999999999997</c:v>
                </c:pt>
                <c:pt idx="412">
                  <c:v>3.7351999999999999</c:v>
                </c:pt>
                <c:pt idx="413">
                  <c:v>3.7307000000000001</c:v>
                </c:pt>
                <c:pt idx="414">
                  <c:v>3.7757000000000001</c:v>
                </c:pt>
                <c:pt idx="415">
                  <c:v>3.7789999999999999</c:v>
                </c:pt>
                <c:pt idx="416">
                  <c:v>3.7457000000000003</c:v>
                </c:pt>
                <c:pt idx="417">
                  <c:v>3.6907999999999999</c:v>
                </c:pt>
                <c:pt idx="418">
                  <c:v>3.6907000000000001</c:v>
                </c:pt>
                <c:pt idx="419">
                  <c:v>3.6907000000000001</c:v>
                </c:pt>
                <c:pt idx="420">
                  <c:v>3.6819999999999999</c:v>
                </c:pt>
                <c:pt idx="421">
                  <c:v>3.6734</c:v>
                </c:pt>
                <c:pt idx="422">
                  <c:v>3.6772</c:v>
                </c:pt>
                <c:pt idx="423">
                  <c:v>3.7197</c:v>
                </c:pt>
                <c:pt idx="424">
                  <c:v>3.7197</c:v>
                </c:pt>
                <c:pt idx="425">
                  <c:v>3.7218999999999998</c:v>
                </c:pt>
                <c:pt idx="426">
                  <c:v>3.6996000000000002</c:v>
                </c:pt>
                <c:pt idx="427">
                  <c:v>3.7025999999999999</c:v>
                </c:pt>
                <c:pt idx="428">
                  <c:v>3.7217000000000002</c:v>
                </c:pt>
                <c:pt idx="429">
                  <c:v>3.7133000000000003</c:v>
                </c:pt>
                <c:pt idx="430">
                  <c:v>3.6917</c:v>
                </c:pt>
                <c:pt idx="431">
                  <c:v>3.7090000000000001</c:v>
                </c:pt>
                <c:pt idx="432">
                  <c:v>3.7121</c:v>
                </c:pt>
                <c:pt idx="433">
                  <c:v>3.6589</c:v>
                </c:pt>
                <c:pt idx="434">
                  <c:v>3.6879999999999997</c:v>
                </c:pt>
                <c:pt idx="435">
                  <c:v>#N/A</c:v>
                </c:pt>
                <c:pt idx="436">
                  <c:v>3.6314000000000002</c:v>
                </c:pt>
                <c:pt idx="437">
                  <c:v>3.7119999999999997</c:v>
                </c:pt>
                <c:pt idx="438">
                  <c:v>3.7143000000000002</c:v>
                </c:pt>
                <c:pt idx="439">
                  <c:v>3.6482999999999999</c:v>
                </c:pt>
                <c:pt idx="440">
                  <c:v>3.6800999999999999</c:v>
                </c:pt>
                <c:pt idx="441">
                  <c:v>3.6524000000000001</c:v>
                </c:pt>
                <c:pt idx="442">
                  <c:v>3.6459999999999999</c:v>
                </c:pt>
                <c:pt idx="443">
                  <c:v>3.5871</c:v>
                </c:pt>
                <c:pt idx="444">
                  <c:v>3.5169999999999999</c:v>
                </c:pt>
                <c:pt idx="445">
                  <c:v>#N/A</c:v>
                </c:pt>
                <c:pt idx="446">
                  <c:v>3.488</c:v>
                </c:pt>
                <c:pt idx="447">
                  <c:v>3.4756</c:v>
                </c:pt>
                <c:pt idx="448">
                  <c:v>3.4312</c:v>
                </c:pt>
                <c:pt idx="449">
                  <c:v>3.4468999999999999</c:v>
                </c:pt>
                <c:pt idx="450">
                  <c:v>3.4327999999999999</c:v>
                </c:pt>
                <c:pt idx="451">
                  <c:v>3.4458000000000002</c:v>
                </c:pt>
                <c:pt idx="452">
                  <c:v>3.4247999999999998</c:v>
                </c:pt>
                <c:pt idx="453">
                  <c:v>3.4327000000000001</c:v>
                </c:pt>
                <c:pt idx="454">
                  <c:v>3.5032999999999999</c:v>
                </c:pt>
                <c:pt idx="455">
                  <c:v>3.524</c:v>
                </c:pt>
                <c:pt idx="456">
                  <c:v>#N/A</c:v>
                </c:pt>
                <c:pt idx="457">
                  <c:v>3.5032000000000001</c:v>
                </c:pt>
                <c:pt idx="458">
                  <c:v>3.5175000000000001</c:v>
                </c:pt>
                <c:pt idx="459">
                  <c:v>3.4567999999999999</c:v>
                </c:pt>
                <c:pt idx="460">
                  <c:v>3.4798999999999998</c:v>
                </c:pt>
                <c:pt idx="461">
                  <c:v>3.4384000000000001</c:v>
                </c:pt>
                <c:pt idx="462">
                  <c:v>3.4323999999999999</c:v>
                </c:pt>
                <c:pt idx="463">
                  <c:v>3.4285000000000001</c:v>
                </c:pt>
                <c:pt idx="464">
                  <c:v>3.3875999999999999</c:v>
                </c:pt>
                <c:pt idx="465">
                  <c:v>3.4903</c:v>
                </c:pt>
                <c:pt idx="466">
                  <c:v>3.4809000000000001</c:v>
                </c:pt>
                <c:pt idx="467">
                  <c:v>3.4933000000000001</c:v>
                </c:pt>
                <c:pt idx="468">
                  <c:v>3.4744999999999999</c:v>
                </c:pt>
                <c:pt idx="469">
                  <c:v>3.4592999999999998</c:v>
                </c:pt>
                <c:pt idx="470">
                  <c:v>3.4196</c:v>
                </c:pt>
                <c:pt idx="471">
                  <c:v>3.4005000000000001</c:v>
                </c:pt>
                <c:pt idx="472">
                  <c:v>3.3702999999999999</c:v>
                </c:pt>
                <c:pt idx="473">
                  <c:v>3.3534999999999999</c:v>
                </c:pt>
                <c:pt idx="474">
                  <c:v>3.3536999999999999</c:v>
                </c:pt>
                <c:pt idx="475">
                  <c:v>3.3475999999999999</c:v>
                </c:pt>
                <c:pt idx="476">
                  <c:v>3.3449999999999998</c:v>
                </c:pt>
                <c:pt idx="477">
                  <c:v>3.3363</c:v>
                </c:pt>
                <c:pt idx="478">
                  <c:v>3.3037000000000001</c:v>
                </c:pt>
                <c:pt idx="479">
                  <c:v>3.2665999999999999</c:v>
                </c:pt>
                <c:pt idx="480">
                  <c:v>3.2896000000000001</c:v>
                </c:pt>
              </c:numCache>
            </c:numRef>
          </c:val>
          <c:smooth val="0"/>
        </c:ser>
        <c:ser>
          <c:idx val="1"/>
          <c:order val="1"/>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Data'!$D$5286:$D$5766</c:f>
              <c:numCache>
                <c:formatCode>General</c:formatCode>
                <c:ptCount val="481"/>
                <c:pt idx="0">
                  <c:v>2.1564000000000001</c:v>
                </c:pt>
                <c:pt idx="1">
                  <c:v>2.1623999999999999</c:v>
                </c:pt>
                <c:pt idx="2">
                  <c:v>2.1600999999999999</c:v>
                </c:pt>
                <c:pt idx="3">
                  <c:v>2.1772</c:v>
                </c:pt>
                <c:pt idx="4">
                  <c:v>2.1781999999999999</c:v>
                </c:pt>
                <c:pt idx="5">
                  <c:v>2.1739000000000002</c:v>
                </c:pt>
                <c:pt idx="6">
                  <c:v>2.1720000000000002</c:v>
                </c:pt>
                <c:pt idx="7">
                  <c:v>2.1574</c:v>
                </c:pt>
                <c:pt idx="8">
                  <c:v>2.1568000000000001</c:v>
                </c:pt>
                <c:pt idx="9">
                  <c:v>2.1747999999999998</c:v>
                </c:pt>
                <c:pt idx="10">
                  <c:v>2.1996000000000002</c:v>
                </c:pt>
                <c:pt idx="11">
                  <c:v>2.1937000000000002</c:v>
                </c:pt>
                <c:pt idx="12">
                  <c:v>2.1909999999999998</c:v>
                </c:pt>
                <c:pt idx="13">
                  <c:v>2.2094</c:v>
                </c:pt>
                <c:pt idx="14">
                  <c:v>2.1966999999999999</c:v>
                </c:pt>
                <c:pt idx="15">
                  <c:v>2.1968999999999999</c:v>
                </c:pt>
                <c:pt idx="16">
                  <c:v>2.1886000000000001</c:v>
                </c:pt>
                <c:pt idx="17">
                  <c:v>2.1795</c:v>
                </c:pt>
                <c:pt idx="18">
                  <c:v>2.1869000000000001</c:v>
                </c:pt>
                <c:pt idx="19">
                  <c:v>2.1810999999999998</c:v>
                </c:pt>
                <c:pt idx="20">
                  <c:v>2.1785999999999999</c:v>
                </c:pt>
                <c:pt idx="21">
                  <c:v>2.1751999999999998</c:v>
                </c:pt>
                <c:pt idx="22">
                  <c:v>2.181</c:v>
                </c:pt>
                <c:pt idx="23">
                  <c:v>2.1791</c:v>
                </c:pt>
                <c:pt idx="24">
                  <c:v>2.1663000000000001</c:v>
                </c:pt>
                <c:pt idx="25">
                  <c:v>2.1568999999999998</c:v>
                </c:pt>
                <c:pt idx="26">
                  <c:v>2.1545000000000001</c:v>
                </c:pt>
                <c:pt idx="27">
                  <c:v>2.1541999999999999</c:v>
                </c:pt>
                <c:pt idx="28">
                  <c:v>2.1671999999999998</c:v>
                </c:pt>
                <c:pt idx="29">
                  <c:v>2.1863999999999999</c:v>
                </c:pt>
                <c:pt idx="30">
                  <c:v>2.181</c:v>
                </c:pt>
                <c:pt idx="31">
                  <c:v>2.1802999999999999</c:v>
                </c:pt>
                <c:pt idx="32">
                  <c:v>2.1766999999999999</c:v>
                </c:pt>
                <c:pt idx="33">
                  <c:v>2.1640999999999999</c:v>
                </c:pt>
                <c:pt idx="34">
                  <c:v>2.1634000000000002</c:v>
                </c:pt>
                <c:pt idx="35">
                  <c:v>2.1600999999999999</c:v>
                </c:pt>
                <c:pt idx="36">
                  <c:v>2.1612999999999998</c:v>
                </c:pt>
                <c:pt idx="37">
                  <c:v>2.1766000000000001</c:v>
                </c:pt>
                <c:pt idx="38">
                  <c:v>2.1703000000000001</c:v>
                </c:pt>
                <c:pt idx="39">
                  <c:v>2.173</c:v>
                </c:pt>
                <c:pt idx="40">
                  <c:v>2.1722999999999999</c:v>
                </c:pt>
                <c:pt idx="41">
                  <c:v>2.1755</c:v>
                </c:pt>
                <c:pt idx="42">
                  <c:v>2.1597</c:v>
                </c:pt>
                <c:pt idx="43">
                  <c:v>2.1579000000000002</c:v>
                </c:pt>
                <c:pt idx="44">
                  <c:v>2.1463000000000001</c:v>
                </c:pt>
                <c:pt idx="45">
                  <c:v>2.1518000000000002</c:v>
                </c:pt>
                <c:pt idx="46">
                  <c:v>2.1677</c:v>
                </c:pt>
                <c:pt idx="47">
                  <c:v>2.1587999999999998</c:v>
                </c:pt>
                <c:pt idx="48">
                  <c:v>2.1678000000000002</c:v>
                </c:pt>
                <c:pt idx="49">
                  <c:v>2.1640999999999999</c:v>
                </c:pt>
                <c:pt idx="50">
                  <c:v>2.1499000000000001</c:v>
                </c:pt>
                <c:pt idx="51">
                  <c:v>2.1493000000000002</c:v>
                </c:pt>
                <c:pt idx="52">
                  <c:v>2.1410999999999998</c:v>
                </c:pt>
                <c:pt idx="53">
                  <c:v>2.1653000000000002</c:v>
                </c:pt>
                <c:pt idx="54">
                  <c:v>2.1496</c:v>
                </c:pt>
                <c:pt idx="55">
                  <c:v>2.1558000000000002</c:v>
                </c:pt>
                <c:pt idx="56">
                  <c:v>2.1480000000000001</c:v>
                </c:pt>
                <c:pt idx="57">
                  <c:v>2.1514000000000002</c:v>
                </c:pt>
                <c:pt idx="58">
                  <c:v>2.1516999999999999</c:v>
                </c:pt>
                <c:pt idx="59">
                  <c:v>2.1673</c:v>
                </c:pt>
                <c:pt idx="60">
                  <c:v>2.1644999999999999</c:v>
                </c:pt>
                <c:pt idx="61">
                  <c:v>2.1736</c:v>
                </c:pt>
                <c:pt idx="62">
                  <c:v>2.1783999999999999</c:v>
                </c:pt>
                <c:pt idx="63">
                  <c:v>2.2201</c:v>
                </c:pt>
                <c:pt idx="64">
                  <c:v>2.2294999999999998</c:v>
                </c:pt>
                <c:pt idx="65">
                  <c:v>2.2193000000000001</c:v>
                </c:pt>
                <c:pt idx="66">
                  <c:v>2.2382</c:v>
                </c:pt>
                <c:pt idx="67">
                  <c:v>2.2521</c:v>
                </c:pt>
                <c:pt idx="68">
                  <c:v>2.2624</c:v>
                </c:pt>
                <c:pt idx="69">
                  <c:v>2.2370999999999999</c:v>
                </c:pt>
                <c:pt idx="70">
                  <c:v>2.2372000000000001</c:v>
                </c:pt>
                <c:pt idx="71">
                  <c:v>2.2385000000000002</c:v>
                </c:pt>
                <c:pt idx="72">
                  <c:v>2.2317999999999998</c:v>
                </c:pt>
                <c:pt idx="73">
                  <c:v>2.2235999999999998</c:v>
                </c:pt>
                <c:pt idx="74">
                  <c:v>2.2330000000000001</c:v>
                </c:pt>
                <c:pt idx="75">
                  <c:v>2.2096999999999998</c:v>
                </c:pt>
                <c:pt idx="76">
                  <c:v>2.2010999999999998</c:v>
                </c:pt>
                <c:pt idx="77">
                  <c:v>2.2016999999999998</c:v>
                </c:pt>
                <c:pt idx="78">
                  <c:v>2.1939000000000002</c:v>
                </c:pt>
                <c:pt idx="79">
                  <c:v>2.2002999999999999</c:v>
                </c:pt>
                <c:pt idx="80">
                  <c:v>2.1905999999999999</c:v>
                </c:pt>
                <c:pt idx="81">
                  <c:v>2.1867000000000001</c:v>
                </c:pt>
                <c:pt idx="82">
                  <c:v>2.1867000000000001</c:v>
                </c:pt>
                <c:pt idx="83">
                  <c:v>2.1947000000000001</c:v>
                </c:pt>
                <c:pt idx="84">
                  <c:v>2.1922999999999999</c:v>
                </c:pt>
                <c:pt idx="85">
                  <c:v>2.1993</c:v>
                </c:pt>
                <c:pt idx="86">
                  <c:v>2.1979000000000002</c:v>
                </c:pt>
                <c:pt idx="87">
                  <c:v>2.1989999999999998</c:v>
                </c:pt>
                <c:pt idx="88">
                  <c:v>2.1903000000000001</c:v>
                </c:pt>
                <c:pt idx="89">
                  <c:v>2.1955</c:v>
                </c:pt>
                <c:pt idx="90">
                  <c:v>2.2081</c:v>
                </c:pt>
                <c:pt idx="91">
                  <c:v>2.2046000000000001</c:v>
                </c:pt>
                <c:pt idx="92">
                  <c:v>2.2084999999999999</c:v>
                </c:pt>
                <c:pt idx="93">
                  <c:v>2.2164999999999999</c:v>
                </c:pt>
                <c:pt idx="94">
                  <c:v>2.2107999999999999</c:v>
                </c:pt>
                <c:pt idx="95">
                  <c:v>2.1978</c:v>
                </c:pt>
                <c:pt idx="96">
                  <c:v>2.1945999999999999</c:v>
                </c:pt>
                <c:pt idx="97">
                  <c:v>2.1818</c:v>
                </c:pt>
                <c:pt idx="98">
                  <c:v>2.1800999999999999</c:v>
                </c:pt>
                <c:pt idx="99">
                  <c:v>2.1937000000000002</c:v>
                </c:pt>
                <c:pt idx="100">
                  <c:v>2.2086999999999999</c:v>
                </c:pt>
                <c:pt idx="101">
                  <c:v>2.1888999999999998</c:v>
                </c:pt>
                <c:pt idx="102">
                  <c:v>2.2229999999999999</c:v>
                </c:pt>
                <c:pt idx="103">
                  <c:v>2.2012999999999998</c:v>
                </c:pt>
                <c:pt idx="104">
                  <c:v>2.2067000000000001</c:v>
                </c:pt>
                <c:pt idx="105">
                  <c:v>2.2111000000000001</c:v>
                </c:pt>
                <c:pt idx="106">
                  <c:v>2.2435999999999998</c:v>
                </c:pt>
                <c:pt idx="107">
                  <c:v>2.2448999999999999</c:v>
                </c:pt>
                <c:pt idx="108">
                  <c:v>2.2172999999999998</c:v>
                </c:pt>
                <c:pt idx="109">
                  <c:v>2.2197</c:v>
                </c:pt>
                <c:pt idx="110">
                  <c:v>2.2557999999999998</c:v>
                </c:pt>
                <c:pt idx="111">
                  <c:v>2.2204999999999999</c:v>
                </c:pt>
                <c:pt idx="112">
                  <c:v>2.2650999999999999</c:v>
                </c:pt>
                <c:pt idx="113">
                  <c:v>2.2808999999999999</c:v>
                </c:pt>
                <c:pt idx="114">
                  <c:v>2.3121</c:v>
                </c:pt>
                <c:pt idx="115">
                  <c:v>2.3129</c:v>
                </c:pt>
                <c:pt idx="116">
                  <c:v>2.3378000000000001</c:v>
                </c:pt>
                <c:pt idx="117">
                  <c:v>2.3452999999999999</c:v>
                </c:pt>
                <c:pt idx="118">
                  <c:v>2.3075999999999999</c:v>
                </c:pt>
                <c:pt idx="119">
                  <c:v>2.3048999999999999</c:v>
                </c:pt>
                <c:pt idx="120">
                  <c:v>2.2751000000000001</c:v>
                </c:pt>
                <c:pt idx="121">
                  <c:v>2.2978999999999998</c:v>
                </c:pt>
                <c:pt idx="122">
                  <c:v>2.2681</c:v>
                </c:pt>
                <c:pt idx="123">
                  <c:v>2.2509000000000001</c:v>
                </c:pt>
                <c:pt idx="124">
                  <c:v>2.2492000000000001</c:v>
                </c:pt>
                <c:pt idx="125">
                  <c:v>2.2244000000000002</c:v>
                </c:pt>
                <c:pt idx="126">
                  <c:v>2.2284999999999999</c:v>
                </c:pt>
                <c:pt idx="127">
                  <c:v>2.1998000000000002</c:v>
                </c:pt>
                <c:pt idx="128">
                  <c:v>2.1751</c:v>
                </c:pt>
                <c:pt idx="129">
                  <c:v>2.1781999999999999</c:v>
                </c:pt>
                <c:pt idx="130">
                  <c:v>2.1760000000000002</c:v>
                </c:pt>
                <c:pt idx="131">
                  <c:v>2.1732</c:v>
                </c:pt>
                <c:pt idx="132">
                  <c:v>2.17</c:v>
                </c:pt>
                <c:pt idx="133">
                  <c:v>2.1698</c:v>
                </c:pt>
                <c:pt idx="134">
                  <c:v>2.1648999999999998</c:v>
                </c:pt>
                <c:pt idx="135">
                  <c:v>2.1646999999999998</c:v>
                </c:pt>
                <c:pt idx="136">
                  <c:v>2.1686999999999999</c:v>
                </c:pt>
                <c:pt idx="137">
                  <c:v>2.1637</c:v>
                </c:pt>
                <c:pt idx="138">
                  <c:v>2.1684999999999999</c:v>
                </c:pt>
                <c:pt idx="139">
                  <c:v>2.1669</c:v>
                </c:pt>
                <c:pt idx="140">
                  <c:v>2.1631</c:v>
                </c:pt>
                <c:pt idx="141">
                  <c:v>2.1713</c:v>
                </c:pt>
                <c:pt idx="142">
                  <c:v>2.1673</c:v>
                </c:pt>
                <c:pt idx="143">
                  <c:v>2.1576</c:v>
                </c:pt>
                <c:pt idx="144">
                  <c:v>2.1566999999999998</c:v>
                </c:pt>
                <c:pt idx="145">
                  <c:v>2.157</c:v>
                </c:pt>
                <c:pt idx="146">
                  <c:v>2.1577999999999999</c:v>
                </c:pt>
                <c:pt idx="147">
                  <c:v>2.1596000000000002</c:v>
                </c:pt>
                <c:pt idx="148">
                  <c:v>2.1657999999999999</c:v>
                </c:pt>
                <c:pt idx="149">
                  <c:v>2.1562000000000001</c:v>
                </c:pt>
                <c:pt idx="150">
                  <c:v>2.1560000000000001</c:v>
                </c:pt>
                <c:pt idx="151">
                  <c:v>2.1575000000000002</c:v>
                </c:pt>
                <c:pt idx="152">
                  <c:v>2.1505000000000001</c:v>
                </c:pt>
                <c:pt idx="153">
                  <c:v>2.1650999999999998</c:v>
                </c:pt>
                <c:pt idx="154">
                  <c:v>2.1713</c:v>
                </c:pt>
                <c:pt idx="155">
                  <c:v>2.2044999999999999</c:v>
                </c:pt>
                <c:pt idx="156">
                  <c:v>2.2090000000000001</c:v>
                </c:pt>
                <c:pt idx="157">
                  <c:v>2.2492999999999999</c:v>
                </c:pt>
                <c:pt idx="158">
                  <c:v>2.2624</c:v>
                </c:pt>
                <c:pt idx="159">
                  <c:v>2.2772999999999999</c:v>
                </c:pt>
                <c:pt idx="160">
                  <c:v>2.2395</c:v>
                </c:pt>
                <c:pt idx="161">
                  <c:v>2.1867999999999999</c:v>
                </c:pt>
                <c:pt idx="162">
                  <c:v>2.1835</c:v>
                </c:pt>
                <c:pt idx="163">
                  <c:v>2.1646999999999998</c:v>
                </c:pt>
                <c:pt idx="164">
                  <c:v>2.1568999999999998</c:v>
                </c:pt>
                <c:pt idx="165">
                  <c:v>2.1562000000000001</c:v>
                </c:pt>
                <c:pt idx="166">
                  <c:v>2.1534</c:v>
                </c:pt>
                <c:pt idx="167">
                  <c:v>2.1551999999999998</c:v>
                </c:pt>
                <c:pt idx="168">
                  <c:v>2.1619000000000002</c:v>
                </c:pt>
                <c:pt idx="169">
                  <c:v>2.1812999999999998</c:v>
                </c:pt>
                <c:pt idx="170">
                  <c:v>2.1814999999999998</c:v>
                </c:pt>
                <c:pt idx="171">
                  <c:v>2.2227999999999999</c:v>
                </c:pt>
                <c:pt idx="172">
                  <c:v>2.2393999999999998</c:v>
                </c:pt>
                <c:pt idx="173">
                  <c:v>2.2145000000000001</c:v>
                </c:pt>
                <c:pt idx="174">
                  <c:v>2.1745000000000001</c:v>
                </c:pt>
                <c:pt idx="175">
                  <c:v>2.1953999999999998</c:v>
                </c:pt>
                <c:pt idx="176">
                  <c:v>2.2073999999999998</c:v>
                </c:pt>
                <c:pt idx="177">
                  <c:v>2.2107999999999999</c:v>
                </c:pt>
                <c:pt idx="178">
                  <c:v>2.2345000000000002</c:v>
                </c:pt>
                <c:pt idx="179">
                  <c:v>2.2519</c:v>
                </c:pt>
                <c:pt idx="180">
                  <c:v>2.2273999999999998</c:v>
                </c:pt>
                <c:pt idx="181">
                  <c:v>2.2269000000000001</c:v>
                </c:pt>
                <c:pt idx="182">
                  <c:v>2.2235</c:v>
                </c:pt>
                <c:pt idx="183">
                  <c:v>2.1911</c:v>
                </c:pt>
                <c:pt idx="184">
                  <c:v>2.2086000000000001</c:v>
                </c:pt>
                <c:pt idx="185">
                  <c:v>2.2079</c:v>
                </c:pt>
                <c:pt idx="186">
                  <c:v>2.2448999999999999</c:v>
                </c:pt>
                <c:pt idx="187">
                  <c:v>2.2705000000000002</c:v>
                </c:pt>
                <c:pt idx="188">
                  <c:v>2.2410999999999999</c:v>
                </c:pt>
                <c:pt idx="189">
                  <c:v>2.2738999999999998</c:v>
                </c:pt>
                <c:pt idx="190">
                  <c:v>2.2483</c:v>
                </c:pt>
                <c:pt idx="191">
                  <c:v>2.2094</c:v>
                </c:pt>
                <c:pt idx="192">
                  <c:v>2.2098</c:v>
                </c:pt>
                <c:pt idx="193">
                  <c:v>2.1837</c:v>
                </c:pt>
                <c:pt idx="194">
                  <c:v>2.1987000000000001</c:v>
                </c:pt>
                <c:pt idx="195">
                  <c:v>2.2105000000000001</c:v>
                </c:pt>
                <c:pt idx="196">
                  <c:v>2.1932</c:v>
                </c:pt>
                <c:pt idx="197">
                  <c:v>2.2120000000000002</c:v>
                </c:pt>
                <c:pt idx="198">
                  <c:v>2.2008999999999999</c:v>
                </c:pt>
                <c:pt idx="199">
                  <c:v>2.1951999999999998</c:v>
                </c:pt>
                <c:pt idx="200">
                  <c:v>2.1928000000000001</c:v>
                </c:pt>
                <c:pt idx="201">
                  <c:v>2.1949999999999998</c:v>
                </c:pt>
                <c:pt idx="202">
                  <c:v>2.2006999999999999</c:v>
                </c:pt>
                <c:pt idx="203">
                  <c:v>2.1833999999999998</c:v>
                </c:pt>
                <c:pt idx="204">
                  <c:v>2.1861999999999999</c:v>
                </c:pt>
                <c:pt idx="205">
                  <c:v>2.1751</c:v>
                </c:pt>
                <c:pt idx="206">
                  <c:v>2.1733000000000002</c:v>
                </c:pt>
                <c:pt idx="207">
                  <c:v>2.1791</c:v>
                </c:pt>
                <c:pt idx="208">
                  <c:v>2.1888999999999998</c:v>
                </c:pt>
                <c:pt idx="209">
                  <c:v>2.1701999999999999</c:v>
                </c:pt>
                <c:pt idx="210">
                  <c:v>2.1804000000000001</c:v>
                </c:pt>
                <c:pt idx="211">
                  <c:v>2.1932</c:v>
                </c:pt>
                <c:pt idx="212">
                  <c:v>2.1884999999999999</c:v>
                </c:pt>
                <c:pt idx="213">
                  <c:v>2.2244999999999999</c:v>
                </c:pt>
                <c:pt idx="214">
                  <c:v>2.2073</c:v>
                </c:pt>
                <c:pt idx="215">
                  <c:v>2.2532999999999999</c:v>
                </c:pt>
                <c:pt idx="216">
                  <c:v>2.2606000000000002</c:v>
                </c:pt>
                <c:pt idx="217">
                  <c:v>2.2290999999999999</c:v>
                </c:pt>
                <c:pt idx="218">
                  <c:v>2.2473999999999998</c:v>
                </c:pt>
                <c:pt idx="219">
                  <c:v>2.2189000000000001</c:v>
                </c:pt>
                <c:pt idx="220">
                  <c:v>2.2347999999999999</c:v>
                </c:pt>
                <c:pt idx="221">
                  <c:v>2.2067000000000001</c:v>
                </c:pt>
                <c:pt idx="222">
                  <c:v>2.2599999999999998</c:v>
                </c:pt>
                <c:pt idx="223">
                  <c:v>2.2389999999999999</c:v>
                </c:pt>
                <c:pt idx="224">
                  <c:v>2.2404000000000002</c:v>
                </c:pt>
                <c:pt idx="225">
                  <c:v>2.2534999999999998</c:v>
                </c:pt>
                <c:pt idx="226">
                  <c:v>2.2907000000000002</c:v>
                </c:pt>
                <c:pt idx="227">
                  <c:v>2.2959000000000001</c:v>
                </c:pt>
                <c:pt idx="228">
                  <c:v>2.2915000000000001</c:v>
                </c:pt>
                <c:pt idx="229">
                  <c:v>2.2578</c:v>
                </c:pt>
                <c:pt idx="230">
                  <c:v>2.2852000000000001</c:v>
                </c:pt>
                <c:pt idx="231">
                  <c:v>2.2959999999999998</c:v>
                </c:pt>
                <c:pt idx="232">
                  <c:v>2.2875999999999999</c:v>
                </c:pt>
                <c:pt idx="233">
                  <c:v>2.2725</c:v>
                </c:pt>
                <c:pt idx="234">
                  <c:v>2.2732000000000001</c:v>
                </c:pt>
                <c:pt idx="235">
                  <c:v>2.2705000000000002</c:v>
                </c:pt>
                <c:pt idx="236">
                  <c:v>2.2633999999999999</c:v>
                </c:pt>
                <c:pt idx="237">
                  <c:v>2.2509999999999999</c:v>
                </c:pt>
                <c:pt idx="238">
                  <c:v>2.2610999999999999</c:v>
                </c:pt>
                <c:pt idx="239">
                  <c:v>2.2536</c:v>
                </c:pt>
                <c:pt idx="240">
                  <c:v>2.2442000000000002</c:v>
                </c:pt>
                <c:pt idx="241">
                  <c:v>2.2486999999999999</c:v>
                </c:pt>
                <c:pt idx="242">
                  <c:v>2.2839999999999998</c:v>
                </c:pt>
                <c:pt idx="243">
                  <c:v>2.2574999999999998</c:v>
                </c:pt>
                <c:pt idx="244">
                  <c:v>2.2683</c:v>
                </c:pt>
                <c:pt idx="245">
                  <c:v>2.2570999999999999</c:v>
                </c:pt>
                <c:pt idx="246">
                  <c:v>2.2553000000000001</c:v>
                </c:pt>
                <c:pt idx="247">
                  <c:v>2.2526000000000002</c:v>
                </c:pt>
                <c:pt idx="248">
                  <c:v>2.2579000000000002</c:v>
                </c:pt>
                <c:pt idx="249">
                  <c:v>2.2488999999999999</c:v>
                </c:pt>
                <c:pt idx="250">
                  <c:v>2.2582</c:v>
                </c:pt>
                <c:pt idx="251">
                  <c:v>2.2829000000000002</c:v>
                </c:pt>
                <c:pt idx="252">
                  <c:v>2.2595999999999998</c:v>
                </c:pt>
                <c:pt idx="253">
                  <c:v>2.2538</c:v>
                </c:pt>
                <c:pt idx="254">
                  <c:v>2.2723</c:v>
                </c:pt>
                <c:pt idx="255">
                  <c:v>2.2986</c:v>
                </c:pt>
                <c:pt idx="256">
                  <c:v>2.2898999999999998</c:v>
                </c:pt>
                <c:pt idx="257">
                  <c:v>2.2563</c:v>
                </c:pt>
                <c:pt idx="258">
                  <c:v>2.2685</c:v>
                </c:pt>
                <c:pt idx="259">
                  <c:v>2.2730999999999999</c:v>
                </c:pt>
                <c:pt idx="260">
                  <c:v>2.2781000000000002</c:v>
                </c:pt>
                <c:pt idx="261">
                  <c:v>2.2542</c:v>
                </c:pt>
                <c:pt idx="262">
                  <c:v>2.2517</c:v>
                </c:pt>
                <c:pt idx="263">
                  <c:v>2.2484999999999999</c:v>
                </c:pt>
                <c:pt idx="264">
                  <c:v>2.2479</c:v>
                </c:pt>
                <c:pt idx="265">
                  <c:v>2.2574000000000001</c:v>
                </c:pt>
                <c:pt idx="266">
                  <c:v>2.2591999999999999</c:v>
                </c:pt>
                <c:pt idx="267">
                  <c:v>2.2659000000000002</c:v>
                </c:pt>
                <c:pt idx="268">
                  <c:v>2.2898000000000001</c:v>
                </c:pt>
                <c:pt idx="269">
                  <c:v>2.2745000000000002</c:v>
                </c:pt>
                <c:pt idx="270">
                  <c:v>2.2856999999999998</c:v>
                </c:pt>
                <c:pt idx="271">
                  <c:v>2.3003999999999998</c:v>
                </c:pt>
                <c:pt idx="272">
                  <c:v>2.2965999999999998</c:v>
                </c:pt>
                <c:pt idx="273">
                  <c:v>2.3047</c:v>
                </c:pt>
                <c:pt idx="274">
                  <c:v>2.2965</c:v>
                </c:pt>
                <c:pt idx="275">
                  <c:v>2.3184</c:v>
                </c:pt>
                <c:pt idx="276">
                  <c:v>2.3256000000000001</c:v>
                </c:pt>
                <c:pt idx="277">
                  <c:v>2.3388</c:v>
                </c:pt>
                <c:pt idx="278">
                  <c:v>2.3391000000000002</c:v>
                </c:pt>
                <c:pt idx="279">
                  <c:v>2.3083999999999998</c:v>
                </c:pt>
                <c:pt idx="280">
                  <c:v>2.3092999999999999</c:v>
                </c:pt>
                <c:pt idx="281">
                  <c:v>2.3273999999999999</c:v>
                </c:pt>
                <c:pt idx="282">
                  <c:v>2.3414999999999999</c:v>
                </c:pt>
                <c:pt idx="283">
                  <c:v>2.3266999999999998</c:v>
                </c:pt>
                <c:pt idx="284">
                  <c:v>2.3226</c:v>
                </c:pt>
                <c:pt idx="285">
                  <c:v>2.2999000000000001</c:v>
                </c:pt>
                <c:pt idx="286">
                  <c:v>2.3127</c:v>
                </c:pt>
                <c:pt idx="287">
                  <c:v>2.2993999999999999</c:v>
                </c:pt>
                <c:pt idx="288">
                  <c:v>2.2963</c:v>
                </c:pt>
                <c:pt idx="289">
                  <c:v>2.3191000000000002</c:v>
                </c:pt>
                <c:pt idx="290">
                  <c:v>2.3289</c:v>
                </c:pt>
                <c:pt idx="291">
                  <c:v>2.3216000000000001</c:v>
                </c:pt>
                <c:pt idx="292">
                  <c:v>2.3677999999999999</c:v>
                </c:pt>
                <c:pt idx="293">
                  <c:v>2.3658000000000001</c:v>
                </c:pt>
                <c:pt idx="294">
                  <c:v>2.3589000000000002</c:v>
                </c:pt>
                <c:pt idx="295">
                  <c:v>2.3626</c:v>
                </c:pt>
                <c:pt idx="296">
                  <c:v>2.3688000000000002</c:v>
                </c:pt>
                <c:pt idx="297">
                  <c:v>2.3563999999999998</c:v>
                </c:pt>
                <c:pt idx="298">
                  <c:v>2.3923000000000001</c:v>
                </c:pt>
                <c:pt idx="299">
                  <c:v>2.3877999999999999</c:v>
                </c:pt>
                <c:pt idx="300">
                  <c:v>2.3593000000000002</c:v>
                </c:pt>
                <c:pt idx="301">
                  <c:v>2.3308</c:v>
                </c:pt>
                <c:pt idx="302">
                  <c:v>2.3210000000000002</c:v>
                </c:pt>
                <c:pt idx="303">
                  <c:v>2.3214999999999999</c:v>
                </c:pt>
                <c:pt idx="304">
                  <c:v>2.3151000000000002</c:v>
                </c:pt>
                <c:pt idx="305">
                  <c:v>2.3193999999999999</c:v>
                </c:pt>
                <c:pt idx="306">
                  <c:v>2.3176000000000001</c:v>
                </c:pt>
                <c:pt idx="307">
                  <c:v>2.3410000000000002</c:v>
                </c:pt>
                <c:pt idx="308">
                  <c:v>2.3506999999999998</c:v>
                </c:pt>
                <c:pt idx="309">
                  <c:v>2.3664999999999998</c:v>
                </c:pt>
                <c:pt idx="310">
                  <c:v>2.3885000000000001</c:v>
                </c:pt>
                <c:pt idx="311">
                  <c:v>2.4060000000000001</c:v>
                </c:pt>
                <c:pt idx="312">
                  <c:v>2.3801000000000001</c:v>
                </c:pt>
                <c:pt idx="313">
                  <c:v>2.3639000000000001</c:v>
                </c:pt>
                <c:pt idx="314">
                  <c:v>2.3645999999999998</c:v>
                </c:pt>
                <c:pt idx="315">
                  <c:v>2.3721000000000001</c:v>
                </c:pt>
                <c:pt idx="316">
                  <c:v>2.3845000000000001</c:v>
                </c:pt>
                <c:pt idx="317">
                  <c:v>2.3909000000000002</c:v>
                </c:pt>
                <c:pt idx="318">
                  <c:v>2.4009</c:v>
                </c:pt>
                <c:pt idx="319">
                  <c:v>2.4270999999999998</c:v>
                </c:pt>
                <c:pt idx="320">
                  <c:v>2.4336000000000002</c:v>
                </c:pt>
                <c:pt idx="321">
                  <c:v>2.4001999999999999</c:v>
                </c:pt>
                <c:pt idx="322">
                  <c:v>2.431</c:v>
                </c:pt>
                <c:pt idx="323">
                  <c:v>2.4302999999999999</c:v>
                </c:pt>
                <c:pt idx="324">
                  <c:v>2.4295</c:v>
                </c:pt>
                <c:pt idx="325">
                  <c:v>2.4199000000000002</c:v>
                </c:pt>
                <c:pt idx="326">
                  <c:v>2.4104999999999999</c:v>
                </c:pt>
                <c:pt idx="327">
                  <c:v>2.4163000000000001</c:v>
                </c:pt>
                <c:pt idx="328">
                  <c:v>2.4455</c:v>
                </c:pt>
                <c:pt idx="329">
                  <c:v>2.4971000000000001</c:v>
                </c:pt>
                <c:pt idx="330">
                  <c:v>2.5796000000000001</c:v>
                </c:pt>
                <c:pt idx="331">
                  <c:v>2.6753</c:v>
                </c:pt>
                <c:pt idx="332">
                  <c:v>2.7103000000000002</c:v>
                </c:pt>
                <c:pt idx="333">
                  <c:v>2.6071999999999997</c:v>
                </c:pt>
                <c:pt idx="334">
                  <c:v>2.5493999999999999</c:v>
                </c:pt>
                <c:pt idx="335">
                  <c:v>2.5568</c:v>
                </c:pt>
                <c:pt idx="336">
                  <c:v>2.5746000000000002</c:v>
                </c:pt>
                <c:pt idx="337">
                  <c:v>2.6549</c:v>
                </c:pt>
                <c:pt idx="338">
                  <c:v>2.6074000000000002</c:v>
                </c:pt>
                <c:pt idx="339">
                  <c:v>2.6052999999999997</c:v>
                </c:pt>
                <c:pt idx="340">
                  <c:v>2.6493000000000002</c:v>
                </c:pt>
                <c:pt idx="341">
                  <c:v>2.5891000000000002</c:v>
                </c:pt>
                <c:pt idx="342">
                  <c:v>2.6322999999999999</c:v>
                </c:pt>
                <c:pt idx="343">
                  <c:v>2.6198999999999999</c:v>
                </c:pt>
                <c:pt idx="344">
                  <c:v>2.605</c:v>
                </c:pt>
                <c:pt idx="345">
                  <c:v>2.6147999999999998</c:v>
                </c:pt>
                <c:pt idx="346">
                  <c:v>2.5788000000000002</c:v>
                </c:pt>
                <c:pt idx="347">
                  <c:v>2.5571999999999999</c:v>
                </c:pt>
                <c:pt idx="348">
                  <c:v>2.5676000000000001</c:v>
                </c:pt>
                <c:pt idx="349">
                  <c:v>2.6131000000000002</c:v>
                </c:pt>
                <c:pt idx="350">
                  <c:v>2.5931999999999999</c:v>
                </c:pt>
                <c:pt idx="351">
                  <c:v>2.6217000000000001</c:v>
                </c:pt>
                <c:pt idx="352">
                  <c:v>2.6299000000000001</c:v>
                </c:pt>
                <c:pt idx="353">
                  <c:v>2.6425999999999998</c:v>
                </c:pt>
                <c:pt idx="354">
                  <c:v>2.6242999999999999</c:v>
                </c:pt>
                <c:pt idx="355">
                  <c:v>2.6756000000000002</c:v>
                </c:pt>
                <c:pt idx="356">
                  <c:v>2.6677</c:v>
                </c:pt>
                <c:pt idx="357">
                  <c:v>2.6291000000000002</c:v>
                </c:pt>
                <c:pt idx="358">
                  <c:v>2.6320000000000001</c:v>
                </c:pt>
                <c:pt idx="359">
                  <c:v>2.6015999999999999</c:v>
                </c:pt>
                <c:pt idx="360">
                  <c:v>2.5544000000000002</c:v>
                </c:pt>
                <c:pt idx="361">
                  <c:v>2.5522999999999998</c:v>
                </c:pt>
                <c:pt idx="362">
                  <c:v>2.5356999999999998</c:v>
                </c:pt>
                <c:pt idx="363">
                  <c:v>2.5150999999999999</c:v>
                </c:pt>
                <c:pt idx="364">
                  <c:v>2.5101</c:v>
                </c:pt>
                <c:pt idx="365">
                  <c:v>2.5032000000000001</c:v>
                </c:pt>
                <c:pt idx="366">
                  <c:v>2.5105</c:v>
                </c:pt>
                <c:pt idx="367">
                  <c:v>2.5338000000000003</c:v>
                </c:pt>
                <c:pt idx="368">
                  <c:v>2.5017</c:v>
                </c:pt>
                <c:pt idx="369">
                  <c:v>2.4910000000000001</c:v>
                </c:pt>
                <c:pt idx="370">
                  <c:v>2.4889000000000001</c:v>
                </c:pt>
                <c:pt idx="371">
                  <c:v>2.4908000000000001</c:v>
                </c:pt>
                <c:pt idx="372">
                  <c:v>2.4986000000000002</c:v>
                </c:pt>
                <c:pt idx="373">
                  <c:v>2.4554999999999998</c:v>
                </c:pt>
                <c:pt idx="374">
                  <c:v>2.4335</c:v>
                </c:pt>
                <c:pt idx="375">
                  <c:v>2.4367999999999999</c:v>
                </c:pt>
                <c:pt idx="376">
                  <c:v>2.4426000000000001</c:v>
                </c:pt>
                <c:pt idx="377">
                  <c:v>2.4154</c:v>
                </c:pt>
                <c:pt idx="378">
                  <c:v>2.4186000000000001</c:v>
                </c:pt>
                <c:pt idx="379">
                  <c:v>2.4312</c:v>
                </c:pt>
                <c:pt idx="380">
                  <c:v>2.4087000000000001</c:v>
                </c:pt>
                <c:pt idx="381">
                  <c:v>2.3967000000000001</c:v>
                </c:pt>
                <c:pt idx="382">
                  <c:v>2.4115000000000002</c:v>
                </c:pt>
                <c:pt idx="383">
                  <c:v>2.4138999999999999</c:v>
                </c:pt>
                <c:pt idx="384">
                  <c:v>2.4150999999999998</c:v>
                </c:pt>
                <c:pt idx="385">
                  <c:v>2.4411</c:v>
                </c:pt>
                <c:pt idx="386">
                  <c:v>2.4365000000000001</c:v>
                </c:pt>
                <c:pt idx="387">
                  <c:v>2.4441999999999999</c:v>
                </c:pt>
                <c:pt idx="388">
                  <c:v>2.4798</c:v>
                </c:pt>
                <c:pt idx="389">
                  <c:v>2.5089999999999999</c:v>
                </c:pt>
                <c:pt idx="390">
                  <c:v>2.4748999999999999</c:v>
                </c:pt>
                <c:pt idx="391">
                  <c:v>2.4759000000000002</c:v>
                </c:pt>
                <c:pt idx="392">
                  <c:v>2.4477000000000002</c:v>
                </c:pt>
                <c:pt idx="393">
                  <c:v>2.4483000000000001</c:v>
                </c:pt>
                <c:pt idx="394">
                  <c:v>2.4377</c:v>
                </c:pt>
                <c:pt idx="395">
                  <c:v>2.4419</c:v>
                </c:pt>
                <c:pt idx="396">
                  <c:v>2.4393000000000002</c:v>
                </c:pt>
                <c:pt idx="397">
                  <c:v>2.4390999999999998</c:v>
                </c:pt>
                <c:pt idx="398">
                  <c:v>#N/A</c:v>
                </c:pt>
                <c:pt idx="399">
                  <c:v>2.4436</c:v>
                </c:pt>
                <c:pt idx="400">
                  <c:v>2.4563000000000001</c:v>
                </c:pt>
                <c:pt idx="401">
                  <c:v>2.4375999999999998</c:v>
                </c:pt>
                <c:pt idx="402">
                  <c:v>2.4645000000000001</c:v>
                </c:pt>
                <c:pt idx="403">
                  <c:v>2.5000999999999998</c:v>
                </c:pt>
                <c:pt idx="404">
                  <c:v>2.4483000000000001</c:v>
                </c:pt>
                <c:pt idx="405">
                  <c:v>2.4659</c:v>
                </c:pt>
                <c:pt idx="406">
                  <c:v>2.4910000000000001</c:v>
                </c:pt>
                <c:pt idx="407">
                  <c:v>2.5018000000000002</c:v>
                </c:pt>
                <c:pt idx="408">
                  <c:v>2.492</c:v>
                </c:pt>
                <c:pt idx="409">
                  <c:v>2.5369999999999999</c:v>
                </c:pt>
                <c:pt idx="410">
                  <c:v>2.5220000000000002</c:v>
                </c:pt>
                <c:pt idx="411">
                  <c:v>2.4994000000000001</c:v>
                </c:pt>
                <c:pt idx="412">
                  <c:v>2.4679000000000002</c:v>
                </c:pt>
                <c:pt idx="413">
                  <c:v>2.5036</c:v>
                </c:pt>
                <c:pt idx="414">
                  <c:v>2.5573000000000001</c:v>
                </c:pt>
                <c:pt idx="415">
                  <c:v>2.5390000000000001</c:v>
                </c:pt>
                <c:pt idx="416">
                  <c:v>2.5148999999999999</c:v>
                </c:pt>
                <c:pt idx="417">
                  <c:v>2.4883999999999999</c:v>
                </c:pt>
                <c:pt idx="418">
                  <c:v>2.5354000000000001</c:v>
                </c:pt>
                <c:pt idx="419">
                  <c:v>2.5354000000000001</c:v>
                </c:pt>
                <c:pt idx="420">
                  <c:v>2.5388999999999999</c:v>
                </c:pt>
                <c:pt idx="421">
                  <c:v>2.5112999999999999</c:v>
                </c:pt>
                <c:pt idx="422">
                  <c:v>2.528</c:v>
                </c:pt>
                <c:pt idx="423">
                  <c:v>2.5539000000000001</c:v>
                </c:pt>
                <c:pt idx="424">
                  <c:v>2.5539000000000001</c:v>
                </c:pt>
                <c:pt idx="425">
                  <c:v>2.5973999999999999</c:v>
                </c:pt>
                <c:pt idx="426">
                  <c:v>2.5960000000000001</c:v>
                </c:pt>
                <c:pt idx="427">
                  <c:v>2.6364999999999998</c:v>
                </c:pt>
                <c:pt idx="428">
                  <c:v>2.6991000000000001</c:v>
                </c:pt>
                <c:pt idx="429">
                  <c:v>2.7267999999999999</c:v>
                </c:pt>
                <c:pt idx="430">
                  <c:v>2.7181999999999999</c:v>
                </c:pt>
                <c:pt idx="431">
                  <c:v>2.6987999999999999</c:v>
                </c:pt>
                <c:pt idx="432">
                  <c:v>2.7598000000000003</c:v>
                </c:pt>
                <c:pt idx="433">
                  <c:v>2.7214</c:v>
                </c:pt>
                <c:pt idx="434">
                  <c:v>2.7909000000000002</c:v>
                </c:pt>
                <c:pt idx="435">
                  <c:v>#N/A</c:v>
                </c:pt>
                <c:pt idx="436">
                  <c:v>2.7861000000000002</c:v>
                </c:pt>
                <c:pt idx="437">
                  <c:v>2.831</c:v>
                </c:pt>
                <c:pt idx="438">
                  <c:v>2.8102999999999998</c:v>
                </c:pt>
                <c:pt idx="439">
                  <c:v>2.7734999999999999</c:v>
                </c:pt>
                <c:pt idx="440">
                  <c:v>2.8098999999999998</c:v>
                </c:pt>
                <c:pt idx="441">
                  <c:v>2.7608000000000001</c:v>
                </c:pt>
                <c:pt idx="442">
                  <c:v>2.7993999999999999</c:v>
                </c:pt>
                <c:pt idx="443">
                  <c:v>2.7776000000000001</c:v>
                </c:pt>
                <c:pt idx="444">
                  <c:v>2.7107000000000001</c:v>
                </c:pt>
                <c:pt idx="445">
                  <c:v>#N/A</c:v>
                </c:pt>
                <c:pt idx="446">
                  <c:v>2.7134999999999998</c:v>
                </c:pt>
                <c:pt idx="447">
                  <c:v>2.7631999999999999</c:v>
                </c:pt>
                <c:pt idx="448">
                  <c:v>2.7339000000000002</c:v>
                </c:pt>
                <c:pt idx="449">
                  <c:v>2.7227000000000001</c:v>
                </c:pt>
                <c:pt idx="450">
                  <c:v>2.7582</c:v>
                </c:pt>
                <c:pt idx="451">
                  <c:v>2.7974000000000001</c:v>
                </c:pt>
                <c:pt idx="452">
                  <c:v>2.8012999999999999</c:v>
                </c:pt>
                <c:pt idx="453">
                  <c:v>2.8264</c:v>
                </c:pt>
                <c:pt idx="454">
                  <c:v>2.8723000000000001</c:v>
                </c:pt>
                <c:pt idx="455">
                  <c:v>2.8159000000000001</c:v>
                </c:pt>
                <c:pt idx="456">
                  <c:v>#N/A</c:v>
                </c:pt>
                <c:pt idx="457">
                  <c:v>2.7793000000000001</c:v>
                </c:pt>
                <c:pt idx="458">
                  <c:v>2.7366999999999999</c:v>
                </c:pt>
                <c:pt idx="459">
                  <c:v>2.7433999999999998</c:v>
                </c:pt>
                <c:pt idx="460">
                  <c:v>2.7490999999999999</c:v>
                </c:pt>
                <c:pt idx="461">
                  <c:v>2.7113</c:v>
                </c:pt>
                <c:pt idx="462">
                  <c:v>2.7423999999999999</c:v>
                </c:pt>
                <c:pt idx="463">
                  <c:v>2.7336</c:v>
                </c:pt>
                <c:pt idx="464">
                  <c:v>2.6987999999999999</c:v>
                </c:pt>
                <c:pt idx="465">
                  <c:v>2.7098</c:v>
                </c:pt>
                <c:pt idx="466">
                  <c:v>2.7321</c:v>
                </c:pt>
                <c:pt idx="467">
                  <c:v>2.6756000000000002</c:v>
                </c:pt>
                <c:pt idx="468">
                  <c:v>2.6701999999999999</c:v>
                </c:pt>
                <c:pt idx="469">
                  <c:v>2.6640000000000001</c:v>
                </c:pt>
                <c:pt idx="470">
                  <c:v>2.6541000000000001</c:v>
                </c:pt>
                <c:pt idx="471">
                  <c:v>2.6436999999999999</c:v>
                </c:pt>
                <c:pt idx="472">
                  <c:v>2.6673</c:v>
                </c:pt>
                <c:pt idx="473">
                  <c:v>2.6669999999999998</c:v>
                </c:pt>
                <c:pt idx="474">
                  <c:v>2.6678999999999999</c:v>
                </c:pt>
                <c:pt idx="475">
                  <c:v>2.6352000000000002</c:v>
                </c:pt>
                <c:pt idx="476">
                  <c:v>2.6328</c:v>
                </c:pt>
                <c:pt idx="477">
                  <c:v>2.6294</c:v>
                </c:pt>
                <c:pt idx="478">
                  <c:v>2.6181000000000001</c:v>
                </c:pt>
                <c:pt idx="479">
                  <c:v>2.5948000000000002</c:v>
                </c:pt>
                <c:pt idx="480">
                  <c:v>2.577</c:v>
                </c:pt>
              </c:numCache>
            </c:numRef>
          </c:val>
          <c:smooth val="0"/>
        </c:ser>
        <c:dLbls>
          <c:showLegendKey val="0"/>
          <c:showVal val="0"/>
          <c:showCatName val="0"/>
          <c:showSerName val="0"/>
          <c:showPercent val="0"/>
          <c:showBubbleSize val="0"/>
        </c:dLbls>
        <c:marker val="1"/>
        <c:smooth val="0"/>
        <c:axId val="32647808"/>
        <c:axId val="32670080"/>
      </c:lineChart>
      <c:dateAx>
        <c:axId val="32647808"/>
        <c:scaling>
          <c:orientation val="minMax"/>
        </c:scaling>
        <c:delete val="0"/>
        <c:axPos val="b"/>
        <c:numFmt formatCode="m/d/yyyy" sourceLinked="1"/>
        <c:majorTickMark val="none"/>
        <c:minorTickMark val="none"/>
        <c:tickLblPos val="nextTo"/>
        <c:crossAx val="32670080"/>
        <c:crosses val="autoZero"/>
        <c:auto val="1"/>
        <c:lblOffset val="100"/>
        <c:baseTimeUnit val="days"/>
      </c:dateAx>
      <c:valAx>
        <c:axId val="32670080"/>
        <c:scaling>
          <c:orientation val="minMax"/>
        </c:scaling>
        <c:delete val="0"/>
        <c:axPos val="l"/>
        <c:majorGridlines/>
        <c:numFmt formatCode="0.00%" sourceLinked="0"/>
        <c:majorTickMark val="none"/>
        <c:minorTickMark val="none"/>
        <c:tickLblPos val="nextTo"/>
        <c:spPr>
          <a:ln w="9525">
            <a:noFill/>
          </a:ln>
        </c:spPr>
        <c:crossAx val="32647808"/>
        <c:crosses val="autoZero"/>
        <c:crossBetween val="between"/>
        <c:dispUnits>
          <c:builtInUnit val="hundreds"/>
          <c:dispUnitsLbl>
            <c:layout/>
          </c:dispUnitsLbl>
        </c:dispUnits>
      </c:valAx>
      <c:spPr>
        <a:ln>
          <a:noFill/>
        </a:ln>
      </c:spPr>
    </c:plotArea>
    <c:plotVisOnly val="1"/>
    <c:dispBlanksAs val="span"/>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latin typeface="Times New Roman" panose="02020603050405020304" pitchFamily="18" charset="0"/>
              </a:defRPr>
            </a:pPr>
            <a:r>
              <a:rPr lang="en-US" baseline="0">
                <a:latin typeface="Times New Roman" panose="02020603050405020304" pitchFamily="18" charset="0"/>
              </a:rPr>
              <a:t>30 Year Treasury Yields</a:t>
            </a:r>
          </a:p>
          <a:p>
            <a:pPr>
              <a:defRPr baseline="0">
                <a:latin typeface="Times New Roman" panose="02020603050405020304" pitchFamily="18" charset="0"/>
              </a:defRPr>
            </a:pPr>
            <a:r>
              <a:rPr lang="en-US" baseline="0">
                <a:latin typeface="Times New Roman" panose="02020603050405020304" pitchFamily="18" charset="0"/>
              </a:rPr>
              <a:t>May, 2014 - Present</a:t>
            </a:r>
          </a:p>
        </c:rich>
      </c:tx>
      <c:layout/>
      <c:overlay val="0"/>
    </c:title>
    <c:autoTitleDeleted val="0"/>
    <c:plotArea>
      <c:layout>
        <c:manualLayout>
          <c:layoutTarget val="inner"/>
          <c:xMode val="edge"/>
          <c:yMode val="edge"/>
          <c:x val="7.6381487489943153E-2"/>
          <c:y val="0.1237352043143088"/>
          <c:w val="0.89851609754810802"/>
          <c:h val="0.69794972896976648"/>
        </c:manualLayout>
      </c:layout>
      <c:lineChart>
        <c:grouping val="standard"/>
        <c:varyColors val="0"/>
        <c:ser>
          <c:idx val="2"/>
          <c:order val="0"/>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Data'!$E$5286:$E$5766</c:f>
              <c:numCache>
                <c:formatCode>General</c:formatCode>
                <c:ptCount val="481"/>
                <c:pt idx="0">
                  <c:v>3.41</c:v>
                </c:pt>
                <c:pt idx="1">
                  <c:v>3.37</c:v>
                </c:pt>
                <c:pt idx="2">
                  <c:v>3.41</c:v>
                </c:pt>
                <c:pt idx="3">
                  <c:v>3.38</c:v>
                </c:pt>
                <c:pt idx="4">
                  <c:v>3.4</c:v>
                </c:pt>
                <c:pt idx="5">
                  <c:v>3.45</c:v>
                </c:pt>
                <c:pt idx="6">
                  <c:v>3.47</c:v>
                </c:pt>
                <c:pt idx="7">
                  <c:v>3.49</c:v>
                </c:pt>
                <c:pt idx="8">
                  <c:v>3.45</c:v>
                </c:pt>
                <c:pt idx="9">
                  <c:v>3.37</c:v>
                </c:pt>
                <c:pt idx="10">
                  <c:v>3.33</c:v>
                </c:pt>
                <c:pt idx="11">
                  <c:v>3.34</c:v>
                </c:pt>
                <c:pt idx="12">
                  <c:v>3.39</c:v>
                </c:pt>
                <c:pt idx="13">
                  <c:v>3.38</c:v>
                </c:pt>
                <c:pt idx="14">
                  <c:v>3.42</c:v>
                </c:pt>
                <c:pt idx="15">
                  <c:v>3.43</c:v>
                </c:pt>
                <c:pt idx="16">
                  <c:v>3.4</c:v>
                </c:pt>
                <c:pt idx="17">
                  <c:v>3.37</c:v>
                </c:pt>
                <c:pt idx="18">
                  <c:v>3.29</c:v>
                </c:pt>
                <c:pt idx="19">
                  <c:v>3.31</c:v>
                </c:pt>
                <c:pt idx="20">
                  <c:v>3.33</c:v>
                </c:pt>
                <c:pt idx="21">
                  <c:v>3.38</c:v>
                </c:pt>
                <c:pt idx="22">
                  <c:v>3.43</c:v>
                </c:pt>
                <c:pt idx="23">
                  <c:v>3.45</c:v>
                </c:pt>
                <c:pt idx="24">
                  <c:v>3.44</c:v>
                </c:pt>
                <c:pt idx="25">
                  <c:v>3.44</c:v>
                </c:pt>
                <c:pt idx="26">
                  <c:v>3.45</c:v>
                </c:pt>
                <c:pt idx="27">
                  <c:v>3.47</c:v>
                </c:pt>
                <c:pt idx="28">
                  <c:v>3.47</c:v>
                </c:pt>
                <c:pt idx="29">
                  <c:v>3.41</c:v>
                </c:pt>
                <c:pt idx="30">
                  <c:v>3.41</c:v>
                </c:pt>
                <c:pt idx="31">
                  <c:v>3.4</c:v>
                </c:pt>
                <c:pt idx="32">
                  <c:v>3.44</c:v>
                </c:pt>
                <c:pt idx="33">
                  <c:v>3.43</c:v>
                </c:pt>
                <c:pt idx="34">
                  <c:v>3.47</c:v>
                </c:pt>
                <c:pt idx="35">
                  <c:v>3.44</c:v>
                </c:pt>
                <c:pt idx="36">
                  <c:v>3.45</c:v>
                </c:pt>
                <c:pt idx="37">
                  <c:v>3.41</c:v>
                </c:pt>
                <c:pt idx="38">
                  <c:v>3.38</c:v>
                </c:pt>
                <c:pt idx="39">
                  <c:v>3.35</c:v>
                </c:pt>
                <c:pt idx="40">
                  <c:v>3.36</c:v>
                </c:pt>
                <c:pt idx="41">
                  <c:v>3.34</c:v>
                </c:pt>
                <c:pt idx="42">
                  <c:v>3.4</c:v>
                </c:pt>
                <c:pt idx="43">
                  <c:v>3.46</c:v>
                </c:pt>
                <c:pt idx="44">
                  <c:v>3.47</c:v>
                </c:pt>
                <c:pt idx="45">
                  <c:v>3.44</c:v>
                </c:pt>
                <c:pt idx="46">
                  <c:v>3.38</c:v>
                </c:pt>
                <c:pt idx="47">
                  <c:v>3.37</c:v>
                </c:pt>
                <c:pt idx="48">
                  <c:v>3.38</c:v>
                </c:pt>
                <c:pt idx="49">
                  <c:v>3.34</c:v>
                </c:pt>
                <c:pt idx="50">
                  <c:v>3.36</c:v>
                </c:pt>
                <c:pt idx="51">
                  <c:v>3.37</c:v>
                </c:pt>
                <c:pt idx="52">
                  <c:v>3.35</c:v>
                </c:pt>
                <c:pt idx="53">
                  <c:v>3.27</c:v>
                </c:pt>
                <c:pt idx="54">
                  <c:v>3.29</c:v>
                </c:pt>
                <c:pt idx="55">
                  <c:v>3.26</c:v>
                </c:pt>
                <c:pt idx="56">
                  <c:v>3.25</c:v>
                </c:pt>
                <c:pt idx="57">
                  <c:v>3.26</c:v>
                </c:pt>
                <c:pt idx="58">
                  <c:v>3.3</c:v>
                </c:pt>
                <c:pt idx="59">
                  <c:v>3.24</c:v>
                </c:pt>
                <c:pt idx="60">
                  <c:v>3.26</c:v>
                </c:pt>
                <c:pt idx="61">
                  <c:v>3.22</c:v>
                </c:pt>
                <c:pt idx="62">
                  <c:v>3.31</c:v>
                </c:pt>
                <c:pt idx="63">
                  <c:v>3.32</c:v>
                </c:pt>
                <c:pt idx="64">
                  <c:v>3.29</c:v>
                </c:pt>
                <c:pt idx="65">
                  <c:v>3.3</c:v>
                </c:pt>
                <c:pt idx="66">
                  <c:v>3.28</c:v>
                </c:pt>
                <c:pt idx="67">
                  <c:v>3.27</c:v>
                </c:pt>
                <c:pt idx="68">
                  <c:v>3.23</c:v>
                </c:pt>
                <c:pt idx="69">
                  <c:v>3.23</c:v>
                </c:pt>
                <c:pt idx="70">
                  <c:v>3.24</c:v>
                </c:pt>
                <c:pt idx="71">
                  <c:v>3.27</c:v>
                </c:pt>
                <c:pt idx="72">
                  <c:v>3.24</c:v>
                </c:pt>
                <c:pt idx="73">
                  <c:v>3.2</c:v>
                </c:pt>
                <c:pt idx="74">
                  <c:v>3.13</c:v>
                </c:pt>
                <c:pt idx="75">
                  <c:v>3.2</c:v>
                </c:pt>
                <c:pt idx="76">
                  <c:v>3.21</c:v>
                </c:pt>
                <c:pt idx="77">
                  <c:v>3.22</c:v>
                </c:pt>
                <c:pt idx="78">
                  <c:v>3.19</c:v>
                </c:pt>
                <c:pt idx="79">
                  <c:v>3.16</c:v>
                </c:pt>
                <c:pt idx="80">
                  <c:v>3.13</c:v>
                </c:pt>
                <c:pt idx="81">
                  <c:v>3.15</c:v>
                </c:pt>
                <c:pt idx="82">
                  <c:v>3.11</c:v>
                </c:pt>
                <c:pt idx="83">
                  <c:v>3.08</c:v>
                </c:pt>
                <c:pt idx="84">
                  <c:v>3.09</c:v>
                </c:pt>
                <c:pt idx="85">
                  <c:v>3.17</c:v>
                </c:pt>
                <c:pt idx="86">
                  <c:v>3.15</c:v>
                </c:pt>
                <c:pt idx="87">
                  <c:v>3.21</c:v>
                </c:pt>
                <c:pt idx="88">
                  <c:v>3.23</c:v>
                </c:pt>
                <c:pt idx="89">
                  <c:v>3.23</c:v>
                </c:pt>
                <c:pt idx="90">
                  <c:v>3.23</c:v>
                </c:pt>
                <c:pt idx="91">
                  <c:v>3.26</c:v>
                </c:pt>
                <c:pt idx="92">
                  <c:v>3.27</c:v>
                </c:pt>
                <c:pt idx="93">
                  <c:v>3.35</c:v>
                </c:pt>
                <c:pt idx="94">
                  <c:v>3.34</c:v>
                </c:pt>
                <c:pt idx="95">
                  <c:v>3.36</c:v>
                </c:pt>
                <c:pt idx="96">
                  <c:v>3.37</c:v>
                </c:pt>
                <c:pt idx="97">
                  <c:v>3.36</c:v>
                </c:pt>
                <c:pt idx="98">
                  <c:v>3.29</c:v>
                </c:pt>
                <c:pt idx="99">
                  <c:v>3.28</c:v>
                </c:pt>
                <c:pt idx="100">
                  <c:v>3.25</c:v>
                </c:pt>
                <c:pt idx="101">
                  <c:v>3.28</c:v>
                </c:pt>
                <c:pt idx="102">
                  <c:v>3.22</c:v>
                </c:pt>
                <c:pt idx="103">
                  <c:v>3.22</c:v>
                </c:pt>
                <c:pt idx="104">
                  <c:v>3.18</c:v>
                </c:pt>
                <c:pt idx="105">
                  <c:v>3.21</c:v>
                </c:pt>
                <c:pt idx="106">
                  <c:v>3.12</c:v>
                </c:pt>
                <c:pt idx="107">
                  <c:v>3.15</c:v>
                </c:pt>
                <c:pt idx="108">
                  <c:v>3.13</c:v>
                </c:pt>
                <c:pt idx="109">
                  <c:v>3.12</c:v>
                </c:pt>
                <c:pt idx="110">
                  <c:v>3.06</c:v>
                </c:pt>
                <c:pt idx="111">
                  <c:v>3.07</c:v>
                </c:pt>
                <c:pt idx="112">
                  <c:v>3.07</c:v>
                </c:pt>
                <c:pt idx="113">
                  <c:v>3.03</c:v>
                </c:pt>
                <c:pt idx="114">
                  <c:v>#N/A</c:v>
                </c:pt>
                <c:pt idx="115">
                  <c:v>2.95</c:v>
                </c:pt>
                <c:pt idx="116">
                  <c:v>2.92</c:v>
                </c:pt>
                <c:pt idx="117">
                  <c:v>2.94</c:v>
                </c:pt>
                <c:pt idx="118">
                  <c:v>2.98</c:v>
                </c:pt>
                <c:pt idx="119">
                  <c:v>2.96</c:v>
                </c:pt>
                <c:pt idx="120">
                  <c:v>3</c:v>
                </c:pt>
                <c:pt idx="121">
                  <c:v>3.01</c:v>
                </c:pt>
                <c:pt idx="122">
                  <c:v>3.05</c:v>
                </c:pt>
                <c:pt idx="123">
                  <c:v>3.05</c:v>
                </c:pt>
                <c:pt idx="124">
                  <c:v>3.04</c:v>
                </c:pt>
                <c:pt idx="125">
                  <c:v>3.06</c:v>
                </c:pt>
                <c:pt idx="126">
                  <c:v>3.06</c:v>
                </c:pt>
                <c:pt idx="127">
                  <c:v>3.04</c:v>
                </c:pt>
                <c:pt idx="128">
                  <c:v>3.07</c:v>
                </c:pt>
                <c:pt idx="129">
                  <c:v>3.07</c:v>
                </c:pt>
                <c:pt idx="130">
                  <c:v>3.05</c:v>
                </c:pt>
                <c:pt idx="131">
                  <c:v>3.06</c:v>
                </c:pt>
                <c:pt idx="132">
                  <c:v>3.09</c:v>
                </c:pt>
                <c:pt idx="133">
                  <c:v>3.04</c:v>
                </c:pt>
                <c:pt idx="134">
                  <c:v>3.09</c:v>
                </c:pt>
                <c:pt idx="135">
                  <c:v>#N/A</c:v>
                </c:pt>
                <c:pt idx="136">
                  <c:v>3.09</c:v>
                </c:pt>
                <c:pt idx="137">
                  <c:v>3.08</c:v>
                </c:pt>
                <c:pt idx="138">
                  <c:v>3.04</c:v>
                </c:pt>
                <c:pt idx="139">
                  <c:v>3.06</c:v>
                </c:pt>
                <c:pt idx="140">
                  <c:v>3.05</c:v>
                </c:pt>
                <c:pt idx="141">
                  <c:v>3.08</c:v>
                </c:pt>
                <c:pt idx="142">
                  <c:v>3.05</c:v>
                </c:pt>
                <c:pt idx="143">
                  <c:v>3.02</c:v>
                </c:pt>
                <c:pt idx="144">
                  <c:v>3.01</c:v>
                </c:pt>
                <c:pt idx="145">
                  <c:v>2.97</c:v>
                </c:pt>
                <c:pt idx="146">
                  <c:v>2.95</c:v>
                </c:pt>
                <c:pt idx="147">
                  <c:v>2.89</c:v>
                </c:pt>
                <c:pt idx="148">
                  <c:v>2.95</c:v>
                </c:pt>
                <c:pt idx="149">
                  <c:v>3</c:v>
                </c:pt>
                <c:pt idx="150">
                  <c:v>2.99</c:v>
                </c:pt>
                <c:pt idx="151">
                  <c:v>2.94</c:v>
                </c:pt>
                <c:pt idx="152">
                  <c:v>2.97</c:v>
                </c:pt>
                <c:pt idx="153">
                  <c:v>2.9</c:v>
                </c:pt>
                <c:pt idx="154">
                  <c:v>2.87</c:v>
                </c:pt>
                <c:pt idx="155">
                  <c:v>2.83</c:v>
                </c:pt>
                <c:pt idx="156">
                  <c:v>2.84</c:v>
                </c:pt>
                <c:pt idx="157">
                  <c:v>2.75</c:v>
                </c:pt>
                <c:pt idx="158">
                  <c:v>2.74</c:v>
                </c:pt>
                <c:pt idx="159">
                  <c:v>2.69</c:v>
                </c:pt>
                <c:pt idx="160">
                  <c:v>2.74</c:v>
                </c:pt>
                <c:pt idx="161">
                  <c:v>2.82</c:v>
                </c:pt>
                <c:pt idx="162">
                  <c:v>2.77</c:v>
                </c:pt>
                <c:pt idx="163">
                  <c:v>2.75</c:v>
                </c:pt>
                <c:pt idx="164">
                  <c:v>2.85</c:v>
                </c:pt>
                <c:pt idx="165">
                  <c:v>2.83</c:v>
                </c:pt>
                <c:pt idx="166">
                  <c:v>2.81</c:v>
                </c:pt>
                <c:pt idx="167">
                  <c:v>2.78</c:v>
                </c:pt>
                <c:pt idx="168">
                  <c:v>2.76</c:v>
                </c:pt>
                <c:pt idx="169">
                  <c:v>2.75</c:v>
                </c:pt>
                <c:pt idx="170">
                  <c:v>2.69</c:v>
                </c:pt>
                <c:pt idx="171">
                  <c:v>2.6</c:v>
                </c:pt>
                <c:pt idx="172">
                  <c:v>2.52</c:v>
                </c:pt>
                <c:pt idx="173">
                  <c:v>2.52</c:v>
                </c:pt>
                <c:pt idx="174">
                  <c:v>2.59</c:v>
                </c:pt>
                <c:pt idx="175">
                  <c:v>2.5499999999999998</c:v>
                </c:pt>
                <c:pt idx="176">
                  <c:v>2.4900000000000002</c:v>
                </c:pt>
                <c:pt idx="177">
                  <c:v>2.4900000000000002</c:v>
                </c:pt>
                <c:pt idx="178">
                  <c:v>2.4700000000000002</c:v>
                </c:pt>
                <c:pt idx="179">
                  <c:v>2.4</c:v>
                </c:pt>
                <c:pt idx="180">
                  <c:v>2.44</c:v>
                </c:pt>
                <c:pt idx="181">
                  <c:v>2.39</c:v>
                </c:pt>
                <c:pt idx="182">
                  <c:v>2.44</c:v>
                </c:pt>
                <c:pt idx="183">
                  <c:v>2.46</c:v>
                </c:pt>
                <c:pt idx="184">
                  <c:v>2.38</c:v>
                </c:pt>
                <c:pt idx="185">
                  <c:v>2.4</c:v>
                </c:pt>
                <c:pt idx="186">
                  <c:v>2.4</c:v>
                </c:pt>
                <c:pt idx="187">
                  <c:v>2.29</c:v>
                </c:pt>
                <c:pt idx="188">
                  <c:v>2.33</c:v>
                </c:pt>
                <c:pt idx="189">
                  <c:v>2.25</c:v>
                </c:pt>
                <c:pt idx="190">
                  <c:v>2.25</c:v>
                </c:pt>
                <c:pt idx="191">
                  <c:v>2.37</c:v>
                </c:pt>
                <c:pt idx="192">
                  <c:v>2.39</c:v>
                </c:pt>
                <c:pt idx="193">
                  <c:v>2.42</c:v>
                </c:pt>
                <c:pt idx="194">
                  <c:v>2.5099999999999998</c:v>
                </c:pt>
                <c:pt idx="195">
                  <c:v>2.52</c:v>
                </c:pt>
                <c:pt idx="196">
                  <c:v>2.58</c:v>
                </c:pt>
                <c:pt idx="197">
                  <c:v>2.57</c:v>
                </c:pt>
                <c:pt idx="198">
                  <c:v>2.58</c:v>
                </c:pt>
                <c:pt idx="199">
                  <c:v>2.63</c:v>
                </c:pt>
                <c:pt idx="200">
                  <c:v>2.73</c:v>
                </c:pt>
                <c:pt idx="201">
                  <c:v>2.7</c:v>
                </c:pt>
                <c:pt idx="202">
                  <c:v>2.73</c:v>
                </c:pt>
                <c:pt idx="203">
                  <c:v>2.73</c:v>
                </c:pt>
                <c:pt idx="204">
                  <c:v>2.66</c:v>
                </c:pt>
                <c:pt idx="205">
                  <c:v>2.6</c:v>
                </c:pt>
                <c:pt idx="206">
                  <c:v>2.56</c:v>
                </c:pt>
                <c:pt idx="207">
                  <c:v>2.63</c:v>
                </c:pt>
                <c:pt idx="208">
                  <c:v>2.6</c:v>
                </c:pt>
                <c:pt idx="209">
                  <c:v>2.68</c:v>
                </c:pt>
                <c:pt idx="210">
                  <c:v>2.71</c:v>
                </c:pt>
                <c:pt idx="211">
                  <c:v>2.72</c:v>
                </c:pt>
                <c:pt idx="212">
                  <c:v>2.71</c:v>
                </c:pt>
                <c:pt idx="213">
                  <c:v>2.83</c:v>
                </c:pt>
                <c:pt idx="214">
                  <c:v>2.8</c:v>
                </c:pt>
                <c:pt idx="215">
                  <c:v>2.73</c:v>
                </c:pt>
                <c:pt idx="216">
                  <c:v>2.69</c:v>
                </c:pt>
                <c:pt idx="217">
                  <c:v>2.69</c:v>
                </c:pt>
                <c:pt idx="218">
                  <c:v>2.7</c:v>
                </c:pt>
                <c:pt idx="219">
                  <c:v>2.67</c:v>
                </c:pt>
                <c:pt idx="220">
                  <c:v>2.61</c:v>
                </c:pt>
                <c:pt idx="221">
                  <c:v>2.5099999999999998</c:v>
                </c:pt>
                <c:pt idx="222">
                  <c:v>2.54</c:v>
                </c:pt>
                <c:pt idx="223">
                  <c:v>2.5</c:v>
                </c:pt>
                <c:pt idx="224">
                  <c:v>2.5099999999999998</c:v>
                </c:pt>
                <c:pt idx="225">
                  <c:v>2.46</c:v>
                </c:pt>
                <c:pt idx="226">
                  <c:v>2.5</c:v>
                </c:pt>
                <c:pt idx="227">
                  <c:v>2.6</c:v>
                </c:pt>
                <c:pt idx="228">
                  <c:v>2.5299999999999998</c:v>
                </c:pt>
                <c:pt idx="229">
                  <c:v>2.5499999999999998</c:v>
                </c:pt>
                <c:pt idx="230">
                  <c:v>2.54</c:v>
                </c:pt>
                <c:pt idx="231">
                  <c:v>2.4700000000000002</c:v>
                </c:pt>
                <c:pt idx="232">
                  <c:v>2.5299999999999998</c:v>
                </c:pt>
                <c:pt idx="233">
                  <c:v>2.57</c:v>
                </c:pt>
                <c:pt idx="234">
                  <c:v>2.52</c:v>
                </c:pt>
                <c:pt idx="235">
                  <c:v>2.5299999999999998</c:v>
                </c:pt>
                <c:pt idx="236">
                  <c:v>2.61</c:v>
                </c:pt>
                <c:pt idx="237">
                  <c:v>2.58</c:v>
                </c:pt>
                <c:pt idx="238">
                  <c:v>2.58</c:v>
                </c:pt>
                <c:pt idx="239">
                  <c:v>2.54</c:v>
                </c:pt>
                <c:pt idx="240">
                  <c:v>2.5499999999999998</c:v>
                </c:pt>
                <c:pt idx="241">
                  <c:v>2.56</c:v>
                </c:pt>
                <c:pt idx="242">
                  <c:v>2.5099999999999998</c:v>
                </c:pt>
                <c:pt idx="243">
                  <c:v>2.56</c:v>
                </c:pt>
                <c:pt idx="244">
                  <c:v>2.58</c:v>
                </c:pt>
                <c:pt idx="245">
                  <c:v>2.66</c:v>
                </c:pt>
                <c:pt idx="246">
                  <c:v>2.63</c:v>
                </c:pt>
                <c:pt idx="247">
                  <c:v>2.62</c:v>
                </c:pt>
                <c:pt idx="248">
                  <c:v>2.61</c:v>
                </c:pt>
                <c:pt idx="249">
                  <c:v>2.68</c:v>
                </c:pt>
                <c:pt idx="250">
                  <c:v>2.76</c:v>
                </c:pt>
                <c:pt idx="251">
                  <c:v>2.75</c:v>
                </c:pt>
                <c:pt idx="252">
                  <c:v>2.82</c:v>
                </c:pt>
                <c:pt idx="253">
                  <c:v>2.88</c:v>
                </c:pt>
                <c:pt idx="254">
                  <c:v>2.9</c:v>
                </c:pt>
                <c:pt idx="255">
                  <c:v>2.98</c:v>
                </c:pt>
                <c:pt idx="256">
                  <c:v>2.9</c:v>
                </c:pt>
                <c:pt idx="257">
                  <c:v>2.9</c:v>
                </c:pt>
                <c:pt idx="258">
                  <c:v>3.03</c:v>
                </c:pt>
                <c:pt idx="259">
                  <c:v>3.02</c:v>
                </c:pt>
                <c:pt idx="260">
                  <c:v>3.07</c:v>
                </c:pt>
                <c:pt idx="261">
                  <c:v>3.03</c:v>
                </c:pt>
                <c:pt idx="262">
                  <c:v>2.93</c:v>
                </c:pt>
                <c:pt idx="263">
                  <c:v>3.02</c:v>
                </c:pt>
                <c:pt idx="264">
                  <c:v>3.05</c:v>
                </c:pt>
                <c:pt idx="265">
                  <c:v>3.06</c:v>
                </c:pt>
                <c:pt idx="266">
                  <c:v>2.98</c:v>
                </c:pt>
                <c:pt idx="267">
                  <c:v>2.99</c:v>
                </c:pt>
                <c:pt idx="268">
                  <c:v>2.89</c:v>
                </c:pt>
                <c:pt idx="269">
                  <c:v>2.88</c:v>
                </c:pt>
                <c:pt idx="270">
                  <c:v>2.89</c:v>
                </c:pt>
                <c:pt idx="271">
                  <c:v>2.88</c:v>
                </c:pt>
                <c:pt idx="272">
                  <c:v>2.94</c:v>
                </c:pt>
                <c:pt idx="273">
                  <c:v>3.02</c:v>
                </c:pt>
                <c:pt idx="274">
                  <c:v>3.11</c:v>
                </c:pt>
                <c:pt idx="275">
                  <c:v>3.03</c:v>
                </c:pt>
                <c:pt idx="276">
                  <c:v>3.11</c:v>
                </c:pt>
                <c:pt idx="277">
                  <c:v>3.11</c:v>
                </c:pt>
                <c:pt idx="278">
                  <c:v>3.15</c:v>
                </c:pt>
                <c:pt idx="279">
                  <c:v>3.22</c:v>
                </c:pt>
                <c:pt idx="280">
                  <c:v>3.11</c:v>
                </c:pt>
                <c:pt idx="281">
                  <c:v>3.1</c:v>
                </c:pt>
                <c:pt idx="282">
                  <c:v>3.09</c:v>
                </c:pt>
                <c:pt idx="283">
                  <c:v>3.06</c:v>
                </c:pt>
                <c:pt idx="284">
                  <c:v>3.09</c:v>
                </c:pt>
                <c:pt idx="285">
                  <c:v>3.14</c:v>
                </c:pt>
                <c:pt idx="286">
                  <c:v>3.05</c:v>
                </c:pt>
                <c:pt idx="287">
                  <c:v>3.16</c:v>
                </c:pt>
                <c:pt idx="288">
                  <c:v>3.2</c:v>
                </c:pt>
                <c:pt idx="289">
                  <c:v>3.16</c:v>
                </c:pt>
                <c:pt idx="290">
                  <c:v>3.16</c:v>
                </c:pt>
                <c:pt idx="291">
                  <c:v>3.25</c:v>
                </c:pt>
                <c:pt idx="292">
                  <c:v>3.09</c:v>
                </c:pt>
                <c:pt idx="293">
                  <c:v>3.11</c:v>
                </c:pt>
                <c:pt idx="294">
                  <c:v>3.2</c:v>
                </c:pt>
                <c:pt idx="295">
                  <c:v>3.19</c:v>
                </c:pt>
                <c:pt idx="296">
                  <c:v>3.08</c:v>
                </c:pt>
                <c:pt idx="297">
                  <c:v>3.04</c:v>
                </c:pt>
                <c:pt idx="298">
                  <c:v>2.99</c:v>
                </c:pt>
                <c:pt idx="299">
                  <c:v>3.11</c:v>
                </c:pt>
                <c:pt idx="300">
                  <c:v>3.2</c:v>
                </c:pt>
                <c:pt idx="301">
                  <c:v>3.21</c:v>
                </c:pt>
                <c:pt idx="302">
                  <c:v>3.2</c:v>
                </c:pt>
                <c:pt idx="303">
                  <c:v>3.13</c:v>
                </c:pt>
                <c:pt idx="304">
                  <c:v>3.11</c:v>
                </c:pt>
                <c:pt idx="305">
                  <c:v>3.08</c:v>
                </c:pt>
                <c:pt idx="306">
                  <c:v>3.1</c:v>
                </c:pt>
                <c:pt idx="307">
                  <c:v>3.08</c:v>
                </c:pt>
                <c:pt idx="308">
                  <c:v>3.04</c:v>
                </c:pt>
                <c:pt idx="309">
                  <c:v>2.98</c:v>
                </c:pt>
                <c:pt idx="310">
                  <c:v>2.96</c:v>
                </c:pt>
                <c:pt idx="311">
                  <c:v>2.93</c:v>
                </c:pt>
                <c:pt idx="312">
                  <c:v>2.96</c:v>
                </c:pt>
                <c:pt idx="313">
                  <c:v>2.99</c:v>
                </c:pt>
                <c:pt idx="314">
                  <c:v>2.96</c:v>
                </c:pt>
                <c:pt idx="315">
                  <c:v>2.92</c:v>
                </c:pt>
                <c:pt idx="316">
                  <c:v>2.86</c:v>
                </c:pt>
                <c:pt idx="317">
                  <c:v>2.9</c:v>
                </c:pt>
                <c:pt idx="318">
                  <c:v>2.94</c:v>
                </c:pt>
                <c:pt idx="319">
                  <c:v>2.9</c:v>
                </c:pt>
                <c:pt idx="320">
                  <c:v>2.83</c:v>
                </c:pt>
                <c:pt idx="321">
                  <c:v>2.89</c:v>
                </c:pt>
                <c:pt idx="322">
                  <c:v>2.81</c:v>
                </c:pt>
                <c:pt idx="323">
                  <c:v>2.84</c:v>
                </c:pt>
                <c:pt idx="324">
                  <c:v>2.86</c:v>
                </c:pt>
                <c:pt idx="325">
                  <c:v>2.84</c:v>
                </c:pt>
                <c:pt idx="326">
                  <c:v>2.81</c:v>
                </c:pt>
                <c:pt idx="327">
                  <c:v>2.87</c:v>
                </c:pt>
                <c:pt idx="328">
                  <c:v>2.81</c:v>
                </c:pt>
                <c:pt idx="329">
                  <c:v>2.76</c:v>
                </c:pt>
                <c:pt idx="330">
                  <c:v>2.74</c:v>
                </c:pt>
                <c:pt idx="331">
                  <c:v>2.73</c:v>
                </c:pt>
                <c:pt idx="332">
                  <c:v>2.84</c:v>
                </c:pt>
                <c:pt idx="333">
                  <c:v>2.94</c:v>
                </c:pt>
                <c:pt idx="334">
                  <c:v>2.93</c:v>
                </c:pt>
                <c:pt idx="335">
                  <c:v>2.92</c:v>
                </c:pt>
                <c:pt idx="336">
                  <c:v>2.95</c:v>
                </c:pt>
                <c:pt idx="337">
                  <c:v>2.93</c:v>
                </c:pt>
                <c:pt idx="338">
                  <c:v>2.97</c:v>
                </c:pt>
                <c:pt idx="339">
                  <c:v>2.95</c:v>
                </c:pt>
                <c:pt idx="340">
                  <c:v>2.89</c:v>
                </c:pt>
                <c:pt idx="341">
                  <c:v>2.97</c:v>
                </c:pt>
                <c:pt idx="342">
                  <c:v>2.96</c:v>
                </c:pt>
                <c:pt idx="343">
                  <c:v>2.98</c:v>
                </c:pt>
                <c:pt idx="344">
                  <c:v>2.95</c:v>
                </c:pt>
                <c:pt idx="345">
                  <c:v>2.95</c:v>
                </c:pt>
                <c:pt idx="346">
                  <c:v>3.06</c:v>
                </c:pt>
                <c:pt idx="347">
                  <c:v>3.08</c:v>
                </c:pt>
                <c:pt idx="348">
                  <c:v>3.02</c:v>
                </c:pt>
                <c:pt idx="349">
                  <c:v>2.93</c:v>
                </c:pt>
                <c:pt idx="350">
                  <c:v>3.02</c:v>
                </c:pt>
                <c:pt idx="351">
                  <c:v>2.94</c:v>
                </c:pt>
                <c:pt idx="352">
                  <c:v>2.95</c:v>
                </c:pt>
                <c:pt idx="353">
                  <c:v>2.91</c:v>
                </c:pt>
                <c:pt idx="354">
                  <c:v>2.96</c:v>
                </c:pt>
                <c:pt idx="355">
                  <c:v>2.87</c:v>
                </c:pt>
                <c:pt idx="356">
                  <c:v>2.85</c:v>
                </c:pt>
                <c:pt idx="357">
                  <c:v>2.87</c:v>
                </c:pt>
                <c:pt idx="358">
                  <c:v>2.85</c:v>
                </c:pt>
                <c:pt idx="359">
                  <c:v>2.82</c:v>
                </c:pt>
                <c:pt idx="360">
                  <c:v>2.9</c:v>
                </c:pt>
                <c:pt idx="361">
                  <c:v>2.88</c:v>
                </c:pt>
                <c:pt idx="362">
                  <c:v>2.89</c:v>
                </c:pt>
                <c:pt idx="363">
                  <c:v>2.96</c:v>
                </c:pt>
                <c:pt idx="364">
                  <c:v>2.94</c:v>
                </c:pt>
                <c:pt idx="365">
                  <c:v>#N/A</c:v>
                </c:pt>
                <c:pt idx="366">
                  <c:v>2.89</c:v>
                </c:pt>
                <c:pt idx="367">
                  <c:v>2.84</c:v>
                </c:pt>
                <c:pt idx="368">
                  <c:v>2.87</c:v>
                </c:pt>
                <c:pt idx="369">
                  <c:v>2.87</c:v>
                </c:pt>
                <c:pt idx="370">
                  <c:v>2.89</c:v>
                </c:pt>
                <c:pt idx="371">
                  <c:v>2.92</c:v>
                </c:pt>
                <c:pt idx="372">
                  <c:v>2.87</c:v>
                </c:pt>
                <c:pt idx="373">
                  <c:v>2.87</c:v>
                </c:pt>
                <c:pt idx="374">
                  <c:v>2.9</c:v>
                </c:pt>
                <c:pt idx="375">
                  <c:v>2.87</c:v>
                </c:pt>
                <c:pt idx="376">
                  <c:v>2.86</c:v>
                </c:pt>
                <c:pt idx="377">
                  <c:v>2.87</c:v>
                </c:pt>
                <c:pt idx="378">
                  <c:v>2.96</c:v>
                </c:pt>
                <c:pt idx="379">
                  <c:v>2.93</c:v>
                </c:pt>
                <c:pt idx="380">
                  <c:v>2.95</c:v>
                </c:pt>
                <c:pt idx="381">
                  <c:v>3</c:v>
                </c:pt>
                <c:pt idx="382">
                  <c:v>3</c:v>
                </c:pt>
                <c:pt idx="383">
                  <c:v>3.01</c:v>
                </c:pt>
                <c:pt idx="384">
                  <c:v>3.09</c:v>
                </c:pt>
                <c:pt idx="385">
                  <c:v>3.12</c:v>
                </c:pt>
                <c:pt idx="386">
                  <c:v>3.1</c:v>
                </c:pt>
                <c:pt idx="387">
                  <c:v>#N/A</c:v>
                </c:pt>
                <c:pt idx="388">
                  <c:v>3.09</c:v>
                </c:pt>
                <c:pt idx="389">
                  <c:v>3.06</c:v>
                </c:pt>
                <c:pt idx="390">
                  <c:v>3.07</c:v>
                </c:pt>
                <c:pt idx="391">
                  <c:v>3.04</c:v>
                </c:pt>
                <c:pt idx="392">
                  <c:v>3.04</c:v>
                </c:pt>
                <c:pt idx="393">
                  <c:v>3</c:v>
                </c:pt>
                <c:pt idx="394">
                  <c:v>3.02</c:v>
                </c:pt>
                <c:pt idx="395">
                  <c:v>3</c:v>
                </c:pt>
                <c:pt idx="396">
                  <c:v>3</c:v>
                </c:pt>
                <c:pt idx="397">
                  <c:v>3</c:v>
                </c:pt>
                <c:pt idx="398">
                  <c:v>#N/A</c:v>
                </c:pt>
                <c:pt idx="399">
                  <c:v>3</c:v>
                </c:pt>
                <c:pt idx="400">
                  <c:v>2.98</c:v>
                </c:pt>
                <c:pt idx="401">
                  <c:v>2.91</c:v>
                </c:pt>
                <c:pt idx="402">
                  <c:v>2.91</c:v>
                </c:pt>
                <c:pt idx="403">
                  <c:v>3.07</c:v>
                </c:pt>
                <c:pt idx="404">
                  <c:v>3.01</c:v>
                </c:pt>
                <c:pt idx="405">
                  <c:v>2.95</c:v>
                </c:pt>
                <c:pt idx="406">
                  <c:v>2.97</c:v>
                </c:pt>
                <c:pt idx="407">
                  <c:v>2.97</c:v>
                </c:pt>
                <c:pt idx="408">
                  <c:v>2.98</c:v>
                </c:pt>
                <c:pt idx="409">
                  <c:v>2.87</c:v>
                </c:pt>
                <c:pt idx="410">
                  <c:v>2.96</c:v>
                </c:pt>
                <c:pt idx="411">
                  <c:v>3</c:v>
                </c:pt>
                <c:pt idx="412">
                  <c:v>3.02</c:v>
                </c:pt>
                <c:pt idx="413">
                  <c:v>2.94</c:v>
                </c:pt>
                <c:pt idx="414">
                  <c:v>2.9</c:v>
                </c:pt>
                <c:pt idx="415">
                  <c:v>2.92</c:v>
                </c:pt>
                <c:pt idx="416">
                  <c:v>2.96</c:v>
                </c:pt>
                <c:pt idx="417">
                  <c:v>3</c:v>
                </c:pt>
                <c:pt idx="418">
                  <c:v>2.96</c:v>
                </c:pt>
                <c:pt idx="419">
                  <c:v>2.96</c:v>
                </c:pt>
                <c:pt idx="420">
                  <c:v>2.95</c:v>
                </c:pt>
                <c:pt idx="421">
                  <c:v>3.04</c:v>
                </c:pt>
                <c:pt idx="422">
                  <c:v>3.04</c:v>
                </c:pt>
                <c:pt idx="423">
                  <c:v>3.01</c:v>
                </c:pt>
                <c:pt idx="424">
                  <c:v>3.01</c:v>
                </c:pt>
                <c:pt idx="425">
                  <c:v>2.98</c:v>
                </c:pt>
                <c:pt idx="426">
                  <c:v>3.01</c:v>
                </c:pt>
                <c:pt idx="427">
                  <c:v>2.94</c:v>
                </c:pt>
                <c:pt idx="428">
                  <c:v>2.92</c:v>
                </c:pt>
                <c:pt idx="429">
                  <c:v>2.91</c:v>
                </c:pt>
                <c:pt idx="430">
                  <c:v>2.96</c:v>
                </c:pt>
                <c:pt idx="431">
                  <c:v>2.89</c:v>
                </c:pt>
                <c:pt idx="432">
                  <c:v>2.85</c:v>
                </c:pt>
                <c:pt idx="433">
                  <c:v>2.9</c:v>
                </c:pt>
                <c:pt idx="434">
                  <c:v>2.81</c:v>
                </c:pt>
                <c:pt idx="435">
                  <c:v>#N/A</c:v>
                </c:pt>
                <c:pt idx="436">
                  <c:v>2.82</c:v>
                </c:pt>
                <c:pt idx="437">
                  <c:v>2.77</c:v>
                </c:pt>
                <c:pt idx="438">
                  <c:v>2.79</c:v>
                </c:pt>
                <c:pt idx="439">
                  <c:v>2.83</c:v>
                </c:pt>
                <c:pt idx="440">
                  <c:v>2.8</c:v>
                </c:pt>
                <c:pt idx="441">
                  <c:v>2.79</c:v>
                </c:pt>
                <c:pt idx="442">
                  <c:v>2.8</c:v>
                </c:pt>
                <c:pt idx="443">
                  <c:v>2.79</c:v>
                </c:pt>
                <c:pt idx="444">
                  <c:v>2.75</c:v>
                </c:pt>
                <c:pt idx="445">
                  <c:v>#N/A</c:v>
                </c:pt>
                <c:pt idx="446">
                  <c:v>2.77</c:v>
                </c:pt>
                <c:pt idx="447">
                  <c:v>2.67</c:v>
                </c:pt>
                <c:pt idx="448">
                  <c:v>2.7</c:v>
                </c:pt>
                <c:pt idx="449">
                  <c:v>2.7</c:v>
                </c:pt>
                <c:pt idx="450">
                  <c:v>2.68</c:v>
                </c:pt>
                <c:pt idx="451">
                  <c:v>2.56</c:v>
                </c:pt>
                <c:pt idx="452">
                  <c:v>2.5499999999999998</c:v>
                </c:pt>
                <c:pt idx="453">
                  <c:v>2.5299999999999998</c:v>
                </c:pt>
                <c:pt idx="454">
                  <c:v>2.5</c:v>
                </c:pt>
                <c:pt idx="455">
                  <c:v>2.6</c:v>
                </c:pt>
                <c:pt idx="456">
                  <c:v>#N/A</c:v>
                </c:pt>
                <c:pt idx="457">
                  <c:v>2.64</c:v>
                </c:pt>
                <c:pt idx="458">
                  <c:v>2.68</c:v>
                </c:pt>
                <c:pt idx="459">
                  <c:v>2.62</c:v>
                </c:pt>
                <c:pt idx="460">
                  <c:v>2.61</c:v>
                </c:pt>
                <c:pt idx="461">
                  <c:v>2.62</c:v>
                </c:pt>
                <c:pt idx="462">
                  <c:v>2.6</c:v>
                </c:pt>
                <c:pt idx="463">
                  <c:v>2.61</c:v>
                </c:pt>
                <c:pt idx="464">
                  <c:v>2.58</c:v>
                </c:pt>
                <c:pt idx="465">
                  <c:v>2.63</c:v>
                </c:pt>
                <c:pt idx="466">
                  <c:v>2.61</c:v>
                </c:pt>
                <c:pt idx="467">
                  <c:v>2.7</c:v>
                </c:pt>
                <c:pt idx="468">
                  <c:v>2.69</c:v>
                </c:pt>
                <c:pt idx="469">
                  <c:v>2.65</c:v>
                </c:pt>
                <c:pt idx="470">
                  <c:v>2.7</c:v>
                </c:pt>
                <c:pt idx="471">
                  <c:v>2.71</c:v>
                </c:pt>
                <c:pt idx="472">
                  <c:v>2.63</c:v>
                </c:pt>
                <c:pt idx="473">
                  <c:v>2.68</c:v>
                </c:pt>
                <c:pt idx="474">
                  <c:v>2.7</c:v>
                </c:pt>
                <c:pt idx="475">
                  <c:v>2.75</c:v>
                </c:pt>
                <c:pt idx="476">
                  <c:v>2.74</c:v>
                </c:pt>
                <c:pt idx="477">
                  <c:v>2.73</c:v>
                </c:pt>
                <c:pt idx="478">
                  <c:v>2.73</c:v>
                </c:pt>
                <c:pt idx="479">
                  <c:v>2.69</c:v>
                </c:pt>
                <c:pt idx="480">
                  <c:v>2.68</c:v>
                </c:pt>
              </c:numCache>
            </c:numRef>
          </c:val>
          <c:smooth val="0"/>
        </c:ser>
        <c:dLbls>
          <c:showLegendKey val="0"/>
          <c:showVal val="0"/>
          <c:showCatName val="0"/>
          <c:showSerName val="0"/>
          <c:showPercent val="0"/>
          <c:showBubbleSize val="0"/>
        </c:dLbls>
        <c:marker val="1"/>
        <c:smooth val="0"/>
        <c:axId val="33021952"/>
        <c:axId val="33023488"/>
      </c:lineChart>
      <c:dateAx>
        <c:axId val="33021952"/>
        <c:scaling>
          <c:orientation val="minMax"/>
        </c:scaling>
        <c:delete val="0"/>
        <c:axPos val="b"/>
        <c:numFmt formatCode="m/d/yyyy" sourceLinked="1"/>
        <c:majorTickMark val="none"/>
        <c:minorTickMark val="none"/>
        <c:tickLblPos val="nextTo"/>
        <c:txPr>
          <a:bodyPr/>
          <a:lstStyle/>
          <a:p>
            <a:pPr>
              <a:defRPr baseline="0">
                <a:latin typeface="Times New Roman" panose="02020603050405020304" pitchFamily="18" charset="0"/>
              </a:defRPr>
            </a:pPr>
            <a:endParaRPr lang="en-US"/>
          </a:p>
        </c:txPr>
        <c:crossAx val="33023488"/>
        <c:crosses val="autoZero"/>
        <c:auto val="1"/>
        <c:lblOffset val="100"/>
        <c:baseTimeUnit val="days"/>
      </c:dateAx>
      <c:valAx>
        <c:axId val="33023488"/>
        <c:scaling>
          <c:orientation val="minMax"/>
          <c:max val="9"/>
        </c:scaling>
        <c:delete val="0"/>
        <c:axPos val="l"/>
        <c:majorGridlines/>
        <c:numFmt formatCode="0.00%" sourceLinked="0"/>
        <c:majorTickMark val="none"/>
        <c:minorTickMark val="none"/>
        <c:tickLblPos val="nextTo"/>
        <c:spPr>
          <a:ln w="9525">
            <a:noFill/>
          </a:ln>
        </c:spPr>
        <c:txPr>
          <a:bodyPr/>
          <a:lstStyle/>
          <a:p>
            <a:pPr>
              <a:defRPr baseline="0">
                <a:latin typeface="Times New Roman" panose="02020603050405020304" pitchFamily="18" charset="0"/>
              </a:defRPr>
            </a:pPr>
            <a:endParaRPr lang="en-US"/>
          </a:p>
        </c:txPr>
        <c:crossAx val="33021952"/>
        <c:crosses val="autoZero"/>
        <c:crossBetween val="between"/>
        <c:dispUnits>
          <c:builtInUnit val="hundreds"/>
        </c:dispUnits>
      </c:valAx>
    </c:plotArea>
    <c:plotVisOnly val="1"/>
    <c:dispBlanksAs val="span"/>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Risk Free Rate</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numFmt formatCode="General" sourceLinked="0"/>
            </c:trendlineLbl>
          </c:trendline>
          <c:xVal>
            <c:numRef>
              <c:f>'Authorized Returns to RFR Table'!$D$4:$D$25</c:f>
              <c:numCache>
                <c:formatCode>0.00%</c:formatCode>
                <c:ptCount val="22"/>
                <c:pt idx="0">
                  <c:v>7.3700000000000002E-2</c:v>
                </c:pt>
                <c:pt idx="1">
                  <c:v>6.88E-2</c:v>
                </c:pt>
                <c:pt idx="2">
                  <c:v>6.7099999999999993E-2</c:v>
                </c:pt>
                <c:pt idx="3">
                  <c:v>6.6100000000000006E-2</c:v>
                </c:pt>
                <c:pt idx="4">
                  <c:v>5.5800000000000002E-2</c:v>
                </c:pt>
                <c:pt idx="5">
                  <c:v>5.8700000000000002E-2</c:v>
                </c:pt>
                <c:pt idx="6">
                  <c:v>5.9400000000000001E-2</c:v>
                </c:pt>
                <c:pt idx="7">
                  <c:v>5.4900000000000004E-2</c:v>
                </c:pt>
                <c:pt idx="8">
                  <c:v>5.4299999999999994E-2</c:v>
                </c:pt>
                <c:pt idx="9">
                  <c:v>4.9599999999999998E-2</c:v>
                </c:pt>
                <c:pt idx="10">
                  <c:v>5.04E-2</c:v>
                </c:pt>
                <c:pt idx="11">
                  <c:v>4.6399999999999997E-2</c:v>
                </c:pt>
                <c:pt idx="12">
                  <c:v>4.9100000000000005E-2</c:v>
                </c:pt>
                <c:pt idx="13">
                  <c:v>4.8399999999999999E-2</c:v>
                </c:pt>
                <c:pt idx="14">
                  <c:v>4.2800000000000005E-2</c:v>
                </c:pt>
                <c:pt idx="15">
                  <c:v>4.0800000000000003E-2</c:v>
                </c:pt>
                <c:pt idx="16">
                  <c:v>4.2500000000000003E-2</c:v>
                </c:pt>
                <c:pt idx="17">
                  <c:v>3.9100000000000003E-2</c:v>
                </c:pt>
                <c:pt idx="18">
                  <c:v>2.92E-2</c:v>
                </c:pt>
                <c:pt idx="19">
                  <c:v>3.4500000000000003E-2</c:v>
                </c:pt>
                <c:pt idx="20">
                  <c:v>3.3399999999999999E-2</c:v>
                </c:pt>
                <c:pt idx="21">
                  <c:v>2.8399999999999998E-2</c:v>
                </c:pt>
              </c:numCache>
            </c:numRef>
          </c:xVal>
          <c:yVal>
            <c:numRef>
              <c:f>'Authorized Returns to RFR Table'!$F$4:$F$25</c:f>
              <c:numCache>
                <c:formatCode>0.00%</c:formatCode>
                <c:ptCount val="22"/>
                <c:pt idx="0">
                  <c:v>3.8417857142857115E-2</c:v>
                </c:pt>
                <c:pt idx="1">
                  <c:v>4.6971428571428581E-2</c:v>
                </c:pt>
                <c:pt idx="2">
                  <c:v>4.692777777777779E-2</c:v>
                </c:pt>
                <c:pt idx="3">
                  <c:v>4.7189999999999996E-2</c:v>
                </c:pt>
                <c:pt idx="4">
                  <c:v>6.1850000000000002E-2</c:v>
                </c:pt>
                <c:pt idx="5">
                  <c:v>4.8533333333333345E-2</c:v>
                </c:pt>
                <c:pt idx="6">
                  <c:v>5.6388888888888884E-2</c:v>
                </c:pt>
                <c:pt idx="7">
                  <c:v>5.5813333333333326E-2</c:v>
                </c:pt>
                <c:pt idx="8">
                  <c:v>5.7828571428571444E-2</c:v>
                </c:pt>
                <c:pt idx="9">
                  <c:v>6.0029999999999993E-2</c:v>
                </c:pt>
                <c:pt idx="10">
                  <c:v>5.7690476190476181E-2</c:v>
                </c:pt>
                <c:pt idx="11">
                  <c:v>5.8712500000000001E-2</c:v>
                </c:pt>
                <c:pt idx="12">
                  <c:v>5.4123076923076913E-2</c:v>
                </c:pt>
                <c:pt idx="13">
                  <c:v>5.4615789473684173E-2</c:v>
                </c:pt>
                <c:pt idx="14">
                  <c:v>6.1262162162162126E-2</c:v>
                </c:pt>
                <c:pt idx="15">
                  <c:v>6.4442499999999958E-2</c:v>
                </c:pt>
                <c:pt idx="16">
                  <c:v>6.1209836065573765E-2</c:v>
                </c:pt>
                <c:pt idx="17">
                  <c:v>6.3771428571428534E-2</c:v>
                </c:pt>
                <c:pt idx="18">
                  <c:v>7.2505172413793118E-2</c:v>
                </c:pt>
                <c:pt idx="19">
                  <c:v>6.565799999999998E-2</c:v>
                </c:pt>
                <c:pt idx="20">
                  <c:v>6.570263157894736E-2</c:v>
                </c:pt>
                <c:pt idx="21">
                  <c:v>7.0296666666666674E-2</c:v>
                </c:pt>
              </c:numCache>
            </c:numRef>
          </c:yVal>
          <c:smooth val="0"/>
        </c:ser>
        <c:dLbls>
          <c:showLegendKey val="0"/>
          <c:showVal val="0"/>
          <c:showCatName val="0"/>
          <c:showSerName val="0"/>
          <c:showPercent val="0"/>
          <c:showBubbleSize val="0"/>
        </c:dLbls>
        <c:axId val="52727168"/>
        <c:axId val="52733440"/>
      </c:scatterChart>
      <c:valAx>
        <c:axId val="52727168"/>
        <c:scaling>
          <c:orientation val="minMax"/>
        </c:scaling>
        <c:delete val="0"/>
        <c:axPos val="b"/>
        <c:title>
          <c:tx>
            <c:rich>
              <a:bodyPr/>
              <a:lstStyle/>
              <a:p>
                <a:pPr>
                  <a:defRPr/>
                </a:pPr>
                <a:r>
                  <a:rPr lang="en-US"/>
                  <a:t>RFR</a:t>
                </a:r>
              </a:p>
            </c:rich>
          </c:tx>
          <c:overlay val="0"/>
        </c:title>
        <c:numFmt formatCode="0.00%" sourceLinked="1"/>
        <c:majorTickMark val="none"/>
        <c:minorTickMark val="none"/>
        <c:tickLblPos val="nextTo"/>
        <c:crossAx val="52733440"/>
        <c:crossesAt val="-0.9"/>
        <c:crossBetween val="midCat"/>
      </c:valAx>
      <c:valAx>
        <c:axId val="52733440"/>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527271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A Bond Yields</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tx>
                <c:rich>
                  <a:bodyPr/>
                  <a:lstStyle/>
                  <a:p>
                    <a:pPr>
                      <a:defRPr/>
                    </a:pPr>
                    <a:r>
                      <a:rPr lang="en-US" baseline="0"/>
                      <a:t>y = -0.7205x + 0.0921</a:t>
                    </a:r>
                    <a:endParaRPr lang="en-US"/>
                  </a:p>
                </c:rich>
              </c:tx>
              <c:numFmt formatCode="General" sourceLinked="0"/>
            </c:trendlineLbl>
          </c:trendline>
          <c:xVal>
            <c:numRef>
              <c:f>'Authorized Returns to A'!$D$4:$D$22</c:f>
              <c:numCache>
                <c:formatCode>0.00%</c:formatCode>
                <c:ptCount val="19"/>
                <c:pt idx="0">
                  <c:v>6.4540502793296137E-2</c:v>
                </c:pt>
                <c:pt idx="1">
                  <c:v>6.973651515151516E-2</c:v>
                </c:pt>
                <c:pt idx="2">
                  <c:v>7.766409090909096E-2</c:v>
                </c:pt>
                <c:pt idx="3">
                  <c:v>6.4956212121212165E-2</c:v>
                </c:pt>
                <c:pt idx="4">
                  <c:v>5.6706641509433962E-2</c:v>
                </c:pt>
                <c:pt idx="5">
                  <c:v>4.3382462121212134E-2</c:v>
                </c:pt>
                <c:pt idx="6">
                  <c:v>4.4403283018867909E-2</c:v>
                </c:pt>
                <c:pt idx="7">
                  <c:v>4.8495227272727266E-2</c:v>
                </c:pt>
                <c:pt idx="8">
                  <c:v>5.667152091254752E-2</c:v>
                </c:pt>
                <c:pt idx="9">
                  <c:v>5.6961287878787854E-2</c:v>
                </c:pt>
                <c:pt idx="10">
                  <c:v>5.8974452830188678E-2</c:v>
                </c:pt>
                <c:pt idx="11">
                  <c:v>5.1135471698113208E-2</c:v>
                </c:pt>
                <c:pt idx="12">
                  <c:v>4.2000681818181791E-2</c:v>
                </c:pt>
                <c:pt idx="13">
                  <c:v>3.8617045454545453E-2</c:v>
                </c:pt>
                <c:pt idx="14">
                  <c:v>3.1563522727272711E-2</c:v>
                </c:pt>
                <c:pt idx="15">
                  <c:v>3.4130679245283027E-2</c:v>
                </c:pt>
                <c:pt idx="16">
                  <c:v>3.3724356060606045E-2</c:v>
                </c:pt>
                <c:pt idx="17">
                  <c:v>3.3651773584905634E-2</c:v>
                </c:pt>
                <c:pt idx="18">
                  <c:v>3.5228035714285705E-2</c:v>
                </c:pt>
              </c:numCache>
            </c:numRef>
          </c:xVal>
          <c:yVal>
            <c:numRef>
              <c:f>'Authorized Returns to A'!$F$4:$F$22</c:f>
              <c:numCache>
                <c:formatCode>0.00%</c:formatCode>
                <c:ptCount val="19"/>
                <c:pt idx="0">
                  <c:v>5.3109497206703868E-2</c:v>
                </c:pt>
                <c:pt idx="1">
                  <c:v>3.7496818181818187E-2</c:v>
                </c:pt>
                <c:pt idx="2">
                  <c:v>3.8124797979797925E-2</c:v>
                </c:pt>
                <c:pt idx="3">
                  <c:v>4.5757121212121166E-2</c:v>
                </c:pt>
                <c:pt idx="4">
                  <c:v>5.5421929919137476E-2</c:v>
                </c:pt>
                <c:pt idx="5">
                  <c:v>6.6247537878787857E-2</c:v>
                </c:pt>
                <c:pt idx="6">
                  <c:v>6.3687193171608272E-2</c:v>
                </c:pt>
                <c:pt idx="7">
                  <c:v>5.6617272727272731E-2</c:v>
                </c:pt>
                <c:pt idx="8">
                  <c:v>4.6551556010529398E-2</c:v>
                </c:pt>
                <c:pt idx="9">
                  <c:v>4.6054501594896317E-2</c:v>
                </c:pt>
                <c:pt idx="10">
                  <c:v>4.5087709331973452E-2</c:v>
                </c:pt>
                <c:pt idx="11">
                  <c:v>5.4107028301886753E-2</c:v>
                </c:pt>
                <c:pt idx="12">
                  <c:v>6.1709154247391977E-2</c:v>
                </c:pt>
                <c:pt idx="13">
                  <c:v>6.4254383116883085E-2</c:v>
                </c:pt>
                <c:pt idx="14">
                  <c:v>7.014164968652041E-2</c:v>
                </c:pt>
                <c:pt idx="15">
                  <c:v>6.6027320754716956E-2</c:v>
                </c:pt>
                <c:pt idx="16">
                  <c:v>6.5378275518341314E-2</c:v>
                </c:pt>
                <c:pt idx="17">
                  <c:v>6.4799741566609517E-2</c:v>
                </c:pt>
                <c:pt idx="18">
                  <c:v>6.8343392857142873E-2</c:v>
                </c:pt>
              </c:numCache>
            </c:numRef>
          </c:yVal>
          <c:smooth val="0"/>
        </c:ser>
        <c:dLbls>
          <c:showLegendKey val="0"/>
          <c:showVal val="0"/>
          <c:showCatName val="0"/>
          <c:showSerName val="0"/>
          <c:showPercent val="0"/>
          <c:showBubbleSize val="0"/>
        </c:dLbls>
        <c:axId val="104270464"/>
        <c:axId val="104293120"/>
      </c:scatterChart>
      <c:valAx>
        <c:axId val="104270464"/>
        <c:scaling>
          <c:orientation val="minMax"/>
        </c:scaling>
        <c:delete val="0"/>
        <c:axPos val="b"/>
        <c:title>
          <c:tx>
            <c:rich>
              <a:bodyPr/>
              <a:lstStyle/>
              <a:p>
                <a:pPr>
                  <a:defRPr/>
                </a:pPr>
                <a:r>
                  <a:rPr lang="en-US"/>
                  <a:t>A</a:t>
                </a:r>
                <a:r>
                  <a:rPr lang="en-US" baseline="0"/>
                  <a:t> Yields</a:t>
                </a:r>
                <a:endParaRPr lang="en-US"/>
              </a:p>
            </c:rich>
          </c:tx>
          <c:overlay val="0"/>
        </c:title>
        <c:numFmt formatCode="0.00%" sourceLinked="1"/>
        <c:majorTickMark val="none"/>
        <c:minorTickMark val="none"/>
        <c:tickLblPos val="nextTo"/>
        <c:crossAx val="104293120"/>
        <c:crossesAt val="-0.9"/>
        <c:crossBetween val="midCat"/>
      </c:valAx>
      <c:valAx>
        <c:axId val="104293120"/>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1042704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Risk Free Rate</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numFmt formatCode="General" sourceLinked="0"/>
            </c:trendlineLbl>
          </c:trendline>
          <c:xVal>
            <c:numRef>
              <c:f>'Authorized Returns to BBB'!$D$4:$D$26</c:f>
              <c:numCache>
                <c:formatCode>0.00%</c:formatCode>
                <c:ptCount val="23"/>
                <c:pt idx="0">
                  <c:v>8.6274206349206295E-2</c:v>
                </c:pt>
                <c:pt idx="1">
                  <c:v>8.1993650793650869E-2</c:v>
                </c:pt>
                <c:pt idx="2">
                  <c:v>8.0559683794466375E-2</c:v>
                </c:pt>
                <c:pt idx="3">
                  <c:v>7.8668924302788851E-2</c:v>
                </c:pt>
                <c:pt idx="4">
                  <c:v>7.2201200000000021E-2</c:v>
                </c:pt>
                <c:pt idx="5">
                  <c:v>7.8762301587301603E-2</c:v>
                </c:pt>
                <c:pt idx="6">
                  <c:v>8.3669721115537776E-2</c:v>
                </c:pt>
                <c:pt idx="7">
                  <c:v>7.9456680161943322E-2</c:v>
                </c:pt>
                <c:pt idx="8">
                  <c:v>7.8028399999999984E-2</c:v>
                </c:pt>
                <c:pt idx="9">
                  <c:v>6.762559999999998E-2</c:v>
                </c:pt>
                <c:pt idx="10">
                  <c:v>6.3919600000000076E-2</c:v>
                </c:pt>
                <c:pt idx="11">
                  <c:v>6.0620800000000037E-2</c:v>
                </c:pt>
                <c:pt idx="12">
                  <c:v>6.4829600000000015E-2</c:v>
                </c:pt>
                <c:pt idx="13">
                  <c:v>6.4821513944223114E-2</c:v>
                </c:pt>
                <c:pt idx="14">
                  <c:v>7.4373306772908293E-2</c:v>
                </c:pt>
                <c:pt idx="15">
                  <c:v>7.2916000000000022E-2</c:v>
                </c:pt>
                <c:pt idx="16">
                  <c:v>6.0382936507936448E-2</c:v>
                </c:pt>
                <c:pt idx="17">
                  <c:v>5.6616400000000046E-2</c:v>
                </c:pt>
                <c:pt idx="18">
                  <c:v>4.9389999999999976E-2</c:v>
                </c:pt>
                <c:pt idx="19">
                  <c:v>5.101039999999999E-2</c:v>
                </c:pt>
                <c:pt idx="20">
                  <c:v>4.8522799999999998E-2</c:v>
                </c:pt>
                <c:pt idx="21">
                  <c:v>5.0007569721115565E-2</c:v>
                </c:pt>
                <c:pt idx="22">
                  <c:v>5.3492452830188691E-2</c:v>
                </c:pt>
              </c:numCache>
            </c:numRef>
          </c:xVal>
          <c:yVal>
            <c:numRef>
              <c:f>'Authorized Returns to BBB'!$F$4:$F$26</c:f>
              <c:numCache>
                <c:formatCode>0.00%</c:formatCode>
                <c:ptCount val="23"/>
                <c:pt idx="0">
                  <c:v>2.5843650793650821E-2</c:v>
                </c:pt>
                <c:pt idx="1">
                  <c:v>3.3777777777777712E-2</c:v>
                </c:pt>
                <c:pt idx="2">
                  <c:v>3.3468093983311409E-2</c:v>
                </c:pt>
                <c:pt idx="3">
                  <c:v>3.4621075697211151E-2</c:v>
                </c:pt>
                <c:pt idx="4">
                  <c:v>4.5448799999999984E-2</c:v>
                </c:pt>
                <c:pt idx="5">
                  <c:v>2.8471031746031744E-2</c:v>
                </c:pt>
                <c:pt idx="6">
                  <c:v>3.2119167773351109E-2</c:v>
                </c:pt>
                <c:pt idx="7">
                  <c:v>3.1256653171390009E-2</c:v>
                </c:pt>
                <c:pt idx="8">
                  <c:v>3.4100171428571455E-2</c:v>
                </c:pt>
                <c:pt idx="9">
                  <c:v>4.2004400000000011E-2</c:v>
                </c:pt>
                <c:pt idx="10">
                  <c:v>4.4170876190476105E-2</c:v>
                </c:pt>
                <c:pt idx="11">
                  <c:v>4.449169999999996E-2</c:v>
                </c:pt>
                <c:pt idx="12">
                  <c:v>3.8393476923076902E-2</c:v>
                </c:pt>
                <c:pt idx="13">
                  <c:v>3.8194275529461058E-2</c:v>
                </c:pt>
                <c:pt idx="14">
                  <c:v>2.9688855389253838E-2</c:v>
                </c:pt>
                <c:pt idx="15">
                  <c:v>3.2326499999999939E-2</c:v>
                </c:pt>
                <c:pt idx="16">
                  <c:v>4.332689955763732E-2</c:v>
                </c:pt>
                <c:pt idx="17">
                  <c:v>4.6255028571428498E-2</c:v>
                </c:pt>
                <c:pt idx="18">
                  <c:v>5.2315172413793146E-2</c:v>
                </c:pt>
                <c:pt idx="19">
                  <c:v>4.9147599999999993E-2</c:v>
                </c:pt>
                <c:pt idx="20">
                  <c:v>5.0579831578947361E-2</c:v>
                </c:pt>
                <c:pt idx="21">
                  <c:v>4.8689096945551104E-2</c:v>
                </c:pt>
                <c:pt idx="22">
                  <c:v>5.0078975741239887E-2</c:v>
                </c:pt>
              </c:numCache>
            </c:numRef>
          </c:yVal>
          <c:smooth val="0"/>
        </c:ser>
        <c:dLbls>
          <c:showLegendKey val="0"/>
          <c:showVal val="0"/>
          <c:showCatName val="0"/>
          <c:showSerName val="0"/>
          <c:showPercent val="0"/>
          <c:showBubbleSize val="0"/>
        </c:dLbls>
        <c:axId val="105035264"/>
        <c:axId val="105037184"/>
      </c:scatterChart>
      <c:valAx>
        <c:axId val="105035264"/>
        <c:scaling>
          <c:orientation val="minMax"/>
        </c:scaling>
        <c:delete val="0"/>
        <c:axPos val="b"/>
        <c:title>
          <c:tx>
            <c:rich>
              <a:bodyPr/>
              <a:lstStyle/>
              <a:p>
                <a:pPr>
                  <a:defRPr/>
                </a:pPr>
                <a:r>
                  <a:rPr lang="en-US"/>
                  <a:t>RFR</a:t>
                </a:r>
              </a:p>
            </c:rich>
          </c:tx>
          <c:overlay val="0"/>
        </c:title>
        <c:numFmt formatCode="0.00%" sourceLinked="1"/>
        <c:majorTickMark val="none"/>
        <c:minorTickMark val="none"/>
        <c:tickLblPos val="nextTo"/>
        <c:crossAx val="105037184"/>
        <c:crossesAt val="-0.9"/>
        <c:crossBetween val="midCat"/>
      </c:valAx>
      <c:valAx>
        <c:axId val="105037184"/>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1050352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tabColor rgb="FF00B0F0"/>
  </sheetPr>
  <sheetViews>
    <sheetView zoomScale="90" workbookViewId="0"/>
  </sheetViews>
  <pageMargins left="0.7" right="0.7" top="0.75" bottom="0.75" header="0.3" footer="0.3"/>
  <pageSetup orientation="landscape" horizontalDpi="1200" verticalDpi="1200" r:id="rId1"/>
  <headerFooter>
    <oddHeader xml:space="preserve">&amp;R&amp;"Times New Roman,Bold"Exhibit  No. KGS-21&amp;"Times New Roman,Regular"
</oddHeader>
  </headerFooter>
  <drawing r:id="rId2"/>
</chartsheet>
</file>

<file path=xl/chartsheets/sheet2.xml><?xml version="1.0" encoding="utf-8"?>
<chartsheet xmlns="http://schemas.openxmlformats.org/spreadsheetml/2006/main" xmlns:r="http://schemas.openxmlformats.org/officeDocument/2006/relationships">
  <sheetPr codeName="Chart7">
    <tabColor rgb="FF00B0F0"/>
  </sheetPr>
  <sheetViews>
    <sheetView zoomScale="117" workbookViewId="0" zoomToFit="1"/>
  </sheetViews>
  <pageMargins left="0.25" right="0.25" top="0.75" bottom="0.75" header="0.3" footer="0.3"/>
  <pageSetup orientation="landscape" r:id="rId1"/>
  <headerFooter>
    <oddHeader xml:space="preserve">&amp;R&amp;"Times New Roman,Bold"Exhibit  No. KGS-22&amp;"Times New Roman,Regular"
</oddHeader>
  </headerFooter>
  <drawing r:id="rId2"/>
</chartsheet>
</file>

<file path=xl/chartsheets/sheet3.xml><?xml version="1.0" encoding="utf-8"?>
<chartsheet xmlns="http://schemas.openxmlformats.org/spreadsheetml/2006/main" xmlns:r="http://schemas.openxmlformats.org/officeDocument/2006/relationships">
  <sheetPr codeName="Chart8">
    <tabColor rgb="FF00B0F0"/>
  </sheetPr>
  <sheetViews>
    <sheetView zoomScale="117" workbookViewId="0" zoomToFit="1"/>
  </sheetViews>
  <pageMargins left="0.25" right="0.25" top="0.75" bottom="0.75" header="0.3" footer="0.3"/>
  <pageSetup orientation="landscape" r:id="rId1"/>
  <headerFooter>
    <oddHeader xml:space="preserve">&amp;R&amp;"Times New Roman,Bold"Exhibit No. KGS-23&amp;"Times New Roman,Regular"
</oddHeader>
  </headerFooter>
  <drawing r:id="rId2"/>
</chartsheet>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11205</xdr:colOff>
      <xdr:row>0</xdr:row>
      <xdr:rowOff>145676</xdr:rowOff>
    </xdr:from>
    <xdr:ext cx="184731" cy="264560"/>
    <xdr:sp macro="" textlink="">
      <xdr:nvSpPr>
        <xdr:cNvPr id="2" name="TextBox 1"/>
        <xdr:cNvSpPr txBox="1"/>
      </xdr:nvSpPr>
      <xdr:spPr>
        <a:xfrm>
          <a:off x="287430" y="1456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6</xdr:col>
      <xdr:colOff>247650</xdr:colOff>
      <xdr:row>0</xdr:row>
      <xdr:rowOff>185736</xdr:rowOff>
    </xdr:from>
    <xdr:to>
      <xdr:col>15</xdr:col>
      <xdr:colOff>323850</xdr:colOff>
      <xdr:row>25</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19050</xdr:colOff>
      <xdr:row>1</xdr:row>
      <xdr:rowOff>157161</xdr:rowOff>
    </xdr:from>
    <xdr:to>
      <xdr:col>16</xdr:col>
      <xdr:colOff>209550</xdr:colOff>
      <xdr:row>22</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1</xdr:row>
      <xdr:rowOff>157161</xdr:rowOff>
    </xdr:from>
    <xdr:to>
      <xdr:col>16</xdr:col>
      <xdr:colOff>209550</xdr:colOff>
      <xdr:row>26</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57167"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0.00988</cdr:x>
      <cdr:y>0.94561</cdr:y>
    </cdr:from>
    <cdr:to>
      <cdr:x>0.41736</cdr:x>
      <cdr:y>1</cdr:y>
    </cdr:to>
    <cdr:sp macro="" textlink="">
      <cdr:nvSpPr>
        <cdr:cNvPr id="2" name="TextBox 1"/>
        <cdr:cNvSpPr txBox="1"/>
      </cdr:nvSpPr>
      <cdr:spPr>
        <a:xfrm xmlns:a="http://schemas.openxmlformats.org/drawingml/2006/main">
          <a:off x="85725" y="5953125"/>
          <a:ext cx="3533775" cy="342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0">
              <a:latin typeface="Times New Roman" pitchFamily="18" charset="0"/>
              <a:cs typeface="Times New Roman" pitchFamily="18" charset="0"/>
            </a:rPr>
            <a:t>Source: Bloomberg L.P.</a:t>
          </a:r>
        </a:p>
      </cdr:txBody>
    </cdr:sp>
  </cdr:relSizeAnchor>
  <cdr:relSizeAnchor xmlns:cdr="http://schemas.openxmlformats.org/drawingml/2006/chartDrawing">
    <cdr:from>
      <cdr:x>0.41024</cdr:x>
      <cdr:y>0.33457</cdr:y>
    </cdr:from>
    <cdr:to>
      <cdr:x>0.57715</cdr:x>
      <cdr:y>0.38897</cdr:y>
    </cdr:to>
    <cdr:sp macro="" textlink="">
      <cdr:nvSpPr>
        <cdr:cNvPr id="4" name="TextBox 1"/>
        <cdr:cNvSpPr txBox="1"/>
      </cdr:nvSpPr>
      <cdr:spPr>
        <a:xfrm xmlns:a="http://schemas.openxmlformats.org/drawingml/2006/main">
          <a:off x="3555818" y="2106443"/>
          <a:ext cx="1446734" cy="3425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latin typeface="Times New Roman" pitchFamily="18" charset="0"/>
              <a:cs typeface="Times New Roman" pitchFamily="18" charset="0"/>
            </a:rPr>
            <a:t>Median</a:t>
          </a:r>
          <a:r>
            <a:rPr lang="en-US" sz="1000" b="1" baseline="0">
              <a:latin typeface="Times New Roman" pitchFamily="18" charset="0"/>
              <a:cs typeface="Times New Roman" pitchFamily="18" charset="0"/>
            </a:rPr>
            <a:t> Forecast</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0.32125</cdr:x>
      <cdr:y>0.72365</cdr:y>
    </cdr:from>
    <cdr:to>
      <cdr:x>0.53872</cdr:x>
      <cdr:y>0.77805</cdr:y>
    </cdr:to>
    <cdr:sp macro="" textlink="">
      <cdr:nvSpPr>
        <cdr:cNvPr id="5" name="TextBox 1"/>
        <cdr:cNvSpPr txBox="1"/>
      </cdr:nvSpPr>
      <cdr:spPr>
        <a:xfrm xmlns:a="http://schemas.openxmlformats.org/drawingml/2006/main">
          <a:off x="2784485" y="4556120"/>
          <a:ext cx="1884976" cy="3425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Implied Forward Yield</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492436"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0.00555</cdr:x>
      <cdr:y>0.93472</cdr:y>
    </cdr:from>
    <cdr:to>
      <cdr:x>0.21396</cdr:x>
      <cdr:y>0.98472</cdr:y>
    </cdr:to>
    <cdr:sp macro="" textlink="">
      <cdr:nvSpPr>
        <cdr:cNvPr id="2" name="TextBox 1"/>
        <cdr:cNvSpPr txBox="1"/>
      </cdr:nvSpPr>
      <cdr:spPr>
        <a:xfrm xmlns:a="http://schemas.openxmlformats.org/drawingml/2006/main">
          <a:off x="52726" y="5892123"/>
          <a:ext cx="1980701" cy="315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Source: Bloomberg,</a:t>
          </a:r>
          <a:r>
            <a:rPr lang="en-US" sz="1100" baseline="0">
              <a:latin typeface="Times New Roman" panose="02020603050405020304" pitchFamily="18" charset="0"/>
              <a:cs typeface="Times New Roman" panose="02020603050405020304" pitchFamily="18" charset="0"/>
            </a:rPr>
            <a:t> </a:t>
          </a:r>
          <a:r>
            <a:rPr lang="en-US" sz="1100">
              <a:latin typeface="Times New Roman" panose="02020603050405020304" pitchFamily="18" charset="0"/>
              <a:cs typeface="Times New Roman" panose="02020603050405020304" pitchFamily="18" charset="0"/>
            </a:rPr>
            <a:t>LP</a:t>
          </a:r>
        </a:p>
      </cdr:txBody>
    </cdr:sp>
  </cdr:relSizeAnchor>
  <cdr:relSizeAnchor xmlns:cdr="http://schemas.openxmlformats.org/drawingml/2006/chartDrawing">
    <cdr:from>
      <cdr:x>0.30051</cdr:x>
      <cdr:y>0.21498</cdr:y>
    </cdr:from>
    <cdr:to>
      <cdr:x>0.58142</cdr:x>
      <cdr:y>0.2853</cdr:y>
    </cdr:to>
    <cdr:sp macro="" textlink="">
      <cdr:nvSpPr>
        <cdr:cNvPr id="3" name="TextBox 2"/>
        <cdr:cNvSpPr txBox="1"/>
      </cdr:nvSpPr>
      <cdr:spPr>
        <a:xfrm xmlns:a="http://schemas.openxmlformats.org/drawingml/2006/main">
          <a:off x="2852657" y="1351844"/>
          <a:ext cx="2666598" cy="442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tx2"/>
              </a:solidFill>
              <a:latin typeface="Times New Roman" panose="02020603050405020304" pitchFamily="18" charset="0"/>
              <a:cs typeface="Times New Roman" panose="02020603050405020304" pitchFamily="18" charset="0"/>
            </a:rPr>
            <a:t>Dow</a:t>
          </a:r>
          <a:r>
            <a:rPr lang="en-US" sz="1100" b="1" baseline="0">
              <a:solidFill>
                <a:schemeClr val="tx2"/>
              </a:solidFill>
              <a:latin typeface="Times New Roman" panose="02020603050405020304" pitchFamily="18" charset="0"/>
              <a:cs typeface="Times New Roman" panose="02020603050405020304" pitchFamily="18" charset="0"/>
            </a:rPr>
            <a:t> Jones Utilities Index Dividend Yield</a:t>
          </a:r>
          <a:endParaRPr lang="en-US" sz="1100" b="1">
            <a:solidFill>
              <a:schemeClr val="tx2"/>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0.50476</cdr:x>
      <cdr:y>0.47427</cdr:y>
    </cdr:from>
    <cdr:to>
      <cdr:x>0.83627</cdr:x>
      <cdr:y>0.54459</cdr:y>
    </cdr:to>
    <cdr:sp macro="" textlink="">
      <cdr:nvSpPr>
        <cdr:cNvPr id="4" name="TextBox 1"/>
        <cdr:cNvSpPr txBox="1"/>
      </cdr:nvSpPr>
      <cdr:spPr>
        <a:xfrm xmlns:a="http://schemas.openxmlformats.org/drawingml/2006/main">
          <a:off x="4791547" y="2982258"/>
          <a:ext cx="3146929" cy="442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panose="02020603050405020304" pitchFamily="18" charset="0"/>
              <a:cs typeface="Times New Roman" panose="02020603050405020304" pitchFamily="18" charset="0"/>
            </a:rPr>
            <a:t>Dow</a:t>
          </a:r>
          <a:r>
            <a:rPr lang="en-US" sz="1100" b="1" baseline="0">
              <a:solidFill>
                <a:srgbClr val="C00000"/>
              </a:solidFill>
              <a:latin typeface="Times New Roman" panose="02020603050405020304" pitchFamily="18" charset="0"/>
              <a:cs typeface="Times New Roman" panose="02020603050405020304" pitchFamily="18" charset="0"/>
            </a:rPr>
            <a:t> Jones Industrials Index Dividend Yield</a:t>
          </a: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0.05244</cdr:x>
      <cdr:y>0.39438</cdr:y>
    </cdr:from>
    <cdr:to>
      <cdr:x>0.34286</cdr:x>
      <cdr:y>0.39438</cdr:y>
    </cdr:to>
    <cdr:cxnSp macro="">
      <cdr:nvCxnSpPr>
        <cdr:cNvPr id="5" name="Straight Arrow Connector 4"/>
        <cdr:cNvCxnSpPr/>
      </cdr:nvCxnSpPr>
      <cdr:spPr>
        <a:xfrm xmlns:a="http://schemas.openxmlformats.org/drawingml/2006/main">
          <a:off x="496724" y="2472614"/>
          <a:ext cx="2750844" cy="0"/>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0.12349</cdr:x>
      <cdr:y>0.35426</cdr:y>
    </cdr:from>
    <cdr:to>
      <cdr:x>0.2747</cdr:x>
      <cdr:y>0.40853</cdr:y>
    </cdr:to>
    <cdr:sp macro="" textlink="">
      <cdr:nvSpPr>
        <cdr:cNvPr id="6" name="TextBox 1"/>
        <cdr:cNvSpPr txBox="1"/>
      </cdr:nvSpPr>
      <cdr:spPr>
        <a:xfrm xmlns:a="http://schemas.openxmlformats.org/drawingml/2006/main">
          <a:off x="1169687" y="2221053"/>
          <a:ext cx="1432253" cy="340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UE-140762</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0.79661</cdr:x>
      <cdr:y>0.32656</cdr:y>
    </cdr:from>
    <cdr:to>
      <cdr:x>0.97707</cdr:x>
      <cdr:y>0.3269</cdr:y>
    </cdr:to>
    <cdr:cxnSp macro="">
      <cdr:nvCxnSpPr>
        <cdr:cNvPr id="7" name="Straight Arrow Connector 6"/>
        <cdr:cNvCxnSpPr/>
      </cdr:nvCxnSpPr>
      <cdr:spPr>
        <a:xfrm xmlns:a="http://schemas.openxmlformats.org/drawingml/2006/main">
          <a:off x="7545407" y="2047433"/>
          <a:ext cx="1709308" cy="2132"/>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0.81086</cdr:x>
      <cdr:y>0.29118</cdr:y>
    </cdr:from>
    <cdr:to>
      <cdr:x>0.96332</cdr:x>
      <cdr:y>0.34545</cdr:y>
    </cdr:to>
    <cdr:sp macro="" textlink="">
      <cdr:nvSpPr>
        <cdr:cNvPr id="8" name="TextBox 1"/>
        <cdr:cNvSpPr txBox="1"/>
      </cdr:nvSpPr>
      <cdr:spPr>
        <a:xfrm xmlns:a="http://schemas.openxmlformats.org/drawingml/2006/main">
          <a:off x="7680446" y="1825585"/>
          <a:ext cx="1444093" cy="340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UE-152253</a:t>
          </a:r>
          <a:endParaRPr lang="en-US" sz="1000" b="1">
            <a:latin typeface="Times New Roman" pitchFamily="18" charset="0"/>
            <a:cs typeface="Times New Roman" pitchFamily="18"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492436"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0.00503</cdr:x>
      <cdr:y>0.90895</cdr:y>
    </cdr:from>
    <cdr:to>
      <cdr:x>0.50251</cdr:x>
      <cdr:y>0.99241</cdr:y>
    </cdr:to>
    <cdr:sp macro="" textlink="">
      <cdr:nvSpPr>
        <cdr:cNvPr id="2" name="TextBox 1"/>
        <cdr:cNvSpPr txBox="1"/>
      </cdr:nvSpPr>
      <cdr:spPr>
        <a:xfrm xmlns:a="http://schemas.openxmlformats.org/drawingml/2006/main">
          <a:off x="47625" y="5705475"/>
          <a:ext cx="47148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Source: Federal Reserve</a:t>
          </a:r>
          <a:r>
            <a:rPr lang="en-US" sz="1100" baseline="0">
              <a:latin typeface="Times New Roman" panose="02020603050405020304" pitchFamily="18" charset="0"/>
              <a:cs typeface="Times New Roman" panose="02020603050405020304" pitchFamily="18" charset="0"/>
            </a:rPr>
            <a:t> Website</a:t>
          </a:r>
        </a:p>
        <a:p xmlns:a="http://schemas.openxmlformats.org/drawingml/2006/main">
          <a:r>
            <a:rPr lang="en-US" sz="1100" baseline="0">
              <a:latin typeface="Times New Roman" panose="02020603050405020304" pitchFamily="18" charset="0"/>
              <a:cs typeface="Times New Roman" panose="02020603050405020304" pitchFamily="18" charset="0"/>
            </a:rPr>
            <a:t>Note: 20 year yields were included when 30 year yields were not available.</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0.08883</cdr:x>
      <cdr:y>0.47397</cdr:y>
    </cdr:from>
    <cdr:to>
      <cdr:x>0.37925</cdr:x>
      <cdr:y>0.47397</cdr:y>
    </cdr:to>
    <cdr:cxnSp macro="">
      <cdr:nvCxnSpPr>
        <cdr:cNvPr id="6" name="Straight Arrow Connector 5"/>
        <cdr:cNvCxnSpPr/>
      </cdr:nvCxnSpPr>
      <cdr:spPr>
        <a:xfrm xmlns:a="http://schemas.openxmlformats.org/drawingml/2006/main">
          <a:off x="843063" y="2983149"/>
          <a:ext cx="2756171" cy="0"/>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0.79096</cdr:x>
      <cdr:y>0.4714</cdr:y>
    </cdr:from>
    <cdr:to>
      <cdr:x>0.97142</cdr:x>
      <cdr:y>0.47174</cdr:y>
    </cdr:to>
    <cdr:cxnSp macro="">
      <cdr:nvCxnSpPr>
        <cdr:cNvPr id="8" name="Straight Arrow Connector 7"/>
        <cdr:cNvCxnSpPr/>
      </cdr:nvCxnSpPr>
      <cdr:spPr>
        <a:xfrm xmlns:a="http://schemas.openxmlformats.org/drawingml/2006/main">
          <a:off x="7506511" y="2966937"/>
          <a:ext cx="1712609" cy="2161"/>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0.15398</cdr:x>
      <cdr:y>0.43954</cdr:y>
    </cdr:from>
    <cdr:to>
      <cdr:x>0.30519</cdr:x>
      <cdr:y>0.49381</cdr:y>
    </cdr:to>
    <cdr:sp macro="" textlink="">
      <cdr:nvSpPr>
        <cdr:cNvPr id="10" name="TextBox 1"/>
        <cdr:cNvSpPr txBox="1"/>
      </cdr:nvSpPr>
      <cdr:spPr>
        <a:xfrm xmlns:a="http://schemas.openxmlformats.org/drawingml/2006/main">
          <a:off x="1461310" y="2766438"/>
          <a:ext cx="1435100"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UE-140762</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0.80571</cdr:x>
      <cdr:y>0.43568</cdr:y>
    </cdr:from>
    <cdr:to>
      <cdr:x>0.95817</cdr:x>
      <cdr:y>0.48995</cdr:y>
    </cdr:to>
    <cdr:sp macro="" textlink="">
      <cdr:nvSpPr>
        <cdr:cNvPr id="11" name="TextBox 1"/>
        <cdr:cNvSpPr txBox="1"/>
      </cdr:nvSpPr>
      <cdr:spPr>
        <a:xfrm xmlns:a="http://schemas.openxmlformats.org/drawingml/2006/main">
          <a:off x="7646481" y="2742119"/>
          <a:ext cx="1446929"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UE-152253</a:t>
          </a:r>
          <a:endParaRPr lang="en-US" sz="1000" b="1">
            <a:latin typeface="Times New Roman" pitchFamily="18" charset="0"/>
            <a:cs typeface="Times New Roman" pitchFamily="18" charset="0"/>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xdr:col>
      <xdr:colOff>11205</xdr:colOff>
      <xdr:row>0</xdr:row>
      <xdr:rowOff>145676</xdr:rowOff>
    </xdr:from>
    <xdr:ext cx="184731" cy="264560"/>
    <xdr:sp macro="" textlink="">
      <xdr:nvSpPr>
        <xdr:cNvPr id="2" name="TextBox 1"/>
        <xdr:cNvSpPr txBox="1"/>
      </xdr:nvSpPr>
      <xdr:spPr>
        <a:xfrm>
          <a:off x="287430" y="1456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11205</xdr:colOff>
      <xdr:row>1</xdr:row>
      <xdr:rowOff>145676</xdr:rowOff>
    </xdr:from>
    <xdr:ext cx="184731" cy="264560"/>
    <xdr:sp macro="" textlink="">
      <xdr:nvSpPr>
        <xdr:cNvPr id="2" name="TextBox 1"/>
        <xdr:cNvSpPr txBox="1"/>
      </xdr:nvSpPr>
      <xdr:spPr>
        <a:xfrm>
          <a:off x="335055" y="34570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DOWS\TEMP\RATECASE\1999\Rate%20C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1998Mulvey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Jeff.Makholm%20Group\ROR\United%20Illum%20ROE\rothschild\Rothchild%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atecase%201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0"/>
      <sheetName val="WP B-1a"/>
      <sheetName val="WP B-1b"/>
      <sheetName val="B-2.0 "/>
      <sheetName val="B-2.1"/>
      <sheetName val="B-2.2"/>
      <sheetName val="B-2.3"/>
      <sheetName val="B-3"/>
      <sheetName val="B-3.2"/>
      <sheetName val="B-4.0"/>
      <sheetName val="B-5.0"/>
      <sheetName val="B-7.0"/>
      <sheetName val="B-8.0 "/>
      <sheetName val="B-10.0"/>
      <sheetName val="C-1,C-2"/>
      <sheetName val="WPC-3.1a"/>
      <sheetName val="WPC-3.1b"/>
      <sheetName val="C-3.1"/>
      <sheetName val="C-3.10"/>
      <sheetName val="WPC-3.10a"/>
      <sheetName val="WPC-3.10b"/>
      <sheetName val="WPC-3.10c"/>
      <sheetName val="WPC-3.10d"/>
      <sheetName val="WPC-3.10e"/>
      <sheetName val="C-3.11 (2)"/>
      <sheetName val="C-3.xxxxx"/>
      <sheetName val="C-3.13"/>
      <sheetName val="C-3.18"/>
      <sheetName val="C-3.19"/>
      <sheetName val="C-3.2"/>
      <sheetName val="WPC-3.2A"/>
      <sheetName val="WPC-3.2B"/>
      <sheetName val="WPC-3.2C"/>
      <sheetName val="C-3.22"/>
      <sheetName val=" C-3.3"/>
      <sheetName val="C-3.30"/>
      <sheetName val="C-3.31"/>
      <sheetName val="C-3.4"/>
      <sheetName val="C-3.4a"/>
      <sheetName val="C-3.47"/>
      <sheetName val="C-3.48"/>
      <sheetName val="C-3.50"/>
      <sheetName val="C-3.51"/>
      <sheetName val="C-3.5"/>
      <sheetName val="C-3.55"/>
      <sheetName val="WPC-3.5a"/>
      <sheetName val="C-3.6"/>
      <sheetName val="C-3.xx"/>
      <sheetName val="C-3.xxx"/>
      <sheetName val="WPC-3.xxxx"/>
      <sheetName val="C-3.xxxxxx"/>
      <sheetName val="C-3.9"/>
      <sheetName val="E-3.1"/>
      <sheetName val="E-3.2 Page 1 of 9 (GSSTE)"/>
      <sheetName val="E-3.2 Page 2 of 9 (GSSII)"/>
      <sheetName val="E-3.2 Page 3 of 9 (FSMA)"/>
      <sheetName val="E-3.2 Page 4 of 9 (SS)"/>
      <sheetName val="E-3.2 Page 5 of 9 (SS-1)"/>
      <sheetName val="E-3.2 Page 6 of 9 (GSSF2)"/>
      <sheetName val="E-3.2 Page 7 of 9 (M2M3)"/>
      <sheetName val="E-3.2 Page 8 of 9 (LNG)"/>
      <sheetName val="E-3.2 Page 9 of 9 (PROPANE)"/>
      <sheetName val="E-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
      <sheetName val="D"/>
      <sheetName val="E"/>
      <sheetName val="F"/>
      <sheetName val="G"/>
      <sheetName val="H"/>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
      <sheetName val="Capital_Structure"/>
      <sheetName val="COE"/>
      <sheetName val="History_Forecast"/>
      <sheetName val="COMPCO"/>
      <sheetName val="DCF"/>
      <sheetName val="FULLDCFhi"/>
      <sheetName val="FULLDCFlo"/>
      <sheetName val="FULLDCFvl"/>
      <sheetName val="DIVGR"/>
      <sheetName val="CAPST"/>
      <sheetName val="EXTFIN"/>
      <sheetName val="Infrp"/>
      <sheetName val="Rpremsum"/>
      <sheetName val="bw"/>
      <sheetName val="mb to roe graph"/>
      <sheetName val="Rprems"/>
      <sheetName val="REGSUM"/>
      <sheetName val="INPUT"/>
      <sheetName val="SP 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10"/>
      <sheetName val="WPC-3.10a"/>
      <sheetName val="WPC-3.10b"/>
      <sheetName val="WPC-3.10c"/>
      <sheetName val="WPC-3.10d"/>
      <sheetName val="WPC-3.10e"/>
      <sheetName val="C-3.31"/>
      <sheetName val="C-3.4a (1)"/>
      <sheetName val="C-3.4a (2)"/>
      <sheetName val="C-3.47"/>
      <sheetName val="C-3.48"/>
      <sheetName val="C-3.50"/>
      <sheetName val="C-3.51"/>
      <sheetName val="C-3.6"/>
    </sheetNames>
    <sheetDataSet>
      <sheetData sheetId="0">
        <row r="1">
          <cell r="E1" t="str">
            <v xml:space="preserve"> SCHEDULE C-3.10</v>
          </cell>
        </row>
        <row r="2">
          <cell r="D2" t="str">
            <v xml:space="preserve">                       DETAILED ADJUSTMENT</v>
          </cell>
        </row>
        <row r="4">
          <cell r="A4" t="str">
            <v xml:space="preserve"> COMPANY:  THE SOUTHERN CONNECTICUT GAS COMPANY</v>
          </cell>
          <cell r="G4" t="str">
            <v>TEST YEAR:  7/1/96-6/30/97</v>
          </cell>
        </row>
        <row r="5">
          <cell r="A5" t="str">
            <v xml:space="preserve"> DOCKET NO:  xx-xx-xx</v>
          </cell>
          <cell r="G5" t="str">
            <v>PAGE 1 OF 1</v>
          </cell>
        </row>
        <row r="6">
          <cell r="G6" t="str">
            <v xml:space="preserve">WITNESS RESPONSIBLE:  </v>
          </cell>
        </row>
        <row r="9">
          <cell r="D9" t="str">
            <v xml:space="preserve">        TITLE:  INSURANCE EXPENSE - SUMMARY</v>
          </cell>
        </row>
        <row r="11">
          <cell r="C11" t="str">
            <v>WORKPAPER</v>
          </cell>
        </row>
        <row r="12">
          <cell r="A12" t="str">
            <v>LINE NO.</v>
          </cell>
          <cell r="C12" t="str">
            <v>REFERENCE</v>
          </cell>
        </row>
        <row r="14">
          <cell r="A14" t="str">
            <v>1</v>
          </cell>
          <cell r="C14" t="str">
            <v>WPC-3.10a</v>
          </cell>
          <cell r="D14" t="str">
            <v xml:space="preserve">         INSURANCE PREMIUMS</v>
          </cell>
          <cell r="G14">
            <v>-108958.19999999995</v>
          </cell>
        </row>
        <row r="16">
          <cell r="A16" t="str">
            <v>2</v>
          </cell>
          <cell r="C16" t="str">
            <v>WPC-3.10c</v>
          </cell>
          <cell r="D16" t="str">
            <v xml:space="preserve">         PROPERTY INSURANCE</v>
          </cell>
          <cell r="G16">
            <v>653</v>
          </cell>
        </row>
        <row r="18">
          <cell r="A18" t="str">
            <v>3</v>
          </cell>
          <cell r="C18" t="str">
            <v>WPC-3.10d</v>
          </cell>
          <cell r="D18" t="str">
            <v xml:space="preserve">         VEHICLE INSURANCE</v>
          </cell>
          <cell r="G18">
            <v>-3878.7200000000012</v>
          </cell>
        </row>
        <row r="20">
          <cell r="A20" t="str">
            <v>4</v>
          </cell>
          <cell r="C20" t="str">
            <v>WPC-3.10e</v>
          </cell>
          <cell r="D20" t="str">
            <v xml:space="preserve">         SELF INSURED CLAIMS</v>
          </cell>
          <cell r="G20">
            <v>125943</v>
          </cell>
        </row>
        <row r="22">
          <cell r="D22" t="str">
            <v xml:space="preserve">         PRO FORMA INCREASE</v>
          </cell>
          <cell r="G22">
            <v>13759.080000000045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heetViews>
  <sheetFormatPr defaultRowHeight="12.75"/>
  <sheetData>
    <row r="1" spans="1:1">
      <c r="A1" t="s">
        <v>2429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I17"/>
  <sheetViews>
    <sheetView view="pageBreakPreview" zoomScale="60" zoomScaleNormal="85" workbookViewId="0">
      <selection activeCell="F1" sqref="F1"/>
    </sheetView>
  </sheetViews>
  <sheetFormatPr defaultRowHeight="15.75"/>
  <cols>
    <col min="1" max="1" width="3.6640625" style="2" customWidth="1"/>
    <col min="2" max="2" width="16.1640625" style="2" customWidth="1"/>
    <col min="3" max="3" width="57.5" style="2" bestFit="1" customWidth="1"/>
    <col min="4" max="4" width="2.33203125" style="2" customWidth="1"/>
    <col min="5" max="5" width="11.33203125" style="2" bestFit="1" customWidth="1"/>
    <col min="6" max="6" width="3.6640625" style="2" customWidth="1"/>
    <col min="7" max="256" width="9.33203125" style="2"/>
    <col min="257" max="257" width="3.6640625" style="2" customWidth="1"/>
    <col min="258" max="258" width="9.33203125" style="2"/>
    <col min="259" max="259" width="27.5" style="2" customWidth="1"/>
    <col min="260" max="260" width="28.1640625" style="2" customWidth="1"/>
    <col min="261" max="512" width="9.33203125" style="2"/>
    <col min="513" max="513" width="3.6640625" style="2" customWidth="1"/>
    <col min="514" max="514" width="9.33203125" style="2"/>
    <col min="515" max="515" width="27.5" style="2" customWidth="1"/>
    <col min="516" max="516" width="28.1640625" style="2" customWidth="1"/>
    <col min="517" max="768" width="9.33203125" style="2"/>
    <col min="769" max="769" width="3.6640625" style="2" customWidth="1"/>
    <col min="770" max="770" width="9.33203125" style="2"/>
    <col min="771" max="771" width="27.5" style="2" customWidth="1"/>
    <col min="772" max="772" width="28.1640625" style="2" customWidth="1"/>
    <col min="773" max="1024" width="9.33203125" style="2"/>
    <col min="1025" max="1025" width="3.6640625" style="2" customWidth="1"/>
    <col min="1026" max="1026" width="9.33203125" style="2"/>
    <col min="1027" max="1027" width="27.5" style="2" customWidth="1"/>
    <col min="1028" max="1028" width="28.1640625" style="2" customWidth="1"/>
    <col min="1029" max="1280" width="9.33203125" style="2"/>
    <col min="1281" max="1281" width="3.6640625" style="2" customWidth="1"/>
    <col min="1282" max="1282" width="9.33203125" style="2"/>
    <col min="1283" max="1283" width="27.5" style="2" customWidth="1"/>
    <col min="1284" max="1284" width="28.1640625" style="2" customWidth="1"/>
    <col min="1285" max="1536" width="9.33203125" style="2"/>
    <col min="1537" max="1537" width="3.6640625" style="2" customWidth="1"/>
    <col min="1538" max="1538" width="9.33203125" style="2"/>
    <col min="1539" max="1539" width="27.5" style="2" customWidth="1"/>
    <col min="1540" max="1540" width="28.1640625" style="2" customWidth="1"/>
    <col min="1541" max="1792" width="9.33203125" style="2"/>
    <col min="1793" max="1793" width="3.6640625" style="2" customWidth="1"/>
    <col min="1794" max="1794" width="9.33203125" style="2"/>
    <col min="1795" max="1795" width="27.5" style="2" customWidth="1"/>
    <col min="1796" max="1796" width="28.1640625" style="2" customWidth="1"/>
    <col min="1797" max="2048" width="9.33203125" style="2"/>
    <col min="2049" max="2049" width="3.6640625" style="2" customWidth="1"/>
    <col min="2050" max="2050" width="9.33203125" style="2"/>
    <col min="2051" max="2051" width="27.5" style="2" customWidth="1"/>
    <col min="2052" max="2052" width="28.1640625" style="2" customWidth="1"/>
    <col min="2053" max="2304" width="9.33203125" style="2"/>
    <col min="2305" max="2305" width="3.6640625" style="2" customWidth="1"/>
    <col min="2306" max="2306" width="9.33203125" style="2"/>
    <col min="2307" max="2307" width="27.5" style="2" customWidth="1"/>
    <col min="2308" max="2308" width="28.1640625" style="2" customWidth="1"/>
    <col min="2309" max="2560" width="9.33203125" style="2"/>
    <col min="2561" max="2561" width="3.6640625" style="2" customWidth="1"/>
    <col min="2562" max="2562" width="9.33203125" style="2"/>
    <col min="2563" max="2563" width="27.5" style="2" customWidth="1"/>
    <col min="2564" max="2564" width="28.1640625" style="2" customWidth="1"/>
    <col min="2565" max="2816" width="9.33203125" style="2"/>
    <col min="2817" max="2817" width="3.6640625" style="2" customWidth="1"/>
    <col min="2818" max="2818" width="9.33203125" style="2"/>
    <col min="2819" max="2819" width="27.5" style="2" customWidth="1"/>
    <col min="2820" max="2820" width="28.1640625" style="2" customWidth="1"/>
    <col min="2821" max="3072" width="9.33203125" style="2"/>
    <col min="3073" max="3073" width="3.6640625" style="2" customWidth="1"/>
    <col min="3074" max="3074" width="9.33203125" style="2"/>
    <col min="3075" max="3075" width="27.5" style="2" customWidth="1"/>
    <col min="3076" max="3076" width="28.1640625" style="2" customWidth="1"/>
    <col min="3077" max="3328" width="9.33203125" style="2"/>
    <col min="3329" max="3329" width="3.6640625" style="2" customWidth="1"/>
    <col min="3330" max="3330" width="9.33203125" style="2"/>
    <col min="3331" max="3331" width="27.5" style="2" customWidth="1"/>
    <col min="3332" max="3332" width="28.1640625" style="2" customWidth="1"/>
    <col min="3333" max="3584" width="9.33203125" style="2"/>
    <col min="3585" max="3585" width="3.6640625" style="2" customWidth="1"/>
    <col min="3586" max="3586" width="9.33203125" style="2"/>
    <col min="3587" max="3587" width="27.5" style="2" customWidth="1"/>
    <col min="3588" max="3588" width="28.1640625" style="2" customWidth="1"/>
    <col min="3589" max="3840" width="9.33203125" style="2"/>
    <col min="3841" max="3841" width="3.6640625" style="2" customWidth="1"/>
    <col min="3842" max="3842" width="9.33203125" style="2"/>
    <col min="3843" max="3843" width="27.5" style="2" customWidth="1"/>
    <col min="3844" max="3844" width="28.1640625" style="2" customWidth="1"/>
    <col min="3845" max="4096" width="9.33203125" style="2"/>
    <col min="4097" max="4097" width="3.6640625" style="2" customWidth="1"/>
    <col min="4098" max="4098" width="9.33203125" style="2"/>
    <col min="4099" max="4099" width="27.5" style="2" customWidth="1"/>
    <col min="4100" max="4100" width="28.1640625" style="2" customWidth="1"/>
    <col min="4101" max="4352" width="9.33203125" style="2"/>
    <col min="4353" max="4353" width="3.6640625" style="2" customWidth="1"/>
    <col min="4354" max="4354" width="9.33203125" style="2"/>
    <col min="4355" max="4355" width="27.5" style="2" customWidth="1"/>
    <col min="4356" max="4356" width="28.1640625" style="2" customWidth="1"/>
    <col min="4357" max="4608" width="9.33203125" style="2"/>
    <col min="4609" max="4609" width="3.6640625" style="2" customWidth="1"/>
    <col min="4610" max="4610" width="9.33203125" style="2"/>
    <col min="4611" max="4611" width="27.5" style="2" customWidth="1"/>
    <col min="4612" max="4612" width="28.1640625" style="2" customWidth="1"/>
    <col min="4613" max="4864" width="9.33203125" style="2"/>
    <col min="4865" max="4865" width="3.6640625" style="2" customWidth="1"/>
    <col min="4866" max="4866" width="9.33203125" style="2"/>
    <col min="4867" max="4867" width="27.5" style="2" customWidth="1"/>
    <col min="4868" max="4868" width="28.1640625" style="2" customWidth="1"/>
    <col min="4869" max="5120" width="9.33203125" style="2"/>
    <col min="5121" max="5121" width="3.6640625" style="2" customWidth="1"/>
    <col min="5122" max="5122" width="9.33203125" style="2"/>
    <col min="5123" max="5123" width="27.5" style="2" customWidth="1"/>
    <col min="5124" max="5124" width="28.1640625" style="2" customWidth="1"/>
    <col min="5125" max="5376" width="9.33203125" style="2"/>
    <col min="5377" max="5377" width="3.6640625" style="2" customWidth="1"/>
    <col min="5378" max="5378" width="9.33203125" style="2"/>
    <col min="5379" max="5379" width="27.5" style="2" customWidth="1"/>
    <col min="5380" max="5380" width="28.1640625" style="2" customWidth="1"/>
    <col min="5381" max="5632" width="9.33203125" style="2"/>
    <col min="5633" max="5633" width="3.6640625" style="2" customWidth="1"/>
    <col min="5634" max="5634" width="9.33203125" style="2"/>
    <col min="5635" max="5635" width="27.5" style="2" customWidth="1"/>
    <col min="5636" max="5636" width="28.1640625" style="2" customWidth="1"/>
    <col min="5637" max="5888" width="9.33203125" style="2"/>
    <col min="5889" max="5889" width="3.6640625" style="2" customWidth="1"/>
    <col min="5890" max="5890" width="9.33203125" style="2"/>
    <col min="5891" max="5891" width="27.5" style="2" customWidth="1"/>
    <col min="5892" max="5892" width="28.1640625" style="2" customWidth="1"/>
    <col min="5893" max="6144" width="9.33203125" style="2"/>
    <col min="6145" max="6145" width="3.6640625" style="2" customWidth="1"/>
    <col min="6146" max="6146" width="9.33203125" style="2"/>
    <col min="6147" max="6147" width="27.5" style="2" customWidth="1"/>
    <col min="6148" max="6148" width="28.1640625" style="2" customWidth="1"/>
    <col min="6149" max="6400" width="9.33203125" style="2"/>
    <col min="6401" max="6401" width="3.6640625" style="2" customWidth="1"/>
    <col min="6402" max="6402" width="9.33203125" style="2"/>
    <col min="6403" max="6403" width="27.5" style="2" customWidth="1"/>
    <col min="6404" max="6404" width="28.1640625" style="2" customWidth="1"/>
    <col min="6405" max="6656" width="9.33203125" style="2"/>
    <col min="6657" max="6657" width="3.6640625" style="2" customWidth="1"/>
    <col min="6658" max="6658" width="9.33203125" style="2"/>
    <col min="6659" max="6659" width="27.5" style="2" customWidth="1"/>
    <col min="6660" max="6660" width="28.1640625" style="2" customWidth="1"/>
    <col min="6661" max="6912" width="9.33203125" style="2"/>
    <col min="6913" max="6913" width="3.6640625" style="2" customWidth="1"/>
    <col min="6914" max="6914" width="9.33203125" style="2"/>
    <col min="6915" max="6915" width="27.5" style="2" customWidth="1"/>
    <col min="6916" max="6916" width="28.1640625" style="2" customWidth="1"/>
    <col min="6917" max="7168" width="9.33203125" style="2"/>
    <col min="7169" max="7169" width="3.6640625" style="2" customWidth="1"/>
    <col min="7170" max="7170" width="9.33203125" style="2"/>
    <col min="7171" max="7171" width="27.5" style="2" customWidth="1"/>
    <col min="7172" max="7172" width="28.1640625" style="2" customWidth="1"/>
    <col min="7173" max="7424" width="9.33203125" style="2"/>
    <col min="7425" max="7425" width="3.6640625" style="2" customWidth="1"/>
    <col min="7426" max="7426" width="9.33203125" style="2"/>
    <col min="7427" max="7427" width="27.5" style="2" customWidth="1"/>
    <col min="7428" max="7428" width="28.1640625" style="2" customWidth="1"/>
    <col min="7429" max="7680" width="9.33203125" style="2"/>
    <col min="7681" max="7681" width="3.6640625" style="2" customWidth="1"/>
    <col min="7682" max="7682" width="9.33203125" style="2"/>
    <col min="7683" max="7683" width="27.5" style="2" customWidth="1"/>
    <col min="7684" max="7684" width="28.1640625" style="2" customWidth="1"/>
    <col min="7685" max="7936" width="9.33203125" style="2"/>
    <col min="7937" max="7937" width="3.6640625" style="2" customWidth="1"/>
    <col min="7938" max="7938" width="9.33203125" style="2"/>
    <col min="7939" max="7939" width="27.5" style="2" customWidth="1"/>
    <col min="7940" max="7940" width="28.1640625" style="2" customWidth="1"/>
    <col min="7941" max="8192" width="9.33203125" style="2"/>
    <col min="8193" max="8193" width="3.6640625" style="2" customWidth="1"/>
    <col min="8194" max="8194" width="9.33203125" style="2"/>
    <col min="8195" max="8195" width="27.5" style="2" customWidth="1"/>
    <col min="8196" max="8196" width="28.1640625" style="2" customWidth="1"/>
    <col min="8197" max="8448" width="9.33203125" style="2"/>
    <col min="8449" max="8449" width="3.6640625" style="2" customWidth="1"/>
    <col min="8450" max="8450" width="9.33203125" style="2"/>
    <col min="8451" max="8451" width="27.5" style="2" customWidth="1"/>
    <col min="8452" max="8452" width="28.1640625" style="2" customWidth="1"/>
    <col min="8453" max="8704" width="9.33203125" style="2"/>
    <col min="8705" max="8705" width="3.6640625" style="2" customWidth="1"/>
    <col min="8706" max="8706" width="9.33203125" style="2"/>
    <col min="8707" max="8707" width="27.5" style="2" customWidth="1"/>
    <col min="8708" max="8708" width="28.1640625" style="2" customWidth="1"/>
    <col min="8709" max="8960" width="9.33203125" style="2"/>
    <col min="8961" max="8961" width="3.6640625" style="2" customWidth="1"/>
    <col min="8962" max="8962" width="9.33203125" style="2"/>
    <col min="8963" max="8963" width="27.5" style="2" customWidth="1"/>
    <col min="8964" max="8964" width="28.1640625" style="2" customWidth="1"/>
    <col min="8965" max="9216" width="9.33203125" style="2"/>
    <col min="9217" max="9217" width="3.6640625" style="2" customWidth="1"/>
    <col min="9218" max="9218" width="9.33203125" style="2"/>
    <col min="9219" max="9219" width="27.5" style="2" customWidth="1"/>
    <col min="9220" max="9220" width="28.1640625" style="2" customWidth="1"/>
    <col min="9221" max="9472" width="9.33203125" style="2"/>
    <col min="9473" max="9473" width="3.6640625" style="2" customWidth="1"/>
    <col min="9474" max="9474" width="9.33203125" style="2"/>
    <col min="9475" max="9475" width="27.5" style="2" customWidth="1"/>
    <col min="9476" max="9476" width="28.1640625" style="2" customWidth="1"/>
    <col min="9477" max="9728" width="9.33203125" style="2"/>
    <col min="9729" max="9729" width="3.6640625" style="2" customWidth="1"/>
    <col min="9730" max="9730" width="9.33203125" style="2"/>
    <col min="9731" max="9731" width="27.5" style="2" customWidth="1"/>
    <col min="9732" max="9732" width="28.1640625" style="2" customWidth="1"/>
    <col min="9733" max="9984" width="9.33203125" style="2"/>
    <col min="9985" max="9985" width="3.6640625" style="2" customWidth="1"/>
    <col min="9986" max="9986" width="9.33203125" style="2"/>
    <col min="9987" max="9987" width="27.5" style="2" customWidth="1"/>
    <col min="9988" max="9988" width="28.1640625" style="2" customWidth="1"/>
    <col min="9989" max="10240" width="9.33203125" style="2"/>
    <col min="10241" max="10241" width="3.6640625" style="2" customWidth="1"/>
    <col min="10242" max="10242" width="9.33203125" style="2"/>
    <col min="10243" max="10243" width="27.5" style="2" customWidth="1"/>
    <col min="10244" max="10244" width="28.1640625" style="2" customWidth="1"/>
    <col min="10245" max="10496" width="9.33203125" style="2"/>
    <col min="10497" max="10497" width="3.6640625" style="2" customWidth="1"/>
    <col min="10498" max="10498" width="9.33203125" style="2"/>
    <col min="10499" max="10499" width="27.5" style="2" customWidth="1"/>
    <col min="10500" max="10500" width="28.1640625" style="2" customWidth="1"/>
    <col min="10501" max="10752" width="9.33203125" style="2"/>
    <col min="10753" max="10753" width="3.6640625" style="2" customWidth="1"/>
    <col min="10754" max="10754" width="9.33203125" style="2"/>
    <col min="10755" max="10755" width="27.5" style="2" customWidth="1"/>
    <col min="10756" max="10756" width="28.1640625" style="2" customWidth="1"/>
    <col min="10757" max="11008" width="9.33203125" style="2"/>
    <col min="11009" max="11009" width="3.6640625" style="2" customWidth="1"/>
    <col min="11010" max="11010" width="9.33203125" style="2"/>
    <col min="11011" max="11011" width="27.5" style="2" customWidth="1"/>
    <col min="11012" max="11012" width="28.1640625" style="2" customWidth="1"/>
    <col min="11013" max="11264" width="9.33203125" style="2"/>
    <col min="11265" max="11265" width="3.6640625" style="2" customWidth="1"/>
    <col min="11266" max="11266" width="9.33203125" style="2"/>
    <col min="11267" max="11267" width="27.5" style="2" customWidth="1"/>
    <col min="11268" max="11268" width="28.1640625" style="2" customWidth="1"/>
    <col min="11269" max="11520" width="9.33203125" style="2"/>
    <col min="11521" max="11521" width="3.6640625" style="2" customWidth="1"/>
    <col min="11522" max="11522" width="9.33203125" style="2"/>
    <col min="11523" max="11523" width="27.5" style="2" customWidth="1"/>
    <col min="11524" max="11524" width="28.1640625" style="2" customWidth="1"/>
    <col min="11525" max="11776" width="9.33203125" style="2"/>
    <col min="11777" max="11777" width="3.6640625" style="2" customWidth="1"/>
    <col min="11778" max="11778" width="9.33203125" style="2"/>
    <col min="11779" max="11779" width="27.5" style="2" customWidth="1"/>
    <col min="11780" max="11780" width="28.1640625" style="2" customWidth="1"/>
    <col min="11781" max="12032" width="9.33203125" style="2"/>
    <col min="12033" max="12033" width="3.6640625" style="2" customWidth="1"/>
    <col min="12034" max="12034" width="9.33203125" style="2"/>
    <col min="12035" max="12035" width="27.5" style="2" customWidth="1"/>
    <col min="12036" max="12036" width="28.1640625" style="2" customWidth="1"/>
    <col min="12037" max="12288" width="9.33203125" style="2"/>
    <col min="12289" max="12289" width="3.6640625" style="2" customWidth="1"/>
    <col min="12290" max="12290" width="9.33203125" style="2"/>
    <col min="12291" max="12291" width="27.5" style="2" customWidth="1"/>
    <col min="12292" max="12292" width="28.1640625" style="2" customWidth="1"/>
    <col min="12293" max="12544" width="9.33203125" style="2"/>
    <col min="12545" max="12545" width="3.6640625" style="2" customWidth="1"/>
    <col min="12546" max="12546" width="9.33203125" style="2"/>
    <col min="12547" max="12547" width="27.5" style="2" customWidth="1"/>
    <col min="12548" max="12548" width="28.1640625" style="2" customWidth="1"/>
    <col min="12549" max="12800" width="9.33203125" style="2"/>
    <col min="12801" max="12801" width="3.6640625" style="2" customWidth="1"/>
    <col min="12802" max="12802" width="9.33203125" style="2"/>
    <col min="12803" max="12803" width="27.5" style="2" customWidth="1"/>
    <col min="12804" max="12804" width="28.1640625" style="2" customWidth="1"/>
    <col min="12805" max="13056" width="9.33203125" style="2"/>
    <col min="13057" max="13057" width="3.6640625" style="2" customWidth="1"/>
    <col min="13058" max="13058" width="9.33203125" style="2"/>
    <col min="13059" max="13059" width="27.5" style="2" customWidth="1"/>
    <col min="13060" max="13060" width="28.1640625" style="2" customWidth="1"/>
    <col min="13061" max="13312" width="9.33203125" style="2"/>
    <col min="13313" max="13313" width="3.6640625" style="2" customWidth="1"/>
    <col min="13314" max="13314" width="9.33203125" style="2"/>
    <col min="13315" max="13315" width="27.5" style="2" customWidth="1"/>
    <col min="13316" max="13316" width="28.1640625" style="2" customWidth="1"/>
    <col min="13317" max="13568" width="9.33203125" style="2"/>
    <col min="13569" max="13569" width="3.6640625" style="2" customWidth="1"/>
    <col min="13570" max="13570" width="9.33203125" style="2"/>
    <col min="13571" max="13571" width="27.5" style="2" customWidth="1"/>
    <col min="13572" max="13572" width="28.1640625" style="2" customWidth="1"/>
    <col min="13573" max="13824" width="9.33203125" style="2"/>
    <col min="13825" max="13825" width="3.6640625" style="2" customWidth="1"/>
    <col min="13826" max="13826" width="9.33203125" style="2"/>
    <col min="13827" max="13827" width="27.5" style="2" customWidth="1"/>
    <col min="13828" max="13828" width="28.1640625" style="2" customWidth="1"/>
    <col min="13829" max="14080" width="9.33203125" style="2"/>
    <col min="14081" max="14081" width="3.6640625" style="2" customWidth="1"/>
    <col min="14082" max="14082" width="9.33203125" style="2"/>
    <col min="14083" max="14083" width="27.5" style="2" customWidth="1"/>
    <col min="14084" max="14084" width="28.1640625" style="2" customWidth="1"/>
    <col min="14085" max="14336" width="9.33203125" style="2"/>
    <col min="14337" max="14337" width="3.6640625" style="2" customWidth="1"/>
    <col min="14338" max="14338" width="9.33203125" style="2"/>
    <col min="14339" max="14339" width="27.5" style="2" customWidth="1"/>
    <col min="14340" max="14340" width="28.1640625" style="2" customWidth="1"/>
    <col min="14341" max="14592" width="9.33203125" style="2"/>
    <col min="14593" max="14593" width="3.6640625" style="2" customWidth="1"/>
    <col min="14594" max="14594" width="9.33203125" style="2"/>
    <col min="14595" max="14595" width="27.5" style="2" customWidth="1"/>
    <col min="14596" max="14596" width="28.1640625" style="2" customWidth="1"/>
    <col min="14597" max="14848" width="9.33203125" style="2"/>
    <col min="14849" max="14849" width="3.6640625" style="2" customWidth="1"/>
    <col min="14850" max="14850" width="9.33203125" style="2"/>
    <col min="14851" max="14851" width="27.5" style="2" customWidth="1"/>
    <col min="14852" max="14852" width="28.1640625" style="2" customWidth="1"/>
    <col min="14853" max="15104" width="9.33203125" style="2"/>
    <col min="15105" max="15105" width="3.6640625" style="2" customWidth="1"/>
    <col min="15106" max="15106" width="9.33203125" style="2"/>
    <col min="15107" max="15107" width="27.5" style="2" customWidth="1"/>
    <col min="15108" max="15108" width="28.1640625" style="2" customWidth="1"/>
    <col min="15109" max="15360" width="9.33203125" style="2"/>
    <col min="15361" max="15361" width="3.6640625" style="2" customWidth="1"/>
    <col min="15362" max="15362" width="9.33203125" style="2"/>
    <col min="15363" max="15363" width="27.5" style="2" customWidth="1"/>
    <col min="15364" max="15364" width="28.1640625" style="2" customWidth="1"/>
    <col min="15365" max="15616" width="9.33203125" style="2"/>
    <col min="15617" max="15617" width="3.6640625" style="2" customWidth="1"/>
    <col min="15618" max="15618" width="9.33203125" style="2"/>
    <col min="15619" max="15619" width="27.5" style="2" customWidth="1"/>
    <col min="15620" max="15620" width="28.1640625" style="2" customWidth="1"/>
    <col min="15621" max="15872" width="9.33203125" style="2"/>
    <col min="15873" max="15873" width="3.6640625" style="2" customWidth="1"/>
    <col min="15874" max="15874" width="9.33203125" style="2"/>
    <col min="15875" max="15875" width="27.5" style="2" customWidth="1"/>
    <col min="15876" max="15876" width="28.1640625" style="2" customWidth="1"/>
    <col min="15877" max="16128" width="9.33203125" style="2"/>
    <col min="16129" max="16129" width="3.6640625" style="2" customWidth="1"/>
    <col min="16130" max="16130" width="9.33203125" style="2"/>
    <col min="16131" max="16131" width="27.5" style="2" customWidth="1"/>
    <col min="16132" max="16132" width="28.1640625" style="2" customWidth="1"/>
    <col min="16133" max="16384" width="9.33203125" style="2"/>
  </cols>
  <sheetData>
    <row r="1" spans="1:9">
      <c r="F1" s="56"/>
    </row>
    <row r="2" spans="1:9">
      <c r="E2" s="56"/>
      <c r="F2" s="435"/>
    </row>
    <row r="3" spans="1:9">
      <c r="A3" s="18"/>
      <c r="B3" s="18" t="s">
        <v>884</v>
      </c>
      <c r="C3" s="301"/>
      <c r="D3" s="301"/>
      <c r="E3" s="18"/>
      <c r="F3" s="18"/>
    </row>
    <row r="4" spans="1:9">
      <c r="A4" s="18"/>
      <c r="B4" s="120" t="s">
        <v>508</v>
      </c>
      <c r="C4" s="301"/>
      <c r="D4" s="301"/>
      <c r="E4" s="18"/>
      <c r="F4" s="18"/>
    </row>
    <row r="5" spans="1:9">
      <c r="A5"/>
      <c r="B5" s="119"/>
      <c r="C5" s="119"/>
      <c r="D5" s="119"/>
      <c r="E5" s="119"/>
      <c r="F5"/>
    </row>
    <row r="7" spans="1:9">
      <c r="C7" s="122" t="s">
        <v>509</v>
      </c>
      <c r="E7" s="122" t="s">
        <v>510</v>
      </c>
    </row>
    <row r="8" spans="1:9">
      <c r="C8" s="105"/>
      <c r="E8" s="105"/>
    </row>
    <row r="9" spans="1:9" ht="18.75">
      <c r="B9" s="2" t="s">
        <v>291</v>
      </c>
      <c r="C9" s="9" t="s">
        <v>511</v>
      </c>
      <c r="E9" s="23">
        <v>3.7999999999999999E-2</v>
      </c>
    </row>
    <row r="10" spans="1:9" ht="18.75">
      <c r="B10" s="302" t="s">
        <v>292</v>
      </c>
      <c r="C10" s="303" t="s">
        <v>512</v>
      </c>
      <c r="D10" s="302"/>
      <c r="E10" s="304">
        <v>5.8999999999999997E-2</v>
      </c>
    </row>
    <row r="11" spans="1:9">
      <c r="B11" s="2" t="s">
        <v>513</v>
      </c>
      <c r="C11" s="2" t="s">
        <v>514</v>
      </c>
      <c r="E11" s="23">
        <f>SUM(E9:E10)</f>
        <v>9.7000000000000003E-2</v>
      </c>
    </row>
    <row r="13" spans="1:9">
      <c r="I13" s="2" t="s">
        <v>254</v>
      </c>
    </row>
    <row r="15" spans="1:9">
      <c r="A15" s="105" t="s">
        <v>515</v>
      </c>
    </row>
    <row r="16" spans="1:9" ht="18.75">
      <c r="A16" s="366">
        <v>1</v>
      </c>
      <c r="B16" s="9" t="s">
        <v>7095</v>
      </c>
    </row>
    <row r="17" spans="1:2" ht="18.75">
      <c r="A17" s="366">
        <v>2</v>
      </c>
      <c r="B17" s="9" t="s">
        <v>7096</v>
      </c>
    </row>
  </sheetData>
  <printOptions horizontalCentered="1"/>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L17"/>
  <sheetViews>
    <sheetView view="pageBreakPreview" zoomScale="60" zoomScaleNormal="100" workbookViewId="0">
      <selection activeCell="I1" sqref="I1"/>
    </sheetView>
  </sheetViews>
  <sheetFormatPr defaultRowHeight="15.75"/>
  <cols>
    <col min="1" max="1" width="2.1640625" style="271" customWidth="1"/>
    <col min="2" max="2" width="20.5" style="271" customWidth="1"/>
    <col min="3" max="3" width="2.1640625" style="271" customWidth="1"/>
    <col min="4" max="4" width="20.1640625" style="271" customWidth="1"/>
    <col min="5" max="5" width="2.1640625" style="271" customWidth="1"/>
    <col min="6" max="6" width="21.83203125" style="271" customWidth="1"/>
    <col min="7" max="7" width="2.1640625" style="271" customWidth="1"/>
    <col min="8" max="8" width="31.1640625" style="271" customWidth="1"/>
    <col min="9" max="9" width="2.1640625" style="271" customWidth="1"/>
    <col min="10" max="11" width="9.33203125" style="271"/>
    <col min="12" max="12" width="13.33203125" style="271" bestFit="1" customWidth="1"/>
    <col min="13" max="256" width="9.33203125" style="271"/>
    <col min="257" max="257" width="4.83203125" style="271" customWidth="1"/>
    <col min="258" max="258" width="20.5" style="271" customWidth="1"/>
    <col min="259" max="259" width="3.1640625" style="271" customWidth="1"/>
    <col min="260" max="260" width="20.1640625" style="271" customWidth="1"/>
    <col min="261" max="261" width="3.1640625" style="271" customWidth="1"/>
    <col min="262" max="262" width="21.83203125" style="271" customWidth="1"/>
    <col min="263" max="263" width="3.1640625" style="271" customWidth="1"/>
    <col min="264" max="264" width="31.1640625" style="271" customWidth="1"/>
    <col min="265" max="512" width="9.33203125" style="271"/>
    <col min="513" max="513" width="4.83203125" style="271" customWidth="1"/>
    <col min="514" max="514" width="20.5" style="271" customWidth="1"/>
    <col min="515" max="515" width="3.1640625" style="271" customWidth="1"/>
    <col min="516" max="516" width="20.1640625" style="271" customWidth="1"/>
    <col min="517" max="517" width="3.1640625" style="271" customWidth="1"/>
    <col min="518" max="518" width="21.83203125" style="271" customWidth="1"/>
    <col min="519" max="519" width="3.1640625" style="271" customWidth="1"/>
    <col min="520" max="520" width="31.1640625" style="271" customWidth="1"/>
    <col min="521" max="768" width="9.33203125" style="271"/>
    <col min="769" max="769" width="4.83203125" style="271" customWidth="1"/>
    <col min="770" max="770" width="20.5" style="271" customWidth="1"/>
    <col min="771" max="771" width="3.1640625" style="271" customWidth="1"/>
    <col min="772" max="772" width="20.1640625" style="271" customWidth="1"/>
    <col min="773" max="773" width="3.1640625" style="271" customWidth="1"/>
    <col min="774" max="774" width="21.83203125" style="271" customWidth="1"/>
    <col min="775" max="775" width="3.1640625" style="271" customWidth="1"/>
    <col min="776" max="776" width="31.1640625" style="271" customWidth="1"/>
    <col min="777" max="1024" width="9.33203125" style="271"/>
    <col min="1025" max="1025" width="4.83203125" style="271" customWidth="1"/>
    <col min="1026" max="1026" width="20.5" style="271" customWidth="1"/>
    <col min="1027" max="1027" width="3.1640625" style="271" customWidth="1"/>
    <col min="1028" max="1028" width="20.1640625" style="271" customWidth="1"/>
    <col min="1029" max="1029" width="3.1640625" style="271" customWidth="1"/>
    <col min="1030" max="1030" width="21.83203125" style="271" customWidth="1"/>
    <col min="1031" max="1031" width="3.1640625" style="271" customWidth="1"/>
    <col min="1032" max="1032" width="31.1640625" style="271" customWidth="1"/>
    <col min="1033" max="1280" width="9.33203125" style="271"/>
    <col min="1281" max="1281" width="4.83203125" style="271" customWidth="1"/>
    <col min="1282" max="1282" width="20.5" style="271" customWidth="1"/>
    <col min="1283" max="1283" width="3.1640625" style="271" customWidth="1"/>
    <col min="1284" max="1284" width="20.1640625" style="271" customWidth="1"/>
    <col min="1285" max="1285" width="3.1640625" style="271" customWidth="1"/>
    <col min="1286" max="1286" width="21.83203125" style="271" customWidth="1"/>
    <col min="1287" max="1287" width="3.1640625" style="271" customWidth="1"/>
    <col min="1288" max="1288" width="31.1640625" style="271" customWidth="1"/>
    <col min="1289" max="1536" width="9.33203125" style="271"/>
    <col min="1537" max="1537" width="4.83203125" style="271" customWidth="1"/>
    <col min="1538" max="1538" width="20.5" style="271" customWidth="1"/>
    <col min="1539" max="1539" width="3.1640625" style="271" customWidth="1"/>
    <col min="1540" max="1540" width="20.1640625" style="271" customWidth="1"/>
    <col min="1541" max="1541" width="3.1640625" style="271" customWidth="1"/>
    <col min="1542" max="1542" width="21.83203125" style="271" customWidth="1"/>
    <col min="1543" max="1543" width="3.1640625" style="271" customWidth="1"/>
    <col min="1544" max="1544" width="31.1640625" style="271" customWidth="1"/>
    <col min="1545" max="1792" width="9.33203125" style="271"/>
    <col min="1793" max="1793" width="4.83203125" style="271" customWidth="1"/>
    <col min="1794" max="1794" width="20.5" style="271" customWidth="1"/>
    <col min="1795" max="1795" width="3.1640625" style="271" customWidth="1"/>
    <col min="1796" max="1796" width="20.1640625" style="271" customWidth="1"/>
    <col min="1797" max="1797" width="3.1640625" style="271" customWidth="1"/>
    <col min="1798" max="1798" width="21.83203125" style="271" customWidth="1"/>
    <col min="1799" max="1799" width="3.1640625" style="271" customWidth="1"/>
    <col min="1800" max="1800" width="31.1640625" style="271" customWidth="1"/>
    <col min="1801" max="2048" width="9.33203125" style="271"/>
    <col min="2049" max="2049" width="4.83203125" style="271" customWidth="1"/>
    <col min="2050" max="2050" width="20.5" style="271" customWidth="1"/>
    <col min="2051" max="2051" width="3.1640625" style="271" customWidth="1"/>
    <col min="2052" max="2052" width="20.1640625" style="271" customWidth="1"/>
    <col min="2053" max="2053" width="3.1640625" style="271" customWidth="1"/>
    <col min="2054" max="2054" width="21.83203125" style="271" customWidth="1"/>
    <col min="2055" max="2055" width="3.1640625" style="271" customWidth="1"/>
    <col min="2056" max="2056" width="31.1640625" style="271" customWidth="1"/>
    <col min="2057" max="2304" width="9.33203125" style="271"/>
    <col min="2305" max="2305" width="4.83203125" style="271" customWidth="1"/>
    <col min="2306" max="2306" width="20.5" style="271" customWidth="1"/>
    <col min="2307" max="2307" width="3.1640625" style="271" customWidth="1"/>
    <col min="2308" max="2308" width="20.1640625" style="271" customWidth="1"/>
    <col min="2309" max="2309" width="3.1640625" style="271" customWidth="1"/>
    <col min="2310" max="2310" width="21.83203125" style="271" customWidth="1"/>
    <col min="2311" max="2311" width="3.1640625" style="271" customWidth="1"/>
    <col min="2312" max="2312" width="31.1640625" style="271" customWidth="1"/>
    <col min="2313" max="2560" width="9.33203125" style="271"/>
    <col min="2561" max="2561" width="4.83203125" style="271" customWidth="1"/>
    <col min="2562" max="2562" width="20.5" style="271" customWidth="1"/>
    <col min="2563" max="2563" width="3.1640625" style="271" customWidth="1"/>
    <col min="2564" max="2564" width="20.1640625" style="271" customWidth="1"/>
    <col min="2565" max="2565" width="3.1640625" style="271" customWidth="1"/>
    <col min="2566" max="2566" width="21.83203125" style="271" customWidth="1"/>
    <col min="2567" max="2567" width="3.1640625" style="271" customWidth="1"/>
    <col min="2568" max="2568" width="31.1640625" style="271" customWidth="1"/>
    <col min="2569" max="2816" width="9.33203125" style="271"/>
    <col min="2817" max="2817" width="4.83203125" style="271" customWidth="1"/>
    <col min="2818" max="2818" width="20.5" style="271" customWidth="1"/>
    <col min="2819" max="2819" width="3.1640625" style="271" customWidth="1"/>
    <col min="2820" max="2820" width="20.1640625" style="271" customWidth="1"/>
    <col min="2821" max="2821" width="3.1640625" style="271" customWidth="1"/>
    <col min="2822" max="2822" width="21.83203125" style="271" customWidth="1"/>
    <col min="2823" max="2823" width="3.1640625" style="271" customWidth="1"/>
    <col min="2824" max="2824" width="31.1640625" style="271" customWidth="1"/>
    <col min="2825" max="3072" width="9.33203125" style="271"/>
    <col min="3073" max="3073" width="4.83203125" style="271" customWidth="1"/>
    <col min="3074" max="3074" width="20.5" style="271" customWidth="1"/>
    <col min="3075" max="3075" width="3.1640625" style="271" customWidth="1"/>
    <col min="3076" max="3076" width="20.1640625" style="271" customWidth="1"/>
    <col min="3077" max="3077" width="3.1640625" style="271" customWidth="1"/>
    <col min="3078" max="3078" width="21.83203125" style="271" customWidth="1"/>
    <col min="3079" max="3079" width="3.1640625" style="271" customWidth="1"/>
    <col min="3080" max="3080" width="31.1640625" style="271" customWidth="1"/>
    <col min="3081" max="3328" width="9.33203125" style="271"/>
    <col min="3329" max="3329" width="4.83203125" style="271" customWidth="1"/>
    <col min="3330" max="3330" width="20.5" style="271" customWidth="1"/>
    <col min="3331" max="3331" width="3.1640625" style="271" customWidth="1"/>
    <col min="3332" max="3332" width="20.1640625" style="271" customWidth="1"/>
    <col min="3333" max="3333" width="3.1640625" style="271" customWidth="1"/>
    <col min="3334" max="3334" width="21.83203125" style="271" customWidth="1"/>
    <col min="3335" max="3335" width="3.1640625" style="271" customWidth="1"/>
    <col min="3336" max="3336" width="31.1640625" style="271" customWidth="1"/>
    <col min="3337" max="3584" width="9.33203125" style="271"/>
    <col min="3585" max="3585" width="4.83203125" style="271" customWidth="1"/>
    <col min="3586" max="3586" width="20.5" style="271" customWidth="1"/>
    <col min="3587" max="3587" width="3.1640625" style="271" customWidth="1"/>
    <col min="3588" max="3588" width="20.1640625" style="271" customWidth="1"/>
    <col min="3589" max="3589" width="3.1640625" style="271" customWidth="1"/>
    <col min="3590" max="3590" width="21.83203125" style="271" customWidth="1"/>
    <col min="3591" max="3591" width="3.1640625" style="271" customWidth="1"/>
    <col min="3592" max="3592" width="31.1640625" style="271" customWidth="1"/>
    <col min="3593" max="3840" width="9.33203125" style="271"/>
    <col min="3841" max="3841" width="4.83203125" style="271" customWidth="1"/>
    <col min="3842" max="3842" width="20.5" style="271" customWidth="1"/>
    <col min="3843" max="3843" width="3.1640625" style="271" customWidth="1"/>
    <col min="3844" max="3844" width="20.1640625" style="271" customWidth="1"/>
    <col min="3845" max="3845" width="3.1640625" style="271" customWidth="1"/>
    <col min="3846" max="3846" width="21.83203125" style="271" customWidth="1"/>
    <col min="3847" max="3847" width="3.1640625" style="271" customWidth="1"/>
    <col min="3848" max="3848" width="31.1640625" style="271" customWidth="1"/>
    <col min="3849" max="4096" width="9.33203125" style="271"/>
    <col min="4097" max="4097" width="4.83203125" style="271" customWidth="1"/>
    <col min="4098" max="4098" width="20.5" style="271" customWidth="1"/>
    <col min="4099" max="4099" width="3.1640625" style="271" customWidth="1"/>
    <col min="4100" max="4100" width="20.1640625" style="271" customWidth="1"/>
    <col min="4101" max="4101" width="3.1640625" style="271" customWidth="1"/>
    <col min="4102" max="4102" width="21.83203125" style="271" customWidth="1"/>
    <col min="4103" max="4103" width="3.1640625" style="271" customWidth="1"/>
    <col min="4104" max="4104" width="31.1640625" style="271" customWidth="1"/>
    <col min="4105" max="4352" width="9.33203125" style="271"/>
    <col min="4353" max="4353" width="4.83203125" style="271" customWidth="1"/>
    <col min="4354" max="4354" width="20.5" style="271" customWidth="1"/>
    <col min="4355" max="4355" width="3.1640625" style="271" customWidth="1"/>
    <col min="4356" max="4356" width="20.1640625" style="271" customWidth="1"/>
    <col min="4357" max="4357" width="3.1640625" style="271" customWidth="1"/>
    <col min="4358" max="4358" width="21.83203125" style="271" customWidth="1"/>
    <col min="4359" max="4359" width="3.1640625" style="271" customWidth="1"/>
    <col min="4360" max="4360" width="31.1640625" style="271" customWidth="1"/>
    <col min="4361" max="4608" width="9.33203125" style="271"/>
    <col min="4609" max="4609" width="4.83203125" style="271" customWidth="1"/>
    <col min="4610" max="4610" width="20.5" style="271" customWidth="1"/>
    <col min="4611" max="4611" width="3.1640625" style="271" customWidth="1"/>
    <col min="4612" max="4612" width="20.1640625" style="271" customWidth="1"/>
    <col min="4613" max="4613" width="3.1640625" style="271" customWidth="1"/>
    <col min="4614" max="4614" width="21.83203125" style="271" customWidth="1"/>
    <col min="4615" max="4615" width="3.1640625" style="271" customWidth="1"/>
    <col min="4616" max="4616" width="31.1640625" style="271" customWidth="1"/>
    <col min="4617" max="4864" width="9.33203125" style="271"/>
    <col min="4865" max="4865" width="4.83203125" style="271" customWidth="1"/>
    <col min="4866" max="4866" width="20.5" style="271" customWidth="1"/>
    <col min="4867" max="4867" width="3.1640625" style="271" customWidth="1"/>
    <col min="4868" max="4868" width="20.1640625" style="271" customWidth="1"/>
    <col min="4869" max="4869" width="3.1640625" style="271" customWidth="1"/>
    <col min="4870" max="4870" width="21.83203125" style="271" customWidth="1"/>
    <col min="4871" max="4871" width="3.1640625" style="271" customWidth="1"/>
    <col min="4872" max="4872" width="31.1640625" style="271" customWidth="1"/>
    <col min="4873" max="5120" width="9.33203125" style="271"/>
    <col min="5121" max="5121" width="4.83203125" style="271" customWidth="1"/>
    <col min="5122" max="5122" width="20.5" style="271" customWidth="1"/>
    <col min="5123" max="5123" width="3.1640625" style="271" customWidth="1"/>
    <col min="5124" max="5124" width="20.1640625" style="271" customWidth="1"/>
    <col min="5125" max="5125" width="3.1640625" style="271" customWidth="1"/>
    <col min="5126" max="5126" width="21.83203125" style="271" customWidth="1"/>
    <col min="5127" max="5127" width="3.1640625" style="271" customWidth="1"/>
    <col min="5128" max="5128" width="31.1640625" style="271" customWidth="1"/>
    <col min="5129" max="5376" width="9.33203125" style="271"/>
    <col min="5377" max="5377" width="4.83203125" style="271" customWidth="1"/>
    <col min="5378" max="5378" width="20.5" style="271" customWidth="1"/>
    <col min="5379" max="5379" width="3.1640625" style="271" customWidth="1"/>
    <col min="5380" max="5380" width="20.1640625" style="271" customWidth="1"/>
    <col min="5381" max="5381" width="3.1640625" style="271" customWidth="1"/>
    <col min="5382" max="5382" width="21.83203125" style="271" customWidth="1"/>
    <col min="5383" max="5383" width="3.1640625" style="271" customWidth="1"/>
    <col min="5384" max="5384" width="31.1640625" style="271" customWidth="1"/>
    <col min="5385" max="5632" width="9.33203125" style="271"/>
    <col min="5633" max="5633" width="4.83203125" style="271" customWidth="1"/>
    <col min="5634" max="5634" width="20.5" style="271" customWidth="1"/>
    <col min="5635" max="5635" width="3.1640625" style="271" customWidth="1"/>
    <col min="5636" max="5636" width="20.1640625" style="271" customWidth="1"/>
    <col min="5637" max="5637" width="3.1640625" style="271" customWidth="1"/>
    <col min="5638" max="5638" width="21.83203125" style="271" customWidth="1"/>
    <col min="5639" max="5639" width="3.1640625" style="271" customWidth="1"/>
    <col min="5640" max="5640" width="31.1640625" style="271" customWidth="1"/>
    <col min="5641" max="5888" width="9.33203125" style="271"/>
    <col min="5889" max="5889" width="4.83203125" style="271" customWidth="1"/>
    <col min="5890" max="5890" width="20.5" style="271" customWidth="1"/>
    <col min="5891" max="5891" width="3.1640625" style="271" customWidth="1"/>
    <col min="5892" max="5892" width="20.1640625" style="271" customWidth="1"/>
    <col min="5893" max="5893" width="3.1640625" style="271" customWidth="1"/>
    <col min="5894" max="5894" width="21.83203125" style="271" customWidth="1"/>
    <col min="5895" max="5895" width="3.1640625" style="271" customWidth="1"/>
    <col min="5896" max="5896" width="31.1640625" style="271" customWidth="1"/>
    <col min="5897" max="6144" width="9.33203125" style="271"/>
    <col min="6145" max="6145" width="4.83203125" style="271" customWidth="1"/>
    <col min="6146" max="6146" width="20.5" style="271" customWidth="1"/>
    <col min="6147" max="6147" width="3.1640625" style="271" customWidth="1"/>
    <col min="6148" max="6148" width="20.1640625" style="271" customWidth="1"/>
    <col min="6149" max="6149" width="3.1640625" style="271" customWidth="1"/>
    <col min="6150" max="6150" width="21.83203125" style="271" customWidth="1"/>
    <col min="6151" max="6151" width="3.1640625" style="271" customWidth="1"/>
    <col min="6152" max="6152" width="31.1640625" style="271" customWidth="1"/>
    <col min="6153" max="6400" width="9.33203125" style="271"/>
    <col min="6401" max="6401" width="4.83203125" style="271" customWidth="1"/>
    <col min="6402" max="6402" width="20.5" style="271" customWidth="1"/>
    <col min="6403" max="6403" width="3.1640625" style="271" customWidth="1"/>
    <col min="6404" max="6404" width="20.1640625" style="271" customWidth="1"/>
    <col min="6405" max="6405" width="3.1640625" style="271" customWidth="1"/>
    <col min="6406" max="6406" width="21.83203125" style="271" customWidth="1"/>
    <col min="6407" max="6407" width="3.1640625" style="271" customWidth="1"/>
    <col min="6408" max="6408" width="31.1640625" style="271" customWidth="1"/>
    <col min="6409" max="6656" width="9.33203125" style="271"/>
    <col min="6657" max="6657" width="4.83203125" style="271" customWidth="1"/>
    <col min="6658" max="6658" width="20.5" style="271" customWidth="1"/>
    <col min="6659" max="6659" width="3.1640625" style="271" customWidth="1"/>
    <col min="6660" max="6660" width="20.1640625" style="271" customWidth="1"/>
    <col min="6661" max="6661" width="3.1640625" style="271" customWidth="1"/>
    <col min="6662" max="6662" width="21.83203125" style="271" customWidth="1"/>
    <col min="6663" max="6663" width="3.1640625" style="271" customWidth="1"/>
    <col min="6664" max="6664" width="31.1640625" style="271" customWidth="1"/>
    <col min="6665" max="6912" width="9.33203125" style="271"/>
    <col min="6913" max="6913" width="4.83203125" style="271" customWidth="1"/>
    <col min="6914" max="6914" width="20.5" style="271" customWidth="1"/>
    <col min="6915" max="6915" width="3.1640625" style="271" customWidth="1"/>
    <col min="6916" max="6916" width="20.1640625" style="271" customWidth="1"/>
    <col min="6917" max="6917" width="3.1640625" style="271" customWidth="1"/>
    <col min="6918" max="6918" width="21.83203125" style="271" customWidth="1"/>
    <col min="6919" max="6919" width="3.1640625" style="271" customWidth="1"/>
    <col min="6920" max="6920" width="31.1640625" style="271" customWidth="1"/>
    <col min="6921" max="7168" width="9.33203125" style="271"/>
    <col min="7169" max="7169" width="4.83203125" style="271" customWidth="1"/>
    <col min="7170" max="7170" width="20.5" style="271" customWidth="1"/>
    <col min="7171" max="7171" width="3.1640625" style="271" customWidth="1"/>
    <col min="7172" max="7172" width="20.1640625" style="271" customWidth="1"/>
    <col min="7173" max="7173" width="3.1640625" style="271" customWidth="1"/>
    <col min="7174" max="7174" width="21.83203125" style="271" customWidth="1"/>
    <col min="7175" max="7175" width="3.1640625" style="271" customWidth="1"/>
    <col min="7176" max="7176" width="31.1640625" style="271" customWidth="1"/>
    <col min="7177" max="7424" width="9.33203125" style="271"/>
    <col min="7425" max="7425" width="4.83203125" style="271" customWidth="1"/>
    <col min="7426" max="7426" width="20.5" style="271" customWidth="1"/>
    <col min="7427" max="7427" width="3.1640625" style="271" customWidth="1"/>
    <col min="7428" max="7428" width="20.1640625" style="271" customWidth="1"/>
    <col min="7429" max="7429" width="3.1640625" style="271" customWidth="1"/>
    <col min="7430" max="7430" width="21.83203125" style="271" customWidth="1"/>
    <col min="7431" max="7431" width="3.1640625" style="271" customWidth="1"/>
    <col min="7432" max="7432" width="31.1640625" style="271" customWidth="1"/>
    <col min="7433" max="7680" width="9.33203125" style="271"/>
    <col min="7681" max="7681" width="4.83203125" style="271" customWidth="1"/>
    <col min="7682" max="7682" width="20.5" style="271" customWidth="1"/>
    <col min="7683" max="7683" width="3.1640625" style="271" customWidth="1"/>
    <col min="7684" max="7684" width="20.1640625" style="271" customWidth="1"/>
    <col min="7685" max="7685" width="3.1640625" style="271" customWidth="1"/>
    <col min="7686" max="7686" width="21.83203125" style="271" customWidth="1"/>
    <col min="7687" max="7687" width="3.1640625" style="271" customWidth="1"/>
    <col min="7688" max="7688" width="31.1640625" style="271" customWidth="1"/>
    <col min="7689" max="7936" width="9.33203125" style="271"/>
    <col min="7937" max="7937" width="4.83203125" style="271" customWidth="1"/>
    <col min="7938" max="7938" width="20.5" style="271" customWidth="1"/>
    <col min="7939" max="7939" width="3.1640625" style="271" customWidth="1"/>
    <col min="7940" max="7940" width="20.1640625" style="271" customWidth="1"/>
    <col min="7941" max="7941" width="3.1640625" style="271" customWidth="1"/>
    <col min="7942" max="7942" width="21.83203125" style="271" customWidth="1"/>
    <col min="7943" max="7943" width="3.1640625" style="271" customWidth="1"/>
    <col min="7944" max="7944" width="31.1640625" style="271" customWidth="1"/>
    <col min="7945" max="8192" width="9.33203125" style="271"/>
    <col min="8193" max="8193" width="4.83203125" style="271" customWidth="1"/>
    <col min="8194" max="8194" width="20.5" style="271" customWidth="1"/>
    <col min="8195" max="8195" width="3.1640625" style="271" customWidth="1"/>
    <col min="8196" max="8196" width="20.1640625" style="271" customWidth="1"/>
    <col min="8197" max="8197" width="3.1640625" style="271" customWidth="1"/>
    <col min="8198" max="8198" width="21.83203125" style="271" customWidth="1"/>
    <col min="8199" max="8199" width="3.1640625" style="271" customWidth="1"/>
    <col min="8200" max="8200" width="31.1640625" style="271" customWidth="1"/>
    <col min="8201" max="8448" width="9.33203125" style="271"/>
    <col min="8449" max="8449" width="4.83203125" style="271" customWidth="1"/>
    <col min="8450" max="8450" width="20.5" style="271" customWidth="1"/>
    <col min="8451" max="8451" width="3.1640625" style="271" customWidth="1"/>
    <col min="8452" max="8452" width="20.1640625" style="271" customWidth="1"/>
    <col min="8453" max="8453" width="3.1640625" style="271" customWidth="1"/>
    <col min="8454" max="8454" width="21.83203125" style="271" customWidth="1"/>
    <col min="8455" max="8455" width="3.1640625" style="271" customWidth="1"/>
    <col min="8456" max="8456" width="31.1640625" style="271" customWidth="1"/>
    <col min="8457" max="8704" width="9.33203125" style="271"/>
    <col min="8705" max="8705" width="4.83203125" style="271" customWidth="1"/>
    <col min="8706" max="8706" width="20.5" style="271" customWidth="1"/>
    <col min="8707" max="8707" width="3.1640625" style="271" customWidth="1"/>
    <col min="8708" max="8708" width="20.1640625" style="271" customWidth="1"/>
    <col min="8709" max="8709" width="3.1640625" style="271" customWidth="1"/>
    <col min="8710" max="8710" width="21.83203125" style="271" customWidth="1"/>
    <col min="8711" max="8711" width="3.1640625" style="271" customWidth="1"/>
    <col min="8712" max="8712" width="31.1640625" style="271" customWidth="1"/>
    <col min="8713" max="8960" width="9.33203125" style="271"/>
    <col min="8961" max="8961" width="4.83203125" style="271" customWidth="1"/>
    <col min="8962" max="8962" width="20.5" style="271" customWidth="1"/>
    <col min="8963" max="8963" width="3.1640625" style="271" customWidth="1"/>
    <col min="8964" max="8964" width="20.1640625" style="271" customWidth="1"/>
    <col min="8965" max="8965" width="3.1640625" style="271" customWidth="1"/>
    <col min="8966" max="8966" width="21.83203125" style="271" customWidth="1"/>
    <col min="8967" max="8967" width="3.1640625" style="271" customWidth="1"/>
    <col min="8968" max="8968" width="31.1640625" style="271" customWidth="1"/>
    <col min="8969" max="9216" width="9.33203125" style="271"/>
    <col min="9217" max="9217" width="4.83203125" style="271" customWidth="1"/>
    <col min="9218" max="9218" width="20.5" style="271" customWidth="1"/>
    <col min="9219" max="9219" width="3.1640625" style="271" customWidth="1"/>
    <col min="9220" max="9220" width="20.1640625" style="271" customWidth="1"/>
    <col min="9221" max="9221" width="3.1640625" style="271" customWidth="1"/>
    <col min="9222" max="9222" width="21.83203125" style="271" customWidth="1"/>
    <col min="9223" max="9223" width="3.1640625" style="271" customWidth="1"/>
    <col min="9224" max="9224" width="31.1640625" style="271" customWidth="1"/>
    <col min="9225" max="9472" width="9.33203125" style="271"/>
    <col min="9473" max="9473" width="4.83203125" style="271" customWidth="1"/>
    <col min="9474" max="9474" width="20.5" style="271" customWidth="1"/>
    <col min="9475" max="9475" width="3.1640625" style="271" customWidth="1"/>
    <col min="9476" max="9476" width="20.1640625" style="271" customWidth="1"/>
    <col min="9477" max="9477" width="3.1640625" style="271" customWidth="1"/>
    <col min="9478" max="9478" width="21.83203125" style="271" customWidth="1"/>
    <col min="9479" max="9479" width="3.1640625" style="271" customWidth="1"/>
    <col min="9480" max="9480" width="31.1640625" style="271" customWidth="1"/>
    <col min="9481" max="9728" width="9.33203125" style="271"/>
    <col min="9729" max="9729" width="4.83203125" style="271" customWidth="1"/>
    <col min="9730" max="9730" width="20.5" style="271" customWidth="1"/>
    <col min="9731" max="9731" width="3.1640625" style="271" customWidth="1"/>
    <col min="9732" max="9732" width="20.1640625" style="271" customWidth="1"/>
    <col min="9733" max="9733" width="3.1640625" style="271" customWidth="1"/>
    <col min="9734" max="9734" width="21.83203125" style="271" customWidth="1"/>
    <col min="9735" max="9735" width="3.1640625" style="271" customWidth="1"/>
    <col min="9736" max="9736" width="31.1640625" style="271" customWidth="1"/>
    <col min="9737" max="9984" width="9.33203125" style="271"/>
    <col min="9985" max="9985" width="4.83203125" style="271" customWidth="1"/>
    <col min="9986" max="9986" width="20.5" style="271" customWidth="1"/>
    <col min="9987" max="9987" width="3.1640625" style="271" customWidth="1"/>
    <col min="9988" max="9988" width="20.1640625" style="271" customWidth="1"/>
    <col min="9989" max="9989" width="3.1640625" style="271" customWidth="1"/>
    <col min="9990" max="9990" width="21.83203125" style="271" customWidth="1"/>
    <col min="9991" max="9991" width="3.1640625" style="271" customWidth="1"/>
    <col min="9992" max="9992" width="31.1640625" style="271" customWidth="1"/>
    <col min="9993" max="10240" width="9.33203125" style="271"/>
    <col min="10241" max="10241" width="4.83203125" style="271" customWidth="1"/>
    <col min="10242" max="10242" width="20.5" style="271" customWidth="1"/>
    <col min="10243" max="10243" width="3.1640625" style="271" customWidth="1"/>
    <col min="10244" max="10244" width="20.1640625" style="271" customWidth="1"/>
    <col min="10245" max="10245" width="3.1640625" style="271" customWidth="1"/>
    <col min="10246" max="10246" width="21.83203125" style="271" customWidth="1"/>
    <col min="10247" max="10247" width="3.1640625" style="271" customWidth="1"/>
    <col min="10248" max="10248" width="31.1640625" style="271" customWidth="1"/>
    <col min="10249" max="10496" width="9.33203125" style="271"/>
    <col min="10497" max="10497" width="4.83203125" style="271" customWidth="1"/>
    <col min="10498" max="10498" width="20.5" style="271" customWidth="1"/>
    <col min="10499" max="10499" width="3.1640625" style="271" customWidth="1"/>
    <col min="10500" max="10500" width="20.1640625" style="271" customWidth="1"/>
    <col min="10501" max="10501" width="3.1640625" style="271" customWidth="1"/>
    <col min="10502" max="10502" width="21.83203125" style="271" customWidth="1"/>
    <col min="10503" max="10503" width="3.1640625" style="271" customWidth="1"/>
    <col min="10504" max="10504" width="31.1640625" style="271" customWidth="1"/>
    <col min="10505" max="10752" width="9.33203125" style="271"/>
    <col min="10753" max="10753" width="4.83203125" style="271" customWidth="1"/>
    <col min="10754" max="10754" width="20.5" style="271" customWidth="1"/>
    <col min="10755" max="10755" width="3.1640625" style="271" customWidth="1"/>
    <col min="10756" max="10756" width="20.1640625" style="271" customWidth="1"/>
    <col min="10757" max="10757" width="3.1640625" style="271" customWidth="1"/>
    <col min="10758" max="10758" width="21.83203125" style="271" customWidth="1"/>
    <col min="10759" max="10759" width="3.1640625" style="271" customWidth="1"/>
    <col min="10760" max="10760" width="31.1640625" style="271" customWidth="1"/>
    <col min="10761" max="11008" width="9.33203125" style="271"/>
    <col min="11009" max="11009" width="4.83203125" style="271" customWidth="1"/>
    <col min="11010" max="11010" width="20.5" style="271" customWidth="1"/>
    <col min="11011" max="11011" width="3.1640625" style="271" customWidth="1"/>
    <col min="11012" max="11012" width="20.1640625" style="271" customWidth="1"/>
    <col min="11013" max="11013" width="3.1640625" style="271" customWidth="1"/>
    <col min="11014" max="11014" width="21.83203125" style="271" customWidth="1"/>
    <col min="11015" max="11015" width="3.1640625" style="271" customWidth="1"/>
    <col min="11016" max="11016" width="31.1640625" style="271" customWidth="1"/>
    <col min="11017" max="11264" width="9.33203125" style="271"/>
    <col min="11265" max="11265" width="4.83203125" style="271" customWidth="1"/>
    <col min="11266" max="11266" width="20.5" style="271" customWidth="1"/>
    <col min="11267" max="11267" width="3.1640625" style="271" customWidth="1"/>
    <col min="11268" max="11268" width="20.1640625" style="271" customWidth="1"/>
    <col min="11269" max="11269" width="3.1640625" style="271" customWidth="1"/>
    <col min="11270" max="11270" width="21.83203125" style="271" customWidth="1"/>
    <col min="11271" max="11271" width="3.1640625" style="271" customWidth="1"/>
    <col min="11272" max="11272" width="31.1640625" style="271" customWidth="1"/>
    <col min="11273" max="11520" width="9.33203125" style="271"/>
    <col min="11521" max="11521" width="4.83203125" style="271" customWidth="1"/>
    <col min="11522" max="11522" width="20.5" style="271" customWidth="1"/>
    <col min="11523" max="11523" width="3.1640625" style="271" customWidth="1"/>
    <col min="11524" max="11524" width="20.1640625" style="271" customWidth="1"/>
    <col min="11525" max="11525" width="3.1640625" style="271" customWidth="1"/>
    <col min="11526" max="11526" width="21.83203125" style="271" customWidth="1"/>
    <col min="11527" max="11527" width="3.1640625" style="271" customWidth="1"/>
    <col min="11528" max="11528" width="31.1640625" style="271" customWidth="1"/>
    <col min="11529" max="11776" width="9.33203125" style="271"/>
    <col min="11777" max="11777" width="4.83203125" style="271" customWidth="1"/>
    <col min="11778" max="11778" width="20.5" style="271" customWidth="1"/>
    <col min="11779" max="11779" width="3.1640625" style="271" customWidth="1"/>
    <col min="11780" max="11780" width="20.1640625" style="271" customWidth="1"/>
    <col min="11781" max="11781" width="3.1640625" style="271" customWidth="1"/>
    <col min="11782" max="11782" width="21.83203125" style="271" customWidth="1"/>
    <col min="11783" max="11783" width="3.1640625" style="271" customWidth="1"/>
    <col min="11784" max="11784" width="31.1640625" style="271" customWidth="1"/>
    <col min="11785" max="12032" width="9.33203125" style="271"/>
    <col min="12033" max="12033" width="4.83203125" style="271" customWidth="1"/>
    <col min="12034" max="12034" width="20.5" style="271" customWidth="1"/>
    <col min="12035" max="12035" width="3.1640625" style="271" customWidth="1"/>
    <col min="12036" max="12036" width="20.1640625" style="271" customWidth="1"/>
    <col min="12037" max="12037" width="3.1640625" style="271" customWidth="1"/>
    <col min="12038" max="12038" width="21.83203125" style="271" customWidth="1"/>
    <col min="12039" max="12039" width="3.1640625" style="271" customWidth="1"/>
    <col min="12040" max="12040" width="31.1640625" style="271" customWidth="1"/>
    <col min="12041" max="12288" width="9.33203125" style="271"/>
    <col min="12289" max="12289" width="4.83203125" style="271" customWidth="1"/>
    <col min="12290" max="12290" width="20.5" style="271" customWidth="1"/>
    <col min="12291" max="12291" width="3.1640625" style="271" customWidth="1"/>
    <col min="12292" max="12292" width="20.1640625" style="271" customWidth="1"/>
    <col min="12293" max="12293" width="3.1640625" style="271" customWidth="1"/>
    <col min="12294" max="12294" width="21.83203125" style="271" customWidth="1"/>
    <col min="12295" max="12295" width="3.1640625" style="271" customWidth="1"/>
    <col min="12296" max="12296" width="31.1640625" style="271" customWidth="1"/>
    <col min="12297" max="12544" width="9.33203125" style="271"/>
    <col min="12545" max="12545" width="4.83203125" style="271" customWidth="1"/>
    <col min="12546" max="12546" width="20.5" style="271" customWidth="1"/>
    <col min="12547" max="12547" width="3.1640625" style="271" customWidth="1"/>
    <col min="12548" max="12548" width="20.1640625" style="271" customWidth="1"/>
    <col min="12549" max="12549" width="3.1640625" style="271" customWidth="1"/>
    <col min="12550" max="12550" width="21.83203125" style="271" customWidth="1"/>
    <col min="12551" max="12551" width="3.1640625" style="271" customWidth="1"/>
    <col min="12552" max="12552" width="31.1640625" style="271" customWidth="1"/>
    <col min="12553" max="12800" width="9.33203125" style="271"/>
    <col min="12801" max="12801" width="4.83203125" style="271" customWidth="1"/>
    <col min="12802" max="12802" width="20.5" style="271" customWidth="1"/>
    <col min="12803" max="12803" width="3.1640625" style="271" customWidth="1"/>
    <col min="12804" max="12804" width="20.1640625" style="271" customWidth="1"/>
    <col min="12805" max="12805" width="3.1640625" style="271" customWidth="1"/>
    <col min="12806" max="12806" width="21.83203125" style="271" customWidth="1"/>
    <col min="12807" max="12807" width="3.1640625" style="271" customWidth="1"/>
    <col min="12808" max="12808" width="31.1640625" style="271" customWidth="1"/>
    <col min="12809" max="13056" width="9.33203125" style="271"/>
    <col min="13057" max="13057" width="4.83203125" style="271" customWidth="1"/>
    <col min="13058" max="13058" width="20.5" style="271" customWidth="1"/>
    <col min="13059" max="13059" width="3.1640625" style="271" customWidth="1"/>
    <col min="13060" max="13060" width="20.1640625" style="271" customWidth="1"/>
    <col min="13061" max="13061" width="3.1640625" style="271" customWidth="1"/>
    <col min="13062" max="13062" width="21.83203125" style="271" customWidth="1"/>
    <col min="13063" max="13063" width="3.1640625" style="271" customWidth="1"/>
    <col min="13064" max="13064" width="31.1640625" style="271" customWidth="1"/>
    <col min="13065" max="13312" width="9.33203125" style="271"/>
    <col min="13313" max="13313" width="4.83203125" style="271" customWidth="1"/>
    <col min="13314" max="13314" width="20.5" style="271" customWidth="1"/>
    <col min="13315" max="13315" width="3.1640625" style="271" customWidth="1"/>
    <col min="13316" max="13316" width="20.1640625" style="271" customWidth="1"/>
    <col min="13317" max="13317" width="3.1640625" style="271" customWidth="1"/>
    <col min="13318" max="13318" width="21.83203125" style="271" customWidth="1"/>
    <col min="13319" max="13319" width="3.1640625" style="271" customWidth="1"/>
    <col min="13320" max="13320" width="31.1640625" style="271" customWidth="1"/>
    <col min="13321" max="13568" width="9.33203125" style="271"/>
    <col min="13569" max="13569" width="4.83203125" style="271" customWidth="1"/>
    <col min="13570" max="13570" width="20.5" style="271" customWidth="1"/>
    <col min="13571" max="13571" width="3.1640625" style="271" customWidth="1"/>
    <col min="13572" max="13572" width="20.1640625" style="271" customWidth="1"/>
    <col min="13573" max="13573" width="3.1640625" style="271" customWidth="1"/>
    <col min="13574" max="13574" width="21.83203125" style="271" customWidth="1"/>
    <col min="13575" max="13575" width="3.1640625" style="271" customWidth="1"/>
    <col min="13576" max="13576" width="31.1640625" style="271" customWidth="1"/>
    <col min="13577" max="13824" width="9.33203125" style="271"/>
    <col min="13825" max="13825" width="4.83203125" style="271" customWidth="1"/>
    <col min="13826" max="13826" width="20.5" style="271" customWidth="1"/>
    <col min="13827" max="13827" width="3.1640625" style="271" customWidth="1"/>
    <col min="13828" max="13828" width="20.1640625" style="271" customWidth="1"/>
    <col min="13829" max="13829" width="3.1640625" style="271" customWidth="1"/>
    <col min="13830" max="13830" width="21.83203125" style="271" customWidth="1"/>
    <col min="13831" max="13831" width="3.1640625" style="271" customWidth="1"/>
    <col min="13832" max="13832" width="31.1640625" style="271" customWidth="1"/>
    <col min="13833" max="14080" width="9.33203125" style="271"/>
    <col min="14081" max="14081" width="4.83203125" style="271" customWidth="1"/>
    <col min="14082" max="14082" width="20.5" style="271" customWidth="1"/>
    <col min="14083" max="14083" width="3.1640625" style="271" customWidth="1"/>
    <col min="14084" max="14084" width="20.1640625" style="271" customWidth="1"/>
    <col min="14085" max="14085" width="3.1640625" style="271" customWidth="1"/>
    <col min="14086" max="14086" width="21.83203125" style="271" customWidth="1"/>
    <col min="14087" max="14087" width="3.1640625" style="271" customWidth="1"/>
    <col min="14088" max="14088" width="31.1640625" style="271" customWidth="1"/>
    <col min="14089" max="14336" width="9.33203125" style="271"/>
    <col min="14337" max="14337" width="4.83203125" style="271" customWidth="1"/>
    <col min="14338" max="14338" width="20.5" style="271" customWidth="1"/>
    <col min="14339" max="14339" width="3.1640625" style="271" customWidth="1"/>
    <col min="14340" max="14340" width="20.1640625" style="271" customWidth="1"/>
    <col min="14341" max="14341" width="3.1640625" style="271" customWidth="1"/>
    <col min="14342" max="14342" width="21.83203125" style="271" customWidth="1"/>
    <col min="14343" max="14343" width="3.1640625" style="271" customWidth="1"/>
    <col min="14344" max="14344" width="31.1640625" style="271" customWidth="1"/>
    <col min="14345" max="14592" width="9.33203125" style="271"/>
    <col min="14593" max="14593" width="4.83203125" style="271" customWidth="1"/>
    <col min="14594" max="14594" width="20.5" style="271" customWidth="1"/>
    <col min="14595" max="14595" width="3.1640625" style="271" customWidth="1"/>
    <col min="14596" max="14596" width="20.1640625" style="271" customWidth="1"/>
    <col min="14597" max="14597" width="3.1640625" style="271" customWidth="1"/>
    <col min="14598" max="14598" width="21.83203125" style="271" customWidth="1"/>
    <col min="14599" max="14599" width="3.1640625" style="271" customWidth="1"/>
    <col min="14600" max="14600" width="31.1640625" style="271" customWidth="1"/>
    <col min="14601" max="14848" width="9.33203125" style="271"/>
    <col min="14849" max="14849" width="4.83203125" style="271" customWidth="1"/>
    <col min="14850" max="14850" width="20.5" style="271" customWidth="1"/>
    <col min="14851" max="14851" width="3.1640625" style="271" customWidth="1"/>
    <col min="14852" max="14852" width="20.1640625" style="271" customWidth="1"/>
    <col min="14853" max="14853" width="3.1640625" style="271" customWidth="1"/>
    <col min="14854" max="14854" width="21.83203125" style="271" customWidth="1"/>
    <col min="14855" max="14855" width="3.1640625" style="271" customWidth="1"/>
    <col min="14856" max="14856" width="31.1640625" style="271" customWidth="1"/>
    <col min="14857" max="15104" width="9.33203125" style="271"/>
    <col min="15105" max="15105" width="4.83203125" style="271" customWidth="1"/>
    <col min="15106" max="15106" width="20.5" style="271" customWidth="1"/>
    <col min="15107" max="15107" width="3.1640625" style="271" customWidth="1"/>
    <col min="15108" max="15108" width="20.1640625" style="271" customWidth="1"/>
    <col min="15109" max="15109" width="3.1640625" style="271" customWidth="1"/>
    <col min="15110" max="15110" width="21.83203125" style="271" customWidth="1"/>
    <col min="15111" max="15111" width="3.1640625" style="271" customWidth="1"/>
    <col min="15112" max="15112" width="31.1640625" style="271" customWidth="1"/>
    <col min="15113" max="15360" width="9.33203125" style="271"/>
    <col min="15361" max="15361" width="4.83203125" style="271" customWidth="1"/>
    <col min="15362" max="15362" width="20.5" style="271" customWidth="1"/>
    <col min="15363" max="15363" width="3.1640625" style="271" customWidth="1"/>
    <col min="15364" max="15364" width="20.1640625" style="271" customWidth="1"/>
    <col min="15365" max="15365" width="3.1640625" style="271" customWidth="1"/>
    <col min="15366" max="15366" width="21.83203125" style="271" customWidth="1"/>
    <col min="15367" max="15367" width="3.1640625" style="271" customWidth="1"/>
    <col min="15368" max="15368" width="31.1640625" style="271" customWidth="1"/>
    <col min="15369" max="15616" width="9.33203125" style="271"/>
    <col min="15617" max="15617" width="4.83203125" style="271" customWidth="1"/>
    <col min="15618" max="15618" width="20.5" style="271" customWidth="1"/>
    <col min="15619" max="15619" width="3.1640625" style="271" customWidth="1"/>
    <col min="15620" max="15620" width="20.1640625" style="271" customWidth="1"/>
    <col min="15621" max="15621" width="3.1640625" style="271" customWidth="1"/>
    <col min="15622" max="15622" width="21.83203125" style="271" customWidth="1"/>
    <col min="15623" max="15623" width="3.1640625" style="271" customWidth="1"/>
    <col min="15624" max="15624" width="31.1640625" style="271" customWidth="1"/>
    <col min="15625" max="15872" width="9.33203125" style="271"/>
    <col min="15873" max="15873" width="4.83203125" style="271" customWidth="1"/>
    <col min="15874" max="15874" width="20.5" style="271" customWidth="1"/>
    <col min="15875" max="15875" width="3.1640625" style="271" customWidth="1"/>
    <col min="15876" max="15876" width="20.1640625" style="271" customWidth="1"/>
    <col min="15877" max="15877" width="3.1640625" style="271" customWidth="1"/>
    <col min="15878" max="15878" width="21.83203125" style="271" customWidth="1"/>
    <col min="15879" max="15879" width="3.1640625" style="271" customWidth="1"/>
    <col min="15880" max="15880" width="31.1640625" style="271" customWidth="1"/>
    <col min="15881" max="16128" width="9.33203125" style="271"/>
    <col min="16129" max="16129" width="4.83203125" style="271" customWidth="1"/>
    <col min="16130" max="16130" width="20.5" style="271" customWidth="1"/>
    <col min="16131" max="16131" width="3.1640625" style="271" customWidth="1"/>
    <col min="16132" max="16132" width="20.1640625" style="271" customWidth="1"/>
    <col min="16133" max="16133" width="3.1640625" style="271" customWidth="1"/>
    <col min="16134" max="16134" width="21.83203125" style="271" customWidth="1"/>
    <col min="16135" max="16135" width="3.1640625" style="271" customWidth="1"/>
    <col min="16136" max="16136" width="31.1640625" style="271" customWidth="1"/>
    <col min="16137" max="16384" width="9.33203125" style="271"/>
  </cols>
  <sheetData>
    <row r="1" spans="1:12" s="9" customFormat="1">
      <c r="A1" s="54"/>
      <c r="C1" s="55"/>
      <c r="D1" s="55"/>
      <c r="E1" s="55"/>
      <c r="F1" s="55"/>
      <c r="G1" s="55"/>
      <c r="I1" s="56"/>
      <c r="L1" s="503">
        <v>42447</v>
      </c>
    </row>
    <row r="2" spans="1:12" s="9" customFormat="1">
      <c r="A2" s="54"/>
      <c r="C2" s="55"/>
      <c r="D2" s="55"/>
      <c r="E2" s="55"/>
      <c r="F2" s="55"/>
      <c r="G2" s="55"/>
      <c r="H2" s="56"/>
      <c r="I2" s="435"/>
    </row>
    <row r="3" spans="1:12" s="2" customFormat="1">
      <c r="A3" s="68" t="s">
        <v>884</v>
      </c>
      <c r="B3" s="68"/>
      <c r="C3" s="68"/>
      <c r="D3" s="68"/>
      <c r="E3" s="68"/>
      <c r="F3" s="68"/>
      <c r="G3" s="68"/>
      <c r="H3" s="68"/>
      <c r="I3" s="374"/>
      <c r="J3" s="194"/>
      <c r="K3" s="194"/>
      <c r="L3" s="194"/>
    </row>
    <row r="4" spans="1:12">
      <c r="A4" s="374" t="s">
        <v>501</v>
      </c>
      <c r="B4" s="374"/>
      <c r="C4" s="374"/>
      <c r="D4" s="374"/>
      <c r="E4" s="374"/>
      <c r="F4" s="374"/>
      <c r="G4" s="374"/>
      <c r="H4" s="374"/>
      <c r="I4" s="374"/>
    </row>
    <row r="5" spans="1:12">
      <c r="A5" s="373"/>
      <c r="B5" s="274"/>
      <c r="C5" s="274"/>
      <c r="D5" s="274"/>
      <c r="E5" s="274"/>
      <c r="F5" s="274"/>
      <c r="G5" s="274"/>
      <c r="H5" s="274"/>
      <c r="I5" s="373"/>
    </row>
    <row r="6" spans="1:12">
      <c r="B6" s="272"/>
      <c r="C6" s="272"/>
      <c r="D6" s="272"/>
      <c r="E6" s="272"/>
      <c r="F6" s="272"/>
      <c r="G6" s="272"/>
      <c r="H6" s="272"/>
      <c r="J6" s="273"/>
    </row>
    <row r="7" spans="1:12" ht="18.75">
      <c r="B7" s="274" t="s">
        <v>2206</v>
      </c>
      <c r="C7" s="275"/>
      <c r="D7" s="274" t="s">
        <v>2208</v>
      </c>
      <c r="E7" s="275"/>
      <c r="F7" s="276" t="s">
        <v>2209</v>
      </c>
      <c r="G7" s="275"/>
      <c r="H7" s="274" t="s">
        <v>502</v>
      </c>
    </row>
    <row r="8" spans="1:12">
      <c r="B8" s="277" t="s">
        <v>291</v>
      </c>
      <c r="C8" s="278"/>
      <c r="D8" s="277" t="s">
        <v>292</v>
      </c>
      <c r="E8" s="278"/>
      <c r="F8" s="279" t="s">
        <v>293</v>
      </c>
      <c r="G8" s="278"/>
      <c r="H8" s="280" t="s">
        <v>503</v>
      </c>
    </row>
    <row r="9" spans="1:12" s="416" customFormat="1">
      <c r="B9" s="476"/>
      <c r="C9" s="278"/>
      <c r="D9" s="476"/>
      <c r="E9" s="278"/>
      <c r="F9" s="477"/>
      <c r="G9" s="278"/>
      <c r="H9" s="478"/>
    </row>
    <row r="10" spans="1:12">
      <c r="B10" s="281">
        <f>'Bloomberg DVD Yield EPS Growth'!E5/100</f>
        <v>2.2063000000000003E-2</v>
      </c>
      <c r="C10" s="282"/>
      <c r="D10" s="281">
        <f>'Bloomberg DVD Yield EPS Growth'!E6/100</f>
        <v>7.2900000000000006E-2</v>
      </c>
      <c r="E10" s="282"/>
      <c r="F10" s="281">
        <f>VLOOKUP($L$1,'30 Year Treasuries Daily'!$A$1:$B$20118,2,FALSE)/100</f>
        <v>2.6800000000000001E-2</v>
      </c>
      <c r="G10" s="283"/>
      <c r="H10" s="281">
        <f>B10*(1+D10)+D10-F10</f>
        <v>6.9771392700000004E-2</v>
      </c>
    </row>
    <row r="11" spans="1:12">
      <c r="F11" s="281"/>
    </row>
    <row r="12" spans="1:12">
      <c r="A12" s="275" t="s">
        <v>272</v>
      </c>
    </row>
    <row r="13" spans="1:12" ht="18.75" customHeight="1">
      <c r="A13" s="284">
        <v>1</v>
      </c>
      <c r="B13" s="409" t="s">
        <v>7092</v>
      </c>
      <c r="C13" s="285"/>
      <c r="D13" s="285"/>
      <c r="E13" s="285"/>
      <c r="F13" s="285"/>
      <c r="G13" s="285"/>
      <c r="H13" s="285"/>
    </row>
    <row r="14" spans="1:12" s="416" customFormat="1" ht="18.75" customHeight="1">
      <c r="A14" s="417"/>
      <c r="B14" s="418" t="s">
        <v>888</v>
      </c>
      <c r="C14" s="419"/>
      <c r="D14" s="419"/>
      <c r="E14" s="419"/>
      <c r="F14" s="419"/>
      <c r="G14" s="419"/>
      <c r="H14" s="419"/>
    </row>
    <row r="15" spans="1:12" ht="18.75" customHeight="1">
      <c r="A15" s="284">
        <v>2</v>
      </c>
      <c r="B15" s="286" t="s">
        <v>733</v>
      </c>
      <c r="C15" s="285"/>
      <c r="D15" s="285"/>
      <c r="E15" s="285"/>
      <c r="F15" s="285"/>
      <c r="G15" s="285"/>
      <c r="H15" s="285"/>
      <c r="I15" s="271" t="s">
        <v>254</v>
      </c>
    </row>
    <row r="16" spans="1:12" ht="18.75" customHeight="1">
      <c r="A16" s="284"/>
      <c r="B16" s="286" t="s">
        <v>7093</v>
      </c>
      <c r="C16" s="285"/>
      <c r="D16" s="285"/>
      <c r="E16" s="285"/>
      <c r="F16" s="285"/>
      <c r="G16" s="285"/>
      <c r="H16" s="285"/>
    </row>
    <row r="17" spans="1:8" ht="18.75" customHeight="1">
      <c r="A17" s="284">
        <v>3</v>
      </c>
      <c r="B17" s="336" t="s">
        <v>7094</v>
      </c>
      <c r="C17" s="287"/>
      <c r="D17" s="287"/>
      <c r="E17" s="287"/>
      <c r="F17" s="287"/>
      <c r="G17" s="287"/>
      <c r="H17" s="287"/>
    </row>
  </sheetData>
  <printOptions horizontalCentered="1"/>
  <pageMargins left="0.7" right="0.7" top="0.75" bottom="0.75" header="0.3" footer="0.3"/>
  <pageSetup fitToHeight="0" orientation="landscape" r:id="rId1"/>
  <headerFooter>
    <oddHeader xml:space="preserve">&amp;R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R47"/>
  <sheetViews>
    <sheetView view="pageBreakPreview" zoomScale="70" zoomScaleNormal="85" zoomScaleSheetLayoutView="70" zoomScalePageLayoutView="70" workbookViewId="0">
      <selection activeCell="L1" sqref="L1"/>
    </sheetView>
  </sheetViews>
  <sheetFormatPr defaultRowHeight="15.75"/>
  <cols>
    <col min="1" max="1" width="4.6640625" style="106" customWidth="1"/>
    <col min="2" max="2" width="47.33203125" style="58" customWidth="1"/>
    <col min="3" max="3" width="2.1640625" style="58" customWidth="1"/>
    <col min="4" max="4" width="9.1640625" style="58" bestFit="1" customWidth="1"/>
    <col min="5" max="5" width="2.1640625" style="58" customWidth="1"/>
    <col min="6" max="6" width="24.1640625" style="58" customWidth="1"/>
    <col min="7" max="7" width="2.1640625" style="58" customWidth="1"/>
    <col min="8" max="8" width="13.33203125" style="58" customWidth="1"/>
    <col min="9" max="9" width="2.1640625" style="58" customWidth="1"/>
    <col min="10" max="10" width="30.1640625" style="58" customWidth="1"/>
    <col min="11" max="11" width="2.1640625" style="58" customWidth="1"/>
    <col min="12" max="12" width="27.5" style="58" customWidth="1"/>
    <col min="13" max="13" width="2.1640625" customWidth="1"/>
    <col min="14" max="14" width="13.5" customWidth="1"/>
    <col min="15" max="15" width="2.5" customWidth="1"/>
    <col min="16" max="16" width="28.33203125" customWidth="1"/>
    <col min="17" max="256" width="9.33203125" style="58"/>
    <col min="257" max="257" width="5.6640625" style="58" customWidth="1"/>
    <col min="258" max="258" width="40.6640625" style="58" customWidth="1"/>
    <col min="259" max="259" width="2.5" style="58" customWidth="1"/>
    <col min="260" max="260" width="9.1640625" style="58" bestFit="1" customWidth="1"/>
    <col min="261" max="261" width="2.5" style="58" customWidth="1"/>
    <col min="262" max="262" width="24.1640625" style="58" customWidth="1"/>
    <col min="263" max="263" width="2.5" style="58" customWidth="1"/>
    <col min="264" max="264" width="13.33203125" style="58" customWidth="1"/>
    <col min="265" max="265" width="2.5" style="58" customWidth="1"/>
    <col min="266" max="266" width="30.1640625" style="58" customWidth="1"/>
    <col min="267" max="267" width="2.5" style="58" customWidth="1"/>
    <col min="268" max="268" width="27.5" style="58" customWidth="1"/>
    <col min="269" max="269" width="11" style="58" customWidth="1"/>
    <col min="270" max="270" width="13.5" style="58" customWidth="1"/>
    <col min="271" max="512" width="9.33203125" style="58"/>
    <col min="513" max="513" width="5.6640625" style="58" customWidth="1"/>
    <col min="514" max="514" width="40.6640625" style="58" customWidth="1"/>
    <col min="515" max="515" width="2.5" style="58" customWidth="1"/>
    <col min="516" max="516" width="9.1640625" style="58" bestFit="1" customWidth="1"/>
    <col min="517" max="517" width="2.5" style="58" customWidth="1"/>
    <col min="518" max="518" width="24.1640625" style="58" customWidth="1"/>
    <col min="519" max="519" width="2.5" style="58" customWidth="1"/>
    <col min="520" max="520" width="13.33203125" style="58" customWidth="1"/>
    <col min="521" max="521" width="2.5" style="58" customWidth="1"/>
    <col min="522" max="522" width="30.1640625" style="58" customWidth="1"/>
    <col min="523" max="523" width="2.5" style="58" customWidth="1"/>
    <col min="524" max="524" width="27.5" style="58" customWidth="1"/>
    <col min="525" max="525" width="11" style="58" customWidth="1"/>
    <col min="526" max="526" width="13.5" style="58" customWidth="1"/>
    <col min="527" max="768" width="9.33203125" style="58"/>
    <col min="769" max="769" width="5.6640625" style="58" customWidth="1"/>
    <col min="770" max="770" width="40.6640625" style="58" customWidth="1"/>
    <col min="771" max="771" width="2.5" style="58" customWidth="1"/>
    <col min="772" max="772" width="9.1640625" style="58" bestFit="1" customWidth="1"/>
    <col min="773" max="773" width="2.5" style="58" customWidth="1"/>
    <col min="774" max="774" width="24.1640625" style="58" customWidth="1"/>
    <col min="775" max="775" width="2.5" style="58" customWidth="1"/>
    <col min="776" max="776" width="13.33203125" style="58" customWidth="1"/>
    <col min="777" max="777" width="2.5" style="58" customWidth="1"/>
    <col min="778" max="778" width="30.1640625" style="58" customWidth="1"/>
    <col min="779" max="779" width="2.5" style="58" customWidth="1"/>
    <col min="780" max="780" width="27.5" style="58" customWidth="1"/>
    <col min="781" max="781" width="11" style="58" customWidth="1"/>
    <col min="782" max="782" width="13.5" style="58" customWidth="1"/>
    <col min="783" max="1024" width="9.33203125" style="58"/>
    <col min="1025" max="1025" width="5.6640625" style="58" customWidth="1"/>
    <col min="1026" max="1026" width="40.6640625" style="58" customWidth="1"/>
    <col min="1027" max="1027" width="2.5" style="58" customWidth="1"/>
    <col min="1028" max="1028" width="9.1640625" style="58" bestFit="1" customWidth="1"/>
    <col min="1029" max="1029" width="2.5" style="58" customWidth="1"/>
    <col min="1030" max="1030" width="24.1640625" style="58" customWidth="1"/>
    <col min="1031" max="1031" width="2.5" style="58" customWidth="1"/>
    <col min="1032" max="1032" width="13.33203125" style="58" customWidth="1"/>
    <col min="1033" max="1033" width="2.5" style="58" customWidth="1"/>
    <col min="1034" max="1034" width="30.1640625" style="58" customWidth="1"/>
    <col min="1035" max="1035" width="2.5" style="58" customWidth="1"/>
    <col min="1036" max="1036" width="27.5" style="58" customWidth="1"/>
    <col min="1037" max="1037" width="11" style="58" customWidth="1"/>
    <col min="1038" max="1038" width="13.5" style="58" customWidth="1"/>
    <col min="1039" max="1280" width="9.33203125" style="58"/>
    <col min="1281" max="1281" width="5.6640625" style="58" customWidth="1"/>
    <col min="1282" max="1282" width="40.6640625" style="58" customWidth="1"/>
    <col min="1283" max="1283" width="2.5" style="58" customWidth="1"/>
    <col min="1284" max="1284" width="9.1640625" style="58" bestFit="1" customWidth="1"/>
    <col min="1285" max="1285" width="2.5" style="58" customWidth="1"/>
    <col min="1286" max="1286" width="24.1640625" style="58" customWidth="1"/>
    <col min="1287" max="1287" width="2.5" style="58" customWidth="1"/>
    <col min="1288" max="1288" width="13.33203125" style="58" customWidth="1"/>
    <col min="1289" max="1289" width="2.5" style="58" customWidth="1"/>
    <col min="1290" max="1290" width="30.1640625" style="58" customWidth="1"/>
    <col min="1291" max="1291" width="2.5" style="58" customWidth="1"/>
    <col min="1292" max="1292" width="27.5" style="58" customWidth="1"/>
    <col min="1293" max="1293" width="11" style="58" customWidth="1"/>
    <col min="1294" max="1294" width="13.5" style="58" customWidth="1"/>
    <col min="1295" max="1536" width="9.33203125" style="58"/>
    <col min="1537" max="1537" width="5.6640625" style="58" customWidth="1"/>
    <col min="1538" max="1538" width="40.6640625" style="58" customWidth="1"/>
    <col min="1539" max="1539" width="2.5" style="58" customWidth="1"/>
    <col min="1540" max="1540" width="9.1640625" style="58" bestFit="1" customWidth="1"/>
    <col min="1541" max="1541" width="2.5" style="58" customWidth="1"/>
    <col min="1542" max="1542" width="24.1640625" style="58" customWidth="1"/>
    <col min="1543" max="1543" width="2.5" style="58" customWidth="1"/>
    <col min="1544" max="1544" width="13.33203125" style="58" customWidth="1"/>
    <col min="1545" max="1545" width="2.5" style="58" customWidth="1"/>
    <col min="1546" max="1546" width="30.1640625" style="58" customWidth="1"/>
    <col min="1547" max="1547" width="2.5" style="58" customWidth="1"/>
    <col min="1548" max="1548" width="27.5" style="58" customWidth="1"/>
    <col min="1549" max="1549" width="11" style="58" customWidth="1"/>
    <col min="1550" max="1550" width="13.5" style="58" customWidth="1"/>
    <col min="1551" max="1792" width="9.33203125" style="58"/>
    <col min="1793" max="1793" width="5.6640625" style="58" customWidth="1"/>
    <col min="1794" max="1794" width="40.6640625" style="58" customWidth="1"/>
    <col min="1795" max="1795" width="2.5" style="58" customWidth="1"/>
    <col min="1796" max="1796" width="9.1640625" style="58" bestFit="1" customWidth="1"/>
    <col min="1797" max="1797" width="2.5" style="58" customWidth="1"/>
    <col min="1798" max="1798" width="24.1640625" style="58" customWidth="1"/>
    <col min="1799" max="1799" width="2.5" style="58" customWidth="1"/>
    <col min="1800" max="1800" width="13.33203125" style="58" customWidth="1"/>
    <col min="1801" max="1801" width="2.5" style="58" customWidth="1"/>
    <col min="1802" max="1802" width="30.1640625" style="58" customWidth="1"/>
    <col min="1803" max="1803" width="2.5" style="58" customWidth="1"/>
    <col min="1804" max="1804" width="27.5" style="58" customWidth="1"/>
    <col min="1805" max="1805" width="11" style="58" customWidth="1"/>
    <col min="1806" max="1806" width="13.5" style="58" customWidth="1"/>
    <col min="1807" max="2048" width="9.33203125" style="58"/>
    <col min="2049" max="2049" width="5.6640625" style="58" customWidth="1"/>
    <col min="2050" max="2050" width="40.6640625" style="58" customWidth="1"/>
    <col min="2051" max="2051" width="2.5" style="58" customWidth="1"/>
    <col min="2052" max="2052" width="9.1640625" style="58" bestFit="1" customWidth="1"/>
    <col min="2053" max="2053" width="2.5" style="58" customWidth="1"/>
    <col min="2054" max="2054" width="24.1640625" style="58" customWidth="1"/>
    <col min="2055" max="2055" width="2.5" style="58" customWidth="1"/>
    <col min="2056" max="2056" width="13.33203125" style="58" customWidth="1"/>
    <col min="2057" max="2057" width="2.5" style="58" customWidth="1"/>
    <col min="2058" max="2058" width="30.1640625" style="58" customWidth="1"/>
    <col min="2059" max="2059" width="2.5" style="58" customWidth="1"/>
    <col min="2060" max="2060" width="27.5" style="58" customWidth="1"/>
    <col min="2061" max="2061" width="11" style="58" customWidth="1"/>
    <col min="2062" max="2062" width="13.5" style="58" customWidth="1"/>
    <col min="2063" max="2304" width="9.33203125" style="58"/>
    <col min="2305" max="2305" width="5.6640625" style="58" customWidth="1"/>
    <col min="2306" max="2306" width="40.6640625" style="58" customWidth="1"/>
    <col min="2307" max="2307" width="2.5" style="58" customWidth="1"/>
    <col min="2308" max="2308" width="9.1640625" style="58" bestFit="1" customWidth="1"/>
    <col min="2309" max="2309" width="2.5" style="58" customWidth="1"/>
    <col min="2310" max="2310" width="24.1640625" style="58" customWidth="1"/>
    <col min="2311" max="2311" width="2.5" style="58" customWidth="1"/>
    <col min="2312" max="2312" width="13.33203125" style="58" customWidth="1"/>
    <col min="2313" max="2313" width="2.5" style="58" customWidth="1"/>
    <col min="2314" max="2314" width="30.1640625" style="58" customWidth="1"/>
    <col min="2315" max="2315" width="2.5" style="58" customWidth="1"/>
    <col min="2316" max="2316" width="27.5" style="58" customWidth="1"/>
    <col min="2317" max="2317" width="11" style="58" customWidth="1"/>
    <col min="2318" max="2318" width="13.5" style="58" customWidth="1"/>
    <col min="2319" max="2560" width="9.33203125" style="58"/>
    <col min="2561" max="2561" width="5.6640625" style="58" customWidth="1"/>
    <col min="2562" max="2562" width="40.6640625" style="58" customWidth="1"/>
    <col min="2563" max="2563" width="2.5" style="58" customWidth="1"/>
    <col min="2564" max="2564" width="9.1640625" style="58" bestFit="1" customWidth="1"/>
    <col min="2565" max="2565" width="2.5" style="58" customWidth="1"/>
    <col min="2566" max="2566" width="24.1640625" style="58" customWidth="1"/>
    <col min="2567" max="2567" width="2.5" style="58" customWidth="1"/>
    <col min="2568" max="2568" width="13.33203125" style="58" customWidth="1"/>
    <col min="2569" max="2569" width="2.5" style="58" customWidth="1"/>
    <col min="2570" max="2570" width="30.1640625" style="58" customWidth="1"/>
    <col min="2571" max="2571" width="2.5" style="58" customWidth="1"/>
    <col min="2572" max="2572" width="27.5" style="58" customWidth="1"/>
    <col min="2573" max="2573" width="11" style="58" customWidth="1"/>
    <col min="2574" max="2574" width="13.5" style="58" customWidth="1"/>
    <col min="2575" max="2816" width="9.33203125" style="58"/>
    <col min="2817" max="2817" width="5.6640625" style="58" customWidth="1"/>
    <col min="2818" max="2818" width="40.6640625" style="58" customWidth="1"/>
    <col min="2819" max="2819" width="2.5" style="58" customWidth="1"/>
    <col min="2820" max="2820" width="9.1640625" style="58" bestFit="1" customWidth="1"/>
    <col min="2821" max="2821" width="2.5" style="58" customWidth="1"/>
    <col min="2822" max="2822" width="24.1640625" style="58" customWidth="1"/>
    <col min="2823" max="2823" width="2.5" style="58" customWidth="1"/>
    <col min="2824" max="2824" width="13.33203125" style="58" customWidth="1"/>
    <col min="2825" max="2825" width="2.5" style="58" customWidth="1"/>
    <col min="2826" max="2826" width="30.1640625" style="58" customWidth="1"/>
    <col min="2827" max="2827" width="2.5" style="58" customWidth="1"/>
    <col min="2828" max="2828" width="27.5" style="58" customWidth="1"/>
    <col min="2829" max="2829" width="11" style="58" customWidth="1"/>
    <col min="2830" max="2830" width="13.5" style="58" customWidth="1"/>
    <col min="2831" max="3072" width="9.33203125" style="58"/>
    <col min="3073" max="3073" width="5.6640625" style="58" customWidth="1"/>
    <col min="3074" max="3074" width="40.6640625" style="58" customWidth="1"/>
    <col min="3075" max="3075" width="2.5" style="58" customWidth="1"/>
    <col min="3076" max="3076" width="9.1640625" style="58" bestFit="1" customWidth="1"/>
    <col min="3077" max="3077" width="2.5" style="58" customWidth="1"/>
    <col min="3078" max="3078" width="24.1640625" style="58" customWidth="1"/>
    <col min="3079" max="3079" width="2.5" style="58" customWidth="1"/>
    <col min="3080" max="3080" width="13.33203125" style="58" customWidth="1"/>
    <col min="3081" max="3081" width="2.5" style="58" customWidth="1"/>
    <col min="3082" max="3082" width="30.1640625" style="58" customWidth="1"/>
    <col min="3083" max="3083" width="2.5" style="58" customWidth="1"/>
    <col min="3084" max="3084" width="27.5" style="58" customWidth="1"/>
    <col min="3085" max="3085" width="11" style="58" customWidth="1"/>
    <col min="3086" max="3086" width="13.5" style="58" customWidth="1"/>
    <col min="3087" max="3328" width="9.33203125" style="58"/>
    <col min="3329" max="3329" width="5.6640625" style="58" customWidth="1"/>
    <col min="3330" max="3330" width="40.6640625" style="58" customWidth="1"/>
    <col min="3331" max="3331" width="2.5" style="58" customWidth="1"/>
    <col min="3332" max="3332" width="9.1640625" style="58" bestFit="1" customWidth="1"/>
    <col min="3333" max="3333" width="2.5" style="58" customWidth="1"/>
    <col min="3334" max="3334" width="24.1640625" style="58" customWidth="1"/>
    <col min="3335" max="3335" width="2.5" style="58" customWidth="1"/>
    <col min="3336" max="3336" width="13.33203125" style="58" customWidth="1"/>
    <col min="3337" max="3337" width="2.5" style="58" customWidth="1"/>
    <col min="3338" max="3338" width="30.1640625" style="58" customWidth="1"/>
    <col min="3339" max="3339" width="2.5" style="58" customWidth="1"/>
    <col min="3340" max="3340" width="27.5" style="58" customWidth="1"/>
    <col min="3341" max="3341" width="11" style="58" customWidth="1"/>
    <col min="3342" max="3342" width="13.5" style="58" customWidth="1"/>
    <col min="3343" max="3584" width="9.33203125" style="58"/>
    <col min="3585" max="3585" width="5.6640625" style="58" customWidth="1"/>
    <col min="3586" max="3586" width="40.6640625" style="58" customWidth="1"/>
    <col min="3587" max="3587" width="2.5" style="58" customWidth="1"/>
    <col min="3588" max="3588" width="9.1640625" style="58" bestFit="1" customWidth="1"/>
    <col min="3589" max="3589" width="2.5" style="58" customWidth="1"/>
    <col min="3590" max="3590" width="24.1640625" style="58" customWidth="1"/>
    <col min="3591" max="3591" width="2.5" style="58" customWidth="1"/>
    <col min="3592" max="3592" width="13.33203125" style="58" customWidth="1"/>
    <col min="3593" max="3593" width="2.5" style="58" customWidth="1"/>
    <col min="3594" max="3594" width="30.1640625" style="58" customWidth="1"/>
    <col min="3595" max="3595" width="2.5" style="58" customWidth="1"/>
    <col min="3596" max="3596" width="27.5" style="58" customWidth="1"/>
    <col min="3597" max="3597" width="11" style="58" customWidth="1"/>
    <col min="3598" max="3598" width="13.5" style="58" customWidth="1"/>
    <col min="3599" max="3840" width="9.33203125" style="58"/>
    <col min="3841" max="3841" width="5.6640625" style="58" customWidth="1"/>
    <col min="3842" max="3842" width="40.6640625" style="58" customWidth="1"/>
    <col min="3843" max="3843" width="2.5" style="58" customWidth="1"/>
    <col min="3844" max="3844" width="9.1640625" style="58" bestFit="1" customWidth="1"/>
    <col min="3845" max="3845" width="2.5" style="58" customWidth="1"/>
    <col min="3846" max="3846" width="24.1640625" style="58" customWidth="1"/>
    <col min="3847" max="3847" width="2.5" style="58" customWidth="1"/>
    <col min="3848" max="3848" width="13.33203125" style="58" customWidth="1"/>
    <col min="3849" max="3849" width="2.5" style="58" customWidth="1"/>
    <col min="3850" max="3850" width="30.1640625" style="58" customWidth="1"/>
    <col min="3851" max="3851" width="2.5" style="58" customWidth="1"/>
    <col min="3852" max="3852" width="27.5" style="58" customWidth="1"/>
    <col min="3853" max="3853" width="11" style="58" customWidth="1"/>
    <col min="3854" max="3854" width="13.5" style="58" customWidth="1"/>
    <col min="3855" max="4096" width="9.33203125" style="58"/>
    <col min="4097" max="4097" width="5.6640625" style="58" customWidth="1"/>
    <col min="4098" max="4098" width="40.6640625" style="58" customWidth="1"/>
    <col min="4099" max="4099" width="2.5" style="58" customWidth="1"/>
    <col min="4100" max="4100" width="9.1640625" style="58" bestFit="1" customWidth="1"/>
    <col min="4101" max="4101" width="2.5" style="58" customWidth="1"/>
    <col min="4102" max="4102" width="24.1640625" style="58" customWidth="1"/>
    <col min="4103" max="4103" width="2.5" style="58" customWidth="1"/>
    <col min="4104" max="4104" width="13.33203125" style="58" customWidth="1"/>
    <col min="4105" max="4105" width="2.5" style="58" customWidth="1"/>
    <col min="4106" max="4106" width="30.1640625" style="58" customWidth="1"/>
    <col min="4107" max="4107" width="2.5" style="58" customWidth="1"/>
    <col min="4108" max="4108" width="27.5" style="58" customWidth="1"/>
    <col min="4109" max="4109" width="11" style="58" customWidth="1"/>
    <col min="4110" max="4110" width="13.5" style="58" customWidth="1"/>
    <col min="4111" max="4352" width="9.33203125" style="58"/>
    <col min="4353" max="4353" width="5.6640625" style="58" customWidth="1"/>
    <col min="4354" max="4354" width="40.6640625" style="58" customWidth="1"/>
    <col min="4355" max="4355" width="2.5" style="58" customWidth="1"/>
    <col min="4356" max="4356" width="9.1640625" style="58" bestFit="1" customWidth="1"/>
    <col min="4357" max="4357" width="2.5" style="58" customWidth="1"/>
    <col min="4358" max="4358" width="24.1640625" style="58" customWidth="1"/>
    <col min="4359" max="4359" width="2.5" style="58" customWidth="1"/>
    <col min="4360" max="4360" width="13.33203125" style="58" customWidth="1"/>
    <col min="4361" max="4361" width="2.5" style="58" customWidth="1"/>
    <col min="4362" max="4362" width="30.1640625" style="58" customWidth="1"/>
    <col min="4363" max="4363" width="2.5" style="58" customWidth="1"/>
    <col min="4364" max="4364" width="27.5" style="58" customWidth="1"/>
    <col min="4365" max="4365" width="11" style="58" customWidth="1"/>
    <col min="4366" max="4366" width="13.5" style="58" customWidth="1"/>
    <col min="4367" max="4608" width="9.33203125" style="58"/>
    <col min="4609" max="4609" width="5.6640625" style="58" customWidth="1"/>
    <col min="4610" max="4610" width="40.6640625" style="58" customWidth="1"/>
    <col min="4611" max="4611" width="2.5" style="58" customWidth="1"/>
    <col min="4612" max="4612" width="9.1640625" style="58" bestFit="1" customWidth="1"/>
    <col min="4613" max="4613" width="2.5" style="58" customWidth="1"/>
    <col min="4614" max="4614" width="24.1640625" style="58" customWidth="1"/>
    <col min="4615" max="4615" width="2.5" style="58" customWidth="1"/>
    <col min="4616" max="4616" width="13.33203125" style="58" customWidth="1"/>
    <col min="4617" max="4617" width="2.5" style="58" customWidth="1"/>
    <col min="4618" max="4618" width="30.1640625" style="58" customWidth="1"/>
    <col min="4619" max="4619" width="2.5" style="58" customWidth="1"/>
    <col min="4620" max="4620" width="27.5" style="58" customWidth="1"/>
    <col min="4621" max="4621" width="11" style="58" customWidth="1"/>
    <col min="4622" max="4622" width="13.5" style="58" customWidth="1"/>
    <col min="4623" max="4864" width="9.33203125" style="58"/>
    <col min="4865" max="4865" width="5.6640625" style="58" customWidth="1"/>
    <col min="4866" max="4866" width="40.6640625" style="58" customWidth="1"/>
    <col min="4867" max="4867" width="2.5" style="58" customWidth="1"/>
    <col min="4868" max="4868" width="9.1640625" style="58" bestFit="1" customWidth="1"/>
    <col min="4869" max="4869" width="2.5" style="58" customWidth="1"/>
    <col min="4870" max="4870" width="24.1640625" style="58" customWidth="1"/>
    <col min="4871" max="4871" width="2.5" style="58" customWidth="1"/>
    <col min="4872" max="4872" width="13.33203125" style="58" customWidth="1"/>
    <col min="4873" max="4873" width="2.5" style="58" customWidth="1"/>
    <col min="4874" max="4874" width="30.1640625" style="58" customWidth="1"/>
    <col min="4875" max="4875" width="2.5" style="58" customWidth="1"/>
    <col min="4876" max="4876" width="27.5" style="58" customWidth="1"/>
    <col min="4877" max="4877" width="11" style="58" customWidth="1"/>
    <col min="4878" max="4878" width="13.5" style="58" customWidth="1"/>
    <col min="4879" max="5120" width="9.33203125" style="58"/>
    <col min="5121" max="5121" width="5.6640625" style="58" customWidth="1"/>
    <col min="5122" max="5122" width="40.6640625" style="58" customWidth="1"/>
    <col min="5123" max="5123" width="2.5" style="58" customWidth="1"/>
    <col min="5124" max="5124" width="9.1640625" style="58" bestFit="1" customWidth="1"/>
    <col min="5125" max="5125" width="2.5" style="58" customWidth="1"/>
    <col min="5126" max="5126" width="24.1640625" style="58" customWidth="1"/>
    <col min="5127" max="5127" width="2.5" style="58" customWidth="1"/>
    <col min="5128" max="5128" width="13.33203125" style="58" customWidth="1"/>
    <col min="5129" max="5129" width="2.5" style="58" customWidth="1"/>
    <col min="5130" max="5130" width="30.1640625" style="58" customWidth="1"/>
    <col min="5131" max="5131" width="2.5" style="58" customWidth="1"/>
    <col min="5132" max="5132" width="27.5" style="58" customWidth="1"/>
    <col min="5133" max="5133" width="11" style="58" customWidth="1"/>
    <col min="5134" max="5134" width="13.5" style="58" customWidth="1"/>
    <col min="5135" max="5376" width="9.33203125" style="58"/>
    <col min="5377" max="5377" width="5.6640625" style="58" customWidth="1"/>
    <col min="5378" max="5378" width="40.6640625" style="58" customWidth="1"/>
    <col min="5379" max="5379" width="2.5" style="58" customWidth="1"/>
    <col min="5380" max="5380" width="9.1640625" style="58" bestFit="1" customWidth="1"/>
    <col min="5381" max="5381" width="2.5" style="58" customWidth="1"/>
    <col min="5382" max="5382" width="24.1640625" style="58" customWidth="1"/>
    <col min="5383" max="5383" width="2.5" style="58" customWidth="1"/>
    <col min="5384" max="5384" width="13.33203125" style="58" customWidth="1"/>
    <col min="5385" max="5385" width="2.5" style="58" customWidth="1"/>
    <col min="5386" max="5386" width="30.1640625" style="58" customWidth="1"/>
    <col min="5387" max="5387" width="2.5" style="58" customWidth="1"/>
    <col min="5388" max="5388" width="27.5" style="58" customWidth="1"/>
    <col min="5389" max="5389" width="11" style="58" customWidth="1"/>
    <col min="5390" max="5390" width="13.5" style="58" customWidth="1"/>
    <col min="5391" max="5632" width="9.33203125" style="58"/>
    <col min="5633" max="5633" width="5.6640625" style="58" customWidth="1"/>
    <col min="5634" max="5634" width="40.6640625" style="58" customWidth="1"/>
    <col min="5635" max="5635" width="2.5" style="58" customWidth="1"/>
    <col min="5636" max="5636" width="9.1640625" style="58" bestFit="1" customWidth="1"/>
    <col min="5637" max="5637" width="2.5" style="58" customWidth="1"/>
    <col min="5638" max="5638" width="24.1640625" style="58" customWidth="1"/>
    <col min="5639" max="5639" width="2.5" style="58" customWidth="1"/>
    <col min="5640" max="5640" width="13.33203125" style="58" customWidth="1"/>
    <col min="5641" max="5641" width="2.5" style="58" customWidth="1"/>
    <col min="5642" max="5642" width="30.1640625" style="58" customWidth="1"/>
    <col min="5643" max="5643" width="2.5" style="58" customWidth="1"/>
    <col min="5644" max="5644" width="27.5" style="58" customWidth="1"/>
    <col min="5645" max="5645" width="11" style="58" customWidth="1"/>
    <col min="5646" max="5646" width="13.5" style="58" customWidth="1"/>
    <col min="5647" max="5888" width="9.33203125" style="58"/>
    <col min="5889" max="5889" width="5.6640625" style="58" customWidth="1"/>
    <col min="5890" max="5890" width="40.6640625" style="58" customWidth="1"/>
    <col min="5891" max="5891" width="2.5" style="58" customWidth="1"/>
    <col min="5892" max="5892" width="9.1640625" style="58" bestFit="1" customWidth="1"/>
    <col min="5893" max="5893" width="2.5" style="58" customWidth="1"/>
    <col min="5894" max="5894" width="24.1640625" style="58" customWidth="1"/>
    <col min="5895" max="5895" width="2.5" style="58" customWidth="1"/>
    <col min="5896" max="5896" width="13.33203125" style="58" customWidth="1"/>
    <col min="5897" max="5897" width="2.5" style="58" customWidth="1"/>
    <col min="5898" max="5898" width="30.1640625" style="58" customWidth="1"/>
    <col min="5899" max="5899" width="2.5" style="58" customWidth="1"/>
    <col min="5900" max="5900" width="27.5" style="58" customWidth="1"/>
    <col min="5901" max="5901" width="11" style="58" customWidth="1"/>
    <col min="5902" max="5902" width="13.5" style="58" customWidth="1"/>
    <col min="5903" max="6144" width="9.33203125" style="58"/>
    <col min="6145" max="6145" width="5.6640625" style="58" customWidth="1"/>
    <col min="6146" max="6146" width="40.6640625" style="58" customWidth="1"/>
    <col min="6147" max="6147" width="2.5" style="58" customWidth="1"/>
    <col min="6148" max="6148" width="9.1640625" style="58" bestFit="1" customWidth="1"/>
    <col min="6149" max="6149" width="2.5" style="58" customWidth="1"/>
    <col min="6150" max="6150" width="24.1640625" style="58" customWidth="1"/>
    <col min="6151" max="6151" width="2.5" style="58" customWidth="1"/>
    <col min="6152" max="6152" width="13.33203125" style="58" customWidth="1"/>
    <col min="6153" max="6153" width="2.5" style="58" customWidth="1"/>
    <col min="6154" max="6154" width="30.1640625" style="58" customWidth="1"/>
    <col min="6155" max="6155" width="2.5" style="58" customWidth="1"/>
    <col min="6156" max="6156" width="27.5" style="58" customWidth="1"/>
    <col min="6157" max="6157" width="11" style="58" customWidth="1"/>
    <col min="6158" max="6158" width="13.5" style="58" customWidth="1"/>
    <col min="6159" max="6400" width="9.33203125" style="58"/>
    <col min="6401" max="6401" width="5.6640625" style="58" customWidth="1"/>
    <col min="6402" max="6402" width="40.6640625" style="58" customWidth="1"/>
    <col min="6403" max="6403" width="2.5" style="58" customWidth="1"/>
    <col min="6404" max="6404" width="9.1640625" style="58" bestFit="1" customWidth="1"/>
    <col min="6405" max="6405" width="2.5" style="58" customWidth="1"/>
    <col min="6406" max="6406" width="24.1640625" style="58" customWidth="1"/>
    <col min="6407" max="6407" width="2.5" style="58" customWidth="1"/>
    <col min="6408" max="6408" width="13.33203125" style="58" customWidth="1"/>
    <col min="6409" max="6409" width="2.5" style="58" customWidth="1"/>
    <col min="6410" max="6410" width="30.1640625" style="58" customWidth="1"/>
    <col min="6411" max="6411" width="2.5" style="58" customWidth="1"/>
    <col min="6412" max="6412" width="27.5" style="58" customWidth="1"/>
    <col min="6413" max="6413" width="11" style="58" customWidth="1"/>
    <col min="6414" max="6414" width="13.5" style="58" customWidth="1"/>
    <col min="6415" max="6656" width="9.33203125" style="58"/>
    <col min="6657" max="6657" width="5.6640625" style="58" customWidth="1"/>
    <col min="6658" max="6658" width="40.6640625" style="58" customWidth="1"/>
    <col min="6659" max="6659" width="2.5" style="58" customWidth="1"/>
    <col min="6660" max="6660" width="9.1640625" style="58" bestFit="1" customWidth="1"/>
    <col min="6661" max="6661" width="2.5" style="58" customWidth="1"/>
    <col min="6662" max="6662" width="24.1640625" style="58" customWidth="1"/>
    <col min="6663" max="6663" width="2.5" style="58" customWidth="1"/>
    <col min="6664" max="6664" width="13.33203125" style="58" customWidth="1"/>
    <col min="6665" max="6665" width="2.5" style="58" customWidth="1"/>
    <col min="6666" max="6666" width="30.1640625" style="58" customWidth="1"/>
    <col min="6667" max="6667" width="2.5" style="58" customWidth="1"/>
    <col min="6668" max="6668" width="27.5" style="58" customWidth="1"/>
    <col min="6669" max="6669" width="11" style="58" customWidth="1"/>
    <col min="6670" max="6670" width="13.5" style="58" customWidth="1"/>
    <col min="6671" max="6912" width="9.33203125" style="58"/>
    <col min="6913" max="6913" width="5.6640625" style="58" customWidth="1"/>
    <col min="6914" max="6914" width="40.6640625" style="58" customWidth="1"/>
    <col min="6915" max="6915" width="2.5" style="58" customWidth="1"/>
    <col min="6916" max="6916" width="9.1640625" style="58" bestFit="1" customWidth="1"/>
    <col min="6917" max="6917" width="2.5" style="58" customWidth="1"/>
    <col min="6918" max="6918" width="24.1640625" style="58" customWidth="1"/>
    <col min="6919" max="6919" width="2.5" style="58" customWidth="1"/>
    <col min="6920" max="6920" width="13.33203125" style="58" customWidth="1"/>
    <col min="6921" max="6921" width="2.5" style="58" customWidth="1"/>
    <col min="6922" max="6922" width="30.1640625" style="58" customWidth="1"/>
    <col min="6923" max="6923" width="2.5" style="58" customWidth="1"/>
    <col min="6924" max="6924" width="27.5" style="58" customWidth="1"/>
    <col min="6925" max="6925" width="11" style="58" customWidth="1"/>
    <col min="6926" max="6926" width="13.5" style="58" customWidth="1"/>
    <col min="6927" max="7168" width="9.33203125" style="58"/>
    <col min="7169" max="7169" width="5.6640625" style="58" customWidth="1"/>
    <col min="7170" max="7170" width="40.6640625" style="58" customWidth="1"/>
    <col min="7171" max="7171" width="2.5" style="58" customWidth="1"/>
    <col min="7172" max="7172" width="9.1640625" style="58" bestFit="1" customWidth="1"/>
    <col min="7173" max="7173" width="2.5" style="58" customWidth="1"/>
    <col min="7174" max="7174" width="24.1640625" style="58" customWidth="1"/>
    <col min="7175" max="7175" width="2.5" style="58" customWidth="1"/>
    <col min="7176" max="7176" width="13.33203125" style="58" customWidth="1"/>
    <col min="7177" max="7177" width="2.5" style="58" customWidth="1"/>
    <col min="7178" max="7178" width="30.1640625" style="58" customWidth="1"/>
    <col min="7179" max="7179" width="2.5" style="58" customWidth="1"/>
    <col min="7180" max="7180" width="27.5" style="58" customWidth="1"/>
    <col min="7181" max="7181" width="11" style="58" customWidth="1"/>
    <col min="7182" max="7182" width="13.5" style="58" customWidth="1"/>
    <col min="7183" max="7424" width="9.33203125" style="58"/>
    <col min="7425" max="7425" width="5.6640625" style="58" customWidth="1"/>
    <col min="7426" max="7426" width="40.6640625" style="58" customWidth="1"/>
    <col min="7427" max="7427" width="2.5" style="58" customWidth="1"/>
    <col min="7428" max="7428" width="9.1640625" style="58" bestFit="1" customWidth="1"/>
    <col min="7429" max="7429" width="2.5" style="58" customWidth="1"/>
    <col min="7430" max="7430" width="24.1640625" style="58" customWidth="1"/>
    <col min="7431" max="7431" width="2.5" style="58" customWidth="1"/>
    <col min="7432" max="7432" width="13.33203125" style="58" customWidth="1"/>
    <col min="7433" max="7433" width="2.5" style="58" customWidth="1"/>
    <col min="7434" max="7434" width="30.1640625" style="58" customWidth="1"/>
    <col min="7435" max="7435" width="2.5" style="58" customWidth="1"/>
    <col min="7436" max="7436" width="27.5" style="58" customWidth="1"/>
    <col min="7437" max="7437" width="11" style="58" customWidth="1"/>
    <col min="7438" max="7438" width="13.5" style="58" customWidth="1"/>
    <col min="7439" max="7680" width="9.33203125" style="58"/>
    <col min="7681" max="7681" width="5.6640625" style="58" customWidth="1"/>
    <col min="7682" max="7682" width="40.6640625" style="58" customWidth="1"/>
    <col min="7683" max="7683" width="2.5" style="58" customWidth="1"/>
    <col min="7684" max="7684" width="9.1640625" style="58" bestFit="1" customWidth="1"/>
    <col min="7685" max="7685" width="2.5" style="58" customWidth="1"/>
    <col min="7686" max="7686" width="24.1640625" style="58" customWidth="1"/>
    <col min="7687" max="7687" width="2.5" style="58" customWidth="1"/>
    <col min="7688" max="7688" width="13.33203125" style="58" customWidth="1"/>
    <col min="7689" max="7689" width="2.5" style="58" customWidth="1"/>
    <col min="7690" max="7690" width="30.1640625" style="58" customWidth="1"/>
    <col min="7691" max="7691" width="2.5" style="58" customWidth="1"/>
    <col min="7692" max="7692" width="27.5" style="58" customWidth="1"/>
    <col min="7693" max="7693" width="11" style="58" customWidth="1"/>
    <col min="7694" max="7694" width="13.5" style="58" customWidth="1"/>
    <col min="7695" max="7936" width="9.33203125" style="58"/>
    <col min="7937" max="7937" width="5.6640625" style="58" customWidth="1"/>
    <col min="7938" max="7938" width="40.6640625" style="58" customWidth="1"/>
    <col min="7939" max="7939" width="2.5" style="58" customWidth="1"/>
    <col min="7940" max="7940" width="9.1640625" style="58" bestFit="1" customWidth="1"/>
    <col min="7941" max="7941" width="2.5" style="58" customWidth="1"/>
    <col min="7942" max="7942" width="24.1640625" style="58" customWidth="1"/>
    <col min="7943" max="7943" width="2.5" style="58" customWidth="1"/>
    <col min="7944" max="7944" width="13.33203125" style="58" customWidth="1"/>
    <col min="7945" max="7945" width="2.5" style="58" customWidth="1"/>
    <col min="7946" max="7946" width="30.1640625" style="58" customWidth="1"/>
    <col min="7947" max="7947" width="2.5" style="58" customWidth="1"/>
    <col min="7948" max="7948" width="27.5" style="58" customWidth="1"/>
    <col min="7949" max="7949" width="11" style="58" customWidth="1"/>
    <col min="7950" max="7950" width="13.5" style="58" customWidth="1"/>
    <col min="7951" max="8192" width="9.33203125" style="58"/>
    <col min="8193" max="8193" width="5.6640625" style="58" customWidth="1"/>
    <col min="8194" max="8194" width="40.6640625" style="58" customWidth="1"/>
    <col min="8195" max="8195" width="2.5" style="58" customWidth="1"/>
    <col min="8196" max="8196" width="9.1640625" style="58" bestFit="1" customWidth="1"/>
    <col min="8197" max="8197" width="2.5" style="58" customWidth="1"/>
    <col min="8198" max="8198" width="24.1640625" style="58" customWidth="1"/>
    <col min="8199" max="8199" width="2.5" style="58" customWidth="1"/>
    <col min="8200" max="8200" width="13.33203125" style="58" customWidth="1"/>
    <col min="8201" max="8201" width="2.5" style="58" customWidth="1"/>
    <col min="8202" max="8202" width="30.1640625" style="58" customWidth="1"/>
    <col min="8203" max="8203" width="2.5" style="58" customWidth="1"/>
    <col min="8204" max="8204" width="27.5" style="58" customWidth="1"/>
    <col min="8205" max="8205" width="11" style="58" customWidth="1"/>
    <col min="8206" max="8206" width="13.5" style="58" customWidth="1"/>
    <col min="8207" max="8448" width="9.33203125" style="58"/>
    <col min="8449" max="8449" width="5.6640625" style="58" customWidth="1"/>
    <col min="8450" max="8450" width="40.6640625" style="58" customWidth="1"/>
    <col min="8451" max="8451" width="2.5" style="58" customWidth="1"/>
    <col min="8452" max="8452" width="9.1640625" style="58" bestFit="1" customWidth="1"/>
    <col min="8453" max="8453" width="2.5" style="58" customWidth="1"/>
    <col min="8454" max="8454" width="24.1640625" style="58" customWidth="1"/>
    <col min="8455" max="8455" width="2.5" style="58" customWidth="1"/>
    <col min="8456" max="8456" width="13.33203125" style="58" customWidth="1"/>
    <col min="8457" max="8457" width="2.5" style="58" customWidth="1"/>
    <col min="8458" max="8458" width="30.1640625" style="58" customWidth="1"/>
    <col min="8459" max="8459" width="2.5" style="58" customWidth="1"/>
    <col min="8460" max="8460" width="27.5" style="58" customWidth="1"/>
    <col min="8461" max="8461" width="11" style="58" customWidth="1"/>
    <col min="8462" max="8462" width="13.5" style="58" customWidth="1"/>
    <col min="8463" max="8704" width="9.33203125" style="58"/>
    <col min="8705" max="8705" width="5.6640625" style="58" customWidth="1"/>
    <col min="8706" max="8706" width="40.6640625" style="58" customWidth="1"/>
    <col min="8707" max="8707" width="2.5" style="58" customWidth="1"/>
    <col min="8708" max="8708" width="9.1640625" style="58" bestFit="1" customWidth="1"/>
    <col min="8709" max="8709" width="2.5" style="58" customWidth="1"/>
    <col min="8710" max="8710" width="24.1640625" style="58" customWidth="1"/>
    <col min="8711" max="8711" width="2.5" style="58" customWidth="1"/>
    <col min="8712" max="8712" width="13.33203125" style="58" customWidth="1"/>
    <col min="8713" max="8713" width="2.5" style="58" customWidth="1"/>
    <col min="8714" max="8714" width="30.1640625" style="58" customWidth="1"/>
    <col min="8715" max="8715" width="2.5" style="58" customWidth="1"/>
    <col min="8716" max="8716" width="27.5" style="58" customWidth="1"/>
    <col min="8717" max="8717" width="11" style="58" customWidth="1"/>
    <col min="8718" max="8718" width="13.5" style="58" customWidth="1"/>
    <col min="8719" max="8960" width="9.33203125" style="58"/>
    <col min="8961" max="8961" width="5.6640625" style="58" customWidth="1"/>
    <col min="8962" max="8962" width="40.6640625" style="58" customWidth="1"/>
    <col min="8963" max="8963" width="2.5" style="58" customWidth="1"/>
    <col min="8964" max="8964" width="9.1640625" style="58" bestFit="1" customWidth="1"/>
    <col min="8965" max="8965" width="2.5" style="58" customWidth="1"/>
    <col min="8966" max="8966" width="24.1640625" style="58" customWidth="1"/>
    <col min="8967" max="8967" width="2.5" style="58" customWidth="1"/>
    <col min="8968" max="8968" width="13.33203125" style="58" customWidth="1"/>
    <col min="8969" max="8969" width="2.5" style="58" customWidth="1"/>
    <col min="8970" max="8970" width="30.1640625" style="58" customWidth="1"/>
    <col min="8971" max="8971" width="2.5" style="58" customWidth="1"/>
    <col min="8972" max="8972" width="27.5" style="58" customWidth="1"/>
    <col min="8973" max="8973" width="11" style="58" customWidth="1"/>
    <col min="8974" max="8974" width="13.5" style="58" customWidth="1"/>
    <col min="8975" max="9216" width="9.33203125" style="58"/>
    <col min="9217" max="9217" width="5.6640625" style="58" customWidth="1"/>
    <col min="9218" max="9218" width="40.6640625" style="58" customWidth="1"/>
    <col min="9219" max="9219" width="2.5" style="58" customWidth="1"/>
    <col min="9220" max="9220" width="9.1640625" style="58" bestFit="1" customWidth="1"/>
    <col min="9221" max="9221" width="2.5" style="58" customWidth="1"/>
    <col min="9222" max="9222" width="24.1640625" style="58" customWidth="1"/>
    <col min="9223" max="9223" width="2.5" style="58" customWidth="1"/>
    <col min="9224" max="9224" width="13.33203125" style="58" customWidth="1"/>
    <col min="9225" max="9225" width="2.5" style="58" customWidth="1"/>
    <col min="9226" max="9226" width="30.1640625" style="58" customWidth="1"/>
    <col min="9227" max="9227" width="2.5" style="58" customWidth="1"/>
    <col min="9228" max="9228" width="27.5" style="58" customWidth="1"/>
    <col min="9229" max="9229" width="11" style="58" customWidth="1"/>
    <col min="9230" max="9230" width="13.5" style="58" customWidth="1"/>
    <col min="9231" max="9472" width="9.33203125" style="58"/>
    <col min="9473" max="9473" width="5.6640625" style="58" customWidth="1"/>
    <col min="9474" max="9474" width="40.6640625" style="58" customWidth="1"/>
    <col min="9475" max="9475" width="2.5" style="58" customWidth="1"/>
    <col min="9476" max="9476" width="9.1640625" style="58" bestFit="1" customWidth="1"/>
    <col min="9477" max="9477" width="2.5" style="58" customWidth="1"/>
    <col min="9478" max="9478" width="24.1640625" style="58" customWidth="1"/>
    <col min="9479" max="9479" width="2.5" style="58" customWidth="1"/>
    <col min="9480" max="9480" width="13.33203125" style="58" customWidth="1"/>
    <col min="9481" max="9481" width="2.5" style="58" customWidth="1"/>
    <col min="9482" max="9482" width="30.1640625" style="58" customWidth="1"/>
    <col min="9483" max="9483" width="2.5" style="58" customWidth="1"/>
    <col min="9484" max="9484" width="27.5" style="58" customWidth="1"/>
    <col min="9485" max="9485" width="11" style="58" customWidth="1"/>
    <col min="9486" max="9486" width="13.5" style="58" customWidth="1"/>
    <col min="9487" max="9728" width="9.33203125" style="58"/>
    <col min="9729" max="9729" width="5.6640625" style="58" customWidth="1"/>
    <col min="9730" max="9730" width="40.6640625" style="58" customWidth="1"/>
    <col min="9731" max="9731" width="2.5" style="58" customWidth="1"/>
    <col min="9732" max="9732" width="9.1640625" style="58" bestFit="1" customWidth="1"/>
    <col min="9733" max="9733" width="2.5" style="58" customWidth="1"/>
    <col min="9734" max="9734" width="24.1640625" style="58" customWidth="1"/>
    <col min="9735" max="9735" width="2.5" style="58" customWidth="1"/>
    <col min="9736" max="9736" width="13.33203125" style="58" customWidth="1"/>
    <col min="9737" max="9737" width="2.5" style="58" customWidth="1"/>
    <col min="9738" max="9738" width="30.1640625" style="58" customWidth="1"/>
    <col min="9739" max="9739" width="2.5" style="58" customWidth="1"/>
    <col min="9740" max="9740" width="27.5" style="58" customWidth="1"/>
    <col min="9741" max="9741" width="11" style="58" customWidth="1"/>
    <col min="9742" max="9742" width="13.5" style="58" customWidth="1"/>
    <col min="9743" max="9984" width="9.33203125" style="58"/>
    <col min="9985" max="9985" width="5.6640625" style="58" customWidth="1"/>
    <col min="9986" max="9986" width="40.6640625" style="58" customWidth="1"/>
    <col min="9987" max="9987" width="2.5" style="58" customWidth="1"/>
    <col min="9988" max="9988" width="9.1640625" style="58" bestFit="1" customWidth="1"/>
    <col min="9989" max="9989" width="2.5" style="58" customWidth="1"/>
    <col min="9990" max="9990" width="24.1640625" style="58" customWidth="1"/>
    <col min="9991" max="9991" width="2.5" style="58" customWidth="1"/>
    <col min="9992" max="9992" width="13.33203125" style="58" customWidth="1"/>
    <col min="9993" max="9993" width="2.5" style="58" customWidth="1"/>
    <col min="9994" max="9994" width="30.1640625" style="58" customWidth="1"/>
    <col min="9995" max="9995" width="2.5" style="58" customWidth="1"/>
    <col min="9996" max="9996" width="27.5" style="58" customWidth="1"/>
    <col min="9997" max="9997" width="11" style="58" customWidth="1"/>
    <col min="9998" max="9998" width="13.5" style="58" customWidth="1"/>
    <col min="9999" max="10240" width="9.33203125" style="58"/>
    <col min="10241" max="10241" width="5.6640625" style="58" customWidth="1"/>
    <col min="10242" max="10242" width="40.6640625" style="58" customWidth="1"/>
    <col min="10243" max="10243" width="2.5" style="58" customWidth="1"/>
    <col min="10244" max="10244" width="9.1640625" style="58" bestFit="1" customWidth="1"/>
    <col min="10245" max="10245" width="2.5" style="58" customWidth="1"/>
    <col min="10246" max="10246" width="24.1640625" style="58" customWidth="1"/>
    <col min="10247" max="10247" width="2.5" style="58" customWidth="1"/>
    <col min="10248" max="10248" width="13.33203125" style="58" customWidth="1"/>
    <col min="10249" max="10249" width="2.5" style="58" customWidth="1"/>
    <col min="10250" max="10250" width="30.1640625" style="58" customWidth="1"/>
    <col min="10251" max="10251" width="2.5" style="58" customWidth="1"/>
    <col min="10252" max="10252" width="27.5" style="58" customWidth="1"/>
    <col min="10253" max="10253" width="11" style="58" customWidth="1"/>
    <col min="10254" max="10254" width="13.5" style="58" customWidth="1"/>
    <col min="10255" max="10496" width="9.33203125" style="58"/>
    <col min="10497" max="10497" width="5.6640625" style="58" customWidth="1"/>
    <col min="10498" max="10498" width="40.6640625" style="58" customWidth="1"/>
    <col min="10499" max="10499" width="2.5" style="58" customWidth="1"/>
    <col min="10500" max="10500" width="9.1640625" style="58" bestFit="1" customWidth="1"/>
    <col min="10501" max="10501" width="2.5" style="58" customWidth="1"/>
    <col min="10502" max="10502" width="24.1640625" style="58" customWidth="1"/>
    <col min="10503" max="10503" width="2.5" style="58" customWidth="1"/>
    <col min="10504" max="10504" width="13.33203125" style="58" customWidth="1"/>
    <col min="10505" max="10505" width="2.5" style="58" customWidth="1"/>
    <col min="10506" max="10506" width="30.1640625" style="58" customWidth="1"/>
    <col min="10507" max="10507" width="2.5" style="58" customWidth="1"/>
    <col min="10508" max="10508" width="27.5" style="58" customWidth="1"/>
    <col min="10509" max="10509" width="11" style="58" customWidth="1"/>
    <col min="10510" max="10510" width="13.5" style="58" customWidth="1"/>
    <col min="10511" max="10752" width="9.33203125" style="58"/>
    <col min="10753" max="10753" width="5.6640625" style="58" customWidth="1"/>
    <col min="10754" max="10754" width="40.6640625" style="58" customWidth="1"/>
    <col min="10755" max="10755" width="2.5" style="58" customWidth="1"/>
    <col min="10756" max="10756" width="9.1640625" style="58" bestFit="1" customWidth="1"/>
    <col min="10757" max="10757" width="2.5" style="58" customWidth="1"/>
    <col min="10758" max="10758" width="24.1640625" style="58" customWidth="1"/>
    <col min="10759" max="10759" width="2.5" style="58" customWidth="1"/>
    <col min="10760" max="10760" width="13.33203125" style="58" customWidth="1"/>
    <col min="10761" max="10761" width="2.5" style="58" customWidth="1"/>
    <col min="10762" max="10762" width="30.1640625" style="58" customWidth="1"/>
    <col min="10763" max="10763" width="2.5" style="58" customWidth="1"/>
    <col min="10764" max="10764" width="27.5" style="58" customWidth="1"/>
    <col min="10765" max="10765" width="11" style="58" customWidth="1"/>
    <col min="10766" max="10766" width="13.5" style="58" customWidth="1"/>
    <col min="10767" max="11008" width="9.33203125" style="58"/>
    <col min="11009" max="11009" width="5.6640625" style="58" customWidth="1"/>
    <col min="11010" max="11010" width="40.6640625" style="58" customWidth="1"/>
    <col min="11011" max="11011" width="2.5" style="58" customWidth="1"/>
    <col min="11012" max="11012" width="9.1640625" style="58" bestFit="1" customWidth="1"/>
    <col min="11013" max="11013" width="2.5" style="58" customWidth="1"/>
    <col min="11014" max="11014" width="24.1640625" style="58" customWidth="1"/>
    <col min="11015" max="11015" width="2.5" style="58" customWidth="1"/>
    <col min="11016" max="11016" width="13.33203125" style="58" customWidth="1"/>
    <col min="11017" max="11017" width="2.5" style="58" customWidth="1"/>
    <col min="11018" max="11018" width="30.1640625" style="58" customWidth="1"/>
    <col min="11019" max="11019" width="2.5" style="58" customWidth="1"/>
    <col min="11020" max="11020" width="27.5" style="58" customWidth="1"/>
    <col min="11021" max="11021" width="11" style="58" customWidth="1"/>
    <col min="11022" max="11022" width="13.5" style="58" customWidth="1"/>
    <col min="11023" max="11264" width="9.33203125" style="58"/>
    <col min="11265" max="11265" width="5.6640625" style="58" customWidth="1"/>
    <col min="11266" max="11266" width="40.6640625" style="58" customWidth="1"/>
    <col min="11267" max="11267" width="2.5" style="58" customWidth="1"/>
    <col min="11268" max="11268" width="9.1640625" style="58" bestFit="1" customWidth="1"/>
    <col min="11269" max="11269" width="2.5" style="58" customWidth="1"/>
    <col min="11270" max="11270" width="24.1640625" style="58" customWidth="1"/>
    <col min="11271" max="11271" width="2.5" style="58" customWidth="1"/>
    <col min="11272" max="11272" width="13.33203125" style="58" customWidth="1"/>
    <col min="11273" max="11273" width="2.5" style="58" customWidth="1"/>
    <col min="11274" max="11274" width="30.1640625" style="58" customWidth="1"/>
    <col min="11275" max="11275" width="2.5" style="58" customWidth="1"/>
    <col min="11276" max="11276" width="27.5" style="58" customWidth="1"/>
    <col min="11277" max="11277" width="11" style="58" customWidth="1"/>
    <col min="11278" max="11278" width="13.5" style="58" customWidth="1"/>
    <col min="11279" max="11520" width="9.33203125" style="58"/>
    <col min="11521" max="11521" width="5.6640625" style="58" customWidth="1"/>
    <col min="11522" max="11522" width="40.6640625" style="58" customWidth="1"/>
    <col min="11523" max="11523" width="2.5" style="58" customWidth="1"/>
    <col min="11524" max="11524" width="9.1640625" style="58" bestFit="1" customWidth="1"/>
    <col min="11525" max="11525" width="2.5" style="58" customWidth="1"/>
    <col min="11526" max="11526" width="24.1640625" style="58" customWidth="1"/>
    <col min="11527" max="11527" width="2.5" style="58" customWidth="1"/>
    <col min="11528" max="11528" width="13.33203125" style="58" customWidth="1"/>
    <col min="11529" max="11529" width="2.5" style="58" customWidth="1"/>
    <col min="11530" max="11530" width="30.1640625" style="58" customWidth="1"/>
    <col min="11531" max="11531" width="2.5" style="58" customWidth="1"/>
    <col min="11532" max="11532" width="27.5" style="58" customWidth="1"/>
    <col min="11533" max="11533" width="11" style="58" customWidth="1"/>
    <col min="11534" max="11534" width="13.5" style="58" customWidth="1"/>
    <col min="11535" max="11776" width="9.33203125" style="58"/>
    <col min="11777" max="11777" width="5.6640625" style="58" customWidth="1"/>
    <col min="11778" max="11778" width="40.6640625" style="58" customWidth="1"/>
    <col min="11779" max="11779" width="2.5" style="58" customWidth="1"/>
    <col min="11780" max="11780" width="9.1640625" style="58" bestFit="1" customWidth="1"/>
    <col min="11781" max="11781" width="2.5" style="58" customWidth="1"/>
    <col min="11782" max="11782" width="24.1640625" style="58" customWidth="1"/>
    <col min="11783" max="11783" width="2.5" style="58" customWidth="1"/>
    <col min="11784" max="11784" width="13.33203125" style="58" customWidth="1"/>
    <col min="11785" max="11785" width="2.5" style="58" customWidth="1"/>
    <col min="11786" max="11786" width="30.1640625" style="58" customWidth="1"/>
    <col min="11787" max="11787" width="2.5" style="58" customWidth="1"/>
    <col min="11788" max="11788" width="27.5" style="58" customWidth="1"/>
    <col min="11789" max="11789" width="11" style="58" customWidth="1"/>
    <col min="11790" max="11790" width="13.5" style="58" customWidth="1"/>
    <col min="11791" max="12032" width="9.33203125" style="58"/>
    <col min="12033" max="12033" width="5.6640625" style="58" customWidth="1"/>
    <col min="12034" max="12034" width="40.6640625" style="58" customWidth="1"/>
    <col min="12035" max="12035" width="2.5" style="58" customWidth="1"/>
    <col min="12036" max="12036" width="9.1640625" style="58" bestFit="1" customWidth="1"/>
    <col min="12037" max="12037" width="2.5" style="58" customWidth="1"/>
    <col min="12038" max="12038" width="24.1640625" style="58" customWidth="1"/>
    <col min="12039" max="12039" width="2.5" style="58" customWidth="1"/>
    <col min="12040" max="12040" width="13.33203125" style="58" customWidth="1"/>
    <col min="12041" max="12041" width="2.5" style="58" customWidth="1"/>
    <col min="12042" max="12042" width="30.1640625" style="58" customWidth="1"/>
    <col min="12043" max="12043" width="2.5" style="58" customWidth="1"/>
    <col min="12044" max="12044" width="27.5" style="58" customWidth="1"/>
    <col min="12045" max="12045" width="11" style="58" customWidth="1"/>
    <col min="12046" max="12046" width="13.5" style="58" customWidth="1"/>
    <col min="12047" max="12288" width="9.33203125" style="58"/>
    <col min="12289" max="12289" width="5.6640625" style="58" customWidth="1"/>
    <col min="12290" max="12290" width="40.6640625" style="58" customWidth="1"/>
    <col min="12291" max="12291" width="2.5" style="58" customWidth="1"/>
    <col min="12292" max="12292" width="9.1640625" style="58" bestFit="1" customWidth="1"/>
    <col min="12293" max="12293" width="2.5" style="58" customWidth="1"/>
    <col min="12294" max="12294" width="24.1640625" style="58" customWidth="1"/>
    <col min="12295" max="12295" width="2.5" style="58" customWidth="1"/>
    <col min="12296" max="12296" width="13.33203125" style="58" customWidth="1"/>
    <col min="12297" max="12297" width="2.5" style="58" customWidth="1"/>
    <col min="12298" max="12298" width="30.1640625" style="58" customWidth="1"/>
    <col min="12299" max="12299" width="2.5" style="58" customWidth="1"/>
    <col min="12300" max="12300" width="27.5" style="58" customWidth="1"/>
    <col min="12301" max="12301" width="11" style="58" customWidth="1"/>
    <col min="12302" max="12302" width="13.5" style="58" customWidth="1"/>
    <col min="12303" max="12544" width="9.33203125" style="58"/>
    <col min="12545" max="12545" width="5.6640625" style="58" customWidth="1"/>
    <col min="12546" max="12546" width="40.6640625" style="58" customWidth="1"/>
    <col min="12547" max="12547" width="2.5" style="58" customWidth="1"/>
    <col min="12548" max="12548" width="9.1640625" style="58" bestFit="1" customWidth="1"/>
    <col min="12549" max="12549" width="2.5" style="58" customWidth="1"/>
    <col min="12550" max="12550" width="24.1640625" style="58" customWidth="1"/>
    <col min="12551" max="12551" width="2.5" style="58" customWidth="1"/>
    <col min="12552" max="12552" width="13.33203125" style="58" customWidth="1"/>
    <col min="12553" max="12553" width="2.5" style="58" customWidth="1"/>
    <col min="12554" max="12554" width="30.1640625" style="58" customWidth="1"/>
    <col min="12555" max="12555" width="2.5" style="58" customWidth="1"/>
    <col min="12556" max="12556" width="27.5" style="58" customWidth="1"/>
    <col min="12557" max="12557" width="11" style="58" customWidth="1"/>
    <col min="12558" max="12558" width="13.5" style="58" customWidth="1"/>
    <col min="12559" max="12800" width="9.33203125" style="58"/>
    <col min="12801" max="12801" width="5.6640625" style="58" customWidth="1"/>
    <col min="12802" max="12802" width="40.6640625" style="58" customWidth="1"/>
    <col min="12803" max="12803" width="2.5" style="58" customWidth="1"/>
    <col min="12804" max="12804" width="9.1640625" style="58" bestFit="1" customWidth="1"/>
    <col min="12805" max="12805" width="2.5" style="58" customWidth="1"/>
    <col min="12806" max="12806" width="24.1640625" style="58" customWidth="1"/>
    <col min="12807" max="12807" width="2.5" style="58" customWidth="1"/>
    <col min="12808" max="12808" width="13.33203125" style="58" customWidth="1"/>
    <col min="12809" max="12809" width="2.5" style="58" customWidth="1"/>
    <col min="12810" max="12810" width="30.1640625" style="58" customWidth="1"/>
    <col min="12811" max="12811" width="2.5" style="58" customWidth="1"/>
    <col min="12812" max="12812" width="27.5" style="58" customWidth="1"/>
    <col min="12813" max="12813" width="11" style="58" customWidth="1"/>
    <col min="12814" max="12814" width="13.5" style="58" customWidth="1"/>
    <col min="12815" max="13056" width="9.33203125" style="58"/>
    <col min="13057" max="13057" width="5.6640625" style="58" customWidth="1"/>
    <col min="13058" max="13058" width="40.6640625" style="58" customWidth="1"/>
    <col min="13059" max="13059" width="2.5" style="58" customWidth="1"/>
    <col min="13060" max="13060" width="9.1640625" style="58" bestFit="1" customWidth="1"/>
    <col min="13061" max="13061" width="2.5" style="58" customWidth="1"/>
    <col min="13062" max="13062" width="24.1640625" style="58" customWidth="1"/>
    <col min="13063" max="13063" width="2.5" style="58" customWidth="1"/>
    <col min="13064" max="13064" width="13.33203125" style="58" customWidth="1"/>
    <col min="13065" max="13065" width="2.5" style="58" customWidth="1"/>
    <col min="13066" max="13066" width="30.1640625" style="58" customWidth="1"/>
    <col min="13067" max="13067" width="2.5" style="58" customWidth="1"/>
    <col min="13068" max="13068" width="27.5" style="58" customWidth="1"/>
    <col min="13069" max="13069" width="11" style="58" customWidth="1"/>
    <col min="13070" max="13070" width="13.5" style="58" customWidth="1"/>
    <col min="13071" max="13312" width="9.33203125" style="58"/>
    <col min="13313" max="13313" width="5.6640625" style="58" customWidth="1"/>
    <col min="13314" max="13314" width="40.6640625" style="58" customWidth="1"/>
    <col min="13315" max="13315" width="2.5" style="58" customWidth="1"/>
    <col min="13316" max="13316" width="9.1640625" style="58" bestFit="1" customWidth="1"/>
    <col min="13317" max="13317" width="2.5" style="58" customWidth="1"/>
    <col min="13318" max="13318" width="24.1640625" style="58" customWidth="1"/>
    <col min="13319" max="13319" width="2.5" style="58" customWidth="1"/>
    <col min="13320" max="13320" width="13.33203125" style="58" customWidth="1"/>
    <col min="13321" max="13321" width="2.5" style="58" customWidth="1"/>
    <col min="13322" max="13322" width="30.1640625" style="58" customWidth="1"/>
    <col min="13323" max="13323" width="2.5" style="58" customWidth="1"/>
    <col min="13324" max="13324" width="27.5" style="58" customWidth="1"/>
    <col min="13325" max="13325" width="11" style="58" customWidth="1"/>
    <col min="13326" max="13326" width="13.5" style="58" customWidth="1"/>
    <col min="13327" max="13568" width="9.33203125" style="58"/>
    <col min="13569" max="13569" width="5.6640625" style="58" customWidth="1"/>
    <col min="13570" max="13570" width="40.6640625" style="58" customWidth="1"/>
    <col min="13571" max="13571" width="2.5" style="58" customWidth="1"/>
    <col min="13572" max="13572" width="9.1640625" style="58" bestFit="1" customWidth="1"/>
    <col min="13573" max="13573" width="2.5" style="58" customWidth="1"/>
    <col min="13574" max="13574" width="24.1640625" style="58" customWidth="1"/>
    <col min="13575" max="13575" width="2.5" style="58" customWidth="1"/>
    <col min="13576" max="13576" width="13.33203125" style="58" customWidth="1"/>
    <col min="13577" max="13577" width="2.5" style="58" customWidth="1"/>
    <col min="13578" max="13578" width="30.1640625" style="58" customWidth="1"/>
    <col min="13579" max="13579" width="2.5" style="58" customWidth="1"/>
    <col min="13580" max="13580" width="27.5" style="58" customWidth="1"/>
    <col min="13581" max="13581" width="11" style="58" customWidth="1"/>
    <col min="13582" max="13582" width="13.5" style="58" customWidth="1"/>
    <col min="13583" max="13824" width="9.33203125" style="58"/>
    <col min="13825" max="13825" width="5.6640625" style="58" customWidth="1"/>
    <col min="13826" max="13826" width="40.6640625" style="58" customWidth="1"/>
    <col min="13827" max="13827" width="2.5" style="58" customWidth="1"/>
    <col min="13828" max="13828" width="9.1640625" style="58" bestFit="1" customWidth="1"/>
    <col min="13829" max="13829" width="2.5" style="58" customWidth="1"/>
    <col min="13830" max="13830" width="24.1640625" style="58" customWidth="1"/>
    <col min="13831" max="13831" width="2.5" style="58" customWidth="1"/>
    <col min="13832" max="13832" width="13.33203125" style="58" customWidth="1"/>
    <col min="13833" max="13833" width="2.5" style="58" customWidth="1"/>
    <col min="13834" max="13834" width="30.1640625" style="58" customWidth="1"/>
    <col min="13835" max="13835" width="2.5" style="58" customWidth="1"/>
    <col min="13836" max="13836" width="27.5" style="58" customWidth="1"/>
    <col min="13837" max="13837" width="11" style="58" customWidth="1"/>
    <col min="13838" max="13838" width="13.5" style="58" customWidth="1"/>
    <col min="13839" max="14080" width="9.33203125" style="58"/>
    <col min="14081" max="14081" width="5.6640625" style="58" customWidth="1"/>
    <col min="14082" max="14082" width="40.6640625" style="58" customWidth="1"/>
    <col min="14083" max="14083" width="2.5" style="58" customWidth="1"/>
    <col min="14084" max="14084" width="9.1640625" style="58" bestFit="1" customWidth="1"/>
    <col min="14085" max="14085" width="2.5" style="58" customWidth="1"/>
    <col min="14086" max="14086" width="24.1640625" style="58" customWidth="1"/>
    <col min="14087" max="14087" width="2.5" style="58" customWidth="1"/>
    <col min="14088" max="14088" width="13.33203125" style="58" customWidth="1"/>
    <col min="14089" max="14089" width="2.5" style="58" customWidth="1"/>
    <col min="14090" max="14090" width="30.1640625" style="58" customWidth="1"/>
    <col min="14091" max="14091" width="2.5" style="58" customWidth="1"/>
    <col min="14092" max="14092" width="27.5" style="58" customWidth="1"/>
    <col min="14093" max="14093" width="11" style="58" customWidth="1"/>
    <col min="14094" max="14094" width="13.5" style="58" customWidth="1"/>
    <col min="14095" max="14336" width="9.33203125" style="58"/>
    <col min="14337" max="14337" width="5.6640625" style="58" customWidth="1"/>
    <col min="14338" max="14338" width="40.6640625" style="58" customWidth="1"/>
    <col min="14339" max="14339" width="2.5" style="58" customWidth="1"/>
    <col min="14340" max="14340" width="9.1640625" style="58" bestFit="1" customWidth="1"/>
    <col min="14341" max="14341" width="2.5" style="58" customWidth="1"/>
    <col min="14342" max="14342" width="24.1640625" style="58" customWidth="1"/>
    <col min="14343" max="14343" width="2.5" style="58" customWidth="1"/>
    <col min="14344" max="14344" width="13.33203125" style="58" customWidth="1"/>
    <col min="14345" max="14345" width="2.5" style="58" customWidth="1"/>
    <col min="14346" max="14346" width="30.1640625" style="58" customWidth="1"/>
    <col min="14347" max="14347" width="2.5" style="58" customWidth="1"/>
    <col min="14348" max="14348" width="27.5" style="58" customWidth="1"/>
    <col min="14349" max="14349" width="11" style="58" customWidth="1"/>
    <col min="14350" max="14350" width="13.5" style="58" customWidth="1"/>
    <col min="14351" max="14592" width="9.33203125" style="58"/>
    <col min="14593" max="14593" width="5.6640625" style="58" customWidth="1"/>
    <col min="14594" max="14594" width="40.6640625" style="58" customWidth="1"/>
    <col min="14595" max="14595" width="2.5" style="58" customWidth="1"/>
    <col min="14596" max="14596" width="9.1640625" style="58" bestFit="1" customWidth="1"/>
    <col min="14597" max="14597" width="2.5" style="58" customWidth="1"/>
    <col min="14598" max="14598" width="24.1640625" style="58" customWidth="1"/>
    <col min="14599" max="14599" width="2.5" style="58" customWidth="1"/>
    <col min="14600" max="14600" width="13.33203125" style="58" customWidth="1"/>
    <col min="14601" max="14601" width="2.5" style="58" customWidth="1"/>
    <col min="14602" max="14602" width="30.1640625" style="58" customWidth="1"/>
    <col min="14603" max="14603" width="2.5" style="58" customWidth="1"/>
    <col min="14604" max="14604" width="27.5" style="58" customWidth="1"/>
    <col min="14605" max="14605" width="11" style="58" customWidth="1"/>
    <col min="14606" max="14606" width="13.5" style="58" customWidth="1"/>
    <col min="14607" max="14848" width="9.33203125" style="58"/>
    <col min="14849" max="14849" width="5.6640625" style="58" customWidth="1"/>
    <col min="14850" max="14850" width="40.6640625" style="58" customWidth="1"/>
    <col min="14851" max="14851" width="2.5" style="58" customWidth="1"/>
    <col min="14852" max="14852" width="9.1640625" style="58" bestFit="1" customWidth="1"/>
    <col min="14853" max="14853" width="2.5" style="58" customWidth="1"/>
    <col min="14854" max="14854" width="24.1640625" style="58" customWidth="1"/>
    <col min="14855" max="14855" width="2.5" style="58" customWidth="1"/>
    <col min="14856" max="14856" width="13.33203125" style="58" customWidth="1"/>
    <col min="14857" max="14857" width="2.5" style="58" customWidth="1"/>
    <col min="14858" max="14858" width="30.1640625" style="58" customWidth="1"/>
    <col min="14859" max="14859" width="2.5" style="58" customWidth="1"/>
    <col min="14860" max="14860" width="27.5" style="58" customWidth="1"/>
    <col min="14861" max="14861" width="11" style="58" customWidth="1"/>
    <col min="14862" max="14862" width="13.5" style="58" customWidth="1"/>
    <col min="14863" max="15104" width="9.33203125" style="58"/>
    <col min="15105" max="15105" width="5.6640625" style="58" customWidth="1"/>
    <col min="15106" max="15106" width="40.6640625" style="58" customWidth="1"/>
    <col min="15107" max="15107" width="2.5" style="58" customWidth="1"/>
    <col min="15108" max="15108" width="9.1640625" style="58" bestFit="1" customWidth="1"/>
    <col min="15109" max="15109" width="2.5" style="58" customWidth="1"/>
    <col min="15110" max="15110" width="24.1640625" style="58" customWidth="1"/>
    <col min="15111" max="15111" width="2.5" style="58" customWidth="1"/>
    <col min="15112" max="15112" width="13.33203125" style="58" customWidth="1"/>
    <col min="15113" max="15113" width="2.5" style="58" customWidth="1"/>
    <col min="15114" max="15114" width="30.1640625" style="58" customWidth="1"/>
    <col min="15115" max="15115" width="2.5" style="58" customWidth="1"/>
    <col min="15116" max="15116" width="27.5" style="58" customWidth="1"/>
    <col min="15117" max="15117" width="11" style="58" customWidth="1"/>
    <col min="15118" max="15118" width="13.5" style="58" customWidth="1"/>
    <col min="15119" max="15360" width="9.33203125" style="58"/>
    <col min="15361" max="15361" width="5.6640625" style="58" customWidth="1"/>
    <col min="15362" max="15362" width="40.6640625" style="58" customWidth="1"/>
    <col min="15363" max="15363" width="2.5" style="58" customWidth="1"/>
    <col min="15364" max="15364" width="9.1640625" style="58" bestFit="1" customWidth="1"/>
    <col min="15365" max="15365" width="2.5" style="58" customWidth="1"/>
    <col min="15366" max="15366" width="24.1640625" style="58" customWidth="1"/>
    <col min="15367" max="15367" width="2.5" style="58" customWidth="1"/>
    <col min="15368" max="15368" width="13.33203125" style="58" customWidth="1"/>
    <col min="15369" max="15369" width="2.5" style="58" customWidth="1"/>
    <col min="15370" max="15370" width="30.1640625" style="58" customWidth="1"/>
    <col min="15371" max="15371" width="2.5" style="58" customWidth="1"/>
    <col min="15372" max="15372" width="27.5" style="58" customWidth="1"/>
    <col min="15373" max="15373" width="11" style="58" customWidth="1"/>
    <col min="15374" max="15374" width="13.5" style="58" customWidth="1"/>
    <col min="15375" max="15616" width="9.33203125" style="58"/>
    <col min="15617" max="15617" width="5.6640625" style="58" customWidth="1"/>
    <col min="15618" max="15618" width="40.6640625" style="58" customWidth="1"/>
    <col min="15619" max="15619" width="2.5" style="58" customWidth="1"/>
    <col min="15620" max="15620" width="9.1640625" style="58" bestFit="1" customWidth="1"/>
    <col min="15621" max="15621" width="2.5" style="58" customWidth="1"/>
    <col min="15622" max="15622" width="24.1640625" style="58" customWidth="1"/>
    <col min="15623" max="15623" width="2.5" style="58" customWidth="1"/>
    <col min="15624" max="15624" width="13.33203125" style="58" customWidth="1"/>
    <col min="15625" max="15625" width="2.5" style="58" customWidth="1"/>
    <col min="15626" max="15626" width="30.1640625" style="58" customWidth="1"/>
    <col min="15627" max="15627" width="2.5" style="58" customWidth="1"/>
    <col min="15628" max="15628" width="27.5" style="58" customWidth="1"/>
    <col min="15629" max="15629" width="11" style="58" customWidth="1"/>
    <col min="15630" max="15630" width="13.5" style="58" customWidth="1"/>
    <col min="15631" max="15872" width="9.33203125" style="58"/>
    <col min="15873" max="15873" width="5.6640625" style="58" customWidth="1"/>
    <col min="15874" max="15874" width="40.6640625" style="58" customWidth="1"/>
    <col min="15875" max="15875" width="2.5" style="58" customWidth="1"/>
    <col min="15876" max="15876" width="9.1640625" style="58" bestFit="1" customWidth="1"/>
    <col min="15877" max="15877" width="2.5" style="58" customWidth="1"/>
    <col min="15878" max="15878" width="24.1640625" style="58" customWidth="1"/>
    <col min="15879" max="15879" width="2.5" style="58" customWidth="1"/>
    <col min="15880" max="15880" width="13.33203125" style="58" customWidth="1"/>
    <col min="15881" max="15881" width="2.5" style="58" customWidth="1"/>
    <col min="15882" max="15882" width="30.1640625" style="58" customWidth="1"/>
    <col min="15883" max="15883" width="2.5" style="58" customWidth="1"/>
    <col min="15884" max="15884" width="27.5" style="58" customWidth="1"/>
    <col min="15885" max="15885" width="11" style="58" customWidth="1"/>
    <col min="15886" max="15886" width="13.5" style="58" customWidth="1"/>
    <col min="15887" max="16128" width="9.33203125" style="58"/>
    <col min="16129" max="16129" width="5.6640625" style="58" customWidth="1"/>
    <col min="16130" max="16130" width="40.6640625" style="58" customWidth="1"/>
    <col min="16131" max="16131" width="2.5" style="58" customWidth="1"/>
    <col min="16132" max="16132" width="9.1640625" style="58" bestFit="1" customWidth="1"/>
    <col min="16133" max="16133" width="2.5" style="58" customWidth="1"/>
    <col min="16134" max="16134" width="24.1640625" style="58" customWidth="1"/>
    <col min="16135" max="16135" width="2.5" style="58" customWidth="1"/>
    <col min="16136" max="16136" width="13.33203125" style="58" customWidth="1"/>
    <col min="16137" max="16137" width="2.5" style="58" customWidth="1"/>
    <col min="16138" max="16138" width="30.1640625" style="58" customWidth="1"/>
    <col min="16139" max="16139" width="2.5" style="58" customWidth="1"/>
    <col min="16140" max="16140" width="27.5" style="58" customWidth="1"/>
    <col min="16141" max="16141" width="11" style="58" customWidth="1"/>
    <col min="16142" max="16142" width="13.5" style="58" customWidth="1"/>
    <col min="16143" max="16384" width="9.33203125" style="58"/>
  </cols>
  <sheetData>
    <row r="1" spans="1:18" s="9" customFormat="1">
      <c r="A1" s="54"/>
      <c r="E1" s="55"/>
      <c r="F1" s="55"/>
      <c r="G1" s="55"/>
      <c r="H1" s="55"/>
      <c r="I1" s="55"/>
      <c r="L1" s="56"/>
      <c r="M1"/>
      <c r="N1"/>
      <c r="O1"/>
      <c r="P1"/>
    </row>
    <row r="2" spans="1:18" s="9" customFormat="1">
      <c r="A2" s="288"/>
      <c r="E2" s="55"/>
      <c r="F2" s="55"/>
      <c r="G2" s="55"/>
      <c r="H2" s="55"/>
      <c r="I2" s="55"/>
      <c r="L2" s="435"/>
      <c r="M2"/>
      <c r="N2"/>
      <c r="O2"/>
      <c r="P2"/>
    </row>
    <row r="3" spans="1:18">
      <c r="A3" s="573" t="s">
        <v>884</v>
      </c>
      <c r="B3" s="573"/>
      <c r="C3" s="573"/>
      <c r="D3" s="573"/>
      <c r="E3" s="573"/>
      <c r="F3" s="573"/>
      <c r="G3" s="573"/>
      <c r="H3" s="573"/>
      <c r="I3" s="573"/>
      <c r="J3" s="573"/>
      <c r="K3" s="573"/>
      <c r="L3" s="573"/>
      <c r="R3" s="289"/>
    </row>
    <row r="4" spans="1:18" ht="15.75" customHeight="1">
      <c r="A4" s="573" t="s">
        <v>284</v>
      </c>
      <c r="B4" s="573"/>
      <c r="C4" s="573"/>
      <c r="D4" s="573"/>
      <c r="E4" s="573"/>
      <c r="F4" s="573"/>
      <c r="G4" s="573"/>
      <c r="H4" s="573"/>
      <c r="I4" s="573"/>
      <c r="J4" s="573"/>
      <c r="K4" s="573"/>
      <c r="L4" s="573"/>
    </row>
    <row r="5" spans="1:18" ht="15.75" customHeight="1">
      <c r="A5" s="573" t="s">
        <v>504</v>
      </c>
      <c r="B5" s="573"/>
      <c r="C5" s="573"/>
      <c r="D5" s="573"/>
      <c r="E5" s="573"/>
      <c r="F5" s="573"/>
      <c r="G5" s="573"/>
      <c r="H5" s="573"/>
      <c r="I5" s="573"/>
      <c r="J5" s="573"/>
      <c r="K5" s="573"/>
      <c r="L5" s="573"/>
    </row>
    <row r="6" spans="1:18" ht="15.75" customHeight="1">
      <c r="A6" s="167"/>
      <c r="B6" s="60"/>
      <c r="C6" s="60"/>
      <c r="D6" s="60"/>
      <c r="E6" s="60"/>
      <c r="F6" s="60"/>
      <c r="G6" s="60"/>
      <c r="H6" s="60"/>
      <c r="I6" s="60"/>
      <c r="J6" s="60"/>
      <c r="K6" s="168"/>
      <c r="L6" s="168"/>
    </row>
    <row r="7" spans="1:18" ht="31.5">
      <c r="F7" s="71"/>
      <c r="G7" s="71"/>
      <c r="H7" s="46"/>
      <c r="J7" s="111" t="s">
        <v>505</v>
      </c>
      <c r="L7" s="64" t="s">
        <v>7115</v>
      </c>
    </row>
    <row r="8" spans="1:18" ht="51.75" customHeight="1">
      <c r="A8" s="166" t="s">
        <v>482</v>
      </c>
      <c r="B8" s="75" t="s">
        <v>203</v>
      </c>
      <c r="C8" s="70"/>
      <c r="D8" s="75" t="s">
        <v>189</v>
      </c>
      <c r="E8" s="70"/>
      <c r="F8" s="290" t="s">
        <v>2210</v>
      </c>
      <c r="G8" s="177"/>
      <c r="H8" s="290" t="s">
        <v>2211</v>
      </c>
      <c r="I8" s="290"/>
      <c r="J8" s="290" t="s">
        <v>2212</v>
      </c>
      <c r="K8" s="177"/>
      <c r="L8" s="290" t="s">
        <v>506</v>
      </c>
    </row>
    <row r="9" spans="1:18" ht="15.75" customHeight="1">
      <c r="A9" s="291"/>
      <c r="B9" s="71" t="s">
        <v>291</v>
      </c>
      <c r="C9" s="71"/>
      <c r="D9" s="71" t="s">
        <v>292</v>
      </c>
      <c r="E9" s="70"/>
      <c r="F9" s="177" t="s">
        <v>293</v>
      </c>
      <c r="G9" s="177"/>
      <c r="H9" s="252" t="s">
        <v>294</v>
      </c>
      <c r="I9" s="177"/>
      <c r="J9" s="252" t="s">
        <v>295</v>
      </c>
      <c r="K9" s="177"/>
      <c r="L9" s="292" t="s">
        <v>2214</v>
      </c>
    </row>
    <row r="10" spans="1:18">
      <c r="A10" s="291"/>
      <c r="B10" s="70"/>
      <c r="C10" s="70"/>
      <c r="D10" s="70"/>
      <c r="E10" s="70"/>
      <c r="F10" s="177"/>
      <c r="G10" s="177"/>
      <c r="H10" s="177"/>
      <c r="I10" s="177"/>
      <c r="J10" s="177"/>
      <c r="K10" s="177"/>
      <c r="L10" s="292"/>
    </row>
    <row r="11" spans="1:18">
      <c r="A11" s="291" t="s">
        <v>507</v>
      </c>
      <c r="B11" s="70"/>
      <c r="C11" s="70"/>
      <c r="D11" s="70"/>
      <c r="E11" s="70"/>
      <c r="F11" s="177"/>
      <c r="G11" s="177"/>
      <c r="H11" s="177"/>
      <c r="I11" s="177"/>
      <c r="J11" s="177"/>
      <c r="K11" s="177"/>
      <c r="L11" s="292"/>
    </row>
    <row r="12" spans="1:18">
      <c r="A12" s="291"/>
      <c r="B12" s="70"/>
      <c r="C12" s="70"/>
      <c r="D12" s="70"/>
      <c r="E12" s="70"/>
      <c r="F12" s="177"/>
      <c r="G12" s="177"/>
      <c r="H12" s="177"/>
      <c r="I12" s="177"/>
      <c r="J12" s="177"/>
      <c r="K12" s="177"/>
      <c r="L12" s="292"/>
    </row>
    <row r="13" spans="1:18" ht="15.75" customHeight="1">
      <c r="A13" s="293">
        <v>1</v>
      </c>
      <c r="B13" s="46" t="str">
        <f>VLOOKUP(A13,'Screening Analysis '!$A$2:$L$50,MATCH(B$8,'Screening Analysis '!$A$2:$L$2,0),FALSE)</f>
        <v>Ameren Corporation</v>
      </c>
      <c r="C13" s="46"/>
      <c r="D13" s="46" t="str">
        <f>VLOOKUP(A13,'Screening Analysis '!$A$2:$L$50,MATCH($D$8,'Screening Analysis '!$A$2:$L$2,0),FALSE)</f>
        <v>AEE</v>
      </c>
      <c r="F13" s="199">
        <f>'28. MRP'!$F$10</f>
        <v>2.6800000000000001E-2</v>
      </c>
      <c r="H13" s="294">
        <f>VLOOKUP(D13,'Value Line Common Shares'!$C$5:$D$30,2,0)</f>
        <v>0.75</v>
      </c>
      <c r="I13" s="58" t="s">
        <v>254</v>
      </c>
      <c r="J13" s="198">
        <f>'28. MRP'!$H$10</f>
        <v>6.9771392700000004E-2</v>
      </c>
      <c r="L13" s="198">
        <f>F13+H13*J13</f>
        <v>7.9128544525000011E-2</v>
      </c>
    </row>
    <row r="14" spans="1:18" ht="15.75" customHeight="1">
      <c r="A14" s="293">
        <v>2</v>
      </c>
      <c r="B14" s="46" t="str">
        <f>VLOOKUP(A14,'Screening Analysis '!$A$2:$L$50,MATCH(B$8,'Screening Analysis '!$A$2:$L$2,0),FALSE)</f>
        <v>American Electric Power Company, Inc.</v>
      </c>
      <c r="C14" s="46"/>
      <c r="D14" s="46" t="str">
        <f>VLOOKUP(A14,'Screening Analysis '!$A$2:$L$50,MATCH($D$8,'Screening Analysis '!$A$2:$L$2,0),FALSE)</f>
        <v>AEP</v>
      </c>
      <c r="E14" s="295"/>
      <c r="F14" s="199">
        <f>'28. MRP'!$F$10</f>
        <v>2.6800000000000001E-2</v>
      </c>
      <c r="G14" s="411"/>
      <c r="H14" s="294">
        <f>VLOOKUP(D14,'Value Line Common Shares'!$C$5:$D$30,2,0)</f>
        <v>0.7</v>
      </c>
      <c r="I14" s="411" t="s">
        <v>254</v>
      </c>
      <c r="J14" s="198">
        <f>'28. MRP'!$H$10</f>
        <v>6.9771392700000004E-2</v>
      </c>
      <c r="K14" s="411"/>
      <c r="L14" s="198">
        <f t="shared" ref="L14:L35" si="0">F14+H14*J14</f>
        <v>7.5639974890000003E-2</v>
      </c>
      <c r="Q14" s="367"/>
    </row>
    <row r="15" spans="1:18" ht="15.75" customHeight="1">
      <c r="A15" s="293">
        <v>3</v>
      </c>
      <c r="B15" s="46" t="str">
        <f>VLOOKUP(A15,'Screening Analysis '!$A$2:$L$50,MATCH(B$8,'Screening Analysis '!$A$2:$L$2,0),FALSE)</f>
        <v>Avista Corporation</v>
      </c>
      <c r="C15" s="46"/>
      <c r="D15" s="46" t="str">
        <f>VLOOKUP(A15,'Screening Analysis '!$A$2:$L$50,MATCH($D$8,'Screening Analysis '!$A$2:$L$2,0),FALSE)</f>
        <v>AVA</v>
      </c>
      <c r="E15" s="295"/>
      <c r="F15" s="199">
        <f>'28. MRP'!$F$10</f>
        <v>2.6800000000000001E-2</v>
      </c>
      <c r="G15" s="411"/>
      <c r="H15" s="294">
        <f>VLOOKUP(D15,'Value Line Common Shares'!$C$5:$D$30,2,0)</f>
        <v>0.8</v>
      </c>
      <c r="I15" s="411" t="s">
        <v>254</v>
      </c>
      <c r="J15" s="198">
        <f>'28. MRP'!$H$10</f>
        <v>6.9771392700000004E-2</v>
      </c>
      <c r="K15" s="411"/>
      <c r="L15" s="198">
        <f t="shared" si="0"/>
        <v>8.2617114160000005E-2</v>
      </c>
      <c r="Q15" s="367"/>
    </row>
    <row r="16" spans="1:18" s="411" customFormat="1" ht="15.75" customHeight="1">
      <c r="A16" s="293">
        <v>4</v>
      </c>
      <c r="B16" s="46" t="str">
        <f>VLOOKUP(A16,'Screening Analysis '!$A$2:$L$50,MATCH(B$8,'Screening Analysis '!$A$2:$L$2,0),FALSE)</f>
        <v>CenterPoint Energy, Inc.</v>
      </c>
      <c r="C16" s="46"/>
      <c r="D16" s="46" t="str">
        <f>VLOOKUP(A16,'Screening Analysis '!$A$2:$L$50,MATCH($D$8,'Screening Analysis '!$A$2:$L$2,0),FALSE)</f>
        <v>CNP</v>
      </c>
      <c r="E16" s="295"/>
      <c r="F16" s="199">
        <f>'28. MRP'!$F$10</f>
        <v>2.6800000000000001E-2</v>
      </c>
      <c r="H16" s="294">
        <f>VLOOKUP(D16,'Value Line Common Shares'!$C$5:$D$30,2,0)</f>
        <v>0.85</v>
      </c>
      <c r="I16" s="411" t="s">
        <v>254</v>
      </c>
      <c r="J16" s="198">
        <f>'28. MRP'!$H$10</f>
        <v>6.9771392700000004E-2</v>
      </c>
      <c r="L16" s="198">
        <f t="shared" si="0"/>
        <v>8.6105683794999999E-2</v>
      </c>
      <c r="M16"/>
      <c r="N16"/>
      <c r="O16"/>
      <c r="P16"/>
    </row>
    <row r="17" spans="1:17" s="411" customFormat="1" ht="15.75" customHeight="1">
      <c r="A17" s="293">
        <v>5</v>
      </c>
      <c r="B17" s="46" t="str">
        <f>VLOOKUP(A17,'Screening Analysis '!$A$2:$L$50,MATCH(B$8,'Screening Analysis '!$A$2:$L$2,0),FALSE)</f>
        <v>Consolidated Edison, Inc.</v>
      </c>
      <c r="C17" s="46"/>
      <c r="D17" s="46" t="str">
        <f>VLOOKUP(A17,'Screening Analysis '!$A$2:$L$50,MATCH($D$8,'Screening Analysis '!$A$2:$L$2,0),FALSE)</f>
        <v>ED</v>
      </c>
      <c r="E17" s="295"/>
      <c r="F17" s="199">
        <f>'28. MRP'!$F$10</f>
        <v>2.6800000000000001E-2</v>
      </c>
      <c r="H17" s="294">
        <f>VLOOKUP(D17,'Value Line Common Shares'!$C$5:$D$30,2,0)</f>
        <v>0.55000000000000004</v>
      </c>
      <c r="I17" s="411" t="s">
        <v>254</v>
      </c>
      <c r="J17" s="198">
        <f>'28. MRP'!$H$10</f>
        <v>6.9771392700000004E-2</v>
      </c>
      <c r="L17" s="198"/>
      <c r="M17" s="568"/>
      <c r="N17"/>
      <c r="O17"/>
      <c r="P17"/>
    </row>
    <row r="18" spans="1:17" s="411" customFormat="1" ht="15.75" customHeight="1">
      <c r="A18" s="293">
        <v>6</v>
      </c>
      <c r="B18" s="46" t="str">
        <f>VLOOKUP(A18,'Screening Analysis '!$A$2:$L$50,MATCH(B$8,'Screening Analysis '!$A$2:$L$2,0),FALSE)</f>
        <v>Dominion Resources, Inc.</v>
      </c>
      <c r="C18" s="46"/>
      <c r="D18" s="46" t="str">
        <f>VLOOKUP(A18,'Screening Analysis '!$A$2:$L$50,MATCH($D$8,'Screening Analysis '!$A$2:$L$2,0),FALSE)</f>
        <v>D</v>
      </c>
      <c r="E18" s="295"/>
      <c r="F18" s="199">
        <f>'28. MRP'!$F$10</f>
        <v>2.6800000000000001E-2</v>
      </c>
      <c r="H18" s="294">
        <f>VLOOKUP(D18,'Value Line Common Shares'!$C$5:$D$30,2,0)</f>
        <v>0.7</v>
      </c>
      <c r="I18" s="411" t="s">
        <v>254</v>
      </c>
      <c r="J18" s="198">
        <f>'28. MRP'!$H$10</f>
        <v>6.9771392700000004E-2</v>
      </c>
      <c r="L18" s="198"/>
      <c r="M18" s="568"/>
      <c r="N18"/>
      <c r="O18"/>
      <c r="P18"/>
    </row>
    <row r="19" spans="1:17" s="411" customFormat="1" ht="15.75" customHeight="1">
      <c r="A19" s="293">
        <v>7</v>
      </c>
      <c r="B19" s="46" t="str">
        <f>VLOOKUP(A19,'Screening Analysis '!$A$2:$L$50,MATCH(B$8,'Screening Analysis '!$A$2:$L$2,0),FALSE)</f>
        <v>DTE Energy Company</v>
      </c>
      <c r="C19" s="46"/>
      <c r="D19" s="46" t="str">
        <f>VLOOKUP(A19,'Screening Analysis '!$A$2:$L$50,MATCH($D$8,'Screening Analysis '!$A$2:$L$2,0),FALSE)</f>
        <v>DTE</v>
      </c>
      <c r="E19" s="295"/>
      <c r="F19" s="199">
        <f>'28. MRP'!$F$10</f>
        <v>2.6800000000000001E-2</v>
      </c>
      <c r="H19" s="294">
        <f>VLOOKUP(D19,'Value Line Common Shares'!$C$5:$D$30,2,0)</f>
        <v>0.75</v>
      </c>
      <c r="I19" s="411" t="s">
        <v>254</v>
      </c>
      <c r="J19" s="198">
        <f>'28. MRP'!$H$10</f>
        <v>6.9771392700000004E-2</v>
      </c>
      <c r="L19" s="198">
        <f t="shared" si="0"/>
        <v>7.9128544525000011E-2</v>
      </c>
      <c r="M19"/>
      <c r="N19"/>
      <c r="O19"/>
      <c r="P19"/>
    </row>
    <row r="20" spans="1:17" s="411" customFormat="1" ht="15.75" customHeight="1">
      <c r="A20" s="293">
        <v>8</v>
      </c>
      <c r="B20" s="46" t="str">
        <f>VLOOKUP(A20,'Screening Analysis '!$A$2:$L$50,MATCH(B$8,'Screening Analysis '!$A$2:$L$2,0),FALSE)</f>
        <v>Edison International</v>
      </c>
      <c r="C20" s="46"/>
      <c r="D20" s="46" t="str">
        <f>VLOOKUP(A20,'Screening Analysis '!$A$2:$L$50,MATCH($D$8,'Screening Analysis '!$A$2:$L$2,0),FALSE)</f>
        <v>EIX</v>
      </c>
      <c r="E20" s="295"/>
      <c r="F20" s="199">
        <f>'28. MRP'!$F$10</f>
        <v>2.6800000000000001E-2</v>
      </c>
      <c r="H20" s="294">
        <f>VLOOKUP(D20,'Value Line Common Shares'!$C$5:$D$30,2,0)</f>
        <v>0.7</v>
      </c>
      <c r="I20" s="411" t="s">
        <v>254</v>
      </c>
      <c r="J20" s="198">
        <f>'28. MRP'!$H$10</f>
        <v>6.9771392700000004E-2</v>
      </c>
      <c r="L20" s="198">
        <f t="shared" si="0"/>
        <v>7.5639974890000003E-2</v>
      </c>
      <c r="M20"/>
      <c r="N20"/>
      <c r="O20"/>
      <c r="P20"/>
    </row>
    <row r="21" spans="1:17" s="411" customFormat="1" ht="15.75" customHeight="1">
      <c r="A21" s="293">
        <v>9</v>
      </c>
      <c r="B21" s="46" t="str">
        <f>VLOOKUP(A21,'Screening Analysis '!$A$2:$L$50,MATCH(B$8,'Screening Analysis '!$A$2:$L$2,0),FALSE)</f>
        <v>El Paso Electric Company</v>
      </c>
      <c r="C21" s="46"/>
      <c r="D21" s="46" t="str">
        <f>VLOOKUP(A21,'Screening Analysis '!$A$2:$L$50,MATCH($D$8,'Screening Analysis '!$A$2:$L$2,0),FALSE)</f>
        <v>EE</v>
      </c>
      <c r="E21" s="295"/>
      <c r="F21" s="199">
        <f>'28. MRP'!$F$10</f>
        <v>2.6800000000000001E-2</v>
      </c>
      <c r="H21" s="294">
        <f>VLOOKUP(D21,'Value Line Common Shares'!$C$5:$D$30,2,0)</f>
        <v>0.75</v>
      </c>
      <c r="I21" s="411" t="s">
        <v>254</v>
      </c>
      <c r="J21" s="198">
        <f>'28. MRP'!$H$10</f>
        <v>6.9771392700000004E-2</v>
      </c>
      <c r="L21" s="198">
        <f t="shared" si="0"/>
        <v>7.9128544525000011E-2</v>
      </c>
      <c r="M21"/>
      <c r="N21"/>
      <c r="O21"/>
      <c r="P21"/>
    </row>
    <row r="22" spans="1:17" s="411" customFormat="1" ht="15.75" customHeight="1">
      <c r="A22" s="293">
        <v>10</v>
      </c>
      <c r="B22" s="46" t="str">
        <f>VLOOKUP(A22,'Screening Analysis '!$A$2:$L$50,MATCH(B$8,'Screening Analysis '!$A$2:$L$2,0),FALSE)</f>
        <v>Eversource Energy</v>
      </c>
      <c r="C22" s="46"/>
      <c r="D22" s="46" t="str">
        <f>VLOOKUP(A22,'Screening Analysis '!$A$2:$L$50,MATCH($D$8,'Screening Analysis '!$A$2:$L$2,0),FALSE)</f>
        <v>ES</v>
      </c>
      <c r="E22" s="295"/>
      <c r="F22" s="199">
        <f>'28. MRP'!$F$10</f>
        <v>2.6800000000000001E-2</v>
      </c>
      <c r="H22" s="294">
        <f>VLOOKUP(D22,'Value Line Common Shares'!$C$5:$D$30,2,0)</f>
        <v>0.75</v>
      </c>
      <c r="I22" s="411" t="s">
        <v>254</v>
      </c>
      <c r="J22" s="198">
        <f>'28. MRP'!$H$10</f>
        <v>6.9771392700000004E-2</v>
      </c>
      <c r="L22" s="198">
        <f t="shared" si="0"/>
        <v>7.9128544525000011E-2</v>
      </c>
      <c r="M22"/>
      <c r="N22"/>
      <c r="O22"/>
      <c r="P22"/>
    </row>
    <row r="23" spans="1:17" ht="15.75" customHeight="1">
      <c r="A23" s="293">
        <v>11</v>
      </c>
      <c r="B23" s="46" t="str">
        <f>VLOOKUP(A23,'Screening Analysis '!$A$2:$L$50,MATCH(B$8,'Screening Analysis '!$A$2:$L$2,0),FALSE)</f>
        <v>Great Plains Energy Incorporated</v>
      </c>
      <c r="C23" s="46"/>
      <c r="D23" s="46" t="str">
        <f>VLOOKUP(A23,'Screening Analysis '!$A$2:$L$50,MATCH($D$8,'Screening Analysis '!$A$2:$L$2,0),FALSE)</f>
        <v>GXP</v>
      </c>
      <c r="E23" s="296"/>
      <c r="F23" s="199">
        <f>'28. MRP'!$F$10</f>
        <v>2.6800000000000001E-2</v>
      </c>
      <c r="G23" s="411"/>
      <c r="H23" s="294">
        <f>VLOOKUP(D23,'Value Line Common Shares'!$C$5:$D$30,2,0)</f>
        <v>0.8</v>
      </c>
      <c r="I23" s="411" t="s">
        <v>254</v>
      </c>
      <c r="J23" s="198">
        <f>'28. MRP'!$H$10</f>
        <v>6.9771392700000004E-2</v>
      </c>
      <c r="K23" s="411"/>
      <c r="L23" s="198">
        <f t="shared" si="0"/>
        <v>8.2617114160000005E-2</v>
      </c>
      <c r="Q23" s="367"/>
    </row>
    <row r="24" spans="1:17" ht="15.75" customHeight="1">
      <c r="A24" s="293">
        <v>12</v>
      </c>
      <c r="B24" s="46" t="str">
        <f>VLOOKUP(A24,'Screening Analysis '!$A$2:$L$50,MATCH(B$8,'Screening Analysis '!$A$2:$L$2,0),FALSE)</f>
        <v>IDACORP, Inc.</v>
      </c>
      <c r="C24" s="46"/>
      <c r="D24" s="46" t="str">
        <f>VLOOKUP(A24,'Screening Analysis '!$A$2:$L$50,MATCH($D$8,'Screening Analysis '!$A$2:$L$2,0),FALSE)</f>
        <v>IDA</v>
      </c>
      <c r="E24" s="297"/>
      <c r="F24" s="199">
        <f>'28. MRP'!$F$10</f>
        <v>2.6800000000000001E-2</v>
      </c>
      <c r="G24" s="411"/>
      <c r="H24" s="294">
        <f>VLOOKUP(D24,'Value Line Common Shares'!$C$5:$D$30,2,0)</f>
        <v>0.8</v>
      </c>
      <c r="I24" s="411" t="s">
        <v>254</v>
      </c>
      <c r="J24" s="198">
        <f>'28. MRP'!$H$10</f>
        <v>6.9771392700000004E-2</v>
      </c>
      <c r="K24" s="411"/>
      <c r="L24" s="198">
        <f t="shared" si="0"/>
        <v>8.2617114160000005E-2</v>
      </c>
      <c r="Q24" s="367"/>
    </row>
    <row r="25" spans="1:17" s="411" customFormat="1" ht="15.75" customHeight="1">
      <c r="A25" s="293">
        <v>13</v>
      </c>
      <c r="B25" s="46" t="str">
        <f>VLOOKUP(A25,'Screening Analysis '!$A$2:$L$50,MATCH(B$8,'Screening Analysis '!$A$2:$L$2,0),FALSE)</f>
        <v>NorthWestern Corporation</v>
      </c>
      <c r="C25" s="46"/>
      <c r="D25" s="46" t="str">
        <f>VLOOKUP(A25,'Screening Analysis '!$A$2:$L$50,MATCH($D$8,'Screening Analysis '!$A$2:$L$2,0),FALSE)</f>
        <v>NWE</v>
      </c>
      <c r="E25" s="297"/>
      <c r="F25" s="199">
        <f>'28. MRP'!$F$10</f>
        <v>2.6800000000000001E-2</v>
      </c>
      <c r="H25" s="294">
        <f>VLOOKUP(D25,'Value Line Common Shares'!$C$5:$D$30,2,0)</f>
        <v>0.7</v>
      </c>
      <c r="I25" s="411" t="s">
        <v>254</v>
      </c>
      <c r="J25" s="198">
        <f>'28. MRP'!$H$10</f>
        <v>6.9771392700000004E-2</v>
      </c>
      <c r="L25" s="198">
        <f t="shared" si="0"/>
        <v>7.5639974890000003E-2</v>
      </c>
      <c r="M25"/>
      <c r="N25"/>
      <c r="O25"/>
      <c r="P25"/>
    </row>
    <row r="26" spans="1:17" ht="15.75" customHeight="1">
      <c r="A26" s="293">
        <v>14</v>
      </c>
      <c r="B26" s="46" t="str">
        <f>VLOOKUP(A26,'Screening Analysis '!$A$2:$L$50,MATCH(B$8,'Screening Analysis '!$A$2:$L$2,0),FALSE)</f>
        <v>OGE Energy Corp.</v>
      </c>
      <c r="C26" s="46"/>
      <c r="D26" s="46" t="str">
        <f>VLOOKUP(A26,'Screening Analysis '!$A$2:$L$50,MATCH($D$8,'Screening Analysis '!$A$2:$L$2,0),FALSE)</f>
        <v>OGE</v>
      </c>
      <c r="E26" s="295"/>
      <c r="F26" s="199">
        <f>'28. MRP'!$F$10</f>
        <v>2.6800000000000001E-2</v>
      </c>
      <c r="G26" s="411"/>
      <c r="H26" s="294">
        <f>VLOOKUP(D26,'Value Line Common Shares'!$C$5:$D$30,2,0)</f>
        <v>0.95</v>
      </c>
      <c r="I26" s="411" t="s">
        <v>254</v>
      </c>
      <c r="J26" s="198">
        <f>'28. MRP'!$H$10</f>
        <v>6.9771392700000004E-2</v>
      </c>
      <c r="K26" s="411"/>
      <c r="L26" s="198">
        <f t="shared" si="0"/>
        <v>9.3082823065E-2</v>
      </c>
      <c r="Q26" s="367"/>
    </row>
    <row r="27" spans="1:17" ht="15.75" customHeight="1">
      <c r="A27" s="293">
        <v>15</v>
      </c>
      <c r="B27" s="46" t="str">
        <f>VLOOKUP(A27,'Screening Analysis '!$A$2:$L$50,MATCH(B$8,'Screening Analysis '!$A$2:$L$2,0),FALSE)</f>
        <v>Pinnacle West Capital Corporation</v>
      </c>
      <c r="C27" s="46"/>
      <c r="D27" s="46" t="str">
        <f>VLOOKUP(A27,'Screening Analysis '!$A$2:$L$50,MATCH($D$8,'Screening Analysis '!$A$2:$L$2,0),FALSE)</f>
        <v>PNW</v>
      </c>
      <c r="E27" s="295"/>
      <c r="F27" s="199">
        <f>'28. MRP'!$F$10</f>
        <v>2.6800000000000001E-2</v>
      </c>
      <c r="G27" s="411"/>
      <c r="H27" s="294">
        <f>VLOOKUP(D27,'Value Line Common Shares'!$C$5:$D$30,2,0)</f>
        <v>0.75</v>
      </c>
      <c r="I27" s="411" t="s">
        <v>254</v>
      </c>
      <c r="J27" s="198">
        <f>'28. MRP'!$H$10</f>
        <v>6.9771392700000004E-2</v>
      </c>
      <c r="K27" s="411"/>
      <c r="L27" s="198">
        <f t="shared" si="0"/>
        <v>7.9128544525000011E-2</v>
      </c>
      <c r="Q27" s="367"/>
    </row>
    <row r="28" spans="1:17" ht="15.75" customHeight="1">
      <c r="A28" s="293">
        <v>16</v>
      </c>
      <c r="B28" s="46" t="str">
        <f>VLOOKUP(A28,'Screening Analysis '!$A$2:$L$50,MATCH(B$8,'Screening Analysis '!$A$2:$L$2,0),FALSE)</f>
        <v>Portland General Electric Company</v>
      </c>
      <c r="C28" s="46"/>
      <c r="D28" s="46" t="str">
        <f>VLOOKUP(A28,'Screening Analysis '!$A$2:$L$50,MATCH($D$8,'Screening Analysis '!$A$2:$L$2,0),FALSE)</f>
        <v>POR</v>
      </c>
      <c r="E28" s="295"/>
      <c r="F28" s="199">
        <f>'28. MRP'!$F$10</f>
        <v>2.6800000000000001E-2</v>
      </c>
      <c r="G28" s="411"/>
      <c r="H28" s="294">
        <f>VLOOKUP(D28,'Value Line Common Shares'!$C$5:$D$30,2,0)</f>
        <v>0.8</v>
      </c>
      <c r="I28" s="411" t="s">
        <v>254</v>
      </c>
      <c r="J28" s="198">
        <f>'28. MRP'!$H$10</f>
        <v>6.9771392700000004E-2</v>
      </c>
      <c r="K28" s="411"/>
      <c r="L28" s="198">
        <f t="shared" si="0"/>
        <v>8.2617114160000005E-2</v>
      </c>
      <c r="Q28" s="367"/>
    </row>
    <row r="29" spans="1:17" ht="15.75" customHeight="1">
      <c r="A29" s="293">
        <v>17</v>
      </c>
      <c r="B29" s="46" t="str">
        <f>VLOOKUP(A29,'Screening Analysis '!$A$2:$L$50,MATCH(B$8,'Screening Analysis '!$A$2:$L$2,0),FALSE)</f>
        <v>Public Service Enterprise Group Incorporated</v>
      </c>
      <c r="C29" s="46"/>
      <c r="D29" s="46" t="str">
        <f>VLOOKUP(A29,'Screening Analysis '!$A$2:$L$50,MATCH($D$8,'Screening Analysis '!$A$2:$L$2,0),FALSE)</f>
        <v>PEG</v>
      </c>
      <c r="E29" s="295"/>
      <c r="F29" s="199">
        <f>'28. MRP'!$F$10</f>
        <v>2.6800000000000001E-2</v>
      </c>
      <c r="G29" s="411"/>
      <c r="H29" s="294">
        <f>VLOOKUP(D29,'Value Line Common Shares'!$C$5:$D$30,2,0)</f>
        <v>0.75</v>
      </c>
      <c r="I29" s="411" t="s">
        <v>254</v>
      </c>
      <c r="J29" s="198">
        <f>'28. MRP'!$H$10</f>
        <v>6.9771392700000004E-2</v>
      </c>
      <c r="K29" s="411"/>
      <c r="L29" s="198">
        <f t="shared" si="0"/>
        <v>7.9128544525000011E-2</v>
      </c>
      <c r="Q29" s="367"/>
    </row>
    <row r="30" spans="1:17" ht="15.75" customHeight="1">
      <c r="A30" s="293">
        <v>18</v>
      </c>
      <c r="B30" s="46" t="str">
        <f>VLOOKUP(A30,'Screening Analysis '!$A$2:$L$50,MATCH(B$8,'Screening Analysis '!$A$2:$L$2,0),FALSE)</f>
        <v>SCANA Corporation</v>
      </c>
      <c r="C30" s="46"/>
      <c r="D30" s="46" t="str">
        <f>VLOOKUP(A30,'Screening Analysis '!$A$2:$L$50,MATCH($D$8,'Screening Analysis '!$A$2:$L$2,0),FALSE)</f>
        <v>SCG</v>
      </c>
      <c r="E30" s="295"/>
      <c r="F30" s="199">
        <f>'28. MRP'!$F$10</f>
        <v>2.6800000000000001E-2</v>
      </c>
      <c r="G30" s="411"/>
      <c r="H30" s="294">
        <f>VLOOKUP(D30,'Value Line Common Shares'!$C$5:$D$30,2,0)</f>
        <v>0.75</v>
      </c>
      <c r="I30" s="411" t="s">
        <v>254</v>
      </c>
      <c r="J30" s="198">
        <f>'28. MRP'!$H$10</f>
        <v>6.9771392700000004E-2</v>
      </c>
      <c r="K30" s="411"/>
      <c r="L30" s="198">
        <f t="shared" si="0"/>
        <v>7.9128544525000011E-2</v>
      </c>
      <c r="Q30" s="367"/>
    </row>
    <row r="31" spans="1:17" ht="15.75" customHeight="1">
      <c r="A31" s="293">
        <v>19</v>
      </c>
      <c r="B31" s="46" t="str">
        <f>VLOOKUP(A31,'Screening Analysis '!$A$2:$L$50,MATCH(B$8,'Screening Analysis '!$A$2:$L$2,0),FALSE)</f>
        <v>Sempra Energy</v>
      </c>
      <c r="C31" s="46"/>
      <c r="D31" s="46" t="str">
        <f>VLOOKUP(A31,'Screening Analysis '!$A$2:$L$50,MATCH($D$8,'Screening Analysis '!$A$2:$L$2,0),FALSE)</f>
        <v>SRE</v>
      </c>
      <c r="E31" s="295"/>
      <c r="F31" s="199">
        <f>'28. MRP'!$F$10</f>
        <v>2.6800000000000001E-2</v>
      </c>
      <c r="G31" s="411"/>
      <c r="H31" s="294">
        <f>VLOOKUP(D31,'Value Line Common Shares'!$C$5:$D$30,2,0)</f>
        <v>0.8</v>
      </c>
      <c r="I31" s="411" t="s">
        <v>254</v>
      </c>
      <c r="J31" s="198">
        <f>'28. MRP'!$H$10</f>
        <v>6.9771392700000004E-2</v>
      </c>
      <c r="K31" s="411"/>
      <c r="L31" s="198">
        <f t="shared" si="0"/>
        <v>8.2617114160000005E-2</v>
      </c>
      <c r="Q31" s="367"/>
    </row>
    <row r="32" spans="1:17" ht="15.75" customHeight="1">
      <c r="A32" s="293">
        <v>20</v>
      </c>
      <c r="B32" s="46" t="str">
        <f>VLOOKUP(A32,'Screening Analysis '!$A$2:$L$50,MATCH(B$8,'Screening Analysis '!$A$2:$L$2,0),FALSE)</f>
        <v>The Empire District Electric Company</v>
      </c>
      <c r="C32" s="46"/>
      <c r="D32" s="46" t="str">
        <f>VLOOKUP(A32,'Screening Analysis '!$A$2:$L$50,MATCH($D$8,'Screening Analysis '!$A$2:$L$2,0),FALSE)</f>
        <v>EDE</v>
      </c>
      <c r="E32" s="295"/>
      <c r="F32" s="199">
        <f>'28. MRP'!$F$10</f>
        <v>2.6800000000000001E-2</v>
      </c>
      <c r="G32" s="411"/>
      <c r="H32" s="294">
        <f>VLOOKUP(D32,'Value Line Common Shares'!$C$5:$D$30,2,0)</f>
        <v>0.7</v>
      </c>
      <c r="I32" s="411" t="s">
        <v>254</v>
      </c>
      <c r="J32" s="198">
        <f>'28. MRP'!$H$10</f>
        <v>6.9771392700000004E-2</v>
      </c>
      <c r="K32" s="411"/>
      <c r="L32" s="198"/>
      <c r="M32" s="568"/>
      <c r="Q32" s="367"/>
    </row>
    <row r="33" spans="1:17" ht="15.75" customHeight="1">
      <c r="A33" s="293">
        <v>21</v>
      </c>
      <c r="B33" s="46" t="str">
        <f>VLOOKUP(A33,'Screening Analysis '!$A$2:$L$50,MATCH(B$8,'Screening Analysis '!$A$2:$L$2,0),FALSE)</f>
        <v>Vectren Corporation</v>
      </c>
      <c r="C33" s="46"/>
      <c r="D33" s="46" t="str">
        <f>VLOOKUP(A33,'Screening Analysis '!$A$2:$L$50,MATCH($D$8,'Screening Analysis '!$A$2:$L$2,0),FALSE)</f>
        <v>VVC</v>
      </c>
      <c r="E33" s="295"/>
      <c r="F33" s="199">
        <f>'28. MRP'!$F$10</f>
        <v>2.6800000000000001E-2</v>
      </c>
      <c r="G33" s="411"/>
      <c r="H33" s="294">
        <f>VLOOKUP(D33,'Value Line Common Shares'!$C$5:$D$30,2,0)</f>
        <v>0.8</v>
      </c>
      <c r="I33" s="411" t="s">
        <v>254</v>
      </c>
      <c r="J33" s="198">
        <f>'28. MRP'!$H$10</f>
        <v>6.9771392700000004E-2</v>
      </c>
      <c r="K33" s="411"/>
      <c r="L33" s="198">
        <f t="shared" si="0"/>
        <v>8.2617114160000005E-2</v>
      </c>
      <c r="Q33" s="367"/>
    </row>
    <row r="34" spans="1:17" s="411" customFormat="1" ht="15.75" customHeight="1">
      <c r="A34" s="293">
        <v>22</v>
      </c>
      <c r="B34" s="46" t="str">
        <f>VLOOKUP(A34,'Screening Analysis '!$A$2:$L$50,MATCH(B$8,'Screening Analysis '!$A$2:$L$2,0),FALSE)</f>
        <v>Westar Energy, Inc.</v>
      </c>
      <c r="C34" s="46"/>
      <c r="D34" s="46" t="str">
        <f>VLOOKUP(A34,'Screening Analysis '!$A$2:$L$50,MATCH($D$8,'Screening Analysis '!$A$2:$L$2,0),FALSE)</f>
        <v>WR</v>
      </c>
      <c r="E34" s="295"/>
      <c r="F34" s="199">
        <f>'28. MRP'!$F$10</f>
        <v>2.6800000000000001E-2</v>
      </c>
      <c r="H34" s="294">
        <f>VLOOKUP(D34,'Value Line Common Shares'!$C$5:$D$30,2,0)</f>
        <v>0.75</v>
      </c>
      <c r="I34" s="411" t="s">
        <v>254</v>
      </c>
      <c r="J34" s="198">
        <f>'28. MRP'!$H$10</f>
        <v>6.9771392700000004E-2</v>
      </c>
      <c r="L34" s="198">
        <f t="shared" si="0"/>
        <v>7.9128544525000011E-2</v>
      </c>
      <c r="M34"/>
      <c r="N34"/>
      <c r="O34"/>
      <c r="P34"/>
    </row>
    <row r="35" spans="1:17" ht="15.75" customHeight="1">
      <c r="A35" s="293">
        <v>23</v>
      </c>
      <c r="B35" s="46" t="str">
        <f>VLOOKUP(A35,'Screening Analysis '!$A$2:$L$50,MATCH(B$8,'Screening Analysis '!$A$2:$L$2,0),FALSE)</f>
        <v>Xcel Energy Inc.</v>
      </c>
      <c r="C35" s="46"/>
      <c r="D35" s="46" t="str">
        <f>VLOOKUP(A35,'Screening Analysis '!$A$2:$L$50,MATCH($D$8,'Screening Analysis '!$A$2:$L$2,0),FALSE)</f>
        <v>XEL</v>
      </c>
      <c r="E35" s="295"/>
      <c r="F35" s="199">
        <f>'28. MRP'!$F$10</f>
        <v>2.6800000000000001E-2</v>
      </c>
      <c r="G35" s="411"/>
      <c r="H35" s="294">
        <f>VLOOKUP(D35,'Value Line Common Shares'!$C$5:$D$30,2,0)</f>
        <v>0.65</v>
      </c>
      <c r="I35" s="411" t="s">
        <v>254</v>
      </c>
      <c r="J35" s="198">
        <f>'28. MRP'!$H$10</f>
        <v>6.9771392700000004E-2</v>
      </c>
      <c r="K35" s="411"/>
      <c r="L35" s="198">
        <f t="shared" si="0"/>
        <v>7.2151405255000009E-2</v>
      </c>
      <c r="Q35" s="367"/>
    </row>
    <row r="36" spans="1:17" ht="15.75" customHeight="1">
      <c r="A36" s="293"/>
      <c r="B36" s="46"/>
      <c r="C36" s="46"/>
      <c r="D36" s="46"/>
      <c r="E36" s="295"/>
      <c r="F36" s="199"/>
      <c r="G36" s="91"/>
      <c r="H36" s="294"/>
      <c r="I36" s="91"/>
      <c r="J36" s="198"/>
    </row>
    <row r="37" spans="1:17">
      <c r="B37" s="79" t="s">
        <v>215</v>
      </c>
      <c r="H37" s="371">
        <f>AVERAGE(H13:H35)</f>
        <v>0.75217391304347825</v>
      </c>
      <c r="L37" s="234">
        <f>AVERAGE(L13:L35)</f>
        <v>8.0349543897250034E-2</v>
      </c>
    </row>
    <row r="38" spans="1:17" s="367" customFormat="1">
      <c r="A38" s="106"/>
      <c r="B38" s="246"/>
      <c r="H38" s="371"/>
      <c r="L38" s="234"/>
      <c r="M38"/>
      <c r="N38"/>
      <c r="O38"/>
      <c r="P38"/>
    </row>
    <row r="39" spans="1:17" s="59" customFormat="1">
      <c r="L39" s="379"/>
      <c r="M39"/>
      <c r="N39"/>
      <c r="O39"/>
      <c r="P39"/>
    </row>
    <row r="40" spans="1:17" s="59" customFormat="1">
      <c r="A40" s="205" t="s">
        <v>272</v>
      </c>
      <c r="B40" s="217"/>
      <c r="C40" s="217"/>
      <c r="D40" s="217"/>
      <c r="E40" s="217"/>
      <c r="F40" s="58"/>
      <c r="G40" s="58"/>
      <c r="H40" s="58"/>
      <c r="I40" s="58"/>
      <c r="J40" s="58"/>
      <c r="M40"/>
      <c r="N40"/>
      <c r="O40"/>
      <c r="P40"/>
    </row>
    <row r="41" spans="1:17" s="59" customFormat="1" ht="18.75">
      <c r="A41" s="238">
        <v>1</v>
      </c>
      <c r="B41" s="336" t="s">
        <v>7090</v>
      </c>
      <c r="M41"/>
      <c r="N41"/>
      <c r="O41"/>
      <c r="P41"/>
    </row>
    <row r="42" spans="1:17" s="59" customFormat="1" ht="18.75">
      <c r="A42" s="238">
        <v>2</v>
      </c>
      <c r="B42" s="411" t="s">
        <v>7083</v>
      </c>
      <c r="C42" s="298"/>
      <c r="D42" s="298"/>
      <c r="M42"/>
      <c r="N42"/>
      <c r="O42"/>
      <c r="P42"/>
    </row>
    <row r="43" spans="1:17" ht="18.75">
      <c r="A43" s="238">
        <v>3</v>
      </c>
      <c r="B43" s="59" t="s">
        <v>2426</v>
      </c>
      <c r="C43" s="59"/>
      <c r="D43" s="59"/>
      <c r="E43" s="299"/>
      <c r="F43" s="299"/>
      <c r="G43" s="299"/>
      <c r="H43" s="299"/>
      <c r="I43" s="299"/>
      <c r="J43" s="299"/>
    </row>
    <row r="44" spans="1:17" ht="18.75">
      <c r="A44" s="300">
        <v>4</v>
      </c>
      <c r="B44" s="59" t="s">
        <v>7091</v>
      </c>
      <c r="C44" s="59"/>
      <c r="D44" s="59"/>
      <c r="E44" s="59"/>
      <c r="F44" s="59"/>
      <c r="G44" s="59"/>
      <c r="H44" s="59"/>
      <c r="I44" s="59"/>
      <c r="J44" s="299"/>
    </row>
    <row r="45" spans="1:17" ht="18.75">
      <c r="A45" s="300">
        <v>5</v>
      </c>
      <c r="B45" s="404" t="s">
        <v>7112</v>
      </c>
    </row>
    <row r="46" spans="1:17">
      <c r="B46" s="411" t="s">
        <v>7116</v>
      </c>
      <c r="D46" s="93"/>
    </row>
    <row r="47" spans="1:17">
      <c r="B47" s="411" t="s">
        <v>7117</v>
      </c>
      <c r="D47" s="99"/>
    </row>
  </sheetData>
  <mergeCells count="3">
    <mergeCell ref="A3:L3"/>
    <mergeCell ref="A4:L4"/>
    <mergeCell ref="A5:L5"/>
  </mergeCells>
  <printOptions horizontalCentered="1"/>
  <pageMargins left="0.25" right="0.25" top="0.75" bottom="0.75" header="0.3" footer="0.3"/>
  <pageSetup scale="6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L25"/>
  <sheetViews>
    <sheetView view="pageBreakPreview" zoomScale="60" zoomScaleNormal="100" workbookViewId="0">
      <selection activeCell="L1" sqref="L1"/>
    </sheetView>
  </sheetViews>
  <sheetFormatPr defaultColWidth="9.33203125" defaultRowHeight="15"/>
  <cols>
    <col min="1" max="1" width="4.83203125" style="421" customWidth="1"/>
    <col min="2" max="2" width="55.6640625" style="421" customWidth="1"/>
    <col min="3" max="3" width="2" style="421" customWidth="1"/>
    <col min="4" max="4" width="17" style="421" customWidth="1"/>
    <col min="5" max="5" width="2" style="421" customWidth="1"/>
    <col min="6" max="6" width="22" style="421" customWidth="1"/>
    <col min="7" max="7" width="2" style="421" customWidth="1"/>
    <col min="8" max="8" width="17.1640625" style="421" customWidth="1"/>
    <col min="9" max="9" width="2" style="421" customWidth="1"/>
    <col min="10" max="10" width="20.1640625" style="421" customWidth="1"/>
    <col min="11" max="11" width="2" style="421" customWidth="1"/>
    <col min="12" max="12" width="18.83203125" style="421" customWidth="1"/>
    <col min="13" max="16384" width="9.33203125" style="421"/>
  </cols>
  <sheetData>
    <row r="1" spans="1:12" ht="15.75">
      <c r="L1" s="56"/>
    </row>
    <row r="2" spans="1:12">
      <c r="L2" s="435"/>
    </row>
    <row r="3" spans="1:12">
      <c r="A3" s="434" t="s">
        <v>884</v>
      </c>
      <c r="B3" s="433"/>
      <c r="C3" s="433"/>
      <c r="D3" s="433"/>
      <c r="E3" s="433"/>
      <c r="F3" s="433"/>
      <c r="G3" s="433"/>
      <c r="H3" s="433"/>
      <c r="I3" s="433"/>
      <c r="J3" s="433"/>
      <c r="K3" s="433"/>
      <c r="L3" s="433"/>
    </row>
    <row r="4" spans="1:12">
      <c r="A4" s="434" t="s">
        <v>2185</v>
      </c>
      <c r="B4" s="434"/>
      <c r="C4" s="433"/>
      <c r="D4" s="433"/>
      <c r="E4" s="433"/>
      <c r="F4" s="433"/>
      <c r="G4" s="433"/>
      <c r="H4" s="433"/>
      <c r="I4" s="433"/>
      <c r="J4" s="433"/>
      <c r="K4" s="433"/>
      <c r="L4" s="433"/>
    </row>
    <row r="5" spans="1:12">
      <c r="A5" s="433"/>
      <c r="B5" s="434"/>
      <c r="C5" s="433"/>
      <c r="D5" s="433"/>
      <c r="E5" s="433"/>
      <c r="F5" s="433"/>
      <c r="G5" s="433"/>
      <c r="H5" s="433"/>
      <c r="I5" s="433"/>
      <c r="J5" s="433"/>
      <c r="K5" s="433"/>
      <c r="L5" s="433"/>
    </row>
    <row r="6" spans="1:12">
      <c r="F6" s="432" t="s">
        <v>903</v>
      </c>
      <c r="G6" s="432"/>
      <c r="H6" s="432"/>
      <c r="J6" s="432" t="s">
        <v>902</v>
      </c>
      <c r="K6" s="432"/>
      <c r="L6" s="432"/>
    </row>
    <row r="7" spans="1:12" ht="60">
      <c r="B7" s="469" t="s">
        <v>901</v>
      </c>
      <c r="C7" s="431"/>
      <c r="D7" s="469" t="s">
        <v>900</v>
      </c>
      <c r="E7" s="431"/>
      <c r="F7" s="470" t="s">
        <v>899</v>
      </c>
      <c r="G7" s="431"/>
      <c r="H7" s="470" t="s">
        <v>898</v>
      </c>
      <c r="I7" s="431"/>
      <c r="J7" s="471" t="s">
        <v>2213</v>
      </c>
      <c r="K7" s="431"/>
      <c r="L7" s="471" t="s">
        <v>2184</v>
      </c>
    </row>
    <row r="8" spans="1:12" ht="15" hidden="1" customHeight="1">
      <c r="D8" s="430">
        <v>42447</v>
      </c>
      <c r="E8" s="430"/>
      <c r="F8" s="428" t="s">
        <v>897</v>
      </c>
    </row>
    <row r="9" spans="1:12">
      <c r="B9" s="428" t="s">
        <v>291</v>
      </c>
      <c r="C9" s="428"/>
      <c r="D9" s="429" t="s">
        <v>292</v>
      </c>
      <c r="E9" s="429"/>
      <c r="F9" s="428" t="s">
        <v>293</v>
      </c>
      <c r="G9" s="428"/>
      <c r="H9" s="428" t="s">
        <v>294</v>
      </c>
      <c r="I9" s="428"/>
      <c r="J9" s="428" t="s">
        <v>896</v>
      </c>
      <c r="L9" s="428" t="s">
        <v>895</v>
      </c>
    </row>
    <row r="10" spans="1:12">
      <c r="B10" s="428"/>
      <c r="C10" s="428"/>
      <c r="D10" s="429"/>
      <c r="E10" s="429"/>
      <c r="F10" s="428"/>
      <c r="G10" s="428"/>
      <c r="H10" s="428"/>
      <c r="I10" s="428"/>
      <c r="J10" s="428"/>
      <c r="L10" s="428"/>
    </row>
    <row r="11" spans="1:12" s="425" customFormat="1" ht="18">
      <c r="A11" s="425">
        <v>1</v>
      </c>
      <c r="B11" s="425" t="s">
        <v>894</v>
      </c>
      <c r="D11" s="427">
        <f>VLOOKUP($D$8,'30 Year Treasuries Daily'!$A$7:$B$20000,2,FALSE)/100</f>
        <v>2.6800000000000001E-2</v>
      </c>
      <c r="F11" s="425">
        <f>'Regression Auth on RFR2015'!B18</f>
        <v>-0.60944671221779756</v>
      </c>
      <c r="H11" s="425">
        <f>'Regression Auth on RFR2015'!B17</f>
        <v>8.8014112075497239E-2</v>
      </c>
      <c r="J11" s="427">
        <f>D11*F11+H11</f>
        <v>7.168094018806026E-2</v>
      </c>
      <c r="L11" s="426">
        <f>J11+D11</f>
        <v>9.8480940188060265E-2</v>
      </c>
    </row>
    <row r="12" spans="1:12" s="425" customFormat="1" ht="18">
      <c r="A12" s="425">
        <f>A11+1</f>
        <v>2</v>
      </c>
      <c r="B12" s="425" t="s">
        <v>893</v>
      </c>
      <c r="D12" s="427">
        <f>'A Yields'!B4/100</f>
        <v>3.4520000000000002E-2</v>
      </c>
      <c r="F12" s="425">
        <f>'Regression Auth on A2015'!B18</f>
        <v>-0.70460679244762281</v>
      </c>
      <c r="H12" s="425">
        <f>'Regression Auth on A2015'!B17</f>
        <v>9.1104128478983193E-2</v>
      </c>
      <c r="J12" s="427">
        <f>D12*F12+H12</f>
        <v>6.6781102003691251E-2</v>
      </c>
      <c r="L12" s="424">
        <f>J12+D12</f>
        <v>0.10130110200369125</v>
      </c>
    </row>
    <row r="13" spans="1:12" s="425" customFormat="1" ht="18">
      <c r="A13" s="425">
        <f>A12+1</f>
        <v>3</v>
      </c>
      <c r="B13" s="425" t="s">
        <v>892</v>
      </c>
      <c r="D13" s="427">
        <f>(VLOOKUP($D$8,'BBB Yields'!$A$7:$B$8000,2,FALSE))/100</f>
        <v>5.0499999999999996E-2</v>
      </c>
      <c r="F13" s="425">
        <f>'Regression Auth on BBB2015'!B18</f>
        <v>-0.59790146452726456</v>
      </c>
      <c r="H13" s="425">
        <f>'Regression Auth on BBB2015'!B17</f>
        <v>7.9923788562945713E-2</v>
      </c>
      <c r="J13" s="427">
        <f>D13*F13+H13</f>
        <v>4.9729764604318855E-2</v>
      </c>
      <c r="L13" s="426">
        <f>J13+D13</f>
        <v>0.10022976460431884</v>
      </c>
    </row>
    <row r="14" spans="1:12">
      <c r="D14" s="423"/>
      <c r="J14" s="423"/>
      <c r="L14" s="424"/>
    </row>
    <row r="15" spans="1:12">
      <c r="B15" s="466" t="s">
        <v>215</v>
      </c>
      <c r="C15" s="466"/>
      <c r="D15" s="467"/>
      <c r="E15" s="466"/>
      <c r="F15" s="466"/>
      <c r="G15" s="466"/>
      <c r="H15" s="466"/>
      <c r="I15" s="466"/>
      <c r="J15" s="467"/>
      <c r="K15" s="466"/>
      <c r="L15" s="468">
        <f>AVERAGE(L11:L13)</f>
        <v>0.1000039355986901</v>
      </c>
    </row>
    <row r="16" spans="1:12">
      <c r="D16" s="423"/>
      <c r="J16" s="423"/>
      <c r="L16" s="424"/>
    </row>
    <row r="17" spans="1:4">
      <c r="D17" s="423"/>
    </row>
    <row r="18" spans="1:4">
      <c r="A18" s="466" t="s">
        <v>272</v>
      </c>
    </row>
    <row r="19" spans="1:4">
      <c r="A19" s="422" t="s">
        <v>2195</v>
      </c>
    </row>
    <row r="20" spans="1:4" ht="18">
      <c r="A20" s="422" t="s">
        <v>7087</v>
      </c>
    </row>
    <row r="21" spans="1:4" ht="18">
      <c r="A21" s="422" t="s">
        <v>2196</v>
      </c>
    </row>
    <row r="22" spans="1:4" ht="18">
      <c r="A22" s="422" t="s">
        <v>7088</v>
      </c>
    </row>
    <row r="23" spans="1:4">
      <c r="A23" s="422"/>
      <c r="B23" s="421" t="s">
        <v>2194</v>
      </c>
    </row>
    <row r="24" spans="1:4" ht="18">
      <c r="A24" s="422" t="s">
        <v>2348</v>
      </c>
    </row>
    <row r="25" spans="1:4" ht="18">
      <c r="A25" s="422" t="s">
        <v>7089</v>
      </c>
    </row>
  </sheetData>
  <printOptions horizontalCentered="1"/>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K36"/>
  <sheetViews>
    <sheetView view="pageBreakPreview" zoomScale="60" zoomScaleNormal="85" workbookViewId="0">
      <selection activeCell="K1" sqref="K1"/>
    </sheetView>
  </sheetViews>
  <sheetFormatPr defaultRowHeight="15.75"/>
  <cols>
    <col min="1" max="1" width="2.1640625" style="2" customWidth="1"/>
    <col min="2" max="2" width="48.33203125" style="2" customWidth="1"/>
    <col min="3" max="3" width="2.1640625" style="2" customWidth="1"/>
    <col min="4" max="4" width="10.5" style="2" customWidth="1"/>
    <col min="5" max="5" width="10.6640625" style="2" customWidth="1"/>
    <col min="6" max="6" width="10.5" style="2" customWidth="1"/>
    <col min="7" max="7" width="2.1640625" style="2" customWidth="1"/>
    <col min="8" max="8" width="12.5" style="2" customWidth="1"/>
    <col min="9" max="9" width="10.1640625" style="2" customWidth="1"/>
    <col min="10" max="10" width="12.5" style="2" customWidth="1"/>
    <col min="11" max="11" width="2.1640625" style="2" customWidth="1"/>
    <col min="12" max="261" width="9.33203125" style="2"/>
    <col min="262" max="262" width="2.1640625" style="2" customWidth="1"/>
    <col min="263" max="263" width="28.5" style="2" customWidth="1"/>
    <col min="264" max="264" width="2.1640625" style="2" customWidth="1"/>
    <col min="265" max="265" width="27.83203125" style="2" customWidth="1"/>
    <col min="266" max="517" width="9.33203125" style="2"/>
    <col min="518" max="518" width="2.1640625" style="2" customWidth="1"/>
    <col min="519" max="519" width="28.5" style="2" customWidth="1"/>
    <col min="520" max="520" width="2.1640625" style="2" customWidth="1"/>
    <col min="521" max="521" width="27.83203125" style="2" customWidth="1"/>
    <col min="522" max="773" width="9.33203125" style="2"/>
    <col min="774" max="774" width="2.1640625" style="2" customWidth="1"/>
    <col min="775" max="775" width="28.5" style="2" customWidth="1"/>
    <col min="776" max="776" width="2.1640625" style="2" customWidth="1"/>
    <col min="777" max="777" width="27.83203125" style="2" customWidth="1"/>
    <col min="778" max="1029" width="9.33203125" style="2"/>
    <col min="1030" max="1030" width="2.1640625" style="2" customWidth="1"/>
    <col min="1031" max="1031" width="28.5" style="2" customWidth="1"/>
    <col min="1032" max="1032" width="2.1640625" style="2" customWidth="1"/>
    <col min="1033" max="1033" width="27.83203125" style="2" customWidth="1"/>
    <col min="1034" max="1285" width="9.33203125" style="2"/>
    <col min="1286" max="1286" width="2.1640625" style="2" customWidth="1"/>
    <col min="1287" max="1287" width="28.5" style="2" customWidth="1"/>
    <col min="1288" max="1288" width="2.1640625" style="2" customWidth="1"/>
    <col min="1289" max="1289" width="27.83203125" style="2" customWidth="1"/>
    <col min="1290" max="1541" width="9.33203125" style="2"/>
    <col min="1542" max="1542" width="2.1640625" style="2" customWidth="1"/>
    <col min="1543" max="1543" width="28.5" style="2" customWidth="1"/>
    <col min="1544" max="1544" width="2.1640625" style="2" customWidth="1"/>
    <col min="1545" max="1545" width="27.83203125" style="2" customWidth="1"/>
    <col min="1546" max="1797" width="9.33203125" style="2"/>
    <col min="1798" max="1798" width="2.1640625" style="2" customWidth="1"/>
    <col min="1799" max="1799" width="28.5" style="2" customWidth="1"/>
    <col min="1800" max="1800" width="2.1640625" style="2" customWidth="1"/>
    <col min="1801" max="1801" width="27.83203125" style="2" customWidth="1"/>
    <col min="1802" max="2053" width="9.33203125" style="2"/>
    <col min="2054" max="2054" width="2.1640625" style="2" customWidth="1"/>
    <col min="2055" max="2055" width="28.5" style="2" customWidth="1"/>
    <col min="2056" max="2056" width="2.1640625" style="2" customWidth="1"/>
    <col min="2057" max="2057" width="27.83203125" style="2" customWidth="1"/>
    <col min="2058" max="2309" width="9.33203125" style="2"/>
    <col min="2310" max="2310" width="2.1640625" style="2" customWidth="1"/>
    <col min="2311" max="2311" width="28.5" style="2" customWidth="1"/>
    <col min="2312" max="2312" width="2.1640625" style="2" customWidth="1"/>
    <col min="2313" max="2313" width="27.83203125" style="2" customWidth="1"/>
    <col min="2314" max="2565" width="9.33203125" style="2"/>
    <col min="2566" max="2566" width="2.1640625" style="2" customWidth="1"/>
    <col min="2567" max="2567" width="28.5" style="2" customWidth="1"/>
    <col min="2568" max="2568" width="2.1640625" style="2" customWidth="1"/>
    <col min="2569" max="2569" width="27.83203125" style="2" customWidth="1"/>
    <col min="2570" max="2821" width="9.33203125" style="2"/>
    <col min="2822" max="2822" width="2.1640625" style="2" customWidth="1"/>
    <col min="2823" max="2823" width="28.5" style="2" customWidth="1"/>
    <col min="2824" max="2824" width="2.1640625" style="2" customWidth="1"/>
    <col min="2825" max="2825" width="27.83203125" style="2" customWidth="1"/>
    <col min="2826" max="3077" width="9.33203125" style="2"/>
    <col min="3078" max="3078" width="2.1640625" style="2" customWidth="1"/>
    <col min="3079" max="3079" width="28.5" style="2" customWidth="1"/>
    <col min="3080" max="3080" width="2.1640625" style="2" customWidth="1"/>
    <col min="3081" max="3081" width="27.83203125" style="2" customWidth="1"/>
    <col min="3082" max="3333" width="9.33203125" style="2"/>
    <col min="3334" max="3334" width="2.1640625" style="2" customWidth="1"/>
    <col min="3335" max="3335" width="28.5" style="2" customWidth="1"/>
    <col min="3336" max="3336" width="2.1640625" style="2" customWidth="1"/>
    <col min="3337" max="3337" width="27.83203125" style="2" customWidth="1"/>
    <col min="3338" max="3589" width="9.33203125" style="2"/>
    <col min="3590" max="3590" width="2.1640625" style="2" customWidth="1"/>
    <col min="3591" max="3591" width="28.5" style="2" customWidth="1"/>
    <col min="3592" max="3592" width="2.1640625" style="2" customWidth="1"/>
    <col min="3593" max="3593" width="27.83203125" style="2" customWidth="1"/>
    <col min="3594" max="3845" width="9.33203125" style="2"/>
    <col min="3846" max="3846" width="2.1640625" style="2" customWidth="1"/>
    <col min="3847" max="3847" width="28.5" style="2" customWidth="1"/>
    <col min="3848" max="3848" width="2.1640625" style="2" customWidth="1"/>
    <col min="3849" max="3849" width="27.83203125" style="2" customWidth="1"/>
    <col min="3850" max="4101" width="9.33203125" style="2"/>
    <col min="4102" max="4102" width="2.1640625" style="2" customWidth="1"/>
    <col min="4103" max="4103" width="28.5" style="2" customWidth="1"/>
    <col min="4104" max="4104" width="2.1640625" style="2" customWidth="1"/>
    <col min="4105" max="4105" width="27.83203125" style="2" customWidth="1"/>
    <col min="4106" max="4357" width="9.33203125" style="2"/>
    <col min="4358" max="4358" width="2.1640625" style="2" customWidth="1"/>
    <col min="4359" max="4359" width="28.5" style="2" customWidth="1"/>
    <col min="4360" max="4360" width="2.1640625" style="2" customWidth="1"/>
    <col min="4361" max="4361" width="27.83203125" style="2" customWidth="1"/>
    <col min="4362" max="4613" width="9.33203125" style="2"/>
    <col min="4614" max="4614" width="2.1640625" style="2" customWidth="1"/>
    <col min="4615" max="4615" width="28.5" style="2" customWidth="1"/>
    <col min="4616" max="4616" width="2.1640625" style="2" customWidth="1"/>
    <col min="4617" max="4617" width="27.83203125" style="2" customWidth="1"/>
    <col min="4618" max="4869" width="9.33203125" style="2"/>
    <col min="4870" max="4870" width="2.1640625" style="2" customWidth="1"/>
    <col min="4871" max="4871" width="28.5" style="2" customWidth="1"/>
    <col min="4872" max="4872" width="2.1640625" style="2" customWidth="1"/>
    <col min="4873" max="4873" width="27.83203125" style="2" customWidth="1"/>
    <col min="4874" max="5125" width="9.33203125" style="2"/>
    <col min="5126" max="5126" width="2.1640625" style="2" customWidth="1"/>
    <col min="5127" max="5127" width="28.5" style="2" customWidth="1"/>
    <col min="5128" max="5128" width="2.1640625" style="2" customWidth="1"/>
    <col min="5129" max="5129" width="27.83203125" style="2" customWidth="1"/>
    <col min="5130" max="5381" width="9.33203125" style="2"/>
    <col min="5382" max="5382" width="2.1640625" style="2" customWidth="1"/>
    <col min="5383" max="5383" width="28.5" style="2" customWidth="1"/>
    <col min="5384" max="5384" width="2.1640625" style="2" customWidth="1"/>
    <col min="5385" max="5385" width="27.83203125" style="2" customWidth="1"/>
    <col min="5386" max="5637" width="9.33203125" style="2"/>
    <col min="5638" max="5638" width="2.1640625" style="2" customWidth="1"/>
    <col min="5639" max="5639" width="28.5" style="2" customWidth="1"/>
    <col min="5640" max="5640" width="2.1640625" style="2" customWidth="1"/>
    <col min="5641" max="5641" width="27.83203125" style="2" customWidth="1"/>
    <col min="5642" max="5893" width="9.33203125" style="2"/>
    <col min="5894" max="5894" width="2.1640625" style="2" customWidth="1"/>
    <col min="5895" max="5895" width="28.5" style="2" customWidth="1"/>
    <col min="5896" max="5896" width="2.1640625" style="2" customWidth="1"/>
    <col min="5897" max="5897" width="27.83203125" style="2" customWidth="1"/>
    <col min="5898" max="6149" width="9.33203125" style="2"/>
    <col min="6150" max="6150" width="2.1640625" style="2" customWidth="1"/>
    <col min="6151" max="6151" width="28.5" style="2" customWidth="1"/>
    <col min="6152" max="6152" width="2.1640625" style="2" customWidth="1"/>
    <col min="6153" max="6153" width="27.83203125" style="2" customWidth="1"/>
    <col min="6154" max="6405" width="9.33203125" style="2"/>
    <col min="6406" max="6406" width="2.1640625" style="2" customWidth="1"/>
    <col min="6407" max="6407" width="28.5" style="2" customWidth="1"/>
    <col min="6408" max="6408" width="2.1640625" style="2" customWidth="1"/>
    <col min="6409" max="6409" width="27.83203125" style="2" customWidth="1"/>
    <col min="6410" max="6661" width="9.33203125" style="2"/>
    <col min="6662" max="6662" width="2.1640625" style="2" customWidth="1"/>
    <col min="6663" max="6663" width="28.5" style="2" customWidth="1"/>
    <col min="6664" max="6664" width="2.1640625" style="2" customWidth="1"/>
    <col min="6665" max="6665" width="27.83203125" style="2" customWidth="1"/>
    <col min="6666" max="6917" width="9.33203125" style="2"/>
    <col min="6918" max="6918" width="2.1640625" style="2" customWidth="1"/>
    <col min="6919" max="6919" width="28.5" style="2" customWidth="1"/>
    <col min="6920" max="6920" width="2.1640625" style="2" customWidth="1"/>
    <col min="6921" max="6921" width="27.83203125" style="2" customWidth="1"/>
    <col min="6922" max="7173" width="9.33203125" style="2"/>
    <col min="7174" max="7174" width="2.1640625" style="2" customWidth="1"/>
    <col min="7175" max="7175" width="28.5" style="2" customWidth="1"/>
    <col min="7176" max="7176" width="2.1640625" style="2" customWidth="1"/>
    <col min="7177" max="7177" width="27.83203125" style="2" customWidth="1"/>
    <col min="7178" max="7429" width="9.33203125" style="2"/>
    <col min="7430" max="7430" width="2.1640625" style="2" customWidth="1"/>
    <col min="7431" max="7431" width="28.5" style="2" customWidth="1"/>
    <col min="7432" max="7432" width="2.1640625" style="2" customWidth="1"/>
    <col min="7433" max="7433" width="27.83203125" style="2" customWidth="1"/>
    <col min="7434" max="7685" width="9.33203125" style="2"/>
    <col min="7686" max="7686" width="2.1640625" style="2" customWidth="1"/>
    <col min="7687" max="7687" width="28.5" style="2" customWidth="1"/>
    <col min="7688" max="7688" width="2.1640625" style="2" customWidth="1"/>
    <col min="7689" max="7689" width="27.83203125" style="2" customWidth="1"/>
    <col min="7690" max="7941" width="9.33203125" style="2"/>
    <col min="7942" max="7942" width="2.1640625" style="2" customWidth="1"/>
    <col min="7943" max="7943" width="28.5" style="2" customWidth="1"/>
    <col min="7944" max="7944" width="2.1640625" style="2" customWidth="1"/>
    <col min="7945" max="7945" width="27.83203125" style="2" customWidth="1"/>
    <col min="7946" max="8197" width="9.33203125" style="2"/>
    <col min="8198" max="8198" width="2.1640625" style="2" customWidth="1"/>
    <col min="8199" max="8199" width="28.5" style="2" customWidth="1"/>
    <col min="8200" max="8200" width="2.1640625" style="2" customWidth="1"/>
    <col min="8201" max="8201" width="27.83203125" style="2" customWidth="1"/>
    <col min="8202" max="8453" width="9.33203125" style="2"/>
    <col min="8454" max="8454" width="2.1640625" style="2" customWidth="1"/>
    <col min="8455" max="8455" width="28.5" style="2" customWidth="1"/>
    <col min="8456" max="8456" width="2.1640625" style="2" customWidth="1"/>
    <col min="8457" max="8457" width="27.83203125" style="2" customWidth="1"/>
    <col min="8458" max="8709" width="9.33203125" style="2"/>
    <col min="8710" max="8710" width="2.1640625" style="2" customWidth="1"/>
    <col min="8711" max="8711" width="28.5" style="2" customWidth="1"/>
    <col min="8712" max="8712" width="2.1640625" style="2" customWidth="1"/>
    <col min="8713" max="8713" width="27.83203125" style="2" customWidth="1"/>
    <col min="8714" max="8965" width="9.33203125" style="2"/>
    <col min="8966" max="8966" width="2.1640625" style="2" customWidth="1"/>
    <col min="8967" max="8967" width="28.5" style="2" customWidth="1"/>
    <col min="8968" max="8968" width="2.1640625" style="2" customWidth="1"/>
    <col min="8969" max="8969" width="27.83203125" style="2" customWidth="1"/>
    <col min="8970" max="9221" width="9.33203125" style="2"/>
    <col min="9222" max="9222" width="2.1640625" style="2" customWidth="1"/>
    <col min="9223" max="9223" width="28.5" style="2" customWidth="1"/>
    <col min="9224" max="9224" width="2.1640625" style="2" customWidth="1"/>
    <col min="9225" max="9225" width="27.83203125" style="2" customWidth="1"/>
    <col min="9226" max="9477" width="9.33203125" style="2"/>
    <col min="9478" max="9478" width="2.1640625" style="2" customWidth="1"/>
    <col min="9479" max="9479" width="28.5" style="2" customWidth="1"/>
    <col min="9480" max="9480" width="2.1640625" style="2" customWidth="1"/>
    <col min="9481" max="9481" width="27.83203125" style="2" customWidth="1"/>
    <col min="9482" max="9733" width="9.33203125" style="2"/>
    <col min="9734" max="9734" width="2.1640625" style="2" customWidth="1"/>
    <col min="9735" max="9735" width="28.5" style="2" customWidth="1"/>
    <col min="9736" max="9736" width="2.1640625" style="2" customWidth="1"/>
    <col min="9737" max="9737" width="27.83203125" style="2" customWidth="1"/>
    <col min="9738" max="9989" width="9.33203125" style="2"/>
    <col min="9990" max="9990" width="2.1640625" style="2" customWidth="1"/>
    <col min="9991" max="9991" width="28.5" style="2" customWidth="1"/>
    <col min="9992" max="9992" width="2.1640625" style="2" customWidth="1"/>
    <col min="9993" max="9993" width="27.83203125" style="2" customWidth="1"/>
    <col min="9994" max="10245" width="9.33203125" style="2"/>
    <col min="10246" max="10246" width="2.1640625" style="2" customWidth="1"/>
    <col min="10247" max="10247" width="28.5" style="2" customWidth="1"/>
    <col min="10248" max="10248" width="2.1640625" style="2" customWidth="1"/>
    <col min="10249" max="10249" width="27.83203125" style="2" customWidth="1"/>
    <col min="10250" max="10501" width="9.33203125" style="2"/>
    <col min="10502" max="10502" width="2.1640625" style="2" customWidth="1"/>
    <col min="10503" max="10503" width="28.5" style="2" customWidth="1"/>
    <col min="10504" max="10504" width="2.1640625" style="2" customWidth="1"/>
    <col min="10505" max="10505" width="27.83203125" style="2" customWidth="1"/>
    <col min="10506" max="10757" width="9.33203125" style="2"/>
    <col min="10758" max="10758" width="2.1640625" style="2" customWidth="1"/>
    <col min="10759" max="10759" width="28.5" style="2" customWidth="1"/>
    <col min="10760" max="10760" width="2.1640625" style="2" customWidth="1"/>
    <col min="10761" max="10761" width="27.83203125" style="2" customWidth="1"/>
    <col min="10762" max="11013" width="9.33203125" style="2"/>
    <col min="11014" max="11014" width="2.1640625" style="2" customWidth="1"/>
    <col min="11015" max="11015" width="28.5" style="2" customWidth="1"/>
    <col min="11016" max="11016" width="2.1640625" style="2" customWidth="1"/>
    <col min="11017" max="11017" width="27.83203125" style="2" customWidth="1"/>
    <col min="11018" max="11269" width="9.33203125" style="2"/>
    <col min="11270" max="11270" width="2.1640625" style="2" customWidth="1"/>
    <col min="11271" max="11271" width="28.5" style="2" customWidth="1"/>
    <col min="11272" max="11272" width="2.1640625" style="2" customWidth="1"/>
    <col min="11273" max="11273" width="27.83203125" style="2" customWidth="1"/>
    <col min="11274" max="11525" width="9.33203125" style="2"/>
    <col min="11526" max="11526" width="2.1640625" style="2" customWidth="1"/>
    <col min="11527" max="11527" width="28.5" style="2" customWidth="1"/>
    <col min="11528" max="11528" width="2.1640625" style="2" customWidth="1"/>
    <col min="11529" max="11529" width="27.83203125" style="2" customWidth="1"/>
    <col min="11530" max="11781" width="9.33203125" style="2"/>
    <col min="11782" max="11782" width="2.1640625" style="2" customWidth="1"/>
    <col min="11783" max="11783" width="28.5" style="2" customWidth="1"/>
    <col min="11784" max="11784" width="2.1640625" style="2" customWidth="1"/>
    <col min="11785" max="11785" width="27.83203125" style="2" customWidth="1"/>
    <col min="11786" max="12037" width="9.33203125" style="2"/>
    <col min="12038" max="12038" width="2.1640625" style="2" customWidth="1"/>
    <col min="12039" max="12039" width="28.5" style="2" customWidth="1"/>
    <col min="12040" max="12040" width="2.1640625" style="2" customWidth="1"/>
    <col min="12041" max="12041" width="27.83203125" style="2" customWidth="1"/>
    <col min="12042" max="12293" width="9.33203125" style="2"/>
    <col min="12294" max="12294" width="2.1640625" style="2" customWidth="1"/>
    <col min="12295" max="12295" width="28.5" style="2" customWidth="1"/>
    <col min="12296" max="12296" width="2.1640625" style="2" customWidth="1"/>
    <col min="12297" max="12297" width="27.83203125" style="2" customWidth="1"/>
    <col min="12298" max="12549" width="9.33203125" style="2"/>
    <col min="12550" max="12550" width="2.1640625" style="2" customWidth="1"/>
    <col min="12551" max="12551" width="28.5" style="2" customWidth="1"/>
    <col min="12552" max="12552" width="2.1640625" style="2" customWidth="1"/>
    <col min="12553" max="12553" width="27.83203125" style="2" customWidth="1"/>
    <col min="12554" max="12805" width="9.33203125" style="2"/>
    <col min="12806" max="12806" width="2.1640625" style="2" customWidth="1"/>
    <col min="12807" max="12807" width="28.5" style="2" customWidth="1"/>
    <col min="12808" max="12808" width="2.1640625" style="2" customWidth="1"/>
    <col min="12809" max="12809" width="27.83203125" style="2" customWidth="1"/>
    <col min="12810" max="13061" width="9.33203125" style="2"/>
    <col min="13062" max="13062" width="2.1640625" style="2" customWidth="1"/>
    <col min="13063" max="13063" width="28.5" style="2" customWidth="1"/>
    <col min="13064" max="13064" width="2.1640625" style="2" customWidth="1"/>
    <col min="13065" max="13065" width="27.83203125" style="2" customWidth="1"/>
    <col min="13066" max="13317" width="9.33203125" style="2"/>
    <col min="13318" max="13318" width="2.1640625" style="2" customWidth="1"/>
    <col min="13319" max="13319" width="28.5" style="2" customWidth="1"/>
    <col min="13320" max="13320" width="2.1640625" style="2" customWidth="1"/>
    <col min="13321" max="13321" width="27.83203125" style="2" customWidth="1"/>
    <col min="13322" max="13573" width="9.33203125" style="2"/>
    <col min="13574" max="13574" width="2.1640625" style="2" customWidth="1"/>
    <col min="13575" max="13575" width="28.5" style="2" customWidth="1"/>
    <col min="13576" max="13576" width="2.1640625" style="2" customWidth="1"/>
    <col min="13577" max="13577" width="27.83203125" style="2" customWidth="1"/>
    <col min="13578" max="13829" width="9.33203125" style="2"/>
    <col min="13830" max="13830" width="2.1640625" style="2" customWidth="1"/>
    <col min="13831" max="13831" width="28.5" style="2" customWidth="1"/>
    <col min="13832" max="13832" width="2.1640625" style="2" customWidth="1"/>
    <col min="13833" max="13833" width="27.83203125" style="2" customWidth="1"/>
    <col min="13834" max="14085" width="9.33203125" style="2"/>
    <col min="14086" max="14086" width="2.1640625" style="2" customWidth="1"/>
    <col min="14087" max="14087" width="28.5" style="2" customWidth="1"/>
    <col min="14088" max="14088" width="2.1640625" style="2" customWidth="1"/>
    <col min="14089" max="14089" width="27.83203125" style="2" customWidth="1"/>
    <col min="14090" max="14341" width="9.33203125" style="2"/>
    <col min="14342" max="14342" width="2.1640625" style="2" customWidth="1"/>
    <col min="14343" max="14343" width="28.5" style="2" customWidth="1"/>
    <col min="14344" max="14344" width="2.1640625" style="2" customWidth="1"/>
    <col min="14345" max="14345" width="27.83203125" style="2" customWidth="1"/>
    <col min="14346" max="14597" width="9.33203125" style="2"/>
    <col min="14598" max="14598" width="2.1640625" style="2" customWidth="1"/>
    <col min="14599" max="14599" width="28.5" style="2" customWidth="1"/>
    <col min="14600" max="14600" width="2.1640625" style="2" customWidth="1"/>
    <col min="14601" max="14601" width="27.83203125" style="2" customWidth="1"/>
    <col min="14602" max="14853" width="9.33203125" style="2"/>
    <col min="14854" max="14854" width="2.1640625" style="2" customWidth="1"/>
    <col min="14855" max="14855" width="28.5" style="2" customWidth="1"/>
    <col min="14856" max="14856" width="2.1640625" style="2" customWidth="1"/>
    <col min="14857" max="14857" width="27.83203125" style="2" customWidth="1"/>
    <col min="14858" max="15109" width="9.33203125" style="2"/>
    <col min="15110" max="15110" width="2.1640625" style="2" customWidth="1"/>
    <col min="15111" max="15111" width="28.5" style="2" customWidth="1"/>
    <col min="15112" max="15112" width="2.1640625" style="2" customWidth="1"/>
    <col min="15113" max="15113" width="27.83203125" style="2" customWidth="1"/>
    <col min="15114" max="15365" width="9.33203125" style="2"/>
    <col min="15366" max="15366" width="2.1640625" style="2" customWidth="1"/>
    <col min="15367" max="15367" width="28.5" style="2" customWidth="1"/>
    <col min="15368" max="15368" width="2.1640625" style="2" customWidth="1"/>
    <col min="15369" max="15369" width="27.83203125" style="2" customWidth="1"/>
    <col min="15370" max="15621" width="9.33203125" style="2"/>
    <col min="15622" max="15622" width="2.1640625" style="2" customWidth="1"/>
    <col min="15623" max="15623" width="28.5" style="2" customWidth="1"/>
    <col min="15624" max="15624" width="2.1640625" style="2" customWidth="1"/>
    <col min="15625" max="15625" width="27.83203125" style="2" customWidth="1"/>
    <col min="15626" max="15877" width="9.33203125" style="2"/>
    <col min="15878" max="15878" width="2.1640625" style="2" customWidth="1"/>
    <col min="15879" max="15879" width="28.5" style="2" customWidth="1"/>
    <col min="15880" max="15880" width="2.1640625" style="2" customWidth="1"/>
    <col min="15881" max="15881" width="27.83203125" style="2" customWidth="1"/>
    <col min="15882" max="16133" width="9.33203125" style="2"/>
    <col min="16134" max="16134" width="2.1640625" style="2" customWidth="1"/>
    <col min="16135" max="16135" width="28.5" style="2" customWidth="1"/>
    <col min="16136" max="16136" width="2.1640625" style="2" customWidth="1"/>
    <col min="16137" max="16137" width="27.83203125" style="2" customWidth="1"/>
    <col min="16138" max="16384" width="9.33203125" style="2"/>
  </cols>
  <sheetData>
    <row r="1" spans="1:11">
      <c r="K1" s="56"/>
    </row>
    <row r="2" spans="1:11">
      <c r="K2" s="435"/>
    </row>
    <row r="3" spans="1:11">
      <c r="A3" s="18" t="s">
        <v>884</v>
      </c>
      <c r="B3" s="18"/>
      <c r="C3" s="18"/>
      <c r="D3" s="18"/>
      <c r="E3" s="20"/>
      <c r="F3" s="18"/>
      <c r="G3" s="20"/>
      <c r="H3" s="20"/>
      <c r="I3" s="20"/>
      <c r="J3" s="20"/>
      <c r="K3" s="20"/>
    </row>
    <row r="4" spans="1:11">
      <c r="A4" s="18" t="s">
        <v>732</v>
      </c>
      <c r="B4" s="18"/>
      <c r="C4" s="18"/>
      <c r="D4" s="18"/>
      <c r="E4" s="20"/>
      <c r="F4" s="18"/>
      <c r="G4" s="20"/>
      <c r="H4" s="20"/>
      <c r="I4" s="20"/>
      <c r="J4" s="20"/>
      <c r="K4" s="20"/>
    </row>
    <row r="5" spans="1:11">
      <c r="A5"/>
      <c r="B5" s="302"/>
      <c r="C5" s="302"/>
      <c r="D5" s="302"/>
      <c r="E5" s="302"/>
      <c r="F5" s="302"/>
      <c r="G5" s="302"/>
      <c r="H5" s="302"/>
      <c r="I5" s="302"/>
      <c r="J5" s="302"/>
    </row>
    <row r="7" spans="1:11">
      <c r="D7" s="18" t="s">
        <v>233</v>
      </c>
      <c r="E7" s="20"/>
      <c r="F7" s="18"/>
      <c r="G7" s="305"/>
      <c r="H7" s="18" t="s">
        <v>231</v>
      </c>
      <c r="I7" s="20"/>
      <c r="J7" s="20"/>
    </row>
    <row r="8" spans="1:11">
      <c r="B8" s="122" t="s">
        <v>312</v>
      </c>
      <c r="D8" s="375" t="s">
        <v>516</v>
      </c>
      <c r="E8" s="372"/>
      <c r="F8" s="375"/>
      <c r="G8" s="305"/>
      <c r="H8" s="375" t="s">
        <v>516</v>
      </c>
      <c r="I8" s="372"/>
      <c r="J8" s="372"/>
    </row>
    <row r="9" spans="1:11">
      <c r="B9" s="128" t="s">
        <v>291</v>
      </c>
      <c r="D9" s="376" t="s">
        <v>292</v>
      </c>
      <c r="E9" s="20"/>
      <c r="F9" s="376"/>
      <c r="G9" s="305"/>
      <c r="H9" s="376" t="s">
        <v>293</v>
      </c>
      <c r="I9" s="20"/>
      <c r="J9" s="20"/>
    </row>
    <row r="10" spans="1:11">
      <c r="B10" s="128"/>
      <c r="E10" s="305"/>
      <c r="G10" s="305"/>
      <c r="H10" s="305"/>
      <c r="I10" s="305"/>
    </row>
    <row r="11" spans="1:11" ht="15" customHeight="1">
      <c r="B11" s="55">
        <v>2002</v>
      </c>
      <c r="C11" s="128"/>
      <c r="D11" s="128"/>
      <c r="E11" s="331">
        <f>'Return on BookEquity Raw Data'!C3/100</f>
        <v>-5.6100000000000004E-2</v>
      </c>
      <c r="F11" s="128"/>
      <c r="I11" s="331">
        <f>'Return on BookEquity Raw Data'!I6/100</f>
        <v>8.9399999999999993E-2</v>
      </c>
    </row>
    <row r="12" spans="1:11" ht="15" customHeight="1">
      <c r="B12" s="55">
        <f>B11+1</f>
        <v>2003</v>
      </c>
      <c r="C12" s="128"/>
      <c r="D12" s="128"/>
      <c r="E12" s="331">
        <f>'Return on BookEquity Raw Data'!C4/100</f>
        <v>7.2099999999999997E-2</v>
      </c>
      <c r="F12" s="128"/>
      <c r="I12" s="331">
        <f>'Return on BookEquity Raw Data'!I7/100</f>
        <v>0.20300000000000001</v>
      </c>
    </row>
    <row r="13" spans="1:11" ht="15" customHeight="1">
      <c r="B13" s="55">
        <f t="shared" ref="B13:B22" si="0">B12+1</f>
        <v>2004</v>
      </c>
      <c r="C13" s="128"/>
      <c r="D13" s="128"/>
      <c r="E13" s="331">
        <f>'Return on BookEquity Raw Data'!C5/100</f>
        <v>0.1285</v>
      </c>
      <c r="F13" s="128"/>
      <c r="I13" s="420">
        <v>0.1913</v>
      </c>
    </row>
    <row r="14" spans="1:11" ht="15" customHeight="1">
      <c r="B14" s="55">
        <f t="shared" si="0"/>
        <v>2005</v>
      </c>
      <c r="C14" s="128"/>
      <c r="D14" s="128"/>
      <c r="E14" s="331">
        <f>'Return on BookEquity Raw Data'!C6/100</f>
        <v>0.12520000000000001</v>
      </c>
      <c r="F14" s="128"/>
      <c r="I14" s="331">
        <f>'Return on BookEquity Raw Data'!I9/100</f>
        <v>0.13650000000000001</v>
      </c>
    </row>
    <row r="15" spans="1:11" ht="15" customHeight="1">
      <c r="B15" s="55">
        <f t="shared" si="0"/>
        <v>2006</v>
      </c>
      <c r="C15" s="128"/>
      <c r="D15" s="128"/>
      <c r="E15" s="331">
        <f>'Return on BookEquity Raw Data'!C7/100</f>
        <v>0.13800000000000001</v>
      </c>
      <c r="F15" s="128"/>
      <c r="I15" s="331">
        <f>'Return on BookEquity Raw Data'!I10/100</f>
        <v>0.20499999999999999</v>
      </c>
    </row>
    <row r="16" spans="1:11" ht="15" customHeight="1">
      <c r="B16" s="55">
        <f t="shared" si="0"/>
        <v>2007</v>
      </c>
      <c r="C16" s="128"/>
      <c r="D16" s="128"/>
      <c r="E16" s="331">
        <f>'Return on BookEquity Raw Data'!C8/100</f>
        <v>0.14510000000000001</v>
      </c>
      <c r="F16" s="128"/>
      <c r="I16" s="331">
        <f>'Return on BookEquity Raw Data'!I11/100</f>
        <v>6.6500000000000004E-2</v>
      </c>
    </row>
    <row r="17" spans="1:9" ht="15" customHeight="1">
      <c r="B17" s="55">
        <f t="shared" si="0"/>
        <v>2008</v>
      </c>
      <c r="C17" s="128"/>
      <c r="D17" s="128"/>
      <c r="E17" s="331">
        <f>'Return on BookEquity Raw Data'!C9/100</f>
        <v>0.14550000000000002</v>
      </c>
      <c r="F17" s="128"/>
      <c r="I17" s="331">
        <f>'Return on BookEquity Raw Data'!I12/100</f>
        <v>0.1084</v>
      </c>
    </row>
    <row r="18" spans="1:9" ht="15" customHeight="1">
      <c r="B18" s="55">
        <f t="shared" si="0"/>
        <v>2009</v>
      </c>
      <c r="C18" s="128"/>
      <c r="D18" s="128"/>
      <c r="E18" s="331">
        <f>'Return on BookEquity Raw Data'!C10/100</f>
        <v>0.11310000000000001</v>
      </c>
      <c r="F18" s="128"/>
      <c r="I18" s="331">
        <f>'Return on BookEquity Raw Data'!I13/100</f>
        <v>0.17489999999999997</v>
      </c>
    </row>
    <row r="19" spans="1:9" ht="15" customHeight="1">
      <c r="B19" s="55">
        <f t="shared" si="0"/>
        <v>2010</v>
      </c>
      <c r="C19" s="128"/>
      <c r="D19" s="128"/>
      <c r="E19" s="331">
        <f>'Return on BookEquity Raw Data'!C11/100</f>
        <v>0.1094</v>
      </c>
      <c r="F19" s="128"/>
      <c r="I19" s="331">
        <f>'Return on BookEquity Raw Data'!I14/100</f>
        <v>0.19739999999999999</v>
      </c>
    </row>
    <row r="20" spans="1:9" ht="15" customHeight="1">
      <c r="B20" s="55">
        <f t="shared" si="0"/>
        <v>2011</v>
      </c>
      <c r="C20" s="128"/>
      <c r="D20" s="128"/>
      <c r="E20" s="331">
        <f>'Return on BookEquity Raw Data'!C12/100</f>
        <v>0.1007</v>
      </c>
      <c r="F20" s="128"/>
      <c r="I20" s="331">
        <f>'Return on BookEquity Raw Data'!I15/100</f>
        <v>0.19739999999999999</v>
      </c>
    </row>
    <row r="21" spans="1:9" ht="15" customHeight="1">
      <c r="B21" s="55">
        <f t="shared" si="0"/>
        <v>2012</v>
      </c>
      <c r="C21" s="128"/>
      <c r="D21" s="128"/>
      <c r="E21" s="331">
        <f>'Return on BookEquity Raw Data'!C13/100</f>
        <v>7.2999999999999995E-2</v>
      </c>
      <c r="F21" s="128"/>
      <c r="I21" s="331">
        <f>'Return on BookEquity Raw Data'!I16/100</f>
        <v>0.18890000000000001</v>
      </c>
    </row>
    <row r="22" spans="1:9" ht="15" customHeight="1">
      <c r="B22" s="55">
        <f t="shared" si="0"/>
        <v>2013</v>
      </c>
      <c r="C22" s="128"/>
      <c r="D22" s="128"/>
      <c r="E22" s="331">
        <f>'Return on BookEquity Raw Data'!C14/100</f>
        <v>7.2599999999999998E-2</v>
      </c>
      <c r="F22" s="128"/>
      <c r="I22" s="331">
        <f>'Return on BookEquity Raw Data'!I17/100</f>
        <v>0.1981</v>
      </c>
    </row>
    <row r="23" spans="1:9" ht="15" customHeight="1">
      <c r="B23" s="55">
        <v>2014</v>
      </c>
      <c r="C23" s="128"/>
      <c r="D23" s="128"/>
      <c r="E23" s="420">
        <f>'Return on BookEquity Raw Data'!C15/100</f>
        <v>9.3800000000000008E-2</v>
      </c>
      <c r="F23" s="128"/>
      <c r="I23" s="420">
        <f>'Return on BookEquity Raw Data'!I18/100</f>
        <v>0.1855</v>
      </c>
    </row>
    <row r="24" spans="1:9" ht="15" customHeight="1">
      <c r="B24" s="55">
        <v>2015</v>
      </c>
      <c r="C24" s="128"/>
      <c r="D24" s="128"/>
      <c r="E24" s="420">
        <f>'Return on BookEquity Raw Data'!C16/100</f>
        <v>9.5500000000000002E-2</v>
      </c>
      <c r="F24" s="128"/>
      <c r="I24" s="420">
        <f>'Return on BookEquity Raw Data'!I19/100</f>
        <v>0.17379999999999998</v>
      </c>
    </row>
    <row r="25" spans="1:9" ht="15" customHeight="1">
      <c r="B25" s="55">
        <v>2016</v>
      </c>
      <c r="C25" s="128"/>
      <c r="D25" s="128"/>
      <c r="E25" s="420">
        <f>'Return on BookEquity Raw Data'!C17/100</f>
        <v>8.8499999999999995E-2</v>
      </c>
      <c r="F25" s="128"/>
      <c r="I25" s="420">
        <f>'Return on BookEquity Raw Data'!I20/100</f>
        <v>0.17489999999999997</v>
      </c>
    </row>
    <row r="27" spans="1:9">
      <c r="B27" s="128" t="s">
        <v>215</v>
      </c>
      <c r="E27" s="332">
        <f>AVERAGE(E11:E25)</f>
        <v>9.6326666666666658E-2</v>
      </c>
      <c r="G27" s="332"/>
      <c r="H27" s="332"/>
      <c r="I27" s="332">
        <f>AVERAGE(I11:I25)</f>
        <v>0.16606666666666667</v>
      </c>
    </row>
    <row r="28" spans="1:9">
      <c r="B28" s="105"/>
      <c r="E28" s="332"/>
      <c r="G28" s="332"/>
      <c r="H28" s="332"/>
      <c r="I28" s="332"/>
    </row>
    <row r="29" spans="1:9">
      <c r="B29" s="246"/>
      <c r="E29" s="23"/>
    </row>
    <row r="30" spans="1:9">
      <c r="A30" s="205" t="s">
        <v>272</v>
      </c>
      <c r="B30" s="246"/>
    </row>
    <row r="31" spans="1:9" ht="16.149999999999999" customHeight="1">
      <c r="A31" s="105"/>
      <c r="B31" s="9" t="s">
        <v>726</v>
      </c>
    </row>
    <row r="32" spans="1:9">
      <c r="B32" s="404"/>
    </row>
    <row r="33" spans="2:2">
      <c r="B33" s="403"/>
    </row>
    <row r="34" spans="2:2">
      <c r="B34" s="404"/>
    </row>
    <row r="35" spans="2:2">
      <c r="B35" s="404"/>
    </row>
    <row r="36" spans="2:2">
      <c r="B36" s="404"/>
    </row>
  </sheetData>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A1:J59"/>
  <sheetViews>
    <sheetView tabSelected="1" view="pageBreakPreview" zoomScale="60" zoomScaleNormal="100" workbookViewId="0">
      <selection activeCell="K21" sqref="K21"/>
    </sheetView>
  </sheetViews>
  <sheetFormatPr defaultColWidth="9.33203125" defaultRowHeight="15.75"/>
  <cols>
    <col min="1" max="1" width="9.33203125" style="384"/>
    <col min="2" max="2" width="14.5" style="384" customWidth="1"/>
    <col min="3" max="3" width="34.6640625" style="384" customWidth="1"/>
    <col min="4" max="4" width="32" style="384" customWidth="1"/>
    <col min="5" max="5" width="20.83203125" style="384" customWidth="1"/>
    <col min="6" max="16384" width="9.33203125" style="384"/>
  </cols>
  <sheetData>
    <row r="1" spans="1:10">
      <c r="E1" s="56"/>
    </row>
    <row r="2" spans="1:10">
      <c r="E2" s="531"/>
    </row>
    <row r="3" spans="1:10">
      <c r="A3" s="385" t="s">
        <v>884</v>
      </c>
      <c r="B3" s="386"/>
      <c r="C3" s="385"/>
      <c r="D3" s="386"/>
      <c r="E3" s="386"/>
    </row>
    <row r="4" spans="1:10">
      <c r="A4" s="385" t="s">
        <v>2427</v>
      </c>
      <c r="B4" s="386"/>
      <c r="C4" s="385"/>
      <c r="D4" s="386"/>
      <c r="E4" s="386"/>
    </row>
    <row r="5" spans="1:10" ht="16.5" thickBot="1">
      <c r="B5" s="387"/>
      <c r="C5" s="387"/>
      <c r="D5" s="387"/>
      <c r="E5" s="387"/>
    </row>
    <row r="6" spans="1:10" ht="32.25" thickBot="1">
      <c r="B6" s="388" t="s">
        <v>735</v>
      </c>
      <c r="C6" s="389" t="s">
        <v>736</v>
      </c>
      <c r="D6" s="389" t="s">
        <v>737</v>
      </c>
      <c r="E6" s="390" t="s">
        <v>738</v>
      </c>
    </row>
    <row r="7" spans="1:10" ht="14.85" customHeight="1">
      <c r="B7" s="391" t="s">
        <v>797</v>
      </c>
      <c r="C7" s="392" t="s">
        <v>798</v>
      </c>
      <c r="D7" s="393" t="s">
        <v>741</v>
      </c>
      <c r="E7" s="394">
        <v>10</v>
      </c>
      <c r="G7" s="452"/>
      <c r="H7" s="452"/>
      <c r="I7" s="452"/>
      <c r="J7" s="453"/>
    </row>
    <row r="8" spans="1:10" ht="14.85" customHeight="1">
      <c r="B8" s="391" t="s">
        <v>797</v>
      </c>
      <c r="C8" s="392" t="s">
        <v>799</v>
      </c>
      <c r="D8" s="393" t="s">
        <v>740</v>
      </c>
      <c r="E8" s="394">
        <v>9.5</v>
      </c>
      <c r="G8" s="452"/>
      <c r="H8" s="452"/>
      <c r="I8" s="452"/>
      <c r="J8" s="453"/>
    </row>
    <row r="9" spans="1:10" ht="14.85" customHeight="1">
      <c r="B9" s="391" t="s">
        <v>794</v>
      </c>
      <c r="C9" s="392" t="s">
        <v>795</v>
      </c>
      <c r="D9" s="393" t="s">
        <v>739</v>
      </c>
      <c r="E9" s="394">
        <v>9.3000000000000007</v>
      </c>
      <c r="G9" s="452"/>
      <c r="H9" s="452"/>
      <c r="I9" s="452"/>
      <c r="J9" s="453"/>
    </row>
    <row r="10" spans="1:10" ht="14.85" customHeight="1">
      <c r="B10" s="391" t="s">
        <v>803</v>
      </c>
      <c r="C10" s="392" t="s">
        <v>804</v>
      </c>
      <c r="D10" s="393" t="s">
        <v>742</v>
      </c>
      <c r="E10" s="394">
        <v>9.15</v>
      </c>
      <c r="G10" s="452"/>
      <c r="H10" s="452"/>
      <c r="I10" s="452"/>
      <c r="J10" s="453"/>
    </row>
    <row r="11" spans="1:10" ht="14.85" customHeight="1">
      <c r="B11" s="391" t="s">
        <v>808</v>
      </c>
      <c r="C11" s="392" t="s">
        <v>809</v>
      </c>
      <c r="D11" s="393" t="s">
        <v>744</v>
      </c>
      <c r="E11" s="394">
        <v>10.25</v>
      </c>
      <c r="G11" s="452"/>
      <c r="H11" s="452"/>
      <c r="I11" s="452"/>
      <c r="J11" s="453"/>
    </row>
    <row r="12" spans="1:10" ht="14.85" customHeight="1">
      <c r="B12" s="391" t="s">
        <v>808</v>
      </c>
      <c r="C12" s="392" t="s">
        <v>810</v>
      </c>
      <c r="D12" s="393" t="s">
        <v>743</v>
      </c>
      <c r="E12" s="394">
        <v>10.25</v>
      </c>
      <c r="G12" s="452"/>
      <c r="H12" s="452"/>
      <c r="I12" s="452"/>
      <c r="J12" s="453"/>
    </row>
    <row r="13" spans="1:10" ht="14.85" customHeight="1">
      <c r="B13" s="391" t="s">
        <v>811</v>
      </c>
      <c r="C13" s="392" t="s">
        <v>812</v>
      </c>
      <c r="D13" s="392" t="s">
        <v>745</v>
      </c>
      <c r="E13" s="394">
        <v>10.95</v>
      </c>
      <c r="G13" s="452"/>
      <c r="H13" s="452"/>
      <c r="I13" s="452"/>
      <c r="J13" s="453"/>
    </row>
    <row r="14" spans="1:10" ht="14.85" customHeight="1">
      <c r="B14" s="391" t="s">
        <v>813</v>
      </c>
      <c r="C14" s="392" t="s">
        <v>815</v>
      </c>
      <c r="D14" s="392" t="s">
        <v>746</v>
      </c>
      <c r="E14" s="394">
        <v>9</v>
      </c>
      <c r="G14" s="452"/>
      <c r="H14" s="452"/>
      <c r="I14" s="452"/>
      <c r="J14" s="453"/>
    </row>
    <row r="15" spans="1:10" ht="14.85" customHeight="1">
      <c r="B15" s="391" t="s">
        <v>816</v>
      </c>
      <c r="C15" s="392" t="s">
        <v>201</v>
      </c>
      <c r="D15" s="392" t="s">
        <v>747</v>
      </c>
      <c r="E15" s="394">
        <v>9.8000000000000007</v>
      </c>
      <c r="G15" s="452"/>
      <c r="H15" s="452"/>
      <c r="I15" s="452"/>
      <c r="J15" s="453"/>
    </row>
    <row r="16" spans="1:10" ht="14.85" customHeight="1">
      <c r="B16" s="391" t="s">
        <v>818</v>
      </c>
      <c r="C16" s="392" t="s">
        <v>819</v>
      </c>
      <c r="D16" s="393" t="s">
        <v>748</v>
      </c>
      <c r="E16" s="394">
        <v>8.7200000000000006</v>
      </c>
      <c r="G16" s="452"/>
      <c r="H16" s="452"/>
      <c r="I16" s="452"/>
      <c r="J16" s="453"/>
    </row>
    <row r="17" spans="2:10" ht="14.85" customHeight="1">
      <c r="B17" s="391" t="s">
        <v>818</v>
      </c>
      <c r="C17" s="392" t="s">
        <v>820</v>
      </c>
      <c r="D17" s="393" t="s">
        <v>749</v>
      </c>
      <c r="E17" s="394">
        <v>8.7200000000000006</v>
      </c>
      <c r="G17" s="452"/>
      <c r="H17" s="452"/>
      <c r="I17" s="452"/>
      <c r="J17" s="453"/>
    </row>
    <row r="18" spans="2:10" ht="14.85" customHeight="1">
      <c r="B18" s="391" t="s">
        <v>821</v>
      </c>
      <c r="C18" s="392" t="s">
        <v>822</v>
      </c>
      <c r="D18" s="393" t="s">
        <v>750</v>
      </c>
      <c r="E18" s="394">
        <v>10.199999999999999</v>
      </c>
      <c r="G18" s="452"/>
      <c r="H18" s="452"/>
      <c r="I18" s="452"/>
      <c r="J18" s="453"/>
    </row>
    <row r="19" spans="2:10" ht="14.85" customHeight="1">
      <c r="B19" s="391" t="s">
        <v>823</v>
      </c>
      <c r="C19" s="392" t="s">
        <v>653</v>
      </c>
      <c r="D19" s="393" t="s">
        <v>751</v>
      </c>
      <c r="E19" s="394">
        <v>10</v>
      </c>
      <c r="G19" s="452"/>
      <c r="H19" s="452"/>
      <c r="I19" s="452"/>
      <c r="J19" s="453"/>
    </row>
    <row r="20" spans="2:10" ht="14.85" customHeight="1">
      <c r="B20" s="391" t="s">
        <v>826</v>
      </c>
      <c r="C20" s="392" t="s">
        <v>827</v>
      </c>
      <c r="D20" s="392" t="s">
        <v>752</v>
      </c>
      <c r="E20" s="394">
        <v>9.9499999999999993</v>
      </c>
      <c r="G20" s="452"/>
      <c r="H20" s="452"/>
      <c r="I20" s="452"/>
      <c r="J20" s="453"/>
    </row>
    <row r="21" spans="2:10" ht="14.85" customHeight="1">
      <c r="B21" s="391" t="s">
        <v>826</v>
      </c>
      <c r="C21" s="392" t="s">
        <v>828</v>
      </c>
      <c r="D21" s="392" t="s">
        <v>753</v>
      </c>
      <c r="E21" s="394">
        <v>9.9499999999999993</v>
      </c>
      <c r="G21" s="452"/>
      <c r="H21" s="452"/>
      <c r="I21" s="452"/>
      <c r="J21" s="453"/>
    </row>
    <row r="22" spans="2:10" ht="14.85" customHeight="1">
      <c r="B22" s="391" t="s">
        <v>826</v>
      </c>
      <c r="C22" s="392" t="s">
        <v>829</v>
      </c>
      <c r="D22" s="392" t="s">
        <v>754</v>
      </c>
      <c r="E22" s="394">
        <v>10</v>
      </c>
      <c r="G22" s="452"/>
      <c r="H22" s="452"/>
      <c r="I22" s="452"/>
      <c r="J22" s="453"/>
    </row>
    <row r="23" spans="2:10" ht="14.85" customHeight="1">
      <c r="B23" s="391" t="s">
        <v>830</v>
      </c>
      <c r="C23" s="392" t="s">
        <v>831</v>
      </c>
      <c r="D23" s="392" t="s">
        <v>790</v>
      </c>
      <c r="E23" s="394">
        <v>9.75</v>
      </c>
      <c r="G23" s="452"/>
      <c r="H23" s="452"/>
      <c r="I23" s="452"/>
      <c r="J23" s="453"/>
    </row>
    <row r="24" spans="2:10" ht="14.85" customHeight="1">
      <c r="B24" s="391" t="s">
        <v>830</v>
      </c>
      <c r="C24" s="392" t="s">
        <v>831</v>
      </c>
      <c r="D24" s="392" t="s">
        <v>756</v>
      </c>
      <c r="E24" s="394">
        <v>9.75</v>
      </c>
      <c r="G24" s="452"/>
      <c r="H24" s="452"/>
      <c r="I24" s="452"/>
      <c r="J24" s="453"/>
    </row>
    <row r="25" spans="2:10" ht="14.85" customHeight="1">
      <c r="B25" s="391" t="s">
        <v>830</v>
      </c>
      <c r="C25" s="392" t="s">
        <v>832</v>
      </c>
      <c r="D25" s="392" t="s">
        <v>755</v>
      </c>
      <c r="E25" s="394">
        <v>9.36</v>
      </c>
      <c r="G25" s="452"/>
      <c r="H25" s="452"/>
      <c r="I25" s="452"/>
      <c r="J25" s="453"/>
    </row>
    <row r="26" spans="2:10" ht="14.85" customHeight="1">
      <c r="B26" s="391" t="s">
        <v>833</v>
      </c>
      <c r="C26" s="392" t="s">
        <v>834</v>
      </c>
      <c r="D26" s="392" t="s">
        <v>758</v>
      </c>
      <c r="E26" s="394">
        <v>10.3</v>
      </c>
      <c r="G26" s="452"/>
      <c r="H26" s="452"/>
      <c r="I26" s="452"/>
      <c r="J26" s="453"/>
    </row>
    <row r="27" spans="2:10" ht="14.85" customHeight="1">
      <c r="B27" s="391" t="s">
        <v>833</v>
      </c>
      <c r="C27" s="392" t="s">
        <v>835</v>
      </c>
      <c r="D27" s="392" t="s">
        <v>757</v>
      </c>
      <c r="E27" s="394">
        <v>10.15</v>
      </c>
      <c r="G27" s="452"/>
      <c r="H27" s="452"/>
      <c r="I27" s="452"/>
      <c r="J27" s="453"/>
    </row>
    <row r="28" spans="2:10" ht="14.85" customHeight="1">
      <c r="B28" s="391" t="s">
        <v>836</v>
      </c>
      <c r="C28" s="392" t="s">
        <v>837</v>
      </c>
      <c r="D28" s="392" t="s">
        <v>759</v>
      </c>
      <c r="E28" s="394">
        <v>9.83</v>
      </c>
      <c r="G28" s="452"/>
      <c r="H28" s="452"/>
      <c r="I28" s="452"/>
      <c r="J28" s="453"/>
    </row>
    <row r="29" spans="2:10" ht="14.85" customHeight="1">
      <c r="B29" s="391" t="s">
        <v>841</v>
      </c>
      <c r="C29" s="392" t="s">
        <v>842</v>
      </c>
      <c r="D29" s="393" t="s">
        <v>764</v>
      </c>
      <c r="E29" s="394">
        <v>9.6999999999999993</v>
      </c>
      <c r="G29" s="452"/>
      <c r="H29" s="452"/>
      <c r="I29" s="452"/>
      <c r="J29" s="453"/>
    </row>
    <row r="30" spans="2:10" ht="14.85" customHeight="1">
      <c r="B30" s="391" t="s">
        <v>838</v>
      </c>
      <c r="C30" s="392" t="s">
        <v>839</v>
      </c>
      <c r="D30" s="393" t="s">
        <v>760</v>
      </c>
      <c r="E30" s="394">
        <v>9.6999999999999993</v>
      </c>
      <c r="G30" s="452"/>
      <c r="H30" s="452"/>
      <c r="I30" s="452"/>
      <c r="J30" s="453"/>
    </row>
    <row r="31" spans="2:10" ht="14.85" customHeight="1">
      <c r="B31" s="391" t="s">
        <v>838</v>
      </c>
      <c r="C31" s="392" t="s">
        <v>840</v>
      </c>
      <c r="D31" s="393" t="s">
        <v>762</v>
      </c>
      <c r="E31" s="394">
        <v>9.6999999999999993</v>
      </c>
      <c r="G31" s="452"/>
      <c r="H31" s="452"/>
      <c r="I31" s="452"/>
      <c r="J31" s="453"/>
    </row>
    <row r="32" spans="2:10" ht="14.85" customHeight="1">
      <c r="B32" s="391" t="s">
        <v>838</v>
      </c>
      <c r="C32" s="392" t="s">
        <v>840</v>
      </c>
      <c r="D32" s="393" t="s">
        <v>761</v>
      </c>
      <c r="E32" s="394">
        <v>9.6999999999999993</v>
      </c>
      <c r="G32" s="452"/>
      <c r="H32" s="452"/>
      <c r="I32" s="452"/>
      <c r="J32" s="453"/>
    </row>
    <row r="33" spans="2:10" ht="14.85" customHeight="1">
      <c r="B33" s="391" t="s">
        <v>851</v>
      </c>
      <c r="C33" s="392" t="s">
        <v>852</v>
      </c>
      <c r="D33" s="392" t="s">
        <v>768</v>
      </c>
      <c r="E33" s="394">
        <v>10.119999999999999</v>
      </c>
      <c r="G33" s="452"/>
      <c r="H33" s="452"/>
      <c r="I33" s="452"/>
      <c r="J33" s="453"/>
    </row>
    <row r="34" spans="2:10" ht="14.85" customHeight="1">
      <c r="B34" s="391" t="s">
        <v>849</v>
      </c>
      <c r="C34" s="392" t="s">
        <v>850</v>
      </c>
      <c r="D34" s="392" t="s">
        <v>767</v>
      </c>
      <c r="E34" s="394">
        <v>9.75</v>
      </c>
      <c r="G34" s="452"/>
      <c r="H34" s="452"/>
      <c r="I34" s="452"/>
      <c r="J34" s="453"/>
    </row>
    <row r="35" spans="2:10" ht="14.85" customHeight="1">
      <c r="B35" s="391" t="s">
        <v>853</v>
      </c>
      <c r="C35" s="392" t="s">
        <v>855</v>
      </c>
      <c r="D35" s="392" t="s">
        <v>769</v>
      </c>
      <c r="E35" s="394">
        <v>9.3000000000000007</v>
      </c>
      <c r="G35" s="452"/>
      <c r="H35" s="452"/>
      <c r="I35" s="452"/>
      <c r="J35" s="453"/>
    </row>
    <row r="36" spans="2:10" ht="14.85" customHeight="1">
      <c r="B36" s="391" t="s">
        <v>844</v>
      </c>
      <c r="C36" s="392" t="s">
        <v>845</v>
      </c>
      <c r="D36" s="392" t="s">
        <v>766</v>
      </c>
      <c r="E36" s="394">
        <v>10.199999999999999</v>
      </c>
      <c r="G36" s="452"/>
      <c r="H36" s="452"/>
      <c r="I36" s="452"/>
      <c r="J36" s="453"/>
    </row>
    <row r="37" spans="2:10" ht="14.85" customHeight="1">
      <c r="B37" s="391" t="s">
        <v>844</v>
      </c>
      <c r="C37" s="392" t="s">
        <v>846</v>
      </c>
      <c r="D37" s="393" t="s">
        <v>765</v>
      </c>
      <c r="E37" s="394">
        <v>10.199999999999999</v>
      </c>
      <c r="G37" s="452"/>
      <c r="H37" s="452"/>
      <c r="I37" s="452"/>
      <c r="J37" s="453"/>
    </row>
    <row r="38" spans="2:10" ht="14.85" customHeight="1">
      <c r="B38" s="391" t="s">
        <v>856</v>
      </c>
      <c r="C38" s="392" t="s">
        <v>857</v>
      </c>
      <c r="D38" s="392" t="s">
        <v>770</v>
      </c>
      <c r="E38" s="394">
        <v>9.84</v>
      </c>
      <c r="G38" s="452"/>
      <c r="H38" s="452"/>
      <c r="I38" s="452"/>
      <c r="J38" s="453"/>
    </row>
    <row r="39" spans="2:10" ht="14.85" customHeight="1">
      <c r="B39" s="391" t="s">
        <v>859</v>
      </c>
      <c r="C39" s="392" t="s">
        <v>428</v>
      </c>
      <c r="D39" s="393" t="s">
        <v>772</v>
      </c>
      <c r="E39" s="394">
        <v>9.8000000000000007</v>
      </c>
      <c r="G39" s="452"/>
      <c r="H39" s="452"/>
      <c r="I39" s="452"/>
      <c r="J39" s="453"/>
    </row>
    <row r="40" spans="2:10" ht="14.85" customHeight="1">
      <c r="B40" s="391" t="s">
        <v>859</v>
      </c>
      <c r="C40" s="392" t="s">
        <v>626</v>
      </c>
      <c r="D40" s="393" t="s">
        <v>771</v>
      </c>
      <c r="E40" s="394">
        <v>9.75</v>
      </c>
      <c r="G40" s="452"/>
      <c r="H40" s="452"/>
      <c r="I40" s="452"/>
      <c r="J40" s="453"/>
    </row>
    <row r="41" spans="2:10" ht="14.85" customHeight="1">
      <c r="B41" s="391" t="s">
        <v>861</v>
      </c>
      <c r="C41" s="392" t="s">
        <v>845</v>
      </c>
      <c r="D41" s="393" t="s">
        <v>773</v>
      </c>
      <c r="E41" s="394">
        <v>10.199999999999999</v>
      </c>
      <c r="G41" s="452"/>
      <c r="H41" s="452"/>
      <c r="I41" s="452"/>
      <c r="J41" s="453"/>
    </row>
    <row r="42" spans="2:10" ht="14.85" customHeight="1">
      <c r="B42" s="391" t="s">
        <v>864</v>
      </c>
      <c r="C42" s="392" t="s">
        <v>865</v>
      </c>
      <c r="D42" s="393" t="s">
        <v>775</v>
      </c>
      <c r="E42" s="394">
        <v>9.6</v>
      </c>
      <c r="G42" s="452"/>
      <c r="H42" s="452"/>
      <c r="I42" s="452"/>
      <c r="J42" s="453"/>
    </row>
    <row r="43" spans="2:10" ht="14.85" customHeight="1">
      <c r="B43" s="391" t="s">
        <v>864</v>
      </c>
      <c r="C43" s="392" t="s">
        <v>829</v>
      </c>
      <c r="D43" s="392" t="s">
        <v>777</v>
      </c>
      <c r="E43" s="394">
        <v>9.65</v>
      </c>
      <c r="G43" s="452"/>
      <c r="H43" s="452"/>
      <c r="I43" s="452"/>
      <c r="J43" s="453"/>
    </row>
    <row r="44" spans="2:10" ht="14.85" customHeight="1">
      <c r="B44" s="391" t="s">
        <v>864</v>
      </c>
      <c r="C44" s="392" t="s">
        <v>867</v>
      </c>
      <c r="D44" s="392" t="s">
        <v>776</v>
      </c>
      <c r="E44" s="394">
        <v>9.6</v>
      </c>
      <c r="G44" s="452"/>
      <c r="H44" s="452"/>
      <c r="I44" s="452"/>
      <c r="J44" s="453"/>
    </row>
    <row r="45" spans="2:10" ht="14.85" customHeight="1">
      <c r="B45" s="391" t="s">
        <v>868</v>
      </c>
      <c r="C45" s="392" t="s">
        <v>869</v>
      </c>
      <c r="D45" s="392" t="s">
        <v>783</v>
      </c>
      <c r="E45" s="394">
        <v>11.4</v>
      </c>
      <c r="G45" s="452"/>
      <c r="H45" s="452"/>
      <c r="I45" s="452"/>
      <c r="J45" s="453"/>
    </row>
    <row r="46" spans="2:10" ht="14.85" customHeight="1">
      <c r="B46" s="391" t="s">
        <v>868</v>
      </c>
      <c r="C46" s="392" t="s">
        <v>871</v>
      </c>
      <c r="D46" s="393" t="s">
        <v>780</v>
      </c>
      <c r="E46" s="394">
        <v>11.4</v>
      </c>
      <c r="G46" s="452"/>
      <c r="H46" s="452"/>
      <c r="I46" s="452"/>
      <c r="J46" s="453"/>
    </row>
    <row r="47" spans="2:10" ht="14.85" customHeight="1">
      <c r="B47" s="391" t="s">
        <v>868</v>
      </c>
      <c r="C47" s="392" t="s">
        <v>871</v>
      </c>
      <c r="D47" s="393" t="s">
        <v>779</v>
      </c>
      <c r="E47" s="394">
        <v>11.4</v>
      </c>
      <c r="G47" s="452"/>
      <c r="H47" s="452"/>
      <c r="I47" s="452"/>
      <c r="J47" s="453"/>
    </row>
    <row r="48" spans="2:10" ht="14.85" customHeight="1">
      <c r="B48" s="391" t="s">
        <v>868</v>
      </c>
      <c r="C48" s="392" t="s">
        <v>871</v>
      </c>
      <c r="D48" s="393" t="s">
        <v>781</v>
      </c>
      <c r="E48" s="394">
        <v>11.4</v>
      </c>
      <c r="G48" s="452"/>
      <c r="H48" s="452"/>
      <c r="I48" s="452"/>
      <c r="J48" s="453"/>
    </row>
    <row r="49" spans="2:10" ht="14.85" customHeight="1">
      <c r="B49" s="391" t="s">
        <v>868</v>
      </c>
      <c r="C49" s="392" t="s">
        <v>871</v>
      </c>
      <c r="D49" s="393" t="s">
        <v>784</v>
      </c>
      <c r="E49" s="394">
        <v>12.4</v>
      </c>
      <c r="G49" s="452"/>
      <c r="H49" s="452"/>
      <c r="I49" s="452"/>
      <c r="J49" s="453"/>
    </row>
    <row r="50" spans="2:10" ht="14.85" customHeight="1">
      <c r="B50" s="391" t="s">
        <v>868</v>
      </c>
      <c r="C50" s="392" t="s">
        <v>871</v>
      </c>
      <c r="D50" s="393" t="s">
        <v>782</v>
      </c>
      <c r="E50" s="394">
        <v>11.4</v>
      </c>
      <c r="G50" s="452"/>
      <c r="H50" s="452"/>
      <c r="I50" s="452"/>
      <c r="J50" s="453"/>
    </row>
    <row r="51" spans="2:10" ht="14.85" customHeight="1">
      <c r="B51" s="391" t="s">
        <v>868</v>
      </c>
      <c r="C51" s="392" t="s">
        <v>871</v>
      </c>
      <c r="D51" s="393" t="s">
        <v>778</v>
      </c>
      <c r="E51" s="394">
        <v>10</v>
      </c>
      <c r="G51" s="452"/>
      <c r="H51" s="452"/>
      <c r="I51" s="452"/>
      <c r="J51" s="453"/>
    </row>
    <row r="52" spans="2:10" ht="14.85" customHeight="1">
      <c r="B52" s="391" t="s">
        <v>872</v>
      </c>
      <c r="C52" s="392" t="s">
        <v>428</v>
      </c>
      <c r="D52" s="393" t="s">
        <v>785</v>
      </c>
      <c r="E52" s="394">
        <v>9.5</v>
      </c>
      <c r="G52" s="452"/>
      <c r="H52" s="452"/>
      <c r="I52" s="452"/>
      <c r="J52" s="453"/>
    </row>
    <row r="53" spans="2:10" ht="14.85" customHeight="1">
      <c r="B53" s="391" t="s">
        <v>872</v>
      </c>
      <c r="C53" s="392" t="s">
        <v>873</v>
      </c>
      <c r="D53" s="393" t="s">
        <v>786</v>
      </c>
      <c r="E53" s="394">
        <v>9.8000000000000007</v>
      </c>
      <c r="G53" s="452"/>
      <c r="H53" s="452"/>
      <c r="I53" s="452"/>
      <c r="J53" s="453"/>
    </row>
    <row r="54" spans="2:10" ht="14.85" customHeight="1">
      <c r="B54" s="391" t="s">
        <v>878</v>
      </c>
      <c r="C54" s="392" t="s">
        <v>879</v>
      </c>
      <c r="D54" s="393" t="s">
        <v>789</v>
      </c>
      <c r="E54" s="394">
        <v>10</v>
      </c>
      <c r="G54" s="452"/>
      <c r="H54" s="452"/>
      <c r="I54" s="452"/>
      <c r="J54" s="453"/>
    </row>
    <row r="55" spans="2:10" ht="14.85" customHeight="1">
      <c r="B55" s="391" t="s">
        <v>874</v>
      </c>
      <c r="C55" s="392" t="s">
        <v>876</v>
      </c>
      <c r="D55" s="392" t="s">
        <v>787</v>
      </c>
      <c r="E55" s="394">
        <v>10.199999999999999</v>
      </c>
      <c r="G55" s="452"/>
      <c r="H55" s="452"/>
      <c r="I55" s="452"/>
      <c r="J55" s="453"/>
    </row>
    <row r="56" spans="2:10" ht="14.85" customHeight="1" thickBot="1">
      <c r="B56" s="395" t="s">
        <v>874</v>
      </c>
      <c r="C56" s="396" t="s">
        <v>877</v>
      </c>
      <c r="D56" s="397" t="s">
        <v>788</v>
      </c>
      <c r="E56" s="398">
        <v>10.199999999999999</v>
      </c>
      <c r="G56" s="452"/>
      <c r="H56" s="452"/>
      <c r="I56" s="452"/>
      <c r="J56" s="453"/>
    </row>
    <row r="57" spans="2:10" ht="14.85" customHeight="1" thickTop="1" thickBot="1">
      <c r="B57" s="399" t="s">
        <v>215</v>
      </c>
      <c r="C57" s="400"/>
      <c r="D57" s="400"/>
      <c r="E57" s="401">
        <f>AVERAGE(E7:E56)</f>
        <v>10.015799999999995</v>
      </c>
    </row>
    <row r="58" spans="2:10" ht="14.85" customHeight="1"/>
    <row r="59" spans="2:10" ht="14.85" customHeight="1">
      <c r="B59" s="402" t="s">
        <v>881</v>
      </c>
    </row>
  </sheetData>
  <sortState ref="G7:J56">
    <sortCondition ref="G7:G56"/>
    <sortCondition ref="H7:H56"/>
  </sortState>
  <printOptions horizontalCentered="1"/>
  <pageMargins left="0.7" right="0.7" top="0.75" bottom="0.75" header="0.3" footer="0.3"/>
  <pageSetup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pageSetUpPr fitToPage="1"/>
  </sheetPr>
  <dimension ref="A1:E47"/>
  <sheetViews>
    <sheetView tabSelected="1" view="pageBreakPreview" zoomScale="60" zoomScaleNormal="80" workbookViewId="0">
      <selection activeCell="K21" sqref="K21"/>
    </sheetView>
  </sheetViews>
  <sheetFormatPr defaultRowHeight="12.75"/>
  <cols>
    <col min="2" max="2" width="17.5" customWidth="1"/>
    <col min="3" max="3" width="27.83203125" customWidth="1"/>
    <col min="4" max="4" width="26.6640625" bestFit="1" customWidth="1"/>
    <col min="5" max="5" width="27.33203125" customWidth="1"/>
  </cols>
  <sheetData>
    <row r="1" spans="1:5" ht="15.75">
      <c r="A1" s="384"/>
      <c r="B1" s="384"/>
      <c r="C1" s="384"/>
      <c r="D1" s="384"/>
      <c r="E1" s="56"/>
    </row>
    <row r="2" spans="1:5" ht="15.75">
      <c r="A2" s="384"/>
      <c r="B2" s="384"/>
      <c r="C2" s="384"/>
      <c r="D2" s="384"/>
      <c r="E2" s="531"/>
    </row>
    <row r="3" spans="1:5" ht="15.75">
      <c r="A3" s="385" t="s">
        <v>884</v>
      </c>
      <c r="B3" s="386"/>
      <c r="C3" s="385"/>
      <c r="D3" s="386"/>
      <c r="E3" s="386"/>
    </row>
    <row r="4" spans="1:5" ht="15.75">
      <c r="A4" s="385" t="s">
        <v>2428</v>
      </c>
      <c r="B4" s="386"/>
      <c r="C4" s="385"/>
      <c r="D4" s="386"/>
      <c r="E4" s="386"/>
    </row>
    <row r="5" spans="1:5" ht="16.5" thickBot="1">
      <c r="A5" s="384"/>
      <c r="B5" s="387"/>
      <c r="C5" s="387"/>
      <c r="D5" s="387"/>
      <c r="E5" s="387"/>
    </row>
    <row r="6" spans="1:5" ht="32.25" thickBot="1">
      <c r="A6" s="384"/>
      <c r="B6" s="388" t="s">
        <v>735</v>
      </c>
      <c r="C6" s="389" t="s">
        <v>736</v>
      </c>
      <c r="D6" s="389" t="s">
        <v>737</v>
      </c>
      <c r="E6" s="390" t="s">
        <v>738</v>
      </c>
    </row>
    <row r="7" spans="1:5">
      <c r="B7" s="500" t="s">
        <v>801</v>
      </c>
      <c r="C7" s="501" t="s">
        <v>1124</v>
      </c>
      <c r="D7" s="501" t="s">
        <v>2254</v>
      </c>
      <c r="E7" s="502">
        <v>9.83</v>
      </c>
    </row>
    <row r="8" spans="1:5">
      <c r="B8" s="500" t="s">
        <v>803</v>
      </c>
      <c r="C8" s="501" t="s">
        <v>1294</v>
      </c>
      <c r="D8" s="501" t="s">
        <v>2349</v>
      </c>
      <c r="E8" s="502">
        <v>9.17</v>
      </c>
    </row>
    <row r="9" spans="1:5">
      <c r="B9" s="500" t="s">
        <v>806</v>
      </c>
      <c r="C9" s="501" t="s">
        <v>807</v>
      </c>
      <c r="D9" s="501" t="s">
        <v>2280</v>
      </c>
      <c r="E9" s="502">
        <v>9.6999999999999993</v>
      </c>
    </row>
    <row r="10" spans="1:5">
      <c r="B10" s="500" t="s">
        <v>805</v>
      </c>
      <c r="C10" s="501" t="s">
        <v>832</v>
      </c>
      <c r="D10" s="501" t="s">
        <v>2350</v>
      </c>
      <c r="E10" s="502">
        <v>9.4</v>
      </c>
    </row>
    <row r="11" spans="1:5">
      <c r="B11" s="500" t="s">
        <v>808</v>
      </c>
      <c r="C11" s="501" t="s">
        <v>1484</v>
      </c>
      <c r="D11" s="501" t="s">
        <v>2351</v>
      </c>
      <c r="E11" s="502">
        <v>10.25</v>
      </c>
    </row>
    <row r="12" spans="1:5">
      <c r="B12" s="500" t="s">
        <v>818</v>
      </c>
      <c r="C12" s="501" t="s">
        <v>819</v>
      </c>
      <c r="D12" s="501" t="s">
        <v>2253</v>
      </c>
      <c r="E12" s="502">
        <v>9.25</v>
      </c>
    </row>
    <row r="13" spans="1:5">
      <c r="B13" s="500" t="s">
        <v>818</v>
      </c>
      <c r="C13" s="501" t="s">
        <v>820</v>
      </c>
      <c r="D13" s="501" t="s">
        <v>2252</v>
      </c>
      <c r="E13" s="502">
        <v>9.25</v>
      </c>
    </row>
    <row r="14" spans="1:5">
      <c r="B14" s="500" t="s">
        <v>818</v>
      </c>
      <c r="C14" s="501" t="s">
        <v>1938</v>
      </c>
      <c r="D14" s="501" t="s">
        <v>2289</v>
      </c>
      <c r="E14" s="502">
        <v>9.56</v>
      </c>
    </row>
    <row r="15" spans="1:5">
      <c r="B15" s="500" t="s">
        <v>826</v>
      </c>
      <c r="C15" s="501" t="s">
        <v>828</v>
      </c>
      <c r="D15" s="501" t="s">
        <v>2282</v>
      </c>
      <c r="E15" s="502">
        <v>9.9499999999999993</v>
      </c>
    </row>
    <row r="16" spans="1:5">
      <c r="B16" s="500" t="s">
        <v>1524</v>
      </c>
      <c r="C16" s="501" t="s">
        <v>2102</v>
      </c>
      <c r="D16" s="501" t="s">
        <v>2352</v>
      </c>
      <c r="E16" s="502">
        <v>9.4499999999999993</v>
      </c>
    </row>
    <row r="17" spans="2:5">
      <c r="B17" s="500" t="s">
        <v>1524</v>
      </c>
      <c r="C17" s="501" t="s">
        <v>1523</v>
      </c>
      <c r="D17" s="501" t="s">
        <v>2285</v>
      </c>
      <c r="E17" s="502">
        <v>9.5500000000000007</v>
      </c>
    </row>
    <row r="18" spans="2:5">
      <c r="B18" s="500" t="s">
        <v>830</v>
      </c>
      <c r="C18" s="501" t="s">
        <v>832</v>
      </c>
      <c r="D18" s="501" t="s">
        <v>2291</v>
      </c>
      <c r="E18" s="502">
        <v>9.6199999999999992</v>
      </c>
    </row>
    <row r="19" spans="2:5">
      <c r="B19" s="500" t="s">
        <v>1167</v>
      </c>
      <c r="C19" s="501" t="s">
        <v>1166</v>
      </c>
      <c r="D19" s="501" t="s">
        <v>2304</v>
      </c>
      <c r="E19" s="502">
        <v>9.6999999999999993</v>
      </c>
    </row>
    <row r="20" spans="2:5">
      <c r="B20" s="500" t="s">
        <v>841</v>
      </c>
      <c r="C20" s="501" t="s">
        <v>1796</v>
      </c>
      <c r="D20" s="501" t="s">
        <v>2353</v>
      </c>
      <c r="E20" s="502">
        <v>10.07</v>
      </c>
    </row>
    <row r="21" spans="2:5">
      <c r="B21" s="500" t="s">
        <v>843</v>
      </c>
      <c r="C21" s="501" t="s">
        <v>195</v>
      </c>
      <c r="D21" s="501" t="s">
        <v>2294</v>
      </c>
      <c r="E21" s="502">
        <v>9.8000000000000007</v>
      </c>
    </row>
    <row r="22" spans="2:5">
      <c r="B22" s="500" t="s">
        <v>851</v>
      </c>
      <c r="C22" s="501" t="s">
        <v>1120</v>
      </c>
      <c r="D22" s="501" t="s">
        <v>2256</v>
      </c>
      <c r="E22" s="502">
        <v>9.8000000000000007</v>
      </c>
    </row>
    <row r="23" spans="2:5">
      <c r="B23" s="500" t="s">
        <v>1189</v>
      </c>
      <c r="C23" s="501" t="s">
        <v>1554</v>
      </c>
      <c r="D23" s="501" t="s">
        <v>2300</v>
      </c>
      <c r="E23" s="502">
        <v>9.5500000000000007</v>
      </c>
    </row>
    <row r="24" spans="2:5">
      <c r="B24" s="500" t="s">
        <v>849</v>
      </c>
      <c r="C24" s="501" t="s">
        <v>850</v>
      </c>
      <c r="D24" s="501" t="s">
        <v>2354</v>
      </c>
      <c r="E24" s="502">
        <v>9.75</v>
      </c>
    </row>
    <row r="25" spans="2:5">
      <c r="B25" s="500" t="s">
        <v>849</v>
      </c>
      <c r="C25" s="501" t="s">
        <v>1310</v>
      </c>
      <c r="D25" s="501" t="s">
        <v>2355</v>
      </c>
      <c r="E25" s="502">
        <v>9.75</v>
      </c>
    </row>
    <row r="26" spans="2:5">
      <c r="B26" s="500" t="s">
        <v>1163</v>
      </c>
      <c r="C26" s="501" t="s">
        <v>866</v>
      </c>
      <c r="D26" s="501" t="s">
        <v>2356</v>
      </c>
      <c r="E26" s="502">
        <v>9.9600000000000009</v>
      </c>
    </row>
    <row r="27" spans="2:5">
      <c r="B27" s="500" t="s">
        <v>853</v>
      </c>
      <c r="C27" s="501" t="s">
        <v>1322</v>
      </c>
      <c r="D27" s="501" t="s">
        <v>2311</v>
      </c>
      <c r="E27" s="502">
        <v>9.1999999999999993</v>
      </c>
    </row>
    <row r="28" spans="2:5">
      <c r="B28" s="500" t="s">
        <v>847</v>
      </c>
      <c r="C28" s="501" t="s">
        <v>837</v>
      </c>
      <c r="D28" s="501" t="s">
        <v>2314</v>
      </c>
      <c r="E28" s="502">
        <v>9.75</v>
      </c>
    </row>
    <row r="29" spans="2:5">
      <c r="B29" s="500" t="s">
        <v>859</v>
      </c>
      <c r="C29" s="501" t="s">
        <v>626</v>
      </c>
      <c r="D29" s="501" t="s">
        <v>2246</v>
      </c>
      <c r="E29" s="502">
        <v>9.68</v>
      </c>
    </row>
    <row r="30" spans="2:5">
      <c r="B30" s="500" t="s">
        <v>864</v>
      </c>
      <c r="C30" s="501" t="s">
        <v>1037</v>
      </c>
      <c r="D30" s="501" t="s">
        <v>2257</v>
      </c>
      <c r="E30" s="502">
        <v>9.6</v>
      </c>
    </row>
    <row r="31" spans="2:5">
      <c r="B31" s="500" t="s">
        <v>864</v>
      </c>
      <c r="C31" s="501" t="s">
        <v>1049</v>
      </c>
      <c r="D31" s="501" t="s">
        <v>2329</v>
      </c>
      <c r="E31" s="502">
        <v>9.8000000000000007</v>
      </c>
    </row>
    <row r="32" spans="2:5">
      <c r="B32" s="500" t="s">
        <v>1045</v>
      </c>
      <c r="C32" s="501" t="s">
        <v>428</v>
      </c>
      <c r="D32" s="501" t="s">
        <v>2245</v>
      </c>
      <c r="E32" s="502">
        <v>9.8000000000000007</v>
      </c>
    </row>
    <row r="33" spans="2:5">
      <c r="B33" s="500" t="s">
        <v>1505</v>
      </c>
      <c r="C33" s="501" t="s">
        <v>2287</v>
      </c>
      <c r="D33" s="501" t="s">
        <v>2288</v>
      </c>
      <c r="E33" s="502">
        <v>9.6</v>
      </c>
    </row>
    <row r="34" spans="2:5">
      <c r="B34" s="500" t="s">
        <v>868</v>
      </c>
      <c r="C34" s="501" t="s">
        <v>869</v>
      </c>
      <c r="D34" s="501" t="s">
        <v>2249</v>
      </c>
      <c r="E34" s="502">
        <v>9.6999999999999993</v>
      </c>
    </row>
    <row r="35" spans="2:5">
      <c r="B35" s="500" t="s">
        <v>868</v>
      </c>
      <c r="C35" s="501" t="s">
        <v>871</v>
      </c>
      <c r="D35" s="501" t="s">
        <v>2357</v>
      </c>
      <c r="E35" s="502">
        <v>11</v>
      </c>
    </row>
    <row r="36" spans="2:5">
      <c r="B36" s="500" t="s">
        <v>868</v>
      </c>
      <c r="C36" s="501" t="s">
        <v>871</v>
      </c>
      <c r="D36" s="501" t="s">
        <v>2307</v>
      </c>
      <c r="E36" s="502">
        <v>11</v>
      </c>
    </row>
    <row r="37" spans="2:5">
      <c r="B37" s="500" t="s">
        <v>868</v>
      </c>
      <c r="C37" s="501" t="s">
        <v>871</v>
      </c>
      <c r="D37" s="501" t="s">
        <v>2358</v>
      </c>
      <c r="E37" s="502">
        <v>11</v>
      </c>
    </row>
    <row r="38" spans="2:5">
      <c r="B38" s="500" t="s">
        <v>868</v>
      </c>
      <c r="C38" s="501" t="s">
        <v>871</v>
      </c>
      <c r="D38" s="501" t="s">
        <v>2309</v>
      </c>
      <c r="E38" s="502">
        <v>12</v>
      </c>
    </row>
    <row r="39" spans="2:5">
      <c r="B39" s="500" t="s">
        <v>874</v>
      </c>
      <c r="C39" s="501" t="s">
        <v>875</v>
      </c>
      <c r="D39" s="501" t="s">
        <v>2359</v>
      </c>
      <c r="E39" s="502">
        <v>10.199999999999999</v>
      </c>
    </row>
    <row r="40" spans="2:5">
      <c r="B40" s="500" t="s">
        <v>874</v>
      </c>
      <c r="C40" s="501" t="s">
        <v>876</v>
      </c>
      <c r="D40" s="501" t="s">
        <v>2360</v>
      </c>
      <c r="E40" s="502">
        <v>10.199999999999999</v>
      </c>
    </row>
    <row r="41" spans="2:5">
      <c r="B41" s="500" t="s">
        <v>874</v>
      </c>
      <c r="C41" s="501" t="s">
        <v>1028</v>
      </c>
      <c r="D41" s="501" t="s">
        <v>2361</v>
      </c>
      <c r="E41" s="502">
        <v>10.199999999999999</v>
      </c>
    </row>
    <row r="42" spans="2:5">
      <c r="B42" s="500" t="s">
        <v>874</v>
      </c>
      <c r="C42" s="501" t="s">
        <v>1073</v>
      </c>
      <c r="D42" s="501" t="s">
        <v>2251</v>
      </c>
      <c r="E42" s="502">
        <v>10.4</v>
      </c>
    </row>
    <row r="43" spans="2:5">
      <c r="B43" s="500" t="s">
        <v>874</v>
      </c>
      <c r="C43" s="501" t="s">
        <v>877</v>
      </c>
      <c r="D43" s="501" t="s">
        <v>2250</v>
      </c>
      <c r="E43" s="502">
        <v>10.199999999999999</v>
      </c>
    </row>
    <row r="44" spans="2:5" ht="13.5" thickBot="1">
      <c r="B44" s="500" t="s">
        <v>880</v>
      </c>
      <c r="C44" s="501" t="s">
        <v>1070</v>
      </c>
      <c r="D44" s="501" t="s">
        <v>2362</v>
      </c>
      <c r="E44" s="502">
        <v>9.9</v>
      </c>
    </row>
    <row r="45" spans="2:5" ht="16.5" thickBot="1">
      <c r="B45" s="487" t="s">
        <v>215</v>
      </c>
      <c r="C45" s="488"/>
      <c r="D45" s="488"/>
      <c r="E45" s="489">
        <f>AVERAGE(E7:E44)</f>
        <v>9.910263157894736</v>
      </c>
    </row>
    <row r="47" spans="2:5" ht="15.75">
      <c r="B47" s="402" t="s">
        <v>881</v>
      </c>
    </row>
  </sheetData>
  <sortState ref="B7:E44">
    <sortCondition ref="B6"/>
  </sortState>
  <printOptions horizontalCentered="1"/>
  <pageMargins left="0.7" right="0.7" top="0.75" bottom="0.75" header="0.3" footer="0.3"/>
  <pageSetup scale="86" fitToHeight="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39"/>
  <sheetViews>
    <sheetView tabSelected="1" view="pageBreakPreview" zoomScale="60" zoomScaleNormal="100" workbookViewId="0">
      <selection activeCell="K21" sqref="K21"/>
    </sheetView>
  </sheetViews>
  <sheetFormatPr defaultRowHeight="12.75"/>
  <cols>
    <col min="1" max="1" width="8.83203125" style="543"/>
    <col min="2" max="2" width="18.1640625" style="543" customWidth="1"/>
    <col min="3" max="3" width="32" style="543" customWidth="1"/>
    <col min="4" max="4" width="28" style="543" customWidth="1"/>
    <col min="5" max="5" width="35.33203125" style="543" customWidth="1"/>
    <col min="6" max="8" width="8.83203125" style="543"/>
    <col min="9" max="9" width="26.33203125" style="543" bestFit="1" customWidth="1"/>
    <col min="10" max="257" width="8.83203125" style="543"/>
    <col min="258" max="258" width="18.1640625" style="543" customWidth="1"/>
    <col min="259" max="259" width="31.83203125" style="543" customWidth="1"/>
    <col min="260" max="260" width="26.1640625" style="543" customWidth="1"/>
    <col min="261" max="261" width="35.33203125" style="543" customWidth="1"/>
    <col min="262" max="264" width="8.83203125" style="543"/>
    <col min="265" max="265" width="26.33203125" style="543" bestFit="1" customWidth="1"/>
    <col min="266" max="513" width="8.83203125" style="543"/>
    <col min="514" max="514" width="18.1640625" style="543" customWidth="1"/>
    <col min="515" max="515" width="31.83203125" style="543" customWidth="1"/>
    <col min="516" max="516" width="26.1640625" style="543" customWidth="1"/>
    <col min="517" max="517" width="35.33203125" style="543" customWidth="1"/>
    <col min="518" max="520" width="8.83203125" style="543"/>
    <col min="521" max="521" width="26.33203125" style="543" bestFit="1" customWidth="1"/>
    <col min="522" max="769" width="8.83203125" style="543"/>
    <col min="770" max="770" width="18.1640625" style="543" customWidth="1"/>
    <col min="771" max="771" width="31.83203125" style="543" customWidth="1"/>
    <col min="772" max="772" width="26.1640625" style="543" customWidth="1"/>
    <col min="773" max="773" width="35.33203125" style="543" customWidth="1"/>
    <col min="774" max="776" width="8.83203125" style="543"/>
    <col min="777" max="777" width="26.33203125" style="543" bestFit="1" customWidth="1"/>
    <col min="778" max="1025" width="8.83203125" style="543"/>
    <col min="1026" max="1026" width="18.1640625" style="543" customWidth="1"/>
    <col min="1027" max="1027" width="31.83203125" style="543" customWidth="1"/>
    <col min="1028" max="1028" width="26.1640625" style="543" customWidth="1"/>
    <col min="1029" max="1029" width="35.33203125" style="543" customWidth="1"/>
    <col min="1030" max="1032" width="8.83203125" style="543"/>
    <col min="1033" max="1033" width="26.33203125" style="543" bestFit="1" customWidth="1"/>
    <col min="1034" max="1281" width="8.83203125" style="543"/>
    <col min="1282" max="1282" width="18.1640625" style="543" customWidth="1"/>
    <col min="1283" max="1283" width="31.83203125" style="543" customWidth="1"/>
    <col min="1284" max="1284" width="26.1640625" style="543" customWidth="1"/>
    <col min="1285" max="1285" width="35.33203125" style="543" customWidth="1"/>
    <col min="1286" max="1288" width="8.83203125" style="543"/>
    <col min="1289" max="1289" width="26.33203125" style="543" bestFit="1" customWidth="1"/>
    <col min="1290" max="1537" width="8.83203125" style="543"/>
    <col min="1538" max="1538" width="18.1640625" style="543" customWidth="1"/>
    <col min="1539" max="1539" width="31.83203125" style="543" customWidth="1"/>
    <col min="1540" max="1540" width="26.1640625" style="543" customWidth="1"/>
    <col min="1541" max="1541" width="35.33203125" style="543" customWidth="1"/>
    <col min="1542" max="1544" width="8.83203125" style="543"/>
    <col min="1545" max="1545" width="26.33203125" style="543" bestFit="1" customWidth="1"/>
    <col min="1546" max="1793" width="8.83203125" style="543"/>
    <col min="1794" max="1794" width="18.1640625" style="543" customWidth="1"/>
    <col min="1795" max="1795" width="31.83203125" style="543" customWidth="1"/>
    <col min="1796" max="1796" width="26.1640625" style="543" customWidth="1"/>
    <col min="1797" max="1797" width="35.33203125" style="543" customWidth="1"/>
    <col min="1798" max="1800" width="8.83203125" style="543"/>
    <col min="1801" max="1801" width="26.33203125" style="543" bestFit="1" customWidth="1"/>
    <col min="1802" max="2049" width="8.83203125" style="543"/>
    <col min="2050" max="2050" width="18.1640625" style="543" customWidth="1"/>
    <col min="2051" max="2051" width="31.83203125" style="543" customWidth="1"/>
    <col min="2052" max="2052" width="26.1640625" style="543" customWidth="1"/>
    <col min="2053" max="2053" width="35.33203125" style="543" customWidth="1"/>
    <col min="2054" max="2056" width="8.83203125" style="543"/>
    <col min="2057" max="2057" width="26.33203125" style="543" bestFit="1" customWidth="1"/>
    <col min="2058" max="2305" width="8.83203125" style="543"/>
    <col min="2306" max="2306" width="18.1640625" style="543" customWidth="1"/>
    <col min="2307" max="2307" width="31.83203125" style="543" customWidth="1"/>
    <col min="2308" max="2308" width="26.1640625" style="543" customWidth="1"/>
    <col min="2309" max="2309" width="35.33203125" style="543" customWidth="1"/>
    <col min="2310" max="2312" width="8.83203125" style="543"/>
    <col min="2313" max="2313" width="26.33203125" style="543" bestFit="1" customWidth="1"/>
    <col min="2314" max="2561" width="8.83203125" style="543"/>
    <col min="2562" max="2562" width="18.1640625" style="543" customWidth="1"/>
    <col min="2563" max="2563" width="31.83203125" style="543" customWidth="1"/>
    <col min="2564" max="2564" width="26.1640625" style="543" customWidth="1"/>
    <col min="2565" max="2565" width="35.33203125" style="543" customWidth="1"/>
    <col min="2566" max="2568" width="8.83203125" style="543"/>
    <col min="2569" max="2569" width="26.33203125" style="543" bestFit="1" customWidth="1"/>
    <col min="2570" max="2817" width="8.83203125" style="543"/>
    <col min="2818" max="2818" width="18.1640625" style="543" customWidth="1"/>
    <col min="2819" max="2819" width="31.83203125" style="543" customWidth="1"/>
    <col min="2820" max="2820" width="26.1640625" style="543" customWidth="1"/>
    <col min="2821" max="2821" width="35.33203125" style="543" customWidth="1"/>
    <col min="2822" max="2824" width="8.83203125" style="543"/>
    <col min="2825" max="2825" width="26.33203125" style="543" bestFit="1" customWidth="1"/>
    <col min="2826" max="3073" width="8.83203125" style="543"/>
    <col min="3074" max="3074" width="18.1640625" style="543" customWidth="1"/>
    <col min="3075" max="3075" width="31.83203125" style="543" customWidth="1"/>
    <col min="3076" max="3076" width="26.1640625" style="543" customWidth="1"/>
    <col min="3077" max="3077" width="35.33203125" style="543" customWidth="1"/>
    <col min="3078" max="3080" width="8.83203125" style="543"/>
    <col min="3081" max="3081" width="26.33203125" style="543" bestFit="1" customWidth="1"/>
    <col min="3082" max="3329" width="8.83203125" style="543"/>
    <col min="3330" max="3330" width="18.1640625" style="543" customWidth="1"/>
    <col min="3331" max="3331" width="31.83203125" style="543" customWidth="1"/>
    <col min="3332" max="3332" width="26.1640625" style="543" customWidth="1"/>
    <col min="3333" max="3333" width="35.33203125" style="543" customWidth="1"/>
    <col min="3334" max="3336" width="8.83203125" style="543"/>
    <col min="3337" max="3337" width="26.33203125" style="543" bestFit="1" customWidth="1"/>
    <col min="3338" max="3585" width="8.83203125" style="543"/>
    <col min="3586" max="3586" width="18.1640625" style="543" customWidth="1"/>
    <col min="3587" max="3587" width="31.83203125" style="543" customWidth="1"/>
    <col min="3588" max="3588" width="26.1640625" style="543" customWidth="1"/>
    <col min="3589" max="3589" width="35.33203125" style="543" customWidth="1"/>
    <col min="3590" max="3592" width="8.83203125" style="543"/>
    <col min="3593" max="3593" width="26.33203125" style="543" bestFit="1" customWidth="1"/>
    <col min="3594" max="3841" width="8.83203125" style="543"/>
    <col min="3842" max="3842" width="18.1640625" style="543" customWidth="1"/>
    <col min="3843" max="3843" width="31.83203125" style="543" customWidth="1"/>
    <col min="3844" max="3844" width="26.1640625" style="543" customWidth="1"/>
    <col min="3845" max="3845" width="35.33203125" style="543" customWidth="1"/>
    <col min="3846" max="3848" width="8.83203125" style="543"/>
    <col min="3849" max="3849" width="26.33203125" style="543" bestFit="1" customWidth="1"/>
    <col min="3850" max="4097" width="8.83203125" style="543"/>
    <col min="4098" max="4098" width="18.1640625" style="543" customWidth="1"/>
    <col min="4099" max="4099" width="31.83203125" style="543" customWidth="1"/>
    <col min="4100" max="4100" width="26.1640625" style="543" customWidth="1"/>
    <col min="4101" max="4101" width="35.33203125" style="543" customWidth="1"/>
    <col min="4102" max="4104" width="8.83203125" style="543"/>
    <col min="4105" max="4105" width="26.33203125" style="543" bestFit="1" customWidth="1"/>
    <col min="4106" max="4353" width="8.83203125" style="543"/>
    <col min="4354" max="4354" width="18.1640625" style="543" customWidth="1"/>
    <col min="4355" max="4355" width="31.83203125" style="543" customWidth="1"/>
    <col min="4356" max="4356" width="26.1640625" style="543" customWidth="1"/>
    <col min="4357" max="4357" width="35.33203125" style="543" customWidth="1"/>
    <col min="4358" max="4360" width="8.83203125" style="543"/>
    <col min="4361" max="4361" width="26.33203125" style="543" bestFit="1" customWidth="1"/>
    <col min="4362" max="4609" width="8.83203125" style="543"/>
    <col min="4610" max="4610" width="18.1640625" style="543" customWidth="1"/>
    <col min="4611" max="4611" width="31.83203125" style="543" customWidth="1"/>
    <col min="4612" max="4612" width="26.1640625" style="543" customWidth="1"/>
    <col min="4613" max="4613" width="35.33203125" style="543" customWidth="1"/>
    <col min="4614" max="4616" width="8.83203125" style="543"/>
    <col min="4617" max="4617" width="26.33203125" style="543" bestFit="1" customWidth="1"/>
    <col min="4618" max="4865" width="8.83203125" style="543"/>
    <col min="4866" max="4866" width="18.1640625" style="543" customWidth="1"/>
    <col min="4867" max="4867" width="31.83203125" style="543" customWidth="1"/>
    <col min="4868" max="4868" width="26.1640625" style="543" customWidth="1"/>
    <col min="4869" max="4869" width="35.33203125" style="543" customWidth="1"/>
    <col min="4870" max="4872" width="8.83203125" style="543"/>
    <col min="4873" max="4873" width="26.33203125" style="543" bestFit="1" customWidth="1"/>
    <col min="4874" max="5121" width="8.83203125" style="543"/>
    <col min="5122" max="5122" width="18.1640625" style="543" customWidth="1"/>
    <col min="5123" max="5123" width="31.83203125" style="543" customWidth="1"/>
    <col min="5124" max="5124" width="26.1640625" style="543" customWidth="1"/>
    <col min="5125" max="5125" width="35.33203125" style="543" customWidth="1"/>
    <col min="5126" max="5128" width="8.83203125" style="543"/>
    <col min="5129" max="5129" width="26.33203125" style="543" bestFit="1" customWidth="1"/>
    <col min="5130" max="5377" width="8.83203125" style="543"/>
    <col min="5378" max="5378" width="18.1640625" style="543" customWidth="1"/>
    <col min="5379" max="5379" width="31.83203125" style="543" customWidth="1"/>
    <col min="5380" max="5380" width="26.1640625" style="543" customWidth="1"/>
    <col min="5381" max="5381" width="35.33203125" style="543" customWidth="1"/>
    <col min="5382" max="5384" width="8.83203125" style="543"/>
    <col min="5385" max="5385" width="26.33203125" style="543" bestFit="1" customWidth="1"/>
    <col min="5386" max="5633" width="8.83203125" style="543"/>
    <col min="5634" max="5634" width="18.1640625" style="543" customWidth="1"/>
    <col min="5635" max="5635" width="31.83203125" style="543" customWidth="1"/>
    <col min="5636" max="5636" width="26.1640625" style="543" customWidth="1"/>
    <col min="5637" max="5637" width="35.33203125" style="543" customWidth="1"/>
    <col min="5638" max="5640" width="8.83203125" style="543"/>
    <col min="5641" max="5641" width="26.33203125" style="543" bestFit="1" customWidth="1"/>
    <col min="5642" max="5889" width="8.83203125" style="543"/>
    <col min="5890" max="5890" width="18.1640625" style="543" customWidth="1"/>
    <col min="5891" max="5891" width="31.83203125" style="543" customWidth="1"/>
    <col min="5892" max="5892" width="26.1640625" style="543" customWidth="1"/>
    <col min="5893" max="5893" width="35.33203125" style="543" customWidth="1"/>
    <col min="5894" max="5896" width="8.83203125" style="543"/>
    <col min="5897" max="5897" width="26.33203125" style="543" bestFit="1" customWidth="1"/>
    <col min="5898" max="6145" width="8.83203125" style="543"/>
    <col min="6146" max="6146" width="18.1640625" style="543" customWidth="1"/>
    <col min="6147" max="6147" width="31.83203125" style="543" customWidth="1"/>
    <col min="6148" max="6148" width="26.1640625" style="543" customWidth="1"/>
    <col min="6149" max="6149" width="35.33203125" style="543" customWidth="1"/>
    <col min="6150" max="6152" width="8.83203125" style="543"/>
    <col min="6153" max="6153" width="26.33203125" style="543" bestFit="1" customWidth="1"/>
    <col min="6154" max="6401" width="8.83203125" style="543"/>
    <col min="6402" max="6402" width="18.1640625" style="543" customWidth="1"/>
    <col min="6403" max="6403" width="31.83203125" style="543" customWidth="1"/>
    <col min="6404" max="6404" width="26.1640625" style="543" customWidth="1"/>
    <col min="6405" max="6405" width="35.33203125" style="543" customWidth="1"/>
    <col min="6406" max="6408" width="8.83203125" style="543"/>
    <col min="6409" max="6409" width="26.33203125" style="543" bestFit="1" customWidth="1"/>
    <col min="6410" max="6657" width="8.83203125" style="543"/>
    <col min="6658" max="6658" width="18.1640625" style="543" customWidth="1"/>
    <col min="6659" max="6659" width="31.83203125" style="543" customWidth="1"/>
    <col min="6660" max="6660" width="26.1640625" style="543" customWidth="1"/>
    <col min="6661" max="6661" width="35.33203125" style="543" customWidth="1"/>
    <col min="6662" max="6664" width="8.83203125" style="543"/>
    <col min="6665" max="6665" width="26.33203125" style="543" bestFit="1" customWidth="1"/>
    <col min="6666" max="6913" width="8.83203125" style="543"/>
    <col min="6914" max="6914" width="18.1640625" style="543" customWidth="1"/>
    <col min="6915" max="6915" width="31.83203125" style="543" customWidth="1"/>
    <col min="6916" max="6916" width="26.1640625" style="543" customWidth="1"/>
    <col min="6917" max="6917" width="35.33203125" style="543" customWidth="1"/>
    <col min="6918" max="6920" width="8.83203125" style="543"/>
    <col min="6921" max="6921" width="26.33203125" style="543" bestFit="1" customWidth="1"/>
    <col min="6922" max="7169" width="8.83203125" style="543"/>
    <col min="7170" max="7170" width="18.1640625" style="543" customWidth="1"/>
    <col min="7171" max="7171" width="31.83203125" style="543" customWidth="1"/>
    <col min="7172" max="7172" width="26.1640625" style="543" customWidth="1"/>
    <col min="7173" max="7173" width="35.33203125" style="543" customWidth="1"/>
    <col min="7174" max="7176" width="8.83203125" style="543"/>
    <col min="7177" max="7177" width="26.33203125" style="543" bestFit="1" customWidth="1"/>
    <col min="7178" max="7425" width="8.83203125" style="543"/>
    <col min="7426" max="7426" width="18.1640625" style="543" customWidth="1"/>
    <col min="7427" max="7427" width="31.83203125" style="543" customWidth="1"/>
    <col min="7428" max="7428" width="26.1640625" style="543" customWidth="1"/>
    <col min="7429" max="7429" width="35.33203125" style="543" customWidth="1"/>
    <col min="7430" max="7432" width="8.83203125" style="543"/>
    <col min="7433" max="7433" width="26.33203125" style="543" bestFit="1" customWidth="1"/>
    <col min="7434" max="7681" width="8.83203125" style="543"/>
    <col min="7682" max="7682" width="18.1640625" style="543" customWidth="1"/>
    <col min="7683" max="7683" width="31.83203125" style="543" customWidth="1"/>
    <col min="7684" max="7684" width="26.1640625" style="543" customWidth="1"/>
    <col min="7685" max="7685" width="35.33203125" style="543" customWidth="1"/>
    <col min="7686" max="7688" width="8.83203125" style="543"/>
    <col min="7689" max="7689" width="26.33203125" style="543" bestFit="1" customWidth="1"/>
    <col min="7690" max="7937" width="8.83203125" style="543"/>
    <col min="7938" max="7938" width="18.1640625" style="543" customWidth="1"/>
    <col min="7939" max="7939" width="31.83203125" style="543" customWidth="1"/>
    <col min="7940" max="7940" width="26.1640625" style="543" customWidth="1"/>
    <col min="7941" max="7941" width="35.33203125" style="543" customWidth="1"/>
    <col min="7942" max="7944" width="8.83203125" style="543"/>
    <col min="7945" max="7945" width="26.33203125" style="543" bestFit="1" customWidth="1"/>
    <col min="7946" max="8193" width="8.83203125" style="543"/>
    <col min="8194" max="8194" width="18.1640625" style="543" customWidth="1"/>
    <col min="8195" max="8195" width="31.83203125" style="543" customWidth="1"/>
    <col min="8196" max="8196" width="26.1640625" style="543" customWidth="1"/>
    <col min="8197" max="8197" width="35.33203125" style="543" customWidth="1"/>
    <col min="8198" max="8200" width="8.83203125" style="543"/>
    <col min="8201" max="8201" width="26.33203125" style="543" bestFit="1" customWidth="1"/>
    <col min="8202" max="8449" width="8.83203125" style="543"/>
    <col min="8450" max="8450" width="18.1640625" style="543" customWidth="1"/>
    <col min="8451" max="8451" width="31.83203125" style="543" customWidth="1"/>
    <col min="8452" max="8452" width="26.1640625" style="543" customWidth="1"/>
    <col min="8453" max="8453" width="35.33203125" style="543" customWidth="1"/>
    <col min="8454" max="8456" width="8.83203125" style="543"/>
    <col min="8457" max="8457" width="26.33203125" style="543" bestFit="1" customWidth="1"/>
    <col min="8458" max="8705" width="8.83203125" style="543"/>
    <col min="8706" max="8706" width="18.1640625" style="543" customWidth="1"/>
    <col min="8707" max="8707" width="31.83203125" style="543" customWidth="1"/>
    <col min="8708" max="8708" width="26.1640625" style="543" customWidth="1"/>
    <col min="8709" max="8709" width="35.33203125" style="543" customWidth="1"/>
    <col min="8710" max="8712" width="8.83203125" style="543"/>
    <col min="8713" max="8713" width="26.33203125" style="543" bestFit="1" customWidth="1"/>
    <col min="8714" max="8961" width="8.83203125" style="543"/>
    <col min="8962" max="8962" width="18.1640625" style="543" customWidth="1"/>
    <col min="8963" max="8963" width="31.83203125" style="543" customWidth="1"/>
    <col min="8964" max="8964" width="26.1640625" style="543" customWidth="1"/>
    <col min="8965" max="8965" width="35.33203125" style="543" customWidth="1"/>
    <col min="8966" max="8968" width="8.83203125" style="543"/>
    <col min="8969" max="8969" width="26.33203125" style="543" bestFit="1" customWidth="1"/>
    <col min="8970" max="9217" width="8.83203125" style="543"/>
    <col min="9218" max="9218" width="18.1640625" style="543" customWidth="1"/>
    <col min="9219" max="9219" width="31.83203125" style="543" customWidth="1"/>
    <col min="9220" max="9220" width="26.1640625" style="543" customWidth="1"/>
    <col min="9221" max="9221" width="35.33203125" style="543" customWidth="1"/>
    <col min="9222" max="9224" width="8.83203125" style="543"/>
    <col min="9225" max="9225" width="26.33203125" style="543" bestFit="1" customWidth="1"/>
    <col min="9226" max="9473" width="8.83203125" style="543"/>
    <col min="9474" max="9474" width="18.1640625" style="543" customWidth="1"/>
    <col min="9475" max="9475" width="31.83203125" style="543" customWidth="1"/>
    <col min="9476" max="9476" width="26.1640625" style="543" customWidth="1"/>
    <col min="9477" max="9477" width="35.33203125" style="543" customWidth="1"/>
    <col min="9478" max="9480" width="8.83203125" style="543"/>
    <col min="9481" max="9481" width="26.33203125" style="543" bestFit="1" customWidth="1"/>
    <col min="9482" max="9729" width="8.83203125" style="543"/>
    <col min="9730" max="9730" width="18.1640625" style="543" customWidth="1"/>
    <col min="9731" max="9731" width="31.83203125" style="543" customWidth="1"/>
    <col min="9732" max="9732" width="26.1640625" style="543" customWidth="1"/>
    <col min="9733" max="9733" width="35.33203125" style="543" customWidth="1"/>
    <col min="9734" max="9736" width="8.83203125" style="543"/>
    <col min="9737" max="9737" width="26.33203125" style="543" bestFit="1" customWidth="1"/>
    <col min="9738" max="9985" width="8.83203125" style="543"/>
    <col min="9986" max="9986" width="18.1640625" style="543" customWidth="1"/>
    <col min="9987" max="9987" width="31.83203125" style="543" customWidth="1"/>
    <col min="9988" max="9988" width="26.1640625" style="543" customWidth="1"/>
    <col min="9989" max="9989" width="35.33203125" style="543" customWidth="1"/>
    <col min="9990" max="9992" width="8.83203125" style="543"/>
    <col min="9993" max="9993" width="26.33203125" style="543" bestFit="1" customWidth="1"/>
    <col min="9994" max="10241" width="8.83203125" style="543"/>
    <col min="10242" max="10242" width="18.1640625" style="543" customWidth="1"/>
    <col min="10243" max="10243" width="31.83203125" style="543" customWidth="1"/>
    <col min="10244" max="10244" width="26.1640625" style="543" customWidth="1"/>
    <col min="10245" max="10245" width="35.33203125" style="543" customWidth="1"/>
    <col min="10246" max="10248" width="8.83203125" style="543"/>
    <col min="10249" max="10249" width="26.33203125" style="543" bestFit="1" customWidth="1"/>
    <col min="10250" max="10497" width="8.83203125" style="543"/>
    <col min="10498" max="10498" width="18.1640625" style="543" customWidth="1"/>
    <col min="10499" max="10499" width="31.83203125" style="543" customWidth="1"/>
    <col min="10500" max="10500" width="26.1640625" style="543" customWidth="1"/>
    <col min="10501" max="10501" width="35.33203125" style="543" customWidth="1"/>
    <col min="10502" max="10504" width="8.83203125" style="543"/>
    <col min="10505" max="10505" width="26.33203125" style="543" bestFit="1" customWidth="1"/>
    <col min="10506" max="10753" width="8.83203125" style="543"/>
    <col min="10754" max="10754" width="18.1640625" style="543" customWidth="1"/>
    <col min="10755" max="10755" width="31.83203125" style="543" customWidth="1"/>
    <col min="10756" max="10756" width="26.1640625" style="543" customWidth="1"/>
    <col min="10757" max="10757" width="35.33203125" style="543" customWidth="1"/>
    <col min="10758" max="10760" width="8.83203125" style="543"/>
    <col min="10761" max="10761" width="26.33203125" style="543" bestFit="1" customWidth="1"/>
    <col min="10762" max="11009" width="8.83203125" style="543"/>
    <col min="11010" max="11010" width="18.1640625" style="543" customWidth="1"/>
    <col min="11011" max="11011" width="31.83203125" style="543" customWidth="1"/>
    <col min="11012" max="11012" width="26.1640625" style="543" customWidth="1"/>
    <col min="11013" max="11013" width="35.33203125" style="543" customWidth="1"/>
    <col min="11014" max="11016" width="8.83203125" style="543"/>
    <col min="11017" max="11017" width="26.33203125" style="543" bestFit="1" customWidth="1"/>
    <col min="11018" max="11265" width="8.83203125" style="543"/>
    <col min="11266" max="11266" width="18.1640625" style="543" customWidth="1"/>
    <col min="11267" max="11267" width="31.83203125" style="543" customWidth="1"/>
    <col min="11268" max="11268" width="26.1640625" style="543" customWidth="1"/>
    <col min="11269" max="11269" width="35.33203125" style="543" customWidth="1"/>
    <col min="11270" max="11272" width="8.83203125" style="543"/>
    <col min="11273" max="11273" width="26.33203125" style="543" bestFit="1" customWidth="1"/>
    <col min="11274" max="11521" width="8.83203125" style="543"/>
    <col min="11522" max="11522" width="18.1640625" style="543" customWidth="1"/>
    <col min="11523" max="11523" width="31.83203125" style="543" customWidth="1"/>
    <col min="11524" max="11524" width="26.1640625" style="543" customWidth="1"/>
    <col min="11525" max="11525" width="35.33203125" style="543" customWidth="1"/>
    <col min="11526" max="11528" width="8.83203125" style="543"/>
    <col min="11529" max="11529" width="26.33203125" style="543" bestFit="1" customWidth="1"/>
    <col min="11530" max="11777" width="8.83203125" style="543"/>
    <col min="11778" max="11778" width="18.1640625" style="543" customWidth="1"/>
    <col min="11779" max="11779" width="31.83203125" style="543" customWidth="1"/>
    <col min="11780" max="11780" width="26.1640625" style="543" customWidth="1"/>
    <col min="11781" max="11781" width="35.33203125" style="543" customWidth="1"/>
    <col min="11782" max="11784" width="8.83203125" style="543"/>
    <col min="11785" max="11785" width="26.33203125" style="543" bestFit="1" customWidth="1"/>
    <col min="11786" max="12033" width="8.83203125" style="543"/>
    <col min="12034" max="12034" width="18.1640625" style="543" customWidth="1"/>
    <col min="12035" max="12035" width="31.83203125" style="543" customWidth="1"/>
    <col min="12036" max="12036" width="26.1640625" style="543" customWidth="1"/>
    <col min="12037" max="12037" width="35.33203125" style="543" customWidth="1"/>
    <col min="12038" max="12040" width="8.83203125" style="543"/>
    <col min="12041" max="12041" width="26.33203125" style="543" bestFit="1" customWidth="1"/>
    <col min="12042" max="12289" width="8.83203125" style="543"/>
    <col min="12290" max="12290" width="18.1640625" style="543" customWidth="1"/>
    <col min="12291" max="12291" width="31.83203125" style="543" customWidth="1"/>
    <col min="12292" max="12292" width="26.1640625" style="543" customWidth="1"/>
    <col min="12293" max="12293" width="35.33203125" style="543" customWidth="1"/>
    <col min="12294" max="12296" width="8.83203125" style="543"/>
    <col min="12297" max="12297" width="26.33203125" style="543" bestFit="1" customWidth="1"/>
    <col min="12298" max="12545" width="8.83203125" style="543"/>
    <col min="12546" max="12546" width="18.1640625" style="543" customWidth="1"/>
    <col min="12547" max="12547" width="31.83203125" style="543" customWidth="1"/>
    <col min="12548" max="12548" width="26.1640625" style="543" customWidth="1"/>
    <col min="12549" max="12549" width="35.33203125" style="543" customWidth="1"/>
    <col min="12550" max="12552" width="8.83203125" style="543"/>
    <col min="12553" max="12553" width="26.33203125" style="543" bestFit="1" customWidth="1"/>
    <col min="12554" max="12801" width="8.83203125" style="543"/>
    <col min="12802" max="12802" width="18.1640625" style="543" customWidth="1"/>
    <col min="12803" max="12803" width="31.83203125" style="543" customWidth="1"/>
    <col min="12804" max="12804" width="26.1640625" style="543" customWidth="1"/>
    <col min="12805" max="12805" width="35.33203125" style="543" customWidth="1"/>
    <col min="12806" max="12808" width="8.83203125" style="543"/>
    <col min="12809" max="12809" width="26.33203125" style="543" bestFit="1" customWidth="1"/>
    <col min="12810" max="13057" width="8.83203125" style="543"/>
    <col min="13058" max="13058" width="18.1640625" style="543" customWidth="1"/>
    <col min="13059" max="13059" width="31.83203125" style="543" customWidth="1"/>
    <col min="13060" max="13060" width="26.1640625" style="543" customWidth="1"/>
    <col min="13061" max="13061" width="35.33203125" style="543" customWidth="1"/>
    <col min="13062" max="13064" width="8.83203125" style="543"/>
    <col min="13065" max="13065" width="26.33203125" style="543" bestFit="1" customWidth="1"/>
    <col min="13066" max="13313" width="8.83203125" style="543"/>
    <col min="13314" max="13314" width="18.1640625" style="543" customWidth="1"/>
    <col min="13315" max="13315" width="31.83203125" style="543" customWidth="1"/>
    <col min="13316" max="13316" width="26.1640625" style="543" customWidth="1"/>
    <col min="13317" max="13317" width="35.33203125" style="543" customWidth="1"/>
    <col min="13318" max="13320" width="8.83203125" style="543"/>
    <col min="13321" max="13321" width="26.33203125" style="543" bestFit="1" customWidth="1"/>
    <col min="13322" max="13569" width="8.83203125" style="543"/>
    <col min="13570" max="13570" width="18.1640625" style="543" customWidth="1"/>
    <col min="13571" max="13571" width="31.83203125" style="543" customWidth="1"/>
    <col min="13572" max="13572" width="26.1640625" style="543" customWidth="1"/>
    <col min="13573" max="13573" width="35.33203125" style="543" customWidth="1"/>
    <col min="13574" max="13576" width="8.83203125" style="543"/>
    <col min="13577" max="13577" width="26.33203125" style="543" bestFit="1" customWidth="1"/>
    <col min="13578" max="13825" width="8.83203125" style="543"/>
    <col min="13826" max="13826" width="18.1640625" style="543" customWidth="1"/>
    <col min="13827" max="13827" width="31.83203125" style="543" customWidth="1"/>
    <col min="13828" max="13828" width="26.1640625" style="543" customWidth="1"/>
    <col min="13829" max="13829" width="35.33203125" style="543" customWidth="1"/>
    <col min="13830" max="13832" width="8.83203125" style="543"/>
    <col min="13833" max="13833" width="26.33203125" style="543" bestFit="1" customWidth="1"/>
    <col min="13834" max="14081" width="8.83203125" style="543"/>
    <col min="14082" max="14082" width="18.1640625" style="543" customWidth="1"/>
    <col min="14083" max="14083" width="31.83203125" style="543" customWidth="1"/>
    <col min="14084" max="14084" width="26.1640625" style="543" customWidth="1"/>
    <col min="14085" max="14085" width="35.33203125" style="543" customWidth="1"/>
    <col min="14086" max="14088" width="8.83203125" style="543"/>
    <col min="14089" max="14089" width="26.33203125" style="543" bestFit="1" customWidth="1"/>
    <col min="14090" max="14337" width="8.83203125" style="543"/>
    <col min="14338" max="14338" width="18.1640625" style="543" customWidth="1"/>
    <col min="14339" max="14339" width="31.83203125" style="543" customWidth="1"/>
    <col min="14340" max="14340" width="26.1640625" style="543" customWidth="1"/>
    <col min="14341" max="14341" width="35.33203125" style="543" customWidth="1"/>
    <col min="14342" max="14344" width="8.83203125" style="543"/>
    <col min="14345" max="14345" width="26.33203125" style="543" bestFit="1" customWidth="1"/>
    <col min="14346" max="14593" width="8.83203125" style="543"/>
    <col min="14594" max="14594" width="18.1640625" style="543" customWidth="1"/>
    <col min="14595" max="14595" width="31.83203125" style="543" customWidth="1"/>
    <col min="14596" max="14596" width="26.1640625" style="543" customWidth="1"/>
    <col min="14597" max="14597" width="35.33203125" style="543" customWidth="1"/>
    <col min="14598" max="14600" width="8.83203125" style="543"/>
    <col min="14601" max="14601" width="26.33203125" style="543" bestFit="1" customWidth="1"/>
    <col min="14602" max="14849" width="8.83203125" style="543"/>
    <col min="14850" max="14850" width="18.1640625" style="543" customWidth="1"/>
    <col min="14851" max="14851" width="31.83203125" style="543" customWidth="1"/>
    <col min="14852" max="14852" width="26.1640625" style="543" customWidth="1"/>
    <col min="14853" max="14853" width="35.33203125" style="543" customWidth="1"/>
    <col min="14854" max="14856" width="8.83203125" style="543"/>
    <col min="14857" max="14857" width="26.33203125" style="543" bestFit="1" customWidth="1"/>
    <col min="14858" max="15105" width="8.83203125" style="543"/>
    <col min="15106" max="15106" width="18.1640625" style="543" customWidth="1"/>
    <col min="15107" max="15107" width="31.83203125" style="543" customWidth="1"/>
    <col min="15108" max="15108" width="26.1640625" style="543" customWidth="1"/>
    <col min="15109" max="15109" width="35.33203125" style="543" customWidth="1"/>
    <col min="15110" max="15112" width="8.83203125" style="543"/>
    <col min="15113" max="15113" width="26.33203125" style="543" bestFit="1" customWidth="1"/>
    <col min="15114" max="15361" width="8.83203125" style="543"/>
    <col min="15362" max="15362" width="18.1640625" style="543" customWidth="1"/>
    <col min="15363" max="15363" width="31.83203125" style="543" customWidth="1"/>
    <col min="15364" max="15364" width="26.1640625" style="543" customWidth="1"/>
    <col min="15365" max="15365" width="35.33203125" style="543" customWidth="1"/>
    <col min="15366" max="15368" width="8.83203125" style="543"/>
    <col min="15369" max="15369" width="26.33203125" style="543" bestFit="1" customWidth="1"/>
    <col min="15370" max="15617" width="8.83203125" style="543"/>
    <col min="15618" max="15618" width="18.1640625" style="543" customWidth="1"/>
    <col min="15619" max="15619" width="31.83203125" style="543" customWidth="1"/>
    <col min="15620" max="15620" width="26.1640625" style="543" customWidth="1"/>
    <col min="15621" max="15621" width="35.33203125" style="543" customWidth="1"/>
    <col min="15622" max="15624" width="8.83203125" style="543"/>
    <col min="15625" max="15625" width="26.33203125" style="543" bestFit="1" customWidth="1"/>
    <col min="15626" max="15873" width="8.83203125" style="543"/>
    <col min="15874" max="15874" width="18.1640625" style="543" customWidth="1"/>
    <col min="15875" max="15875" width="31.83203125" style="543" customWidth="1"/>
    <col min="15876" max="15876" width="26.1640625" style="543" customWidth="1"/>
    <col min="15877" max="15877" width="35.33203125" style="543" customWidth="1"/>
    <col min="15878" max="15880" width="8.83203125" style="543"/>
    <col min="15881" max="15881" width="26.33203125" style="543" bestFit="1" customWidth="1"/>
    <col min="15882" max="16129" width="8.83203125" style="543"/>
    <col min="16130" max="16130" width="18.1640625" style="543" customWidth="1"/>
    <col min="16131" max="16131" width="31.83203125" style="543" customWidth="1"/>
    <col min="16132" max="16132" width="26.1640625" style="543" customWidth="1"/>
    <col min="16133" max="16133" width="35.33203125" style="543" customWidth="1"/>
    <col min="16134" max="16136" width="8.83203125" style="543"/>
    <col min="16137" max="16137" width="26.33203125" style="543" bestFit="1" customWidth="1"/>
    <col min="16138" max="16384" width="8.83203125" style="543"/>
  </cols>
  <sheetData>
    <row r="1" spans="1:5" ht="15.75">
      <c r="A1" s="542"/>
      <c r="B1" s="542"/>
      <c r="C1" s="542"/>
      <c r="D1" s="542"/>
      <c r="E1" s="56"/>
    </row>
    <row r="2" spans="1:5" ht="15.75">
      <c r="A2" s="542"/>
      <c r="B2" s="542"/>
      <c r="C2" s="542"/>
      <c r="D2" s="542"/>
      <c r="E2" s="544"/>
    </row>
    <row r="3" spans="1:5" ht="15.75">
      <c r="A3" s="385" t="s">
        <v>884</v>
      </c>
      <c r="B3" s="546"/>
      <c r="C3" s="545"/>
      <c r="D3" s="546"/>
      <c r="E3" s="546"/>
    </row>
    <row r="4" spans="1:5" ht="15.75">
      <c r="A4" s="545" t="s">
        <v>7084</v>
      </c>
      <c r="B4" s="546"/>
      <c r="C4" s="545"/>
      <c r="D4" s="546"/>
      <c r="E4" s="546"/>
    </row>
    <row r="5" spans="1:5" ht="16.5" thickBot="1">
      <c r="A5" s="542"/>
      <c r="B5" s="547"/>
      <c r="C5" s="547"/>
      <c r="D5" s="547"/>
      <c r="E5" s="547"/>
    </row>
    <row r="6" spans="1:5" ht="32.25" thickBot="1">
      <c r="A6" s="542"/>
      <c r="B6" s="548" t="s">
        <v>735</v>
      </c>
      <c r="C6" s="549" t="s">
        <v>736</v>
      </c>
      <c r="D6" s="549" t="s">
        <v>737</v>
      </c>
      <c r="E6" s="550" t="s">
        <v>738</v>
      </c>
    </row>
    <row r="7" spans="1:5">
      <c r="B7" s="551" t="s">
        <v>801</v>
      </c>
      <c r="C7" s="552" t="s">
        <v>802</v>
      </c>
      <c r="D7" s="552" t="s">
        <v>2363</v>
      </c>
      <c r="E7" s="553">
        <v>9.83</v>
      </c>
    </row>
    <row r="8" spans="1:5">
      <c r="B8" s="551" t="s">
        <v>816</v>
      </c>
      <c r="C8" s="552" t="s">
        <v>201</v>
      </c>
      <c r="D8" s="552" t="s">
        <v>7010</v>
      </c>
      <c r="E8" s="553">
        <v>9.5</v>
      </c>
    </row>
    <row r="9" spans="1:5">
      <c r="B9" s="551" t="s">
        <v>818</v>
      </c>
      <c r="C9" s="552" t="s">
        <v>819</v>
      </c>
      <c r="D9" s="552" t="s">
        <v>7011</v>
      </c>
      <c r="E9" s="553">
        <v>9.14</v>
      </c>
    </row>
    <row r="10" spans="1:5">
      <c r="B10" s="551" t="s">
        <v>818</v>
      </c>
      <c r="C10" s="552" t="s">
        <v>820</v>
      </c>
      <c r="D10" s="552" t="s">
        <v>7013</v>
      </c>
      <c r="E10" s="553">
        <v>9.14</v>
      </c>
    </row>
    <row r="11" spans="1:5">
      <c r="B11" s="551" t="s">
        <v>823</v>
      </c>
      <c r="C11" s="552" t="s">
        <v>839</v>
      </c>
      <c r="D11" s="552" t="s">
        <v>2273</v>
      </c>
      <c r="E11" s="553">
        <v>9.3000000000000007</v>
      </c>
    </row>
    <row r="12" spans="1:5">
      <c r="B12" s="551" t="s">
        <v>833</v>
      </c>
      <c r="C12" s="552" t="s">
        <v>834</v>
      </c>
      <c r="D12" s="552" t="s">
        <v>2270</v>
      </c>
      <c r="E12" s="553">
        <v>10.3</v>
      </c>
    </row>
    <row r="13" spans="1:5">
      <c r="B13" s="551" t="s">
        <v>833</v>
      </c>
      <c r="C13" s="552" t="s">
        <v>1142</v>
      </c>
      <c r="D13" s="552" t="s">
        <v>7014</v>
      </c>
      <c r="E13" s="553">
        <v>10.3</v>
      </c>
    </row>
    <row r="14" spans="1:5">
      <c r="B14" s="551" t="s">
        <v>833</v>
      </c>
      <c r="C14" s="552" t="s">
        <v>877</v>
      </c>
      <c r="D14" s="552" t="s">
        <v>2264</v>
      </c>
      <c r="E14" s="553">
        <v>10.199999999999999</v>
      </c>
    </row>
    <row r="15" spans="1:5">
      <c r="B15" s="551" t="s">
        <v>836</v>
      </c>
      <c r="C15" s="552" t="s">
        <v>837</v>
      </c>
      <c r="D15" s="552" t="s">
        <v>2364</v>
      </c>
      <c r="E15" s="553">
        <v>9.7200000000000006</v>
      </c>
    </row>
    <row r="16" spans="1:5">
      <c r="B16" s="551" t="s">
        <v>838</v>
      </c>
      <c r="C16" s="552" t="s">
        <v>839</v>
      </c>
      <c r="D16" s="552" t="s">
        <v>2265</v>
      </c>
      <c r="E16" s="553">
        <v>9.5</v>
      </c>
    </row>
    <row r="17" spans="2:5">
      <c r="B17" s="551" t="s">
        <v>838</v>
      </c>
      <c r="C17" s="552" t="s">
        <v>1017</v>
      </c>
      <c r="D17" s="552" t="s">
        <v>2365</v>
      </c>
      <c r="E17" s="553">
        <v>9.5299999999999994</v>
      </c>
    </row>
    <row r="18" spans="2:5">
      <c r="B18" s="551" t="s">
        <v>841</v>
      </c>
      <c r="C18" s="552" t="s">
        <v>842</v>
      </c>
      <c r="D18" s="552" t="s">
        <v>7015</v>
      </c>
      <c r="E18" s="553">
        <v>9.23</v>
      </c>
    </row>
    <row r="19" spans="2:5">
      <c r="B19" s="551" t="s">
        <v>849</v>
      </c>
      <c r="C19" s="552" t="s">
        <v>1680</v>
      </c>
      <c r="D19" s="552" t="s">
        <v>2366</v>
      </c>
      <c r="E19" s="553">
        <v>9.75</v>
      </c>
    </row>
    <row r="20" spans="2:5">
      <c r="B20" s="551" t="s">
        <v>853</v>
      </c>
      <c r="C20" s="552" t="s">
        <v>1301</v>
      </c>
      <c r="D20" s="552" t="s">
        <v>2262</v>
      </c>
      <c r="E20" s="553">
        <v>9</v>
      </c>
    </row>
    <row r="21" spans="2:5">
      <c r="B21" s="551" t="s">
        <v>853</v>
      </c>
      <c r="C21" s="552" t="s">
        <v>1322</v>
      </c>
      <c r="D21" s="552" t="s">
        <v>2274</v>
      </c>
      <c r="E21" s="553">
        <v>9</v>
      </c>
    </row>
    <row r="22" spans="2:5">
      <c r="B22" s="551" t="s">
        <v>853</v>
      </c>
      <c r="C22" s="552" t="s">
        <v>1077</v>
      </c>
      <c r="D22" s="552" t="s">
        <v>2267</v>
      </c>
      <c r="E22" s="553">
        <v>9</v>
      </c>
    </row>
    <row r="23" spans="2:5">
      <c r="B23" s="551" t="s">
        <v>859</v>
      </c>
      <c r="C23" s="552" t="s">
        <v>626</v>
      </c>
      <c r="D23" s="552" t="s">
        <v>7017</v>
      </c>
      <c r="E23" s="553">
        <v>9.6</v>
      </c>
    </row>
    <row r="24" spans="2:5">
      <c r="B24" s="551" t="s">
        <v>864</v>
      </c>
      <c r="C24" s="552" t="s">
        <v>774</v>
      </c>
      <c r="D24" s="552" t="s">
        <v>2272</v>
      </c>
      <c r="E24" s="553">
        <v>9.6</v>
      </c>
    </row>
    <row r="25" spans="2:5">
      <c r="B25" s="551" t="s">
        <v>864</v>
      </c>
      <c r="C25" s="552" t="s">
        <v>866</v>
      </c>
      <c r="D25" s="552" t="s">
        <v>7018</v>
      </c>
      <c r="E25" s="553">
        <v>9.6999999999999993</v>
      </c>
    </row>
    <row r="26" spans="2:5">
      <c r="B26" s="551" t="s">
        <v>868</v>
      </c>
      <c r="C26" s="552" t="s">
        <v>871</v>
      </c>
      <c r="D26" s="552" t="s">
        <v>2266</v>
      </c>
      <c r="E26" s="553">
        <v>11</v>
      </c>
    </row>
    <row r="27" spans="2:5">
      <c r="B27" s="551" t="s">
        <v>868</v>
      </c>
      <c r="C27" s="552" t="s">
        <v>871</v>
      </c>
      <c r="D27" s="552" t="s">
        <v>2367</v>
      </c>
      <c r="E27" s="553">
        <v>12</v>
      </c>
    </row>
    <row r="28" spans="2:5">
      <c r="B28" s="551" t="s">
        <v>868</v>
      </c>
      <c r="C28" s="552" t="s">
        <v>871</v>
      </c>
      <c r="D28" s="552" t="s">
        <v>2368</v>
      </c>
      <c r="E28" s="553">
        <v>11</v>
      </c>
    </row>
    <row r="29" spans="2:5">
      <c r="B29" s="551" t="s">
        <v>868</v>
      </c>
      <c r="C29" s="552" t="s">
        <v>871</v>
      </c>
      <c r="D29" s="552" t="s">
        <v>2369</v>
      </c>
      <c r="E29" s="553">
        <v>11</v>
      </c>
    </row>
    <row r="30" spans="2:5">
      <c r="B30" s="551" t="s">
        <v>868</v>
      </c>
      <c r="C30" s="552" t="s">
        <v>871</v>
      </c>
      <c r="D30" s="552" t="s">
        <v>2259</v>
      </c>
      <c r="E30" s="553">
        <v>11</v>
      </c>
    </row>
    <row r="31" spans="2:5">
      <c r="B31" s="551" t="s">
        <v>872</v>
      </c>
      <c r="C31" s="552" t="s">
        <v>428</v>
      </c>
      <c r="D31" s="552" t="s">
        <v>2255</v>
      </c>
      <c r="E31" s="553">
        <v>9.5</v>
      </c>
    </row>
    <row r="32" spans="2:5">
      <c r="B32" s="551" t="s">
        <v>874</v>
      </c>
      <c r="C32" s="552" t="s">
        <v>876</v>
      </c>
      <c r="D32" s="552" t="s">
        <v>7019</v>
      </c>
      <c r="E32" s="553">
        <v>10</v>
      </c>
    </row>
    <row r="33" spans="2:5">
      <c r="B33" s="551" t="s">
        <v>874</v>
      </c>
      <c r="C33" s="552" t="s">
        <v>877</v>
      </c>
      <c r="D33" s="552" t="s">
        <v>2275</v>
      </c>
      <c r="E33" s="553">
        <v>10</v>
      </c>
    </row>
    <row r="34" spans="2:5">
      <c r="B34" s="551" t="s">
        <v>878</v>
      </c>
      <c r="C34" s="552" t="s">
        <v>869</v>
      </c>
      <c r="D34" s="552" t="s">
        <v>2370</v>
      </c>
      <c r="E34" s="553">
        <v>9.75</v>
      </c>
    </row>
    <row r="35" spans="2:5">
      <c r="B35" s="551" t="s">
        <v>880</v>
      </c>
      <c r="C35" s="552" t="s">
        <v>428</v>
      </c>
      <c r="D35" s="552" t="s">
        <v>7085</v>
      </c>
      <c r="E35" s="553">
        <v>9.5</v>
      </c>
    </row>
    <row r="36" spans="2:5" ht="13.5" thickBot="1">
      <c r="B36" s="551" t="s">
        <v>880</v>
      </c>
      <c r="C36" s="552" t="s">
        <v>428</v>
      </c>
      <c r="D36" s="552" t="s">
        <v>2247</v>
      </c>
      <c r="E36" s="553">
        <v>9.5</v>
      </c>
    </row>
    <row r="37" spans="2:5" ht="16.5" thickBot="1">
      <c r="B37" s="554" t="s">
        <v>215</v>
      </c>
      <c r="C37" s="555"/>
      <c r="D37" s="555"/>
      <c r="E37" s="556">
        <f>AVERAGE(E7:E36)</f>
        <v>9.8529999999999998</v>
      </c>
    </row>
    <row r="39" spans="2:5" ht="15.75">
      <c r="B39" s="105" t="s">
        <v>881</v>
      </c>
    </row>
  </sheetData>
  <printOptions horizontalCentered="1"/>
  <pageMargins left="0.7" right="0.7" top="0.75" bottom="0.75" header="0.3" footer="0.3"/>
  <pageSetup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
  <sheetViews>
    <sheetView tabSelected="1" view="pageBreakPreview" zoomScale="90" zoomScaleNormal="100" zoomScaleSheetLayoutView="90" workbookViewId="0">
      <selection activeCell="K21" sqref="K21"/>
    </sheetView>
  </sheetViews>
  <sheetFormatPr defaultRowHeight="12.75"/>
  <cols>
    <col min="1" max="1" width="8.83203125" style="543"/>
    <col min="2" max="2" width="18.1640625" style="543" customWidth="1"/>
    <col min="3" max="3" width="33.6640625" style="543" customWidth="1"/>
    <col min="4" max="4" width="26.6640625" style="543" bestFit="1" customWidth="1"/>
    <col min="5" max="5" width="35.33203125" style="543" customWidth="1"/>
    <col min="6" max="257" width="8.83203125" style="543"/>
    <col min="258" max="258" width="18.1640625" style="543" customWidth="1"/>
    <col min="259" max="259" width="31.83203125" style="543" customWidth="1"/>
    <col min="260" max="260" width="26.1640625" style="543" customWidth="1"/>
    <col min="261" max="261" width="35.33203125" style="543" customWidth="1"/>
    <col min="262" max="513" width="8.83203125" style="543"/>
    <col min="514" max="514" width="18.1640625" style="543" customWidth="1"/>
    <col min="515" max="515" width="31.83203125" style="543" customWidth="1"/>
    <col min="516" max="516" width="26.1640625" style="543" customWidth="1"/>
    <col min="517" max="517" width="35.33203125" style="543" customWidth="1"/>
    <col min="518" max="769" width="8.83203125" style="543"/>
    <col min="770" max="770" width="18.1640625" style="543" customWidth="1"/>
    <col min="771" max="771" width="31.83203125" style="543" customWidth="1"/>
    <col min="772" max="772" width="26.1640625" style="543" customWidth="1"/>
    <col min="773" max="773" width="35.33203125" style="543" customWidth="1"/>
    <col min="774" max="1025" width="8.83203125" style="543"/>
    <col min="1026" max="1026" width="18.1640625" style="543" customWidth="1"/>
    <col min="1027" max="1027" width="31.83203125" style="543" customWidth="1"/>
    <col min="1028" max="1028" width="26.1640625" style="543" customWidth="1"/>
    <col min="1029" max="1029" width="35.33203125" style="543" customWidth="1"/>
    <col min="1030" max="1281" width="8.83203125" style="543"/>
    <col min="1282" max="1282" width="18.1640625" style="543" customWidth="1"/>
    <col min="1283" max="1283" width="31.83203125" style="543" customWidth="1"/>
    <col min="1284" max="1284" width="26.1640625" style="543" customWidth="1"/>
    <col min="1285" max="1285" width="35.33203125" style="543" customWidth="1"/>
    <col min="1286" max="1537" width="8.83203125" style="543"/>
    <col min="1538" max="1538" width="18.1640625" style="543" customWidth="1"/>
    <col min="1539" max="1539" width="31.83203125" style="543" customWidth="1"/>
    <col min="1540" max="1540" width="26.1640625" style="543" customWidth="1"/>
    <col min="1541" max="1541" width="35.33203125" style="543" customWidth="1"/>
    <col min="1542" max="1793" width="8.83203125" style="543"/>
    <col min="1794" max="1794" width="18.1640625" style="543" customWidth="1"/>
    <col min="1795" max="1795" width="31.83203125" style="543" customWidth="1"/>
    <col min="1796" max="1796" width="26.1640625" style="543" customWidth="1"/>
    <col min="1797" max="1797" width="35.33203125" style="543" customWidth="1"/>
    <col min="1798" max="2049" width="8.83203125" style="543"/>
    <col min="2050" max="2050" width="18.1640625" style="543" customWidth="1"/>
    <col min="2051" max="2051" width="31.83203125" style="543" customWidth="1"/>
    <col min="2052" max="2052" width="26.1640625" style="543" customWidth="1"/>
    <col min="2053" max="2053" width="35.33203125" style="543" customWidth="1"/>
    <col min="2054" max="2305" width="8.83203125" style="543"/>
    <col min="2306" max="2306" width="18.1640625" style="543" customWidth="1"/>
    <col min="2307" max="2307" width="31.83203125" style="543" customWidth="1"/>
    <col min="2308" max="2308" width="26.1640625" style="543" customWidth="1"/>
    <col min="2309" max="2309" width="35.33203125" style="543" customWidth="1"/>
    <col min="2310" max="2561" width="8.83203125" style="543"/>
    <col min="2562" max="2562" width="18.1640625" style="543" customWidth="1"/>
    <col min="2563" max="2563" width="31.83203125" style="543" customWidth="1"/>
    <col min="2564" max="2564" width="26.1640625" style="543" customWidth="1"/>
    <col min="2565" max="2565" width="35.33203125" style="543" customWidth="1"/>
    <col min="2566" max="2817" width="8.83203125" style="543"/>
    <col min="2818" max="2818" width="18.1640625" style="543" customWidth="1"/>
    <col min="2819" max="2819" width="31.83203125" style="543" customWidth="1"/>
    <col min="2820" max="2820" width="26.1640625" style="543" customWidth="1"/>
    <col min="2821" max="2821" width="35.33203125" style="543" customWidth="1"/>
    <col min="2822" max="3073" width="8.83203125" style="543"/>
    <col min="3074" max="3074" width="18.1640625" style="543" customWidth="1"/>
    <col min="3075" max="3075" width="31.83203125" style="543" customWidth="1"/>
    <col min="3076" max="3076" width="26.1640625" style="543" customWidth="1"/>
    <col min="3077" max="3077" width="35.33203125" style="543" customWidth="1"/>
    <col min="3078" max="3329" width="8.83203125" style="543"/>
    <col min="3330" max="3330" width="18.1640625" style="543" customWidth="1"/>
    <col min="3331" max="3331" width="31.83203125" style="543" customWidth="1"/>
    <col min="3332" max="3332" width="26.1640625" style="543" customWidth="1"/>
    <col min="3333" max="3333" width="35.33203125" style="543" customWidth="1"/>
    <col min="3334" max="3585" width="8.83203125" style="543"/>
    <col min="3586" max="3586" width="18.1640625" style="543" customWidth="1"/>
    <col min="3587" max="3587" width="31.83203125" style="543" customWidth="1"/>
    <col min="3588" max="3588" width="26.1640625" style="543" customWidth="1"/>
    <col min="3589" max="3589" width="35.33203125" style="543" customWidth="1"/>
    <col min="3590" max="3841" width="8.83203125" style="543"/>
    <col min="3842" max="3842" width="18.1640625" style="543" customWidth="1"/>
    <col min="3843" max="3843" width="31.83203125" style="543" customWidth="1"/>
    <col min="3844" max="3844" width="26.1640625" style="543" customWidth="1"/>
    <col min="3845" max="3845" width="35.33203125" style="543" customWidth="1"/>
    <col min="3846" max="4097" width="8.83203125" style="543"/>
    <col min="4098" max="4098" width="18.1640625" style="543" customWidth="1"/>
    <col min="4099" max="4099" width="31.83203125" style="543" customWidth="1"/>
    <col min="4100" max="4100" width="26.1640625" style="543" customWidth="1"/>
    <col min="4101" max="4101" width="35.33203125" style="543" customWidth="1"/>
    <col min="4102" max="4353" width="8.83203125" style="543"/>
    <col min="4354" max="4354" width="18.1640625" style="543" customWidth="1"/>
    <col min="4355" max="4355" width="31.83203125" style="543" customWidth="1"/>
    <col min="4356" max="4356" width="26.1640625" style="543" customWidth="1"/>
    <col min="4357" max="4357" width="35.33203125" style="543" customWidth="1"/>
    <col min="4358" max="4609" width="8.83203125" style="543"/>
    <col min="4610" max="4610" width="18.1640625" style="543" customWidth="1"/>
    <col min="4611" max="4611" width="31.83203125" style="543" customWidth="1"/>
    <col min="4612" max="4612" width="26.1640625" style="543" customWidth="1"/>
    <col min="4613" max="4613" width="35.33203125" style="543" customWidth="1"/>
    <col min="4614" max="4865" width="8.83203125" style="543"/>
    <col min="4866" max="4866" width="18.1640625" style="543" customWidth="1"/>
    <col min="4867" max="4867" width="31.83203125" style="543" customWidth="1"/>
    <col min="4868" max="4868" width="26.1640625" style="543" customWidth="1"/>
    <col min="4869" max="4869" width="35.33203125" style="543" customWidth="1"/>
    <col min="4870" max="5121" width="8.83203125" style="543"/>
    <col min="5122" max="5122" width="18.1640625" style="543" customWidth="1"/>
    <col min="5123" max="5123" width="31.83203125" style="543" customWidth="1"/>
    <col min="5124" max="5124" width="26.1640625" style="543" customWidth="1"/>
    <col min="5125" max="5125" width="35.33203125" style="543" customWidth="1"/>
    <col min="5126" max="5377" width="8.83203125" style="543"/>
    <col min="5378" max="5378" width="18.1640625" style="543" customWidth="1"/>
    <col min="5379" max="5379" width="31.83203125" style="543" customWidth="1"/>
    <col min="5380" max="5380" width="26.1640625" style="543" customWidth="1"/>
    <col min="5381" max="5381" width="35.33203125" style="543" customWidth="1"/>
    <col min="5382" max="5633" width="8.83203125" style="543"/>
    <col min="5634" max="5634" width="18.1640625" style="543" customWidth="1"/>
    <col min="5635" max="5635" width="31.83203125" style="543" customWidth="1"/>
    <col min="5636" max="5636" width="26.1640625" style="543" customWidth="1"/>
    <col min="5637" max="5637" width="35.33203125" style="543" customWidth="1"/>
    <col min="5638" max="5889" width="8.83203125" style="543"/>
    <col min="5890" max="5890" width="18.1640625" style="543" customWidth="1"/>
    <col min="5891" max="5891" width="31.83203125" style="543" customWidth="1"/>
    <col min="5892" max="5892" width="26.1640625" style="543" customWidth="1"/>
    <col min="5893" max="5893" width="35.33203125" style="543" customWidth="1"/>
    <col min="5894" max="6145" width="8.83203125" style="543"/>
    <col min="6146" max="6146" width="18.1640625" style="543" customWidth="1"/>
    <col min="6147" max="6147" width="31.83203125" style="543" customWidth="1"/>
    <col min="6148" max="6148" width="26.1640625" style="543" customWidth="1"/>
    <col min="6149" max="6149" width="35.33203125" style="543" customWidth="1"/>
    <col min="6150" max="6401" width="8.83203125" style="543"/>
    <col min="6402" max="6402" width="18.1640625" style="543" customWidth="1"/>
    <col min="6403" max="6403" width="31.83203125" style="543" customWidth="1"/>
    <col min="6404" max="6404" width="26.1640625" style="543" customWidth="1"/>
    <col min="6405" max="6405" width="35.33203125" style="543" customWidth="1"/>
    <col min="6406" max="6657" width="8.83203125" style="543"/>
    <col min="6658" max="6658" width="18.1640625" style="543" customWidth="1"/>
    <col min="6659" max="6659" width="31.83203125" style="543" customWidth="1"/>
    <col min="6660" max="6660" width="26.1640625" style="543" customWidth="1"/>
    <col min="6661" max="6661" width="35.33203125" style="543" customWidth="1"/>
    <col min="6662" max="6913" width="8.83203125" style="543"/>
    <col min="6914" max="6914" width="18.1640625" style="543" customWidth="1"/>
    <col min="6915" max="6915" width="31.83203125" style="543" customWidth="1"/>
    <col min="6916" max="6916" width="26.1640625" style="543" customWidth="1"/>
    <col min="6917" max="6917" width="35.33203125" style="543" customWidth="1"/>
    <col min="6918" max="7169" width="8.83203125" style="543"/>
    <col min="7170" max="7170" width="18.1640625" style="543" customWidth="1"/>
    <col min="7171" max="7171" width="31.83203125" style="543" customWidth="1"/>
    <col min="7172" max="7172" width="26.1640625" style="543" customWidth="1"/>
    <col min="7173" max="7173" width="35.33203125" style="543" customWidth="1"/>
    <col min="7174" max="7425" width="8.83203125" style="543"/>
    <col min="7426" max="7426" width="18.1640625" style="543" customWidth="1"/>
    <col min="7427" max="7427" width="31.83203125" style="543" customWidth="1"/>
    <col min="7428" max="7428" width="26.1640625" style="543" customWidth="1"/>
    <col min="7429" max="7429" width="35.33203125" style="543" customWidth="1"/>
    <col min="7430" max="7681" width="8.83203125" style="543"/>
    <col min="7682" max="7682" width="18.1640625" style="543" customWidth="1"/>
    <col min="7683" max="7683" width="31.83203125" style="543" customWidth="1"/>
    <col min="7684" max="7684" width="26.1640625" style="543" customWidth="1"/>
    <col min="7685" max="7685" width="35.33203125" style="543" customWidth="1"/>
    <col min="7686" max="7937" width="8.83203125" style="543"/>
    <col min="7938" max="7938" width="18.1640625" style="543" customWidth="1"/>
    <col min="7939" max="7939" width="31.83203125" style="543" customWidth="1"/>
    <col min="7940" max="7940" width="26.1640625" style="543" customWidth="1"/>
    <col min="7941" max="7941" width="35.33203125" style="543" customWidth="1"/>
    <col min="7942" max="8193" width="8.83203125" style="543"/>
    <col min="8194" max="8194" width="18.1640625" style="543" customWidth="1"/>
    <col min="8195" max="8195" width="31.83203125" style="543" customWidth="1"/>
    <col min="8196" max="8196" width="26.1640625" style="543" customWidth="1"/>
    <col min="8197" max="8197" width="35.33203125" style="543" customWidth="1"/>
    <col min="8198" max="8449" width="8.83203125" style="543"/>
    <col min="8450" max="8450" width="18.1640625" style="543" customWidth="1"/>
    <col min="8451" max="8451" width="31.83203125" style="543" customWidth="1"/>
    <col min="8452" max="8452" width="26.1640625" style="543" customWidth="1"/>
    <col min="8453" max="8453" width="35.33203125" style="543" customWidth="1"/>
    <col min="8454" max="8705" width="8.83203125" style="543"/>
    <col min="8706" max="8706" width="18.1640625" style="543" customWidth="1"/>
    <col min="8707" max="8707" width="31.83203125" style="543" customWidth="1"/>
    <col min="8708" max="8708" width="26.1640625" style="543" customWidth="1"/>
    <col min="8709" max="8709" width="35.33203125" style="543" customWidth="1"/>
    <col min="8710" max="8961" width="8.83203125" style="543"/>
    <col min="8962" max="8962" width="18.1640625" style="543" customWidth="1"/>
    <col min="8963" max="8963" width="31.83203125" style="543" customWidth="1"/>
    <col min="8964" max="8964" width="26.1640625" style="543" customWidth="1"/>
    <col min="8965" max="8965" width="35.33203125" style="543" customWidth="1"/>
    <col min="8966" max="9217" width="8.83203125" style="543"/>
    <col min="9218" max="9218" width="18.1640625" style="543" customWidth="1"/>
    <col min="9219" max="9219" width="31.83203125" style="543" customWidth="1"/>
    <col min="9220" max="9220" width="26.1640625" style="543" customWidth="1"/>
    <col min="9221" max="9221" width="35.33203125" style="543" customWidth="1"/>
    <col min="9222" max="9473" width="8.83203125" style="543"/>
    <col min="9474" max="9474" width="18.1640625" style="543" customWidth="1"/>
    <col min="9475" max="9475" width="31.83203125" style="543" customWidth="1"/>
    <col min="9476" max="9476" width="26.1640625" style="543" customWidth="1"/>
    <col min="9477" max="9477" width="35.33203125" style="543" customWidth="1"/>
    <col min="9478" max="9729" width="8.83203125" style="543"/>
    <col min="9730" max="9730" width="18.1640625" style="543" customWidth="1"/>
    <col min="9731" max="9731" width="31.83203125" style="543" customWidth="1"/>
    <col min="9732" max="9732" width="26.1640625" style="543" customWidth="1"/>
    <col min="9733" max="9733" width="35.33203125" style="543" customWidth="1"/>
    <col min="9734" max="9985" width="8.83203125" style="543"/>
    <col min="9986" max="9986" width="18.1640625" style="543" customWidth="1"/>
    <col min="9987" max="9987" width="31.83203125" style="543" customWidth="1"/>
    <col min="9988" max="9988" width="26.1640625" style="543" customWidth="1"/>
    <col min="9989" max="9989" width="35.33203125" style="543" customWidth="1"/>
    <col min="9990" max="10241" width="8.83203125" style="543"/>
    <col min="10242" max="10242" width="18.1640625" style="543" customWidth="1"/>
    <col min="10243" max="10243" width="31.83203125" style="543" customWidth="1"/>
    <col min="10244" max="10244" width="26.1640625" style="543" customWidth="1"/>
    <col min="10245" max="10245" width="35.33203125" style="543" customWidth="1"/>
    <col min="10246" max="10497" width="8.83203125" style="543"/>
    <col min="10498" max="10498" width="18.1640625" style="543" customWidth="1"/>
    <col min="10499" max="10499" width="31.83203125" style="543" customWidth="1"/>
    <col min="10500" max="10500" width="26.1640625" style="543" customWidth="1"/>
    <col min="10501" max="10501" width="35.33203125" style="543" customWidth="1"/>
    <col min="10502" max="10753" width="8.83203125" style="543"/>
    <col min="10754" max="10754" width="18.1640625" style="543" customWidth="1"/>
    <col min="10755" max="10755" width="31.83203125" style="543" customWidth="1"/>
    <col min="10756" max="10756" width="26.1640625" style="543" customWidth="1"/>
    <col min="10757" max="10757" width="35.33203125" style="543" customWidth="1"/>
    <col min="10758" max="11009" width="8.83203125" style="543"/>
    <col min="11010" max="11010" width="18.1640625" style="543" customWidth="1"/>
    <col min="11011" max="11011" width="31.83203125" style="543" customWidth="1"/>
    <col min="11012" max="11012" width="26.1640625" style="543" customWidth="1"/>
    <col min="11013" max="11013" width="35.33203125" style="543" customWidth="1"/>
    <col min="11014" max="11265" width="8.83203125" style="543"/>
    <col min="11266" max="11266" width="18.1640625" style="543" customWidth="1"/>
    <col min="11267" max="11267" width="31.83203125" style="543" customWidth="1"/>
    <col min="11268" max="11268" width="26.1640625" style="543" customWidth="1"/>
    <col min="11269" max="11269" width="35.33203125" style="543" customWidth="1"/>
    <col min="11270" max="11521" width="8.83203125" style="543"/>
    <col min="11522" max="11522" width="18.1640625" style="543" customWidth="1"/>
    <col min="11523" max="11523" width="31.83203125" style="543" customWidth="1"/>
    <col min="11524" max="11524" width="26.1640625" style="543" customWidth="1"/>
    <col min="11525" max="11525" width="35.33203125" style="543" customWidth="1"/>
    <col min="11526" max="11777" width="8.83203125" style="543"/>
    <col min="11778" max="11778" width="18.1640625" style="543" customWidth="1"/>
    <col min="11779" max="11779" width="31.83203125" style="543" customWidth="1"/>
    <col min="11780" max="11780" width="26.1640625" style="543" customWidth="1"/>
    <col min="11781" max="11781" width="35.33203125" style="543" customWidth="1"/>
    <col min="11782" max="12033" width="8.83203125" style="543"/>
    <col min="12034" max="12034" width="18.1640625" style="543" customWidth="1"/>
    <col min="12035" max="12035" width="31.83203125" style="543" customWidth="1"/>
    <col min="12036" max="12036" width="26.1640625" style="543" customWidth="1"/>
    <col min="12037" max="12037" width="35.33203125" style="543" customWidth="1"/>
    <col min="12038" max="12289" width="8.83203125" style="543"/>
    <col min="12290" max="12290" width="18.1640625" style="543" customWidth="1"/>
    <col min="12291" max="12291" width="31.83203125" style="543" customWidth="1"/>
    <col min="12292" max="12292" width="26.1640625" style="543" customWidth="1"/>
    <col min="12293" max="12293" width="35.33203125" style="543" customWidth="1"/>
    <col min="12294" max="12545" width="8.83203125" style="543"/>
    <col min="12546" max="12546" width="18.1640625" style="543" customWidth="1"/>
    <col min="12547" max="12547" width="31.83203125" style="543" customWidth="1"/>
    <col min="12548" max="12548" width="26.1640625" style="543" customWidth="1"/>
    <col min="12549" max="12549" width="35.33203125" style="543" customWidth="1"/>
    <col min="12550" max="12801" width="8.83203125" style="543"/>
    <col min="12802" max="12802" width="18.1640625" style="543" customWidth="1"/>
    <col min="12803" max="12803" width="31.83203125" style="543" customWidth="1"/>
    <col min="12804" max="12804" width="26.1640625" style="543" customWidth="1"/>
    <col min="12805" max="12805" width="35.33203125" style="543" customWidth="1"/>
    <col min="12806" max="13057" width="8.83203125" style="543"/>
    <col min="13058" max="13058" width="18.1640625" style="543" customWidth="1"/>
    <col min="13059" max="13059" width="31.83203125" style="543" customWidth="1"/>
    <col min="13060" max="13060" width="26.1640625" style="543" customWidth="1"/>
    <col min="13061" max="13061" width="35.33203125" style="543" customWidth="1"/>
    <col min="13062" max="13313" width="8.83203125" style="543"/>
    <col min="13314" max="13314" width="18.1640625" style="543" customWidth="1"/>
    <col min="13315" max="13315" width="31.83203125" style="543" customWidth="1"/>
    <col min="13316" max="13316" width="26.1640625" style="543" customWidth="1"/>
    <col min="13317" max="13317" width="35.33203125" style="543" customWidth="1"/>
    <col min="13318" max="13569" width="8.83203125" style="543"/>
    <col min="13570" max="13570" width="18.1640625" style="543" customWidth="1"/>
    <col min="13571" max="13571" width="31.83203125" style="543" customWidth="1"/>
    <col min="13572" max="13572" width="26.1640625" style="543" customWidth="1"/>
    <col min="13573" max="13573" width="35.33203125" style="543" customWidth="1"/>
    <col min="13574" max="13825" width="8.83203125" style="543"/>
    <col min="13826" max="13826" width="18.1640625" style="543" customWidth="1"/>
    <col min="13827" max="13827" width="31.83203125" style="543" customWidth="1"/>
    <col min="13828" max="13828" width="26.1640625" style="543" customWidth="1"/>
    <col min="13829" max="13829" width="35.33203125" style="543" customWidth="1"/>
    <col min="13830" max="14081" width="8.83203125" style="543"/>
    <col min="14082" max="14082" width="18.1640625" style="543" customWidth="1"/>
    <col min="14083" max="14083" width="31.83203125" style="543" customWidth="1"/>
    <col min="14084" max="14084" width="26.1640625" style="543" customWidth="1"/>
    <col min="14085" max="14085" width="35.33203125" style="543" customWidth="1"/>
    <col min="14086" max="14337" width="8.83203125" style="543"/>
    <col min="14338" max="14338" width="18.1640625" style="543" customWidth="1"/>
    <col min="14339" max="14339" width="31.83203125" style="543" customWidth="1"/>
    <col min="14340" max="14340" width="26.1640625" style="543" customWidth="1"/>
    <col min="14341" max="14341" width="35.33203125" style="543" customWidth="1"/>
    <col min="14342" max="14593" width="8.83203125" style="543"/>
    <col min="14594" max="14594" width="18.1640625" style="543" customWidth="1"/>
    <col min="14595" max="14595" width="31.83203125" style="543" customWidth="1"/>
    <col min="14596" max="14596" width="26.1640625" style="543" customWidth="1"/>
    <col min="14597" max="14597" width="35.33203125" style="543" customWidth="1"/>
    <col min="14598" max="14849" width="8.83203125" style="543"/>
    <col min="14850" max="14850" width="18.1640625" style="543" customWidth="1"/>
    <col min="14851" max="14851" width="31.83203125" style="543" customWidth="1"/>
    <col min="14852" max="14852" width="26.1640625" style="543" customWidth="1"/>
    <col min="14853" max="14853" width="35.33203125" style="543" customWidth="1"/>
    <col min="14854" max="15105" width="8.83203125" style="543"/>
    <col min="15106" max="15106" width="18.1640625" style="543" customWidth="1"/>
    <col min="15107" max="15107" width="31.83203125" style="543" customWidth="1"/>
    <col min="15108" max="15108" width="26.1640625" style="543" customWidth="1"/>
    <col min="15109" max="15109" width="35.33203125" style="543" customWidth="1"/>
    <col min="15110" max="15361" width="8.83203125" style="543"/>
    <col min="15362" max="15362" width="18.1640625" style="543" customWidth="1"/>
    <col min="15363" max="15363" width="31.83203125" style="543" customWidth="1"/>
    <col min="15364" max="15364" width="26.1640625" style="543" customWidth="1"/>
    <col min="15365" max="15365" width="35.33203125" style="543" customWidth="1"/>
    <col min="15366" max="15617" width="8.83203125" style="543"/>
    <col min="15618" max="15618" width="18.1640625" style="543" customWidth="1"/>
    <col min="15619" max="15619" width="31.83203125" style="543" customWidth="1"/>
    <col min="15620" max="15620" width="26.1640625" style="543" customWidth="1"/>
    <col min="15621" max="15621" width="35.33203125" style="543" customWidth="1"/>
    <col min="15622" max="15873" width="8.83203125" style="543"/>
    <col min="15874" max="15874" width="18.1640625" style="543" customWidth="1"/>
    <col min="15875" max="15875" width="31.83203125" style="543" customWidth="1"/>
    <col min="15876" max="15876" width="26.1640625" style="543" customWidth="1"/>
    <col min="15877" max="15877" width="35.33203125" style="543" customWidth="1"/>
    <col min="15878" max="16129" width="8.83203125" style="543"/>
    <col min="16130" max="16130" width="18.1640625" style="543" customWidth="1"/>
    <col min="16131" max="16131" width="31.83203125" style="543" customWidth="1"/>
    <col min="16132" max="16132" width="26.1640625" style="543" customWidth="1"/>
    <col min="16133" max="16133" width="35.33203125" style="543" customWidth="1"/>
    <col min="16134" max="16384" width="8.83203125" style="543"/>
  </cols>
  <sheetData>
    <row r="1" spans="1:8" ht="15.75">
      <c r="A1" s="542"/>
      <c r="B1" s="542"/>
      <c r="C1" s="542"/>
      <c r="D1" s="542"/>
      <c r="E1" s="56"/>
    </row>
    <row r="2" spans="1:8" ht="15.75">
      <c r="A2" s="542"/>
      <c r="B2" s="542"/>
      <c r="C2" s="542"/>
      <c r="D2" s="542"/>
      <c r="E2" s="544"/>
    </row>
    <row r="3" spans="1:8" ht="15.75">
      <c r="A3" s="385" t="s">
        <v>884</v>
      </c>
      <c r="B3" s="546"/>
      <c r="C3" s="545"/>
      <c r="D3" s="546"/>
      <c r="E3" s="546"/>
    </row>
    <row r="4" spans="1:8" ht="15.75">
      <c r="A4" s="545" t="s">
        <v>7086</v>
      </c>
      <c r="B4" s="546"/>
      <c r="C4" s="545"/>
      <c r="D4" s="546"/>
      <c r="E4" s="546"/>
    </row>
    <row r="5" spans="1:8" ht="16.5" thickBot="1">
      <c r="A5" s="542"/>
      <c r="B5" s="547"/>
      <c r="C5" s="547"/>
      <c r="D5" s="547"/>
      <c r="E5" s="547"/>
    </row>
    <row r="6" spans="1:8" ht="32.25" thickBot="1">
      <c r="A6" s="542"/>
      <c r="B6" s="548" t="s">
        <v>735</v>
      </c>
      <c r="C6" s="549" t="s">
        <v>736</v>
      </c>
      <c r="D6" s="549" t="s">
        <v>737</v>
      </c>
      <c r="E6" s="550" t="s">
        <v>738</v>
      </c>
    </row>
    <row r="7" spans="1:8">
      <c r="B7" s="551" t="s">
        <v>794</v>
      </c>
      <c r="C7" s="552" t="s">
        <v>795</v>
      </c>
      <c r="D7" s="552" t="s">
        <v>7020</v>
      </c>
      <c r="E7" s="553">
        <v>9.75</v>
      </c>
    </row>
    <row r="8" spans="1:8">
      <c r="B8" s="551" t="s">
        <v>821</v>
      </c>
      <c r="C8" s="552" t="s">
        <v>383</v>
      </c>
      <c r="D8" s="552" t="s">
        <v>7024</v>
      </c>
      <c r="E8" s="553">
        <v>9.85</v>
      </c>
    </row>
    <row r="9" spans="1:8">
      <c r="B9" s="551" t="s">
        <v>868</v>
      </c>
      <c r="C9" s="552" t="s">
        <v>474</v>
      </c>
      <c r="D9" s="552" t="s">
        <v>7025</v>
      </c>
      <c r="E9" s="553">
        <v>11.6</v>
      </c>
    </row>
    <row r="10" spans="1:8">
      <c r="B10" s="551" t="s">
        <v>868</v>
      </c>
      <c r="C10" s="552" t="s">
        <v>474</v>
      </c>
      <c r="D10" s="552" t="s">
        <v>7026</v>
      </c>
      <c r="E10" s="553">
        <v>10.6</v>
      </c>
    </row>
    <row r="11" spans="1:8">
      <c r="B11" s="551" t="s">
        <v>868</v>
      </c>
      <c r="C11" s="552" t="s">
        <v>474</v>
      </c>
      <c r="D11" s="552" t="s">
        <v>7027</v>
      </c>
      <c r="E11" s="553">
        <v>10.6</v>
      </c>
    </row>
    <row r="12" spans="1:8">
      <c r="B12" s="551" t="s">
        <v>868</v>
      </c>
      <c r="C12" s="552" t="s">
        <v>474</v>
      </c>
      <c r="D12" s="552" t="s">
        <v>7028</v>
      </c>
      <c r="E12" s="553">
        <v>10.6</v>
      </c>
    </row>
    <row r="13" spans="1:8">
      <c r="B13" s="551" t="s">
        <v>868</v>
      </c>
      <c r="C13" s="552" t="s">
        <v>390</v>
      </c>
      <c r="D13" s="552" t="s">
        <v>7029</v>
      </c>
      <c r="E13" s="557" t="s">
        <v>97</v>
      </c>
      <c r="H13" s="563"/>
    </row>
    <row r="14" spans="1:8" ht="13.5" thickBot="1">
      <c r="B14" s="551" t="s">
        <v>872</v>
      </c>
      <c r="C14" s="552" t="s">
        <v>201</v>
      </c>
      <c r="D14" s="552" t="s">
        <v>7022</v>
      </c>
      <c r="E14" s="553">
        <v>9.5</v>
      </c>
    </row>
    <row r="15" spans="1:8" ht="16.5" thickBot="1">
      <c r="B15" s="554" t="s">
        <v>215</v>
      </c>
      <c r="C15" s="555"/>
      <c r="D15" s="555"/>
      <c r="E15" s="556">
        <f>AVERAGE(E7:E14)</f>
        <v>10.357142857142858</v>
      </c>
    </row>
    <row r="17" spans="2:2" ht="15.75">
      <c r="B17" s="105" t="s">
        <v>881</v>
      </c>
    </row>
  </sheetData>
  <sortState ref="A19:WVM26">
    <sortCondition ref="A19:A26"/>
  </sortState>
  <printOptions horizontalCentered="1"/>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
  <sheetViews>
    <sheetView workbookViewId="0"/>
  </sheetViews>
  <sheetFormatPr defaultColWidth="9.33203125" defaultRowHeight="12.75"/>
  <cols>
    <col min="1" max="16384" width="9.33203125" style="407"/>
  </cols>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1"/>
  <sheetViews>
    <sheetView workbookViewId="0"/>
  </sheetViews>
  <sheetFormatPr defaultRowHeight="12.75"/>
  <sheetData>
    <row r="1" spans="1:2">
      <c r="B1" t="s">
        <v>2230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BC14A4"/>
  </sheetPr>
  <dimension ref="B2:H5766"/>
  <sheetViews>
    <sheetView workbookViewId="0"/>
  </sheetViews>
  <sheetFormatPr defaultRowHeight="12.75"/>
  <cols>
    <col min="2" max="2" width="12.33203125" customWidth="1"/>
    <col min="3" max="3" width="18.1640625" customWidth="1"/>
    <col min="4" max="4" width="18.33203125" customWidth="1"/>
    <col min="5" max="5" width="13.5" customWidth="1"/>
    <col min="6" max="6" width="2.6640625" customWidth="1"/>
    <col min="8" max="8" width="10.1640625" bestFit="1" customWidth="1"/>
  </cols>
  <sheetData>
    <row r="2" spans="2:5" ht="38.25">
      <c r="B2" t="s">
        <v>230</v>
      </c>
      <c r="C2" s="310" t="s">
        <v>2188</v>
      </c>
      <c r="D2" s="310" t="s">
        <v>2187</v>
      </c>
      <c r="E2" s="310" t="s">
        <v>2186</v>
      </c>
    </row>
    <row r="3" spans="2:5">
      <c r="B3" s="52">
        <v>34092</v>
      </c>
      <c r="C3">
        <f>VLOOKUP($B3,'Bloomberg Dow Jones Indices'!$G$6:$J$6000,2,FALSE)</f>
        <v>4.5473999999999997</v>
      </c>
      <c r="D3">
        <f>VLOOKUP(B3,'Bloomberg Dow Jones Indices'!$I$6:$J$6000,2,0)</f>
        <v>2.7706</v>
      </c>
      <c r="E3">
        <f>IF(VLOOKUP($B3,'30 Year Treasuries Daily'!$A$7:$B$10118,2,FALSE)="ND",NA(),VLOOKUP($B3,'30 Year Treasuries Daily'!$A$7:$B$10118,2,FALSE))</f>
        <v>6.86</v>
      </c>
    </row>
    <row r="4" spans="2:5">
      <c r="B4" s="52">
        <v>34093</v>
      </c>
      <c r="C4">
        <f>VLOOKUP($B4,'Bloomberg Dow Jones Indices'!$G$6:$J$6000,2,FALSE)</f>
        <v>4.5213999999999999</v>
      </c>
      <c r="D4">
        <f>VLOOKUP(B4,'Bloomberg Dow Jones Indices'!$I$6:$J$6000,2,0)</f>
        <v>2.7736999999999998</v>
      </c>
      <c r="E4">
        <f>IF(VLOOKUP($B4,'30 Year Treasuries Daily'!$A$7:$B$10118,2,FALSE)="ND",NA(),VLOOKUP($B4,'30 Year Treasuries Daily'!$A$7:$B$10118,2,FALSE))</f>
        <v>6.81</v>
      </c>
    </row>
    <row r="5" spans="2:5">
      <c r="B5" s="52">
        <v>34094</v>
      </c>
      <c r="C5">
        <f>VLOOKUP($B5,'Bloomberg Dow Jones Indices'!$G$6:$J$6000,2,FALSE)</f>
        <v>4.5095999999999998</v>
      </c>
      <c r="D5">
        <f>VLOOKUP(B5,'Bloomberg Dow Jones Indices'!$I$6:$J$6000,2,0)</f>
        <v>2.7713999999999999</v>
      </c>
      <c r="E5">
        <f>IF(VLOOKUP($B5,'30 Year Treasuries Daily'!$A$7:$B$10118,2,FALSE)="ND",NA(),VLOOKUP($B5,'30 Year Treasuries Daily'!$A$7:$B$10118,2,FALSE))</f>
        <v>6.82</v>
      </c>
    </row>
    <row r="6" spans="2:5">
      <c r="B6" s="52">
        <v>34095</v>
      </c>
      <c r="C6">
        <f>VLOOKUP($B6,'Bloomberg Dow Jones Indices'!$G$6:$J$6000,2,FALSE)</f>
        <v>4.5038</v>
      </c>
      <c r="D6">
        <f>VLOOKUP(B6,'Bloomberg Dow Jones Indices'!$I$6:$J$6000,2,0)</f>
        <v>2.7965999999999998</v>
      </c>
      <c r="E6">
        <f>IF(VLOOKUP($B6,'30 Year Treasuries Daily'!$A$7:$B$10118,2,FALSE)="ND",NA(),VLOOKUP($B6,'30 Year Treasuries Daily'!$A$7:$B$10118,2,FALSE))</f>
        <v>6.8</v>
      </c>
    </row>
    <row r="7" spans="2:5">
      <c r="B7" s="52">
        <v>34096</v>
      </c>
      <c r="C7">
        <f>VLOOKUP($B7,'Bloomberg Dow Jones Indices'!$G$6:$J$6000,2,FALSE)</f>
        <v>4.4093999999999998</v>
      </c>
      <c r="D7">
        <f>VLOOKUP(B7,'Bloomberg Dow Jones Indices'!$I$6:$J$6000,2,0)</f>
        <v>2.7856999999999998</v>
      </c>
      <c r="E7">
        <f>IF(VLOOKUP($B7,'30 Year Treasuries Daily'!$A$7:$B$10118,2,FALSE)="ND",NA(),VLOOKUP($B7,'30 Year Treasuries Daily'!$A$7:$B$10118,2,FALSE))</f>
        <v>6.85</v>
      </c>
    </row>
    <row r="8" spans="2:5">
      <c r="B8" s="52">
        <v>34099</v>
      </c>
      <c r="C8">
        <f>VLOOKUP($B8,'Bloomberg Dow Jones Indices'!$G$6:$J$6000,2,FALSE)</f>
        <v>4.5597000000000003</v>
      </c>
      <c r="D8">
        <f>VLOOKUP(B8,'Bloomberg Dow Jones Indices'!$I$6:$J$6000,2,0)</f>
        <v>2.8304999999999998</v>
      </c>
      <c r="E8">
        <f>IF(VLOOKUP($B8,'30 Year Treasuries Daily'!$A$7:$B$10118,2,FALSE)="ND",NA(),VLOOKUP($B8,'30 Year Treasuries Daily'!$A$7:$B$10118,2,FALSE))</f>
        <v>6.81</v>
      </c>
    </row>
    <row r="9" spans="2:5">
      <c r="B9" s="52">
        <v>34100</v>
      </c>
      <c r="C9">
        <f>VLOOKUP($B9,'Bloomberg Dow Jones Indices'!$G$6:$J$6000,2,FALSE)</f>
        <v>4.4362000000000004</v>
      </c>
      <c r="D9">
        <f>VLOOKUP(B9,'Bloomberg Dow Jones Indices'!$I$6:$J$6000,2,0)</f>
        <v>2.7603</v>
      </c>
      <c r="E9">
        <f>IF(VLOOKUP($B9,'30 Year Treasuries Daily'!$A$7:$B$10118,2,FALSE)="ND",NA(),VLOOKUP($B9,'30 Year Treasuries Daily'!$A$7:$B$10118,2,FALSE))</f>
        <v>6.82</v>
      </c>
    </row>
    <row r="10" spans="2:5">
      <c r="B10" s="52">
        <v>34101</v>
      </c>
      <c r="C10">
        <f>VLOOKUP($B10,'Bloomberg Dow Jones Indices'!$G$6:$J$6000,2,FALSE)</f>
        <v>4.4362000000000004</v>
      </c>
      <c r="D10">
        <f>VLOOKUP(B10,'Bloomberg Dow Jones Indices'!$I$6:$J$6000,2,0)</f>
        <v>2.7587999999999999</v>
      </c>
      <c r="E10">
        <f>IF(VLOOKUP($B10,'30 Year Treasuries Daily'!$A$7:$B$10118,2,FALSE)="ND",NA(),VLOOKUP($B10,'30 Year Treasuries Daily'!$A$7:$B$10118,2,FALSE))</f>
        <v>6.86</v>
      </c>
    </row>
    <row r="11" spans="2:5">
      <c r="B11" s="52">
        <v>34102</v>
      </c>
      <c r="C11">
        <f>VLOOKUP($B11,'Bloomberg Dow Jones Indices'!$G$6:$J$6000,2,FALSE)</f>
        <v>4.6380999999999997</v>
      </c>
      <c r="D11">
        <f>VLOOKUP(B11,'Bloomberg Dow Jones Indices'!$I$6:$J$6000,2,0)</f>
        <v>2.778</v>
      </c>
      <c r="E11">
        <f>IF(VLOOKUP($B11,'30 Year Treasuries Daily'!$A$7:$B$10118,2,FALSE)="ND",NA(),VLOOKUP($B11,'30 Year Treasuries Daily'!$A$7:$B$10118,2,FALSE))</f>
        <v>6.96</v>
      </c>
    </row>
    <row r="12" spans="2:5">
      <c r="B12" s="52">
        <v>34103</v>
      </c>
      <c r="C12">
        <f>VLOOKUP($B12,'Bloomberg Dow Jones Indices'!$G$6:$J$6000,2,FALSE)</f>
        <v>4.6616</v>
      </c>
      <c r="D12">
        <f>VLOOKUP(B12,'Bloomberg Dow Jones Indices'!$I$6:$J$6000,2,0)</f>
        <v>2.7730000000000001</v>
      </c>
      <c r="E12">
        <f>IF(VLOOKUP($B12,'30 Year Treasuries Daily'!$A$7:$B$10118,2,FALSE)="ND",NA(),VLOOKUP($B12,'30 Year Treasuries Daily'!$A$7:$B$10118,2,FALSE))</f>
        <v>6.95</v>
      </c>
    </row>
    <row r="13" spans="2:5">
      <c r="B13" s="52">
        <v>34106</v>
      </c>
      <c r="C13">
        <f>VLOOKUP($B13,'Bloomberg Dow Jones Indices'!$G$6:$J$6000,2,FALSE)</f>
        <v>4.6715999999999998</v>
      </c>
      <c r="D13">
        <f>VLOOKUP(B13,'Bloomberg Dow Jones Indices'!$I$6:$J$6000,2,0)</f>
        <v>2.8460999999999999</v>
      </c>
      <c r="E13">
        <f>IF(VLOOKUP($B13,'30 Year Treasuries Daily'!$A$7:$B$10118,2,FALSE)="ND",NA(),VLOOKUP($B13,'30 Year Treasuries Daily'!$A$7:$B$10118,2,FALSE))</f>
        <v>6.97</v>
      </c>
    </row>
    <row r="14" spans="2:5">
      <c r="B14" s="52">
        <v>34107</v>
      </c>
      <c r="C14">
        <f>VLOOKUP($B14,'Bloomberg Dow Jones Indices'!$G$6:$J$6000,2,FALSE)</f>
        <v>4.6928000000000001</v>
      </c>
      <c r="D14">
        <f>VLOOKUP(B14,'Bloomberg Dow Jones Indices'!$I$6:$J$6000,2,0)</f>
        <v>2.7833999999999999</v>
      </c>
      <c r="E14">
        <f>IF(VLOOKUP($B14,'30 Year Treasuries Daily'!$A$7:$B$10118,2,FALSE)="ND",NA(),VLOOKUP($B14,'30 Year Treasuries Daily'!$A$7:$B$10118,2,FALSE))</f>
        <v>7.02</v>
      </c>
    </row>
    <row r="15" spans="2:5">
      <c r="B15" s="52">
        <v>34108</v>
      </c>
      <c r="C15">
        <f>VLOOKUP($B15,'Bloomberg Dow Jones Indices'!$G$6:$J$6000,2,FALSE)</f>
        <v>4.6355000000000004</v>
      </c>
      <c r="D15">
        <f>VLOOKUP(B15,'Bloomberg Dow Jones Indices'!$I$6:$J$6000,2,0)</f>
        <v>2.7391999999999999</v>
      </c>
      <c r="E15">
        <f>IF(VLOOKUP($B15,'30 Year Treasuries Daily'!$A$7:$B$10118,2,FALSE)="ND",NA(),VLOOKUP($B15,'30 Year Treasuries Daily'!$A$7:$B$10118,2,FALSE))</f>
        <v>6.98</v>
      </c>
    </row>
    <row r="16" spans="2:5">
      <c r="B16" s="52">
        <v>34109</v>
      </c>
      <c r="C16">
        <f>VLOOKUP($B16,'Bloomberg Dow Jones Indices'!$G$6:$J$6000,2,FALSE)</f>
        <v>4.6411999999999995</v>
      </c>
      <c r="D16">
        <f>VLOOKUP(B16,'Bloomberg Dow Jones Indices'!$I$6:$J$6000,2,0)</f>
        <v>2.7210999999999999</v>
      </c>
      <c r="E16">
        <f>IF(VLOOKUP($B16,'30 Year Treasuries Daily'!$A$7:$B$10118,2,FALSE)="ND",NA(),VLOOKUP($B16,'30 Year Treasuries Daily'!$A$7:$B$10118,2,FALSE))</f>
        <v>6.99</v>
      </c>
    </row>
    <row r="17" spans="2:5">
      <c r="B17" s="52">
        <v>34110</v>
      </c>
      <c r="C17">
        <f>VLOOKUP($B17,'Bloomberg Dow Jones Indices'!$G$6:$J$6000,2,FALSE)</f>
        <v>4.6746999999999996</v>
      </c>
      <c r="D17">
        <f>VLOOKUP(B17,'Bloomberg Dow Jones Indices'!$I$6:$J$6000,2,0)</f>
        <v>2.7448000000000001</v>
      </c>
      <c r="E17">
        <f>IF(VLOOKUP($B17,'30 Year Treasuries Daily'!$A$7:$B$10118,2,FALSE)="ND",NA(),VLOOKUP($B17,'30 Year Treasuries Daily'!$A$7:$B$10118,2,FALSE))</f>
        <v>7.03</v>
      </c>
    </row>
    <row r="18" spans="2:5">
      <c r="B18" s="52">
        <v>34113</v>
      </c>
      <c r="C18">
        <f>VLOOKUP($B18,'Bloomberg Dow Jones Indices'!$G$6:$J$6000,2,FALSE)</f>
        <v>4.6597</v>
      </c>
      <c r="D18">
        <f>VLOOKUP(B18,'Bloomberg Dow Jones Indices'!$I$6:$J$6000,2,0)</f>
        <v>2.7324000000000002</v>
      </c>
      <c r="E18">
        <f>IF(VLOOKUP($B18,'30 Year Treasuries Daily'!$A$7:$B$10118,2,FALSE)="ND",NA(),VLOOKUP($B18,'30 Year Treasuries Daily'!$A$7:$B$10118,2,FALSE))</f>
        <v>6.99</v>
      </c>
    </row>
    <row r="19" spans="2:5">
      <c r="B19" s="52">
        <v>34114</v>
      </c>
      <c r="C19">
        <f>VLOOKUP($B19,'Bloomberg Dow Jones Indices'!$G$6:$J$6000,2,FALSE)</f>
        <v>4.6349</v>
      </c>
      <c r="D19">
        <f>VLOOKUP(B19,'Bloomberg Dow Jones Indices'!$I$6:$J$6000,2,0)</f>
        <v>2.7961</v>
      </c>
      <c r="E19">
        <f>IF(VLOOKUP($B19,'30 Year Treasuries Daily'!$A$7:$B$10118,2,FALSE)="ND",NA(),VLOOKUP($B19,'30 Year Treasuries Daily'!$A$7:$B$10118,2,FALSE))</f>
        <v>7.01</v>
      </c>
    </row>
    <row r="20" spans="2:5">
      <c r="B20" s="52">
        <v>34115</v>
      </c>
      <c r="C20">
        <f>VLOOKUP($B20,'Bloomberg Dow Jones Indices'!$G$6:$J$6000,2,FALSE)</f>
        <v>4.5852000000000004</v>
      </c>
      <c r="D20">
        <f>VLOOKUP(B20,'Bloomberg Dow Jones Indices'!$I$6:$J$6000,2,0)</f>
        <v>2.7073999999999998</v>
      </c>
      <c r="E20">
        <f>IF(VLOOKUP($B20,'30 Year Treasuries Daily'!$A$7:$B$10118,2,FALSE)="ND",NA(),VLOOKUP($B20,'30 Year Treasuries Daily'!$A$7:$B$10118,2,FALSE))</f>
        <v>6.94</v>
      </c>
    </row>
    <row r="21" spans="2:5">
      <c r="B21" s="52">
        <v>34116</v>
      </c>
      <c r="C21">
        <f>VLOOKUP($B21,'Bloomberg Dow Jones Indices'!$G$6:$J$6000,2,FALSE)</f>
        <v>4.5922999999999998</v>
      </c>
      <c r="D21">
        <f>VLOOKUP(B21,'Bloomberg Dow Jones Indices'!$I$6:$J$6000,2,0)</f>
        <v>2.6928000000000001</v>
      </c>
      <c r="E21">
        <f>IF(VLOOKUP($B21,'30 Year Treasuries Daily'!$A$7:$B$10118,2,FALSE)="ND",NA(),VLOOKUP($B21,'30 Year Treasuries Daily'!$A$7:$B$10118,2,FALSE))</f>
        <v>6.93</v>
      </c>
    </row>
    <row r="22" spans="2:5">
      <c r="B22" s="52">
        <v>34117</v>
      </c>
      <c r="C22">
        <f>VLOOKUP($B22,'Bloomberg Dow Jones Indices'!$G$6:$J$6000,2,FALSE)</f>
        <v>4.4998000000000005</v>
      </c>
      <c r="D22">
        <f>VLOOKUP(B22,'Bloomberg Dow Jones Indices'!$I$6:$J$6000,2,0)</f>
        <v>2.7137000000000002</v>
      </c>
      <c r="E22">
        <f>IF(VLOOKUP($B22,'30 Year Treasuries Daily'!$A$7:$B$10118,2,FALSE)="ND",NA(),VLOOKUP($B22,'30 Year Treasuries Daily'!$A$7:$B$10118,2,FALSE))</f>
        <v>6.98</v>
      </c>
    </row>
    <row r="23" spans="2:5">
      <c r="B23" s="52">
        <v>34121</v>
      </c>
      <c r="C23">
        <f>VLOOKUP($B23,'Bloomberg Dow Jones Indices'!$G$6:$J$6000,2,FALSE)</f>
        <v>4.4622999999999999</v>
      </c>
      <c r="D23">
        <f>VLOOKUP(B23,'Bloomberg Dow Jones Indices'!$I$6:$J$6000,2,0)</f>
        <v>2.6425000000000001</v>
      </c>
      <c r="E23">
        <f>IF(VLOOKUP($B23,'30 Year Treasuries Daily'!$A$7:$B$10118,2,FALSE)="ND",NA(),VLOOKUP($B23,'30 Year Treasuries Daily'!$A$7:$B$10118,2,FALSE))</f>
        <v>6.88</v>
      </c>
    </row>
    <row r="24" spans="2:5">
      <c r="B24" s="52">
        <v>34122</v>
      </c>
      <c r="C24">
        <f>VLOOKUP($B24,'Bloomberg Dow Jones Indices'!$G$6:$J$6000,2,FALSE)</f>
        <v>4.5293000000000001</v>
      </c>
      <c r="D24">
        <f>VLOOKUP(B24,'Bloomberg Dow Jones Indices'!$I$6:$J$6000,2,0)</f>
        <v>2.6440000000000001</v>
      </c>
      <c r="E24">
        <f>IF(VLOOKUP($B24,'30 Year Treasuries Daily'!$A$7:$B$10118,2,FALSE)="ND",NA(),VLOOKUP($B24,'30 Year Treasuries Daily'!$A$7:$B$10118,2,FALSE))</f>
        <v>6.88</v>
      </c>
    </row>
    <row r="25" spans="2:5">
      <c r="B25" s="52">
        <v>34123</v>
      </c>
      <c r="C25">
        <f>VLOOKUP($B25,'Bloomberg Dow Jones Indices'!$G$6:$J$6000,2,FALSE)</f>
        <v>4.5304000000000002</v>
      </c>
      <c r="D25">
        <f>VLOOKUP(B25,'Bloomberg Dow Jones Indices'!$I$6:$J$6000,2,0)</f>
        <v>2.6503999999999999</v>
      </c>
      <c r="E25">
        <f>IF(VLOOKUP($B25,'30 Year Treasuries Daily'!$A$7:$B$10118,2,FALSE)="ND",NA(),VLOOKUP($B25,'30 Year Treasuries Daily'!$A$7:$B$10118,2,FALSE))</f>
        <v>6.86</v>
      </c>
    </row>
    <row r="26" spans="2:5">
      <c r="B26" s="52">
        <v>34124</v>
      </c>
      <c r="C26">
        <f>VLOOKUP($B26,'Bloomberg Dow Jones Indices'!$G$6:$J$6000,2,FALSE)</f>
        <v>4.5411000000000001</v>
      </c>
      <c r="D26">
        <f>VLOOKUP(B26,'Bloomberg Dow Jones Indices'!$I$6:$J$6000,2,0)</f>
        <v>2.6501999999999999</v>
      </c>
      <c r="E26">
        <f>IF(VLOOKUP($B26,'30 Year Treasuries Daily'!$A$7:$B$10118,2,FALSE)="ND",NA(),VLOOKUP($B26,'30 Year Treasuries Daily'!$A$7:$B$10118,2,FALSE))</f>
        <v>6.91</v>
      </c>
    </row>
    <row r="27" spans="2:5">
      <c r="B27" s="52">
        <v>34127</v>
      </c>
      <c r="C27">
        <f>VLOOKUP($B27,'Bloomberg Dow Jones Indices'!$G$6:$J$6000,2,FALSE)</f>
        <v>4.5293000000000001</v>
      </c>
      <c r="D27">
        <f>VLOOKUP(B27,'Bloomberg Dow Jones Indices'!$I$6:$J$6000,2,0)</f>
        <v>2.66</v>
      </c>
      <c r="E27">
        <f>IF(VLOOKUP($B27,'30 Year Treasuries Daily'!$A$7:$B$10118,2,FALSE)="ND",NA(),VLOOKUP($B27,'30 Year Treasuries Daily'!$A$7:$B$10118,2,FALSE))</f>
        <v>6.88</v>
      </c>
    </row>
    <row r="28" spans="2:5">
      <c r="B28" s="52">
        <v>34128</v>
      </c>
      <c r="C28">
        <f>VLOOKUP($B28,'Bloomberg Dow Jones Indices'!$G$6:$J$6000,2,FALSE)</f>
        <v>4.5434000000000001</v>
      </c>
      <c r="D28">
        <f>VLOOKUP(B28,'Bloomberg Dow Jones Indices'!$I$6:$J$6000,2,0)</f>
        <v>2.6785999999999999</v>
      </c>
      <c r="E28">
        <f>IF(VLOOKUP($B28,'30 Year Treasuries Daily'!$A$7:$B$10118,2,FALSE)="ND",NA(),VLOOKUP($B28,'30 Year Treasuries Daily'!$A$7:$B$10118,2,FALSE))</f>
        <v>6.91</v>
      </c>
    </row>
    <row r="29" spans="2:5">
      <c r="B29" s="52">
        <v>34129</v>
      </c>
      <c r="C29">
        <f>VLOOKUP($B29,'Bloomberg Dow Jones Indices'!$G$6:$J$6000,2,FALSE)</f>
        <v>4.5518999999999998</v>
      </c>
      <c r="D29">
        <f>VLOOKUP(B29,'Bloomberg Dow Jones Indices'!$I$6:$J$6000,2,0)</f>
        <v>2.6837</v>
      </c>
      <c r="E29">
        <f>IF(VLOOKUP($B29,'30 Year Treasuries Daily'!$A$7:$B$10118,2,FALSE)="ND",NA(),VLOOKUP($B29,'30 Year Treasuries Daily'!$A$7:$B$10118,2,FALSE))</f>
        <v>6.87</v>
      </c>
    </row>
    <row r="30" spans="2:5">
      <c r="B30" s="52">
        <v>34130</v>
      </c>
      <c r="C30">
        <f>VLOOKUP($B30,'Bloomberg Dow Jones Indices'!$G$6:$J$6000,2,FALSE)</f>
        <v>4.5661000000000005</v>
      </c>
      <c r="D30">
        <f>VLOOKUP(B30,'Bloomberg Dow Jones Indices'!$I$6:$J$6000,2,0)</f>
        <v>2.7002000000000002</v>
      </c>
      <c r="E30">
        <f>IF(VLOOKUP($B30,'30 Year Treasuries Daily'!$A$7:$B$10118,2,FALSE)="ND",NA(),VLOOKUP($B30,'30 Year Treasuries Daily'!$A$7:$B$10118,2,FALSE))</f>
        <v>6.88</v>
      </c>
    </row>
    <row r="31" spans="2:5">
      <c r="B31" s="52">
        <v>34131</v>
      </c>
      <c r="C31">
        <f>VLOOKUP($B31,'Bloomberg Dow Jones Indices'!$G$6:$J$6000,2,FALSE)</f>
        <v>4.5625</v>
      </c>
      <c r="D31">
        <f>VLOOKUP(B31,'Bloomberg Dow Jones Indices'!$I$6:$J$6000,2,0)</f>
        <v>2.69</v>
      </c>
      <c r="E31">
        <f>IF(VLOOKUP($B31,'30 Year Treasuries Daily'!$A$7:$B$10118,2,FALSE)="ND",NA(),VLOOKUP($B31,'30 Year Treasuries Daily'!$A$7:$B$10118,2,FALSE))</f>
        <v>6.8</v>
      </c>
    </row>
    <row r="32" spans="2:5">
      <c r="B32" s="52">
        <v>34134</v>
      </c>
      <c r="C32">
        <f>VLOOKUP($B32,'Bloomberg Dow Jones Indices'!$G$6:$J$6000,2,FALSE)</f>
        <v>4.5815999999999999</v>
      </c>
      <c r="D32">
        <f>VLOOKUP(B32,'Bloomberg Dow Jones Indices'!$I$6:$J$6000,2,0)</f>
        <v>2.6825999999999999</v>
      </c>
      <c r="E32">
        <f>IF(VLOOKUP($B32,'30 Year Treasuries Daily'!$A$7:$B$10118,2,FALSE)="ND",NA(),VLOOKUP($B32,'30 Year Treasuries Daily'!$A$7:$B$10118,2,FALSE))</f>
        <v>6.81</v>
      </c>
    </row>
    <row r="33" spans="2:5">
      <c r="B33" s="52">
        <v>34135</v>
      </c>
      <c r="C33">
        <f>VLOOKUP($B33,'Bloomberg Dow Jones Indices'!$G$6:$J$6000,2,FALSE)</f>
        <v>4.5792999999999999</v>
      </c>
      <c r="D33">
        <f>VLOOKUP(B33,'Bloomberg Dow Jones Indices'!$I$6:$J$6000,2,0)</f>
        <v>2.7852999999999999</v>
      </c>
      <c r="E33">
        <f>IF(VLOOKUP($B33,'30 Year Treasuries Daily'!$A$7:$B$10118,2,FALSE)="ND",NA(),VLOOKUP($B33,'30 Year Treasuries Daily'!$A$7:$B$10118,2,FALSE))</f>
        <v>6.83</v>
      </c>
    </row>
    <row r="34" spans="2:5">
      <c r="B34" s="52">
        <v>34136</v>
      </c>
      <c r="C34">
        <f>VLOOKUP($B34,'Bloomberg Dow Jones Indices'!$G$6:$J$6000,2,FALSE)</f>
        <v>4.5613999999999999</v>
      </c>
      <c r="D34">
        <f>VLOOKUP(B34,'Bloomberg Dow Jones Indices'!$I$6:$J$6000,2,0)</f>
        <v>2.6926999999999999</v>
      </c>
      <c r="E34">
        <f>IF(VLOOKUP($B34,'30 Year Treasuries Daily'!$A$7:$B$10118,2,FALSE)="ND",NA(),VLOOKUP($B34,'30 Year Treasuries Daily'!$A$7:$B$10118,2,FALSE))</f>
        <v>6.82</v>
      </c>
    </row>
    <row r="35" spans="2:5">
      <c r="B35" s="52">
        <v>34137</v>
      </c>
      <c r="C35">
        <f>VLOOKUP($B35,'Bloomberg Dow Jones Indices'!$G$6:$J$6000,2,FALSE)</f>
        <v>4.5529999999999999</v>
      </c>
      <c r="D35">
        <f>VLOOKUP(B35,'Bloomberg Dow Jones Indices'!$I$6:$J$6000,2,0)</f>
        <v>2.6892</v>
      </c>
      <c r="E35">
        <f>IF(VLOOKUP($B35,'30 Year Treasuries Daily'!$A$7:$B$10118,2,FALSE)="ND",NA(),VLOOKUP($B35,'30 Year Treasuries Daily'!$A$7:$B$10118,2,FALSE))</f>
        <v>6.81</v>
      </c>
    </row>
    <row r="36" spans="2:5">
      <c r="B36" s="52">
        <v>34138</v>
      </c>
      <c r="C36">
        <f>VLOOKUP($B36,'Bloomberg Dow Jones Indices'!$G$6:$J$6000,2,FALSE)</f>
        <v>4.5971000000000002</v>
      </c>
      <c r="D36">
        <f>VLOOKUP(B36,'Bloomberg Dow Jones Indices'!$I$6:$J$6000,2,0)</f>
        <v>2.7065999999999999</v>
      </c>
      <c r="E36">
        <f>IF(VLOOKUP($B36,'30 Year Treasuries Daily'!$A$7:$B$10118,2,FALSE)="ND",NA(),VLOOKUP($B36,'30 Year Treasuries Daily'!$A$7:$B$10118,2,FALSE))</f>
        <v>6.82</v>
      </c>
    </row>
    <row r="37" spans="2:5">
      <c r="B37" s="52">
        <v>34141</v>
      </c>
      <c r="C37">
        <f>VLOOKUP($B37,'Bloomberg Dow Jones Indices'!$G$6:$J$6000,2,FALSE)</f>
        <v>4.5684000000000005</v>
      </c>
      <c r="D37">
        <f>VLOOKUP(B37,'Bloomberg Dow Jones Indices'!$I$6:$J$6000,2,0)</f>
        <v>2.6941999999999999</v>
      </c>
      <c r="E37">
        <f>IF(VLOOKUP($B37,'30 Year Treasuries Daily'!$A$7:$B$10118,2,FALSE)="ND",NA(),VLOOKUP($B37,'30 Year Treasuries Daily'!$A$7:$B$10118,2,FALSE))</f>
        <v>6.78</v>
      </c>
    </row>
    <row r="38" spans="2:5">
      <c r="B38" s="52">
        <v>34142</v>
      </c>
      <c r="C38">
        <f>VLOOKUP($B38,'Bloomberg Dow Jones Indices'!$G$6:$J$6000,2,FALSE)</f>
        <v>4.5484999999999998</v>
      </c>
      <c r="D38">
        <f>VLOOKUP(B38,'Bloomberg Dow Jones Indices'!$I$6:$J$6000,2,0)</f>
        <v>2.7044000000000001</v>
      </c>
      <c r="E38">
        <f>IF(VLOOKUP($B38,'30 Year Treasuries Daily'!$A$7:$B$10118,2,FALSE)="ND",NA(),VLOOKUP($B38,'30 Year Treasuries Daily'!$A$7:$B$10118,2,FALSE))</f>
        <v>6.78</v>
      </c>
    </row>
    <row r="39" spans="2:5">
      <c r="B39" s="52">
        <v>34143</v>
      </c>
      <c r="C39">
        <f>VLOOKUP($B39,'Bloomberg Dow Jones Indices'!$G$6:$J$6000,2,FALSE)</f>
        <v>4.5361000000000002</v>
      </c>
      <c r="D39">
        <f>VLOOKUP(B39,'Bloomberg Dow Jones Indices'!$I$6:$J$6000,2,0)</f>
        <v>2.7284000000000002</v>
      </c>
      <c r="E39">
        <f>IF(VLOOKUP($B39,'30 Year Treasuries Daily'!$A$7:$B$10118,2,FALSE)="ND",NA(),VLOOKUP($B39,'30 Year Treasuries Daily'!$A$7:$B$10118,2,FALSE))</f>
        <v>6.77</v>
      </c>
    </row>
    <row r="40" spans="2:5">
      <c r="B40" s="52">
        <v>34144</v>
      </c>
      <c r="C40">
        <f>VLOOKUP($B40,'Bloomberg Dow Jones Indices'!$G$6:$J$6000,2,FALSE)</f>
        <v>4.5152000000000001</v>
      </c>
      <c r="D40">
        <f>VLOOKUP(B40,'Bloomberg Dow Jones Indices'!$I$6:$J$6000,2,0)</f>
        <v>2.7098</v>
      </c>
      <c r="E40">
        <f>IF(VLOOKUP($B40,'30 Year Treasuries Daily'!$A$7:$B$10118,2,FALSE)="ND",NA(),VLOOKUP($B40,'30 Year Treasuries Daily'!$A$7:$B$10118,2,FALSE))</f>
        <v>6.74</v>
      </c>
    </row>
    <row r="41" spans="2:5">
      <c r="B41" s="52">
        <v>34145</v>
      </c>
      <c r="C41">
        <f>VLOOKUP($B41,'Bloomberg Dow Jones Indices'!$G$6:$J$6000,2,FALSE)</f>
        <v>4.4981</v>
      </c>
      <c r="D41">
        <f>VLOOKUP(B41,'Bloomberg Dow Jones Indices'!$I$6:$J$6000,2,0)</f>
        <v>2.7096</v>
      </c>
      <c r="E41">
        <f>IF(VLOOKUP($B41,'30 Year Treasuries Daily'!$A$7:$B$10118,2,FALSE)="ND",NA(),VLOOKUP($B41,'30 Year Treasuries Daily'!$A$7:$B$10118,2,FALSE))</f>
        <v>6.71</v>
      </c>
    </row>
    <row r="42" spans="2:5">
      <c r="B42" s="52">
        <v>34148</v>
      </c>
      <c r="C42">
        <f>VLOOKUP($B42,'Bloomberg Dow Jones Indices'!$G$6:$J$6000,2,FALSE)</f>
        <v>4.4653999999999998</v>
      </c>
      <c r="D42">
        <f>VLOOKUP(B42,'Bloomberg Dow Jones Indices'!$I$6:$J$6000,2,0)</f>
        <v>2.6677</v>
      </c>
      <c r="E42">
        <f>IF(VLOOKUP($B42,'30 Year Treasuries Daily'!$A$7:$B$10118,2,FALSE)="ND",NA(),VLOOKUP($B42,'30 Year Treasuries Daily'!$A$7:$B$10118,2,FALSE))</f>
        <v>6.67</v>
      </c>
    </row>
    <row r="43" spans="2:5">
      <c r="B43" s="52">
        <v>34149</v>
      </c>
      <c r="C43">
        <f>VLOOKUP($B43,'Bloomberg Dow Jones Indices'!$G$6:$J$6000,2,FALSE)</f>
        <v>4.4835000000000003</v>
      </c>
      <c r="D43">
        <f>VLOOKUP(B43,'Bloomberg Dow Jones Indices'!$I$6:$J$6000,2,0)</f>
        <v>2.6762999999999999</v>
      </c>
      <c r="E43">
        <f>IF(VLOOKUP($B43,'30 Year Treasuries Daily'!$A$7:$B$10118,2,FALSE)="ND",NA(),VLOOKUP($B43,'30 Year Treasuries Daily'!$A$7:$B$10118,2,FALSE))</f>
        <v>6.67</v>
      </c>
    </row>
    <row r="44" spans="2:5">
      <c r="B44" s="52">
        <v>34150</v>
      </c>
      <c r="C44">
        <f>VLOOKUP($B44,'Bloomberg Dow Jones Indices'!$G$6:$J$6000,2,FALSE)</f>
        <v>4.4810999999999996</v>
      </c>
      <c r="D44">
        <f>VLOOKUP(B44,'Bloomberg Dow Jones Indices'!$I$6:$J$6000,2,0)</f>
        <v>2.6783999999999999</v>
      </c>
      <c r="E44">
        <f>IF(VLOOKUP($B44,'30 Year Treasuries Daily'!$A$7:$B$10118,2,FALSE)="ND",NA(),VLOOKUP($B44,'30 Year Treasuries Daily'!$A$7:$B$10118,2,FALSE))</f>
        <v>6.68</v>
      </c>
    </row>
    <row r="45" spans="2:5">
      <c r="B45" s="52">
        <v>34151</v>
      </c>
      <c r="C45">
        <f>VLOOKUP($B45,'Bloomberg Dow Jones Indices'!$G$6:$J$6000,2,FALSE)</f>
        <v>4.4714</v>
      </c>
      <c r="D45">
        <f>VLOOKUP(B45,'Bloomberg Dow Jones Indices'!$I$6:$J$6000,2,0)</f>
        <v>2.6825999999999999</v>
      </c>
      <c r="E45">
        <f>IF(VLOOKUP($B45,'30 Year Treasuries Daily'!$A$7:$B$10118,2,FALSE)="ND",NA(),VLOOKUP($B45,'30 Year Treasuries Daily'!$A$7:$B$10118,2,FALSE))</f>
        <v>6.69</v>
      </c>
    </row>
    <row r="46" spans="2:5">
      <c r="B46" s="52">
        <v>34152</v>
      </c>
      <c r="C46">
        <f>VLOOKUP($B46,'Bloomberg Dow Jones Indices'!$G$6:$J$6000,2,FALSE)</f>
        <v>4.4931999999999999</v>
      </c>
      <c r="D46">
        <f>VLOOKUP(B46,'Bloomberg Dow Jones Indices'!$I$6:$J$6000,2,0)</f>
        <v>2.7448000000000001</v>
      </c>
      <c r="E46">
        <f>IF(VLOOKUP($B46,'30 Year Treasuries Daily'!$A$7:$B$10118,2,FALSE)="ND",NA(),VLOOKUP($B46,'30 Year Treasuries Daily'!$A$7:$B$10118,2,FALSE))</f>
        <v>6.67</v>
      </c>
    </row>
    <row r="47" spans="2:5">
      <c r="B47" s="52">
        <v>34156</v>
      </c>
      <c r="C47">
        <f>VLOOKUP($B47,'Bloomberg Dow Jones Indices'!$G$6:$J$6000,2,FALSE)</f>
        <v>4.4966999999999997</v>
      </c>
      <c r="D47">
        <f>VLOOKUP(B47,'Bloomberg Dow Jones Indices'!$I$6:$J$6000,2,0)</f>
        <v>2.7431000000000001</v>
      </c>
      <c r="E47">
        <f>IF(VLOOKUP($B47,'30 Year Treasuries Daily'!$A$7:$B$10118,2,FALSE)="ND",NA(),VLOOKUP($B47,'30 Year Treasuries Daily'!$A$7:$B$10118,2,FALSE))</f>
        <v>6.68</v>
      </c>
    </row>
    <row r="48" spans="2:5">
      <c r="B48" s="52">
        <v>34157</v>
      </c>
      <c r="C48">
        <f>VLOOKUP($B48,'Bloomberg Dow Jones Indices'!$G$6:$J$6000,2,FALSE)</f>
        <v>4.4835000000000003</v>
      </c>
      <c r="D48">
        <f>VLOOKUP(B48,'Bloomberg Dow Jones Indices'!$I$6:$J$6000,2,0)</f>
        <v>2.7227999999999999</v>
      </c>
      <c r="E48">
        <f>IF(VLOOKUP($B48,'30 Year Treasuries Daily'!$A$7:$B$10118,2,FALSE)="ND",NA(),VLOOKUP($B48,'30 Year Treasuries Daily'!$A$7:$B$10118,2,FALSE))</f>
        <v>6.68</v>
      </c>
    </row>
    <row r="49" spans="2:5">
      <c r="B49" s="52">
        <v>34158</v>
      </c>
      <c r="C49">
        <f>VLOOKUP($B49,'Bloomberg Dow Jones Indices'!$G$6:$J$6000,2,FALSE)</f>
        <v>4.4511000000000003</v>
      </c>
      <c r="D49">
        <f>VLOOKUP(B49,'Bloomberg Dow Jones Indices'!$I$6:$J$6000,2,0)</f>
        <v>2.6928000000000001</v>
      </c>
      <c r="E49">
        <f>IF(VLOOKUP($B49,'30 Year Treasuries Daily'!$A$7:$B$10118,2,FALSE)="ND",NA(),VLOOKUP($B49,'30 Year Treasuries Daily'!$A$7:$B$10118,2,FALSE))</f>
        <v>6.66</v>
      </c>
    </row>
    <row r="50" spans="2:5">
      <c r="B50" s="52">
        <v>34159</v>
      </c>
      <c r="C50">
        <f>VLOOKUP($B50,'Bloomberg Dow Jones Indices'!$G$6:$J$6000,2,FALSE)</f>
        <v>4.4581999999999997</v>
      </c>
      <c r="D50">
        <f>VLOOKUP(B50,'Bloomberg Dow Jones Indices'!$I$6:$J$6000,2,0)</f>
        <v>2.6877</v>
      </c>
      <c r="E50">
        <f>IF(VLOOKUP($B50,'30 Year Treasuries Daily'!$A$7:$B$10118,2,FALSE)="ND",NA(),VLOOKUP($B50,'30 Year Treasuries Daily'!$A$7:$B$10118,2,FALSE))</f>
        <v>6.64</v>
      </c>
    </row>
    <row r="51" spans="2:5">
      <c r="B51" s="52">
        <v>34162</v>
      </c>
      <c r="C51">
        <f>VLOOKUP($B51,'Bloomberg Dow Jones Indices'!$G$6:$J$6000,2,FALSE)</f>
        <v>4.4641999999999999</v>
      </c>
      <c r="D51">
        <f>VLOOKUP(B51,'Bloomberg Dow Jones Indices'!$I$6:$J$6000,2,0)</f>
        <v>2.6852</v>
      </c>
      <c r="E51">
        <f>IF(VLOOKUP($B51,'30 Year Treasuries Daily'!$A$7:$B$10118,2,FALSE)="ND",NA(),VLOOKUP($B51,'30 Year Treasuries Daily'!$A$7:$B$10118,2,FALSE))</f>
        <v>6.62</v>
      </c>
    </row>
    <row r="52" spans="2:5">
      <c r="B52" s="52">
        <v>34163</v>
      </c>
      <c r="C52">
        <f>VLOOKUP($B52,'Bloomberg Dow Jones Indices'!$G$6:$J$6000,2,FALSE)</f>
        <v>4.4810999999999996</v>
      </c>
      <c r="D52">
        <f>VLOOKUP(B52,'Bloomberg Dow Jones Indices'!$I$6:$J$6000,2,0)</f>
        <v>2.6920000000000002</v>
      </c>
      <c r="E52">
        <f>IF(VLOOKUP($B52,'30 Year Treasuries Daily'!$A$7:$B$10118,2,FALSE)="ND",NA(),VLOOKUP($B52,'30 Year Treasuries Daily'!$A$7:$B$10118,2,FALSE))</f>
        <v>6.62</v>
      </c>
    </row>
    <row r="53" spans="2:5">
      <c r="B53" s="52">
        <v>34164</v>
      </c>
      <c r="C53">
        <f>VLOOKUP($B53,'Bloomberg Dow Jones Indices'!$G$6:$J$6000,2,FALSE)</f>
        <v>4.4737999999999998</v>
      </c>
      <c r="D53">
        <f>VLOOKUP(B53,'Bloomberg Dow Jones Indices'!$I$6:$J$6000,2,0)</f>
        <v>2.6714000000000002</v>
      </c>
      <c r="E53">
        <f>IF(VLOOKUP($B53,'30 Year Treasuries Daily'!$A$7:$B$10118,2,FALSE)="ND",NA(),VLOOKUP($B53,'30 Year Treasuries Daily'!$A$7:$B$10118,2,FALSE))</f>
        <v>6.56</v>
      </c>
    </row>
    <row r="54" spans="2:5">
      <c r="B54" s="52">
        <v>34165</v>
      </c>
      <c r="C54">
        <f>VLOOKUP($B54,'Bloomberg Dow Jones Indices'!$G$6:$J$6000,2,FALSE)</f>
        <v>4.4798999999999998</v>
      </c>
      <c r="D54">
        <f>VLOOKUP(B54,'Bloomberg Dow Jones Indices'!$I$6:$J$6000,2,0)</f>
        <v>2.6650999999999998</v>
      </c>
      <c r="E54">
        <f>IF(VLOOKUP($B54,'30 Year Treasuries Daily'!$A$7:$B$10118,2,FALSE)="ND",NA(),VLOOKUP($B54,'30 Year Treasuries Daily'!$A$7:$B$10118,2,FALSE))</f>
        <v>6.55</v>
      </c>
    </row>
    <row r="55" spans="2:5">
      <c r="B55" s="52">
        <v>34166</v>
      </c>
      <c r="C55">
        <f>VLOOKUP($B55,'Bloomberg Dow Jones Indices'!$G$6:$J$6000,2,FALSE)</f>
        <v>4.4751000000000003</v>
      </c>
      <c r="D55">
        <f>VLOOKUP(B55,'Bloomberg Dow Jones Indices'!$I$6:$J$6000,2,0)</f>
        <v>2.6821999999999999</v>
      </c>
      <c r="E55">
        <f>IF(VLOOKUP($B55,'30 Year Treasuries Daily'!$A$7:$B$10118,2,FALSE)="ND",NA(),VLOOKUP($B55,'30 Year Treasuries Daily'!$A$7:$B$10118,2,FALSE))</f>
        <v>6.54</v>
      </c>
    </row>
    <row r="56" spans="2:5">
      <c r="B56" s="52">
        <v>34169</v>
      </c>
      <c r="C56">
        <f>VLOOKUP($B56,'Bloomberg Dow Jones Indices'!$G$6:$J$6000,2,FALSE)</f>
        <v>4.4653999999999998</v>
      </c>
      <c r="D56">
        <f>VLOOKUP(B56,'Bloomberg Dow Jones Indices'!$I$6:$J$6000,2,0)</f>
        <v>2.6878000000000002</v>
      </c>
      <c r="E56">
        <f>IF(VLOOKUP($B56,'30 Year Treasuries Daily'!$A$7:$B$10118,2,FALSE)="ND",NA(),VLOOKUP($B56,'30 Year Treasuries Daily'!$A$7:$B$10118,2,FALSE))</f>
        <v>6.54</v>
      </c>
    </row>
    <row r="57" spans="2:5">
      <c r="B57" s="52">
        <v>34170</v>
      </c>
      <c r="C57">
        <f>VLOOKUP($B57,'Bloomberg Dow Jones Indices'!$G$6:$J$6000,2,FALSE)</f>
        <v>4.4714</v>
      </c>
      <c r="D57">
        <f>VLOOKUP(B57,'Bloomberg Dow Jones Indices'!$I$6:$J$6000,2,0)</f>
        <v>2.6709000000000001</v>
      </c>
      <c r="E57">
        <f>IF(VLOOKUP($B57,'30 Year Treasuries Daily'!$A$7:$B$10118,2,FALSE)="ND",NA(),VLOOKUP($B57,'30 Year Treasuries Daily'!$A$7:$B$10118,2,FALSE))</f>
        <v>6.55</v>
      </c>
    </row>
    <row r="58" spans="2:5">
      <c r="B58" s="52">
        <v>34171</v>
      </c>
      <c r="C58">
        <f>VLOOKUP($B58,'Bloomberg Dow Jones Indices'!$G$6:$J$6000,2,FALSE)</f>
        <v>4.4534000000000002</v>
      </c>
      <c r="D58">
        <f>VLOOKUP(B58,'Bloomberg Dow Jones Indices'!$I$6:$J$6000,2,0)</f>
        <v>2.6630000000000003</v>
      </c>
      <c r="E58">
        <f>IF(VLOOKUP($B58,'30 Year Treasuries Daily'!$A$7:$B$10118,2,FALSE)="ND",NA(),VLOOKUP($B58,'30 Year Treasuries Daily'!$A$7:$B$10118,2,FALSE))</f>
        <v>6.62</v>
      </c>
    </row>
    <row r="59" spans="2:5">
      <c r="B59" s="52">
        <v>34172</v>
      </c>
      <c r="C59">
        <f>VLOOKUP($B59,'Bloomberg Dow Jones Indices'!$G$6:$J$6000,2,FALSE)</f>
        <v>4.4534000000000002</v>
      </c>
      <c r="D59">
        <f>VLOOKUP(B59,'Bloomberg Dow Jones Indices'!$I$6:$J$6000,2,0)</f>
        <v>2.6858</v>
      </c>
      <c r="E59">
        <f>IF(VLOOKUP($B59,'30 Year Treasuries Daily'!$A$7:$B$10118,2,FALSE)="ND",NA(),VLOOKUP($B59,'30 Year Treasuries Daily'!$A$7:$B$10118,2,FALSE))</f>
        <v>6.65</v>
      </c>
    </row>
    <row r="60" spans="2:5">
      <c r="B60" s="52">
        <v>34173</v>
      </c>
      <c r="C60">
        <f>VLOOKUP($B60,'Bloomberg Dow Jones Indices'!$G$6:$J$6000,2,FALSE)</f>
        <v>4.4486999999999997</v>
      </c>
      <c r="D60">
        <f>VLOOKUP(B60,'Bloomberg Dow Jones Indices'!$I$6:$J$6000,2,0)</f>
        <v>2.6695000000000002</v>
      </c>
      <c r="E60">
        <f>IF(VLOOKUP($B60,'30 Year Treasuries Daily'!$A$7:$B$10118,2,FALSE)="ND",NA(),VLOOKUP($B60,'30 Year Treasuries Daily'!$A$7:$B$10118,2,FALSE))</f>
        <v>6.71</v>
      </c>
    </row>
    <row r="61" spans="2:5">
      <c r="B61" s="52">
        <v>34176</v>
      </c>
      <c r="C61">
        <f>VLOOKUP($B61,'Bloomberg Dow Jones Indices'!$G$6:$J$6000,2,FALSE)</f>
        <v>4.4554</v>
      </c>
      <c r="D61">
        <f>VLOOKUP(B61,'Bloomberg Dow Jones Indices'!$I$6:$J$6000,2,0)</f>
        <v>2.6541999999999999</v>
      </c>
      <c r="E61">
        <f>IF(VLOOKUP($B61,'30 Year Treasuries Daily'!$A$7:$B$10118,2,FALSE)="ND",NA(),VLOOKUP($B61,'30 Year Treasuries Daily'!$A$7:$B$10118,2,FALSE))</f>
        <v>6.68</v>
      </c>
    </row>
    <row r="62" spans="2:5">
      <c r="B62" s="52">
        <v>34177</v>
      </c>
      <c r="C62">
        <f>VLOOKUP($B62,'Bloomberg Dow Jones Indices'!$G$6:$J$6000,2,FALSE)</f>
        <v>4.4953000000000003</v>
      </c>
      <c r="D62">
        <f>VLOOKUP(B62,'Bloomberg Dow Jones Indices'!$I$6:$J$6000,2,0)</f>
        <v>2.6558999999999999</v>
      </c>
      <c r="E62">
        <f>IF(VLOOKUP($B62,'30 Year Treasuries Daily'!$A$7:$B$10118,2,FALSE)="ND",NA(),VLOOKUP($B62,'30 Year Treasuries Daily'!$A$7:$B$10118,2,FALSE))</f>
        <v>6.68</v>
      </c>
    </row>
    <row r="63" spans="2:5">
      <c r="B63" s="52">
        <v>34178</v>
      </c>
      <c r="C63">
        <f>VLOOKUP($B63,'Bloomberg Dow Jones Indices'!$G$6:$J$6000,2,FALSE)</f>
        <v>4.4227999999999996</v>
      </c>
      <c r="D63">
        <f>VLOOKUP(B63,'Bloomberg Dow Jones Indices'!$I$6:$J$6000,2,0)</f>
        <v>2.6625000000000001</v>
      </c>
      <c r="E63">
        <f>IF(VLOOKUP($B63,'30 Year Treasuries Daily'!$A$7:$B$10118,2,FALSE)="ND",NA(),VLOOKUP($B63,'30 Year Treasuries Daily'!$A$7:$B$10118,2,FALSE))</f>
        <v>6.66</v>
      </c>
    </row>
    <row r="64" spans="2:5">
      <c r="B64" s="52">
        <v>34179</v>
      </c>
      <c r="C64">
        <f>VLOOKUP($B64,'Bloomberg Dow Jones Indices'!$G$6:$J$6000,2,FALSE)</f>
        <v>4.3867000000000003</v>
      </c>
      <c r="D64">
        <f>VLOOKUP(B64,'Bloomberg Dow Jones Indices'!$I$6:$J$6000,2,0)</f>
        <v>2.6520999999999999</v>
      </c>
      <c r="E64">
        <f>IF(VLOOKUP($B64,'30 Year Treasuries Daily'!$A$7:$B$10118,2,FALSE)="ND",NA(),VLOOKUP($B64,'30 Year Treasuries Daily'!$A$7:$B$10118,2,FALSE))</f>
        <v>6.57</v>
      </c>
    </row>
    <row r="65" spans="2:5">
      <c r="B65" s="52">
        <v>34180</v>
      </c>
      <c r="C65">
        <f>VLOOKUP($B65,'Bloomberg Dow Jones Indices'!$G$6:$J$6000,2,FALSE)</f>
        <v>4.4017999999999997</v>
      </c>
      <c r="D65">
        <f>VLOOKUP(B65,'Bloomberg Dow Jones Indices'!$I$6:$J$6000,2,0)</f>
        <v>2.673</v>
      </c>
      <c r="E65">
        <f>IF(VLOOKUP($B65,'30 Year Treasuries Daily'!$A$7:$B$10118,2,FALSE)="ND",NA(),VLOOKUP($B65,'30 Year Treasuries Daily'!$A$7:$B$10118,2,FALSE))</f>
        <v>6.57</v>
      </c>
    </row>
    <row r="66" spans="2:5">
      <c r="B66" s="52">
        <v>34183</v>
      </c>
      <c r="C66">
        <f>VLOOKUP($B66,'Bloomberg Dow Jones Indices'!$G$6:$J$6000,2,FALSE)</f>
        <v>4.3764000000000003</v>
      </c>
      <c r="D66">
        <f>VLOOKUP(B66,'Bloomberg Dow Jones Indices'!$I$6:$J$6000,2,0)</f>
        <v>2.6638999999999999</v>
      </c>
      <c r="E66">
        <f>IF(VLOOKUP($B66,'30 Year Treasuries Daily'!$A$7:$B$10118,2,FALSE)="ND",NA(),VLOOKUP($B66,'30 Year Treasuries Daily'!$A$7:$B$10118,2,FALSE))</f>
        <v>6.56</v>
      </c>
    </row>
    <row r="67" spans="2:5">
      <c r="B67" s="52">
        <v>34184</v>
      </c>
      <c r="C67">
        <f>VLOOKUP($B67,'Bloomberg Dow Jones Indices'!$G$6:$J$6000,2,FALSE)</f>
        <v>4.3741000000000003</v>
      </c>
      <c r="D67">
        <f>VLOOKUP(B67,'Bloomberg Dow Jones Indices'!$I$6:$J$6000,2,0)</f>
        <v>2.6566999999999998</v>
      </c>
      <c r="E67">
        <f>IF(VLOOKUP($B67,'30 Year Treasuries Daily'!$A$7:$B$10118,2,FALSE)="ND",NA(),VLOOKUP($B67,'30 Year Treasuries Daily'!$A$7:$B$10118,2,FALSE))</f>
        <v>6.53</v>
      </c>
    </row>
    <row r="68" spans="2:5">
      <c r="B68" s="52">
        <v>34185</v>
      </c>
      <c r="C68">
        <f>VLOOKUP($B68,'Bloomberg Dow Jones Indices'!$G$6:$J$6000,2,FALSE)</f>
        <v>4.3799000000000001</v>
      </c>
      <c r="D68">
        <f>VLOOKUP(B68,'Bloomberg Dow Jones Indices'!$I$6:$J$6000,2,0)</f>
        <v>2.6635999999999997</v>
      </c>
      <c r="E68">
        <f>IF(VLOOKUP($B68,'30 Year Treasuries Daily'!$A$7:$B$10118,2,FALSE)="ND",NA(),VLOOKUP($B68,'30 Year Treasuries Daily'!$A$7:$B$10118,2,FALSE))</f>
        <v>6.54</v>
      </c>
    </row>
    <row r="69" spans="2:5">
      <c r="B69" s="52">
        <v>34186</v>
      </c>
      <c r="C69">
        <f>VLOOKUP($B69,'Bloomberg Dow Jones Indices'!$G$6:$J$6000,2,FALSE)</f>
        <v>4.3661000000000003</v>
      </c>
      <c r="D69">
        <f>VLOOKUP(B69,'Bloomberg Dow Jones Indices'!$I$6:$J$6000,2,0)</f>
        <v>2.6745999999999999</v>
      </c>
      <c r="E69">
        <f>IF(VLOOKUP($B69,'30 Year Treasuries Daily'!$A$7:$B$10118,2,FALSE)="ND",NA(),VLOOKUP($B69,'30 Year Treasuries Daily'!$A$7:$B$10118,2,FALSE))</f>
        <v>6.53</v>
      </c>
    </row>
    <row r="70" spans="2:5">
      <c r="B70" s="52">
        <v>34187</v>
      </c>
      <c r="C70">
        <f>VLOOKUP($B70,'Bloomberg Dow Jones Indices'!$G$6:$J$6000,2,FALSE)</f>
        <v>4.3867000000000003</v>
      </c>
      <c r="D70">
        <f>VLOOKUP(B70,'Bloomberg Dow Jones Indices'!$I$6:$J$6000,2,0)</f>
        <v>2.6238999999999999</v>
      </c>
      <c r="E70">
        <f>IF(VLOOKUP($B70,'30 Year Treasuries Daily'!$A$7:$B$10118,2,FALSE)="ND",NA(),VLOOKUP($B70,'30 Year Treasuries Daily'!$A$7:$B$10118,2,FALSE))</f>
        <v>6.53</v>
      </c>
    </row>
    <row r="71" spans="2:5">
      <c r="B71" s="52">
        <v>34190</v>
      </c>
      <c r="C71">
        <f>VLOOKUP($B71,'Bloomberg Dow Jones Indices'!$G$6:$J$6000,2,FALSE)</f>
        <v>4.4363999999999999</v>
      </c>
      <c r="D71">
        <f>VLOOKUP(B71,'Bloomberg Dow Jones Indices'!$I$6:$J$6000,2,0)</f>
        <v>2.6602999999999999</v>
      </c>
      <c r="E71">
        <f>IF(VLOOKUP($B71,'30 Year Treasuries Daily'!$A$7:$B$10118,2,FALSE)="ND",NA(),VLOOKUP($B71,'30 Year Treasuries Daily'!$A$7:$B$10118,2,FALSE))</f>
        <v>6.47</v>
      </c>
    </row>
    <row r="72" spans="2:5">
      <c r="B72" s="52">
        <v>34191</v>
      </c>
      <c r="C72">
        <f>VLOOKUP($B72,'Bloomberg Dow Jones Indices'!$G$6:$J$6000,2,FALSE)</f>
        <v>4.4040999999999997</v>
      </c>
      <c r="D72">
        <f>VLOOKUP(B72,'Bloomberg Dow Jones Indices'!$I$6:$J$6000,2,0)</f>
        <v>2.6147999999999998</v>
      </c>
      <c r="E72">
        <f>IF(VLOOKUP($B72,'30 Year Treasuries Daily'!$A$7:$B$10118,2,FALSE)="ND",NA(),VLOOKUP($B72,'30 Year Treasuries Daily'!$A$7:$B$10118,2,FALSE))</f>
        <v>6.45</v>
      </c>
    </row>
    <row r="73" spans="2:5">
      <c r="B73" s="52">
        <v>34192</v>
      </c>
      <c r="C73">
        <f>VLOOKUP($B73,'Bloomberg Dow Jones Indices'!$G$6:$J$6000,2,FALSE)</f>
        <v>4.3856999999999999</v>
      </c>
      <c r="D73">
        <f>VLOOKUP(B73,'Bloomberg Dow Jones Indices'!$I$6:$J$6000,2,0)</f>
        <v>2.6160999999999999</v>
      </c>
      <c r="E73">
        <f>IF(VLOOKUP($B73,'30 Year Treasuries Daily'!$A$7:$B$10118,2,FALSE)="ND",NA(),VLOOKUP($B73,'30 Year Treasuries Daily'!$A$7:$B$10118,2,FALSE))</f>
        <v>6.44</v>
      </c>
    </row>
    <row r="74" spans="2:5">
      <c r="B74" s="52">
        <v>34193</v>
      </c>
      <c r="C74">
        <f>VLOOKUP($B74,'Bloomberg Dow Jones Indices'!$G$6:$J$6000,2,FALSE)</f>
        <v>4.5129999999999999</v>
      </c>
      <c r="D74">
        <f>VLOOKUP(B74,'Bloomberg Dow Jones Indices'!$I$6:$J$6000,2,0)</f>
        <v>2.6185</v>
      </c>
      <c r="E74">
        <f>IF(VLOOKUP($B74,'30 Year Treasuries Daily'!$A$7:$B$10118,2,FALSE)="ND",NA(),VLOOKUP($B74,'30 Year Treasuries Daily'!$A$7:$B$10118,2,FALSE))</f>
        <v>6.37</v>
      </c>
    </row>
    <row r="75" spans="2:5">
      <c r="B75" s="52">
        <v>34194</v>
      </c>
      <c r="C75">
        <f>VLOOKUP($B75,'Bloomberg Dow Jones Indices'!$G$6:$J$6000,2,FALSE)</f>
        <v>4.3936000000000002</v>
      </c>
      <c r="D75">
        <f>VLOOKUP(B75,'Bloomberg Dow Jones Indices'!$I$6:$J$6000,2,0)</f>
        <v>2.6459000000000001</v>
      </c>
      <c r="E75">
        <f>IF(VLOOKUP($B75,'30 Year Treasuries Daily'!$A$7:$B$10118,2,FALSE)="ND",NA(),VLOOKUP($B75,'30 Year Treasuries Daily'!$A$7:$B$10118,2,FALSE))</f>
        <v>6.35</v>
      </c>
    </row>
    <row r="76" spans="2:5">
      <c r="B76" s="52">
        <v>34197</v>
      </c>
      <c r="C76">
        <f>VLOOKUP($B76,'Bloomberg Dow Jones Indices'!$G$6:$J$6000,2,FALSE)</f>
        <v>4.3798000000000004</v>
      </c>
      <c r="D76">
        <f>VLOOKUP(B76,'Bloomberg Dow Jones Indices'!$I$6:$J$6000,2,0)</f>
        <v>2.6592000000000002</v>
      </c>
      <c r="E76">
        <f>IF(VLOOKUP($B76,'30 Year Treasuries Daily'!$A$7:$B$10118,2,FALSE)="ND",NA(),VLOOKUP($B76,'30 Year Treasuries Daily'!$A$7:$B$10118,2,FALSE))</f>
        <v>6.31</v>
      </c>
    </row>
    <row r="77" spans="2:5">
      <c r="B77" s="52">
        <v>34198</v>
      </c>
      <c r="C77">
        <f>VLOOKUP($B77,'Bloomberg Dow Jones Indices'!$G$6:$J$6000,2,FALSE)</f>
        <v>4.3925000000000001</v>
      </c>
      <c r="D77">
        <f>VLOOKUP(B77,'Bloomberg Dow Jones Indices'!$I$6:$J$6000,2,0)</f>
        <v>2.5802</v>
      </c>
      <c r="E77">
        <f>IF(VLOOKUP($B77,'30 Year Treasuries Daily'!$A$7:$B$10118,2,FALSE)="ND",NA(),VLOOKUP($B77,'30 Year Treasuries Daily'!$A$7:$B$10118,2,FALSE))</f>
        <v>6.31</v>
      </c>
    </row>
    <row r="78" spans="2:5">
      <c r="B78" s="52">
        <v>34199</v>
      </c>
      <c r="C78">
        <f>VLOOKUP($B78,'Bloomberg Dow Jones Indices'!$G$6:$J$6000,2,FALSE)</f>
        <v>4.3879999999999999</v>
      </c>
      <c r="D78">
        <f>VLOOKUP(B78,'Bloomberg Dow Jones Indices'!$I$6:$J$6000,2,0)</f>
        <v>2.5674000000000001</v>
      </c>
      <c r="E78">
        <f>IF(VLOOKUP($B78,'30 Year Treasuries Daily'!$A$7:$B$10118,2,FALSE)="ND",NA(),VLOOKUP($B78,'30 Year Treasuries Daily'!$A$7:$B$10118,2,FALSE))</f>
        <v>6.26</v>
      </c>
    </row>
    <row r="79" spans="2:5">
      <c r="B79" s="52">
        <v>34200</v>
      </c>
      <c r="C79">
        <f>VLOOKUP($B79,'Bloomberg Dow Jones Indices'!$G$6:$J$6000,2,FALSE)</f>
        <v>4.4352999999999998</v>
      </c>
      <c r="D79">
        <f>VLOOKUP(B79,'Bloomberg Dow Jones Indices'!$I$6:$J$6000,2,0)</f>
        <v>2.5621999999999998</v>
      </c>
      <c r="E79">
        <f>IF(VLOOKUP($B79,'30 Year Treasuries Daily'!$A$7:$B$10118,2,FALSE)="ND",NA(),VLOOKUP($B79,'30 Year Treasuries Daily'!$A$7:$B$10118,2,FALSE))</f>
        <v>6.21</v>
      </c>
    </row>
    <row r="80" spans="2:5">
      <c r="B80" s="52">
        <v>34201</v>
      </c>
      <c r="C80">
        <f>VLOOKUP($B80,'Bloomberg Dow Jones Indices'!$G$6:$J$6000,2,FALSE)</f>
        <v>4.3838999999999997</v>
      </c>
      <c r="D80">
        <f>VLOOKUP(B80,'Bloomberg Dow Jones Indices'!$I$6:$J$6000,2,0)</f>
        <v>2.5598999999999998</v>
      </c>
      <c r="E80">
        <f>IF(VLOOKUP($B80,'30 Year Treasuries Daily'!$A$7:$B$10118,2,FALSE)="ND",NA(),VLOOKUP($B80,'30 Year Treasuries Daily'!$A$7:$B$10118,2,FALSE))</f>
        <v>6.22</v>
      </c>
    </row>
    <row r="81" spans="2:5">
      <c r="B81" s="52">
        <v>34204</v>
      </c>
      <c r="C81">
        <f>VLOOKUP($B81,'Bloomberg Dow Jones Indices'!$G$6:$J$6000,2,FALSE)</f>
        <v>4.4055</v>
      </c>
      <c r="D81">
        <f>VLOOKUP(B81,'Bloomberg Dow Jones Indices'!$I$6:$J$6000,2,0)</f>
        <v>2.5666000000000002</v>
      </c>
      <c r="E81">
        <f>IF(VLOOKUP($B81,'30 Year Treasuries Daily'!$A$7:$B$10118,2,FALSE)="ND",NA(),VLOOKUP($B81,'30 Year Treasuries Daily'!$A$7:$B$10118,2,FALSE))</f>
        <v>6.22</v>
      </c>
    </row>
    <row r="82" spans="2:5">
      <c r="B82" s="52">
        <v>34205</v>
      </c>
      <c r="C82">
        <f>VLOOKUP($B82,'Bloomberg Dow Jones Indices'!$G$6:$J$6000,2,FALSE)</f>
        <v>4.3632999999999997</v>
      </c>
      <c r="D82">
        <f>VLOOKUP(B82,'Bloomberg Dow Jones Indices'!$I$6:$J$6000,2,0)</f>
        <v>2.5434000000000001</v>
      </c>
      <c r="E82">
        <f>IF(VLOOKUP($B82,'30 Year Treasuries Daily'!$A$7:$B$10118,2,FALSE)="ND",NA(),VLOOKUP($B82,'30 Year Treasuries Daily'!$A$7:$B$10118,2,FALSE))</f>
        <v>6.2</v>
      </c>
    </row>
    <row r="83" spans="2:5">
      <c r="B83" s="52">
        <v>34206</v>
      </c>
      <c r="C83">
        <f>VLOOKUP($B83,'Bloomberg Dow Jones Indices'!$G$6:$J$6000,2,FALSE)</f>
        <v>4.3350999999999997</v>
      </c>
      <c r="D83">
        <f>VLOOKUP(B83,'Bloomberg Dow Jones Indices'!$I$6:$J$6000,2,0)</f>
        <v>2.5345</v>
      </c>
      <c r="E83">
        <f>IF(VLOOKUP($B83,'30 Year Treasuries Daily'!$A$7:$B$10118,2,FALSE)="ND",NA(),VLOOKUP($B83,'30 Year Treasuries Daily'!$A$7:$B$10118,2,FALSE))</f>
        <v>6.18</v>
      </c>
    </row>
    <row r="84" spans="2:5">
      <c r="B84" s="52">
        <v>34207</v>
      </c>
      <c r="C84">
        <f>VLOOKUP($B84,'Bloomberg Dow Jones Indices'!$G$6:$J$6000,2,FALSE)</f>
        <v>4.3316999999999997</v>
      </c>
      <c r="D84">
        <f>VLOOKUP(B84,'Bloomberg Dow Jones Indices'!$I$6:$J$6000,2,0)</f>
        <v>2.5371999999999999</v>
      </c>
      <c r="E84">
        <f>IF(VLOOKUP($B84,'30 Year Treasuries Daily'!$A$7:$B$10118,2,FALSE)="ND",NA(),VLOOKUP($B84,'30 Year Treasuries Daily'!$A$7:$B$10118,2,FALSE))</f>
        <v>6.09</v>
      </c>
    </row>
    <row r="85" spans="2:5">
      <c r="B85" s="52">
        <v>34208</v>
      </c>
      <c r="C85">
        <f>VLOOKUP($B85,'Bloomberg Dow Jones Indices'!$G$6:$J$6000,2,FALSE)</f>
        <v>4.3429000000000002</v>
      </c>
      <c r="D85">
        <f>VLOOKUP(B85,'Bloomberg Dow Jones Indices'!$I$6:$J$6000,2,0)</f>
        <v>2.5417999999999998</v>
      </c>
      <c r="E85">
        <f>IF(VLOOKUP($B85,'30 Year Treasuries Daily'!$A$7:$B$10118,2,FALSE)="ND",NA(),VLOOKUP($B85,'30 Year Treasuries Daily'!$A$7:$B$10118,2,FALSE))</f>
        <v>6.13</v>
      </c>
    </row>
    <row r="86" spans="2:5">
      <c r="B86" s="52">
        <v>34211</v>
      </c>
      <c r="C86">
        <f>VLOOKUP($B86,'Bloomberg Dow Jones Indices'!$G$6:$J$6000,2,FALSE)</f>
        <v>4.3239000000000001</v>
      </c>
      <c r="D86">
        <f>VLOOKUP(B86,'Bloomberg Dow Jones Indices'!$I$6:$J$6000,2,0)</f>
        <v>2.5423</v>
      </c>
      <c r="E86">
        <f>IF(VLOOKUP($B86,'30 Year Treasuries Daily'!$A$7:$B$10118,2,FALSE)="ND",NA(),VLOOKUP($B86,'30 Year Treasuries Daily'!$A$7:$B$10118,2,FALSE))</f>
        <v>6.12</v>
      </c>
    </row>
    <row r="87" spans="2:5">
      <c r="B87" s="52">
        <v>34212</v>
      </c>
      <c r="C87">
        <f>VLOOKUP($B87,'Bloomberg Dow Jones Indices'!$G$6:$J$6000,2,FALSE)</f>
        <v>4.3898999999999999</v>
      </c>
      <c r="D87">
        <f>VLOOKUP(B87,'Bloomberg Dow Jones Indices'!$I$6:$J$6000,2,0)</f>
        <v>2.5232999999999999</v>
      </c>
      <c r="E87">
        <f>IF(VLOOKUP($B87,'30 Year Treasuries Daily'!$A$7:$B$10118,2,FALSE)="ND",NA(),VLOOKUP($B87,'30 Year Treasuries Daily'!$A$7:$B$10118,2,FALSE))</f>
        <v>6.09</v>
      </c>
    </row>
    <row r="88" spans="2:5">
      <c r="B88" s="52">
        <v>34213</v>
      </c>
      <c r="C88">
        <f>VLOOKUP($B88,'Bloomberg Dow Jones Indices'!$G$6:$J$6000,2,FALSE)</f>
        <v>4.3228</v>
      </c>
      <c r="D88">
        <f>VLOOKUP(B88,'Bloomberg Dow Jones Indices'!$I$6:$J$6000,2,0)</f>
        <v>2.5258000000000003</v>
      </c>
      <c r="E88">
        <f>IF(VLOOKUP($B88,'30 Year Treasuries Daily'!$A$7:$B$10118,2,FALSE)="ND",NA(),VLOOKUP($B88,'30 Year Treasuries Daily'!$A$7:$B$10118,2,FALSE))</f>
        <v>6.09</v>
      </c>
    </row>
    <row r="89" spans="2:5">
      <c r="B89" s="52">
        <v>34214</v>
      </c>
      <c r="C89">
        <f>VLOOKUP($B89,'Bloomberg Dow Jones Indices'!$G$6:$J$6000,2,FALSE)</f>
        <v>4.3371000000000004</v>
      </c>
      <c r="D89">
        <f>VLOOKUP(B89,'Bloomberg Dow Jones Indices'!$I$6:$J$6000,2,0)</f>
        <v>2.5582000000000003</v>
      </c>
      <c r="E89">
        <f>IF(VLOOKUP($B89,'30 Year Treasuries Daily'!$A$7:$B$10118,2,FALSE)="ND",NA(),VLOOKUP($B89,'30 Year Treasuries Daily'!$A$7:$B$10118,2,FALSE))</f>
        <v>6.04</v>
      </c>
    </row>
    <row r="90" spans="2:5">
      <c r="B90" s="52">
        <v>34215</v>
      </c>
      <c r="C90">
        <f>VLOOKUP($B90,'Bloomberg Dow Jones Indices'!$G$6:$J$6000,2,FALSE)</f>
        <v>4.3213999999999997</v>
      </c>
      <c r="D90">
        <f>VLOOKUP(B90,'Bloomberg Dow Jones Indices'!$I$6:$J$6000,2,0)</f>
        <v>2.5526999999999997</v>
      </c>
      <c r="E90">
        <f>IF(VLOOKUP($B90,'30 Year Treasuries Daily'!$A$7:$B$10118,2,FALSE)="ND",NA(),VLOOKUP($B90,'30 Year Treasuries Daily'!$A$7:$B$10118,2,FALSE))</f>
        <v>5.95</v>
      </c>
    </row>
    <row r="91" spans="2:5">
      <c r="B91" s="52">
        <v>34219</v>
      </c>
      <c r="C91">
        <f>VLOOKUP($B91,'Bloomberg Dow Jones Indices'!$G$6:$J$6000,2,FALSE)</f>
        <v>4.3159000000000001</v>
      </c>
      <c r="D91">
        <f>VLOOKUP(B91,'Bloomberg Dow Jones Indices'!$I$6:$J$6000,2,0)</f>
        <v>2.5716999999999999</v>
      </c>
      <c r="E91">
        <f>IF(VLOOKUP($B91,'30 Year Treasuries Daily'!$A$7:$B$10118,2,FALSE)="ND",NA(),VLOOKUP($B91,'30 Year Treasuries Daily'!$A$7:$B$10118,2,FALSE))</f>
        <v>5.88</v>
      </c>
    </row>
    <row r="92" spans="2:5">
      <c r="B92" s="52">
        <v>34220</v>
      </c>
      <c r="C92">
        <f>VLOOKUP($B92,'Bloomberg Dow Jones Indices'!$G$6:$J$6000,2,FALSE)</f>
        <v>4.3136999999999999</v>
      </c>
      <c r="D92">
        <f>VLOOKUP(B92,'Bloomberg Dow Jones Indices'!$I$6:$J$6000,2,0)</f>
        <v>2.5846999999999998</v>
      </c>
      <c r="E92">
        <f>IF(VLOOKUP($B92,'30 Year Treasuries Daily'!$A$7:$B$10118,2,FALSE)="ND",NA(),VLOOKUP($B92,'30 Year Treasuries Daily'!$A$7:$B$10118,2,FALSE))</f>
        <v>5.86</v>
      </c>
    </row>
    <row r="93" spans="2:5">
      <c r="B93" s="52">
        <v>34221</v>
      </c>
      <c r="C93">
        <f>VLOOKUP($B93,'Bloomberg Dow Jones Indices'!$G$6:$J$6000,2,FALSE)</f>
        <v>4.3372999999999999</v>
      </c>
      <c r="D93">
        <f>VLOOKUP(B93,'Bloomberg Dow Jones Indices'!$I$6:$J$6000,2,0)</f>
        <v>2.5864000000000003</v>
      </c>
      <c r="E93">
        <f>IF(VLOOKUP($B93,'30 Year Treasuries Daily'!$A$7:$B$10118,2,FALSE)="ND",NA(),VLOOKUP($B93,'30 Year Treasuries Daily'!$A$7:$B$10118,2,FALSE))</f>
        <v>5.96</v>
      </c>
    </row>
    <row r="94" spans="2:5">
      <c r="B94" s="52">
        <v>34222</v>
      </c>
      <c r="C94">
        <f>VLOOKUP($B94,'Bloomberg Dow Jones Indices'!$G$6:$J$6000,2,FALSE)</f>
        <v>4.3028000000000004</v>
      </c>
      <c r="D94">
        <f>VLOOKUP(B94,'Bloomberg Dow Jones Indices'!$I$6:$J$6000,2,0)</f>
        <v>2.5634000000000001</v>
      </c>
      <c r="E94">
        <f>IF(VLOOKUP($B94,'30 Year Treasuries Daily'!$A$7:$B$10118,2,FALSE)="ND",NA(),VLOOKUP($B94,'30 Year Treasuries Daily'!$A$7:$B$10118,2,FALSE))</f>
        <v>5.89</v>
      </c>
    </row>
    <row r="95" spans="2:5">
      <c r="B95" s="52">
        <v>34225</v>
      </c>
      <c r="C95">
        <f>VLOOKUP($B95,'Bloomberg Dow Jones Indices'!$G$6:$J$6000,2,FALSE)</f>
        <v>4.2961</v>
      </c>
      <c r="D95">
        <f>VLOOKUP(B95,'Bloomberg Dow Jones Indices'!$I$6:$J$6000,2,0)</f>
        <v>2.5545</v>
      </c>
      <c r="E95">
        <f>IF(VLOOKUP($B95,'30 Year Treasuries Daily'!$A$7:$B$10118,2,FALSE)="ND",NA(),VLOOKUP($B95,'30 Year Treasuries Daily'!$A$7:$B$10118,2,FALSE))</f>
        <v>5.86</v>
      </c>
    </row>
    <row r="96" spans="2:5">
      <c r="B96" s="52">
        <v>34226</v>
      </c>
      <c r="C96">
        <f>VLOOKUP($B96,'Bloomberg Dow Jones Indices'!$G$6:$J$6000,2,FALSE)</f>
        <v>4.3182999999999998</v>
      </c>
      <c r="D96">
        <f>VLOOKUP(B96,'Bloomberg Dow Jones Indices'!$I$6:$J$6000,2,0)</f>
        <v>2.6499000000000001</v>
      </c>
      <c r="E96">
        <f>IF(VLOOKUP($B96,'30 Year Treasuries Daily'!$A$7:$B$10118,2,FALSE)="ND",NA(),VLOOKUP($B96,'30 Year Treasuries Daily'!$A$7:$B$10118,2,FALSE))</f>
        <v>5.97</v>
      </c>
    </row>
    <row r="97" spans="2:5">
      <c r="B97" s="52">
        <v>34227</v>
      </c>
      <c r="C97">
        <f>VLOOKUP($B97,'Bloomberg Dow Jones Indices'!$G$6:$J$6000,2,FALSE)</f>
        <v>4.3295000000000003</v>
      </c>
      <c r="D97">
        <f>VLOOKUP(B97,'Bloomberg Dow Jones Indices'!$I$6:$J$6000,2,0)</f>
        <v>2.5624000000000002</v>
      </c>
      <c r="E97">
        <f>IF(VLOOKUP($B97,'30 Year Treasuries Daily'!$A$7:$B$10118,2,FALSE)="ND",NA(),VLOOKUP($B97,'30 Year Treasuries Daily'!$A$7:$B$10118,2,FALSE))</f>
        <v>6</v>
      </c>
    </row>
    <row r="98" spans="2:5">
      <c r="B98" s="52">
        <v>34228</v>
      </c>
      <c r="C98">
        <f>VLOOKUP($B98,'Bloomberg Dow Jones Indices'!$G$6:$J$6000,2,FALSE)</f>
        <v>4.3338999999999999</v>
      </c>
      <c r="D98">
        <f>VLOOKUP(B98,'Bloomberg Dow Jones Indices'!$I$6:$J$6000,2,0)</f>
        <v>2.5686999999999998</v>
      </c>
      <c r="E98">
        <f>IF(VLOOKUP($B98,'30 Year Treasuries Daily'!$A$7:$B$10118,2,FALSE)="ND",NA(),VLOOKUP($B98,'30 Year Treasuries Daily'!$A$7:$B$10118,2,FALSE))</f>
        <v>6.01</v>
      </c>
    </row>
    <row r="99" spans="2:5">
      <c r="B99" s="52">
        <v>34229</v>
      </c>
      <c r="C99">
        <f>VLOOKUP($B99,'Bloomberg Dow Jones Indices'!$G$6:$J$6000,2,FALSE)</f>
        <v>4.3372999999999999</v>
      </c>
      <c r="D99">
        <f>VLOOKUP(B99,'Bloomberg Dow Jones Indices'!$I$6:$J$6000,2,0)</f>
        <v>2.5777999999999999</v>
      </c>
      <c r="E99">
        <f>IF(VLOOKUP($B99,'30 Year Treasuries Daily'!$A$7:$B$10118,2,FALSE)="ND",NA(),VLOOKUP($B99,'30 Year Treasuries Daily'!$A$7:$B$10118,2,FALSE))</f>
        <v>6.04</v>
      </c>
    </row>
    <row r="100" spans="2:5">
      <c r="B100" s="52">
        <v>34232</v>
      </c>
      <c r="C100">
        <f>VLOOKUP($B100,'Bloomberg Dow Jones Indices'!$G$6:$J$6000,2,FALSE)</f>
        <v>4.3600000000000003</v>
      </c>
      <c r="D100">
        <f>VLOOKUP(B100,'Bloomberg Dow Jones Indices'!$I$6:$J$6000,2,0)</f>
        <v>2.6120999999999999</v>
      </c>
      <c r="E100">
        <f>IF(VLOOKUP($B100,'30 Year Treasuries Daily'!$A$7:$B$10118,2,FALSE)="ND",NA(),VLOOKUP($B100,'30 Year Treasuries Daily'!$A$7:$B$10118,2,FALSE))</f>
        <v>6.08</v>
      </c>
    </row>
    <row r="101" spans="2:5">
      <c r="B101" s="52">
        <v>34233</v>
      </c>
      <c r="C101">
        <f>VLOOKUP($B101,'Bloomberg Dow Jones Indices'!$G$6:$J$6000,2,FALSE)</f>
        <v>4.3861999999999997</v>
      </c>
      <c r="D101">
        <f>VLOOKUP(B101,'Bloomberg Dow Jones Indices'!$I$6:$J$6000,2,0)</f>
        <v>2.6335999999999999</v>
      </c>
      <c r="E101">
        <f>IF(VLOOKUP($B101,'30 Year Treasuries Daily'!$A$7:$B$10118,2,FALSE)="ND",NA(),VLOOKUP($B101,'30 Year Treasuries Daily'!$A$7:$B$10118,2,FALSE))</f>
        <v>6.14</v>
      </c>
    </row>
    <row r="102" spans="2:5">
      <c r="B102" s="52">
        <v>34234</v>
      </c>
      <c r="C102">
        <f>VLOOKUP($B102,'Bloomberg Dow Jones Indices'!$G$6:$J$6000,2,FALSE)</f>
        <v>4.3829000000000002</v>
      </c>
      <c r="D102">
        <f>VLOOKUP(B102,'Bloomberg Dow Jones Indices'!$I$6:$J$6000,2,0)</f>
        <v>2.6263999999999998</v>
      </c>
      <c r="E102">
        <f>IF(VLOOKUP($B102,'30 Year Treasuries Daily'!$A$7:$B$10118,2,FALSE)="ND",NA(),VLOOKUP($B102,'30 Year Treasuries Daily'!$A$7:$B$10118,2,FALSE))</f>
        <v>6.1</v>
      </c>
    </row>
    <row r="103" spans="2:5">
      <c r="B103" s="52">
        <v>34235</v>
      </c>
      <c r="C103">
        <f>VLOOKUP($B103,'Bloomberg Dow Jones Indices'!$G$6:$J$6000,2,FALSE)</f>
        <v>4.4164000000000003</v>
      </c>
      <c r="D103">
        <f>VLOOKUP(B103,'Bloomberg Dow Jones Indices'!$I$6:$J$6000,2,0)</f>
        <v>2.6318000000000001</v>
      </c>
      <c r="E103">
        <f>IF(VLOOKUP($B103,'30 Year Treasuries Daily'!$A$7:$B$10118,2,FALSE)="ND",NA(),VLOOKUP($B103,'30 Year Treasuries Daily'!$A$7:$B$10118,2,FALSE))</f>
        <v>6.06</v>
      </c>
    </row>
    <row r="104" spans="2:5">
      <c r="B104" s="52">
        <v>34236</v>
      </c>
      <c r="C104">
        <f>VLOOKUP($B104,'Bloomberg Dow Jones Indices'!$G$6:$J$6000,2,FALSE)</f>
        <v>4.4351000000000003</v>
      </c>
      <c r="D104">
        <f>VLOOKUP(B104,'Bloomberg Dow Jones Indices'!$I$6:$J$6000,2,0)</f>
        <v>2.6292999999999997</v>
      </c>
      <c r="E104">
        <f>IF(VLOOKUP($B104,'30 Year Treasuries Daily'!$A$7:$B$10118,2,FALSE)="ND",NA(),VLOOKUP($B104,'30 Year Treasuries Daily'!$A$7:$B$10118,2,FALSE))</f>
        <v>6.06</v>
      </c>
    </row>
    <row r="105" spans="2:5">
      <c r="B105" s="52">
        <v>34239</v>
      </c>
      <c r="C105">
        <f>VLOOKUP($B105,'Bloomberg Dow Jones Indices'!$G$6:$J$6000,2,FALSE)</f>
        <v>4.3967000000000001</v>
      </c>
      <c r="D105">
        <f>VLOOKUP(B105,'Bloomberg Dow Jones Indices'!$I$6:$J$6000,2,0)</f>
        <v>2.6111</v>
      </c>
      <c r="E105">
        <f>IF(VLOOKUP($B105,'30 Year Treasuries Daily'!$A$7:$B$10118,2,FALSE)="ND",NA(),VLOOKUP($B105,'30 Year Treasuries Daily'!$A$7:$B$10118,2,FALSE))</f>
        <v>5.97</v>
      </c>
    </row>
    <row r="106" spans="2:5">
      <c r="B106" s="52">
        <v>34240</v>
      </c>
      <c r="C106">
        <f>VLOOKUP($B106,'Bloomberg Dow Jones Indices'!$G$6:$J$6000,2,FALSE)</f>
        <v>4.3838999999999997</v>
      </c>
      <c r="D106">
        <f>VLOOKUP(B106,'Bloomberg Dow Jones Indices'!$I$6:$J$6000,2,0)</f>
        <v>2.6008</v>
      </c>
      <c r="E106">
        <f>IF(VLOOKUP($B106,'30 Year Treasuries Daily'!$A$7:$B$10118,2,FALSE)="ND",NA(),VLOOKUP($B106,'30 Year Treasuries Daily'!$A$7:$B$10118,2,FALSE))</f>
        <v>5.94</v>
      </c>
    </row>
    <row r="107" spans="2:5">
      <c r="B107" s="52">
        <v>34241</v>
      </c>
      <c r="C107">
        <f>VLOOKUP($B107,'Bloomberg Dow Jones Indices'!$G$6:$J$6000,2,FALSE)</f>
        <v>4.4141000000000004</v>
      </c>
      <c r="D107">
        <f>VLOOKUP(B107,'Bloomberg Dow Jones Indices'!$I$6:$J$6000,2,0)</f>
        <v>2.6006</v>
      </c>
      <c r="E107">
        <f>IF(VLOOKUP($B107,'30 Year Treasuries Daily'!$A$7:$B$10118,2,FALSE)="ND",NA(),VLOOKUP($B107,'30 Year Treasuries Daily'!$A$7:$B$10118,2,FALSE))</f>
        <v>6</v>
      </c>
    </row>
    <row r="108" spans="2:5">
      <c r="B108" s="52">
        <v>34242</v>
      </c>
      <c r="C108">
        <f>VLOOKUP($B108,'Bloomberg Dow Jones Indices'!$G$6:$J$6000,2,FALSE)</f>
        <v>4.4118000000000004</v>
      </c>
      <c r="D108">
        <f>VLOOKUP(B108,'Bloomberg Dow Jones Indices'!$I$6:$J$6000,2,0)</f>
        <v>2.6086999999999998</v>
      </c>
      <c r="E108">
        <f>IF(VLOOKUP($B108,'30 Year Treasuries Daily'!$A$7:$B$10118,2,FALSE)="ND",NA(),VLOOKUP($B108,'30 Year Treasuries Daily'!$A$7:$B$10118,2,FALSE))</f>
        <v>6.04</v>
      </c>
    </row>
    <row r="109" spans="2:5">
      <c r="B109" s="52">
        <v>34243</v>
      </c>
      <c r="C109">
        <f>VLOOKUP($B109,'Bloomberg Dow Jones Indices'!$G$6:$J$6000,2,FALSE)</f>
        <v>4.4187000000000003</v>
      </c>
      <c r="D109">
        <f>VLOOKUP(B109,'Bloomberg Dow Jones Indices'!$I$6:$J$6000,2,0)</f>
        <v>2.5897999999999999</v>
      </c>
      <c r="E109">
        <f>IF(VLOOKUP($B109,'30 Year Treasuries Daily'!$A$7:$B$10118,2,FALSE)="ND",NA(),VLOOKUP($B109,'30 Year Treasuries Daily'!$A$7:$B$10118,2,FALSE))</f>
        <v>5.98</v>
      </c>
    </row>
    <row r="110" spans="2:5">
      <c r="B110" s="52">
        <v>34246</v>
      </c>
      <c r="C110">
        <f>VLOOKUP($B110,'Bloomberg Dow Jones Indices'!$G$6:$J$6000,2,FALSE)</f>
        <v>4.4516999999999998</v>
      </c>
      <c r="D110">
        <f>VLOOKUP(B110,'Bloomberg Dow Jones Indices'!$I$6:$J$6000,2,0)</f>
        <v>2.63</v>
      </c>
      <c r="E110">
        <f>IF(VLOOKUP($B110,'30 Year Treasuries Daily'!$A$7:$B$10118,2,FALSE)="ND",NA(),VLOOKUP($B110,'30 Year Treasuries Daily'!$A$7:$B$10118,2,FALSE))</f>
        <v>5.99</v>
      </c>
    </row>
    <row r="111" spans="2:5">
      <c r="B111" s="52">
        <v>34247</v>
      </c>
      <c r="C111">
        <f>VLOOKUP($B111,'Bloomberg Dow Jones Indices'!$G$6:$J$6000,2,FALSE)</f>
        <v>4.4766000000000004</v>
      </c>
      <c r="D111">
        <f>VLOOKUP(B111,'Bloomberg Dow Jones Indices'!$I$6:$J$6000,2,0)</f>
        <v>2.5952999999999999</v>
      </c>
      <c r="E111">
        <f>IF(VLOOKUP($B111,'30 Year Treasuries Daily'!$A$7:$B$10118,2,FALSE)="ND",NA(),VLOOKUP($B111,'30 Year Treasuries Daily'!$A$7:$B$10118,2,FALSE))</f>
        <v>6.01</v>
      </c>
    </row>
    <row r="112" spans="2:5">
      <c r="B112" s="52">
        <v>34248</v>
      </c>
      <c r="C112">
        <f>VLOOKUP($B112,'Bloomberg Dow Jones Indices'!$G$6:$J$6000,2,FALSE)</f>
        <v>4.4706000000000001</v>
      </c>
      <c r="D112">
        <f>VLOOKUP(B112,'Bloomberg Dow Jones Indices'!$I$6:$J$6000,2,0)</f>
        <v>2.5897999999999999</v>
      </c>
      <c r="E112">
        <f>IF(VLOOKUP($B112,'30 Year Treasuries Daily'!$A$7:$B$10118,2,FALSE)="ND",NA(),VLOOKUP($B112,'30 Year Treasuries Daily'!$A$7:$B$10118,2,FALSE))</f>
        <v>6.01</v>
      </c>
    </row>
    <row r="113" spans="2:5">
      <c r="B113" s="52">
        <v>34249</v>
      </c>
      <c r="C113">
        <f>VLOOKUP($B113,'Bloomberg Dow Jones Indices'!$G$6:$J$6000,2,FALSE)</f>
        <v>4.5007999999999999</v>
      </c>
      <c r="D113">
        <f>VLOOKUP(B113,'Bloomberg Dow Jones Indices'!$I$6:$J$6000,2,0)</f>
        <v>2.6009000000000002</v>
      </c>
      <c r="E113">
        <f>IF(VLOOKUP($B113,'30 Year Treasuries Daily'!$A$7:$B$10118,2,FALSE)="ND",NA(),VLOOKUP($B113,'30 Year Treasuries Daily'!$A$7:$B$10118,2,FALSE))</f>
        <v>6.01</v>
      </c>
    </row>
    <row r="114" spans="2:5">
      <c r="B114" s="52">
        <v>34250</v>
      </c>
      <c r="C114">
        <f>VLOOKUP($B114,'Bloomberg Dow Jones Indices'!$G$6:$J$6000,2,FALSE)</f>
        <v>4.5202999999999998</v>
      </c>
      <c r="D114">
        <f>VLOOKUP(B114,'Bloomberg Dow Jones Indices'!$I$6:$J$6000,2,0)</f>
        <v>2.6000999999999999</v>
      </c>
      <c r="E114">
        <f>IF(VLOOKUP($B114,'30 Year Treasuries Daily'!$A$7:$B$10118,2,FALSE)="ND",NA(),VLOOKUP($B114,'30 Year Treasuries Daily'!$A$7:$B$10118,2,FALSE))</f>
        <v>5.92</v>
      </c>
    </row>
    <row r="115" spans="2:5">
      <c r="B115" s="52">
        <v>34253</v>
      </c>
      <c r="C115">
        <f>VLOOKUP($B115,'Bloomberg Dow Jones Indices'!$G$6:$J$6000,2,FALSE)</f>
        <v>4.5312999999999999</v>
      </c>
      <c r="D115">
        <f>VLOOKUP(B115,'Bloomberg Dow Jones Indices'!$I$6:$J$6000,2,0)</f>
        <v>2.5937999999999999</v>
      </c>
      <c r="E115" t="e">
        <f>IF(VLOOKUP($B115,'30 Year Treasuries Daily'!$A$7:$B$10118,2,FALSE)="ND",NA(),VLOOKUP($B115,'30 Year Treasuries Daily'!$A$7:$B$10118,2,FALSE))</f>
        <v>#N/A</v>
      </c>
    </row>
    <row r="116" spans="2:5">
      <c r="B116" s="52">
        <v>34254</v>
      </c>
      <c r="C116">
        <f>VLOOKUP($B116,'Bloomberg Dow Jones Indices'!$G$6:$J$6000,2,FALSE)</f>
        <v>4.5585000000000004</v>
      </c>
      <c r="D116">
        <f>VLOOKUP(B116,'Bloomberg Dow Jones Indices'!$I$6:$J$6000,2,0)</f>
        <v>2.5939999999999999</v>
      </c>
      <c r="E116">
        <f>IF(VLOOKUP($B116,'30 Year Treasuries Daily'!$A$7:$B$10118,2,FALSE)="ND",NA(),VLOOKUP($B116,'30 Year Treasuries Daily'!$A$7:$B$10118,2,FALSE))</f>
        <v>5.92</v>
      </c>
    </row>
    <row r="117" spans="2:5">
      <c r="B117" s="52">
        <v>34255</v>
      </c>
      <c r="C117">
        <f>VLOOKUP($B117,'Bloomberg Dow Jones Indices'!$G$6:$J$6000,2,FALSE)</f>
        <v>4.5822000000000003</v>
      </c>
      <c r="D117">
        <f>VLOOKUP(B117,'Bloomberg Dow Jones Indices'!$I$6:$J$6000,2,0)</f>
        <v>2.5867</v>
      </c>
      <c r="E117">
        <f>IF(VLOOKUP($B117,'30 Year Treasuries Daily'!$A$7:$B$10118,2,FALSE)="ND",NA(),VLOOKUP($B117,'30 Year Treasuries Daily'!$A$7:$B$10118,2,FALSE))</f>
        <v>5.92</v>
      </c>
    </row>
    <row r="118" spans="2:5">
      <c r="B118" s="52">
        <v>34256</v>
      </c>
      <c r="C118">
        <f>VLOOKUP($B118,'Bloomberg Dow Jones Indices'!$G$6:$J$6000,2,FALSE)</f>
        <v>4.5251999999999999</v>
      </c>
      <c r="D118">
        <f>VLOOKUP(B118,'Bloomberg Dow Jones Indices'!$I$6:$J$6000,2,0)</f>
        <v>2.5735999999999999</v>
      </c>
      <c r="E118">
        <f>IF(VLOOKUP($B118,'30 Year Treasuries Daily'!$A$7:$B$10118,2,FALSE)="ND",NA(),VLOOKUP($B118,'30 Year Treasuries Daily'!$A$7:$B$10118,2,FALSE))</f>
        <v>5.86</v>
      </c>
    </row>
    <row r="119" spans="2:5">
      <c r="B119" s="52">
        <v>34257</v>
      </c>
      <c r="C119">
        <f>VLOOKUP($B119,'Bloomberg Dow Jones Indices'!$G$6:$J$6000,2,FALSE)</f>
        <v>4.4790000000000001</v>
      </c>
      <c r="D119">
        <f>VLOOKUP(B119,'Bloomberg Dow Jones Indices'!$I$6:$J$6000,2,0)</f>
        <v>2.5678000000000001</v>
      </c>
      <c r="E119">
        <f>IF(VLOOKUP($B119,'30 Year Treasuries Daily'!$A$7:$B$10118,2,FALSE)="ND",NA(),VLOOKUP($B119,'30 Year Treasuries Daily'!$A$7:$B$10118,2,FALSE))</f>
        <v>5.78</v>
      </c>
    </row>
    <row r="120" spans="2:5">
      <c r="B120" s="52">
        <v>34260</v>
      </c>
      <c r="C120">
        <f>VLOOKUP($B120,'Bloomberg Dow Jones Indices'!$G$6:$J$6000,2,FALSE)</f>
        <v>4.5190000000000001</v>
      </c>
      <c r="D120">
        <f>VLOOKUP(B120,'Bloomberg Dow Jones Indices'!$I$6:$J$6000,2,0)</f>
        <v>2.5695000000000001</v>
      </c>
      <c r="E120">
        <f>IF(VLOOKUP($B120,'30 Year Treasuries Daily'!$A$7:$B$10118,2,FALSE)="ND",NA(),VLOOKUP($B120,'30 Year Treasuries Daily'!$A$7:$B$10118,2,FALSE))</f>
        <v>5.85</v>
      </c>
    </row>
    <row r="121" spans="2:5">
      <c r="B121" s="52">
        <v>34261</v>
      </c>
      <c r="C121">
        <f>VLOOKUP($B121,'Bloomberg Dow Jones Indices'!$G$6:$J$6000,2,FALSE)</f>
        <v>4.53</v>
      </c>
      <c r="D121">
        <f>VLOOKUP(B121,'Bloomberg Dow Jones Indices'!$I$6:$J$6000,2,0)</f>
        <v>2.5676000000000001</v>
      </c>
      <c r="E121">
        <f>IF(VLOOKUP($B121,'30 Year Treasuries Daily'!$A$7:$B$10118,2,FALSE)="ND",NA(),VLOOKUP($B121,'30 Year Treasuries Daily'!$A$7:$B$10118,2,FALSE))</f>
        <v>5.85</v>
      </c>
    </row>
    <row r="122" spans="2:5">
      <c r="B122" s="52">
        <v>34262</v>
      </c>
      <c r="C122">
        <f>VLOOKUP($B122,'Bloomberg Dow Jones Indices'!$G$6:$J$6000,2,FALSE)</f>
        <v>4.53</v>
      </c>
      <c r="D122">
        <f>VLOOKUP(B122,'Bloomberg Dow Jones Indices'!$I$6:$J$6000,2,0)</f>
        <v>2.5582000000000003</v>
      </c>
      <c r="E122">
        <f>IF(VLOOKUP($B122,'30 Year Treasuries Daily'!$A$7:$B$10118,2,FALSE)="ND",NA(),VLOOKUP($B122,'30 Year Treasuries Daily'!$A$7:$B$10118,2,FALSE))</f>
        <v>5.83</v>
      </c>
    </row>
    <row r="123" spans="2:5">
      <c r="B123" s="52">
        <v>34263</v>
      </c>
      <c r="C123">
        <f>VLOOKUP($B123,'Bloomberg Dow Jones Indices'!$G$6:$J$6000,2,FALSE)</f>
        <v>4.5361000000000002</v>
      </c>
      <c r="D123">
        <f>VLOOKUP(B123,'Bloomberg Dow Jones Indices'!$I$6:$J$6000,2,0)</f>
        <v>2.5644999999999998</v>
      </c>
      <c r="E123">
        <f>IF(VLOOKUP($B123,'30 Year Treasuries Daily'!$A$7:$B$10118,2,FALSE)="ND",NA(),VLOOKUP($B123,'30 Year Treasuries Daily'!$A$7:$B$10118,2,FALSE))</f>
        <v>5.92</v>
      </c>
    </row>
    <row r="124" spans="2:5">
      <c r="B124" s="52">
        <v>34264</v>
      </c>
      <c r="C124">
        <f>VLOOKUP($B124,'Bloomberg Dow Jones Indices'!$G$6:$J$6000,2,FALSE)</f>
        <v>4.5822000000000003</v>
      </c>
      <c r="D124">
        <f>VLOOKUP(B124,'Bloomberg Dow Jones Indices'!$I$6:$J$6000,2,0)</f>
        <v>2.5552999999999999</v>
      </c>
      <c r="E124">
        <f>IF(VLOOKUP($B124,'30 Year Treasuries Daily'!$A$7:$B$10118,2,FALSE)="ND",NA(),VLOOKUP($B124,'30 Year Treasuries Daily'!$A$7:$B$10118,2,FALSE))</f>
        <v>5.98</v>
      </c>
    </row>
    <row r="125" spans="2:5">
      <c r="B125" s="52">
        <v>34267</v>
      </c>
      <c r="C125">
        <f>VLOOKUP($B125,'Bloomberg Dow Jones Indices'!$G$6:$J$6000,2,FALSE)</f>
        <v>4.6589999999999998</v>
      </c>
      <c r="D125">
        <f>VLOOKUP(B125,'Bloomberg Dow Jones Indices'!$I$6:$J$6000,2,0)</f>
        <v>2.5383</v>
      </c>
      <c r="E125">
        <f>IF(VLOOKUP($B125,'30 Year Treasuries Daily'!$A$7:$B$10118,2,FALSE)="ND",NA(),VLOOKUP($B125,'30 Year Treasuries Daily'!$A$7:$B$10118,2,FALSE))</f>
        <v>6.02</v>
      </c>
    </row>
    <row r="126" spans="2:5">
      <c r="B126" s="52">
        <v>34268</v>
      </c>
      <c r="C126">
        <f>VLOOKUP($B126,'Bloomberg Dow Jones Indices'!$G$6:$J$6000,2,FALSE)</f>
        <v>4.6905999999999999</v>
      </c>
      <c r="D126">
        <f>VLOOKUP(B126,'Bloomberg Dow Jones Indices'!$I$6:$J$6000,2,0)</f>
        <v>2.5390999999999999</v>
      </c>
      <c r="E126">
        <f>IF(VLOOKUP($B126,'30 Year Treasuries Daily'!$A$7:$B$10118,2,FALSE)="ND",NA(),VLOOKUP($B126,'30 Year Treasuries Daily'!$A$7:$B$10118,2,FALSE))</f>
        <v>6</v>
      </c>
    </row>
    <row r="127" spans="2:5">
      <c r="B127" s="52">
        <v>34269</v>
      </c>
      <c r="C127">
        <f>VLOOKUP($B127,'Bloomberg Dow Jones Indices'!$G$6:$J$6000,2,FALSE)</f>
        <v>4.6187000000000005</v>
      </c>
      <c r="D127">
        <f>VLOOKUP(B127,'Bloomberg Dow Jones Indices'!$I$6:$J$6000,2,0)</f>
        <v>2.5445000000000002</v>
      </c>
      <c r="E127">
        <f>IF(VLOOKUP($B127,'30 Year Treasuries Daily'!$A$7:$B$10118,2,FALSE)="ND",NA(),VLOOKUP($B127,'30 Year Treasuries Daily'!$A$7:$B$10118,2,FALSE))</f>
        <v>6</v>
      </c>
    </row>
    <row r="128" spans="2:5">
      <c r="B128" s="52">
        <v>34270</v>
      </c>
      <c r="C128">
        <f>VLOOKUP($B128,'Bloomberg Dow Jones Indices'!$G$6:$J$6000,2,FALSE)</f>
        <v>4.5933000000000002</v>
      </c>
      <c r="D128">
        <f>VLOOKUP(B128,'Bloomberg Dow Jones Indices'!$I$6:$J$6000,2,0)</f>
        <v>2.5285000000000002</v>
      </c>
      <c r="E128">
        <f>IF(VLOOKUP($B128,'30 Year Treasuries Daily'!$A$7:$B$10118,2,FALSE)="ND",NA(),VLOOKUP($B128,'30 Year Treasuries Daily'!$A$7:$B$10118,2,FALSE))</f>
        <v>5.97</v>
      </c>
    </row>
    <row r="129" spans="2:5">
      <c r="B129" s="52">
        <v>34271</v>
      </c>
      <c r="C129">
        <f>VLOOKUP($B129,'Bloomberg Dow Jones Indices'!$G$6:$J$6000,2,FALSE)</f>
        <v>4.5819999999999999</v>
      </c>
      <c r="D129">
        <f>VLOOKUP(B129,'Bloomberg Dow Jones Indices'!$I$6:$J$6000,2,0)</f>
        <v>2.5335000000000001</v>
      </c>
      <c r="E129">
        <f>IF(VLOOKUP($B129,'30 Year Treasuries Daily'!$A$7:$B$10118,2,FALSE)="ND",NA(),VLOOKUP($B129,'30 Year Treasuries Daily'!$A$7:$B$10118,2,FALSE))</f>
        <v>5.96</v>
      </c>
    </row>
    <row r="130" spans="2:5">
      <c r="B130" s="52">
        <v>34274</v>
      </c>
      <c r="C130">
        <f>VLOOKUP($B130,'Bloomberg Dow Jones Indices'!$G$6:$J$6000,2,FALSE)</f>
        <v>4.5743999999999998</v>
      </c>
      <c r="D130">
        <f>VLOOKUP(B130,'Bloomberg Dow Jones Indices'!$I$6:$J$6000,2,0)</f>
        <v>2.532</v>
      </c>
      <c r="E130">
        <f>IF(VLOOKUP($B130,'30 Year Treasuries Daily'!$A$7:$B$10118,2,FALSE)="ND",NA(),VLOOKUP($B130,'30 Year Treasuries Daily'!$A$7:$B$10118,2,FALSE))</f>
        <v>6.02</v>
      </c>
    </row>
    <row r="131" spans="2:5">
      <c r="B131" s="52">
        <v>34275</v>
      </c>
      <c r="C131">
        <f>VLOOKUP($B131,'Bloomberg Dow Jones Indices'!$G$6:$J$6000,2,FALSE)</f>
        <v>4.6379000000000001</v>
      </c>
      <c r="D131">
        <f>VLOOKUP(B131,'Bloomberg Dow Jones Indices'!$I$6:$J$6000,2,0)</f>
        <v>2.5246</v>
      </c>
      <c r="E131">
        <f>IF(VLOOKUP($B131,'30 Year Treasuries Daily'!$A$7:$B$10118,2,FALSE)="ND",NA(),VLOOKUP($B131,'30 Year Treasuries Daily'!$A$7:$B$10118,2,FALSE))</f>
        <v>6.07</v>
      </c>
    </row>
    <row r="132" spans="2:5">
      <c r="B132" s="52">
        <v>34276</v>
      </c>
      <c r="C132">
        <f>VLOOKUP($B132,'Bloomberg Dow Jones Indices'!$G$6:$J$6000,2,FALSE)</f>
        <v>4.7618</v>
      </c>
      <c r="D132">
        <f>VLOOKUP(B132,'Bloomberg Dow Jones Indices'!$I$6:$J$6000,2,0)</f>
        <v>2.5470000000000002</v>
      </c>
      <c r="E132">
        <f>IF(VLOOKUP($B132,'30 Year Treasuries Daily'!$A$7:$B$10118,2,FALSE)="ND",NA(),VLOOKUP($B132,'30 Year Treasuries Daily'!$A$7:$B$10118,2,FALSE))</f>
        <v>6.11</v>
      </c>
    </row>
    <row r="133" spans="2:5">
      <c r="B133" s="52">
        <v>34277</v>
      </c>
      <c r="C133">
        <f>VLOOKUP($B133,'Bloomberg Dow Jones Indices'!$G$6:$J$6000,2,FALSE)</f>
        <v>4.9318999999999997</v>
      </c>
      <c r="D133">
        <f>VLOOKUP(B133,'Bloomberg Dow Jones Indices'!$I$6:$J$6000,2,0)</f>
        <v>2.5815000000000001</v>
      </c>
      <c r="E133">
        <f>IF(VLOOKUP($B133,'30 Year Treasuries Daily'!$A$7:$B$10118,2,FALSE)="ND",NA(),VLOOKUP($B133,'30 Year Treasuries Daily'!$A$7:$B$10118,2,FALSE))</f>
        <v>6.19</v>
      </c>
    </row>
    <row r="134" spans="2:5">
      <c r="B134" s="52">
        <v>34278</v>
      </c>
      <c r="C134">
        <f>VLOOKUP($B134,'Bloomberg Dow Jones Indices'!$G$6:$J$6000,2,FALSE)</f>
        <v>4.9286000000000003</v>
      </c>
      <c r="D134">
        <f>VLOOKUP(B134,'Bloomberg Dow Jones Indices'!$I$6:$J$6000,2,0)</f>
        <v>2.5442999999999998</v>
      </c>
      <c r="E134">
        <f>IF(VLOOKUP($B134,'30 Year Treasuries Daily'!$A$7:$B$10118,2,FALSE)="ND",NA(),VLOOKUP($B134,'30 Year Treasuries Daily'!$A$7:$B$10118,2,FALSE))</f>
        <v>6.22</v>
      </c>
    </row>
    <row r="135" spans="2:5">
      <c r="B135" s="52">
        <v>34281</v>
      </c>
      <c r="C135">
        <f>VLOOKUP($B135,'Bloomberg Dow Jones Indices'!$G$6:$J$6000,2,FALSE)</f>
        <v>4.8738999999999999</v>
      </c>
      <c r="D135">
        <f>VLOOKUP(B135,'Bloomberg Dow Jones Indices'!$I$6:$J$6000,2,0)</f>
        <v>2.5240999999999998</v>
      </c>
      <c r="E135">
        <f>IF(VLOOKUP($B135,'30 Year Treasuries Daily'!$A$7:$B$10118,2,FALSE)="ND",NA(),VLOOKUP($B135,'30 Year Treasuries Daily'!$A$7:$B$10118,2,FALSE))</f>
        <v>6.22</v>
      </c>
    </row>
    <row r="136" spans="2:5">
      <c r="B136" s="52">
        <v>34282</v>
      </c>
      <c r="C136">
        <f>VLOOKUP($B136,'Bloomberg Dow Jones Indices'!$G$6:$J$6000,2,FALSE)</f>
        <v>4.9180999999999999</v>
      </c>
      <c r="D136">
        <f>VLOOKUP(B136,'Bloomberg Dow Jones Indices'!$I$6:$J$6000,2,0)</f>
        <v>2.5384000000000002</v>
      </c>
      <c r="E136">
        <f>IF(VLOOKUP($B136,'30 Year Treasuries Daily'!$A$7:$B$10118,2,FALSE)="ND",NA(),VLOOKUP($B136,'30 Year Treasuries Daily'!$A$7:$B$10118,2,FALSE))</f>
        <v>6.16</v>
      </c>
    </row>
    <row r="137" spans="2:5">
      <c r="B137" s="52">
        <v>34283</v>
      </c>
      <c r="C137">
        <f>VLOOKUP($B137,'Bloomberg Dow Jones Indices'!$G$6:$J$6000,2,FALSE)</f>
        <v>5.0298999999999996</v>
      </c>
      <c r="D137">
        <f>VLOOKUP(B137,'Bloomberg Dow Jones Indices'!$I$6:$J$6000,2,0)</f>
        <v>2.5144000000000002</v>
      </c>
      <c r="E137">
        <f>IF(VLOOKUP($B137,'30 Year Treasuries Daily'!$A$7:$B$10118,2,FALSE)="ND",NA(),VLOOKUP($B137,'30 Year Treasuries Daily'!$A$7:$B$10118,2,FALSE))</f>
        <v>6.21</v>
      </c>
    </row>
    <row r="138" spans="2:5">
      <c r="B138" s="52">
        <v>34284</v>
      </c>
      <c r="C138">
        <f>VLOOKUP($B138,'Bloomberg Dow Jones Indices'!$G$6:$J$6000,2,FALSE)</f>
        <v>5.0682999999999998</v>
      </c>
      <c r="D138">
        <f>VLOOKUP(B138,'Bloomberg Dow Jones Indices'!$I$6:$J$6000,2,0)</f>
        <v>2.5150999999999999</v>
      </c>
      <c r="E138" t="e">
        <f>IF(VLOOKUP($B138,'30 Year Treasuries Daily'!$A$7:$B$10118,2,FALSE)="ND",NA(),VLOOKUP($B138,'30 Year Treasuries Daily'!$A$7:$B$10118,2,FALSE))</f>
        <v>#N/A</v>
      </c>
    </row>
    <row r="139" spans="2:5">
      <c r="B139" s="52">
        <v>34285</v>
      </c>
      <c r="C139">
        <f>VLOOKUP($B139,'Bloomberg Dow Jones Indices'!$G$6:$J$6000,2,FALSE)</f>
        <v>4.9237000000000002</v>
      </c>
      <c r="D139">
        <f>VLOOKUP(B139,'Bloomberg Dow Jones Indices'!$I$6:$J$6000,2,0)</f>
        <v>2.5000999999999998</v>
      </c>
      <c r="E139">
        <f>IF(VLOOKUP($B139,'30 Year Treasuries Daily'!$A$7:$B$10118,2,FALSE)="ND",NA(),VLOOKUP($B139,'30 Year Treasuries Daily'!$A$7:$B$10118,2,FALSE))</f>
        <v>6.15</v>
      </c>
    </row>
    <row r="140" spans="2:5">
      <c r="B140" s="52">
        <v>34288</v>
      </c>
      <c r="C140">
        <f>VLOOKUP($B140,'Bloomberg Dow Jones Indices'!$G$6:$J$6000,2,FALSE)</f>
        <v>4.9790999999999999</v>
      </c>
      <c r="D140">
        <f>VLOOKUP(B140,'Bloomberg Dow Jones Indices'!$I$6:$J$6000,2,0)</f>
        <v>2.5785999999999998</v>
      </c>
      <c r="E140">
        <f>IF(VLOOKUP($B140,'30 Year Treasuries Daily'!$A$7:$B$10118,2,FALSE)="ND",NA(),VLOOKUP($B140,'30 Year Treasuries Daily'!$A$7:$B$10118,2,FALSE))</f>
        <v>6.17</v>
      </c>
    </row>
    <row r="141" spans="2:5">
      <c r="B141" s="52">
        <v>34289</v>
      </c>
      <c r="C141">
        <f>VLOOKUP($B141,'Bloomberg Dow Jones Indices'!$G$6:$J$6000,2,FALSE)</f>
        <v>4.8921999999999999</v>
      </c>
      <c r="D141">
        <f>VLOOKUP(B141,'Bloomberg Dow Jones Indices'!$I$6:$J$6000,2,0)</f>
        <v>2.4847000000000001</v>
      </c>
      <c r="E141">
        <f>IF(VLOOKUP($B141,'30 Year Treasuries Daily'!$A$7:$B$10118,2,FALSE)="ND",NA(),VLOOKUP($B141,'30 Year Treasuries Daily'!$A$7:$B$10118,2,FALSE))</f>
        <v>6.17</v>
      </c>
    </row>
    <row r="142" spans="2:5">
      <c r="B142" s="52">
        <v>34290</v>
      </c>
      <c r="C142">
        <f>VLOOKUP($B142,'Bloomberg Dow Jones Indices'!$G$6:$J$6000,2,FALSE)</f>
        <v>4.9222000000000001</v>
      </c>
      <c r="D142">
        <f>VLOOKUP(B142,'Bloomberg Dow Jones Indices'!$I$6:$J$6000,2,0)</f>
        <v>2.4889999999999999</v>
      </c>
      <c r="E142">
        <f>IF(VLOOKUP($B142,'30 Year Treasuries Daily'!$A$7:$B$10118,2,FALSE)="ND",NA(),VLOOKUP($B142,'30 Year Treasuries Daily'!$A$7:$B$10118,2,FALSE))</f>
        <v>6.19</v>
      </c>
    </row>
    <row r="143" spans="2:5">
      <c r="B143" s="52">
        <v>34291</v>
      </c>
      <c r="C143">
        <f>VLOOKUP($B143,'Bloomberg Dow Jones Indices'!$G$6:$J$6000,2,FALSE)</f>
        <v>4.9193999999999996</v>
      </c>
      <c r="D143">
        <f>VLOOKUP(B143,'Bloomberg Dow Jones Indices'!$I$6:$J$6000,2,0)</f>
        <v>2.5019</v>
      </c>
      <c r="E143">
        <f>IF(VLOOKUP($B143,'30 Year Treasuries Daily'!$A$7:$B$10118,2,FALSE)="ND",NA(),VLOOKUP($B143,'30 Year Treasuries Daily'!$A$7:$B$10118,2,FALSE))</f>
        <v>6.23</v>
      </c>
    </row>
    <row r="144" spans="2:5">
      <c r="B144" s="52">
        <v>34292</v>
      </c>
      <c r="C144">
        <f>VLOOKUP($B144,'Bloomberg Dow Jones Indices'!$G$6:$J$6000,2,FALSE)</f>
        <v>4.9526000000000003</v>
      </c>
      <c r="D144">
        <f>VLOOKUP(B144,'Bloomberg Dow Jones Indices'!$I$6:$J$6000,2,0)</f>
        <v>2.496</v>
      </c>
      <c r="E144">
        <f>IF(VLOOKUP($B144,'30 Year Treasuries Daily'!$A$7:$B$10118,2,FALSE)="ND",NA(),VLOOKUP($B144,'30 Year Treasuries Daily'!$A$7:$B$10118,2,FALSE))</f>
        <v>6.34</v>
      </c>
    </row>
    <row r="145" spans="2:5">
      <c r="B145" s="52">
        <v>34295</v>
      </c>
      <c r="C145">
        <f>VLOOKUP($B145,'Bloomberg Dow Jones Indices'!$G$6:$J$6000,2,FALSE)</f>
        <v>4.9452999999999996</v>
      </c>
      <c r="D145">
        <f>VLOOKUP(B145,'Bloomberg Dow Jones Indices'!$I$6:$J$6000,2,0)</f>
        <v>2.5122</v>
      </c>
      <c r="E145">
        <f>IF(VLOOKUP($B145,'30 Year Treasuries Daily'!$A$7:$B$10118,2,FALSE)="ND",NA(),VLOOKUP($B145,'30 Year Treasuries Daily'!$A$7:$B$10118,2,FALSE))</f>
        <v>6.36</v>
      </c>
    </row>
    <row r="146" spans="2:5">
      <c r="B146" s="52">
        <v>34296</v>
      </c>
      <c r="C146">
        <f>VLOOKUP($B146,'Bloomberg Dow Jones Indices'!$G$6:$J$6000,2,FALSE)</f>
        <v>4.7454999999999998</v>
      </c>
      <c r="D146">
        <f>VLOOKUP(B146,'Bloomberg Dow Jones Indices'!$I$6:$J$6000,2,0)</f>
        <v>2.5097</v>
      </c>
      <c r="E146">
        <f>IF(VLOOKUP($B146,'30 Year Treasuries Daily'!$A$7:$B$10118,2,FALSE)="ND",NA(),VLOOKUP($B146,'30 Year Treasuries Daily'!$A$7:$B$10118,2,FALSE))</f>
        <v>6.3</v>
      </c>
    </row>
    <row r="147" spans="2:5">
      <c r="B147" s="52">
        <v>34297</v>
      </c>
      <c r="C147">
        <f>VLOOKUP($B147,'Bloomberg Dow Jones Indices'!$G$6:$J$6000,2,FALSE)</f>
        <v>4.8986000000000001</v>
      </c>
      <c r="D147">
        <f>VLOOKUP(B147,'Bloomberg Dow Jones Indices'!$I$6:$J$6000,2,0)</f>
        <v>2.5034999999999998</v>
      </c>
      <c r="E147">
        <f>IF(VLOOKUP($B147,'30 Year Treasuries Daily'!$A$7:$B$10118,2,FALSE)="ND",NA(),VLOOKUP($B147,'30 Year Treasuries Daily'!$A$7:$B$10118,2,FALSE))</f>
        <v>6.31</v>
      </c>
    </row>
    <row r="148" spans="2:5">
      <c r="B148" s="52">
        <v>34299</v>
      </c>
      <c r="C148">
        <f>VLOOKUP($B148,'Bloomberg Dow Jones Indices'!$G$6:$J$6000,2,FALSE)</f>
        <v>4.8844000000000003</v>
      </c>
      <c r="D148">
        <f>VLOOKUP(B148,'Bloomberg Dow Jones Indices'!$I$6:$J$6000,2,0)</f>
        <v>2.5082</v>
      </c>
      <c r="E148">
        <f>IF(VLOOKUP($B148,'30 Year Treasuries Daily'!$A$7:$B$10118,2,FALSE)="ND",NA(),VLOOKUP($B148,'30 Year Treasuries Daily'!$A$7:$B$10118,2,FALSE))</f>
        <v>6.26</v>
      </c>
    </row>
    <row r="149" spans="2:5">
      <c r="B149" s="52">
        <v>34302</v>
      </c>
      <c r="C149">
        <f>VLOOKUP($B149,'Bloomberg Dow Jones Indices'!$G$6:$J$6000,2,FALSE)</f>
        <v>4.9153000000000002</v>
      </c>
      <c r="D149">
        <f>VLOOKUP(B149,'Bloomberg Dow Jones Indices'!$I$6:$J$6000,2,0)</f>
        <v>2.5124</v>
      </c>
      <c r="E149">
        <f>IF(VLOOKUP($B149,'30 Year Treasuries Daily'!$A$7:$B$10118,2,FALSE)="ND",NA(),VLOOKUP($B149,'30 Year Treasuries Daily'!$A$7:$B$10118,2,FALSE))</f>
        <v>6.23</v>
      </c>
    </row>
    <row r="150" spans="2:5">
      <c r="B150" s="52">
        <v>34303</v>
      </c>
      <c r="C150">
        <f>VLOOKUP($B150,'Bloomberg Dow Jones Indices'!$G$6:$J$6000,2,FALSE)</f>
        <v>5.0209999999999999</v>
      </c>
      <c r="D150">
        <f>VLOOKUP(B150,'Bloomberg Dow Jones Indices'!$I$6:$J$6000,2,0)</f>
        <v>2.5074999999999998</v>
      </c>
      <c r="E150">
        <f>IF(VLOOKUP($B150,'30 Year Treasuries Daily'!$A$7:$B$10118,2,FALSE)="ND",NA(),VLOOKUP($B150,'30 Year Treasuries Daily'!$A$7:$B$10118,2,FALSE))</f>
        <v>6.29</v>
      </c>
    </row>
    <row r="151" spans="2:5">
      <c r="B151" s="52">
        <v>34304</v>
      </c>
      <c r="C151">
        <f>VLOOKUP($B151,'Bloomberg Dow Jones Indices'!$G$6:$J$6000,2,FALSE)</f>
        <v>4.9711999999999996</v>
      </c>
      <c r="D151">
        <f>VLOOKUP(B151,'Bloomberg Dow Jones Indices'!$I$6:$J$6000,2,0)</f>
        <v>2.4914999999999998</v>
      </c>
      <c r="E151">
        <f>IF(VLOOKUP($B151,'30 Year Treasuries Daily'!$A$7:$B$10118,2,FALSE)="ND",NA(),VLOOKUP($B151,'30 Year Treasuries Daily'!$A$7:$B$10118,2,FALSE))</f>
        <v>6.28</v>
      </c>
    </row>
    <row r="152" spans="2:5">
      <c r="B152" s="52">
        <v>34305</v>
      </c>
      <c r="C152">
        <f>VLOOKUP($B152,'Bloomberg Dow Jones Indices'!$G$6:$J$6000,2,FALSE)</f>
        <v>4.9390999999999998</v>
      </c>
      <c r="D152">
        <f>VLOOKUP(B152,'Bloomberg Dow Jones Indices'!$I$6:$J$6000,2,0)</f>
        <v>2.4902000000000002</v>
      </c>
      <c r="E152">
        <f>IF(VLOOKUP($B152,'30 Year Treasuries Daily'!$A$7:$B$10118,2,FALSE)="ND",NA(),VLOOKUP($B152,'30 Year Treasuries Daily'!$A$7:$B$10118,2,FALSE))</f>
        <v>6.27</v>
      </c>
    </row>
    <row r="153" spans="2:5">
      <c r="B153" s="52">
        <v>34306</v>
      </c>
      <c r="C153">
        <f>VLOOKUP($B153,'Bloomberg Dow Jones Indices'!$G$6:$J$6000,2,FALSE)</f>
        <v>4.9550000000000001</v>
      </c>
      <c r="D153">
        <f>VLOOKUP(B153,'Bloomberg Dow Jones Indices'!$I$6:$J$6000,2,0)</f>
        <v>2.4889000000000001</v>
      </c>
      <c r="E153">
        <f>IF(VLOOKUP($B153,'30 Year Treasuries Daily'!$A$7:$B$10118,2,FALSE)="ND",NA(),VLOOKUP($B153,'30 Year Treasuries Daily'!$A$7:$B$10118,2,FALSE))</f>
        <v>6.25</v>
      </c>
    </row>
    <row r="154" spans="2:5">
      <c r="B154" s="52">
        <v>34309</v>
      </c>
      <c r="C154">
        <f>VLOOKUP($B154,'Bloomberg Dow Jones Indices'!$G$6:$J$6000,2,FALSE)</f>
        <v>4.9131</v>
      </c>
      <c r="D154">
        <f>VLOOKUP(B154,'Bloomberg Dow Jones Indices'!$I$6:$J$6000,2,0)</f>
        <v>2.4830000000000001</v>
      </c>
      <c r="E154">
        <f>IF(VLOOKUP($B154,'30 Year Treasuries Daily'!$A$7:$B$10118,2,FALSE)="ND",NA(),VLOOKUP($B154,'30 Year Treasuries Daily'!$A$7:$B$10118,2,FALSE))</f>
        <v>6.17</v>
      </c>
    </row>
    <row r="155" spans="2:5">
      <c r="B155" s="52">
        <v>34310</v>
      </c>
      <c r="C155">
        <f>VLOOKUP($B155,'Bloomberg Dow Jones Indices'!$G$6:$J$6000,2,FALSE)</f>
        <v>4.8761999999999999</v>
      </c>
      <c r="D155">
        <f>VLOOKUP(B155,'Bloomberg Dow Jones Indices'!$I$6:$J$6000,2,0)</f>
        <v>2.4771999999999998</v>
      </c>
      <c r="E155">
        <f>IF(VLOOKUP($B155,'30 Year Treasuries Daily'!$A$7:$B$10118,2,FALSE)="ND",NA(),VLOOKUP($B155,'30 Year Treasuries Daily'!$A$7:$B$10118,2,FALSE))</f>
        <v>6.17</v>
      </c>
    </row>
    <row r="156" spans="2:5">
      <c r="B156" s="52">
        <v>34311</v>
      </c>
      <c r="C156">
        <f>VLOOKUP($B156,'Bloomberg Dow Jones Indices'!$G$6:$J$6000,2,FALSE)</f>
        <v>4.9058999999999999</v>
      </c>
      <c r="D156">
        <f>VLOOKUP(B156,'Bloomberg Dow Jones Indices'!$I$6:$J$6000,2,0)</f>
        <v>2.4668000000000001</v>
      </c>
      <c r="E156">
        <f>IF(VLOOKUP($B156,'30 Year Treasuries Daily'!$A$7:$B$10118,2,FALSE)="ND",NA(),VLOOKUP($B156,'30 Year Treasuries Daily'!$A$7:$B$10118,2,FALSE))</f>
        <v>6.17</v>
      </c>
    </row>
    <row r="157" spans="2:5">
      <c r="B157" s="52">
        <v>34312</v>
      </c>
      <c r="C157">
        <f>VLOOKUP($B157,'Bloomberg Dow Jones Indices'!$G$6:$J$6000,2,FALSE)</f>
        <v>4.9396000000000004</v>
      </c>
      <c r="D157">
        <f>VLOOKUP(B157,'Bloomberg Dow Jones Indices'!$I$6:$J$6000,2,0)</f>
        <v>2.4699</v>
      </c>
      <c r="E157">
        <f>IF(VLOOKUP($B157,'30 Year Treasuries Daily'!$A$7:$B$10118,2,FALSE)="ND",NA(),VLOOKUP($B157,'30 Year Treasuries Daily'!$A$7:$B$10118,2,FALSE))</f>
        <v>6.15</v>
      </c>
    </row>
    <row r="158" spans="2:5">
      <c r="B158" s="52">
        <v>34313</v>
      </c>
      <c r="C158">
        <f>VLOOKUP($B158,'Bloomberg Dow Jones Indices'!$G$6:$J$6000,2,FALSE)</f>
        <v>4.9437999999999995</v>
      </c>
      <c r="D158">
        <f>VLOOKUP(B158,'Bloomberg Dow Jones Indices'!$I$6:$J$6000,2,0)</f>
        <v>2.4628000000000001</v>
      </c>
      <c r="E158">
        <f>IF(VLOOKUP($B158,'30 Year Treasuries Daily'!$A$7:$B$10118,2,FALSE)="ND",NA(),VLOOKUP($B158,'30 Year Treasuries Daily'!$A$7:$B$10118,2,FALSE))</f>
        <v>6.19</v>
      </c>
    </row>
    <row r="159" spans="2:5">
      <c r="B159" s="52">
        <v>34316</v>
      </c>
      <c r="C159">
        <f>VLOOKUP($B159,'Bloomberg Dow Jones Indices'!$G$6:$J$6000,2,FALSE)</f>
        <v>4.9324000000000003</v>
      </c>
      <c r="D159">
        <f>VLOOKUP(B159,'Bloomberg Dow Jones Indices'!$I$6:$J$6000,2,0)</f>
        <v>2.4472</v>
      </c>
      <c r="E159">
        <f>IF(VLOOKUP($B159,'30 Year Treasuries Daily'!$A$7:$B$10118,2,FALSE)="ND",NA(),VLOOKUP($B159,'30 Year Treasuries Daily'!$A$7:$B$10118,2,FALSE))</f>
        <v>6.24</v>
      </c>
    </row>
    <row r="160" spans="2:5">
      <c r="B160" s="52">
        <v>34317</v>
      </c>
      <c r="C160">
        <f>VLOOKUP($B160,'Bloomberg Dow Jones Indices'!$G$6:$J$6000,2,FALSE)</f>
        <v>4.9627999999999997</v>
      </c>
      <c r="D160">
        <f>VLOOKUP(B160,'Bloomberg Dow Jones Indices'!$I$6:$J$6000,2,0)</f>
        <v>2.5516999999999999</v>
      </c>
      <c r="E160">
        <f>IF(VLOOKUP($B160,'30 Year Treasuries Daily'!$A$7:$B$10118,2,FALSE)="ND",NA(),VLOOKUP($B160,'30 Year Treasuries Daily'!$A$7:$B$10118,2,FALSE))</f>
        <v>6.29</v>
      </c>
    </row>
    <row r="161" spans="2:5">
      <c r="B161" s="52">
        <v>34318</v>
      </c>
      <c r="C161">
        <f>VLOOKUP($B161,'Bloomberg Dow Jones Indices'!$G$6:$J$6000,2,FALSE)</f>
        <v>4.9481999999999999</v>
      </c>
      <c r="D161">
        <f>VLOOKUP(B161,'Bloomberg Dow Jones Indices'!$I$6:$J$6000,2,0)</f>
        <v>2.4891999999999999</v>
      </c>
      <c r="E161">
        <f>IF(VLOOKUP($B161,'30 Year Treasuries Daily'!$A$7:$B$10118,2,FALSE)="ND",NA(),VLOOKUP($B161,'30 Year Treasuries Daily'!$A$7:$B$10118,2,FALSE))</f>
        <v>6.29</v>
      </c>
    </row>
    <row r="162" spans="2:5">
      <c r="B162" s="52">
        <v>34319</v>
      </c>
      <c r="C162">
        <f>VLOOKUP($B162,'Bloomberg Dow Jones Indices'!$G$6:$J$6000,2,FALSE)</f>
        <v>4.9152000000000005</v>
      </c>
      <c r="D162">
        <f>VLOOKUP(B162,'Bloomberg Dow Jones Indices'!$I$6:$J$6000,2,0)</f>
        <v>2.4872000000000001</v>
      </c>
      <c r="E162">
        <f>IF(VLOOKUP($B162,'30 Year Treasuries Daily'!$A$7:$B$10118,2,FALSE)="ND",NA(),VLOOKUP($B162,'30 Year Treasuries Daily'!$A$7:$B$10118,2,FALSE))</f>
        <v>6.31</v>
      </c>
    </row>
    <row r="163" spans="2:5">
      <c r="B163" s="52">
        <v>34320</v>
      </c>
      <c r="C163">
        <f>VLOOKUP($B163,'Bloomberg Dow Jones Indices'!$G$6:$J$6000,2,FALSE)</f>
        <v>4.8807999999999998</v>
      </c>
      <c r="D163">
        <f>VLOOKUP(B163,'Bloomberg Dow Jones Indices'!$I$6:$J$6000,2,0)</f>
        <v>2.4670000000000001</v>
      </c>
      <c r="E163">
        <f>IF(VLOOKUP($B163,'30 Year Treasuries Daily'!$A$7:$B$10118,2,FALSE)="ND",NA(),VLOOKUP($B163,'30 Year Treasuries Daily'!$A$7:$B$10118,2,FALSE))</f>
        <v>6.29</v>
      </c>
    </row>
    <row r="164" spans="2:5">
      <c r="B164" s="52">
        <v>34323</v>
      </c>
      <c r="C164">
        <f>VLOOKUP($B164,'Bloomberg Dow Jones Indices'!$G$6:$J$6000,2,FALSE)</f>
        <v>4.8768000000000002</v>
      </c>
      <c r="D164">
        <f>VLOOKUP(B164,'Bloomberg Dow Jones Indices'!$I$6:$J$6000,2,0)</f>
        <v>2.4645999999999999</v>
      </c>
      <c r="E164">
        <f>IF(VLOOKUP($B164,'30 Year Treasuries Daily'!$A$7:$B$10118,2,FALSE)="ND",NA(),VLOOKUP($B164,'30 Year Treasuries Daily'!$A$7:$B$10118,2,FALSE))</f>
        <v>6.3</v>
      </c>
    </row>
    <row r="165" spans="2:5">
      <c r="B165" s="52">
        <v>34324</v>
      </c>
      <c r="C165">
        <f>VLOOKUP($B165,'Bloomberg Dow Jones Indices'!$G$6:$J$6000,2,FALSE)</f>
        <v>4.8710000000000004</v>
      </c>
      <c r="D165">
        <f>VLOOKUP(B165,'Bloomberg Dow Jones Indices'!$I$6:$J$6000,2,0)</f>
        <v>2.4712000000000001</v>
      </c>
      <c r="E165">
        <f>IF(VLOOKUP($B165,'30 Year Treasuries Daily'!$A$7:$B$10118,2,FALSE)="ND",NA(),VLOOKUP($B165,'30 Year Treasuries Daily'!$A$7:$B$10118,2,FALSE))</f>
        <v>6.32</v>
      </c>
    </row>
    <row r="166" spans="2:5">
      <c r="B166" s="52">
        <v>34325</v>
      </c>
      <c r="C166">
        <f>VLOOKUP($B166,'Bloomberg Dow Jones Indices'!$G$6:$J$6000,2,FALSE)</f>
        <v>4.8360000000000003</v>
      </c>
      <c r="D166">
        <f>VLOOKUP(B166,'Bloomberg Dow Jones Indices'!$I$6:$J$6000,2,0)</f>
        <v>2.46</v>
      </c>
      <c r="E166">
        <f>IF(VLOOKUP($B166,'30 Year Treasuries Daily'!$A$7:$B$10118,2,FALSE)="ND",NA(),VLOOKUP($B166,'30 Year Treasuries Daily'!$A$7:$B$10118,2,FALSE))</f>
        <v>6.22</v>
      </c>
    </row>
    <row r="167" spans="2:5">
      <c r="B167" s="52">
        <v>34326</v>
      </c>
      <c r="C167">
        <f>VLOOKUP($B167,'Bloomberg Dow Jones Indices'!$G$6:$J$6000,2,FALSE)</f>
        <v>4.8472</v>
      </c>
      <c r="D167">
        <f>VLOOKUP(B167,'Bloomberg Dow Jones Indices'!$I$6:$J$6000,2,0)</f>
        <v>2.4630000000000001</v>
      </c>
      <c r="E167">
        <f>IF(VLOOKUP($B167,'30 Year Treasuries Daily'!$A$7:$B$10118,2,FALSE)="ND",NA(),VLOOKUP($B167,'30 Year Treasuries Daily'!$A$7:$B$10118,2,FALSE))</f>
        <v>6.22</v>
      </c>
    </row>
    <row r="168" spans="2:5">
      <c r="B168" s="52">
        <v>34330</v>
      </c>
      <c r="C168">
        <f>VLOOKUP($B168,'Bloomberg Dow Jones Indices'!$G$6:$J$6000,2,FALSE)</f>
        <v>4.8224</v>
      </c>
      <c r="D168">
        <f>VLOOKUP(B168,'Bloomberg Dow Jones Indices'!$I$6:$J$6000,2,0)</f>
        <v>2.448</v>
      </c>
      <c r="E168">
        <f>IF(VLOOKUP($B168,'30 Year Treasuries Daily'!$A$7:$B$10118,2,FALSE)="ND",NA(),VLOOKUP($B168,'30 Year Treasuries Daily'!$A$7:$B$10118,2,FALSE))</f>
        <v>6.23</v>
      </c>
    </row>
    <row r="169" spans="2:5">
      <c r="B169" s="52">
        <v>34331</v>
      </c>
      <c r="C169">
        <f>VLOOKUP($B169,'Bloomberg Dow Jones Indices'!$G$6:$J$6000,2,FALSE)</f>
        <v>4.8003</v>
      </c>
      <c r="D169">
        <f>VLOOKUP(B169,'Bloomberg Dow Jones Indices'!$I$6:$J$6000,2,0)</f>
        <v>2.4474</v>
      </c>
      <c r="E169">
        <f>IF(VLOOKUP($B169,'30 Year Treasuries Daily'!$A$7:$B$10118,2,FALSE)="ND",NA(),VLOOKUP($B169,'30 Year Treasuries Daily'!$A$7:$B$10118,2,FALSE))</f>
        <v>6.24</v>
      </c>
    </row>
    <row r="170" spans="2:5">
      <c r="B170" s="52">
        <v>34332</v>
      </c>
      <c r="C170">
        <f>VLOOKUP($B170,'Bloomberg Dow Jones Indices'!$G$6:$J$6000,2,FALSE)</f>
        <v>4.7206999999999999</v>
      </c>
      <c r="D170">
        <f>VLOOKUP(B170,'Bloomberg Dow Jones Indices'!$I$6:$J$6000,2,0)</f>
        <v>2.4470999999999998</v>
      </c>
      <c r="E170">
        <f>IF(VLOOKUP($B170,'30 Year Treasuries Daily'!$A$7:$B$10118,2,FALSE)="ND",NA(),VLOOKUP($B170,'30 Year Treasuries Daily'!$A$7:$B$10118,2,FALSE))</f>
        <v>6.25</v>
      </c>
    </row>
    <row r="171" spans="2:5">
      <c r="B171" s="52">
        <v>34333</v>
      </c>
      <c r="C171">
        <f>VLOOKUP($B171,'Bloomberg Dow Jones Indices'!$G$6:$J$6000,2,FALSE)</f>
        <v>4.8291000000000004</v>
      </c>
      <c r="D171">
        <f>VLOOKUP(B171,'Bloomberg Dow Jones Indices'!$I$6:$J$6000,2,0)</f>
        <v>2.4590000000000001</v>
      </c>
      <c r="E171">
        <f>IF(VLOOKUP($B171,'30 Year Treasuries Daily'!$A$7:$B$10118,2,FALSE)="ND",NA(),VLOOKUP($B171,'30 Year Treasuries Daily'!$A$7:$B$10118,2,FALSE))</f>
        <v>6.34</v>
      </c>
    </row>
    <row r="172" spans="2:5">
      <c r="B172" s="52">
        <v>34334</v>
      </c>
      <c r="C172">
        <f>VLOOKUP($B172,'Bloomberg Dow Jones Indices'!$G$6:$J$6000,2,FALSE)</f>
        <v>4.8472</v>
      </c>
      <c r="D172">
        <f>VLOOKUP(B172,'Bloomberg Dow Jones Indices'!$I$6:$J$6000,2,0)</f>
        <v>2.4733000000000001</v>
      </c>
      <c r="E172">
        <f>IF(VLOOKUP($B172,'30 Year Treasuries Daily'!$A$7:$B$10118,2,FALSE)="ND",NA(),VLOOKUP($B172,'30 Year Treasuries Daily'!$A$7:$B$10118,2,FALSE))</f>
        <v>6.35</v>
      </c>
    </row>
    <row r="173" spans="2:5">
      <c r="B173" s="52">
        <v>34337</v>
      </c>
      <c r="C173">
        <f>VLOOKUP($B173,'Bloomberg Dow Jones Indices'!$G$6:$J$6000,2,FALSE)</f>
        <v>4.8949999999999996</v>
      </c>
      <c r="D173">
        <f>VLOOKUP(B173,'Bloomberg Dow Jones Indices'!$I$6:$J$6000,2,0)</f>
        <v>2.4838</v>
      </c>
      <c r="E173">
        <f>IF(VLOOKUP($B173,'30 Year Treasuries Daily'!$A$7:$B$10118,2,FALSE)="ND",NA(),VLOOKUP($B173,'30 Year Treasuries Daily'!$A$7:$B$10118,2,FALSE))</f>
        <v>6.41</v>
      </c>
    </row>
    <row r="174" spans="2:5">
      <c r="B174" s="52">
        <v>34338</v>
      </c>
      <c r="C174">
        <f>VLOOKUP($B174,'Bloomberg Dow Jones Indices'!$G$6:$J$6000,2,FALSE)</f>
        <v>4.9050000000000002</v>
      </c>
      <c r="D174">
        <f>VLOOKUP(B174,'Bloomberg Dow Jones Indices'!$I$6:$J$6000,2,0)</f>
        <v>2.4584999999999999</v>
      </c>
      <c r="E174">
        <f>IF(VLOOKUP($B174,'30 Year Treasuries Daily'!$A$7:$B$10118,2,FALSE)="ND",NA(),VLOOKUP($B174,'30 Year Treasuries Daily'!$A$7:$B$10118,2,FALSE))</f>
        <v>6.37</v>
      </c>
    </row>
    <row r="175" spans="2:5">
      <c r="B175" s="52">
        <v>34339</v>
      </c>
      <c r="C175">
        <f>VLOOKUP($B175,'Bloomberg Dow Jones Indices'!$G$6:$J$6000,2,FALSE)</f>
        <v>4.9611999999999998</v>
      </c>
      <c r="D175">
        <f>VLOOKUP(B175,'Bloomberg Dow Jones Indices'!$I$6:$J$6000,2,0)</f>
        <v>2.4464999999999999</v>
      </c>
      <c r="E175">
        <f>IF(VLOOKUP($B175,'30 Year Treasuries Daily'!$A$7:$B$10118,2,FALSE)="ND",NA(),VLOOKUP($B175,'30 Year Treasuries Daily'!$A$7:$B$10118,2,FALSE))</f>
        <v>6.4</v>
      </c>
    </row>
    <row r="176" spans="2:5">
      <c r="B176" s="52">
        <v>34340</v>
      </c>
      <c r="C176">
        <f>VLOOKUP($B176,'Bloomberg Dow Jones Indices'!$G$6:$J$6000,2,FALSE)</f>
        <v>5.0247000000000002</v>
      </c>
      <c r="D176">
        <f>VLOOKUP(B176,'Bloomberg Dow Jones Indices'!$I$6:$J$6000,2,0)</f>
        <v>2.4432999999999998</v>
      </c>
      <c r="E176">
        <f>IF(VLOOKUP($B176,'30 Year Treasuries Daily'!$A$7:$B$10118,2,FALSE)="ND",NA(),VLOOKUP($B176,'30 Year Treasuries Daily'!$A$7:$B$10118,2,FALSE))</f>
        <v>6.36</v>
      </c>
    </row>
    <row r="177" spans="2:5">
      <c r="B177" s="52">
        <v>34341</v>
      </c>
      <c r="C177">
        <f>VLOOKUP($B177,'Bloomberg Dow Jones Indices'!$G$6:$J$6000,2,FALSE)</f>
        <v>4.9846000000000004</v>
      </c>
      <c r="D177">
        <f>VLOOKUP(B177,'Bloomberg Dow Jones Indices'!$I$6:$J$6000,2,0)</f>
        <v>2.4325000000000001</v>
      </c>
      <c r="E177">
        <f>IF(VLOOKUP($B177,'30 Year Treasuries Daily'!$A$7:$B$10118,2,FALSE)="ND",NA(),VLOOKUP($B177,'30 Year Treasuries Daily'!$A$7:$B$10118,2,FALSE))</f>
        <v>6.24</v>
      </c>
    </row>
    <row r="178" spans="2:5">
      <c r="B178" s="52">
        <v>34344</v>
      </c>
      <c r="C178">
        <f>VLOOKUP($B178,'Bloomberg Dow Jones Indices'!$G$6:$J$6000,2,FALSE)</f>
        <v>4.9568000000000003</v>
      </c>
      <c r="D178">
        <f>VLOOKUP(B178,'Bloomberg Dow Jones Indices'!$I$6:$J$6000,2,0)</f>
        <v>2.4043000000000001</v>
      </c>
      <c r="E178">
        <f>IF(VLOOKUP($B178,'30 Year Treasuries Daily'!$A$7:$B$10118,2,FALSE)="ND",NA(),VLOOKUP($B178,'30 Year Treasuries Daily'!$A$7:$B$10118,2,FALSE))</f>
        <v>6.24</v>
      </c>
    </row>
    <row r="179" spans="2:5">
      <c r="B179" s="52">
        <v>34345</v>
      </c>
      <c r="C179">
        <f>VLOOKUP($B179,'Bloomberg Dow Jones Indices'!$G$6:$J$6000,2,FALSE)</f>
        <v>5.0023</v>
      </c>
      <c r="D179">
        <f>VLOOKUP(B179,'Bloomberg Dow Jones Indices'!$I$6:$J$6000,2,0)</f>
        <v>2.4138000000000002</v>
      </c>
      <c r="E179">
        <f>IF(VLOOKUP($B179,'30 Year Treasuries Daily'!$A$7:$B$10118,2,FALSE)="ND",NA(),VLOOKUP($B179,'30 Year Treasuries Daily'!$A$7:$B$10118,2,FALSE))</f>
        <v>6.25</v>
      </c>
    </row>
    <row r="180" spans="2:5">
      <c r="B180" s="52">
        <v>34346</v>
      </c>
      <c r="C180">
        <f>VLOOKUP($B180,'Bloomberg Dow Jones Indices'!$G$6:$J$6000,2,FALSE)</f>
        <v>4.9935</v>
      </c>
      <c r="D180">
        <f>VLOOKUP(B180,'Bloomberg Dow Jones Indices'!$I$6:$J$6000,2,0)</f>
        <v>2.4148000000000001</v>
      </c>
      <c r="E180">
        <f>IF(VLOOKUP($B180,'30 Year Treasuries Daily'!$A$7:$B$10118,2,FALSE)="ND",NA(),VLOOKUP($B180,'30 Year Treasuries Daily'!$A$7:$B$10118,2,FALSE))</f>
        <v>6.17</v>
      </c>
    </row>
    <row r="181" spans="2:5">
      <c r="B181" s="52">
        <v>34347</v>
      </c>
      <c r="C181">
        <f>VLOOKUP($B181,'Bloomberg Dow Jones Indices'!$G$6:$J$6000,2,FALSE)</f>
        <v>5.0321999999999996</v>
      </c>
      <c r="D181">
        <f>VLOOKUP(B181,'Bloomberg Dow Jones Indices'!$I$6:$J$6000,2,0)</f>
        <v>2.4186999999999999</v>
      </c>
      <c r="E181">
        <f>IF(VLOOKUP($B181,'30 Year Treasuries Daily'!$A$7:$B$10118,2,FALSE)="ND",NA(),VLOOKUP($B181,'30 Year Treasuries Daily'!$A$7:$B$10118,2,FALSE))</f>
        <v>6.26</v>
      </c>
    </row>
    <row r="182" spans="2:5">
      <c r="B182" s="52">
        <v>34348</v>
      </c>
      <c r="C182">
        <f>VLOOKUP($B182,'Bloomberg Dow Jones Indices'!$G$6:$J$6000,2,FALSE)</f>
        <v>5.0204000000000004</v>
      </c>
      <c r="D182">
        <f>VLOOKUP(B182,'Bloomberg Dow Jones Indices'!$I$6:$J$6000,2,0)</f>
        <v>2.4131999999999998</v>
      </c>
      <c r="E182">
        <f>IF(VLOOKUP($B182,'30 Year Treasuries Daily'!$A$7:$B$10118,2,FALSE)="ND",NA(),VLOOKUP($B182,'30 Year Treasuries Daily'!$A$7:$B$10118,2,FALSE))</f>
        <v>6.3</v>
      </c>
    </row>
    <row r="183" spans="2:5">
      <c r="B183" s="52">
        <v>34351</v>
      </c>
      <c r="C183">
        <f>VLOOKUP($B183,'Bloomberg Dow Jones Indices'!$G$6:$J$6000,2,FALSE)</f>
        <v>5.0472999999999999</v>
      </c>
      <c r="D183">
        <f>VLOOKUP(B183,'Bloomberg Dow Jones Indices'!$I$6:$J$6000,2,0)</f>
        <v>2.4024999999999999</v>
      </c>
      <c r="E183" t="e">
        <f>IF(VLOOKUP($B183,'30 Year Treasuries Daily'!$A$7:$B$10118,2,FALSE)="ND",NA(),VLOOKUP($B183,'30 Year Treasuries Daily'!$A$7:$B$10118,2,FALSE))</f>
        <v>#N/A</v>
      </c>
    </row>
    <row r="184" spans="2:5">
      <c r="B184" s="52">
        <v>34352</v>
      </c>
      <c r="C184">
        <f>VLOOKUP($B184,'Bloomberg Dow Jones Indices'!$G$6:$J$6000,2,FALSE)</f>
        <v>5.0384000000000002</v>
      </c>
      <c r="D184">
        <f>VLOOKUP(B184,'Bloomberg Dow Jones Indices'!$I$6:$J$6000,2,0)</f>
        <v>2.4024999999999999</v>
      </c>
      <c r="E184">
        <f>IF(VLOOKUP($B184,'30 Year Treasuries Daily'!$A$7:$B$10118,2,FALSE)="ND",NA(),VLOOKUP($B184,'30 Year Treasuries Daily'!$A$7:$B$10118,2,FALSE))</f>
        <v>6.28</v>
      </c>
    </row>
    <row r="185" spans="2:5">
      <c r="B185" s="52">
        <v>34353</v>
      </c>
      <c r="C185">
        <f>VLOOKUP($B185,'Bloomberg Dow Jones Indices'!$G$6:$J$6000,2,FALSE)</f>
        <v>5.0503</v>
      </c>
      <c r="D185">
        <f>VLOOKUP(B185,'Bloomberg Dow Jones Indices'!$I$6:$J$6000,2,0)</f>
        <v>2.3936999999999999</v>
      </c>
      <c r="E185">
        <f>IF(VLOOKUP($B185,'30 Year Treasuries Daily'!$A$7:$B$10118,2,FALSE)="ND",NA(),VLOOKUP($B185,'30 Year Treasuries Daily'!$A$7:$B$10118,2,FALSE))</f>
        <v>6.3</v>
      </c>
    </row>
    <row r="186" spans="2:5">
      <c r="B186" s="52">
        <v>34354</v>
      </c>
      <c r="C186">
        <f>VLOOKUP($B186,'Bloomberg Dow Jones Indices'!$G$6:$J$6000,2,FALSE)</f>
        <v>5.0427</v>
      </c>
      <c r="D186">
        <f>VLOOKUP(B186,'Bloomberg Dow Jones Indices'!$I$6:$J$6000,2,0)</f>
        <v>2.3891</v>
      </c>
      <c r="E186">
        <f>IF(VLOOKUP($B186,'30 Year Treasuries Daily'!$A$7:$B$10118,2,FALSE)="ND",NA(),VLOOKUP($B186,'30 Year Treasuries Daily'!$A$7:$B$10118,2,FALSE))</f>
        <v>6.27</v>
      </c>
    </row>
    <row r="187" spans="2:5">
      <c r="B187" s="52">
        <v>34355</v>
      </c>
      <c r="C187">
        <f>VLOOKUP($B187,'Bloomberg Dow Jones Indices'!$G$6:$J$6000,2,FALSE)</f>
        <v>5.0578000000000003</v>
      </c>
      <c r="D187">
        <f>VLOOKUP(B187,'Bloomberg Dow Jones Indices'!$I$6:$J$6000,2,0)</f>
        <v>2.3753000000000002</v>
      </c>
      <c r="E187">
        <f>IF(VLOOKUP($B187,'30 Year Treasuries Daily'!$A$7:$B$10118,2,FALSE)="ND",NA(),VLOOKUP($B187,'30 Year Treasuries Daily'!$A$7:$B$10118,2,FALSE))</f>
        <v>6.29</v>
      </c>
    </row>
    <row r="188" spans="2:5">
      <c r="B188" s="52">
        <v>34358</v>
      </c>
      <c r="C188">
        <f>VLOOKUP($B188,'Bloomberg Dow Jones Indices'!$G$6:$J$6000,2,FALSE)</f>
        <v>5.1193999999999997</v>
      </c>
      <c r="D188">
        <f>VLOOKUP(B188,'Bloomberg Dow Jones Indices'!$I$6:$J$6000,2,0)</f>
        <v>2.3763999999999998</v>
      </c>
      <c r="E188">
        <f>IF(VLOOKUP($B188,'30 Year Treasuries Daily'!$A$7:$B$10118,2,FALSE)="ND",NA(),VLOOKUP($B188,'30 Year Treasuries Daily'!$A$7:$B$10118,2,FALSE))</f>
        <v>6.3</v>
      </c>
    </row>
    <row r="189" spans="2:5">
      <c r="B189" s="52">
        <v>34359</v>
      </c>
      <c r="C189">
        <f>VLOOKUP($B189,'Bloomberg Dow Jones Indices'!$G$6:$J$6000,2,FALSE)</f>
        <v>5.1031000000000004</v>
      </c>
      <c r="D189">
        <f>VLOOKUP(B189,'Bloomberg Dow Jones Indices'!$I$6:$J$6000,2,0)</f>
        <v>2.387</v>
      </c>
      <c r="E189">
        <f>IF(VLOOKUP($B189,'30 Year Treasuries Daily'!$A$7:$B$10118,2,FALSE)="ND",NA(),VLOOKUP($B189,'30 Year Treasuries Daily'!$A$7:$B$10118,2,FALSE))</f>
        <v>6.34</v>
      </c>
    </row>
    <row r="190" spans="2:5">
      <c r="B190" s="52">
        <v>34360</v>
      </c>
      <c r="C190">
        <f>VLOOKUP($B190,'Bloomberg Dow Jones Indices'!$G$6:$J$6000,2,FALSE)</f>
        <v>4.9481000000000002</v>
      </c>
      <c r="D190">
        <f>VLOOKUP(B190,'Bloomberg Dow Jones Indices'!$I$6:$J$6000,2,0)</f>
        <v>2.3793000000000002</v>
      </c>
      <c r="E190">
        <f>IF(VLOOKUP($B190,'30 Year Treasuries Daily'!$A$7:$B$10118,2,FALSE)="ND",NA(),VLOOKUP($B190,'30 Year Treasuries Daily'!$A$7:$B$10118,2,FALSE))</f>
        <v>6.33</v>
      </c>
    </row>
    <row r="191" spans="2:5">
      <c r="B191" s="52">
        <v>34361</v>
      </c>
      <c r="C191">
        <f>VLOOKUP($B191,'Bloomberg Dow Jones Indices'!$G$6:$J$6000,2,FALSE)</f>
        <v>4.8570000000000002</v>
      </c>
      <c r="D191">
        <f>VLOOKUP(B191,'Bloomberg Dow Jones Indices'!$I$6:$J$6000,2,0)</f>
        <v>2.3681999999999999</v>
      </c>
      <c r="E191">
        <f>IF(VLOOKUP($B191,'30 Year Treasuries Daily'!$A$7:$B$10118,2,FALSE)="ND",NA(),VLOOKUP($B191,'30 Year Treasuries Daily'!$A$7:$B$10118,2,FALSE))</f>
        <v>6.27</v>
      </c>
    </row>
    <row r="192" spans="2:5">
      <c r="B192" s="52">
        <v>34362</v>
      </c>
      <c r="C192">
        <f>VLOOKUP($B192,'Bloomberg Dow Jones Indices'!$G$6:$J$6000,2,FALSE)</f>
        <v>4.8611000000000004</v>
      </c>
      <c r="D192">
        <f>VLOOKUP(B192,'Bloomberg Dow Jones Indices'!$I$6:$J$6000,2,0)</f>
        <v>2.3567</v>
      </c>
      <c r="E192">
        <f>IF(VLOOKUP($B192,'30 Year Treasuries Daily'!$A$7:$B$10118,2,FALSE)="ND",NA(),VLOOKUP($B192,'30 Year Treasuries Daily'!$A$7:$B$10118,2,FALSE))</f>
        <v>6.21</v>
      </c>
    </row>
    <row r="193" spans="2:5">
      <c r="B193" s="52">
        <v>34365</v>
      </c>
      <c r="C193">
        <f>VLOOKUP($B193,'Bloomberg Dow Jones Indices'!$G$6:$J$6000,2,FALSE)</f>
        <v>4.8483999999999998</v>
      </c>
      <c r="D193">
        <f>VLOOKUP(B193,'Bloomberg Dow Jones Indices'!$I$6:$J$6000,2,0)</f>
        <v>2.3433999999999999</v>
      </c>
      <c r="E193">
        <f>IF(VLOOKUP($B193,'30 Year Treasuries Daily'!$A$7:$B$10118,2,FALSE)="ND",NA(),VLOOKUP($B193,'30 Year Treasuries Daily'!$A$7:$B$10118,2,FALSE))</f>
        <v>6.23</v>
      </c>
    </row>
    <row r="194" spans="2:5">
      <c r="B194" s="52">
        <v>34366</v>
      </c>
      <c r="C194">
        <f>VLOOKUP($B194,'Bloomberg Dow Jones Indices'!$G$6:$J$6000,2,FALSE)</f>
        <v>4.9574999999999996</v>
      </c>
      <c r="D194">
        <f>VLOOKUP(B194,'Bloomberg Dow Jones Indices'!$I$6:$J$6000,2,0)</f>
        <v>2.3483000000000001</v>
      </c>
      <c r="E194">
        <f>IF(VLOOKUP($B194,'30 Year Treasuries Daily'!$A$7:$B$10118,2,FALSE)="ND",NA(),VLOOKUP($B194,'30 Year Treasuries Daily'!$A$7:$B$10118,2,FALSE))</f>
        <v>6.31</v>
      </c>
    </row>
    <row r="195" spans="2:5">
      <c r="B195" s="52">
        <v>34367</v>
      </c>
      <c r="C195">
        <f>VLOOKUP($B195,'Bloomberg Dow Jones Indices'!$G$6:$J$6000,2,FALSE)</f>
        <v>4.9429999999999996</v>
      </c>
      <c r="D195">
        <f>VLOOKUP(B195,'Bloomberg Dow Jones Indices'!$I$6:$J$6000,2,0)</f>
        <v>2.339</v>
      </c>
      <c r="E195">
        <f>IF(VLOOKUP($B195,'30 Year Treasuries Daily'!$A$7:$B$10118,2,FALSE)="ND",NA(),VLOOKUP($B195,'30 Year Treasuries Daily'!$A$7:$B$10118,2,FALSE))</f>
        <v>6.29</v>
      </c>
    </row>
    <row r="196" spans="2:5">
      <c r="B196" s="52">
        <v>34368</v>
      </c>
      <c r="C196">
        <f>VLOOKUP($B196,'Bloomberg Dow Jones Indices'!$G$6:$J$6000,2,FALSE)</f>
        <v>4.9633000000000003</v>
      </c>
      <c r="D196">
        <f>VLOOKUP(B196,'Bloomberg Dow Jones Indices'!$I$6:$J$6000,2,0)</f>
        <v>2.3435999999999999</v>
      </c>
      <c r="E196">
        <f>IF(VLOOKUP($B196,'30 Year Treasuries Daily'!$A$7:$B$10118,2,FALSE)="ND",NA(),VLOOKUP($B196,'30 Year Treasuries Daily'!$A$7:$B$10118,2,FALSE))</f>
        <v>6.31</v>
      </c>
    </row>
    <row r="197" spans="2:5">
      <c r="B197" s="52">
        <v>34369</v>
      </c>
      <c r="C197">
        <f>VLOOKUP($B197,'Bloomberg Dow Jones Indices'!$G$6:$J$6000,2,FALSE)</f>
        <v>5.0538999999999996</v>
      </c>
      <c r="D197">
        <f>VLOOKUP(B197,'Bloomberg Dow Jones Indices'!$I$6:$J$6000,2,0)</f>
        <v>2.3925999999999998</v>
      </c>
      <c r="E197">
        <f>IF(VLOOKUP($B197,'30 Year Treasuries Daily'!$A$7:$B$10118,2,FALSE)="ND",NA(),VLOOKUP($B197,'30 Year Treasuries Daily'!$A$7:$B$10118,2,FALSE))</f>
        <v>6.37</v>
      </c>
    </row>
    <row r="198" spans="2:5">
      <c r="B198" s="52">
        <v>34372</v>
      </c>
      <c r="C198">
        <f>VLOOKUP($B198,'Bloomberg Dow Jones Indices'!$G$6:$J$6000,2,FALSE)</f>
        <v>5.1357999999999997</v>
      </c>
      <c r="D198">
        <f>VLOOKUP(B198,'Bloomberg Dow Jones Indices'!$I$6:$J$6000,2,0)</f>
        <v>2.3616999999999999</v>
      </c>
      <c r="E198">
        <f>IF(VLOOKUP($B198,'30 Year Treasuries Daily'!$A$7:$B$10118,2,FALSE)="ND",NA(),VLOOKUP($B198,'30 Year Treasuries Daily'!$A$7:$B$10118,2,FALSE))</f>
        <v>6.38</v>
      </c>
    </row>
    <row r="199" spans="2:5">
      <c r="B199" s="52">
        <v>34373</v>
      </c>
      <c r="C199">
        <f>VLOOKUP($B199,'Bloomberg Dow Jones Indices'!$G$6:$J$6000,2,FALSE)</f>
        <v>5.1071</v>
      </c>
      <c r="D199">
        <f>VLOOKUP(B199,'Bloomberg Dow Jones Indices'!$I$6:$J$6000,2,0)</f>
        <v>2.3180000000000001</v>
      </c>
      <c r="E199">
        <f>IF(VLOOKUP($B199,'30 Year Treasuries Daily'!$A$7:$B$10118,2,FALSE)="ND",NA(),VLOOKUP($B199,'30 Year Treasuries Daily'!$A$7:$B$10118,2,FALSE))</f>
        <v>6.44</v>
      </c>
    </row>
    <row r="200" spans="2:5">
      <c r="B200" s="52">
        <v>34374</v>
      </c>
      <c r="C200">
        <f>VLOOKUP($B200,'Bloomberg Dow Jones Indices'!$G$6:$J$6000,2,FALSE)</f>
        <v>4.9859999999999998</v>
      </c>
      <c r="D200">
        <f>VLOOKUP(B200,'Bloomberg Dow Jones Indices'!$I$6:$J$6000,2,0)</f>
        <v>2.3313999999999999</v>
      </c>
      <c r="E200">
        <f>IF(VLOOKUP($B200,'30 Year Treasuries Daily'!$A$7:$B$10118,2,FALSE)="ND",NA(),VLOOKUP($B200,'30 Year Treasuries Daily'!$A$7:$B$10118,2,FALSE))</f>
        <v>6.43</v>
      </c>
    </row>
    <row r="201" spans="2:5">
      <c r="B201" s="52">
        <v>34375</v>
      </c>
      <c r="C201">
        <f>VLOOKUP($B201,'Bloomberg Dow Jones Indices'!$G$6:$J$6000,2,FALSE)</f>
        <v>5.1734999999999998</v>
      </c>
      <c r="D201">
        <f>VLOOKUP(B201,'Bloomberg Dow Jones Indices'!$I$6:$J$6000,2,0)</f>
        <v>2.3532999999999999</v>
      </c>
      <c r="E201">
        <f>IF(VLOOKUP($B201,'30 Year Treasuries Daily'!$A$7:$B$10118,2,FALSE)="ND",NA(),VLOOKUP($B201,'30 Year Treasuries Daily'!$A$7:$B$10118,2,FALSE))</f>
        <v>6.45</v>
      </c>
    </row>
    <row r="202" spans="2:5">
      <c r="B202" s="52">
        <v>34376</v>
      </c>
      <c r="C202">
        <f>VLOOKUP($B202,'Bloomberg Dow Jones Indices'!$G$6:$J$6000,2,FALSE)</f>
        <v>5.1374000000000004</v>
      </c>
      <c r="D202">
        <f>VLOOKUP(B202,'Bloomberg Dow Jones Indices'!$I$6:$J$6000,2,0)</f>
        <v>2.3792</v>
      </c>
      <c r="E202">
        <f>IF(VLOOKUP($B202,'30 Year Treasuries Daily'!$A$7:$B$10118,2,FALSE)="ND",NA(),VLOOKUP($B202,'30 Year Treasuries Daily'!$A$7:$B$10118,2,FALSE))</f>
        <v>6.41</v>
      </c>
    </row>
    <row r="203" spans="2:5">
      <c r="B203" s="52">
        <v>34379</v>
      </c>
      <c r="C203">
        <f>VLOOKUP($B203,'Bloomberg Dow Jones Indices'!$G$6:$J$6000,2,FALSE)</f>
        <v>5.1497999999999999</v>
      </c>
      <c r="D203">
        <f>VLOOKUP(B203,'Bloomberg Dow Jones Indices'!$I$6:$J$6000,2,0)</f>
        <v>2.3750999999999998</v>
      </c>
      <c r="E203">
        <f>IF(VLOOKUP($B203,'30 Year Treasuries Daily'!$A$7:$B$10118,2,FALSE)="ND",NA(),VLOOKUP($B203,'30 Year Treasuries Daily'!$A$7:$B$10118,2,FALSE))</f>
        <v>6.45</v>
      </c>
    </row>
    <row r="204" spans="2:5">
      <c r="B204" s="52">
        <v>34380</v>
      </c>
      <c r="C204">
        <f>VLOOKUP($B204,'Bloomberg Dow Jones Indices'!$G$6:$J$6000,2,FALSE)</f>
        <v>5.1719999999999997</v>
      </c>
      <c r="D204">
        <f>VLOOKUP(B204,'Bloomberg Dow Jones Indices'!$I$6:$J$6000,2,0)</f>
        <v>2.3605</v>
      </c>
      <c r="E204">
        <f>IF(VLOOKUP($B204,'30 Year Treasuries Daily'!$A$7:$B$10118,2,FALSE)="ND",NA(),VLOOKUP($B204,'30 Year Treasuries Daily'!$A$7:$B$10118,2,FALSE))</f>
        <v>6.45</v>
      </c>
    </row>
    <row r="205" spans="2:5">
      <c r="B205" s="52">
        <v>34381</v>
      </c>
      <c r="C205">
        <f>VLOOKUP($B205,'Bloomberg Dow Jones Indices'!$G$6:$J$6000,2,FALSE)</f>
        <v>5.2895000000000003</v>
      </c>
      <c r="D205">
        <f>VLOOKUP(B205,'Bloomberg Dow Jones Indices'!$I$6:$J$6000,2,0)</f>
        <v>2.3551000000000002</v>
      </c>
      <c r="E205">
        <f>IF(VLOOKUP($B205,'30 Year Treasuries Daily'!$A$7:$B$10118,2,FALSE)="ND",NA(),VLOOKUP($B205,'30 Year Treasuries Daily'!$A$7:$B$10118,2,FALSE))</f>
        <v>6.46</v>
      </c>
    </row>
    <row r="206" spans="2:5">
      <c r="B206" s="52">
        <v>34382</v>
      </c>
      <c r="C206">
        <f>VLOOKUP($B206,'Bloomberg Dow Jones Indices'!$G$6:$J$6000,2,FALSE)</f>
        <v>5.3059000000000003</v>
      </c>
      <c r="D206">
        <f>VLOOKUP(B206,'Bloomberg Dow Jones Indices'!$I$6:$J$6000,2,0)</f>
        <v>2.3639000000000001</v>
      </c>
      <c r="E206">
        <f>IF(VLOOKUP($B206,'30 Year Treasuries Daily'!$A$7:$B$10118,2,FALSE)="ND",NA(),VLOOKUP($B206,'30 Year Treasuries Daily'!$A$7:$B$10118,2,FALSE))</f>
        <v>6.54</v>
      </c>
    </row>
    <row r="207" spans="2:5">
      <c r="B207" s="52">
        <v>34383</v>
      </c>
      <c r="C207">
        <f>VLOOKUP($B207,'Bloomberg Dow Jones Indices'!$G$6:$J$6000,2,FALSE)</f>
        <v>5.3478000000000003</v>
      </c>
      <c r="D207">
        <f>VLOOKUP(B207,'Bloomberg Dow Jones Indices'!$I$6:$J$6000,2,0)</f>
        <v>2.4133</v>
      </c>
      <c r="E207">
        <f>IF(VLOOKUP($B207,'30 Year Treasuries Daily'!$A$7:$B$10118,2,FALSE)="ND",NA(),VLOOKUP($B207,'30 Year Treasuries Daily'!$A$7:$B$10118,2,FALSE))</f>
        <v>6.63</v>
      </c>
    </row>
    <row r="208" spans="2:5">
      <c r="B208" s="52">
        <v>34387</v>
      </c>
      <c r="C208">
        <f>VLOOKUP($B208,'Bloomberg Dow Jones Indices'!$G$6:$J$6000,2,FALSE)</f>
        <v>5.2663000000000002</v>
      </c>
      <c r="D208">
        <f>VLOOKUP(B208,'Bloomberg Dow Jones Indices'!$I$6:$J$6000,2,0)</f>
        <v>2.3683000000000001</v>
      </c>
      <c r="E208">
        <f>IF(VLOOKUP($B208,'30 Year Treasuries Daily'!$A$7:$B$10118,2,FALSE)="ND",NA(),VLOOKUP($B208,'30 Year Treasuries Daily'!$A$7:$B$10118,2,FALSE))</f>
        <v>6.6</v>
      </c>
    </row>
    <row r="209" spans="2:5">
      <c r="B209" s="52">
        <v>34388</v>
      </c>
      <c r="C209">
        <f>VLOOKUP($B209,'Bloomberg Dow Jones Indices'!$G$6:$J$6000,2,FALSE)</f>
        <v>5.2778999999999998</v>
      </c>
      <c r="D209">
        <f>VLOOKUP(B209,'Bloomberg Dow Jones Indices'!$I$6:$J$6000,2,0)</f>
        <v>2.3717000000000001</v>
      </c>
      <c r="E209">
        <f>IF(VLOOKUP($B209,'30 Year Treasuries Daily'!$A$7:$B$10118,2,FALSE)="ND",NA(),VLOOKUP($B209,'30 Year Treasuries Daily'!$A$7:$B$10118,2,FALSE))</f>
        <v>6.65</v>
      </c>
    </row>
    <row r="210" spans="2:5">
      <c r="B210" s="52">
        <v>34389</v>
      </c>
      <c r="C210">
        <f>VLOOKUP($B210,'Bloomberg Dow Jones Indices'!$G$6:$J$6000,2,FALSE)</f>
        <v>5.3674999999999997</v>
      </c>
      <c r="D210">
        <f>VLOOKUP(B210,'Bloomberg Dow Jones Indices'!$I$6:$J$6000,2,0)</f>
        <v>2.4037000000000002</v>
      </c>
      <c r="E210">
        <f>IF(VLOOKUP($B210,'30 Year Treasuries Daily'!$A$7:$B$10118,2,FALSE)="ND",NA(),VLOOKUP($B210,'30 Year Treasuries Daily'!$A$7:$B$10118,2,FALSE))</f>
        <v>6.75</v>
      </c>
    </row>
    <row r="211" spans="2:5">
      <c r="B211" s="52">
        <v>34390</v>
      </c>
      <c r="C211">
        <f>VLOOKUP($B211,'Bloomberg Dow Jones Indices'!$G$6:$J$6000,2,FALSE)</f>
        <v>5.3387000000000002</v>
      </c>
      <c r="D211">
        <f>VLOOKUP(B211,'Bloomberg Dow Jones Indices'!$I$6:$J$6000,2,0)</f>
        <v>2.4043999999999999</v>
      </c>
      <c r="E211">
        <f>IF(VLOOKUP($B211,'30 Year Treasuries Daily'!$A$7:$B$10118,2,FALSE)="ND",NA(),VLOOKUP($B211,'30 Year Treasuries Daily'!$A$7:$B$10118,2,FALSE))</f>
        <v>6.73</v>
      </c>
    </row>
    <row r="212" spans="2:5">
      <c r="B212" s="52">
        <v>34393</v>
      </c>
      <c r="C212">
        <f>VLOOKUP($B212,'Bloomberg Dow Jones Indices'!$G$6:$J$6000,2,FALSE)</f>
        <v>5.3062000000000005</v>
      </c>
      <c r="D212">
        <f>VLOOKUP(B212,'Bloomberg Dow Jones Indices'!$I$6:$J$6000,2,0)</f>
        <v>2.4087000000000001</v>
      </c>
      <c r="E212">
        <f>IF(VLOOKUP($B212,'30 Year Treasuries Daily'!$A$7:$B$10118,2,FALSE)="ND",NA(),VLOOKUP($B212,'30 Year Treasuries Daily'!$A$7:$B$10118,2,FALSE))</f>
        <v>6.67</v>
      </c>
    </row>
    <row r="213" spans="2:5">
      <c r="B213" s="52">
        <v>34394</v>
      </c>
      <c r="C213">
        <f>VLOOKUP($B213,'Bloomberg Dow Jones Indices'!$G$6:$J$6000,2,FALSE)</f>
        <v>5.4824999999999999</v>
      </c>
      <c r="D213">
        <f>VLOOKUP(B213,'Bloomberg Dow Jones Indices'!$I$6:$J$6000,2,0)</f>
        <v>2.4230999999999998</v>
      </c>
      <c r="E213">
        <f>IF(VLOOKUP($B213,'30 Year Treasuries Daily'!$A$7:$B$10118,2,FALSE)="ND",NA(),VLOOKUP($B213,'30 Year Treasuries Daily'!$A$7:$B$10118,2,FALSE))</f>
        <v>6.79</v>
      </c>
    </row>
    <row r="214" spans="2:5">
      <c r="B214" s="52">
        <v>34395</v>
      </c>
      <c r="C214">
        <f>VLOOKUP($B214,'Bloomberg Dow Jones Indices'!$G$6:$J$6000,2,FALSE)</f>
        <v>5.2763999999999998</v>
      </c>
      <c r="D214">
        <f>VLOOKUP(B214,'Bloomberg Dow Jones Indices'!$I$6:$J$6000,2,0)</f>
        <v>2.4186000000000001</v>
      </c>
      <c r="E214">
        <f>IF(VLOOKUP($B214,'30 Year Treasuries Daily'!$A$7:$B$10118,2,FALSE)="ND",NA(),VLOOKUP($B214,'30 Year Treasuries Daily'!$A$7:$B$10118,2,FALSE))</f>
        <v>6.79</v>
      </c>
    </row>
    <row r="215" spans="2:5">
      <c r="B215" s="52">
        <v>34396</v>
      </c>
      <c r="C215">
        <f>VLOOKUP($B215,'Bloomberg Dow Jones Indices'!$G$6:$J$6000,2,FALSE)</f>
        <v>5.3109999999999999</v>
      </c>
      <c r="D215">
        <f>VLOOKUP(B215,'Bloomberg Dow Jones Indices'!$I$6:$J$6000,2,0)</f>
        <v>2.4172000000000002</v>
      </c>
      <c r="E215">
        <f>IF(VLOOKUP($B215,'30 Year Treasuries Daily'!$A$7:$B$10118,2,FALSE)="ND",NA(),VLOOKUP($B215,'30 Year Treasuries Daily'!$A$7:$B$10118,2,FALSE))</f>
        <v>6.84</v>
      </c>
    </row>
    <row r="216" spans="2:5">
      <c r="B216" s="52">
        <v>34397</v>
      </c>
      <c r="C216">
        <f>VLOOKUP($B216,'Bloomberg Dow Jones Indices'!$G$6:$J$6000,2,FALSE)</f>
        <v>5.2649999999999997</v>
      </c>
      <c r="D216">
        <f>VLOOKUP(B216,'Bloomberg Dow Jones Indices'!$I$6:$J$6000,2,0)</f>
        <v>2.4116</v>
      </c>
      <c r="E216">
        <f>IF(VLOOKUP($B216,'30 Year Treasuries Daily'!$A$7:$B$10118,2,FALSE)="ND",NA(),VLOOKUP($B216,'30 Year Treasuries Daily'!$A$7:$B$10118,2,FALSE))</f>
        <v>6.85</v>
      </c>
    </row>
    <row r="217" spans="2:5">
      <c r="B217" s="52">
        <v>34400</v>
      </c>
      <c r="C217">
        <f>VLOOKUP($B217,'Bloomberg Dow Jones Indices'!$G$6:$J$6000,2,FALSE)</f>
        <v>5.2306999999999997</v>
      </c>
      <c r="D217">
        <f>VLOOKUP(B217,'Bloomberg Dow Jones Indices'!$I$6:$J$6000,2,0)</f>
        <v>2.3688000000000002</v>
      </c>
      <c r="E217">
        <f>IF(VLOOKUP($B217,'30 Year Treasuries Daily'!$A$7:$B$10118,2,FALSE)="ND",NA(),VLOOKUP($B217,'30 Year Treasuries Daily'!$A$7:$B$10118,2,FALSE))</f>
        <v>6.8</v>
      </c>
    </row>
    <row r="218" spans="2:5">
      <c r="B218" s="52">
        <v>34401</v>
      </c>
      <c r="C218">
        <f>VLOOKUP($B218,'Bloomberg Dow Jones Indices'!$G$6:$J$6000,2,FALSE)</f>
        <v>5.2590000000000003</v>
      </c>
      <c r="D218">
        <f>VLOOKUP(B218,'Bloomberg Dow Jones Indices'!$I$6:$J$6000,2,0)</f>
        <v>2.3715000000000002</v>
      </c>
      <c r="E218">
        <f>IF(VLOOKUP($B218,'30 Year Treasuries Daily'!$A$7:$B$10118,2,FALSE)="ND",NA(),VLOOKUP($B218,'30 Year Treasuries Daily'!$A$7:$B$10118,2,FALSE))</f>
        <v>6.85</v>
      </c>
    </row>
    <row r="219" spans="2:5">
      <c r="B219" s="52">
        <v>34402</v>
      </c>
      <c r="C219">
        <f>VLOOKUP($B219,'Bloomberg Dow Jones Indices'!$G$6:$J$6000,2,FALSE)</f>
        <v>5.2957999999999998</v>
      </c>
      <c r="D219">
        <f>VLOOKUP(B219,'Bloomberg Dow Jones Indices'!$I$6:$J$6000,2,0)</f>
        <v>2.4016999999999999</v>
      </c>
      <c r="E219">
        <f>IF(VLOOKUP($B219,'30 Year Treasuries Daily'!$A$7:$B$10118,2,FALSE)="ND",NA(),VLOOKUP($B219,'30 Year Treasuries Daily'!$A$7:$B$10118,2,FALSE))</f>
        <v>6.85</v>
      </c>
    </row>
    <row r="220" spans="2:5">
      <c r="B220" s="52">
        <v>34403</v>
      </c>
      <c r="C220">
        <f>VLOOKUP($B220,'Bloomberg Dow Jones Indices'!$G$6:$J$6000,2,FALSE)</f>
        <v>5.3528000000000002</v>
      </c>
      <c r="D220">
        <f>VLOOKUP(B220,'Bloomberg Dow Jones Indices'!$I$6:$J$6000,2,0)</f>
        <v>2.4159999999999999</v>
      </c>
      <c r="E220">
        <f>IF(VLOOKUP($B220,'30 Year Treasuries Daily'!$A$7:$B$10118,2,FALSE)="ND",NA(),VLOOKUP($B220,'30 Year Treasuries Daily'!$A$7:$B$10118,2,FALSE))</f>
        <v>6.94</v>
      </c>
    </row>
    <row r="221" spans="2:5">
      <c r="B221" s="52">
        <v>34404</v>
      </c>
      <c r="C221">
        <f>VLOOKUP($B221,'Bloomberg Dow Jones Indices'!$G$6:$J$6000,2,FALSE)</f>
        <v>5.3109999999999999</v>
      </c>
      <c r="D221">
        <f>VLOOKUP(B221,'Bloomberg Dow Jones Indices'!$I$6:$J$6000,2,0)</f>
        <v>2.3959999999999999</v>
      </c>
      <c r="E221">
        <f>IF(VLOOKUP($B221,'30 Year Treasuries Daily'!$A$7:$B$10118,2,FALSE)="ND",NA(),VLOOKUP($B221,'30 Year Treasuries Daily'!$A$7:$B$10118,2,FALSE))</f>
        <v>6.91</v>
      </c>
    </row>
    <row r="222" spans="2:5">
      <c r="B222" s="52">
        <v>34407</v>
      </c>
      <c r="C222">
        <f>VLOOKUP($B222,'Bloomberg Dow Jones Indices'!$G$6:$J$6000,2,FALSE)</f>
        <v>5.3410000000000002</v>
      </c>
      <c r="D222">
        <f>VLOOKUP(B222,'Bloomberg Dow Jones Indices'!$I$6:$J$6000,2,0)</f>
        <v>2.3957999999999999</v>
      </c>
      <c r="E222">
        <f>IF(VLOOKUP($B222,'30 Year Treasuries Daily'!$A$7:$B$10118,2,FALSE)="ND",NA(),VLOOKUP($B222,'30 Year Treasuries Daily'!$A$7:$B$10118,2,FALSE))</f>
        <v>6.93</v>
      </c>
    </row>
    <row r="223" spans="2:5">
      <c r="B223" s="52">
        <v>34408</v>
      </c>
      <c r="C223">
        <f>VLOOKUP($B223,'Bloomberg Dow Jones Indices'!$G$6:$J$6000,2,FALSE)</f>
        <v>5.3818000000000001</v>
      </c>
      <c r="D223">
        <f>VLOOKUP(B223,'Bloomberg Dow Jones Indices'!$I$6:$J$6000,2,0)</f>
        <v>2.4944999999999999</v>
      </c>
      <c r="E223">
        <f>IF(VLOOKUP($B223,'30 Year Treasuries Daily'!$A$7:$B$10118,2,FALSE)="ND",NA(),VLOOKUP($B223,'30 Year Treasuries Daily'!$A$7:$B$10118,2,FALSE))</f>
        <v>6.9</v>
      </c>
    </row>
    <row r="224" spans="2:5">
      <c r="B224" s="52">
        <v>34409</v>
      </c>
      <c r="C224">
        <f>VLOOKUP($B224,'Bloomberg Dow Jones Indices'!$G$6:$J$6000,2,FALSE)</f>
        <v>5.3715999999999999</v>
      </c>
      <c r="D224">
        <f>VLOOKUP(B224,'Bloomberg Dow Jones Indices'!$I$6:$J$6000,2,0)</f>
        <v>2.4180999999999999</v>
      </c>
      <c r="E224">
        <f>IF(VLOOKUP($B224,'30 Year Treasuries Daily'!$A$7:$B$10118,2,FALSE)="ND",NA(),VLOOKUP($B224,'30 Year Treasuries Daily'!$A$7:$B$10118,2,FALSE))</f>
        <v>6.82</v>
      </c>
    </row>
    <row r="225" spans="2:5">
      <c r="B225" s="52">
        <v>34410</v>
      </c>
      <c r="C225">
        <f>VLOOKUP($B225,'Bloomberg Dow Jones Indices'!$G$6:$J$6000,2,FALSE)</f>
        <v>5.3665000000000003</v>
      </c>
      <c r="D225">
        <f>VLOOKUP(B225,'Bloomberg Dow Jones Indices'!$I$6:$J$6000,2,0)</f>
        <v>2.4093999999999998</v>
      </c>
      <c r="E225">
        <f>IF(VLOOKUP($B225,'30 Year Treasuries Daily'!$A$7:$B$10118,2,FALSE)="ND",NA(),VLOOKUP($B225,'30 Year Treasuries Daily'!$A$7:$B$10118,2,FALSE))</f>
        <v>6.82</v>
      </c>
    </row>
    <row r="226" spans="2:5">
      <c r="B226" s="52">
        <v>34411</v>
      </c>
      <c r="C226">
        <f>VLOOKUP($B226,'Bloomberg Dow Jones Indices'!$G$6:$J$6000,2,FALSE)</f>
        <v>5.4024000000000001</v>
      </c>
      <c r="D226">
        <f>VLOOKUP(B226,'Bloomberg Dow Jones Indices'!$I$6:$J$6000,2,0)</f>
        <v>2.3872999999999998</v>
      </c>
      <c r="E226">
        <f>IF(VLOOKUP($B226,'30 Year Treasuries Daily'!$A$7:$B$10118,2,FALSE)="ND",NA(),VLOOKUP($B226,'30 Year Treasuries Daily'!$A$7:$B$10118,2,FALSE))</f>
        <v>6.9</v>
      </c>
    </row>
    <row r="227" spans="2:5">
      <c r="B227" s="52">
        <v>34414</v>
      </c>
      <c r="C227">
        <f>VLOOKUP($B227,'Bloomberg Dow Jones Indices'!$G$6:$J$6000,2,FALSE)</f>
        <v>5.4094999999999995</v>
      </c>
      <c r="D227">
        <f>VLOOKUP(B227,'Bloomberg Dow Jones Indices'!$I$6:$J$6000,2,0)</f>
        <v>2.4062999999999999</v>
      </c>
      <c r="E227">
        <f>IF(VLOOKUP($B227,'30 Year Treasuries Daily'!$A$7:$B$10118,2,FALSE)="ND",NA(),VLOOKUP($B227,'30 Year Treasuries Daily'!$A$7:$B$10118,2,FALSE))</f>
        <v>6.94</v>
      </c>
    </row>
    <row r="228" spans="2:5">
      <c r="B228" s="52">
        <v>34415</v>
      </c>
      <c r="C228">
        <f>VLOOKUP($B228,'Bloomberg Dow Jones Indices'!$G$6:$J$6000,2,FALSE)</f>
        <v>5.3579999999999997</v>
      </c>
      <c r="D228">
        <f>VLOOKUP(B228,'Bloomberg Dow Jones Indices'!$I$6:$J$6000,2,0)</f>
        <v>2.4077999999999999</v>
      </c>
      <c r="E228">
        <f>IF(VLOOKUP($B228,'30 Year Treasuries Daily'!$A$7:$B$10118,2,FALSE)="ND",NA(),VLOOKUP($B228,'30 Year Treasuries Daily'!$A$7:$B$10118,2,FALSE))</f>
        <v>6.85</v>
      </c>
    </row>
    <row r="229" spans="2:5">
      <c r="B229" s="52">
        <v>34416</v>
      </c>
      <c r="C229">
        <f>VLOOKUP($B229,'Bloomberg Dow Jones Indices'!$G$6:$J$6000,2,FALSE)</f>
        <v>5.3956</v>
      </c>
      <c r="D229">
        <f>VLOOKUP(B229,'Bloomberg Dow Jones Indices'!$I$6:$J$6000,2,0)</f>
        <v>2.4035000000000002</v>
      </c>
      <c r="E229">
        <f>IF(VLOOKUP($B229,'30 Year Treasuries Daily'!$A$7:$B$10118,2,FALSE)="ND",NA(),VLOOKUP($B229,'30 Year Treasuries Daily'!$A$7:$B$10118,2,FALSE))</f>
        <v>6.85</v>
      </c>
    </row>
    <row r="230" spans="2:5">
      <c r="B230" s="52">
        <v>34417</v>
      </c>
      <c r="C230">
        <f>VLOOKUP($B230,'Bloomberg Dow Jones Indices'!$G$6:$J$6000,2,FALSE)</f>
        <v>5.4600999999999997</v>
      </c>
      <c r="D230">
        <f>VLOOKUP(B230,'Bloomberg Dow Jones Indices'!$I$6:$J$6000,2,0)</f>
        <v>2.4339</v>
      </c>
      <c r="E230">
        <f>IF(VLOOKUP($B230,'30 Year Treasuries Daily'!$A$7:$B$10118,2,FALSE)="ND",NA(),VLOOKUP($B230,'30 Year Treasuries Daily'!$A$7:$B$10118,2,FALSE))</f>
        <v>6.98</v>
      </c>
    </row>
    <row r="231" spans="2:5">
      <c r="B231" s="52">
        <v>34418</v>
      </c>
      <c r="C231">
        <f>VLOOKUP($B231,'Bloomberg Dow Jones Indices'!$G$6:$J$6000,2,FALSE)</f>
        <v>5.5117000000000003</v>
      </c>
      <c r="D231">
        <f>VLOOKUP(B231,'Bloomberg Dow Jones Indices'!$I$6:$J$6000,2,0)</f>
        <v>2.4638</v>
      </c>
      <c r="E231">
        <f>IF(VLOOKUP($B231,'30 Year Treasuries Daily'!$A$7:$B$10118,2,FALSE)="ND",NA(),VLOOKUP($B231,'30 Year Treasuries Daily'!$A$7:$B$10118,2,FALSE))</f>
        <v>6.99</v>
      </c>
    </row>
    <row r="232" spans="2:5">
      <c r="B232" s="52">
        <v>34421</v>
      </c>
      <c r="C232">
        <f>VLOOKUP($B232,'Bloomberg Dow Jones Indices'!$G$6:$J$6000,2,FALSE)</f>
        <v>5.4234</v>
      </c>
      <c r="D232">
        <f>VLOOKUP(B232,'Bloomberg Dow Jones Indices'!$I$6:$J$6000,2,0)</f>
        <v>2.4718999999999998</v>
      </c>
      <c r="E232">
        <f>IF(VLOOKUP($B232,'30 Year Treasuries Daily'!$A$7:$B$10118,2,FALSE)="ND",NA(),VLOOKUP($B232,'30 Year Treasuries Daily'!$A$7:$B$10118,2,FALSE))</f>
        <v>6.98</v>
      </c>
    </row>
    <row r="233" spans="2:5">
      <c r="B233" s="52">
        <v>34422</v>
      </c>
      <c r="C233">
        <f>VLOOKUP($B233,'Bloomberg Dow Jones Indices'!$G$6:$J$6000,2,FALSE)</f>
        <v>5.6391999999999998</v>
      </c>
      <c r="D233">
        <f>VLOOKUP(B233,'Bloomberg Dow Jones Indices'!$I$6:$J$6000,2,0)</f>
        <v>2.5030000000000001</v>
      </c>
      <c r="E233">
        <f>IF(VLOOKUP($B233,'30 Year Treasuries Daily'!$A$7:$B$10118,2,FALSE)="ND",NA(),VLOOKUP($B233,'30 Year Treasuries Daily'!$A$7:$B$10118,2,FALSE))</f>
        <v>7.06</v>
      </c>
    </row>
    <row r="234" spans="2:5">
      <c r="B234" s="52">
        <v>34423</v>
      </c>
      <c r="C234">
        <f>VLOOKUP($B234,'Bloomberg Dow Jones Indices'!$G$6:$J$6000,2,FALSE)</f>
        <v>5.6287000000000003</v>
      </c>
      <c r="D234">
        <f>VLOOKUP(B234,'Bloomberg Dow Jones Indices'!$I$6:$J$6000,2,0)</f>
        <v>2.5529000000000002</v>
      </c>
      <c r="E234">
        <f>IF(VLOOKUP($B234,'30 Year Treasuries Daily'!$A$7:$B$10118,2,FALSE)="ND",NA(),VLOOKUP($B234,'30 Year Treasuries Daily'!$A$7:$B$10118,2,FALSE))</f>
        <v>7.1</v>
      </c>
    </row>
    <row r="235" spans="2:5">
      <c r="B235" s="52">
        <v>34424</v>
      </c>
      <c r="C235">
        <f>VLOOKUP($B235,'Bloomberg Dow Jones Indices'!$G$6:$J$6000,2,FALSE)</f>
        <v>5.6779999999999999</v>
      </c>
      <c r="D235">
        <f>VLOOKUP(B235,'Bloomberg Dow Jones Indices'!$I$6:$J$6000,2,0)</f>
        <v>2.5465</v>
      </c>
      <c r="E235">
        <f>IF(VLOOKUP($B235,'30 Year Treasuries Daily'!$A$7:$B$10118,2,FALSE)="ND",NA(),VLOOKUP($B235,'30 Year Treasuries Daily'!$A$7:$B$10118,2,FALSE))</f>
        <v>7.11</v>
      </c>
    </row>
    <row r="236" spans="2:5">
      <c r="B236" s="52">
        <v>34428</v>
      </c>
      <c r="C236">
        <f>VLOOKUP($B236,'Bloomberg Dow Jones Indices'!$G$6:$J$6000,2,FALSE)</f>
        <v>5.7747999999999999</v>
      </c>
      <c r="D236">
        <f>VLOOKUP(B236,'Bloomberg Dow Jones Indices'!$I$6:$J$6000,2,0)</f>
        <v>2.5893999999999999</v>
      </c>
      <c r="E236">
        <f>IF(VLOOKUP($B236,'30 Year Treasuries Daily'!$A$7:$B$10118,2,FALSE)="ND",NA(),VLOOKUP($B236,'30 Year Treasuries Daily'!$A$7:$B$10118,2,FALSE))</f>
        <v>7.43</v>
      </c>
    </row>
    <row r="237" spans="2:5">
      <c r="B237" s="52">
        <v>34429</v>
      </c>
      <c r="C237">
        <f>VLOOKUP($B237,'Bloomberg Dow Jones Indices'!$G$6:$J$6000,2,FALSE)</f>
        <v>5.6287000000000003</v>
      </c>
      <c r="D237">
        <f>VLOOKUP(B237,'Bloomberg Dow Jones Indices'!$I$6:$J$6000,2,0)</f>
        <v>2.5286999999999997</v>
      </c>
      <c r="E237">
        <f>IF(VLOOKUP($B237,'30 Year Treasuries Daily'!$A$7:$B$10118,2,FALSE)="ND",NA(),VLOOKUP($B237,'30 Year Treasuries Daily'!$A$7:$B$10118,2,FALSE))</f>
        <v>7.28</v>
      </c>
    </row>
    <row r="238" spans="2:5">
      <c r="B238" s="52">
        <v>34430</v>
      </c>
      <c r="C238">
        <f>VLOOKUP($B238,'Bloomberg Dow Jones Indices'!$G$6:$J$6000,2,FALSE)</f>
        <v>5.6837999999999997</v>
      </c>
      <c r="D238">
        <f>VLOOKUP(B238,'Bloomberg Dow Jones Indices'!$I$6:$J$6000,2,0)</f>
        <v>2.5258000000000003</v>
      </c>
      <c r="E238">
        <f>IF(VLOOKUP($B238,'30 Year Treasuries Daily'!$A$7:$B$10118,2,FALSE)="ND",NA(),VLOOKUP($B238,'30 Year Treasuries Daily'!$A$7:$B$10118,2,FALSE))</f>
        <v>7.25</v>
      </c>
    </row>
    <row r="239" spans="2:5">
      <c r="B239" s="52">
        <v>34431</v>
      </c>
      <c r="C239">
        <f>VLOOKUP($B239,'Bloomberg Dow Jones Indices'!$G$6:$J$6000,2,FALSE)</f>
        <v>5.6627000000000001</v>
      </c>
      <c r="D239">
        <f>VLOOKUP(B239,'Bloomberg Dow Jones Indices'!$I$6:$J$6000,2,0)</f>
        <v>2.5164999999999997</v>
      </c>
      <c r="E239">
        <f>IF(VLOOKUP($B239,'30 Year Treasuries Daily'!$A$7:$B$10118,2,FALSE)="ND",NA(),VLOOKUP($B239,'30 Year Treasuries Daily'!$A$7:$B$10118,2,FALSE))</f>
        <v>7.21</v>
      </c>
    </row>
    <row r="240" spans="2:5">
      <c r="B240" s="52">
        <v>34432</v>
      </c>
      <c r="C240">
        <f>VLOOKUP($B240,'Bloomberg Dow Jones Indices'!$G$6:$J$6000,2,FALSE)</f>
        <v>5.7260999999999997</v>
      </c>
      <c r="D240">
        <f>VLOOKUP(B240,'Bloomberg Dow Jones Indices'!$I$6:$J$6000,2,0)</f>
        <v>2.5295000000000001</v>
      </c>
      <c r="E240">
        <f>IF(VLOOKUP($B240,'30 Year Treasuries Daily'!$A$7:$B$10118,2,FALSE)="ND",NA(),VLOOKUP($B240,'30 Year Treasuries Daily'!$A$7:$B$10118,2,FALSE))</f>
        <v>7.26</v>
      </c>
    </row>
    <row r="241" spans="2:5">
      <c r="B241" s="52">
        <v>34435</v>
      </c>
      <c r="C241">
        <f>VLOOKUP($B241,'Bloomberg Dow Jones Indices'!$G$6:$J$6000,2,FALSE)</f>
        <v>5.7355999999999998</v>
      </c>
      <c r="D241">
        <f>VLOOKUP(B241,'Bloomberg Dow Jones Indices'!$I$6:$J$6000,2,0)</f>
        <v>2.5228999999999999</v>
      </c>
      <c r="E241">
        <f>IF(VLOOKUP($B241,'30 Year Treasuries Daily'!$A$7:$B$10118,2,FALSE)="ND",NA(),VLOOKUP($B241,'30 Year Treasuries Daily'!$A$7:$B$10118,2,FALSE))</f>
        <v>7.24</v>
      </c>
    </row>
    <row r="242" spans="2:5">
      <c r="B242" s="52">
        <v>34436</v>
      </c>
      <c r="C242">
        <f>VLOOKUP($B242,'Bloomberg Dow Jones Indices'!$G$6:$J$6000,2,FALSE)</f>
        <v>5.7690999999999999</v>
      </c>
      <c r="D242">
        <f>VLOOKUP(B242,'Bloomberg Dow Jones Indices'!$I$6:$J$6000,2,0)</f>
        <v>2.5278</v>
      </c>
      <c r="E242">
        <f>IF(VLOOKUP($B242,'30 Year Treasuries Daily'!$A$7:$B$10118,2,FALSE)="ND",NA(),VLOOKUP($B242,'30 Year Treasuries Daily'!$A$7:$B$10118,2,FALSE))</f>
        <v>7.2</v>
      </c>
    </row>
    <row r="243" spans="2:5">
      <c r="B243" s="52">
        <v>34437</v>
      </c>
      <c r="C243">
        <f>VLOOKUP($B243,'Bloomberg Dow Jones Indices'!$G$6:$J$6000,2,FALSE)</f>
        <v>5.7511999999999999</v>
      </c>
      <c r="D243">
        <f>VLOOKUP(B243,'Bloomberg Dow Jones Indices'!$I$6:$J$6000,2,0)</f>
        <v>2.5417999999999998</v>
      </c>
      <c r="E243">
        <f>IF(VLOOKUP($B243,'30 Year Treasuries Daily'!$A$7:$B$10118,2,FALSE)="ND",NA(),VLOOKUP($B243,'30 Year Treasuries Daily'!$A$7:$B$10118,2,FALSE))</f>
        <v>7.26</v>
      </c>
    </row>
    <row r="244" spans="2:5">
      <c r="B244" s="52">
        <v>34438</v>
      </c>
      <c r="C244">
        <f>VLOOKUP($B244,'Bloomberg Dow Jones Indices'!$G$6:$J$6000,2,FALSE)</f>
        <v>5.7435</v>
      </c>
      <c r="D244">
        <f>VLOOKUP(B244,'Bloomberg Dow Jones Indices'!$I$6:$J$6000,2,0)</f>
        <v>2.5404999999999998</v>
      </c>
      <c r="E244">
        <f>IF(VLOOKUP($B244,'30 Year Treasuries Daily'!$A$7:$B$10118,2,FALSE)="ND",NA(),VLOOKUP($B244,'30 Year Treasuries Daily'!$A$7:$B$10118,2,FALSE))</f>
        <v>7.29</v>
      </c>
    </row>
    <row r="245" spans="2:5">
      <c r="B245" s="52">
        <v>34439</v>
      </c>
      <c r="C245">
        <f>VLOOKUP($B245,'Bloomberg Dow Jones Indices'!$G$6:$J$6000,2,FALSE)</f>
        <v>5.7376000000000005</v>
      </c>
      <c r="D245">
        <f>VLOOKUP(B245,'Bloomberg Dow Jones Indices'!$I$6:$J$6000,2,0)</f>
        <v>2.5417999999999998</v>
      </c>
      <c r="E245">
        <f>IF(VLOOKUP($B245,'30 Year Treasuries Daily'!$A$7:$B$10118,2,FALSE)="ND",NA(),VLOOKUP($B245,'30 Year Treasuries Daily'!$A$7:$B$10118,2,FALSE))</f>
        <v>7.29</v>
      </c>
    </row>
    <row r="246" spans="2:5">
      <c r="B246" s="52">
        <v>34442</v>
      </c>
      <c r="C246">
        <f>VLOOKUP($B246,'Bloomberg Dow Jones Indices'!$G$6:$J$6000,2,FALSE)</f>
        <v>5.7415000000000003</v>
      </c>
      <c r="D246">
        <f>VLOOKUP(B246,'Bloomberg Dow Jones Indices'!$I$6:$J$6000,2,0)</f>
        <v>2.5811999999999999</v>
      </c>
      <c r="E246">
        <f>IF(VLOOKUP($B246,'30 Year Treasuries Daily'!$A$7:$B$10118,2,FALSE)="ND",NA(),VLOOKUP($B246,'30 Year Treasuries Daily'!$A$7:$B$10118,2,FALSE))</f>
        <v>7.41</v>
      </c>
    </row>
    <row r="247" spans="2:5">
      <c r="B247" s="52">
        <v>34443</v>
      </c>
      <c r="C247">
        <f>VLOOKUP($B247,'Bloomberg Dow Jones Indices'!$G$6:$J$6000,2,FALSE)</f>
        <v>5.6989000000000001</v>
      </c>
      <c r="D247">
        <f>VLOOKUP(B247,'Bloomberg Dow Jones Indices'!$I$6:$J$6000,2,0)</f>
        <v>2.5747999999999998</v>
      </c>
      <c r="E247">
        <f>IF(VLOOKUP($B247,'30 Year Treasuries Daily'!$A$7:$B$10118,2,FALSE)="ND",NA(),VLOOKUP($B247,'30 Year Treasuries Daily'!$A$7:$B$10118,2,FALSE))</f>
        <v>7.37</v>
      </c>
    </row>
    <row r="248" spans="2:5">
      <c r="B248" s="52">
        <v>34444</v>
      </c>
      <c r="C248">
        <f>VLOOKUP($B248,'Bloomberg Dow Jones Indices'!$G$6:$J$6000,2,FALSE)</f>
        <v>5.5823999999999998</v>
      </c>
      <c r="D248">
        <f>VLOOKUP(B248,'Bloomberg Dow Jones Indices'!$I$6:$J$6000,2,0)</f>
        <v>2.5872999999999999</v>
      </c>
      <c r="E248">
        <f>IF(VLOOKUP($B248,'30 Year Treasuries Daily'!$A$7:$B$10118,2,FALSE)="ND",NA(),VLOOKUP($B248,'30 Year Treasuries Daily'!$A$7:$B$10118,2,FALSE))</f>
        <v>7.33</v>
      </c>
    </row>
    <row r="249" spans="2:5">
      <c r="B249" s="52">
        <v>34445</v>
      </c>
      <c r="C249">
        <f>VLOOKUP($B249,'Bloomberg Dow Jones Indices'!$G$6:$J$6000,2,FALSE)</f>
        <v>5.5402000000000005</v>
      </c>
      <c r="D249">
        <f>VLOOKUP(B249,'Bloomberg Dow Jones Indices'!$I$6:$J$6000,2,0)</f>
        <v>2.5491999999999999</v>
      </c>
      <c r="E249">
        <f>IF(VLOOKUP($B249,'30 Year Treasuries Daily'!$A$7:$B$10118,2,FALSE)="ND",NA(),VLOOKUP($B249,'30 Year Treasuries Daily'!$A$7:$B$10118,2,FALSE))</f>
        <v>7.22</v>
      </c>
    </row>
    <row r="250" spans="2:5">
      <c r="B250" s="52">
        <v>34446</v>
      </c>
      <c r="C250">
        <f>VLOOKUP($B250,'Bloomberg Dow Jones Indices'!$G$6:$J$6000,2,FALSE)</f>
        <v>5.5933999999999999</v>
      </c>
      <c r="D250">
        <f>VLOOKUP(B250,'Bloomberg Dow Jones Indices'!$I$6:$J$6000,2,0)</f>
        <v>2.5518999999999998</v>
      </c>
      <c r="E250">
        <f>IF(VLOOKUP($B250,'30 Year Treasuries Daily'!$A$7:$B$10118,2,FALSE)="ND",NA(),VLOOKUP($B250,'30 Year Treasuries Daily'!$A$7:$B$10118,2,FALSE))</f>
        <v>7.21</v>
      </c>
    </row>
    <row r="251" spans="2:5">
      <c r="B251" s="52">
        <v>34449</v>
      </c>
      <c r="C251">
        <f>VLOOKUP($B251,'Bloomberg Dow Jones Indices'!$G$6:$J$6000,2,FALSE)</f>
        <v>5.6197999999999997</v>
      </c>
      <c r="D251">
        <f>VLOOKUP(B251,'Bloomberg Dow Jones Indices'!$I$6:$J$6000,2,0)</f>
        <v>2.5129999999999999</v>
      </c>
      <c r="E251">
        <f>IF(VLOOKUP($B251,'30 Year Treasuries Daily'!$A$7:$B$10118,2,FALSE)="ND",NA(),VLOOKUP($B251,'30 Year Treasuries Daily'!$A$7:$B$10118,2,FALSE))</f>
        <v>7.14</v>
      </c>
    </row>
    <row r="252" spans="2:5">
      <c r="B252" s="52">
        <v>34450</v>
      </c>
      <c r="C252">
        <f>VLOOKUP($B252,'Bloomberg Dow Jones Indices'!$G$6:$J$6000,2,FALSE)</f>
        <v>5.7024999999999997</v>
      </c>
      <c r="D252">
        <f>VLOOKUP(B252,'Bloomberg Dow Jones Indices'!$I$6:$J$6000,2,0)</f>
        <v>2.5167999999999999</v>
      </c>
      <c r="E252">
        <f>IF(VLOOKUP($B252,'30 Year Treasuries Daily'!$A$7:$B$10118,2,FALSE)="ND",NA(),VLOOKUP($B252,'30 Year Treasuries Daily'!$A$7:$B$10118,2,FALSE))</f>
        <v>7.12</v>
      </c>
    </row>
    <row r="253" spans="2:5">
      <c r="B253" s="52">
        <v>34452</v>
      </c>
      <c r="C253">
        <f>VLOOKUP($B253,'Bloomberg Dow Jones Indices'!$G$6:$J$6000,2,FALSE)</f>
        <v>5.6490999999999998</v>
      </c>
      <c r="D253">
        <f>VLOOKUP(B253,'Bloomberg Dow Jones Indices'!$I$6:$J$6000,2,0)</f>
        <v>2.5381999999999998</v>
      </c>
      <c r="E253">
        <f>IF(VLOOKUP($B253,'30 Year Treasuries Daily'!$A$7:$B$10118,2,FALSE)="ND",NA(),VLOOKUP($B253,'30 Year Treasuries Daily'!$A$7:$B$10118,2,FALSE))</f>
        <v>7.29</v>
      </c>
    </row>
    <row r="254" spans="2:5">
      <c r="B254" s="52">
        <v>34453</v>
      </c>
      <c r="C254">
        <f>VLOOKUP($B254,'Bloomberg Dow Jones Indices'!$G$6:$J$6000,2,FALSE)</f>
        <v>5.5969999999999995</v>
      </c>
      <c r="D254">
        <f>VLOOKUP(B254,'Bloomberg Dow Jones Indices'!$I$6:$J$6000,2,0)</f>
        <v>2.5289999999999999</v>
      </c>
      <c r="E254">
        <f>IF(VLOOKUP($B254,'30 Year Treasuries Daily'!$A$7:$B$10118,2,FALSE)="ND",NA(),VLOOKUP($B254,'30 Year Treasuries Daily'!$A$7:$B$10118,2,FALSE))</f>
        <v>7.31</v>
      </c>
    </row>
    <row r="255" spans="2:5">
      <c r="B255" s="52">
        <v>34456</v>
      </c>
      <c r="C255">
        <f>VLOOKUP($B255,'Bloomberg Dow Jones Indices'!$G$6:$J$6000,2,FALSE)</f>
        <v>5.6490999999999998</v>
      </c>
      <c r="D255">
        <f>VLOOKUP(B255,'Bloomberg Dow Jones Indices'!$I$6:$J$6000,2,0)</f>
        <v>2.5225</v>
      </c>
      <c r="E255">
        <f>IF(VLOOKUP($B255,'30 Year Treasuries Daily'!$A$7:$B$10118,2,FALSE)="ND",NA(),VLOOKUP($B255,'30 Year Treasuries Daily'!$A$7:$B$10118,2,FALSE))</f>
        <v>7.33</v>
      </c>
    </row>
    <row r="256" spans="2:5">
      <c r="B256" s="52">
        <v>34457</v>
      </c>
      <c r="C256">
        <f>VLOOKUP($B256,'Bloomberg Dow Jones Indices'!$G$6:$J$6000,2,FALSE)</f>
        <v>5.6795999999999998</v>
      </c>
      <c r="D256">
        <f>VLOOKUP(B256,'Bloomberg Dow Jones Indices'!$I$6:$J$6000,2,0)</f>
        <v>2.5099999999999998</v>
      </c>
      <c r="E256">
        <f>IF(VLOOKUP($B256,'30 Year Treasuries Daily'!$A$7:$B$10118,2,FALSE)="ND",NA(),VLOOKUP($B256,'30 Year Treasuries Daily'!$A$7:$B$10118,2,FALSE))</f>
        <v>7.35</v>
      </c>
    </row>
    <row r="257" spans="2:5">
      <c r="B257" s="52">
        <v>34458</v>
      </c>
      <c r="C257">
        <f>VLOOKUP($B257,'Bloomberg Dow Jones Indices'!$G$6:$J$6000,2,FALSE)</f>
        <v>5.7256</v>
      </c>
      <c r="D257">
        <f>VLOOKUP(B257,'Bloomberg Dow Jones Indices'!$I$6:$J$6000,2,0)</f>
        <v>2.5186999999999999</v>
      </c>
      <c r="E257">
        <f>IF(VLOOKUP($B257,'30 Year Treasuries Daily'!$A$7:$B$10118,2,FALSE)="ND",NA(),VLOOKUP($B257,'30 Year Treasuries Daily'!$A$7:$B$10118,2,FALSE))</f>
        <v>7.35</v>
      </c>
    </row>
    <row r="258" spans="2:5">
      <c r="B258" s="52">
        <v>34459</v>
      </c>
      <c r="C258">
        <f>VLOOKUP($B258,'Bloomberg Dow Jones Indices'!$G$6:$J$6000,2,FALSE)</f>
        <v>5.7882999999999996</v>
      </c>
      <c r="D258">
        <f>VLOOKUP(B258,'Bloomberg Dow Jones Indices'!$I$6:$J$6000,2,0)</f>
        <v>2.5282999999999998</v>
      </c>
      <c r="E258">
        <f>IF(VLOOKUP($B258,'30 Year Treasuries Daily'!$A$7:$B$10118,2,FALSE)="ND",NA(),VLOOKUP($B258,'30 Year Treasuries Daily'!$A$7:$B$10118,2,FALSE))</f>
        <v>7.33</v>
      </c>
    </row>
    <row r="259" spans="2:5">
      <c r="B259" s="52">
        <v>34460</v>
      </c>
      <c r="C259">
        <f>VLOOKUP($B259,'Bloomberg Dow Jones Indices'!$G$6:$J$6000,2,FALSE)</f>
        <v>5.9097</v>
      </c>
      <c r="D259">
        <f>VLOOKUP(B259,'Bloomberg Dow Jones Indices'!$I$6:$J$6000,2,0)</f>
        <v>2.5552999999999999</v>
      </c>
      <c r="E259">
        <f>IF(VLOOKUP($B259,'30 Year Treasuries Daily'!$A$7:$B$10118,2,FALSE)="ND",NA(),VLOOKUP($B259,'30 Year Treasuries Daily'!$A$7:$B$10118,2,FALSE))</f>
        <v>7.53</v>
      </c>
    </row>
    <row r="260" spans="2:5">
      <c r="B260" s="52">
        <v>34463</v>
      </c>
      <c r="C260">
        <f>VLOOKUP($B260,'Bloomberg Dow Jones Indices'!$G$6:$J$6000,2,FALSE)</f>
        <v>6.1604000000000001</v>
      </c>
      <c r="D260">
        <f>VLOOKUP(B260,'Bloomberg Dow Jones Indices'!$I$6:$J$6000,2,0)</f>
        <v>2.6036000000000001</v>
      </c>
      <c r="E260">
        <f>IF(VLOOKUP($B260,'30 Year Treasuries Daily'!$A$7:$B$10118,2,FALSE)="ND",NA(),VLOOKUP($B260,'30 Year Treasuries Daily'!$A$7:$B$10118,2,FALSE))</f>
        <v>7.63</v>
      </c>
    </row>
    <row r="261" spans="2:5">
      <c r="B261" s="52">
        <v>34464</v>
      </c>
      <c r="C261">
        <f>VLOOKUP($B261,'Bloomberg Dow Jones Indices'!$G$6:$J$6000,2,FALSE)</f>
        <v>6.0824999999999996</v>
      </c>
      <c r="D261">
        <f>VLOOKUP(B261,'Bloomberg Dow Jones Indices'!$I$6:$J$6000,2,0)</f>
        <v>2.5373000000000001</v>
      </c>
      <c r="E261">
        <f>IF(VLOOKUP($B261,'30 Year Treasuries Daily'!$A$7:$B$10118,2,FALSE)="ND",NA(),VLOOKUP($B261,'30 Year Treasuries Daily'!$A$7:$B$10118,2,FALSE))</f>
        <v>7.5</v>
      </c>
    </row>
    <row r="262" spans="2:5">
      <c r="B262" s="52">
        <v>34465</v>
      </c>
      <c r="C262">
        <f>VLOOKUP($B262,'Bloomberg Dow Jones Indices'!$G$6:$J$6000,2,FALSE)</f>
        <v>6.2531999999999996</v>
      </c>
      <c r="D262">
        <f>VLOOKUP(B262,'Bloomberg Dow Jones Indices'!$I$6:$J$6000,2,0)</f>
        <v>2.5663999999999998</v>
      </c>
      <c r="E262">
        <f>IF(VLOOKUP($B262,'30 Year Treasuries Daily'!$A$7:$B$10118,2,FALSE)="ND",NA(),VLOOKUP($B262,'30 Year Treasuries Daily'!$A$7:$B$10118,2,FALSE))</f>
        <v>7.6</v>
      </c>
    </row>
    <row r="263" spans="2:5">
      <c r="B263" s="52">
        <v>34466</v>
      </c>
      <c r="C263">
        <f>VLOOKUP($B263,'Bloomberg Dow Jones Indices'!$G$6:$J$6000,2,FALSE)</f>
        <v>6.4442000000000004</v>
      </c>
      <c r="D263">
        <f>VLOOKUP(B263,'Bloomberg Dow Jones Indices'!$I$6:$J$6000,2,0)</f>
        <v>2.5407999999999999</v>
      </c>
      <c r="E263">
        <f>IF(VLOOKUP($B263,'30 Year Treasuries Daily'!$A$7:$B$10118,2,FALSE)="ND",NA(),VLOOKUP($B263,'30 Year Treasuries Daily'!$A$7:$B$10118,2,FALSE))</f>
        <v>7.57</v>
      </c>
    </row>
    <row r="264" spans="2:5">
      <c r="B264" s="52">
        <v>34467</v>
      </c>
      <c r="C264">
        <f>VLOOKUP($B264,'Bloomberg Dow Jones Indices'!$G$6:$J$6000,2,FALSE)</f>
        <v>6.2325999999999997</v>
      </c>
      <c r="D264">
        <f>VLOOKUP(B264,'Bloomberg Dow Jones Indices'!$I$6:$J$6000,2,0)</f>
        <v>2.5361000000000002</v>
      </c>
      <c r="E264">
        <f>IF(VLOOKUP($B264,'30 Year Treasuries Daily'!$A$7:$B$10118,2,FALSE)="ND",NA(),VLOOKUP($B264,'30 Year Treasuries Daily'!$A$7:$B$10118,2,FALSE))</f>
        <v>7.5</v>
      </c>
    </row>
    <row r="265" spans="2:5">
      <c r="B265" s="52">
        <v>34470</v>
      </c>
      <c r="C265">
        <f>VLOOKUP($B265,'Bloomberg Dow Jones Indices'!$G$6:$J$6000,2,FALSE)</f>
        <v>6.2580999999999998</v>
      </c>
      <c r="D265">
        <f>VLOOKUP(B265,'Bloomberg Dow Jones Indices'!$I$6:$J$6000,2,0)</f>
        <v>2.605</v>
      </c>
      <c r="E265">
        <f>IF(VLOOKUP($B265,'30 Year Treasuries Daily'!$A$7:$B$10118,2,FALSE)="ND",NA(),VLOOKUP($B265,'30 Year Treasuries Daily'!$A$7:$B$10118,2,FALSE))</f>
        <v>7.46</v>
      </c>
    </row>
    <row r="266" spans="2:5">
      <c r="B266" s="52">
        <v>34471</v>
      </c>
      <c r="C266">
        <f>VLOOKUP($B266,'Bloomberg Dow Jones Indices'!$G$6:$J$6000,2,FALSE)</f>
        <v>6.1757</v>
      </c>
      <c r="D266">
        <f>VLOOKUP(B266,'Bloomberg Dow Jones Indices'!$I$6:$J$6000,2,0)</f>
        <v>2.4977</v>
      </c>
      <c r="E266">
        <f>IF(VLOOKUP($B266,'30 Year Treasuries Daily'!$A$7:$B$10118,2,FALSE)="ND",NA(),VLOOKUP($B266,'30 Year Treasuries Daily'!$A$7:$B$10118,2,FALSE))</f>
        <v>7.27</v>
      </c>
    </row>
    <row r="267" spans="2:5">
      <c r="B267" s="52">
        <v>34472</v>
      </c>
      <c r="C267">
        <f>VLOOKUP($B267,'Bloomberg Dow Jones Indices'!$G$6:$J$6000,2,FALSE)</f>
        <v>6.0720000000000001</v>
      </c>
      <c r="D267">
        <f>VLOOKUP(B267,'Bloomberg Dow Jones Indices'!$I$6:$J$6000,2,0)</f>
        <v>2.4895</v>
      </c>
      <c r="E267">
        <f>IF(VLOOKUP($B267,'30 Year Treasuries Daily'!$A$7:$B$10118,2,FALSE)="ND",NA(),VLOOKUP($B267,'30 Year Treasuries Daily'!$A$7:$B$10118,2,FALSE))</f>
        <v>7.27</v>
      </c>
    </row>
    <row r="268" spans="2:5">
      <c r="B268" s="52">
        <v>34473</v>
      </c>
      <c r="C268">
        <f>VLOOKUP($B268,'Bloomberg Dow Jones Indices'!$G$6:$J$6000,2,FALSE)</f>
        <v>6.1319999999999997</v>
      </c>
      <c r="D268">
        <f>VLOOKUP(B268,'Bloomberg Dow Jones Indices'!$I$6:$J$6000,2,0)</f>
        <v>2.4722</v>
      </c>
      <c r="E268">
        <f>IF(VLOOKUP($B268,'30 Year Treasuries Daily'!$A$7:$B$10118,2,FALSE)="ND",NA(),VLOOKUP($B268,'30 Year Treasuries Daily'!$A$7:$B$10118,2,FALSE))</f>
        <v>7.24</v>
      </c>
    </row>
    <row r="269" spans="2:5">
      <c r="B269" s="52">
        <v>34474</v>
      </c>
      <c r="C269">
        <f>VLOOKUP($B269,'Bloomberg Dow Jones Indices'!$G$6:$J$6000,2,FALSE)</f>
        <v>6.0811000000000002</v>
      </c>
      <c r="D269">
        <f>VLOOKUP(B269,'Bloomberg Dow Jones Indices'!$I$6:$J$6000,2,0)</f>
        <v>2.4674</v>
      </c>
      <c r="E269">
        <f>IF(VLOOKUP($B269,'30 Year Treasuries Daily'!$A$7:$B$10118,2,FALSE)="ND",NA(),VLOOKUP($B269,'30 Year Treasuries Daily'!$A$7:$B$10118,2,FALSE))</f>
        <v>7.3</v>
      </c>
    </row>
    <row r="270" spans="2:5">
      <c r="B270" s="52">
        <v>34477</v>
      </c>
      <c r="C270">
        <f>VLOOKUP($B270,'Bloomberg Dow Jones Indices'!$G$6:$J$6000,2,FALSE)</f>
        <v>6.125</v>
      </c>
      <c r="D270">
        <f>VLOOKUP(B270,'Bloomberg Dow Jones Indices'!$I$6:$J$6000,2,0)</f>
        <v>2.4830999999999999</v>
      </c>
      <c r="E270">
        <f>IF(VLOOKUP($B270,'30 Year Treasuries Daily'!$A$7:$B$10118,2,FALSE)="ND",NA(),VLOOKUP($B270,'30 Year Treasuries Daily'!$A$7:$B$10118,2,FALSE))</f>
        <v>7.44</v>
      </c>
    </row>
    <row r="271" spans="2:5">
      <c r="B271" s="52">
        <v>34478</v>
      </c>
      <c r="C271">
        <f>VLOOKUP($B271,'Bloomberg Dow Jones Indices'!$G$6:$J$6000,2,FALSE)</f>
        <v>6.0891999999999999</v>
      </c>
      <c r="D271">
        <f>VLOOKUP(B271,'Bloomberg Dow Jones Indices'!$I$6:$J$6000,2,0)</f>
        <v>2.4813000000000001</v>
      </c>
      <c r="E271">
        <f>IF(VLOOKUP($B271,'30 Year Treasuries Daily'!$A$7:$B$10118,2,FALSE)="ND",NA(),VLOOKUP($B271,'30 Year Treasuries Daily'!$A$7:$B$10118,2,FALSE))</f>
        <v>7.41</v>
      </c>
    </row>
    <row r="272" spans="2:5">
      <c r="B272" s="52">
        <v>34479</v>
      </c>
      <c r="C272">
        <f>VLOOKUP($B272,'Bloomberg Dow Jones Indices'!$G$6:$J$6000,2,FALSE)</f>
        <v>6.0263999999999998</v>
      </c>
      <c r="D272">
        <f>VLOOKUP(B272,'Bloomberg Dow Jones Indices'!$I$6:$J$6000,2,0)</f>
        <v>2.4613999999999998</v>
      </c>
      <c r="E272">
        <f>IF(VLOOKUP($B272,'30 Year Treasuries Daily'!$A$7:$B$10118,2,FALSE)="ND",NA(),VLOOKUP($B272,'30 Year Treasuries Daily'!$A$7:$B$10118,2,FALSE))</f>
        <v>7.37</v>
      </c>
    </row>
    <row r="273" spans="2:5">
      <c r="B273" s="52">
        <v>34480</v>
      </c>
      <c r="C273">
        <f>VLOOKUP($B273,'Bloomberg Dow Jones Indices'!$G$6:$J$6000,2,FALSE)</f>
        <v>5.9480000000000004</v>
      </c>
      <c r="D273">
        <f>VLOOKUP(B273,'Bloomberg Dow Jones Indices'!$I$6:$J$6000,2,0)</f>
        <v>2.4626000000000001</v>
      </c>
      <c r="E273">
        <f>IF(VLOOKUP($B273,'30 Year Treasuries Daily'!$A$7:$B$10118,2,FALSE)="ND",NA(),VLOOKUP($B273,'30 Year Treasuries Daily'!$A$7:$B$10118,2,FALSE))</f>
        <v>7.37</v>
      </c>
    </row>
    <row r="274" spans="2:5">
      <c r="B274" s="52">
        <v>34481</v>
      </c>
      <c r="C274">
        <f>VLOOKUP($B274,'Bloomberg Dow Jones Indices'!$G$6:$J$6000,2,FALSE)</f>
        <v>5.9969000000000001</v>
      </c>
      <c r="D274">
        <f>VLOOKUP(B274,'Bloomberg Dow Jones Indices'!$I$6:$J$6000,2,0)</f>
        <v>2.4601999999999999</v>
      </c>
      <c r="E274">
        <f>IF(VLOOKUP($B274,'30 Year Treasuries Daily'!$A$7:$B$10118,2,FALSE)="ND",NA(),VLOOKUP($B274,'30 Year Treasuries Daily'!$A$7:$B$10118,2,FALSE))</f>
        <v>7.4</v>
      </c>
    </row>
    <row r="275" spans="2:5">
      <c r="B275" s="52">
        <v>34485</v>
      </c>
      <c r="C275">
        <f>VLOOKUP($B275,'Bloomberg Dow Jones Indices'!$G$6:$J$6000,2,FALSE)</f>
        <v>6.0180999999999996</v>
      </c>
      <c r="D275">
        <f>VLOOKUP(B275,'Bloomberg Dow Jones Indices'!$I$6:$J$6000,2,0)</f>
        <v>2.4594</v>
      </c>
      <c r="E275">
        <f>IF(VLOOKUP($B275,'30 Year Treasuries Daily'!$A$7:$B$10118,2,FALSE)="ND",NA(),VLOOKUP($B275,'30 Year Treasuries Daily'!$A$7:$B$10118,2,FALSE))</f>
        <v>7.44</v>
      </c>
    </row>
    <row r="276" spans="2:5">
      <c r="B276" s="52">
        <v>34486</v>
      </c>
      <c r="C276">
        <f>VLOOKUP($B276,'Bloomberg Dow Jones Indices'!$G$6:$J$6000,2,FALSE)</f>
        <v>6.0119999999999996</v>
      </c>
      <c r="D276">
        <f>VLOOKUP(B276,'Bloomberg Dow Jones Indices'!$I$6:$J$6000,2,0)</f>
        <v>2.4582000000000002</v>
      </c>
      <c r="E276">
        <f>IF(VLOOKUP($B276,'30 Year Treasuries Daily'!$A$7:$B$10118,2,FALSE)="ND",NA(),VLOOKUP($B276,'30 Year Treasuries Daily'!$A$7:$B$10118,2,FALSE))</f>
        <v>7.39</v>
      </c>
    </row>
    <row r="277" spans="2:5">
      <c r="B277" s="52">
        <v>34487</v>
      </c>
      <c r="C277">
        <f>VLOOKUP($B277,'Bloomberg Dow Jones Indices'!$G$6:$J$6000,2,FALSE)</f>
        <v>6.0288000000000004</v>
      </c>
      <c r="D277">
        <f>VLOOKUP(B277,'Bloomberg Dow Jones Indices'!$I$6:$J$6000,2,0)</f>
        <v>2.4544000000000001</v>
      </c>
      <c r="E277">
        <f>IF(VLOOKUP($B277,'30 Year Treasuries Daily'!$A$7:$B$10118,2,FALSE)="ND",NA(),VLOOKUP($B277,'30 Year Treasuries Daily'!$A$7:$B$10118,2,FALSE))</f>
        <v>7.35</v>
      </c>
    </row>
    <row r="278" spans="2:5">
      <c r="B278" s="52">
        <v>34488</v>
      </c>
      <c r="C278">
        <f>VLOOKUP($B278,'Bloomberg Dow Jones Indices'!$G$6:$J$6000,2,FALSE)</f>
        <v>5.9863</v>
      </c>
      <c r="D278">
        <f>VLOOKUP(B278,'Bloomberg Dow Jones Indices'!$I$6:$J$6000,2,0)</f>
        <v>2.4458000000000002</v>
      </c>
      <c r="E278">
        <f>IF(VLOOKUP($B278,'30 Year Treasuries Daily'!$A$7:$B$10118,2,FALSE)="ND",NA(),VLOOKUP($B278,'30 Year Treasuries Daily'!$A$7:$B$10118,2,FALSE))</f>
        <v>7.26</v>
      </c>
    </row>
    <row r="279" spans="2:5">
      <c r="B279" s="52">
        <v>34491</v>
      </c>
      <c r="C279">
        <f>VLOOKUP($B279,'Bloomberg Dow Jones Indices'!$G$6:$J$6000,2,FALSE)</f>
        <v>5.9716000000000005</v>
      </c>
      <c r="D279">
        <f>VLOOKUP(B279,'Bloomberg Dow Jones Indices'!$I$6:$J$6000,2,0)</f>
        <v>2.4493999999999998</v>
      </c>
      <c r="E279">
        <f>IF(VLOOKUP($B279,'30 Year Treasuries Daily'!$A$7:$B$10118,2,FALSE)="ND",NA(),VLOOKUP($B279,'30 Year Treasuries Daily'!$A$7:$B$10118,2,FALSE))</f>
        <v>7.21</v>
      </c>
    </row>
    <row r="280" spans="2:5">
      <c r="B280" s="52">
        <v>34492</v>
      </c>
      <c r="C280">
        <f>VLOOKUP($B280,'Bloomberg Dow Jones Indices'!$G$6:$J$6000,2,FALSE)</f>
        <v>5.9885000000000002</v>
      </c>
      <c r="D280">
        <f>VLOOKUP(B280,'Bloomberg Dow Jones Indices'!$I$6:$J$6000,2,0)</f>
        <v>2.4603999999999999</v>
      </c>
      <c r="E280">
        <f>IF(VLOOKUP($B280,'30 Year Treasuries Daily'!$A$7:$B$10118,2,FALSE)="ND",NA(),VLOOKUP($B280,'30 Year Treasuries Daily'!$A$7:$B$10118,2,FALSE))</f>
        <v>7.26</v>
      </c>
    </row>
    <row r="281" spans="2:5">
      <c r="B281" s="52">
        <v>34493</v>
      </c>
      <c r="C281">
        <f>VLOOKUP($B281,'Bloomberg Dow Jones Indices'!$G$6:$J$6000,2,FALSE)</f>
        <v>6.0056000000000003</v>
      </c>
      <c r="D281">
        <f>VLOOKUP(B281,'Bloomberg Dow Jones Indices'!$I$6:$J$6000,2,0)</f>
        <v>2.4624999999999999</v>
      </c>
      <c r="E281">
        <f>IF(VLOOKUP($B281,'30 Year Treasuries Daily'!$A$7:$B$10118,2,FALSE)="ND",NA(),VLOOKUP($B281,'30 Year Treasuries Daily'!$A$7:$B$10118,2,FALSE))</f>
        <v>7.28</v>
      </c>
    </row>
    <row r="282" spans="2:5">
      <c r="B282" s="52">
        <v>34494</v>
      </c>
      <c r="C282">
        <f>VLOOKUP($B282,'Bloomberg Dow Jones Indices'!$G$6:$J$6000,2,FALSE)</f>
        <v>6.0392999999999999</v>
      </c>
      <c r="D282">
        <f>VLOOKUP(B282,'Bloomberg Dow Jones Indices'!$I$6:$J$6000,2,0)</f>
        <v>2.4634999999999998</v>
      </c>
      <c r="E282">
        <f>IF(VLOOKUP($B282,'30 Year Treasuries Daily'!$A$7:$B$10118,2,FALSE)="ND",NA(),VLOOKUP($B282,'30 Year Treasuries Daily'!$A$7:$B$10118,2,FALSE))</f>
        <v>7.28</v>
      </c>
    </row>
    <row r="283" spans="2:5">
      <c r="B283" s="52">
        <v>34495</v>
      </c>
      <c r="C283">
        <f>VLOOKUP($B283,'Bloomberg Dow Jones Indices'!$G$6:$J$6000,2,FALSE)</f>
        <v>6.0224000000000002</v>
      </c>
      <c r="D283">
        <f>VLOOKUP(B283,'Bloomberg Dow Jones Indices'!$I$6:$J$6000,2,0)</f>
        <v>2.4493999999999998</v>
      </c>
      <c r="E283">
        <f>IF(VLOOKUP($B283,'30 Year Treasuries Daily'!$A$7:$B$10118,2,FALSE)="ND",NA(),VLOOKUP($B283,'30 Year Treasuries Daily'!$A$7:$B$10118,2,FALSE))</f>
        <v>7.32</v>
      </c>
    </row>
    <row r="284" spans="2:5">
      <c r="B284" s="52">
        <v>34498</v>
      </c>
      <c r="C284">
        <f>VLOOKUP($B284,'Bloomberg Dow Jones Indices'!$G$6:$J$6000,2,FALSE)</f>
        <v>5.9969999999999999</v>
      </c>
      <c r="D284">
        <f>VLOOKUP(B284,'Bloomberg Dow Jones Indices'!$I$6:$J$6000,2,0)</f>
        <v>2.4430999999999998</v>
      </c>
      <c r="E284">
        <f>IF(VLOOKUP($B284,'30 Year Treasuries Daily'!$A$7:$B$10118,2,FALSE)="ND",NA(),VLOOKUP($B284,'30 Year Treasuries Daily'!$A$7:$B$10118,2,FALSE))</f>
        <v>7.36</v>
      </c>
    </row>
    <row r="285" spans="2:5">
      <c r="B285" s="52">
        <v>34499</v>
      </c>
      <c r="C285">
        <f>VLOOKUP($B285,'Bloomberg Dow Jones Indices'!$G$6:$J$6000,2,FALSE)</f>
        <v>5.9882999999999997</v>
      </c>
      <c r="D285">
        <f>VLOOKUP(B285,'Bloomberg Dow Jones Indices'!$I$6:$J$6000,2,0)</f>
        <v>2.5112999999999999</v>
      </c>
      <c r="E285">
        <f>IF(VLOOKUP($B285,'30 Year Treasuries Daily'!$A$7:$B$10118,2,FALSE)="ND",NA(),VLOOKUP($B285,'30 Year Treasuries Daily'!$A$7:$B$10118,2,FALSE))</f>
        <v>7.31</v>
      </c>
    </row>
    <row r="286" spans="2:5">
      <c r="B286" s="52">
        <v>34500</v>
      </c>
      <c r="C286">
        <f>VLOOKUP($B286,'Bloomberg Dow Jones Indices'!$G$6:$J$6000,2,FALSE)</f>
        <v>6.0182000000000002</v>
      </c>
      <c r="D286">
        <f>VLOOKUP(B286,'Bloomberg Dow Jones Indices'!$I$6:$J$6000,2,0)</f>
        <v>2.4489000000000001</v>
      </c>
      <c r="E286">
        <f>IF(VLOOKUP($B286,'30 Year Treasuries Daily'!$A$7:$B$10118,2,FALSE)="ND",NA(),VLOOKUP($B286,'30 Year Treasuries Daily'!$A$7:$B$10118,2,FALSE))</f>
        <v>7.41</v>
      </c>
    </row>
    <row r="287" spans="2:5">
      <c r="B287" s="52">
        <v>34501</v>
      </c>
      <c r="C287">
        <f>VLOOKUP($B287,'Bloomberg Dow Jones Indices'!$G$6:$J$6000,2,FALSE)</f>
        <v>6.0609000000000002</v>
      </c>
      <c r="D287">
        <f>VLOOKUP(B287,'Bloomberg Dow Jones Indices'!$I$6:$J$6000,2,0)</f>
        <v>2.4403000000000001</v>
      </c>
      <c r="E287">
        <f>IF(VLOOKUP($B287,'30 Year Treasuries Daily'!$A$7:$B$10118,2,FALSE)="ND",NA(),VLOOKUP($B287,'30 Year Treasuries Daily'!$A$7:$B$10118,2,FALSE))</f>
        <v>7.38</v>
      </c>
    </row>
    <row r="288" spans="2:5">
      <c r="B288" s="52">
        <v>34502</v>
      </c>
      <c r="C288">
        <f>VLOOKUP($B288,'Bloomberg Dow Jones Indices'!$G$6:$J$6000,2,FALSE)</f>
        <v>6.1418999999999997</v>
      </c>
      <c r="D288">
        <f>VLOOKUP(B288,'Bloomberg Dow Jones Indices'!$I$6:$J$6000,2,0)</f>
        <v>2.4586000000000001</v>
      </c>
      <c r="E288">
        <f>IF(VLOOKUP($B288,'30 Year Treasuries Daily'!$A$7:$B$10118,2,FALSE)="ND",NA(),VLOOKUP($B288,'30 Year Treasuries Daily'!$A$7:$B$10118,2,FALSE))</f>
        <v>7.45</v>
      </c>
    </row>
    <row r="289" spans="2:5">
      <c r="B289" s="52">
        <v>34505</v>
      </c>
      <c r="C289">
        <f>VLOOKUP($B289,'Bloomberg Dow Jones Indices'!$G$6:$J$6000,2,FALSE)</f>
        <v>6.2047999999999996</v>
      </c>
      <c r="D289">
        <f>VLOOKUP(B289,'Bloomberg Dow Jones Indices'!$I$6:$J$6000,2,0)</f>
        <v>2.4815</v>
      </c>
      <c r="E289">
        <f>IF(VLOOKUP($B289,'30 Year Treasuries Daily'!$A$7:$B$10118,2,FALSE)="ND",NA(),VLOOKUP($B289,'30 Year Treasuries Daily'!$A$7:$B$10118,2,FALSE))</f>
        <v>7.46</v>
      </c>
    </row>
    <row r="290" spans="2:5">
      <c r="B290" s="52">
        <v>34506</v>
      </c>
      <c r="C290">
        <f>VLOOKUP($B290,'Bloomberg Dow Jones Indices'!$G$6:$J$6000,2,FALSE)</f>
        <v>6.2827000000000002</v>
      </c>
      <c r="D290">
        <f>VLOOKUP(B290,'Bloomberg Dow Jones Indices'!$I$6:$J$6000,2,0)</f>
        <v>2.5042</v>
      </c>
      <c r="E290">
        <f>IF(VLOOKUP($B290,'30 Year Treasuries Daily'!$A$7:$B$10118,2,FALSE)="ND",NA(),VLOOKUP($B290,'30 Year Treasuries Daily'!$A$7:$B$10118,2,FALSE))</f>
        <v>7.51</v>
      </c>
    </row>
    <row r="291" spans="2:5">
      <c r="B291" s="52">
        <v>34507</v>
      </c>
      <c r="C291">
        <f>VLOOKUP($B291,'Bloomberg Dow Jones Indices'!$G$6:$J$6000,2,FALSE)</f>
        <v>6.2344999999999997</v>
      </c>
      <c r="D291">
        <f>VLOOKUP(B291,'Bloomberg Dow Jones Indices'!$I$6:$J$6000,2,0)</f>
        <v>2.4929000000000001</v>
      </c>
      <c r="E291">
        <f>IF(VLOOKUP($B291,'30 Year Treasuries Daily'!$A$7:$B$10118,2,FALSE)="ND",NA(),VLOOKUP($B291,'30 Year Treasuries Daily'!$A$7:$B$10118,2,FALSE))</f>
        <v>7.41</v>
      </c>
    </row>
    <row r="292" spans="2:5">
      <c r="B292" s="52">
        <v>34508</v>
      </c>
      <c r="C292">
        <f>VLOOKUP($B292,'Bloomberg Dow Jones Indices'!$G$6:$J$6000,2,FALSE)</f>
        <v>6.2873000000000001</v>
      </c>
      <c r="D292">
        <f>VLOOKUP(B292,'Bloomberg Dow Jones Indices'!$I$6:$J$6000,2,0)</f>
        <v>2.5102000000000002</v>
      </c>
      <c r="E292">
        <f>IF(VLOOKUP($B292,'30 Year Treasuries Daily'!$A$7:$B$10118,2,FALSE)="ND",NA(),VLOOKUP($B292,'30 Year Treasuries Daily'!$A$7:$B$10118,2,FALSE))</f>
        <v>7.4</v>
      </c>
    </row>
    <row r="293" spans="2:5">
      <c r="B293" s="52">
        <v>34509</v>
      </c>
      <c r="C293">
        <f>VLOOKUP($B293,'Bloomberg Dow Jones Indices'!$G$6:$J$6000,2,FALSE)</f>
        <v>6.3434999999999997</v>
      </c>
      <c r="D293">
        <f>VLOOKUP(B293,'Bloomberg Dow Jones Indices'!$I$6:$J$6000,2,0)</f>
        <v>2.5531000000000001</v>
      </c>
      <c r="E293">
        <f>IF(VLOOKUP($B293,'30 Year Treasuries Daily'!$A$7:$B$10118,2,FALSE)="ND",NA(),VLOOKUP($B293,'30 Year Treasuries Daily'!$A$7:$B$10118,2,FALSE))</f>
        <v>7.52</v>
      </c>
    </row>
    <row r="294" spans="2:5">
      <c r="B294" s="52">
        <v>34512</v>
      </c>
      <c r="C294">
        <f>VLOOKUP($B294,'Bloomberg Dow Jones Indices'!$G$6:$J$6000,2,FALSE)</f>
        <v>6.2964000000000002</v>
      </c>
      <c r="D294">
        <f>VLOOKUP(B294,'Bloomberg Dow Jones Indices'!$I$6:$J$6000,2,0)</f>
        <v>2.5194999999999999</v>
      </c>
      <c r="E294">
        <f>IF(VLOOKUP($B294,'30 Year Treasuries Daily'!$A$7:$B$10118,2,FALSE)="ND",NA(),VLOOKUP($B294,'30 Year Treasuries Daily'!$A$7:$B$10118,2,FALSE))</f>
        <v>7.46</v>
      </c>
    </row>
    <row r="295" spans="2:5">
      <c r="B295" s="52">
        <v>34513</v>
      </c>
      <c r="C295">
        <f>VLOOKUP($B295,'Bloomberg Dow Jones Indices'!$G$6:$J$6000,2,FALSE)</f>
        <v>6.2950999999999997</v>
      </c>
      <c r="D295">
        <f>VLOOKUP(B295,'Bloomberg Dow Jones Indices'!$I$6:$J$6000,2,0)</f>
        <v>2.5385</v>
      </c>
      <c r="E295">
        <f>IF(VLOOKUP($B295,'30 Year Treasuries Daily'!$A$7:$B$10118,2,FALSE)="ND",NA(),VLOOKUP($B295,'30 Year Treasuries Daily'!$A$7:$B$10118,2,FALSE))</f>
        <v>7.53</v>
      </c>
    </row>
    <row r="296" spans="2:5">
      <c r="B296" s="52">
        <v>34514</v>
      </c>
      <c r="C296">
        <f>VLOOKUP($B296,'Bloomberg Dow Jones Indices'!$G$6:$J$6000,2,FALSE)</f>
        <v>6.2576999999999998</v>
      </c>
      <c r="D296">
        <f>VLOOKUP(B296,'Bloomberg Dow Jones Indices'!$I$6:$J$6000,2,0)</f>
        <v>2.5402</v>
      </c>
      <c r="E296">
        <f>IF(VLOOKUP($B296,'30 Year Treasuries Daily'!$A$7:$B$10118,2,FALSE)="ND",NA(),VLOOKUP($B296,'30 Year Treasuries Daily'!$A$7:$B$10118,2,FALSE))</f>
        <v>7.51</v>
      </c>
    </row>
    <row r="297" spans="2:5">
      <c r="B297" s="52">
        <v>34515</v>
      </c>
      <c r="C297">
        <f>VLOOKUP($B297,'Bloomberg Dow Jones Indices'!$G$6:$J$6000,2,FALSE)</f>
        <v>6.2926000000000002</v>
      </c>
      <c r="D297">
        <f>VLOOKUP(B297,'Bloomberg Dow Jones Indices'!$I$6:$J$6000,2,0)</f>
        <v>2.5697000000000001</v>
      </c>
      <c r="E297">
        <f>IF(VLOOKUP($B297,'30 Year Treasuries Daily'!$A$7:$B$10118,2,FALSE)="ND",NA(),VLOOKUP($B297,'30 Year Treasuries Daily'!$A$7:$B$10118,2,FALSE))</f>
        <v>7.63</v>
      </c>
    </row>
    <row r="298" spans="2:5">
      <c r="B298" s="52">
        <v>34516</v>
      </c>
      <c r="C298">
        <f>VLOOKUP($B298,'Bloomberg Dow Jones Indices'!$G$6:$J$6000,2,FALSE)</f>
        <v>6.2576999999999998</v>
      </c>
      <c r="D298">
        <f>VLOOKUP(B298,'Bloomberg Dow Jones Indices'!$I$6:$J$6000,2,0)</f>
        <v>2.5916000000000001</v>
      </c>
      <c r="E298">
        <f>IF(VLOOKUP($B298,'30 Year Treasuries Daily'!$A$7:$B$10118,2,FALSE)="ND",NA(),VLOOKUP($B298,'30 Year Treasuries Daily'!$A$7:$B$10118,2,FALSE))</f>
        <v>7.62</v>
      </c>
    </row>
    <row r="299" spans="2:5">
      <c r="B299" s="52">
        <v>34520</v>
      </c>
      <c r="C299">
        <f>VLOOKUP($B299,'Bloomberg Dow Jones Indices'!$G$6:$J$6000,2,FALSE)</f>
        <v>6.2600999999999996</v>
      </c>
      <c r="D299">
        <f>VLOOKUP(B299,'Bloomberg Dow Jones Indices'!$I$6:$J$6000,2,0)</f>
        <v>2.5510000000000002</v>
      </c>
      <c r="E299">
        <f>IF(VLOOKUP($B299,'30 Year Treasuries Daily'!$A$7:$B$10118,2,FALSE)="ND",NA(),VLOOKUP($B299,'30 Year Treasuries Daily'!$A$7:$B$10118,2,FALSE))</f>
        <v>7.6</v>
      </c>
    </row>
    <row r="300" spans="2:5">
      <c r="B300" s="52">
        <v>34521</v>
      </c>
      <c r="C300">
        <f>VLOOKUP($B300,'Bloomberg Dow Jones Indices'!$G$6:$J$6000,2,FALSE)</f>
        <v>6.2255000000000003</v>
      </c>
      <c r="D300">
        <f>VLOOKUP(B300,'Bloomberg Dow Jones Indices'!$I$6:$J$6000,2,0)</f>
        <v>2.5356999999999998</v>
      </c>
      <c r="E300">
        <f>IF(VLOOKUP($B300,'30 Year Treasuries Daily'!$A$7:$B$10118,2,FALSE)="ND",NA(),VLOOKUP($B300,'30 Year Treasuries Daily'!$A$7:$B$10118,2,FALSE))</f>
        <v>7.61</v>
      </c>
    </row>
    <row r="301" spans="2:5">
      <c r="B301" s="52">
        <v>34522</v>
      </c>
      <c r="C301">
        <f>VLOOKUP($B301,'Bloomberg Dow Jones Indices'!$G$6:$J$6000,2,FALSE)</f>
        <v>6.1642000000000001</v>
      </c>
      <c r="D301">
        <f>VLOOKUP(B301,'Bloomberg Dow Jones Indices'!$I$6:$J$6000,2,0)</f>
        <v>2.5261</v>
      </c>
      <c r="E301">
        <f>IF(VLOOKUP($B301,'30 Year Treasuries Daily'!$A$7:$B$10118,2,FALSE)="ND",NA(),VLOOKUP($B301,'30 Year Treasuries Daily'!$A$7:$B$10118,2,FALSE))</f>
        <v>7.6</v>
      </c>
    </row>
    <row r="302" spans="2:5">
      <c r="B302" s="52">
        <v>34523</v>
      </c>
      <c r="C302">
        <f>VLOOKUP($B302,'Bloomberg Dow Jones Indices'!$G$6:$J$6000,2,FALSE)</f>
        <v>6.1350999999999996</v>
      </c>
      <c r="D302">
        <f>VLOOKUP(B302,'Bloomberg Dow Jones Indices'!$I$6:$J$6000,2,0)</f>
        <v>2.512</v>
      </c>
      <c r="E302">
        <f>IF(VLOOKUP($B302,'30 Year Treasuries Daily'!$A$7:$B$10118,2,FALSE)="ND",NA(),VLOOKUP($B302,'30 Year Treasuries Daily'!$A$7:$B$10118,2,FALSE))</f>
        <v>7.7</v>
      </c>
    </row>
    <row r="303" spans="2:5">
      <c r="B303" s="52">
        <v>34526</v>
      </c>
      <c r="C303">
        <f>VLOOKUP($B303,'Bloomberg Dow Jones Indices'!$G$6:$J$6000,2,FALSE)</f>
        <v>6.1642000000000001</v>
      </c>
      <c r="D303">
        <f>VLOOKUP(B303,'Bloomberg Dow Jones Indices'!$I$6:$J$6000,2,0)</f>
        <v>2.5162</v>
      </c>
      <c r="E303">
        <f>IF(VLOOKUP($B303,'30 Year Treasuries Daily'!$A$7:$B$10118,2,FALSE)="ND",NA(),VLOOKUP($B303,'30 Year Treasuries Daily'!$A$7:$B$10118,2,FALSE))</f>
        <v>7.73</v>
      </c>
    </row>
    <row r="304" spans="2:5">
      <c r="B304" s="52">
        <v>34527</v>
      </c>
      <c r="C304">
        <f>VLOOKUP($B304,'Bloomberg Dow Jones Indices'!$G$6:$J$6000,2,FALSE)</f>
        <v>6.1981999999999999</v>
      </c>
      <c r="D304">
        <f>VLOOKUP(B304,'Bloomberg Dow Jones Indices'!$I$6:$J$6000,2,0)</f>
        <v>2.5164</v>
      </c>
      <c r="E304">
        <f>IF(VLOOKUP($B304,'30 Year Treasuries Daily'!$A$7:$B$10118,2,FALSE)="ND",NA(),VLOOKUP($B304,'30 Year Treasuries Daily'!$A$7:$B$10118,2,FALSE))</f>
        <v>7.69</v>
      </c>
    </row>
    <row r="305" spans="2:5">
      <c r="B305" s="52">
        <v>34528</v>
      </c>
      <c r="C305">
        <f>VLOOKUP($B305,'Bloomberg Dow Jones Indices'!$G$6:$J$6000,2,FALSE)</f>
        <v>6.1981999999999999</v>
      </c>
      <c r="D305">
        <f>VLOOKUP(B305,'Bloomberg Dow Jones Indices'!$I$6:$J$6000,2,0)</f>
        <v>2.5152999999999999</v>
      </c>
      <c r="E305">
        <f>IF(VLOOKUP($B305,'30 Year Treasuries Daily'!$A$7:$B$10118,2,FALSE)="ND",NA(),VLOOKUP($B305,'30 Year Treasuries Daily'!$A$7:$B$10118,2,FALSE))</f>
        <v>7.68</v>
      </c>
    </row>
    <row r="306" spans="2:5">
      <c r="B306" s="52">
        <v>34529</v>
      </c>
      <c r="C306">
        <f>VLOOKUP($B306,'Bloomberg Dow Jones Indices'!$G$6:$J$6000,2,FALSE)</f>
        <v>6.1085000000000003</v>
      </c>
      <c r="D306">
        <f>VLOOKUP(B306,'Bloomberg Dow Jones Indices'!$I$6:$J$6000,2,0)</f>
        <v>2.4943</v>
      </c>
      <c r="E306">
        <f>IF(VLOOKUP($B306,'30 Year Treasuries Daily'!$A$7:$B$10118,2,FALSE)="ND",NA(),VLOOKUP($B306,'30 Year Treasuries Daily'!$A$7:$B$10118,2,FALSE))</f>
        <v>7.54</v>
      </c>
    </row>
    <row r="307" spans="2:5">
      <c r="B307" s="52">
        <v>34530</v>
      </c>
      <c r="C307">
        <f>VLOOKUP($B307,'Bloomberg Dow Jones Indices'!$G$6:$J$6000,2,FALSE)</f>
        <v>6.0845000000000002</v>
      </c>
      <c r="D307">
        <f>VLOOKUP(B307,'Bloomberg Dow Jones Indices'!$I$6:$J$6000,2,0)</f>
        <v>2.4845999999999999</v>
      </c>
      <c r="E307">
        <f>IF(VLOOKUP($B307,'30 Year Treasuries Daily'!$A$7:$B$10118,2,FALSE)="ND",NA(),VLOOKUP($B307,'30 Year Treasuries Daily'!$A$7:$B$10118,2,FALSE))</f>
        <v>7.55</v>
      </c>
    </row>
    <row r="308" spans="2:5">
      <c r="B308" s="52">
        <v>34533</v>
      </c>
      <c r="C308">
        <f>VLOOKUP($B308,'Bloomberg Dow Jones Indices'!$G$6:$J$6000,2,FALSE)</f>
        <v>6.0955000000000004</v>
      </c>
      <c r="D308">
        <f>VLOOKUP(B308,'Bloomberg Dow Jones Indices'!$I$6:$J$6000,2,0)</f>
        <v>2.4950999999999999</v>
      </c>
      <c r="E308">
        <f>IF(VLOOKUP($B308,'30 Year Treasuries Daily'!$A$7:$B$10118,2,FALSE)="ND",NA(),VLOOKUP($B308,'30 Year Treasuries Daily'!$A$7:$B$10118,2,FALSE))</f>
        <v>7.51</v>
      </c>
    </row>
    <row r="309" spans="2:5">
      <c r="B309" s="52">
        <v>34534</v>
      </c>
      <c r="C309">
        <f>VLOOKUP($B309,'Bloomberg Dow Jones Indices'!$G$6:$J$6000,2,FALSE)</f>
        <v>6.0736999999999997</v>
      </c>
      <c r="D309">
        <f>VLOOKUP(B309,'Bloomberg Dow Jones Indices'!$I$6:$J$6000,2,0)</f>
        <v>2.4895999999999998</v>
      </c>
      <c r="E309">
        <f>IF(VLOOKUP($B309,'30 Year Treasuries Daily'!$A$7:$B$10118,2,FALSE)="ND",NA(),VLOOKUP($B309,'30 Year Treasuries Daily'!$A$7:$B$10118,2,FALSE))</f>
        <v>7.47</v>
      </c>
    </row>
    <row r="310" spans="2:5">
      <c r="B310" s="52">
        <v>34535</v>
      </c>
      <c r="C310">
        <f>VLOOKUP($B310,'Bloomberg Dow Jones Indices'!$G$6:$J$6000,2,FALSE)</f>
        <v>6.0913000000000004</v>
      </c>
      <c r="D310">
        <f>VLOOKUP(B310,'Bloomberg Dow Jones Indices'!$I$6:$J$6000,2,0)</f>
        <v>2.5037000000000003</v>
      </c>
      <c r="E310">
        <f>IF(VLOOKUP($B310,'30 Year Treasuries Daily'!$A$7:$B$10118,2,FALSE)="ND",NA(),VLOOKUP($B310,'30 Year Treasuries Daily'!$A$7:$B$10118,2,FALSE))</f>
        <v>7.55</v>
      </c>
    </row>
    <row r="311" spans="2:5">
      <c r="B311" s="52">
        <v>34536</v>
      </c>
      <c r="C311">
        <f>VLOOKUP($B311,'Bloomberg Dow Jones Indices'!$G$6:$J$6000,2,FALSE)</f>
        <v>6.1067</v>
      </c>
      <c r="D311">
        <f>VLOOKUP(B311,'Bloomberg Dow Jones Indices'!$I$6:$J$6000,2,0)</f>
        <v>2.5002</v>
      </c>
      <c r="E311">
        <f>IF(VLOOKUP($B311,'30 Year Treasuries Daily'!$A$7:$B$10118,2,FALSE)="ND",NA(),VLOOKUP($B311,'30 Year Treasuries Daily'!$A$7:$B$10118,2,FALSE))</f>
        <v>7.55</v>
      </c>
    </row>
    <row r="312" spans="2:5">
      <c r="B312" s="52">
        <v>34537</v>
      </c>
      <c r="C312">
        <f>VLOOKUP($B312,'Bloomberg Dow Jones Indices'!$G$6:$J$6000,2,FALSE)</f>
        <v>6.0759999999999996</v>
      </c>
      <c r="D312">
        <f>VLOOKUP(B312,'Bloomberg Dow Jones Indices'!$I$6:$J$6000,2,0)</f>
        <v>2.4984000000000002</v>
      </c>
      <c r="E312">
        <f>IF(VLOOKUP($B312,'30 Year Treasuries Daily'!$A$7:$B$10118,2,FALSE)="ND",NA(),VLOOKUP($B312,'30 Year Treasuries Daily'!$A$7:$B$10118,2,FALSE))</f>
        <v>7.56</v>
      </c>
    </row>
    <row r="313" spans="2:5">
      <c r="B313" s="52">
        <v>34540</v>
      </c>
      <c r="C313">
        <f>VLOOKUP($B313,'Bloomberg Dow Jones Indices'!$G$6:$J$6000,2,FALSE)</f>
        <v>6.1460999999999997</v>
      </c>
      <c r="D313">
        <f>VLOOKUP(B313,'Bloomberg Dow Jones Indices'!$I$6:$J$6000,2,0)</f>
        <v>2.4939</v>
      </c>
      <c r="E313">
        <f>IF(VLOOKUP($B313,'30 Year Treasuries Daily'!$A$7:$B$10118,2,FALSE)="ND",NA(),VLOOKUP($B313,'30 Year Treasuries Daily'!$A$7:$B$10118,2,FALSE))</f>
        <v>7.53</v>
      </c>
    </row>
    <row r="314" spans="2:5">
      <c r="B314" s="52">
        <v>34541</v>
      </c>
      <c r="C314">
        <f>VLOOKUP($B314,'Bloomberg Dow Jones Indices'!$G$6:$J$6000,2,FALSE)</f>
        <v>6.1874000000000002</v>
      </c>
      <c r="D314">
        <f>VLOOKUP(B314,'Bloomberg Dow Jones Indices'!$I$6:$J$6000,2,0)</f>
        <v>2.4981</v>
      </c>
      <c r="E314">
        <f>IF(VLOOKUP($B314,'30 Year Treasuries Daily'!$A$7:$B$10118,2,FALSE)="ND",NA(),VLOOKUP($B314,'30 Year Treasuries Daily'!$A$7:$B$10118,2,FALSE))</f>
        <v>7.55</v>
      </c>
    </row>
    <row r="315" spans="2:5">
      <c r="B315" s="52">
        <v>34542</v>
      </c>
      <c r="C315">
        <f>VLOOKUP($B315,'Bloomberg Dow Jones Indices'!$G$6:$J$6000,2,FALSE)</f>
        <v>6.0949</v>
      </c>
      <c r="D315">
        <f>VLOOKUP(B315,'Bloomberg Dow Jones Indices'!$I$6:$J$6000,2,0)</f>
        <v>2.5083000000000002</v>
      </c>
      <c r="E315">
        <f>IF(VLOOKUP($B315,'30 Year Treasuries Daily'!$A$7:$B$10118,2,FALSE)="ND",NA(),VLOOKUP($B315,'30 Year Treasuries Daily'!$A$7:$B$10118,2,FALSE))</f>
        <v>7.6</v>
      </c>
    </row>
    <row r="316" spans="2:5">
      <c r="B316" s="52">
        <v>34543</v>
      </c>
      <c r="C316">
        <f>VLOOKUP($B316,'Bloomberg Dow Jones Indices'!$G$6:$J$6000,2,FALSE)</f>
        <v>6.0578000000000003</v>
      </c>
      <c r="D316">
        <f>VLOOKUP(B316,'Bloomberg Dow Jones Indices'!$I$6:$J$6000,2,0)</f>
        <v>2.5013999999999998</v>
      </c>
      <c r="E316">
        <f>IF(VLOOKUP($B316,'30 Year Treasuries Daily'!$A$7:$B$10118,2,FALSE)="ND",NA(),VLOOKUP($B316,'30 Year Treasuries Daily'!$A$7:$B$10118,2,FALSE))</f>
        <v>7.55</v>
      </c>
    </row>
    <row r="317" spans="2:5">
      <c r="B317" s="52">
        <v>34544</v>
      </c>
      <c r="C317">
        <f>VLOOKUP($B317,'Bloomberg Dow Jones Indices'!$G$6:$J$6000,2,FALSE)</f>
        <v>5.9762000000000004</v>
      </c>
      <c r="D317">
        <f>VLOOKUP(B317,'Bloomberg Dow Jones Indices'!$I$6:$J$6000,2,0)</f>
        <v>2.4790000000000001</v>
      </c>
      <c r="E317">
        <f>IF(VLOOKUP($B317,'30 Year Treasuries Daily'!$A$7:$B$10118,2,FALSE)="ND",NA(),VLOOKUP($B317,'30 Year Treasuries Daily'!$A$7:$B$10118,2,FALSE))</f>
        <v>7.39</v>
      </c>
    </row>
    <row r="318" spans="2:5">
      <c r="B318" s="52">
        <v>34547</v>
      </c>
      <c r="C318">
        <f>VLOOKUP($B318,'Bloomberg Dow Jones Indices'!$G$6:$J$6000,2,FALSE)</f>
        <v>5.8663999999999996</v>
      </c>
      <c r="D318">
        <f>VLOOKUP(B318,'Bloomberg Dow Jones Indices'!$I$6:$J$6000,2,0)</f>
        <v>2.4636</v>
      </c>
      <c r="E318">
        <f>IF(VLOOKUP($B318,'30 Year Treasuries Daily'!$A$7:$B$10118,2,FALSE)="ND",NA(),VLOOKUP($B318,'30 Year Treasuries Daily'!$A$7:$B$10118,2,FALSE))</f>
        <v>7.41</v>
      </c>
    </row>
    <row r="319" spans="2:5">
      <c r="B319" s="52">
        <v>34548</v>
      </c>
      <c r="C319">
        <f>VLOOKUP($B319,'Bloomberg Dow Jones Indices'!$G$6:$J$6000,2,FALSE)</f>
        <v>5.8399000000000001</v>
      </c>
      <c r="D319">
        <f>VLOOKUP(B319,'Bloomberg Dow Jones Indices'!$I$6:$J$6000,2,0)</f>
        <v>2.4615999999999998</v>
      </c>
      <c r="E319">
        <f>IF(VLOOKUP($B319,'30 Year Treasuries Daily'!$A$7:$B$10118,2,FALSE)="ND",NA(),VLOOKUP($B319,'30 Year Treasuries Daily'!$A$7:$B$10118,2,FALSE))</f>
        <v>7.4</v>
      </c>
    </row>
    <row r="320" spans="2:5">
      <c r="B320" s="52">
        <v>34549</v>
      </c>
      <c r="C320">
        <f>VLOOKUP($B320,'Bloomberg Dow Jones Indices'!$G$6:$J$6000,2,FALSE)</f>
        <v>5.8018999999999998</v>
      </c>
      <c r="D320">
        <f>VLOOKUP(B320,'Bloomberg Dow Jones Indices'!$I$6:$J$6000,2,0)</f>
        <v>2.4638999999999998</v>
      </c>
      <c r="E320">
        <f>IF(VLOOKUP($B320,'30 Year Treasuries Daily'!$A$7:$B$10118,2,FALSE)="ND",NA(),VLOOKUP($B320,'30 Year Treasuries Daily'!$A$7:$B$10118,2,FALSE))</f>
        <v>7.38</v>
      </c>
    </row>
    <row r="321" spans="2:5">
      <c r="B321" s="52">
        <v>34550</v>
      </c>
      <c r="C321">
        <f>VLOOKUP($B321,'Bloomberg Dow Jones Indices'!$G$6:$J$6000,2,FALSE)</f>
        <v>5.8219000000000003</v>
      </c>
      <c r="D321">
        <f>VLOOKUP(B321,'Bloomberg Dow Jones Indices'!$I$6:$J$6000,2,0)</f>
        <v>2.4897</v>
      </c>
      <c r="E321">
        <f>IF(VLOOKUP($B321,'30 Year Treasuries Daily'!$A$7:$B$10118,2,FALSE)="ND",NA(),VLOOKUP($B321,'30 Year Treasuries Daily'!$A$7:$B$10118,2,FALSE))</f>
        <v>7.4</v>
      </c>
    </row>
    <row r="322" spans="2:5">
      <c r="B322" s="52">
        <v>34551</v>
      </c>
      <c r="C322">
        <f>VLOOKUP($B322,'Bloomberg Dow Jones Indices'!$G$6:$J$6000,2,FALSE)</f>
        <v>5.8806000000000003</v>
      </c>
      <c r="D322">
        <f>VLOOKUP(B322,'Bloomberg Dow Jones Indices'!$I$6:$J$6000,2,0)</f>
        <v>2.4939</v>
      </c>
      <c r="E322">
        <f>IF(VLOOKUP($B322,'30 Year Treasuries Daily'!$A$7:$B$10118,2,FALSE)="ND",NA(),VLOOKUP($B322,'30 Year Treasuries Daily'!$A$7:$B$10118,2,FALSE))</f>
        <v>7.54</v>
      </c>
    </row>
    <row r="323" spans="2:5">
      <c r="B323" s="52">
        <v>34554</v>
      </c>
      <c r="C323">
        <f>VLOOKUP($B323,'Bloomberg Dow Jones Indices'!$G$6:$J$6000,2,FALSE)</f>
        <v>5.9474999999999998</v>
      </c>
      <c r="D323">
        <f>VLOOKUP(B323,'Bloomberg Dow Jones Indices'!$I$6:$J$6000,2,0)</f>
        <v>2.5059</v>
      </c>
      <c r="E323">
        <f>IF(VLOOKUP($B323,'30 Year Treasuries Daily'!$A$7:$B$10118,2,FALSE)="ND",NA(),VLOOKUP($B323,'30 Year Treasuries Daily'!$A$7:$B$10118,2,FALSE))</f>
        <v>7.53</v>
      </c>
    </row>
    <row r="324" spans="2:5">
      <c r="B324" s="52">
        <v>34555</v>
      </c>
      <c r="C324">
        <f>VLOOKUP($B324,'Bloomberg Dow Jones Indices'!$G$6:$J$6000,2,FALSE)</f>
        <v>5.9104999999999999</v>
      </c>
      <c r="D324">
        <f>VLOOKUP(B324,'Bloomberg Dow Jones Indices'!$I$6:$J$6000,2,0)</f>
        <v>2.4901</v>
      </c>
      <c r="E324">
        <f>IF(VLOOKUP($B324,'30 Year Treasuries Daily'!$A$7:$B$10118,2,FALSE)="ND",NA(),VLOOKUP($B324,'30 Year Treasuries Daily'!$A$7:$B$10118,2,FALSE))</f>
        <v>7.57</v>
      </c>
    </row>
    <row r="325" spans="2:5">
      <c r="B325" s="52">
        <v>34556</v>
      </c>
      <c r="C325">
        <f>VLOOKUP($B325,'Bloomberg Dow Jones Indices'!$G$6:$J$6000,2,FALSE)</f>
        <v>5.8859000000000004</v>
      </c>
      <c r="D325">
        <f>VLOOKUP(B325,'Bloomberg Dow Jones Indices'!$I$6:$J$6000,2,0)</f>
        <v>2.4923000000000002</v>
      </c>
      <c r="E325">
        <f>IF(VLOOKUP($B325,'30 Year Treasuries Daily'!$A$7:$B$10118,2,FALSE)="ND",NA(),VLOOKUP($B325,'30 Year Treasuries Daily'!$A$7:$B$10118,2,FALSE))</f>
        <v>7.58</v>
      </c>
    </row>
    <row r="326" spans="2:5">
      <c r="B326" s="52">
        <v>34557</v>
      </c>
      <c r="C326">
        <f>VLOOKUP($B326,'Bloomberg Dow Jones Indices'!$G$6:$J$6000,2,FALSE)</f>
        <v>6.0941000000000001</v>
      </c>
      <c r="D326">
        <f>VLOOKUP(B326,'Bloomberg Dow Jones Indices'!$I$6:$J$6000,2,0)</f>
        <v>2.4943</v>
      </c>
      <c r="E326">
        <f>IF(VLOOKUP($B326,'30 Year Treasuries Daily'!$A$7:$B$10118,2,FALSE)="ND",NA(),VLOOKUP($B326,'30 Year Treasuries Daily'!$A$7:$B$10118,2,FALSE))</f>
        <v>7.56</v>
      </c>
    </row>
    <row r="327" spans="2:5">
      <c r="B327" s="52">
        <v>34558</v>
      </c>
      <c r="C327">
        <f>VLOOKUP($B327,'Bloomberg Dow Jones Indices'!$G$6:$J$6000,2,FALSE)</f>
        <v>5.9025999999999996</v>
      </c>
      <c r="D327">
        <f>VLOOKUP(B327,'Bloomberg Dow Jones Indices'!$I$6:$J$6000,2,0)</f>
        <v>2.5087999999999999</v>
      </c>
      <c r="E327">
        <f>IF(VLOOKUP($B327,'30 Year Treasuries Daily'!$A$7:$B$10118,2,FALSE)="ND",NA(),VLOOKUP($B327,'30 Year Treasuries Daily'!$A$7:$B$10118,2,FALSE))</f>
        <v>7.48</v>
      </c>
    </row>
    <row r="328" spans="2:5">
      <c r="B328" s="52">
        <v>34561</v>
      </c>
      <c r="C328">
        <f>VLOOKUP($B328,'Bloomberg Dow Jones Indices'!$G$6:$J$6000,2,FALSE)</f>
        <v>5.9295999999999998</v>
      </c>
      <c r="D328">
        <f>VLOOKUP(B328,'Bloomberg Dow Jones Indices'!$I$6:$J$6000,2,0)</f>
        <v>2.5640999999999998</v>
      </c>
      <c r="E328">
        <f>IF(VLOOKUP($B328,'30 Year Treasuries Daily'!$A$7:$B$10118,2,FALSE)="ND",NA(),VLOOKUP($B328,'30 Year Treasuries Daily'!$A$7:$B$10118,2,FALSE))</f>
        <v>7.51</v>
      </c>
    </row>
    <row r="329" spans="2:5">
      <c r="B329" s="52">
        <v>34562</v>
      </c>
      <c r="C329">
        <f>VLOOKUP($B329,'Bloomberg Dow Jones Indices'!$G$6:$J$6000,2,FALSE)</f>
        <v>5.8802000000000003</v>
      </c>
      <c r="D329">
        <f>VLOOKUP(B329,'Bloomberg Dow Jones Indices'!$I$6:$J$6000,2,0)</f>
        <v>2.476</v>
      </c>
      <c r="E329">
        <f>IF(VLOOKUP($B329,'30 Year Treasuries Daily'!$A$7:$B$10118,2,FALSE)="ND",NA(),VLOOKUP($B329,'30 Year Treasuries Daily'!$A$7:$B$10118,2,FALSE))</f>
        <v>7.39</v>
      </c>
    </row>
    <row r="330" spans="2:5">
      <c r="B330" s="52">
        <v>34563</v>
      </c>
      <c r="C330">
        <f>VLOOKUP($B330,'Bloomberg Dow Jones Indices'!$G$6:$J$6000,2,FALSE)</f>
        <v>5.9318</v>
      </c>
      <c r="D330">
        <f>VLOOKUP(B330,'Bloomberg Dow Jones Indices'!$I$6:$J$6000,2,0)</f>
        <v>2.4813000000000001</v>
      </c>
      <c r="E330">
        <f>IF(VLOOKUP($B330,'30 Year Treasuries Daily'!$A$7:$B$10118,2,FALSE)="ND",NA(),VLOOKUP($B330,'30 Year Treasuries Daily'!$A$7:$B$10118,2,FALSE))</f>
        <v>7.39</v>
      </c>
    </row>
    <row r="331" spans="2:5">
      <c r="B331" s="52">
        <v>34564</v>
      </c>
      <c r="C331">
        <f>VLOOKUP($B331,'Bloomberg Dow Jones Indices'!$G$6:$J$6000,2,FALSE)</f>
        <v>6.0347</v>
      </c>
      <c r="D331">
        <f>VLOOKUP(B331,'Bloomberg Dow Jones Indices'!$I$6:$J$6000,2,0)</f>
        <v>2.4952000000000001</v>
      </c>
      <c r="E331">
        <f>IF(VLOOKUP($B331,'30 Year Treasuries Daily'!$A$7:$B$10118,2,FALSE)="ND",NA(),VLOOKUP($B331,'30 Year Treasuries Daily'!$A$7:$B$10118,2,FALSE))</f>
        <v>7.5</v>
      </c>
    </row>
    <row r="332" spans="2:5">
      <c r="B332" s="52">
        <v>34565</v>
      </c>
      <c r="C332">
        <f>VLOOKUP($B332,'Bloomberg Dow Jones Indices'!$G$6:$J$6000,2,FALSE)</f>
        <v>5.9447000000000001</v>
      </c>
      <c r="D332">
        <f>VLOOKUP(B332,'Bloomberg Dow Jones Indices'!$I$6:$J$6000,2,0)</f>
        <v>2.4954999999999998</v>
      </c>
      <c r="E332">
        <f>IF(VLOOKUP($B332,'30 Year Treasuries Daily'!$A$7:$B$10118,2,FALSE)="ND",NA(),VLOOKUP($B332,'30 Year Treasuries Daily'!$A$7:$B$10118,2,FALSE))</f>
        <v>7.5</v>
      </c>
    </row>
    <row r="333" spans="2:5">
      <c r="B333" s="52">
        <v>34568</v>
      </c>
      <c r="C333">
        <f>VLOOKUP($B333,'Bloomberg Dow Jones Indices'!$G$6:$J$6000,2,FALSE)</f>
        <v>5.9978999999999996</v>
      </c>
      <c r="D333">
        <f>VLOOKUP(B333,'Bloomberg Dow Jones Indices'!$I$6:$J$6000,2,0)</f>
        <v>2.4980000000000002</v>
      </c>
      <c r="E333">
        <f>IF(VLOOKUP($B333,'30 Year Treasuries Daily'!$A$7:$B$10118,2,FALSE)="ND",NA(),VLOOKUP($B333,'30 Year Treasuries Daily'!$A$7:$B$10118,2,FALSE))</f>
        <v>7.56</v>
      </c>
    </row>
    <row r="334" spans="2:5">
      <c r="B334" s="52">
        <v>34569</v>
      </c>
      <c r="C334">
        <f>VLOOKUP($B334,'Bloomberg Dow Jones Indices'!$G$6:$J$6000,2,FALSE)</f>
        <v>5.9489000000000001</v>
      </c>
      <c r="D334">
        <f>VLOOKUP(B334,'Bloomberg Dow Jones Indices'!$I$6:$J$6000,2,0)</f>
        <v>2.4817999999999998</v>
      </c>
      <c r="E334">
        <f>IF(VLOOKUP($B334,'30 Year Treasuries Daily'!$A$7:$B$10118,2,FALSE)="ND",NA(),VLOOKUP($B334,'30 Year Treasuries Daily'!$A$7:$B$10118,2,FALSE))</f>
        <v>7.54</v>
      </c>
    </row>
    <row r="335" spans="2:5">
      <c r="B335" s="52">
        <v>34570</v>
      </c>
      <c r="C335">
        <f>VLOOKUP($B335,'Bloomberg Dow Jones Indices'!$G$6:$J$6000,2,FALSE)</f>
        <v>5.9383999999999997</v>
      </c>
      <c r="D335">
        <f>VLOOKUP(B335,'Bloomberg Dow Jones Indices'!$I$6:$J$6000,2,0)</f>
        <v>2.4359999999999999</v>
      </c>
      <c r="E335">
        <f>IF(VLOOKUP($B335,'30 Year Treasuries Daily'!$A$7:$B$10118,2,FALSE)="ND",NA(),VLOOKUP($B335,'30 Year Treasuries Daily'!$A$7:$B$10118,2,FALSE))</f>
        <v>7.47</v>
      </c>
    </row>
    <row r="336" spans="2:5">
      <c r="B336" s="52">
        <v>34571</v>
      </c>
      <c r="C336">
        <f>VLOOKUP($B336,'Bloomberg Dow Jones Indices'!$G$6:$J$6000,2,FALSE)</f>
        <v>5.9779999999999998</v>
      </c>
      <c r="D336">
        <f>VLOOKUP(B336,'Bloomberg Dow Jones Indices'!$I$6:$J$6000,2,0)</f>
        <v>2.4470999999999998</v>
      </c>
      <c r="E336">
        <f>IF(VLOOKUP($B336,'30 Year Treasuries Daily'!$A$7:$B$10118,2,FALSE)="ND",NA(),VLOOKUP($B336,'30 Year Treasuries Daily'!$A$7:$B$10118,2,FALSE))</f>
        <v>7.55</v>
      </c>
    </row>
    <row r="337" spans="2:5">
      <c r="B337" s="52">
        <v>34572</v>
      </c>
      <c r="C337">
        <f>VLOOKUP($B337,'Bloomberg Dow Jones Indices'!$G$6:$J$6000,2,FALSE)</f>
        <v>5.9320000000000004</v>
      </c>
      <c r="D337">
        <f>VLOOKUP(B337,'Bloomberg Dow Jones Indices'!$I$6:$J$6000,2,0)</f>
        <v>2.4020999999999999</v>
      </c>
      <c r="E337">
        <f>IF(VLOOKUP($B337,'30 Year Treasuries Daily'!$A$7:$B$10118,2,FALSE)="ND",NA(),VLOOKUP($B337,'30 Year Treasuries Daily'!$A$7:$B$10118,2,FALSE))</f>
        <v>7.49</v>
      </c>
    </row>
    <row r="338" spans="2:5">
      <c r="B338" s="52">
        <v>34575</v>
      </c>
      <c r="C338">
        <f>VLOOKUP($B338,'Bloomberg Dow Jones Indices'!$G$6:$J$6000,2,FALSE)</f>
        <v>5.9198000000000004</v>
      </c>
      <c r="D338">
        <f>VLOOKUP(B338,'Bloomberg Dow Jones Indices'!$I$6:$J$6000,2,0)</f>
        <v>2.3910999999999998</v>
      </c>
      <c r="E338">
        <f>IF(VLOOKUP($B338,'30 Year Treasuries Daily'!$A$7:$B$10118,2,FALSE)="ND",NA(),VLOOKUP($B338,'30 Year Treasuries Daily'!$A$7:$B$10118,2,FALSE))</f>
        <v>7.5</v>
      </c>
    </row>
    <row r="339" spans="2:5">
      <c r="B339" s="52">
        <v>34576</v>
      </c>
      <c r="C339">
        <f>VLOOKUP($B339,'Bloomberg Dow Jones Indices'!$G$6:$J$6000,2,FALSE)</f>
        <v>5.8868</v>
      </c>
      <c r="D339">
        <f>VLOOKUP(B339,'Bloomberg Dow Jones Indices'!$I$6:$J$6000,2,0)</f>
        <v>2.3799000000000001</v>
      </c>
      <c r="E339">
        <f>IF(VLOOKUP($B339,'30 Year Treasuries Daily'!$A$7:$B$10118,2,FALSE)="ND",NA(),VLOOKUP($B339,'30 Year Treasuries Daily'!$A$7:$B$10118,2,FALSE))</f>
        <v>7.47</v>
      </c>
    </row>
    <row r="340" spans="2:5">
      <c r="B340" s="52">
        <v>34577</v>
      </c>
      <c r="C340">
        <f>VLOOKUP($B340,'Bloomberg Dow Jones Indices'!$G$6:$J$6000,2,FALSE)</f>
        <v>5.7914000000000003</v>
      </c>
      <c r="D340">
        <f>VLOOKUP(B340,'Bloomberg Dow Jones Indices'!$I$6:$J$6000,2,0)</f>
        <v>2.3794</v>
      </c>
      <c r="E340">
        <f>IF(VLOOKUP($B340,'30 Year Treasuries Daily'!$A$7:$B$10118,2,FALSE)="ND",NA(),VLOOKUP($B340,'30 Year Treasuries Daily'!$A$7:$B$10118,2,FALSE))</f>
        <v>7.46</v>
      </c>
    </row>
    <row r="341" spans="2:5">
      <c r="B341" s="52">
        <v>34578</v>
      </c>
      <c r="C341">
        <f>VLOOKUP($B341,'Bloomberg Dow Jones Indices'!$G$6:$J$6000,2,FALSE)</f>
        <v>6.0205000000000002</v>
      </c>
      <c r="D341">
        <f>VLOOKUP(B341,'Bloomberg Dow Jones Indices'!$I$6:$J$6000,2,0)</f>
        <v>2.3866999999999998</v>
      </c>
      <c r="E341">
        <f>IF(VLOOKUP($B341,'30 Year Treasuries Daily'!$A$7:$B$10118,2,FALSE)="ND",NA(),VLOOKUP($B341,'30 Year Treasuries Daily'!$A$7:$B$10118,2,FALSE))</f>
        <v>7.46</v>
      </c>
    </row>
    <row r="342" spans="2:5">
      <c r="B342" s="52">
        <v>34579</v>
      </c>
      <c r="C342">
        <f>VLOOKUP($B342,'Bloomberg Dow Jones Indices'!$G$6:$J$6000,2,FALSE)</f>
        <v>6.0571000000000002</v>
      </c>
      <c r="D342">
        <f>VLOOKUP(B342,'Bloomberg Dow Jones Indices'!$I$6:$J$6000,2,0)</f>
        <v>2.3988</v>
      </c>
      <c r="E342">
        <f>IF(VLOOKUP($B342,'30 Year Treasuries Daily'!$A$7:$B$10118,2,FALSE)="ND",NA(),VLOOKUP($B342,'30 Year Treasuries Daily'!$A$7:$B$10118,2,FALSE))</f>
        <v>7.5</v>
      </c>
    </row>
    <row r="343" spans="2:5">
      <c r="B343" s="52">
        <v>34583</v>
      </c>
      <c r="C343">
        <f>VLOOKUP($B343,'Bloomberg Dow Jones Indices'!$G$6:$J$6000,2,FALSE)</f>
        <v>6.0853999999999999</v>
      </c>
      <c r="D343">
        <f>VLOOKUP(B343,'Bloomberg Dow Jones Indices'!$I$6:$J$6000,2,0)</f>
        <v>2.3908</v>
      </c>
      <c r="E343">
        <f>IF(VLOOKUP($B343,'30 Year Treasuries Daily'!$A$7:$B$10118,2,FALSE)="ND",NA(),VLOOKUP($B343,'30 Year Treasuries Daily'!$A$7:$B$10118,2,FALSE))</f>
        <v>7.55</v>
      </c>
    </row>
    <row r="344" spans="2:5">
      <c r="B344" s="52">
        <v>34584</v>
      </c>
      <c r="C344">
        <f>VLOOKUP($B344,'Bloomberg Dow Jones Indices'!$G$6:$J$6000,2,FALSE)</f>
        <v>6.1161000000000003</v>
      </c>
      <c r="D344">
        <f>VLOOKUP(B344,'Bloomberg Dow Jones Indices'!$I$6:$J$6000,2,0)</f>
        <v>2.3984000000000001</v>
      </c>
      <c r="E344">
        <f>IF(VLOOKUP($B344,'30 Year Treasuries Daily'!$A$7:$B$10118,2,FALSE)="ND",NA(),VLOOKUP($B344,'30 Year Treasuries Daily'!$A$7:$B$10118,2,FALSE))</f>
        <v>7.58</v>
      </c>
    </row>
    <row r="345" spans="2:5">
      <c r="B345" s="52">
        <v>34585</v>
      </c>
      <c r="C345">
        <f>VLOOKUP($B345,'Bloomberg Dow Jones Indices'!$G$6:$J$6000,2,FALSE)</f>
        <v>6.1026999999999996</v>
      </c>
      <c r="D345">
        <f>VLOOKUP(B345,'Bloomberg Dow Jones Indices'!$I$6:$J$6000,2,0)</f>
        <v>2.3847999999999998</v>
      </c>
      <c r="E345">
        <f>IF(VLOOKUP($B345,'30 Year Treasuries Daily'!$A$7:$B$10118,2,FALSE)="ND",NA(),VLOOKUP($B345,'30 Year Treasuries Daily'!$A$7:$B$10118,2,FALSE))</f>
        <v>7.58</v>
      </c>
    </row>
    <row r="346" spans="2:5">
      <c r="B346" s="52">
        <v>34586</v>
      </c>
      <c r="C346">
        <f>VLOOKUP($B346,'Bloomberg Dow Jones Indices'!$G$6:$J$6000,2,FALSE)</f>
        <v>6.2210999999999999</v>
      </c>
      <c r="D346">
        <f>VLOOKUP(B346,'Bloomberg Dow Jones Indices'!$I$6:$J$6000,2,0)</f>
        <v>2.4146000000000001</v>
      </c>
      <c r="E346">
        <f>IF(VLOOKUP($B346,'30 Year Treasuries Daily'!$A$7:$B$10118,2,FALSE)="ND",NA(),VLOOKUP($B346,'30 Year Treasuries Daily'!$A$7:$B$10118,2,FALSE))</f>
        <v>7.71</v>
      </c>
    </row>
    <row r="347" spans="2:5">
      <c r="B347" s="52">
        <v>34589</v>
      </c>
      <c r="C347">
        <f>VLOOKUP($B347,'Bloomberg Dow Jones Indices'!$G$6:$J$6000,2,FALSE)</f>
        <v>6.2763</v>
      </c>
      <c r="D347">
        <f>VLOOKUP(B347,'Bloomberg Dow Jones Indices'!$I$6:$J$6000,2,0)</f>
        <v>2.4236</v>
      </c>
      <c r="E347">
        <f>IF(VLOOKUP($B347,'30 Year Treasuries Daily'!$A$7:$B$10118,2,FALSE)="ND",NA(),VLOOKUP($B347,'30 Year Treasuries Daily'!$A$7:$B$10118,2,FALSE))</f>
        <v>7.72</v>
      </c>
    </row>
    <row r="348" spans="2:5">
      <c r="B348" s="52">
        <v>34590</v>
      </c>
      <c r="C348">
        <f>VLOOKUP($B348,'Bloomberg Dow Jones Indices'!$G$6:$J$6000,2,FALSE)</f>
        <v>6.2786999999999997</v>
      </c>
      <c r="D348">
        <f>VLOOKUP(B348,'Bloomberg Dow Jones Indices'!$I$6:$J$6000,2,0)</f>
        <v>2.4114</v>
      </c>
      <c r="E348">
        <f>IF(VLOOKUP($B348,'30 Year Treasuries Daily'!$A$7:$B$10118,2,FALSE)="ND",NA(),VLOOKUP($B348,'30 Year Treasuries Daily'!$A$7:$B$10118,2,FALSE))</f>
        <v>7.7</v>
      </c>
    </row>
    <row r="349" spans="2:5">
      <c r="B349" s="52">
        <v>34591</v>
      </c>
      <c r="C349">
        <f>VLOOKUP($B349,'Bloomberg Dow Jones Indices'!$G$6:$J$6000,2,FALSE)</f>
        <v>6.2971000000000004</v>
      </c>
      <c r="D349">
        <f>VLOOKUP(B349,'Bloomberg Dow Jones Indices'!$I$6:$J$6000,2,0)</f>
        <v>2.3254000000000001</v>
      </c>
      <c r="E349">
        <f>IF(VLOOKUP($B349,'30 Year Treasuries Daily'!$A$7:$B$10118,2,FALSE)="ND",NA(),VLOOKUP($B349,'30 Year Treasuries Daily'!$A$7:$B$10118,2,FALSE))</f>
        <v>7.68</v>
      </c>
    </row>
    <row r="350" spans="2:5">
      <c r="B350" s="52">
        <v>34592</v>
      </c>
      <c r="C350">
        <f>VLOOKUP($B350,'Bloomberg Dow Jones Indices'!$G$6:$J$6000,2,FALSE)</f>
        <v>6.2256</v>
      </c>
      <c r="D350">
        <f>VLOOKUP(B350,'Bloomberg Dow Jones Indices'!$I$6:$J$6000,2,0)</f>
        <v>2.2957000000000001</v>
      </c>
      <c r="E350">
        <f>IF(VLOOKUP($B350,'30 Year Treasuries Daily'!$A$7:$B$10118,2,FALSE)="ND",NA(),VLOOKUP($B350,'30 Year Treasuries Daily'!$A$7:$B$10118,2,FALSE))</f>
        <v>7.64</v>
      </c>
    </row>
    <row r="351" spans="2:5">
      <c r="B351" s="52">
        <v>34593</v>
      </c>
      <c r="C351">
        <f>VLOOKUP($B351,'Bloomberg Dow Jones Indices'!$G$6:$J$6000,2,FALSE)</f>
        <v>6.3137999999999996</v>
      </c>
      <c r="D351">
        <f>VLOOKUP(B351,'Bloomberg Dow Jones Indices'!$I$6:$J$6000,2,0)</f>
        <v>2.3037000000000001</v>
      </c>
      <c r="E351">
        <f>IF(VLOOKUP($B351,'30 Year Treasuries Daily'!$A$7:$B$10118,2,FALSE)="ND",NA(),VLOOKUP($B351,'30 Year Treasuries Daily'!$A$7:$B$10118,2,FALSE))</f>
        <v>7.78</v>
      </c>
    </row>
    <row r="352" spans="2:5">
      <c r="B352" s="52">
        <v>34596</v>
      </c>
      <c r="C352">
        <f>VLOOKUP($B352,'Bloomberg Dow Jones Indices'!$G$6:$J$6000,2,FALSE)</f>
        <v>6.2832999999999997</v>
      </c>
      <c r="D352">
        <f>VLOOKUP(B352,'Bloomberg Dow Jones Indices'!$I$6:$J$6000,2,0)</f>
        <v>2.3016999999999999</v>
      </c>
      <c r="E352">
        <f>IF(VLOOKUP($B352,'30 Year Treasuries Daily'!$A$7:$B$10118,2,FALSE)="ND",NA(),VLOOKUP($B352,'30 Year Treasuries Daily'!$A$7:$B$10118,2,FALSE))</f>
        <v>7.75</v>
      </c>
    </row>
    <row r="353" spans="2:5">
      <c r="B353" s="52">
        <v>34597</v>
      </c>
      <c r="C353">
        <f>VLOOKUP($B353,'Bloomberg Dow Jones Indices'!$G$6:$J$6000,2,FALSE)</f>
        <v>6.3632999999999997</v>
      </c>
      <c r="D353">
        <f>VLOOKUP(B353,'Bloomberg Dow Jones Indices'!$I$6:$J$6000,2,0)</f>
        <v>2.4224999999999999</v>
      </c>
      <c r="E353">
        <f>IF(VLOOKUP($B353,'30 Year Treasuries Daily'!$A$7:$B$10118,2,FALSE)="ND",NA(),VLOOKUP($B353,'30 Year Treasuries Daily'!$A$7:$B$10118,2,FALSE))</f>
        <v>7.78</v>
      </c>
    </row>
    <row r="354" spans="2:5">
      <c r="B354" s="52">
        <v>34598</v>
      </c>
      <c r="C354">
        <f>VLOOKUP($B354,'Bloomberg Dow Jones Indices'!$G$6:$J$6000,2,FALSE)</f>
        <v>6.3277000000000001</v>
      </c>
      <c r="D354">
        <f>VLOOKUP(B354,'Bloomberg Dow Jones Indices'!$I$6:$J$6000,2,0)</f>
        <v>2.4335</v>
      </c>
      <c r="E354">
        <f>IF(VLOOKUP($B354,'30 Year Treasuries Daily'!$A$7:$B$10118,2,FALSE)="ND",NA(),VLOOKUP($B354,'30 Year Treasuries Daily'!$A$7:$B$10118,2,FALSE))</f>
        <v>7.8</v>
      </c>
    </row>
    <row r="355" spans="2:5">
      <c r="B355" s="52">
        <v>34599</v>
      </c>
      <c r="C355">
        <f>VLOOKUP($B355,'Bloomberg Dow Jones Indices'!$G$6:$J$6000,2,FALSE)</f>
        <v>6.3231000000000002</v>
      </c>
      <c r="D355">
        <f>VLOOKUP(B355,'Bloomberg Dow Jones Indices'!$I$6:$J$6000,2,0)</f>
        <v>2.4426000000000001</v>
      </c>
      <c r="E355">
        <f>IF(VLOOKUP($B355,'30 Year Treasuries Daily'!$A$7:$B$10118,2,FALSE)="ND",NA(),VLOOKUP($B355,'30 Year Treasuries Daily'!$A$7:$B$10118,2,FALSE))</f>
        <v>7.79</v>
      </c>
    </row>
    <row r="356" spans="2:5">
      <c r="B356" s="52">
        <v>34600</v>
      </c>
      <c r="C356">
        <f>VLOOKUP($B356,'Bloomberg Dow Jones Indices'!$G$6:$J$6000,2,FALSE)</f>
        <v>6.3255999999999997</v>
      </c>
      <c r="D356">
        <f>VLOOKUP(B356,'Bloomberg Dow Jones Indices'!$I$6:$J$6000,2,0)</f>
        <v>2.4460999999999999</v>
      </c>
      <c r="E356">
        <f>IF(VLOOKUP($B356,'30 Year Treasuries Daily'!$A$7:$B$10118,2,FALSE)="ND",NA(),VLOOKUP($B356,'30 Year Treasuries Daily'!$A$7:$B$10118,2,FALSE))</f>
        <v>7.8</v>
      </c>
    </row>
    <row r="357" spans="2:5">
      <c r="B357" s="52">
        <v>34603</v>
      </c>
      <c r="C357">
        <f>VLOOKUP($B357,'Bloomberg Dow Jones Indices'!$G$6:$J$6000,2,FALSE)</f>
        <v>6.3184000000000005</v>
      </c>
      <c r="D357">
        <f>VLOOKUP(B357,'Bloomberg Dow Jones Indices'!$I$6:$J$6000,2,0)</f>
        <v>2.4426999999999999</v>
      </c>
      <c r="E357">
        <f>IF(VLOOKUP($B357,'30 Year Treasuries Daily'!$A$7:$B$10118,2,FALSE)="ND",NA(),VLOOKUP($B357,'30 Year Treasuries Daily'!$A$7:$B$10118,2,FALSE))</f>
        <v>7.8</v>
      </c>
    </row>
    <row r="358" spans="2:5">
      <c r="B358" s="52">
        <v>34604</v>
      </c>
      <c r="C358">
        <f>VLOOKUP($B358,'Bloomberg Dow Jones Indices'!$G$6:$J$6000,2,FALSE)</f>
        <v>6.2971000000000004</v>
      </c>
      <c r="D358">
        <f>VLOOKUP(B358,'Bloomberg Dow Jones Indices'!$I$6:$J$6000,2,0)</f>
        <v>2.4340000000000002</v>
      </c>
      <c r="E358">
        <f>IF(VLOOKUP($B358,'30 Year Treasuries Daily'!$A$7:$B$10118,2,FALSE)="ND",NA(),VLOOKUP($B358,'30 Year Treasuries Daily'!$A$7:$B$10118,2,FALSE))</f>
        <v>7.85</v>
      </c>
    </row>
    <row r="359" spans="2:5">
      <c r="B359" s="52">
        <v>34605</v>
      </c>
      <c r="C359">
        <f>VLOOKUP($B359,'Bloomberg Dow Jones Indices'!$G$6:$J$6000,2,FALSE)</f>
        <v>6.2600999999999996</v>
      </c>
      <c r="D359">
        <f>VLOOKUP(B359,'Bloomberg Dow Jones Indices'!$I$6:$J$6000,2,0)</f>
        <v>2.4245000000000001</v>
      </c>
      <c r="E359">
        <f>IF(VLOOKUP($B359,'30 Year Treasuries Daily'!$A$7:$B$10118,2,FALSE)="ND",NA(),VLOOKUP($B359,'30 Year Treasuries Daily'!$A$7:$B$10118,2,FALSE))</f>
        <v>7.81</v>
      </c>
    </row>
    <row r="360" spans="2:5">
      <c r="B360" s="52">
        <v>34606</v>
      </c>
      <c r="C360">
        <f>VLOOKUP($B360,'Bloomberg Dow Jones Indices'!$G$6:$J$6000,2,FALSE)</f>
        <v>6.1828000000000003</v>
      </c>
      <c r="D360">
        <f>VLOOKUP(B360,'Bloomberg Dow Jones Indices'!$I$6:$J$6000,2,0)</f>
        <v>2.4393000000000002</v>
      </c>
      <c r="E360">
        <f>IF(VLOOKUP($B360,'30 Year Treasuries Daily'!$A$7:$B$10118,2,FALSE)="ND",NA(),VLOOKUP($B360,'30 Year Treasuries Daily'!$A$7:$B$10118,2,FALSE))</f>
        <v>7.86</v>
      </c>
    </row>
    <row r="361" spans="2:5">
      <c r="B361" s="52">
        <v>34607</v>
      </c>
      <c r="C361">
        <f>VLOOKUP($B361,'Bloomberg Dow Jones Indices'!$G$6:$J$6000,2,FALSE)</f>
        <v>6.1334</v>
      </c>
      <c r="D361">
        <f>VLOOKUP(B361,'Bloomberg Dow Jones Indices'!$I$6:$J$6000,2,0)</f>
        <v>2.4464999999999999</v>
      </c>
      <c r="E361">
        <f>IF(VLOOKUP($B361,'30 Year Treasuries Daily'!$A$7:$B$10118,2,FALSE)="ND",NA(),VLOOKUP($B361,'30 Year Treasuries Daily'!$A$7:$B$10118,2,FALSE))</f>
        <v>7.82</v>
      </c>
    </row>
    <row r="362" spans="2:5">
      <c r="B362" s="52">
        <v>34610</v>
      </c>
      <c r="C362">
        <f>VLOOKUP($B362,'Bloomberg Dow Jones Indices'!$G$6:$J$6000,2,FALSE)</f>
        <v>6.1623000000000001</v>
      </c>
      <c r="D362">
        <f>VLOOKUP(B362,'Bloomberg Dow Jones Indices'!$I$6:$J$6000,2,0)</f>
        <v>2.4539</v>
      </c>
      <c r="E362">
        <f>IF(VLOOKUP($B362,'30 Year Treasuries Daily'!$A$7:$B$10118,2,FALSE)="ND",NA(),VLOOKUP($B362,'30 Year Treasuries Daily'!$A$7:$B$10118,2,FALSE))</f>
        <v>7.86</v>
      </c>
    </row>
    <row r="363" spans="2:5">
      <c r="B363" s="52">
        <v>34611</v>
      </c>
      <c r="C363">
        <f>VLOOKUP($B363,'Bloomberg Dow Jones Indices'!$G$6:$J$6000,2,FALSE)</f>
        <v>6.2285000000000004</v>
      </c>
      <c r="D363">
        <f>VLOOKUP(B363,'Bloomberg Dow Jones Indices'!$I$6:$J$6000,2,0)</f>
        <v>2.4737</v>
      </c>
      <c r="E363">
        <f>IF(VLOOKUP($B363,'30 Year Treasuries Daily'!$A$7:$B$10118,2,FALSE)="ND",NA(),VLOOKUP($B363,'30 Year Treasuries Daily'!$A$7:$B$10118,2,FALSE))</f>
        <v>7.89</v>
      </c>
    </row>
    <row r="364" spans="2:5">
      <c r="B364" s="52">
        <v>34612</v>
      </c>
      <c r="C364">
        <f>VLOOKUP($B364,'Bloomberg Dow Jones Indices'!$G$6:$J$6000,2,FALSE)</f>
        <v>6.2537000000000003</v>
      </c>
      <c r="D364">
        <f>VLOOKUP(B364,'Bloomberg Dow Jones Indices'!$I$6:$J$6000,2,0)</f>
        <v>2.4826999999999999</v>
      </c>
      <c r="E364">
        <f>IF(VLOOKUP($B364,'30 Year Treasuries Daily'!$A$7:$B$10118,2,FALSE)="ND",NA(),VLOOKUP($B364,'30 Year Treasuries Daily'!$A$7:$B$10118,2,FALSE))</f>
        <v>7.95</v>
      </c>
    </row>
    <row r="365" spans="2:5">
      <c r="B365" s="52">
        <v>34613</v>
      </c>
      <c r="C365">
        <f>VLOOKUP($B365,'Bloomberg Dow Jones Indices'!$G$6:$J$6000,2,FALSE)</f>
        <v>6.2582000000000004</v>
      </c>
      <c r="D365">
        <f>VLOOKUP(B365,'Bloomberg Dow Jones Indices'!$I$6:$J$6000,2,0)</f>
        <v>2.4877000000000002</v>
      </c>
      <c r="E365">
        <f>IF(VLOOKUP($B365,'30 Year Treasuries Daily'!$A$7:$B$10118,2,FALSE)="ND",NA(),VLOOKUP($B365,'30 Year Treasuries Daily'!$A$7:$B$10118,2,FALSE))</f>
        <v>7.95</v>
      </c>
    </row>
    <row r="366" spans="2:5">
      <c r="B366" s="52">
        <v>34614</v>
      </c>
      <c r="C366">
        <f>VLOOKUP($B366,'Bloomberg Dow Jones Indices'!$G$6:$J$6000,2,FALSE)</f>
        <v>6.2374999999999998</v>
      </c>
      <c r="D366">
        <f>VLOOKUP(B366,'Bloomberg Dow Jones Indices'!$I$6:$J$6000,2,0)</f>
        <v>2.4765999999999999</v>
      </c>
      <c r="E366">
        <f>IF(VLOOKUP($B366,'30 Year Treasuries Daily'!$A$7:$B$10118,2,FALSE)="ND",NA(),VLOOKUP($B366,'30 Year Treasuries Daily'!$A$7:$B$10118,2,FALSE))</f>
        <v>7.91</v>
      </c>
    </row>
    <row r="367" spans="2:5">
      <c r="B367" s="52">
        <v>34617</v>
      </c>
      <c r="C367">
        <f>VLOOKUP($B367,'Bloomberg Dow Jones Indices'!$G$6:$J$6000,2,FALSE)</f>
        <v>6.1872999999999996</v>
      </c>
      <c r="D367">
        <f>VLOOKUP(B367,'Bloomberg Dow Jones Indices'!$I$6:$J$6000,2,0)</f>
        <v>2.4611000000000001</v>
      </c>
      <c r="E367" t="e">
        <f>IF(VLOOKUP($B367,'30 Year Treasuries Daily'!$A$7:$B$10118,2,FALSE)="ND",NA(),VLOOKUP($B367,'30 Year Treasuries Daily'!$A$7:$B$10118,2,FALSE))</f>
        <v>#N/A</v>
      </c>
    </row>
    <row r="368" spans="2:5">
      <c r="B368" s="52">
        <v>34618</v>
      </c>
      <c r="C368">
        <f>VLOOKUP($B368,'Bloomberg Dow Jones Indices'!$G$6:$J$6000,2,FALSE)</f>
        <v>6.1378000000000004</v>
      </c>
      <c r="D368">
        <f>VLOOKUP(B368,'Bloomberg Dow Jones Indices'!$I$6:$J$6000,2,0)</f>
        <v>2.4258999999999999</v>
      </c>
      <c r="E368">
        <f>IF(VLOOKUP($B368,'30 Year Treasuries Daily'!$A$7:$B$10118,2,FALSE)="ND",NA(),VLOOKUP($B368,'30 Year Treasuries Daily'!$A$7:$B$10118,2,FALSE))</f>
        <v>7.86</v>
      </c>
    </row>
    <row r="369" spans="2:5">
      <c r="B369" s="52">
        <v>34619</v>
      </c>
      <c r="C369">
        <f>VLOOKUP($B369,'Bloomberg Dow Jones Indices'!$G$6:$J$6000,2,FALSE)</f>
        <v>6.1759000000000004</v>
      </c>
      <c r="D369">
        <f>VLOOKUP(B369,'Bloomberg Dow Jones Indices'!$I$6:$J$6000,2,0)</f>
        <v>2.427</v>
      </c>
      <c r="E369">
        <f>IF(VLOOKUP($B369,'30 Year Treasuries Daily'!$A$7:$B$10118,2,FALSE)="ND",NA(),VLOOKUP($B369,'30 Year Treasuries Daily'!$A$7:$B$10118,2,FALSE))</f>
        <v>7.89</v>
      </c>
    </row>
    <row r="370" spans="2:5">
      <c r="B370" s="52">
        <v>34620</v>
      </c>
      <c r="C370">
        <f>VLOOKUP($B370,'Bloomberg Dow Jones Indices'!$G$6:$J$6000,2,FALSE)</f>
        <v>6.1112000000000002</v>
      </c>
      <c r="D370">
        <f>VLOOKUP(B370,'Bloomberg Dow Jones Indices'!$I$6:$J$6000,2,0)</f>
        <v>2.4177</v>
      </c>
      <c r="E370">
        <f>IF(VLOOKUP($B370,'30 Year Treasuries Daily'!$A$7:$B$10118,2,FALSE)="ND",NA(),VLOOKUP($B370,'30 Year Treasuries Daily'!$A$7:$B$10118,2,FALSE))</f>
        <v>7.84</v>
      </c>
    </row>
    <row r="371" spans="2:5">
      <c r="B371" s="52">
        <v>34621</v>
      </c>
      <c r="C371">
        <f>VLOOKUP($B371,'Bloomberg Dow Jones Indices'!$G$6:$J$6000,2,FALSE)</f>
        <v>6.0933999999999999</v>
      </c>
      <c r="D371">
        <f>VLOOKUP(B371,'Bloomberg Dow Jones Indices'!$I$6:$J$6000,2,0)</f>
        <v>2.4050000000000002</v>
      </c>
      <c r="E371">
        <f>IF(VLOOKUP($B371,'30 Year Treasuries Daily'!$A$7:$B$10118,2,FALSE)="ND",NA(),VLOOKUP($B371,'30 Year Treasuries Daily'!$A$7:$B$10118,2,FALSE))</f>
        <v>7.83</v>
      </c>
    </row>
    <row r="372" spans="2:5">
      <c r="B372" s="52">
        <v>34624</v>
      </c>
      <c r="C372">
        <f>VLOOKUP($B372,'Bloomberg Dow Jones Indices'!$G$6:$J$6000,2,FALSE)</f>
        <v>6.1154999999999999</v>
      </c>
      <c r="D372">
        <f>VLOOKUP(B372,'Bloomberg Dow Jones Indices'!$I$6:$J$6000,2,0)</f>
        <v>2.4077999999999999</v>
      </c>
      <c r="E372">
        <f>IF(VLOOKUP($B372,'30 Year Treasuries Daily'!$A$7:$B$10118,2,FALSE)="ND",NA(),VLOOKUP($B372,'30 Year Treasuries Daily'!$A$7:$B$10118,2,FALSE))</f>
        <v>7.83</v>
      </c>
    </row>
    <row r="373" spans="2:5">
      <c r="B373" s="52">
        <v>34625</v>
      </c>
      <c r="C373">
        <f>VLOOKUP($B373,'Bloomberg Dow Jones Indices'!$G$6:$J$6000,2,FALSE)</f>
        <v>6.1378000000000004</v>
      </c>
      <c r="D373">
        <f>VLOOKUP(B373,'Bloomberg Dow Jones Indices'!$I$6:$J$6000,2,0)</f>
        <v>2.4066999999999998</v>
      </c>
      <c r="E373">
        <f>IF(VLOOKUP($B373,'30 Year Treasuries Daily'!$A$7:$B$10118,2,FALSE)="ND",NA(),VLOOKUP($B373,'30 Year Treasuries Daily'!$A$7:$B$10118,2,FALSE))</f>
        <v>7.86</v>
      </c>
    </row>
    <row r="374" spans="2:5">
      <c r="B374" s="52">
        <v>34626</v>
      </c>
      <c r="C374">
        <f>VLOOKUP($B374,'Bloomberg Dow Jones Indices'!$G$6:$J$6000,2,FALSE)</f>
        <v>6.1289999999999996</v>
      </c>
      <c r="D374">
        <f>VLOOKUP(B374,'Bloomberg Dow Jones Indices'!$I$6:$J$6000,2,0)</f>
        <v>2.3929999999999998</v>
      </c>
      <c r="E374">
        <f>IF(VLOOKUP($B374,'30 Year Treasuries Daily'!$A$7:$B$10118,2,FALSE)="ND",NA(),VLOOKUP($B374,'30 Year Treasuries Daily'!$A$7:$B$10118,2,FALSE))</f>
        <v>7.9</v>
      </c>
    </row>
    <row r="375" spans="2:5">
      <c r="B375" s="52">
        <v>34627</v>
      </c>
      <c r="C375">
        <f>VLOOKUP($B375,'Bloomberg Dow Jones Indices'!$G$6:$J$6000,2,FALSE)</f>
        <v>6.1828000000000003</v>
      </c>
      <c r="D375">
        <f>VLOOKUP(B375,'Bloomberg Dow Jones Indices'!$I$6:$J$6000,2,0)</f>
        <v>2.4083000000000001</v>
      </c>
      <c r="E375">
        <f>IF(VLOOKUP($B375,'30 Year Treasuries Daily'!$A$7:$B$10118,2,FALSE)="ND",NA(),VLOOKUP($B375,'30 Year Treasuries Daily'!$A$7:$B$10118,2,FALSE))</f>
        <v>8</v>
      </c>
    </row>
    <row r="376" spans="2:5">
      <c r="B376" s="52">
        <v>34628</v>
      </c>
      <c r="C376">
        <f>VLOOKUP($B376,'Bloomberg Dow Jones Indices'!$G$6:$J$6000,2,FALSE)</f>
        <v>6.1942000000000004</v>
      </c>
      <c r="D376">
        <f>VLOOKUP(B376,'Bloomberg Dow Jones Indices'!$I$6:$J$6000,2,0)</f>
        <v>2.4205999999999999</v>
      </c>
      <c r="E376">
        <f>IF(VLOOKUP($B376,'30 Year Treasuries Daily'!$A$7:$B$10118,2,FALSE)="ND",NA(),VLOOKUP($B376,'30 Year Treasuries Daily'!$A$7:$B$10118,2,FALSE))</f>
        <v>7.99</v>
      </c>
    </row>
    <row r="377" spans="2:5">
      <c r="B377" s="52">
        <v>34631</v>
      </c>
      <c r="C377">
        <f>VLOOKUP($B377,'Bloomberg Dow Jones Indices'!$G$6:$J$6000,2,FALSE)</f>
        <v>6.2724000000000002</v>
      </c>
      <c r="D377">
        <f>VLOOKUP(B377,'Bloomberg Dow Jones Indices'!$I$6:$J$6000,2,0)</f>
        <v>2.4430999999999998</v>
      </c>
      <c r="E377">
        <f>IF(VLOOKUP($B377,'30 Year Treasuries Daily'!$A$7:$B$10118,2,FALSE)="ND",NA(),VLOOKUP($B377,'30 Year Treasuries Daily'!$A$7:$B$10118,2,FALSE))</f>
        <v>8.0399999999999991</v>
      </c>
    </row>
    <row r="378" spans="2:5">
      <c r="B378" s="52">
        <v>34632</v>
      </c>
      <c r="C378">
        <f>VLOOKUP($B378,'Bloomberg Dow Jones Indices'!$G$6:$J$6000,2,FALSE)</f>
        <v>6.2702</v>
      </c>
      <c r="D378">
        <f>VLOOKUP(B378,'Bloomberg Dow Jones Indices'!$I$6:$J$6000,2,0)</f>
        <v>2.4460999999999999</v>
      </c>
      <c r="E378">
        <f>IF(VLOOKUP($B378,'30 Year Treasuries Daily'!$A$7:$B$10118,2,FALSE)="ND",NA(),VLOOKUP($B378,'30 Year Treasuries Daily'!$A$7:$B$10118,2,FALSE))</f>
        <v>8.06</v>
      </c>
    </row>
    <row r="379" spans="2:5">
      <c r="B379" s="52">
        <v>34633</v>
      </c>
      <c r="C379">
        <f>VLOOKUP($B379,'Bloomberg Dow Jones Indices'!$G$6:$J$6000,2,FALSE)</f>
        <v>6.1977000000000002</v>
      </c>
      <c r="D379">
        <f>VLOOKUP(B379,'Bloomberg Dow Jones Indices'!$I$6:$J$6000,2,0)</f>
        <v>2.4477000000000002</v>
      </c>
      <c r="E379">
        <f>IF(VLOOKUP($B379,'30 Year Treasuries Daily'!$A$7:$B$10118,2,FALSE)="ND",NA(),VLOOKUP($B379,'30 Year Treasuries Daily'!$A$7:$B$10118,2,FALSE))</f>
        <v>8.06</v>
      </c>
    </row>
    <row r="380" spans="2:5">
      <c r="B380" s="52">
        <v>34634</v>
      </c>
      <c r="C380">
        <f>VLOOKUP($B380,'Bloomberg Dow Jones Indices'!$G$6:$J$6000,2,FALSE)</f>
        <v>6.1586999999999996</v>
      </c>
      <c r="D380">
        <f>VLOOKUP(B380,'Bloomberg Dow Jones Indices'!$I$6:$J$6000,2,0)</f>
        <v>2.4306999999999999</v>
      </c>
      <c r="E380">
        <f>IF(VLOOKUP($B380,'30 Year Treasuries Daily'!$A$7:$B$10118,2,FALSE)="ND",NA(),VLOOKUP($B380,'30 Year Treasuries Daily'!$A$7:$B$10118,2,FALSE))</f>
        <v>8.0500000000000007</v>
      </c>
    </row>
    <row r="381" spans="2:5">
      <c r="B381" s="52">
        <v>34635</v>
      </c>
      <c r="C381">
        <f>VLOOKUP($B381,'Bloomberg Dow Jones Indices'!$G$6:$J$6000,2,FALSE)</f>
        <v>6.0404</v>
      </c>
      <c r="D381">
        <f>VLOOKUP(B381,'Bloomberg Dow Jones Indices'!$I$6:$J$6000,2,0)</f>
        <v>2.3963999999999999</v>
      </c>
      <c r="E381">
        <f>IF(VLOOKUP($B381,'30 Year Treasuries Daily'!$A$7:$B$10118,2,FALSE)="ND",NA(),VLOOKUP($B381,'30 Year Treasuries Daily'!$A$7:$B$10118,2,FALSE))</f>
        <v>7.96</v>
      </c>
    </row>
    <row r="382" spans="2:5">
      <c r="B382" s="52">
        <v>34638</v>
      </c>
      <c r="C382">
        <f>VLOOKUP($B382,'Bloomberg Dow Jones Indices'!$G$6:$J$6000,2,FALSE)</f>
        <v>6.0490000000000004</v>
      </c>
      <c r="D382">
        <f>VLOOKUP(B382,'Bloomberg Dow Jones Indices'!$I$6:$J$6000,2,0)</f>
        <v>2.4165999999999999</v>
      </c>
      <c r="E382">
        <f>IF(VLOOKUP($B382,'30 Year Treasuries Daily'!$A$7:$B$10118,2,FALSE)="ND",NA(),VLOOKUP($B382,'30 Year Treasuries Daily'!$A$7:$B$10118,2,FALSE))</f>
        <v>7.97</v>
      </c>
    </row>
    <row r="383" spans="2:5">
      <c r="B383" s="52">
        <v>34639</v>
      </c>
      <c r="C383">
        <f>VLOOKUP($B383,'Bloomberg Dow Jones Indices'!$G$6:$J$6000,2,FALSE)</f>
        <v>6.2088000000000001</v>
      </c>
      <c r="D383">
        <f>VLOOKUP(B383,'Bloomberg Dow Jones Indices'!$I$6:$J$6000,2,0)</f>
        <v>2.4413</v>
      </c>
      <c r="E383">
        <f>IF(VLOOKUP($B383,'30 Year Treasuries Daily'!$A$7:$B$10118,2,FALSE)="ND",NA(),VLOOKUP($B383,'30 Year Treasuries Daily'!$A$7:$B$10118,2,FALSE))</f>
        <v>8.06</v>
      </c>
    </row>
    <row r="384" spans="2:5">
      <c r="B384" s="52">
        <v>34640</v>
      </c>
      <c r="C384">
        <f>VLOOKUP($B384,'Bloomberg Dow Jones Indices'!$G$6:$J$6000,2,FALSE)</f>
        <v>6.2202000000000002</v>
      </c>
      <c r="D384">
        <f>VLOOKUP(B384,'Bloomberg Dow Jones Indices'!$I$6:$J$6000,2,0)</f>
        <v>2.4552999999999998</v>
      </c>
      <c r="E384">
        <f>IF(VLOOKUP($B384,'30 Year Treasuries Daily'!$A$7:$B$10118,2,FALSE)="ND",NA(),VLOOKUP($B384,'30 Year Treasuries Daily'!$A$7:$B$10118,2,FALSE))</f>
        <v>8.09</v>
      </c>
    </row>
    <row r="385" spans="2:5">
      <c r="B385" s="52">
        <v>34641</v>
      </c>
      <c r="C385">
        <f>VLOOKUP($B385,'Bloomberg Dow Jones Indices'!$G$6:$J$6000,2,FALSE)</f>
        <v>6.2515999999999998</v>
      </c>
      <c r="D385">
        <f>VLOOKUP(B385,'Bloomberg Dow Jones Indices'!$I$6:$J$6000,2,0)</f>
        <v>2.4497999999999998</v>
      </c>
      <c r="E385">
        <f>IF(VLOOKUP($B385,'30 Year Treasuries Daily'!$A$7:$B$10118,2,FALSE)="ND",NA(),VLOOKUP($B385,'30 Year Treasuries Daily'!$A$7:$B$10118,2,FALSE))</f>
        <v>8.11</v>
      </c>
    </row>
    <row r="386" spans="2:5">
      <c r="B386" s="52">
        <v>34642</v>
      </c>
      <c r="C386">
        <f>VLOOKUP($B386,'Bloomberg Dow Jones Indices'!$G$6:$J$6000,2,FALSE)</f>
        <v>6.2457000000000003</v>
      </c>
      <c r="D386">
        <f>VLOOKUP(B386,'Bloomberg Dow Jones Indices'!$I$6:$J$6000,2,0)</f>
        <v>2.4906999999999999</v>
      </c>
      <c r="E386">
        <f>IF(VLOOKUP($B386,'30 Year Treasuries Daily'!$A$7:$B$10118,2,FALSE)="ND",NA(),VLOOKUP($B386,'30 Year Treasuries Daily'!$A$7:$B$10118,2,FALSE))</f>
        <v>8.16</v>
      </c>
    </row>
    <row r="387" spans="2:5">
      <c r="B387" s="52">
        <v>34645</v>
      </c>
      <c r="C387">
        <f>VLOOKUP($B387,'Bloomberg Dow Jones Indices'!$G$6:$J$6000,2,FALSE)</f>
        <v>6.1463999999999999</v>
      </c>
      <c r="D387">
        <f>VLOOKUP(B387,'Bloomberg Dow Jones Indices'!$I$6:$J$6000,2,0)</f>
        <v>2.4485000000000001</v>
      </c>
      <c r="E387">
        <f>IF(VLOOKUP($B387,'30 Year Treasuries Daily'!$A$7:$B$10118,2,FALSE)="ND",NA(),VLOOKUP($B387,'30 Year Treasuries Daily'!$A$7:$B$10118,2,FALSE))</f>
        <v>8.16</v>
      </c>
    </row>
    <row r="388" spans="2:5">
      <c r="B388" s="52">
        <v>34646</v>
      </c>
      <c r="C388">
        <f>VLOOKUP($B388,'Bloomberg Dow Jones Indices'!$G$6:$J$6000,2,FALSE)</f>
        <v>6.1261999999999999</v>
      </c>
      <c r="D388">
        <f>VLOOKUP(B388,'Bloomberg Dow Jones Indices'!$I$6:$J$6000,2,0)</f>
        <v>2.4458000000000002</v>
      </c>
      <c r="E388">
        <f>IF(VLOOKUP($B388,'30 Year Treasuries Daily'!$A$7:$B$10118,2,FALSE)="ND",NA(),VLOOKUP($B388,'30 Year Treasuries Daily'!$A$7:$B$10118,2,FALSE))</f>
        <v>8.1199999999999992</v>
      </c>
    </row>
    <row r="389" spans="2:5">
      <c r="B389" s="52">
        <v>34647</v>
      </c>
      <c r="C389">
        <f>VLOOKUP($B389,'Bloomberg Dow Jones Indices'!$G$6:$J$6000,2,FALSE)</f>
        <v>6.3579999999999997</v>
      </c>
      <c r="D389">
        <f>VLOOKUP(B389,'Bloomberg Dow Jones Indices'!$I$6:$J$6000,2,0)</f>
        <v>2.4367999999999999</v>
      </c>
      <c r="E389">
        <f>IF(VLOOKUP($B389,'30 Year Treasuries Daily'!$A$7:$B$10118,2,FALSE)="ND",NA(),VLOOKUP($B389,'30 Year Treasuries Daily'!$A$7:$B$10118,2,FALSE))</f>
        <v>8.09</v>
      </c>
    </row>
    <row r="390" spans="2:5">
      <c r="B390" s="52">
        <v>34648</v>
      </c>
      <c r="C390">
        <f>VLOOKUP($B390,'Bloomberg Dow Jones Indices'!$G$6:$J$6000,2,FALSE)</f>
        <v>6.1970000000000001</v>
      </c>
      <c r="D390">
        <f>VLOOKUP(B390,'Bloomberg Dow Jones Indices'!$I$6:$J$6000,2,0)</f>
        <v>2.4689999999999999</v>
      </c>
      <c r="E390">
        <f>IF(VLOOKUP($B390,'30 Year Treasuries Daily'!$A$7:$B$10118,2,FALSE)="ND",NA(),VLOOKUP($B390,'30 Year Treasuries Daily'!$A$7:$B$10118,2,FALSE))</f>
        <v>8.15</v>
      </c>
    </row>
    <row r="391" spans="2:5">
      <c r="B391" s="52">
        <v>34649</v>
      </c>
      <c r="C391">
        <f>VLOOKUP($B391,'Bloomberg Dow Jones Indices'!$G$6:$J$6000,2,FALSE)</f>
        <v>6.2247000000000003</v>
      </c>
      <c r="D391">
        <f>VLOOKUP(B391,'Bloomberg Dow Jones Indices'!$I$6:$J$6000,2,0)</f>
        <v>2.4823</v>
      </c>
      <c r="E391" t="e">
        <f>IF(VLOOKUP($B391,'30 Year Treasuries Daily'!$A$7:$B$10118,2,FALSE)="ND",NA(),VLOOKUP($B391,'30 Year Treasuries Daily'!$A$7:$B$10118,2,FALSE))</f>
        <v>#N/A</v>
      </c>
    </row>
    <row r="392" spans="2:5">
      <c r="B392" s="52">
        <v>34652</v>
      </c>
      <c r="C392">
        <f>VLOOKUP($B392,'Bloomberg Dow Jones Indices'!$G$6:$J$6000,2,FALSE)</f>
        <v>6.2796000000000003</v>
      </c>
      <c r="D392">
        <f>VLOOKUP(B392,'Bloomberg Dow Jones Indices'!$I$6:$J$6000,2,0)</f>
        <v>2.5101</v>
      </c>
      <c r="E392">
        <f>IF(VLOOKUP($B392,'30 Year Treasuries Daily'!$A$7:$B$10118,2,FALSE)="ND",NA(),VLOOKUP($B392,'30 Year Treasuries Daily'!$A$7:$B$10118,2,FALSE))</f>
        <v>8.09</v>
      </c>
    </row>
    <row r="393" spans="2:5">
      <c r="B393" s="52">
        <v>34653</v>
      </c>
      <c r="C393">
        <f>VLOOKUP($B393,'Bloomberg Dow Jones Indices'!$G$6:$J$6000,2,FALSE)</f>
        <v>6.3004999999999995</v>
      </c>
      <c r="D393">
        <f>VLOOKUP(B393,'Bloomberg Dow Jones Indices'!$I$6:$J$6000,2,0)</f>
        <v>2.4415</v>
      </c>
      <c r="E393">
        <f>IF(VLOOKUP($B393,'30 Year Treasuries Daily'!$A$7:$B$10118,2,FALSE)="ND",NA(),VLOOKUP($B393,'30 Year Treasuries Daily'!$A$7:$B$10118,2,FALSE))</f>
        <v>8.0500000000000007</v>
      </c>
    </row>
    <row r="394" spans="2:5">
      <c r="B394" s="52">
        <v>34654</v>
      </c>
      <c r="C394">
        <f>VLOOKUP($B394,'Bloomberg Dow Jones Indices'!$G$6:$J$6000,2,FALSE)</f>
        <v>6.3075999999999999</v>
      </c>
      <c r="D394">
        <f>VLOOKUP(B394,'Bloomberg Dow Jones Indices'!$I$6:$J$6000,2,0)</f>
        <v>2.4295</v>
      </c>
      <c r="E394">
        <f>IF(VLOOKUP($B394,'30 Year Treasuries Daily'!$A$7:$B$10118,2,FALSE)="ND",NA(),VLOOKUP($B394,'30 Year Treasuries Daily'!$A$7:$B$10118,2,FALSE))</f>
        <v>8.09</v>
      </c>
    </row>
    <row r="395" spans="2:5">
      <c r="B395" s="52">
        <v>34655</v>
      </c>
      <c r="C395">
        <f>VLOOKUP($B395,'Bloomberg Dow Jones Indices'!$G$6:$J$6000,2,FALSE)</f>
        <v>6.3407</v>
      </c>
      <c r="D395">
        <f>VLOOKUP(B395,'Bloomberg Dow Jones Indices'!$I$6:$J$6000,2,0)</f>
        <v>2.4403999999999999</v>
      </c>
      <c r="E395">
        <f>IF(VLOOKUP($B395,'30 Year Treasuries Daily'!$A$7:$B$10118,2,FALSE)="ND",NA(),VLOOKUP($B395,'30 Year Treasuries Daily'!$A$7:$B$10118,2,FALSE))</f>
        <v>8.14</v>
      </c>
    </row>
    <row r="396" spans="2:5">
      <c r="B396" s="52">
        <v>34656</v>
      </c>
      <c r="C396">
        <f>VLOOKUP($B396,'Bloomberg Dow Jones Indices'!$G$6:$J$6000,2,FALSE)</f>
        <v>6.3860999999999999</v>
      </c>
      <c r="D396">
        <f>VLOOKUP(B396,'Bloomberg Dow Jones Indices'!$I$6:$J$6000,2,0)</f>
        <v>2.4771999999999998</v>
      </c>
      <c r="E396">
        <f>IF(VLOOKUP($B396,'30 Year Treasuries Daily'!$A$7:$B$10118,2,FALSE)="ND",NA(),VLOOKUP($B396,'30 Year Treasuries Daily'!$A$7:$B$10118,2,FALSE))</f>
        <v>8.14</v>
      </c>
    </row>
    <row r="397" spans="2:5">
      <c r="B397" s="52">
        <v>34659</v>
      </c>
      <c r="C397">
        <f>VLOOKUP($B397,'Bloomberg Dow Jones Indices'!$G$6:$J$6000,2,FALSE)</f>
        <v>6.3860999999999999</v>
      </c>
      <c r="D397">
        <f>VLOOKUP(B397,'Bloomberg Dow Jones Indices'!$I$6:$J$6000,2,0)</f>
        <v>2.5072999999999999</v>
      </c>
      <c r="E397">
        <f>IF(VLOOKUP($B397,'30 Year Treasuries Daily'!$A$7:$B$10118,2,FALSE)="ND",NA(),VLOOKUP($B397,'30 Year Treasuries Daily'!$A$7:$B$10118,2,FALSE))</f>
        <v>8.14</v>
      </c>
    </row>
    <row r="398" spans="2:5">
      <c r="B398" s="52">
        <v>34660</v>
      </c>
      <c r="C398">
        <f>VLOOKUP($B398,'Bloomberg Dow Jones Indices'!$G$6:$J$6000,2,FALSE)</f>
        <v>6.4055999999999997</v>
      </c>
      <c r="D398">
        <f>VLOOKUP(B398,'Bloomberg Dow Jones Indices'!$I$6:$J$6000,2,0)</f>
        <v>2.5697000000000001</v>
      </c>
      <c r="E398">
        <f>IF(VLOOKUP($B398,'30 Year Treasuries Daily'!$A$7:$B$10118,2,FALSE)="ND",NA(),VLOOKUP($B398,'30 Year Treasuries Daily'!$A$7:$B$10118,2,FALSE))</f>
        <v>8.11</v>
      </c>
    </row>
    <row r="399" spans="2:5">
      <c r="B399" s="52">
        <v>34661</v>
      </c>
      <c r="C399">
        <f>VLOOKUP($B399,'Bloomberg Dow Jones Indices'!$G$6:$J$6000,2,FALSE)</f>
        <v>6.2770999999999999</v>
      </c>
      <c r="D399">
        <f>VLOOKUP(B399,'Bloomberg Dow Jones Indices'!$I$6:$J$6000,2,0)</f>
        <v>2.5724</v>
      </c>
      <c r="E399">
        <f>IF(VLOOKUP($B399,'30 Year Treasuries Daily'!$A$7:$B$10118,2,FALSE)="ND",NA(),VLOOKUP($B399,'30 Year Treasuries Daily'!$A$7:$B$10118,2,FALSE))</f>
        <v>7.96</v>
      </c>
    </row>
    <row r="400" spans="2:5">
      <c r="B400" s="52">
        <v>34663</v>
      </c>
      <c r="C400">
        <f>VLOOKUP($B400,'Bloomberg Dow Jones Indices'!$G$6:$J$6000,2,FALSE)</f>
        <v>6.2065999999999999</v>
      </c>
      <c r="D400">
        <f>VLOOKUP(B400,'Bloomberg Dow Jones Indices'!$I$6:$J$6000,2,0)</f>
        <v>2.5365000000000002</v>
      </c>
      <c r="E400">
        <f>IF(VLOOKUP($B400,'30 Year Treasuries Daily'!$A$7:$B$10118,2,FALSE)="ND",NA(),VLOOKUP($B400,'30 Year Treasuries Daily'!$A$7:$B$10118,2,FALSE))</f>
        <v>7.94</v>
      </c>
    </row>
    <row r="401" spans="2:5">
      <c r="B401" s="52">
        <v>34666</v>
      </c>
      <c r="C401">
        <f>VLOOKUP($B401,'Bloomberg Dow Jones Indices'!$G$6:$J$6000,2,FALSE)</f>
        <v>6.2316000000000003</v>
      </c>
      <c r="D401">
        <f>VLOOKUP(B401,'Bloomberg Dow Jones Indices'!$I$6:$J$6000,2,0)</f>
        <v>2.5131000000000001</v>
      </c>
      <c r="E401">
        <f>IF(VLOOKUP($B401,'30 Year Treasuries Daily'!$A$7:$B$10118,2,FALSE)="ND",NA(),VLOOKUP($B401,'30 Year Treasuries Daily'!$A$7:$B$10118,2,FALSE))</f>
        <v>7.99</v>
      </c>
    </row>
    <row r="402" spans="2:5">
      <c r="B402" s="52">
        <v>34667</v>
      </c>
      <c r="C402">
        <f>VLOOKUP($B402,'Bloomberg Dow Jones Indices'!$G$6:$J$6000,2,FALSE)</f>
        <v>6.2134999999999998</v>
      </c>
      <c r="D402">
        <f>VLOOKUP(B402,'Bloomberg Dow Jones Indices'!$I$6:$J$6000,2,0)</f>
        <v>2.5165999999999999</v>
      </c>
      <c r="E402">
        <f>IF(VLOOKUP($B402,'30 Year Treasuries Daily'!$A$7:$B$10118,2,FALSE)="ND",NA(),VLOOKUP($B402,'30 Year Treasuries Daily'!$A$7:$B$10118,2,FALSE))</f>
        <v>8.0500000000000007</v>
      </c>
    </row>
    <row r="403" spans="2:5">
      <c r="B403" s="52">
        <v>34668</v>
      </c>
      <c r="C403">
        <f>VLOOKUP($B403,'Bloomberg Dow Jones Indices'!$G$6:$J$6000,2,FALSE)</f>
        <v>6.0846</v>
      </c>
      <c r="D403">
        <f>VLOOKUP(B403,'Bloomberg Dow Jones Indices'!$I$6:$J$6000,2,0)</f>
        <v>2.5162</v>
      </c>
      <c r="E403">
        <f>IF(VLOOKUP($B403,'30 Year Treasuries Daily'!$A$7:$B$10118,2,FALSE)="ND",NA(),VLOOKUP($B403,'30 Year Treasuries Daily'!$A$7:$B$10118,2,FALSE))</f>
        <v>7.99</v>
      </c>
    </row>
    <row r="404" spans="2:5">
      <c r="B404" s="52">
        <v>34669</v>
      </c>
      <c r="C404">
        <f>VLOOKUP($B404,'Bloomberg Dow Jones Indices'!$G$6:$J$6000,2,FALSE)</f>
        <v>6.2967000000000004</v>
      </c>
      <c r="D404">
        <f>VLOOKUP(B404,'Bloomberg Dow Jones Indices'!$I$6:$J$6000,2,0)</f>
        <v>2.5434000000000001</v>
      </c>
      <c r="E404">
        <f>IF(VLOOKUP($B404,'30 Year Treasuries Daily'!$A$7:$B$10118,2,FALSE)="ND",NA(),VLOOKUP($B404,'30 Year Treasuries Daily'!$A$7:$B$10118,2,FALSE))</f>
        <v>8.02</v>
      </c>
    </row>
    <row r="405" spans="2:5">
      <c r="B405" s="52">
        <v>34670</v>
      </c>
      <c r="C405">
        <f>VLOOKUP($B405,'Bloomberg Dow Jones Indices'!$G$6:$J$6000,2,FALSE)</f>
        <v>6.2134999999999998</v>
      </c>
      <c r="D405">
        <f>VLOOKUP(B405,'Bloomberg Dow Jones Indices'!$I$6:$J$6000,2,0)</f>
        <v>2.5144000000000002</v>
      </c>
      <c r="E405">
        <f>IF(VLOOKUP($B405,'30 Year Treasuries Daily'!$A$7:$B$10118,2,FALSE)="ND",NA(),VLOOKUP($B405,'30 Year Treasuries Daily'!$A$7:$B$10118,2,FALSE))</f>
        <v>7.92</v>
      </c>
    </row>
    <row r="406" spans="2:5">
      <c r="B406" s="52">
        <v>34673</v>
      </c>
      <c r="C406">
        <f>VLOOKUP($B406,'Bloomberg Dow Jones Indices'!$G$6:$J$6000,2,FALSE)</f>
        <v>6.1794000000000002</v>
      </c>
      <c r="D406">
        <f>VLOOKUP(B406,'Bloomberg Dow Jones Indices'!$I$6:$J$6000,2,0)</f>
        <v>2.5169000000000001</v>
      </c>
      <c r="E406">
        <f>IF(VLOOKUP($B406,'30 Year Treasuries Daily'!$A$7:$B$10118,2,FALSE)="ND",NA(),VLOOKUP($B406,'30 Year Treasuries Daily'!$A$7:$B$10118,2,FALSE))</f>
        <v>7.94</v>
      </c>
    </row>
    <row r="407" spans="2:5">
      <c r="B407" s="52">
        <v>34674</v>
      </c>
      <c r="C407">
        <f>VLOOKUP($B407,'Bloomberg Dow Jones Indices'!$G$6:$J$6000,2,FALSE)</f>
        <v>6.1680999999999999</v>
      </c>
      <c r="D407">
        <f>VLOOKUP(B407,'Bloomberg Dow Jones Indices'!$I$6:$J$6000,2,0)</f>
        <v>2.5141999999999998</v>
      </c>
      <c r="E407">
        <f>IF(VLOOKUP($B407,'30 Year Treasuries Daily'!$A$7:$B$10118,2,FALSE)="ND",NA(),VLOOKUP($B407,'30 Year Treasuries Daily'!$A$7:$B$10118,2,FALSE))</f>
        <v>7.84</v>
      </c>
    </row>
    <row r="408" spans="2:5">
      <c r="B408" s="52">
        <v>34675</v>
      </c>
      <c r="C408">
        <f>VLOOKUP($B408,'Bloomberg Dow Jones Indices'!$G$6:$J$6000,2,FALSE)</f>
        <v>6.1772999999999998</v>
      </c>
      <c r="D408">
        <f>VLOOKUP(B408,'Bloomberg Dow Jones Indices'!$I$6:$J$6000,2,0)</f>
        <v>2.5211999999999999</v>
      </c>
      <c r="E408">
        <f>IF(VLOOKUP($B408,'30 Year Treasuries Daily'!$A$7:$B$10118,2,FALSE)="ND",NA(),VLOOKUP($B408,'30 Year Treasuries Daily'!$A$7:$B$10118,2,FALSE))</f>
        <v>7.9</v>
      </c>
    </row>
    <row r="409" spans="2:5">
      <c r="B409" s="52">
        <v>34676</v>
      </c>
      <c r="C409">
        <f>VLOOKUP($B409,'Bloomberg Dow Jones Indices'!$G$6:$J$6000,2,FALSE)</f>
        <v>6.2065999999999999</v>
      </c>
      <c r="D409">
        <f>VLOOKUP(B409,'Bloomberg Dow Jones Indices'!$I$6:$J$6000,2,0)</f>
        <v>2.5552000000000001</v>
      </c>
      <c r="E409">
        <f>IF(VLOOKUP($B409,'30 Year Treasuries Daily'!$A$7:$B$10118,2,FALSE)="ND",NA(),VLOOKUP($B409,'30 Year Treasuries Daily'!$A$7:$B$10118,2,FALSE))</f>
        <v>7.88</v>
      </c>
    </row>
    <row r="410" spans="2:5">
      <c r="B410" s="52">
        <v>34677</v>
      </c>
      <c r="C410">
        <f>VLOOKUP($B410,'Bloomberg Dow Jones Indices'!$G$6:$J$6000,2,FALSE)</f>
        <v>6.2224000000000004</v>
      </c>
      <c r="D410">
        <f>VLOOKUP(B410,'Bloomberg Dow Jones Indices'!$I$6:$J$6000,2,0)</f>
        <v>2.5594000000000001</v>
      </c>
      <c r="E410">
        <f>IF(VLOOKUP($B410,'30 Year Treasuries Daily'!$A$7:$B$10118,2,FALSE)="ND",NA(),VLOOKUP($B410,'30 Year Treasuries Daily'!$A$7:$B$10118,2,FALSE))</f>
        <v>7.86</v>
      </c>
    </row>
    <row r="411" spans="2:5">
      <c r="B411" s="52">
        <v>34680</v>
      </c>
      <c r="C411">
        <f>VLOOKUP($B411,'Bloomberg Dow Jones Indices'!$G$6:$J$6000,2,FALSE)</f>
        <v>6.1433</v>
      </c>
      <c r="D411">
        <f>VLOOKUP(B411,'Bloomberg Dow Jones Indices'!$I$6:$J$6000,2,0)</f>
        <v>2.5406</v>
      </c>
      <c r="E411">
        <f>IF(VLOOKUP($B411,'30 Year Treasuries Daily'!$A$7:$B$10118,2,FALSE)="ND",NA(),VLOOKUP($B411,'30 Year Treasuries Daily'!$A$7:$B$10118,2,FALSE))</f>
        <v>7.92</v>
      </c>
    </row>
    <row r="412" spans="2:5">
      <c r="B412" s="52">
        <v>34681</v>
      </c>
      <c r="C412">
        <f>VLOOKUP($B412,'Bloomberg Dow Jones Indices'!$G$6:$J$6000,2,FALSE)</f>
        <v>6.1409000000000002</v>
      </c>
      <c r="D412">
        <f>VLOOKUP(B412,'Bloomberg Dow Jones Indices'!$I$6:$J$6000,2,0)</f>
        <v>2.5427</v>
      </c>
      <c r="E412">
        <f>IF(VLOOKUP($B412,'30 Year Treasuries Daily'!$A$7:$B$10118,2,FALSE)="ND",NA(),VLOOKUP($B412,'30 Year Treasuries Daily'!$A$7:$B$10118,2,FALSE))</f>
        <v>7.86</v>
      </c>
    </row>
    <row r="413" spans="2:5">
      <c r="B413" s="52">
        <v>34682</v>
      </c>
      <c r="C413">
        <f>VLOOKUP($B413,'Bloomberg Dow Jones Indices'!$G$6:$J$6000,2,FALSE)</f>
        <v>6.1166999999999998</v>
      </c>
      <c r="D413">
        <f>VLOOKUP(B413,'Bloomberg Dow Jones Indices'!$I$6:$J$6000,2,0)</f>
        <v>2.4316</v>
      </c>
      <c r="E413">
        <f>IF(VLOOKUP($B413,'30 Year Treasuries Daily'!$A$7:$B$10118,2,FALSE)="ND",NA(),VLOOKUP($B413,'30 Year Treasuries Daily'!$A$7:$B$10118,2,FALSE))</f>
        <v>7.86</v>
      </c>
    </row>
    <row r="414" spans="2:5">
      <c r="B414" s="52">
        <v>34683</v>
      </c>
      <c r="C414">
        <f>VLOOKUP($B414,'Bloomberg Dow Jones Indices'!$G$6:$J$6000,2,FALSE)</f>
        <v>6.1543999999999999</v>
      </c>
      <c r="D414">
        <f>VLOOKUP(B414,'Bloomberg Dow Jones Indices'!$I$6:$J$6000,2,0)</f>
        <v>2.4241000000000001</v>
      </c>
      <c r="E414">
        <f>IF(VLOOKUP($B414,'30 Year Treasuries Daily'!$A$7:$B$10118,2,FALSE)="ND",NA(),VLOOKUP($B414,'30 Year Treasuries Daily'!$A$7:$B$10118,2,FALSE))</f>
        <v>7.86</v>
      </c>
    </row>
    <row r="415" spans="2:5">
      <c r="B415" s="52">
        <v>34684</v>
      </c>
      <c r="C415">
        <f>VLOOKUP($B415,'Bloomberg Dow Jones Indices'!$G$6:$J$6000,2,FALSE)</f>
        <v>6.1234000000000002</v>
      </c>
      <c r="D415">
        <f>VLOOKUP(B415,'Bloomberg Dow Jones Indices'!$I$6:$J$6000,2,0)</f>
        <v>2.3935</v>
      </c>
      <c r="E415">
        <f>IF(VLOOKUP($B415,'30 Year Treasuries Daily'!$A$7:$B$10118,2,FALSE)="ND",NA(),VLOOKUP($B415,'30 Year Treasuries Daily'!$A$7:$B$10118,2,FALSE))</f>
        <v>7.86</v>
      </c>
    </row>
    <row r="416" spans="2:5">
      <c r="B416" s="52">
        <v>34687</v>
      </c>
      <c r="C416">
        <f>VLOOKUP($B416,'Bloomberg Dow Jones Indices'!$G$6:$J$6000,2,FALSE)</f>
        <v>6.1477000000000004</v>
      </c>
      <c r="D416">
        <f>VLOOKUP(B416,'Bloomberg Dow Jones Indices'!$I$6:$J$6000,2,0)</f>
        <v>2.4039000000000001</v>
      </c>
      <c r="E416">
        <f>IF(VLOOKUP($B416,'30 Year Treasuries Daily'!$A$7:$B$10118,2,FALSE)="ND",NA(),VLOOKUP($B416,'30 Year Treasuries Daily'!$A$7:$B$10118,2,FALSE))</f>
        <v>7.84</v>
      </c>
    </row>
    <row r="417" spans="2:5">
      <c r="B417" s="52">
        <v>34688</v>
      </c>
      <c r="C417">
        <f>VLOOKUP($B417,'Bloomberg Dow Jones Indices'!$G$6:$J$6000,2,FALSE)</f>
        <v>6.1345000000000001</v>
      </c>
      <c r="D417">
        <f>VLOOKUP(B417,'Bloomberg Dow Jones Indices'!$I$6:$J$6000,2,0)</f>
        <v>2.5177</v>
      </c>
      <c r="E417">
        <f>IF(VLOOKUP($B417,'30 Year Treasuries Daily'!$A$7:$B$10118,2,FALSE)="ND",NA(),VLOOKUP($B417,'30 Year Treasuries Daily'!$A$7:$B$10118,2,FALSE))</f>
        <v>7.85</v>
      </c>
    </row>
    <row r="418" spans="2:5">
      <c r="B418" s="52">
        <v>34689</v>
      </c>
      <c r="C418">
        <f>VLOOKUP($B418,'Bloomberg Dow Jones Indices'!$G$6:$J$6000,2,FALSE)</f>
        <v>6.1409000000000002</v>
      </c>
      <c r="D418">
        <f>VLOOKUP(B418,'Bloomberg Dow Jones Indices'!$I$6:$J$6000,2,0)</f>
        <v>2.4948000000000001</v>
      </c>
      <c r="E418">
        <f>IF(VLOOKUP($B418,'30 Year Treasuries Daily'!$A$7:$B$10118,2,FALSE)="ND",NA(),VLOOKUP($B418,'30 Year Treasuries Daily'!$A$7:$B$10118,2,FALSE))</f>
        <v>7.84</v>
      </c>
    </row>
    <row r="419" spans="2:5">
      <c r="B419" s="52">
        <v>34690</v>
      </c>
      <c r="C419">
        <f>VLOOKUP($B419,'Bloomberg Dow Jones Indices'!$G$6:$J$6000,2,FALSE)</f>
        <v>6.1321000000000003</v>
      </c>
      <c r="D419">
        <f>VLOOKUP(B419,'Bloomberg Dow Jones Indices'!$I$6:$J$6000,2,0)</f>
        <v>2.4862000000000002</v>
      </c>
      <c r="E419">
        <f>IF(VLOOKUP($B419,'30 Year Treasuries Daily'!$A$7:$B$10118,2,FALSE)="ND",NA(),VLOOKUP($B419,'30 Year Treasuries Daily'!$A$7:$B$10118,2,FALSE))</f>
        <v>7.87</v>
      </c>
    </row>
    <row r="420" spans="2:5">
      <c r="B420" s="52">
        <v>34691</v>
      </c>
      <c r="C420">
        <f>VLOOKUP($B420,'Bloomberg Dow Jones Indices'!$G$6:$J$6000,2,FALSE)</f>
        <v>6.1589</v>
      </c>
      <c r="D420">
        <f>VLOOKUP(B420,'Bloomberg Dow Jones Indices'!$I$6:$J$6000,2,0)</f>
        <v>2.6254999999999997</v>
      </c>
      <c r="E420">
        <f>IF(VLOOKUP($B420,'30 Year Treasuries Daily'!$A$7:$B$10118,2,FALSE)="ND",NA(),VLOOKUP($B420,'30 Year Treasuries Daily'!$A$7:$B$10118,2,FALSE))</f>
        <v>7.85</v>
      </c>
    </row>
    <row r="421" spans="2:5">
      <c r="B421" s="52">
        <v>34695</v>
      </c>
      <c r="C421">
        <f>VLOOKUP($B421,'Bloomberg Dow Jones Indices'!$G$6:$J$6000,2,FALSE)</f>
        <v>6.1276999999999999</v>
      </c>
      <c r="D421">
        <f>VLOOKUP(B421,'Bloomberg Dow Jones Indices'!$I$6:$J$6000,2,0)</f>
        <v>2.4571999999999998</v>
      </c>
      <c r="E421">
        <f>IF(VLOOKUP($B421,'30 Year Treasuries Daily'!$A$7:$B$10118,2,FALSE)="ND",NA(),VLOOKUP($B421,'30 Year Treasuries Daily'!$A$7:$B$10118,2,FALSE))</f>
        <v>7.76</v>
      </c>
    </row>
    <row r="422" spans="2:5">
      <c r="B422" s="52">
        <v>34696</v>
      </c>
      <c r="C422">
        <f>VLOOKUP($B422,'Bloomberg Dow Jones Indices'!$G$6:$J$6000,2,FALSE)</f>
        <v>6.1409000000000002</v>
      </c>
      <c r="D422">
        <f>VLOOKUP(B422,'Bloomberg Dow Jones Indices'!$I$6:$J$6000,2,0)</f>
        <v>2.4714</v>
      </c>
      <c r="E422">
        <f>IF(VLOOKUP($B422,'30 Year Treasuries Daily'!$A$7:$B$10118,2,FALSE)="ND",NA(),VLOOKUP($B422,'30 Year Treasuries Daily'!$A$7:$B$10118,2,FALSE))</f>
        <v>7.83</v>
      </c>
    </row>
    <row r="423" spans="2:5">
      <c r="B423" s="52">
        <v>34697</v>
      </c>
      <c r="C423">
        <f>VLOOKUP($B423,'Bloomberg Dow Jones Indices'!$G$6:$J$6000,2,FALSE)</f>
        <v>6.2365000000000004</v>
      </c>
      <c r="D423">
        <f>VLOOKUP(B423,'Bloomberg Dow Jones Indices'!$I$6:$J$6000,2,0)</f>
        <v>2.4752999999999998</v>
      </c>
      <c r="E423">
        <f>IF(VLOOKUP($B423,'30 Year Treasuries Daily'!$A$7:$B$10118,2,FALSE)="ND",NA(),VLOOKUP($B423,'30 Year Treasuries Daily'!$A$7:$B$10118,2,FALSE))</f>
        <v>7.85</v>
      </c>
    </row>
    <row r="424" spans="2:5">
      <c r="B424" s="52">
        <v>34698</v>
      </c>
      <c r="C424">
        <f>VLOOKUP($B424,'Bloomberg Dow Jones Indices'!$G$6:$J$6000,2,FALSE)</f>
        <v>6.1140999999999996</v>
      </c>
      <c r="D424">
        <f>VLOOKUP(B424,'Bloomberg Dow Jones Indices'!$I$6:$J$6000,2,0)</f>
        <v>2.4843000000000002</v>
      </c>
      <c r="E424">
        <f>IF(VLOOKUP($B424,'30 Year Treasuries Daily'!$A$7:$B$10118,2,FALSE)="ND",NA(),VLOOKUP($B424,'30 Year Treasuries Daily'!$A$7:$B$10118,2,FALSE))</f>
        <v>7.89</v>
      </c>
    </row>
    <row r="425" spans="2:5">
      <c r="B425" s="52">
        <v>34702</v>
      </c>
      <c r="C425">
        <f>VLOOKUP($B425,'Bloomberg Dow Jones Indices'!$G$6:$J$6000,2,FALSE)</f>
        <v>6.0636999999999999</v>
      </c>
      <c r="D425">
        <f>VLOOKUP(B425,'Bloomberg Dow Jones Indices'!$I$6:$J$6000,2,0)</f>
        <v>2.4731000000000001</v>
      </c>
      <c r="E425">
        <f>IF(VLOOKUP($B425,'30 Year Treasuries Daily'!$A$7:$B$10118,2,FALSE)="ND",NA(),VLOOKUP($B425,'30 Year Treasuries Daily'!$A$7:$B$10118,2,FALSE))</f>
        <v>7.93</v>
      </c>
    </row>
    <row r="426" spans="2:5">
      <c r="B426" s="52">
        <v>34703</v>
      </c>
      <c r="C426">
        <f>VLOOKUP($B426,'Bloomberg Dow Jones Indices'!$G$6:$J$6000,2,FALSE)</f>
        <v>6.0244999999999997</v>
      </c>
      <c r="D426">
        <f>VLOOKUP(B426,'Bloomberg Dow Jones Indices'!$I$6:$J$6000,2,0)</f>
        <v>2.4592999999999998</v>
      </c>
      <c r="E426">
        <f>IF(VLOOKUP($B426,'30 Year Treasuries Daily'!$A$7:$B$10118,2,FALSE)="ND",NA(),VLOOKUP($B426,'30 Year Treasuries Daily'!$A$7:$B$10118,2,FALSE))</f>
        <v>7.85</v>
      </c>
    </row>
    <row r="427" spans="2:5">
      <c r="B427" s="52">
        <v>34704</v>
      </c>
      <c r="C427">
        <f>VLOOKUP($B427,'Bloomberg Dow Jones Indices'!$G$6:$J$6000,2,FALSE)</f>
        <v>6.0547000000000004</v>
      </c>
      <c r="D427">
        <f>VLOOKUP(B427,'Bloomberg Dow Jones Indices'!$I$6:$J$6000,2,0)</f>
        <v>2.4636</v>
      </c>
      <c r="E427">
        <f>IF(VLOOKUP($B427,'30 Year Treasuries Daily'!$A$7:$B$10118,2,FALSE)="ND",NA(),VLOOKUP($B427,'30 Year Treasuries Daily'!$A$7:$B$10118,2,FALSE))</f>
        <v>7.91</v>
      </c>
    </row>
    <row r="428" spans="2:5">
      <c r="B428" s="52">
        <v>34705</v>
      </c>
      <c r="C428">
        <f>VLOOKUP($B428,'Bloomberg Dow Jones Indices'!$G$6:$J$6000,2,FALSE)</f>
        <v>6.0202</v>
      </c>
      <c r="D428">
        <f>VLOOKUP(B428,'Bloomberg Dow Jones Indices'!$I$6:$J$6000,2,0)</f>
        <v>2.4531000000000001</v>
      </c>
      <c r="E428">
        <f>IF(VLOOKUP($B428,'30 Year Treasuries Daily'!$A$7:$B$10118,2,FALSE)="ND",NA(),VLOOKUP($B428,'30 Year Treasuries Daily'!$A$7:$B$10118,2,FALSE))</f>
        <v>7.87</v>
      </c>
    </row>
    <row r="429" spans="2:5">
      <c r="B429" s="52">
        <v>34708</v>
      </c>
      <c r="C429">
        <f>VLOOKUP($B429,'Bloomberg Dow Jones Indices'!$G$6:$J$6000,2,FALSE)</f>
        <v>6.0373000000000001</v>
      </c>
      <c r="D429">
        <f>VLOOKUP(B429,'Bloomberg Dow Jones Indices'!$I$6:$J$6000,2,0)</f>
        <v>2.4569000000000001</v>
      </c>
      <c r="E429">
        <f>IF(VLOOKUP($B429,'30 Year Treasuries Daily'!$A$7:$B$10118,2,FALSE)="ND",NA(),VLOOKUP($B429,'30 Year Treasuries Daily'!$A$7:$B$10118,2,FALSE))</f>
        <v>7.9</v>
      </c>
    </row>
    <row r="430" spans="2:5">
      <c r="B430" s="52">
        <v>34709</v>
      </c>
      <c r="C430">
        <f>VLOOKUP($B430,'Bloomberg Dow Jones Indices'!$G$6:$J$6000,2,FALSE)</f>
        <v>6.0286999999999997</v>
      </c>
      <c r="D430">
        <f>VLOOKUP(B430,'Bloomberg Dow Jones Indices'!$I$6:$J$6000,2,0)</f>
        <v>2.4535</v>
      </c>
      <c r="E430">
        <f>IF(VLOOKUP($B430,'30 Year Treasuries Daily'!$A$7:$B$10118,2,FALSE)="ND",NA(),VLOOKUP($B430,'30 Year Treasuries Daily'!$A$7:$B$10118,2,FALSE))</f>
        <v>7.87</v>
      </c>
    </row>
    <row r="431" spans="2:5">
      <c r="B431" s="52">
        <v>34710</v>
      </c>
      <c r="C431">
        <f>VLOOKUP($B431,'Bloomberg Dow Jones Indices'!$G$6:$J$6000,2,FALSE)</f>
        <v>6.0570000000000004</v>
      </c>
      <c r="D431">
        <f>VLOOKUP(B431,'Bloomberg Dow Jones Indices'!$I$6:$J$6000,2,0)</f>
        <v>2.4565000000000001</v>
      </c>
      <c r="E431">
        <f>IF(VLOOKUP($B431,'30 Year Treasuries Daily'!$A$7:$B$10118,2,FALSE)="ND",NA(),VLOOKUP($B431,'30 Year Treasuries Daily'!$A$7:$B$10118,2,FALSE))</f>
        <v>7.85</v>
      </c>
    </row>
    <row r="432" spans="2:5">
      <c r="B432" s="52">
        <v>34711</v>
      </c>
      <c r="C432">
        <f>VLOOKUP($B432,'Bloomberg Dow Jones Indices'!$G$6:$J$6000,2,FALSE)</f>
        <v>6.0461</v>
      </c>
      <c r="D432">
        <f>VLOOKUP(B432,'Bloomberg Dow Jones Indices'!$I$6:$J$6000,2,0)</f>
        <v>2.4584000000000001</v>
      </c>
      <c r="E432">
        <f>IF(VLOOKUP($B432,'30 Year Treasuries Daily'!$A$7:$B$10118,2,FALSE)="ND",NA(),VLOOKUP($B432,'30 Year Treasuries Daily'!$A$7:$B$10118,2,FALSE))</f>
        <v>7.88</v>
      </c>
    </row>
    <row r="433" spans="2:5">
      <c r="B433" s="52">
        <v>34712</v>
      </c>
      <c r="C433">
        <f>VLOOKUP($B433,'Bloomberg Dow Jones Indices'!$G$6:$J$6000,2,FALSE)</f>
        <v>6.0330000000000004</v>
      </c>
      <c r="D433">
        <f>VLOOKUP(B433,'Bloomberg Dow Jones Indices'!$I$6:$J$6000,2,0)</f>
        <v>2.444</v>
      </c>
      <c r="E433">
        <f>IF(VLOOKUP($B433,'30 Year Treasuries Daily'!$A$7:$B$10118,2,FALSE)="ND",NA(),VLOOKUP($B433,'30 Year Treasuries Daily'!$A$7:$B$10118,2,FALSE))</f>
        <v>7.8</v>
      </c>
    </row>
    <row r="434" spans="2:5">
      <c r="B434" s="52">
        <v>34715</v>
      </c>
      <c r="C434">
        <f>VLOOKUP($B434,'Bloomberg Dow Jones Indices'!$G$6:$J$6000,2,FALSE)</f>
        <v>5.9668000000000001</v>
      </c>
      <c r="D434">
        <f>VLOOKUP(B434,'Bloomberg Dow Jones Indices'!$I$6:$J$6000,2,0)</f>
        <v>2.4192999999999998</v>
      </c>
      <c r="E434" t="e">
        <f>IF(VLOOKUP($B434,'30 Year Treasuries Daily'!$A$7:$B$10118,2,FALSE)="ND",NA(),VLOOKUP($B434,'30 Year Treasuries Daily'!$A$7:$B$10118,2,FALSE))</f>
        <v>#N/A</v>
      </c>
    </row>
    <row r="435" spans="2:5">
      <c r="B435" s="52">
        <v>34716</v>
      </c>
      <c r="C435">
        <f>VLOOKUP($B435,'Bloomberg Dow Jones Indices'!$G$6:$J$6000,2,FALSE)</f>
        <v>5.9352</v>
      </c>
      <c r="D435">
        <f>VLOOKUP(B435,'Bloomberg Dow Jones Indices'!$I$6:$J$6000,2,0)</f>
        <v>2.4203999999999999</v>
      </c>
      <c r="E435">
        <f>IF(VLOOKUP($B435,'30 Year Treasuries Daily'!$A$7:$B$10118,2,FALSE)="ND",NA(),VLOOKUP($B435,'30 Year Treasuries Daily'!$A$7:$B$10118,2,FALSE))</f>
        <v>7.78</v>
      </c>
    </row>
    <row r="436" spans="2:5">
      <c r="B436" s="52">
        <v>34717</v>
      </c>
      <c r="C436">
        <f>VLOOKUP($B436,'Bloomberg Dow Jones Indices'!$G$6:$J$6000,2,FALSE)</f>
        <v>5.9143999999999997</v>
      </c>
      <c r="D436">
        <f>VLOOKUP(B436,'Bloomberg Dow Jones Indices'!$I$6:$J$6000,2,0)</f>
        <v>2.4214000000000002</v>
      </c>
      <c r="E436">
        <f>IF(VLOOKUP($B436,'30 Year Treasuries Daily'!$A$7:$B$10118,2,FALSE)="ND",NA(),VLOOKUP($B436,'30 Year Treasuries Daily'!$A$7:$B$10118,2,FALSE))</f>
        <v>7.78</v>
      </c>
    </row>
    <row r="437" spans="2:5">
      <c r="B437" s="52">
        <v>34718</v>
      </c>
      <c r="C437">
        <f>VLOOKUP($B437,'Bloomberg Dow Jones Indices'!$G$6:$J$6000,2,FALSE)</f>
        <v>5.9498999999999995</v>
      </c>
      <c r="D437">
        <f>VLOOKUP(B437,'Bloomberg Dow Jones Indices'!$I$6:$J$6000,2,0)</f>
        <v>2.4506000000000001</v>
      </c>
      <c r="E437">
        <f>IF(VLOOKUP($B437,'30 Year Treasuries Daily'!$A$7:$B$10118,2,FALSE)="ND",NA(),VLOOKUP($B437,'30 Year Treasuries Daily'!$A$7:$B$10118,2,FALSE))</f>
        <v>7.82</v>
      </c>
    </row>
    <row r="438" spans="2:5">
      <c r="B438" s="52">
        <v>34719</v>
      </c>
      <c r="C438">
        <f>VLOOKUP($B438,'Bloomberg Dow Jones Indices'!$G$6:$J$6000,2,FALSE)</f>
        <v>5.8977000000000004</v>
      </c>
      <c r="D438">
        <f>VLOOKUP(B438,'Bloomberg Dow Jones Indices'!$I$6:$J$6000,2,0)</f>
        <v>2.4586999999999999</v>
      </c>
      <c r="E438">
        <f>IF(VLOOKUP($B438,'30 Year Treasuries Daily'!$A$7:$B$10118,2,FALSE)="ND",NA(),VLOOKUP($B438,'30 Year Treasuries Daily'!$A$7:$B$10118,2,FALSE))</f>
        <v>7.9</v>
      </c>
    </row>
    <row r="439" spans="2:5">
      <c r="B439" s="52">
        <v>34722</v>
      </c>
      <c r="C439">
        <f>VLOOKUP($B439,'Bloomberg Dow Jones Indices'!$G$6:$J$6000,2,FALSE)</f>
        <v>5.8977000000000004</v>
      </c>
      <c r="D439">
        <f>VLOOKUP(B439,'Bloomberg Dow Jones Indices'!$I$6:$J$6000,2,0)</f>
        <v>2.46</v>
      </c>
      <c r="E439">
        <f>IF(VLOOKUP($B439,'30 Year Treasuries Daily'!$A$7:$B$10118,2,FALSE)="ND",NA(),VLOOKUP($B439,'30 Year Treasuries Daily'!$A$7:$B$10118,2,FALSE))</f>
        <v>7.91</v>
      </c>
    </row>
    <row r="440" spans="2:5">
      <c r="B440" s="52">
        <v>34723</v>
      </c>
      <c r="C440">
        <f>VLOOKUP($B440,'Bloomberg Dow Jones Indices'!$G$6:$J$6000,2,FALSE)</f>
        <v>5.8792999999999997</v>
      </c>
      <c r="D440">
        <f>VLOOKUP(B440,'Bloomberg Dow Jones Indices'!$I$6:$J$6000,2,0)</f>
        <v>2.4630000000000001</v>
      </c>
      <c r="E440">
        <f>IF(VLOOKUP($B440,'30 Year Treasuries Daily'!$A$7:$B$10118,2,FALSE)="ND",NA(),VLOOKUP($B440,'30 Year Treasuries Daily'!$A$7:$B$10118,2,FALSE))</f>
        <v>7.93</v>
      </c>
    </row>
    <row r="441" spans="2:5">
      <c r="B441" s="52">
        <v>34724</v>
      </c>
      <c r="C441">
        <f>VLOOKUP($B441,'Bloomberg Dow Jones Indices'!$G$6:$J$6000,2,FALSE)</f>
        <v>5.8411999999999997</v>
      </c>
      <c r="D441">
        <f>VLOOKUP(B441,'Bloomberg Dow Jones Indices'!$I$6:$J$6000,2,0)</f>
        <v>2.4573999999999998</v>
      </c>
      <c r="E441">
        <f>IF(VLOOKUP($B441,'30 Year Treasuries Daily'!$A$7:$B$10118,2,FALSE)="ND",NA(),VLOOKUP($B441,'30 Year Treasuries Daily'!$A$7:$B$10118,2,FALSE))</f>
        <v>7.88</v>
      </c>
    </row>
    <row r="442" spans="2:5">
      <c r="B442" s="52">
        <v>34725</v>
      </c>
      <c r="C442">
        <f>VLOOKUP($B442,'Bloomberg Dow Jones Indices'!$G$6:$J$6000,2,FALSE)</f>
        <v>5.8270999999999997</v>
      </c>
      <c r="D442">
        <f>VLOOKUP(B442,'Bloomberg Dow Jones Indices'!$I$6:$J$6000,2,0)</f>
        <v>2.4581</v>
      </c>
      <c r="E442">
        <f>IF(VLOOKUP($B442,'30 Year Treasuries Daily'!$A$7:$B$10118,2,FALSE)="ND",NA(),VLOOKUP($B442,'30 Year Treasuries Daily'!$A$7:$B$10118,2,FALSE))</f>
        <v>7.85</v>
      </c>
    </row>
    <row r="443" spans="2:5">
      <c r="B443" s="52">
        <v>34726</v>
      </c>
      <c r="C443">
        <f>VLOOKUP($B443,'Bloomberg Dow Jones Indices'!$G$6:$J$6000,2,FALSE)</f>
        <v>5.7789000000000001</v>
      </c>
      <c r="D443">
        <f>VLOOKUP(B443,'Bloomberg Dow Jones Indices'!$I$6:$J$6000,2,0)</f>
        <v>2.4660000000000002</v>
      </c>
      <c r="E443">
        <f>IF(VLOOKUP($B443,'30 Year Treasuries Daily'!$A$7:$B$10118,2,FALSE)="ND",NA(),VLOOKUP($B443,'30 Year Treasuries Daily'!$A$7:$B$10118,2,FALSE))</f>
        <v>7.75</v>
      </c>
    </row>
    <row r="444" spans="2:5">
      <c r="B444" s="52">
        <v>34729</v>
      </c>
      <c r="C444">
        <f>VLOOKUP($B444,'Bloomberg Dow Jones Indices'!$G$6:$J$6000,2,FALSE)</f>
        <v>5.7690000000000001</v>
      </c>
      <c r="D444">
        <f>VLOOKUP(B444,'Bloomberg Dow Jones Indices'!$I$6:$J$6000,2,0)</f>
        <v>2.4900000000000002</v>
      </c>
      <c r="E444">
        <f>IF(VLOOKUP($B444,'30 Year Treasuries Daily'!$A$7:$B$10118,2,FALSE)="ND",NA(),VLOOKUP($B444,'30 Year Treasuries Daily'!$A$7:$B$10118,2,FALSE))</f>
        <v>7.76</v>
      </c>
    </row>
    <row r="445" spans="2:5">
      <c r="B445" s="52">
        <v>34730</v>
      </c>
      <c r="C445">
        <f>VLOOKUP($B445,'Bloomberg Dow Jones Indices'!$G$6:$J$6000,2,FALSE)</f>
        <v>5.843</v>
      </c>
      <c r="D445">
        <f>VLOOKUP(B445,'Bloomberg Dow Jones Indices'!$I$6:$J$6000,2,0)</f>
        <v>2.4802</v>
      </c>
      <c r="E445">
        <f>IF(VLOOKUP($B445,'30 Year Treasuries Daily'!$A$7:$B$10118,2,FALSE)="ND",NA(),VLOOKUP($B445,'30 Year Treasuries Daily'!$A$7:$B$10118,2,FALSE))</f>
        <v>7.71</v>
      </c>
    </row>
    <row r="446" spans="2:5">
      <c r="B446" s="52">
        <v>34731</v>
      </c>
      <c r="C446">
        <f>VLOOKUP($B446,'Bloomberg Dow Jones Indices'!$G$6:$J$6000,2,FALSE)</f>
        <v>5.7663000000000002</v>
      </c>
      <c r="D446">
        <f>VLOOKUP(B446,'Bloomberg Dow Jones Indices'!$I$6:$J$6000,2,0)</f>
        <v>2.4750999999999999</v>
      </c>
      <c r="E446">
        <f>IF(VLOOKUP($B446,'30 Year Treasuries Daily'!$A$7:$B$10118,2,FALSE)="ND",NA(),VLOOKUP($B446,'30 Year Treasuries Daily'!$A$7:$B$10118,2,FALSE))</f>
        <v>7.75</v>
      </c>
    </row>
    <row r="447" spans="2:5">
      <c r="B447" s="52">
        <v>34732</v>
      </c>
      <c r="C447">
        <f>VLOOKUP($B447,'Bloomberg Dow Jones Indices'!$G$6:$J$6000,2,FALSE)</f>
        <v>5.7564000000000002</v>
      </c>
      <c r="D447">
        <f>VLOOKUP(B447,'Bloomberg Dow Jones Indices'!$I$6:$J$6000,2,0)</f>
        <v>2.4603000000000002</v>
      </c>
      <c r="E447">
        <f>IF(VLOOKUP($B447,'30 Year Treasuries Daily'!$A$7:$B$10118,2,FALSE)="ND",NA(),VLOOKUP($B447,'30 Year Treasuries Daily'!$A$7:$B$10118,2,FALSE))</f>
        <v>7.76</v>
      </c>
    </row>
    <row r="448" spans="2:5">
      <c r="B448" s="52">
        <v>34733</v>
      </c>
      <c r="C448">
        <f>VLOOKUP($B448,'Bloomberg Dow Jones Indices'!$G$6:$J$6000,2,FALSE)</f>
        <v>5.6807999999999996</v>
      </c>
      <c r="D448">
        <f>VLOOKUP(B448,'Bloomberg Dow Jones Indices'!$I$6:$J$6000,2,0)</f>
        <v>2.4241000000000001</v>
      </c>
      <c r="E448">
        <f>IF(VLOOKUP($B448,'30 Year Treasuries Daily'!$A$7:$B$10118,2,FALSE)="ND",NA(),VLOOKUP($B448,'30 Year Treasuries Daily'!$A$7:$B$10118,2,FALSE))</f>
        <v>7.61</v>
      </c>
    </row>
    <row r="449" spans="2:5">
      <c r="B449" s="52">
        <v>34736</v>
      </c>
      <c r="C449">
        <f>VLOOKUP($B449,'Bloomberg Dow Jones Indices'!$G$6:$J$6000,2,FALSE)</f>
        <v>5.6959999999999997</v>
      </c>
      <c r="D449">
        <f>VLOOKUP(B449,'Bloomberg Dow Jones Indices'!$I$6:$J$6000,2,0)</f>
        <v>2.4352</v>
      </c>
      <c r="E449">
        <f>IF(VLOOKUP($B449,'30 Year Treasuries Daily'!$A$7:$B$10118,2,FALSE)="ND",NA(),VLOOKUP($B449,'30 Year Treasuries Daily'!$A$7:$B$10118,2,FALSE))</f>
        <v>7.64</v>
      </c>
    </row>
    <row r="450" spans="2:5">
      <c r="B450" s="52">
        <v>34737</v>
      </c>
      <c r="C450">
        <f>VLOOKUP($B450,'Bloomberg Dow Jones Indices'!$G$6:$J$6000,2,FALSE)</f>
        <v>5.5902000000000003</v>
      </c>
      <c r="D450">
        <f>VLOOKUP(B450,'Bloomberg Dow Jones Indices'!$I$6:$J$6000,2,0)</f>
        <v>2.4196</v>
      </c>
      <c r="E450">
        <f>IF(VLOOKUP($B450,'30 Year Treasuries Daily'!$A$7:$B$10118,2,FALSE)="ND",NA(),VLOOKUP($B450,'30 Year Treasuries Daily'!$A$7:$B$10118,2,FALSE))</f>
        <v>7.65</v>
      </c>
    </row>
    <row r="451" spans="2:5">
      <c r="B451" s="52">
        <v>34738</v>
      </c>
      <c r="C451">
        <f>VLOOKUP($B451,'Bloomberg Dow Jones Indices'!$G$6:$J$6000,2,FALSE)</f>
        <v>5.6375999999999999</v>
      </c>
      <c r="D451">
        <f>VLOOKUP(B451,'Bloomberg Dow Jones Indices'!$I$6:$J$6000,2,0)</f>
        <v>2.4300000000000002</v>
      </c>
      <c r="E451">
        <f>IF(VLOOKUP($B451,'30 Year Treasuries Daily'!$A$7:$B$10118,2,FALSE)="ND",NA(),VLOOKUP($B451,'30 Year Treasuries Daily'!$A$7:$B$10118,2,FALSE))</f>
        <v>7.66</v>
      </c>
    </row>
    <row r="452" spans="2:5">
      <c r="B452" s="52">
        <v>34739</v>
      </c>
      <c r="C452">
        <f>VLOOKUP($B452,'Bloomberg Dow Jones Indices'!$G$6:$J$6000,2,FALSE)</f>
        <v>5.8369999999999997</v>
      </c>
      <c r="D452">
        <f>VLOOKUP(B452,'Bloomberg Dow Jones Indices'!$I$6:$J$6000,2,0)</f>
        <v>2.4253999999999998</v>
      </c>
      <c r="E452">
        <f>IF(VLOOKUP($B452,'30 Year Treasuries Daily'!$A$7:$B$10118,2,FALSE)="ND",NA(),VLOOKUP($B452,'30 Year Treasuries Daily'!$A$7:$B$10118,2,FALSE))</f>
        <v>7.65</v>
      </c>
    </row>
    <row r="453" spans="2:5">
      <c r="B453" s="52">
        <v>34740</v>
      </c>
      <c r="C453">
        <f>VLOOKUP($B453,'Bloomberg Dow Jones Indices'!$G$6:$J$6000,2,FALSE)</f>
        <v>5.6887999999999996</v>
      </c>
      <c r="D453">
        <f>VLOOKUP(B453,'Bloomberg Dow Jones Indices'!$I$6:$J$6000,2,0)</f>
        <v>2.4466000000000001</v>
      </c>
      <c r="E453">
        <f>IF(VLOOKUP($B453,'30 Year Treasuries Daily'!$A$7:$B$10118,2,FALSE)="ND",NA(),VLOOKUP($B453,'30 Year Treasuries Daily'!$A$7:$B$10118,2,FALSE))</f>
        <v>7.68</v>
      </c>
    </row>
    <row r="454" spans="2:5">
      <c r="B454" s="52">
        <v>34743</v>
      </c>
      <c r="C454">
        <f>VLOOKUP($B454,'Bloomberg Dow Jones Indices'!$G$6:$J$6000,2,FALSE)</f>
        <v>5.7762000000000002</v>
      </c>
      <c r="D454">
        <f>VLOOKUP(B454,'Bloomberg Dow Jones Indices'!$I$6:$J$6000,2,0)</f>
        <v>2.4121999999999999</v>
      </c>
      <c r="E454">
        <f>IF(VLOOKUP($B454,'30 Year Treasuries Daily'!$A$7:$B$10118,2,FALSE)="ND",NA(),VLOOKUP($B454,'30 Year Treasuries Daily'!$A$7:$B$10118,2,FALSE))</f>
        <v>7.67</v>
      </c>
    </row>
    <row r="455" spans="2:5">
      <c r="B455" s="52">
        <v>34744</v>
      </c>
      <c r="C455">
        <f>VLOOKUP($B455,'Bloomberg Dow Jones Indices'!$G$6:$J$6000,2,FALSE)</f>
        <v>5.7663000000000002</v>
      </c>
      <c r="D455">
        <f>VLOOKUP(B455,'Bloomberg Dow Jones Indices'!$I$6:$J$6000,2,0)</f>
        <v>2.3849</v>
      </c>
      <c r="E455">
        <f>IF(VLOOKUP($B455,'30 Year Treasuries Daily'!$A$7:$B$10118,2,FALSE)="ND",NA(),VLOOKUP($B455,'30 Year Treasuries Daily'!$A$7:$B$10118,2,FALSE))</f>
        <v>7.61</v>
      </c>
    </row>
    <row r="456" spans="2:5">
      <c r="B456" s="52">
        <v>34745</v>
      </c>
      <c r="C456">
        <f>VLOOKUP($B456,'Bloomberg Dow Jones Indices'!$G$6:$J$6000,2,FALSE)</f>
        <v>5.7995999999999999</v>
      </c>
      <c r="D456">
        <f>VLOOKUP(B456,'Bloomberg Dow Jones Indices'!$I$6:$J$6000,2,0)</f>
        <v>2.3681999999999999</v>
      </c>
      <c r="E456">
        <f>IF(VLOOKUP($B456,'30 Year Treasuries Daily'!$A$7:$B$10118,2,FALSE)="ND",NA(),VLOOKUP($B456,'30 Year Treasuries Daily'!$A$7:$B$10118,2,FALSE))</f>
        <v>7.58</v>
      </c>
    </row>
    <row r="457" spans="2:5">
      <c r="B457" s="52">
        <v>34746</v>
      </c>
      <c r="C457">
        <f>VLOOKUP($B457,'Bloomberg Dow Jones Indices'!$G$6:$J$6000,2,FALSE)</f>
        <v>5.7309000000000001</v>
      </c>
      <c r="D457">
        <f>VLOOKUP(B457,'Bloomberg Dow Jones Indices'!$I$6:$J$6000,2,0)</f>
        <v>2.3673999999999999</v>
      </c>
      <c r="E457">
        <f>IF(VLOOKUP($B457,'30 Year Treasuries Daily'!$A$7:$B$10118,2,FALSE)="ND",NA(),VLOOKUP($B457,'30 Year Treasuries Daily'!$A$7:$B$10118,2,FALSE))</f>
        <v>7.57</v>
      </c>
    </row>
    <row r="458" spans="2:5">
      <c r="B458" s="52">
        <v>34747</v>
      </c>
      <c r="C458">
        <f>VLOOKUP($B458,'Bloomberg Dow Jones Indices'!$G$6:$J$6000,2,FALSE)</f>
        <v>5.7465999999999999</v>
      </c>
      <c r="D458">
        <f>VLOOKUP(B458,'Bloomberg Dow Jones Indices'!$I$6:$J$6000,2,0)</f>
        <v>2.4515000000000002</v>
      </c>
      <c r="E458">
        <f>IF(VLOOKUP($B458,'30 Year Treasuries Daily'!$A$7:$B$10118,2,FALSE)="ND",NA(),VLOOKUP($B458,'30 Year Treasuries Daily'!$A$7:$B$10118,2,FALSE))</f>
        <v>7.59</v>
      </c>
    </row>
    <row r="459" spans="2:5">
      <c r="B459" s="52">
        <v>34751</v>
      </c>
      <c r="C459">
        <f>VLOOKUP($B459,'Bloomberg Dow Jones Indices'!$G$6:$J$6000,2,FALSE)</f>
        <v>5.7347000000000001</v>
      </c>
      <c r="D459">
        <f>VLOOKUP(B459,'Bloomberg Dow Jones Indices'!$I$6:$J$6000,2,0)</f>
        <v>2.4175</v>
      </c>
      <c r="E459">
        <f>IF(VLOOKUP($B459,'30 Year Treasuries Daily'!$A$7:$B$10118,2,FALSE)="ND",NA(),VLOOKUP($B459,'30 Year Treasuries Daily'!$A$7:$B$10118,2,FALSE))</f>
        <v>7.61</v>
      </c>
    </row>
    <row r="460" spans="2:5">
      <c r="B460" s="52">
        <v>34752</v>
      </c>
      <c r="C460">
        <f>VLOOKUP($B460,'Bloomberg Dow Jones Indices'!$G$6:$J$6000,2,FALSE)</f>
        <v>5.6883999999999997</v>
      </c>
      <c r="D460">
        <f>VLOOKUP(B460,'Bloomberg Dow Jones Indices'!$I$6:$J$6000,2,0)</f>
        <v>2.4135</v>
      </c>
      <c r="E460">
        <f>IF(VLOOKUP($B460,'30 Year Treasuries Daily'!$A$7:$B$10118,2,FALSE)="ND",NA(),VLOOKUP($B460,'30 Year Treasuries Daily'!$A$7:$B$10118,2,FALSE))</f>
        <v>7.54</v>
      </c>
    </row>
    <row r="461" spans="2:5">
      <c r="B461" s="52">
        <v>34753</v>
      </c>
      <c r="C461">
        <f>VLOOKUP($B461,'Bloomberg Dow Jones Indices'!$G$6:$J$6000,2,FALSE)</f>
        <v>5.7367999999999997</v>
      </c>
      <c r="D461">
        <f>VLOOKUP(B461,'Bloomberg Dow Jones Indices'!$I$6:$J$6000,2,0)</f>
        <v>2.3881999999999999</v>
      </c>
      <c r="E461">
        <f>IF(VLOOKUP($B461,'30 Year Treasuries Daily'!$A$7:$B$10118,2,FALSE)="ND",NA(),VLOOKUP($B461,'30 Year Treasuries Daily'!$A$7:$B$10118,2,FALSE))</f>
        <v>7.56</v>
      </c>
    </row>
    <row r="462" spans="2:5">
      <c r="B462" s="52">
        <v>34754</v>
      </c>
      <c r="C462">
        <f>VLOOKUP($B462,'Bloomberg Dow Jones Indices'!$G$6:$J$6000,2,FALSE)</f>
        <v>5.7183000000000002</v>
      </c>
      <c r="D462">
        <f>VLOOKUP(B462,'Bloomberg Dow Jones Indices'!$I$6:$J$6000,2,0)</f>
        <v>2.3832</v>
      </c>
      <c r="E462">
        <f>IF(VLOOKUP($B462,'30 Year Treasuries Daily'!$A$7:$B$10118,2,FALSE)="ND",NA(),VLOOKUP($B462,'30 Year Treasuries Daily'!$A$7:$B$10118,2,FALSE))</f>
        <v>7.54</v>
      </c>
    </row>
    <row r="463" spans="2:5">
      <c r="B463" s="52">
        <v>34757</v>
      </c>
      <c r="C463">
        <f>VLOOKUP($B463,'Bloomberg Dow Jones Indices'!$G$6:$J$6000,2,FALSE)</f>
        <v>5.8019999999999996</v>
      </c>
      <c r="D463">
        <f>VLOOKUP(B463,'Bloomberg Dow Jones Indices'!$I$6:$J$6000,2,0)</f>
        <v>2.3971</v>
      </c>
      <c r="E463">
        <f>IF(VLOOKUP($B463,'30 Year Treasuries Daily'!$A$7:$B$10118,2,FALSE)="ND",NA(),VLOOKUP($B463,'30 Year Treasuries Daily'!$A$7:$B$10118,2,FALSE))</f>
        <v>7.49</v>
      </c>
    </row>
    <row r="464" spans="2:5">
      <c r="B464" s="52">
        <v>34758</v>
      </c>
      <c r="C464">
        <f>VLOOKUP($B464,'Bloomberg Dow Jones Indices'!$G$6:$J$6000,2,FALSE)</f>
        <v>5.7496</v>
      </c>
      <c r="D464">
        <f>VLOOKUP(B464,'Bloomberg Dow Jones Indices'!$I$6:$J$6000,2,0)</f>
        <v>2.3835999999999999</v>
      </c>
      <c r="E464">
        <f>IF(VLOOKUP($B464,'30 Year Treasuries Daily'!$A$7:$B$10118,2,FALSE)="ND",NA(),VLOOKUP($B464,'30 Year Treasuries Daily'!$A$7:$B$10118,2,FALSE))</f>
        <v>7.46</v>
      </c>
    </row>
    <row r="465" spans="2:5">
      <c r="B465" s="52">
        <v>34759</v>
      </c>
      <c r="C465">
        <f>VLOOKUP($B465,'Bloomberg Dow Jones Indices'!$G$6:$J$6000,2,FALSE)</f>
        <v>5.8049999999999997</v>
      </c>
      <c r="D465">
        <f>VLOOKUP(B465,'Bloomberg Dow Jones Indices'!$I$6:$J$6000,2,0)</f>
        <v>2.4018000000000002</v>
      </c>
      <c r="E465">
        <f>IF(VLOOKUP($B465,'30 Year Treasuries Daily'!$A$7:$B$10118,2,FALSE)="ND",NA(),VLOOKUP($B465,'30 Year Treasuries Daily'!$A$7:$B$10118,2,FALSE))</f>
        <v>7.45</v>
      </c>
    </row>
    <row r="466" spans="2:5">
      <c r="B466" s="52">
        <v>34760</v>
      </c>
      <c r="C466">
        <f>VLOOKUP($B466,'Bloomberg Dow Jones Indices'!$G$6:$J$6000,2,FALSE)</f>
        <v>5.7498000000000005</v>
      </c>
      <c r="D466">
        <f>VLOOKUP(B466,'Bloomberg Dow Jones Indices'!$I$6:$J$6000,2,0)</f>
        <v>2.3858999999999999</v>
      </c>
      <c r="E466">
        <f>IF(VLOOKUP($B466,'30 Year Treasuries Daily'!$A$7:$B$10118,2,FALSE)="ND",NA(),VLOOKUP($B466,'30 Year Treasuries Daily'!$A$7:$B$10118,2,FALSE))</f>
        <v>7.5</v>
      </c>
    </row>
    <row r="467" spans="2:5">
      <c r="B467" s="52">
        <v>34761</v>
      </c>
      <c r="C467">
        <f>VLOOKUP($B467,'Bloomberg Dow Jones Indices'!$G$6:$J$6000,2,FALSE)</f>
        <v>5.8651999999999997</v>
      </c>
      <c r="D467">
        <f>VLOOKUP(B467,'Bloomberg Dow Jones Indices'!$I$6:$J$6000,2,0)</f>
        <v>2.3978999999999999</v>
      </c>
      <c r="E467">
        <f>IF(VLOOKUP($B467,'30 Year Treasuries Daily'!$A$7:$B$10118,2,FALSE)="ND",NA(),VLOOKUP($B467,'30 Year Treasuries Daily'!$A$7:$B$10118,2,FALSE))</f>
        <v>7.56</v>
      </c>
    </row>
    <row r="468" spans="2:5">
      <c r="B468" s="52">
        <v>34764</v>
      </c>
      <c r="C468">
        <f>VLOOKUP($B468,'Bloomberg Dow Jones Indices'!$G$6:$J$6000,2,FALSE)</f>
        <v>5.9062000000000001</v>
      </c>
      <c r="D468">
        <f>VLOOKUP(B468,'Bloomberg Dow Jones Indices'!$I$6:$J$6000,2,0)</f>
        <v>2.3931</v>
      </c>
      <c r="E468">
        <f>IF(VLOOKUP($B468,'30 Year Treasuries Daily'!$A$7:$B$10118,2,FALSE)="ND",NA(),VLOOKUP($B468,'30 Year Treasuries Daily'!$A$7:$B$10118,2,FALSE))</f>
        <v>7.59</v>
      </c>
    </row>
    <row r="469" spans="2:5">
      <c r="B469" s="52">
        <v>34765</v>
      </c>
      <c r="C469">
        <f>VLOOKUP($B469,'Bloomberg Dow Jones Indices'!$G$6:$J$6000,2,FALSE)</f>
        <v>5.9519000000000002</v>
      </c>
      <c r="D469">
        <f>VLOOKUP(B469,'Bloomberg Dow Jones Indices'!$I$6:$J$6000,2,0)</f>
        <v>2.4142000000000001</v>
      </c>
      <c r="E469">
        <f>IF(VLOOKUP($B469,'30 Year Treasuries Daily'!$A$7:$B$10118,2,FALSE)="ND",NA(),VLOOKUP($B469,'30 Year Treasuries Daily'!$A$7:$B$10118,2,FALSE))</f>
        <v>7.64</v>
      </c>
    </row>
    <row r="470" spans="2:5">
      <c r="B470" s="52">
        <v>34766</v>
      </c>
      <c r="C470">
        <f>VLOOKUP($B470,'Bloomberg Dow Jones Indices'!$G$6:$J$6000,2,FALSE)</f>
        <v>5.9351000000000003</v>
      </c>
      <c r="D470">
        <f>VLOOKUP(B470,'Bloomberg Dow Jones Indices'!$I$6:$J$6000,2,0)</f>
        <v>2.4041999999999999</v>
      </c>
      <c r="E470">
        <f>IF(VLOOKUP($B470,'30 Year Treasuries Daily'!$A$7:$B$10118,2,FALSE)="ND",NA(),VLOOKUP($B470,'30 Year Treasuries Daily'!$A$7:$B$10118,2,FALSE))</f>
        <v>7.56</v>
      </c>
    </row>
    <row r="471" spans="2:5">
      <c r="B471" s="52">
        <v>34767</v>
      </c>
      <c r="C471">
        <f>VLOOKUP($B471,'Bloomberg Dow Jones Indices'!$G$6:$J$6000,2,FALSE)</f>
        <v>5.9645999999999999</v>
      </c>
      <c r="D471">
        <f>VLOOKUP(B471,'Bloomberg Dow Jones Indices'!$I$6:$J$6000,2,0)</f>
        <v>2.4092000000000002</v>
      </c>
      <c r="E471">
        <f>IF(VLOOKUP($B471,'30 Year Treasuries Daily'!$A$7:$B$10118,2,FALSE)="ND",NA(),VLOOKUP($B471,'30 Year Treasuries Daily'!$A$7:$B$10118,2,FALSE))</f>
        <v>7.53</v>
      </c>
    </row>
    <row r="472" spans="2:5">
      <c r="B472" s="52">
        <v>34768</v>
      </c>
      <c r="C472">
        <f>VLOOKUP($B472,'Bloomberg Dow Jones Indices'!$G$6:$J$6000,2,FALSE)</f>
        <v>5.9187000000000003</v>
      </c>
      <c r="D472">
        <f>VLOOKUP(B472,'Bloomberg Dow Jones Indices'!$I$6:$J$6000,2,0)</f>
        <v>2.3780999999999999</v>
      </c>
      <c r="E472">
        <f>IF(VLOOKUP($B472,'30 Year Treasuries Daily'!$A$7:$B$10118,2,FALSE)="ND",NA(),VLOOKUP($B472,'30 Year Treasuries Daily'!$A$7:$B$10118,2,FALSE))</f>
        <v>7.46</v>
      </c>
    </row>
    <row r="473" spans="2:5">
      <c r="B473" s="52">
        <v>34771</v>
      </c>
      <c r="C473">
        <f>VLOOKUP($B473,'Bloomberg Dow Jones Indices'!$G$6:$J$6000,2,FALSE)</f>
        <v>5.9394999999999998</v>
      </c>
      <c r="D473">
        <f>VLOOKUP(B473,'Bloomberg Dow Jones Indices'!$I$6:$J$6000,2,0)</f>
        <v>2.3841999999999999</v>
      </c>
      <c r="E473">
        <f>IF(VLOOKUP($B473,'30 Year Treasuries Daily'!$A$7:$B$10118,2,FALSE)="ND",NA(),VLOOKUP($B473,'30 Year Treasuries Daily'!$A$7:$B$10118,2,FALSE))</f>
        <v>7.45</v>
      </c>
    </row>
    <row r="474" spans="2:5">
      <c r="B474" s="52">
        <v>34772</v>
      </c>
      <c r="C474">
        <f>VLOOKUP($B474,'Bloomberg Dow Jones Indices'!$G$6:$J$6000,2,FALSE)</f>
        <v>5.9084000000000003</v>
      </c>
      <c r="D474">
        <f>VLOOKUP(B474,'Bloomberg Dow Jones Indices'!$I$6:$J$6000,2,0)</f>
        <v>2.4622999999999999</v>
      </c>
      <c r="E474">
        <f>IF(VLOOKUP($B474,'30 Year Treasuries Daily'!$A$7:$B$10118,2,FALSE)="ND",NA(),VLOOKUP($B474,'30 Year Treasuries Daily'!$A$7:$B$10118,2,FALSE))</f>
        <v>7.35</v>
      </c>
    </row>
    <row r="475" spans="2:5">
      <c r="B475" s="52">
        <v>34773</v>
      </c>
      <c r="C475">
        <f>VLOOKUP($B475,'Bloomberg Dow Jones Indices'!$G$6:$J$6000,2,FALSE)</f>
        <v>5.9351000000000003</v>
      </c>
      <c r="D475">
        <f>VLOOKUP(B475,'Bloomberg Dow Jones Indices'!$I$6:$J$6000,2,0)</f>
        <v>2.3855</v>
      </c>
      <c r="E475">
        <f>IF(VLOOKUP($B475,'30 Year Treasuries Daily'!$A$7:$B$10118,2,FALSE)="ND",NA(),VLOOKUP($B475,'30 Year Treasuries Daily'!$A$7:$B$10118,2,FALSE))</f>
        <v>7.36</v>
      </c>
    </row>
    <row r="476" spans="2:5">
      <c r="B476" s="52">
        <v>34774</v>
      </c>
      <c r="C476">
        <f>VLOOKUP($B476,'Bloomberg Dow Jones Indices'!$G$6:$J$6000,2,FALSE)</f>
        <v>5.9268999999999998</v>
      </c>
      <c r="D476">
        <f>VLOOKUP(B476,'Bloomberg Dow Jones Indices'!$I$6:$J$6000,2,0)</f>
        <v>2.3719999999999999</v>
      </c>
      <c r="E476">
        <f>IF(VLOOKUP($B476,'30 Year Treasuries Daily'!$A$7:$B$10118,2,FALSE)="ND",NA(),VLOOKUP($B476,'30 Year Treasuries Daily'!$A$7:$B$10118,2,FALSE))</f>
        <v>7.33</v>
      </c>
    </row>
    <row r="477" spans="2:5">
      <c r="B477" s="52">
        <v>34775</v>
      </c>
      <c r="C477">
        <f>VLOOKUP($B477,'Bloomberg Dow Jones Indices'!$G$6:$J$6000,2,FALSE)</f>
        <v>5.9455</v>
      </c>
      <c r="D477">
        <f>VLOOKUP(B477,'Bloomberg Dow Jones Indices'!$I$6:$J$6000,2,0)</f>
        <v>2.3656000000000001</v>
      </c>
      <c r="E477">
        <f>IF(VLOOKUP($B477,'30 Year Treasuries Daily'!$A$7:$B$10118,2,FALSE)="ND",NA(),VLOOKUP($B477,'30 Year Treasuries Daily'!$A$7:$B$10118,2,FALSE))</f>
        <v>7.37</v>
      </c>
    </row>
    <row r="478" spans="2:5">
      <c r="B478" s="52">
        <v>34778</v>
      </c>
      <c r="C478">
        <f>VLOOKUP($B478,'Bloomberg Dow Jones Indices'!$G$6:$J$6000,2,FALSE)</f>
        <v>5.9919000000000002</v>
      </c>
      <c r="D478">
        <f>VLOOKUP(B478,'Bloomberg Dow Jones Indices'!$I$6:$J$6000,2,0)</f>
        <v>2.3597999999999999</v>
      </c>
      <c r="E478">
        <f>IF(VLOOKUP($B478,'30 Year Treasuries Daily'!$A$7:$B$10118,2,FALSE)="ND",NA(),VLOOKUP($B478,'30 Year Treasuries Daily'!$A$7:$B$10118,2,FALSE))</f>
        <v>7.4</v>
      </c>
    </row>
    <row r="479" spans="2:5">
      <c r="B479" s="52">
        <v>34779</v>
      </c>
      <c r="C479">
        <f>VLOOKUP($B479,'Bloomberg Dow Jones Indices'!$G$6:$J$6000,2,FALSE)</f>
        <v>6.0067000000000004</v>
      </c>
      <c r="D479">
        <f>VLOOKUP(B479,'Bloomberg Dow Jones Indices'!$I$6:$J$6000,2,0)</f>
        <v>2.3662000000000001</v>
      </c>
      <c r="E479">
        <f>IF(VLOOKUP($B479,'30 Year Treasuries Daily'!$A$7:$B$10118,2,FALSE)="ND",NA(),VLOOKUP($B479,'30 Year Treasuries Daily'!$A$7:$B$10118,2,FALSE))</f>
        <v>7.43</v>
      </c>
    </row>
    <row r="480" spans="2:5">
      <c r="B480" s="52">
        <v>34780</v>
      </c>
      <c r="C480">
        <f>VLOOKUP($B480,'Bloomberg Dow Jones Indices'!$G$6:$J$6000,2,FALSE)</f>
        <v>5.9963999999999995</v>
      </c>
      <c r="D480">
        <f>VLOOKUP(B480,'Bloomberg Dow Jones Indices'!$I$6:$J$6000,2,0)</f>
        <v>2.3601999999999999</v>
      </c>
      <c r="E480">
        <f>IF(VLOOKUP($B480,'30 Year Treasuries Daily'!$A$7:$B$10118,2,FALSE)="ND",NA(),VLOOKUP($B480,'30 Year Treasuries Daily'!$A$7:$B$10118,2,FALSE))</f>
        <v>7.46</v>
      </c>
    </row>
    <row r="481" spans="2:5">
      <c r="B481" s="52">
        <v>34781</v>
      </c>
      <c r="C481">
        <f>VLOOKUP($B481,'Bloomberg Dow Jones Indices'!$G$6:$J$6000,2,FALSE)</f>
        <v>6.0048000000000004</v>
      </c>
      <c r="D481">
        <f>VLOOKUP(B481,'Bloomberg Dow Jones Indices'!$I$6:$J$6000,2,0)</f>
        <v>2.3574000000000002</v>
      </c>
      <c r="E481">
        <f>IF(VLOOKUP($B481,'30 Year Treasuries Daily'!$A$7:$B$10118,2,FALSE)="ND",NA(),VLOOKUP($B481,'30 Year Treasuries Daily'!$A$7:$B$10118,2,FALSE))</f>
        <v>7.47</v>
      </c>
    </row>
    <row r="482" spans="2:5">
      <c r="B482" s="52">
        <v>34782</v>
      </c>
      <c r="C482">
        <f>VLOOKUP($B482,'Bloomberg Dow Jones Indices'!$G$6:$J$6000,2,FALSE)</f>
        <v>5.9142999999999999</v>
      </c>
      <c r="D482">
        <f>VLOOKUP(B482,'Bloomberg Dow Jones Indices'!$I$6:$J$6000,2,0)</f>
        <v>2.3284000000000002</v>
      </c>
      <c r="E482">
        <f>IF(VLOOKUP($B482,'30 Year Treasuries Daily'!$A$7:$B$10118,2,FALSE)="ND",NA(),VLOOKUP($B482,'30 Year Treasuries Daily'!$A$7:$B$10118,2,FALSE))</f>
        <v>7.38</v>
      </c>
    </row>
    <row r="483" spans="2:5">
      <c r="B483" s="52">
        <v>34785</v>
      </c>
      <c r="C483">
        <f>VLOOKUP($B483,'Bloomberg Dow Jones Indices'!$G$6:$J$6000,2,FALSE)</f>
        <v>5.9246999999999996</v>
      </c>
      <c r="D483">
        <f>VLOOKUP(B483,'Bloomberg Dow Jones Indices'!$I$6:$J$6000,2,0)</f>
        <v>2.3180000000000001</v>
      </c>
      <c r="E483">
        <f>IF(VLOOKUP($B483,'30 Year Treasuries Daily'!$A$7:$B$10118,2,FALSE)="ND",NA(),VLOOKUP($B483,'30 Year Treasuries Daily'!$A$7:$B$10118,2,FALSE))</f>
        <v>7.33</v>
      </c>
    </row>
    <row r="484" spans="2:5">
      <c r="B484" s="52">
        <v>34786</v>
      </c>
      <c r="C484">
        <f>VLOOKUP($B484,'Bloomberg Dow Jones Indices'!$G$6:$J$6000,2,FALSE)</f>
        <v>5.9706999999999999</v>
      </c>
      <c r="D484">
        <f>VLOOKUP(B484,'Bloomberg Dow Jones Indices'!$I$6:$J$6000,2,0)</f>
        <v>2.3210999999999999</v>
      </c>
      <c r="E484">
        <f>IF(VLOOKUP($B484,'30 Year Treasuries Daily'!$A$7:$B$10118,2,FALSE)="ND",NA(),VLOOKUP($B484,'30 Year Treasuries Daily'!$A$7:$B$10118,2,FALSE))</f>
        <v>7.41</v>
      </c>
    </row>
    <row r="485" spans="2:5">
      <c r="B485" s="52">
        <v>34787</v>
      </c>
      <c r="C485">
        <f>VLOOKUP($B485,'Bloomberg Dow Jones Indices'!$G$6:$J$6000,2,FALSE)</f>
        <v>5.8441000000000001</v>
      </c>
      <c r="D485">
        <f>VLOOKUP(B485,'Bloomberg Dow Jones Indices'!$I$6:$J$6000,2,0)</f>
        <v>2.3159999999999998</v>
      </c>
      <c r="E485">
        <f>IF(VLOOKUP($B485,'30 Year Treasuries Daily'!$A$7:$B$10118,2,FALSE)="ND",NA(),VLOOKUP($B485,'30 Year Treasuries Daily'!$A$7:$B$10118,2,FALSE))</f>
        <v>7.4</v>
      </c>
    </row>
    <row r="486" spans="2:5">
      <c r="B486" s="52">
        <v>34788</v>
      </c>
      <c r="C486">
        <f>VLOOKUP($B486,'Bloomberg Dow Jones Indices'!$G$6:$J$6000,2,FALSE)</f>
        <v>5.9070999999999998</v>
      </c>
      <c r="D486">
        <f>VLOOKUP(B486,'Bloomberg Dow Jones Indices'!$I$6:$J$6000,2,0)</f>
        <v>2.3094999999999999</v>
      </c>
      <c r="E486">
        <f>IF(VLOOKUP($B486,'30 Year Treasuries Daily'!$A$7:$B$10118,2,FALSE)="ND",NA(),VLOOKUP($B486,'30 Year Treasuries Daily'!$A$7:$B$10118,2,FALSE))</f>
        <v>7.43</v>
      </c>
    </row>
    <row r="487" spans="2:5">
      <c r="B487" s="52">
        <v>34789</v>
      </c>
      <c r="C487">
        <f>VLOOKUP($B487,'Bloomberg Dow Jones Indices'!$G$6:$J$6000,2,FALSE)</f>
        <v>5.9089999999999998</v>
      </c>
      <c r="D487">
        <f>VLOOKUP(B487,'Bloomberg Dow Jones Indices'!$I$6:$J$6000,2,0)</f>
        <v>2.3178000000000001</v>
      </c>
      <c r="E487">
        <f>IF(VLOOKUP($B487,'30 Year Treasuries Daily'!$A$7:$B$10118,2,FALSE)="ND",NA(),VLOOKUP($B487,'30 Year Treasuries Daily'!$A$7:$B$10118,2,FALSE))</f>
        <v>7.44</v>
      </c>
    </row>
    <row r="488" spans="2:5">
      <c r="B488" s="52">
        <v>34792</v>
      </c>
      <c r="C488">
        <f>VLOOKUP($B488,'Bloomberg Dow Jones Indices'!$G$6:$J$6000,2,FALSE)</f>
        <v>5.9070999999999998</v>
      </c>
      <c r="D488">
        <f>VLOOKUP(B488,'Bloomberg Dow Jones Indices'!$I$6:$J$6000,2,0)</f>
        <v>2.3207</v>
      </c>
      <c r="E488">
        <f>IF(VLOOKUP($B488,'30 Year Treasuries Daily'!$A$7:$B$10118,2,FALSE)="ND",NA(),VLOOKUP($B488,'30 Year Treasuries Daily'!$A$7:$B$10118,2,FALSE))</f>
        <v>7.39</v>
      </c>
    </row>
    <row r="489" spans="2:5">
      <c r="B489" s="52">
        <v>34793</v>
      </c>
      <c r="C489">
        <f>VLOOKUP($B489,'Bloomberg Dow Jones Indices'!$G$6:$J$6000,2,FALSE)</f>
        <v>5.7911000000000001</v>
      </c>
      <c r="D489">
        <f>VLOOKUP(B489,'Bloomberg Dow Jones Indices'!$I$6:$J$6000,2,0)</f>
        <v>2.2936000000000001</v>
      </c>
      <c r="E489">
        <f>IF(VLOOKUP($B489,'30 Year Treasuries Daily'!$A$7:$B$10118,2,FALSE)="ND",NA(),VLOOKUP($B489,'30 Year Treasuries Daily'!$A$7:$B$10118,2,FALSE))</f>
        <v>7.38</v>
      </c>
    </row>
    <row r="490" spans="2:5">
      <c r="B490" s="52">
        <v>34794</v>
      </c>
      <c r="C490">
        <f>VLOOKUP($B490,'Bloomberg Dow Jones Indices'!$G$6:$J$6000,2,FALSE)</f>
        <v>5.7241</v>
      </c>
      <c r="D490">
        <f>VLOOKUP(B490,'Bloomberg Dow Jones Indices'!$I$6:$J$6000,2,0)</f>
        <v>2.2942</v>
      </c>
      <c r="E490">
        <f>IF(VLOOKUP($B490,'30 Year Treasuries Daily'!$A$7:$B$10118,2,FALSE)="ND",NA(),VLOOKUP($B490,'30 Year Treasuries Daily'!$A$7:$B$10118,2,FALSE))</f>
        <v>7.38</v>
      </c>
    </row>
    <row r="491" spans="2:5">
      <c r="B491" s="52">
        <v>34795</v>
      </c>
      <c r="C491">
        <f>VLOOKUP($B491,'Bloomberg Dow Jones Indices'!$G$6:$J$6000,2,FALSE)</f>
        <v>5.7416</v>
      </c>
      <c r="D491">
        <f>VLOOKUP(B491,'Bloomberg Dow Jones Indices'!$I$6:$J$6000,2,0)</f>
        <v>2.2915000000000001</v>
      </c>
      <c r="E491">
        <f>IF(VLOOKUP($B491,'30 Year Treasuries Daily'!$A$7:$B$10118,2,FALSE)="ND",NA(),VLOOKUP($B491,'30 Year Treasuries Daily'!$A$7:$B$10118,2,FALSE))</f>
        <v>7.36</v>
      </c>
    </row>
    <row r="492" spans="2:5">
      <c r="B492" s="52">
        <v>34796</v>
      </c>
      <c r="C492">
        <f>VLOOKUP($B492,'Bloomberg Dow Jones Indices'!$G$6:$J$6000,2,FALSE)</f>
        <v>5.7144000000000004</v>
      </c>
      <c r="D492">
        <f>VLOOKUP(B492,'Bloomberg Dow Jones Indices'!$I$6:$J$6000,2,0)</f>
        <v>2.3020999999999998</v>
      </c>
      <c r="E492">
        <f>IF(VLOOKUP($B492,'30 Year Treasuries Daily'!$A$7:$B$10118,2,FALSE)="ND",NA(),VLOOKUP($B492,'30 Year Treasuries Daily'!$A$7:$B$10118,2,FALSE))</f>
        <v>7.39</v>
      </c>
    </row>
    <row r="493" spans="2:5">
      <c r="B493" s="52">
        <v>34799</v>
      </c>
      <c r="C493">
        <f>VLOOKUP($B493,'Bloomberg Dow Jones Indices'!$G$6:$J$6000,2,FALSE)</f>
        <v>5.7339000000000002</v>
      </c>
      <c r="D493">
        <f>VLOOKUP(B493,'Bloomberg Dow Jones Indices'!$I$6:$J$6000,2,0)</f>
        <v>2.2989999999999999</v>
      </c>
      <c r="E493">
        <f>IF(VLOOKUP($B493,'30 Year Treasuries Daily'!$A$7:$B$10118,2,FALSE)="ND",NA(),VLOOKUP($B493,'30 Year Treasuries Daily'!$A$7:$B$10118,2,FALSE))</f>
        <v>7.39</v>
      </c>
    </row>
    <row r="494" spans="2:5">
      <c r="B494" s="52">
        <v>34800</v>
      </c>
      <c r="C494">
        <f>VLOOKUP($B494,'Bloomberg Dow Jones Indices'!$G$6:$J$6000,2,FALSE)</f>
        <v>5.7732999999999999</v>
      </c>
      <c r="D494">
        <f>VLOOKUP(B494,'Bloomberg Dow Jones Indices'!$I$6:$J$6000,2,0)</f>
        <v>2.3020999999999998</v>
      </c>
      <c r="E494">
        <f>IF(VLOOKUP($B494,'30 Year Treasuries Daily'!$A$7:$B$10118,2,FALSE)="ND",NA(),VLOOKUP($B494,'30 Year Treasuries Daily'!$A$7:$B$10118,2,FALSE))</f>
        <v>7.37</v>
      </c>
    </row>
    <row r="495" spans="2:5">
      <c r="B495" s="52">
        <v>34801</v>
      </c>
      <c r="C495">
        <f>VLOOKUP($B495,'Bloomberg Dow Jones Indices'!$G$6:$J$6000,2,FALSE)</f>
        <v>5.7789999999999999</v>
      </c>
      <c r="D495">
        <f>VLOOKUP(B495,'Bloomberg Dow Jones Indices'!$I$6:$J$6000,2,0)</f>
        <v>2.2963</v>
      </c>
      <c r="E495">
        <f>IF(VLOOKUP($B495,'30 Year Treasuries Daily'!$A$7:$B$10118,2,FALSE)="ND",NA(),VLOOKUP($B495,'30 Year Treasuries Daily'!$A$7:$B$10118,2,FALSE))</f>
        <v>7.36</v>
      </c>
    </row>
    <row r="496" spans="2:5">
      <c r="B496" s="52">
        <v>34802</v>
      </c>
      <c r="C496">
        <f>VLOOKUP($B496,'Bloomberg Dow Jones Indices'!$G$6:$J$6000,2,FALSE)</f>
        <v>5.7534999999999998</v>
      </c>
      <c r="D496">
        <f>VLOOKUP(B496,'Bloomberg Dow Jones Indices'!$I$6:$J$6000,2,0)</f>
        <v>2.2906</v>
      </c>
      <c r="E496">
        <f>IF(VLOOKUP($B496,'30 Year Treasuries Daily'!$A$7:$B$10118,2,FALSE)="ND",NA(),VLOOKUP($B496,'30 Year Treasuries Daily'!$A$7:$B$10118,2,FALSE))</f>
        <v>7.34</v>
      </c>
    </row>
    <row r="497" spans="2:5">
      <c r="B497" s="52">
        <v>34806</v>
      </c>
      <c r="C497">
        <f>VLOOKUP($B497,'Bloomberg Dow Jones Indices'!$G$6:$J$6000,2,FALSE)</f>
        <v>5.8273000000000001</v>
      </c>
      <c r="D497">
        <f>VLOOKUP(B497,'Bloomberg Dow Jones Indices'!$I$6:$J$6000,2,0)</f>
        <v>2.3079000000000001</v>
      </c>
      <c r="E497">
        <f>IF(VLOOKUP($B497,'30 Year Treasuries Daily'!$A$7:$B$10118,2,FALSE)="ND",NA(),VLOOKUP($B497,'30 Year Treasuries Daily'!$A$7:$B$10118,2,FALSE))</f>
        <v>7.39</v>
      </c>
    </row>
    <row r="498" spans="2:5">
      <c r="B498" s="52">
        <v>34807</v>
      </c>
      <c r="C498">
        <f>VLOOKUP($B498,'Bloomberg Dow Jones Indices'!$G$6:$J$6000,2,FALSE)</f>
        <v>5.7971000000000004</v>
      </c>
      <c r="D498">
        <f>VLOOKUP(B498,'Bloomberg Dow Jones Indices'!$I$6:$J$6000,2,0)</f>
        <v>2.3151000000000002</v>
      </c>
      <c r="E498">
        <f>IF(VLOOKUP($B498,'30 Year Treasuries Daily'!$A$7:$B$10118,2,FALSE)="ND",NA(),VLOOKUP($B498,'30 Year Treasuries Daily'!$A$7:$B$10118,2,FALSE))</f>
        <v>7.4</v>
      </c>
    </row>
    <row r="499" spans="2:5">
      <c r="B499" s="52">
        <v>34808</v>
      </c>
      <c r="C499">
        <f>VLOOKUP($B499,'Bloomberg Dow Jones Indices'!$G$6:$J$6000,2,FALSE)</f>
        <v>5.7514000000000003</v>
      </c>
      <c r="D499">
        <f>VLOOKUP(B499,'Bloomberg Dow Jones Indices'!$I$6:$J$6000,2,0)</f>
        <v>2.2972999999999999</v>
      </c>
      <c r="E499">
        <f>IF(VLOOKUP($B499,'30 Year Treasuries Daily'!$A$7:$B$10118,2,FALSE)="ND",NA(),VLOOKUP($B499,'30 Year Treasuries Daily'!$A$7:$B$10118,2,FALSE))</f>
        <v>7.37</v>
      </c>
    </row>
    <row r="500" spans="2:5">
      <c r="B500" s="52">
        <v>34809</v>
      </c>
      <c r="C500">
        <f>VLOOKUP($B500,'Bloomberg Dow Jones Indices'!$G$6:$J$6000,2,FALSE)</f>
        <v>5.7475000000000005</v>
      </c>
      <c r="D500">
        <f>VLOOKUP(B500,'Bloomberg Dow Jones Indices'!$I$6:$J$6000,2,0)</f>
        <v>2.2847</v>
      </c>
      <c r="E500">
        <f>IF(VLOOKUP($B500,'30 Year Treasuries Daily'!$A$7:$B$10118,2,FALSE)="ND",NA(),VLOOKUP($B500,'30 Year Treasuries Daily'!$A$7:$B$10118,2,FALSE))</f>
        <v>7.35</v>
      </c>
    </row>
    <row r="501" spans="2:5">
      <c r="B501" s="52">
        <v>34810</v>
      </c>
      <c r="C501">
        <f>VLOOKUP($B501,'Bloomberg Dow Jones Indices'!$G$6:$J$6000,2,FALSE)</f>
        <v>5.7553000000000001</v>
      </c>
      <c r="D501">
        <f>VLOOKUP(B501,'Bloomberg Dow Jones Indices'!$I$6:$J$6000,2,0)</f>
        <v>2.2635999999999998</v>
      </c>
      <c r="E501">
        <f>IF(VLOOKUP($B501,'30 Year Treasuries Daily'!$A$7:$B$10118,2,FALSE)="ND",NA(),VLOOKUP($B501,'30 Year Treasuries Daily'!$A$7:$B$10118,2,FALSE))</f>
        <v>7.34</v>
      </c>
    </row>
    <row r="502" spans="2:5">
      <c r="B502" s="52">
        <v>34813</v>
      </c>
      <c r="C502">
        <f>VLOOKUP($B502,'Bloomberg Dow Jones Indices'!$G$6:$J$6000,2,FALSE)</f>
        <v>5.7472000000000003</v>
      </c>
      <c r="D502">
        <f>VLOOKUP(B502,'Bloomberg Dow Jones Indices'!$I$6:$J$6000,2,0)</f>
        <v>2.2458</v>
      </c>
      <c r="E502">
        <f>IF(VLOOKUP($B502,'30 Year Treasuries Daily'!$A$7:$B$10118,2,FALSE)="ND",NA(),VLOOKUP($B502,'30 Year Treasuries Daily'!$A$7:$B$10118,2,FALSE))</f>
        <v>7.32</v>
      </c>
    </row>
    <row r="503" spans="2:5">
      <c r="B503" s="52">
        <v>34814</v>
      </c>
      <c r="C503">
        <f>VLOOKUP($B503,'Bloomberg Dow Jones Indices'!$G$6:$J$6000,2,FALSE)</f>
        <v>5.7980999999999998</v>
      </c>
      <c r="D503">
        <f>VLOOKUP(B503,'Bloomberg Dow Jones Indices'!$I$6:$J$6000,2,0)</f>
        <v>2.2479</v>
      </c>
      <c r="E503">
        <f>IF(VLOOKUP($B503,'30 Year Treasuries Daily'!$A$7:$B$10118,2,FALSE)="ND",NA(),VLOOKUP($B503,'30 Year Treasuries Daily'!$A$7:$B$10118,2,FALSE))</f>
        <v>7.33</v>
      </c>
    </row>
    <row r="504" spans="2:5">
      <c r="B504" s="52">
        <v>34815</v>
      </c>
      <c r="C504">
        <f>VLOOKUP($B504,'Bloomberg Dow Jones Indices'!$G$6:$J$6000,2,FALSE)</f>
        <v>5.7218</v>
      </c>
      <c r="D504">
        <f>VLOOKUP(B504,'Bloomberg Dow Jones Indices'!$I$6:$J$6000,2,0)</f>
        <v>2.2481</v>
      </c>
      <c r="E504">
        <f>IF(VLOOKUP($B504,'30 Year Treasuries Daily'!$A$7:$B$10118,2,FALSE)="ND",NA(),VLOOKUP($B504,'30 Year Treasuries Daily'!$A$7:$B$10118,2,FALSE))</f>
        <v>7.32</v>
      </c>
    </row>
    <row r="505" spans="2:5">
      <c r="B505" s="52">
        <v>34816</v>
      </c>
      <c r="C505">
        <f>VLOOKUP($B505,'Bloomberg Dow Jones Indices'!$G$6:$J$6000,2,FALSE)</f>
        <v>5.7256999999999998</v>
      </c>
      <c r="D505">
        <f>VLOOKUP(B505,'Bloomberg Dow Jones Indices'!$I$6:$J$6000,2,0)</f>
        <v>2.2403</v>
      </c>
      <c r="E505">
        <f>IF(VLOOKUP($B505,'30 Year Treasuries Daily'!$A$7:$B$10118,2,FALSE)="ND",NA(),VLOOKUP($B505,'30 Year Treasuries Daily'!$A$7:$B$10118,2,FALSE))</f>
        <v>7.33</v>
      </c>
    </row>
    <row r="506" spans="2:5">
      <c r="B506" s="52">
        <v>34817</v>
      </c>
      <c r="C506">
        <f>VLOOKUP($B506,'Bloomberg Dow Jones Indices'!$G$6:$J$6000,2,FALSE)</f>
        <v>5.7083000000000004</v>
      </c>
      <c r="D506">
        <f>VLOOKUP(B506,'Bloomberg Dow Jones Indices'!$I$6:$J$6000,2,0)</f>
        <v>2.2368999999999999</v>
      </c>
      <c r="E506">
        <f>IF(VLOOKUP($B506,'30 Year Treasuries Daily'!$A$7:$B$10118,2,FALSE)="ND",NA(),VLOOKUP($B506,'30 Year Treasuries Daily'!$A$7:$B$10118,2,FALSE))</f>
        <v>7.34</v>
      </c>
    </row>
    <row r="507" spans="2:5">
      <c r="B507" s="52">
        <v>34820</v>
      </c>
      <c r="C507">
        <f>VLOOKUP($B507,'Bloomberg Dow Jones Indices'!$G$6:$J$6000,2,FALSE)</f>
        <v>5.7393000000000001</v>
      </c>
      <c r="D507">
        <f>VLOOKUP(B507,'Bloomberg Dow Jones Indices'!$I$6:$J$6000,2,0)</f>
        <v>2.2461000000000002</v>
      </c>
      <c r="E507">
        <f>IF(VLOOKUP($B507,'30 Year Treasuries Daily'!$A$7:$B$10118,2,FALSE)="ND",NA(),VLOOKUP($B507,'30 Year Treasuries Daily'!$A$7:$B$10118,2,FALSE))</f>
        <v>7.35</v>
      </c>
    </row>
    <row r="508" spans="2:5">
      <c r="B508" s="52">
        <v>34821</v>
      </c>
      <c r="C508">
        <f>VLOOKUP($B508,'Bloomberg Dow Jones Indices'!$G$6:$J$6000,2,FALSE)</f>
        <v>5.7491000000000003</v>
      </c>
      <c r="D508">
        <f>VLOOKUP(B508,'Bloomberg Dow Jones Indices'!$I$6:$J$6000,2,0)</f>
        <v>2.2374999999999998</v>
      </c>
      <c r="E508">
        <f>IF(VLOOKUP($B508,'30 Year Treasuries Daily'!$A$7:$B$10118,2,FALSE)="ND",NA(),VLOOKUP($B508,'30 Year Treasuries Daily'!$A$7:$B$10118,2,FALSE))</f>
        <v>7.33</v>
      </c>
    </row>
    <row r="509" spans="2:5">
      <c r="B509" s="52">
        <v>34822</v>
      </c>
      <c r="C509">
        <f>VLOOKUP($B509,'Bloomberg Dow Jones Indices'!$G$6:$J$6000,2,FALSE)</f>
        <v>5.6947999999999999</v>
      </c>
      <c r="D509">
        <f>VLOOKUP(B509,'Bloomberg Dow Jones Indices'!$I$6:$J$6000,2,0)</f>
        <v>2.2120000000000002</v>
      </c>
      <c r="E509">
        <f>IF(VLOOKUP($B509,'30 Year Treasuries Daily'!$A$7:$B$10118,2,FALSE)="ND",NA(),VLOOKUP($B509,'30 Year Treasuries Daily'!$A$7:$B$10118,2,FALSE))</f>
        <v>7.25</v>
      </c>
    </row>
    <row r="510" spans="2:5">
      <c r="B510" s="52">
        <v>34823</v>
      </c>
      <c r="C510">
        <f>VLOOKUP($B510,'Bloomberg Dow Jones Indices'!$G$6:$J$6000,2,FALSE)</f>
        <v>5.7198000000000002</v>
      </c>
      <c r="D510">
        <f>VLOOKUP(B510,'Bloomberg Dow Jones Indices'!$I$6:$J$6000,2,0)</f>
        <v>2.226</v>
      </c>
      <c r="E510">
        <f>IF(VLOOKUP($B510,'30 Year Treasuries Daily'!$A$7:$B$10118,2,FALSE)="ND",NA(),VLOOKUP($B510,'30 Year Treasuries Daily'!$A$7:$B$10118,2,FALSE))</f>
        <v>7.15</v>
      </c>
    </row>
    <row r="511" spans="2:5">
      <c r="B511" s="52">
        <v>34824</v>
      </c>
      <c r="C511">
        <f>VLOOKUP($B511,'Bloomberg Dow Jones Indices'!$G$6:$J$6000,2,FALSE)</f>
        <v>5.6565000000000003</v>
      </c>
      <c r="D511">
        <f>VLOOKUP(B511,'Bloomberg Dow Jones Indices'!$I$6:$J$6000,2,0)</f>
        <v>2.2614999999999998</v>
      </c>
      <c r="E511">
        <f>IF(VLOOKUP($B511,'30 Year Treasuries Daily'!$A$7:$B$10118,2,FALSE)="ND",NA(),VLOOKUP($B511,'30 Year Treasuries Daily'!$A$7:$B$10118,2,FALSE))</f>
        <v>7.02</v>
      </c>
    </row>
    <row r="512" spans="2:5">
      <c r="B512" s="52">
        <v>34827</v>
      </c>
      <c r="C512">
        <f>VLOOKUP($B512,'Bloomberg Dow Jones Indices'!$G$6:$J$6000,2,FALSE)</f>
        <v>5.7230999999999996</v>
      </c>
      <c r="D512">
        <f>VLOOKUP(B512,'Bloomberg Dow Jones Indices'!$I$6:$J$6000,2,0)</f>
        <v>2.2321</v>
      </c>
      <c r="E512">
        <f>IF(VLOOKUP($B512,'30 Year Treasuries Daily'!$A$7:$B$10118,2,FALSE)="ND",NA(),VLOOKUP($B512,'30 Year Treasuries Daily'!$A$7:$B$10118,2,FALSE))</f>
        <v>7.02</v>
      </c>
    </row>
    <row r="513" spans="2:5">
      <c r="B513" s="52">
        <v>34828</v>
      </c>
      <c r="C513">
        <f>VLOOKUP($B513,'Bloomberg Dow Jones Indices'!$G$6:$J$6000,2,FALSE)</f>
        <v>5.6291000000000002</v>
      </c>
      <c r="D513">
        <f>VLOOKUP(B513,'Bloomberg Dow Jones Indices'!$I$6:$J$6000,2,0)</f>
        <v>2.2198000000000002</v>
      </c>
      <c r="E513">
        <f>IF(VLOOKUP($B513,'30 Year Treasuries Daily'!$A$7:$B$10118,2,FALSE)="ND",NA(),VLOOKUP($B513,'30 Year Treasuries Daily'!$A$7:$B$10118,2,FALSE))</f>
        <v>6.94</v>
      </c>
    </row>
    <row r="514" spans="2:5">
      <c r="B514" s="52">
        <v>34829</v>
      </c>
      <c r="C514">
        <f>VLOOKUP($B514,'Bloomberg Dow Jones Indices'!$G$6:$J$6000,2,FALSE)</f>
        <v>5.6384999999999996</v>
      </c>
      <c r="D514">
        <f>VLOOKUP(B514,'Bloomberg Dow Jones Indices'!$I$6:$J$6000,2,0)</f>
        <v>2.2221000000000002</v>
      </c>
      <c r="E514">
        <f>IF(VLOOKUP($B514,'30 Year Treasuries Daily'!$A$7:$B$10118,2,FALSE)="ND",NA(),VLOOKUP($B514,'30 Year Treasuries Daily'!$A$7:$B$10118,2,FALSE))</f>
        <v>6.97</v>
      </c>
    </row>
    <row r="515" spans="2:5">
      <c r="B515" s="52">
        <v>34830</v>
      </c>
      <c r="C515">
        <f>VLOOKUP($B515,'Bloomberg Dow Jones Indices'!$G$6:$J$6000,2,FALSE)</f>
        <v>5.8299000000000003</v>
      </c>
      <c r="D515">
        <f>VLOOKUP(B515,'Bloomberg Dow Jones Indices'!$I$6:$J$6000,2,0)</f>
        <v>2.2107000000000001</v>
      </c>
      <c r="E515">
        <f>IF(VLOOKUP($B515,'30 Year Treasuries Daily'!$A$7:$B$10118,2,FALSE)="ND",NA(),VLOOKUP($B515,'30 Year Treasuries Daily'!$A$7:$B$10118,2,FALSE))</f>
        <v>6.99</v>
      </c>
    </row>
    <row r="516" spans="2:5">
      <c r="B516" s="52">
        <v>34831</v>
      </c>
      <c r="C516">
        <f>VLOOKUP($B516,'Bloomberg Dow Jones Indices'!$G$6:$J$6000,2,FALSE)</f>
        <v>5.6492000000000004</v>
      </c>
      <c r="D516">
        <f>VLOOKUP(B516,'Bloomberg Dow Jones Indices'!$I$6:$J$6000,2,0)</f>
        <v>2.2010000000000001</v>
      </c>
      <c r="E516">
        <f>IF(VLOOKUP($B516,'30 Year Treasuries Daily'!$A$7:$B$10118,2,FALSE)="ND",NA(),VLOOKUP($B516,'30 Year Treasuries Daily'!$A$7:$B$10118,2,FALSE))</f>
        <v>7</v>
      </c>
    </row>
    <row r="517" spans="2:5">
      <c r="B517" s="52">
        <v>34834</v>
      </c>
      <c r="C517">
        <f>VLOOKUP($B517,'Bloomberg Dow Jones Indices'!$G$6:$J$6000,2,FALSE)</f>
        <v>5.6189</v>
      </c>
      <c r="D517">
        <f>VLOOKUP(B517,'Bloomberg Dow Jones Indices'!$I$6:$J$6000,2,0)</f>
        <v>2.2652999999999999</v>
      </c>
      <c r="E517">
        <f>IF(VLOOKUP($B517,'30 Year Treasuries Daily'!$A$7:$B$10118,2,FALSE)="ND",NA(),VLOOKUP($B517,'30 Year Treasuries Daily'!$A$7:$B$10118,2,FALSE))</f>
        <v>6.95</v>
      </c>
    </row>
    <row r="518" spans="2:5">
      <c r="B518" s="52">
        <v>34835</v>
      </c>
      <c r="C518">
        <f>VLOOKUP($B518,'Bloomberg Dow Jones Indices'!$G$6:$J$6000,2,FALSE)</f>
        <v>5.5853000000000002</v>
      </c>
      <c r="D518">
        <f>VLOOKUP(B518,'Bloomberg Dow Jones Indices'!$I$6:$J$6000,2,0)</f>
        <v>2.2027000000000001</v>
      </c>
      <c r="E518">
        <f>IF(VLOOKUP($B518,'30 Year Treasuries Daily'!$A$7:$B$10118,2,FALSE)="ND",NA(),VLOOKUP($B518,'30 Year Treasuries Daily'!$A$7:$B$10118,2,FALSE))</f>
        <v>6.87</v>
      </c>
    </row>
    <row r="519" spans="2:5">
      <c r="B519" s="52">
        <v>34836</v>
      </c>
      <c r="C519">
        <f>VLOOKUP($B519,'Bloomberg Dow Jones Indices'!$G$6:$J$6000,2,FALSE)</f>
        <v>5.5966000000000005</v>
      </c>
      <c r="D519">
        <f>VLOOKUP(B519,'Bloomberg Dow Jones Indices'!$I$6:$J$6000,2,0)</f>
        <v>2.2088999999999999</v>
      </c>
      <c r="E519">
        <f>IF(VLOOKUP($B519,'30 Year Treasuries Daily'!$A$7:$B$10118,2,FALSE)="ND",NA(),VLOOKUP($B519,'30 Year Treasuries Daily'!$A$7:$B$10118,2,FALSE))</f>
        <v>6.86</v>
      </c>
    </row>
    <row r="520" spans="2:5">
      <c r="B520" s="52">
        <v>34837</v>
      </c>
      <c r="C520">
        <f>VLOOKUP($B520,'Bloomberg Dow Jones Indices'!$G$6:$J$6000,2,FALSE)</f>
        <v>5.7280999999999995</v>
      </c>
      <c r="D520">
        <f>VLOOKUP(B520,'Bloomberg Dow Jones Indices'!$I$6:$J$6000,2,0)</f>
        <v>2.2505999999999999</v>
      </c>
      <c r="E520">
        <f>IF(VLOOKUP($B520,'30 Year Treasuries Daily'!$A$7:$B$10118,2,FALSE)="ND",NA(),VLOOKUP($B520,'30 Year Treasuries Daily'!$A$7:$B$10118,2,FALSE))</f>
        <v>6.91</v>
      </c>
    </row>
    <row r="521" spans="2:5">
      <c r="B521" s="52">
        <v>34838</v>
      </c>
      <c r="C521">
        <f>VLOOKUP($B521,'Bloomberg Dow Jones Indices'!$G$6:$J$6000,2,FALSE)</f>
        <v>5.6890000000000001</v>
      </c>
      <c r="D521">
        <f>VLOOKUP(B521,'Bloomberg Dow Jones Indices'!$I$6:$J$6000,2,0)</f>
        <v>2.2502</v>
      </c>
      <c r="E521">
        <f>IF(VLOOKUP($B521,'30 Year Treasuries Daily'!$A$7:$B$10118,2,FALSE)="ND",NA(),VLOOKUP($B521,'30 Year Treasuries Daily'!$A$7:$B$10118,2,FALSE))</f>
        <v>6.91</v>
      </c>
    </row>
    <row r="522" spans="2:5">
      <c r="B522" s="52">
        <v>34841</v>
      </c>
      <c r="C522">
        <f>VLOOKUP($B522,'Bloomberg Dow Jones Indices'!$G$6:$J$6000,2,FALSE)</f>
        <v>5.6566000000000001</v>
      </c>
      <c r="D522">
        <f>VLOOKUP(B522,'Bloomberg Dow Jones Indices'!$I$6:$J$6000,2,0)</f>
        <v>2.2225000000000001</v>
      </c>
      <c r="E522">
        <f>IF(VLOOKUP($B522,'30 Year Treasuries Daily'!$A$7:$B$10118,2,FALSE)="ND",NA(),VLOOKUP($B522,'30 Year Treasuries Daily'!$A$7:$B$10118,2,FALSE))</f>
        <v>6.92</v>
      </c>
    </row>
    <row r="523" spans="2:5">
      <c r="B523" s="52">
        <v>34842</v>
      </c>
      <c r="C523">
        <f>VLOOKUP($B523,'Bloomberg Dow Jones Indices'!$G$6:$J$6000,2,FALSE)</f>
        <v>5.6208999999999998</v>
      </c>
      <c r="D523">
        <f>VLOOKUP(B523,'Bloomberg Dow Jones Indices'!$I$6:$J$6000,2,0)</f>
        <v>2.202</v>
      </c>
      <c r="E523">
        <f>IF(VLOOKUP($B523,'30 Year Treasuries Daily'!$A$7:$B$10118,2,FALSE)="ND",NA(),VLOOKUP($B523,'30 Year Treasuries Daily'!$A$7:$B$10118,2,FALSE))</f>
        <v>6.87</v>
      </c>
    </row>
    <row r="524" spans="2:5">
      <c r="B524" s="52">
        <v>34843</v>
      </c>
      <c r="C524">
        <f>VLOOKUP($B524,'Bloomberg Dow Jones Indices'!$G$6:$J$6000,2,FALSE)</f>
        <v>5.4272999999999998</v>
      </c>
      <c r="D524">
        <f>VLOOKUP(B524,'Bloomberg Dow Jones Indices'!$I$6:$J$6000,2,0)</f>
        <v>2.2012</v>
      </c>
      <c r="E524">
        <f>IF(VLOOKUP($B524,'30 Year Treasuries Daily'!$A$7:$B$10118,2,FALSE)="ND",NA(),VLOOKUP($B524,'30 Year Treasuries Daily'!$A$7:$B$10118,2,FALSE))</f>
        <v>6.77</v>
      </c>
    </row>
    <row r="525" spans="2:5">
      <c r="B525" s="52">
        <v>34844</v>
      </c>
      <c r="C525">
        <f>VLOOKUP($B525,'Bloomberg Dow Jones Indices'!$G$6:$J$6000,2,FALSE)</f>
        <v>5.5153999999999996</v>
      </c>
      <c r="D525">
        <f>VLOOKUP(B525,'Bloomberg Dow Jones Indices'!$I$6:$J$6000,2,0)</f>
        <v>2.2141000000000002</v>
      </c>
      <c r="E525">
        <f>IF(VLOOKUP($B525,'30 Year Treasuries Daily'!$A$7:$B$10118,2,FALSE)="ND",NA(),VLOOKUP($B525,'30 Year Treasuries Daily'!$A$7:$B$10118,2,FALSE))</f>
        <v>6.73</v>
      </c>
    </row>
    <row r="526" spans="2:5">
      <c r="B526" s="52">
        <v>34845</v>
      </c>
      <c r="C526">
        <f>VLOOKUP($B526,'Bloomberg Dow Jones Indices'!$G$6:$J$6000,2,FALSE)</f>
        <v>5.5610999999999997</v>
      </c>
      <c r="D526">
        <f>VLOOKUP(B526,'Bloomberg Dow Jones Indices'!$I$6:$J$6000,2,0)</f>
        <v>2.2359999999999998</v>
      </c>
      <c r="E526">
        <f>IF(VLOOKUP($B526,'30 Year Treasuries Daily'!$A$7:$B$10118,2,FALSE)="ND",NA(),VLOOKUP($B526,'30 Year Treasuries Daily'!$A$7:$B$10118,2,FALSE))</f>
        <v>6.75</v>
      </c>
    </row>
    <row r="527" spans="2:5">
      <c r="B527" s="52">
        <v>34849</v>
      </c>
      <c r="C527">
        <f>VLOOKUP($B527,'Bloomberg Dow Jones Indices'!$G$6:$J$6000,2,FALSE)</f>
        <v>5.4694000000000003</v>
      </c>
      <c r="D527">
        <f>VLOOKUP(B527,'Bloomberg Dow Jones Indices'!$I$6:$J$6000,2,0)</f>
        <v>2.2349000000000001</v>
      </c>
      <c r="E527">
        <f>IF(VLOOKUP($B527,'30 Year Treasuries Daily'!$A$7:$B$10118,2,FALSE)="ND",NA(),VLOOKUP($B527,'30 Year Treasuries Daily'!$A$7:$B$10118,2,FALSE))</f>
        <v>6.67</v>
      </c>
    </row>
    <row r="528" spans="2:5">
      <c r="B528" s="52">
        <v>34850</v>
      </c>
      <c r="C528">
        <f>VLOOKUP($B528,'Bloomberg Dow Jones Indices'!$G$6:$J$6000,2,FALSE)</f>
        <v>5.3959999999999999</v>
      </c>
      <c r="D528">
        <f>VLOOKUP(B528,'Bloomberg Dow Jones Indices'!$I$6:$J$6000,2,0)</f>
        <v>2.1916000000000002</v>
      </c>
      <c r="E528">
        <f>IF(VLOOKUP($B528,'30 Year Treasuries Daily'!$A$7:$B$10118,2,FALSE)="ND",NA(),VLOOKUP($B528,'30 Year Treasuries Daily'!$A$7:$B$10118,2,FALSE))</f>
        <v>6.67</v>
      </c>
    </row>
    <row r="529" spans="2:5">
      <c r="B529" s="52">
        <v>34851</v>
      </c>
      <c r="C529">
        <f>VLOOKUP($B529,'Bloomberg Dow Jones Indices'!$G$6:$J$6000,2,FALSE)</f>
        <v>5.4166999999999996</v>
      </c>
      <c r="D529">
        <f>VLOOKUP(B529,'Bloomberg Dow Jones Indices'!$I$6:$J$6000,2,0)</f>
        <v>2.1844999999999999</v>
      </c>
      <c r="E529">
        <f>IF(VLOOKUP($B529,'30 Year Treasuries Daily'!$A$7:$B$10118,2,FALSE)="ND",NA(),VLOOKUP($B529,'30 Year Treasuries Daily'!$A$7:$B$10118,2,FALSE))</f>
        <v>6.61</v>
      </c>
    </row>
    <row r="530" spans="2:5">
      <c r="B530" s="52">
        <v>34852</v>
      </c>
      <c r="C530">
        <f>VLOOKUP($B530,'Bloomberg Dow Jones Indices'!$G$6:$J$6000,2,FALSE)</f>
        <v>5.3616999999999999</v>
      </c>
      <c r="D530">
        <f>VLOOKUP(B530,'Bloomberg Dow Jones Indices'!$I$6:$J$6000,2,0)</f>
        <v>2.1996000000000002</v>
      </c>
      <c r="E530">
        <f>IF(VLOOKUP($B530,'30 Year Treasuries Daily'!$A$7:$B$10118,2,FALSE)="ND",NA(),VLOOKUP($B530,'30 Year Treasuries Daily'!$A$7:$B$10118,2,FALSE))</f>
        <v>6.52</v>
      </c>
    </row>
    <row r="531" spans="2:5">
      <c r="B531" s="52">
        <v>34855</v>
      </c>
      <c r="C531">
        <f>VLOOKUP($B531,'Bloomberg Dow Jones Indices'!$G$6:$J$6000,2,FALSE)</f>
        <v>5.3078000000000003</v>
      </c>
      <c r="D531">
        <f>VLOOKUP(B531,'Bloomberg Dow Jones Indices'!$I$6:$J$6000,2,0)</f>
        <v>2.1838000000000002</v>
      </c>
      <c r="E531">
        <f>IF(VLOOKUP($B531,'30 Year Treasuries Daily'!$A$7:$B$10118,2,FALSE)="ND",NA(),VLOOKUP($B531,'30 Year Treasuries Daily'!$A$7:$B$10118,2,FALSE))</f>
        <v>6.51</v>
      </c>
    </row>
    <row r="532" spans="2:5">
      <c r="B532" s="52">
        <v>34856</v>
      </c>
      <c r="C532">
        <f>VLOOKUP($B532,'Bloomberg Dow Jones Indices'!$G$6:$J$6000,2,FALSE)</f>
        <v>5.3261000000000003</v>
      </c>
      <c r="D532">
        <f>VLOOKUP(B532,'Bloomberg Dow Jones Indices'!$I$6:$J$6000,2,0)</f>
        <v>2.1785999999999999</v>
      </c>
      <c r="E532">
        <f>IF(VLOOKUP($B532,'30 Year Treasuries Daily'!$A$7:$B$10118,2,FALSE)="ND",NA(),VLOOKUP($B532,'30 Year Treasuries Daily'!$A$7:$B$10118,2,FALSE))</f>
        <v>6.51</v>
      </c>
    </row>
    <row r="533" spans="2:5">
      <c r="B533" s="52">
        <v>34857</v>
      </c>
      <c r="C533">
        <f>VLOOKUP($B533,'Bloomberg Dow Jones Indices'!$G$6:$J$6000,2,FALSE)</f>
        <v>5.3718000000000004</v>
      </c>
      <c r="D533">
        <f>VLOOKUP(B533,'Bloomberg Dow Jones Indices'!$I$6:$J$6000,2,0)</f>
        <v>2.1875999999999998</v>
      </c>
      <c r="E533">
        <f>IF(VLOOKUP($B533,'30 Year Treasuries Daily'!$A$7:$B$10118,2,FALSE)="ND",NA(),VLOOKUP($B533,'30 Year Treasuries Daily'!$A$7:$B$10118,2,FALSE))</f>
        <v>6.53</v>
      </c>
    </row>
    <row r="534" spans="2:5">
      <c r="B534" s="52">
        <v>34858</v>
      </c>
      <c r="C534">
        <f>VLOOKUP($B534,'Bloomberg Dow Jones Indices'!$G$6:$J$6000,2,FALSE)</f>
        <v>5.4356999999999998</v>
      </c>
      <c r="D534">
        <f>VLOOKUP(B534,'Bloomberg Dow Jones Indices'!$I$6:$J$6000,2,0)</f>
        <v>2.1932999999999998</v>
      </c>
      <c r="E534">
        <f>IF(VLOOKUP($B534,'30 Year Treasuries Daily'!$A$7:$B$10118,2,FALSE)="ND",NA(),VLOOKUP($B534,'30 Year Treasuries Daily'!$A$7:$B$10118,2,FALSE))</f>
        <v>6.57</v>
      </c>
    </row>
    <row r="535" spans="2:5">
      <c r="B535" s="52">
        <v>34859</v>
      </c>
      <c r="C535">
        <f>VLOOKUP($B535,'Bloomberg Dow Jones Indices'!$G$6:$J$6000,2,FALSE)</f>
        <v>5.3837000000000002</v>
      </c>
      <c r="D535">
        <f>VLOOKUP(B535,'Bloomberg Dow Jones Indices'!$I$6:$J$6000,2,0)</f>
        <v>2.1737000000000002</v>
      </c>
      <c r="E535">
        <f>IF(VLOOKUP($B535,'30 Year Treasuries Daily'!$A$7:$B$10118,2,FALSE)="ND",NA(),VLOOKUP($B535,'30 Year Treasuries Daily'!$A$7:$B$10118,2,FALSE))</f>
        <v>6.72</v>
      </c>
    </row>
    <row r="536" spans="2:5">
      <c r="B536" s="52">
        <v>34862</v>
      </c>
      <c r="C536">
        <f>VLOOKUP($B536,'Bloomberg Dow Jones Indices'!$G$6:$J$6000,2,FALSE)</f>
        <v>5.34</v>
      </c>
      <c r="D536">
        <f>VLOOKUP(B536,'Bloomberg Dow Jones Indices'!$I$6:$J$6000,2,0)</f>
        <v>2.1627000000000001</v>
      </c>
      <c r="E536">
        <f>IF(VLOOKUP($B536,'30 Year Treasuries Daily'!$A$7:$B$10118,2,FALSE)="ND",NA(),VLOOKUP($B536,'30 Year Treasuries Daily'!$A$7:$B$10118,2,FALSE))</f>
        <v>6.71</v>
      </c>
    </row>
    <row r="537" spans="2:5">
      <c r="B537" s="52">
        <v>34863</v>
      </c>
      <c r="C537">
        <f>VLOOKUP($B537,'Bloomberg Dow Jones Indices'!$G$6:$J$6000,2,FALSE)</f>
        <v>5.4269999999999996</v>
      </c>
      <c r="D537">
        <f>VLOOKUP(B537,'Bloomberg Dow Jones Indices'!$I$6:$J$6000,2,0)</f>
        <v>2.1869999999999998</v>
      </c>
      <c r="E537">
        <f>IF(VLOOKUP($B537,'30 Year Treasuries Daily'!$A$7:$B$10118,2,FALSE)="ND",NA(),VLOOKUP($B537,'30 Year Treasuries Daily'!$A$7:$B$10118,2,FALSE))</f>
        <v>6.56</v>
      </c>
    </row>
    <row r="538" spans="2:5">
      <c r="B538" s="52">
        <v>34864</v>
      </c>
      <c r="C538">
        <f>VLOOKUP($B538,'Bloomberg Dow Jones Indices'!$G$6:$J$6000,2,FALSE)</f>
        <v>5.4621000000000004</v>
      </c>
      <c r="D538">
        <f>VLOOKUP(B538,'Bloomberg Dow Jones Indices'!$I$6:$J$6000,2,0)</f>
        <v>2.1086</v>
      </c>
      <c r="E538">
        <f>IF(VLOOKUP($B538,'30 Year Treasuries Daily'!$A$7:$B$10118,2,FALSE)="ND",NA(),VLOOKUP($B538,'30 Year Treasuries Daily'!$A$7:$B$10118,2,FALSE))</f>
        <v>6.57</v>
      </c>
    </row>
    <row r="539" spans="2:5">
      <c r="B539" s="52">
        <v>34865</v>
      </c>
      <c r="C539">
        <f>VLOOKUP($B539,'Bloomberg Dow Jones Indices'!$G$6:$J$6000,2,FALSE)</f>
        <v>5.4888000000000003</v>
      </c>
      <c r="D539">
        <f>VLOOKUP(B539,'Bloomberg Dow Jones Indices'!$I$6:$J$6000,2,0)</f>
        <v>2.1061999999999999</v>
      </c>
      <c r="E539">
        <f>IF(VLOOKUP($B539,'30 Year Treasuries Daily'!$A$7:$B$10118,2,FALSE)="ND",NA(),VLOOKUP($B539,'30 Year Treasuries Daily'!$A$7:$B$10118,2,FALSE))</f>
        <v>6.61</v>
      </c>
    </row>
    <row r="540" spans="2:5">
      <c r="B540" s="52">
        <v>34866</v>
      </c>
      <c r="C540">
        <f>VLOOKUP($B540,'Bloomberg Dow Jones Indices'!$G$6:$J$6000,2,FALSE)</f>
        <v>5.5048000000000004</v>
      </c>
      <c r="D540">
        <f>VLOOKUP(B540,'Bloomberg Dow Jones Indices'!$I$6:$J$6000,2,0)</f>
        <v>2.0952999999999999</v>
      </c>
      <c r="E540">
        <f>IF(VLOOKUP($B540,'30 Year Treasuries Daily'!$A$7:$B$10118,2,FALSE)="ND",NA(),VLOOKUP($B540,'30 Year Treasuries Daily'!$A$7:$B$10118,2,FALSE))</f>
        <v>6.62</v>
      </c>
    </row>
    <row r="541" spans="2:5">
      <c r="B541" s="52">
        <v>34869</v>
      </c>
      <c r="C541">
        <f>VLOOKUP($B541,'Bloomberg Dow Jones Indices'!$G$6:$J$6000,2,FALSE)</f>
        <v>5.4710000000000001</v>
      </c>
      <c r="D541">
        <f>VLOOKUP(B541,'Bloomberg Dow Jones Indices'!$I$6:$J$6000,2,0)</f>
        <v>2.081</v>
      </c>
      <c r="E541">
        <f>IF(VLOOKUP($B541,'30 Year Treasuries Daily'!$A$7:$B$10118,2,FALSE)="ND",NA(),VLOOKUP($B541,'30 Year Treasuries Daily'!$A$7:$B$10118,2,FALSE))</f>
        <v>6.56</v>
      </c>
    </row>
    <row r="542" spans="2:5">
      <c r="B542" s="52">
        <v>34870</v>
      </c>
      <c r="C542">
        <f>VLOOKUP($B542,'Bloomberg Dow Jones Indices'!$G$6:$J$6000,2,FALSE)</f>
        <v>5.4923000000000002</v>
      </c>
      <c r="D542">
        <f>VLOOKUP(B542,'Bloomberg Dow Jones Indices'!$I$6:$J$6000,2,0)</f>
        <v>2.0823999999999998</v>
      </c>
      <c r="E542">
        <f>IF(VLOOKUP($B542,'30 Year Treasuries Daily'!$A$7:$B$10118,2,FALSE)="ND",NA(),VLOOKUP($B542,'30 Year Treasuries Daily'!$A$7:$B$10118,2,FALSE))</f>
        <v>6.57</v>
      </c>
    </row>
    <row r="543" spans="2:5">
      <c r="B543" s="52">
        <v>34871</v>
      </c>
      <c r="C543">
        <f>VLOOKUP($B543,'Bloomberg Dow Jones Indices'!$G$6:$J$6000,2,FALSE)</f>
        <v>5.5102000000000002</v>
      </c>
      <c r="D543">
        <f>VLOOKUP(B543,'Bloomberg Dow Jones Indices'!$I$6:$J$6000,2,0)</f>
        <v>2.0840000000000001</v>
      </c>
      <c r="E543">
        <f>IF(VLOOKUP($B543,'30 Year Treasuries Daily'!$A$7:$B$10118,2,FALSE)="ND",NA(),VLOOKUP($B543,'30 Year Treasuries Daily'!$A$7:$B$10118,2,FALSE))</f>
        <v>6.55</v>
      </c>
    </row>
    <row r="544" spans="2:5">
      <c r="B544" s="52">
        <v>34872</v>
      </c>
      <c r="C544">
        <f>VLOOKUP($B544,'Bloomberg Dow Jones Indices'!$G$6:$J$6000,2,FALSE)</f>
        <v>5.4149000000000003</v>
      </c>
      <c r="D544">
        <f>VLOOKUP(B544,'Bloomberg Dow Jones Indices'!$I$6:$J$6000,2,0)</f>
        <v>2.1457999999999999</v>
      </c>
      <c r="E544">
        <f>IF(VLOOKUP($B544,'30 Year Treasuries Daily'!$A$7:$B$10118,2,FALSE)="ND",NA(),VLOOKUP($B544,'30 Year Treasuries Daily'!$A$7:$B$10118,2,FALSE))</f>
        <v>6.48</v>
      </c>
    </row>
    <row r="545" spans="2:5">
      <c r="B545" s="52">
        <v>34873</v>
      </c>
      <c r="C545">
        <f>VLOOKUP($B545,'Bloomberg Dow Jones Indices'!$G$6:$J$6000,2,FALSE)</f>
        <v>5.4444999999999997</v>
      </c>
      <c r="D545">
        <f>VLOOKUP(B545,'Bloomberg Dow Jones Indices'!$I$6:$J$6000,2,0)</f>
        <v>2.1476000000000002</v>
      </c>
      <c r="E545">
        <f>IF(VLOOKUP($B545,'30 Year Treasuries Daily'!$A$7:$B$10118,2,FALSE)="ND",NA(),VLOOKUP($B545,'30 Year Treasuries Daily'!$A$7:$B$10118,2,FALSE))</f>
        <v>6.51</v>
      </c>
    </row>
    <row r="546" spans="2:5">
      <c r="B546" s="52">
        <v>34876</v>
      </c>
      <c r="C546">
        <f>VLOOKUP($B546,'Bloomberg Dow Jones Indices'!$G$6:$J$6000,2,FALSE)</f>
        <v>5.5030999999999999</v>
      </c>
      <c r="D546">
        <f>VLOOKUP(B546,'Bloomberg Dow Jones Indices'!$I$6:$J$6000,2,0)</f>
        <v>2.0438999999999998</v>
      </c>
      <c r="E546">
        <f>IF(VLOOKUP($B546,'30 Year Treasuries Daily'!$A$7:$B$10118,2,FALSE)="ND",NA(),VLOOKUP($B546,'30 Year Treasuries Daily'!$A$7:$B$10118,2,FALSE))</f>
        <v>6.54</v>
      </c>
    </row>
    <row r="547" spans="2:5">
      <c r="B547" s="52">
        <v>34877</v>
      </c>
      <c r="C547">
        <f>VLOOKUP($B547,'Bloomberg Dow Jones Indices'!$G$6:$J$6000,2,FALSE)</f>
        <v>5.4833999999999996</v>
      </c>
      <c r="D547">
        <f>VLOOKUP(B547,'Bloomberg Dow Jones Indices'!$I$6:$J$6000,2,0)</f>
        <v>2.0478000000000001</v>
      </c>
      <c r="E547">
        <f>IF(VLOOKUP($B547,'30 Year Treasuries Daily'!$A$7:$B$10118,2,FALSE)="ND",NA(),VLOOKUP($B547,'30 Year Treasuries Daily'!$A$7:$B$10118,2,FALSE))</f>
        <v>6.56</v>
      </c>
    </row>
    <row r="548" spans="2:5">
      <c r="B548" s="52">
        <v>34878</v>
      </c>
      <c r="C548">
        <f>VLOOKUP($B548,'Bloomberg Dow Jones Indices'!$G$6:$J$6000,2,FALSE)</f>
        <v>5.36</v>
      </c>
      <c r="D548">
        <f>VLOOKUP(B548,'Bloomberg Dow Jones Indices'!$I$6:$J$6000,2,0)</f>
        <v>2.1547000000000001</v>
      </c>
      <c r="E548">
        <f>IF(VLOOKUP($B548,'30 Year Treasuries Daily'!$A$7:$B$10118,2,FALSE)="ND",NA(),VLOOKUP($B548,'30 Year Treasuries Daily'!$A$7:$B$10118,2,FALSE))</f>
        <v>6.52</v>
      </c>
    </row>
    <row r="549" spans="2:5">
      <c r="B549" s="52">
        <v>34879</v>
      </c>
      <c r="C549">
        <f>VLOOKUP($B549,'Bloomberg Dow Jones Indices'!$G$6:$J$6000,2,FALSE)</f>
        <v>5.4226000000000001</v>
      </c>
      <c r="D549">
        <f>VLOOKUP(B549,'Bloomberg Dow Jones Indices'!$I$6:$J$6000,2,0)</f>
        <v>2.1577000000000002</v>
      </c>
      <c r="E549">
        <f>IF(VLOOKUP($B549,'30 Year Treasuries Daily'!$A$7:$B$10118,2,FALSE)="ND",NA(),VLOOKUP($B549,'30 Year Treasuries Daily'!$A$7:$B$10118,2,FALSE))</f>
        <v>6.65</v>
      </c>
    </row>
    <row r="550" spans="2:5">
      <c r="B550" s="52">
        <v>34880</v>
      </c>
      <c r="C550">
        <f>VLOOKUP($B550,'Bloomberg Dow Jones Indices'!$G$6:$J$6000,2,FALSE)</f>
        <v>5.5121000000000002</v>
      </c>
      <c r="D550">
        <f>VLOOKUP(B550,'Bloomberg Dow Jones Indices'!$I$6:$J$6000,2,0)</f>
        <v>2.1625000000000001</v>
      </c>
      <c r="E550">
        <f>IF(VLOOKUP($B550,'30 Year Treasuries Daily'!$A$7:$B$10118,2,FALSE)="ND",NA(),VLOOKUP($B550,'30 Year Treasuries Daily'!$A$7:$B$10118,2,FALSE))</f>
        <v>6.63</v>
      </c>
    </row>
    <row r="551" spans="2:5">
      <c r="B551" s="52">
        <v>34883</v>
      </c>
      <c r="C551">
        <f>VLOOKUP($B551,'Bloomberg Dow Jones Indices'!$G$6:$J$6000,2,FALSE)</f>
        <v>5.4907000000000004</v>
      </c>
      <c r="D551">
        <f>VLOOKUP(B551,'Bloomberg Dow Jones Indices'!$I$6:$J$6000,2,0)</f>
        <v>2.1193</v>
      </c>
      <c r="E551">
        <f>IF(VLOOKUP($B551,'30 Year Treasuries Daily'!$A$7:$B$10118,2,FALSE)="ND",NA(),VLOOKUP($B551,'30 Year Treasuries Daily'!$A$7:$B$10118,2,FALSE))</f>
        <v>6.63</v>
      </c>
    </row>
    <row r="552" spans="2:5">
      <c r="B552" s="52">
        <v>34885</v>
      </c>
      <c r="C552">
        <f>VLOOKUP($B552,'Bloomberg Dow Jones Indices'!$G$6:$J$6000,2,FALSE)</f>
        <v>5.5263999999999998</v>
      </c>
      <c r="D552">
        <f>VLOOKUP(B552,'Bloomberg Dow Jones Indices'!$I$6:$J$6000,2,0)</f>
        <v>2.1107999999999998</v>
      </c>
      <c r="E552">
        <f>IF(VLOOKUP($B552,'30 Year Treasuries Daily'!$A$7:$B$10118,2,FALSE)="ND",NA(),VLOOKUP($B552,'30 Year Treasuries Daily'!$A$7:$B$10118,2,FALSE))</f>
        <v>6.61</v>
      </c>
    </row>
    <row r="553" spans="2:5">
      <c r="B553" s="52">
        <v>34886</v>
      </c>
      <c r="C553">
        <f>VLOOKUP($B553,'Bloomberg Dow Jones Indices'!$G$6:$J$6000,2,FALSE)</f>
        <v>5.4744999999999999</v>
      </c>
      <c r="D553">
        <f>VLOOKUP(B553,'Bloomberg Dow Jones Indices'!$I$6:$J$6000,2,0)</f>
        <v>2.1139000000000001</v>
      </c>
      <c r="E553">
        <f>IF(VLOOKUP($B553,'30 Year Treasuries Daily'!$A$7:$B$10118,2,FALSE)="ND",NA(),VLOOKUP($B553,'30 Year Treasuries Daily'!$A$7:$B$10118,2,FALSE))</f>
        <v>6.51</v>
      </c>
    </row>
    <row r="554" spans="2:5">
      <c r="B554" s="52">
        <v>34887</v>
      </c>
      <c r="C554">
        <f>VLOOKUP($B554,'Bloomberg Dow Jones Indices'!$G$6:$J$6000,2,FALSE)</f>
        <v>5.5102000000000002</v>
      </c>
      <c r="D554">
        <f>VLOOKUP(B554,'Bloomberg Dow Jones Indices'!$I$6:$J$6000,2,0)</f>
        <v>2.0964999999999998</v>
      </c>
      <c r="E554">
        <f>IF(VLOOKUP($B554,'30 Year Treasuries Daily'!$A$7:$B$10118,2,FALSE)="ND",NA(),VLOOKUP($B554,'30 Year Treasuries Daily'!$A$7:$B$10118,2,FALSE))</f>
        <v>6.52</v>
      </c>
    </row>
    <row r="555" spans="2:5">
      <c r="B555" s="52">
        <v>34890</v>
      </c>
      <c r="C555">
        <f>VLOOKUP($B555,'Bloomberg Dow Jones Indices'!$G$6:$J$6000,2,FALSE)</f>
        <v>5.5121000000000002</v>
      </c>
      <c r="D555">
        <f>VLOOKUP(B555,'Bloomberg Dow Jones Indices'!$I$6:$J$6000,2,0)</f>
        <v>2.0966999999999998</v>
      </c>
      <c r="E555">
        <f>IF(VLOOKUP($B555,'30 Year Treasuries Daily'!$A$7:$B$10118,2,FALSE)="ND",NA(),VLOOKUP($B555,'30 Year Treasuries Daily'!$A$7:$B$10118,2,FALSE))</f>
        <v>6.51</v>
      </c>
    </row>
    <row r="556" spans="2:5">
      <c r="B556" s="52">
        <v>34891</v>
      </c>
      <c r="C556">
        <f>VLOOKUP($B556,'Bloomberg Dow Jones Indices'!$G$6:$J$6000,2,FALSE)</f>
        <v>5.5156999999999998</v>
      </c>
      <c r="D556">
        <f>VLOOKUP(B556,'Bloomberg Dow Jones Indices'!$I$6:$J$6000,2,0)</f>
        <v>2.1063999999999998</v>
      </c>
      <c r="E556">
        <f>IF(VLOOKUP($B556,'30 Year Treasuries Daily'!$A$7:$B$10118,2,FALSE)="ND",NA(),VLOOKUP($B556,'30 Year Treasuries Daily'!$A$7:$B$10118,2,FALSE))</f>
        <v>6.57</v>
      </c>
    </row>
    <row r="557" spans="2:5">
      <c r="B557" s="52">
        <v>34892</v>
      </c>
      <c r="C557">
        <f>VLOOKUP($B557,'Bloomberg Dow Jones Indices'!$G$6:$J$6000,2,FALSE)</f>
        <v>5.5086000000000004</v>
      </c>
      <c r="D557">
        <f>VLOOKUP(B557,'Bloomberg Dow Jones Indices'!$I$6:$J$6000,2,0)</f>
        <v>2.0855999999999999</v>
      </c>
      <c r="E557">
        <f>IF(VLOOKUP($B557,'30 Year Treasuries Daily'!$A$7:$B$10118,2,FALSE)="ND",NA(),VLOOKUP($B557,'30 Year Treasuries Daily'!$A$7:$B$10118,2,FALSE))</f>
        <v>6.55</v>
      </c>
    </row>
    <row r="558" spans="2:5">
      <c r="B558" s="52">
        <v>34893</v>
      </c>
      <c r="C558">
        <f>VLOOKUP($B558,'Bloomberg Dow Jones Indices'!$G$6:$J$6000,2,FALSE)</f>
        <v>5.5156999999999998</v>
      </c>
      <c r="D558">
        <f>VLOOKUP(B558,'Bloomberg Dow Jones Indices'!$I$6:$J$6000,2,0)</f>
        <v>2.0855000000000001</v>
      </c>
      <c r="E558">
        <f>IF(VLOOKUP($B558,'30 Year Treasuries Daily'!$A$7:$B$10118,2,FALSE)="ND",NA(),VLOOKUP($B558,'30 Year Treasuries Daily'!$A$7:$B$10118,2,FALSE))</f>
        <v>6.55</v>
      </c>
    </row>
    <row r="559" spans="2:5">
      <c r="B559" s="52">
        <v>34894</v>
      </c>
      <c r="C559">
        <f>VLOOKUP($B559,'Bloomberg Dow Jones Indices'!$G$6:$J$6000,2,FALSE)</f>
        <v>5.5210999999999997</v>
      </c>
      <c r="D559">
        <f>VLOOKUP(B559,'Bloomberg Dow Jones Indices'!$I$6:$J$6000,2,0)</f>
        <v>2.0897999999999999</v>
      </c>
      <c r="E559">
        <f>IF(VLOOKUP($B559,'30 Year Treasuries Daily'!$A$7:$B$10118,2,FALSE)="ND",NA(),VLOOKUP($B559,'30 Year Treasuries Daily'!$A$7:$B$10118,2,FALSE))</f>
        <v>6.6</v>
      </c>
    </row>
    <row r="560" spans="2:5">
      <c r="B560" s="52">
        <v>34897</v>
      </c>
      <c r="C560">
        <f>VLOOKUP($B560,'Bloomberg Dow Jones Indices'!$G$6:$J$6000,2,FALSE)</f>
        <v>5.5086000000000004</v>
      </c>
      <c r="D560">
        <f>VLOOKUP(B560,'Bloomberg Dow Jones Indices'!$I$6:$J$6000,2,0)</f>
        <v>2.0777000000000001</v>
      </c>
      <c r="E560">
        <f>IF(VLOOKUP($B560,'30 Year Treasuries Daily'!$A$7:$B$10118,2,FALSE)="ND",NA(),VLOOKUP($B560,'30 Year Treasuries Daily'!$A$7:$B$10118,2,FALSE))</f>
        <v>6.67</v>
      </c>
    </row>
    <row r="561" spans="2:5">
      <c r="B561" s="52">
        <v>34898</v>
      </c>
      <c r="C561">
        <f>VLOOKUP($B561,'Bloomberg Dow Jones Indices'!$G$6:$J$6000,2,FALSE)</f>
        <v>5.4996</v>
      </c>
      <c r="D561">
        <f>VLOOKUP(B561,'Bloomberg Dow Jones Indices'!$I$6:$J$6000,2,0)</f>
        <v>2.0998999999999999</v>
      </c>
      <c r="E561">
        <f>IF(VLOOKUP($B561,'30 Year Treasuries Daily'!$A$7:$B$10118,2,FALSE)="ND",NA(),VLOOKUP($B561,'30 Year Treasuries Daily'!$A$7:$B$10118,2,FALSE))</f>
        <v>6.73</v>
      </c>
    </row>
    <row r="562" spans="2:5">
      <c r="B562" s="52">
        <v>34899</v>
      </c>
      <c r="C562">
        <f>VLOOKUP($B562,'Bloomberg Dow Jones Indices'!$G$6:$J$6000,2,FALSE)</f>
        <v>5.5282999999999998</v>
      </c>
      <c r="D562">
        <f>VLOOKUP(B562,'Bloomberg Dow Jones Indices'!$I$6:$J$6000,2,0)</f>
        <v>2.1366999999999998</v>
      </c>
      <c r="E562">
        <f>IF(VLOOKUP($B562,'30 Year Treasuries Daily'!$A$7:$B$10118,2,FALSE)="ND",NA(),VLOOKUP($B562,'30 Year Treasuries Daily'!$A$7:$B$10118,2,FALSE))</f>
        <v>6.89</v>
      </c>
    </row>
    <row r="563" spans="2:5">
      <c r="B563" s="52">
        <v>34900</v>
      </c>
      <c r="C563">
        <f>VLOOKUP($B563,'Bloomberg Dow Jones Indices'!$G$6:$J$6000,2,FALSE)</f>
        <v>5.5172999999999996</v>
      </c>
      <c r="D563">
        <f>VLOOKUP(B563,'Bloomberg Dow Jones Indices'!$I$6:$J$6000,2,0)</f>
        <v>2.1307999999999998</v>
      </c>
      <c r="E563">
        <f>IF(VLOOKUP($B563,'30 Year Treasuries Daily'!$A$7:$B$10118,2,FALSE)="ND",NA(),VLOOKUP($B563,'30 Year Treasuries Daily'!$A$7:$B$10118,2,FALSE))</f>
        <v>6.87</v>
      </c>
    </row>
    <row r="564" spans="2:5">
      <c r="B564" s="52">
        <v>34901</v>
      </c>
      <c r="C564">
        <f>VLOOKUP($B564,'Bloomberg Dow Jones Indices'!$G$6:$J$6000,2,FALSE)</f>
        <v>5.5263999999999998</v>
      </c>
      <c r="D564">
        <f>VLOOKUP(B564,'Bloomberg Dow Jones Indices'!$I$6:$J$6000,2,0)</f>
        <v>2.1307999999999998</v>
      </c>
      <c r="E564">
        <f>IF(VLOOKUP($B564,'30 Year Treasuries Daily'!$A$7:$B$10118,2,FALSE)="ND",NA(),VLOOKUP($B564,'30 Year Treasuries Daily'!$A$7:$B$10118,2,FALSE))</f>
        <v>6.96</v>
      </c>
    </row>
    <row r="565" spans="2:5">
      <c r="B565" s="52">
        <v>34904</v>
      </c>
      <c r="C565">
        <f>VLOOKUP($B565,'Bloomberg Dow Jones Indices'!$G$6:$J$6000,2,FALSE)</f>
        <v>5.5137999999999998</v>
      </c>
      <c r="D565">
        <f>VLOOKUP(B565,'Bloomberg Dow Jones Indices'!$I$6:$J$6000,2,0)</f>
        <v>2.1183999999999998</v>
      </c>
      <c r="E565">
        <f>IF(VLOOKUP($B565,'30 Year Treasuries Daily'!$A$7:$B$10118,2,FALSE)="ND",NA(),VLOOKUP($B565,'30 Year Treasuries Daily'!$A$7:$B$10118,2,FALSE))</f>
        <v>6.9</v>
      </c>
    </row>
    <row r="566" spans="2:5">
      <c r="B566" s="52">
        <v>34905</v>
      </c>
      <c r="C566">
        <f>VLOOKUP($B566,'Bloomberg Dow Jones Indices'!$G$6:$J$6000,2,FALSE)</f>
        <v>5.4196999999999997</v>
      </c>
      <c r="D566">
        <f>VLOOKUP(B566,'Bloomberg Dow Jones Indices'!$I$6:$J$6000,2,0)</f>
        <v>2.0979000000000001</v>
      </c>
      <c r="E566">
        <f>IF(VLOOKUP($B566,'30 Year Treasuries Daily'!$A$7:$B$10118,2,FALSE)="ND",NA(),VLOOKUP($B566,'30 Year Treasuries Daily'!$A$7:$B$10118,2,FALSE))</f>
        <v>6.84</v>
      </c>
    </row>
    <row r="567" spans="2:5">
      <c r="B567" s="52">
        <v>34906</v>
      </c>
      <c r="C567">
        <f>VLOOKUP($B567,'Bloomberg Dow Jones Indices'!$G$6:$J$6000,2,FALSE)</f>
        <v>5.3510999999999997</v>
      </c>
      <c r="D567">
        <f>VLOOKUP(B567,'Bloomberg Dow Jones Indices'!$I$6:$J$6000,2,0)</f>
        <v>2.1006999999999998</v>
      </c>
      <c r="E567">
        <f>IF(VLOOKUP($B567,'30 Year Treasuries Daily'!$A$7:$B$10118,2,FALSE)="ND",NA(),VLOOKUP($B567,'30 Year Treasuries Daily'!$A$7:$B$10118,2,FALSE))</f>
        <v>6.9</v>
      </c>
    </row>
    <row r="568" spans="2:5">
      <c r="B568" s="52">
        <v>34907</v>
      </c>
      <c r="C568">
        <f>VLOOKUP($B568,'Bloomberg Dow Jones Indices'!$G$6:$J$6000,2,FALSE)</f>
        <v>5.3738000000000001</v>
      </c>
      <c r="D568">
        <f>VLOOKUP(B568,'Bloomberg Dow Jones Indices'!$I$6:$J$6000,2,0)</f>
        <v>2.0893000000000002</v>
      </c>
      <c r="E568">
        <f>IF(VLOOKUP($B568,'30 Year Treasuries Daily'!$A$7:$B$10118,2,FALSE)="ND",NA(),VLOOKUP($B568,'30 Year Treasuries Daily'!$A$7:$B$10118,2,FALSE))</f>
        <v>6.84</v>
      </c>
    </row>
    <row r="569" spans="2:5">
      <c r="B569" s="52">
        <v>34908</v>
      </c>
      <c r="C569">
        <f>VLOOKUP($B569,'Bloomberg Dow Jones Indices'!$G$6:$J$6000,2,FALSE)</f>
        <v>5.3789999999999996</v>
      </c>
      <c r="D569">
        <f>VLOOKUP(B569,'Bloomberg Dow Jones Indices'!$I$6:$J$6000,2,0)</f>
        <v>2.0975000000000001</v>
      </c>
      <c r="E569">
        <f>IF(VLOOKUP($B569,'30 Year Treasuries Daily'!$A$7:$B$10118,2,FALSE)="ND",NA(),VLOOKUP($B569,'30 Year Treasuries Daily'!$A$7:$B$10118,2,FALSE))</f>
        <v>6.91</v>
      </c>
    </row>
    <row r="570" spans="2:5">
      <c r="B570" s="52">
        <v>34911</v>
      </c>
      <c r="C570">
        <f>VLOOKUP($B570,'Bloomberg Dow Jones Indices'!$G$6:$J$6000,2,FALSE)</f>
        <v>5.3809000000000005</v>
      </c>
      <c r="D570">
        <f>VLOOKUP(B570,'Bloomberg Dow Jones Indices'!$I$6:$J$6000,2,0)</f>
        <v>2.1006</v>
      </c>
      <c r="E570">
        <f>IF(VLOOKUP($B570,'30 Year Treasuries Daily'!$A$7:$B$10118,2,FALSE)="ND",NA(),VLOOKUP($B570,'30 Year Treasuries Daily'!$A$7:$B$10118,2,FALSE))</f>
        <v>6.86</v>
      </c>
    </row>
    <row r="571" spans="2:5">
      <c r="B571" s="52">
        <v>34912</v>
      </c>
      <c r="C571">
        <f>VLOOKUP($B571,'Bloomberg Dow Jones Indices'!$G$6:$J$6000,2,FALSE)</f>
        <v>5.3998999999999997</v>
      </c>
      <c r="D571">
        <f>VLOOKUP(B571,'Bloomberg Dow Jones Indices'!$I$6:$J$6000,2,0)</f>
        <v>2.0990000000000002</v>
      </c>
      <c r="E571">
        <f>IF(VLOOKUP($B571,'30 Year Treasuries Daily'!$A$7:$B$10118,2,FALSE)="ND",NA(),VLOOKUP($B571,'30 Year Treasuries Daily'!$A$7:$B$10118,2,FALSE))</f>
        <v>6.92</v>
      </c>
    </row>
    <row r="572" spans="2:5">
      <c r="B572" s="52">
        <v>34913</v>
      </c>
      <c r="C572">
        <f>VLOOKUP($B572,'Bloomberg Dow Jones Indices'!$G$6:$J$6000,2,FALSE)</f>
        <v>5.3964999999999996</v>
      </c>
      <c r="D572">
        <f>VLOOKUP(B572,'Bloomberg Dow Jones Indices'!$I$6:$J$6000,2,0)</f>
        <v>2.1069</v>
      </c>
      <c r="E572">
        <f>IF(VLOOKUP($B572,'30 Year Treasuries Daily'!$A$7:$B$10118,2,FALSE)="ND",NA(),VLOOKUP($B572,'30 Year Treasuries Daily'!$A$7:$B$10118,2,FALSE))</f>
        <v>6.86</v>
      </c>
    </row>
    <row r="573" spans="2:5">
      <c r="B573" s="52">
        <v>34914</v>
      </c>
      <c r="C573">
        <f>VLOOKUP($B573,'Bloomberg Dow Jones Indices'!$G$6:$J$6000,2,FALSE)</f>
        <v>5.4851000000000001</v>
      </c>
      <c r="D573">
        <f>VLOOKUP(B573,'Bloomberg Dow Jones Indices'!$I$6:$J$6000,2,0)</f>
        <v>2.1053000000000002</v>
      </c>
      <c r="E573">
        <f>IF(VLOOKUP($B573,'30 Year Treasuries Daily'!$A$7:$B$10118,2,FALSE)="ND",NA(),VLOOKUP($B573,'30 Year Treasuries Daily'!$A$7:$B$10118,2,FALSE))</f>
        <v>6.93</v>
      </c>
    </row>
    <row r="574" spans="2:5">
      <c r="B574" s="52">
        <v>34915</v>
      </c>
      <c r="C574">
        <f>VLOOKUP($B574,'Bloomberg Dow Jones Indices'!$G$6:$J$6000,2,FALSE)</f>
        <v>5.3123000000000005</v>
      </c>
      <c r="D574">
        <f>VLOOKUP(B574,'Bloomberg Dow Jones Indices'!$I$6:$J$6000,2,0)</f>
        <v>2.1067999999999998</v>
      </c>
      <c r="E574">
        <f>IF(VLOOKUP($B574,'30 Year Treasuries Daily'!$A$7:$B$10118,2,FALSE)="ND",NA(),VLOOKUP($B574,'30 Year Treasuries Daily'!$A$7:$B$10118,2,FALSE))</f>
        <v>6.9</v>
      </c>
    </row>
    <row r="575" spans="2:5">
      <c r="B575" s="52">
        <v>34918</v>
      </c>
      <c r="C575">
        <f>VLOOKUP($B575,'Bloomberg Dow Jones Indices'!$G$6:$J$6000,2,FALSE)</f>
        <v>5.2969999999999997</v>
      </c>
      <c r="D575">
        <f>VLOOKUP(B575,'Bloomberg Dow Jones Indices'!$I$6:$J$6000,2,0)</f>
        <v>2.1023999999999998</v>
      </c>
      <c r="E575">
        <f>IF(VLOOKUP($B575,'30 Year Treasuries Daily'!$A$7:$B$10118,2,FALSE)="ND",NA(),VLOOKUP($B575,'30 Year Treasuries Daily'!$A$7:$B$10118,2,FALSE))</f>
        <v>6.89</v>
      </c>
    </row>
    <row r="576" spans="2:5">
      <c r="B576" s="52">
        <v>34919</v>
      </c>
      <c r="C576">
        <f>VLOOKUP($B576,'Bloomberg Dow Jones Indices'!$G$6:$J$6000,2,FALSE)</f>
        <v>5.4135999999999997</v>
      </c>
      <c r="D576">
        <f>VLOOKUP(B576,'Bloomberg Dow Jones Indices'!$I$6:$J$6000,2,0)</f>
        <v>2.0956999999999999</v>
      </c>
      <c r="E576">
        <f>IF(VLOOKUP($B576,'30 Year Treasuries Daily'!$A$7:$B$10118,2,FALSE)="ND",NA(),VLOOKUP($B576,'30 Year Treasuries Daily'!$A$7:$B$10118,2,FALSE))</f>
        <v>6.89</v>
      </c>
    </row>
    <row r="577" spans="2:5">
      <c r="B577" s="52">
        <v>34920</v>
      </c>
      <c r="C577">
        <f>VLOOKUP($B577,'Bloomberg Dow Jones Indices'!$G$6:$J$6000,2,FALSE)</f>
        <v>5.4366000000000003</v>
      </c>
      <c r="D577">
        <f>VLOOKUP(B577,'Bloomberg Dow Jones Indices'!$I$6:$J$6000,2,0)</f>
        <v>2.0747</v>
      </c>
      <c r="E577">
        <f>IF(VLOOKUP($B577,'30 Year Treasuries Daily'!$A$7:$B$10118,2,FALSE)="ND",NA(),VLOOKUP($B577,'30 Year Treasuries Daily'!$A$7:$B$10118,2,FALSE))</f>
        <v>6.93</v>
      </c>
    </row>
    <row r="578" spans="2:5">
      <c r="B578" s="52">
        <v>34921</v>
      </c>
      <c r="C578">
        <f>VLOOKUP($B578,'Bloomberg Dow Jones Indices'!$G$6:$J$6000,2,FALSE)</f>
        <v>5.3379000000000003</v>
      </c>
      <c r="D578">
        <f>VLOOKUP(B578,'Bloomberg Dow Jones Indices'!$I$6:$J$6000,2,0)</f>
        <v>2.0994000000000002</v>
      </c>
      <c r="E578">
        <f>IF(VLOOKUP($B578,'30 Year Treasuries Daily'!$A$7:$B$10118,2,FALSE)="ND",NA(),VLOOKUP($B578,'30 Year Treasuries Daily'!$A$7:$B$10118,2,FALSE))</f>
        <v>6.9</v>
      </c>
    </row>
    <row r="579" spans="2:5">
      <c r="B579" s="52">
        <v>34922</v>
      </c>
      <c r="C579">
        <f>VLOOKUP($B579,'Bloomberg Dow Jones Indices'!$G$6:$J$6000,2,FALSE)</f>
        <v>5.2043999999999997</v>
      </c>
      <c r="D579">
        <f>VLOOKUP(B579,'Bloomberg Dow Jones Indices'!$I$6:$J$6000,2,0)</f>
        <v>2.1478000000000002</v>
      </c>
      <c r="E579">
        <f>IF(VLOOKUP($B579,'30 Year Treasuries Daily'!$A$7:$B$10118,2,FALSE)="ND",NA(),VLOOKUP($B579,'30 Year Treasuries Daily'!$A$7:$B$10118,2,FALSE))</f>
        <v>6.98</v>
      </c>
    </row>
    <row r="580" spans="2:5">
      <c r="B580" s="52">
        <v>34925</v>
      </c>
      <c r="C580">
        <f>VLOOKUP($B580,'Bloomberg Dow Jones Indices'!$G$6:$J$6000,2,FALSE)</f>
        <v>5.4802999999999997</v>
      </c>
      <c r="D580">
        <f>VLOOKUP(B580,'Bloomberg Dow Jones Indices'!$I$6:$J$6000,2,0)</f>
        <v>2.1073</v>
      </c>
      <c r="E580">
        <f>IF(VLOOKUP($B580,'30 Year Treasuries Daily'!$A$7:$B$10118,2,FALSE)="ND",NA(),VLOOKUP($B580,'30 Year Treasuries Daily'!$A$7:$B$10118,2,FALSE))</f>
        <v>6.96</v>
      </c>
    </row>
    <row r="581" spans="2:5">
      <c r="B581" s="52">
        <v>34926</v>
      </c>
      <c r="C581">
        <f>VLOOKUP($B581,'Bloomberg Dow Jones Indices'!$G$6:$J$6000,2,FALSE)</f>
        <v>5.4877000000000002</v>
      </c>
      <c r="D581">
        <f>VLOOKUP(B581,'Bloomberg Dow Jones Indices'!$I$6:$J$6000,2,0)</f>
        <v>2.0863999999999998</v>
      </c>
      <c r="E581">
        <f>IF(VLOOKUP($B581,'30 Year Treasuries Daily'!$A$7:$B$10118,2,FALSE)="ND",NA(),VLOOKUP($B581,'30 Year Treasuries Daily'!$A$7:$B$10118,2,FALSE))</f>
        <v>6.92</v>
      </c>
    </row>
    <row r="582" spans="2:5">
      <c r="B582" s="52">
        <v>34927</v>
      </c>
      <c r="C582">
        <f>VLOOKUP($B582,'Bloomberg Dow Jones Indices'!$G$6:$J$6000,2,FALSE)</f>
        <v>5.5052000000000003</v>
      </c>
      <c r="D582">
        <f>VLOOKUP(B582,'Bloomberg Dow Jones Indices'!$I$6:$J$6000,2,0)</f>
        <v>2.1177000000000001</v>
      </c>
      <c r="E582">
        <f>IF(VLOOKUP($B582,'30 Year Treasuries Daily'!$A$7:$B$10118,2,FALSE)="ND",NA(),VLOOKUP($B582,'30 Year Treasuries Daily'!$A$7:$B$10118,2,FALSE))</f>
        <v>6.89</v>
      </c>
    </row>
    <row r="583" spans="2:5">
      <c r="B583" s="52">
        <v>34928</v>
      </c>
      <c r="C583">
        <f>VLOOKUP($B583,'Bloomberg Dow Jones Indices'!$G$6:$J$6000,2,FALSE)</f>
        <v>5.5141</v>
      </c>
      <c r="D583">
        <f>VLOOKUP(B583,'Bloomberg Dow Jones Indices'!$I$6:$J$6000,2,0)</f>
        <v>2.1215999999999999</v>
      </c>
      <c r="E583">
        <f>IF(VLOOKUP($B583,'30 Year Treasuries Daily'!$A$7:$B$10118,2,FALSE)="ND",NA(),VLOOKUP($B583,'30 Year Treasuries Daily'!$A$7:$B$10118,2,FALSE))</f>
        <v>6.9</v>
      </c>
    </row>
    <row r="584" spans="2:5">
      <c r="B584" s="52">
        <v>34929</v>
      </c>
      <c r="C584">
        <f>VLOOKUP($B584,'Bloomberg Dow Jones Indices'!$G$6:$J$6000,2,FALSE)</f>
        <v>5.4402999999999997</v>
      </c>
      <c r="D584">
        <f>VLOOKUP(B584,'Bloomberg Dow Jones Indices'!$I$6:$J$6000,2,0)</f>
        <v>2.1276000000000002</v>
      </c>
      <c r="E584">
        <f>IF(VLOOKUP($B584,'30 Year Treasuries Daily'!$A$7:$B$10118,2,FALSE)="ND",NA(),VLOOKUP($B584,'30 Year Treasuries Daily'!$A$7:$B$10118,2,FALSE))</f>
        <v>6.91</v>
      </c>
    </row>
    <row r="585" spans="2:5">
      <c r="B585" s="52">
        <v>34932</v>
      </c>
      <c r="C585">
        <f>VLOOKUP($B585,'Bloomberg Dow Jones Indices'!$G$6:$J$6000,2,FALSE)</f>
        <v>5.5071000000000003</v>
      </c>
      <c r="D585">
        <f>VLOOKUP(B585,'Bloomberg Dow Jones Indices'!$I$6:$J$6000,2,0)</f>
        <v>2.1288999999999998</v>
      </c>
      <c r="E585">
        <f>IF(VLOOKUP($B585,'30 Year Treasuries Daily'!$A$7:$B$10118,2,FALSE)="ND",NA(),VLOOKUP($B585,'30 Year Treasuries Daily'!$A$7:$B$10118,2,FALSE))</f>
        <v>6.87</v>
      </c>
    </row>
    <row r="586" spans="2:5">
      <c r="B586" s="52">
        <v>34933</v>
      </c>
      <c r="C586">
        <f>VLOOKUP($B586,'Bloomberg Dow Jones Indices'!$G$6:$J$6000,2,FALSE)</f>
        <v>5.4798</v>
      </c>
      <c r="D586">
        <f>VLOOKUP(B586,'Bloomberg Dow Jones Indices'!$I$6:$J$6000,2,0)</f>
        <v>2.1263000000000001</v>
      </c>
      <c r="E586">
        <f>IF(VLOOKUP($B586,'30 Year Treasuries Daily'!$A$7:$B$10118,2,FALSE)="ND",NA(),VLOOKUP($B586,'30 Year Treasuries Daily'!$A$7:$B$10118,2,FALSE))</f>
        <v>6.89</v>
      </c>
    </row>
    <row r="587" spans="2:5">
      <c r="B587" s="52">
        <v>34934</v>
      </c>
      <c r="C587">
        <f>VLOOKUP($B587,'Bloomberg Dow Jones Indices'!$G$6:$J$6000,2,FALSE)</f>
        <v>5.5450999999999997</v>
      </c>
      <c r="D587">
        <f>VLOOKUP(B587,'Bloomberg Dow Jones Indices'!$I$6:$J$6000,2,0)</f>
        <v>2.1682000000000001</v>
      </c>
      <c r="E587">
        <f>IF(VLOOKUP($B587,'30 Year Treasuries Daily'!$A$7:$B$10118,2,FALSE)="ND",NA(),VLOOKUP($B587,'30 Year Treasuries Daily'!$A$7:$B$10118,2,FALSE))</f>
        <v>6.92</v>
      </c>
    </row>
    <row r="588" spans="2:5">
      <c r="B588" s="52">
        <v>34935</v>
      </c>
      <c r="C588">
        <f>VLOOKUP($B588,'Bloomberg Dow Jones Indices'!$G$6:$J$6000,2,FALSE)</f>
        <v>5.3468</v>
      </c>
      <c r="D588">
        <f>VLOOKUP(B588,'Bloomberg Dow Jones Indices'!$I$6:$J$6000,2,0)</f>
        <v>2.1701999999999999</v>
      </c>
      <c r="E588">
        <f>IF(VLOOKUP($B588,'30 Year Treasuries Daily'!$A$7:$B$10118,2,FALSE)="ND",NA(),VLOOKUP($B588,'30 Year Treasuries Daily'!$A$7:$B$10118,2,FALSE))</f>
        <v>6.84</v>
      </c>
    </row>
    <row r="589" spans="2:5">
      <c r="B589" s="52">
        <v>34936</v>
      </c>
      <c r="C589">
        <f>VLOOKUP($B589,'Bloomberg Dow Jones Indices'!$G$6:$J$6000,2,FALSE)</f>
        <v>5.3000999999999996</v>
      </c>
      <c r="D589">
        <f>VLOOKUP(B589,'Bloomberg Dow Jones Indices'!$I$6:$J$6000,2,0)</f>
        <v>2.1572</v>
      </c>
      <c r="E589">
        <f>IF(VLOOKUP($B589,'30 Year Treasuries Daily'!$A$7:$B$10118,2,FALSE)="ND",NA(),VLOOKUP($B589,'30 Year Treasuries Daily'!$A$7:$B$10118,2,FALSE))</f>
        <v>6.72</v>
      </c>
    </row>
    <row r="590" spans="2:5">
      <c r="B590" s="52">
        <v>34939</v>
      </c>
      <c r="C590">
        <f>VLOOKUP($B590,'Bloomberg Dow Jones Indices'!$G$6:$J$6000,2,FALSE)</f>
        <v>5.2949000000000002</v>
      </c>
      <c r="D590">
        <f>VLOOKUP(B590,'Bloomberg Dow Jones Indices'!$I$6:$J$6000,2,0)</f>
        <v>2.1173999999999999</v>
      </c>
      <c r="E590">
        <f>IF(VLOOKUP($B590,'30 Year Treasuries Daily'!$A$7:$B$10118,2,FALSE)="ND",NA(),VLOOKUP($B590,'30 Year Treasuries Daily'!$A$7:$B$10118,2,FALSE))</f>
        <v>6.7</v>
      </c>
    </row>
    <row r="591" spans="2:5">
      <c r="B591" s="52">
        <v>34940</v>
      </c>
      <c r="C591">
        <f>VLOOKUP($B591,'Bloomberg Dow Jones Indices'!$G$6:$J$6000,2,FALSE)</f>
        <v>5.4993999999999996</v>
      </c>
      <c r="D591">
        <f>VLOOKUP(B591,'Bloomberg Dow Jones Indices'!$I$6:$J$6000,2,0)</f>
        <v>2.1143999999999998</v>
      </c>
      <c r="E591">
        <f>IF(VLOOKUP($B591,'30 Year Treasuries Daily'!$A$7:$B$10118,2,FALSE)="ND",NA(),VLOOKUP($B591,'30 Year Treasuries Daily'!$A$7:$B$10118,2,FALSE))</f>
        <v>6.72</v>
      </c>
    </row>
    <row r="592" spans="2:5">
      <c r="B592" s="52">
        <v>34941</v>
      </c>
      <c r="C592">
        <f>VLOOKUP($B592,'Bloomberg Dow Jones Indices'!$G$6:$J$6000,2,FALSE)</f>
        <v>5.5103</v>
      </c>
      <c r="D592">
        <f>VLOOKUP(B592,'Bloomberg Dow Jones Indices'!$I$6:$J$6000,2,0)</f>
        <v>2.157</v>
      </c>
      <c r="E592">
        <f>IF(VLOOKUP($B592,'30 Year Treasuries Daily'!$A$7:$B$10118,2,FALSE)="ND",NA(),VLOOKUP($B592,'30 Year Treasuries Daily'!$A$7:$B$10118,2,FALSE))</f>
        <v>6.7</v>
      </c>
    </row>
    <row r="593" spans="2:5">
      <c r="B593" s="52">
        <v>34942</v>
      </c>
      <c r="C593">
        <f>VLOOKUP($B593,'Bloomberg Dow Jones Indices'!$G$6:$J$6000,2,FALSE)</f>
        <v>5.5298999999999996</v>
      </c>
      <c r="D593">
        <f>VLOOKUP(B593,'Bloomberg Dow Jones Indices'!$I$6:$J$6000,2,0)</f>
        <v>2.1568999999999998</v>
      </c>
      <c r="E593">
        <f>IF(VLOOKUP($B593,'30 Year Treasuries Daily'!$A$7:$B$10118,2,FALSE)="ND",NA(),VLOOKUP($B593,'30 Year Treasuries Daily'!$A$7:$B$10118,2,FALSE))</f>
        <v>6.65</v>
      </c>
    </row>
    <row r="594" spans="2:5">
      <c r="B594" s="52">
        <v>34943</v>
      </c>
      <c r="C594">
        <f>VLOOKUP($B594,'Bloomberg Dow Jones Indices'!$G$6:$J$6000,2,FALSE)</f>
        <v>5.2308000000000003</v>
      </c>
      <c r="D594">
        <f>VLOOKUP(B594,'Bloomberg Dow Jones Indices'!$I$6:$J$6000,2,0)</f>
        <v>2.1398000000000001</v>
      </c>
      <c r="E594">
        <f>IF(VLOOKUP($B594,'30 Year Treasuries Daily'!$A$7:$B$10118,2,FALSE)="ND",NA(),VLOOKUP($B594,'30 Year Treasuries Daily'!$A$7:$B$10118,2,FALSE))</f>
        <v>6.61</v>
      </c>
    </row>
    <row r="595" spans="2:5">
      <c r="B595" s="52">
        <v>34947</v>
      </c>
      <c r="C595">
        <f>VLOOKUP($B595,'Bloomberg Dow Jones Indices'!$G$6:$J$6000,2,FALSE)</f>
        <v>5.3266</v>
      </c>
      <c r="D595">
        <f>VLOOKUP(B595,'Bloomberg Dow Jones Indices'!$I$6:$J$6000,2,0)</f>
        <v>2.1305999999999998</v>
      </c>
      <c r="E595">
        <f>IF(VLOOKUP($B595,'30 Year Treasuries Daily'!$A$7:$B$10118,2,FALSE)="ND",NA(),VLOOKUP($B595,'30 Year Treasuries Daily'!$A$7:$B$10118,2,FALSE))</f>
        <v>6.57</v>
      </c>
    </row>
    <row r="596" spans="2:5">
      <c r="B596" s="52">
        <v>34948</v>
      </c>
      <c r="C596">
        <f>VLOOKUP($B596,'Bloomberg Dow Jones Indices'!$G$6:$J$6000,2,FALSE)</f>
        <v>5.5137999999999998</v>
      </c>
      <c r="D596">
        <f>VLOOKUP(B596,'Bloomberg Dow Jones Indices'!$I$6:$J$6000,2,0)</f>
        <v>2.1244000000000001</v>
      </c>
      <c r="E596">
        <f>IF(VLOOKUP($B596,'30 Year Treasuries Daily'!$A$7:$B$10118,2,FALSE)="ND",NA(),VLOOKUP($B596,'30 Year Treasuries Daily'!$A$7:$B$10118,2,FALSE))</f>
        <v>6.57</v>
      </c>
    </row>
    <row r="597" spans="2:5">
      <c r="B597" s="52">
        <v>34949</v>
      </c>
      <c r="C597">
        <f>VLOOKUP($B597,'Bloomberg Dow Jones Indices'!$G$6:$J$6000,2,FALSE)</f>
        <v>5.5103</v>
      </c>
      <c r="D597">
        <f>VLOOKUP(B597,'Bloomberg Dow Jones Indices'!$I$6:$J$6000,2,0)</f>
        <v>2.1318999999999999</v>
      </c>
      <c r="E597">
        <f>IF(VLOOKUP($B597,'30 Year Treasuries Daily'!$A$7:$B$10118,2,FALSE)="ND",NA(),VLOOKUP($B597,'30 Year Treasuries Daily'!$A$7:$B$10118,2,FALSE))</f>
        <v>6.6</v>
      </c>
    </row>
    <row r="598" spans="2:5">
      <c r="B598" s="52">
        <v>34950</v>
      </c>
      <c r="C598">
        <f>VLOOKUP($B598,'Bloomberg Dow Jones Indices'!$G$6:$J$6000,2,FALSE)</f>
        <v>5.5103</v>
      </c>
      <c r="D598">
        <f>VLOOKUP(B598,'Bloomberg Dow Jones Indices'!$I$6:$J$6000,2,0)</f>
        <v>2.1179000000000001</v>
      </c>
      <c r="E598">
        <f>IF(VLOOKUP($B598,'30 Year Treasuries Daily'!$A$7:$B$10118,2,FALSE)="ND",NA(),VLOOKUP($B598,'30 Year Treasuries Daily'!$A$7:$B$10118,2,FALSE))</f>
        <v>6.6</v>
      </c>
    </row>
    <row r="599" spans="2:5">
      <c r="B599" s="52">
        <v>34953</v>
      </c>
      <c r="C599">
        <f>VLOOKUP($B599,'Bloomberg Dow Jones Indices'!$G$6:$J$6000,2,FALSE)</f>
        <v>5.3581000000000003</v>
      </c>
      <c r="D599">
        <f>VLOOKUP(B599,'Bloomberg Dow Jones Indices'!$I$6:$J$6000,2,0)</f>
        <v>2.0767000000000002</v>
      </c>
      <c r="E599">
        <f>IF(VLOOKUP($B599,'30 Year Treasuries Daily'!$A$7:$B$10118,2,FALSE)="ND",NA(),VLOOKUP($B599,'30 Year Treasuries Daily'!$A$7:$B$10118,2,FALSE))</f>
        <v>6.6</v>
      </c>
    </row>
    <row r="600" spans="2:5">
      <c r="B600" s="52">
        <v>34954</v>
      </c>
      <c r="C600">
        <f>VLOOKUP($B600,'Bloomberg Dow Jones Indices'!$G$6:$J$6000,2,FALSE)</f>
        <v>5.3201999999999998</v>
      </c>
      <c r="D600">
        <f>VLOOKUP(B600,'Bloomberg Dow Jones Indices'!$I$6:$J$6000,2,0)</f>
        <v>2.0581999999999998</v>
      </c>
      <c r="E600">
        <f>IF(VLOOKUP($B600,'30 Year Treasuries Daily'!$A$7:$B$10118,2,FALSE)="ND",NA(),VLOOKUP($B600,'30 Year Treasuries Daily'!$A$7:$B$10118,2,FALSE))</f>
        <v>6.51</v>
      </c>
    </row>
    <row r="601" spans="2:5">
      <c r="B601" s="52">
        <v>34955</v>
      </c>
      <c r="C601">
        <f>VLOOKUP($B601,'Bloomberg Dow Jones Indices'!$G$6:$J$6000,2,FALSE)</f>
        <v>5.4747000000000003</v>
      </c>
      <c r="D601">
        <f>VLOOKUP(B601,'Bloomberg Dow Jones Indices'!$I$6:$J$6000,2,0)</f>
        <v>2.0964999999999998</v>
      </c>
      <c r="E601">
        <f>IF(VLOOKUP($B601,'30 Year Treasuries Daily'!$A$7:$B$10118,2,FALSE)="ND",NA(),VLOOKUP($B601,'30 Year Treasuries Daily'!$A$7:$B$10118,2,FALSE))</f>
        <v>6.52</v>
      </c>
    </row>
    <row r="602" spans="2:5">
      <c r="B602" s="52">
        <v>34956</v>
      </c>
      <c r="C602">
        <f>VLOOKUP($B602,'Bloomberg Dow Jones Indices'!$G$6:$J$6000,2,FALSE)</f>
        <v>5.4085000000000001</v>
      </c>
      <c r="D602">
        <f>VLOOKUP(B602,'Bloomberg Dow Jones Indices'!$I$6:$J$6000,2,0)</f>
        <v>2.0806</v>
      </c>
      <c r="E602">
        <f>IF(VLOOKUP($B602,'30 Year Treasuries Daily'!$A$7:$B$10118,2,FALSE)="ND",NA(),VLOOKUP($B602,'30 Year Treasuries Daily'!$A$7:$B$10118,2,FALSE))</f>
        <v>6.45</v>
      </c>
    </row>
    <row r="603" spans="2:5">
      <c r="B603" s="52">
        <v>34957</v>
      </c>
      <c r="C603">
        <f>VLOOKUP($B603,'Bloomberg Dow Jones Indices'!$G$6:$J$6000,2,FALSE)</f>
        <v>5.4119000000000002</v>
      </c>
      <c r="D603">
        <f>VLOOKUP(B603,'Bloomberg Dow Jones Indices'!$I$6:$J$6000,2,0)</f>
        <v>2.0785999999999998</v>
      </c>
      <c r="E603">
        <f>IF(VLOOKUP($B603,'30 Year Treasuries Daily'!$A$7:$B$10118,2,FALSE)="ND",NA(),VLOOKUP($B603,'30 Year Treasuries Daily'!$A$7:$B$10118,2,FALSE))</f>
        <v>6.47</v>
      </c>
    </row>
    <row r="604" spans="2:5">
      <c r="B604" s="52">
        <v>34960</v>
      </c>
      <c r="C604">
        <f>VLOOKUP($B604,'Bloomberg Dow Jones Indices'!$G$6:$J$6000,2,FALSE)</f>
        <v>5.3929</v>
      </c>
      <c r="D604">
        <f>VLOOKUP(B604,'Bloomberg Dow Jones Indices'!$I$6:$J$6000,2,0)</f>
        <v>2.0912000000000002</v>
      </c>
      <c r="E604">
        <f>IF(VLOOKUP($B604,'30 Year Treasuries Daily'!$A$7:$B$10118,2,FALSE)="ND",NA(),VLOOKUP($B604,'30 Year Treasuries Daily'!$A$7:$B$10118,2,FALSE))</f>
        <v>6.53</v>
      </c>
    </row>
    <row r="605" spans="2:5">
      <c r="B605" s="52">
        <v>34961</v>
      </c>
      <c r="C605">
        <f>VLOOKUP($B605,'Bloomberg Dow Jones Indices'!$G$6:$J$6000,2,FALSE)</f>
        <v>5.4048999999999996</v>
      </c>
      <c r="D605">
        <f>VLOOKUP(B605,'Bloomberg Dow Jones Indices'!$I$6:$J$6000,2,0)</f>
        <v>2.0971000000000002</v>
      </c>
      <c r="E605">
        <f>IF(VLOOKUP($B605,'30 Year Treasuries Daily'!$A$7:$B$10118,2,FALSE)="ND",NA(),VLOOKUP($B605,'30 Year Treasuries Daily'!$A$7:$B$10118,2,FALSE))</f>
        <v>6.49</v>
      </c>
    </row>
    <row r="606" spans="2:5">
      <c r="B606" s="52">
        <v>34962</v>
      </c>
      <c r="C606">
        <f>VLOOKUP($B606,'Bloomberg Dow Jones Indices'!$G$6:$J$6000,2,FALSE)</f>
        <v>5.3742000000000001</v>
      </c>
      <c r="D606">
        <f>VLOOKUP(B606,'Bloomberg Dow Jones Indices'!$I$6:$J$6000,2,0)</f>
        <v>2.0154000000000001</v>
      </c>
      <c r="E606">
        <f>IF(VLOOKUP($B606,'30 Year Treasuries Daily'!$A$7:$B$10118,2,FALSE)="ND",NA(),VLOOKUP($B606,'30 Year Treasuries Daily'!$A$7:$B$10118,2,FALSE))</f>
        <v>6.46</v>
      </c>
    </row>
    <row r="607" spans="2:5">
      <c r="B607" s="52">
        <v>34963</v>
      </c>
      <c r="C607">
        <f>VLOOKUP($B607,'Bloomberg Dow Jones Indices'!$G$6:$J$6000,2,FALSE)</f>
        <v>5.3998999999999997</v>
      </c>
      <c r="D607">
        <f>VLOOKUP(B607,'Bloomberg Dow Jones Indices'!$I$6:$J$6000,2,0)</f>
        <v>2.1042000000000001</v>
      </c>
      <c r="E607">
        <f>IF(VLOOKUP($B607,'30 Year Treasuries Daily'!$A$7:$B$10118,2,FALSE)="ND",NA(),VLOOKUP($B607,'30 Year Treasuries Daily'!$A$7:$B$10118,2,FALSE))</f>
        <v>6.56</v>
      </c>
    </row>
    <row r="608" spans="2:5">
      <c r="B608" s="52">
        <v>34964</v>
      </c>
      <c r="C608">
        <f>VLOOKUP($B608,'Bloomberg Dow Jones Indices'!$G$6:$J$6000,2,FALSE)</f>
        <v>5.3827999999999996</v>
      </c>
      <c r="D608">
        <f>VLOOKUP(B608,'Bloomberg Dow Jones Indices'!$I$6:$J$6000,2,0)</f>
        <v>2.1057000000000001</v>
      </c>
      <c r="E608">
        <f>IF(VLOOKUP($B608,'30 Year Treasuries Daily'!$A$7:$B$10118,2,FALSE)="ND",NA(),VLOOKUP($B608,'30 Year Treasuries Daily'!$A$7:$B$10118,2,FALSE))</f>
        <v>6.59</v>
      </c>
    </row>
    <row r="609" spans="2:5">
      <c r="B609" s="52">
        <v>34967</v>
      </c>
      <c r="C609">
        <f>VLOOKUP($B609,'Bloomberg Dow Jones Indices'!$G$6:$J$6000,2,FALSE)</f>
        <v>5.3539000000000003</v>
      </c>
      <c r="D609">
        <f>VLOOKUP(B609,'Bloomberg Dow Jones Indices'!$I$6:$J$6000,2,0)</f>
        <v>2.1031</v>
      </c>
      <c r="E609">
        <f>IF(VLOOKUP($B609,'30 Year Treasuries Daily'!$A$7:$B$10118,2,FALSE)="ND",NA(),VLOOKUP($B609,'30 Year Treasuries Daily'!$A$7:$B$10118,2,FALSE))</f>
        <v>6.58</v>
      </c>
    </row>
    <row r="610" spans="2:5">
      <c r="B610" s="52">
        <v>34968</v>
      </c>
      <c r="C610">
        <f>VLOOKUP($B610,'Bloomberg Dow Jones Indices'!$G$6:$J$6000,2,FALSE)</f>
        <v>5.2953999999999999</v>
      </c>
      <c r="D610">
        <f>VLOOKUP(B610,'Bloomberg Dow Jones Indices'!$I$6:$J$6000,2,0)</f>
        <v>1.9842</v>
      </c>
      <c r="E610">
        <f>IF(VLOOKUP($B610,'30 Year Treasuries Daily'!$A$7:$B$10118,2,FALSE)="ND",NA(),VLOOKUP($B610,'30 Year Treasuries Daily'!$A$7:$B$10118,2,FALSE))</f>
        <v>6.58</v>
      </c>
    </row>
    <row r="611" spans="2:5">
      <c r="B611" s="52">
        <v>34969</v>
      </c>
      <c r="C611">
        <f>VLOOKUP($B611,'Bloomberg Dow Jones Indices'!$G$6:$J$6000,2,FALSE)</f>
        <v>5.2656999999999998</v>
      </c>
      <c r="D611">
        <f>VLOOKUP(B611,'Bloomberg Dow Jones Indices'!$I$6:$J$6000,2,0)</f>
        <v>2.1073</v>
      </c>
      <c r="E611">
        <f>IF(VLOOKUP($B611,'30 Year Treasuries Daily'!$A$7:$B$10118,2,FALSE)="ND",NA(),VLOOKUP($B611,'30 Year Treasuries Daily'!$A$7:$B$10118,2,FALSE))</f>
        <v>6.61</v>
      </c>
    </row>
    <row r="612" spans="2:5">
      <c r="B612" s="52">
        <v>34970</v>
      </c>
      <c r="C612">
        <f>VLOOKUP($B612,'Bloomberg Dow Jones Indices'!$G$6:$J$6000,2,FALSE)</f>
        <v>5.2107999999999999</v>
      </c>
      <c r="D612">
        <f>VLOOKUP(B612,'Bloomberg Dow Jones Indices'!$I$6:$J$6000,2,0)</f>
        <v>2.0962000000000001</v>
      </c>
      <c r="E612">
        <f>IF(VLOOKUP($B612,'30 Year Treasuries Daily'!$A$7:$B$10118,2,FALSE)="ND",NA(),VLOOKUP($B612,'30 Year Treasuries Daily'!$A$7:$B$10118,2,FALSE))</f>
        <v>6.59</v>
      </c>
    </row>
    <row r="613" spans="2:5">
      <c r="B613" s="52">
        <v>34971</v>
      </c>
      <c r="C613">
        <f>VLOOKUP($B613,'Bloomberg Dow Jones Indices'!$G$6:$J$6000,2,FALSE)</f>
        <v>5.1543000000000001</v>
      </c>
      <c r="D613">
        <f>VLOOKUP(B613,'Bloomberg Dow Jones Indices'!$I$6:$J$6000,2,0)</f>
        <v>2.0956000000000001</v>
      </c>
      <c r="E613">
        <f>IF(VLOOKUP($B613,'30 Year Treasuries Daily'!$A$7:$B$10118,2,FALSE)="ND",NA(),VLOOKUP($B613,'30 Year Treasuries Daily'!$A$7:$B$10118,2,FALSE))</f>
        <v>6.49</v>
      </c>
    </row>
    <row r="614" spans="2:5">
      <c r="B614" s="52">
        <v>34974</v>
      </c>
      <c r="C614">
        <f>VLOOKUP($B614,'Bloomberg Dow Jones Indices'!$G$6:$J$6000,2,FALSE)</f>
        <v>5.1275000000000004</v>
      </c>
      <c r="D614">
        <f>VLOOKUP(B614,'Bloomberg Dow Jones Indices'!$I$6:$J$6000,2,0)</f>
        <v>2.1078000000000001</v>
      </c>
      <c r="E614">
        <f>IF(VLOOKUP($B614,'30 Year Treasuries Daily'!$A$7:$B$10118,2,FALSE)="ND",NA(),VLOOKUP($B614,'30 Year Treasuries Daily'!$A$7:$B$10118,2,FALSE))</f>
        <v>6.48</v>
      </c>
    </row>
    <row r="615" spans="2:5">
      <c r="B615" s="52">
        <v>34975</v>
      </c>
      <c r="C615">
        <f>VLOOKUP($B615,'Bloomberg Dow Jones Indices'!$G$6:$J$6000,2,FALSE)</f>
        <v>5.1665000000000001</v>
      </c>
      <c r="D615">
        <f>VLOOKUP(B615,'Bloomberg Dow Jones Indices'!$I$6:$J$6000,2,0)</f>
        <v>2.1051000000000002</v>
      </c>
      <c r="E615">
        <f>IF(VLOOKUP($B615,'30 Year Treasuries Daily'!$A$7:$B$10118,2,FALSE)="ND",NA(),VLOOKUP($B615,'30 Year Treasuries Daily'!$A$7:$B$10118,2,FALSE))</f>
        <v>6.46</v>
      </c>
    </row>
    <row r="616" spans="2:5">
      <c r="B616" s="52">
        <v>34976</v>
      </c>
      <c r="C616">
        <f>VLOOKUP($B616,'Bloomberg Dow Jones Indices'!$G$6:$J$6000,2,FALSE)</f>
        <v>5.1744000000000003</v>
      </c>
      <c r="D616">
        <f>VLOOKUP(B616,'Bloomberg Dow Jones Indices'!$I$6:$J$6000,2,0)</f>
        <v>2.0884</v>
      </c>
      <c r="E616">
        <f>IF(VLOOKUP($B616,'30 Year Treasuries Daily'!$A$7:$B$10118,2,FALSE)="ND",NA(),VLOOKUP($B616,'30 Year Treasuries Daily'!$A$7:$B$10118,2,FALSE))</f>
        <v>6.44</v>
      </c>
    </row>
    <row r="617" spans="2:5">
      <c r="B617" s="52">
        <v>34977</v>
      </c>
      <c r="C617">
        <f>VLOOKUP($B617,'Bloomberg Dow Jones Indices'!$G$6:$J$6000,2,FALSE)</f>
        <v>5.1726999999999999</v>
      </c>
      <c r="D617">
        <f>VLOOKUP(B617,'Bloomberg Dow Jones Indices'!$I$6:$J$6000,2,0)</f>
        <v>2.1002999999999998</v>
      </c>
      <c r="E617">
        <f>IF(VLOOKUP($B617,'30 Year Treasuries Daily'!$A$7:$B$10118,2,FALSE)="ND",NA(),VLOOKUP($B617,'30 Year Treasuries Daily'!$A$7:$B$10118,2,FALSE))</f>
        <v>6.43</v>
      </c>
    </row>
    <row r="618" spans="2:5">
      <c r="B618" s="52">
        <v>34978</v>
      </c>
      <c r="C618">
        <f>VLOOKUP($B618,'Bloomberg Dow Jones Indices'!$G$6:$J$6000,2,FALSE)</f>
        <v>5.2027999999999999</v>
      </c>
      <c r="D618">
        <f>VLOOKUP(B618,'Bloomberg Dow Jones Indices'!$I$6:$J$6000,2,0)</f>
        <v>2.0973999999999999</v>
      </c>
      <c r="E618">
        <f>IF(VLOOKUP($B618,'30 Year Treasuries Daily'!$A$7:$B$10118,2,FALSE)="ND",NA(),VLOOKUP($B618,'30 Year Treasuries Daily'!$A$7:$B$10118,2,FALSE))</f>
        <v>6.43</v>
      </c>
    </row>
    <row r="619" spans="2:5">
      <c r="B619" s="52">
        <v>34981</v>
      </c>
      <c r="C619">
        <f>VLOOKUP($B619,'Bloomberg Dow Jones Indices'!$G$6:$J$6000,2,FALSE)</f>
        <v>5.1902999999999997</v>
      </c>
      <c r="D619">
        <f>VLOOKUP(B619,'Bloomberg Dow Jones Indices'!$I$6:$J$6000,2,0)</f>
        <v>2.1139000000000001</v>
      </c>
      <c r="E619" t="e">
        <f>IF(VLOOKUP($B619,'30 Year Treasuries Daily'!$A$7:$B$10118,2,FALSE)="ND",NA(),VLOOKUP($B619,'30 Year Treasuries Daily'!$A$7:$B$10118,2,FALSE))</f>
        <v>#N/A</v>
      </c>
    </row>
    <row r="620" spans="2:5">
      <c r="B620" s="52">
        <v>34982</v>
      </c>
      <c r="C620">
        <f>VLOOKUP($B620,'Bloomberg Dow Jones Indices'!$G$6:$J$6000,2,FALSE)</f>
        <v>5.1460999999999997</v>
      </c>
      <c r="D620">
        <f>VLOOKUP(B620,'Bloomberg Dow Jones Indices'!$I$6:$J$6000,2,0)</f>
        <v>2.1162999999999998</v>
      </c>
      <c r="E620">
        <f>IF(VLOOKUP($B620,'30 Year Treasuries Daily'!$A$7:$B$10118,2,FALSE)="ND",NA(),VLOOKUP($B620,'30 Year Treasuries Daily'!$A$7:$B$10118,2,FALSE))</f>
        <v>6.43</v>
      </c>
    </row>
    <row r="621" spans="2:5">
      <c r="B621" s="52">
        <v>34983</v>
      </c>
      <c r="C621">
        <f>VLOOKUP($B621,'Bloomberg Dow Jones Indices'!$G$6:$J$6000,2,FALSE)</f>
        <v>5.1555999999999997</v>
      </c>
      <c r="D621">
        <f>VLOOKUP(B621,'Bloomberg Dow Jones Indices'!$I$6:$J$6000,2,0)</f>
        <v>2.1208</v>
      </c>
      <c r="E621">
        <f>IF(VLOOKUP($B621,'30 Year Treasuries Daily'!$A$7:$B$10118,2,FALSE)="ND",NA(),VLOOKUP($B621,'30 Year Treasuries Daily'!$A$7:$B$10118,2,FALSE))</f>
        <v>6.44</v>
      </c>
    </row>
    <row r="622" spans="2:5">
      <c r="B622" s="52">
        <v>34984</v>
      </c>
      <c r="C622">
        <f>VLOOKUP($B622,'Bloomberg Dow Jones Indices'!$G$6:$J$6000,2,FALSE)</f>
        <v>5.1775000000000002</v>
      </c>
      <c r="D622">
        <f>VLOOKUP(B622,'Bloomberg Dow Jones Indices'!$I$6:$J$6000,2,0)</f>
        <v>2.1076999999999999</v>
      </c>
      <c r="E622">
        <f>IF(VLOOKUP($B622,'30 Year Treasuries Daily'!$A$7:$B$10118,2,FALSE)="ND",NA(),VLOOKUP($B622,'30 Year Treasuries Daily'!$A$7:$B$10118,2,FALSE))</f>
        <v>6.41</v>
      </c>
    </row>
    <row r="623" spans="2:5">
      <c r="B623" s="52">
        <v>34985</v>
      </c>
      <c r="C623">
        <f>VLOOKUP($B623,'Bloomberg Dow Jones Indices'!$G$6:$J$6000,2,FALSE)</f>
        <v>5.2268999999999997</v>
      </c>
      <c r="D623">
        <f>VLOOKUP(B623,'Bloomberg Dow Jones Indices'!$I$6:$J$6000,2,0)</f>
        <v>2.0949</v>
      </c>
      <c r="E623">
        <f>IF(VLOOKUP($B623,'30 Year Treasuries Daily'!$A$7:$B$10118,2,FALSE)="ND",NA(),VLOOKUP($B623,'30 Year Treasuries Daily'!$A$7:$B$10118,2,FALSE))</f>
        <v>6.3</v>
      </c>
    </row>
    <row r="624" spans="2:5">
      <c r="B624" s="52">
        <v>34988</v>
      </c>
      <c r="C624">
        <f>VLOOKUP($B624,'Bloomberg Dow Jones Indices'!$G$6:$J$6000,2,FALSE)</f>
        <v>5.2332000000000001</v>
      </c>
      <c r="D624">
        <f>VLOOKUP(B624,'Bloomberg Dow Jones Indices'!$I$6:$J$6000,2,0)</f>
        <v>2.0991</v>
      </c>
      <c r="E624">
        <f>IF(VLOOKUP($B624,'30 Year Treasuries Daily'!$A$7:$B$10118,2,FALSE)="ND",NA(),VLOOKUP($B624,'30 Year Treasuries Daily'!$A$7:$B$10118,2,FALSE))</f>
        <v>6.32</v>
      </c>
    </row>
    <row r="625" spans="2:5">
      <c r="B625" s="52">
        <v>34989</v>
      </c>
      <c r="C625">
        <f>VLOOKUP($B625,'Bloomberg Dow Jones Indices'!$G$6:$J$6000,2,FALSE)</f>
        <v>5.2107999999999999</v>
      </c>
      <c r="D625">
        <f>VLOOKUP(B625,'Bloomberg Dow Jones Indices'!$I$6:$J$6000,2,0)</f>
        <v>2.0849000000000002</v>
      </c>
      <c r="E625">
        <f>IF(VLOOKUP($B625,'30 Year Treasuries Daily'!$A$7:$B$10118,2,FALSE)="ND",NA(),VLOOKUP($B625,'30 Year Treasuries Daily'!$A$7:$B$10118,2,FALSE))</f>
        <v>6.3</v>
      </c>
    </row>
    <row r="626" spans="2:5">
      <c r="B626" s="52">
        <v>34990</v>
      </c>
      <c r="C626">
        <f>VLOOKUP($B626,'Bloomberg Dow Jones Indices'!$G$6:$J$6000,2,FALSE)</f>
        <v>5.1886000000000001</v>
      </c>
      <c r="D626">
        <f>VLOOKUP(B626,'Bloomberg Dow Jones Indices'!$I$6:$J$6000,2,0)</f>
        <v>2.0994999999999999</v>
      </c>
      <c r="E626">
        <f>IF(VLOOKUP($B626,'30 Year Treasuries Daily'!$A$7:$B$10118,2,FALSE)="ND",NA(),VLOOKUP($B626,'30 Year Treasuries Daily'!$A$7:$B$10118,2,FALSE))</f>
        <v>6.32</v>
      </c>
    </row>
    <row r="627" spans="2:5">
      <c r="B627" s="52">
        <v>34991</v>
      </c>
      <c r="C627">
        <f>VLOOKUP($B627,'Bloomberg Dow Jones Indices'!$G$6:$J$6000,2,FALSE)</f>
        <v>5.1508000000000003</v>
      </c>
      <c r="D627">
        <f>VLOOKUP(B627,'Bloomberg Dow Jones Indices'!$I$6:$J$6000,2,0)</f>
        <v>2.0975999999999999</v>
      </c>
      <c r="E627">
        <f>IF(VLOOKUP($B627,'30 Year Treasuries Daily'!$A$7:$B$10118,2,FALSE)="ND",NA(),VLOOKUP($B627,'30 Year Treasuries Daily'!$A$7:$B$10118,2,FALSE))</f>
        <v>6.31</v>
      </c>
    </row>
    <row r="628" spans="2:5">
      <c r="B628" s="52">
        <v>34992</v>
      </c>
      <c r="C628">
        <f>VLOOKUP($B628,'Bloomberg Dow Jones Indices'!$G$6:$J$6000,2,FALSE)</f>
        <v>5.1135999999999999</v>
      </c>
      <c r="D628">
        <f>VLOOKUP(B628,'Bloomberg Dow Jones Indices'!$I$6:$J$6000,2,0)</f>
        <v>2.1009000000000002</v>
      </c>
      <c r="E628">
        <f>IF(VLOOKUP($B628,'30 Year Treasuries Daily'!$A$7:$B$10118,2,FALSE)="ND",NA(),VLOOKUP($B628,'30 Year Treasuries Daily'!$A$7:$B$10118,2,FALSE))</f>
        <v>6.35</v>
      </c>
    </row>
    <row r="629" spans="2:5">
      <c r="B629" s="52">
        <v>34995</v>
      </c>
      <c r="C629">
        <f>VLOOKUP($B629,'Bloomberg Dow Jones Indices'!$G$6:$J$6000,2,FALSE)</f>
        <v>5.1336000000000004</v>
      </c>
      <c r="D629">
        <f>VLOOKUP(B629,'Bloomberg Dow Jones Indices'!$I$6:$J$6000,2,0)</f>
        <v>2.1183000000000001</v>
      </c>
      <c r="E629">
        <f>IF(VLOOKUP($B629,'30 Year Treasuries Daily'!$A$7:$B$10118,2,FALSE)="ND",NA(),VLOOKUP($B629,'30 Year Treasuries Daily'!$A$7:$B$10118,2,FALSE))</f>
        <v>6.38</v>
      </c>
    </row>
    <row r="630" spans="2:5">
      <c r="B630" s="52">
        <v>34996</v>
      </c>
      <c r="C630">
        <f>VLOOKUP($B630,'Bloomberg Dow Jones Indices'!$G$6:$J$6000,2,FALSE)</f>
        <v>5.1181000000000001</v>
      </c>
      <c r="D630">
        <f>VLOOKUP(B630,'Bloomberg Dow Jones Indices'!$I$6:$J$6000,2,0)</f>
        <v>2.1059000000000001</v>
      </c>
      <c r="E630">
        <f>IF(VLOOKUP($B630,'30 Year Treasuries Daily'!$A$7:$B$10118,2,FALSE)="ND",NA(),VLOOKUP($B630,'30 Year Treasuries Daily'!$A$7:$B$10118,2,FALSE))</f>
        <v>6.33</v>
      </c>
    </row>
    <row r="631" spans="2:5">
      <c r="B631" s="52">
        <v>34997</v>
      </c>
      <c r="C631">
        <f>VLOOKUP($B631,'Bloomberg Dow Jones Indices'!$G$6:$J$6000,2,FALSE)</f>
        <v>5.0597000000000003</v>
      </c>
      <c r="D631">
        <f>VLOOKUP(B631,'Bloomberg Dow Jones Indices'!$I$6:$J$6000,2,0)</f>
        <v>2.1191</v>
      </c>
      <c r="E631">
        <f>IF(VLOOKUP($B631,'30 Year Treasuries Daily'!$A$7:$B$10118,2,FALSE)="ND",NA(),VLOOKUP($B631,'30 Year Treasuries Daily'!$A$7:$B$10118,2,FALSE))</f>
        <v>6.32</v>
      </c>
    </row>
    <row r="632" spans="2:5">
      <c r="B632" s="52">
        <v>34998</v>
      </c>
      <c r="C632">
        <f>VLOOKUP($B632,'Bloomberg Dow Jones Indices'!$G$6:$J$6000,2,FALSE)</f>
        <v>5.0997000000000003</v>
      </c>
      <c r="D632">
        <f>VLOOKUP(B632,'Bloomberg Dow Jones Indices'!$I$6:$J$6000,2,0)</f>
        <v>2.1412</v>
      </c>
      <c r="E632">
        <f>IF(VLOOKUP($B632,'30 Year Treasuries Daily'!$A$7:$B$10118,2,FALSE)="ND",NA(),VLOOKUP($B632,'30 Year Treasuries Daily'!$A$7:$B$10118,2,FALSE))</f>
        <v>6.38</v>
      </c>
    </row>
    <row r="633" spans="2:5">
      <c r="B633" s="52">
        <v>34999</v>
      </c>
      <c r="C633">
        <f>VLOOKUP($B633,'Bloomberg Dow Jones Indices'!$G$6:$J$6000,2,FALSE)</f>
        <v>5.1847000000000003</v>
      </c>
      <c r="D633">
        <f>VLOOKUP(B633,'Bloomberg Dow Jones Indices'!$I$6:$J$6000,2,0)</f>
        <v>2.1240999999999999</v>
      </c>
      <c r="E633">
        <f>IF(VLOOKUP($B633,'30 Year Treasuries Daily'!$A$7:$B$10118,2,FALSE)="ND",NA(),VLOOKUP($B633,'30 Year Treasuries Daily'!$A$7:$B$10118,2,FALSE))</f>
        <v>6.35</v>
      </c>
    </row>
    <row r="634" spans="2:5">
      <c r="B634" s="52">
        <v>35002</v>
      </c>
      <c r="C634">
        <f>VLOOKUP($B634,'Bloomberg Dow Jones Indices'!$G$6:$J$6000,2,FALSE)</f>
        <v>5.1816000000000004</v>
      </c>
      <c r="D634">
        <f>VLOOKUP(B634,'Bloomberg Dow Jones Indices'!$I$6:$J$6000,2,0)</f>
        <v>2.1179999999999999</v>
      </c>
      <c r="E634">
        <f>IF(VLOOKUP($B634,'30 Year Treasuries Daily'!$A$7:$B$10118,2,FALSE)="ND",NA(),VLOOKUP($B634,'30 Year Treasuries Daily'!$A$7:$B$10118,2,FALSE))</f>
        <v>6.35</v>
      </c>
    </row>
    <row r="635" spans="2:5">
      <c r="B635" s="52">
        <v>35003</v>
      </c>
      <c r="C635">
        <f>VLOOKUP($B635,'Bloomberg Dow Jones Indices'!$G$6:$J$6000,2,FALSE)</f>
        <v>5.2196999999999996</v>
      </c>
      <c r="D635">
        <f>VLOOKUP(B635,'Bloomberg Dow Jones Indices'!$I$6:$J$6000,2,0)</f>
        <v>2.1132</v>
      </c>
      <c r="E635">
        <f>IF(VLOOKUP($B635,'30 Year Treasuries Daily'!$A$7:$B$10118,2,FALSE)="ND",NA(),VLOOKUP($B635,'30 Year Treasuries Daily'!$A$7:$B$10118,2,FALSE))</f>
        <v>6.34</v>
      </c>
    </row>
    <row r="636" spans="2:5">
      <c r="B636" s="52">
        <v>35004</v>
      </c>
      <c r="C636">
        <f>VLOOKUP($B636,'Bloomberg Dow Jones Indices'!$G$6:$J$6000,2,FALSE)</f>
        <v>5.0960000000000001</v>
      </c>
      <c r="D636">
        <f>VLOOKUP(B636,'Bloomberg Dow Jones Indices'!$I$6:$J$6000,2,0)</f>
        <v>2.1114999999999999</v>
      </c>
      <c r="E636">
        <f>IF(VLOOKUP($B636,'30 Year Treasuries Daily'!$A$7:$B$10118,2,FALSE)="ND",NA(),VLOOKUP($B636,'30 Year Treasuries Daily'!$A$7:$B$10118,2,FALSE))</f>
        <v>6.29</v>
      </c>
    </row>
    <row r="637" spans="2:5">
      <c r="B637" s="52">
        <v>35005</v>
      </c>
      <c r="C637">
        <f>VLOOKUP($B637,'Bloomberg Dow Jones Indices'!$G$6:$J$6000,2,FALSE)</f>
        <v>5.1699000000000002</v>
      </c>
      <c r="D637">
        <f>VLOOKUP(B637,'Bloomberg Dow Jones Indices'!$I$6:$J$6000,2,0)</f>
        <v>2.0966</v>
      </c>
      <c r="E637">
        <f>IF(VLOOKUP($B637,'30 Year Treasuries Daily'!$A$7:$B$10118,2,FALSE)="ND",NA(),VLOOKUP($B637,'30 Year Treasuries Daily'!$A$7:$B$10118,2,FALSE))</f>
        <v>6.25</v>
      </c>
    </row>
    <row r="638" spans="2:5">
      <c r="B638" s="52">
        <v>35006</v>
      </c>
      <c r="C638">
        <f>VLOOKUP($B638,'Bloomberg Dow Jones Indices'!$G$6:$J$6000,2,FALSE)</f>
        <v>5.1112000000000002</v>
      </c>
      <c r="D638">
        <f>VLOOKUP(B638,'Bloomberg Dow Jones Indices'!$I$6:$J$6000,2,0)</f>
        <v>2.0891999999999999</v>
      </c>
      <c r="E638">
        <f>IF(VLOOKUP($B638,'30 Year Treasuries Daily'!$A$7:$B$10118,2,FALSE)="ND",NA(),VLOOKUP($B638,'30 Year Treasuries Daily'!$A$7:$B$10118,2,FALSE))</f>
        <v>6.28</v>
      </c>
    </row>
    <row r="639" spans="2:5">
      <c r="B639" s="52">
        <v>35009</v>
      </c>
      <c r="C639">
        <f>VLOOKUP($B639,'Bloomberg Dow Jones Indices'!$G$6:$J$6000,2,FALSE)</f>
        <v>4.9916999999999998</v>
      </c>
      <c r="D639">
        <f>VLOOKUP(B639,'Bloomberg Dow Jones Indices'!$I$6:$J$6000,2,0)</f>
        <v>2.0749</v>
      </c>
      <c r="E639">
        <f>IF(VLOOKUP($B639,'30 Year Treasuries Daily'!$A$7:$B$10118,2,FALSE)="ND",NA(),VLOOKUP($B639,'30 Year Treasuries Daily'!$A$7:$B$10118,2,FALSE))</f>
        <v>6.29</v>
      </c>
    </row>
    <row r="640" spans="2:5">
      <c r="B640" s="52">
        <v>35010</v>
      </c>
      <c r="C640">
        <f>VLOOKUP($B640,'Bloomberg Dow Jones Indices'!$G$6:$J$6000,2,FALSE)</f>
        <v>4.9916999999999998</v>
      </c>
      <c r="D640">
        <f>VLOOKUP(B640,'Bloomberg Dow Jones Indices'!$I$6:$J$6000,2,0)</f>
        <v>2.0628000000000002</v>
      </c>
      <c r="E640">
        <f>IF(VLOOKUP($B640,'30 Year Treasuries Daily'!$A$7:$B$10118,2,FALSE)="ND",NA(),VLOOKUP($B640,'30 Year Treasuries Daily'!$A$7:$B$10118,2,FALSE))</f>
        <v>6.31</v>
      </c>
    </row>
    <row r="641" spans="2:5">
      <c r="B641" s="52">
        <v>35011</v>
      </c>
      <c r="C641">
        <f>VLOOKUP($B641,'Bloomberg Dow Jones Indices'!$G$6:$J$6000,2,FALSE)</f>
        <v>5.133</v>
      </c>
      <c r="D641">
        <f>VLOOKUP(B641,'Bloomberg Dow Jones Indices'!$I$6:$J$6000,2,0)</f>
        <v>2.0268999999999999</v>
      </c>
      <c r="E641">
        <f>IF(VLOOKUP($B641,'30 Year Treasuries Daily'!$A$7:$B$10118,2,FALSE)="ND",NA(),VLOOKUP($B641,'30 Year Treasuries Daily'!$A$7:$B$10118,2,FALSE))</f>
        <v>6.25</v>
      </c>
    </row>
    <row r="642" spans="2:5">
      <c r="B642" s="52">
        <v>35012</v>
      </c>
      <c r="C642">
        <f>VLOOKUP($B642,'Bloomberg Dow Jones Indices'!$G$6:$J$6000,2,FALSE)</f>
        <v>4.907</v>
      </c>
      <c r="D642">
        <f>VLOOKUP(B642,'Bloomberg Dow Jones Indices'!$I$6:$J$6000,2,0)</f>
        <v>2.0411999999999999</v>
      </c>
      <c r="E642">
        <f>IF(VLOOKUP($B642,'30 Year Treasuries Daily'!$A$7:$B$10118,2,FALSE)="ND",NA(),VLOOKUP($B642,'30 Year Treasuries Daily'!$A$7:$B$10118,2,FALSE))</f>
        <v>6.29</v>
      </c>
    </row>
    <row r="643" spans="2:5">
      <c r="B643" s="52">
        <v>35013</v>
      </c>
      <c r="C643">
        <f>VLOOKUP($B643,'Bloomberg Dow Jones Indices'!$G$6:$J$6000,2,FALSE)</f>
        <v>4.9416000000000002</v>
      </c>
      <c r="D643">
        <f>VLOOKUP(B643,'Bloomberg Dow Jones Indices'!$I$6:$J$6000,2,0)</f>
        <v>2.0266999999999999</v>
      </c>
      <c r="E643">
        <f>IF(VLOOKUP($B643,'30 Year Treasuries Daily'!$A$7:$B$10118,2,FALSE)="ND",NA(),VLOOKUP($B643,'30 Year Treasuries Daily'!$A$7:$B$10118,2,FALSE))</f>
        <v>6.33</v>
      </c>
    </row>
    <row r="644" spans="2:5">
      <c r="B644" s="52">
        <v>35016</v>
      </c>
      <c r="C644">
        <f>VLOOKUP($B644,'Bloomberg Dow Jones Indices'!$G$6:$J$6000,2,FALSE)</f>
        <v>5.1483999999999996</v>
      </c>
      <c r="D644">
        <f>VLOOKUP(B644,'Bloomberg Dow Jones Indices'!$I$6:$J$6000,2,0)</f>
        <v>2.0520999999999998</v>
      </c>
      <c r="E644">
        <f>IF(VLOOKUP($B644,'30 Year Treasuries Daily'!$A$7:$B$10118,2,FALSE)="ND",NA(),VLOOKUP($B644,'30 Year Treasuries Daily'!$A$7:$B$10118,2,FALSE))</f>
        <v>6.28</v>
      </c>
    </row>
    <row r="645" spans="2:5">
      <c r="B645" s="52">
        <v>35017</v>
      </c>
      <c r="C645">
        <f>VLOOKUP($B645,'Bloomberg Dow Jones Indices'!$G$6:$J$6000,2,FALSE)</f>
        <v>5.2125000000000004</v>
      </c>
      <c r="D645">
        <f>VLOOKUP(B645,'Bloomberg Dow Jones Indices'!$I$6:$J$6000,2,0)</f>
        <v>2.0468000000000002</v>
      </c>
      <c r="E645">
        <f>IF(VLOOKUP($B645,'30 Year Treasuries Daily'!$A$7:$B$10118,2,FALSE)="ND",NA(),VLOOKUP($B645,'30 Year Treasuries Daily'!$A$7:$B$10118,2,FALSE))</f>
        <v>6.3</v>
      </c>
    </row>
    <row r="646" spans="2:5">
      <c r="B646" s="52">
        <v>35018</v>
      </c>
      <c r="C646">
        <f>VLOOKUP($B646,'Bloomberg Dow Jones Indices'!$G$6:$J$6000,2,FALSE)</f>
        <v>5.2367999999999997</v>
      </c>
      <c r="D646">
        <f>VLOOKUP(B646,'Bloomberg Dow Jones Indices'!$I$6:$J$6000,2,0)</f>
        <v>2.0424000000000002</v>
      </c>
      <c r="E646">
        <f>IF(VLOOKUP($B646,'30 Year Treasuries Daily'!$A$7:$B$10118,2,FALSE)="ND",NA(),VLOOKUP($B646,'30 Year Treasuries Daily'!$A$7:$B$10118,2,FALSE))</f>
        <v>6.3</v>
      </c>
    </row>
    <row r="647" spans="2:5">
      <c r="B647" s="52">
        <v>35019</v>
      </c>
      <c r="C647">
        <f>VLOOKUP($B647,'Bloomberg Dow Jones Indices'!$G$6:$J$6000,2,FALSE)</f>
        <v>5.2141000000000002</v>
      </c>
      <c r="D647">
        <f>VLOOKUP(B647,'Bloomberg Dow Jones Indices'!$I$6:$J$6000,2,0)</f>
        <v>2.0232999999999999</v>
      </c>
      <c r="E647">
        <f>IF(VLOOKUP($B647,'30 Year Treasuries Daily'!$A$7:$B$10118,2,FALSE)="ND",NA(),VLOOKUP($B647,'30 Year Treasuries Daily'!$A$7:$B$10118,2,FALSE))</f>
        <v>6.24</v>
      </c>
    </row>
    <row r="648" spans="2:5">
      <c r="B648" s="52">
        <v>35020</v>
      </c>
      <c r="C648">
        <f>VLOOKUP($B648,'Bloomberg Dow Jones Indices'!$G$6:$J$6000,2,FALSE)</f>
        <v>5.1871999999999998</v>
      </c>
      <c r="D648">
        <f>VLOOKUP(B648,'Bloomberg Dow Jones Indices'!$I$6:$J$6000,2,0)</f>
        <v>2.0148999999999999</v>
      </c>
      <c r="E648">
        <f>IF(VLOOKUP($B648,'30 Year Treasuries Daily'!$A$7:$B$10118,2,FALSE)="ND",NA(),VLOOKUP($B648,'30 Year Treasuries Daily'!$A$7:$B$10118,2,FALSE))</f>
        <v>6.23</v>
      </c>
    </row>
    <row r="649" spans="2:5">
      <c r="B649" s="52">
        <v>35023</v>
      </c>
      <c r="C649">
        <f>VLOOKUP($B649,'Bloomberg Dow Jones Indices'!$G$6:$J$6000,2,FALSE)</f>
        <v>5.2206999999999999</v>
      </c>
      <c r="D649">
        <f>VLOOKUP(B649,'Bloomberg Dow Jones Indices'!$I$6:$J$6000,2,0)</f>
        <v>1.9958</v>
      </c>
      <c r="E649">
        <f>IF(VLOOKUP($B649,'30 Year Treasuries Daily'!$A$7:$B$10118,2,FALSE)="ND",NA(),VLOOKUP($B649,'30 Year Treasuries Daily'!$A$7:$B$10118,2,FALSE))</f>
        <v>6.25</v>
      </c>
    </row>
    <row r="650" spans="2:5">
      <c r="B650" s="52">
        <v>35024</v>
      </c>
      <c r="C650">
        <f>VLOOKUP($B650,'Bloomberg Dow Jones Indices'!$G$6:$J$6000,2,FALSE)</f>
        <v>5.1967999999999996</v>
      </c>
      <c r="D650">
        <f>VLOOKUP(B650,'Bloomberg Dow Jones Indices'!$I$6:$J$6000,2,0)</f>
        <v>2.0276000000000001</v>
      </c>
      <c r="E650">
        <f>IF(VLOOKUP($B650,'30 Year Treasuries Daily'!$A$7:$B$10118,2,FALSE)="ND",NA(),VLOOKUP($B650,'30 Year Treasuries Daily'!$A$7:$B$10118,2,FALSE))</f>
        <v>6.27</v>
      </c>
    </row>
    <row r="651" spans="2:5">
      <c r="B651" s="52">
        <v>35025</v>
      </c>
      <c r="C651">
        <f>VLOOKUP($B651,'Bloomberg Dow Jones Indices'!$G$6:$J$6000,2,FALSE)</f>
        <v>5.2431000000000001</v>
      </c>
      <c r="D651">
        <f>VLOOKUP(B651,'Bloomberg Dow Jones Indices'!$I$6:$J$6000,2,0)</f>
        <v>2.0203000000000002</v>
      </c>
      <c r="E651">
        <f>IF(VLOOKUP($B651,'30 Year Treasuries Daily'!$A$7:$B$10118,2,FALSE)="ND",NA(),VLOOKUP($B651,'30 Year Treasuries Daily'!$A$7:$B$10118,2,FALSE))</f>
        <v>6.28</v>
      </c>
    </row>
    <row r="652" spans="2:5">
      <c r="B652" s="52">
        <v>35027</v>
      </c>
      <c r="C652">
        <f>VLOOKUP($B652,'Bloomberg Dow Jones Indices'!$G$6:$J$6000,2,FALSE)</f>
        <v>5.2416999999999998</v>
      </c>
      <c r="D652">
        <f>VLOOKUP(B652,'Bloomberg Dow Jones Indices'!$I$6:$J$6000,2,0)</f>
        <v>2.0145</v>
      </c>
      <c r="E652">
        <f>IF(VLOOKUP($B652,'30 Year Treasuries Daily'!$A$7:$B$10118,2,FALSE)="ND",NA(),VLOOKUP($B652,'30 Year Treasuries Daily'!$A$7:$B$10118,2,FALSE))</f>
        <v>6.25</v>
      </c>
    </row>
    <row r="653" spans="2:5">
      <c r="B653" s="52">
        <v>35030</v>
      </c>
      <c r="C653">
        <f>VLOOKUP($B653,'Bloomberg Dow Jones Indices'!$G$6:$J$6000,2,FALSE)</f>
        <v>5.0327999999999999</v>
      </c>
      <c r="D653">
        <f>VLOOKUP(B653,'Bloomberg Dow Jones Indices'!$I$6:$J$6000,2,0)</f>
        <v>1.9571000000000001</v>
      </c>
      <c r="E653">
        <f>IF(VLOOKUP($B653,'30 Year Treasuries Daily'!$A$7:$B$10118,2,FALSE)="ND",NA(),VLOOKUP($B653,'30 Year Treasuries Daily'!$A$7:$B$10118,2,FALSE))</f>
        <v>6.23</v>
      </c>
    </row>
    <row r="654" spans="2:5">
      <c r="B654" s="52">
        <v>35031</v>
      </c>
      <c r="C654">
        <f>VLOOKUP($B654,'Bloomberg Dow Jones Indices'!$G$6:$J$6000,2,FALSE)</f>
        <v>5.0170000000000003</v>
      </c>
      <c r="D654">
        <f>VLOOKUP(B654,'Bloomberg Dow Jones Indices'!$I$6:$J$6000,2,0)</f>
        <v>1.9576</v>
      </c>
      <c r="E654">
        <f>IF(VLOOKUP($B654,'30 Year Treasuries Daily'!$A$7:$B$10118,2,FALSE)="ND",NA(),VLOOKUP($B654,'30 Year Treasuries Daily'!$A$7:$B$10118,2,FALSE))</f>
        <v>6.24</v>
      </c>
    </row>
    <row r="655" spans="2:5">
      <c r="B655" s="52">
        <v>35032</v>
      </c>
      <c r="C655">
        <f>VLOOKUP($B655,'Bloomberg Dow Jones Indices'!$G$6:$J$6000,2,FALSE)</f>
        <v>5.1832000000000003</v>
      </c>
      <c r="D655">
        <f>VLOOKUP(B655,'Bloomberg Dow Jones Indices'!$I$6:$J$6000,2,0)</f>
        <v>1.9969999999999999</v>
      </c>
      <c r="E655">
        <f>IF(VLOOKUP($B655,'30 Year Treasuries Daily'!$A$7:$B$10118,2,FALSE)="ND",NA(),VLOOKUP($B655,'30 Year Treasuries Daily'!$A$7:$B$10118,2,FALSE))</f>
        <v>6.22</v>
      </c>
    </row>
    <row r="656" spans="2:5">
      <c r="B656" s="52">
        <v>35033</v>
      </c>
      <c r="C656" t="e">
        <f>VLOOKUP($B656,'Bloomberg Dow Jones Indices'!$G$6:$J$6000,2,FALSE)</f>
        <v>#N/A</v>
      </c>
      <c r="D656">
        <f>VLOOKUP(B656,'Bloomberg Dow Jones Indices'!$I$6:$J$6000,2,0)</f>
        <v>2.0091999999999999</v>
      </c>
      <c r="E656">
        <f>IF(VLOOKUP($B656,'30 Year Treasuries Daily'!$A$7:$B$10118,2,FALSE)="ND",NA(),VLOOKUP($B656,'30 Year Treasuries Daily'!$A$7:$B$10118,2,FALSE))</f>
        <v>6.14</v>
      </c>
    </row>
    <row r="657" spans="2:5">
      <c r="B657" s="52">
        <v>35034</v>
      </c>
      <c r="C657">
        <f>VLOOKUP($B657,'Bloomberg Dow Jones Indices'!$G$6:$J$6000,2,FALSE)</f>
        <v>4.9507000000000003</v>
      </c>
      <c r="D657">
        <f>VLOOKUP(B657,'Bloomberg Dow Jones Indices'!$I$6:$J$6000,2,0)</f>
        <v>2.0034000000000001</v>
      </c>
      <c r="E657">
        <f>IF(VLOOKUP($B657,'30 Year Treasuries Daily'!$A$7:$B$10118,2,FALSE)="ND",NA(),VLOOKUP($B657,'30 Year Treasuries Daily'!$A$7:$B$10118,2,FALSE))</f>
        <v>6.1</v>
      </c>
    </row>
    <row r="658" spans="2:5">
      <c r="B658" s="52">
        <v>35037</v>
      </c>
      <c r="C658">
        <f>VLOOKUP($B658,'Bloomberg Dow Jones Indices'!$G$6:$J$6000,2,FALSE)</f>
        <v>4.9056999999999995</v>
      </c>
      <c r="D658">
        <f>VLOOKUP(B658,'Bloomberg Dow Jones Indices'!$I$6:$J$6000,2,0)</f>
        <v>1.9683999999999999</v>
      </c>
      <c r="E658">
        <f>IF(VLOOKUP($B658,'30 Year Treasuries Daily'!$A$7:$B$10118,2,FALSE)="ND",NA(),VLOOKUP($B658,'30 Year Treasuries Daily'!$A$7:$B$10118,2,FALSE))</f>
        <v>6.01</v>
      </c>
    </row>
    <row r="659" spans="2:5">
      <c r="B659" s="52">
        <v>35038</v>
      </c>
      <c r="C659">
        <f>VLOOKUP($B659,'Bloomberg Dow Jones Indices'!$G$6:$J$6000,2,FALSE)</f>
        <v>5.0685000000000002</v>
      </c>
      <c r="D659">
        <f>VLOOKUP(B659,'Bloomberg Dow Jones Indices'!$I$6:$J$6000,2,0)</f>
        <v>1.954</v>
      </c>
      <c r="E659">
        <f>IF(VLOOKUP($B659,'30 Year Treasuries Daily'!$A$7:$B$10118,2,FALSE)="ND",NA(),VLOOKUP($B659,'30 Year Treasuries Daily'!$A$7:$B$10118,2,FALSE))</f>
        <v>6.04</v>
      </c>
    </row>
    <row r="660" spans="2:5">
      <c r="B660" s="52">
        <v>35039</v>
      </c>
      <c r="C660">
        <f>VLOOKUP($B660,'Bloomberg Dow Jones Indices'!$G$6:$J$6000,2,FALSE)</f>
        <v>5.0457999999999998</v>
      </c>
      <c r="D660">
        <f>VLOOKUP(B660,'Bloomberg Dow Jones Indices'!$I$6:$J$6000,2,0)</f>
        <v>1.9632000000000001</v>
      </c>
      <c r="E660">
        <f>IF(VLOOKUP($B660,'30 Year Treasuries Daily'!$A$7:$B$10118,2,FALSE)="ND",NA(),VLOOKUP($B660,'30 Year Treasuries Daily'!$A$7:$B$10118,2,FALSE))</f>
        <v>6.03</v>
      </c>
    </row>
    <row r="661" spans="2:5">
      <c r="B661" s="52">
        <v>35040</v>
      </c>
      <c r="C661">
        <f>VLOOKUP($B661,'Bloomberg Dow Jones Indices'!$G$6:$J$6000,2,FALSE)</f>
        <v>5.1097999999999999</v>
      </c>
      <c r="D661">
        <f>VLOOKUP(B661,'Bloomberg Dow Jones Indices'!$I$6:$J$6000,2,0)</f>
        <v>1.9782999999999999</v>
      </c>
      <c r="E661">
        <f>IF(VLOOKUP($B661,'30 Year Treasuries Daily'!$A$7:$B$10118,2,FALSE)="ND",NA(),VLOOKUP($B661,'30 Year Treasuries Daily'!$A$7:$B$10118,2,FALSE))</f>
        <v>6.07</v>
      </c>
    </row>
    <row r="662" spans="2:5">
      <c r="B662" s="52">
        <v>35041</v>
      </c>
      <c r="C662">
        <f>VLOOKUP($B662,'Bloomberg Dow Jones Indices'!$G$6:$J$6000,2,FALSE)</f>
        <v>5.1035000000000004</v>
      </c>
      <c r="D662">
        <f>VLOOKUP(B662,'Bloomberg Dow Jones Indices'!$I$6:$J$6000,2,0)</f>
        <v>1.9792999999999998</v>
      </c>
      <c r="E662">
        <f>IF(VLOOKUP($B662,'30 Year Treasuries Daily'!$A$7:$B$10118,2,FALSE)="ND",NA(),VLOOKUP($B662,'30 Year Treasuries Daily'!$A$7:$B$10118,2,FALSE))</f>
        <v>6.06</v>
      </c>
    </row>
    <row r="663" spans="2:5">
      <c r="B663" s="52">
        <v>35044</v>
      </c>
      <c r="C663">
        <f>VLOOKUP($B663,'Bloomberg Dow Jones Indices'!$G$6:$J$6000,2,FALSE)</f>
        <v>4.9515000000000002</v>
      </c>
      <c r="D663">
        <f>VLOOKUP(B663,'Bloomberg Dow Jones Indices'!$I$6:$J$6000,2,0)</f>
        <v>1.9424000000000001</v>
      </c>
      <c r="E663">
        <f>IF(VLOOKUP($B663,'30 Year Treasuries Daily'!$A$7:$B$10118,2,FALSE)="ND",NA(),VLOOKUP($B663,'30 Year Treasuries Daily'!$A$7:$B$10118,2,FALSE))</f>
        <v>6.04</v>
      </c>
    </row>
    <row r="664" spans="2:5">
      <c r="B664" s="52">
        <v>35045</v>
      </c>
      <c r="C664">
        <f>VLOOKUP($B664,'Bloomberg Dow Jones Indices'!$G$6:$J$6000,2,FALSE)</f>
        <v>4.9482999999999997</v>
      </c>
      <c r="D664">
        <f>VLOOKUP(B664,'Bloomberg Dow Jones Indices'!$I$6:$J$6000,2,0)</f>
        <v>1.946</v>
      </c>
      <c r="E664">
        <f>IF(VLOOKUP($B664,'30 Year Treasuries Daily'!$A$7:$B$10118,2,FALSE)="ND",NA(),VLOOKUP($B664,'30 Year Treasuries Daily'!$A$7:$B$10118,2,FALSE))</f>
        <v>6.05</v>
      </c>
    </row>
    <row r="665" spans="2:5">
      <c r="B665" s="52">
        <v>35046</v>
      </c>
      <c r="C665">
        <f>VLOOKUP($B665,'Bloomberg Dow Jones Indices'!$G$6:$J$6000,2,FALSE)</f>
        <v>5.0648</v>
      </c>
      <c r="D665">
        <f>VLOOKUP(B665,'Bloomberg Dow Jones Indices'!$I$6:$J$6000,2,0)</f>
        <v>1.9622000000000002</v>
      </c>
      <c r="E665">
        <f>IF(VLOOKUP($B665,'30 Year Treasuries Daily'!$A$7:$B$10118,2,FALSE)="ND",NA(),VLOOKUP($B665,'30 Year Treasuries Daily'!$A$7:$B$10118,2,FALSE))</f>
        <v>6.07</v>
      </c>
    </row>
    <row r="666" spans="2:5">
      <c r="B666" s="52">
        <v>35047</v>
      </c>
      <c r="C666">
        <f>VLOOKUP($B666,'Bloomberg Dow Jones Indices'!$G$6:$J$6000,2,FALSE)</f>
        <v>5.0472000000000001</v>
      </c>
      <c r="D666">
        <f>VLOOKUP(B666,'Bloomberg Dow Jones Indices'!$I$6:$J$6000,2,0)</f>
        <v>1.9752000000000001</v>
      </c>
      <c r="E666">
        <f>IF(VLOOKUP($B666,'30 Year Treasuries Daily'!$A$7:$B$10118,2,FALSE)="ND",NA(),VLOOKUP($B666,'30 Year Treasuries Daily'!$A$7:$B$10118,2,FALSE))</f>
        <v>6.08</v>
      </c>
    </row>
    <row r="667" spans="2:5">
      <c r="B667" s="52">
        <v>35048</v>
      </c>
      <c r="C667">
        <f>VLOOKUP($B667,'Bloomberg Dow Jones Indices'!$G$6:$J$6000,2,FALSE)</f>
        <v>5.0265000000000004</v>
      </c>
      <c r="D667">
        <f>VLOOKUP(B667,'Bloomberg Dow Jones Indices'!$I$6:$J$6000,2,0)</f>
        <v>1.9737</v>
      </c>
      <c r="E667">
        <f>IF(VLOOKUP($B667,'30 Year Treasuries Daily'!$A$7:$B$10118,2,FALSE)="ND",NA(),VLOOKUP($B667,'30 Year Treasuries Daily'!$A$7:$B$10118,2,FALSE))</f>
        <v>6.09</v>
      </c>
    </row>
    <row r="668" spans="2:5">
      <c r="B668" s="52">
        <v>35051</v>
      </c>
      <c r="C668">
        <f>VLOOKUP($B668,'Bloomberg Dow Jones Indices'!$G$6:$J$6000,2,FALSE)</f>
        <v>5.0201000000000002</v>
      </c>
      <c r="D668">
        <f>VLOOKUP(B668,'Bloomberg Dow Jones Indices'!$I$6:$J$6000,2,0)</f>
        <v>2.0179999999999998</v>
      </c>
      <c r="E668">
        <f>IF(VLOOKUP($B668,'30 Year Treasuries Daily'!$A$7:$B$10118,2,FALSE)="ND",NA(),VLOOKUP($B668,'30 Year Treasuries Daily'!$A$7:$B$10118,2,FALSE))</f>
        <v>6.2</v>
      </c>
    </row>
    <row r="669" spans="2:5">
      <c r="B669" s="52">
        <v>35052</v>
      </c>
      <c r="C669">
        <f>VLOOKUP($B669,'Bloomberg Dow Jones Indices'!$G$6:$J$6000,2,FALSE)</f>
        <v>4.9950000000000001</v>
      </c>
      <c r="D669">
        <f>VLOOKUP(B669,'Bloomberg Dow Jones Indices'!$I$6:$J$6000,2,0)</f>
        <v>2.0043000000000002</v>
      </c>
      <c r="E669">
        <f>IF(VLOOKUP($B669,'30 Year Treasuries Daily'!$A$7:$B$10118,2,FALSE)="ND",NA(),VLOOKUP($B669,'30 Year Treasuries Daily'!$A$7:$B$10118,2,FALSE))</f>
        <v>6.14</v>
      </c>
    </row>
    <row r="670" spans="2:5">
      <c r="B670" s="52">
        <v>35053</v>
      </c>
      <c r="C670">
        <f>VLOOKUP($B670,'Bloomberg Dow Jones Indices'!$G$6:$J$6000,2,FALSE)</f>
        <v>5.0312000000000001</v>
      </c>
      <c r="D670">
        <f>VLOOKUP(B670,'Bloomberg Dow Jones Indices'!$I$6:$J$6000,2,0)</f>
        <v>1.9508000000000001</v>
      </c>
      <c r="E670">
        <f>IF(VLOOKUP($B670,'30 Year Treasuries Daily'!$A$7:$B$10118,2,FALSE)="ND",NA(),VLOOKUP($B670,'30 Year Treasuries Daily'!$A$7:$B$10118,2,FALSE))</f>
        <v>6.11</v>
      </c>
    </row>
    <row r="671" spans="2:5">
      <c r="B671" s="52">
        <v>35054</v>
      </c>
      <c r="C671">
        <f>VLOOKUP($B671,'Bloomberg Dow Jones Indices'!$G$6:$J$6000,2,FALSE)</f>
        <v>4.9950000000000001</v>
      </c>
      <c r="D671">
        <f>VLOOKUP(B671,'Bloomberg Dow Jones Indices'!$I$6:$J$6000,2,0)</f>
        <v>2.0154000000000001</v>
      </c>
      <c r="E671">
        <f>IF(VLOOKUP($B671,'30 Year Treasuries Daily'!$A$7:$B$10118,2,FALSE)="ND",NA(),VLOOKUP($B671,'30 Year Treasuries Daily'!$A$7:$B$10118,2,FALSE))</f>
        <v>6.11</v>
      </c>
    </row>
    <row r="672" spans="2:5">
      <c r="B672" s="52">
        <v>35055</v>
      </c>
      <c r="C672">
        <f>VLOOKUP($B672,'Bloomberg Dow Jones Indices'!$G$6:$J$6000,2,FALSE)</f>
        <v>4.9934000000000003</v>
      </c>
      <c r="D672">
        <f>VLOOKUP(B672,'Bloomberg Dow Jones Indices'!$I$6:$J$6000,2,0)</f>
        <v>2.0148999999999999</v>
      </c>
      <c r="E672">
        <f>IF(VLOOKUP($B672,'30 Year Treasuries Daily'!$A$7:$B$10118,2,FALSE)="ND",NA(),VLOOKUP($B672,'30 Year Treasuries Daily'!$A$7:$B$10118,2,FALSE))</f>
        <v>6.06</v>
      </c>
    </row>
    <row r="673" spans="2:5">
      <c r="B673" s="52">
        <v>35059</v>
      </c>
      <c r="C673">
        <f>VLOOKUP($B673,'Bloomberg Dow Jones Indices'!$G$6:$J$6000,2,FALSE)</f>
        <v>4.9824999999999999</v>
      </c>
      <c r="D673">
        <f>VLOOKUP(B673,'Bloomberg Dow Jones Indices'!$I$6:$J$6000,2,0)</f>
        <v>1.8965000000000001</v>
      </c>
      <c r="E673">
        <f>IF(VLOOKUP($B673,'30 Year Treasuries Daily'!$A$7:$B$10118,2,FALSE)="ND",NA(),VLOOKUP($B673,'30 Year Treasuries Daily'!$A$7:$B$10118,2,FALSE))</f>
        <v>6.04</v>
      </c>
    </row>
    <row r="674" spans="2:5">
      <c r="B674" s="52">
        <v>35060</v>
      </c>
      <c r="C674">
        <f>VLOOKUP($B674,'Bloomberg Dow Jones Indices'!$G$6:$J$6000,2,FALSE)</f>
        <v>4.984</v>
      </c>
      <c r="D674">
        <f>VLOOKUP(B674,'Bloomberg Dow Jones Indices'!$I$6:$J$6000,2,0)</f>
        <v>2.0125000000000002</v>
      </c>
      <c r="E674">
        <f>IF(VLOOKUP($B674,'30 Year Treasuries Daily'!$A$7:$B$10118,2,FALSE)="ND",NA(),VLOOKUP($B674,'30 Year Treasuries Daily'!$A$7:$B$10118,2,FALSE))</f>
        <v>6.01</v>
      </c>
    </row>
    <row r="675" spans="2:5">
      <c r="B675" s="52">
        <v>35061</v>
      </c>
      <c r="C675">
        <f>VLOOKUP($B675,'Bloomberg Dow Jones Indices'!$G$6:$J$6000,2,FALSE)</f>
        <v>4.9684999999999997</v>
      </c>
      <c r="D675">
        <f>VLOOKUP(B675,'Bloomberg Dow Jones Indices'!$I$6:$J$6000,2,0)</f>
        <v>2.0165000000000002</v>
      </c>
      <c r="E675">
        <f>IF(VLOOKUP($B675,'30 Year Treasuries Daily'!$A$7:$B$10118,2,FALSE)="ND",NA(),VLOOKUP($B675,'30 Year Treasuries Daily'!$A$7:$B$10118,2,FALSE))</f>
        <v>5.98</v>
      </c>
    </row>
    <row r="676" spans="2:5">
      <c r="B676" s="52">
        <v>35062</v>
      </c>
      <c r="C676">
        <f>VLOOKUP($B676,'Bloomberg Dow Jones Indices'!$G$6:$J$6000,2,FALSE)</f>
        <v>4.8859000000000004</v>
      </c>
      <c r="D676">
        <f>VLOOKUP(B676,'Bloomberg Dow Jones Indices'!$I$6:$J$6000,2,0)</f>
        <v>2.0110000000000001</v>
      </c>
      <c r="E676">
        <f>IF(VLOOKUP($B676,'30 Year Treasuries Daily'!$A$7:$B$10118,2,FALSE)="ND",NA(),VLOOKUP($B676,'30 Year Treasuries Daily'!$A$7:$B$10118,2,FALSE))</f>
        <v>5.96</v>
      </c>
    </row>
    <row r="677" spans="2:5">
      <c r="B677" s="52">
        <v>35066</v>
      </c>
      <c r="C677">
        <f>VLOOKUP($B677,'Bloomberg Dow Jones Indices'!$G$6:$J$6000,2,FALSE)</f>
        <v>4.8422000000000001</v>
      </c>
      <c r="D677">
        <f>VLOOKUP(B677,'Bloomberg Dow Jones Indices'!$I$6:$J$6000,2,0)</f>
        <v>1.9803999999999999</v>
      </c>
      <c r="E677">
        <f>IF(VLOOKUP($B677,'30 Year Treasuries Daily'!$A$7:$B$10118,2,FALSE)="ND",NA(),VLOOKUP($B677,'30 Year Treasuries Daily'!$A$7:$B$10118,2,FALSE))</f>
        <v>5.97</v>
      </c>
    </row>
    <row r="678" spans="2:5">
      <c r="B678" s="52">
        <v>35067</v>
      </c>
      <c r="C678">
        <f>VLOOKUP($B678,'Bloomberg Dow Jones Indices'!$G$6:$J$6000,2,FALSE)</f>
        <v>4.8879999999999999</v>
      </c>
      <c r="D678">
        <f>VLOOKUP(B678,'Bloomberg Dow Jones Indices'!$I$6:$J$6000,2,0)</f>
        <v>1.9788999999999999</v>
      </c>
      <c r="E678">
        <f>IF(VLOOKUP($B678,'30 Year Treasuries Daily'!$A$7:$B$10118,2,FALSE)="ND",NA(),VLOOKUP($B678,'30 Year Treasuries Daily'!$A$7:$B$10118,2,FALSE))</f>
        <v>5.96</v>
      </c>
    </row>
    <row r="679" spans="2:5">
      <c r="B679" s="52">
        <v>35068</v>
      </c>
      <c r="C679">
        <f>VLOOKUP($B679,'Bloomberg Dow Jones Indices'!$G$6:$J$6000,2,FALSE)</f>
        <v>4.9030000000000005</v>
      </c>
      <c r="D679">
        <f>VLOOKUP(B679,'Bloomberg Dow Jones Indices'!$I$6:$J$6000,2,0)</f>
        <v>1.9676</v>
      </c>
      <c r="E679">
        <f>IF(VLOOKUP($B679,'30 Year Treasuries Daily'!$A$7:$B$10118,2,FALSE)="ND",NA(),VLOOKUP($B679,'30 Year Treasuries Daily'!$A$7:$B$10118,2,FALSE))</f>
        <v>6.03</v>
      </c>
    </row>
    <row r="680" spans="2:5">
      <c r="B680" s="52">
        <v>35069</v>
      </c>
      <c r="C680">
        <f>VLOOKUP($B680,'Bloomberg Dow Jones Indices'!$G$6:$J$6000,2,FALSE)</f>
        <v>4.8804999999999996</v>
      </c>
      <c r="D680">
        <f>VLOOKUP(B680,'Bloomberg Dow Jones Indices'!$I$6:$J$6000,2,0)</f>
        <v>1.9647999999999999</v>
      </c>
      <c r="E680">
        <f>IF(VLOOKUP($B680,'30 Year Treasuries Daily'!$A$7:$B$10118,2,FALSE)="ND",NA(),VLOOKUP($B680,'30 Year Treasuries Daily'!$A$7:$B$10118,2,FALSE))</f>
        <v>6.05</v>
      </c>
    </row>
    <row r="681" spans="2:5">
      <c r="B681" s="52">
        <v>35072</v>
      </c>
      <c r="C681">
        <f>VLOOKUP($B681,'Bloomberg Dow Jones Indices'!$G$6:$J$6000,2,FALSE)</f>
        <v>4.8804999999999996</v>
      </c>
      <c r="D681">
        <f>VLOOKUP(B681,'Bloomberg Dow Jones Indices'!$I$6:$J$6000,2,0)</f>
        <v>1.9782999999999999</v>
      </c>
      <c r="E681">
        <f>IF(VLOOKUP($B681,'30 Year Treasuries Daily'!$A$7:$B$10118,2,FALSE)="ND",NA(),VLOOKUP($B681,'30 Year Treasuries Daily'!$A$7:$B$10118,2,FALSE))</f>
        <v>6.04</v>
      </c>
    </row>
    <row r="682" spans="2:5">
      <c r="B682" s="52">
        <v>35073</v>
      </c>
      <c r="C682">
        <f>VLOOKUP($B682,'Bloomberg Dow Jones Indices'!$G$6:$J$6000,2,FALSE)</f>
        <v>4.8955000000000002</v>
      </c>
      <c r="D682">
        <f>VLOOKUP(B682,'Bloomberg Dow Jones Indices'!$I$6:$J$6000,2,0)</f>
        <v>2.0044</v>
      </c>
      <c r="E682">
        <f>IF(VLOOKUP($B682,'30 Year Treasuries Daily'!$A$7:$B$10118,2,FALSE)="ND",NA(),VLOOKUP($B682,'30 Year Treasuries Daily'!$A$7:$B$10118,2,FALSE))</f>
        <v>6.06</v>
      </c>
    </row>
    <row r="683" spans="2:5">
      <c r="B683" s="52">
        <v>35074</v>
      </c>
      <c r="C683">
        <f>VLOOKUP($B683,'Bloomberg Dow Jones Indices'!$G$6:$J$6000,2,FALSE)</f>
        <v>4.9394999999999998</v>
      </c>
      <c r="D683">
        <f>VLOOKUP(B683,'Bloomberg Dow Jones Indices'!$I$6:$J$6000,2,0)</f>
        <v>2.0430999999999999</v>
      </c>
      <c r="E683">
        <f>IF(VLOOKUP($B683,'30 Year Treasuries Daily'!$A$7:$B$10118,2,FALSE)="ND",NA(),VLOOKUP($B683,'30 Year Treasuries Daily'!$A$7:$B$10118,2,FALSE))</f>
        <v>6.16</v>
      </c>
    </row>
    <row r="684" spans="2:5">
      <c r="B684" s="52">
        <v>35075</v>
      </c>
      <c r="C684">
        <f>VLOOKUP($B684,'Bloomberg Dow Jones Indices'!$G$6:$J$6000,2,FALSE)</f>
        <v>4.9226999999999999</v>
      </c>
      <c r="D684">
        <f>VLOOKUP(B684,'Bloomberg Dow Jones Indices'!$I$6:$J$6000,2,0)</f>
        <v>2.0301</v>
      </c>
      <c r="E684">
        <f>IF(VLOOKUP($B684,'30 Year Treasuries Daily'!$A$7:$B$10118,2,FALSE)="ND",NA(),VLOOKUP($B684,'30 Year Treasuries Daily'!$A$7:$B$10118,2,FALSE))</f>
        <v>6.16</v>
      </c>
    </row>
    <row r="685" spans="2:5">
      <c r="B685" s="52">
        <v>35076</v>
      </c>
      <c r="C685">
        <f>VLOOKUP($B685,'Bloomberg Dow Jones Indices'!$G$6:$J$6000,2,FALSE)</f>
        <v>4.9333999999999998</v>
      </c>
      <c r="D685">
        <f>VLOOKUP(B685,'Bloomberg Dow Jones Indices'!$I$6:$J$6000,2,0)</f>
        <v>2.0316999999999998</v>
      </c>
      <c r="E685">
        <f>IF(VLOOKUP($B685,'30 Year Treasuries Daily'!$A$7:$B$10118,2,FALSE)="ND",NA(),VLOOKUP($B685,'30 Year Treasuries Daily'!$A$7:$B$10118,2,FALSE))</f>
        <v>6.16</v>
      </c>
    </row>
    <row r="686" spans="2:5">
      <c r="B686" s="52">
        <v>35079</v>
      </c>
      <c r="C686">
        <f>VLOOKUP($B686,'Bloomberg Dow Jones Indices'!$G$6:$J$6000,2,FALSE)</f>
        <v>4.9348999999999998</v>
      </c>
      <c r="D686">
        <f>VLOOKUP(B686,'Bloomberg Dow Jones Indices'!$I$6:$J$6000,2,0)</f>
        <v>2.0238999999999998</v>
      </c>
      <c r="E686" t="e">
        <f>IF(VLOOKUP($B686,'30 Year Treasuries Daily'!$A$7:$B$10118,2,FALSE)="ND",NA(),VLOOKUP($B686,'30 Year Treasuries Daily'!$A$7:$B$10118,2,FALSE))</f>
        <v>#N/A</v>
      </c>
    </row>
    <row r="687" spans="2:5">
      <c r="B687" s="52">
        <v>35080</v>
      </c>
      <c r="C687">
        <f>VLOOKUP($B687,'Bloomberg Dow Jones Indices'!$G$6:$J$6000,2,FALSE)</f>
        <v>4.8597000000000001</v>
      </c>
      <c r="D687">
        <f>VLOOKUP(B687,'Bloomberg Dow Jones Indices'!$I$6:$J$6000,2,0)</f>
        <v>2.0062000000000002</v>
      </c>
      <c r="E687">
        <f>IF(VLOOKUP($B687,'30 Year Treasuries Daily'!$A$7:$B$10118,2,FALSE)="ND",NA(),VLOOKUP($B687,'30 Year Treasuries Daily'!$A$7:$B$10118,2,FALSE))</f>
        <v>6.09</v>
      </c>
    </row>
    <row r="688" spans="2:5">
      <c r="B688" s="52">
        <v>35081</v>
      </c>
      <c r="C688">
        <f>VLOOKUP($B688,'Bloomberg Dow Jones Indices'!$G$6:$J$6000,2,FALSE)</f>
        <v>4.87</v>
      </c>
      <c r="D688">
        <f>VLOOKUP(B688,'Bloomberg Dow Jones Indices'!$I$6:$J$6000,2,0)</f>
        <v>2.0245000000000002</v>
      </c>
      <c r="E688">
        <f>IF(VLOOKUP($B688,'30 Year Treasuries Daily'!$A$7:$B$10118,2,FALSE)="ND",NA(),VLOOKUP($B688,'30 Year Treasuries Daily'!$A$7:$B$10118,2,FALSE))</f>
        <v>6</v>
      </c>
    </row>
    <row r="689" spans="2:5">
      <c r="B689" s="52">
        <v>35082</v>
      </c>
      <c r="C689">
        <f>VLOOKUP($B689,'Bloomberg Dow Jones Indices'!$G$6:$J$6000,2,FALSE)</f>
        <v>4.8760000000000003</v>
      </c>
      <c r="D689">
        <f>VLOOKUP(B689,'Bloomberg Dow Jones Indices'!$I$6:$J$6000,2,0)</f>
        <v>2.0103</v>
      </c>
      <c r="E689">
        <f>IF(VLOOKUP($B689,'30 Year Treasuries Daily'!$A$7:$B$10118,2,FALSE)="ND",NA(),VLOOKUP($B689,'30 Year Treasuries Daily'!$A$7:$B$10118,2,FALSE))</f>
        <v>5.98</v>
      </c>
    </row>
    <row r="690" spans="2:5">
      <c r="B690" s="52">
        <v>35083</v>
      </c>
      <c r="C690">
        <f>VLOOKUP($B690,'Bloomberg Dow Jones Indices'!$G$6:$J$6000,2,FALSE)</f>
        <v>4.8626000000000005</v>
      </c>
      <c r="D690">
        <f>VLOOKUP(B690,'Bloomberg Dow Jones Indices'!$I$6:$J$6000,2,0)</f>
        <v>1.9868999999999999</v>
      </c>
      <c r="E690">
        <f>IF(VLOOKUP($B690,'30 Year Treasuries Daily'!$A$7:$B$10118,2,FALSE)="ND",NA(),VLOOKUP($B690,'30 Year Treasuries Daily'!$A$7:$B$10118,2,FALSE))</f>
        <v>5.97</v>
      </c>
    </row>
    <row r="691" spans="2:5">
      <c r="B691" s="52">
        <v>35086</v>
      </c>
      <c r="C691">
        <f>VLOOKUP($B691,'Bloomberg Dow Jones Indices'!$G$6:$J$6000,2,FALSE)</f>
        <v>4.8760000000000003</v>
      </c>
      <c r="D691">
        <f>VLOOKUP(B691,'Bloomberg Dow Jones Indices'!$I$6:$J$6000,2,0)</f>
        <v>1.9737</v>
      </c>
      <c r="E691">
        <f>IF(VLOOKUP($B691,'30 Year Treasuries Daily'!$A$7:$B$10118,2,FALSE)="ND",NA(),VLOOKUP($B691,'30 Year Treasuries Daily'!$A$7:$B$10118,2,FALSE))</f>
        <v>6.04</v>
      </c>
    </row>
    <row r="692" spans="2:5">
      <c r="B692" s="52">
        <v>35087</v>
      </c>
      <c r="C692">
        <f>VLOOKUP($B692,'Bloomberg Dow Jones Indices'!$G$6:$J$6000,2,FALSE)</f>
        <v>4.8819999999999997</v>
      </c>
      <c r="D692">
        <f>VLOOKUP(B692,'Bloomberg Dow Jones Indices'!$I$6:$J$6000,2,0)</f>
        <v>1.984</v>
      </c>
      <c r="E692">
        <f>IF(VLOOKUP($B692,'30 Year Treasuries Daily'!$A$7:$B$10118,2,FALSE)="ND",NA(),VLOOKUP($B692,'30 Year Treasuries Daily'!$A$7:$B$10118,2,FALSE))</f>
        <v>6.09</v>
      </c>
    </row>
    <row r="693" spans="2:5">
      <c r="B693" s="52">
        <v>35088</v>
      </c>
      <c r="C693">
        <f>VLOOKUP($B693,'Bloomberg Dow Jones Indices'!$G$6:$J$6000,2,FALSE)</f>
        <v>4.8552</v>
      </c>
      <c r="D693">
        <f>VLOOKUP(B693,'Bloomberg Dow Jones Indices'!$I$6:$J$6000,2,0)</f>
        <v>1.9647999999999999</v>
      </c>
      <c r="E693">
        <f>IF(VLOOKUP($B693,'30 Year Treasuries Daily'!$A$7:$B$10118,2,FALSE)="ND",NA(),VLOOKUP($B693,'30 Year Treasuries Daily'!$A$7:$B$10118,2,FALSE))</f>
        <v>6.02</v>
      </c>
    </row>
    <row r="694" spans="2:5">
      <c r="B694" s="52">
        <v>35089</v>
      </c>
      <c r="C694">
        <f>VLOOKUP($B694,'Bloomberg Dow Jones Indices'!$G$6:$J$6000,2,FALSE)</f>
        <v>4.8266</v>
      </c>
      <c r="D694">
        <f>VLOOKUP(B694,'Bloomberg Dow Jones Indices'!$I$6:$J$6000,2,0)</f>
        <v>1.9746000000000001</v>
      </c>
      <c r="E694">
        <f>IF(VLOOKUP($B694,'30 Year Treasuries Daily'!$A$7:$B$10118,2,FALSE)="ND",NA(),VLOOKUP($B694,'30 Year Treasuries Daily'!$A$7:$B$10118,2,FALSE))</f>
        <v>6.11</v>
      </c>
    </row>
    <row r="695" spans="2:5">
      <c r="B695" s="52">
        <v>35090</v>
      </c>
      <c r="C695">
        <f>VLOOKUP($B695,'Bloomberg Dow Jones Indices'!$G$6:$J$6000,2,FALSE)</f>
        <v>4.8192000000000004</v>
      </c>
      <c r="D695">
        <f>VLOOKUP(B695,'Bloomberg Dow Jones Indices'!$I$6:$J$6000,2,0)</f>
        <v>1.9537</v>
      </c>
      <c r="E695">
        <f>IF(VLOOKUP($B695,'30 Year Treasuries Daily'!$A$7:$B$10118,2,FALSE)="ND",NA(),VLOOKUP($B695,'30 Year Treasuries Daily'!$A$7:$B$10118,2,FALSE))</f>
        <v>6.04</v>
      </c>
    </row>
    <row r="696" spans="2:5">
      <c r="B696" s="52">
        <v>35093</v>
      </c>
      <c r="C696">
        <f>VLOOKUP($B696,'Bloomberg Dow Jones Indices'!$G$6:$J$6000,2,FALSE)</f>
        <v>4.8663999999999996</v>
      </c>
      <c r="D696">
        <f>VLOOKUP(B696,'Bloomberg Dow Jones Indices'!$I$6:$J$6000,2,0)</f>
        <v>1.9415</v>
      </c>
      <c r="E696">
        <f>IF(VLOOKUP($B696,'30 Year Treasuries Daily'!$A$7:$B$10118,2,FALSE)="ND",NA(),VLOOKUP($B696,'30 Year Treasuries Daily'!$A$7:$B$10118,2,FALSE))</f>
        <v>6.09</v>
      </c>
    </row>
    <row r="697" spans="2:5">
      <c r="B697" s="52">
        <v>35094</v>
      </c>
      <c r="C697">
        <f>VLOOKUP($B697,'Bloomberg Dow Jones Indices'!$G$6:$J$6000,2,FALSE)</f>
        <v>4.8768000000000002</v>
      </c>
      <c r="D697">
        <f>VLOOKUP(B697,'Bloomberg Dow Jones Indices'!$I$6:$J$6000,2,0)</f>
        <v>1.9092</v>
      </c>
      <c r="E697">
        <f>IF(VLOOKUP($B697,'30 Year Treasuries Daily'!$A$7:$B$10118,2,FALSE)="ND",NA(),VLOOKUP($B697,'30 Year Treasuries Daily'!$A$7:$B$10118,2,FALSE))</f>
        <v>6.04</v>
      </c>
    </row>
    <row r="698" spans="2:5">
      <c r="B698" s="52">
        <v>35095</v>
      </c>
      <c r="C698">
        <f>VLOOKUP($B698,'Bloomberg Dow Jones Indices'!$G$6:$J$6000,2,FALSE)</f>
        <v>4.7605000000000004</v>
      </c>
      <c r="D698">
        <f>VLOOKUP(B698,'Bloomberg Dow Jones Indices'!$I$6:$J$6000,2,0)</f>
        <v>1.9088000000000001</v>
      </c>
      <c r="E698">
        <f>IF(VLOOKUP($B698,'30 Year Treasuries Daily'!$A$7:$B$10118,2,FALSE)="ND",NA(),VLOOKUP($B698,'30 Year Treasuries Daily'!$A$7:$B$10118,2,FALSE))</f>
        <v>6.03</v>
      </c>
    </row>
    <row r="699" spans="2:5">
      <c r="B699" s="52">
        <v>35096</v>
      </c>
      <c r="C699">
        <f>VLOOKUP($B699,'Bloomberg Dow Jones Indices'!$G$6:$J$6000,2,FALSE)</f>
        <v>4.8513999999999999</v>
      </c>
      <c r="D699">
        <f>VLOOKUP(B699,'Bloomberg Dow Jones Indices'!$I$6:$J$6000,2,0)</f>
        <v>1.9088000000000001</v>
      </c>
      <c r="E699">
        <f>IF(VLOOKUP($B699,'30 Year Treasuries Daily'!$A$7:$B$10118,2,FALSE)="ND",NA(),VLOOKUP($B699,'30 Year Treasuries Daily'!$A$7:$B$10118,2,FALSE))</f>
        <v>6.08</v>
      </c>
    </row>
    <row r="700" spans="2:5">
      <c r="B700" s="52">
        <v>35097</v>
      </c>
      <c r="C700">
        <f>VLOOKUP($B700,'Bloomberg Dow Jones Indices'!$G$6:$J$6000,2,FALSE)</f>
        <v>4.8809000000000005</v>
      </c>
      <c r="D700">
        <f>VLOOKUP(B700,'Bloomberg Dow Jones Indices'!$I$6:$J$6000,2,0)</f>
        <v>1.9199000000000002</v>
      </c>
      <c r="E700">
        <f>IF(VLOOKUP($B700,'30 Year Treasuries Daily'!$A$7:$B$10118,2,FALSE)="ND",NA(),VLOOKUP($B700,'30 Year Treasuries Daily'!$A$7:$B$10118,2,FALSE))</f>
        <v>6.15</v>
      </c>
    </row>
    <row r="701" spans="2:5">
      <c r="B701" s="52">
        <v>35100</v>
      </c>
      <c r="C701">
        <f>VLOOKUP($B701,'Bloomberg Dow Jones Indices'!$G$6:$J$6000,2,FALSE)</f>
        <v>4.8527000000000005</v>
      </c>
      <c r="D701">
        <f>VLOOKUP(B701,'Bloomberg Dow Jones Indices'!$I$6:$J$6000,2,0)</f>
        <v>1.9079000000000002</v>
      </c>
      <c r="E701">
        <f>IF(VLOOKUP($B701,'30 Year Treasuries Daily'!$A$7:$B$10118,2,FALSE)="ND",NA(),VLOOKUP($B701,'30 Year Treasuries Daily'!$A$7:$B$10118,2,FALSE))</f>
        <v>6.15</v>
      </c>
    </row>
    <row r="702" spans="2:5">
      <c r="B702" s="52">
        <v>35101</v>
      </c>
      <c r="C702">
        <f>VLOOKUP($B702,'Bloomberg Dow Jones Indices'!$G$6:$J$6000,2,FALSE)</f>
        <v>4.6845999999999997</v>
      </c>
      <c r="D702">
        <f>VLOOKUP(B702,'Bloomberg Dow Jones Indices'!$I$6:$J$6000,2,0)</f>
        <v>1.8557000000000001</v>
      </c>
      <c r="E702">
        <f>IF(VLOOKUP($B702,'30 Year Treasuries Daily'!$A$7:$B$10118,2,FALSE)="ND",NA(),VLOOKUP($B702,'30 Year Treasuries Daily'!$A$7:$B$10118,2,FALSE))</f>
        <v>6.14</v>
      </c>
    </row>
    <row r="703" spans="2:5">
      <c r="B703" s="52">
        <v>35102</v>
      </c>
      <c r="C703">
        <f>VLOOKUP($B703,'Bloomberg Dow Jones Indices'!$G$6:$J$6000,2,FALSE)</f>
        <v>4.6592000000000002</v>
      </c>
      <c r="D703">
        <f>VLOOKUP(B703,'Bloomberg Dow Jones Indices'!$I$6:$J$6000,2,0)</f>
        <v>1.8616000000000001</v>
      </c>
      <c r="E703">
        <f>IF(VLOOKUP($B703,'30 Year Treasuries Daily'!$A$7:$B$10118,2,FALSE)="ND",NA(),VLOOKUP($B703,'30 Year Treasuries Daily'!$A$7:$B$10118,2,FALSE))</f>
        <v>6.15</v>
      </c>
    </row>
    <row r="704" spans="2:5">
      <c r="B704" s="52">
        <v>35103</v>
      </c>
      <c r="C704">
        <f>VLOOKUP($B704,'Bloomberg Dow Jones Indices'!$G$6:$J$6000,2,FALSE)</f>
        <v>4.8090000000000002</v>
      </c>
      <c r="D704">
        <f>VLOOKUP(B704,'Bloomberg Dow Jones Indices'!$I$6:$J$6000,2,0)</f>
        <v>1.8559999999999999</v>
      </c>
      <c r="E704">
        <f>IF(VLOOKUP($B704,'30 Year Treasuries Daily'!$A$7:$B$10118,2,FALSE)="ND",NA(),VLOOKUP($B704,'30 Year Treasuries Daily'!$A$7:$B$10118,2,FALSE))</f>
        <v>6.09</v>
      </c>
    </row>
    <row r="705" spans="2:5">
      <c r="B705" s="52">
        <v>35104</v>
      </c>
      <c r="C705">
        <f>VLOOKUP($B705,'Bloomberg Dow Jones Indices'!$G$6:$J$6000,2,FALSE)</f>
        <v>4.6661999999999999</v>
      </c>
      <c r="D705">
        <f>VLOOKUP(B705,'Bloomberg Dow Jones Indices'!$I$6:$J$6000,2,0)</f>
        <v>1.8342000000000001</v>
      </c>
      <c r="E705">
        <f>IF(VLOOKUP($B705,'30 Year Treasuries Daily'!$A$7:$B$10118,2,FALSE)="ND",NA(),VLOOKUP($B705,'30 Year Treasuries Daily'!$A$7:$B$10118,2,FALSE))</f>
        <v>6.11</v>
      </c>
    </row>
    <row r="706" spans="2:5">
      <c r="B706" s="52">
        <v>35107</v>
      </c>
      <c r="C706">
        <f>VLOOKUP($B706,'Bloomberg Dow Jones Indices'!$G$6:$J$6000,2,FALSE)</f>
        <v>4.6840000000000002</v>
      </c>
      <c r="D706">
        <f>VLOOKUP(B706,'Bloomberg Dow Jones Indices'!$I$6:$J$6000,2,0)</f>
        <v>1.7972999999999999</v>
      </c>
      <c r="E706">
        <f>IF(VLOOKUP($B706,'30 Year Treasuries Daily'!$A$7:$B$10118,2,FALSE)="ND",NA(),VLOOKUP($B706,'30 Year Treasuries Daily'!$A$7:$B$10118,2,FALSE))</f>
        <v>6.05</v>
      </c>
    </row>
    <row r="707" spans="2:5">
      <c r="B707" s="52">
        <v>35108</v>
      </c>
      <c r="C707">
        <f>VLOOKUP($B707,'Bloomberg Dow Jones Indices'!$G$6:$J$6000,2,FALSE)</f>
        <v>4.6231999999999998</v>
      </c>
      <c r="D707">
        <f>VLOOKUP(B707,'Bloomberg Dow Jones Indices'!$I$6:$J$6000,2,0)</f>
        <v>1.8555000000000001</v>
      </c>
      <c r="E707">
        <f>IF(VLOOKUP($B707,'30 Year Treasuries Daily'!$A$7:$B$10118,2,FALSE)="ND",NA(),VLOOKUP($B707,'30 Year Treasuries Daily'!$A$7:$B$10118,2,FALSE))</f>
        <v>6.02</v>
      </c>
    </row>
    <row r="708" spans="2:5">
      <c r="B708" s="52">
        <v>35109</v>
      </c>
      <c r="C708">
        <f>VLOOKUP($B708,'Bloomberg Dow Jones Indices'!$G$6:$J$6000,2,FALSE)</f>
        <v>4.8431999999999995</v>
      </c>
      <c r="D708">
        <f>VLOOKUP(B708,'Bloomberg Dow Jones Indices'!$I$6:$J$6000,2,0)</f>
        <v>1.8540000000000001</v>
      </c>
      <c r="E708">
        <f>IF(VLOOKUP($B708,'30 Year Treasuries Daily'!$A$7:$B$10118,2,FALSE)="ND",NA(),VLOOKUP($B708,'30 Year Treasuries Daily'!$A$7:$B$10118,2,FALSE))</f>
        <v>6.07</v>
      </c>
    </row>
    <row r="709" spans="2:5">
      <c r="B709" s="52">
        <v>35110</v>
      </c>
      <c r="C709">
        <f>VLOOKUP($B709,'Bloomberg Dow Jones Indices'!$G$6:$J$6000,2,FALSE)</f>
        <v>4.7821999999999996</v>
      </c>
      <c r="D709">
        <f>VLOOKUP(B709,'Bloomberg Dow Jones Indices'!$I$6:$J$6000,2,0)</f>
        <v>1.8809</v>
      </c>
      <c r="E709">
        <f>IF(VLOOKUP($B709,'30 Year Treasuries Daily'!$A$7:$B$10118,2,FALSE)="ND",NA(),VLOOKUP($B709,'30 Year Treasuries Daily'!$A$7:$B$10118,2,FALSE))</f>
        <v>6.16</v>
      </c>
    </row>
    <row r="710" spans="2:5">
      <c r="B710" s="52">
        <v>35111</v>
      </c>
      <c r="C710">
        <f>VLOOKUP($B710,'Bloomberg Dow Jones Indices'!$G$6:$J$6000,2,FALSE)</f>
        <v>4.8719000000000001</v>
      </c>
      <c r="D710">
        <f>VLOOKUP(B710,'Bloomberg Dow Jones Indices'!$I$6:$J$6000,2,0)</f>
        <v>1.8973</v>
      </c>
      <c r="E710">
        <f>IF(VLOOKUP($B710,'30 Year Treasuries Daily'!$A$7:$B$10118,2,FALSE)="ND",NA(),VLOOKUP($B710,'30 Year Treasuries Daily'!$A$7:$B$10118,2,FALSE))</f>
        <v>6.23</v>
      </c>
    </row>
    <row r="711" spans="2:5">
      <c r="B711" s="52">
        <v>35115</v>
      </c>
      <c r="C711">
        <f>VLOOKUP($B711,'Bloomberg Dow Jones Indices'!$G$6:$J$6000,2,FALSE)</f>
        <v>4.9580000000000002</v>
      </c>
      <c r="D711">
        <f>VLOOKUP(B711,'Bloomberg Dow Jones Indices'!$I$6:$J$6000,2,0)</f>
        <v>1.8667</v>
      </c>
      <c r="E711">
        <f>IF(VLOOKUP($B711,'30 Year Treasuries Daily'!$A$7:$B$10118,2,FALSE)="ND",NA(),VLOOKUP($B711,'30 Year Treasuries Daily'!$A$7:$B$10118,2,FALSE))</f>
        <v>6.39</v>
      </c>
    </row>
    <row r="712" spans="2:5">
      <c r="B712" s="52">
        <v>35116</v>
      </c>
      <c r="C712">
        <f>VLOOKUP($B712,'Bloomberg Dow Jones Indices'!$G$6:$J$6000,2,FALSE)</f>
        <v>4.9472000000000005</v>
      </c>
      <c r="D712">
        <f>VLOOKUP(B712,'Bloomberg Dow Jones Indices'!$I$6:$J$6000,2,0)</f>
        <v>1.8971</v>
      </c>
      <c r="E712">
        <f>IF(VLOOKUP($B712,'30 Year Treasuries Daily'!$A$7:$B$10118,2,FALSE)="ND",NA(),VLOOKUP($B712,'30 Year Treasuries Daily'!$A$7:$B$10118,2,FALSE))</f>
        <v>6.39</v>
      </c>
    </row>
    <row r="713" spans="2:5">
      <c r="B713" s="52">
        <v>35117</v>
      </c>
      <c r="C713">
        <f>VLOOKUP($B713,'Bloomberg Dow Jones Indices'!$G$6:$J$6000,2,FALSE)</f>
        <v>4.8941999999999997</v>
      </c>
      <c r="D713">
        <f>VLOOKUP(B713,'Bloomberg Dow Jones Indices'!$I$6:$J$6000,2,0)</f>
        <v>1.8624000000000001</v>
      </c>
      <c r="E713">
        <f>IF(VLOOKUP($B713,'30 Year Treasuries Daily'!$A$7:$B$10118,2,FALSE)="ND",NA(),VLOOKUP($B713,'30 Year Treasuries Daily'!$A$7:$B$10118,2,FALSE))</f>
        <v>6.36</v>
      </c>
    </row>
    <row r="714" spans="2:5">
      <c r="B714" s="52">
        <v>35118</v>
      </c>
      <c r="C714">
        <f>VLOOKUP($B714,'Bloomberg Dow Jones Indices'!$G$6:$J$6000,2,FALSE)</f>
        <v>4.9549000000000003</v>
      </c>
      <c r="D714">
        <f>VLOOKUP(B714,'Bloomberg Dow Jones Indices'!$I$6:$J$6000,2,0)</f>
        <v>1.8197999999999999</v>
      </c>
      <c r="E714">
        <f>IF(VLOOKUP($B714,'30 Year Treasuries Daily'!$A$7:$B$10118,2,FALSE)="ND",NA(),VLOOKUP($B714,'30 Year Treasuries Daily'!$A$7:$B$10118,2,FALSE))</f>
        <v>6.42</v>
      </c>
    </row>
    <row r="715" spans="2:5">
      <c r="B715" s="52">
        <v>35121</v>
      </c>
      <c r="C715">
        <f>VLOOKUP($B715,'Bloomberg Dow Jones Indices'!$G$6:$J$6000,2,FALSE)</f>
        <v>4.8308999999999997</v>
      </c>
      <c r="D715">
        <f>VLOOKUP(B715,'Bloomberg Dow Jones Indices'!$I$6:$J$6000,2,0)</f>
        <v>1.8411999999999999</v>
      </c>
      <c r="E715">
        <f>IF(VLOOKUP($B715,'30 Year Treasuries Daily'!$A$7:$B$10118,2,FALSE)="ND",NA(),VLOOKUP($B715,'30 Year Treasuries Daily'!$A$7:$B$10118,2,FALSE))</f>
        <v>6.45</v>
      </c>
    </row>
    <row r="716" spans="2:5">
      <c r="B716" s="52">
        <v>35122</v>
      </c>
      <c r="C716">
        <f>VLOOKUP($B716,'Bloomberg Dow Jones Indices'!$G$6:$J$6000,2,FALSE)</f>
        <v>4.8242000000000003</v>
      </c>
      <c r="D716">
        <f>VLOOKUP(B716,'Bloomberg Dow Jones Indices'!$I$6:$J$6000,2,0)</f>
        <v>1.8494999999999999</v>
      </c>
      <c r="E716">
        <f>IF(VLOOKUP($B716,'30 Year Treasuries Daily'!$A$7:$B$10118,2,FALSE)="ND",NA(),VLOOKUP($B716,'30 Year Treasuries Daily'!$A$7:$B$10118,2,FALSE))</f>
        <v>6.47</v>
      </c>
    </row>
    <row r="717" spans="2:5">
      <c r="B717" s="52">
        <v>35123</v>
      </c>
      <c r="C717">
        <f>VLOOKUP($B717,'Bloomberg Dow Jones Indices'!$G$6:$J$6000,2,FALSE)</f>
        <v>5.0641999999999996</v>
      </c>
      <c r="D717">
        <f>VLOOKUP(B717,'Bloomberg Dow Jones Indices'!$I$6:$J$6000,2,0)</f>
        <v>1.9</v>
      </c>
      <c r="E717">
        <f>IF(VLOOKUP($B717,'30 Year Treasuries Daily'!$A$7:$B$10118,2,FALSE)="ND",NA(),VLOOKUP($B717,'30 Year Treasuries Daily'!$A$7:$B$10118,2,FALSE))</f>
        <v>6.48</v>
      </c>
    </row>
    <row r="718" spans="2:5">
      <c r="B718" s="52">
        <v>35124</v>
      </c>
      <c r="C718">
        <f>VLOOKUP($B718,'Bloomberg Dow Jones Indices'!$G$6:$J$6000,2,FALSE)</f>
        <v>5.1075999999999997</v>
      </c>
      <c r="D718">
        <f>VLOOKUP(B718,'Bloomberg Dow Jones Indices'!$I$6:$J$6000,2,0)</f>
        <v>1.9071</v>
      </c>
      <c r="E718">
        <f>IF(VLOOKUP($B718,'30 Year Treasuries Daily'!$A$7:$B$10118,2,FALSE)="ND",NA(),VLOOKUP($B718,'30 Year Treasuries Daily'!$A$7:$B$10118,2,FALSE))</f>
        <v>6.48</v>
      </c>
    </row>
    <row r="719" spans="2:5">
      <c r="B719" s="52">
        <v>35125</v>
      </c>
      <c r="C719">
        <f>VLOOKUP($B719,'Bloomberg Dow Jones Indices'!$G$6:$J$6000,2,FALSE)</f>
        <v>4.9180000000000001</v>
      </c>
      <c r="D719">
        <f>VLOOKUP(B719,'Bloomberg Dow Jones Indices'!$I$6:$J$6000,2,0)</f>
        <v>1.8835</v>
      </c>
      <c r="E719">
        <f>IF(VLOOKUP($B719,'30 Year Treasuries Daily'!$A$7:$B$10118,2,FALSE)="ND",NA(),VLOOKUP($B719,'30 Year Treasuries Daily'!$A$7:$B$10118,2,FALSE))</f>
        <v>6.38</v>
      </c>
    </row>
    <row r="720" spans="2:5">
      <c r="B720" s="52">
        <v>35128</v>
      </c>
      <c r="C720">
        <f>VLOOKUP($B720,'Bloomberg Dow Jones Indices'!$G$6:$J$6000,2,FALSE)</f>
        <v>4.7569999999999997</v>
      </c>
      <c r="D720">
        <f>VLOOKUP(B720,'Bloomberg Dow Jones Indices'!$I$6:$J$6000,2,0)</f>
        <v>1.8555999999999999</v>
      </c>
      <c r="E720">
        <f>IF(VLOOKUP($B720,'30 Year Treasuries Daily'!$A$7:$B$10118,2,FALSE)="ND",NA(),VLOOKUP($B720,'30 Year Treasuries Daily'!$A$7:$B$10118,2,FALSE))</f>
        <v>6.34</v>
      </c>
    </row>
    <row r="721" spans="2:5">
      <c r="B721" s="52">
        <v>35129</v>
      </c>
      <c r="C721">
        <f>VLOOKUP($B721,'Bloomberg Dow Jones Indices'!$G$6:$J$6000,2,FALSE)</f>
        <v>4.8413000000000004</v>
      </c>
      <c r="D721">
        <f>VLOOKUP(B721,'Bloomberg Dow Jones Indices'!$I$6:$J$6000,2,0)</f>
        <v>1.8416999999999999</v>
      </c>
      <c r="E721">
        <f>IF(VLOOKUP($B721,'30 Year Treasuries Daily'!$A$7:$B$10118,2,FALSE)="ND",NA(),VLOOKUP($B721,'30 Year Treasuries Daily'!$A$7:$B$10118,2,FALSE))</f>
        <v>6.39</v>
      </c>
    </row>
    <row r="722" spans="2:5">
      <c r="B722" s="52">
        <v>35130</v>
      </c>
      <c r="C722">
        <f>VLOOKUP($B722,'Bloomberg Dow Jones Indices'!$G$6:$J$6000,2,FALSE)</f>
        <v>5.0271999999999997</v>
      </c>
      <c r="D722">
        <f>VLOOKUP(B722,'Bloomberg Dow Jones Indices'!$I$6:$J$6000,2,0)</f>
        <v>1.8618000000000001</v>
      </c>
      <c r="E722">
        <f>IF(VLOOKUP($B722,'30 Year Treasuries Daily'!$A$7:$B$10118,2,FALSE)="ND",NA(),VLOOKUP($B722,'30 Year Treasuries Daily'!$A$7:$B$10118,2,FALSE))</f>
        <v>6.44</v>
      </c>
    </row>
    <row r="723" spans="2:5">
      <c r="B723" s="52">
        <v>35131</v>
      </c>
      <c r="C723">
        <f>VLOOKUP($B723,'Bloomberg Dow Jones Indices'!$G$6:$J$6000,2,FALSE)</f>
        <v>5.0098000000000003</v>
      </c>
      <c r="D723">
        <f>VLOOKUP(B723,'Bloomberg Dow Jones Indices'!$I$6:$J$6000,2,0)</f>
        <v>1.8578000000000001</v>
      </c>
      <c r="E723">
        <f>IF(VLOOKUP($B723,'30 Year Treasuries Daily'!$A$7:$B$10118,2,FALSE)="ND",NA(),VLOOKUP($B723,'30 Year Treasuries Daily'!$A$7:$B$10118,2,FALSE))</f>
        <v>6.46</v>
      </c>
    </row>
    <row r="724" spans="2:5">
      <c r="B724" s="52">
        <v>35132</v>
      </c>
      <c r="C724">
        <f>VLOOKUP($B724,'Bloomberg Dow Jones Indices'!$G$6:$J$6000,2,FALSE)</f>
        <v>5.1458000000000004</v>
      </c>
      <c r="D724">
        <f>VLOOKUP(B724,'Bloomberg Dow Jones Indices'!$I$6:$J$6000,2,0)</f>
        <v>1.9159999999999999</v>
      </c>
      <c r="E724">
        <f>IF(VLOOKUP($B724,'30 Year Treasuries Daily'!$A$7:$B$10118,2,FALSE)="ND",NA(),VLOOKUP($B724,'30 Year Treasuries Daily'!$A$7:$B$10118,2,FALSE))</f>
        <v>6.7</v>
      </c>
    </row>
    <row r="725" spans="2:5">
      <c r="B725" s="52">
        <v>35135</v>
      </c>
      <c r="C725">
        <f>VLOOKUP($B725,'Bloomberg Dow Jones Indices'!$G$6:$J$6000,2,FALSE)</f>
        <v>5.0273000000000003</v>
      </c>
      <c r="D725">
        <f>VLOOKUP(B725,'Bloomberg Dow Jones Indices'!$I$6:$J$6000,2,0)</f>
        <v>1.8435000000000001</v>
      </c>
      <c r="E725">
        <f>IF(VLOOKUP($B725,'30 Year Treasuries Daily'!$A$7:$B$10118,2,FALSE)="ND",NA(),VLOOKUP($B725,'30 Year Treasuries Daily'!$A$7:$B$10118,2,FALSE))</f>
        <v>6.63</v>
      </c>
    </row>
    <row r="726" spans="2:5">
      <c r="B726" s="52">
        <v>35136</v>
      </c>
      <c r="C726">
        <f>VLOOKUP($B726,'Bloomberg Dow Jones Indices'!$G$6:$J$6000,2,FALSE)</f>
        <v>5.0932000000000004</v>
      </c>
      <c r="D726">
        <f>VLOOKUP(B726,'Bloomberg Dow Jones Indices'!$I$6:$J$6000,2,0)</f>
        <v>1.8426</v>
      </c>
      <c r="E726">
        <f>IF(VLOOKUP($B726,'30 Year Treasuries Daily'!$A$7:$B$10118,2,FALSE)="ND",NA(),VLOOKUP($B726,'30 Year Treasuries Daily'!$A$7:$B$10118,2,FALSE))</f>
        <v>6.66</v>
      </c>
    </row>
    <row r="727" spans="2:5">
      <c r="B727" s="52">
        <v>35137</v>
      </c>
      <c r="C727">
        <f>VLOOKUP($B727,'Bloomberg Dow Jones Indices'!$G$6:$J$6000,2,FALSE)</f>
        <v>5.2474999999999996</v>
      </c>
      <c r="D727">
        <f>VLOOKUP(B727,'Bloomberg Dow Jones Indices'!$I$6:$J$6000,2,0)</f>
        <v>1.8883999999999999</v>
      </c>
      <c r="E727">
        <f>IF(VLOOKUP($B727,'30 Year Treasuries Daily'!$A$7:$B$10118,2,FALSE)="ND",NA(),VLOOKUP($B727,'30 Year Treasuries Daily'!$A$7:$B$10118,2,FALSE))</f>
        <v>6.68</v>
      </c>
    </row>
    <row r="728" spans="2:5">
      <c r="B728" s="52">
        <v>35138</v>
      </c>
      <c r="C728">
        <f>VLOOKUP($B728,'Bloomberg Dow Jones Indices'!$G$6:$J$6000,2,FALSE)</f>
        <v>5.2267999999999999</v>
      </c>
      <c r="D728">
        <f>VLOOKUP(B728,'Bloomberg Dow Jones Indices'!$I$6:$J$6000,2,0)</f>
        <v>1.8159000000000001</v>
      </c>
      <c r="E728">
        <f>IF(VLOOKUP($B728,'30 Year Treasuries Daily'!$A$7:$B$10118,2,FALSE)="ND",NA(),VLOOKUP($B728,'30 Year Treasuries Daily'!$A$7:$B$10118,2,FALSE))</f>
        <v>6.68</v>
      </c>
    </row>
    <row r="729" spans="2:5">
      <c r="B729" s="52">
        <v>35139</v>
      </c>
      <c r="C729">
        <f>VLOOKUP($B729,'Bloomberg Dow Jones Indices'!$G$6:$J$6000,2,FALSE)</f>
        <v>5.2508999999999997</v>
      </c>
      <c r="D729">
        <f>VLOOKUP(B729,'Bloomberg Dow Jones Indices'!$I$6:$J$6000,2,0)</f>
        <v>1.8164</v>
      </c>
      <c r="E729">
        <f>IF(VLOOKUP($B729,'30 Year Treasuries Daily'!$A$7:$B$10118,2,FALSE)="ND",NA(),VLOOKUP($B729,'30 Year Treasuries Daily'!$A$7:$B$10118,2,FALSE))</f>
        <v>6.75</v>
      </c>
    </row>
    <row r="730" spans="2:5">
      <c r="B730" s="52">
        <v>35142</v>
      </c>
      <c r="C730">
        <f>VLOOKUP($B730,'Bloomberg Dow Jones Indices'!$G$6:$J$6000,2,FALSE)</f>
        <v>5.1592000000000002</v>
      </c>
      <c r="D730">
        <f>VLOOKUP(B730,'Bloomberg Dow Jones Indices'!$I$6:$J$6000,2,0)</f>
        <v>1.786</v>
      </c>
      <c r="E730">
        <f>IF(VLOOKUP($B730,'30 Year Treasuries Daily'!$A$7:$B$10118,2,FALSE)="ND",NA(),VLOOKUP($B730,'30 Year Treasuries Daily'!$A$7:$B$10118,2,FALSE))</f>
        <v>6.71</v>
      </c>
    </row>
    <row r="731" spans="2:5">
      <c r="B731" s="52">
        <v>35143</v>
      </c>
      <c r="C731">
        <f>VLOOKUP($B731,'Bloomberg Dow Jones Indices'!$G$6:$J$6000,2,FALSE)</f>
        <v>5.2011000000000003</v>
      </c>
      <c r="D731">
        <f>VLOOKUP(B731,'Bloomberg Dow Jones Indices'!$I$6:$J$6000,2,0)</f>
        <v>1.7904</v>
      </c>
      <c r="E731">
        <f>IF(VLOOKUP($B731,'30 Year Treasuries Daily'!$A$7:$B$10118,2,FALSE)="ND",NA(),VLOOKUP($B731,'30 Year Treasuries Daily'!$A$7:$B$10118,2,FALSE))</f>
        <v>6.7</v>
      </c>
    </row>
    <row r="732" spans="2:5">
      <c r="B732" s="52">
        <v>35144</v>
      </c>
      <c r="C732">
        <f>VLOOKUP($B732,'Bloomberg Dow Jones Indices'!$G$6:$J$6000,2,FALSE)</f>
        <v>5.1980000000000004</v>
      </c>
      <c r="D732">
        <f>VLOOKUP(B732,'Bloomberg Dow Jones Indices'!$I$6:$J$6000,2,0)</f>
        <v>1.7949000000000002</v>
      </c>
      <c r="E732">
        <f>IF(VLOOKUP($B732,'30 Year Treasuries Daily'!$A$7:$B$10118,2,FALSE)="ND",NA(),VLOOKUP($B732,'30 Year Treasuries Daily'!$A$7:$B$10118,2,FALSE))</f>
        <v>6.65</v>
      </c>
    </row>
    <row r="733" spans="2:5">
      <c r="B733" s="52">
        <v>35145</v>
      </c>
      <c r="C733">
        <f>VLOOKUP($B733,'Bloomberg Dow Jones Indices'!$G$6:$J$6000,2,FALSE)</f>
        <v>5.1993999999999998</v>
      </c>
      <c r="D733">
        <f>VLOOKUP(B733,'Bloomberg Dow Jones Indices'!$I$6:$J$6000,2,0)</f>
        <v>1.8754</v>
      </c>
      <c r="E733">
        <f>IF(VLOOKUP($B733,'30 Year Treasuries Daily'!$A$7:$B$10118,2,FALSE)="ND",NA(),VLOOKUP($B733,'30 Year Treasuries Daily'!$A$7:$B$10118,2,FALSE))</f>
        <v>6.62</v>
      </c>
    </row>
    <row r="734" spans="2:5">
      <c r="B734" s="52">
        <v>35146</v>
      </c>
      <c r="C734">
        <f>VLOOKUP($B734,'Bloomberg Dow Jones Indices'!$G$6:$J$6000,2,FALSE)</f>
        <v>5.1878000000000002</v>
      </c>
      <c r="D734">
        <f>VLOOKUP(B734,'Bloomberg Dow Jones Indices'!$I$6:$J$6000,2,0)</f>
        <v>1.8721999999999999</v>
      </c>
      <c r="E734">
        <f>IF(VLOOKUP($B734,'30 Year Treasuries Daily'!$A$7:$B$10118,2,FALSE)="ND",NA(),VLOOKUP($B734,'30 Year Treasuries Daily'!$A$7:$B$10118,2,FALSE))</f>
        <v>6.65</v>
      </c>
    </row>
    <row r="735" spans="2:5">
      <c r="B735" s="52">
        <v>35149</v>
      </c>
      <c r="C735">
        <f>VLOOKUP($B735,'Bloomberg Dow Jones Indices'!$G$6:$J$6000,2,FALSE)</f>
        <v>5.1642000000000001</v>
      </c>
      <c r="D735">
        <f>VLOOKUP(B735,'Bloomberg Dow Jones Indices'!$I$6:$J$6000,2,0)</f>
        <v>1.8698000000000001</v>
      </c>
      <c r="E735">
        <f>IF(VLOOKUP($B735,'30 Year Treasuries Daily'!$A$7:$B$10118,2,FALSE)="ND",NA(),VLOOKUP($B735,'30 Year Treasuries Daily'!$A$7:$B$10118,2,FALSE))</f>
        <v>6.58</v>
      </c>
    </row>
    <row r="736" spans="2:5">
      <c r="B736" s="52">
        <v>35150</v>
      </c>
      <c r="C736">
        <f>VLOOKUP($B736,'Bloomberg Dow Jones Indices'!$G$6:$J$6000,2,FALSE)</f>
        <v>5.1608000000000001</v>
      </c>
      <c r="D736">
        <f>VLOOKUP(B736,'Bloomberg Dow Jones Indices'!$I$6:$J$6000,2,0)</f>
        <v>1.861</v>
      </c>
      <c r="E736">
        <f>IF(VLOOKUP($B736,'30 Year Treasuries Daily'!$A$7:$B$10118,2,FALSE)="ND",NA(),VLOOKUP($B736,'30 Year Treasuries Daily'!$A$7:$B$10118,2,FALSE))</f>
        <v>6.59</v>
      </c>
    </row>
    <row r="737" spans="2:5">
      <c r="B737" s="52">
        <v>35151</v>
      </c>
      <c r="C737">
        <f>VLOOKUP($B737,'Bloomberg Dow Jones Indices'!$G$6:$J$6000,2,FALSE)</f>
        <v>5.1341999999999999</v>
      </c>
      <c r="D737">
        <f>VLOOKUP(B737,'Bloomberg Dow Jones Indices'!$I$6:$J$6000,2,0)</f>
        <v>1.8754</v>
      </c>
      <c r="E737">
        <f>IF(VLOOKUP($B737,'30 Year Treasuries Daily'!$A$7:$B$10118,2,FALSE)="ND",NA(),VLOOKUP($B737,'30 Year Treasuries Daily'!$A$7:$B$10118,2,FALSE))</f>
        <v>6.68</v>
      </c>
    </row>
    <row r="738" spans="2:5">
      <c r="B738" s="52">
        <v>35152</v>
      </c>
      <c r="C738">
        <f>VLOOKUP($B738,'Bloomberg Dow Jones Indices'!$G$6:$J$6000,2,FALSE)</f>
        <v>5.1692</v>
      </c>
      <c r="D738">
        <f>VLOOKUP(B738,'Bloomberg Dow Jones Indices'!$I$6:$J$6000,2,0)</f>
        <v>1.8740999999999999</v>
      </c>
      <c r="E738">
        <f>IF(VLOOKUP($B738,'30 Year Treasuries Daily'!$A$7:$B$10118,2,FALSE)="ND",NA(),VLOOKUP($B738,'30 Year Treasuries Daily'!$A$7:$B$10118,2,FALSE))</f>
        <v>6.73</v>
      </c>
    </row>
    <row r="739" spans="2:5">
      <c r="B739" s="52">
        <v>35153</v>
      </c>
      <c r="C739" t="e">
        <f>VLOOKUP($B739,'Bloomberg Dow Jones Indices'!$G$6:$J$6000,2,FALSE)</f>
        <v>#N/A</v>
      </c>
      <c r="D739">
        <f>VLOOKUP(B739,'Bloomberg Dow Jones Indices'!$I$6:$J$6000,2,0)</f>
        <v>1.8888</v>
      </c>
      <c r="E739">
        <f>IF(VLOOKUP($B739,'30 Year Treasuries Daily'!$A$7:$B$10118,2,FALSE)="ND",NA(),VLOOKUP($B739,'30 Year Treasuries Daily'!$A$7:$B$10118,2,FALSE))</f>
        <v>6.67</v>
      </c>
    </row>
    <row r="740" spans="2:5">
      <c r="B740" s="52">
        <v>35156</v>
      </c>
      <c r="C740">
        <f>VLOOKUP($B740,'Bloomberg Dow Jones Indices'!$G$6:$J$6000,2,FALSE)</f>
        <v>5.1302000000000003</v>
      </c>
      <c r="D740">
        <f>VLOOKUP(B740,'Bloomberg Dow Jones Indices'!$I$6:$J$6000,2,0)</f>
        <v>1.8717999999999999</v>
      </c>
      <c r="E740">
        <f>IF(VLOOKUP($B740,'30 Year Treasuries Daily'!$A$7:$B$10118,2,FALSE)="ND",NA(),VLOOKUP($B740,'30 Year Treasuries Daily'!$A$7:$B$10118,2,FALSE))</f>
        <v>6.66</v>
      </c>
    </row>
    <row r="741" spans="2:5">
      <c r="B741" s="52">
        <v>35157</v>
      </c>
      <c r="C741">
        <f>VLOOKUP($B741,'Bloomberg Dow Jones Indices'!$G$6:$J$6000,2,FALSE)</f>
        <v>5.2045000000000003</v>
      </c>
      <c r="D741">
        <f>VLOOKUP(B741,'Bloomberg Dow Jones Indices'!$I$6:$J$6000,2,0)</f>
        <v>1.8672</v>
      </c>
      <c r="E741">
        <f>IF(VLOOKUP($B741,'30 Year Treasuries Daily'!$A$7:$B$10118,2,FALSE)="ND",NA(),VLOOKUP($B741,'30 Year Treasuries Daily'!$A$7:$B$10118,2,FALSE))</f>
        <v>6.62</v>
      </c>
    </row>
    <row r="742" spans="2:5">
      <c r="B742" s="52">
        <v>35158</v>
      </c>
      <c r="C742">
        <f>VLOOKUP($B742,'Bloomberg Dow Jones Indices'!$G$6:$J$6000,2,FALSE)</f>
        <v>5.2045000000000003</v>
      </c>
      <c r="D742">
        <f>VLOOKUP(B742,'Bloomberg Dow Jones Indices'!$I$6:$J$6000,2,0)</f>
        <v>1.8547</v>
      </c>
      <c r="E742">
        <f>IF(VLOOKUP($B742,'30 Year Treasuries Daily'!$A$7:$B$10118,2,FALSE)="ND",NA(),VLOOKUP($B742,'30 Year Treasuries Daily'!$A$7:$B$10118,2,FALSE))</f>
        <v>6.63</v>
      </c>
    </row>
    <row r="743" spans="2:5">
      <c r="B743" s="52">
        <v>35159</v>
      </c>
      <c r="C743">
        <f>VLOOKUP($B743,'Bloomberg Dow Jones Indices'!$G$6:$J$6000,2,FALSE)</f>
        <v>5.2182000000000004</v>
      </c>
      <c r="D743">
        <f>VLOOKUP(B743,'Bloomberg Dow Jones Indices'!$I$6:$J$6000,2,0)</f>
        <v>1.8389</v>
      </c>
      <c r="E743">
        <f>IF(VLOOKUP($B743,'30 Year Treasuries Daily'!$A$7:$B$10118,2,FALSE)="ND",NA(),VLOOKUP($B743,'30 Year Treasuries Daily'!$A$7:$B$10118,2,FALSE))</f>
        <v>6.66</v>
      </c>
    </row>
    <row r="744" spans="2:5">
      <c r="B744" s="52">
        <v>35163</v>
      </c>
      <c r="C744">
        <f>VLOOKUP($B744,'Bloomberg Dow Jones Indices'!$G$6:$J$6000,2,FALSE)</f>
        <v>5.3495999999999997</v>
      </c>
      <c r="D744">
        <f>VLOOKUP(B744,'Bloomberg Dow Jones Indices'!$I$6:$J$6000,2,0)</f>
        <v>1.8843999999999999</v>
      </c>
      <c r="E744">
        <f>IF(VLOOKUP($B744,'30 Year Treasuries Daily'!$A$7:$B$10118,2,FALSE)="ND",NA(),VLOOKUP($B744,'30 Year Treasuries Daily'!$A$7:$B$10118,2,FALSE))</f>
        <v>6.88</v>
      </c>
    </row>
    <row r="745" spans="2:5">
      <c r="B745" s="52">
        <v>35164</v>
      </c>
      <c r="C745">
        <f>VLOOKUP($B745,'Bloomberg Dow Jones Indices'!$G$6:$J$6000,2,FALSE)</f>
        <v>5.3017000000000003</v>
      </c>
      <c r="D745">
        <f>VLOOKUP(B745,'Bloomberg Dow Jones Indices'!$I$6:$J$6000,2,0)</f>
        <v>1.8959000000000001</v>
      </c>
      <c r="E745">
        <f>IF(VLOOKUP($B745,'30 Year Treasuries Daily'!$A$7:$B$10118,2,FALSE)="ND",NA(),VLOOKUP($B745,'30 Year Treasuries Daily'!$A$7:$B$10118,2,FALSE))</f>
        <v>6.84</v>
      </c>
    </row>
    <row r="746" spans="2:5">
      <c r="B746" s="52">
        <v>35165</v>
      </c>
      <c r="C746">
        <f>VLOOKUP($B746,'Bloomberg Dow Jones Indices'!$G$6:$J$6000,2,FALSE)</f>
        <v>5.3785999999999996</v>
      </c>
      <c r="D746">
        <f>VLOOKUP(B746,'Bloomberg Dow Jones Indices'!$I$6:$J$6000,2,0)</f>
        <v>1.925</v>
      </c>
      <c r="E746">
        <f>IF(VLOOKUP($B746,'30 Year Treasuries Daily'!$A$7:$B$10118,2,FALSE)="ND",NA(),VLOOKUP($B746,'30 Year Treasuries Daily'!$A$7:$B$10118,2,FALSE))</f>
        <v>6.91</v>
      </c>
    </row>
    <row r="747" spans="2:5">
      <c r="B747" s="52">
        <v>35166</v>
      </c>
      <c r="C747">
        <f>VLOOKUP($B747,'Bloomberg Dow Jones Indices'!$G$6:$J$6000,2,FALSE)</f>
        <v>5.3914</v>
      </c>
      <c r="D747">
        <f>VLOOKUP(B747,'Bloomberg Dow Jones Indices'!$I$6:$J$6000,2,0)</f>
        <v>1.9245999999999999</v>
      </c>
      <c r="E747">
        <f>IF(VLOOKUP($B747,'30 Year Treasuries Daily'!$A$7:$B$10118,2,FALSE)="ND",NA(),VLOOKUP($B747,'30 Year Treasuries Daily'!$A$7:$B$10118,2,FALSE))</f>
        <v>6.95</v>
      </c>
    </row>
    <row r="748" spans="2:5">
      <c r="B748" s="52">
        <v>35167</v>
      </c>
      <c r="C748">
        <f>VLOOKUP($B748,'Bloomberg Dow Jones Indices'!$G$6:$J$6000,2,FALSE)</f>
        <v>5.3605</v>
      </c>
      <c r="D748">
        <f>VLOOKUP(B748,'Bloomberg Dow Jones Indices'!$I$6:$J$6000,2,0)</f>
        <v>1.9088000000000001</v>
      </c>
      <c r="E748">
        <f>IF(VLOOKUP($B748,'30 Year Treasuries Daily'!$A$7:$B$10118,2,FALSE)="ND",NA(),VLOOKUP($B748,'30 Year Treasuries Daily'!$A$7:$B$10118,2,FALSE))</f>
        <v>6.81</v>
      </c>
    </row>
    <row r="749" spans="2:5">
      <c r="B749" s="52">
        <v>35170</v>
      </c>
      <c r="C749">
        <f>VLOOKUP($B749,'Bloomberg Dow Jones Indices'!$G$6:$J$6000,2,FALSE)</f>
        <v>5.3337000000000003</v>
      </c>
      <c r="D749">
        <f>VLOOKUP(B749,'Bloomberg Dow Jones Indices'!$I$6:$J$6000,2,0)</f>
        <v>1.8881999999999999</v>
      </c>
      <c r="E749">
        <f>IF(VLOOKUP($B749,'30 Year Treasuries Daily'!$A$7:$B$10118,2,FALSE)="ND",NA(),VLOOKUP($B749,'30 Year Treasuries Daily'!$A$7:$B$10118,2,FALSE))</f>
        <v>6.79</v>
      </c>
    </row>
    <row r="750" spans="2:5">
      <c r="B750" s="52">
        <v>35171</v>
      </c>
      <c r="C750">
        <f>VLOOKUP($B750,'Bloomberg Dow Jones Indices'!$G$6:$J$6000,2,FALSE)</f>
        <v>5.3407</v>
      </c>
      <c r="D750">
        <f>VLOOKUP(B750,'Bloomberg Dow Jones Indices'!$I$6:$J$6000,2,0)</f>
        <v>1.8791</v>
      </c>
      <c r="E750">
        <f>IF(VLOOKUP($B750,'30 Year Treasuries Daily'!$A$7:$B$10118,2,FALSE)="ND",NA(),VLOOKUP($B750,'30 Year Treasuries Daily'!$A$7:$B$10118,2,FALSE))</f>
        <v>6.78</v>
      </c>
    </row>
    <row r="751" spans="2:5">
      <c r="B751" s="52">
        <v>35172</v>
      </c>
      <c r="C751">
        <f>VLOOKUP($B751,'Bloomberg Dow Jones Indices'!$G$6:$J$6000,2,FALSE)</f>
        <v>5.3425000000000002</v>
      </c>
      <c r="D751">
        <f>VLOOKUP(B751,'Bloomberg Dow Jones Indices'!$I$6:$J$6000,2,0)</f>
        <v>1.9039000000000001</v>
      </c>
      <c r="E751">
        <f>IF(VLOOKUP($B751,'30 Year Treasuries Daily'!$A$7:$B$10118,2,FALSE)="ND",NA(),VLOOKUP($B751,'30 Year Treasuries Daily'!$A$7:$B$10118,2,FALSE))</f>
        <v>6.81</v>
      </c>
    </row>
    <row r="752" spans="2:5">
      <c r="B752" s="52">
        <v>35173</v>
      </c>
      <c r="C752">
        <f>VLOOKUP($B752,'Bloomberg Dow Jones Indices'!$G$6:$J$6000,2,FALSE)</f>
        <v>5.3513999999999999</v>
      </c>
      <c r="D752">
        <f>VLOOKUP(B752,'Bloomberg Dow Jones Indices'!$I$6:$J$6000,2,0)</f>
        <v>1.9055</v>
      </c>
      <c r="E752">
        <f>IF(VLOOKUP($B752,'30 Year Treasuries Daily'!$A$7:$B$10118,2,FALSE)="ND",NA(),VLOOKUP($B752,'30 Year Treasuries Daily'!$A$7:$B$10118,2,FALSE))</f>
        <v>6.84</v>
      </c>
    </row>
    <row r="753" spans="2:5">
      <c r="B753" s="52">
        <v>35174</v>
      </c>
      <c r="C753">
        <f>VLOOKUP($B753,'Bloomberg Dow Jones Indices'!$G$6:$J$6000,2,FALSE)</f>
        <v>5.3658999999999999</v>
      </c>
      <c r="D753">
        <f>VLOOKUP(B753,'Bloomberg Dow Jones Indices'!$I$6:$J$6000,2,0)</f>
        <v>1.9111</v>
      </c>
      <c r="E753">
        <f>IF(VLOOKUP($B753,'30 Year Treasuries Daily'!$A$7:$B$10118,2,FALSE)="ND",NA(),VLOOKUP($B753,'30 Year Treasuries Daily'!$A$7:$B$10118,2,FALSE))</f>
        <v>6.8</v>
      </c>
    </row>
    <row r="754" spans="2:5">
      <c r="B754" s="52">
        <v>35177</v>
      </c>
      <c r="C754">
        <f>VLOOKUP($B754,'Bloomberg Dow Jones Indices'!$G$6:$J$6000,2,FALSE)</f>
        <v>5.3532000000000002</v>
      </c>
      <c r="D754">
        <f>VLOOKUP(B754,'Bloomberg Dow Jones Indices'!$I$6:$J$6000,2,0)</f>
        <v>1.9011</v>
      </c>
      <c r="E754">
        <f>IF(VLOOKUP($B754,'30 Year Treasuries Daily'!$A$7:$B$10118,2,FALSE)="ND",NA(),VLOOKUP($B754,'30 Year Treasuries Daily'!$A$7:$B$10118,2,FALSE))</f>
        <v>6.75</v>
      </c>
    </row>
    <row r="755" spans="2:5">
      <c r="B755" s="52">
        <v>35178</v>
      </c>
      <c r="C755">
        <f>VLOOKUP($B755,'Bloomberg Dow Jones Indices'!$G$6:$J$6000,2,FALSE)</f>
        <v>5.3247999999999998</v>
      </c>
      <c r="D755">
        <f>VLOOKUP(B755,'Bloomberg Dow Jones Indices'!$I$6:$J$6000,2,0)</f>
        <v>1.893</v>
      </c>
      <c r="E755">
        <f>IF(VLOOKUP($B755,'30 Year Treasuries Daily'!$A$7:$B$10118,2,FALSE)="ND",NA(),VLOOKUP($B755,'30 Year Treasuries Daily'!$A$7:$B$10118,2,FALSE))</f>
        <v>6.78</v>
      </c>
    </row>
    <row r="756" spans="2:5">
      <c r="B756" s="52">
        <v>35179</v>
      </c>
      <c r="C756">
        <f>VLOOKUP($B756,'Bloomberg Dow Jones Indices'!$G$6:$J$6000,2,FALSE)</f>
        <v>5.2671000000000001</v>
      </c>
      <c r="D756">
        <f>VLOOKUP(B756,'Bloomberg Dow Jones Indices'!$I$6:$J$6000,2,0)</f>
        <v>1.9048</v>
      </c>
      <c r="E756">
        <f>IF(VLOOKUP($B756,'30 Year Treasuries Daily'!$A$7:$B$10118,2,FALSE)="ND",NA(),VLOOKUP($B756,'30 Year Treasuries Daily'!$A$7:$B$10118,2,FALSE))</f>
        <v>6.81</v>
      </c>
    </row>
    <row r="757" spans="2:5">
      <c r="B757" s="52">
        <v>35180</v>
      </c>
      <c r="C757">
        <f>VLOOKUP($B757,'Bloomberg Dow Jones Indices'!$G$6:$J$6000,2,FALSE)</f>
        <v>5.1687000000000003</v>
      </c>
      <c r="D757">
        <f>VLOOKUP(B757,'Bloomberg Dow Jones Indices'!$I$6:$J$6000,2,0)</f>
        <v>1.9</v>
      </c>
      <c r="E757">
        <f>IF(VLOOKUP($B757,'30 Year Treasuries Daily'!$A$7:$B$10118,2,FALSE)="ND",NA(),VLOOKUP($B757,'30 Year Treasuries Daily'!$A$7:$B$10118,2,FALSE))</f>
        <v>6.81</v>
      </c>
    </row>
    <row r="758" spans="2:5">
      <c r="B758" s="52">
        <v>35181</v>
      </c>
      <c r="C758">
        <f>VLOOKUP($B758,'Bloomberg Dow Jones Indices'!$G$6:$J$6000,2,FALSE)</f>
        <v>5.2338000000000005</v>
      </c>
      <c r="D758">
        <f>VLOOKUP(B758,'Bloomberg Dow Jones Indices'!$I$6:$J$6000,2,0)</f>
        <v>1.8996</v>
      </c>
      <c r="E758">
        <f>IF(VLOOKUP($B758,'30 Year Treasuries Daily'!$A$7:$B$10118,2,FALSE)="ND",NA(),VLOOKUP($B758,'30 Year Treasuries Daily'!$A$7:$B$10118,2,FALSE))</f>
        <v>6.79</v>
      </c>
    </row>
    <row r="759" spans="2:5">
      <c r="B759" s="52">
        <v>35184</v>
      </c>
      <c r="C759">
        <f>VLOOKUP($B759,'Bloomberg Dow Jones Indices'!$G$6:$J$6000,2,FALSE)</f>
        <v>5.2145999999999999</v>
      </c>
      <c r="D759">
        <f>VLOOKUP(B759,'Bloomberg Dow Jones Indices'!$I$6:$J$6000,2,0)</f>
        <v>1.8982000000000001</v>
      </c>
      <c r="E759">
        <f>IF(VLOOKUP($B759,'30 Year Treasuries Daily'!$A$7:$B$10118,2,FALSE)="ND",NA(),VLOOKUP($B759,'30 Year Treasuries Daily'!$A$7:$B$10118,2,FALSE))</f>
        <v>6.83</v>
      </c>
    </row>
    <row r="760" spans="2:5">
      <c r="B760" s="52">
        <v>35185</v>
      </c>
      <c r="C760">
        <f>VLOOKUP($B760,'Bloomberg Dow Jones Indices'!$G$6:$J$6000,2,FALSE)</f>
        <v>5.2163000000000004</v>
      </c>
      <c r="D760">
        <f>VLOOKUP(B760,'Bloomberg Dow Jones Indices'!$I$6:$J$6000,2,0)</f>
        <v>1.8997000000000002</v>
      </c>
      <c r="E760">
        <f>IF(VLOOKUP($B760,'30 Year Treasuries Daily'!$A$7:$B$10118,2,FALSE)="ND",NA(),VLOOKUP($B760,'30 Year Treasuries Daily'!$A$7:$B$10118,2,FALSE))</f>
        <v>6.89</v>
      </c>
    </row>
    <row r="761" spans="2:5">
      <c r="B761" s="52">
        <v>35186</v>
      </c>
      <c r="C761">
        <f>VLOOKUP($B761,'Bloomberg Dow Jones Indices'!$G$6:$J$6000,2,FALSE)</f>
        <v>5.2198000000000002</v>
      </c>
      <c r="D761">
        <f>VLOOKUP(B761,'Bloomberg Dow Jones Indices'!$I$6:$J$6000,2,0)</f>
        <v>1.9</v>
      </c>
      <c r="E761">
        <f>IF(VLOOKUP($B761,'30 Year Treasuries Daily'!$A$7:$B$10118,2,FALSE)="ND",NA(),VLOOKUP($B761,'30 Year Treasuries Daily'!$A$7:$B$10118,2,FALSE))</f>
        <v>6.91</v>
      </c>
    </row>
    <row r="762" spans="2:5">
      <c r="B762" s="52">
        <v>35187</v>
      </c>
      <c r="C762">
        <f>VLOOKUP($B762,'Bloomberg Dow Jones Indices'!$G$6:$J$6000,2,FALSE)</f>
        <v>5.3655999999999997</v>
      </c>
      <c r="D762">
        <f>VLOOKUP(B762,'Bloomberg Dow Jones Indices'!$I$6:$J$6000,2,0)</f>
        <v>1.9258999999999999</v>
      </c>
      <c r="E762">
        <f>IF(VLOOKUP($B762,'30 Year Treasuries Daily'!$A$7:$B$10118,2,FALSE)="ND",NA(),VLOOKUP($B762,'30 Year Treasuries Daily'!$A$7:$B$10118,2,FALSE))</f>
        <v>7.05</v>
      </c>
    </row>
    <row r="763" spans="2:5">
      <c r="B763" s="52">
        <v>35188</v>
      </c>
      <c r="C763">
        <f>VLOOKUP($B763,'Bloomberg Dow Jones Indices'!$G$6:$J$6000,2,FALSE)</f>
        <v>5.4204999999999997</v>
      </c>
      <c r="D763">
        <f>VLOOKUP(B763,'Bloomberg Dow Jones Indices'!$I$6:$J$6000,2,0)</f>
        <v>1.9330000000000001</v>
      </c>
      <c r="E763">
        <f>IF(VLOOKUP($B763,'30 Year Treasuries Daily'!$A$7:$B$10118,2,FALSE)="ND",NA(),VLOOKUP($B763,'30 Year Treasuries Daily'!$A$7:$B$10118,2,FALSE))</f>
        <v>7.12</v>
      </c>
    </row>
    <row r="764" spans="2:5">
      <c r="B764" s="52">
        <v>35191</v>
      </c>
      <c r="C764">
        <f>VLOOKUP($B764,'Bloomberg Dow Jones Indices'!$G$6:$J$6000,2,FALSE)</f>
        <v>5.2439999999999998</v>
      </c>
      <c r="D764">
        <f>VLOOKUP(B764,'Bloomberg Dow Jones Indices'!$I$6:$J$6000,2,0)</f>
        <v>1.9049</v>
      </c>
      <c r="E764">
        <f>IF(VLOOKUP($B764,'30 Year Treasuries Daily'!$A$7:$B$10118,2,FALSE)="ND",NA(),VLOOKUP($B764,'30 Year Treasuries Daily'!$A$7:$B$10118,2,FALSE))</f>
        <v>7.07</v>
      </c>
    </row>
    <row r="765" spans="2:5">
      <c r="B765" s="52">
        <v>35192</v>
      </c>
      <c r="C765">
        <f>VLOOKUP($B765,'Bloomberg Dow Jones Indices'!$G$6:$J$6000,2,FALSE)</f>
        <v>5.2546999999999997</v>
      </c>
      <c r="D765">
        <f>VLOOKUP(B765,'Bloomberg Dow Jones Indices'!$I$6:$J$6000,2,0)</f>
        <v>1.9201000000000001</v>
      </c>
      <c r="E765">
        <f>IF(VLOOKUP($B765,'30 Year Treasuries Daily'!$A$7:$B$10118,2,FALSE)="ND",NA(),VLOOKUP($B765,'30 Year Treasuries Daily'!$A$7:$B$10118,2,FALSE))</f>
        <v>7.08</v>
      </c>
    </row>
    <row r="766" spans="2:5">
      <c r="B766" s="52">
        <v>35193</v>
      </c>
      <c r="C766">
        <f>VLOOKUP($B766,'Bloomberg Dow Jones Indices'!$G$6:$J$6000,2,FALSE)</f>
        <v>5.2514000000000003</v>
      </c>
      <c r="D766">
        <f>VLOOKUP(B766,'Bloomberg Dow Jones Indices'!$I$6:$J$6000,2,0)</f>
        <v>1.8980999999999999</v>
      </c>
      <c r="E766">
        <f>IF(VLOOKUP($B766,'30 Year Treasuries Daily'!$A$7:$B$10118,2,FALSE)="ND",NA(),VLOOKUP($B766,'30 Year Treasuries Daily'!$A$7:$B$10118,2,FALSE))</f>
        <v>7</v>
      </c>
    </row>
    <row r="767" spans="2:5">
      <c r="B767" s="52">
        <v>35195</v>
      </c>
      <c r="C767">
        <f>VLOOKUP($B767,'Bloomberg Dow Jones Indices'!$G$6:$J$6000,2,FALSE)</f>
        <v>5.0914000000000001</v>
      </c>
      <c r="D767">
        <f>VLOOKUP(B767,'Bloomberg Dow Jones Indices'!$I$6:$J$6000,2,0)</f>
        <v>1.853</v>
      </c>
      <c r="E767">
        <f>IF(VLOOKUP($B767,'30 Year Treasuries Daily'!$A$7:$B$10118,2,FALSE)="ND",NA(),VLOOKUP($B767,'30 Year Treasuries Daily'!$A$7:$B$10118,2,FALSE))</f>
        <v>6.93</v>
      </c>
    </row>
    <row r="768" spans="2:5">
      <c r="B768" s="52">
        <v>35198</v>
      </c>
      <c r="C768">
        <f>VLOOKUP($B768,'Bloomberg Dow Jones Indices'!$G$6:$J$6000,2,FALSE)</f>
        <v>5.0574000000000003</v>
      </c>
      <c r="D768">
        <f>VLOOKUP(B768,'Bloomberg Dow Jones Indices'!$I$6:$J$6000,2,0)</f>
        <v>1.857</v>
      </c>
      <c r="E768">
        <f>IF(VLOOKUP($B768,'30 Year Treasuries Daily'!$A$7:$B$10118,2,FALSE)="ND",NA(),VLOOKUP($B768,'30 Year Treasuries Daily'!$A$7:$B$10118,2,FALSE))</f>
        <v>6.9</v>
      </c>
    </row>
    <row r="769" spans="2:5">
      <c r="B769" s="52">
        <v>35199</v>
      </c>
      <c r="C769">
        <f>VLOOKUP($B769,'Bloomberg Dow Jones Indices'!$G$6:$J$6000,2,FALSE)</f>
        <v>5.1492000000000004</v>
      </c>
      <c r="D769">
        <f>VLOOKUP(B769,'Bloomberg Dow Jones Indices'!$I$6:$J$6000,2,0)</f>
        <v>1.8784000000000001</v>
      </c>
      <c r="E769">
        <f>IF(VLOOKUP($B769,'30 Year Treasuries Daily'!$A$7:$B$10118,2,FALSE)="ND",NA(),VLOOKUP($B769,'30 Year Treasuries Daily'!$A$7:$B$10118,2,FALSE))</f>
        <v>6.85</v>
      </c>
    </row>
    <row r="770" spans="2:5">
      <c r="B770" s="52">
        <v>35200</v>
      </c>
      <c r="C770">
        <f>VLOOKUP($B770,'Bloomberg Dow Jones Indices'!$G$6:$J$6000,2,FALSE)</f>
        <v>5.2068000000000003</v>
      </c>
      <c r="D770">
        <f>VLOOKUP(B770,'Bloomberg Dow Jones Indices'!$I$6:$J$6000,2,0)</f>
        <v>1.8371</v>
      </c>
      <c r="E770">
        <f>IF(VLOOKUP($B770,'30 Year Treasuries Daily'!$A$7:$B$10118,2,FALSE)="ND",NA(),VLOOKUP($B770,'30 Year Treasuries Daily'!$A$7:$B$10118,2,FALSE))</f>
        <v>6.84</v>
      </c>
    </row>
    <row r="771" spans="2:5">
      <c r="B771" s="52">
        <v>35201</v>
      </c>
      <c r="C771">
        <f>VLOOKUP($B771,'Bloomberg Dow Jones Indices'!$G$6:$J$6000,2,FALSE)</f>
        <v>5.2493999999999996</v>
      </c>
      <c r="D771">
        <f>VLOOKUP(B771,'Bloomberg Dow Jones Indices'!$I$6:$J$6000,2,0)</f>
        <v>1.8439000000000001</v>
      </c>
      <c r="E771">
        <f>IF(VLOOKUP($B771,'30 Year Treasuries Daily'!$A$7:$B$10118,2,FALSE)="ND",NA(),VLOOKUP($B771,'30 Year Treasuries Daily'!$A$7:$B$10118,2,FALSE))</f>
        <v>6.9</v>
      </c>
    </row>
    <row r="772" spans="2:5">
      <c r="B772" s="52">
        <v>35202</v>
      </c>
      <c r="C772">
        <f>VLOOKUP($B772,'Bloomberg Dow Jones Indices'!$G$6:$J$6000,2,FALSE)</f>
        <v>5.2511000000000001</v>
      </c>
      <c r="D772">
        <f>VLOOKUP(B772,'Bloomberg Dow Jones Indices'!$I$6:$J$6000,2,0)</f>
        <v>1.8351999999999999</v>
      </c>
      <c r="E772">
        <f>IF(VLOOKUP($B772,'30 Year Treasuries Daily'!$A$7:$B$10118,2,FALSE)="ND",NA(),VLOOKUP($B772,'30 Year Treasuries Daily'!$A$7:$B$10118,2,FALSE))</f>
        <v>6.84</v>
      </c>
    </row>
    <row r="773" spans="2:5">
      <c r="B773" s="52">
        <v>35205</v>
      </c>
      <c r="C773">
        <f>VLOOKUP($B773,'Bloomberg Dow Jones Indices'!$G$6:$J$6000,2,FALSE)</f>
        <v>5.1992000000000003</v>
      </c>
      <c r="D773">
        <f>VLOOKUP(B773,'Bloomberg Dow Jones Indices'!$I$6:$J$6000,2,0)</f>
        <v>1.8155999999999999</v>
      </c>
      <c r="E773">
        <f>IF(VLOOKUP($B773,'30 Year Treasuries Daily'!$A$7:$B$10118,2,FALSE)="ND",NA(),VLOOKUP($B773,'30 Year Treasuries Daily'!$A$7:$B$10118,2,FALSE))</f>
        <v>6.82</v>
      </c>
    </row>
    <row r="774" spans="2:5">
      <c r="B774" s="52">
        <v>35206</v>
      </c>
      <c r="C774">
        <f>VLOOKUP($B774,'Bloomberg Dow Jones Indices'!$G$6:$J$6000,2,FALSE)</f>
        <v>5.1940999999999997</v>
      </c>
      <c r="D774">
        <f>VLOOKUP(B774,'Bloomberg Dow Jones Indices'!$I$6:$J$6000,2,0)</f>
        <v>1.8195999999999999</v>
      </c>
      <c r="E774">
        <f>IF(VLOOKUP($B774,'30 Year Treasuries Daily'!$A$7:$B$10118,2,FALSE)="ND",NA(),VLOOKUP($B774,'30 Year Treasuries Daily'!$A$7:$B$10118,2,FALSE))</f>
        <v>6.85</v>
      </c>
    </row>
    <row r="775" spans="2:5">
      <c r="B775" s="52">
        <v>35207</v>
      </c>
      <c r="C775">
        <f>VLOOKUP($B775,'Bloomberg Dow Jones Indices'!$G$6:$J$6000,2,FALSE)</f>
        <v>5.1820000000000004</v>
      </c>
      <c r="D775">
        <f>VLOOKUP(B775,'Bloomberg Dow Jones Indices'!$I$6:$J$6000,2,0)</f>
        <v>1.8540000000000001</v>
      </c>
      <c r="E775">
        <f>IF(VLOOKUP($B775,'30 Year Treasuries Daily'!$A$7:$B$10118,2,FALSE)="ND",NA(),VLOOKUP($B775,'30 Year Treasuries Daily'!$A$7:$B$10118,2,FALSE))</f>
        <v>6.81</v>
      </c>
    </row>
    <row r="776" spans="2:5">
      <c r="B776" s="52">
        <v>35208</v>
      </c>
      <c r="C776">
        <f>VLOOKUP($B776,'Bloomberg Dow Jones Indices'!$G$6:$J$6000,2,FALSE)</f>
        <v>5.2241999999999997</v>
      </c>
      <c r="D776">
        <f>VLOOKUP(B776,'Bloomberg Dow Jones Indices'!$I$6:$J$6000,2,0)</f>
        <v>1.8591</v>
      </c>
      <c r="E776">
        <f>IF(VLOOKUP($B776,'30 Year Treasuries Daily'!$A$7:$B$10118,2,FALSE)="ND",NA(),VLOOKUP($B776,'30 Year Treasuries Daily'!$A$7:$B$10118,2,FALSE))</f>
        <v>6.87</v>
      </c>
    </row>
    <row r="777" spans="2:5">
      <c r="B777" s="52">
        <v>35209</v>
      </c>
      <c r="C777">
        <f>VLOOKUP($B777,'Bloomberg Dow Jones Indices'!$G$6:$J$6000,2,FALSE)</f>
        <v>5.1938000000000004</v>
      </c>
      <c r="D777">
        <f>VLOOKUP(B777,'Bloomberg Dow Jones Indices'!$I$6:$J$6000,2,0)</f>
        <v>1.8589</v>
      </c>
      <c r="E777">
        <f>IF(VLOOKUP($B777,'30 Year Treasuries Daily'!$A$7:$B$10118,2,FALSE)="ND",NA(),VLOOKUP($B777,'30 Year Treasuries Daily'!$A$7:$B$10118,2,FALSE))</f>
        <v>6.84</v>
      </c>
    </row>
    <row r="778" spans="2:5">
      <c r="B778" s="52">
        <v>35213</v>
      </c>
      <c r="C778">
        <f>VLOOKUP($B778,'Bloomberg Dow Jones Indices'!$G$6:$J$6000,2,FALSE)</f>
        <v>5.0560999999999998</v>
      </c>
      <c r="D778">
        <f>VLOOKUP(B778,'Bloomberg Dow Jones Indices'!$I$6:$J$6000,2,0)</f>
        <v>1.8414000000000001</v>
      </c>
      <c r="E778">
        <f>IF(VLOOKUP($B778,'30 Year Treasuries Daily'!$A$7:$B$10118,2,FALSE)="ND",NA(),VLOOKUP($B778,'30 Year Treasuries Daily'!$A$7:$B$10118,2,FALSE))</f>
        <v>6.85</v>
      </c>
    </row>
    <row r="779" spans="2:5">
      <c r="B779" s="52">
        <v>35214</v>
      </c>
      <c r="C779">
        <f>VLOOKUP($B779,'Bloomberg Dow Jones Indices'!$G$6:$J$6000,2,FALSE)</f>
        <v>5.2842000000000002</v>
      </c>
      <c r="D779">
        <f>VLOOKUP(B779,'Bloomberg Dow Jones Indices'!$I$6:$J$6000,2,0)</f>
        <v>1.853</v>
      </c>
      <c r="E779">
        <f>IF(VLOOKUP($B779,'30 Year Treasuries Daily'!$A$7:$B$10118,2,FALSE)="ND",NA(),VLOOKUP($B779,'30 Year Treasuries Daily'!$A$7:$B$10118,2,FALSE))</f>
        <v>6.94</v>
      </c>
    </row>
    <row r="780" spans="2:5">
      <c r="B780" s="52">
        <v>35215</v>
      </c>
      <c r="C780">
        <f>VLOOKUP($B780,'Bloomberg Dow Jones Indices'!$G$6:$J$6000,2,FALSE)</f>
        <v>5.2755000000000001</v>
      </c>
      <c r="D780">
        <f>VLOOKUP(B780,'Bloomberg Dow Jones Indices'!$I$6:$J$6000,2,0)</f>
        <v>1.8786</v>
      </c>
      <c r="E780">
        <f>IF(VLOOKUP($B780,'30 Year Treasuries Daily'!$A$7:$B$10118,2,FALSE)="ND",NA(),VLOOKUP($B780,'30 Year Treasuries Daily'!$A$7:$B$10118,2,FALSE))</f>
        <v>6.92</v>
      </c>
    </row>
    <row r="781" spans="2:5">
      <c r="B781" s="52">
        <v>35216</v>
      </c>
      <c r="C781">
        <f>VLOOKUP($B781,'Bloomberg Dow Jones Indices'!$G$6:$J$6000,2,FALSE)</f>
        <v>5.3230000000000004</v>
      </c>
      <c r="D781">
        <f>VLOOKUP(B781,'Bloomberg Dow Jones Indices'!$I$6:$J$6000,2,0)</f>
        <v>1.8986000000000001</v>
      </c>
      <c r="E781">
        <f>IF(VLOOKUP($B781,'30 Year Treasuries Daily'!$A$7:$B$10118,2,FALSE)="ND",NA(),VLOOKUP($B781,'30 Year Treasuries Daily'!$A$7:$B$10118,2,FALSE))</f>
        <v>7</v>
      </c>
    </row>
    <row r="782" spans="2:5">
      <c r="B782" s="52">
        <v>35219</v>
      </c>
      <c r="C782">
        <f>VLOOKUP($B782,'Bloomberg Dow Jones Indices'!$G$6:$J$6000,2,FALSE)</f>
        <v>5.1028000000000002</v>
      </c>
      <c r="D782">
        <f>VLOOKUP(B782,'Bloomberg Dow Jones Indices'!$I$6:$J$6000,2,0)</f>
        <v>1.8915999999999999</v>
      </c>
      <c r="E782">
        <f>IF(VLOOKUP($B782,'30 Year Treasuries Daily'!$A$7:$B$10118,2,FALSE)="ND",NA(),VLOOKUP($B782,'30 Year Treasuries Daily'!$A$7:$B$10118,2,FALSE))</f>
        <v>7.01</v>
      </c>
    </row>
    <row r="783" spans="2:5">
      <c r="B783" s="52">
        <v>35220</v>
      </c>
      <c r="C783">
        <f>VLOOKUP($B783,'Bloomberg Dow Jones Indices'!$G$6:$J$6000,2,FALSE)</f>
        <v>5.1398999999999999</v>
      </c>
      <c r="D783">
        <f>VLOOKUP(B783,'Bloomberg Dow Jones Indices'!$I$6:$J$6000,2,0)</f>
        <v>1.8778999999999999</v>
      </c>
      <c r="E783">
        <f>IF(VLOOKUP($B783,'30 Year Treasuries Daily'!$A$7:$B$10118,2,FALSE)="ND",NA(),VLOOKUP($B783,'30 Year Treasuries Daily'!$A$7:$B$10118,2,FALSE))</f>
        <v>7</v>
      </c>
    </row>
    <row r="784" spans="2:5">
      <c r="B784" s="52">
        <v>35221</v>
      </c>
      <c r="C784">
        <f>VLOOKUP($B784,'Bloomberg Dow Jones Indices'!$G$6:$J$6000,2,FALSE)</f>
        <v>5.2629000000000001</v>
      </c>
      <c r="D784">
        <f>VLOOKUP(B784,'Bloomberg Dow Jones Indices'!$I$6:$J$6000,2,0)</f>
        <v>1.8673999999999999</v>
      </c>
      <c r="E784">
        <f>IF(VLOOKUP($B784,'30 Year Treasuries Daily'!$A$7:$B$10118,2,FALSE)="ND",NA(),VLOOKUP($B784,'30 Year Treasuries Daily'!$A$7:$B$10118,2,FALSE))</f>
        <v>6.96</v>
      </c>
    </row>
    <row r="785" spans="2:5">
      <c r="B785" s="52">
        <v>35222</v>
      </c>
      <c r="C785">
        <f>VLOOKUP($B785,'Bloomberg Dow Jones Indices'!$G$6:$J$6000,2,FALSE)</f>
        <v>5.2786</v>
      </c>
      <c r="D785">
        <f>VLOOKUP(B785,'Bloomberg Dow Jones Indices'!$I$6:$J$6000,2,0)</f>
        <v>1.8923000000000001</v>
      </c>
      <c r="E785">
        <f>IF(VLOOKUP($B785,'30 Year Treasuries Daily'!$A$7:$B$10118,2,FALSE)="ND",NA(),VLOOKUP($B785,'30 Year Treasuries Daily'!$A$7:$B$10118,2,FALSE))</f>
        <v>6.91</v>
      </c>
    </row>
    <row r="786" spans="2:5">
      <c r="B786" s="52">
        <v>35223</v>
      </c>
      <c r="C786">
        <f>VLOOKUP($B786,'Bloomberg Dow Jones Indices'!$G$6:$J$6000,2,FALSE)</f>
        <v>5.298</v>
      </c>
      <c r="D786">
        <f>VLOOKUP(B786,'Bloomberg Dow Jones Indices'!$I$6:$J$6000,2,0)</f>
        <v>1.8835</v>
      </c>
      <c r="E786">
        <f>IF(VLOOKUP($B786,'30 Year Treasuries Daily'!$A$7:$B$10118,2,FALSE)="ND",NA(),VLOOKUP($B786,'30 Year Treasuries Daily'!$A$7:$B$10118,2,FALSE))</f>
        <v>7.05</v>
      </c>
    </row>
    <row r="787" spans="2:5">
      <c r="B787" s="52">
        <v>35226</v>
      </c>
      <c r="C787">
        <f>VLOOKUP($B787,'Bloomberg Dow Jones Indices'!$G$6:$J$6000,2,FALSE)</f>
        <v>5.3227000000000002</v>
      </c>
      <c r="D787">
        <f>VLOOKUP(B787,'Bloomberg Dow Jones Indices'!$I$6:$J$6000,2,0)</f>
        <v>1.8834</v>
      </c>
      <c r="E787">
        <f>IF(VLOOKUP($B787,'30 Year Treasuries Daily'!$A$7:$B$10118,2,FALSE)="ND",NA(),VLOOKUP($B787,'30 Year Treasuries Daily'!$A$7:$B$10118,2,FALSE))</f>
        <v>7.1</v>
      </c>
    </row>
    <row r="788" spans="2:5">
      <c r="B788" s="52">
        <v>35227</v>
      </c>
      <c r="C788">
        <f>VLOOKUP($B788,'Bloomberg Dow Jones Indices'!$G$6:$J$6000,2,FALSE)</f>
        <v>5.3334000000000001</v>
      </c>
      <c r="D788">
        <f>VLOOKUP(B788,'Bloomberg Dow Jones Indices'!$I$6:$J$6000,2,0)</f>
        <v>1.8898000000000001</v>
      </c>
      <c r="E788">
        <f>IF(VLOOKUP($B788,'30 Year Treasuries Daily'!$A$7:$B$10118,2,FALSE)="ND",NA(),VLOOKUP($B788,'30 Year Treasuries Daily'!$A$7:$B$10118,2,FALSE))</f>
        <v>7.13</v>
      </c>
    </row>
    <row r="789" spans="2:5">
      <c r="B789" s="52">
        <v>35228</v>
      </c>
      <c r="C789">
        <f>VLOOKUP($B789,'Bloomberg Dow Jones Indices'!$G$6:$J$6000,2,FALSE)</f>
        <v>5.5071000000000003</v>
      </c>
      <c r="D789">
        <f>VLOOKUP(B789,'Bloomberg Dow Jones Indices'!$I$6:$J$6000,2,0)</f>
        <v>1.9300999999999999</v>
      </c>
      <c r="E789">
        <f>IF(VLOOKUP($B789,'30 Year Treasuries Daily'!$A$7:$B$10118,2,FALSE)="ND",NA(),VLOOKUP($B789,'30 Year Treasuries Daily'!$A$7:$B$10118,2,FALSE))</f>
        <v>7.18</v>
      </c>
    </row>
    <row r="790" spans="2:5">
      <c r="B790" s="52">
        <v>35229</v>
      </c>
      <c r="C790">
        <f>VLOOKUP($B790,'Bloomberg Dow Jones Indices'!$G$6:$J$6000,2,FALSE)</f>
        <v>5.3769</v>
      </c>
      <c r="D790">
        <f>VLOOKUP(B790,'Bloomberg Dow Jones Indices'!$I$6:$J$6000,2,0)</f>
        <v>1.9020999999999999</v>
      </c>
      <c r="E790">
        <f>IF(VLOOKUP($B790,'30 Year Treasuries Daily'!$A$7:$B$10118,2,FALSE)="ND",NA(),VLOOKUP($B790,'30 Year Treasuries Daily'!$A$7:$B$10118,2,FALSE))</f>
        <v>7.15</v>
      </c>
    </row>
    <row r="791" spans="2:5">
      <c r="B791" s="52">
        <v>35230</v>
      </c>
      <c r="C791">
        <f>VLOOKUP($B791,'Bloomberg Dow Jones Indices'!$G$6:$J$6000,2,FALSE)</f>
        <v>5.3495999999999997</v>
      </c>
      <c r="D791">
        <f>VLOOKUP(B791,'Bloomberg Dow Jones Indices'!$I$6:$J$6000,2,0)</f>
        <v>1.905</v>
      </c>
      <c r="E791">
        <f>IF(VLOOKUP($B791,'30 Year Treasuries Daily'!$A$7:$B$10118,2,FALSE)="ND",NA(),VLOOKUP($B791,'30 Year Treasuries Daily'!$A$7:$B$10118,2,FALSE))</f>
        <v>7.1</v>
      </c>
    </row>
    <row r="792" spans="2:5">
      <c r="B792" s="52">
        <v>35233</v>
      </c>
      <c r="C792">
        <f>VLOOKUP($B792,'Bloomberg Dow Jones Indices'!$G$6:$J$6000,2,FALSE)</f>
        <v>5.3513999999999999</v>
      </c>
      <c r="D792">
        <f>VLOOKUP(B792,'Bloomberg Dow Jones Indices'!$I$6:$J$6000,2,0)</f>
        <v>1.9092</v>
      </c>
      <c r="E792">
        <f>IF(VLOOKUP($B792,'30 Year Treasuries Daily'!$A$7:$B$10118,2,FALSE)="ND",NA(),VLOOKUP($B792,'30 Year Treasuries Daily'!$A$7:$B$10118,2,FALSE))</f>
        <v>7.06</v>
      </c>
    </row>
    <row r="793" spans="2:5">
      <c r="B793" s="52">
        <v>35234</v>
      </c>
      <c r="C793">
        <f>VLOOKUP($B793,'Bloomberg Dow Jones Indices'!$G$6:$J$6000,2,FALSE)</f>
        <v>5.3605</v>
      </c>
      <c r="D793">
        <f>VLOOKUP(B793,'Bloomberg Dow Jones Indices'!$I$6:$J$6000,2,0)</f>
        <v>1.9176</v>
      </c>
      <c r="E793">
        <f>IF(VLOOKUP($B793,'30 Year Treasuries Daily'!$A$7:$B$10118,2,FALSE)="ND",NA(),VLOOKUP($B793,'30 Year Treasuries Daily'!$A$7:$B$10118,2,FALSE))</f>
        <v>7.09</v>
      </c>
    </row>
    <row r="794" spans="2:5">
      <c r="B794" s="52">
        <v>35235</v>
      </c>
      <c r="C794">
        <f>VLOOKUP($B794,'Bloomberg Dow Jones Indices'!$G$6:$J$6000,2,FALSE)</f>
        <v>5.3568999999999996</v>
      </c>
      <c r="D794">
        <f>VLOOKUP(B794,'Bloomberg Dow Jones Indices'!$I$6:$J$6000,2,0)</f>
        <v>1.9062999999999999</v>
      </c>
      <c r="E794">
        <f>IF(VLOOKUP($B794,'30 Year Treasuries Daily'!$A$7:$B$10118,2,FALSE)="ND",NA(),VLOOKUP($B794,'30 Year Treasuries Daily'!$A$7:$B$10118,2,FALSE))</f>
        <v>7.12</v>
      </c>
    </row>
    <row r="795" spans="2:5">
      <c r="B795" s="52">
        <v>35236</v>
      </c>
      <c r="C795">
        <f>VLOOKUP($B795,'Bloomberg Dow Jones Indices'!$G$6:$J$6000,2,FALSE)</f>
        <v>5.3068999999999997</v>
      </c>
      <c r="D795">
        <f>VLOOKUP(B795,'Bloomberg Dow Jones Indices'!$I$6:$J$6000,2,0)</f>
        <v>1.9736</v>
      </c>
      <c r="E795">
        <f>IF(VLOOKUP($B795,'30 Year Treasuries Daily'!$A$7:$B$10118,2,FALSE)="ND",NA(),VLOOKUP($B795,'30 Year Treasuries Daily'!$A$7:$B$10118,2,FALSE))</f>
        <v>7.12</v>
      </c>
    </row>
    <row r="796" spans="2:5">
      <c r="B796" s="52">
        <v>35237</v>
      </c>
      <c r="C796">
        <f>VLOOKUP($B796,'Bloomberg Dow Jones Indices'!$G$6:$J$6000,2,FALSE)</f>
        <v>5.2716000000000003</v>
      </c>
      <c r="D796">
        <f>VLOOKUP(B796,'Bloomberg Dow Jones Indices'!$I$6:$J$6000,2,0)</f>
        <v>1.9577</v>
      </c>
      <c r="E796">
        <f>IF(VLOOKUP($B796,'30 Year Treasuries Daily'!$A$7:$B$10118,2,FALSE)="ND",NA(),VLOOKUP($B796,'30 Year Treasuries Daily'!$A$7:$B$10118,2,FALSE))</f>
        <v>7.11</v>
      </c>
    </row>
    <row r="797" spans="2:5">
      <c r="B797" s="52">
        <v>35240</v>
      </c>
      <c r="C797">
        <f>VLOOKUP($B797,'Bloomberg Dow Jones Indices'!$G$6:$J$6000,2,FALSE)</f>
        <v>5.242</v>
      </c>
      <c r="D797">
        <f>VLOOKUP(B797,'Bloomberg Dow Jones Indices'!$I$6:$J$6000,2,0)</f>
        <v>1.8883000000000001</v>
      </c>
      <c r="E797">
        <f>IF(VLOOKUP($B797,'30 Year Treasuries Daily'!$A$7:$B$10118,2,FALSE)="ND",NA(),VLOOKUP($B797,'30 Year Treasuries Daily'!$A$7:$B$10118,2,FALSE))</f>
        <v>7.09</v>
      </c>
    </row>
    <row r="798" spans="2:5">
      <c r="B798" s="52">
        <v>35241</v>
      </c>
      <c r="C798">
        <f>VLOOKUP($B798,'Bloomberg Dow Jones Indices'!$G$6:$J$6000,2,FALSE)</f>
        <v>5.2263999999999999</v>
      </c>
      <c r="D798">
        <f>VLOOKUP(B798,'Bloomberg Dow Jones Indices'!$I$6:$J$6000,2,0)</f>
        <v>1.8877999999999999</v>
      </c>
      <c r="E798">
        <f>IF(VLOOKUP($B798,'30 Year Treasuries Daily'!$A$7:$B$10118,2,FALSE)="ND",NA(),VLOOKUP($B798,'30 Year Treasuries Daily'!$A$7:$B$10118,2,FALSE))</f>
        <v>7.06</v>
      </c>
    </row>
    <row r="799" spans="2:5">
      <c r="B799" s="52">
        <v>35242</v>
      </c>
      <c r="C799">
        <f>VLOOKUP($B799,'Bloomberg Dow Jones Indices'!$G$6:$J$6000,2,FALSE)</f>
        <v>5.2092999999999998</v>
      </c>
      <c r="D799">
        <f>VLOOKUP(B799,'Bloomberg Dow Jones Indices'!$I$6:$J$6000,2,0)</f>
        <v>1.9961</v>
      </c>
      <c r="E799">
        <f>IF(VLOOKUP($B799,'30 Year Treasuries Daily'!$A$7:$B$10118,2,FALSE)="ND",NA(),VLOOKUP($B799,'30 Year Treasuries Daily'!$A$7:$B$10118,2,FALSE))</f>
        <v>7.05</v>
      </c>
    </row>
    <row r="800" spans="2:5">
      <c r="B800" s="52">
        <v>35243</v>
      </c>
      <c r="C800">
        <f>VLOOKUP($B800,'Bloomberg Dow Jones Indices'!$G$6:$J$6000,2,FALSE)</f>
        <v>5.1402999999999999</v>
      </c>
      <c r="D800">
        <f>VLOOKUP(B800,'Bloomberg Dow Jones Indices'!$I$6:$J$6000,2,0)</f>
        <v>1.9979</v>
      </c>
      <c r="E800">
        <f>IF(VLOOKUP($B800,'30 Year Treasuries Daily'!$A$7:$B$10118,2,FALSE)="ND",NA(),VLOOKUP($B800,'30 Year Treasuries Daily'!$A$7:$B$10118,2,FALSE))</f>
        <v>6.99</v>
      </c>
    </row>
    <row r="801" spans="2:5">
      <c r="B801" s="52">
        <v>35244</v>
      </c>
      <c r="C801">
        <f>VLOOKUP($B801,'Bloomberg Dow Jones Indices'!$G$6:$J$6000,2,FALSE)</f>
        <v>5.0376000000000003</v>
      </c>
      <c r="D801">
        <f>VLOOKUP(B801,'Bloomberg Dow Jones Indices'!$I$6:$J$6000,2,0)</f>
        <v>1.9094</v>
      </c>
      <c r="E801">
        <f>IF(VLOOKUP($B801,'30 Year Treasuries Daily'!$A$7:$B$10118,2,FALSE)="ND",NA(),VLOOKUP($B801,'30 Year Treasuries Daily'!$A$7:$B$10118,2,FALSE))</f>
        <v>6.9</v>
      </c>
    </row>
    <row r="802" spans="2:5">
      <c r="B802" s="52">
        <v>35247</v>
      </c>
      <c r="C802">
        <f>VLOOKUP($B802,'Bloomberg Dow Jones Indices'!$G$6:$J$6000,2,FALSE)</f>
        <v>4.9638999999999998</v>
      </c>
      <c r="D802">
        <f>VLOOKUP(B802,'Bloomberg Dow Jones Indices'!$I$6:$J$6000,2,0)</f>
        <v>1.885</v>
      </c>
      <c r="E802">
        <f>IF(VLOOKUP($B802,'30 Year Treasuries Daily'!$A$7:$B$10118,2,FALSE)="ND",NA(),VLOOKUP($B802,'30 Year Treasuries Daily'!$A$7:$B$10118,2,FALSE))</f>
        <v>6.91</v>
      </c>
    </row>
    <row r="803" spans="2:5">
      <c r="B803" s="52">
        <v>35248</v>
      </c>
      <c r="C803">
        <f>VLOOKUP($B803,'Bloomberg Dow Jones Indices'!$G$6:$J$6000,2,FALSE)</f>
        <v>5.0279999999999996</v>
      </c>
      <c r="D803">
        <f>VLOOKUP(B803,'Bloomberg Dow Jones Indices'!$I$6:$J$6000,2,0)</f>
        <v>1.8947000000000001</v>
      </c>
      <c r="E803">
        <f>IF(VLOOKUP($B803,'30 Year Treasuries Daily'!$A$7:$B$10118,2,FALSE)="ND",NA(),VLOOKUP($B803,'30 Year Treasuries Daily'!$A$7:$B$10118,2,FALSE))</f>
        <v>6.94</v>
      </c>
    </row>
    <row r="804" spans="2:5">
      <c r="B804" s="52">
        <v>35249</v>
      </c>
      <c r="C804">
        <f>VLOOKUP($B804,'Bloomberg Dow Jones Indices'!$G$6:$J$6000,2,FALSE)</f>
        <v>5.0472000000000001</v>
      </c>
      <c r="D804">
        <f>VLOOKUP(B804,'Bloomberg Dow Jones Indices'!$I$6:$J$6000,2,0)</f>
        <v>1.9005000000000001</v>
      </c>
      <c r="E804">
        <f>IF(VLOOKUP($B804,'30 Year Treasuries Daily'!$A$7:$B$10118,2,FALSE)="ND",NA(),VLOOKUP($B804,'30 Year Treasuries Daily'!$A$7:$B$10118,2,FALSE))</f>
        <v>6.94</v>
      </c>
    </row>
    <row r="805" spans="2:5">
      <c r="B805" s="52">
        <v>35251</v>
      </c>
      <c r="C805">
        <f>VLOOKUP($B805,'Bloomberg Dow Jones Indices'!$G$6:$J$6000,2,FALSE)</f>
        <v>5.1687000000000003</v>
      </c>
      <c r="D805">
        <f>VLOOKUP(B805,'Bloomberg Dow Jones Indices'!$I$6:$J$6000,2,0)</f>
        <v>1.9329000000000001</v>
      </c>
      <c r="E805">
        <f>IF(VLOOKUP($B805,'30 Year Treasuries Daily'!$A$7:$B$10118,2,FALSE)="ND",NA(),VLOOKUP($B805,'30 Year Treasuries Daily'!$A$7:$B$10118,2,FALSE))</f>
        <v>7.19</v>
      </c>
    </row>
    <row r="806" spans="2:5">
      <c r="B806" s="52">
        <v>35254</v>
      </c>
      <c r="C806">
        <f>VLOOKUP($B806,'Bloomberg Dow Jones Indices'!$G$6:$J$6000,2,FALSE)</f>
        <v>5.157</v>
      </c>
      <c r="D806">
        <f>VLOOKUP(B806,'Bloomberg Dow Jones Indices'!$I$6:$J$6000,2,0)</f>
        <v>1.944</v>
      </c>
      <c r="E806">
        <f>IF(VLOOKUP($B806,'30 Year Treasuries Daily'!$A$7:$B$10118,2,FALSE)="ND",NA(),VLOOKUP($B806,'30 Year Treasuries Daily'!$A$7:$B$10118,2,FALSE))</f>
        <v>7.19</v>
      </c>
    </row>
    <row r="807" spans="2:5">
      <c r="B807" s="52">
        <v>35255</v>
      </c>
      <c r="C807">
        <f>VLOOKUP($B807,'Bloomberg Dow Jones Indices'!$G$6:$J$6000,2,FALSE)</f>
        <v>5.1285999999999996</v>
      </c>
      <c r="D807">
        <f>VLOOKUP(B807,'Bloomberg Dow Jones Indices'!$I$6:$J$6000,2,0)</f>
        <v>1.9332</v>
      </c>
      <c r="E807">
        <f>IF(VLOOKUP($B807,'30 Year Treasuries Daily'!$A$7:$B$10118,2,FALSE)="ND",NA(),VLOOKUP($B807,'30 Year Treasuries Daily'!$A$7:$B$10118,2,FALSE))</f>
        <v>7.15</v>
      </c>
    </row>
    <row r="808" spans="2:5">
      <c r="B808" s="52">
        <v>35256</v>
      </c>
      <c r="C808">
        <f>VLOOKUP($B808,'Bloomberg Dow Jones Indices'!$G$6:$J$6000,2,FALSE)</f>
        <v>5.1269999999999998</v>
      </c>
      <c r="D808">
        <f>VLOOKUP(B808,'Bloomberg Dow Jones Indices'!$I$6:$J$6000,2,0)</f>
        <v>1.9289000000000001</v>
      </c>
      <c r="E808">
        <f>IF(VLOOKUP($B808,'30 Year Treasuries Daily'!$A$7:$B$10118,2,FALSE)="ND",NA(),VLOOKUP($B808,'30 Year Treasuries Daily'!$A$7:$B$10118,2,FALSE))</f>
        <v>7.1</v>
      </c>
    </row>
    <row r="809" spans="2:5">
      <c r="B809" s="52">
        <v>35257</v>
      </c>
      <c r="C809">
        <f>VLOOKUP($B809,'Bloomberg Dow Jones Indices'!$G$6:$J$6000,2,FALSE)</f>
        <v>5.1603000000000003</v>
      </c>
      <c r="D809">
        <f>VLOOKUP(B809,'Bloomberg Dow Jones Indices'!$I$6:$J$6000,2,0)</f>
        <v>1.9579</v>
      </c>
      <c r="E809">
        <f>IF(VLOOKUP($B809,'30 Year Treasuries Daily'!$A$7:$B$10118,2,FALSE)="ND",NA(),VLOOKUP($B809,'30 Year Treasuries Daily'!$A$7:$B$10118,2,FALSE))</f>
        <v>7.07</v>
      </c>
    </row>
    <row r="810" spans="2:5">
      <c r="B810" s="52">
        <v>35258</v>
      </c>
      <c r="C810">
        <f>VLOOKUP($B810,'Bloomberg Dow Jones Indices'!$G$6:$J$6000,2,FALSE)</f>
        <v>5.0940000000000003</v>
      </c>
      <c r="D810">
        <f>VLOOKUP(B810,'Bloomberg Dow Jones Indices'!$I$6:$J$6000,2,0)</f>
        <v>1.9615</v>
      </c>
      <c r="E810">
        <f>IF(VLOOKUP($B810,'30 Year Treasuries Daily'!$A$7:$B$10118,2,FALSE)="ND",NA(),VLOOKUP($B810,'30 Year Treasuries Daily'!$A$7:$B$10118,2,FALSE))</f>
        <v>7.03</v>
      </c>
    </row>
    <row r="811" spans="2:5">
      <c r="B811" s="52">
        <v>35261</v>
      </c>
      <c r="C811">
        <f>VLOOKUP($B811,'Bloomberg Dow Jones Indices'!$G$6:$J$6000,2,FALSE)</f>
        <v>5.1486000000000001</v>
      </c>
      <c r="D811">
        <f>VLOOKUP(B811,'Bloomberg Dow Jones Indices'!$I$6:$J$6000,2,0)</f>
        <v>2.0205000000000002</v>
      </c>
      <c r="E811">
        <f>IF(VLOOKUP($B811,'30 Year Treasuries Daily'!$A$7:$B$10118,2,FALSE)="ND",NA(),VLOOKUP($B811,'30 Year Treasuries Daily'!$A$7:$B$10118,2,FALSE))</f>
        <v>7.07</v>
      </c>
    </row>
    <row r="812" spans="2:5">
      <c r="B812" s="52">
        <v>35262</v>
      </c>
      <c r="C812">
        <f>VLOOKUP($B812,'Bloomberg Dow Jones Indices'!$G$6:$J$6000,2,FALSE)</f>
        <v>5.1973000000000003</v>
      </c>
      <c r="D812">
        <f>VLOOKUP(B812,'Bloomberg Dow Jones Indices'!$I$6:$J$6000,2,0)</f>
        <v>2.0169999999999999</v>
      </c>
      <c r="E812">
        <f>IF(VLOOKUP($B812,'30 Year Treasuries Daily'!$A$7:$B$10118,2,FALSE)="ND",NA(),VLOOKUP($B812,'30 Year Treasuries Daily'!$A$7:$B$10118,2,FALSE))</f>
        <v>7.03</v>
      </c>
    </row>
    <row r="813" spans="2:5">
      <c r="B813" s="52">
        <v>35263</v>
      </c>
      <c r="C813">
        <f>VLOOKUP($B813,'Bloomberg Dow Jones Indices'!$G$6:$J$6000,2,FALSE)</f>
        <v>5.2076000000000002</v>
      </c>
      <c r="D813">
        <f>VLOOKUP(B813,'Bloomberg Dow Jones Indices'!$I$6:$J$6000,2,0)</f>
        <v>2.0206</v>
      </c>
      <c r="E813">
        <f>IF(VLOOKUP($B813,'30 Year Treasuries Daily'!$A$7:$B$10118,2,FALSE)="ND",NA(),VLOOKUP($B813,'30 Year Treasuries Daily'!$A$7:$B$10118,2,FALSE))</f>
        <v>7.02</v>
      </c>
    </row>
    <row r="814" spans="2:5">
      <c r="B814" s="52">
        <v>35264</v>
      </c>
      <c r="C814">
        <f>VLOOKUP($B814,'Bloomberg Dow Jones Indices'!$G$6:$J$6000,2,FALSE)</f>
        <v>5.2023999999999999</v>
      </c>
      <c r="D814">
        <f>VLOOKUP(B814,'Bloomberg Dow Jones Indices'!$I$6:$J$6000,2,0)</f>
        <v>1.9895</v>
      </c>
      <c r="E814">
        <f>IF(VLOOKUP($B814,'30 Year Treasuries Daily'!$A$7:$B$10118,2,FALSE)="ND",NA(),VLOOKUP($B814,'30 Year Treasuries Daily'!$A$7:$B$10118,2,FALSE))</f>
        <v>6.92</v>
      </c>
    </row>
    <row r="815" spans="2:5">
      <c r="B815" s="52">
        <v>35265</v>
      </c>
      <c r="C815">
        <f>VLOOKUP($B815,'Bloomberg Dow Jones Indices'!$G$6:$J$6000,2,FALSE)</f>
        <v>5.2488999999999999</v>
      </c>
      <c r="D815">
        <f>VLOOKUP(B815,'Bloomberg Dow Jones Indices'!$I$6:$J$6000,2,0)</f>
        <v>1.994</v>
      </c>
      <c r="E815">
        <f>IF(VLOOKUP($B815,'30 Year Treasuries Daily'!$A$7:$B$10118,2,FALSE)="ND",NA(),VLOOKUP($B815,'30 Year Treasuries Daily'!$A$7:$B$10118,2,FALSE))</f>
        <v>6.97</v>
      </c>
    </row>
    <row r="816" spans="2:5">
      <c r="B816" s="52">
        <v>35268</v>
      </c>
      <c r="C816">
        <f>VLOOKUP($B816,'Bloomberg Dow Jones Indices'!$G$6:$J$6000,2,FALSE)</f>
        <v>5.2945000000000002</v>
      </c>
      <c r="D816">
        <f>VLOOKUP(B816,'Bloomberg Dow Jones Indices'!$I$6:$J$6000,2,0)</f>
        <v>2.0072999999999999</v>
      </c>
      <c r="E816">
        <f>IF(VLOOKUP($B816,'30 Year Treasuries Daily'!$A$7:$B$10118,2,FALSE)="ND",NA(),VLOOKUP($B816,'30 Year Treasuries Daily'!$A$7:$B$10118,2,FALSE))</f>
        <v>7.01</v>
      </c>
    </row>
    <row r="817" spans="2:5">
      <c r="B817" s="52">
        <v>35269</v>
      </c>
      <c r="C817">
        <f>VLOOKUP($B817,'Bloomberg Dow Jones Indices'!$G$6:$J$6000,2,FALSE)</f>
        <v>5.3158000000000003</v>
      </c>
      <c r="D817">
        <f>VLOOKUP(B817,'Bloomberg Dow Jones Indices'!$I$6:$J$6000,2,0)</f>
        <v>2.024</v>
      </c>
      <c r="E817">
        <f>IF(VLOOKUP($B817,'30 Year Treasuries Daily'!$A$7:$B$10118,2,FALSE)="ND",NA(),VLOOKUP($B817,'30 Year Treasuries Daily'!$A$7:$B$10118,2,FALSE))</f>
        <v>6.97</v>
      </c>
    </row>
    <row r="818" spans="2:5">
      <c r="B818" s="52">
        <v>35270</v>
      </c>
      <c r="C818">
        <f>VLOOKUP($B818,'Bloomberg Dow Jones Indices'!$G$6:$J$6000,2,FALSE)</f>
        <v>5.3262999999999998</v>
      </c>
      <c r="D818">
        <f>VLOOKUP(B818,'Bloomberg Dow Jones Indices'!$I$6:$J$6000,2,0)</f>
        <v>2.0209000000000001</v>
      </c>
      <c r="E818">
        <f>IF(VLOOKUP($B818,'30 Year Treasuries Daily'!$A$7:$B$10118,2,FALSE)="ND",NA(),VLOOKUP($B818,'30 Year Treasuries Daily'!$A$7:$B$10118,2,FALSE))</f>
        <v>7.04</v>
      </c>
    </row>
    <row r="819" spans="2:5">
      <c r="B819" s="52">
        <v>35271</v>
      </c>
      <c r="C819">
        <f>VLOOKUP($B819,'Bloomberg Dow Jones Indices'!$G$6:$J$6000,2,FALSE)</f>
        <v>5.3551000000000002</v>
      </c>
      <c r="D819">
        <f>VLOOKUP(B819,'Bloomberg Dow Jones Indices'!$I$6:$J$6000,2,0)</f>
        <v>1.9958</v>
      </c>
      <c r="E819">
        <f>IF(VLOOKUP($B819,'30 Year Treasuries Daily'!$A$7:$B$10118,2,FALSE)="ND",NA(),VLOOKUP($B819,'30 Year Treasuries Daily'!$A$7:$B$10118,2,FALSE))</f>
        <v>7.04</v>
      </c>
    </row>
    <row r="820" spans="2:5">
      <c r="B820" s="52">
        <v>35272</v>
      </c>
      <c r="C820">
        <f>VLOOKUP($B820,'Bloomberg Dow Jones Indices'!$G$6:$J$6000,2,FALSE)</f>
        <v>5.3532000000000002</v>
      </c>
      <c r="D820">
        <f>VLOOKUP(B820,'Bloomberg Dow Jones Indices'!$I$6:$J$6000,2,0)</f>
        <v>1.9771999999999998</v>
      </c>
      <c r="E820">
        <f>IF(VLOOKUP($B820,'30 Year Treasuries Daily'!$A$7:$B$10118,2,FALSE)="ND",NA(),VLOOKUP($B820,'30 Year Treasuries Daily'!$A$7:$B$10118,2,FALSE))</f>
        <v>7.02</v>
      </c>
    </row>
    <row r="821" spans="2:5">
      <c r="B821" s="52">
        <v>35275</v>
      </c>
      <c r="C821">
        <f>VLOOKUP($B821,'Bloomberg Dow Jones Indices'!$G$6:$J$6000,2,FALSE)</f>
        <v>5.4066999999999998</v>
      </c>
      <c r="D821">
        <f>VLOOKUP(B821,'Bloomberg Dow Jones Indices'!$I$6:$J$6000,2,0)</f>
        <v>1.9906999999999999</v>
      </c>
      <c r="E821">
        <f>IF(VLOOKUP($B821,'30 Year Treasuries Daily'!$A$7:$B$10118,2,FALSE)="ND",NA(),VLOOKUP($B821,'30 Year Treasuries Daily'!$A$7:$B$10118,2,FALSE))</f>
        <v>7.09</v>
      </c>
    </row>
    <row r="822" spans="2:5">
      <c r="B822" s="52">
        <v>35276</v>
      </c>
      <c r="C822">
        <f>VLOOKUP($B822,'Bloomberg Dow Jones Indices'!$G$6:$J$6000,2,FALSE)</f>
        <v>5.4215</v>
      </c>
      <c r="D822">
        <f>VLOOKUP(B822,'Bloomberg Dow Jones Indices'!$I$6:$J$6000,2,0)</f>
        <v>1.9741</v>
      </c>
      <c r="E822">
        <f>IF(VLOOKUP($B822,'30 Year Treasuries Daily'!$A$7:$B$10118,2,FALSE)="ND",NA(),VLOOKUP($B822,'30 Year Treasuries Daily'!$A$7:$B$10118,2,FALSE))</f>
        <v>7.05</v>
      </c>
    </row>
    <row r="823" spans="2:5">
      <c r="B823" s="52">
        <v>35277</v>
      </c>
      <c r="C823">
        <f>VLOOKUP($B823,'Bloomberg Dow Jones Indices'!$G$6:$J$6000,2,FALSE)</f>
        <v>5.4141000000000004</v>
      </c>
      <c r="D823">
        <f>VLOOKUP(B823,'Bloomberg Dow Jones Indices'!$I$6:$J$6000,2,0)</f>
        <v>1.9647999999999999</v>
      </c>
      <c r="E823">
        <f>IF(VLOOKUP($B823,'30 Year Treasuries Daily'!$A$7:$B$10118,2,FALSE)="ND",NA(),VLOOKUP($B823,'30 Year Treasuries Daily'!$A$7:$B$10118,2,FALSE))</f>
        <v>6.98</v>
      </c>
    </row>
    <row r="824" spans="2:5">
      <c r="B824" s="52">
        <v>35278</v>
      </c>
      <c r="C824">
        <f>VLOOKUP($B824,'Bloomberg Dow Jones Indices'!$G$6:$J$6000,2,FALSE)</f>
        <v>5.4254999999999995</v>
      </c>
      <c r="D824">
        <f>VLOOKUP(B824,'Bloomberg Dow Jones Indices'!$I$6:$J$6000,2,0)</f>
        <v>1.9449999999999998</v>
      </c>
      <c r="E824">
        <f>IF(VLOOKUP($B824,'30 Year Treasuries Daily'!$A$7:$B$10118,2,FALSE)="ND",NA(),VLOOKUP($B824,'30 Year Treasuries Daily'!$A$7:$B$10118,2,FALSE))</f>
        <v>6.84</v>
      </c>
    </row>
    <row r="825" spans="2:5">
      <c r="B825" s="52">
        <v>35279</v>
      </c>
      <c r="C825">
        <f>VLOOKUP($B825,'Bloomberg Dow Jones Indices'!$G$6:$J$6000,2,FALSE)</f>
        <v>5.3270999999999997</v>
      </c>
      <c r="D825">
        <f>VLOOKUP(B825,'Bloomberg Dow Jones Indices'!$I$6:$J$6000,2,0)</f>
        <v>1.9109</v>
      </c>
      <c r="E825">
        <f>IF(VLOOKUP($B825,'30 Year Treasuries Daily'!$A$7:$B$10118,2,FALSE)="ND",NA(),VLOOKUP($B825,'30 Year Treasuries Daily'!$A$7:$B$10118,2,FALSE))</f>
        <v>6.74</v>
      </c>
    </row>
    <row r="826" spans="2:5">
      <c r="B826" s="52">
        <v>35282</v>
      </c>
      <c r="C826">
        <f>VLOOKUP($B826,'Bloomberg Dow Jones Indices'!$G$6:$J$6000,2,FALSE)</f>
        <v>5.2263999999999999</v>
      </c>
      <c r="D826">
        <f>VLOOKUP(B826,'Bloomberg Dow Jones Indices'!$I$6:$J$6000,2,0)</f>
        <v>1.9098999999999999</v>
      </c>
      <c r="E826">
        <f>IF(VLOOKUP($B826,'30 Year Treasuries Daily'!$A$7:$B$10118,2,FALSE)="ND",NA(),VLOOKUP($B826,'30 Year Treasuries Daily'!$A$7:$B$10118,2,FALSE))</f>
        <v>6.75</v>
      </c>
    </row>
    <row r="827" spans="2:5">
      <c r="B827" s="52">
        <v>35283</v>
      </c>
      <c r="C827">
        <f>VLOOKUP($B827,'Bloomberg Dow Jones Indices'!$G$6:$J$6000,2,FALSE)</f>
        <v>5.2488000000000001</v>
      </c>
      <c r="D827">
        <f>VLOOKUP(B827,'Bloomberg Dow Jones Indices'!$I$6:$J$6000,2,0)</f>
        <v>1.9026000000000001</v>
      </c>
      <c r="E827">
        <f>IF(VLOOKUP($B827,'30 Year Treasuries Daily'!$A$7:$B$10118,2,FALSE)="ND",NA(),VLOOKUP($B827,'30 Year Treasuries Daily'!$A$7:$B$10118,2,FALSE))</f>
        <v>6.76</v>
      </c>
    </row>
    <row r="828" spans="2:5">
      <c r="B828" s="52">
        <v>35284</v>
      </c>
      <c r="C828">
        <f>VLOOKUP($B828,'Bloomberg Dow Jones Indices'!$G$6:$J$6000,2,FALSE)</f>
        <v>5.4132999999999996</v>
      </c>
      <c r="D828">
        <f>VLOOKUP(B828,'Bloomberg Dow Jones Indices'!$I$6:$J$6000,2,0)</f>
        <v>1.9026999999999998</v>
      </c>
      <c r="E828">
        <f>IF(VLOOKUP($B828,'30 Year Treasuries Daily'!$A$7:$B$10118,2,FALSE)="ND",NA(),VLOOKUP($B828,'30 Year Treasuries Daily'!$A$7:$B$10118,2,FALSE))</f>
        <v>6.78</v>
      </c>
    </row>
    <row r="829" spans="2:5">
      <c r="B829" s="52">
        <v>35285</v>
      </c>
      <c r="C829">
        <f>VLOOKUP($B829,'Bloomberg Dow Jones Indices'!$G$6:$J$6000,2,FALSE)</f>
        <v>5.2435999999999998</v>
      </c>
      <c r="D829">
        <f>VLOOKUP(B829,'Bloomberg Dow Jones Indices'!$I$6:$J$6000,2,0)</f>
        <v>1.899</v>
      </c>
      <c r="E829">
        <f>IF(VLOOKUP($B829,'30 Year Treasuries Daily'!$A$7:$B$10118,2,FALSE)="ND",NA(),VLOOKUP($B829,'30 Year Treasuries Daily'!$A$7:$B$10118,2,FALSE))</f>
        <v>6.76</v>
      </c>
    </row>
    <row r="830" spans="2:5">
      <c r="B830" s="52">
        <v>35286</v>
      </c>
      <c r="C830">
        <f>VLOOKUP($B830,'Bloomberg Dow Jones Indices'!$G$6:$J$6000,2,FALSE)</f>
        <v>5.2435999999999998</v>
      </c>
      <c r="D830">
        <f>VLOOKUP(B830,'Bloomberg Dow Jones Indices'!$I$6:$J$6000,2,0)</f>
        <v>1.9159999999999999</v>
      </c>
      <c r="E830">
        <f>IF(VLOOKUP($B830,'30 Year Treasuries Daily'!$A$7:$B$10118,2,FALSE)="ND",NA(),VLOOKUP($B830,'30 Year Treasuries Daily'!$A$7:$B$10118,2,FALSE))</f>
        <v>6.7</v>
      </c>
    </row>
    <row r="831" spans="2:5">
      <c r="B831" s="52">
        <v>35289</v>
      </c>
      <c r="C831">
        <f>VLOOKUP($B831,'Bloomberg Dow Jones Indices'!$G$6:$J$6000,2,FALSE)</f>
        <v>5.3194999999999997</v>
      </c>
      <c r="D831">
        <f>VLOOKUP(B831,'Bloomberg Dow Jones Indices'!$I$6:$J$6000,2,0)</f>
        <v>1.8620000000000001</v>
      </c>
      <c r="E831">
        <f>IF(VLOOKUP($B831,'30 Year Treasuries Daily'!$A$7:$B$10118,2,FALSE)="ND",NA(),VLOOKUP($B831,'30 Year Treasuries Daily'!$A$7:$B$10118,2,FALSE))</f>
        <v>6.7</v>
      </c>
    </row>
    <row r="832" spans="2:5">
      <c r="B832" s="52">
        <v>35290</v>
      </c>
      <c r="C832">
        <f>VLOOKUP($B832,'Bloomberg Dow Jones Indices'!$G$6:$J$6000,2,FALSE)</f>
        <v>5.3384</v>
      </c>
      <c r="D832">
        <f>VLOOKUP(B832,'Bloomberg Dow Jones Indices'!$I$6:$J$6000,2,0)</f>
        <v>1.9412</v>
      </c>
      <c r="E832">
        <f>IF(VLOOKUP($B832,'30 Year Treasuries Daily'!$A$7:$B$10118,2,FALSE)="ND",NA(),VLOOKUP($B832,'30 Year Treasuries Daily'!$A$7:$B$10118,2,FALSE))</f>
        <v>6.78</v>
      </c>
    </row>
    <row r="833" spans="2:5">
      <c r="B833" s="52">
        <v>35291</v>
      </c>
      <c r="C833">
        <f>VLOOKUP($B833,'Bloomberg Dow Jones Indices'!$G$6:$J$6000,2,FALSE)</f>
        <v>5.2549999999999999</v>
      </c>
      <c r="D833">
        <f>VLOOKUP(B833,'Bloomberg Dow Jones Indices'!$I$6:$J$6000,2,0)</f>
        <v>1.9468000000000001</v>
      </c>
      <c r="E833">
        <f>IF(VLOOKUP($B833,'30 Year Treasuries Daily'!$A$7:$B$10118,2,FALSE)="ND",NA(),VLOOKUP($B833,'30 Year Treasuries Daily'!$A$7:$B$10118,2,FALSE))</f>
        <v>6.78</v>
      </c>
    </row>
    <row r="834" spans="2:5">
      <c r="B834" s="52">
        <v>35292</v>
      </c>
      <c r="C834">
        <f>VLOOKUP($B834,'Bloomberg Dow Jones Indices'!$G$6:$J$6000,2,FALSE)</f>
        <v>5.2600999999999996</v>
      </c>
      <c r="D834">
        <f>VLOOKUP(B834,'Bloomberg Dow Jones Indices'!$I$6:$J$6000,2,0)</f>
        <v>1.9306999999999999</v>
      </c>
      <c r="E834">
        <f>IF(VLOOKUP($B834,'30 Year Treasuries Daily'!$A$7:$B$10118,2,FALSE)="ND",NA(),VLOOKUP($B834,'30 Year Treasuries Daily'!$A$7:$B$10118,2,FALSE))</f>
        <v>6.82</v>
      </c>
    </row>
    <row r="835" spans="2:5">
      <c r="B835" s="52">
        <v>35293</v>
      </c>
      <c r="C835">
        <f>VLOOKUP($B835,'Bloomberg Dow Jones Indices'!$G$6:$J$6000,2,FALSE)</f>
        <v>5.1456999999999997</v>
      </c>
      <c r="D835">
        <f>VLOOKUP(B835,'Bloomberg Dow Jones Indices'!$I$6:$J$6000,2,0)</f>
        <v>1.9060999999999999</v>
      </c>
      <c r="E835">
        <f>IF(VLOOKUP($B835,'30 Year Treasuries Daily'!$A$7:$B$10118,2,FALSE)="ND",NA(),VLOOKUP($B835,'30 Year Treasuries Daily'!$A$7:$B$10118,2,FALSE))</f>
        <v>6.77</v>
      </c>
    </row>
    <row r="836" spans="2:5">
      <c r="B836" s="52">
        <v>35296</v>
      </c>
      <c r="C836">
        <f>VLOOKUP($B836,'Bloomberg Dow Jones Indices'!$G$6:$J$6000,2,FALSE)</f>
        <v>5.1291000000000002</v>
      </c>
      <c r="D836">
        <f>VLOOKUP(B836,'Bloomberg Dow Jones Indices'!$I$6:$J$6000,2,0)</f>
        <v>1.9028</v>
      </c>
      <c r="E836">
        <f>IF(VLOOKUP($B836,'30 Year Treasuries Daily'!$A$7:$B$10118,2,FALSE)="ND",NA(),VLOOKUP($B836,'30 Year Treasuries Daily'!$A$7:$B$10118,2,FALSE))</f>
        <v>6.8</v>
      </c>
    </row>
    <row r="837" spans="2:5">
      <c r="B837" s="52">
        <v>35297</v>
      </c>
      <c r="C837">
        <f>VLOOKUP($B837,'Bloomberg Dow Jones Indices'!$G$6:$J$6000,2,FALSE)</f>
        <v>5.1406999999999998</v>
      </c>
      <c r="D837">
        <f>VLOOKUP(B837,'Bloomberg Dow Jones Indices'!$I$6:$J$6000,2,0)</f>
        <v>1.8955</v>
      </c>
      <c r="E837">
        <f>IF(VLOOKUP($B837,'30 Year Treasuries Daily'!$A$7:$B$10118,2,FALSE)="ND",NA(),VLOOKUP($B837,'30 Year Treasuries Daily'!$A$7:$B$10118,2,FALSE))</f>
        <v>6.8</v>
      </c>
    </row>
    <row r="838" spans="2:5">
      <c r="B838" s="52">
        <v>35298</v>
      </c>
      <c r="C838">
        <f>VLOOKUP($B838,'Bloomberg Dow Jones Indices'!$G$6:$J$6000,2,FALSE)</f>
        <v>5.1700999999999997</v>
      </c>
      <c r="D838">
        <f>VLOOKUP(B838,'Bloomberg Dow Jones Indices'!$I$6:$J$6000,2,0)</f>
        <v>1.9552</v>
      </c>
      <c r="E838">
        <f>IF(VLOOKUP($B838,'30 Year Treasuries Daily'!$A$7:$B$10118,2,FALSE)="ND",NA(),VLOOKUP($B838,'30 Year Treasuries Daily'!$A$7:$B$10118,2,FALSE))</f>
        <v>6.83</v>
      </c>
    </row>
    <row r="839" spans="2:5">
      <c r="B839" s="52">
        <v>35299</v>
      </c>
      <c r="C839">
        <f>VLOOKUP($B839,'Bloomberg Dow Jones Indices'!$G$6:$J$6000,2,FALSE)</f>
        <v>5.1467999999999998</v>
      </c>
      <c r="D839">
        <f>VLOOKUP(B839,'Bloomberg Dow Jones Indices'!$I$6:$J$6000,2,0)</f>
        <v>1.9403000000000001</v>
      </c>
      <c r="E839">
        <f>IF(VLOOKUP($B839,'30 Year Treasuries Daily'!$A$7:$B$10118,2,FALSE)="ND",NA(),VLOOKUP($B839,'30 Year Treasuries Daily'!$A$7:$B$10118,2,FALSE))</f>
        <v>6.84</v>
      </c>
    </row>
    <row r="840" spans="2:5">
      <c r="B840" s="52">
        <v>35300</v>
      </c>
      <c r="C840">
        <f>VLOOKUP($B840,'Bloomberg Dow Jones Indices'!$G$6:$J$6000,2,FALSE)</f>
        <v>5.1326999999999998</v>
      </c>
      <c r="D840">
        <f>VLOOKUP(B840,'Bloomberg Dow Jones Indices'!$I$6:$J$6000,2,0)</f>
        <v>1.9235</v>
      </c>
      <c r="E840">
        <f>IF(VLOOKUP($B840,'30 Year Treasuries Daily'!$A$7:$B$10118,2,FALSE)="ND",NA(),VLOOKUP($B840,'30 Year Treasuries Daily'!$A$7:$B$10118,2,FALSE))</f>
        <v>6.93</v>
      </c>
    </row>
    <row r="841" spans="2:5">
      <c r="B841" s="52">
        <v>35303</v>
      </c>
      <c r="C841">
        <f>VLOOKUP($B841,'Bloomberg Dow Jones Indices'!$G$6:$J$6000,2,FALSE)</f>
        <v>5.1146000000000003</v>
      </c>
      <c r="D841">
        <f>VLOOKUP(B841,'Bloomberg Dow Jones Indices'!$I$6:$J$6000,2,0)</f>
        <v>1.9333</v>
      </c>
      <c r="E841">
        <f>IF(VLOOKUP($B841,'30 Year Treasuries Daily'!$A$7:$B$10118,2,FALSE)="ND",NA(),VLOOKUP($B841,'30 Year Treasuries Daily'!$A$7:$B$10118,2,FALSE))</f>
        <v>7</v>
      </c>
    </row>
    <row r="842" spans="2:5">
      <c r="B842" s="52">
        <v>35304</v>
      </c>
      <c r="C842">
        <f>VLOOKUP($B842,'Bloomberg Dow Jones Indices'!$G$6:$J$6000,2,FALSE)</f>
        <v>5.0933000000000002</v>
      </c>
      <c r="D842">
        <f>VLOOKUP(B842,'Bloomberg Dow Jones Indices'!$I$6:$J$6000,2,0)</f>
        <v>1.9274</v>
      </c>
      <c r="E842">
        <f>IF(VLOOKUP($B842,'30 Year Treasuries Daily'!$A$7:$B$10118,2,FALSE)="ND",NA(),VLOOKUP($B842,'30 Year Treasuries Daily'!$A$7:$B$10118,2,FALSE))</f>
        <v>6.97</v>
      </c>
    </row>
    <row r="843" spans="2:5">
      <c r="B843" s="52">
        <v>35305</v>
      </c>
      <c r="C843">
        <f>VLOOKUP($B843,'Bloomberg Dow Jones Indices'!$G$6:$J$6000,2,FALSE)</f>
        <v>5.2625999999999999</v>
      </c>
      <c r="D843">
        <f>VLOOKUP(B843,'Bloomberg Dow Jones Indices'!$I$6:$J$6000,2,0)</f>
        <v>1.9302999999999999</v>
      </c>
      <c r="E843">
        <f>IF(VLOOKUP($B843,'30 Year Treasuries Daily'!$A$7:$B$10118,2,FALSE)="ND",NA(),VLOOKUP($B843,'30 Year Treasuries Daily'!$A$7:$B$10118,2,FALSE))</f>
        <v>6.99</v>
      </c>
    </row>
    <row r="844" spans="2:5">
      <c r="B844" s="52">
        <v>35306</v>
      </c>
      <c r="C844">
        <f>VLOOKUP($B844,'Bloomberg Dow Jones Indices'!$G$6:$J$6000,2,FALSE)</f>
        <v>5.1525999999999996</v>
      </c>
      <c r="D844">
        <f>VLOOKUP(B844,'Bloomberg Dow Jones Indices'!$I$6:$J$6000,2,0)</f>
        <v>1.9868999999999999</v>
      </c>
      <c r="E844">
        <f>IF(VLOOKUP($B844,'30 Year Treasuries Daily'!$A$7:$B$10118,2,FALSE)="ND",NA(),VLOOKUP($B844,'30 Year Treasuries Daily'!$A$7:$B$10118,2,FALSE))</f>
        <v>7.05</v>
      </c>
    </row>
    <row r="845" spans="2:5">
      <c r="B845" s="52">
        <v>35307</v>
      </c>
      <c r="C845">
        <f>VLOOKUP($B845,'Bloomberg Dow Jones Indices'!$G$6:$J$6000,2,FALSE)</f>
        <v>5.1997</v>
      </c>
      <c r="D845">
        <f>VLOOKUP(B845,'Bloomberg Dow Jones Indices'!$I$6:$J$6000,2,0)</f>
        <v>1.9626999999999999</v>
      </c>
      <c r="E845">
        <f>IF(VLOOKUP($B845,'30 Year Treasuries Daily'!$A$7:$B$10118,2,FALSE)="ND",NA(),VLOOKUP($B845,'30 Year Treasuries Daily'!$A$7:$B$10118,2,FALSE))</f>
        <v>7.13</v>
      </c>
    </row>
    <row r="846" spans="2:5">
      <c r="B846" s="52">
        <v>35311</v>
      </c>
      <c r="C846">
        <f>VLOOKUP($B846,'Bloomberg Dow Jones Indices'!$G$6:$J$6000,2,FALSE)</f>
        <v>5.1794000000000002</v>
      </c>
      <c r="D846">
        <f>VLOOKUP(B846,'Bloomberg Dow Jones Indices'!$I$6:$J$6000,2,0)</f>
        <v>1.9493</v>
      </c>
      <c r="E846">
        <f>IF(VLOOKUP($B846,'30 Year Treasuries Daily'!$A$7:$B$10118,2,FALSE)="ND",NA(),VLOOKUP($B846,'30 Year Treasuries Daily'!$A$7:$B$10118,2,FALSE))</f>
        <v>7.07</v>
      </c>
    </row>
    <row r="847" spans="2:5">
      <c r="B847" s="52">
        <v>35312</v>
      </c>
      <c r="C847">
        <f>VLOOKUP($B847,'Bloomberg Dow Jones Indices'!$G$6:$J$6000,2,FALSE)</f>
        <v>5.2605000000000004</v>
      </c>
      <c r="D847">
        <f>VLOOKUP(B847,'Bloomberg Dow Jones Indices'!$I$6:$J$6000,2,0)</f>
        <v>1.9639</v>
      </c>
      <c r="E847">
        <f>IF(VLOOKUP($B847,'30 Year Treasuries Daily'!$A$7:$B$10118,2,FALSE)="ND",NA(),VLOOKUP($B847,'30 Year Treasuries Daily'!$A$7:$B$10118,2,FALSE))</f>
        <v>7.1</v>
      </c>
    </row>
    <row r="848" spans="2:5">
      <c r="B848" s="52">
        <v>35313</v>
      </c>
      <c r="C848">
        <f>VLOOKUP($B848,'Bloomberg Dow Jones Indices'!$G$6:$J$6000,2,FALSE)</f>
        <v>5.3475000000000001</v>
      </c>
      <c r="D848">
        <f>VLOOKUP(B848,'Bloomberg Dow Jones Indices'!$I$6:$J$6000,2,0)</f>
        <v>1.9662999999999999</v>
      </c>
      <c r="E848">
        <f>IF(VLOOKUP($B848,'30 Year Treasuries Daily'!$A$7:$B$10118,2,FALSE)="ND",NA(),VLOOKUP($B848,'30 Year Treasuries Daily'!$A$7:$B$10118,2,FALSE))</f>
        <v>7.15</v>
      </c>
    </row>
    <row r="849" spans="2:5">
      <c r="B849" s="52">
        <v>35314</v>
      </c>
      <c r="C849">
        <f>VLOOKUP($B849,'Bloomberg Dow Jones Indices'!$G$6:$J$6000,2,FALSE)</f>
        <v>5.1764999999999999</v>
      </c>
      <c r="D849">
        <f>VLOOKUP(B849,'Bloomberg Dow Jones Indices'!$I$6:$J$6000,2,0)</f>
        <v>1.948</v>
      </c>
      <c r="E849">
        <f>IF(VLOOKUP($B849,'30 Year Treasuries Daily'!$A$7:$B$10118,2,FALSE)="ND",NA(),VLOOKUP($B849,'30 Year Treasuries Daily'!$A$7:$B$10118,2,FALSE))</f>
        <v>7.12</v>
      </c>
    </row>
    <row r="850" spans="2:5">
      <c r="B850" s="52">
        <v>35317</v>
      </c>
      <c r="C850">
        <f>VLOOKUP($B850,'Bloomberg Dow Jones Indices'!$G$6:$J$6000,2,FALSE)</f>
        <v>5.1414</v>
      </c>
      <c r="D850">
        <f>VLOOKUP(B850,'Bloomberg Dow Jones Indices'!$I$6:$J$6000,2,0)</f>
        <v>1.9218999999999999</v>
      </c>
      <c r="E850">
        <f>IF(VLOOKUP($B850,'30 Year Treasuries Daily'!$A$7:$B$10118,2,FALSE)="ND",NA(),VLOOKUP($B850,'30 Year Treasuries Daily'!$A$7:$B$10118,2,FALSE))</f>
        <v>7.08</v>
      </c>
    </row>
    <row r="851" spans="2:5">
      <c r="B851" s="52">
        <v>35318</v>
      </c>
      <c r="C851">
        <f>VLOOKUP($B851,'Bloomberg Dow Jones Indices'!$G$6:$J$6000,2,FALSE)</f>
        <v>5.1565000000000003</v>
      </c>
      <c r="D851">
        <f>VLOOKUP(B851,'Bloomberg Dow Jones Indices'!$I$6:$J$6000,2,0)</f>
        <v>2.0206</v>
      </c>
      <c r="E851">
        <f>IF(VLOOKUP($B851,'30 Year Treasuries Daily'!$A$7:$B$10118,2,FALSE)="ND",NA(),VLOOKUP($B851,'30 Year Treasuries Daily'!$A$7:$B$10118,2,FALSE))</f>
        <v>7.13</v>
      </c>
    </row>
    <row r="852" spans="2:5">
      <c r="B852" s="52">
        <v>35319</v>
      </c>
      <c r="C852">
        <f>VLOOKUP($B852,'Bloomberg Dow Jones Indices'!$G$6:$J$6000,2,FALSE)</f>
        <v>5.1314000000000002</v>
      </c>
      <c r="D852">
        <f>VLOOKUP(B852,'Bloomberg Dow Jones Indices'!$I$6:$J$6000,2,0)</f>
        <v>2.0215999999999998</v>
      </c>
      <c r="E852">
        <f>IF(VLOOKUP($B852,'30 Year Treasuries Daily'!$A$7:$B$10118,2,FALSE)="ND",NA(),VLOOKUP($B852,'30 Year Treasuries Daily'!$A$7:$B$10118,2,FALSE))</f>
        <v>7.12</v>
      </c>
    </row>
    <row r="853" spans="2:5">
      <c r="B853" s="52">
        <v>35320</v>
      </c>
      <c r="C853">
        <f>VLOOKUP($B853,'Bloomberg Dow Jones Indices'!$G$6:$J$6000,2,FALSE)</f>
        <v>5.2462</v>
      </c>
      <c r="D853">
        <f>VLOOKUP(B853,'Bloomberg Dow Jones Indices'!$I$6:$J$6000,2,0)</f>
        <v>2.0501</v>
      </c>
      <c r="E853">
        <f>IF(VLOOKUP($B853,'30 Year Treasuries Daily'!$A$7:$B$10118,2,FALSE)="ND",NA(),VLOOKUP($B853,'30 Year Treasuries Daily'!$A$7:$B$10118,2,FALSE))</f>
        <v>7.08</v>
      </c>
    </row>
    <row r="854" spans="2:5">
      <c r="B854" s="52">
        <v>35321</v>
      </c>
      <c r="C854">
        <f>VLOOKUP($B854,'Bloomberg Dow Jones Indices'!$G$6:$J$6000,2,FALSE)</f>
        <v>5.0640000000000001</v>
      </c>
      <c r="D854">
        <f>VLOOKUP(B854,'Bloomberg Dow Jones Indices'!$I$6:$J$6000,2,0)</f>
        <v>1.9889999999999999</v>
      </c>
      <c r="E854">
        <f>IF(VLOOKUP($B854,'30 Year Treasuries Daily'!$A$7:$B$10118,2,FALSE)="ND",NA(),VLOOKUP($B854,'30 Year Treasuries Daily'!$A$7:$B$10118,2,FALSE))</f>
        <v>6.95</v>
      </c>
    </row>
    <row r="855" spans="2:5">
      <c r="B855" s="52">
        <v>35324</v>
      </c>
      <c r="C855">
        <f>VLOOKUP($B855,'Bloomberg Dow Jones Indices'!$G$6:$J$6000,2,FALSE)</f>
        <v>5.0288000000000004</v>
      </c>
      <c r="D855">
        <f>VLOOKUP(B855,'Bloomberg Dow Jones Indices'!$I$6:$J$6000,2,0)</f>
        <v>1.9719</v>
      </c>
      <c r="E855">
        <f>IF(VLOOKUP($B855,'30 Year Treasuries Daily'!$A$7:$B$10118,2,FALSE)="ND",NA(),VLOOKUP($B855,'30 Year Treasuries Daily'!$A$7:$B$10118,2,FALSE))</f>
        <v>6.95</v>
      </c>
    </row>
    <row r="856" spans="2:5">
      <c r="B856" s="52">
        <v>35325</v>
      </c>
      <c r="C856">
        <f>VLOOKUP($B856,'Bloomberg Dow Jones Indices'!$G$6:$J$6000,2,FALSE)</f>
        <v>5.0384000000000002</v>
      </c>
      <c r="D856">
        <f>VLOOKUP(B856,'Bloomberg Dow Jones Indices'!$I$6:$J$6000,2,0)</f>
        <v>1.972</v>
      </c>
      <c r="E856">
        <f>IF(VLOOKUP($B856,'30 Year Treasuries Daily'!$A$7:$B$10118,2,FALSE)="ND",NA(),VLOOKUP($B856,'30 Year Treasuries Daily'!$A$7:$B$10118,2,FALSE))</f>
        <v>7</v>
      </c>
    </row>
    <row r="857" spans="2:5">
      <c r="B857" s="52">
        <v>35326</v>
      </c>
      <c r="C857">
        <f>VLOOKUP($B857,'Bloomberg Dow Jones Indices'!$G$6:$J$6000,2,FALSE)</f>
        <v>5.077</v>
      </c>
      <c r="D857">
        <f>VLOOKUP(B857,'Bloomberg Dow Jones Indices'!$I$6:$J$6000,2,0)</f>
        <v>1.9717</v>
      </c>
      <c r="E857">
        <f>IF(VLOOKUP($B857,'30 Year Treasuries Daily'!$A$7:$B$10118,2,FALSE)="ND",NA(),VLOOKUP($B857,'30 Year Treasuries Daily'!$A$7:$B$10118,2,FALSE))</f>
        <v>7.02</v>
      </c>
    </row>
    <row r="858" spans="2:5">
      <c r="B858" s="52">
        <v>35327</v>
      </c>
      <c r="C858">
        <f>VLOOKUP($B858,'Bloomberg Dow Jones Indices'!$G$6:$J$6000,2,FALSE)</f>
        <v>5.0736999999999997</v>
      </c>
      <c r="D858">
        <f>VLOOKUP(B858,'Bloomberg Dow Jones Indices'!$I$6:$J$6000,2,0)</f>
        <v>2.0434000000000001</v>
      </c>
      <c r="E858">
        <f>IF(VLOOKUP($B858,'30 Year Treasuries Daily'!$A$7:$B$10118,2,FALSE)="ND",NA(),VLOOKUP($B858,'30 Year Treasuries Daily'!$A$7:$B$10118,2,FALSE))</f>
        <v>7.05</v>
      </c>
    </row>
    <row r="859" spans="2:5">
      <c r="B859" s="52">
        <v>35328</v>
      </c>
      <c r="C859">
        <f>VLOOKUP($B859,'Bloomberg Dow Jones Indices'!$G$6:$J$6000,2,FALSE)</f>
        <v>5.0431999999999997</v>
      </c>
      <c r="D859">
        <f>VLOOKUP(B859,'Bloomberg Dow Jones Indices'!$I$6:$J$6000,2,0)</f>
        <v>2.0362</v>
      </c>
      <c r="E859">
        <f>IF(VLOOKUP($B859,'30 Year Treasuries Daily'!$A$7:$B$10118,2,FALSE)="ND",NA(),VLOOKUP($B859,'30 Year Treasuries Daily'!$A$7:$B$10118,2,FALSE))</f>
        <v>7.04</v>
      </c>
    </row>
    <row r="860" spans="2:5">
      <c r="B860" s="52">
        <v>35331</v>
      </c>
      <c r="C860">
        <f>VLOOKUP($B860,'Bloomberg Dow Jones Indices'!$G$6:$J$6000,2,FALSE)</f>
        <v>5.0477999999999996</v>
      </c>
      <c r="D860">
        <f>VLOOKUP(B860,'Bloomberg Dow Jones Indices'!$I$6:$J$6000,2,0)</f>
        <v>1.9759</v>
      </c>
      <c r="E860">
        <f>IF(VLOOKUP($B860,'30 Year Treasuries Daily'!$A$7:$B$10118,2,FALSE)="ND",NA(),VLOOKUP($B860,'30 Year Treasuries Daily'!$A$7:$B$10118,2,FALSE))</f>
        <v>7.02</v>
      </c>
    </row>
    <row r="861" spans="2:5">
      <c r="B861" s="52">
        <v>35332</v>
      </c>
      <c r="C861">
        <f>VLOOKUP($B861,'Bloomberg Dow Jones Indices'!$G$6:$J$6000,2,FALSE)</f>
        <v>5.0446</v>
      </c>
      <c r="D861">
        <f>VLOOKUP(B861,'Bloomberg Dow Jones Indices'!$I$6:$J$6000,2,0)</f>
        <v>1.9828999999999999</v>
      </c>
      <c r="E861">
        <f>IF(VLOOKUP($B861,'30 Year Treasuries Daily'!$A$7:$B$10118,2,FALSE)="ND",NA(),VLOOKUP($B861,'30 Year Treasuries Daily'!$A$7:$B$10118,2,FALSE))</f>
        <v>6.99</v>
      </c>
    </row>
    <row r="862" spans="2:5">
      <c r="B862" s="52">
        <v>35333</v>
      </c>
      <c r="C862">
        <f>VLOOKUP($B862,'Bloomberg Dow Jones Indices'!$G$6:$J$6000,2,FALSE)</f>
        <v>5.0542999999999996</v>
      </c>
      <c r="D862">
        <f>VLOOKUP(B862,'Bloomberg Dow Jones Indices'!$I$6:$J$6000,2,0)</f>
        <v>1.9818</v>
      </c>
      <c r="E862">
        <f>IF(VLOOKUP($B862,'30 Year Treasuries Daily'!$A$7:$B$10118,2,FALSE)="ND",NA(),VLOOKUP($B862,'30 Year Treasuries Daily'!$A$7:$B$10118,2,FALSE))</f>
        <v>6.93</v>
      </c>
    </row>
    <row r="863" spans="2:5">
      <c r="B863" s="52">
        <v>35334</v>
      </c>
      <c r="C863">
        <f>VLOOKUP($B863,'Bloomberg Dow Jones Indices'!$G$6:$J$6000,2,FALSE)</f>
        <v>5.0624000000000002</v>
      </c>
      <c r="D863">
        <f>VLOOKUP(B863,'Bloomberg Dow Jones Indices'!$I$6:$J$6000,2,0)</f>
        <v>1.9910999999999999</v>
      </c>
      <c r="E863">
        <f>IF(VLOOKUP($B863,'30 Year Treasuries Daily'!$A$7:$B$10118,2,FALSE)="ND",NA(),VLOOKUP($B863,'30 Year Treasuries Daily'!$A$7:$B$10118,2,FALSE))</f>
        <v>6.88</v>
      </c>
    </row>
    <row r="864" spans="2:5">
      <c r="B864" s="52">
        <v>35335</v>
      </c>
      <c r="C864">
        <f>VLOOKUP($B864,'Bloomberg Dow Jones Indices'!$G$6:$J$6000,2,FALSE)</f>
        <v>5.0736999999999997</v>
      </c>
      <c r="D864">
        <f>VLOOKUP(B864,'Bloomberg Dow Jones Indices'!$I$6:$J$6000,2,0)</f>
        <v>1.891</v>
      </c>
      <c r="E864">
        <f>IF(VLOOKUP($B864,'30 Year Treasuries Daily'!$A$7:$B$10118,2,FALSE)="ND",NA(),VLOOKUP($B864,'30 Year Treasuries Daily'!$A$7:$B$10118,2,FALSE))</f>
        <v>6.91</v>
      </c>
    </row>
    <row r="865" spans="2:5">
      <c r="B865" s="52">
        <v>35338</v>
      </c>
      <c r="C865">
        <f>VLOOKUP($B865,'Bloomberg Dow Jones Indices'!$G$6:$J$6000,2,FALSE)</f>
        <v>5.1032000000000002</v>
      </c>
      <c r="D865">
        <f>VLOOKUP(B865,'Bloomberg Dow Jones Indices'!$I$6:$J$6000,2,0)</f>
        <v>1.8879999999999999</v>
      </c>
      <c r="E865">
        <f>IF(VLOOKUP($B865,'30 Year Treasuries Daily'!$A$7:$B$10118,2,FALSE)="ND",NA(),VLOOKUP($B865,'30 Year Treasuries Daily'!$A$7:$B$10118,2,FALSE))</f>
        <v>6.93</v>
      </c>
    </row>
    <row r="866" spans="2:5">
      <c r="B866" s="52">
        <v>35339</v>
      </c>
      <c r="C866">
        <f>VLOOKUP($B866,'Bloomberg Dow Jones Indices'!$G$6:$J$6000,2,FALSE)</f>
        <v>5.0689000000000002</v>
      </c>
      <c r="D866">
        <f>VLOOKUP(B866,'Bloomberg Dow Jones Indices'!$I$6:$J$6000,2,0)</f>
        <v>1.8808</v>
      </c>
      <c r="E866">
        <f>IF(VLOOKUP($B866,'30 Year Treasuries Daily'!$A$7:$B$10118,2,FALSE)="ND",NA(),VLOOKUP($B866,'30 Year Treasuries Daily'!$A$7:$B$10118,2,FALSE))</f>
        <v>6.88</v>
      </c>
    </row>
    <row r="867" spans="2:5">
      <c r="B867" s="52">
        <v>35340</v>
      </c>
      <c r="C867">
        <f>VLOOKUP($B867,'Bloomberg Dow Jones Indices'!$G$6:$J$6000,2,FALSE)</f>
        <v>5.1222000000000003</v>
      </c>
      <c r="D867">
        <f>VLOOKUP(B867,'Bloomberg Dow Jones Indices'!$I$6:$J$6000,2,0)</f>
        <v>1.8715999999999999</v>
      </c>
      <c r="E867">
        <f>IF(VLOOKUP($B867,'30 Year Treasuries Daily'!$A$7:$B$10118,2,FALSE)="ND",NA(),VLOOKUP($B867,'30 Year Treasuries Daily'!$A$7:$B$10118,2,FALSE))</f>
        <v>6.84</v>
      </c>
    </row>
    <row r="868" spans="2:5">
      <c r="B868" s="52">
        <v>35341</v>
      </c>
      <c r="C868">
        <f>VLOOKUP($B868,'Bloomberg Dow Jones Indices'!$G$6:$J$6000,2,FALSE)</f>
        <v>5.0575000000000001</v>
      </c>
      <c r="D868">
        <f>VLOOKUP(B868,'Bloomberg Dow Jones Indices'!$I$6:$J$6000,2,0)</f>
        <v>1.8719000000000001</v>
      </c>
      <c r="E868">
        <f>IF(VLOOKUP($B868,'30 Year Treasuries Daily'!$A$7:$B$10118,2,FALSE)="ND",NA(),VLOOKUP($B868,'30 Year Treasuries Daily'!$A$7:$B$10118,2,FALSE))</f>
        <v>6.84</v>
      </c>
    </row>
    <row r="869" spans="2:5">
      <c r="B869" s="52">
        <v>35342</v>
      </c>
      <c r="C869">
        <f>VLOOKUP($B869,'Bloomberg Dow Jones Indices'!$G$6:$J$6000,2,FALSE)</f>
        <v>4.9874999999999998</v>
      </c>
      <c r="D869">
        <f>VLOOKUP(B869,'Bloomberg Dow Jones Indices'!$I$6:$J$6000,2,0)</f>
        <v>1.8532</v>
      </c>
      <c r="E869">
        <f>IF(VLOOKUP($B869,'30 Year Treasuries Daily'!$A$7:$B$10118,2,FALSE)="ND",NA(),VLOOKUP($B869,'30 Year Treasuries Daily'!$A$7:$B$10118,2,FALSE))</f>
        <v>6.74</v>
      </c>
    </row>
    <row r="870" spans="2:5">
      <c r="B870" s="52">
        <v>35345</v>
      </c>
      <c r="C870">
        <f>VLOOKUP($B870,'Bloomberg Dow Jones Indices'!$G$6:$J$6000,2,FALSE)</f>
        <v>4.9813000000000001</v>
      </c>
      <c r="D870">
        <f>VLOOKUP(B870,'Bloomberg Dow Jones Indices'!$I$6:$J$6000,2,0)</f>
        <v>1.8401000000000001</v>
      </c>
      <c r="E870">
        <f>IF(VLOOKUP($B870,'30 Year Treasuries Daily'!$A$7:$B$10118,2,FALSE)="ND",NA(),VLOOKUP($B870,'30 Year Treasuries Daily'!$A$7:$B$10118,2,FALSE))</f>
        <v>6.78</v>
      </c>
    </row>
    <row r="871" spans="2:5">
      <c r="B871" s="52">
        <v>35346</v>
      </c>
      <c r="C871">
        <f>VLOOKUP($B871,'Bloomberg Dow Jones Indices'!$G$6:$J$6000,2,FALSE)</f>
        <v>4.9702999999999999</v>
      </c>
      <c r="D871">
        <f>VLOOKUP(B871,'Bloomberg Dow Jones Indices'!$I$6:$J$6000,2,0)</f>
        <v>1.8620000000000001</v>
      </c>
      <c r="E871">
        <f>IF(VLOOKUP($B871,'30 Year Treasuries Daily'!$A$7:$B$10118,2,FALSE)="ND",NA(),VLOOKUP($B871,'30 Year Treasuries Daily'!$A$7:$B$10118,2,FALSE))</f>
        <v>6.79</v>
      </c>
    </row>
    <row r="872" spans="2:5">
      <c r="B872" s="52">
        <v>35347</v>
      </c>
      <c r="C872">
        <f>VLOOKUP($B872,'Bloomberg Dow Jones Indices'!$G$6:$J$6000,2,FALSE)</f>
        <v>4.9969999999999999</v>
      </c>
      <c r="D872">
        <f>VLOOKUP(B872,'Bloomberg Dow Jones Indices'!$I$6:$J$6000,2,0)</f>
        <v>1.8827</v>
      </c>
      <c r="E872">
        <f>IF(VLOOKUP($B872,'30 Year Treasuries Daily'!$A$7:$B$10118,2,FALSE)="ND",NA(),VLOOKUP($B872,'30 Year Treasuries Daily'!$A$7:$B$10118,2,FALSE))</f>
        <v>6.83</v>
      </c>
    </row>
    <row r="873" spans="2:5">
      <c r="B873" s="52">
        <v>35348</v>
      </c>
      <c r="C873">
        <f>VLOOKUP($B873,'Bloomberg Dow Jones Indices'!$G$6:$J$6000,2,FALSE)</f>
        <v>5.0271999999999997</v>
      </c>
      <c r="D873">
        <f>VLOOKUP(B873,'Bloomberg Dow Jones Indices'!$I$6:$J$6000,2,0)</f>
        <v>1.8855</v>
      </c>
      <c r="E873">
        <f>IF(VLOOKUP($B873,'30 Year Treasuries Daily'!$A$7:$B$10118,2,FALSE)="ND",NA(),VLOOKUP($B873,'30 Year Treasuries Daily'!$A$7:$B$10118,2,FALSE))</f>
        <v>6.89</v>
      </c>
    </row>
    <row r="874" spans="2:5">
      <c r="B874" s="52">
        <v>35349</v>
      </c>
      <c r="C874">
        <f>VLOOKUP($B874,'Bloomberg Dow Jones Indices'!$G$6:$J$6000,2,FALSE)</f>
        <v>4.9969999999999999</v>
      </c>
      <c r="D874">
        <f>VLOOKUP(B874,'Bloomberg Dow Jones Indices'!$I$6:$J$6000,2,0)</f>
        <v>1.8616999999999999</v>
      </c>
      <c r="E874">
        <f>IF(VLOOKUP($B874,'30 Year Treasuries Daily'!$A$7:$B$10118,2,FALSE)="ND",NA(),VLOOKUP($B874,'30 Year Treasuries Daily'!$A$7:$B$10118,2,FALSE))</f>
        <v>6.84</v>
      </c>
    </row>
    <row r="875" spans="2:5">
      <c r="B875" s="52">
        <v>35352</v>
      </c>
      <c r="C875">
        <f>VLOOKUP($B875,'Bloomberg Dow Jones Indices'!$G$6:$J$6000,2,FALSE)</f>
        <v>4.9954000000000001</v>
      </c>
      <c r="D875">
        <f>VLOOKUP(B875,'Bloomberg Dow Jones Indices'!$I$6:$J$6000,2,0)</f>
        <v>1.8492</v>
      </c>
      <c r="E875" t="e">
        <f>IF(VLOOKUP($B875,'30 Year Treasuries Daily'!$A$7:$B$10118,2,FALSE)="ND",NA(),VLOOKUP($B875,'30 Year Treasuries Daily'!$A$7:$B$10118,2,FALSE))</f>
        <v>#N/A</v>
      </c>
    </row>
    <row r="876" spans="2:5">
      <c r="B876" s="52">
        <v>35353</v>
      </c>
      <c r="C876">
        <f>VLOOKUP($B876,'Bloomberg Dow Jones Indices'!$G$6:$J$6000,2,FALSE)</f>
        <v>4.9923000000000002</v>
      </c>
      <c r="D876">
        <f>VLOOKUP(B876,'Bloomberg Dow Jones Indices'!$I$6:$J$6000,2,0)</f>
        <v>1.8508</v>
      </c>
      <c r="E876">
        <f>IF(VLOOKUP($B876,'30 Year Treasuries Daily'!$A$7:$B$10118,2,FALSE)="ND",NA(),VLOOKUP($B876,'30 Year Treasuries Daily'!$A$7:$B$10118,2,FALSE))</f>
        <v>6.85</v>
      </c>
    </row>
    <row r="877" spans="2:5">
      <c r="B877" s="52">
        <v>35354</v>
      </c>
      <c r="C877">
        <f>VLOOKUP($B877,'Bloomberg Dow Jones Indices'!$G$6:$J$6000,2,FALSE)</f>
        <v>5.0002000000000004</v>
      </c>
      <c r="D877">
        <f>VLOOKUP(B877,'Bloomberg Dow Jones Indices'!$I$6:$J$6000,2,0)</f>
        <v>1.8551</v>
      </c>
      <c r="E877">
        <f>IF(VLOOKUP($B877,'30 Year Treasuries Daily'!$A$7:$B$10118,2,FALSE)="ND",NA(),VLOOKUP($B877,'30 Year Treasuries Daily'!$A$7:$B$10118,2,FALSE))</f>
        <v>6.86</v>
      </c>
    </row>
    <row r="878" spans="2:5">
      <c r="B878" s="52">
        <v>35355</v>
      </c>
      <c r="C878">
        <f>VLOOKUP($B878,'Bloomberg Dow Jones Indices'!$G$6:$J$6000,2,FALSE)</f>
        <v>4.9656000000000002</v>
      </c>
      <c r="D878">
        <f>VLOOKUP(B878,'Bloomberg Dow Jones Indices'!$I$6:$J$6000,2,0)</f>
        <v>1.8515999999999999</v>
      </c>
      <c r="E878">
        <f>IF(VLOOKUP($B878,'30 Year Treasuries Daily'!$A$7:$B$10118,2,FALSE)="ND",NA(),VLOOKUP($B878,'30 Year Treasuries Daily'!$A$7:$B$10118,2,FALSE))</f>
        <v>6.81</v>
      </c>
    </row>
    <row r="879" spans="2:5">
      <c r="B879" s="52">
        <v>35356</v>
      </c>
      <c r="C879">
        <f>VLOOKUP($B879,'Bloomberg Dow Jones Indices'!$G$6:$J$6000,2,FALSE)</f>
        <v>4.9284999999999997</v>
      </c>
      <c r="D879">
        <f>VLOOKUP(B879,'Bloomberg Dow Jones Indices'!$I$6:$J$6000,2,0)</f>
        <v>1.8328</v>
      </c>
      <c r="E879">
        <f>IF(VLOOKUP($B879,'30 Year Treasuries Daily'!$A$7:$B$10118,2,FALSE)="ND",NA(),VLOOKUP($B879,'30 Year Treasuries Daily'!$A$7:$B$10118,2,FALSE))</f>
        <v>6.79</v>
      </c>
    </row>
    <row r="880" spans="2:5">
      <c r="B880" s="52">
        <v>35359</v>
      </c>
      <c r="C880">
        <f>VLOOKUP($B880,'Bloomberg Dow Jones Indices'!$G$6:$J$6000,2,FALSE)</f>
        <v>4.9516</v>
      </c>
      <c r="D880">
        <f>VLOOKUP(B880,'Bloomberg Dow Jones Indices'!$I$6:$J$6000,2,0)</f>
        <v>1.8266</v>
      </c>
      <c r="E880">
        <f>IF(VLOOKUP($B880,'30 Year Treasuries Daily'!$A$7:$B$10118,2,FALSE)="ND",NA(),VLOOKUP($B880,'30 Year Treasuries Daily'!$A$7:$B$10118,2,FALSE))</f>
        <v>6.81</v>
      </c>
    </row>
    <row r="881" spans="2:5">
      <c r="B881" s="52">
        <v>35360</v>
      </c>
      <c r="C881">
        <f>VLOOKUP($B881,'Bloomberg Dow Jones Indices'!$G$6:$J$6000,2,FALSE)</f>
        <v>4.9485000000000001</v>
      </c>
      <c r="D881">
        <f>VLOOKUP(B881,'Bloomberg Dow Jones Indices'!$I$6:$J$6000,2,0)</f>
        <v>1.8353999999999999</v>
      </c>
      <c r="E881">
        <f>IF(VLOOKUP($B881,'30 Year Treasuries Daily'!$A$7:$B$10118,2,FALSE)="ND",NA(),VLOOKUP($B881,'30 Year Treasuries Daily'!$A$7:$B$10118,2,FALSE))</f>
        <v>6.85</v>
      </c>
    </row>
    <row r="882" spans="2:5">
      <c r="B882" s="52">
        <v>35361</v>
      </c>
      <c r="C882">
        <f>VLOOKUP($B882,'Bloomberg Dow Jones Indices'!$G$6:$J$6000,2,FALSE)</f>
        <v>4.9608999999999996</v>
      </c>
      <c r="D882">
        <f>VLOOKUP(B882,'Bloomberg Dow Jones Indices'!$I$6:$J$6000,2,0)</f>
        <v>1.8431</v>
      </c>
      <c r="E882">
        <f>IF(VLOOKUP($B882,'30 Year Treasuries Daily'!$A$7:$B$10118,2,FALSE)="ND",NA(),VLOOKUP($B882,'30 Year Treasuries Daily'!$A$7:$B$10118,2,FALSE))</f>
        <v>6.84</v>
      </c>
    </row>
    <row r="883" spans="2:5">
      <c r="B883" s="52">
        <v>35362</v>
      </c>
      <c r="C883">
        <f>VLOOKUP($B883,'Bloomberg Dow Jones Indices'!$G$6:$J$6000,2,FALSE)</f>
        <v>4.9656000000000002</v>
      </c>
      <c r="D883">
        <f>VLOOKUP(B883,'Bloomberg Dow Jones Indices'!$I$6:$J$6000,2,0)</f>
        <v>1.8566</v>
      </c>
      <c r="E883">
        <f>IF(VLOOKUP($B883,'30 Year Treasuries Daily'!$A$7:$B$10118,2,FALSE)="ND",NA(),VLOOKUP($B883,'30 Year Treasuries Daily'!$A$7:$B$10118,2,FALSE))</f>
        <v>6.85</v>
      </c>
    </row>
    <row r="884" spans="2:5">
      <c r="B884" s="52">
        <v>35363</v>
      </c>
      <c r="C884">
        <f>VLOOKUP($B884,'Bloomberg Dow Jones Indices'!$G$6:$J$6000,2,FALSE)</f>
        <v>4.9562999999999997</v>
      </c>
      <c r="D884">
        <f>VLOOKUP(B884,'Bloomberg Dow Jones Indices'!$I$6:$J$6000,2,0)</f>
        <v>1.8521000000000001</v>
      </c>
      <c r="E884">
        <f>IF(VLOOKUP($B884,'30 Year Treasuries Daily'!$A$7:$B$10118,2,FALSE)="ND",NA(),VLOOKUP($B884,'30 Year Treasuries Daily'!$A$7:$B$10118,2,FALSE))</f>
        <v>6.82</v>
      </c>
    </row>
    <row r="885" spans="2:5">
      <c r="B885" s="52">
        <v>35366</v>
      </c>
      <c r="C885">
        <f>VLOOKUP($B885,'Bloomberg Dow Jones Indices'!$G$6:$J$6000,2,FALSE)</f>
        <v>4.9179000000000004</v>
      </c>
      <c r="D885">
        <f>VLOOKUP(B885,'Bloomberg Dow Jones Indices'!$I$6:$J$6000,2,0)</f>
        <v>1.8628</v>
      </c>
      <c r="E885">
        <f>IF(VLOOKUP($B885,'30 Year Treasuries Daily'!$A$7:$B$10118,2,FALSE)="ND",NA(),VLOOKUP($B885,'30 Year Treasuries Daily'!$A$7:$B$10118,2,FALSE))</f>
        <v>6.83</v>
      </c>
    </row>
    <row r="886" spans="2:5">
      <c r="B886" s="52">
        <v>35367</v>
      </c>
      <c r="C886">
        <f>VLOOKUP($B886,'Bloomberg Dow Jones Indices'!$G$6:$J$6000,2,FALSE)</f>
        <v>4.9338999999999995</v>
      </c>
      <c r="D886">
        <f>VLOOKUP(B886,'Bloomberg Dow Jones Indices'!$I$6:$J$6000,2,0)</f>
        <v>1.8521000000000001</v>
      </c>
      <c r="E886">
        <f>IF(VLOOKUP($B886,'30 Year Treasuries Daily'!$A$7:$B$10118,2,FALSE)="ND",NA(),VLOOKUP($B886,'30 Year Treasuries Daily'!$A$7:$B$10118,2,FALSE))</f>
        <v>6.7</v>
      </c>
    </row>
    <row r="887" spans="2:5">
      <c r="B887" s="52">
        <v>35368</v>
      </c>
      <c r="C887">
        <f>VLOOKUP($B887,'Bloomberg Dow Jones Indices'!$G$6:$J$6000,2,FALSE)</f>
        <v>4.9188000000000001</v>
      </c>
      <c r="D887">
        <f>VLOOKUP(B887,'Bloomberg Dow Jones Indices'!$I$6:$J$6000,2,0)</f>
        <v>1.8633999999999999</v>
      </c>
      <c r="E887">
        <f>IF(VLOOKUP($B887,'30 Year Treasuries Daily'!$A$7:$B$10118,2,FALSE)="ND",NA(),VLOOKUP($B887,'30 Year Treasuries Daily'!$A$7:$B$10118,2,FALSE))</f>
        <v>6.69</v>
      </c>
    </row>
    <row r="888" spans="2:5">
      <c r="B888" s="52">
        <v>35369</v>
      </c>
      <c r="C888">
        <f>VLOOKUP($B888,'Bloomberg Dow Jones Indices'!$G$6:$J$6000,2,FALSE)</f>
        <v>4.9660000000000002</v>
      </c>
      <c r="D888">
        <f>VLOOKUP(B888,'Bloomberg Dow Jones Indices'!$I$6:$J$6000,2,0)</f>
        <v>1.8552999999999999</v>
      </c>
      <c r="E888">
        <f>IF(VLOOKUP($B888,'30 Year Treasuries Daily'!$A$7:$B$10118,2,FALSE)="ND",NA(),VLOOKUP($B888,'30 Year Treasuries Daily'!$A$7:$B$10118,2,FALSE))</f>
        <v>6.66</v>
      </c>
    </row>
    <row r="889" spans="2:5">
      <c r="B889" s="52">
        <v>35370</v>
      </c>
      <c r="C889">
        <f>VLOOKUP($B889,'Bloomberg Dow Jones Indices'!$G$6:$J$6000,2,FALSE)</f>
        <v>4.9721000000000002</v>
      </c>
      <c r="D889">
        <f>VLOOKUP(B889,'Bloomberg Dow Jones Indices'!$I$6:$J$6000,2,0)</f>
        <v>1.853</v>
      </c>
      <c r="E889">
        <f>IF(VLOOKUP($B889,'30 Year Treasuries Daily'!$A$7:$B$10118,2,FALSE)="ND",NA(),VLOOKUP($B889,'30 Year Treasuries Daily'!$A$7:$B$10118,2,FALSE))</f>
        <v>6.68</v>
      </c>
    </row>
    <row r="890" spans="2:5">
      <c r="B890" s="52">
        <v>35373</v>
      </c>
      <c r="C890">
        <f>VLOOKUP($B890,'Bloomberg Dow Jones Indices'!$G$6:$J$6000,2,FALSE)</f>
        <v>4.8505000000000003</v>
      </c>
      <c r="D890">
        <f>VLOOKUP(B890,'Bloomberg Dow Jones Indices'!$I$6:$J$6000,2,0)</f>
        <v>1.8441999999999998</v>
      </c>
      <c r="E890">
        <f>IF(VLOOKUP($B890,'30 Year Treasuries Daily'!$A$7:$B$10118,2,FALSE)="ND",NA(),VLOOKUP($B890,'30 Year Treasuries Daily'!$A$7:$B$10118,2,FALSE))</f>
        <v>6.67</v>
      </c>
    </row>
    <row r="891" spans="2:5">
      <c r="B891" s="52">
        <v>35374</v>
      </c>
      <c r="C891">
        <f>VLOOKUP($B891,'Bloomberg Dow Jones Indices'!$G$6:$J$6000,2,FALSE)</f>
        <v>4.7891000000000004</v>
      </c>
      <c r="D891">
        <f>VLOOKUP(B891,'Bloomberg Dow Jones Indices'!$I$6:$J$6000,2,0)</f>
        <v>1.8322000000000001</v>
      </c>
      <c r="E891">
        <f>IF(VLOOKUP($B891,'30 Year Treasuries Daily'!$A$7:$B$10118,2,FALSE)="ND",NA(),VLOOKUP($B891,'30 Year Treasuries Daily'!$A$7:$B$10118,2,FALSE))</f>
        <v>6.6</v>
      </c>
    </row>
    <row r="892" spans="2:5">
      <c r="B892" s="52">
        <v>35375</v>
      </c>
      <c r="C892">
        <f>VLOOKUP($B892,'Bloomberg Dow Jones Indices'!$G$6:$J$6000,2,FALSE)</f>
        <v>4.8834</v>
      </c>
      <c r="D892">
        <f>VLOOKUP(B892,'Bloomberg Dow Jones Indices'!$I$6:$J$6000,2,0)</f>
        <v>1.8106</v>
      </c>
      <c r="E892">
        <f>IF(VLOOKUP($B892,'30 Year Treasuries Daily'!$A$7:$B$10118,2,FALSE)="ND",NA(),VLOOKUP($B892,'30 Year Treasuries Daily'!$A$7:$B$10118,2,FALSE))</f>
        <v>6.61</v>
      </c>
    </row>
    <row r="893" spans="2:5">
      <c r="B893" s="52">
        <v>35376</v>
      </c>
      <c r="C893">
        <f>VLOOKUP($B893,'Bloomberg Dow Jones Indices'!$G$6:$J$6000,2,FALSE)</f>
        <v>4.8499999999999996</v>
      </c>
      <c r="D893">
        <f>VLOOKUP(B893,'Bloomberg Dow Jones Indices'!$I$6:$J$6000,2,0)</f>
        <v>1.8181</v>
      </c>
      <c r="E893">
        <f>IF(VLOOKUP($B893,'30 Year Treasuries Daily'!$A$7:$B$10118,2,FALSE)="ND",NA(),VLOOKUP($B893,'30 Year Treasuries Daily'!$A$7:$B$10118,2,FALSE))</f>
        <v>6.48</v>
      </c>
    </row>
    <row r="894" spans="2:5">
      <c r="B894" s="52">
        <v>35377</v>
      </c>
      <c r="C894">
        <f>VLOOKUP($B894,'Bloomberg Dow Jones Indices'!$G$6:$J$6000,2,FALSE)</f>
        <v>4.8490000000000002</v>
      </c>
      <c r="D894">
        <f>VLOOKUP(B894,'Bloomberg Dow Jones Indices'!$I$6:$J$6000,2,0)</f>
        <v>1.7991000000000001</v>
      </c>
      <c r="E894">
        <f>IF(VLOOKUP($B894,'30 Year Treasuries Daily'!$A$7:$B$10118,2,FALSE)="ND",NA(),VLOOKUP($B894,'30 Year Treasuries Daily'!$A$7:$B$10118,2,FALSE))</f>
        <v>6.51</v>
      </c>
    </row>
    <row r="895" spans="2:5">
      <c r="B895" s="52">
        <v>35380</v>
      </c>
      <c r="C895">
        <f>VLOOKUP($B895,'Bloomberg Dow Jones Indices'!$G$6:$J$6000,2,FALSE)</f>
        <v>4.8490000000000002</v>
      </c>
      <c r="D895">
        <f>VLOOKUP(B895,'Bloomberg Dow Jones Indices'!$I$6:$J$6000,2,0)</f>
        <v>1.7673999999999999</v>
      </c>
      <c r="E895" t="e">
        <f>IF(VLOOKUP($B895,'30 Year Treasuries Daily'!$A$7:$B$10118,2,FALSE)="ND",NA(),VLOOKUP($B895,'30 Year Treasuries Daily'!$A$7:$B$10118,2,FALSE))</f>
        <v>#N/A</v>
      </c>
    </row>
    <row r="896" spans="2:5">
      <c r="B896" s="52">
        <v>35381</v>
      </c>
      <c r="C896">
        <f>VLOOKUP($B896,'Bloomberg Dow Jones Indices'!$G$6:$J$6000,2,FALSE)</f>
        <v>4.8605999999999998</v>
      </c>
      <c r="D896">
        <f>VLOOKUP(B896,'Bloomberg Dow Jones Indices'!$I$6:$J$6000,2,0)</f>
        <v>1.7962</v>
      </c>
      <c r="E896">
        <f>IF(VLOOKUP($B896,'30 Year Treasuries Daily'!$A$7:$B$10118,2,FALSE)="ND",NA(),VLOOKUP($B896,'30 Year Treasuries Daily'!$A$7:$B$10118,2,FALSE))</f>
        <v>6.44</v>
      </c>
    </row>
    <row r="897" spans="2:5">
      <c r="B897" s="52">
        <v>35382</v>
      </c>
      <c r="C897">
        <f>VLOOKUP($B897,'Bloomberg Dow Jones Indices'!$G$6:$J$6000,2,FALSE)</f>
        <v>4.9226000000000001</v>
      </c>
      <c r="D897">
        <f>VLOOKUP(B897,'Bloomberg Dow Jones Indices'!$I$6:$J$6000,2,0)</f>
        <v>1.8069</v>
      </c>
      <c r="E897">
        <f>IF(VLOOKUP($B897,'30 Year Treasuries Daily'!$A$7:$B$10118,2,FALSE)="ND",NA(),VLOOKUP($B897,'30 Year Treasuries Daily'!$A$7:$B$10118,2,FALSE))</f>
        <v>6.46</v>
      </c>
    </row>
    <row r="898" spans="2:5">
      <c r="B898" s="52">
        <v>35383</v>
      </c>
      <c r="C898">
        <f>VLOOKUP($B898,'Bloomberg Dow Jones Indices'!$G$6:$J$6000,2,FALSE)</f>
        <v>4.8234000000000004</v>
      </c>
      <c r="D898">
        <f>VLOOKUP(B898,'Bloomberg Dow Jones Indices'!$I$6:$J$6000,2,0)</f>
        <v>1.7722</v>
      </c>
      <c r="E898">
        <f>IF(VLOOKUP($B898,'30 Year Treasuries Daily'!$A$7:$B$10118,2,FALSE)="ND",NA(),VLOOKUP($B898,'30 Year Treasuries Daily'!$A$7:$B$10118,2,FALSE))</f>
        <v>6.42</v>
      </c>
    </row>
    <row r="899" spans="2:5">
      <c r="B899" s="52">
        <v>35384</v>
      </c>
      <c r="C899">
        <f>VLOOKUP($B899,'Bloomberg Dow Jones Indices'!$G$6:$J$6000,2,FALSE)</f>
        <v>4.7244999999999999</v>
      </c>
      <c r="D899">
        <f>VLOOKUP(B899,'Bloomberg Dow Jones Indices'!$I$6:$J$6000,2,0)</f>
        <v>1.7656000000000001</v>
      </c>
      <c r="E899">
        <f>IF(VLOOKUP($B899,'30 Year Treasuries Daily'!$A$7:$B$10118,2,FALSE)="ND",NA(),VLOOKUP($B899,'30 Year Treasuries Daily'!$A$7:$B$10118,2,FALSE))</f>
        <v>6.46</v>
      </c>
    </row>
    <row r="900" spans="2:5">
      <c r="B900" s="52">
        <v>35387</v>
      </c>
      <c r="C900">
        <f>VLOOKUP($B900,'Bloomberg Dow Jones Indices'!$G$6:$J$6000,2,FALSE)</f>
        <v>4.7557</v>
      </c>
      <c r="D900">
        <f>VLOOKUP(B900,'Bloomberg Dow Jones Indices'!$I$6:$J$6000,2,0)</f>
        <v>1.7659</v>
      </c>
      <c r="E900">
        <f>IF(VLOOKUP($B900,'30 Year Treasuries Daily'!$A$7:$B$10118,2,FALSE)="ND",NA(),VLOOKUP($B900,'30 Year Treasuries Daily'!$A$7:$B$10118,2,FALSE))</f>
        <v>6.46</v>
      </c>
    </row>
    <row r="901" spans="2:5">
      <c r="B901" s="52">
        <v>35388</v>
      </c>
      <c r="C901">
        <f>VLOOKUP($B901,'Bloomberg Dow Jones Indices'!$G$6:$J$6000,2,FALSE)</f>
        <v>4.7329999999999997</v>
      </c>
      <c r="D901">
        <f>VLOOKUP(B901,'Bloomberg Dow Jones Indices'!$I$6:$J$6000,2,0)</f>
        <v>1.7519</v>
      </c>
      <c r="E901">
        <f>IF(VLOOKUP($B901,'30 Year Treasuries Daily'!$A$7:$B$10118,2,FALSE)="ND",NA(),VLOOKUP($B901,'30 Year Treasuries Daily'!$A$7:$B$10118,2,FALSE))</f>
        <v>6.44</v>
      </c>
    </row>
    <row r="902" spans="2:5">
      <c r="B902" s="52">
        <v>35389</v>
      </c>
      <c r="C902">
        <f>VLOOKUP($B902,'Bloomberg Dow Jones Indices'!$G$6:$J$6000,2,FALSE)</f>
        <v>4.7301000000000002</v>
      </c>
      <c r="D902">
        <f>VLOOKUP(B902,'Bloomberg Dow Jones Indices'!$I$6:$J$6000,2,0)</f>
        <v>1.7866</v>
      </c>
      <c r="E902">
        <f>IF(VLOOKUP($B902,'30 Year Treasuries Daily'!$A$7:$B$10118,2,FALSE)="ND",NA(),VLOOKUP($B902,'30 Year Treasuries Daily'!$A$7:$B$10118,2,FALSE))</f>
        <v>6.41</v>
      </c>
    </row>
    <row r="903" spans="2:5">
      <c r="B903" s="52">
        <v>35390</v>
      </c>
      <c r="C903">
        <f>VLOOKUP($B903,'Bloomberg Dow Jones Indices'!$G$6:$J$6000,2,FALSE)</f>
        <v>4.7329999999999997</v>
      </c>
      <c r="D903">
        <f>VLOOKUP(B903,'Bloomberg Dow Jones Indices'!$I$6:$J$6000,2,0)</f>
        <v>1.7523</v>
      </c>
      <c r="E903">
        <f>IF(VLOOKUP($B903,'30 Year Treasuries Daily'!$A$7:$B$10118,2,FALSE)="ND",NA(),VLOOKUP($B903,'30 Year Treasuries Daily'!$A$7:$B$10118,2,FALSE))</f>
        <v>6.42</v>
      </c>
    </row>
    <row r="904" spans="2:5">
      <c r="B904" s="52">
        <v>35391</v>
      </c>
      <c r="C904">
        <f>VLOOKUP($B904,'Bloomberg Dow Jones Indices'!$G$6:$J$6000,2,FALSE)</f>
        <v>4.7146999999999997</v>
      </c>
      <c r="D904">
        <f>VLOOKUP(B904,'Bloomberg Dow Jones Indices'!$I$6:$J$6000,2,0)</f>
        <v>1.7379</v>
      </c>
      <c r="E904">
        <f>IF(VLOOKUP($B904,'30 Year Treasuries Daily'!$A$7:$B$10118,2,FALSE)="ND",NA(),VLOOKUP($B904,'30 Year Treasuries Daily'!$A$7:$B$10118,2,FALSE))</f>
        <v>6.44</v>
      </c>
    </row>
    <row r="905" spans="2:5">
      <c r="B905" s="52">
        <v>35394</v>
      </c>
      <c r="C905">
        <f>VLOOKUP($B905,'Bloomberg Dow Jones Indices'!$G$6:$J$6000,2,FALSE)</f>
        <v>4.7248000000000001</v>
      </c>
      <c r="D905">
        <f>VLOOKUP(B905,'Bloomberg Dow Jones Indices'!$I$6:$J$6000,2,0)</f>
        <v>1.7177</v>
      </c>
      <c r="E905">
        <f>IF(VLOOKUP($B905,'30 Year Treasuries Daily'!$A$7:$B$10118,2,FALSE)="ND",NA(),VLOOKUP($B905,'30 Year Treasuries Daily'!$A$7:$B$10118,2,FALSE))</f>
        <v>6.42</v>
      </c>
    </row>
    <row r="906" spans="2:5">
      <c r="B906" s="52">
        <v>35395</v>
      </c>
      <c r="C906">
        <f>VLOOKUP($B906,'Bloomberg Dow Jones Indices'!$G$6:$J$6000,2,FALSE)</f>
        <v>4.9165999999999999</v>
      </c>
      <c r="D906">
        <f>VLOOKUP(B906,'Bloomberg Dow Jones Indices'!$I$6:$J$6000,2,0)</f>
        <v>1.7323</v>
      </c>
      <c r="E906">
        <f>IF(VLOOKUP($B906,'30 Year Treasuries Daily'!$A$7:$B$10118,2,FALSE)="ND",NA(),VLOOKUP($B906,'30 Year Treasuries Daily'!$A$7:$B$10118,2,FALSE))</f>
        <v>6.43</v>
      </c>
    </row>
    <row r="907" spans="2:5">
      <c r="B907" s="52">
        <v>35396</v>
      </c>
      <c r="C907">
        <f>VLOOKUP($B907,'Bloomberg Dow Jones Indices'!$G$6:$J$6000,2,FALSE)</f>
        <v>4.9338999999999995</v>
      </c>
      <c r="D907">
        <f>VLOOKUP(B907,'Bloomberg Dow Jones Indices'!$I$6:$J$6000,2,0)</f>
        <v>1.7734999999999999</v>
      </c>
      <c r="E907">
        <f>IF(VLOOKUP($B907,'30 Year Treasuries Daily'!$A$7:$B$10118,2,FALSE)="ND",NA(),VLOOKUP($B907,'30 Year Treasuries Daily'!$A$7:$B$10118,2,FALSE))</f>
        <v>6.44</v>
      </c>
    </row>
    <row r="908" spans="2:5">
      <c r="B908" s="52">
        <v>35398</v>
      </c>
      <c r="C908">
        <f>VLOOKUP($B908,'Bloomberg Dow Jones Indices'!$G$6:$J$6000,2,FALSE)</f>
        <v>4.7515000000000001</v>
      </c>
      <c r="D908">
        <f>VLOOKUP(B908,'Bloomberg Dow Jones Indices'!$I$6:$J$6000,2,0)</f>
        <v>1.7241</v>
      </c>
      <c r="E908">
        <f>IF(VLOOKUP($B908,'30 Year Treasuries Daily'!$A$7:$B$10118,2,FALSE)="ND",NA(),VLOOKUP($B908,'30 Year Treasuries Daily'!$A$7:$B$10118,2,FALSE))</f>
        <v>6.36</v>
      </c>
    </row>
    <row r="909" spans="2:5">
      <c r="B909" s="52">
        <v>35401</v>
      </c>
      <c r="C909">
        <f>VLOOKUP($B909,'Bloomberg Dow Jones Indices'!$G$6:$J$6000,2,FALSE)</f>
        <v>4.7698999999999998</v>
      </c>
      <c r="D909">
        <f>VLOOKUP(B909,'Bloomberg Dow Jones Indices'!$I$6:$J$6000,2,0)</f>
        <v>1.7241</v>
      </c>
      <c r="E909">
        <f>IF(VLOOKUP($B909,'30 Year Treasuries Daily'!$A$7:$B$10118,2,FALSE)="ND",NA(),VLOOKUP($B909,'30 Year Treasuries Daily'!$A$7:$B$10118,2,FALSE))</f>
        <v>6.36</v>
      </c>
    </row>
    <row r="910" spans="2:5">
      <c r="B910" s="52">
        <v>35402</v>
      </c>
      <c r="C910">
        <f>VLOOKUP($B910,'Bloomberg Dow Jones Indices'!$G$6:$J$6000,2,FALSE)</f>
        <v>4.8014000000000001</v>
      </c>
      <c r="D910">
        <f>VLOOKUP(B910,'Bloomberg Dow Jones Indices'!$I$6:$J$6000,2,0)</f>
        <v>1.7463</v>
      </c>
      <c r="E910">
        <f>IF(VLOOKUP($B910,'30 Year Treasuries Daily'!$A$7:$B$10118,2,FALSE)="ND",NA(),VLOOKUP($B910,'30 Year Treasuries Daily'!$A$7:$B$10118,2,FALSE))</f>
        <v>6.35</v>
      </c>
    </row>
    <row r="911" spans="2:5">
      <c r="B911" s="52">
        <v>35403</v>
      </c>
      <c r="C911">
        <f>VLOOKUP($B911,'Bloomberg Dow Jones Indices'!$G$6:$J$6000,2,FALSE)</f>
        <v>4.8280000000000003</v>
      </c>
      <c r="D911">
        <f>VLOOKUP(B911,'Bloomberg Dow Jones Indices'!$I$6:$J$6000,2,0)</f>
        <v>1.7517</v>
      </c>
      <c r="E911">
        <f>IF(VLOOKUP($B911,'30 Year Treasuries Daily'!$A$7:$B$10118,2,FALSE)="ND",NA(),VLOOKUP($B911,'30 Year Treasuries Daily'!$A$7:$B$10118,2,FALSE))</f>
        <v>6.4</v>
      </c>
    </row>
    <row r="912" spans="2:5">
      <c r="B912" s="52">
        <v>35404</v>
      </c>
      <c r="C912">
        <f>VLOOKUP($B912,'Bloomberg Dow Jones Indices'!$G$6:$J$6000,2,FALSE)</f>
        <v>4.6248000000000005</v>
      </c>
      <c r="D912">
        <f>VLOOKUP(B912,'Bloomberg Dow Jones Indices'!$I$6:$J$6000,2,0)</f>
        <v>1.7631999999999999</v>
      </c>
      <c r="E912">
        <f>IF(VLOOKUP($B912,'30 Year Treasuries Daily'!$A$7:$B$10118,2,FALSE)="ND",NA(),VLOOKUP($B912,'30 Year Treasuries Daily'!$A$7:$B$10118,2,FALSE))</f>
        <v>6.5</v>
      </c>
    </row>
    <row r="913" spans="2:5">
      <c r="B913" s="52">
        <v>35405</v>
      </c>
      <c r="C913">
        <f>VLOOKUP($B913,'Bloomberg Dow Jones Indices'!$G$6:$J$6000,2,FALSE)</f>
        <v>4.8076999999999996</v>
      </c>
      <c r="D913">
        <f>VLOOKUP(B913,'Bloomberg Dow Jones Indices'!$I$6:$J$6000,2,0)</f>
        <v>1.7644</v>
      </c>
      <c r="E913">
        <f>IF(VLOOKUP($B913,'30 Year Treasuries Daily'!$A$7:$B$10118,2,FALSE)="ND",NA(),VLOOKUP($B913,'30 Year Treasuries Daily'!$A$7:$B$10118,2,FALSE))</f>
        <v>6.53</v>
      </c>
    </row>
    <row r="914" spans="2:5">
      <c r="B914" s="52">
        <v>35408</v>
      </c>
      <c r="C914">
        <f>VLOOKUP($B914,'Bloomberg Dow Jones Indices'!$G$6:$J$6000,2,FALSE)</f>
        <v>4.7716000000000003</v>
      </c>
      <c r="D914">
        <f>VLOOKUP(B914,'Bloomberg Dow Jones Indices'!$I$6:$J$6000,2,0)</f>
        <v>1.742</v>
      </c>
      <c r="E914">
        <f>IF(VLOOKUP($B914,'30 Year Treasuries Daily'!$A$7:$B$10118,2,FALSE)="ND",NA(),VLOOKUP($B914,'30 Year Treasuries Daily'!$A$7:$B$10118,2,FALSE))</f>
        <v>6.48</v>
      </c>
    </row>
    <row r="915" spans="2:5">
      <c r="B915" s="52">
        <v>35409</v>
      </c>
      <c r="C915">
        <f>VLOOKUP($B915,'Bloomberg Dow Jones Indices'!$G$6:$J$6000,2,FALSE)</f>
        <v>4.7961</v>
      </c>
      <c r="D915">
        <f>VLOOKUP(B915,'Bloomberg Dow Jones Indices'!$I$6:$J$6000,2,0)</f>
        <v>1.7395</v>
      </c>
      <c r="E915">
        <f>IF(VLOOKUP($B915,'30 Year Treasuries Daily'!$A$7:$B$10118,2,FALSE)="ND",NA(),VLOOKUP($B915,'30 Year Treasuries Daily'!$A$7:$B$10118,2,FALSE))</f>
        <v>6.49</v>
      </c>
    </row>
    <row r="916" spans="2:5">
      <c r="B916" s="52">
        <v>35410</v>
      </c>
      <c r="C916">
        <f>VLOOKUP($B916,'Bloomberg Dow Jones Indices'!$G$6:$J$6000,2,FALSE)</f>
        <v>4.8266</v>
      </c>
      <c r="D916">
        <f>VLOOKUP(B916,'Bloomberg Dow Jones Indices'!$I$6:$J$6000,2,0)</f>
        <v>1.7608000000000001</v>
      </c>
      <c r="E916">
        <f>IF(VLOOKUP($B916,'30 Year Treasuries Daily'!$A$7:$B$10118,2,FALSE)="ND",NA(),VLOOKUP($B916,'30 Year Treasuries Daily'!$A$7:$B$10118,2,FALSE))</f>
        <v>6.61</v>
      </c>
    </row>
    <row r="917" spans="2:5">
      <c r="B917" s="52">
        <v>35411</v>
      </c>
      <c r="C917">
        <f>VLOOKUP($B917,'Bloomberg Dow Jones Indices'!$G$6:$J$6000,2,FALSE)</f>
        <v>4.9744000000000002</v>
      </c>
      <c r="D917">
        <f>VLOOKUP(B917,'Bloomberg Dow Jones Indices'!$I$6:$J$6000,2,0)</f>
        <v>1.8199000000000001</v>
      </c>
      <c r="E917">
        <f>IF(VLOOKUP($B917,'30 Year Treasuries Daily'!$A$7:$B$10118,2,FALSE)="ND",NA(),VLOOKUP($B917,'30 Year Treasuries Daily'!$A$7:$B$10118,2,FALSE))</f>
        <v>6.64</v>
      </c>
    </row>
    <row r="918" spans="2:5">
      <c r="B918" s="52">
        <v>35412</v>
      </c>
      <c r="C918">
        <f>VLOOKUP($B918,'Bloomberg Dow Jones Indices'!$G$6:$J$6000,2,FALSE)</f>
        <v>4.8211000000000004</v>
      </c>
      <c r="D918">
        <f>VLOOKUP(B918,'Bloomberg Dow Jones Indices'!$I$6:$J$6000,2,0)</f>
        <v>1.7932999999999999</v>
      </c>
      <c r="E918">
        <f>IF(VLOOKUP($B918,'30 Year Treasuries Daily'!$A$7:$B$10118,2,FALSE)="ND",NA(),VLOOKUP($B918,'30 Year Treasuries Daily'!$A$7:$B$10118,2,FALSE))</f>
        <v>6.58</v>
      </c>
    </row>
    <row r="919" spans="2:5">
      <c r="B919" s="52">
        <v>35415</v>
      </c>
      <c r="C919">
        <f>VLOOKUP($B919,'Bloomberg Dow Jones Indices'!$G$6:$J$6000,2,FALSE)</f>
        <v>4.8388</v>
      </c>
      <c r="D919">
        <f>VLOOKUP(B919,'Bloomberg Dow Jones Indices'!$I$6:$J$6000,2,0)</f>
        <v>1.8037000000000001</v>
      </c>
      <c r="E919">
        <f>IF(VLOOKUP($B919,'30 Year Treasuries Daily'!$A$7:$B$10118,2,FALSE)="ND",NA(),VLOOKUP($B919,'30 Year Treasuries Daily'!$A$7:$B$10118,2,FALSE))</f>
        <v>6.63</v>
      </c>
    </row>
    <row r="920" spans="2:5">
      <c r="B920" s="52">
        <v>35416</v>
      </c>
      <c r="C920">
        <f>VLOOKUP($B920,'Bloomberg Dow Jones Indices'!$G$6:$J$6000,2,FALSE)</f>
        <v>4.8403</v>
      </c>
      <c r="D920">
        <f>VLOOKUP(B920,'Bloomberg Dow Jones Indices'!$I$6:$J$6000,2,0)</f>
        <v>1.7923</v>
      </c>
      <c r="E920">
        <f>IF(VLOOKUP($B920,'30 Year Treasuries Daily'!$A$7:$B$10118,2,FALSE)="ND",NA(),VLOOKUP($B920,'30 Year Treasuries Daily'!$A$7:$B$10118,2,FALSE))</f>
        <v>6.66</v>
      </c>
    </row>
    <row r="921" spans="2:5">
      <c r="B921" s="52">
        <v>35417</v>
      </c>
      <c r="C921">
        <f>VLOOKUP($B921,'Bloomberg Dow Jones Indices'!$G$6:$J$6000,2,FALSE)</f>
        <v>4.8224999999999998</v>
      </c>
      <c r="D921">
        <f>VLOOKUP(B921,'Bloomberg Dow Jones Indices'!$I$6:$J$6000,2,0)</f>
        <v>1.7774999999999999</v>
      </c>
      <c r="E921">
        <f>IF(VLOOKUP($B921,'30 Year Treasuries Daily'!$A$7:$B$10118,2,FALSE)="ND",NA(),VLOOKUP($B921,'30 Year Treasuries Daily'!$A$7:$B$10118,2,FALSE))</f>
        <v>6.69</v>
      </c>
    </row>
    <row r="922" spans="2:5">
      <c r="B922" s="52">
        <v>35418</v>
      </c>
      <c r="C922">
        <f>VLOOKUP($B922,'Bloomberg Dow Jones Indices'!$G$6:$J$6000,2,FALSE)</f>
        <v>4.7385000000000002</v>
      </c>
      <c r="D922">
        <f>VLOOKUP(B922,'Bloomberg Dow Jones Indices'!$I$6:$J$6000,2,0)</f>
        <v>1.8102</v>
      </c>
      <c r="E922">
        <f>IF(VLOOKUP($B922,'30 Year Treasuries Daily'!$A$7:$B$10118,2,FALSE)="ND",NA(),VLOOKUP($B922,'30 Year Treasuries Daily'!$A$7:$B$10118,2,FALSE))</f>
        <v>6.6</v>
      </c>
    </row>
    <row r="923" spans="2:5">
      <c r="B923" s="52">
        <v>35419</v>
      </c>
      <c r="C923">
        <f>VLOOKUP($B923,'Bloomberg Dow Jones Indices'!$G$6:$J$6000,2,FALSE)</f>
        <v>4.6890999999999998</v>
      </c>
      <c r="D923">
        <f>VLOOKUP(B923,'Bloomberg Dow Jones Indices'!$I$6:$J$6000,2,0)</f>
        <v>1.8117999999999999</v>
      </c>
      <c r="E923">
        <f>IF(VLOOKUP($B923,'30 Year Treasuries Daily'!$A$7:$B$10118,2,FALSE)="ND",NA(),VLOOKUP($B923,'30 Year Treasuries Daily'!$A$7:$B$10118,2,FALSE))</f>
        <v>6.59</v>
      </c>
    </row>
    <row r="924" spans="2:5">
      <c r="B924" s="52">
        <v>35422</v>
      </c>
      <c r="C924">
        <f>VLOOKUP($B924,'Bloomberg Dow Jones Indices'!$G$6:$J$6000,2,FALSE)</f>
        <v>4.7157999999999998</v>
      </c>
      <c r="D924">
        <f>VLOOKUP(B924,'Bloomberg Dow Jones Indices'!$I$6:$J$6000,2,0)</f>
        <v>1.7484999999999999</v>
      </c>
      <c r="E924">
        <f>IF(VLOOKUP($B924,'30 Year Treasuries Daily'!$A$7:$B$10118,2,FALSE)="ND",NA(),VLOOKUP($B924,'30 Year Treasuries Daily'!$A$7:$B$10118,2,FALSE))</f>
        <v>6.58</v>
      </c>
    </row>
    <row r="925" spans="2:5">
      <c r="B925" s="52">
        <v>35423</v>
      </c>
      <c r="C925">
        <f>VLOOKUP($B925,'Bloomberg Dow Jones Indices'!$G$6:$J$6000,2,FALSE)</f>
        <v>4.7073999999999998</v>
      </c>
      <c r="D925">
        <f>VLOOKUP(B925,'Bloomberg Dow Jones Indices'!$I$6:$J$6000,2,0)</f>
        <v>1.7393999999999998</v>
      </c>
      <c r="E925">
        <f>IF(VLOOKUP($B925,'30 Year Treasuries Daily'!$A$7:$B$10118,2,FALSE)="ND",NA(),VLOOKUP($B925,'30 Year Treasuries Daily'!$A$7:$B$10118,2,FALSE))</f>
        <v>6.59</v>
      </c>
    </row>
    <row r="926" spans="2:5">
      <c r="B926" s="52">
        <v>35425</v>
      </c>
      <c r="C926">
        <f>VLOOKUP($B926,'Bloomberg Dow Jones Indices'!$G$6:$J$6000,2,FALSE)</f>
        <v>4.7016999999999998</v>
      </c>
      <c r="D926">
        <f>VLOOKUP(B926,'Bloomberg Dow Jones Indices'!$I$6:$J$6000,2,0)</f>
        <v>1.7330999999999999</v>
      </c>
      <c r="E926">
        <f>IF(VLOOKUP($B926,'30 Year Treasuries Daily'!$A$7:$B$10118,2,FALSE)="ND",NA(),VLOOKUP($B926,'30 Year Treasuries Daily'!$A$7:$B$10118,2,FALSE))</f>
        <v>6.59</v>
      </c>
    </row>
    <row r="927" spans="2:5">
      <c r="B927" s="52">
        <v>35426</v>
      </c>
      <c r="C927">
        <f>VLOOKUP($B927,'Bloomberg Dow Jones Indices'!$G$6:$J$6000,2,FALSE)</f>
        <v>4.6699000000000002</v>
      </c>
      <c r="D927">
        <f>VLOOKUP(B927,'Bloomberg Dow Jones Indices'!$I$6:$J$6000,2,0)</f>
        <v>1.7301</v>
      </c>
      <c r="E927">
        <f>IF(VLOOKUP($B927,'30 Year Treasuries Daily'!$A$7:$B$10118,2,FALSE)="ND",NA(),VLOOKUP($B927,'30 Year Treasuries Daily'!$A$7:$B$10118,2,FALSE))</f>
        <v>6.54</v>
      </c>
    </row>
    <row r="928" spans="2:5">
      <c r="B928" s="52">
        <v>35429</v>
      </c>
      <c r="C928">
        <f>VLOOKUP($B928,'Bloomberg Dow Jones Indices'!$G$6:$J$6000,2,FALSE)</f>
        <v>4.6863000000000001</v>
      </c>
      <c r="D928">
        <f>VLOOKUP(B928,'Bloomberg Dow Jones Indices'!$I$6:$J$6000,2,0)</f>
        <v>1.7309000000000001</v>
      </c>
      <c r="E928">
        <f>IF(VLOOKUP($B928,'30 Year Treasuries Daily'!$A$7:$B$10118,2,FALSE)="ND",NA(),VLOOKUP($B928,'30 Year Treasuries Daily'!$A$7:$B$10118,2,FALSE))</f>
        <v>6.54</v>
      </c>
    </row>
    <row r="929" spans="2:5">
      <c r="B929" s="52">
        <v>35430</v>
      </c>
      <c r="C929">
        <f>VLOOKUP($B929,'Bloomberg Dow Jones Indices'!$G$6:$J$6000,2,FALSE)</f>
        <v>4.8009000000000004</v>
      </c>
      <c r="D929">
        <f>VLOOKUP(B929,'Bloomberg Dow Jones Indices'!$I$6:$J$6000,2,0)</f>
        <v>1.7638</v>
      </c>
      <c r="E929">
        <f>IF(VLOOKUP($B929,'30 Year Treasuries Daily'!$A$7:$B$10118,2,FALSE)="ND",NA(),VLOOKUP($B929,'30 Year Treasuries Daily'!$A$7:$B$10118,2,FALSE))</f>
        <v>6.65</v>
      </c>
    </row>
    <row r="930" spans="2:5">
      <c r="B930" s="52">
        <v>35432</v>
      </c>
      <c r="C930">
        <f>VLOOKUP($B930,'Bloomberg Dow Jones Indices'!$G$6:$J$6000,2,FALSE)</f>
        <v>4.8329000000000004</v>
      </c>
      <c r="D930">
        <f>VLOOKUP(B930,'Bloomberg Dow Jones Indices'!$I$6:$J$6000,2,0)</f>
        <v>1.7654000000000001</v>
      </c>
      <c r="E930">
        <f>IF(VLOOKUP($B930,'30 Year Treasuries Daily'!$A$7:$B$10118,2,FALSE)="ND",NA(),VLOOKUP($B930,'30 Year Treasuries Daily'!$A$7:$B$10118,2,FALSE))</f>
        <v>6.75</v>
      </c>
    </row>
    <row r="931" spans="2:5">
      <c r="B931" s="52">
        <v>35433</v>
      </c>
      <c r="C931">
        <f>VLOOKUP($B931,'Bloomberg Dow Jones Indices'!$G$6:$J$6000,2,FALSE)</f>
        <v>4.76</v>
      </c>
      <c r="D931">
        <f>VLOOKUP(B931,'Bloomberg Dow Jones Indices'!$I$6:$J$6000,2,0)</f>
        <v>1.7323</v>
      </c>
      <c r="E931">
        <f>IF(VLOOKUP($B931,'30 Year Treasuries Daily'!$A$7:$B$10118,2,FALSE)="ND",NA(),VLOOKUP($B931,'30 Year Treasuries Daily'!$A$7:$B$10118,2,FALSE))</f>
        <v>6.74</v>
      </c>
    </row>
    <row r="932" spans="2:5">
      <c r="B932" s="52">
        <v>35436</v>
      </c>
      <c r="C932">
        <f>VLOOKUP($B932,'Bloomberg Dow Jones Indices'!$G$6:$J$6000,2,FALSE)</f>
        <v>4.7816999999999998</v>
      </c>
      <c r="D932">
        <f>VLOOKUP(B932,'Bloomberg Dow Jones Indices'!$I$6:$J$6000,2,0)</f>
        <v>1.7262</v>
      </c>
      <c r="E932">
        <f>IF(VLOOKUP($B932,'30 Year Treasuries Daily'!$A$7:$B$10118,2,FALSE)="ND",NA(),VLOOKUP($B932,'30 Year Treasuries Daily'!$A$7:$B$10118,2,FALSE))</f>
        <v>6.77</v>
      </c>
    </row>
    <row r="933" spans="2:5">
      <c r="B933" s="52">
        <v>35437</v>
      </c>
      <c r="C933">
        <f>VLOOKUP($B933,'Bloomberg Dow Jones Indices'!$G$6:$J$6000,2,FALSE)</f>
        <v>4.7271999999999998</v>
      </c>
      <c r="D933">
        <f>VLOOKUP(B933,'Bloomberg Dow Jones Indices'!$I$6:$J$6000,2,0)</f>
        <v>1.7174</v>
      </c>
      <c r="E933">
        <f>IF(VLOOKUP($B933,'30 Year Treasuries Daily'!$A$7:$B$10118,2,FALSE)="ND",NA(),VLOOKUP($B933,'30 Year Treasuries Daily'!$A$7:$B$10118,2,FALSE))</f>
        <v>6.8</v>
      </c>
    </row>
    <row r="934" spans="2:5">
      <c r="B934" s="52">
        <v>35438</v>
      </c>
      <c r="C934">
        <f>VLOOKUP($B934,'Bloomberg Dow Jones Indices'!$G$6:$J$6000,2,FALSE)</f>
        <v>4.7157999999999998</v>
      </c>
      <c r="D934">
        <f>VLOOKUP(B934,'Bloomberg Dow Jones Indices'!$I$6:$J$6000,2,0)</f>
        <v>1.7343</v>
      </c>
      <c r="E934">
        <f>IF(VLOOKUP($B934,'30 Year Treasuries Daily'!$A$7:$B$10118,2,FALSE)="ND",NA(),VLOOKUP($B934,'30 Year Treasuries Daily'!$A$7:$B$10118,2,FALSE))</f>
        <v>6.83</v>
      </c>
    </row>
    <row r="935" spans="2:5">
      <c r="B935" s="52">
        <v>35439</v>
      </c>
      <c r="C935">
        <f>VLOOKUP($B935,'Bloomberg Dow Jones Indices'!$G$6:$J$6000,2,FALSE)</f>
        <v>4.6752000000000002</v>
      </c>
      <c r="D935">
        <f>VLOOKUP(B935,'Bloomberg Dow Jones Indices'!$I$6:$J$6000,2,0)</f>
        <v>1.7143000000000002</v>
      </c>
      <c r="E935">
        <f>IF(VLOOKUP($B935,'30 Year Treasuries Daily'!$A$7:$B$10118,2,FALSE)="ND",NA(),VLOOKUP($B935,'30 Year Treasuries Daily'!$A$7:$B$10118,2,FALSE))</f>
        <v>6.76</v>
      </c>
    </row>
    <row r="936" spans="2:5">
      <c r="B936" s="52">
        <v>35440</v>
      </c>
      <c r="C936">
        <f>VLOOKUP($B936,'Bloomberg Dow Jones Indices'!$G$6:$J$6000,2,FALSE)</f>
        <v>4.6629000000000005</v>
      </c>
      <c r="D936">
        <f>VLOOKUP(B936,'Bloomberg Dow Jones Indices'!$I$6:$J$6000,2,0)</f>
        <v>1.6943999999999999</v>
      </c>
      <c r="E936">
        <f>IF(VLOOKUP($B936,'30 Year Treasuries Daily'!$A$7:$B$10118,2,FALSE)="ND",NA(),VLOOKUP($B936,'30 Year Treasuries Daily'!$A$7:$B$10118,2,FALSE))</f>
        <v>6.86</v>
      </c>
    </row>
    <row r="937" spans="2:5">
      <c r="B937" s="52">
        <v>35443</v>
      </c>
      <c r="C937">
        <f>VLOOKUP($B937,'Bloomberg Dow Jones Indices'!$G$6:$J$6000,2,FALSE)</f>
        <v>4.6478000000000002</v>
      </c>
      <c r="D937">
        <f>VLOOKUP(B937,'Bloomberg Dow Jones Indices'!$I$6:$J$6000,2,0)</f>
        <v>1.6930000000000001</v>
      </c>
      <c r="E937">
        <f>IF(VLOOKUP($B937,'30 Year Treasuries Daily'!$A$7:$B$10118,2,FALSE)="ND",NA(),VLOOKUP($B937,'30 Year Treasuries Daily'!$A$7:$B$10118,2,FALSE))</f>
        <v>6.85</v>
      </c>
    </row>
    <row r="938" spans="2:5">
      <c r="B938" s="52">
        <v>35444</v>
      </c>
      <c r="C938">
        <f>VLOOKUP($B938,'Bloomberg Dow Jones Indices'!$G$6:$J$6000,2,FALSE)</f>
        <v>4.6341000000000001</v>
      </c>
      <c r="D938">
        <f>VLOOKUP(B938,'Bloomberg Dow Jones Indices'!$I$6:$J$6000,2,0)</f>
        <v>1.6797</v>
      </c>
      <c r="E938">
        <f>IF(VLOOKUP($B938,'30 Year Treasuries Daily'!$A$7:$B$10118,2,FALSE)="ND",NA(),VLOOKUP($B938,'30 Year Treasuries Daily'!$A$7:$B$10118,2,FALSE))</f>
        <v>6.77</v>
      </c>
    </row>
    <row r="939" spans="2:5">
      <c r="B939" s="52">
        <v>35445</v>
      </c>
      <c r="C939">
        <f>VLOOKUP($B939,'Bloomberg Dow Jones Indices'!$G$6:$J$6000,2,FALSE)</f>
        <v>4.63</v>
      </c>
      <c r="D939">
        <f>VLOOKUP(B939,'Bloomberg Dow Jones Indices'!$I$6:$J$6000,2,0)</f>
        <v>1.6886000000000001</v>
      </c>
      <c r="E939">
        <f>IF(VLOOKUP($B939,'30 Year Treasuries Daily'!$A$7:$B$10118,2,FALSE)="ND",NA(),VLOOKUP($B939,'30 Year Treasuries Daily'!$A$7:$B$10118,2,FALSE))</f>
        <v>6.79</v>
      </c>
    </row>
    <row r="940" spans="2:5">
      <c r="B940" s="52">
        <v>35446</v>
      </c>
      <c r="C940">
        <f>VLOOKUP($B940,'Bloomberg Dow Jones Indices'!$G$6:$J$6000,2,FALSE)</f>
        <v>4.6341000000000001</v>
      </c>
      <c r="D940">
        <f>VLOOKUP(B940,'Bloomberg Dow Jones Indices'!$I$6:$J$6000,2,0)</f>
        <v>1.6863000000000001</v>
      </c>
      <c r="E940">
        <f>IF(VLOOKUP($B940,'30 Year Treasuries Daily'!$A$7:$B$10118,2,FALSE)="ND",NA(),VLOOKUP($B940,'30 Year Treasuries Daily'!$A$7:$B$10118,2,FALSE))</f>
        <v>6.83</v>
      </c>
    </row>
    <row r="941" spans="2:5">
      <c r="B941" s="52">
        <v>35447</v>
      </c>
      <c r="C941">
        <f>VLOOKUP($B941,'Bloomberg Dow Jones Indices'!$G$6:$J$6000,2,FALSE)</f>
        <v>4.6055999999999999</v>
      </c>
      <c r="D941">
        <f>VLOOKUP(B941,'Bloomberg Dow Jones Indices'!$I$6:$J$6000,2,0)</f>
        <v>1.6623000000000001</v>
      </c>
      <c r="E941">
        <f>IF(VLOOKUP($B941,'30 Year Treasuries Daily'!$A$7:$B$10118,2,FALSE)="ND",NA(),VLOOKUP($B941,'30 Year Treasuries Daily'!$A$7:$B$10118,2,FALSE))</f>
        <v>6.83</v>
      </c>
    </row>
    <row r="942" spans="2:5">
      <c r="B942" s="52">
        <v>35450</v>
      </c>
      <c r="C942">
        <f>VLOOKUP($B942,'Bloomberg Dow Jones Indices'!$G$6:$J$6000,2,FALSE)</f>
        <v>4.6246</v>
      </c>
      <c r="D942">
        <f>VLOOKUP(B942,'Bloomberg Dow Jones Indices'!$I$6:$J$6000,2,0)</f>
        <v>1.6533</v>
      </c>
      <c r="E942" t="e">
        <f>IF(VLOOKUP($B942,'30 Year Treasuries Daily'!$A$7:$B$10118,2,FALSE)="ND",NA(),VLOOKUP($B942,'30 Year Treasuries Daily'!$A$7:$B$10118,2,FALSE))</f>
        <v>#N/A</v>
      </c>
    </row>
    <row r="943" spans="2:5">
      <c r="B943" s="52">
        <v>35451</v>
      </c>
      <c r="C943">
        <f>VLOOKUP($B943,'Bloomberg Dow Jones Indices'!$G$6:$J$6000,2,FALSE)</f>
        <v>4.6002999999999998</v>
      </c>
      <c r="D943">
        <f>VLOOKUP(B943,'Bloomberg Dow Jones Indices'!$I$6:$J$6000,2,0)</f>
        <v>1.6436999999999999</v>
      </c>
      <c r="E943">
        <f>IF(VLOOKUP($B943,'30 Year Treasuries Daily'!$A$7:$B$10118,2,FALSE)="ND",NA(),VLOOKUP($B943,'30 Year Treasuries Daily'!$A$7:$B$10118,2,FALSE))</f>
        <v>6.78</v>
      </c>
    </row>
    <row r="944" spans="2:5">
      <c r="B944" s="52">
        <v>35452</v>
      </c>
      <c r="C944">
        <f>VLOOKUP($B944,'Bloomberg Dow Jones Indices'!$G$6:$J$6000,2,FALSE)</f>
        <v>4.5747999999999998</v>
      </c>
      <c r="D944">
        <f>VLOOKUP(B944,'Bloomberg Dow Jones Indices'!$I$6:$J$6000,2,0)</f>
        <v>1.6600000000000001</v>
      </c>
      <c r="E944">
        <f>IF(VLOOKUP($B944,'30 Year Treasuries Daily'!$A$7:$B$10118,2,FALSE)="ND",NA(),VLOOKUP($B944,'30 Year Treasuries Daily'!$A$7:$B$10118,2,FALSE))</f>
        <v>6.83</v>
      </c>
    </row>
    <row r="945" spans="2:5">
      <c r="B945" s="52">
        <v>35453</v>
      </c>
      <c r="C945">
        <f>VLOOKUP($B945,'Bloomberg Dow Jones Indices'!$G$6:$J$6000,2,FALSE)</f>
        <v>4.5827999999999998</v>
      </c>
      <c r="D945">
        <f>VLOOKUP(B945,'Bloomberg Dow Jones Indices'!$I$6:$J$6000,2,0)</f>
        <v>1.6832</v>
      </c>
      <c r="E945">
        <f>IF(VLOOKUP($B945,'30 Year Treasuries Daily'!$A$7:$B$10118,2,FALSE)="ND",NA(),VLOOKUP($B945,'30 Year Treasuries Daily'!$A$7:$B$10118,2,FALSE))</f>
        <v>6.85</v>
      </c>
    </row>
    <row r="946" spans="2:5">
      <c r="B946" s="52">
        <v>35454</v>
      </c>
      <c r="C946">
        <f>VLOOKUP($B946,'Bloomberg Dow Jones Indices'!$G$6:$J$6000,2,FALSE)</f>
        <v>4.6368</v>
      </c>
      <c r="D946">
        <f>VLOOKUP(B946,'Bloomberg Dow Jones Indices'!$I$6:$J$6000,2,0)</f>
        <v>1.6981000000000002</v>
      </c>
      <c r="E946">
        <f>IF(VLOOKUP($B946,'30 Year Treasuries Daily'!$A$7:$B$10118,2,FALSE)="ND",NA(),VLOOKUP($B946,'30 Year Treasuries Daily'!$A$7:$B$10118,2,FALSE))</f>
        <v>6.89</v>
      </c>
    </row>
    <row r="947" spans="2:5">
      <c r="B947" s="52">
        <v>35457</v>
      </c>
      <c r="C947">
        <f>VLOOKUP($B947,'Bloomberg Dow Jones Indices'!$G$6:$J$6000,2,FALSE)</f>
        <v>4.6726000000000001</v>
      </c>
      <c r="D947">
        <f>VLOOKUP(B947,'Bloomberg Dow Jones Indices'!$I$6:$J$6000,2,0)</f>
        <v>1.7072000000000001</v>
      </c>
      <c r="E947">
        <f>IF(VLOOKUP($B947,'30 Year Treasuries Daily'!$A$7:$B$10118,2,FALSE)="ND",NA(),VLOOKUP($B947,'30 Year Treasuries Daily'!$A$7:$B$10118,2,FALSE))</f>
        <v>6.94</v>
      </c>
    </row>
    <row r="948" spans="2:5">
      <c r="B948" s="52">
        <v>35458</v>
      </c>
      <c r="C948">
        <f>VLOOKUP($B948,'Bloomberg Dow Jones Indices'!$G$6:$J$6000,2,FALSE)</f>
        <v>4.6947000000000001</v>
      </c>
      <c r="D948">
        <f>VLOOKUP(B948,'Bloomberg Dow Jones Indices'!$I$6:$J$6000,2,0)</f>
        <v>1.7084000000000001</v>
      </c>
      <c r="E948">
        <f>IF(VLOOKUP($B948,'30 Year Treasuries Daily'!$A$7:$B$10118,2,FALSE)="ND",NA(),VLOOKUP($B948,'30 Year Treasuries Daily'!$A$7:$B$10118,2,FALSE))</f>
        <v>6.91</v>
      </c>
    </row>
    <row r="949" spans="2:5">
      <c r="B949" s="52">
        <v>35459</v>
      </c>
      <c r="C949" t="e">
        <f>VLOOKUP($B949,'Bloomberg Dow Jones Indices'!$G$6:$J$6000,2,FALSE)</f>
        <v>#N/A</v>
      </c>
      <c r="D949">
        <f>VLOOKUP(B949,'Bloomberg Dow Jones Indices'!$I$6:$J$6000,2,0)</f>
        <v>1.6874</v>
      </c>
      <c r="E949">
        <f>IF(VLOOKUP($B949,'30 Year Treasuries Daily'!$A$7:$B$10118,2,FALSE)="ND",NA(),VLOOKUP($B949,'30 Year Treasuries Daily'!$A$7:$B$10118,2,FALSE))</f>
        <v>6.9</v>
      </c>
    </row>
    <row r="950" spans="2:5">
      <c r="B950" s="52">
        <v>35460</v>
      </c>
      <c r="C950">
        <f>VLOOKUP($B950,'Bloomberg Dow Jones Indices'!$G$6:$J$6000,2,FALSE)</f>
        <v>4.7888000000000002</v>
      </c>
      <c r="D950">
        <f>VLOOKUP(B950,'Bloomberg Dow Jones Indices'!$I$6:$J$6000,2,0)</f>
        <v>1.6701000000000001</v>
      </c>
      <c r="E950">
        <f>IF(VLOOKUP($B950,'30 Year Treasuries Daily'!$A$7:$B$10118,2,FALSE)="ND",NA(),VLOOKUP($B950,'30 Year Treasuries Daily'!$A$7:$B$10118,2,FALSE))</f>
        <v>6.88</v>
      </c>
    </row>
    <row r="951" spans="2:5">
      <c r="B951" s="52">
        <v>35461</v>
      </c>
      <c r="C951">
        <f>VLOOKUP($B951,'Bloomberg Dow Jones Indices'!$G$6:$J$6000,2,FALSE)</f>
        <v>4.8234000000000004</v>
      </c>
      <c r="D951">
        <f>VLOOKUP(B951,'Bloomberg Dow Jones Indices'!$I$6:$J$6000,2,0)</f>
        <v>1.6667000000000001</v>
      </c>
      <c r="E951">
        <f>IF(VLOOKUP($B951,'30 Year Treasuries Daily'!$A$7:$B$10118,2,FALSE)="ND",NA(),VLOOKUP($B951,'30 Year Treasuries Daily'!$A$7:$B$10118,2,FALSE))</f>
        <v>6.8</v>
      </c>
    </row>
    <row r="952" spans="2:5">
      <c r="B952" s="52">
        <v>35464</v>
      </c>
      <c r="C952">
        <f>VLOOKUP($B952,'Bloomberg Dow Jones Indices'!$G$6:$J$6000,2,FALSE)</f>
        <v>4.7504999999999997</v>
      </c>
      <c r="D952">
        <f>VLOOKUP(B952,'Bloomberg Dow Jones Indices'!$I$6:$J$6000,2,0)</f>
        <v>1.6656</v>
      </c>
      <c r="E952">
        <f>IF(VLOOKUP($B952,'30 Year Treasuries Daily'!$A$7:$B$10118,2,FALSE)="ND",NA(),VLOOKUP($B952,'30 Year Treasuries Daily'!$A$7:$B$10118,2,FALSE))</f>
        <v>6.74</v>
      </c>
    </row>
    <row r="953" spans="2:5">
      <c r="B953" s="52">
        <v>35465</v>
      </c>
      <c r="C953">
        <f>VLOOKUP($B953,'Bloomberg Dow Jones Indices'!$G$6:$J$6000,2,FALSE)</f>
        <v>4.7504999999999997</v>
      </c>
      <c r="D953">
        <f>VLOOKUP(B953,'Bloomberg Dow Jones Indices'!$I$6:$J$6000,2,0)</f>
        <v>1.6953</v>
      </c>
      <c r="E953">
        <f>IF(VLOOKUP($B953,'30 Year Treasuries Daily'!$A$7:$B$10118,2,FALSE)="ND",NA(),VLOOKUP($B953,'30 Year Treasuries Daily'!$A$7:$B$10118,2,FALSE))</f>
        <v>6.72</v>
      </c>
    </row>
    <row r="954" spans="2:5">
      <c r="B954" s="52">
        <v>35466</v>
      </c>
      <c r="C954">
        <f>VLOOKUP($B954,'Bloomberg Dow Jones Indices'!$G$6:$J$6000,2,FALSE)</f>
        <v>4.7880000000000003</v>
      </c>
      <c r="D954">
        <f>VLOOKUP(B954,'Bloomberg Dow Jones Indices'!$I$6:$J$6000,2,0)</f>
        <v>1.7212000000000001</v>
      </c>
      <c r="E954">
        <f>IF(VLOOKUP($B954,'30 Year Treasuries Daily'!$A$7:$B$10118,2,FALSE)="ND",NA(),VLOOKUP($B954,'30 Year Treasuries Daily'!$A$7:$B$10118,2,FALSE))</f>
        <v>6.75</v>
      </c>
    </row>
    <row r="955" spans="2:5">
      <c r="B955" s="52">
        <v>35467</v>
      </c>
      <c r="C955">
        <f>VLOOKUP($B955,'Bloomberg Dow Jones Indices'!$G$6:$J$6000,2,FALSE)</f>
        <v>4.9630000000000001</v>
      </c>
      <c r="D955">
        <f>VLOOKUP(B955,'Bloomberg Dow Jones Indices'!$I$6:$J$6000,2,0)</f>
        <v>1.7354000000000001</v>
      </c>
      <c r="E955">
        <f>IF(VLOOKUP($B955,'30 Year Treasuries Daily'!$A$7:$B$10118,2,FALSE)="ND",NA(),VLOOKUP($B955,'30 Year Treasuries Daily'!$A$7:$B$10118,2,FALSE))</f>
        <v>6.76</v>
      </c>
    </row>
    <row r="956" spans="2:5">
      <c r="B956" s="52">
        <v>35468</v>
      </c>
      <c r="C956">
        <f>VLOOKUP($B956,'Bloomberg Dow Jones Indices'!$G$6:$J$6000,2,FALSE)</f>
        <v>4.9375999999999998</v>
      </c>
      <c r="D956">
        <f>VLOOKUP(B956,'Bloomberg Dow Jones Indices'!$I$6:$J$6000,2,0)</f>
        <v>1.7008999999999999</v>
      </c>
      <c r="E956">
        <f>IF(VLOOKUP($B956,'30 Year Treasuries Daily'!$A$7:$B$10118,2,FALSE)="ND",NA(),VLOOKUP($B956,'30 Year Treasuries Daily'!$A$7:$B$10118,2,FALSE))</f>
        <v>6.72</v>
      </c>
    </row>
    <row r="957" spans="2:5">
      <c r="B957" s="52">
        <v>35472</v>
      </c>
      <c r="C957">
        <f>VLOOKUP($B957,'Bloomberg Dow Jones Indices'!$G$6:$J$6000,2,FALSE)</f>
        <v>4.7691999999999997</v>
      </c>
      <c r="D957">
        <f>VLOOKUP(B957,'Bloomberg Dow Jones Indices'!$I$6:$J$6000,2,0)</f>
        <v>1.6867999999999999</v>
      </c>
      <c r="E957">
        <f>IF(VLOOKUP($B957,'30 Year Treasuries Daily'!$A$7:$B$10118,2,FALSE)="ND",NA(),VLOOKUP($B957,'30 Year Treasuries Daily'!$A$7:$B$10118,2,FALSE))</f>
        <v>6.71</v>
      </c>
    </row>
    <row r="958" spans="2:5">
      <c r="B958" s="52">
        <v>35473</v>
      </c>
      <c r="C958">
        <f>VLOOKUP($B958,'Bloomberg Dow Jones Indices'!$G$6:$J$6000,2,FALSE)</f>
        <v>4.7632000000000003</v>
      </c>
      <c r="D958">
        <f>VLOOKUP(B958,'Bloomberg Dow Jones Indices'!$I$6:$J$6000,2,0)</f>
        <v>1.6919999999999999</v>
      </c>
      <c r="E958">
        <f>IF(VLOOKUP($B958,'30 Year Treasuries Daily'!$A$7:$B$10118,2,FALSE)="ND",NA(),VLOOKUP($B958,'30 Year Treasuries Daily'!$A$7:$B$10118,2,FALSE))</f>
        <v>6.72</v>
      </c>
    </row>
    <row r="959" spans="2:5">
      <c r="B959" s="52">
        <v>35474</v>
      </c>
      <c r="C959">
        <f>VLOOKUP($B959,'Bloomberg Dow Jones Indices'!$G$6:$J$6000,2,FALSE)</f>
        <v>4.7618</v>
      </c>
      <c r="D959">
        <f>VLOOKUP(B959,'Bloomberg Dow Jones Indices'!$I$6:$J$6000,2,0)</f>
        <v>1.6374</v>
      </c>
      <c r="E959">
        <f>IF(VLOOKUP($B959,'30 Year Treasuries Daily'!$A$7:$B$10118,2,FALSE)="ND",NA(),VLOOKUP($B959,'30 Year Treasuries Daily'!$A$7:$B$10118,2,FALSE))</f>
        <v>6.58</v>
      </c>
    </row>
    <row r="960" spans="2:5">
      <c r="B960" s="52">
        <v>35475</v>
      </c>
      <c r="C960">
        <f>VLOOKUP($B960,'Bloomberg Dow Jones Indices'!$G$6:$J$6000,2,FALSE)</f>
        <v>4.7584999999999997</v>
      </c>
      <c r="D960">
        <f>VLOOKUP(B960,'Bloomberg Dow Jones Indices'!$I$6:$J$6000,2,0)</f>
        <v>1.6453</v>
      </c>
      <c r="E960">
        <f>IF(VLOOKUP($B960,'30 Year Treasuries Daily'!$A$7:$B$10118,2,FALSE)="ND",NA(),VLOOKUP($B960,'30 Year Treasuries Daily'!$A$7:$B$10118,2,FALSE))</f>
        <v>6.53</v>
      </c>
    </row>
    <row r="961" spans="2:5">
      <c r="B961" s="52">
        <v>35479</v>
      </c>
      <c r="C961">
        <f>VLOOKUP($B961,'Bloomberg Dow Jones Indices'!$G$6:$J$6000,2,FALSE)</f>
        <v>4.7661999999999995</v>
      </c>
      <c r="D961">
        <f>VLOOKUP(B961,'Bloomberg Dow Jones Indices'!$I$6:$J$6000,2,0)</f>
        <v>1.6133</v>
      </c>
      <c r="E961">
        <f>IF(VLOOKUP($B961,'30 Year Treasuries Daily'!$A$7:$B$10118,2,FALSE)="ND",NA(),VLOOKUP($B961,'30 Year Treasuries Daily'!$A$7:$B$10118,2,FALSE))</f>
        <v>6.55</v>
      </c>
    </row>
    <row r="962" spans="2:5">
      <c r="B962" s="52">
        <v>35480</v>
      </c>
      <c r="C962">
        <f>VLOOKUP($B962,'Bloomberg Dow Jones Indices'!$G$6:$J$6000,2,FALSE)</f>
        <v>4.7850000000000001</v>
      </c>
      <c r="D962">
        <f>VLOOKUP(B962,'Bloomberg Dow Jones Indices'!$I$6:$J$6000,2,0)</f>
        <v>1.6752</v>
      </c>
      <c r="E962">
        <f>IF(VLOOKUP($B962,'30 Year Treasuries Daily'!$A$7:$B$10118,2,FALSE)="ND",NA(),VLOOKUP($B962,'30 Year Treasuries Daily'!$A$7:$B$10118,2,FALSE))</f>
        <v>6.57</v>
      </c>
    </row>
    <row r="963" spans="2:5">
      <c r="B963" s="52">
        <v>35481</v>
      </c>
      <c r="C963">
        <f>VLOOKUP($B963,'Bloomberg Dow Jones Indices'!$G$6:$J$6000,2,FALSE)</f>
        <v>4.8052000000000001</v>
      </c>
      <c r="D963">
        <f>VLOOKUP(B963,'Bloomberg Dow Jones Indices'!$I$6:$J$6000,2,0)</f>
        <v>1.6977</v>
      </c>
      <c r="E963">
        <f>IF(VLOOKUP($B963,'30 Year Treasuries Daily'!$A$7:$B$10118,2,FALSE)="ND",NA(),VLOOKUP($B963,'30 Year Treasuries Daily'!$A$7:$B$10118,2,FALSE))</f>
        <v>6.64</v>
      </c>
    </row>
    <row r="964" spans="2:5">
      <c r="B964" s="52">
        <v>35482</v>
      </c>
      <c r="C964">
        <f>VLOOKUP($B964,'Bloomberg Dow Jones Indices'!$G$6:$J$6000,2,FALSE)</f>
        <v>4.8080999999999996</v>
      </c>
      <c r="D964">
        <f>VLOOKUP(B964,'Bloomberg Dow Jones Indices'!$I$6:$J$6000,2,0)</f>
        <v>1.657</v>
      </c>
      <c r="E964">
        <f>IF(VLOOKUP($B964,'30 Year Treasuries Daily'!$A$7:$B$10118,2,FALSE)="ND",NA(),VLOOKUP($B964,'30 Year Treasuries Daily'!$A$7:$B$10118,2,FALSE))</f>
        <v>6.63</v>
      </c>
    </row>
    <row r="965" spans="2:5">
      <c r="B965" s="52">
        <v>35485</v>
      </c>
      <c r="C965">
        <f>VLOOKUP($B965,'Bloomberg Dow Jones Indices'!$G$6:$J$6000,2,FALSE)</f>
        <v>4.7792000000000003</v>
      </c>
      <c r="D965">
        <f>VLOOKUP(B965,'Bloomberg Dow Jones Indices'!$I$6:$J$6000,2,0)</f>
        <v>1.6389</v>
      </c>
      <c r="E965">
        <f>IF(VLOOKUP($B965,'30 Year Treasuries Daily'!$A$7:$B$10118,2,FALSE)="ND",NA(),VLOOKUP($B965,'30 Year Treasuries Daily'!$A$7:$B$10118,2,FALSE))</f>
        <v>6.66</v>
      </c>
    </row>
    <row r="966" spans="2:5">
      <c r="B966" s="52">
        <v>35486</v>
      </c>
      <c r="C966">
        <f>VLOOKUP($B966,'Bloomberg Dow Jones Indices'!$G$6:$J$6000,2,FALSE)</f>
        <v>4.8154000000000003</v>
      </c>
      <c r="D966">
        <f>VLOOKUP(B966,'Bloomberg Dow Jones Indices'!$I$6:$J$6000,2,0)</f>
        <v>1.6318999999999999</v>
      </c>
      <c r="E966">
        <f>IF(VLOOKUP($B966,'30 Year Treasuries Daily'!$A$7:$B$10118,2,FALSE)="ND",NA(),VLOOKUP($B966,'30 Year Treasuries Daily'!$A$7:$B$10118,2,FALSE))</f>
        <v>6.66</v>
      </c>
    </row>
    <row r="967" spans="2:5">
      <c r="B967" s="52">
        <v>35487</v>
      </c>
      <c r="C967">
        <f>VLOOKUP($B967,'Bloomberg Dow Jones Indices'!$G$6:$J$6000,2,FALSE)</f>
        <v>4.8509000000000002</v>
      </c>
      <c r="D967">
        <f>VLOOKUP(B967,'Bloomberg Dow Jones Indices'!$I$6:$J$6000,2,0)</f>
        <v>1.6474</v>
      </c>
      <c r="E967">
        <f>IF(VLOOKUP($B967,'30 Year Treasuries Daily'!$A$7:$B$10118,2,FALSE)="ND",NA(),VLOOKUP($B967,'30 Year Treasuries Daily'!$A$7:$B$10118,2,FALSE))</f>
        <v>6.8</v>
      </c>
    </row>
    <row r="968" spans="2:5">
      <c r="B968" s="52">
        <v>35488</v>
      </c>
      <c r="C968">
        <f>VLOOKUP($B968,'Bloomberg Dow Jones Indices'!$G$6:$J$6000,2,FALSE)</f>
        <v>5.0292000000000003</v>
      </c>
      <c r="D968">
        <f>VLOOKUP(B968,'Bloomberg Dow Jones Indices'!$I$6:$J$6000,2,0)</f>
        <v>1.6903999999999999</v>
      </c>
      <c r="E968">
        <f>IF(VLOOKUP($B968,'30 Year Treasuries Daily'!$A$7:$B$10118,2,FALSE)="ND",NA(),VLOOKUP($B968,'30 Year Treasuries Daily'!$A$7:$B$10118,2,FALSE))</f>
        <v>6.82</v>
      </c>
    </row>
    <row r="969" spans="2:5">
      <c r="B969" s="52">
        <v>35489</v>
      </c>
      <c r="C969">
        <f>VLOOKUP($B969,'Bloomberg Dow Jones Indices'!$G$6:$J$6000,2,FALSE)</f>
        <v>4.8309999999999995</v>
      </c>
      <c r="D969">
        <f>VLOOKUP(B969,'Bloomberg Dow Jones Indices'!$I$6:$J$6000,2,0)</f>
        <v>1.6731</v>
      </c>
      <c r="E969">
        <f>IF(VLOOKUP($B969,'30 Year Treasuries Daily'!$A$7:$B$10118,2,FALSE)="ND",NA(),VLOOKUP($B969,'30 Year Treasuries Daily'!$A$7:$B$10118,2,FALSE))</f>
        <v>6.8</v>
      </c>
    </row>
    <row r="970" spans="2:5">
      <c r="B970" s="52">
        <v>35492</v>
      </c>
      <c r="C970">
        <f>VLOOKUP($B970,'Bloomberg Dow Jones Indices'!$G$6:$J$6000,2,FALSE)</f>
        <v>4.8353999999999999</v>
      </c>
      <c r="D970">
        <f>VLOOKUP(B970,'Bloomberg Dow Jones Indices'!$I$6:$J$6000,2,0)</f>
        <v>1.6632</v>
      </c>
      <c r="E970">
        <f>IF(VLOOKUP($B970,'30 Year Treasuries Daily'!$A$7:$B$10118,2,FALSE)="ND",NA(),VLOOKUP($B970,'30 Year Treasuries Daily'!$A$7:$B$10118,2,FALSE))</f>
        <v>6.83</v>
      </c>
    </row>
    <row r="971" spans="2:5">
      <c r="B971" s="52">
        <v>35493</v>
      </c>
      <c r="C971">
        <f>VLOOKUP($B971,'Bloomberg Dow Jones Indices'!$G$6:$J$6000,2,FALSE)</f>
        <v>4.8235000000000001</v>
      </c>
      <c r="D971">
        <f>VLOOKUP(B971,'Bloomberg Dow Jones Indices'!$I$6:$J$6000,2,0)</f>
        <v>1.6800000000000002</v>
      </c>
      <c r="E971">
        <f>IF(VLOOKUP($B971,'30 Year Treasuries Daily'!$A$7:$B$10118,2,FALSE)="ND",NA(),VLOOKUP($B971,'30 Year Treasuries Daily'!$A$7:$B$10118,2,FALSE))</f>
        <v>6.86</v>
      </c>
    </row>
    <row r="972" spans="2:5">
      <c r="B972" s="52">
        <v>35494</v>
      </c>
      <c r="C972">
        <f>VLOOKUP($B972,'Bloomberg Dow Jones Indices'!$G$6:$J$6000,2,FALSE)</f>
        <v>4.8449999999999998</v>
      </c>
      <c r="D972">
        <f>VLOOKUP(B972,'Bloomberg Dow Jones Indices'!$I$6:$J$6000,2,0)</f>
        <v>1.6724000000000001</v>
      </c>
      <c r="E972">
        <f>IF(VLOOKUP($B972,'30 Year Treasuries Daily'!$A$7:$B$10118,2,FALSE)="ND",NA(),VLOOKUP($B972,'30 Year Treasuries Daily'!$A$7:$B$10118,2,FALSE))</f>
        <v>6.85</v>
      </c>
    </row>
    <row r="973" spans="2:5">
      <c r="B973" s="52">
        <v>35495</v>
      </c>
      <c r="C973">
        <f>VLOOKUP($B973,'Bloomberg Dow Jones Indices'!$G$6:$J$6000,2,FALSE)</f>
        <v>4.8959999999999999</v>
      </c>
      <c r="D973">
        <f>VLOOKUP(B973,'Bloomberg Dow Jones Indices'!$I$6:$J$6000,2,0)</f>
        <v>1.6598000000000002</v>
      </c>
      <c r="E973">
        <f>IF(VLOOKUP($B973,'30 Year Treasuries Daily'!$A$7:$B$10118,2,FALSE)="ND",NA(),VLOOKUP($B973,'30 Year Treasuries Daily'!$A$7:$B$10118,2,FALSE))</f>
        <v>6.89</v>
      </c>
    </row>
    <row r="974" spans="2:5">
      <c r="B974" s="52">
        <v>35496</v>
      </c>
      <c r="C974">
        <f>VLOOKUP($B974,'Bloomberg Dow Jones Indices'!$G$6:$J$6000,2,FALSE)</f>
        <v>4.8809000000000005</v>
      </c>
      <c r="D974">
        <f>VLOOKUP(B974,'Bloomberg Dow Jones Indices'!$I$6:$J$6000,2,0)</f>
        <v>1.6463999999999999</v>
      </c>
      <c r="E974">
        <f>IF(VLOOKUP($B974,'30 Year Treasuries Daily'!$A$7:$B$10118,2,FALSE)="ND",NA(),VLOOKUP($B974,'30 Year Treasuries Daily'!$A$7:$B$10118,2,FALSE))</f>
        <v>6.83</v>
      </c>
    </row>
    <row r="975" spans="2:5">
      <c r="B975" s="52">
        <v>35499</v>
      </c>
      <c r="C975">
        <f>VLOOKUP($B975,'Bloomberg Dow Jones Indices'!$G$6:$J$6000,2,FALSE)</f>
        <v>4.8838999999999997</v>
      </c>
      <c r="D975">
        <f>VLOOKUP(B975,'Bloomberg Dow Jones Indices'!$I$6:$J$6000,2,0)</f>
        <v>1.6282000000000001</v>
      </c>
      <c r="E975">
        <f>IF(VLOOKUP($B975,'30 Year Treasuries Daily'!$A$7:$B$10118,2,FALSE)="ND",NA(),VLOOKUP($B975,'30 Year Treasuries Daily'!$A$7:$B$10118,2,FALSE))</f>
        <v>6.83</v>
      </c>
    </row>
    <row r="976" spans="2:5">
      <c r="B976" s="52">
        <v>35500</v>
      </c>
      <c r="C976">
        <f>VLOOKUP($B976,'Bloomberg Dow Jones Indices'!$G$6:$J$6000,2,FALSE)</f>
        <v>4.9142999999999999</v>
      </c>
      <c r="D976">
        <f>VLOOKUP(B976,'Bloomberg Dow Jones Indices'!$I$6:$J$6000,2,0)</f>
        <v>1.6278000000000001</v>
      </c>
      <c r="E976">
        <f>IF(VLOOKUP($B976,'30 Year Treasuries Daily'!$A$7:$B$10118,2,FALSE)="ND",NA(),VLOOKUP($B976,'30 Year Treasuries Daily'!$A$7:$B$10118,2,FALSE))</f>
        <v>6.84</v>
      </c>
    </row>
    <row r="977" spans="2:5">
      <c r="B977" s="52">
        <v>35501</v>
      </c>
      <c r="C977">
        <f>VLOOKUP($B977,'Bloomberg Dow Jones Indices'!$G$6:$J$6000,2,FALSE)</f>
        <v>5.0163000000000002</v>
      </c>
      <c r="D977">
        <f>VLOOKUP(B977,'Bloomberg Dow Jones Indices'!$I$6:$J$6000,2,0)</f>
        <v>1.6482999999999999</v>
      </c>
      <c r="E977">
        <f>IF(VLOOKUP($B977,'30 Year Treasuries Daily'!$A$7:$B$10118,2,FALSE)="ND",NA(),VLOOKUP($B977,'30 Year Treasuries Daily'!$A$7:$B$10118,2,FALSE))</f>
        <v>6.87</v>
      </c>
    </row>
    <row r="978" spans="2:5">
      <c r="B978" s="52">
        <v>35502</v>
      </c>
      <c r="C978">
        <f>VLOOKUP($B978,'Bloomberg Dow Jones Indices'!$G$6:$J$6000,2,FALSE)</f>
        <v>4.9356999999999998</v>
      </c>
      <c r="D978">
        <f>VLOOKUP(B978,'Bloomberg Dow Jones Indices'!$I$6:$J$6000,2,0)</f>
        <v>1.6825000000000001</v>
      </c>
      <c r="E978">
        <f>IF(VLOOKUP($B978,'30 Year Treasuries Daily'!$A$7:$B$10118,2,FALSE)="ND",NA(),VLOOKUP($B978,'30 Year Treasuries Daily'!$A$7:$B$10118,2,FALSE))</f>
        <v>6.98</v>
      </c>
    </row>
    <row r="979" spans="2:5">
      <c r="B979" s="52">
        <v>35503</v>
      </c>
      <c r="C979">
        <f>VLOOKUP($B979,'Bloomberg Dow Jones Indices'!$G$6:$J$6000,2,FALSE)</f>
        <v>4.8848000000000003</v>
      </c>
      <c r="D979">
        <f>VLOOKUP(B979,'Bloomberg Dow Jones Indices'!$I$6:$J$6000,2,0)</f>
        <v>1.6688000000000001</v>
      </c>
      <c r="E979">
        <f>IF(VLOOKUP($B979,'30 Year Treasuries Daily'!$A$7:$B$10118,2,FALSE)="ND",NA(),VLOOKUP($B979,'30 Year Treasuries Daily'!$A$7:$B$10118,2,FALSE))</f>
        <v>6.95</v>
      </c>
    </row>
    <row r="980" spans="2:5">
      <c r="B980" s="52">
        <v>35506</v>
      </c>
      <c r="C980">
        <f>VLOOKUP($B980,'Bloomberg Dow Jones Indices'!$G$6:$J$6000,2,FALSE)</f>
        <v>4.8742000000000001</v>
      </c>
      <c r="D980">
        <f>VLOOKUP(B980,'Bloomberg Dow Jones Indices'!$I$6:$J$6000,2,0)</f>
        <v>1.6644999999999999</v>
      </c>
      <c r="E980">
        <f>IF(VLOOKUP($B980,'30 Year Treasuries Daily'!$A$7:$B$10118,2,FALSE)="ND",NA(),VLOOKUP($B980,'30 Year Treasuries Daily'!$A$7:$B$10118,2,FALSE))</f>
        <v>6.96</v>
      </c>
    </row>
    <row r="981" spans="2:5">
      <c r="B981" s="52">
        <v>35508</v>
      </c>
      <c r="C981">
        <f>VLOOKUP($B981,'Bloomberg Dow Jones Indices'!$G$6:$J$6000,2,FALSE)</f>
        <v>4.9466000000000001</v>
      </c>
      <c r="D981">
        <f>VLOOKUP(B981,'Bloomberg Dow Jones Indices'!$I$6:$J$6000,2,0)</f>
        <v>1.6797</v>
      </c>
      <c r="E981">
        <f>IF(VLOOKUP($B981,'30 Year Treasuries Daily'!$A$7:$B$10118,2,FALSE)="ND",NA(),VLOOKUP($B981,'30 Year Treasuries Daily'!$A$7:$B$10118,2,FALSE))</f>
        <v>6.99</v>
      </c>
    </row>
    <row r="982" spans="2:5">
      <c r="B982" s="52">
        <v>35509</v>
      </c>
      <c r="C982">
        <f>VLOOKUP($B982,'Bloomberg Dow Jones Indices'!$G$6:$J$6000,2,FALSE)</f>
        <v>4.9764999999999997</v>
      </c>
      <c r="D982">
        <f>VLOOKUP(B982,'Bloomberg Dow Jones Indices'!$I$6:$J$6000,2,0)</f>
        <v>1.7579</v>
      </c>
      <c r="E982">
        <f>IF(VLOOKUP($B982,'30 Year Treasuries Daily'!$A$7:$B$10118,2,FALSE)="ND",NA(),VLOOKUP($B982,'30 Year Treasuries Daily'!$A$7:$B$10118,2,FALSE))</f>
        <v>6.97</v>
      </c>
    </row>
    <row r="983" spans="2:5">
      <c r="B983" s="52">
        <v>35510</v>
      </c>
      <c r="C983">
        <f>VLOOKUP($B983,'Bloomberg Dow Jones Indices'!$G$6:$J$6000,2,FALSE)</f>
        <v>4.9512999999999998</v>
      </c>
      <c r="D983">
        <f>VLOOKUP(B983,'Bloomberg Dow Jones Indices'!$I$6:$J$6000,2,0)</f>
        <v>1.7027999999999999</v>
      </c>
      <c r="E983">
        <f>IF(VLOOKUP($B983,'30 Year Treasuries Daily'!$A$7:$B$10118,2,FALSE)="ND",NA(),VLOOKUP($B983,'30 Year Treasuries Daily'!$A$7:$B$10118,2,FALSE))</f>
        <v>6.96</v>
      </c>
    </row>
    <row r="984" spans="2:5">
      <c r="B984" s="52">
        <v>35513</v>
      </c>
      <c r="C984">
        <f>VLOOKUP($B984,'Bloomberg Dow Jones Indices'!$G$6:$J$6000,2,FALSE)</f>
        <v>4.9123999999999999</v>
      </c>
      <c r="D984">
        <f>VLOOKUP(B984,'Bloomberg Dow Jones Indices'!$I$6:$J$6000,2,0)</f>
        <v>1.6823999999999999</v>
      </c>
      <c r="E984">
        <f>IF(VLOOKUP($B984,'30 Year Treasuries Daily'!$A$7:$B$10118,2,FALSE)="ND",NA(),VLOOKUP($B984,'30 Year Treasuries Daily'!$A$7:$B$10118,2,FALSE))</f>
        <v>6.94</v>
      </c>
    </row>
    <row r="985" spans="2:5">
      <c r="B985" s="52">
        <v>35514</v>
      </c>
      <c r="C985">
        <f>VLOOKUP($B985,'Bloomberg Dow Jones Indices'!$G$6:$J$6000,2,FALSE)</f>
        <v>4.8879000000000001</v>
      </c>
      <c r="D985">
        <f>VLOOKUP(B985,'Bloomberg Dow Jones Indices'!$I$6:$J$6000,2,0)</f>
        <v>1.7056</v>
      </c>
      <c r="E985">
        <f>IF(VLOOKUP($B985,'30 Year Treasuries Daily'!$A$7:$B$10118,2,FALSE)="ND",NA(),VLOOKUP($B985,'30 Year Treasuries Daily'!$A$7:$B$10118,2,FALSE))</f>
        <v>6.95</v>
      </c>
    </row>
    <row r="986" spans="2:5">
      <c r="B986" s="52">
        <v>35515</v>
      </c>
      <c r="C986">
        <f>VLOOKUP($B986,'Bloomberg Dow Jones Indices'!$G$6:$J$6000,2,FALSE)</f>
        <v>4.9062999999999999</v>
      </c>
      <c r="D986">
        <f>VLOOKUP(B986,'Bloomberg Dow Jones Indices'!$I$6:$J$6000,2,0)</f>
        <v>1.7839</v>
      </c>
      <c r="E986">
        <f>IF(VLOOKUP($B986,'30 Year Treasuries Daily'!$A$7:$B$10118,2,FALSE)="ND",NA(),VLOOKUP($B986,'30 Year Treasuries Daily'!$A$7:$B$10118,2,FALSE))</f>
        <v>7</v>
      </c>
    </row>
    <row r="987" spans="2:5">
      <c r="B987" s="52">
        <v>35516</v>
      </c>
      <c r="C987">
        <f>VLOOKUP($B987,'Bloomberg Dow Jones Indices'!$G$6:$J$6000,2,FALSE)</f>
        <v>4.9984999999999999</v>
      </c>
      <c r="D987">
        <f>VLOOKUP(B987,'Bloomberg Dow Jones Indices'!$I$6:$J$6000,2,0)</f>
        <v>1.7399</v>
      </c>
      <c r="E987">
        <f>IF(VLOOKUP($B987,'30 Year Treasuries Daily'!$A$7:$B$10118,2,FALSE)="ND",NA(),VLOOKUP($B987,'30 Year Treasuries Daily'!$A$7:$B$10118,2,FALSE))</f>
        <v>7.09</v>
      </c>
    </row>
    <row r="988" spans="2:5">
      <c r="B988" s="52">
        <v>35520</v>
      </c>
      <c r="C988">
        <f>VLOOKUP($B988,'Bloomberg Dow Jones Indices'!$G$6:$J$6000,2,FALSE)</f>
        <v>5.0113000000000003</v>
      </c>
      <c r="D988">
        <f>VLOOKUP(B988,'Bloomberg Dow Jones Indices'!$I$6:$J$6000,2,0)</f>
        <v>1.7814999999999999</v>
      </c>
      <c r="E988">
        <f>IF(VLOOKUP($B988,'30 Year Treasuries Daily'!$A$7:$B$10118,2,FALSE)="ND",NA(),VLOOKUP($B988,'30 Year Treasuries Daily'!$A$7:$B$10118,2,FALSE))</f>
        <v>7.1</v>
      </c>
    </row>
    <row r="989" spans="2:5">
      <c r="B989" s="52">
        <v>35521</v>
      </c>
      <c r="C989">
        <f>VLOOKUP($B989,'Bloomberg Dow Jones Indices'!$G$6:$J$6000,2,FALSE)</f>
        <v>5.0096999999999996</v>
      </c>
      <c r="D989">
        <f>VLOOKUP(B989,'Bloomberg Dow Jones Indices'!$I$6:$J$6000,2,0)</f>
        <v>1.774</v>
      </c>
      <c r="E989">
        <f>IF(VLOOKUP($B989,'30 Year Treasuries Daily'!$A$7:$B$10118,2,FALSE)="ND",NA(),VLOOKUP($B989,'30 Year Treasuries Daily'!$A$7:$B$10118,2,FALSE))</f>
        <v>7.09</v>
      </c>
    </row>
    <row r="990" spans="2:5">
      <c r="B990" s="52">
        <v>35522</v>
      </c>
      <c r="C990">
        <f>VLOOKUP($B990,'Bloomberg Dow Jones Indices'!$G$6:$J$6000,2,FALSE)</f>
        <v>5.0289999999999999</v>
      </c>
      <c r="D990">
        <f>VLOOKUP(B990,'Bloomberg Dow Jones Indices'!$I$6:$J$6000,2,0)</f>
        <v>1.7995999999999999</v>
      </c>
      <c r="E990">
        <f>IF(VLOOKUP($B990,'30 Year Treasuries Daily'!$A$7:$B$10118,2,FALSE)="ND",NA(),VLOOKUP($B990,'30 Year Treasuries Daily'!$A$7:$B$10118,2,FALSE))</f>
        <v>7.08</v>
      </c>
    </row>
    <row r="991" spans="2:5">
      <c r="B991" s="52">
        <v>35523</v>
      </c>
      <c r="C991">
        <f>VLOOKUP($B991,'Bloomberg Dow Jones Indices'!$G$6:$J$6000,2,FALSE)</f>
        <v>5.0533999999999999</v>
      </c>
      <c r="D991">
        <f>VLOOKUP(B991,'Bloomberg Dow Jones Indices'!$I$6:$J$6000,2,0)</f>
        <v>1.8107</v>
      </c>
      <c r="E991">
        <f>IF(VLOOKUP($B991,'30 Year Treasuries Daily'!$A$7:$B$10118,2,FALSE)="ND",NA(),VLOOKUP($B991,'30 Year Treasuries Daily'!$A$7:$B$10118,2,FALSE))</f>
        <v>7.08</v>
      </c>
    </row>
    <row r="992" spans="2:5">
      <c r="B992" s="52">
        <v>35524</v>
      </c>
      <c r="C992">
        <f>VLOOKUP($B992,'Bloomberg Dow Jones Indices'!$G$6:$J$6000,2,FALSE)</f>
        <v>5.0979000000000001</v>
      </c>
      <c r="D992">
        <f>VLOOKUP(B992,'Bloomberg Dow Jones Indices'!$I$6:$J$6000,2,0)</f>
        <v>1.7970999999999999</v>
      </c>
      <c r="E992">
        <f>IF(VLOOKUP($B992,'30 Year Treasuries Daily'!$A$7:$B$10118,2,FALSE)="ND",NA(),VLOOKUP($B992,'30 Year Treasuries Daily'!$A$7:$B$10118,2,FALSE))</f>
        <v>7.14</v>
      </c>
    </row>
    <row r="993" spans="2:5">
      <c r="B993" s="52">
        <v>35527</v>
      </c>
      <c r="C993">
        <f>VLOOKUP($B993,'Bloomberg Dow Jones Indices'!$G$6:$J$6000,2,FALSE)</f>
        <v>5.1029</v>
      </c>
      <c r="D993">
        <f>VLOOKUP(B993,'Bloomberg Dow Jones Indices'!$I$6:$J$6000,2,0)</f>
        <v>1.7890000000000001</v>
      </c>
      <c r="E993">
        <f>IF(VLOOKUP($B993,'30 Year Treasuries Daily'!$A$7:$B$10118,2,FALSE)="ND",NA(),VLOOKUP($B993,'30 Year Treasuries Daily'!$A$7:$B$10118,2,FALSE))</f>
        <v>7.08</v>
      </c>
    </row>
    <row r="994" spans="2:5">
      <c r="B994" s="52">
        <v>35528</v>
      </c>
      <c r="C994">
        <f>VLOOKUP($B994,'Bloomberg Dow Jones Indices'!$G$6:$J$6000,2,FALSE)</f>
        <v>5.1128999999999998</v>
      </c>
      <c r="D994">
        <f>VLOOKUP(B994,'Bloomberg Dow Jones Indices'!$I$6:$J$6000,2,0)</f>
        <v>1.7584</v>
      </c>
      <c r="E994">
        <f>IF(VLOOKUP($B994,'30 Year Treasuries Daily'!$A$7:$B$10118,2,FALSE)="ND",NA(),VLOOKUP($B994,'30 Year Treasuries Daily'!$A$7:$B$10118,2,FALSE))</f>
        <v>7.11</v>
      </c>
    </row>
    <row r="995" spans="2:5">
      <c r="B995" s="52">
        <v>35529</v>
      </c>
      <c r="C995">
        <f>VLOOKUP($B995,'Bloomberg Dow Jones Indices'!$G$6:$J$6000,2,FALSE)</f>
        <v>5.1162000000000001</v>
      </c>
      <c r="D995">
        <f>VLOOKUP(B995,'Bloomberg Dow Jones Indices'!$I$6:$J$6000,2,0)</f>
        <v>1.7739</v>
      </c>
      <c r="E995">
        <f>IF(VLOOKUP($B995,'30 Year Treasuries Daily'!$A$7:$B$10118,2,FALSE)="ND",NA(),VLOOKUP($B995,'30 Year Treasuries Daily'!$A$7:$B$10118,2,FALSE))</f>
        <v>7.11</v>
      </c>
    </row>
    <row r="996" spans="2:5">
      <c r="B996" s="52">
        <v>35530</v>
      </c>
      <c r="C996">
        <f>VLOOKUP($B996,'Bloomberg Dow Jones Indices'!$G$6:$J$6000,2,FALSE)</f>
        <v>5.0747</v>
      </c>
      <c r="D996">
        <f>VLOOKUP(B996,'Bloomberg Dow Jones Indices'!$I$6:$J$6000,2,0)</f>
        <v>1.7776000000000001</v>
      </c>
      <c r="E996">
        <f>IF(VLOOKUP($B996,'30 Year Treasuries Daily'!$A$7:$B$10118,2,FALSE)="ND",NA(),VLOOKUP($B996,'30 Year Treasuries Daily'!$A$7:$B$10118,2,FALSE))</f>
        <v>7.11</v>
      </c>
    </row>
    <row r="997" spans="2:5">
      <c r="B997" s="52">
        <v>35531</v>
      </c>
      <c r="C997">
        <f>VLOOKUP($B997,'Bloomberg Dow Jones Indices'!$G$6:$J$6000,2,FALSE)</f>
        <v>5.1665999999999999</v>
      </c>
      <c r="D997">
        <f>VLOOKUP(B997,'Bloomberg Dow Jones Indices'!$I$6:$J$6000,2,0)</f>
        <v>1.8188</v>
      </c>
      <c r="E997">
        <f>IF(VLOOKUP($B997,'30 Year Treasuries Daily'!$A$7:$B$10118,2,FALSE)="ND",NA(),VLOOKUP($B997,'30 Year Treasuries Daily'!$A$7:$B$10118,2,FALSE))</f>
        <v>7.17</v>
      </c>
    </row>
    <row r="998" spans="2:5">
      <c r="B998" s="52">
        <v>35534</v>
      </c>
      <c r="C998">
        <f>VLOOKUP($B998,'Bloomberg Dow Jones Indices'!$G$6:$J$6000,2,FALSE)</f>
        <v>5.1940999999999997</v>
      </c>
      <c r="D998">
        <f>VLOOKUP(B998,'Bloomberg Dow Jones Indices'!$I$6:$J$6000,2,0)</f>
        <v>1.8018000000000001</v>
      </c>
      <c r="E998">
        <f>IF(VLOOKUP($B998,'30 Year Treasuries Daily'!$A$7:$B$10118,2,FALSE)="ND",NA(),VLOOKUP($B998,'30 Year Treasuries Daily'!$A$7:$B$10118,2,FALSE))</f>
        <v>7.17</v>
      </c>
    </row>
    <row r="999" spans="2:5">
      <c r="B999" s="52">
        <v>35535</v>
      </c>
      <c r="C999">
        <f>VLOOKUP($B999,'Bloomberg Dow Jones Indices'!$G$6:$J$6000,2,FALSE)</f>
        <v>5.1700999999999997</v>
      </c>
      <c r="D999">
        <f>VLOOKUP(B999,'Bloomberg Dow Jones Indices'!$I$6:$J$6000,2,0)</f>
        <v>1.7648000000000001</v>
      </c>
      <c r="E999">
        <f>IF(VLOOKUP($B999,'30 Year Treasuries Daily'!$A$7:$B$10118,2,FALSE)="ND",NA(),VLOOKUP($B999,'30 Year Treasuries Daily'!$A$7:$B$10118,2,FALSE))</f>
        <v>7.1</v>
      </c>
    </row>
    <row r="1000" spans="2:5">
      <c r="B1000" s="52">
        <v>35536</v>
      </c>
      <c r="C1000">
        <f>VLOOKUP($B1000,'Bloomberg Dow Jones Indices'!$G$6:$J$6000,2,FALSE)</f>
        <v>5.1411999999999995</v>
      </c>
      <c r="D1000">
        <f>VLOOKUP(B1000,'Bloomberg Dow Jones Indices'!$I$6:$J$6000,2,0)</f>
        <v>1.7486999999999999</v>
      </c>
      <c r="E1000">
        <f>IF(VLOOKUP($B1000,'30 Year Treasuries Daily'!$A$7:$B$10118,2,FALSE)="ND",NA(),VLOOKUP($B1000,'30 Year Treasuries Daily'!$A$7:$B$10118,2,FALSE))</f>
        <v>7.11</v>
      </c>
    </row>
    <row r="1001" spans="2:5">
      <c r="B1001" s="52">
        <v>35537</v>
      </c>
      <c r="C1001">
        <f>VLOOKUP($B1001,'Bloomberg Dow Jones Indices'!$G$6:$J$6000,2,FALSE)</f>
        <v>5.1615000000000002</v>
      </c>
      <c r="D1001">
        <f>VLOOKUP(B1001,'Bloomberg Dow Jones Indices'!$I$6:$J$6000,2,0)</f>
        <v>1.7543</v>
      </c>
      <c r="E1001">
        <f>IF(VLOOKUP($B1001,'30 Year Treasuries Daily'!$A$7:$B$10118,2,FALSE)="ND",NA(),VLOOKUP($B1001,'30 Year Treasuries Daily'!$A$7:$B$10118,2,FALSE))</f>
        <v>7.07</v>
      </c>
    </row>
    <row r="1002" spans="2:5">
      <c r="B1002" s="52">
        <v>35538</v>
      </c>
      <c r="C1002">
        <f>VLOOKUP($B1002,'Bloomberg Dow Jones Indices'!$G$6:$J$6000,2,FALSE)</f>
        <v>5.1378000000000004</v>
      </c>
      <c r="D1002">
        <f>VLOOKUP(B1002,'Bloomberg Dow Jones Indices'!$I$6:$J$6000,2,0)</f>
        <v>1.736</v>
      </c>
      <c r="E1002">
        <f>IF(VLOOKUP($B1002,'30 Year Treasuries Daily'!$A$7:$B$10118,2,FALSE)="ND",NA(),VLOOKUP($B1002,'30 Year Treasuries Daily'!$A$7:$B$10118,2,FALSE))</f>
        <v>7.06</v>
      </c>
    </row>
    <row r="1003" spans="2:5">
      <c r="B1003" s="52">
        <v>35541</v>
      </c>
      <c r="C1003">
        <f>VLOOKUP($B1003,'Bloomberg Dow Jones Indices'!$G$6:$J$6000,2,FALSE)</f>
        <v>5.1649000000000003</v>
      </c>
      <c r="D1003">
        <f>VLOOKUP(B1003,'Bloomberg Dow Jones Indices'!$I$6:$J$6000,2,0)</f>
        <v>1.7473000000000001</v>
      </c>
      <c r="E1003">
        <f>IF(VLOOKUP($B1003,'30 Year Treasuries Daily'!$A$7:$B$10118,2,FALSE)="ND",NA(),VLOOKUP($B1003,'30 Year Treasuries Daily'!$A$7:$B$10118,2,FALSE))</f>
        <v>7.09</v>
      </c>
    </row>
    <row r="1004" spans="2:5">
      <c r="B1004" s="52">
        <v>35542</v>
      </c>
      <c r="C1004">
        <f>VLOOKUP($B1004,'Bloomberg Dow Jones Indices'!$G$6:$J$6000,2,FALSE)</f>
        <v>5.1581000000000001</v>
      </c>
      <c r="D1004">
        <f>VLOOKUP(B1004,'Bloomberg Dow Jones Indices'!$I$6:$J$6000,2,0)</f>
        <v>1.7029999999999998</v>
      </c>
      <c r="E1004">
        <f>IF(VLOOKUP($B1004,'30 Year Treasuries Daily'!$A$7:$B$10118,2,FALSE)="ND",NA(),VLOOKUP($B1004,'30 Year Treasuries Daily'!$A$7:$B$10118,2,FALSE))</f>
        <v>7.05</v>
      </c>
    </row>
    <row r="1005" spans="2:5">
      <c r="B1005" s="52">
        <v>35543</v>
      </c>
      <c r="C1005">
        <f>VLOOKUP($B1005,'Bloomberg Dow Jones Indices'!$G$6:$J$6000,2,FALSE)</f>
        <v>5.1665999999999999</v>
      </c>
      <c r="D1005">
        <f>VLOOKUP(B1005,'Bloomberg Dow Jones Indices'!$I$6:$J$6000,2,0)</f>
        <v>1.7082000000000002</v>
      </c>
      <c r="E1005">
        <f>IF(VLOOKUP($B1005,'30 Year Treasuries Daily'!$A$7:$B$10118,2,FALSE)="ND",NA(),VLOOKUP($B1005,'30 Year Treasuries Daily'!$A$7:$B$10118,2,FALSE))</f>
        <v>7.09</v>
      </c>
    </row>
    <row r="1006" spans="2:5">
      <c r="B1006" s="52">
        <v>35544</v>
      </c>
      <c r="C1006">
        <f>VLOOKUP($B1006,'Bloomberg Dow Jones Indices'!$G$6:$J$6000,2,FALSE)</f>
        <v>5.1974999999999998</v>
      </c>
      <c r="D1006">
        <f>VLOOKUP(B1006,'Bloomberg Dow Jones Indices'!$I$6:$J$6000,2,0)</f>
        <v>1.7134</v>
      </c>
      <c r="E1006">
        <f>IF(VLOOKUP($B1006,'30 Year Treasuries Daily'!$A$7:$B$10118,2,FALSE)="ND",NA(),VLOOKUP($B1006,'30 Year Treasuries Daily'!$A$7:$B$10118,2,FALSE))</f>
        <v>7.13</v>
      </c>
    </row>
    <row r="1007" spans="2:5">
      <c r="B1007" s="52">
        <v>35545</v>
      </c>
      <c r="C1007">
        <f>VLOOKUP($B1007,'Bloomberg Dow Jones Indices'!$G$6:$J$6000,2,FALSE)</f>
        <v>5.2287999999999997</v>
      </c>
      <c r="D1007">
        <f>VLOOKUP(B1007,'Bloomberg Dow Jones Indices'!$I$6:$J$6000,2,0)</f>
        <v>1.7269000000000001</v>
      </c>
      <c r="E1007">
        <f>IF(VLOOKUP($B1007,'30 Year Treasuries Daily'!$A$7:$B$10118,2,FALSE)="ND",NA(),VLOOKUP($B1007,'30 Year Treasuries Daily'!$A$7:$B$10118,2,FALSE))</f>
        <v>7.14</v>
      </c>
    </row>
    <row r="1008" spans="2:5">
      <c r="B1008" s="52">
        <v>35548</v>
      </c>
      <c r="C1008">
        <f>VLOOKUP($B1008,'Bloomberg Dow Jones Indices'!$G$6:$J$6000,2,FALSE)</f>
        <v>5.1350999999999996</v>
      </c>
      <c r="D1008">
        <f>VLOOKUP(B1008,'Bloomberg Dow Jones Indices'!$I$6:$J$6000,2,0)</f>
        <v>1.7157</v>
      </c>
      <c r="E1008">
        <f>IF(VLOOKUP($B1008,'30 Year Treasuries Daily'!$A$7:$B$10118,2,FALSE)="ND",NA(),VLOOKUP($B1008,'30 Year Treasuries Daily'!$A$7:$B$10118,2,FALSE))</f>
        <v>7.12</v>
      </c>
    </row>
    <row r="1009" spans="2:5">
      <c r="B1009" s="52">
        <v>35549</v>
      </c>
      <c r="C1009">
        <f>VLOOKUP($B1009,'Bloomberg Dow Jones Indices'!$G$6:$J$6000,2,FALSE)</f>
        <v>5.0655999999999999</v>
      </c>
      <c r="D1009">
        <f>VLOOKUP(B1009,'Bloomberg Dow Jones Indices'!$I$6:$J$6000,2,0)</f>
        <v>1.6717</v>
      </c>
      <c r="E1009">
        <f>IF(VLOOKUP($B1009,'30 Year Treasuries Daily'!$A$7:$B$10118,2,FALSE)="ND",NA(),VLOOKUP($B1009,'30 Year Treasuries Daily'!$A$7:$B$10118,2,FALSE))</f>
        <v>6.99</v>
      </c>
    </row>
    <row r="1010" spans="2:5">
      <c r="B1010" s="52">
        <v>35550</v>
      </c>
      <c r="C1010">
        <f>VLOOKUP($B1010,'Bloomberg Dow Jones Indices'!$G$6:$J$6000,2,FALSE)</f>
        <v>5.0655999999999999</v>
      </c>
      <c r="D1010">
        <f>VLOOKUP(B1010,'Bloomberg Dow Jones Indices'!$I$6:$J$6000,2,0)</f>
        <v>1.6649</v>
      </c>
      <c r="E1010">
        <f>IF(VLOOKUP($B1010,'30 Year Treasuries Daily'!$A$7:$B$10118,2,FALSE)="ND",NA(),VLOOKUP($B1010,'30 Year Treasuries Daily'!$A$7:$B$10118,2,FALSE))</f>
        <v>6.95</v>
      </c>
    </row>
    <row r="1011" spans="2:5">
      <c r="B1011" s="52">
        <v>35551</v>
      </c>
      <c r="C1011">
        <f>VLOOKUP($B1011,'Bloomberg Dow Jones Indices'!$G$6:$J$6000,2,FALSE)</f>
        <v>5.1510999999999996</v>
      </c>
      <c r="D1011">
        <f>VLOOKUP(B1011,'Bloomberg Dow Jones Indices'!$I$6:$J$6000,2,0)</f>
        <v>1.6703000000000001</v>
      </c>
      <c r="E1011">
        <f>IF(VLOOKUP($B1011,'30 Year Treasuries Daily'!$A$7:$B$10118,2,FALSE)="ND",NA(),VLOOKUP($B1011,'30 Year Treasuries Daily'!$A$7:$B$10118,2,FALSE))</f>
        <v>6.93</v>
      </c>
    </row>
    <row r="1012" spans="2:5">
      <c r="B1012" s="52">
        <v>35552</v>
      </c>
      <c r="C1012">
        <f>VLOOKUP($B1012,'Bloomberg Dow Jones Indices'!$G$6:$J$6000,2,FALSE)</f>
        <v>4.9688999999999997</v>
      </c>
      <c r="D1012">
        <f>VLOOKUP(B1012,'Bloomberg Dow Jones Indices'!$I$6:$J$6000,2,0)</f>
        <v>1.6461999999999999</v>
      </c>
      <c r="E1012">
        <f>IF(VLOOKUP($B1012,'30 Year Treasuries Daily'!$A$7:$B$10118,2,FALSE)="ND",NA(),VLOOKUP($B1012,'30 Year Treasuries Daily'!$A$7:$B$10118,2,FALSE))</f>
        <v>6.9</v>
      </c>
    </row>
    <row r="1013" spans="2:5">
      <c r="B1013" s="52">
        <v>35555</v>
      </c>
      <c r="C1013">
        <f>VLOOKUP($B1013,'Bloomberg Dow Jones Indices'!$G$6:$J$6000,2,FALSE)</f>
        <v>4.8415999999999997</v>
      </c>
      <c r="D1013">
        <f>VLOOKUP(B1013,'Bloomberg Dow Jones Indices'!$I$6:$J$6000,2,0)</f>
        <v>1.6135000000000002</v>
      </c>
      <c r="E1013">
        <f>IF(VLOOKUP($B1013,'30 Year Treasuries Daily'!$A$7:$B$10118,2,FALSE)="ND",NA(),VLOOKUP($B1013,'30 Year Treasuries Daily'!$A$7:$B$10118,2,FALSE))</f>
        <v>6.9</v>
      </c>
    </row>
    <row r="1014" spans="2:5">
      <c r="B1014" s="52">
        <v>35556</v>
      </c>
      <c r="C1014">
        <f>VLOOKUP($B1014,'Bloomberg Dow Jones Indices'!$G$6:$J$6000,2,FALSE)</f>
        <v>4.8103999999999996</v>
      </c>
      <c r="D1014">
        <f>VLOOKUP(B1014,'Bloomberg Dow Jones Indices'!$I$6:$J$6000,2,0)</f>
        <v>1.6111</v>
      </c>
      <c r="E1014">
        <f>IF(VLOOKUP($B1014,'30 Year Treasuries Daily'!$A$7:$B$10118,2,FALSE)="ND",NA(),VLOOKUP($B1014,'30 Year Treasuries Daily'!$A$7:$B$10118,2,FALSE))</f>
        <v>6.89</v>
      </c>
    </row>
    <row r="1015" spans="2:5">
      <c r="B1015" s="52">
        <v>35557</v>
      </c>
      <c r="C1015">
        <f>VLOOKUP($B1015,'Bloomberg Dow Jones Indices'!$G$6:$J$6000,2,FALSE)</f>
        <v>5.0529000000000002</v>
      </c>
      <c r="D1015">
        <f>VLOOKUP(B1015,'Bloomberg Dow Jones Indices'!$I$6:$J$6000,2,0)</f>
        <v>1.6497999999999999</v>
      </c>
      <c r="E1015">
        <f>IF(VLOOKUP($B1015,'30 Year Treasuries Daily'!$A$7:$B$10118,2,FALSE)="ND",NA(),VLOOKUP($B1015,'30 Year Treasuries Daily'!$A$7:$B$10118,2,FALSE))</f>
        <v>6.96</v>
      </c>
    </row>
    <row r="1016" spans="2:5">
      <c r="B1016" s="52">
        <v>35558</v>
      </c>
      <c r="C1016">
        <f>VLOOKUP($B1016,'Bloomberg Dow Jones Indices'!$G$6:$J$6000,2,FALSE)</f>
        <v>4.8974000000000002</v>
      </c>
      <c r="D1016">
        <f>VLOOKUP(B1016,'Bloomberg Dow Jones Indices'!$I$6:$J$6000,2,0)</f>
        <v>1.6320000000000001</v>
      </c>
      <c r="E1016">
        <f>IF(VLOOKUP($B1016,'30 Year Treasuries Daily'!$A$7:$B$10118,2,FALSE)="ND",NA(),VLOOKUP($B1016,'30 Year Treasuries Daily'!$A$7:$B$10118,2,FALSE))</f>
        <v>6.92</v>
      </c>
    </row>
    <row r="1017" spans="2:5">
      <c r="B1017" s="52">
        <v>35559</v>
      </c>
      <c r="C1017">
        <f>VLOOKUP($B1017,'Bloomberg Dow Jones Indices'!$G$6:$J$6000,2,FALSE)</f>
        <v>4.9035000000000002</v>
      </c>
      <c r="D1017">
        <f>VLOOKUP(B1017,'Bloomberg Dow Jones Indices'!$I$6:$J$6000,2,0)</f>
        <v>1.625</v>
      </c>
      <c r="E1017">
        <f>IF(VLOOKUP($B1017,'30 Year Treasuries Daily'!$A$7:$B$10118,2,FALSE)="ND",NA(),VLOOKUP($B1017,'30 Year Treasuries Daily'!$A$7:$B$10118,2,FALSE))</f>
        <v>6.89</v>
      </c>
    </row>
    <row r="1018" spans="2:5">
      <c r="B1018" s="52">
        <v>35562</v>
      </c>
      <c r="C1018">
        <f>VLOOKUP($B1018,'Bloomberg Dow Jones Indices'!$G$6:$J$6000,2,FALSE)</f>
        <v>5.0199999999999996</v>
      </c>
      <c r="D1018">
        <f>VLOOKUP(B1018,'Bloomberg Dow Jones Indices'!$I$6:$J$6000,2,0)</f>
        <v>1.5975000000000001</v>
      </c>
      <c r="E1018">
        <f>IF(VLOOKUP($B1018,'30 Year Treasuries Daily'!$A$7:$B$10118,2,FALSE)="ND",NA(),VLOOKUP($B1018,'30 Year Treasuries Daily'!$A$7:$B$10118,2,FALSE))</f>
        <v>6.88</v>
      </c>
    </row>
    <row r="1019" spans="2:5">
      <c r="B1019" s="52">
        <v>35563</v>
      </c>
      <c r="C1019">
        <f>VLOOKUP($B1019,'Bloomberg Dow Jones Indices'!$G$6:$J$6000,2,FALSE)</f>
        <v>4.9414999999999996</v>
      </c>
      <c r="D1019">
        <f>VLOOKUP(B1019,'Bloomberg Dow Jones Indices'!$I$6:$J$6000,2,0)</f>
        <v>1.6377999999999999</v>
      </c>
      <c r="E1019">
        <f>IF(VLOOKUP($B1019,'30 Year Treasuries Daily'!$A$7:$B$10118,2,FALSE)="ND",NA(),VLOOKUP($B1019,'30 Year Treasuries Daily'!$A$7:$B$10118,2,FALSE))</f>
        <v>6.92</v>
      </c>
    </row>
    <row r="1020" spans="2:5">
      <c r="B1020" s="52">
        <v>35564</v>
      </c>
      <c r="C1020">
        <f>VLOOKUP($B1020,'Bloomberg Dow Jones Indices'!$G$6:$J$6000,2,FALSE)</f>
        <v>4.9969999999999999</v>
      </c>
      <c r="D1020">
        <f>VLOOKUP(B1020,'Bloomberg Dow Jones Indices'!$I$6:$J$6000,2,0)</f>
        <v>1.6173999999999999</v>
      </c>
      <c r="E1020">
        <f>IF(VLOOKUP($B1020,'30 Year Treasuries Daily'!$A$7:$B$10118,2,FALSE)="ND",NA(),VLOOKUP($B1020,'30 Year Treasuries Daily'!$A$7:$B$10118,2,FALSE))</f>
        <v>6.9</v>
      </c>
    </row>
    <row r="1021" spans="2:5">
      <c r="B1021" s="52">
        <v>35565</v>
      </c>
      <c r="C1021">
        <f>VLOOKUP($B1021,'Bloomberg Dow Jones Indices'!$G$6:$J$6000,2,FALSE)</f>
        <v>4.9280999999999997</v>
      </c>
      <c r="D1021">
        <f>VLOOKUP(B1021,'Bloomberg Dow Jones Indices'!$I$6:$J$6000,2,0)</f>
        <v>1.5973999999999999</v>
      </c>
      <c r="E1021">
        <f>IF(VLOOKUP($B1021,'30 Year Treasuries Daily'!$A$7:$B$10118,2,FALSE)="ND",NA(),VLOOKUP($B1021,'30 Year Treasuries Daily'!$A$7:$B$10118,2,FALSE))</f>
        <v>6.88</v>
      </c>
    </row>
    <row r="1022" spans="2:5">
      <c r="B1022" s="52">
        <v>35566</v>
      </c>
      <c r="C1022">
        <f>VLOOKUP($B1022,'Bloomberg Dow Jones Indices'!$G$6:$J$6000,2,FALSE)</f>
        <v>4.9455</v>
      </c>
      <c r="D1022">
        <f>VLOOKUP(B1022,'Bloomberg Dow Jones Indices'!$I$6:$J$6000,2,0)</f>
        <v>1.6371</v>
      </c>
      <c r="E1022">
        <f>IF(VLOOKUP($B1022,'30 Year Treasuries Daily'!$A$7:$B$10118,2,FALSE)="ND",NA(),VLOOKUP($B1022,'30 Year Treasuries Daily'!$A$7:$B$10118,2,FALSE))</f>
        <v>6.91</v>
      </c>
    </row>
    <row r="1023" spans="2:5">
      <c r="B1023" s="52">
        <v>35569</v>
      </c>
      <c r="C1023">
        <f>VLOOKUP($B1023,'Bloomberg Dow Jones Indices'!$G$6:$J$6000,2,FALSE)</f>
        <v>4.9504000000000001</v>
      </c>
      <c r="D1023">
        <f>VLOOKUP(B1023,'Bloomberg Dow Jones Indices'!$I$6:$J$6000,2,0)</f>
        <v>1.6228</v>
      </c>
      <c r="E1023">
        <f>IF(VLOOKUP($B1023,'30 Year Treasuries Daily'!$A$7:$B$10118,2,FALSE)="ND",NA(),VLOOKUP($B1023,'30 Year Treasuries Daily'!$A$7:$B$10118,2,FALSE))</f>
        <v>6.92</v>
      </c>
    </row>
    <row r="1024" spans="2:5">
      <c r="B1024" s="52">
        <v>35570</v>
      </c>
      <c r="C1024">
        <f>VLOOKUP($B1024,'Bloomberg Dow Jones Indices'!$G$6:$J$6000,2,FALSE)</f>
        <v>4.9542000000000002</v>
      </c>
      <c r="D1024">
        <f>VLOOKUP(B1024,'Bloomberg Dow Jones Indices'!$I$6:$J$6000,2,0)</f>
        <v>1.6061999999999999</v>
      </c>
      <c r="E1024">
        <f>IF(VLOOKUP($B1024,'30 Year Treasuries Daily'!$A$7:$B$10118,2,FALSE)="ND",NA(),VLOOKUP($B1024,'30 Year Treasuries Daily'!$A$7:$B$10118,2,FALSE))</f>
        <v>6.92</v>
      </c>
    </row>
    <row r="1025" spans="2:5">
      <c r="B1025" s="52">
        <v>35571</v>
      </c>
      <c r="C1025">
        <f>VLOOKUP($B1025,'Bloomberg Dow Jones Indices'!$G$6:$J$6000,2,FALSE)</f>
        <v>5.0458999999999996</v>
      </c>
      <c r="D1025">
        <f>VLOOKUP(B1025,'Bloomberg Dow Jones Indices'!$I$6:$J$6000,2,0)</f>
        <v>1.6494</v>
      </c>
      <c r="E1025">
        <f>IF(VLOOKUP($B1025,'30 Year Treasuries Daily'!$A$7:$B$10118,2,FALSE)="ND",NA(),VLOOKUP($B1025,'30 Year Treasuries Daily'!$A$7:$B$10118,2,FALSE))</f>
        <v>6.97</v>
      </c>
    </row>
    <row r="1026" spans="2:5">
      <c r="B1026" s="52">
        <v>35572</v>
      </c>
      <c r="C1026">
        <f>VLOOKUP($B1026,'Bloomberg Dow Jones Indices'!$G$6:$J$6000,2,FALSE)</f>
        <v>5.0073999999999996</v>
      </c>
      <c r="D1026">
        <f>VLOOKUP(B1026,'Bloomberg Dow Jones Indices'!$I$6:$J$6000,2,0)</f>
        <v>1.6189</v>
      </c>
      <c r="E1026">
        <f>IF(VLOOKUP($B1026,'30 Year Treasuries Daily'!$A$7:$B$10118,2,FALSE)="ND",NA(),VLOOKUP($B1026,'30 Year Treasuries Daily'!$A$7:$B$10118,2,FALSE))</f>
        <v>7</v>
      </c>
    </row>
    <row r="1027" spans="2:5">
      <c r="B1027" s="52">
        <v>35573</v>
      </c>
      <c r="C1027">
        <f>VLOOKUP($B1027,'Bloomberg Dow Jones Indices'!$G$6:$J$6000,2,FALSE)</f>
        <v>4.9783999999999997</v>
      </c>
      <c r="D1027">
        <f>VLOOKUP(B1027,'Bloomberg Dow Jones Indices'!$I$6:$J$6000,2,0)</f>
        <v>1.5996000000000001</v>
      </c>
      <c r="E1027">
        <f>IF(VLOOKUP($B1027,'30 Year Treasuries Daily'!$A$7:$B$10118,2,FALSE)="ND",NA(),VLOOKUP($B1027,'30 Year Treasuries Daily'!$A$7:$B$10118,2,FALSE))</f>
        <v>6.99</v>
      </c>
    </row>
    <row r="1028" spans="2:5">
      <c r="B1028" s="52">
        <v>35577</v>
      </c>
      <c r="C1028">
        <f>VLOOKUP($B1028,'Bloomberg Dow Jones Indices'!$G$6:$J$6000,2,FALSE)</f>
        <v>4.9985999999999997</v>
      </c>
      <c r="D1028">
        <f>VLOOKUP(B1028,'Bloomberg Dow Jones Indices'!$I$6:$J$6000,2,0)</f>
        <v>1.5914000000000001</v>
      </c>
      <c r="E1028">
        <f>IF(VLOOKUP($B1028,'30 Year Treasuries Daily'!$A$7:$B$10118,2,FALSE)="ND",NA(),VLOOKUP($B1028,'30 Year Treasuries Daily'!$A$7:$B$10118,2,FALSE))</f>
        <v>7.03</v>
      </c>
    </row>
    <row r="1029" spans="2:5">
      <c r="B1029" s="52">
        <v>35578</v>
      </c>
      <c r="C1029">
        <f>VLOOKUP($B1029,'Bloomberg Dow Jones Indices'!$G$6:$J$6000,2,FALSE)</f>
        <v>5.1822999999999997</v>
      </c>
      <c r="D1029">
        <f>VLOOKUP(B1029,'Bloomberg Dow Jones Indices'!$I$6:$J$6000,2,0)</f>
        <v>1.5971</v>
      </c>
      <c r="E1029">
        <f>IF(VLOOKUP($B1029,'30 Year Treasuries Daily'!$A$7:$B$10118,2,FALSE)="ND",NA(),VLOOKUP($B1029,'30 Year Treasuries Daily'!$A$7:$B$10118,2,FALSE))</f>
        <v>7.03</v>
      </c>
    </row>
    <row r="1030" spans="2:5">
      <c r="B1030" s="52">
        <v>35579</v>
      </c>
      <c r="C1030">
        <f>VLOOKUP($B1030,'Bloomberg Dow Jones Indices'!$G$6:$J$6000,2,FALSE)</f>
        <v>4.9741999999999997</v>
      </c>
      <c r="D1030">
        <f>VLOOKUP(B1030,'Bloomberg Dow Jones Indices'!$I$6:$J$6000,2,0)</f>
        <v>1.6356000000000002</v>
      </c>
      <c r="E1030">
        <f>IF(VLOOKUP($B1030,'30 Year Treasuries Daily'!$A$7:$B$10118,2,FALSE)="ND",NA(),VLOOKUP($B1030,'30 Year Treasuries Daily'!$A$7:$B$10118,2,FALSE))</f>
        <v>6.99</v>
      </c>
    </row>
    <row r="1031" spans="2:5">
      <c r="B1031" s="52">
        <v>35580</v>
      </c>
      <c r="C1031">
        <f>VLOOKUP($B1031,'Bloomberg Dow Jones Indices'!$G$6:$J$6000,2,FALSE)</f>
        <v>4.9504000000000001</v>
      </c>
      <c r="D1031">
        <f>VLOOKUP(B1031,'Bloomberg Dow Jones Indices'!$I$6:$J$6000,2,0)</f>
        <v>1.6082999999999998</v>
      </c>
      <c r="E1031">
        <f>IF(VLOOKUP($B1031,'30 Year Treasuries Daily'!$A$7:$B$10118,2,FALSE)="ND",NA(),VLOOKUP($B1031,'30 Year Treasuries Daily'!$A$7:$B$10118,2,FALSE))</f>
        <v>6.92</v>
      </c>
    </row>
    <row r="1032" spans="2:5">
      <c r="B1032" s="52">
        <v>35583</v>
      </c>
      <c r="C1032">
        <f>VLOOKUP($B1032,'Bloomberg Dow Jones Indices'!$G$6:$J$6000,2,FALSE)</f>
        <v>4.9703999999999997</v>
      </c>
      <c r="D1032">
        <f>VLOOKUP(B1032,'Bloomberg Dow Jones Indices'!$I$6:$J$6000,2,0)</f>
        <v>1.6149</v>
      </c>
      <c r="E1032">
        <f>IF(VLOOKUP($B1032,'30 Year Treasuries Daily'!$A$7:$B$10118,2,FALSE)="ND",NA(),VLOOKUP($B1032,'30 Year Treasuries Daily'!$A$7:$B$10118,2,FALSE))</f>
        <v>6.9</v>
      </c>
    </row>
    <row r="1033" spans="2:5">
      <c r="B1033" s="52">
        <v>35584</v>
      </c>
      <c r="C1033">
        <f>VLOOKUP($B1033,'Bloomberg Dow Jones Indices'!$G$6:$J$6000,2,FALSE)</f>
        <v>4.9431000000000003</v>
      </c>
      <c r="D1033">
        <f>VLOOKUP(B1033,'Bloomberg Dow Jones Indices'!$I$6:$J$6000,2,0)</f>
        <v>1.6099000000000001</v>
      </c>
      <c r="E1033">
        <f>IF(VLOOKUP($B1033,'30 Year Treasuries Daily'!$A$7:$B$10118,2,FALSE)="ND",NA(),VLOOKUP($B1033,'30 Year Treasuries Daily'!$A$7:$B$10118,2,FALSE))</f>
        <v>6.88</v>
      </c>
    </row>
    <row r="1034" spans="2:5">
      <c r="B1034" s="52">
        <v>35585</v>
      </c>
      <c r="C1034">
        <f>VLOOKUP($B1034,'Bloomberg Dow Jones Indices'!$G$6:$J$6000,2,FALSE)</f>
        <v>4.9749999999999996</v>
      </c>
      <c r="D1034">
        <f>VLOOKUP(B1034,'Bloomberg Dow Jones Indices'!$I$6:$J$6000,2,0)</f>
        <v>1.6193</v>
      </c>
      <c r="E1034">
        <f>IF(VLOOKUP($B1034,'30 Year Treasuries Daily'!$A$7:$B$10118,2,FALSE)="ND",NA(),VLOOKUP($B1034,'30 Year Treasuries Daily'!$A$7:$B$10118,2,FALSE))</f>
        <v>6.88</v>
      </c>
    </row>
    <row r="1035" spans="2:5">
      <c r="B1035" s="52">
        <v>35586</v>
      </c>
      <c r="C1035">
        <f>VLOOKUP($B1035,'Bloomberg Dow Jones Indices'!$G$6:$J$6000,2,FALSE)</f>
        <v>4.9737</v>
      </c>
      <c r="D1035">
        <f>VLOOKUP(B1035,'Bloomberg Dow Jones Indices'!$I$6:$J$6000,2,0)</f>
        <v>1.6257000000000001</v>
      </c>
      <c r="E1035">
        <f>IF(VLOOKUP($B1035,'30 Year Treasuries Daily'!$A$7:$B$10118,2,FALSE)="ND",NA(),VLOOKUP($B1035,'30 Year Treasuries Daily'!$A$7:$B$10118,2,FALSE))</f>
        <v>6.88</v>
      </c>
    </row>
    <row r="1036" spans="2:5">
      <c r="B1036" s="52">
        <v>35587</v>
      </c>
      <c r="C1036">
        <f>VLOOKUP($B1036,'Bloomberg Dow Jones Indices'!$G$6:$J$6000,2,FALSE)</f>
        <v>4.9463999999999997</v>
      </c>
      <c r="D1036">
        <f>VLOOKUP(B1036,'Bloomberg Dow Jones Indices'!$I$6:$J$6000,2,0)</f>
        <v>1.5857999999999999</v>
      </c>
      <c r="E1036">
        <f>IF(VLOOKUP($B1036,'30 Year Treasuries Daily'!$A$7:$B$10118,2,FALSE)="ND",NA(),VLOOKUP($B1036,'30 Year Treasuries Daily'!$A$7:$B$10118,2,FALSE))</f>
        <v>6.78</v>
      </c>
    </row>
    <row r="1037" spans="2:5">
      <c r="B1037" s="52">
        <v>35590</v>
      </c>
      <c r="C1037">
        <f>VLOOKUP($B1037,'Bloomberg Dow Jones Indices'!$G$6:$J$6000,2,FALSE)</f>
        <v>4.9760999999999997</v>
      </c>
      <c r="D1037">
        <f>VLOOKUP(B1037,'Bloomberg Dow Jones Indices'!$I$6:$J$6000,2,0)</f>
        <v>1.5758999999999999</v>
      </c>
      <c r="E1037">
        <f>IF(VLOOKUP($B1037,'30 Year Treasuries Daily'!$A$7:$B$10118,2,FALSE)="ND",NA(),VLOOKUP($B1037,'30 Year Treasuries Daily'!$A$7:$B$10118,2,FALSE))</f>
        <v>6.83</v>
      </c>
    </row>
    <row r="1038" spans="2:5">
      <c r="B1038" s="52">
        <v>35591</v>
      </c>
      <c r="C1038">
        <f>VLOOKUP($B1038,'Bloomberg Dow Jones Indices'!$G$6:$J$6000,2,FALSE)</f>
        <v>5.0011999999999999</v>
      </c>
      <c r="D1038">
        <f>VLOOKUP(B1038,'Bloomberg Dow Jones Indices'!$I$6:$J$6000,2,0)</f>
        <v>1.5643</v>
      </c>
      <c r="E1038">
        <f>IF(VLOOKUP($B1038,'30 Year Treasuries Daily'!$A$7:$B$10118,2,FALSE)="ND",NA(),VLOOKUP($B1038,'30 Year Treasuries Daily'!$A$7:$B$10118,2,FALSE))</f>
        <v>6.84</v>
      </c>
    </row>
    <row r="1039" spans="2:5">
      <c r="B1039" s="52">
        <v>35592</v>
      </c>
      <c r="C1039">
        <f>VLOOKUP($B1039,'Bloomberg Dow Jones Indices'!$G$6:$J$6000,2,FALSE)</f>
        <v>4.9861000000000004</v>
      </c>
      <c r="D1039">
        <f>VLOOKUP(B1039,'Bloomberg Dow Jones Indices'!$I$6:$J$6000,2,0)</f>
        <v>1.5659000000000001</v>
      </c>
      <c r="E1039">
        <f>IF(VLOOKUP($B1039,'30 Year Treasuries Daily'!$A$7:$B$10118,2,FALSE)="ND",NA(),VLOOKUP($B1039,'30 Year Treasuries Daily'!$A$7:$B$10118,2,FALSE))</f>
        <v>6.83</v>
      </c>
    </row>
    <row r="1040" spans="2:5">
      <c r="B1040" s="52">
        <v>35593</v>
      </c>
      <c r="C1040">
        <f>VLOOKUP($B1040,'Bloomberg Dow Jones Indices'!$G$6:$J$6000,2,FALSE)</f>
        <v>4.8738000000000001</v>
      </c>
      <c r="D1040">
        <f>VLOOKUP(B1040,'Bloomberg Dow Jones Indices'!$I$6:$J$6000,2,0)</f>
        <v>1.5346</v>
      </c>
      <c r="E1040">
        <f>IF(VLOOKUP($B1040,'30 Year Treasuries Daily'!$A$7:$B$10118,2,FALSE)="ND",NA(),VLOOKUP($B1040,'30 Year Treasuries Daily'!$A$7:$B$10118,2,FALSE))</f>
        <v>6.77</v>
      </c>
    </row>
    <row r="1041" spans="2:5">
      <c r="B1041" s="52">
        <v>35594</v>
      </c>
      <c r="C1041">
        <f>VLOOKUP($B1041,'Bloomberg Dow Jones Indices'!$G$6:$J$6000,2,FALSE)</f>
        <v>4.8472999999999997</v>
      </c>
      <c r="D1041">
        <f>VLOOKUP(B1041,'Bloomberg Dow Jones Indices'!$I$6:$J$6000,2,0)</f>
        <v>1.5190000000000001</v>
      </c>
      <c r="E1041">
        <f>IF(VLOOKUP($B1041,'30 Year Treasuries Daily'!$A$7:$B$10118,2,FALSE)="ND",NA(),VLOOKUP($B1041,'30 Year Treasuries Daily'!$A$7:$B$10118,2,FALSE))</f>
        <v>6.73</v>
      </c>
    </row>
    <row r="1042" spans="2:5">
      <c r="B1042" s="52">
        <v>35597</v>
      </c>
      <c r="C1042">
        <f>VLOOKUP($B1042,'Bloomberg Dow Jones Indices'!$G$6:$J$6000,2,FALSE)</f>
        <v>4.851</v>
      </c>
      <c r="D1042">
        <f>VLOOKUP(B1042,'Bloomberg Dow Jones Indices'!$I$6:$J$6000,2,0)</f>
        <v>1.5253999999999999</v>
      </c>
      <c r="E1042">
        <f>IF(VLOOKUP($B1042,'30 Year Treasuries Daily'!$A$7:$B$10118,2,FALSE)="ND",NA(),VLOOKUP($B1042,'30 Year Treasuries Daily'!$A$7:$B$10118,2,FALSE))</f>
        <v>6.7</v>
      </c>
    </row>
    <row r="1043" spans="2:5">
      <c r="B1043" s="52">
        <v>35598</v>
      </c>
      <c r="C1043">
        <f>VLOOKUP($B1043,'Bloomberg Dow Jones Indices'!$G$6:$J$6000,2,FALSE)</f>
        <v>4.8365</v>
      </c>
      <c r="D1043">
        <f>VLOOKUP(B1043,'Bloomberg Dow Jones Indices'!$I$6:$J$6000,2,0)</f>
        <v>1.5238</v>
      </c>
      <c r="E1043">
        <f>IF(VLOOKUP($B1043,'30 Year Treasuries Daily'!$A$7:$B$10118,2,FALSE)="ND",NA(),VLOOKUP($B1043,'30 Year Treasuries Daily'!$A$7:$B$10118,2,FALSE))</f>
        <v>6.72</v>
      </c>
    </row>
    <row r="1044" spans="2:5">
      <c r="B1044" s="52">
        <v>35599</v>
      </c>
      <c r="C1044">
        <f>VLOOKUP($B1044,'Bloomberg Dow Jones Indices'!$G$6:$J$6000,2,FALSE)</f>
        <v>4.8461999999999996</v>
      </c>
      <c r="D1044">
        <f>VLOOKUP(B1044,'Bloomberg Dow Jones Indices'!$I$6:$J$6000,2,0)</f>
        <v>1.5343</v>
      </c>
      <c r="E1044">
        <f>IF(VLOOKUP($B1044,'30 Year Treasuries Daily'!$A$7:$B$10118,2,FALSE)="ND",NA(),VLOOKUP($B1044,'30 Year Treasuries Daily'!$A$7:$B$10118,2,FALSE))</f>
        <v>6.69</v>
      </c>
    </row>
    <row r="1045" spans="2:5">
      <c r="B1045" s="52">
        <v>35600</v>
      </c>
      <c r="C1045">
        <f>VLOOKUP($B1045,'Bloomberg Dow Jones Indices'!$G$6:$J$6000,2,FALSE)</f>
        <v>4.7965</v>
      </c>
      <c r="D1045">
        <f>VLOOKUP(B1045,'Bloomberg Dow Jones Indices'!$I$6:$J$6000,2,0)</f>
        <v>1.5789</v>
      </c>
      <c r="E1045">
        <f>IF(VLOOKUP($B1045,'30 Year Treasuries Daily'!$A$7:$B$10118,2,FALSE)="ND",NA(),VLOOKUP($B1045,'30 Year Treasuries Daily'!$A$7:$B$10118,2,FALSE))</f>
        <v>6.68</v>
      </c>
    </row>
    <row r="1046" spans="2:5">
      <c r="B1046" s="52">
        <v>35601</v>
      </c>
      <c r="C1046">
        <f>VLOOKUP($B1046,'Bloomberg Dow Jones Indices'!$G$6:$J$6000,2,FALSE)</f>
        <v>4.8163999999999998</v>
      </c>
      <c r="D1046">
        <f>VLOOKUP(B1046,'Bloomberg Dow Jones Indices'!$I$6:$J$6000,2,0)</f>
        <v>1.5234000000000001</v>
      </c>
      <c r="E1046">
        <f>IF(VLOOKUP($B1046,'30 Year Treasuries Daily'!$A$7:$B$10118,2,FALSE)="ND",NA(),VLOOKUP($B1046,'30 Year Treasuries Daily'!$A$7:$B$10118,2,FALSE))</f>
        <v>6.65</v>
      </c>
    </row>
    <row r="1047" spans="2:5">
      <c r="B1047" s="52">
        <v>35604</v>
      </c>
      <c r="C1047">
        <f>VLOOKUP($B1047,'Bloomberg Dow Jones Indices'!$G$6:$J$6000,2,FALSE)</f>
        <v>4.8738000000000001</v>
      </c>
      <c r="D1047">
        <f>VLOOKUP(B1047,'Bloomberg Dow Jones Indices'!$I$6:$J$6000,2,0)</f>
        <v>1.5620000000000001</v>
      </c>
      <c r="E1047">
        <f>IF(VLOOKUP($B1047,'30 Year Treasuries Daily'!$A$7:$B$10118,2,FALSE)="ND",NA(),VLOOKUP($B1047,'30 Year Treasuries Daily'!$A$7:$B$10118,2,FALSE))</f>
        <v>6.69</v>
      </c>
    </row>
    <row r="1048" spans="2:5">
      <c r="B1048" s="52">
        <v>35605</v>
      </c>
      <c r="C1048">
        <f>VLOOKUP($B1048,'Bloomberg Dow Jones Indices'!$G$6:$J$6000,2,FALSE)</f>
        <v>4.8365</v>
      </c>
      <c r="D1048">
        <f>VLOOKUP(B1048,'Bloomberg Dow Jones Indices'!$I$6:$J$6000,2,0)</f>
        <v>1.5310000000000001</v>
      </c>
      <c r="E1048">
        <f>IF(VLOOKUP($B1048,'30 Year Treasuries Daily'!$A$7:$B$10118,2,FALSE)="ND",NA(),VLOOKUP($B1048,'30 Year Treasuries Daily'!$A$7:$B$10118,2,FALSE))</f>
        <v>6.7</v>
      </c>
    </row>
    <row r="1049" spans="2:5">
      <c r="B1049" s="52">
        <v>35606</v>
      </c>
      <c r="C1049">
        <f>VLOOKUP($B1049,'Bloomberg Dow Jones Indices'!$G$6:$J$6000,2,FALSE)</f>
        <v>4.851</v>
      </c>
      <c r="D1049">
        <f>VLOOKUP(B1049,'Bloomberg Dow Jones Indices'!$I$6:$J$6000,2,0)</f>
        <v>1.5445</v>
      </c>
      <c r="E1049">
        <f>IF(VLOOKUP($B1049,'30 Year Treasuries Daily'!$A$7:$B$10118,2,FALSE)="ND",NA(),VLOOKUP($B1049,'30 Year Treasuries Daily'!$A$7:$B$10118,2,FALSE))</f>
        <v>6.74</v>
      </c>
    </row>
    <row r="1050" spans="2:5">
      <c r="B1050" s="52">
        <v>35607</v>
      </c>
      <c r="C1050">
        <f>VLOOKUP($B1050,'Bloomberg Dow Jones Indices'!$G$6:$J$6000,2,FALSE)</f>
        <v>4.8532999999999999</v>
      </c>
      <c r="D1050">
        <f>VLOOKUP(B1050,'Bloomberg Dow Jones Indices'!$I$6:$J$6000,2,0)</f>
        <v>1.5518000000000001</v>
      </c>
      <c r="E1050">
        <f>IF(VLOOKUP($B1050,'30 Year Treasuries Daily'!$A$7:$B$10118,2,FALSE)="ND",NA(),VLOOKUP($B1050,'30 Year Treasuries Daily'!$A$7:$B$10118,2,FALSE))</f>
        <v>6.78</v>
      </c>
    </row>
    <row r="1051" spans="2:5">
      <c r="B1051" s="52">
        <v>35608</v>
      </c>
      <c r="C1051">
        <f>VLOOKUP($B1051,'Bloomberg Dow Jones Indices'!$G$6:$J$6000,2,FALSE)</f>
        <v>4.8258000000000001</v>
      </c>
      <c r="D1051">
        <f>VLOOKUP(B1051,'Bloomberg Dow Jones Indices'!$I$6:$J$6000,2,0)</f>
        <v>1.5449999999999999</v>
      </c>
      <c r="E1051">
        <f>IF(VLOOKUP($B1051,'30 Year Treasuries Daily'!$A$7:$B$10118,2,FALSE)="ND",NA(),VLOOKUP($B1051,'30 Year Treasuries Daily'!$A$7:$B$10118,2,FALSE))</f>
        <v>6.75</v>
      </c>
    </row>
    <row r="1052" spans="2:5">
      <c r="B1052" s="52">
        <v>35611</v>
      </c>
      <c r="C1052">
        <f>VLOOKUP($B1052,'Bloomberg Dow Jones Indices'!$G$6:$J$6000,2,FALSE)</f>
        <v>4.8004999999999995</v>
      </c>
      <c r="D1052">
        <f>VLOOKUP(B1052,'Bloomberg Dow Jones Indices'!$I$6:$J$6000,2,0)</f>
        <v>1.548</v>
      </c>
      <c r="E1052">
        <f>IF(VLOOKUP($B1052,'30 Year Treasuries Daily'!$A$7:$B$10118,2,FALSE)="ND",NA(),VLOOKUP($B1052,'30 Year Treasuries Daily'!$A$7:$B$10118,2,FALSE))</f>
        <v>6.8</v>
      </c>
    </row>
    <row r="1053" spans="2:5">
      <c r="B1053" s="52">
        <v>35612</v>
      </c>
      <c r="C1053">
        <f>VLOOKUP($B1053,'Bloomberg Dow Jones Indices'!$G$6:$J$6000,2,FALSE)</f>
        <v>4.8333000000000004</v>
      </c>
      <c r="D1053">
        <f>VLOOKUP(B1053,'Bloomberg Dow Jones Indices'!$I$6:$J$6000,2,0)</f>
        <v>1.538</v>
      </c>
      <c r="E1053">
        <f>IF(VLOOKUP($B1053,'30 Year Treasuries Daily'!$A$7:$B$10118,2,FALSE)="ND",NA(),VLOOKUP($B1053,'30 Year Treasuries Daily'!$A$7:$B$10118,2,FALSE))</f>
        <v>6.74</v>
      </c>
    </row>
    <row r="1054" spans="2:5">
      <c r="B1054" s="52">
        <v>35613</v>
      </c>
      <c r="C1054">
        <f>VLOOKUP($B1054,'Bloomberg Dow Jones Indices'!$G$6:$J$6000,2,FALSE)</f>
        <v>4.7135999999999996</v>
      </c>
      <c r="D1054">
        <f>VLOOKUP(B1054,'Bloomberg Dow Jones Indices'!$I$6:$J$6000,2,0)</f>
        <v>1.5243</v>
      </c>
      <c r="E1054">
        <f>IF(VLOOKUP($B1054,'30 Year Treasuries Daily'!$A$7:$B$10118,2,FALSE)="ND",NA(),VLOOKUP($B1054,'30 Year Treasuries Daily'!$A$7:$B$10118,2,FALSE))</f>
        <v>6.72</v>
      </c>
    </row>
    <row r="1055" spans="2:5">
      <c r="B1055" s="52">
        <v>35614</v>
      </c>
      <c r="C1055">
        <f>VLOOKUP($B1055,'Bloomberg Dow Jones Indices'!$G$6:$J$6000,2,FALSE)</f>
        <v>4.6771000000000003</v>
      </c>
      <c r="D1055">
        <f>VLOOKUP(B1055,'Bloomberg Dow Jones Indices'!$I$6:$J$6000,2,0)</f>
        <v>1.5049000000000001</v>
      </c>
      <c r="E1055">
        <f>IF(VLOOKUP($B1055,'30 Year Treasuries Daily'!$A$7:$B$10118,2,FALSE)="ND",NA(),VLOOKUP($B1055,'30 Year Treasuries Daily'!$A$7:$B$10118,2,FALSE))</f>
        <v>6.63</v>
      </c>
    </row>
    <row r="1056" spans="2:5">
      <c r="B1056" s="52">
        <v>35618</v>
      </c>
      <c r="C1056">
        <f>VLOOKUP($B1056,'Bloomberg Dow Jones Indices'!$G$6:$J$6000,2,FALSE)</f>
        <v>4.7081</v>
      </c>
      <c r="D1056">
        <f>VLOOKUP(B1056,'Bloomberg Dow Jones Indices'!$I$6:$J$6000,2,0)</f>
        <v>1.5121</v>
      </c>
      <c r="E1056">
        <f>IF(VLOOKUP($B1056,'30 Year Treasuries Daily'!$A$7:$B$10118,2,FALSE)="ND",NA(),VLOOKUP($B1056,'30 Year Treasuries Daily'!$A$7:$B$10118,2,FALSE))</f>
        <v>6.58</v>
      </c>
    </row>
    <row r="1057" spans="2:5">
      <c r="B1057" s="52">
        <v>35619</v>
      </c>
      <c r="C1057">
        <f>VLOOKUP($B1057,'Bloomberg Dow Jones Indices'!$G$6:$J$6000,2,FALSE)</f>
        <v>4.6866000000000003</v>
      </c>
      <c r="D1057">
        <f>VLOOKUP(B1057,'Bloomberg Dow Jones Indices'!$I$6:$J$6000,2,0)</f>
        <v>1.4929000000000001</v>
      </c>
      <c r="E1057">
        <f>IF(VLOOKUP($B1057,'30 Year Treasuries Daily'!$A$7:$B$10118,2,FALSE)="ND",NA(),VLOOKUP($B1057,'30 Year Treasuries Daily'!$A$7:$B$10118,2,FALSE))</f>
        <v>6.59</v>
      </c>
    </row>
    <row r="1058" spans="2:5">
      <c r="B1058" s="52">
        <v>35620</v>
      </c>
      <c r="C1058">
        <f>VLOOKUP($B1058,'Bloomberg Dow Jones Indices'!$G$6:$J$6000,2,FALSE)</f>
        <v>4.7352999999999996</v>
      </c>
      <c r="D1058">
        <f>VLOOKUP(B1058,'Bloomberg Dow Jones Indices'!$I$6:$J$6000,2,0)</f>
        <v>1.5185</v>
      </c>
      <c r="E1058">
        <f>IF(VLOOKUP($B1058,'30 Year Treasuries Daily'!$A$7:$B$10118,2,FALSE)="ND",NA(),VLOOKUP($B1058,'30 Year Treasuries Daily'!$A$7:$B$10118,2,FALSE))</f>
        <v>6.56</v>
      </c>
    </row>
    <row r="1059" spans="2:5">
      <c r="B1059" s="52">
        <v>35621</v>
      </c>
      <c r="C1059">
        <f>VLOOKUP($B1059,'Bloomberg Dow Jones Indices'!$G$6:$J$6000,2,FALSE)</f>
        <v>4.6906999999999996</v>
      </c>
      <c r="D1059">
        <f>VLOOKUP(B1059,'Bloomberg Dow Jones Indices'!$I$6:$J$6000,2,0)</f>
        <v>1.5077</v>
      </c>
      <c r="E1059">
        <f>IF(VLOOKUP($B1059,'30 Year Treasuries Daily'!$A$7:$B$10118,2,FALSE)="ND",NA(),VLOOKUP($B1059,'30 Year Treasuries Daily'!$A$7:$B$10118,2,FALSE))</f>
        <v>6.56</v>
      </c>
    </row>
    <row r="1060" spans="2:5">
      <c r="B1060" s="52">
        <v>35622</v>
      </c>
      <c r="C1060">
        <f>VLOOKUP($B1060,'Bloomberg Dow Jones Indices'!$G$6:$J$6000,2,FALSE)</f>
        <v>4.6957000000000004</v>
      </c>
      <c r="D1060">
        <f>VLOOKUP(B1060,'Bloomberg Dow Jones Indices'!$I$6:$J$6000,2,0)</f>
        <v>1.5009999999999999</v>
      </c>
      <c r="E1060">
        <f>IF(VLOOKUP($B1060,'30 Year Treasuries Daily'!$A$7:$B$10118,2,FALSE)="ND",NA(),VLOOKUP($B1060,'30 Year Treasuries Daily'!$A$7:$B$10118,2,FALSE))</f>
        <v>6.53</v>
      </c>
    </row>
    <row r="1061" spans="2:5">
      <c r="B1061" s="52">
        <v>35625</v>
      </c>
      <c r="C1061">
        <f>VLOOKUP($B1061,'Bloomberg Dow Jones Indices'!$G$6:$J$6000,2,FALSE)</f>
        <v>4.68</v>
      </c>
      <c r="D1061">
        <f>VLOOKUP(B1061,'Bloomberg Dow Jones Indices'!$I$6:$J$6000,2,0)</f>
        <v>1.5007999999999999</v>
      </c>
      <c r="E1061">
        <f>IF(VLOOKUP($B1061,'30 Year Treasuries Daily'!$A$7:$B$10118,2,FALSE)="ND",NA(),VLOOKUP($B1061,'30 Year Treasuries Daily'!$A$7:$B$10118,2,FALSE))</f>
        <v>6.55</v>
      </c>
    </row>
    <row r="1062" spans="2:5">
      <c r="B1062" s="52">
        <v>35626</v>
      </c>
      <c r="C1062">
        <f>VLOOKUP($B1062,'Bloomberg Dow Jones Indices'!$G$6:$J$6000,2,FALSE)</f>
        <v>4.6638999999999999</v>
      </c>
      <c r="D1062">
        <f>VLOOKUP(B1062,'Bloomberg Dow Jones Indices'!$I$6:$J$6000,2,0)</f>
        <v>1.4908000000000001</v>
      </c>
      <c r="E1062">
        <f>IF(VLOOKUP($B1062,'30 Year Treasuries Daily'!$A$7:$B$10118,2,FALSE)="ND",NA(),VLOOKUP($B1062,'30 Year Treasuries Daily'!$A$7:$B$10118,2,FALSE))</f>
        <v>6.55</v>
      </c>
    </row>
    <row r="1063" spans="2:5">
      <c r="B1063" s="52">
        <v>35627</v>
      </c>
      <c r="C1063">
        <f>VLOOKUP($B1063,'Bloomberg Dow Jones Indices'!$G$6:$J$6000,2,FALSE)</f>
        <v>4.6632999999999996</v>
      </c>
      <c r="D1063">
        <f>VLOOKUP(B1063,'Bloomberg Dow Jones Indices'!$I$6:$J$6000,2,0)</f>
        <v>1.4868999999999999</v>
      </c>
      <c r="E1063">
        <f>IF(VLOOKUP($B1063,'30 Year Treasuries Daily'!$A$7:$B$10118,2,FALSE)="ND",NA(),VLOOKUP($B1063,'30 Year Treasuries Daily'!$A$7:$B$10118,2,FALSE))</f>
        <v>6.48</v>
      </c>
    </row>
    <row r="1064" spans="2:5">
      <c r="B1064" s="52">
        <v>35628</v>
      </c>
      <c r="C1064">
        <f>VLOOKUP($B1064,'Bloomberg Dow Jones Indices'!$G$6:$J$6000,2,FALSE)</f>
        <v>4.6806000000000001</v>
      </c>
      <c r="D1064">
        <f>VLOOKUP(B1064,'Bloomberg Dow Jones Indices'!$I$6:$J$6000,2,0)</f>
        <v>1.4910999999999999</v>
      </c>
      <c r="E1064">
        <f>IF(VLOOKUP($B1064,'30 Year Treasuries Daily'!$A$7:$B$10118,2,FALSE)="ND",NA(),VLOOKUP($B1064,'30 Year Treasuries Daily'!$A$7:$B$10118,2,FALSE))</f>
        <v>6.49</v>
      </c>
    </row>
    <row r="1065" spans="2:5">
      <c r="B1065" s="52">
        <v>35629</v>
      </c>
      <c r="C1065">
        <f>VLOOKUP($B1065,'Bloomberg Dow Jones Indices'!$G$6:$J$6000,2,FALSE)</f>
        <v>4.7199</v>
      </c>
      <c r="D1065">
        <f>VLOOKUP(B1065,'Bloomberg Dow Jones Indices'!$I$6:$J$6000,2,0)</f>
        <v>1.5093999999999999</v>
      </c>
      <c r="E1065">
        <f>IF(VLOOKUP($B1065,'30 Year Treasuries Daily'!$A$7:$B$10118,2,FALSE)="ND",NA(),VLOOKUP($B1065,'30 Year Treasuries Daily'!$A$7:$B$10118,2,FALSE))</f>
        <v>6.52</v>
      </c>
    </row>
    <row r="1066" spans="2:5">
      <c r="B1066" s="52">
        <v>35632</v>
      </c>
      <c r="C1066">
        <f>VLOOKUP($B1066,'Bloomberg Dow Jones Indices'!$G$6:$J$6000,2,FALSE)</f>
        <v>4.7352999999999996</v>
      </c>
      <c r="D1066">
        <f>VLOOKUP(B1066,'Bloomberg Dow Jones Indices'!$I$6:$J$6000,2,0)</f>
        <v>1.5063</v>
      </c>
      <c r="E1066">
        <f>IF(VLOOKUP($B1066,'30 Year Treasuries Daily'!$A$7:$B$10118,2,FALSE)="ND",NA(),VLOOKUP($B1066,'30 Year Treasuries Daily'!$A$7:$B$10118,2,FALSE))</f>
        <v>6.55</v>
      </c>
    </row>
    <row r="1067" spans="2:5">
      <c r="B1067" s="52">
        <v>35633</v>
      </c>
      <c r="C1067">
        <f>VLOOKUP($B1067,'Bloomberg Dow Jones Indices'!$G$6:$J$6000,2,FALSE)</f>
        <v>4.6850000000000005</v>
      </c>
      <c r="D1067">
        <f>VLOOKUP(B1067,'Bloomberg Dow Jones Indices'!$I$6:$J$6000,2,0)</f>
        <v>1.4773000000000001</v>
      </c>
      <c r="E1067">
        <f>IF(VLOOKUP($B1067,'30 Year Treasuries Daily'!$A$7:$B$10118,2,FALSE)="ND",NA(),VLOOKUP($B1067,'30 Year Treasuries Daily'!$A$7:$B$10118,2,FALSE))</f>
        <v>6.43</v>
      </c>
    </row>
    <row r="1068" spans="2:5">
      <c r="B1068" s="52">
        <v>35634</v>
      </c>
      <c r="C1068">
        <f>VLOOKUP($B1068,'Bloomberg Dow Jones Indices'!$G$6:$J$6000,2,FALSE)</f>
        <v>4.7135999999999996</v>
      </c>
      <c r="D1068">
        <f>VLOOKUP(B1068,'Bloomberg Dow Jones Indices'!$I$6:$J$6000,2,0)</f>
        <v>1.4724999999999999</v>
      </c>
      <c r="E1068">
        <f>IF(VLOOKUP($B1068,'30 Year Treasuries Daily'!$A$7:$B$10118,2,FALSE)="ND",NA(),VLOOKUP($B1068,'30 Year Treasuries Daily'!$A$7:$B$10118,2,FALSE))</f>
        <v>6.42</v>
      </c>
    </row>
    <row r="1069" spans="2:5">
      <c r="B1069" s="52">
        <v>35635</v>
      </c>
      <c r="C1069">
        <f>VLOOKUP($B1069,'Bloomberg Dow Jones Indices'!$G$6:$J$6000,2,FALSE)</f>
        <v>4.7001999999999997</v>
      </c>
      <c r="D1069">
        <f>VLOOKUP(B1069,'Bloomberg Dow Jones Indices'!$I$6:$J$6000,2,0)</f>
        <v>1.4673</v>
      </c>
      <c r="E1069">
        <f>IF(VLOOKUP($B1069,'30 Year Treasuries Daily'!$A$7:$B$10118,2,FALSE)="ND",NA(),VLOOKUP($B1069,'30 Year Treasuries Daily'!$A$7:$B$10118,2,FALSE))</f>
        <v>6.43</v>
      </c>
    </row>
    <row r="1070" spans="2:5">
      <c r="B1070" s="52">
        <v>35636</v>
      </c>
      <c r="C1070">
        <f>VLOOKUP($B1070,'Bloomberg Dow Jones Indices'!$G$6:$J$6000,2,FALSE)</f>
        <v>4.6951000000000001</v>
      </c>
      <c r="D1070">
        <f>VLOOKUP(B1070,'Bloomberg Dow Jones Indices'!$I$6:$J$6000,2,0)</f>
        <v>1.4679</v>
      </c>
      <c r="E1070">
        <f>IF(VLOOKUP($B1070,'30 Year Treasuries Daily'!$A$7:$B$10118,2,FALSE)="ND",NA(),VLOOKUP($B1070,'30 Year Treasuries Daily'!$A$7:$B$10118,2,FALSE))</f>
        <v>6.45</v>
      </c>
    </row>
    <row r="1071" spans="2:5">
      <c r="B1071" s="52">
        <v>35639</v>
      </c>
      <c r="C1071">
        <f>VLOOKUP($B1071,'Bloomberg Dow Jones Indices'!$G$6:$J$6000,2,FALSE)</f>
        <v>4.7001999999999997</v>
      </c>
      <c r="D1071">
        <f>VLOOKUP(B1071,'Bloomberg Dow Jones Indices'!$I$6:$J$6000,2,0)</f>
        <v>1.4664999999999999</v>
      </c>
      <c r="E1071">
        <f>IF(VLOOKUP($B1071,'30 Year Treasuries Daily'!$A$7:$B$10118,2,FALSE)="ND",NA(),VLOOKUP($B1071,'30 Year Treasuries Daily'!$A$7:$B$10118,2,FALSE))</f>
        <v>6.43</v>
      </c>
    </row>
    <row r="1072" spans="2:5">
      <c r="B1072" s="52">
        <v>35640</v>
      </c>
      <c r="C1072">
        <f>VLOOKUP($B1072,'Bloomberg Dow Jones Indices'!$G$6:$J$6000,2,FALSE)</f>
        <v>4.6649000000000003</v>
      </c>
      <c r="D1072">
        <f>VLOOKUP(B1072,'Bloomberg Dow Jones Indices'!$I$6:$J$6000,2,0)</f>
        <v>1.4569000000000001</v>
      </c>
      <c r="E1072">
        <f>IF(VLOOKUP($B1072,'30 Year Treasuries Daily'!$A$7:$B$10118,2,FALSE)="ND",NA(),VLOOKUP($B1072,'30 Year Treasuries Daily'!$A$7:$B$10118,2,FALSE))</f>
        <v>6.38</v>
      </c>
    </row>
    <row r="1073" spans="2:5">
      <c r="B1073" s="52">
        <v>35641</v>
      </c>
      <c r="C1073">
        <f>VLOOKUP($B1073,'Bloomberg Dow Jones Indices'!$G$6:$J$6000,2,FALSE)</f>
        <v>4.6489000000000003</v>
      </c>
      <c r="D1073">
        <f>VLOOKUP(B1073,'Bloomberg Dow Jones Indices'!$I$6:$J$6000,2,0)</f>
        <v>1.4428000000000001</v>
      </c>
      <c r="E1073">
        <f>IF(VLOOKUP($B1073,'30 Year Treasuries Daily'!$A$7:$B$10118,2,FALSE)="ND",NA(),VLOOKUP($B1073,'30 Year Treasuries Daily'!$A$7:$B$10118,2,FALSE))</f>
        <v>6.33</v>
      </c>
    </row>
    <row r="1074" spans="2:5">
      <c r="B1074" s="52">
        <v>35642</v>
      </c>
      <c r="C1074">
        <f>VLOOKUP($B1074,'Bloomberg Dow Jones Indices'!$G$6:$J$6000,2,FALSE)</f>
        <v>4.7054999999999998</v>
      </c>
      <c r="D1074">
        <f>VLOOKUP(B1074,'Bloomberg Dow Jones Indices'!$I$6:$J$6000,2,0)</f>
        <v>1.4464999999999999</v>
      </c>
      <c r="E1074">
        <f>IF(VLOOKUP($B1074,'30 Year Treasuries Daily'!$A$7:$B$10118,2,FALSE)="ND",NA(),VLOOKUP($B1074,'30 Year Treasuries Daily'!$A$7:$B$10118,2,FALSE))</f>
        <v>6.3</v>
      </c>
    </row>
    <row r="1075" spans="2:5">
      <c r="B1075" s="52">
        <v>35643</v>
      </c>
      <c r="C1075">
        <f>VLOOKUP($B1075,'Bloomberg Dow Jones Indices'!$G$6:$J$6000,2,FALSE)</f>
        <v>4.6688999999999998</v>
      </c>
      <c r="D1075">
        <f>VLOOKUP(B1075,'Bloomberg Dow Jones Indices'!$I$6:$J$6000,2,0)</f>
        <v>1.4493</v>
      </c>
      <c r="E1075">
        <f>IF(VLOOKUP($B1075,'30 Year Treasuries Daily'!$A$7:$B$10118,2,FALSE)="ND",NA(),VLOOKUP($B1075,'30 Year Treasuries Daily'!$A$7:$B$10118,2,FALSE))</f>
        <v>6.46</v>
      </c>
    </row>
    <row r="1076" spans="2:5">
      <c r="B1076" s="52">
        <v>35646</v>
      </c>
      <c r="C1076">
        <f>VLOOKUP($B1076,'Bloomberg Dow Jones Indices'!$G$6:$J$6000,2,FALSE)</f>
        <v>4.6807999999999996</v>
      </c>
      <c r="D1076">
        <f>VLOOKUP(B1076,'Bloomberg Dow Jones Indices'!$I$6:$J$6000,2,0)</f>
        <v>1.4485000000000001</v>
      </c>
      <c r="E1076">
        <f>IF(VLOOKUP($B1076,'30 Year Treasuries Daily'!$A$7:$B$10118,2,FALSE)="ND",NA(),VLOOKUP($B1076,'30 Year Treasuries Daily'!$A$7:$B$10118,2,FALSE))</f>
        <v>6.48</v>
      </c>
    </row>
    <row r="1077" spans="2:5">
      <c r="B1077" s="52">
        <v>35647</v>
      </c>
      <c r="C1077">
        <f>VLOOKUP($B1077,'Bloomberg Dow Jones Indices'!$G$6:$J$6000,2,FALSE)</f>
        <v>4.6745000000000001</v>
      </c>
      <c r="D1077">
        <f>VLOOKUP(B1077,'Bloomberg Dow Jones Indices'!$I$6:$J$6000,2,0)</f>
        <v>1.4504000000000001</v>
      </c>
      <c r="E1077">
        <f>IF(VLOOKUP($B1077,'30 Year Treasuries Daily'!$A$7:$B$10118,2,FALSE)="ND",NA(),VLOOKUP($B1077,'30 Year Treasuries Daily'!$A$7:$B$10118,2,FALSE))</f>
        <v>6.49</v>
      </c>
    </row>
    <row r="1078" spans="2:5">
      <c r="B1078" s="52">
        <v>35648</v>
      </c>
      <c r="C1078">
        <f>VLOOKUP($B1078,'Bloomberg Dow Jones Indices'!$G$6:$J$6000,2,FALSE)</f>
        <v>4.8067000000000002</v>
      </c>
      <c r="D1078">
        <f>VLOOKUP(B1078,'Bloomberg Dow Jones Indices'!$I$6:$J$6000,2,0)</f>
        <v>1.4416</v>
      </c>
      <c r="E1078">
        <f>IF(VLOOKUP($B1078,'30 Year Treasuries Daily'!$A$7:$B$10118,2,FALSE)="ND",NA(),VLOOKUP($B1078,'30 Year Treasuries Daily'!$A$7:$B$10118,2,FALSE))</f>
        <v>6.48</v>
      </c>
    </row>
    <row r="1079" spans="2:5">
      <c r="B1079" s="52">
        <v>35649</v>
      </c>
      <c r="C1079">
        <f>VLOOKUP($B1079,'Bloomberg Dow Jones Indices'!$G$6:$J$6000,2,FALSE)</f>
        <v>4.681</v>
      </c>
      <c r="D1079">
        <f>VLOOKUP(B1079,'Bloomberg Dow Jones Indices'!$I$6:$J$6000,2,0)</f>
        <v>1.4549000000000001</v>
      </c>
      <c r="E1079">
        <f>IF(VLOOKUP($B1079,'30 Year Treasuries Daily'!$A$7:$B$10118,2,FALSE)="ND",NA(),VLOOKUP($B1079,'30 Year Treasuries Daily'!$A$7:$B$10118,2,FALSE))</f>
        <v>6.51</v>
      </c>
    </row>
    <row r="1080" spans="2:5">
      <c r="B1080" s="52">
        <v>35650</v>
      </c>
      <c r="C1080">
        <f>VLOOKUP($B1080,'Bloomberg Dow Jones Indices'!$G$6:$J$6000,2,FALSE)</f>
        <v>4.7435</v>
      </c>
      <c r="D1080">
        <f>VLOOKUP(B1080,'Bloomberg Dow Jones Indices'!$I$6:$J$6000,2,0)</f>
        <v>1.4833000000000001</v>
      </c>
      <c r="E1080">
        <f>IF(VLOOKUP($B1080,'30 Year Treasuries Daily'!$A$7:$B$10118,2,FALSE)="ND",NA(),VLOOKUP($B1080,'30 Year Treasuries Daily'!$A$7:$B$10118,2,FALSE))</f>
        <v>6.64</v>
      </c>
    </row>
    <row r="1081" spans="2:5">
      <c r="B1081" s="52">
        <v>35653</v>
      </c>
      <c r="C1081">
        <f>VLOOKUP($B1081,'Bloomberg Dow Jones Indices'!$G$6:$J$6000,2,FALSE)</f>
        <v>4.8117999999999999</v>
      </c>
      <c r="D1081">
        <f>VLOOKUP(B1081,'Bloomberg Dow Jones Indices'!$I$6:$J$6000,2,0)</f>
        <v>1.4781</v>
      </c>
      <c r="E1081">
        <f>IF(VLOOKUP($B1081,'30 Year Treasuries Daily'!$A$7:$B$10118,2,FALSE)="ND",NA(),VLOOKUP($B1081,'30 Year Treasuries Daily'!$A$7:$B$10118,2,FALSE))</f>
        <v>6.64</v>
      </c>
    </row>
    <row r="1082" spans="2:5">
      <c r="B1082" s="52">
        <v>35654</v>
      </c>
      <c r="C1082">
        <f>VLOOKUP($B1082,'Bloomberg Dow Jones Indices'!$G$6:$J$6000,2,FALSE)</f>
        <v>4.6917</v>
      </c>
      <c r="D1082">
        <f>VLOOKUP(B1082,'Bloomberg Dow Jones Indices'!$I$6:$J$6000,2,0)</f>
        <v>1.528</v>
      </c>
      <c r="E1082">
        <f>IF(VLOOKUP($B1082,'30 Year Treasuries Daily'!$A$7:$B$10118,2,FALSE)="ND",NA(),VLOOKUP($B1082,'30 Year Treasuries Daily'!$A$7:$B$10118,2,FALSE))</f>
        <v>6.66</v>
      </c>
    </row>
    <row r="1083" spans="2:5">
      <c r="B1083" s="52">
        <v>35655</v>
      </c>
      <c r="C1083">
        <f>VLOOKUP($B1083,'Bloomberg Dow Jones Indices'!$G$6:$J$6000,2,FALSE)</f>
        <v>4.8897000000000004</v>
      </c>
      <c r="D1083">
        <f>VLOOKUP(B1083,'Bloomberg Dow Jones Indices'!$I$6:$J$6000,2,0)</f>
        <v>1.5199</v>
      </c>
      <c r="E1083">
        <f>IF(VLOOKUP($B1083,'30 Year Treasuries Daily'!$A$7:$B$10118,2,FALSE)="ND",NA(),VLOOKUP($B1083,'30 Year Treasuries Daily'!$A$7:$B$10118,2,FALSE))</f>
        <v>6.64</v>
      </c>
    </row>
    <row r="1084" spans="2:5">
      <c r="B1084" s="52">
        <v>35656</v>
      </c>
      <c r="C1084">
        <f>VLOOKUP($B1084,'Bloomberg Dow Jones Indices'!$G$6:$J$6000,2,FALSE)</f>
        <v>4.7146999999999997</v>
      </c>
      <c r="D1084">
        <f>VLOOKUP(B1084,'Bloomberg Dow Jones Indices'!$I$6:$J$6000,2,0)</f>
        <v>1.5085</v>
      </c>
      <c r="E1084">
        <f>IF(VLOOKUP($B1084,'30 Year Treasuries Daily'!$A$7:$B$10118,2,FALSE)="ND",NA(),VLOOKUP($B1084,'30 Year Treasuries Daily'!$A$7:$B$10118,2,FALSE))</f>
        <v>6.56</v>
      </c>
    </row>
    <row r="1085" spans="2:5">
      <c r="B1085" s="52">
        <v>35657</v>
      </c>
      <c r="C1085">
        <f>VLOOKUP($B1085,'Bloomberg Dow Jones Indices'!$G$6:$J$6000,2,FALSE)</f>
        <v>4.7744999999999997</v>
      </c>
      <c r="D1085">
        <f>VLOOKUP(B1085,'Bloomberg Dow Jones Indices'!$I$6:$J$6000,2,0)</f>
        <v>1.5569</v>
      </c>
      <c r="E1085">
        <f>IF(VLOOKUP($B1085,'30 Year Treasuries Daily'!$A$7:$B$10118,2,FALSE)="ND",NA(),VLOOKUP($B1085,'30 Year Treasuries Daily'!$A$7:$B$10118,2,FALSE))</f>
        <v>6.57</v>
      </c>
    </row>
    <row r="1086" spans="2:5">
      <c r="B1086" s="52">
        <v>35660</v>
      </c>
      <c r="C1086">
        <f>VLOOKUP($B1086,'Bloomberg Dow Jones Indices'!$G$6:$J$6000,2,FALSE)</f>
        <v>4.7359999999999998</v>
      </c>
      <c r="D1086">
        <f>VLOOKUP(B1086,'Bloomberg Dow Jones Indices'!$I$6:$J$6000,2,0)</f>
        <v>1.5291000000000001</v>
      </c>
      <c r="E1086">
        <f>IF(VLOOKUP($B1086,'30 Year Treasuries Daily'!$A$7:$B$10118,2,FALSE)="ND",NA(),VLOOKUP($B1086,'30 Year Treasuries Daily'!$A$7:$B$10118,2,FALSE))</f>
        <v>6.53</v>
      </c>
    </row>
    <row r="1087" spans="2:5">
      <c r="B1087" s="52">
        <v>35661</v>
      </c>
      <c r="C1087">
        <f>VLOOKUP($B1087,'Bloomberg Dow Jones Indices'!$G$6:$J$6000,2,FALSE)</f>
        <v>4.6958000000000002</v>
      </c>
      <c r="D1087">
        <f>VLOOKUP(B1087,'Bloomberg Dow Jones Indices'!$I$6:$J$6000,2,0)</f>
        <v>1.5150999999999999</v>
      </c>
      <c r="E1087">
        <f>IF(VLOOKUP($B1087,'30 Year Treasuries Daily'!$A$7:$B$10118,2,FALSE)="ND",NA(),VLOOKUP($B1087,'30 Year Treasuries Daily'!$A$7:$B$10118,2,FALSE))</f>
        <v>6.51</v>
      </c>
    </row>
    <row r="1088" spans="2:5">
      <c r="B1088" s="52">
        <v>35662</v>
      </c>
      <c r="C1088">
        <f>VLOOKUP($B1088,'Bloomberg Dow Jones Indices'!$G$6:$J$6000,2,FALSE)</f>
        <v>4.7798999999999996</v>
      </c>
      <c r="D1088">
        <f>VLOOKUP(B1088,'Bloomberg Dow Jones Indices'!$I$6:$J$6000,2,0)</f>
        <v>1.5323</v>
      </c>
      <c r="E1088">
        <f>IF(VLOOKUP($B1088,'30 Year Treasuries Daily'!$A$7:$B$10118,2,FALSE)="ND",NA(),VLOOKUP($B1088,'30 Year Treasuries Daily'!$A$7:$B$10118,2,FALSE))</f>
        <v>6.54</v>
      </c>
    </row>
    <row r="1089" spans="2:5">
      <c r="B1089" s="52">
        <v>35663</v>
      </c>
      <c r="C1089">
        <f>VLOOKUP($B1089,'Bloomberg Dow Jones Indices'!$G$6:$J$6000,2,FALSE)</f>
        <v>4.7618999999999998</v>
      </c>
      <c r="D1089">
        <f>VLOOKUP(B1089,'Bloomberg Dow Jones Indices'!$I$6:$J$6000,2,0)</f>
        <v>1.5215999999999998</v>
      </c>
      <c r="E1089">
        <f>IF(VLOOKUP($B1089,'30 Year Treasuries Daily'!$A$7:$B$10118,2,FALSE)="ND",NA(),VLOOKUP($B1089,'30 Year Treasuries Daily'!$A$7:$B$10118,2,FALSE))</f>
        <v>6.6</v>
      </c>
    </row>
    <row r="1090" spans="2:5">
      <c r="B1090" s="52">
        <v>35664</v>
      </c>
      <c r="C1090">
        <f>VLOOKUP($B1090,'Bloomberg Dow Jones Indices'!$G$6:$J$6000,2,FALSE)</f>
        <v>4.7218999999999998</v>
      </c>
      <c r="D1090">
        <f>VLOOKUP(B1090,'Bloomberg Dow Jones Indices'!$I$6:$J$6000,2,0)</f>
        <v>1.5226999999999999</v>
      </c>
      <c r="E1090">
        <f>IF(VLOOKUP($B1090,'30 Year Treasuries Daily'!$A$7:$B$10118,2,FALSE)="ND",NA(),VLOOKUP($B1090,'30 Year Treasuries Daily'!$A$7:$B$10118,2,FALSE))</f>
        <v>6.67</v>
      </c>
    </row>
    <row r="1091" spans="2:5">
      <c r="B1091" s="52">
        <v>35667</v>
      </c>
      <c r="C1091">
        <f>VLOOKUP($B1091,'Bloomberg Dow Jones Indices'!$G$6:$J$6000,2,FALSE)</f>
        <v>4.7130000000000001</v>
      </c>
      <c r="D1091">
        <f>VLOOKUP(B1091,'Bloomberg Dow Jones Indices'!$I$6:$J$6000,2,0)</f>
        <v>1.5282</v>
      </c>
      <c r="E1091">
        <f>IF(VLOOKUP($B1091,'30 Year Treasuries Daily'!$A$7:$B$10118,2,FALSE)="ND",NA(),VLOOKUP($B1091,'30 Year Treasuries Daily'!$A$7:$B$10118,2,FALSE))</f>
        <v>6.67</v>
      </c>
    </row>
    <row r="1092" spans="2:5">
      <c r="B1092" s="52">
        <v>35668</v>
      </c>
      <c r="C1092">
        <f>VLOOKUP($B1092,'Bloomberg Dow Jones Indices'!$G$6:$J$6000,2,FALSE)</f>
        <v>4.7012</v>
      </c>
      <c r="D1092">
        <f>VLOOKUP(B1092,'Bloomberg Dow Jones Indices'!$I$6:$J$6000,2,0)</f>
        <v>1.5434000000000001</v>
      </c>
      <c r="E1092">
        <f>IF(VLOOKUP($B1092,'30 Year Treasuries Daily'!$A$7:$B$10118,2,FALSE)="ND",NA(),VLOOKUP($B1092,'30 Year Treasuries Daily'!$A$7:$B$10118,2,FALSE))</f>
        <v>6.66</v>
      </c>
    </row>
    <row r="1093" spans="2:5">
      <c r="B1093" s="52">
        <v>35669</v>
      </c>
      <c r="C1093">
        <f>VLOOKUP($B1093,'Bloomberg Dow Jones Indices'!$G$6:$J$6000,2,FALSE)</f>
        <v>4.8418999999999999</v>
      </c>
      <c r="D1093">
        <f>VLOOKUP(B1093,'Bloomberg Dow Jones Indices'!$I$6:$J$6000,2,0)</f>
        <v>1.5449999999999999</v>
      </c>
      <c r="E1093">
        <f>IF(VLOOKUP($B1093,'30 Year Treasuries Daily'!$A$7:$B$10118,2,FALSE)="ND",NA(),VLOOKUP($B1093,'30 Year Treasuries Daily'!$A$7:$B$10118,2,FALSE))</f>
        <v>6.66</v>
      </c>
    </row>
    <row r="1094" spans="2:5">
      <c r="B1094" s="52">
        <v>35670</v>
      </c>
      <c r="C1094">
        <f>VLOOKUP($B1094,'Bloomberg Dow Jones Indices'!$G$6:$J$6000,2,FALSE)</f>
        <v>4.7095000000000002</v>
      </c>
      <c r="D1094">
        <f>VLOOKUP(B1094,'Bloomberg Dow Jones Indices'!$I$6:$J$6000,2,0)</f>
        <v>1.5897000000000001</v>
      </c>
      <c r="E1094">
        <f>IF(VLOOKUP($B1094,'30 Year Treasuries Daily'!$A$7:$B$10118,2,FALSE)="ND",NA(),VLOOKUP($B1094,'30 Year Treasuries Daily'!$A$7:$B$10118,2,FALSE))</f>
        <v>6.57</v>
      </c>
    </row>
    <row r="1095" spans="2:5">
      <c r="B1095" s="52">
        <v>35671</v>
      </c>
      <c r="C1095">
        <f>VLOOKUP($B1095,'Bloomberg Dow Jones Indices'!$G$6:$J$6000,2,FALSE)</f>
        <v>4.7134</v>
      </c>
      <c r="D1095">
        <f>VLOOKUP(B1095,'Bloomberg Dow Jones Indices'!$I$6:$J$6000,2,0)</f>
        <v>1.5769</v>
      </c>
      <c r="E1095">
        <f>IF(VLOOKUP($B1095,'30 Year Treasuries Daily'!$A$7:$B$10118,2,FALSE)="ND",NA(),VLOOKUP($B1095,'30 Year Treasuries Daily'!$A$7:$B$10118,2,FALSE))</f>
        <v>6.61</v>
      </c>
    </row>
    <row r="1096" spans="2:5">
      <c r="B1096" s="52">
        <v>35675</v>
      </c>
      <c r="C1096">
        <f>VLOOKUP($B1096,'Bloomberg Dow Jones Indices'!$G$6:$J$6000,2,FALSE)</f>
        <v>4.6318999999999999</v>
      </c>
      <c r="D1096">
        <f>VLOOKUP(B1096,'Bloomberg Dow Jones Indices'!$I$6:$J$6000,2,0)</f>
        <v>1.5253999999999999</v>
      </c>
      <c r="E1096">
        <f>IF(VLOOKUP($B1096,'30 Year Treasuries Daily'!$A$7:$B$10118,2,FALSE)="ND",NA(),VLOOKUP($B1096,'30 Year Treasuries Daily'!$A$7:$B$10118,2,FALSE))</f>
        <v>6.58</v>
      </c>
    </row>
    <row r="1097" spans="2:5">
      <c r="B1097" s="52">
        <v>35676</v>
      </c>
      <c r="C1097">
        <f>VLOOKUP($B1097,'Bloomberg Dow Jones Indices'!$G$6:$J$6000,2,FALSE)</f>
        <v>4.6748000000000003</v>
      </c>
      <c r="D1097">
        <f>VLOOKUP(B1097,'Bloomberg Dow Jones Indices'!$I$6:$J$6000,2,0)</f>
        <v>1.5367</v>
      </c>
      <c r="E1097">
        <f>IF(VLOOKUP($B1097,'30 Year Treasuries Daily'!$A$7:$B$10118,2,FALSE)="ND",NA(),VLOOKUP($B1097,'30 Year Treasuries Daily'!$A$7:$B$10118,2,FALSE))</f>
        <v>6.6</v>
      </c>
    </row>
    <row r="1098" spans="2:5">
      <c r="B1098" s="52">
        <v>35677</v>
      </c>
      <c r="C1098">
        <f>VLOOKUP($B1098,'Bloomberg Dow Jones Indices'!$G$6:$J$6000,2,FALSE)</f>
        <v>4.6210000000000004</v>
      </c>
      <c r="D1098">
        <f>VLOOKUP(B1098,'Bloomberg Dow Jones Indices'!$I$6:$J$6000,2,0)</f>
        <v>1.5293999999999999</v>
      </c>
      <c r="E1098">
        <f>IF(VLOOKUP($B1098,'30 Year Treasuries Daily'!$A$7:$B$10118,2,FALSE)="ND",NA(),VLOOKUP($B1098,'30 Year Treasuries Daily'!$A$7:$B$10118,2,FALSE))</f>
        <v>6.61</v>
      </c>
    </row>
    <row r="1099" spans="2:5">
      <c r="B1099" s="52">
        <v>35678</v>
      </c>
      <c r="C1099">
        <f>VLOOKUP($B1099,'Bloomberg Dow Jones Indices'!$G$6:$J$6000,2,FALSE)</f>
        <v>4.6414</v>
      </c>
      <c r="D1099">
        <f>VLOOKUP(B1099,'Bloomberg Dow Jones Indices'!$I$6:$J$6000,2,0)</f>
        <v>1.5382</v>
      </c>
      <c r="E1099">
        <f>IF(VLOOKUP($B1099,'30 Year Treasuries Daily'!$A$7:$B$10118,2,FALSE)="ND",NA(),VLOOKUP($B1099,'30 Year Treasuries Daily'!$A$7:$B$10118,2,FALSE))</f>
        <v>6.65</v>
      </c>
    </row>
    <row r="1100" spans="2:5">
      <c r="B1100" s="52">
        <v>35681</v>
      </c>
      <c r="C1100">
        <f>VLOOKUP($B1100,'Bloomberg Dow Jones Indices'!$G$6:$J$6000,2,FALSE)</f>
        <v>4.6253000000000002</v>
      </c>
      <c r="D1100">
        <f>VLOOKUP(B1100,'Bloomberg Dow Jones Indices'!$I$6:$J$6000,2,0)</f>
        <v>1.5356999999999998</v>
      </c>
      <c r="E1100">
        <f>IF(VLOOKUP($B1100,'30 Year Treasuries Daily'!$A$7:$B$10118,2,FALSE)="ND",NA(),VLOOKUP($B1100,'30 Year Treasuries Daily'!$A$7:$B$10118,2,FALSE))</f>
        <v>6.62</v>
      </c>
    </row>
    <row r="1101" spans="2:5">
      <c r="B1101" s="52">
        <v>35682</v>
      </c>
      <c r="C1101">
        <f>VLOOKUP($B1101,'Bloomberg Dow Jones Indices'!$G$6:$J$6000,2,FALSE)</f>
        <v>4.6029</v>
      </c>
      <c r="D1101">
        <f>VLOOKUP(B1101,'Bloomberg Dow Jones Indices'!$I$6:$J$6000,2,0)</f>
        <v>1.5335000000000001</v>
      </c>
      <c r="E1101">
        <f>IF(VLOOKUP($B1101,'30 Year Treasuries Daily'!$A$7:$B$10118,2,FALSE)="ND",NA(),VLOOKUP($B1101,'30 Year Treasuries Daily'!$A$7:$B$10118,2,FALSE))</f>
        <v>6.63</v>
      </c>
    </row>
    <row r="1102" spans="2:5">
      <c r="B1102" s="52">
        <v>35683</v>
      </c>
      <c r="C1102">
        <f>VLOOKUP($B1102,'Bloomberg Dow Jones Indices'!$G$6:$J$6000,2,FALSE)</f>
        <v>4.6289999999999996</v>
      </c>
      <c r="D1102">
        <f>VLOOKUP(B1102,'Bloomberg Dow Jones Indices'!$I$6:$J$6000,2,0)</f>
        <v>1.4882</v>
      </c>
      <c r="E1102">
        <f>IF(VLOOKUP($B1102,'30 Year Treasuries Daily'!$A$7:$B$10118,2,FALSE)="ND",NA(),VLOOKUP($B1102,'30 Year Treasuries Daily'!$A$7:$B$10118,2,FALSE))</f>
        <v>6.66</v>
      </c>
    </row>
    <row r="1103" spans="2:5">
      <c r="B1103" s="52">
        <v>35684</v>
      </c>
      <c r="C1103">
        <f>VLOOKUP($B1103,'Bloomberg Dow Jones Indices'!$G$6:$J$6000,2,FALSE)</f>
        <v>4.7103000000000002</v>
      </c>
      <c r="D1103">
        <f>VLOOKUP(B1103,'Bloomberg Dow Jones Indices'!$I$6:$J$6000,2,0)</f>
        <v>1.5264</v>
      </c>
      <c r="E1103">
        <f>IF(VLOOKUP($B1103,'30 Year Treasuries Daily'!$A$7:$B$10118,2,FALSE)="ND",NA(),VLOOKUP($B1103,'30 Year Treasuries Daily'!$A$7:$B$10118,2,FALSE))</f>
        <v>6.68</v>
      </c>
    </row>
    <row r="1104" spans="2:5">
      <c r="B1104" s="52">
        <v>35685</v>
      </c>
      <c r="C1104">
        <f>VLOOKUP($B1104,'Bloomberg Dow Jones Indices'!$G$6:$J$6000,2,FALSE)</f>
        <v>4.5164</v>
      </c>
      <c r="D1104">
        <f>VLOOKUP(B1104,'Bloomberg Dow Jones Indices'!$I$6:$J$6000,2,0)</f>
        <v>1.4845999999999999</v>
      </c>
      <c r="E1104">
        <f>IF(VLOOKUP($B1104,'30 Year Treasuries Daily'!$A$7:$B$10118,2,FALSE)="ND",NA(),VLOOKUP($B1104,'30 Year Treasuries Daily'!$A$7:$B$10118,2,FALSE))</f>
        <v>6.59</v>
      </c>
    </row>
    <row r="1105" spans="2:5">
      <c r="B1105" s="52">
        <v>35688</v>
      </c>
      <c r="C1105">
        <f>VLOOKUP($B1105,'Bloomberg Dow Jones Indices'!$G$6:$J$6000,2,FALSE)</f>
        <v>4.5034000000000001</v>
      </c>
      <c r="D1105">
        <f>VLOOKUP(B1105,'Bloomberg Dow Jones Indices'!$I$6:$J$6000,2,0)</f>
        <v>1.4887999999999999</v>
      </c>
      <c r="E1105">
        <f>IF(VLOOKUP($B1105,'30 Year Treasuries Daily'!$A$7:$B$10118,2,FALSE)="ND",NA(),VLOOKUP($B1105,'30 Year Treasuries Daily'!$A$7:$B$10118,2,FALSE))</f>
        <v>6.58</v>
      </c>
    </row>
    <row r="1106" spans="2:5">
      <c r="B1106" s="52">
        <v>35689</v>
      </c>
      <c r="C1106">
        <f>VLOOKUP($B1106,'Bloomberg Dow Jones Indices'!$G$6:$J$6000,2,FALSE)</f>
        <v>4.4546999999999999</v>
      </c>
      <c r="D1106">
        <f>VLOOKUP(B1106,'Bloomberg Dow Jones Indices'!$I$6:$J$6000,2,0)</f>
        <v>1.4559</v>
      </c>
      <c r="E1106">
        <f>IF(VLOOKUP($B1106,'30 Year Treasuries Daily'!$A$7:$B$10118,2,FALSE)="ND",NA(),VLOOKUP($B1106,'30 Year Treasuries Daily'!$A$7:$B$10118,2,FALSE))</f>
        <v>6.41</v>
      </c>
    </row>
    <row r="1107" spans="2:5">
      <c r="B1107" s="52">
        <v>35690</v>
      </c>
      <c r="C1107">
        <f>VLOOKUP($B1107,'Bloomberg Dow Jones Indices'!$G$6:$J$6000,2,FALSE)</f>
        <v>4.5019</v>
      </c>
      <c r="D1107">
        <f>VLOOKUP(B1107,'Bloomberg Dow Jones Indices'!$I$6:$J$6000,2,0)</f>
        <v>1.4597</v>
      </c>
      <c r="E1107">
        <f>IF(VLOOKUP($B1107,'30 Year Treasuries Daily'!$A$7:$B$10118,2,FALSE)="ND",NA(),VLOOKUP($B1107,'30 Year Treasuries Daily'!$A$7:$B$10118,2,FALSE))</f>
        <v>6.39</v>
      </c>
    </row>
    <row r="1108" spans="2:5">
      <c r="B1108" s="52">
        <v>35691</v>
      </c>
      <c r="C1108">
        <f>VLOOKUP($B1108,'Bloomberg Dow Jones Indices'!$G$6:$J$6000,2,FALSE)</f>
        <v>4.4881000000000002</v>
      </c>
      <c r="D1108">
        <f>VLOOKUP(B1108,'Bloomberg Dow Jones Indices'!$I$6:$J$6000,2,0)</f>
        <v>1.5082</v>
      </c>
      <c r="E1108">
        <f>IF(VLOOKUP($B1108,'30 Year Treasuries Daily'!$A$7:$B$10118,2,FALSE)="ND",NA(),VLOOKUP($B1108,'30 Year Treasuries Daily'!$A$7:$B$10118,2,FALSE))</f>
        <v>6.4</v>
      </c>
    </row>
    <row r="1109" spans="2:5">
      <c r="B1109" s="52">
        <v>35692</v>
      </c>
      <c r="C1109">
        <f>VLOOKUP($B1109,'Bloomberg Dow Jones Indices'!$G$6:$J$6000,2,FALSE)</f>
        <v>4.4851000000000001</v>
      </c>
      <c r="D1109">
        <f>VLOOKUP(B1109,'Bloomberg Dow Jones Indices'!$I$6:$J$6000,2,0)</f>
        <v>1.4583999999999999</v>
      </c>
      <c r="E1109">
        <f>IF(VLOOKUP($B1109,'30 Year Treasuries Daily'!$A$7:$B$10118,2,FALSE)="ND",NA(),VLOOKUP($B1109,'30 Year Treasuries Daily'!$A$7:$B$10118,2,FALSE))</f>
        <v>6.38</v>
      </c>
    </row>
    <row r="1110" spans="2:5">
      <c r="B1110" s="52">
        <v>35695</v>
      </c>
      <c r="C1110">
        <f>VLOOKUP($B1110,'Bloomberg Dow Jones Indices'!$G$6:$J$6000,2,FALSE)</f>
        <v>4.4626999999999999</v>
      </c>
      <c r="D1110">
        <f>VLOOKUP(B1110,'Bloomberg Dow Jones Indices'!$I$6:$J$6000,2,0)</f>
        <v>1.4482999999999999</v>
      </c>
      <c r="E1110">
        <f>IF(VLOOKUP($B1110,'30 Year Treasuries Daily'!$A$7:$B$10118,2,FALSE)="ND",NA(),VLOOKUP($B1110,'30 Year Treasuries Daily'!$A$7:$B$10118,2,FALSE))</f>
        <v>6.35</v>
      </c>
    </row>
    <row r="1111" spans="2:5">
      <c r="B1111" s="52">
        <v>35697</v>
      </c>
      <c r="C1111">
        <f>VLOOKUP($B1111,'Bloomberg Dow Jones Indices'!$G$6:$J$6000,2,FALSE)</f>
        <v>4.5054999999999996</v>
      </c>
      <c r="D1111">
        <f>VLOOKUP(B1111,'Bloomberg Dow Jones Indices'!$I$6:$J$6000,2,0)</f>
        <v>1.4610000000000001</v>
      </c>
      <c r="E1111">
        <f>IF(VLOOKUP($B1111,'30 Year Treasuries Daily'!$A$7:$B$10118,2,FALSE)="ND",NA(),VLOOKUP($B1111,'30 Year Treasuries Daily'!$A$7:$B$10118,2,FALSE))</f>
        <v>6.32</v>
      </c>
    </row>
    <row r="1112" spans="2:5">
      <c r="B1112" s="52">
        <v>35698</v>
      </c>
      <c r="C1112">
        <f>VLOOKUP($B1112,'Bloomberg Dow Jones Indices'!$G$6:$J$6000,2,FALSE)</f>
        <v>4.5262000000000002</v>
      </c>
      <c r="D1112">
        <f>VLOOKUP(B1112,'Bloomberg Dow Jones Indices'!$I$6:$J$6000,2,0)</f>
        <v>1.4719</v>
      </c>
      <c r="E1112">
        <f>IF(VLOOKUP($B1112,'30 Year Treasuries Daily'!$A$7:$B$10118,2,FALSE)="ND",NA(),VLOOKUP($B1112,'30 Year Treasuries Daily'!$A$7:$B$10118,2,FALSE))</f>
        <v>6.4</v>
      </c>
    </row>
    <row r="1113" spans="2:5">
      <c r="B1113" s="52">
        <v>35699</v>
      </c>
      <c r="C1113">
        <f>VLOOKUP($B1113,'Bloomberg Dow Jones Indices'!$G$6:$J$6000,2,FALSE)</f>
        <v>4.5205000000000002</v>
      </c>
      <c r="D1113">
        <f>VLOOKUP(B1113,'Bloomberg Dow Jones Indices'!$I$6:$J$6000,2,0)</f>
        <v>1.5276999999999998</v>
      </c>
      <c r="E1113">
        <f>IF(VLOOKUP($B1113,'30 Year Treasuries Daily'!$A$7:$B$10118,2,FALSE)="ND",NA(),VLOOKUP($B1113,'30 Year Treasuries Daily'!$A$7:$B$10118,2,FALSE))</f>
        <v>6.37</v>
      </c>
    </row>
    <row r="1114" spans="2:5">
      <c r="B1114" s="52">
        <v>35702</v>
      </c>
      <c r="C1114">
        <f>VLOOKUP($B1114,'Bloomberg Dow Jones Indices'!$G$6:$J$6000,2,FALSE)</f>
        <v>4.5117000000000003</v>
      </c>
      <c r="D1114">
        <f>VLOOKUP(B1114,'Bloomberg Dow Jones Indices'!$I$6:$J$6000,2,0)</f>
        <v>1.5145</v>
      </c>
      <c r="E1114">
        <f>IF(VLOOKUP($B1114,'30 Year Treasuries Daily'!$A$7:$B$10118,2,FALSE)="ND",NA(),VLOOKUP($B1114,'30 Year Treasuries Daily'!$A$7:$B$10118,2,FALSE))</f>
        <v>6.39</v>
      </c>
    </row>
    <row r="1115" spans="2:5">
      <c r="B1115" s="52">
        <v>35703</v>
      </c>
      <c r="C1115">
        <f>VLOOKUP($B1115,'Bloomberg Dow Jones Indices'!$G$6:$J$6000,2,FALSE)</f>
        <v>4.5396999999999998</v>
      </c>
      <c r="D1115">
        <f>VLOOKUP(B1115,'Bloomberg Dow Jones Indices'!$I$6:$J$6000,2,0)</f>
        <v>1.5232999999999999</v>
      </c>
      <c r="E1115">
        <f>IF(VLOOKUP($B1115,'30 Year Treasuries Daily'!$A$7:$B$10118,2,FALSE)="ND",NA(),VLOOKUP($B1115,'30 Year Treasuries Daily'!$A$7:$B$10118,2,FALSE))</f>
        <v>6.41</v>
      </c>
    </row>
    <row r="1116" spans="2:5">
      <c r="B1116" s="52">
        <v>35704</v>
      </c>
      <c r="C1116">
        <f>VLOOKUP($B1116,'Bloomberg Dow Jones Indices'!$G$6:$J$6000,2,FALSE)</f>
        <v>4.5628000000000002</v>
      </c>
      <c r="D1116">
        <f>VLOOKUP(B1116,'Bloomberg Dow Jones Indices'!$I$6:$J$6000,2,0)</f>
        <v>1.5145999999999999</v>
      </c>
      <c r="E1116">
        <f>IF(VLOOKUP($B1116,'30 Year Treasuries Daily'!$A$7:$B$10118,2,FALSE)="ND",NA(),VLOOKUP($B1116,'30 Year Treasuries Daily'!$A$7:$B$10118,2,FALSE))</f>
        <v>6.33</v>
      </c>
    </row>
    <row r="1117" spans="2:5">
      <c r="B1117" s="52">
        <v>35705</v>
      </c>
      <c r="C1117">
        <f>VLOOKUP($B1117,'Bloomberg Dow Jones Indices'!$G$6:$J$6000,2,FALSE)</f>
        <v>4.4397000000000002</v>
      </c>
      <c r="D1117">
        <f>VLOOKUP(B1117,'Bloomberg Dow Jones Indices'!$I$6:$J$6000,2,0)</f>
        <v>1.5123</v>
      </c>
      <c r="E1117">
        <f>IF(VLOOKUP($B1117,'30 Year Treasuries Daily'!$A$7:$B$10118,2,FALSE)="ND",NA(),VLOOKUP($B1117,'30 Year Treasuries Daily'!$A$7:$B$10118,2,FALSE))</f>
        <v>6.31</v>
      </c>
    </row>
    <row r="1118" spans="2:5">
      <c r="B1118" s="52">
        <v>35706</v>
      </c>
      <c r="C1118">
        <f>VLOOKUP($B1118,'Bloomberg Dow Jones Indices'!$G$6:$J$6000,2,FALSE)</f>
        <v>4.4566999999999997</v>
      </c>
      <c r="D1118">
        <f>VLOOKUP(B1118,'Bloomberg Dow Jones Indices'!$I$6:$J$6000,2,0)</f>
        <v>1.5102</v>
      </c>
      <c r="E1118">
        <f>IF(VLOOKUP($B1118,'30 Year Treasuries Daily'!$A$7:$B$10118,2,FALSE)="ND",NA(),VLOOKUP($B1118,'30 Year Treasuries Daily'!$A$7:$B$10118,2,FALSE))</f>
        <v>6.3</v>
      </c>
    </row>
    <row r="1119" spans="2:5">
      <c r="B1119" s="52">
        <v>35709</v>
      </c>
      <c r="C1119">
        <f>VLOOKUP($B1119,'Bloomberg Dow Jones Indices'!$G$6:$J$6000,2,FALSE)</f>
        <v>4.4307999999999996</v>
      </c>
      <c r="D1119">
        <f>VLOOKUP(B1119,'Bloomberg Dow Jones Indices'!$I$6:$J$6000,2,0)</f>
        <v>1.4986999999999999</v>
      </c>
      <c r="E1119">
        <f>IF(VLOOKUP($B1119,'30 Year Treasuries Daily'!$A$7:$B$10118,2,FALSE)="ND",NA(),VLOOKUP($B1119,'30 Year Treasuries Daily'!$A$7:$B$10118,2,FALSE))</f>
        <v>6.27</v>
      </c>
    </row>
    <row r="1120" spans="2:5">
      <c r="B1120" s="52">
        <v>35710</v>
      </c>
      <c r="C1120">
        <f>VLOOKUP($B1120,'Bloomberg Dow Jones Indices'!$G$6:$J$6000,2,FALSE)</f>
        <v>4.4074999999999998</v>
      </c>
      <c r="D1120">
        <f>VLOOKUP(B1120,'Bloomberg Dow Jones Indices'!$I$6:$J$6000,2,0)</f>
        <v>1.4843999999999999</v>
      </c>
      <c r="E1120">
        <f>IF(VLOOKUP($B1120,'30 Year Treasuries Daily'!$A$7:$B$10118,2,FALSE)="ND",NA(),VLOOKUP($B1120,'30 Year Treasuries Daily'!$A$7:$B$10118,2,FALSE))</f>
        <v>6.24</v>
      </c>
    </row>
    <row r="1121" spans="2:5">
      <c r="B1121" s="52">
        <v>35711</v>
      </c>
      <c r="C1121">
        <f>VLOOKUP($B1121,'Bloomberg Dow Jones Indices'!$G$6:$J$6000,2,FALSE)</f>
        <v>4.4937000000000005</v>
      </c>
      <c r="D1121">
        <f>VLOOKUP(B1121,'Bloomberg Dow Jones Indices'!$I$6:$J$6000,2,0)</f>
        <v>1.5002</v>
      </c>
      <c r="E1121">
        <f>IF(VLOOKUP($B1121,'30 Year Treasuries Daily'!$A$7:$B$10118,2,FALSE)="ND",NA(),VLOOKUP($B1121,'30 Year Treasuries Daily'!$A$7:$B$10118,2,FALSE))</f>
        <v>6.37</v>
      </c>
    </row>
    <row r="1122" spans="2:5">
      <c r="B1122" s="52">
        <v>35712</v>
      </c>
      <c r="C1122">
        <f>VLOOKUP($B1122,'Bloomberg Dow Jones Indices'!$G$6:$J$6000,2,FALSE)</f>
        <v>4.5229999999999997</v>
      </c>
      <c r="D1122">
        <f>VLOOKUP(B1122,'Bloomberg Dow Jones Indices'!$I$6:$J$6000,2,0)</f>
        <v>1.4996</v>
      </c>
      <c r="E1122">
        <f>IF(VLOOKUP($B1122,'30 Year Treasuries Daily'!$A$7:$B$10118,2,FALSE)="ND",NA(),VLOOKUP($B1122,'30 Year Treasuries Daily'!$A$7:$B$10118,2,FALSE))</f>
        <v>6.38</v>
      </c>
    </row>
    <row r="1123" spans="2:5">
      <c r="B1123" s="52">
        <v>35713</v>
      </c>
      <c r="C1123">
        <f>VLOOKUP($B1123,'Bloomberg Dow Jones Indices'!$G$6:$J$6000,2,FALSE)</f>
        <v>4.5045000000000002</v>
      </c>
      <c r="D1123">
        <f>VLOOKUP(B1123,'Bloomberg Dow Jones Indices'!$I$6:$J$6000,2,0)</f>
        <v>1.5026000000000002</v>
      </c>
      <c r="E1123">
        <f>IF(VLOOKUP($B1123,'30 Year Treasuries Daily'!$A$7:$B$10118,2,FALSE)="ND",NA(),VLOOKUP($B1123,'30 Year Treasuries Daily'!$A$7:$B$10118,2,FALSE))</f>
        <v>6.44</v>
      </c>
    </row>
    <row r="1124" spans="2:5">
      <c r="B1124" s="52">
        <v>35716</v>
      </c>
      <c r="C1124">
        <f>VLOOKUP($B1124,'Bloomberg Dow Jones Indices'!$G$6:$J$6000,2,FALSE)</f>
        <v>4.4855</v>
      </c>
      <c r="D1124">
        <f>VLOOKUP(B1124,'Bloomberg Dow Jones Indices'!$I$6:$J$6000,2,0)</f>
        <v>1.4976</v>
      </c>
      <c r="E1124" t="e">
        <f>IF(VLOOKUP($B1124,'30 Year Treasuries Daily'!$A$7:$B$10118,2,FALSE)="ND",NA(),VLOOKUP($B1124,'30 Year Treasuries Daily'!$A$7:$B$10118,2,FALSE))</f>
        <v>#N/A</v>
      </c>
    </row>
    <row r="1125" spans="2:5">
      <c r="B1125" s="52">
        <v>35717</v>
      </c>
      <c r="C1125">
        <f>VLOOKUP($B1125,'Bloomberg Dow Jones Indices'!$G$6:$J$6000,2,FALSE)</f>
        <v>4.4696999999999996</v>
      </c>
      <c r="D1125">
        <f>VLOOKUP(B1125,'Bloomberg Dow Jones Indices'!$I$6:$J$6000,2,0)</f>
        <v>1.4932000000000001</v>
      </c>
      <c r="E1125">
        <f>IF(VLOOKUP($B1125,'30 Year Treasuries Daily'!$A$7:$B$10118,2,FALSE)="ND",NA(),VLOOKUP($B1125,'30 Year Treasuries Daily'!$A$7:$B$10118,2,FALSE))</f>
        <v>6.36</v>
      </c>
    </row>
    <row r="1126" spans="2:5">
      <c r="B1126" s="52">
        <v>35718</v>
      </c>
      <c r="C1126">
        <f>VLOOKUP($B1126,'Bloomberg Dow Jones Indices'!$G$6:$J$6000,2,FALSE)</f>
        <v>4.4597999999999995</v>
      </c>
      <c r="D1126">
        <f>VLOOKUP(B1126,'Bloomberg Dow Jones Indices'!$I$6:$J$6000,2,0)</f>
        <v>1.5030000000000001</v>
      </c>
      <c r="E1126">
        <f>IF(VLOOKUP($B1126,'30 Year Treasuries Daily'!$A$7:$B$10118,2,FALSE)="ND",NA(),VLOOKUP($B1126,'30 Year Treasuries Daily'!$A$7:$B$10118,2,FALSE))</f>
        <v>6.39</v>
      </c>
    </row>
    <row r="1127" spans="2:5">
      <c r="B1127" s="52">
        <v>35719</v>
      </c>
      <c r="C1127">
        <f>VLOOKUP($B1127,'Bloomberg Dow Jones Indices'!$G$6:$J$6000,2,FALSE)</f>
        <v>4.4367999999999999</v>
      </c>
      <c r="D1127">
        <f>VLOOKUP(B1127,'Bloomberg Dow Jones Indices'!$I$6:$J$6000,2,0)</f>
        <v>1.5263</v>
      </c>
      <c r="E1127">
        <f>IF(VLOOKUP($B1127,'30 Year Treasuries Daily'!$A$7:$B$10118,2,FALSE)="ND",NA(),VLOOKUP($B1127,'30 Year Treasuries Daily'!$A$7:$B$10118,2,FALSE))</f>
        <v>6.39</v>
      </c>
    </row>
    <row r="1128" spans="2:5">
      <c r="B1128" s="52">
        <v>35720</v>
      </c>
      <c r="C1128">
        <f>VLOOKUP($B1128,'Bloomberg Dow Jones Indices'!$G$6:$J$6000,2,FALSE)</f>
        <v>4.4661999999999997</v>
      </c>
      <c r="D1128">
        <f>VLOOKUP(B1128,'Bloomberg Dow Jones Indices'!$I$6:$J$6000,2,0)</f>
        <v>1.5377999999999998</v>
      </c>
      <c r="E1128">
        <f>IF(VLOOKUP($B1128,'30 Year Treasuries Daily'!$A$7:$B$10118,2,FALSE)="ND",NA(),VLOOKUP($B1128,'30 Year Treasuries Daily'!$A$7:$B$10118,2,FALSE))</f>
        <v>6.44</v>
      </c>
    </row>
    <row r="1129" spans="2:5">
      <c r="B1129" s="52">
        <v>35723</v>
      </c>
      <c r="C1129">
        <f>VLOOKUP($B1129,'Bloomberg Dow Jones Indices'!$G$6:$J$6000,2,FALSE)</f>
        <v>4.4104000000000001</v>
      </c>
      <c r="D1129">
        <f>VLOOKUP(B1129,'Bloomberg Dow Jones Indices'!$I$6:$J$6000,2,0)</f>
        <v>1.5234000000000001</v>
      </c>
      <c r="E1129">
        <f>IF(VLOOKUP($B1129,'30 Year Treasuries Daily'!$A$7:$B$10118,2,FALSE)="ND",NA(),VLOOKUP($B1129,'30 Year Treasuries Daily'!$A$7:$B$10118,2,FALSE))</f>
        <v>6.42</v>
      </c>
    </row>
    <row r="1130" spans="2:5">
      <c r="B1130" s="52">
        <v>35724</v>
      </c>
      <c r="C1130">
        <f>VLOOKUP($B1130,'Bloomberg Dow Jones Indices'!$G$6:$J$6000,2,FALSE)</f>
        <v>4.3666</v>
      </c>
      <c r="D1130">
        <f>VLOOKUP(B1130,'Bloomberg Dow Jones Indices'!$I$6:$J$6000,2,0)</f>
        <v>1.4971000000000001</v>
      </c>
      <c r="E1130">
        <f>IF(VLOOKUP($B1130,'30 Year Treasuries Daily'!$A$7:$B$10118,2,FALSE)="ND",NA(),VLOOKUP($B1130,'30 Year Treasuries Daily'!$A$7:$B$10118,2,FALSE))</f>
        <v>6.42</v>
      </c>
    </row>
    <row r="1131" spans="2:5">
      <c r="B1131" s="52">
        <v>35725</v>
      </c>
      <c r="C1131">
        <f>VLOOKUP($B1131,'Bloomberg Dow Jones Indices'!$G$6:$J$6000,2,FALSE)</f>
        <v>4.3635999999999999</v>
      </c>
      <c r="D1131">
        <f>VLOOKUP(B1131,'Bloomberg Dow Jones Indices'!$I$6:$J$6000,2,0)</f>
        <v>1.5097</v>
      </c>
      <c r="E1131">
        <f>IF(VLOOKUP($B1131,'30 Year Treasuries Daily'!$A$7:$B$10118,2,FALSE)="ND",NA(),VLOOKUP($B1131,'30 Year Treasuries Daily'!$A$7:$B$10118,2,FALSE))</f>
        <v>6.41</v>
      </c>
    </row>
    <row r="1132" spans="2:5">
      <c r="B1132" s="52">
        <v>35726</v>
      </c>
      <c r="C1132">
        <f>VLOOKUP($B1132,'Bloomberg Dow Jones Indices'!$G$6:$J$6000,2,FALSE)</f>
        <v>4.4154</v>
      </c>
      <c r="D1132">
        <f>VLOOKUP(B1132,'Bloomberg Dow Jones Indices'!$I$6:$J$6000,2,0)</f>
        <v>1.5457000000000001</v>
      </c>
      <c r="E1132">
        <f>IF(VLOOKUP($B1132,'30 Year Treasuries Daily'!$A$7:$B$10118,2,FALSE)="ND",NA(),VLOOKUP($B1132,'30 Year Treasuries Daily'!$A$7:$B$10118,2,FALSE))</f>
        <v>6.33</v>
      </c>
    </row>
    <row r="1133" spans="2:5">
      <c r="B1133" s="52">
        <v>35727</v>
      </c>
      <c r="C1133">
        <f>VLOOKUP($B1133,'Bloomberg Dow Jones Indices'!$G$6:$J$6000,2,FALSE)</f>
        <v>4.3888999999999996</v>
      </c>
      <c r="D1133">
        <f>VLOOKUP(B1133,'Bloomberg Dow Jones Indices'!$I$6:$J$6000,2,0)</f>
        <v>1.5722</v>
      </c>
      <c r="E1133">
        <f>IF(VLOOKUP($B1133,'30 Year Treasuries Daily'!$A$7:$B$10118,2,FALSE)="ND",NA(),VLOOKUP($B1133,'30 Year Treasuries Daily'!$A$7:$B$10118,2,FALSE))</f>
        <v>6.3</v>
      </c>
    </row>
    <row r="1134" spans="2:5">
      <c r="B1134" s="52">
        <v>35730</v>
      </c>
      <c r="C1134">
        <f>VLOOKUP($B1134,'Bloomberg Dow Jones Indices'!$G$6:$J$6000,2,FALSE)</f>
        <v>4.5575000000000001</v>
      </c>
      <c r="D1134">
        <f>VLOOKUP(B1134,'Bloomberg Dow Jones Indices'!$I$6:$J$6000,2,0)</f>
        <v>1.6939</v>
      </c>
      <c r="E1134">
        <f>IF(VLOOKUP($B1134,'30 Year Treasuries Daily'!$A$7:$B$10118,2,FALSE)="ND",NA(),VLOOKUP($B1134,'30 Year Treasuries Daily'!$A$7:$B$10118,2,FALSE))</f>
        <v>6.24</v>
      </c>
    </row>
    <row r="1135" spans="2:5">
      <c r="B1135" s="52">
        <v>35731</v>
      </c>
      <c r="C1135">
        <f>VLOOKUP($B1135,'Bloomberg Dow Jones Indices'!$G$6:$J$6000,2,FALSE)</f>
        <v>4.5045000000000002</v>
      </c>
      <c r="D1135">
        <f>VLOOKUP(B1135,'Bloomberg Dow Jones Indices'!$I$6:$J$6000,2,0)</f>
        <v>1.6177000000000001</v>
      </c>
      <c r="E1135">
        <f>IF(VLOOKUP($B1135,'30 Year Treasuries Daily'!$A$7:$B$10118,2,FALSE)="ND",NA(),VLOOKUP($B1135,'30 Year Treasuries Daily'!$A$7:$B$10118,2,FALSE))</f>
        <v>6.29</v>
      </c>
    </row>
    <row r="1136" spans="2:5">
      <c r="B1136" s="52">
        <v>35733</v>
      </c>
      <c r="C1136">
        <f>VLOOKUP($B1136,'Bloomberg Dow Jones Indices'!$G$6:$J$6000,2,FALSE)</f>
        <v>4.5656999999999996</v>
      </c>
      <c r="D1136">
        <f>VLOOKUP(B1136,'Bloomberg Dow Jones Indices'!$I$6:$J$6000,2,0)</f>
        <v>1.6411</v>
      </c>
      <c r="E1136">
        <f>IF(VLOOKUP($B1136,'30 Year Treasuries Daily'!$A$7:$B$10118,2,FALSE)="ND",NA(),VLOOKUP($B1136,'30 Year Treasuries Daily'!$A$7:$B$10118,2,FALSE))</f>
        <v>6.17</v>
      </c>
    </row>
    <row r="1137" spans="2:5">
      <c r="B1137" s="52">
        <v>35734</v>
      </c>
      <c r="C1137">
        <f>VLOOKUP($B1137,'Bloomberg Dow Jones Indices'!$G$6:$J$6000,2,FALSE)</f>
        <v>4.4667000000000003</v>
      </c>
      <c r="D1137">
        <f>VLOOKUP(B1137,'Bloomberg Dow Jones Indices'!$I$6:$J$6000,2,0)</f>
        <v>1.6253</v>
      </c>
      <c r="E1137">
        <f>IF(VLOOKUP($B1137,'30 Year Treasuries Daily'!$A$7:$B$10118,2,FALSE)="ND",NA(),VLOOKUP($B1137,'30 Year Treasuries Daily'!$A$7:$B$10118,2,FALSE))</f>
        <v>6.15</v>
      </c>
    </row>
    <row r="1138" spans="2:5">
      <c r="B1138" s="52">
        <v>35737</v>
      </c>
      <c r="C1138">
        <f>VLOOKUP($B1138,'Bloomberg Dow Jones Indices'!$G$6:$J$6000,2,FALSE)</f>
        <v>4.4181999999999997</v>
      </c>
      <c r="D1138">
        <f>VLOOKUP(B1138,'Bloomberg Dow Jones Indices'!$I$6:$J$6000,2,0)</f>
        <v>1.5760999999999998</v>
      </c>
      <c r="E1138">
        <f>IF(VLOOKUP($B1138,'30 Year Treasuries Daily'!$A$7:$B$10118,2,FALSE)="ND",NA(),VLOOKUP($B1138,'30 Year Treasuries Daily'!$A$7:$B$10118,2,FALSE))</f>
        <v>6.21</v>
      </c>
    </row>
    <row r="1139" spans="2:5">
      <c r="B1139" s="52">
        <v>35738</v>
      </c>
      <c r="C1139">
        <f>VLOOKUP($B1139,'Bloomberg Dow Jones Indices'!$G$6:$J$6000,2,FALSE)</f>
        <v>4.4233000000000002</v>
      </c>
      <c r="D1139">
        <f>VLOOKUP(B1139,'Bloomberg Dow Jones Indices'!$I$6:$J$6000,2,0)</f>
        <v>1.5731000000000002</v>
      </c>
      <c r="E1139">
        <f>IF(VLOOKUP($B1139,'30 Year Treasuries Daily'!$A$7:$B$10118,2,FALSE)="ND",NA(),VLOOKUP($B1139,'30 Year Treasuries Daily'!$A$7:$B$10118,2,FALSE))</f>
        <v>6.25</v>
      </c>
    </row>
    <row r="1140" spans="2:5">
      <c r="B1140" s="52">
        <v>35739</v>
      </c>
      <c r="C1140">
        <f>VLOOKUP($B1140,'Bloomberg Dow Jones Indices'!$G$6:$J$6000,2,FALSE)</f>
        <v>4.4282000000000004</v>
      </c>
      <c r="D1140">
        <f>VLOOKUP(B1140,'Bloomberg Dow Jones Indices'!$I$6:$J$6000,2,0)</f>
        <v>1.5764</v>
      </c>
      <c r="E1140">
        <f>IF(VLOOKUP($B1140,'30 Year Treasuries Daily'!$A$7:$B$10118,2,FALSE)="ND",NA(),VLOOKUP($B1140,'30 Year Treasuries Daily'!$A$7:$B$10118,2,FALSE))</f>
        <v>6.24</v>
      </c>
    </row>
    <row r="1141" spans="2:5">
      <c r="B1141" s="52">
        <v>35740</v>
      </c>
      <c r="C1141">
        <f>VLOOKUP($B1141,'Bloomberg Dow Jones Indices'!$G$6:$J$6000,2,FALSE)</f>
        <v>4.4611999999999998</v>
      </c>
      <c r="D1141">
        <f>VLOOKUP(B1141,'Bloomberg Dow Jones Indices'!$I$6:$J$6000,2,0)</f>
        <v>1.5790999999999999</v>
      </c>
      <c r="E1141">
        <f>IF(VLOOKUP($B1141,'30 Year Treasuries Daily'!$A$7:$B$10118,2,FALSE)="ND",NA(),VLOOKUP($B1141,'30 Year Treasuries Daily'!$A$7:$B$10118,2,FALSE))</f>
        <v>6.15</v>
      </c>
    </row>
    <row r="1142" spans="2:5">
      <c r="B1142" s="52">
        <v>35741</v>
      </c>
      <c r="C1142">
        <f>VLOOKUP($B1142,'Bloomberg Dow Jones Indices'!$G$6:$J$6000,2,FALSE)</f>
        <v>4.4778000000000002</v>
      </c>
      <c r="D1142">
        <f>VLOOKUP(B1142,'Bloomberg Dow Jones Indices'!$I$6:$J$6000,2,0)</f>
        <v>1.6009</v>
      </c>
      <c r="E1142">
        <f>IF(VLOOKUP($B1142,'30 Year Treasuries Daily'!$A$7:$B$10118,2,FALSE)="ND",NA(),VLOOKUP($B1142,'30 Year Treasuries Daily'!$A$7:$B$10118,2,FALSE))</f>
        <v>6.14</v>
      </c>
    </row>
    <row r="1143" spans="2:5">
      <c r="B1143" s="52">
        <v>35744</v>
      </c>
      <c r="C1143">
        <f>VLOOKUP($B1143,'Bloomberg Dow Jones Indices'!$G$6:$J$6000,2,FALSE)</f>
        <v>4.3330000000000002</v>
      </c>
      <c r="D1143">
        <f>VLOOKUP(B1143,'Bloomberg Dow Jones Indices'!$I$6:$J$6000,2,0)</f>
        <v>1.6398000000000001</v>
      </c>
      <c r="E1143">
        <f>IF(VLOOKUP($B1143,'30 Year Treasuries Daily'!$A$7:$B$10118,2,FALSE)="ND",NA(),VLOOKUP($B1143,'30 Year Treasuries Daily'!$A$7:$B$10118,2,FALSE))</f>
        <v>6.15</v>
      </c>
    </row>
    <row r="1144" spans="2:5">
      <c r="B1144" s="52">
        <v>35745</v>
      </c>
      <c r="C1144">
        <f>VLOOKUP($B1144,'Bloomberg Dow Jones Indices'!$G$6:$J$6000,2,FALSE)</f>
        <v>4.3059000000000003</v>
      </c>
      <c r="D1144">
        <f>VLOOKUP(B1144,'Bloomberg Dow Jones Indices'!$I$6:$J$6000,2,0)</f>
        <v>1.6385000000000001</v>
      </c>
      <c r="E1144" t="e">
        <f>IF(VLOOKUP($B1144,'30 Year Treasuries Daily'!$A$7:$B$10118,2,FALSE)="ND",NA(),VLOOKUP($B1144,'30 Year Treasuries Daily'!$A$7:$B$10118,2,FALSE))</f>
        <v>#N/A</v>
      </c>
    </row>
    <row r="1145" spans="2:5">
      <c r="B1145" s="52">
        <v>35746</v>
      </c>
      <c r="C1145">
        <f>VLOOKUP($B1145,'Bloomberg Dow Jones Indices'!$G$6:$J$6000,2,FALSE)</f>
        <v>4.5274999999999999</v>
      </c>
      <c r="D1145">
        <f>VLOOKUP(B1145,'Bloomberg Dow Jones Indices'!$I$6:$J$6000,2,0)</f>
        <v>1.677</v>
      </c>
      <c r="E1145">
        <f>IF(VLOOKUP($B1145,'30 Year Treasuries Daily'!$A$7:$B$10118,2,FALSE)="ND",NA(),VLOOKUP($B1145,'30 Year Treasuries Daily'!$A$7:$B$10118,2,FALSE))</f>
        <v>6.13</v>
      </c>
    </row>
    <row r="1146" spans="2:5">
      <c r="B1146" s="52">
        <v>35747</v>
      </c>
      <c r="C1146">
        <f>VLOOKUP($B1146,'Bloomberg Dow Jones Indices'!$G$6:$J$6000,2,FALSE)</f>
        <v>4.3242000000000003</v>
      </c>
      <c r="D1146">
        <f>VLOOKUP(B1146,'Bloomberg Dow Jones Indices'!$I$6:$J$6000,2,0)</f>
        <v>1.6294999999999999</v>
      </c>
      <c r="E1146">
        <f>IF(VLOOKUP($B1146,'30 Year Treasuries Daily'!$A$7:$B$10118,2,FALSE)="ND",NA(),VLOOKUP($B1146,'30 Year Treasuries Daily'!$A$7:$B$10118,2,FALSE))</f>
        <v>6.11</v>
      </c>
    </row>
    <row r="1147" spans="2:5">
      <c r="B1147" s="52">
        <v>35748</v>
      </c>
      <c r="C1147">
        <f>VLOOKUP($B1147,'Bloomberg Dow Jones Indices'!$G$6:$J$6000,2,FALSE)</f>
        <v>4.2915000000000001</v>
      </c>
      <c r="D1147">
        <f>VLOOKUP(B1147,'Bloomberg Dow Jones Indices'!$I$6:$J$6000,2,0)</f>
        <v>1.6185</v>
      </c>
      <c r="E1147">
        <f>IF(VLOOKUP($B1147,'30 Year Treasuries Daily'!$A$7:$B$10118,2,FALSE)="ND",NA(),VLOOKUP($B1147,'30 Year Treasuries Daily'!$A$7:$B$10118,2,FALSE))</f>
        <v>6.09</v>
      </c>
    </row>
    <row r="1148" spans="2:5">
      <c r="B1148" s="52">
        <v>35751</v>
      </c>
      <c r="C1148">
        <f>VLOOKUP($B1148,'Bloomberg Dow Jones Indices'!$G$6:$J$6000,2,FALSE)</f>
        <v>4.3285999999999998</v>
      </c>
      <c r="D1148">
        <f>VLOOKUP(B1148,'Bloomberg Dow Jones Indices'!$I$6:$J$6000,2,0)</f>
        <v>1.5786</v>
      </c>
      <c r="E1148">
        <f>IF(VLOOKUP($B1148,'30 Year Treasuries Daily'!$A$7:$B$10118,2,FALSE)="ND",NA(),VLOOKUP($B1148,'30 Year Treasuries Daily'!$A$7:$B$10118,2,FALSE))</f>
        <v>6.07</v>
      </c>
    </row>
    <row r="1149" spans="2:5">
      <c r="B1149" s="52">
        <v>35752</v>
      </c>
      <c r="C1149">
        <f>VLOOKUP($B1149,'Bloomberg Dow Jones Indices'!$G$6:$J$6000,2,FALSE)</f>
        <v>4.3634000000000004</v>
      </c>
      <c r="D1149">
        <f>VLOOKUP(B1149,'Bloomberg Dow Jones Indices'!$I$6:$J$6000,2,0)</f>
        <v>1.5969</v>
      </c>
      <c r="E1149">
        <f>IF(VLOOKUP($B1149,'30 Year Treasuries Daily'!$A$7:$B$10118,2,FALSE)="ND",NA(),VLOOKUP($B1149,'30 Year Treasuries Daily'!$A$7:$B$10118,2,FALSE))</f>
        <v>6.07</v>
      </c>
    </row>
    <row r="1150" spans="2:5">
      <c r="B1150" s="52">
        <v>35753</v>
      </c>
      <c r="C1150">
        <f>VLOOKUP($B1150,'Bloomberg Dow Jones Indices'!$G$6:$J$6000,2,FALSE)</f>
        <v>4.3167</v>
      </c>
      <c r="D1150">
        <f>VLOOKUP(B1150,'Bloomberg Dow Jones Indices'!$I$6:$J$6000,2,0)</f>
        <v>1.6196999999999999</v>
      </c>
      <c r="E1150">
        <f>IF(VLOOKUP($B1150,'30 Year Treasuries Daily'!$A$7:$B$10118,2,FALSE)="ND",NA(),VLOOKUP($B1150,'30 Year Treasuries Daily'!$A$7:$B$10118,2,FALSE))</f>
        <v>6.03</v>
      </c>
    </row>
    <row r="1151" spans="2:5">
      <c r="B1151" s="52">
        <v>35754</v>
      </c>
      <c r="C1151">
        <f>VLOOKUP($B1151,'Bloomberg Dow Jones Indices'!$G$6:$J$6000,2,FALSE)</f>
        <v>4.2441000000000004</v>
      </c>
      <c r="D1151">
        <f>VLOOKUP(B1151,'Bloomberg Dow Jones Indices'!$I$6:$J$6000,2,0)</f>
        <v>1.5628</v>
      </c>
      <c r="E1151">
        <f>IF(VLOOKUP($B1151,'30 Year Treasuries Daily'!$A$7:$B$10118,2,FALSE)="ND",NA(),VLOOKUP($B1151,'30 Year Treasuries Daily'!$A$7:$B$10118,2,FALSE))</f>
        <v>6.05</v>
      </c>
    </row>
    <row r="1152" spans="2:5">
      <c r="B1152" s="52">
        <v>35755</v>
      </c>
      <c r="C1152">
        <f>VLOOKUP($B1152,'Bloomberg Dow Jones Indices'!$G$6:$J$6000,2,FALSE)</f>
        <v>4.2237</v>
      </c>
      <c r="D1152">
        <f>VLOOKUP(B1152,'Bloomberg Dow Jones Indices'!$I$6:$J$6000,2,0)</f>
        <v>1.552</v>
      </c>
      <c r="E1152">
        <f>IF(VLOOKUP($B1152,'30 Year Treasuries Daily'!$A$7:$B$10118,2,FALSE)="ND",NA(),VLOOKUP($B1152,'30 Year Treasuries Daily'!$A$7:$B$10118,2,FALSE))</f>
        <v>6.04</v>
      </c>
    </row>
    <row r="1153" spans="2:5">
      <c r="B1153" s="52">
        <v>35758</v>
      </c>
      <c r="C1153">
        <f>VLOOKUP($B1153,'Bloomberg Dow Jones Indices'!$G$6:$J$6000,2,FALSE)</f>
        <v>4.2435999999999998</v>
      </c>
      <c r="D1153">
        <f>VLOOKUP(B1153,'Bloomberg Dow Jones Indices'!$I$6:$J$6000,2,0)</f>
        <v>1.5746</v>
      </c>
      <c r="E1153">
        <f>IF(VLOOKUP($B1153,'30 Year Treasuries Daily'!$A$7:$B$10118,2,FALSE)="ND",NA(),VLOOKUP($B1153,'30 Year Treasuries Daily'!$A$7:$B$10118,2,FALSE))</f>
        <v>6.08</v>
      </c>
    </row>
    <row r="1154" spans="2:5">
      <c r="B1154" s="52">
        <v>35759</v>
      </c>
      <c r="C1154">
        <f>VLOOKUP($B1154,'Bloomberg Dow Jones Indices'!$G$6:$J$6000,2,FALSE)</f>
        <v>4.2805</v>
      </c>
      <c r="D1154">
        <f>VLOOKUP(B1154,'Bloomberg Dow Jones Indices'!$I$6:$J$6000,2,0)</f>
        <v>1.5664</v>
      </c>
      <c r="E1154">
        <f>IF(VLOOKUP($B1154,'30 Year Treasuries Daily'!$A$7:$B$10118,2,FALSE)="ND",NA(),VLOOKUP($B1154,'30 Year Treasuries Daily'!$A$7:$B$10118,2,FALSE))</f>
        <v>6.06</v>
      </c>
    </row>
    <row r="1155" spans="2:5">
      <c r="B1155" s="52">
        <v>35760</v>
      </c>
      <c r="C1155">
        <f>VLOOKUP($B1155,'Bloomberg Dow Jones Indices'!$G$6:$J$6000,2,FALSE)</f>
        <v>4.1353</v>
      </c>
      <c r="D1155">
        <f>VLOOKUP(B1155,'Bloomberg Dow Jones Indices'!$I$6:$J$6000,2,0)</f>
        <v>1.6008</v>
      </c>
      <c r="E1155">
        <f>IF(VLOOKUP($B1155,'30 Year Treasuries Daily'!$A$7:$B$10118,2,FALSE)="ND",NA(),VLOOKUP($B1155,'30 Year Treasuries Daily'!$A$7:$B$10118,2,FALSE))</f>
        <v>6.06</v>
      </c>
    </row>
    <row r="1156" spans="2:5">
      <c r="B1156" s="52">
        <v>35762</v>
      </c>
      <c r="C1156">
        <f>VLOOKUP($B1156,'Bloomberg Dow Jones Indices'!$G$6:$J$6000,2,FALSE)</f>
        <v>4.1340000000000003</v>
      </c>
      <c r="D1156">
        <f>VLOOKUP(B1156,'Bloomberg Dow Jones Indices'!$I$6:$J$6000,2,0)</f>
        <v>1.5672000000000001</v>
      </c>
      <c r="E1156">
        <f>IF(VLOOKUP($B1156,'30 Year Treasuries Daily'!$A$7:$B$10118,2,FALSE)="ND",NA(),VLOOKUP($B1156,'30 Year Treasuries Daily'!$A$7:$B$10118,2,FALSE))</f>
        <v>6.04</v>
      </c>
    </row>
    <row r="1157" spans="2:5">
      <c r="B1157" s="52">
        <v>35765</v>
      </c>
      <c r="C1157">
        <f>VLOOKUP($B1157,'Bloomberg Dow Jones Indices'!$G$6:$J$6000,2,FALSE)</f>
        <v>4.0941000000000001</v>
      </c>
      <c r="D1157">
        <f>VLOOKUP(B1157,'Bloomberg Dow Jones Indices'!$I$6:$J$6000,2,0)</f>
        <v>1.5301</v>
      </c>
      <c r="E1157">
        <f>IF(VLOOKUP($B1157,'30 Year Treasuries Daily'!$A$7:$B$10118,2,FALSE)="ND",NA(),VLOOKUP($B1157,'30 Year Treasuries Daily'!$A$7:$B$10118,2,FALSE))</f>
        <v>6.04</v>
      </c>
    </row>
    <row r="1158" spans="2:5">
      <c r="B1158" s="52">
        <v>35766</v>
      </c>
      <c r="C1158">
        <f>VLOOKUP($B1158,'Bloomberg Dow Jones Indices'!$G$6:$J$6000,2,FALSE)</f>
        <v>4.1208</v>
      </c>
      <c r="D1158">
        <f>VLOOKUP(B1158,'Bloomberg Dow Jones Indices'!$I$6:$J$6000,2,0)</f>
        <v>1.53</v>
      </c>
      <c r="E1158">
        <f>IF(VLOOKUP($B1158,'30 Year Treasuries Daily'!$A$7:$B$10118,2,FALSE)="ND",NA(),VLOOKUP($B1158,'30 Year Treasuries Daily'!$A$7:$B$10118,2,FALSE))</f>
        <v>6.03</v>
      </c>
    </row>
    <row r="1159" spans="2:5">
      <c r="B1159" s="52">
        <v>35767</v>
      </c>
      <c r="C1159">
        <f>VLOOKUP($B1159,'Bloomberg Dow Jones Indices'!$G$6:$J$6000,2,FALSE)</f>
        <v>4.1707000000000001</v>
      </c>
      <c r="D1159">
        <f>VLOOKUP(B1159,'Bloomberg Dow Jones Indices'!$I$6:$J$6000,2,0)</f>
        <v>1.5406</v>
      </c>
      <c r="E1159">
        <f>IF(VLOOKUP($B1159,'30 Year Treasuries Daily'!$A$7:$B$10118,2,FALSE)="ND",NA(),VLOOKUP($B1159,'30 Year Treasuries Daily'!$A$7:$B$10118,2,FALSE))</f>
        <v>6.02</v>
      </c>
    </row>
    <row r="1160" spans="2:5">
      <c r="B1160" s="52">
        <v>35768</v>
      </c>
      <c r="C1160">
        <f>VLOOKUP($B1160,'Bloomberg Dow Jones Indices'!$G$6:$J$6000,2,FALSE)</f>
        <v>4.2062999999999997</v>
      </c>
      <c r="D1160">
        <f>VLOOKUP(B1160,'Bloomberg Dow Jones Indices'!$I$6:$J$6000,2,0)</f>
        <v>1.5371000000000001</v>
      </c>
      <c r="E1160">
        <f>IF(VLOOKUP($B1160,'30 Year Treasuries Daily'!$A$7:$B$10118,2,FALSE)="ND",NA(),VLOOKUP($B1160,'30 Year Treasuries Daily'!$A$7:$B$10118,2,FALSE))</f>
        <v>6.04</v>
      </c>
    </row>
    <row r="1161" spans="2:5">
      <c r="B1161" s="52">
        <v>35769</v>
      </c>
      <c r="C1161">
        <f>VLOOKUP($B1161,'Bloomberg Dow Jones Indices'!$G$6:$J$6000,2,FALSE)</f>
        <v>4.1961000000000004</v>
      </c>
      <c r="D1161">
        <f>VLOOKUP(B1161,'Bloomberg Dow Jones Indices'!$I$6:$J$6000,2,0)</f>
        <v>1.5063</v>
      </c>
      <c r="E1161">
        <f>IF(VLOOKUP($B1161,'30 Year Treasuries Daily'!$A$7:$B$10118,2,FALSE)="ND",NA(),VLOOKUP($B1161,'30 Year Treasuries Daily'!$A$7:$B$10118,2,FALSE))</f>
        <v>6.09</v>
      </c>
    </row>
    <row r="1162" spans="2:5">
      <c r="B1162" s="52">
        <v>35772</v>
      </c>
      <c r="C1162">
        <f>VLOOKUP($B1162,'Bloomberg Dow Jones Indices'!$G$6:$J$6000,2,FALSE)</f>
        <v>4.1947999999999999</v>
      </c>
      <c r="D1162">
        <f>VLOOKUP(B1162,'Bloomberg Dow Jones Indices'!$I$6:$J$6000,2,0)</f>
        <v>1.5133999999999999</v>
      </c>
      <c r="E1162">
        <f>IF(VLOOKUP($B1162,'30 Year Treasuries Daily'!$A$7:$B$10118,2,FALSE)="ND",NA(),VLOOKUP($B1162,'30 Year Treasuries Daily'!$A$7:$B$10118,2,FALSE))</f>
        <v>6.14</v>
      </c>
    </row>
    <row r="1163" spans="2:5">
      <c r="B1163" s="52">
        <v>35773</v>
      </c>
      <c r="C1163">
        <f>VLOOKUP($B1163,'Bloomberg Dow Jones Indices'!$G$6:$J$6000,2,FALSE)</f>
        <v>4.1810999999999998</v>
      </c>
      <c r="D1163">
        <f>VLOOKUP(B1163,'Bloomberg Dow Jones Indices'!$I$6:$J$6000,2,0)</f>
        <v>1.5249000000000001</v>
      </c>
      <c r="E1163">
        <f>IF(VLOOKUP($B1163,'30 Year Treasuries Daily'!$A$7:$B$10118,2,FALSE)="ND",NA(),VLOOKUP($B1163,'30 Year Treasuries Daily'!$A$7:$B$10118,2,FALSE))</f>
        <v>6.14</v>
      </c>
    </row>
    <row r="1164" spans="2:5">
      <c r="B1164" s="52">
        <v>35774</v>
      </c>
      <c r="C1164">
        <f>VLOOKUP($B1164,'Bloomberg Dow Jones Indices'!$G$6:$J$6000,2,FALSE)</f>
        <v>4.1715</v>
      </c>
      <c r="D1164">
        <f>VLOOKUP(B1164,'Bloomberg Dow Jones Indices'!$I$6:$J$6000,2,0)</f>
        <v>1.5384</v>
      </c>
      <c r="E1164">
        <f>IF(VLOOKUP($B1164,'30 Year Treasuries Daily'!$A$7:$B$10118,2,FALSE)="ND",NA(),VLOOKUP($B1164,'30 Year Treasuries Daily'!$A$7:$B$10118,2,FALSE))</f>
        <v>6.1</v>
      </c>
    </row>
    <row r="1165" spans="2:5">
      <c r="B1165" s="52">
        <v>35775</v>
      </c>
      <c r="C1165">
        <f>VLOOKUP($B1165,'Bloomberg Dow Jones Indices'!$G$6:$J$6000,2,FALSE)</f>
        <v>4.2565999999999997</v>
      </c>
      <c r="D1165">
        <f>VLOOKUP(B1165,'Bloomberg Dow Jones Indices'!$I$6:$J$6000,2,0)</f>
        <v>1.5874999999999999</v>
      </c>
      <c r="E1165">
        <f>IF(VLOOKUP($B1165,'30 Year Treasuries Daily'!$A$7:$B$10118,2,FALSE)="ND",NA(),VLOOKUP($B1165,'30 Year Treasuries Daily'!$A$7:$B$10118,2,FALSE))</f>
        <v>6.02</v>
      </c>
    </row>
    <row r="1166" spans="2:5">
      <c r="B1166" s="52">
        <v>35776</v>
      </c>
      <c r="C1166">
        <f>VLOOKUP($B1166,'Bloomberg Dow Jones Indices'!$G$6:$J$6000,2,FALSE)</f>
        <v>4.1543999999999999</v>
      </c>
      <c r="D1166">
        <f>VLOOKUP(B1166,'Bloomberg Dow Jones Indices'!$I$6:$J$6000,2,0)</f>
        <v>1.5643</v>
      </c>
      <c r="E1166">
        <f>IF(VLOOKUP($B1166,'30 Year Treasuries Daily'!$A$7:$B$10118,2,FALSE)="ND",NA(),VLOOKUP($B1166,'30 Year Treasuries Daily'!$A$7:$B$10118,2,FALSE))</f>
        <v>5.94</v>
      </c>
    </row>
    <row r="1167" spans="2:5">
      <c r="B1167" s="52">
        <v>35779</v>
      </c>
      <c r="C1167">
        <f>VLOOKUP($B1167,'Bloomberg Dow Jones Indices'!$G$6:$J$6000,2,FALSE)</f>
        <v>4.1172000000000004</v>
      </c>
      <c r="D1167">
        <f>VLOOKUP(B1167,'Bloomberg Dow Jones Indices'!$I$6:$J$6000,2,0)</f>
        <v>1.5476999999999999</v>
      </c>
      <c r="E1167">
        <f>IF(VLOOKUP($B1167,'30 Year Treasuries Daily'!$A$7:$B$10118,2,FALSE)="ND",NA(),VLOOKUP($B1167,'30 Year Treasuries Daily'!$A$7:$B$10118,2,FALSE))</f>
        <v>5.97</v>
      </c>
    </row>
    <row r="1168" spans="2:5">
      <c r="B1168" s="52">
        <v>35780</v>
      </c>
      <c r="C1168">
        <f>VLOOKUP($B1168,'Bloomberg Dow Jones Indices'!$G$6:$J$6000,2,FALSE)</f>
        <v>4.1143000000000001</v>
      </c>
      <c r="D1168">
        <f>VLOOKUP(B1168,'Bloomberg Dow Jones Indices'!$I$6:$J$6000,2,0)</f>
        <v>1.5373000000000001</v>
      </c>
      <c r="E1168">
        <f>IF(VLOOKUP($B1168,'30 Year Treasuries Daily'!$A$7:$B$10118,2,FALSE)="ND",NA(),VLOOKUP($B1168,'30 Year Treasuries Daily'!$A$7:$B$10118,2,FALSE))</f>
        <v>5.96</v>
      </c>
    </row>
    <row r="1169" spans="2:5">
      <c r="B1169" s="52">
        <v>35781</v>
      </c>
      <c r="C1169">
        <f>VLOOKUP($B1169,'Bloomberg Dow Jones Indices'!$G$6:$J$6000,2,FALSE)</f>
        <v>4.0857999999999999</v>
      </c>
      <c r="D1169">
        <f>VLOOKUP(B1169,'Bloomberg Dow Jones Indices'!$I$6:$J$6000,2,0)</f>
        <v>1.5430000000000001</v>
      </c>
      <c r="E1169">
        <f>IF(VLOOKUP($B1169,'30 Year Treasuries Daily'!$A$7:$B$10118,2,FALSE)="ND",NA(),VLOOKUP($B1169,'30 Year Treasuries Daily'!$A$7:$B$10118,2,FALSE))</f>
        <v>5.99</v>
      </c>
    </row>
    <row r="1170" spans="2:5">
      <c r="B1170" s="52">
        <v>35782</v>
      </c>
      <c r="C1170">
        <f>VLOOKUP($B1170,'Bloomberg Dow Jones Indices'!$G$6:$J$6000,2,FALSE)</f>
        <v>4.0964</v>
      </c>
      <c r="D1170">
        <f>VLOOKUP(B1170,'Bloomberg Dow Jones Indices'!$I$6:$J$6000,2,0)</f>
        <v>1.6249</v>
      </c>
      <c r="E1170">
        <f>IF(VLOOKUP($B1170,'30 Year Treasuries Daily'!$A$7:$B$10118,2,FALSE)="ND",NA(),VLOOKUP($B1170,'30 Year Treasuries Daily'!$A$7:$B$10118,2,FALSE))</f>
        <v>5.94</v>
      </c>
    </row>
    <row r="1171" spans="2:5">
      <c r="B1171" s="52">
        <v>35783</v>
      </c>
      <c r="C1171">
        <f>VLOOKUP($B1171,'Bloomberg Dow Jones Indices'!$G$6:$J$6000,2,FALSE)</f>
        <v>4.1032000000000002</v>
      </c>
      <c r="D1171">
        <f>VLOOKUP(B1171,'Bloomberg Dow Jones Indices'!$I$6:$J$6000,2,0)</f>
        <v>1.5874999999999999</v>
      </c>
      <c r="E1171">
        <f>IF(VLOOKUP($B1171,'30 Year Treasuries Daily'!$A$7:$B$10118,2,FALSE)="ND",NA(),VLOOKUP($B1171,'30 Year Treasuries Daily'!$A$7:$B$10118,2,FALSE))</f>
        <v>5.92</v>
      </c>
    </row>
    <row r="1172" spans="2:5">
      <c r="B1172" s="52">
        <v>35786</v>
      </c>
      <c r="C1172">
        <f>VLOOKUP($B1172,'Bloomberg Dow Jones Indices'!$G$6:$J$6000,2,FALSE)</f>
        <v>4.0579000000000001</v>
      </c>
      <c r="D1172">
        <f>VLOOKUP(B1172,'Bloomberg Dow Jones Indices'!$I$6:$J$6000,2,0)</f>
        <v>1.5754000000000001</v>
      </c>
      <c r="E1172">
        <f>IF(VLOOKUP($B1172,'30 Year Treasuries Daily'!$A$7:$B$10118,2,FALSE)="ND",NA(),VLOOKUP($B1172,'30 Year Treasuries Daily'!$A$7:$B$10118,2,FALSE))</f>
        <v>5.89</v>
      </c>
    </row>
    <row r="1173" spans="2:5">
      <c r="B1173" s="52">
        <v>35787</v>
      </c>
      <c r="C1173">
        <f>VLOOKUP($B1173,'Bloomberg Dow Jones Indices'!$G$6:$J$6000,2,FALSE)</f>
        <v>4.0469999999999997</v>
      </c>
      <c r="D1173">
        <f>VLOOKUP(B1173,'Bloomberg Dow Jones Indices'!$I$6:$J$6000,2,0)</f>
        <v>1.6015000000000001</v>
      </c>
      <c r="E1173">
        <f>IF(VLOOKUP($B1173,'30 Year Treasuries Daily'!$A$7:$B$10118,2,FALSE)="ND",NA(),VLOOKUP($B1173,'30 Year Treasuries Daily'!$A$7:$B$10118,2,FALSE))</f>
        <v>5.9</v>
      </c>
    </row>
    <row r="1174" spans="2:5">
      <c r="B1174" s="52">
        <v>35788</v>
      </c>
      <c r="C1174">
        <f>VLOOKUP($B1174,'Bloomberg Dow Jones Indices'!$G$6:$J$6000,2,FALSE)</f>
        <v>4.0579000000000001</v>
      </c>
      <c r="D1174">
        <f>VLOOKUP(B1174,'Bloomberg Dow Jones Indices'!$I$6:$J$6000,2,0)</f>
        <v>1.6080999999999999</v>
      </c>
      <c r="E1174">
        <f>IF(VLOOKUP($B1174,'30 Year Treasuries Daily'!$A$7:$B$10118,2,FALSE)="ND",NA(),VLOOKUP($B1174,'30 Year Treasuries Daily'!$A$7:$B$10118,2,FALSE))</f>
        <v>5.91</v>
      </c>
    </row>
    <row r="1175" spans="2:5">
      <c r="B1175" s="52">
        <v>35790</v>
      </c>
      <c r="C1175">
        <f>VLOOKUP($B1175,'Bloomberg Dow Jones Indices'!$G$6:$J$6000,2,FALSE)</f>
        <v>4.0594999999999999</v>
      </c>
      <c r="D1175">
        <f>VLOOKUP(B1175,'Bloomberg Dow Jones Indices'!$I$6:$J$6000,2,0)</f>
        <v>1.6040999999999999</v>
      </c>
      <c r="E1175">
        <f>IF(VLOOKUP($B1175,'30 Year Treasuries Daily'!$A$7:$B$10118,2,FALSE)="ND",NA(),VLOOKUP($B1175,'30 Year Treasuries Daily'!$A$7:$B$10118,2,FALSE))</f>
        <v>5.9</v>
      </c>
    </row>
    <row r="1176" spans="2:5">
      <c r="B1176" s="52">
        <v>35793</v>
      </c>
      <c r="C1176">
        <f>VLOOKUP($B1176,'Bloomberg Dow Jones Indices'!$G$6:$J$6000,2,FALSE)</f>
        <v>4.0232999999999999</v>
      </c>
      <c r="D1176">
        <f>VLOOKUP(B1176,'Bloomberg Dow Jones Indices'!$I$6:$J$6000,2,0)</f>
        <v>1.5817000000000001</v>
      </c>
      <c r="E1176">
        <f>IF(VLOOKUP($B1176,'30 Year Treasuries Daily'!$A$7:$B$10118,2,FALSE)="ND",NA(),VLOOKUP($B1176,'30 Year Treasuries Daily'!$A$7:$B$10118,2,FALSE))</f>
        <v>5.93</v>
      </c>
    </row>
    <row r="1177" spans="2:5">
      <c r="B1177" s="52">
        <v>35794</v>
      </c>
      <c r="C1177">
        <f>VLOOKUP($B1177,'Bloomberg Dow Jones Indices'!$G$6:$J$6000,2,FALSE)</f>
        <v>3.9937</v>
      </c>
      <c r="D1177">
        <f>VLOOKUP(B1177,'Bloomberg Dow Jones Indices'!$I$6:$J$6000,2,0)</f>
        <v>1.5617000000000001</v>
      </c>
      <c r="E1177">
        <f>IF(VLOOKUP($B1177,'30 Year Treasuries Daily'!$A$7:$B$10118,2,FALSE)="ND",NA(),VLOOKUP($B1177,'30 Year Treasuries Daily'!$A$7:$B$10118,2,FALSE))</f>
        <v>5.98</v>
      </c>
    </row>
    <row r="1178" spans="2:5">
      <c r="B1178" s="52">
        <v>35795</v>
      </c>
      <c r="C1178">
        <f>VLOOKUP($B1178,'Bloomberg Dow Jones Indices'!$G$6:$J$6000,2,FALSE)</f>
        <v>3.9782000000000002</v>
      </c>
      <c r="D1178">
        <f>VLOOKUP(B1178,'Bloomberg Dow Jones Indices'!$I$6:$J$6000,2,0)</f>
        <v>1.5585</v>
      </c>
      <c r="E1178">
        <f>IF(VLOOKUP($B1178,'30 Year Treasuries Daily'!$A$7:$B$10118,2,FALSE)="ND",NA(),VLOOKUP($B1178,'30 Year Treasuries Daily'!$A$7:$B$10118,2,FALSE))</f>
        <v>5.93</v>
      </c>
    </row>
    <row r="1179" spans="2:5">
      <c r="B1179" s="52">
        <v>35797</v>
      </c>
      <c r="C1179">
        <f>VLOOKUP($B1179,'Bloomberg Dow Jones Indices'!$G$6:$J$6000,2,FALSE)</f>
        <v>4.0008999999999997</v>
      </c>
      <c r="D1179">
        <f>VLOOKUP(B1179,'Bloomberg Dow Jones Indices'!$I$6:$J$6000,2,0)</f>
        <v>1.5474000000000001</v>
      </c>
      <c r="E1179">
        <f>IF(VLOOKUP($B1179,'30 Year Treasuries Daily'!$A$7:$B$10118,2,FALSE)="ND",NA(),VLOOKUP($B1179,'30 Year Treasuries Daily'!$A$7:$B$10118,2,FALSE))</f>
        <v>5.86</v>
      </c>
    </row>
    <row r="1180" spans="2:5">
      <c r="B1180" s="52">
        <v>35800</v>
      </c>
      <c r="C1180">
        <f>VLOOKUP($B1180,'Bloomberg Dow Jones Indices'!$G$6:$J$6000,2,FALSE)</f>
        <v>4.0437000000000003</v>
      </c>
      <c r="D1180">
        <f>VLOOKUP(B1180,'Bloomberg Dow Jones Indices'!$I$6:$J$6000,2,0)</f>
        <v>1.5447</v>
      </c>
      <c r="E1180">
        <f>IF(VLOOKUP($B1180,'30 Year Treasuries Daily'!$A$7:$B$10118,2,FALSE)="ND",NA(),VLOOKUP($B1180,'30 Year Treasuries Daily'!$A$7:$B$10118,2,FALSE))</f>
        <v>5.74</v>
      </c>
    </row>
    <row r="1181" spans="2:5">
      <c r="B1181" s="52">
        <v>35801</v>
      </c>
      <c r="C1181">
        <f>VLOOKUP($B1181,'Bloomberg Dow Jones Indices'!$G$6:$J$6000,2,FALSE)</f>
        <v>4.0903</v>
      </c>
      <c r="D1181">
        <f>VLOOKUP(B1181,'Bloomberg Dow Jones Indices'!$I$6:$J$6000,2,0)</f>
        <v>1.5589</v>
      </c>
      <c r="E1181">
        <f>IF(VLOOKUP($B1181,'30 Year Treasuries Daily'!$A$7:$B$10118,2,FALSE)="ND",NA(),VLOOKUP($B1181,'30 Year Treasuries Daily'!$A$7:$B$10118,2,FALSE))</f>
        <v>5.73</v>
      </c>
    </row>
    <row r="1182" spans="2:5">
      <c r="B1182" s="52">
        <v>35802</v>
      </c>
      <c r="C1182">
        <f>VLOOKUP($B1182,'Bloomberg Dow Jones Indices'!$G$6:$J$6000,2,FALSE)</f>
        <v>4.1318000000000001</v>
      </c>
      <c r="D1182">
        <f>VLOOKUP(B1182,'Bloomberg Dow Jones Indices'!$I$6:$J$6000,2,0)</f>
        <v>1.5765</v>
      </c>
      <c r="E1182">
        <f>IF(VLOOKUP($B1182,'30 Year Treasuries Daily'!$A$7:$B$10118,2,FALSE)="ND",NA(),VLOOKUP($B1182,'30 Year Treasuries Daily'!$A$7:$B$10118,2,FALSE))</f>
        <v>5.8</v>
      </c>
    </row>
    <row r="1183" spans="2:5">
      <c r="B1183" s="52">
        <v>35803</v>
      </c>
      <c r="C1183">
        <f>VLOOKUP($B1183,'Bloomberg Dow Jones Indices'!$G$6:$J$6000,2,FALSE)</f>
        <v>4.0978000000000003</v>
      </c>
      <c r="D1183">
        <f>VLOOKUP(B1183,'Bloomberg Dow Jones Indices'!$I$6:$J$6000,2,0)</f>
        <v>1.5806</v>
      </c>
      <c r="E1183">
        <f>IF(VLOOKUP($B1183,'30 Year Treasuries Daily'!$A$7:$B$10118,2,FALSE)="ND",NA(),VLOOKUP($B1183,'30 Year Treasuries Daily'!$A$7:$B$10118,2,FALSE))</f>
        <v>5.75</v>
      </c>
    </row>
    <row r="1184" spans="2:5">
      <c r="B1184" s="52">
        <v>35804</v>
      </c>
      <c r="C1184">
        <f>VLOOKUP($B1184,'Bloomberg Dow Jones Indices'!$G$6:$J$6000,2,FALSE)</f>
        <v>4.1359000000000004</v>
      </c>
      <c r="D1184">
        <f>VLOOKUP(B1184,'Bloomberg Dow Jones Indices'!$I$6:$J$6000,2,0)</f>
        <v>1.6269</v>
      </c>
      <c r="E1184">
        <f>IF(VLOOKUP($B1184,'30 Year Treasuries Daily'!$A$7:$B$10118,2,FALSE)="ND",NA(),VLOOKUP($B1184,'30 Year Treasuries Daily'!$A$7:$B$10118,2,FALSE))</f>
        <v>5.71</v>
      </c>
    </row>
    <row r="1185" spans="2:5">
      <c r="B1185" s="52">
        <v>35807</v>
      </c>
      <c r="C1185">
        <f>VLOOKUP($B1185,'Bloomberg Dow Jones Indices'!$G$6:$J$6000,2,FALSE)</f>
        <v>4.0890000000000004</v>
      </c>
      <c r="D1185">
        <f>VLOOKUP(B1185,'Bloomberg Dow Jones Indices'!$I$6:$J$6000,2,0)</f>
        <v>1.6127</v>
      </c>
      <c r="E1185">
        <f>IF(VLOOKUP($B1185,'30 Year Treasuries Daily'!$A$7:$B$10118,2,FALSE)="ND",NA(),VLOOKUP($B1185,'30 Year Treasuries Daily'!$A$7:$B$10118,2,FALSE))</f>
        <v>5.7</v>
      </c>
    </row>
    <row r="1186" spans="2:5">
      <c r="B1186" s="52">
        <v>35808</v>
      </c>
      <c r="C1186">
        <f>VLOOKUP($B1186,'Bloomberg Dow Jones Indices'!$G$6:$J$6000,2,FALSE)</f>
        <v>4.0833000000000004</v>
      </c>
      <c r="D1186">
        <f>VLOOKUP(B1186,'Bloomberg Dow Jones Indices'!$I$6:$J$6000,2,0)</f>
        <v>1.595</v>
      </c>
      <c r="E1186">
        <f>IF(VLOOKUP($B1186,'30 Year Treasuries Daily'!$A$7:$B$10118,2,FALSE)="ND",NA(),VLOOKUP($B1186,'30 Year Treasuries Daily'!$A$7:$B$10118,2,FALSE))</f>
        <v>5.71</v>
      </c>
    </row>
    <row r="1187" spans="2:5">
      <c r="B1187" s="52">
        <v>35809</v>
      </c>
      <c r="C1187">
        <f>VLOOKUP($B1187,'Bloomberg Dow Jones Indices'!$G$6:$J$6000,2,FALSE)</f>
        <v>4.0800999999999998</v>
      </c>
      <c r="D1187">
        <f>VLOOKUP(B1187,'Bloomberg Dow Jones Indices'!$I$6:$J$6000,2,0)</f>
        <v>1.5843</v>
      </c>
      <c r="E1187">
        <f>IF(VLOOKUP($B1187,'30 Year Treasuries Daily'!$A$7:$B$10118,2,FALSE)="ND",NA(),VLOOKUP($B1187,'30 Year Treasuries Daily'!$A$7:$B$10118,2,FALSE))</f>
        <v>5.74</v>
      </c>
    </row>
    <row r="1188" spans="2:5">
      <c r="B1188" s="52">
        <v>35810</v>
      </c>
      <c r="C1188">
        <f>VLOOKUP($B1188,'Bloomberg Dow Jones Indices'!$G$6:$J$6000,2,FALSE)</f>
        <v>4.1075999999999997</v>
      </c>
      <c r="D1188">
        <f>VLOOKUP(B1188,'Bloomberg Dow Jones Indices'!$I$6:$J$6000,2,0)</f>
        <v>1.6114999999999999</v>
      </c>
      <c r="E1188">
        <f>IF(VLOOKUP($B1188,'30 Year Treasuries Daily'!$A$7:$B$10118,2,FALSE)="ND",NA(),VLOOKUP($B1188,'30 Year Treasuries Daily'!$A$7:$B$10118,2,FALSE))</f>
        <v>5.74</v>
      </c>
    </row>
    <row r="1189" spans="2:5">
      <c r="B1189" s="52">
        <v>35811</v>
      </c>
      <c r="C1189">
        <f>VLOOKUP($B1189,'Bloomberg Dow Jones Indices'!$G$6:$J$6000,2,FALSE)</f>
        <v>4.1059000000000001</v>
      </c>
      <c r="D1189">
        <f>VLOOKUP(B1189,'Bloomberg Dow Jones Indices'!$I$6:$J$6000,2,0)</f>
        <v>1.5922000000000001</v>
      </c>
      <c r="E1189">
        <f>IF(VLOOKUP($B1189,'30 Year Treasuries Daily'!$A$7:$B$10118,2,FALSE)="ND",NA(),VLOOKUP($B1189,'30 Year Treasuries Daily'!$A$7:$B$10118,2,FALSE))</f>
        <v>5.81</v>
      </c>
    </row>
    <row r="1190" spans="2:5">
      <c r="B1190" s="52">
        <v>35815</v>
      </c>
      <c r="C1190">
        <f>VLOOKUP($B1190,'Bloomberg Dow Jones Indices'!$G$6:$J$6000,2,FALSE)</f>
        <v>4.0841000000000003</v>
      </c>
      <c r="D1190">
        <f>VLOOKUP(B1190,'Bloomberg Dow Jones Indices'!$I$6:$J$6000,2,0)</f>
        <v>1.5680000000000001</v>
      </c>
      <c r="E1190">
        <f>IF(VLOOKUP($B1190,'30 Year Treasuries Daily'!$A$7:$B$10118,2,FALSE)="ND",NA(),VLOOKUP($B1190,'30 Year Treasuries Daily'!$A$7:$B$10118,2,FALSE))</f>
        <v>5.83</v>
      </c>
    </row>
    <row r="1191" spans="2:5">
      <c r="B1191" s="52">
        <v>35816</v>
      </c>
      <c r="C1191">
        <f>VLOOKUP($B1191,'Bloomberg Dow Jones Indices'!$G$6:$J$6000,2,FALSE)</f>
        <v>4.0697000000000001</v>
      </c>
      <c r="D1191">
        <f>VLOOKUP(B1191,'Bloomberg Dow Jones Indices'!$I$6:$J$6000,2,0)</f>
        <v>1.5918999999999999</v>
      </c>
      <c r="E1191">
        <f>IF(VLOOKUP($B1191,'30 Year Treasuries Daily'!$A$7:$B$10118,2,FALSE)="ND",NA(),VLOOKUP($B1191,'30 Year Treasuries Daily'!$A$7:$B$10118,2,FALSE))</f>
        <v>5.81</v>
      </c>
    </row>
    <row r="1192" spans="2:5">
      <c r="B1192" s="52">
        <v>35817</v>
      </c>
      <c r="C1192">
        <f>VLOOKUP($B1192,'Bloomberg Dow Jones Indices'!$G$6:$J$6000,2,FALSE)</f>
        <v>4.0609000000000002</v>
      </c>
      <c r="D1192">
        <f>VLOOKUP(B1192,'Bloomberg Dow Jones Indices'!$I$6:$J$6000,2,0)</f>
        <v>1.5977999999999999</v>
      </c>
      <c r="E1192">
        <f>IF(VLOOKUP($B1192,'30 Year Treasuries Daily'!$A$7:$B$10118,2,FALSE)="ND",NA(),VLOOKUP($B1192,'30 Year Treasuries Daily'!$A$7:$B$10118,2,FALSE))</f>
        <v>5.85</v>
      </c>
    </row>
    <row r="1193" spans="2:5">
      <c r="B1193" s="52">
        <v>35818</v>
      </c>
      <c r="C1193">
        <f>VLOOKUP($B1193,'Bloomberg Dow Jones Indices'!$G$6:$J$6000,2,FALSE)</f>
        <v>4.085</v>
      </c>
      <c r="D1193">
        <f>VLOOKUP(B1193,'Bloomberg Dow Jones Indices'!$I$6:$J$6000,2,0)</f>
        <v>1.6040000000000001</v>
      </c>
      <c r="E1193">
        <f>IF(VLOOKUP($B1193,'30 Year Treasuries Daily'!$A$7:$B$10118,2,FALSE)="ND",NA(),VLOOKUP($B1193,'30 Year Treasuries Daily'!$A$7:$B$10118,2,FALSE))</f>
        <v>5.98</v>
      </c>
    </row>
    <row r="1194" spans="2:5">
      <c r="B1194" s="52">
        <v>35821</v>
      </c>
      <c r="C1194">
        <f>VLOOKUP($B1194,'Bloomberg Dow Jones Indices'!$G$6:$J$6000,2,FALSE)</f>
        <v>4.0846</v>
      </c>
      <c r="D1194">
        <f>VLOOKUP(B1194,'Bloomberg Dow Jones Indices'!$I$6:$J$6000,2,0)</f>
        <v>1.6015000000000001</v>
      </c>
      <c r="E1194">
        <f>IF(VLOOKUP($B1194,'30 Year Treasuries Daily'!$A$7:$B$10118,2,FALSE)="ND",NA(),VLOOKUP($B1194,'30 Year Treasuries Daily'!$A$7:$B$10118,2,FALSE))</f>
        <v>5.9</v>
      </c>
    </row>
    <row r="1195" spans="2:5">
      <c r="B1195" s="52">
        <v>35822</v>
      </c>
      <c r="C1195">
        <f>VLOOKUP($B1195,'Bloomberg Dow Jones Indices'!$G$6:$J$6000,2,FALSE)</f>
        <v>4.1048999999999998</v>
      </c>
      <c r="D1195">
        <f>VLOOKUP(B1195,'Bloomberg Dow Jones Indices'!$I$6:$J$6000,2,0)</f>
        <v>1.5806</v>
      </c>
      <c r="E1195">
        <f>IF(VLOOKUP($B1195,'30 Year Treasuries Daily'!$A$7:$B$10118,2,FALSE)="ND",NA(),VLOOKUP($B1195,'30 Year Treasuries Daily'!$A$7:$B$10118,2,FALSE))</f>
        <v>5.95</v>
      </c>
    </row>
    <row r="1196" spans="2:5">
      <c r="B1196" s="52">
        <v>35823</v>
      </c>
      <c r="C1196">
        <f>VLOOKUP($B1196,'Bloomberg Dow Jones Indices'!$G$6:$J$6000,2,FALSE)</f>
        <v>4.1692</v>
      </c>
      <c r="D1196">
        <f>VLOOKUP(B1196,'Bloomberg Dow Jones Indices'!$I$6:$J$6000,2,0)</f>
        <v>1.5609999999999999</v>
      </c>
      <c r="E1196">
        <f>IF(VLOOKUP($B1196,'30 Year Treasuries Daily'!$A$7:$B$10118,2,FALSE)="ND",NA(),VLOOKUP($B1196,'30 Year Treasuries Daily'!$A$7:$B$10118,2,FALSE))</f>
        <v>5.94</v>
      </c>
    </row>
    <row r="1197" spans="2:5">
      <c r="B1197" s="52">
        <v>35824</v>
      </c>
      <c r="C1197">
        <f>VLOOKUP($B1197,'Bloomberg Dow Jones Indices'!$G$6:$J$6000,2,FALSE)</f>
        <v>4.1933999999999996</v>
      </c>
      <c r="D1197">
        <f>VLOOKUP(B1197,'Bloomberg Dow Jones Indices'!$I$6:$J$6000,2,0)</f>
        <v>1.5493000000000001</v>
      </c>
      <c r="E1197">
        <f>IF(VLOOKUP($B1197,'30 Year Treasuries Daily'!$A$7:$B$10118,2,FALSE)="ND",NA(),VLOOKUP($B1197,'30 Year Treasuries Daily'!$A$7:$B$10118,2,FALSE))</f>
        <v>5.85</v>
      </c>
    </row>
    <row r="1198" spans="2:5">
      <c r="B1198" s="52">
        <v>35825</v>
      </c>
      <c r="C1198">
        <f>VLOOKUP($B1198,'Bloomberg Dow Jones Indices'!$G$6:$J$6000,2,FALSE)</f>
        <v>4.1315</v>
      </c>
      <c r="D1198">
        <f>VLOOKUP(B1198,'Bloomberg Dow Jones Indices'!$I$6:$J$6000,2,0)</f>
        <v>1.5592000000000001</v>
      </c>
      <c r="E1198">
        <f>IF(VLOOKUP($B1198,'30 Year Treasuries Daily'!$A$7:$B$10118,2,FALSE)="ND",NA(),VLOOKUP($B1198,'30 Year Treasuries Daily'!$A$7:$B$10118,2,FALSE))</f>
        <v>5.82</v>
      </c>
    </row>
    <row r="1199" spans="2:5">
      <c r="B1199" s="52">
        <v>35828</v>
      </c>
      <c r="C1199">
        <f>VLOOKUP($B1199,'Bloomberg Dow Jones Indices'!$G$6:$J$6000,2,FALSE)</f>
        <v>4.1149000000000004</v>
      </c>
      <c r="D1199">
        <f>VLOOKUP(B1199,'Bloomberg Dow Jones Indices'!$I$6:$J$6000,2,0)</f>
        <v>1.5205</v>
      </c>
      <c r="E1199">
        <f>IF(VLOOKUP($B1199,'30 Year Treasuries Daily'!$A$7:$B$10118,2,FALSE)="ND",NA(),VLOOKUP($B1199,'30 Year Treasuries Daily'!$A$7:$B$10118,2,FALSE))</f>
        <v>5.87</v>
      </c>
    </row>
    <row r="1200" spans="2:5">
      <c r="B1200" s="52">
        <v>35829</v>
      </c>
      <c r="C1200">
        <f>VLOOKUP($B1200,'Bloomberg Dow Jones Indices'!$G$6:$J$6000,2,FALSE)</f>
        <v>4.1139999999999999</v>
      </c>
      <c r="D1200">
        <f>VLOOKUP(B1200,'Bloomberg Dow Jones Indices'!$I$6:$J$6000,2,0)</f>
        <v>1.5106999999999999</v>
      </c>
      <c r="E1200">
        <f>IF(VLOOKUP($B1200,'30 Year Treasuries Daily'!$A$7:$B$10118,2,FALSE)="ND",NA(),VLOOKUP($B1200,'30 Year Treasuries Daily'!$A$7:$B$10118,2,FALSE))</f>
        <v>5.86</v>
      </c>
    </row>
    <row r="1201" spans="2:5">
      <c r="B1201" s="52">
        <v>35830</v>
      </c>
      <c r="C1201">
        <f>VLOOKUP($B1201,'Bloomberg Dow Jones Indices'!$G$6:$J$6000,2,FALSE)</f>
        <v>4.2210000000000001</v>
      </c>
      <c r="D1201">
        <f>VLOOKUP(B1201,'Bloomberg Dow Jones Indices'!$I$6:$J$6000,2,0)</f>
        <v>1.4916</v>
      </c>
      <c r="E1201">
        <f>IF(VLOOKUP($B1201,'30 Year Treasuries Daily'!$A$7:$B$10118,2,FALSE)="ND",NA(),VLOOKUP($B1201,'30 Year Treasuries Daily'!$A$7:$B$10118,2,FALSE))</f>
        <v>5.87</v>
      </c>
    </row>
    <row r="1202" spans="2:5">
      <c r="B1202" s="52">
        <v>35831</v>
      </c>
      <c r="C1202">
        <f>VLOOKUP($B1202,'Bloomberg Dow Jones Indices'!$G$6:$J$6000,2,FALSE)</f>
        <v>4.2089999999999996</v>
      </c>
      <c r="D1202">
        <f>VLOOKUP(B1202,'Bloomberg Dow Jones Indices'!$I$6:$J$6000,2,0)</f>
        <v>1.4943</v>
      </c>
      <c r="E1202">
        <f>IF(VLOOKUP($B1202,'30 Year Treasuries Daily'!$A$7:$B$10118,2,FALSE)="ND",NA(),VLOOKUP($B1202,'30 Year Treasuries Daily'!$A$7:$B$10118,2,FALSE))</f>
        <v>5.92</v>
      </c>
    </row>
    <row r="1203" spans="2:5">
      <c r="B1203" s="52">
        <v>35832</v>
      </c>
      <c r="C1203">
        <f>VLOOKUP($B1203,'Bloomberg Dow Jones Indices'!$G$6:$J$6000,2,FALSE)</f>
        <v>4.1727999999999996</v>
      </c>
      <c r="D1203">
        <f>VLOOKUP(B1203,'Bloomberg Dow Jones Indices'!$I$6:$J$6000,2,0)</f>
        <v>1.4823</v>
      </c>
      <c r="E1203">
        <f>IF(VLOOKUP($B1203,'30 Year Treasuries Daily'!$A$7:$B$10118,2,FALSE)="ND",NA(),VLOOKUP($B1203,'30 Year Treasuries Daily'!$A$7:$B$10118,2,FALSE))</f>
        <v>5.92</v>
      </c>
    </row>
    <row r="1204" spans="2:5">
      <c r="B1204" s="52">
        <v>35835</v>
      </c>
      <c r="C1204">
        <f>VLOOKUP($B1204,'Bloomberg Dow Jones Indices'!$G$6:$J$6000,2,FALSE)</f>
        <v>4.1692</v>
      </c>
      <c r="D1204">
        <f>VLOOKUP(B1204,'Bloomberg Dow Jones Indices'!$I$6:$J$6000,2,0)</f>
        <v>1.4839</v>
      </c>
      <c r="E1204">
        <f>IF(VLOOKUP($B1204,'30 Year Treasuries Daily'!$A$7:$B$10118,2,FALSE)="ND",NA(),VLOOKUP($B1204,'30 Year Treasuries Daily'!$A$7:$B$10118,2,FALSE))</f>
        <v>5.94</v>
      </c>
    </row>
    <row r="1205" spans="2:5">
      <c r="B1205" s="52">
        <v>35836</v>
      </c>
      <c r="C1205">
        <f>VLOOKUP($B1205,'Bloomberg Dow Jones Indices'!$G$6:$J$6000,2,FALSE)</f>
        <v>4.1387999999999998</v>
      </c>
      <c r="D1205">
        <f>VLOOKUP(B1205,'Bloomberg Dow Jones Indices'!$I$6:$J$6000,2,0)</f>
        <v>1.4633</v>
      </c>
      <c r="E1205">
        <f>IF(VLOOKUP($B1205,'30 Year Treasuries Daily'!$A$7:$B$10118,2,FALSE)="ND",NA(),VLOOKUP($B1205,'30 Year Treasuries Daily'!$A$7:$B$10118,2,FALSE))</f>
        <v>5.93</v>
      </c>
    </row>
    <row r="1206" spans="2:5">
      <c r="B1206" s="52">
        <v>35837</v>
      </c>
      <c r="C1206">
        <f>VLOOKUP($B1206,'Bloomberg Dow Jones Indices'!$G$6:$J$6000,2,FALSE)</f>
        <v>4.2950999999999997</v>
      </c>
      <c r="D1206">
        <f>VLOOKUP(B1206,'Bloomberg Dow Jones Indices'!$I$6:$J$6000,2,0)</f>
        <v>1.4872000000000001</v>
      </c>
      <c r="E1206">
        <f>IF(VLOOKUP($B1206,'30 Year Treasuries Daily'!$A$7:$B$10118,2,FALSE)="ND",NA(),VLOOKUP($B1206,'30 Year Treasuries Daily'!$A$7:$B$10118,2,FALSE))</f>
        <v>5.86</v>
      </c>
    </row>
    <row r="1207" spans="2:5">
      <c r="B1207" s="52">
        <v>35838</v>
      </c>
      <c r="C1207">
        <f>VLOOKUP($B1207,'Bloomberg Dow Jones Indices'!$G$6:$J$6000,2,FALSE)</f>
        <v>4.1212</v>
      </c>
      <c r="D1207">
        <f>VLOOKUP(B1207,'Bloomberg Dow Jones Indices'!$I$6:$J$6000,2,0)</f>
        <v>1.4586999999999999</v>
      </c>
      <c r="E1207">
        <f>IF(VLOOKUP($B1207,'30 Year Treasuries Daily'!$A$7:$B$10118,2,FALSE)="ND",NA(),VLOOKUP($B1207,'30 Year Treasuries Daily'!$A$7:$B$10118,2,FALSE))</f>
        <v>5.87</v>
      </c>
    </row>
    <row r="1208" spans="2:5">
      <c r="B1208" s="52">
        <v>35839</v>
      </c>
      <c r="C1208">
        <f>VLOOKUP($B1208,'Bloomberg Dow Jones Indices'!$G$6:$J$6000,2,FALSE)</f>
        <v>4.2567000000000004</v>
      </c>
      <c r="D1208">
        <f>VLOOKUP(B1208,'Bloomberg Dow Jones Indices'!$I$6:$J$6000,2,0)</f>
        <v>1.4530000000000001</v>
      </c>
      <c r="E1208">
        <f>IF(VLOOKUP($B1208,'30 Year Treasuries Daily'!$A$7:$B$10118,2,FALSE)="ND",NA(),VLOOKUP($B1208,'30 Year Treasuries Daily'!$A$7:$B$10118,2,FALSE))</f>
        <v>5.85</v>
      </c>
    </row>
    <row r="1209" spans="2:5">
      <c r="B1209" s="52">
        <v>35843</v>
      </c>
      <c r="C1209">
        <f>VLOOKUP($B1209,'Bloomberg Dow Jones Indices'!$G$6:$J$6000,2,FALSE)</f>
        <v>4.1035000000000004</v>
      </c>
      <c r="D1209">
        <f>VLOOKUP(B1209,'Bloomberg Dow Jones Indices'!$I$6:$J$6000,2,0)</f>
        <v>1.4776</v>
      </c>
      <c r="E1209">
        <f>IF(VLOOKUP($B1209,'30 Year Treasuries Daily'!$A$7:$B$10118,2,FALSE)="ND",NA(),VLOOKUP($B1209,'30 Year Treasuries Daily'!$A$7:$B$10118,2,FALSE))</f>
        <v>5.8</v>
      </c>
    </row>
    <row r="1210" spans="2:5">
      <c r="B1210" s="52">
        <v>35844</v>
      </c>
      <c r="C1210">
        <f>VLOOKUP($B1210,'Bloomberg Dow Jones Indices'!$G$6:$J$6000,2,FALSE)</f>
        <v>4.0945999999999998</v>
      </c>
      <c r="D1210">
        <f>VLOOKUP(B1210,'Bloomberg Dow Jones Indices'!$I$6:$J$6000,2,0)</f>
        <v>1.5125999999999999</v>
      </c>
      <c r="E1210">
        <f>IF(VLOOKUP($B1210,'30 Year Treasuries Daily'!$A$7:$B$10118,2,FALSE)="ND",NA(),VLOOKUP($B1210,'30 Year Treasuries Daily'!$A$7:$B$10118,2,FALSE))</f>
        <v>5.84</v>
      </c>
    </row>
    <row r="1211" spans="2:5">
      <c r="B1211" s="52">
        <v>35845</v>
      </c>
      <c r="C1211">
        <f>VLOOKUP($B1211,'Bloomberg Dow Jones Indices'!$G$6:$J$6000,2,FALSE)</f>
        <v>4.1134000000000004</v>
      </c>
      <c r="D1211">
        <f>VLOOKUP(B1211,'Bloomberg Dow Jones Indices'!$I$6:$J$6000,2,0)</f>
        <v>1.4835</v>
      </c>
      <c r="E1211">
        <f>IF(VLOOKUP($B1211,'30 Year Treasuries Daily'!$A$7:$B$10118,2,FALSE)="ND",NA(),VLOOKUP($B1211,'30 Year Treasuries Daily'!$A$7:$B$10118,2,FALSE))</f>
        <v>5.85</v>
      </c>
    </row>
    <row r="1212" spans="2:5">
      <c r="B1212" s="52">
        <v>35846</v>
      </c>
      <c r="C1212">
        <f>VLOOKUP($B1212,'Bloomberg Dow Jones Indices'!$G$6:$J$6000,2,FALSE)</f>
        <v>4.0907</v>
      </c>
      <c r="D1212">
        <f>VLOOKUP(B1212,'Bloomberg Dow Jones Indices'!$I$6:$J$6000,2,0)</f>
        <v>1.4767000000000001</v>
      </c>
      <c r="E1212">
        <f>IF(VLOOKUP($B1212,'30 Year Treasuries Daily'!$A$7:$B$10118,2,FALSE)="ND",NA(),VLOOKUP($B1212,'30 Year Treasuries Daily'!$A$7:$B$10118,2,FALSE))</f>
        <v>5.87</v>
      </c>
    </row>
    <row r="1213" spans="2:5">
      <c r="B1213" s="52">
        <v>35849</v>
      </c>
      <c r="C1213">
        <f>VLOOKUP($B1213,'Bloomberg Dow Jones Indices'!$G$6:$J$6000,2,FALSE)</f>
        <v>4.1093999999999999</v>
      </c>
      <c r="D1213">
        <f>VLOOKUP(B1213,'Bloomberg Dow Jones Indices'!$I$6:$J$6000,2,0)</f>
        <v>1.4773000000000001</v>
      </c>
      <c r="E1213">
        <f>IF(VLOOKUP($B1213,'30 Year Treasuries Daily'!$A$7:$B$10118,2,FALSE)="ND",NA(),VLOOKUP($B1213,'30 Year Treasuries Daily'!$A$7:$B$10118,2,FALSE))</f>
        <v>5.91</v>
      </c>
    </row>
    <row r="1214" spans="2:5">
      <c r="B1214" s="52">
        <v>35850</v>
      </c>
      <c r="C1214">
        <f>VLOOKUP($B1214,'Bloomberg Dow Jones Indices'!$G$6:$J$6000,2,FALSE)</f>
        <v>4.1182999999999996</v>
      </c>
      <c r="D1214">
        <f>VLOOKUP(B1214,'Bloomberg Dow Jones Indices'!$I$6:$J$6000,2,0)</f>
        <v>1.4843999999999999</v>
      </c>
      <c r="E1214">
        <f>IF(VLOOKUP($B1214,'30 Year Treasuries Daily'!$A$7:$B$10118,2,FALSE)="ND",NA(),VLOOKUP($B1214,'30 Year Treasuries Daily'!$A$7:$B$10118,2,FALSE))</f>
        <v>5.97</v>
      </c>
    </row>
    <row r="1215" spans="2:5">
      <c r="B1215" s="52">
        <v>35851</v>
      </c>
      <c r="C1215">
        <f>VLOOKUP($B1215,'Bloomberg Dow Jones Indices'!$G$6:$J$6000,2,FALSE)</f>
        <v>4.0830000000000002</v>
      </c>
      <c r="D1215">
        <f>VLOOKUP(B1215,'Bloomberg Dow Jones Indices'!$I$6:$J$6000,2,0)</f>
        <v>1.4715</v>
      </c>
      <c r="E1215">
        <f>IF(VLOOKUP($B1215,'30 Year Treasuries Daily'!$A$7:$B$10118,2,FALSE)="ND",NA(),VLOOKUP($B1215,'30 Year Treasuries Daily'!$A$7:$B$10118,2,FALSE))</f>
        <v>5.93</v>
      </c>
    </row>
    <row r="1216" spans="2:5">
      <c r="B1216" s="52">
        <v>35852</v>
      </c>
      <c r="C1216">
        <f>VLOOKUP($B1216,'Bloomberg Dow Jones Indices'!$G$6:$J$6000,2,FALSE)</f>
        <v>4.0747</v>
      </c>
      <c r="D1216">
        <f>VLOOKUP(B1216,'Bloomberg Dow Jones Indices'!$I$6:$J$6000,2,0)</f>
        <v>1.4893000000000001</v>
      </c>
      <c r="E1216">
        <f>IF(VLOOKUP($B1216,'30 Year Treasuries Daily'!$A$7:$B$10118,2,FALSE)="ND",NA(),VLOOKUP($B1216,'30 Year Treasuries Daily'!$A$7:$B$10118,2,FALSE))</f>
        <v>5.95</v>
      </c>
    </row>
    <row r="1217" spans="2:5">
      <c r="B1217" s="52">
        <v>35853</v>
      </c>
      <c r="C1217">
        <f>VLOOKUP($B1217,'Bloomberg Dow Jones Indices'!$G$6:$J$6000,2,FALSE)</f>
        <v>4.0656999999999996</v>
      </c>
      <c r="D1217">
        <f>VLOOKUP(B1217,'Bloomberg Dow Jones Indices'!$I$6:$J$6000,2,0)</f>
        <v>1.4540999999999999</v>
      </c>
      <c r="E1217">
        <f>IF(VLOOKUP($B1217,'30 Year Treasuries Daily'!$A$7:$B$10118,2,FALSE)="ND",NA(),VLOOKUP($B1217,'30 Year Treasuries Daily'!$A$7:$B$10118,2,FALSE))</f>
        <v>5.92</v>
      </c>
    </row>
    <row r="1218" spans="2:5">
      <c r="B1218" s="52">
        <v>35856</v>
      </c>
      <c r="C1218">
        <f>VLOOKUP($B1218,'Bloomberg Dow Jones Indices'!$G$6:$J$6000,2,FALSE)</f>
        <v>4.0656999999999996</v>
      </c>
      <c r="D1218">
        <f>VLOOKUP(B1218,'Bloomberg Dow Jones Indices'!$I$6:$J$6000,2,0)</f>
        <v>1.4533</v>
      </c>
      <c r="E1218">
        <f>IF(VLOOKUP($B1218,'30 Year Treasuries Daily'!$A$7:$B$10118,2,FALSE)="ND",NA(),VLOOKUP($B1218,'30 Year Treasuries Daily'!$A$7:$B$10118,2,FALSE))</f>
        <v>6.03</v>
      </c>
    </row>
    <row r="1219" spans="2:5">
      <c r="B1219" s="52">
        <v>35857</v>
      </c>
      <c r="C1219">
        <f>VLOOKUP($B1219,'Bloomberg Dow Jones Indices'!$G$6:$J$6000,2,FALSE)</f>
        <v>4.0541</v>
      </c>
      <c r="D1219">
        <f>VLOOKUP(B1219,'Bloomberg Dow Jones Indices'!$I$6:$J$6000,2,0)</f>
        <v>1.4485000000000001</v>
      </c>
      <c r="E1219">
        <f>IF(VLOOKUP($B1219,'30 Year Treasuries Daily'!$A$7:$B$10118,2,FALSE)="ND",NA(),VLOOKUP($B1219,'30 Year Treasuries Daily'!$A$7:$B$10118,2,FALSE))</f>
        <v>6.07</v>
      </c>
    </row>
    <row r="1220" spans="2:5">
      <c r="B1220" s="52">
        <v>35858</v>
      </c>
      <c r="C1220">
        <f>VLOOKUP($B1220,'Bloomberg Dow Jones Indices'!$G$6:$J$6000,2,FALSE)</f>
        <v>4.1208999999999998</v>
      </c>
      <c r="D1220">
        <f>VLOOKUP(B1220,'Bloomberg Dow Jones Indices'!$I$6:$J$6000,2,0)</f>
        <v>1.4641999999999999</v>
      </c>
      <c r="E1220">
        <f>IF(VLOOKUP($B1220,'30 Year Treasuries Daily'!$A$7:$B$10118,2,FALSE)="ND",NA(),VLOOKUP($B1220,'30 Year Treasuries Daily'!$A$7:$B$10118,2,FALSE))</f>
        <v>6.05</v>
      </c>
    </row>
    <row r="1221" spans="2:5">
      <c r="B1221" s="52">
        <v>35859</v>
      </c>
      <c r="C1221">
        <f>VLOOKUP($B1221,'Bloomberg Dow Jones Indices'!$G$6:$J$6000,2,FALSE)</f>
        <v>4.0406000000000004</v>
      </c>
      <c r="D1221">
        <f>VLOOKUP(B1221,'Bloomberg Dow Jones Indices'!$I$6:$J$6000,2,0)</f>
        <v>1.4742</v>
      </c>
      <c r="E1221">
        <f>IF(VLOOKUP($B1221,'30 Year Treasuries Daily'!$A$7:$B$10118,2,FALSE)="ND",NA(),VLOOKUP($B1221,'30 Year Treasuries Daily'!$A$7:$B$10118,2,FALSE))</f>
        <v>6.07</v>
      </c>
    </row>
    <row r="1222" spans="2:5">
      <c r="B1222" s="52">
        <v>35860</v>
      </c>
      <c r="C1222">
        <f>VLOOKUP($B1222,'Bloomberg Dow Jones Indices'!$G$6:$J$6000,2,FALSE)</f>
        <v>4.0227000000000004</v>
      </c>
      <c r="D1222">
        <f>VLOOKUP(B1222,'Bloomberg Dow Jones Indices'!$I$6:$J$6000,2,0)</f>
        <v>1.4527000000000001</v>
      </c>
      <c r="E1222">
        <f>IF(VLOOKUP($B1222,'30 Year Treasuries Daily'!$A$7:$B$10118,2,FALSE)="ND",NA(),VLOOKUP($B1222,'30 Year Treasuries Daily'!$A$7:$B$10118,2,FALSE))</f>
        <v>6.02</v>
      </c>
    </row>
    <row r="1223" spans="2:5">
      <c r="B1223" s="52">
        <v>35863</v>
      </c>
      <c r="C1223">
        <f>VLOOKUP($B1223,'Bloomberg Dow Jones Indices'!$G$6:$J$6000,2,FALSE)</f>
        <v>4.0050999999999997</v>
      </c>
      <c r="D1223">
        <f>VLOOKUP(B1223,'Bloomberg Dow Jones Indices'!$I$6:$J$6000,2,0)</f>
        <v>1.4531000000000001</v>
      </c>
      <c r="E1223">
        <f>IF(VLOOKUP($B1223,'30 Year Treasuries Daily'!$A$7:$B$10118,2,FALSE)="ND",NA(),VLOOKUP($B1223,'30 Year Treasuries Daily'!$A$7:$B$10118,2,FALSE))</f>
        <v>5.97</v>
      </c>
    </row>
    <row r="1224" spans="2:5">
      <c r="B1224" s="52">
        <v>35864</v>
      </c>
      <c r="C1224">
        <f>VLOOKUP($B1224,'Bloomberg Dow Jones Indices'!$G$6:$J$6000,2,FALSE)</f>
        <v>3.9672999999999998</v>
      </c>
      <c r="D1224">
        <f>VLOOKUP(B1224,'Bloomberg Dow Jones Indices'!$I$6:$J$6000,2,0)</f>
        <v>1.4403000000000001</v>
      </c>
      <c r="E1224">
        <f>IF(VLOOKUP($B1224,'30 Year Treasuries Daily'!$A$7:$B$10118,2,FALSE)="ND",NA(),VLOOKUP($B1224,'30 Year Treasuries Daily'!$A$7:$B$10118,2,FALSE))</f>
        <v>5.97</v>
      </c>
    </row>
    <row r="1225" spans="2:5">
      <c r="B1225" s="52">
        <v>35865</v>
      </c>
      <c r="C1225">
        <f>VLOOKUP($B1225,'Bloomberg Dow Jones Indices'!$G$6:$J$6000,2,FALSE)</f>
        <v>3.9821</v>
      </c>
      <c r="D1225">
        <f>VLOOKUP(B1225,'Bloomberg Dow Jones Indices'!$I$6:$J$6000,2,0)</f>
        <v>1.4426999999999999</v>
      </c>
      <c r="E1225">
        <f>IF(VLOOKUP($B1225,'30 Year Treasuries Daily'!$A$7:$B$10118,2,FALSE)="ND",NA(),VLOOKUP($B1225,'30 Year Treasuries Daily'!$A$7:$B$10118,2,FALSE))</f>
        <v>5.93</v>
      </c>
    </row>
    <row r="1226" spans="2:5">
      <c r="B1226" s="52">
        <v>35866</v>
      </c>
      <c r="C1226">
        <f>VLOOKUP($B1226,'Bloomberg Dow Jones Indices'!$G$6:$J$6000,2,FALSE)</f>
        <v>4.0225999999999997</v>
      </c>
      <c r="D1226">
        <f>VLOOKUP(B1226,'Bloomberg Dow Jones Indices'!$I$6:$J$6000,2,0)</f>
        <v>1.4602999999999999</v>
      </c>
      <c r="E1226">
        <f>IF(VLOOKUP($B1226,'30 Year Treasuries Daily'!$A$7:$B$10118,2,FALSE)="ND",NA(),VLOOKUP($B1226,'30 Year Treasuries Daily'!$A$7:$B$10118,2,FALSE))</f>
        <v>5.87</v>
      </c>
    </row>
    <row r="1227" spans="2:5">
      <c r="B1227" s="52">
        <v>35867</v>
      </c>
      <c r="C1227">
        <f>VLOOKUP($B1227,'Bloomberg Dow Jones Indices'!$G$6:$J$6000,2,FALSE)</f>
        <v>4.0237999999999996</v>
      </c>
      <c r="D1227">
        <f>VLOOKUP(B1227,'Bloomberg Dow Jones Indices'!$I$6:$J$6000,2,0)</f>
        <v>1.4469000000000001</v>
      </c>
      <c r="E1227">
        <f>IF(VLOOKUP($B1227,'30 Year Treasuries Daily'!$A$7:$B$10118,2,FALSE)="ND",NA(),VLOOKUP($B1227,'30 Year Treasuries Daily'!$A$7:$B$10118,2,FALSE))</f>
        <v>5.89</v>
      </c>
    </row>
    <row r="1228" spans="2:5">
      <c r="B1228" s="52">
        <v>35870</v>
      </c>
      <c r="C1228">
        <f>VLOOKUP($B1228,'Bloomberg Dow Jones Indices'!$G$6:$J$6000,2,FALSE)</f>
        <v>3.9986999999999999</v>
      </c>
      <c r="D1228">
        <f>VLOOKUP(B1228,'Bloomberg Dow Jones Indices'!$I$6:$J$6000,2,0)</f>
        <v>1.4276</v>
      </c>
      <c r="E1228">
        <f>IF(VLOOKUP($B1228,'30 Year Treasuries Daily'!$A$7:$B$10118,2,FALSE)="ND",NA(),VLOOKUP($B1228,'30 Year Treasuries Daily'!$A$7:$B$10118,2,FALSE))</f>
        <v>5.86</v>
      </c>
    </row>
    <row r="1229" spans="2:5">
      <c r="B1229" s="52">
        <v>35871</v>
      </c>
      <c r="C1229">
        <f>VLOOKUP($B1229,'Bloomberg Dow Jones Indices'!$G$6:$J$6000,2,FALSE)</f>
        <v>3.9704999999999999</v>
      </c>
      <c r="D1229">
        <f>VLOOKUP(B1229,'Bloomberg Dow Jones Indices'!$I$6:$J$6000,2,0)</f>
        <v>1.4205999999999999</v>
      </c>
      <c r="E1229">
        <f>IF(VLOOKUP($B1229,'30 Year Treasuries Daily'!$A$7:$B$10118,2,FALSE)="ND",NA(),VLOOKUP($B1229,'30 Year Treasuries Daily'!$A$7:$B$10118,2,FALSE))</f>
        <v>5.89</v>
      </c>
    </row>
    <row r="1230" spans="2:5">
      <c r="B1230" s="52">
        <v>35872</v>
      </c>
      <c r="C1230">
        <f>VLOOKUP($B1230,'Bloomberg Dow Jones Indices'!$G$6:$J$6000,2,FALSE)</f>
        <v>3.9342999999999999</v>
      </c>
      <c r="D1230">
        <f>VLOOKUP(B1230,'Bloomberg Dow Jones Indices'!$I$6:$J$6000,2,0)</f>
        <v>1.4187000000000001</v>
      </c>
      <c r="E1230">
        <f>IF(VLOOKUP($B1230,'30 Year Treasuries Daily'!$A$7:$B$10118,2,FALSE)="ND",NA(),VLOOKUP($B1230,'30 Year Treasuries Daily'!$A$7:$B$10118,2,FALSE))</f>
        <v>5.91</v>
      </c>
    </row>
    <row r="1231" spans="2:5">
      <c r="B1231" s="52">
        <v>35873</v>
      </c>
      <c r="C1231">
        <f>VLOOKUP($B1231,'Bloomberg Dow Jones Indices'!$G$6:$J$6000,2,FALSE)</f>
        <v>3.9268000000000001</v>
      </c>
      <c r="D1231">
        <f>VLOOKUP(B1231,'Bloomberg Dow Jones Indices'!$I$6:$J$6000,2,0)</f>
        <v>1.4678</v>
      </c>
      <c r="E1231">
        <f>IF(VLOOKUP($B1231,'30 Year Treasuries Daily'!$A$7:$B$10118,2,FALSE)="ND",NA(),VLOOKUP($B1231,'30 Year Treasuries Daily'!$A$7:$B$10118,2,FALSE))</f>
        <v>5.9</v>
      </c>
    </row>
    <row r="1232" spans="2:5">
      <c r="B1232" s="52">
        <v>35874</v>
      </c>
      <c r="C1232">
        <f>VLOOKUP($B1232,'Bloomberg Dow Jones Indices'!$G$6:$J$6000,2,FALSE)</f>
        <v>3.8731999999999998</v>
      </c>
      <c r="D1232">
        <f>VLOOKUP(B1232,'Bloomberg Dow Jones Indices'!$I$6:$J$6000,2,0)</f>
        <v>1.4016999999999999</v>
      </c>
      <c r="E1232">
        <f>IF(VLOOKUP($B1232,'30 Year Treasuries Daily'!$A$7:$B$10118,2,FALSE)="ND",NA(),VLOOKUP($B1232,'30 Year Treasuries Daily'!$A$7:$B$10118,2,FALSE))</f>
        <v>5.89</v>
      </c>
    </row>
    <row r="1233" spans="2:5">
      <c r="B1233" s="52">
        <v>35877</v>
      </c>
      <c r="C1233">
        <f>VLOOKUP($B1233,'Bloomberg Dow Jones Indices'!$G$6:$J$6000,2,FALSE)</f>
        <v>3.85</v>
      </c>
      <c r="D1233">
        <f>VLOOKUP(B1233,'Bloomberg Dow Jones Indices'!$I$6:$J$6000,2,0)</f>
        <v>1.42</v>
      </c>
      <c r="E1233">
        <f>IF(VLOOKUP($B1233,'30 Year Treasuries Daily'!$A$7:$B$10118,2,FALSE)="ND",NA(),VLOOKUP($B1233,'30 Year Treasuries Daily'!$A$7:$B$10118,2,FALSE))</f>
        <v>5.88</v>
      </c>
    </row>
    <row r="1234" spans="2:5">
      <c r="B1234" s="52">
        <v>35878</v>
      </c>
      <c r="C1234">
        <f>VLOOKUP($B1234,'Bloomberg Dow Jones Indices'!$G$6:$J$6000,2,FALSE)</f>
        <v>3.8473000000000002</v>
      </c>
      <c r="D1234">
        <f>VLOOKUP(B1234,'Bloomberg Dow Jones Indices'!$I$6:$J$6000,2,0)</f>
        <v>1.4026000000000001</v>
      </c>
      <c r="E1234">
        <f>IF(VLOOKUP($B1234,'30 Year Treasuries Daily'!$A$7:$B$10118,2,FALSE)="ND",NA(),VLOOKUP($B1234,'30 Year Treasuries Daily'!$A$7:$B$10118,2,FALSE))</f>
        <v>5.88</v>
      </c>
    </row>
    <row r="1235" spans="2:5">
      <c r="B1235" s="52">
        <v>35879</v>
      </c>
      <c r="C1235">
        <f>VLOOKUP($B1235,'Bloomberg Dow Jones Indices'!$G$6:$J$6000,2,FALSE)</f>
        <v>3.8553999999999999</v>
      </c>
      <c r="D1235">
        <f>VLOOKUP(B1235,'Bloomberg Dow Jones Indices'!$I$6:$J$6000,2,0)</f>
        <v>1.3951</v>
      </c>
      <c r="E1235">
        <f>IF(VLOOKUP($B1235,'30 Year Treasuries Daily'!$A$7:$B$10118,2,FALSE)="ND",NA(),VLOOKUP($B1235,'30 Year Treasuries Daily'!$A$7:$B$10118,2,FALSE))</f>
        <v>5.94</v>
      </c>
    </row>
    <row r="1236" spans="2:5">
      <c r="B1236" s="52">
        <v>35880</v>
      </c>
      <c r="C1236">
        <f>VLOOKUP($B1236,'Bloomberg Dow Jones Indices'!$G$6:$J$6000,2,FALSE)</f>
        <v>3.8826000000000001</v>
      </c>
      <c r="D1236">
        <f>VLOOKUP(B1236,'Bloomberg Dow Jones Indices'!$I$6:$J$6000,2,0)</f>
        <v>1.3374999999999999</v>
      </c>
      <c r="E1236">
        <f>IF(VLOOKUP($B1236,'30 Year Treasuries Daily'!$A$7:$B$10118,2,FALSE)="ND",NA(),VLOOKUP($B1236,'30 Year Treasuries Daily'!$A$7:$B$10118,2,FALSE))</f>
        <v>5.96</v>
      </c>
    </row>
    <row r="1237" spans="2:5">
      <c r="B1237" s="52">
        <v>35881</v>
      </c>
      <c r="C1237">
        <f>VLOOKUP($B1237,'Bloomberg Dow Jones Indices'!$G$6:$J$6000,2,FALSE)</f>
        <v>3.9149000000000003</v>
      </c>
      <c r="D1237">
        <f>VLOOKUP(B1237,'Bloomberg Dow Jones Indices'!$I$6:$J$6000,2,0)</f>
        <v>1.4073</v>
      </c>
      <c r="E1237">
        <f>IF(VLOOKUP($B1237,'30 Year Treasuries Daily'!$A$7:$B$10118,2,FALSE)="ND",NA(),VLOOKUP($B1237,'30 Year Treasuries Daily'!$A$7:$B$10118,2,FALSE))</f>
        <v>5.96</v>
      </c>
    </row>
    <row r="1238" spans="2:5">
      <c r="B1238" s="52">
        <v>35884</v>
      </c>
      <c r="C1238">
        <f>VLOOKUP($B1238,'Bloomberg Dow Jones Indices'!$G$6:$J$6000,2,FALSE)</f>
        <v>3.9251</v>
      </c>
      <c r="D1238">
        <f>VLOOKUP(B1238,'Bloomberg Dow Jones Indices'!$I$6:$J$6000,2,0)</f>
        <v>1.4095</v>
      </c>
      <c r="E1238">
        <f>IF(VLOOKUP($B1238,'30 Year Treasuries Daily'!$A$7:$B$10118,2,FALSE)="ND",NA(),VLOOKUP($B1238,'30 Year Treasuries Daily'!$A$7:$B$10118,2,FALSE))</f>
        <v>5.98</v>
      </c>
    </row>
    <row r="1239" spans="2:5">
      <c r="B1239" s="52">
        <v>35885</v>
      </c>
      <c r="C1239">
        <f>VLOOKUP($B1239,'Bloomberg Dow Jones Indices'!$G$6:$J$6000,2,FALSE)</f>
        <v>3.8696999999999999</v>
      </c>
      <c r="D1239">
        <f>VLOOKUP(B1239,'Bloomberg Dow Jones Indices'!$I$6:$J$6000,2,0)</f>
        <v>1.4067000000000001</v>
      </c>
      <c r="E1239">
        <f>IF(VLOOKUP($B1239,'30 Year Treasuries Daily'!$A$7:$B$10118,2,FALSE)="ND",NA(),VLOOKUP($B1239,'30 Year Treasuries Daily'!$A$7:$B$10118,2,FALSE))</f>
        <v>5.94</v>
      </c>
    </row>
    <row r="1240" spans="2:5">
      <c r="B1240" s="52">
        <v>35886</v>
      </c>
      <c r="C1240">
        <f>VLOOKUP($B1240,'Bloomberg Dow Jones Indices'!$G$6:$J$6000,2,FALSE)</f>
        <v>3.9173999999999998</v>
      </c>
      <c r="D1240">
        <f>VLOOKUP(B1240,'Bloomberg Dow Jones Indices'!$I$6:$J$6000,2,0)</f>
        <v>1.3957999999999999</v>
      </c>
      <c r="E1240">
        <f>IF(VLOOKUP($B1240,'30 Year Treasuries Daily'!$A$7:$B$10118,2,FALSE)="ND",NA(),VLOOKUP($B1240,'30 Year Treasuries Daily'!$A$7:$B$10118,2,FALSE))</f>
        <v>5.9</v>
      </c>
    </row>
    <row r="1241" spans="2:5">
      <c r="B1241" s="52">
        <v>35887</v>
      </c>
      <c r="C1241">
        <f>VLOOKUP($B1241,'Bloomberg Dow Jones Indices'!$G$6:$J$6000,2,FALSE)</f>
        <v>3.802</v>
      </c>
      <c r="D1241">
        <f>VLOOKUP(B1241,'Bloomberg Dow Jones Indices'!$I$6:$J$6000,2,0)</f>
        <v>1.3733</v>
      </c>
      <c r="E1241">
        <f>IF(VLOOKUP($B1241,'30 Year Treasuries Daily'!$A$7:$B$10118,2,FALSE)="ND",NA(),VLOOKUP($B1241,'30 Year Treasuries Daily'!$A$7:$B$10118,2,FALSE))</f>
        <v>5.85</v>
      </c>
    </row>
    <row r="1242" spans="2:5">
      <c r="B1242" s="52">
        <v>35888</v>
      </c>
      <c r="C1242">
        <f>VLOOKUP($B1242,'Bloomberg Dow Jones Indices'!$G$6:$J$6000,2,FALSE)</f>
        <v>3.8129</v>
      </c>
      <c r="D1242">
        <f>VLOOKUP(B1242,'Bloomberg Dow Jones Indices'!$I$6:$J$6000,2,0)</f>
        <v>1.3738000000000001</v>
      </c>
      <c r="E1242">
        <f>IF(VLOOKUP($B1242,'30 Year Treasuries Daily'!$A$7:$B$10118,2,FALSE)="ND",NA(),VLOOKUP($B1242,'30 Year Treasuries Daily'!$A$7:$B$10118,2,FALSE))</f>
        <v>5.78</v>
      </c>
    </row>
    <row r="1243" spans="2:5">
      <c r="B1243" s="52">
        <v>35891</v>
      </c>
      <c r="C1243">
        <f>VLOOKUP($B1243,'Bloomberg Dow Jones Indices'!$G$6:$J$6000,2,FALSE)</f>
        <v>3.8330000000000002</v>
      </c>
      <c r="D1243">
        <f>VLOOKUP(B1243,'Bloomberg Dow Jones Indices'!$I$6:$J$6000,2,0)</f>
        <v>1.3662000000000001</v>
      </c>
      <c r="E1243">
        <f>IF(VLOOKUP($B1243,'30 Year Treasuries Daily'!$A$7:$B$10118,2,FALSE)="ND",NA(),VLOOKUP($B1243,'30 Year Treasuries Daily'!$A$7:$B$10118,2,FALSE))</f>
        <v>5.82</v>
      </c>
    </row>
    <row r="1244" spans="2:5">
      <c r="B1244" s="52">
        <v>35892</v>
      </c>
      <c r="C1244">
        <f>VLOOKUP($B1244,'Bloomberg Dow Jones Indices'!$G$6:$J$6000,2,FALSE)</f>
        <v>3.8405</v>
      </c>
      <c r="D1244">
        <f>VLOOKUP(B1244,'Bloomberg Dow Jones Indices'!$I$6:$J$6000,2,0)</f>
        <v>1.3978999999999999</v>
      </c>
      <c r="E1244">
        <f>IF(VLOOKUP($B1244,'30 Year Treasuries Daily'!$A$7:$B$10118,2,FALSE)="ND",NA(),VLOOKUP($B1244,'30 Year Treasuries Daily'!$A$7:$B$10118,2,FALSE))</f>
        <v>5.84</v>
      </c>
    </row>
    <row r="1245" spans="2:5">
      <c r="B1245" s="52">
        <v>35893</v>
      </c>
      <c r="C1245">
        <f>VLOOKUP($B1245,'Bloomberg Dow Jones Indices'!$G$6:$J$6000,2,FALSE)</f>
        <v>3.8759999999999999</v>
      </c>
      <c r="D1245">
        <f>VLOOKUP(B1245,'Bloomberg Dow Jones Indices'!$I$6:$J$6000,2,0)</f>
        <v>1.4081000000000001</v>
      </c>
      <c r="E1245">
        <f>IF(VLOOKUP($B1245,'30 Year Treasuries Daily'!$A$7:$B$10118,2,FALSE)="ND",NA(),VLOOKUP($B1245,'30 Year Treasuries Daily'!$A$7:$B$10118,2,FALSE))</f>
        <v>5.9</v>
      </c>
    </row>
    <row r="1246" spans="2:5">
      <c r="B1246" s="52">
        <v>35894</v>
      </c>
      <c r="C1246">
        <f>VLOOKUP($B1246,'Bloomberg Dow Jones Indices'!$G$6:$J$6000,2,FALSE)</f>
        <v>3.8524000000000003</v>
      </c>
      <c r="D1246">
        <f>VLOOKUP(B1246,'Bloomberg Dow Jones Indices'!$I$6:$J$6000,2,0)</f>
        <v>1.3895</v>
      </c>
      <c r="E1246">
        <f>IF(VLOOKUP($B1246,'30 Year Treasuries Daily'!$A$7:$B$10118,2,FALSE)="ND",NA(),VLOOKUP($B1246,'30 Year Treasuries Daily'!$A$7:$B$10118,2,FALSE))</f>
        <v>5.88</v>
      </c>
    </row>
    <row r="1247" spans="2:5">
      <c r="B1247" s="52">
        <v>35898</v>
      </c>
      <c r="C1247">
        <f>VLOOKUP($B1247,'Bloomberg Dow Jones Indices'!$G$6:$J$6000,2,FALSE)</f>
        <v>3.8858000000000001</v>
      </c>
      <c r="D1247">
        <f>VLOOKUP(B1247,'Bloomberg Dow Jones Indices'!$I$6:$J$6000,2,0)</f>
        <v>1.3868</v>
      </c>
      <c r="E1247">
        <f>IF(VLOOKUP($B1247,'30 Year Treasuries Daily'!$A$7:$B$10118,2,FALSE)="ND",NA(),VLOOKUP($B1247,'30 Year Treasuries Daily'!$A$7:$B$10118,2,FALSE))</f>
        <v>5.94</v>
      </c>
    </row>
    <row r="1248" spans="2:5">
      <c r="B1248" s="52">
        <v>35899</v>
      </c>
      <c r="C1248">
        <f>VLOOKUP($B1248,'Bloomberg Dow Jones Indices'!$G$6:$J$6000,2,FALSE)</f>
        <v>3.8463000000000003</v>
      </c>
      <c r="D1248">
        <f>VLOOKUP(B1248,'Bloomberg Dow Jones Indices'!$I$6:$J$6000,2,0)</f>
        <v>1.3719000000000001</v>
      </c>
      <c r="E1248">
        <f>IF(VLOOKUP($B1248,'30 Year Treasuries Daily'!$A$7:$B$10118,2,FALSE)="ND",NA(),VLOOKUP($B1248,'30 Year Treasuries Daily'!$A$7:$B$10118,2,FALSE))</f>
        <v>5.91</v>
      </c>
    </row>
    <row r="1249" spans="2:5">
      <c r="B1249" s="52">
        <v>35900</v>
      </c>
      <c r="C1249">
        <f>VLOOKUP($B1249,'Bloomberg Dow Jones Indices'!$G$6:$J$6000,2,FALSE)</f>
        <v>3.8454999999999999</v>
      </c>
      <c r="D1249">
        <f>VLOOKUP(B1249,'Bloomberg Dow Jones Indices'!$I$6:$J$6000,2,0)</f>
        <v>1.3641000000000001</v>
      </c>
      <c r="E1249">
        <f>IF(VLOOKUP($B1249,'30 Year Treasuries Daily'!$A$7:$B$10118,2,FALSE)="ND",NA(),VLOOKUP($B1249,'30 Year Treasuries Daily'!$A$7:$B$10118,2,FALSE))</f>
        <v>5.89</v>
      </c>
    </row>
    <row r="1250" spans="2:5">
      <c r="B1250" s="52">
        <v>35901</v>
      </c>
      <c r="C1250">
        <f>VLOOKUP($B1250,'Bloomberg Dow Jones Indices'!$G$6:$J$6000,2,FALSE)</f>
        <v>3.8679000000000001</v>
      </c>
      <c r="D1250">
        <f>VLOOKUP(B1250,'Bloomberg Dow Jones Indices'!$I$6:$J$6000,2,0)</f>
        <v>1.3776999999999999</v>
      </c>
      <c r="E1250">
        <f>IF(VLOOKUP($B1250,'30 Year Treasuries Daily'!$A$7:$B$10118,2,FALSE)="ND",NA(),VLOOKUP($B1250,'30 Year Treasuries Daily'!$A$7:$B$10118,2,FALSE))</f>
        <v>5.87</v>
      </c>
    </row>
    <row r="1251" spans="2:5">
      <c r="B1251" s="52">
        <v>35902</v>
      </c>
      <c r="C1251">
        <f>VLOOKUP($B1251,'Bloomberg Dow Jones Indices'!$G$6:$J$6000,2,FALSE)</f>
        <v>3.823</v>
      </c>
      <c r="D1251">
        <f>VLOOKUP(B1251,'Bloomberg Dow Jones Indices'!$I$6:$J$6000,2,0)</f>
        <v>1.3586</v>
      </c>
      <c r="E1251">
        <f>IF(VLOOKUP($B1251,'30 Year Treasuries Daily'!$A$7:$B$10118,2,FALSE)="ND",NA(),VLOOKUP($B1251,'30 Year Treasuries Daily'!$A$7:$B$10118,2,FALSE))</f>
        <v>5.88</v>
      </c>
    </row>
    <row r="1252" spans="2:5">
      <c r="B1252" s="52">
        <v>35905</v>
      </c>
      <c r="C1252">
        <f>VLOOKUP($B1252,'Bloomberg Dow Jones Indices'!$G$6:$J$6000,2,FALSE)</f>
        <v>3.8397000000000001</v>
      </c>
      <c r="D1252">
        <f>VLOOKUP(B1252,'Bloomberg Dow Jones Indices'!$I$6:$J$6000,2,0)</f>
        <v>1.3624000000000001</v>
      </c>
      <c r="E1252">
        <f>IF(VLOOKUP($B1252,'30 Year Treasuries Daily'!$A$7:$B$10118,2,FALSE)="ND",NA(),VLOOKUP($B1252,'30 Year Treasuries Daily'!$A$7:$B$10118,2,FALSE))</f>
        <v>5.92</v>
      </c>
    </row>
    <row r="1253" spans="2:5">
      <c r="B1253" s="52">
        <v>35906</v>
      </c>
      <c r="C1253">
        <f>VLOOKUP($B1253,'Bloomberg Dow Jones Indices'!$G$6:$J$6000,2,FALSE)</f>
        <v>3.8506</v>
      </c>
      <c r="D1253">
        <f>VLOOKUP(B1253,'Bloomberg Dow Jones Indices'!$I$6:$J$6000,2,0)</f>
        <v>1.3559999999999999</v>
      </c>
      <c r="E1253">
        <f>IF(VLOOKUP($B1253,'30 Year Treasuries Daily'!$A$7:$B$10118,2,FALSE)="ND",NA(),VLOOKUP($B1253,'30 Year Treasuries Daily'!$A$7:$B$10118,2,FALSE))</f>
        <v>5.96</v>
      </c>
    </row>
    <row r="1254" spans="2:5">
      <c r="B1254" s="52">
        <v>35907</v>
      </c>
      <c r="C1254">
        <f>VLOOKUP($B1254,'Bloomberg Dow Jones Indices'!$G$6:$J$6000,2,FALSE)</f>
        <v>3.8815</v>
      </c>
      <c r="D1254">
        <f>VLOOKUP(B1254,'Bloomberg Dow Jones Indices'!$I$6:$J$6000,2,0)</f>
        <v>1.3641000000000001</v>
      </c>
      <c r="E1254">
        <f>IF(VLOOKUP($B1254,'30 Year Treasuries Daily'!$A$7:$B$10118,2,FALSE)="ND",NA(),VLOOKUP($B1254,'30 Year Treasuries Daily'!$A$7:$B$10118,2,FALSE))</f>
        <v>5.96</v>
      </c>
    </row>
    <row r="1255" spans="2:5">
      <c r="B1255" s="52">
        <v>35908</v>
      </c>
      <c r="C1255">
        <f>VLOOKUP($B1255,'Bloomberg Dow Jones Indices'!$G$6:$J$6000,2,FALSE)</f>
        <v>3.9268999999999998</v>
      </c>
      <c r="D1255">
        <f>VLOOKUP(B1255,'Bloomberg Dow Jones Indices'!$I$6:$J$6000,2,0)</f>
        <v>1.3691</v>
      </c>
      <c r="E1255">
        <f>IF(VLOOKUP($B1255,'30 Year Treasuries Daily'!$A$7:$B$10118,2,FALSE)="ND",NA(),VLOOKUP($B1255,'30 Year Treasuries Daily'!$A$7:$B$10118,2,FALSE))</f>
        <v>5.98</v>
      </c>
    </row>
    <row r="1256" spans="2:5">
      <c r="B1256" s="52">
        <v>35909</v>
      </c>
      <c r="C1256">
        <f>VLOOKUP($B1256,'Bloomberg Dow Jones Indices'!$G$6:$J$6000,2,FALSE)</f>
        <v>3.9538000000000002</v>
      </c>
      <c r="D1256">
        <f>VLOOKUP(B1256,'Bloomberg Dow Jones Indices'!$I$6:$J$6000,2,0)</f>
        <v>1.381</v>
      </c>
      <c r="E1256">
        <f>IF(VLOOKUP($B1256,'30 Year Treasuries Daily'!$A$7:$B$10118,2,FALSE)="ND",NA(),VLOOKUP($B1256,'30 Year Treasuries Daily'!$A$7:$B$10118,2,FALSE))</f>
        <v>5.95</v>
      </c>
    </row>
    <row r="1257" spans="2:5">
      <c r="B1257" s="52">
        <v>35912</v>
      </c>
      <c r="C1257">
        <f>VLOOKUP($B1257,'Bloomberg Dow Jones Indices'!$G$6:$J$6000,2,FALSE)</f>
        <v>4.0000999999999998</v>
      </c>
      <c r="D1257">
        <f>VLOOKUP(B1257,'Bloomberg Dow Jones Indices'!$I$6:$J$6000,2,0)</f>
        <v>1.4036999999999999</v>
      </c>
      <c r="E1257">
        <f>IF(VLOOKUP($B1257,'30 Year Treasuries Daily'!$A$7:$B$10118,2,FALSE)="ND",NA(),VLOOKUP($B1257,'30 Year Treasuries Daily'!$A$7:$B$10118,2,FALSE))</f>
        <v>6.07</v>
      </c>
    </row>
    <row r="1258" spans="2:5">
      <c r="B1258" s="52">
        <v>35913</v>
      </c>
      <c r="C1258">
        <f>VLOOKUP($B1258,'Bloomberg Dow Jones Indices'!$G$6:$J$6000,2,FALSE)</f>
        <v>3.9977999999999998</v>
      </c>
      <c r="D1258">
        <f>VLOOKUP(B1258,'Bloomberg Dow Jones Indices'!$I$6:$J$6000,2,0)</f>
        <v>1.4067000000000001</v>
      </c>
      <c r="E1258">
        <f>IF(VLOOKUP($B1258,'30 Year Treasuries Daily'!$A$7:$B$10118,2,FALSE)="ND",NA(),VLOOKUP($B1258,'30 Year Treasuries Daily'!$A$7:$B$10118,2,FALSE))</f>
        <v>6.07</v>
      </c>
    </row>
    <row r="1259" spans="2:5">
      <c r="B1259" s="52">
        <v>35914</v>
      </c>
      <c r="C1259">
        <f>VLOOKUP($B1259,'Bloomberg Dow Jones Indices'!$G$6:$J$6000,2,FALSE)</f>
        <v>3.9813999999999998</v>
      </c>
      <c r="D1259">
        <f>VLOOKUP(B1259,'Bloomberg Dow Jones Indices'!$I$6:$J$6000,2,0)</f>
        <v>1.3985000000000001</v>
      </c>
      <c r="E1259">
        <f>IF(VLOOKUP($B1259,'30 Year Treasuries Daily'!$A$7:$B$10118,2,FALSE)="ND",NA(),VLOOKUP($B1259,'30 Year Treasuries Daily'!$A$7:$B$10118,2,FALSE))</f>
        <v>6.08</v>
      </c>
    </row>
    <row r="1260" spans="2:5">
      <c r="B1260" s="52">
        <v>35915</v>
      </c>
      <c r="C1260">
        <f>VLOOKUP($B1260,'Bloomberg Dow Jones Indices'!$G$6:$J$6000,2,FALSE)</f>
        <v>3.9630999999999998</v>
      </c>
      <c r="D1260">
        <f>VLOOKUP(B1260,'Bloomberg Dow Jones Indices'!$I$6:$J$6000,2,0)</f>
        <v>1.3812</v>
      </c>
      <c r="E1260">
        <f>IF(VLOOKUP($B1260,'30 Year Treasuries Daily'!$A$7:$B$10118,2,FALSE)="ND",NA(),VLOOKUP($B1260,'30 Year Treasuries Daily'!$A$7:$B$10118,2,FALSE))</f>
        <v>5.95</v>
      </c>
    </row>
    <row r="1261" spans="2:5">
      <c r="B1261" s="52">
        <v>35916</v>
      </c>
      <c r="C1261">
        <f>VLOOKUP($B1261,'Bloomberg Dow Jones Indices'!$G$6:$J$6000,2,FALSE)</f>
        <v>3.9093</v>
      </c>
      <c r="D1261">
        <f>VLOOKUP(B1261,'Bloomberg Dow Jones Indices'!$I$6:$J$6000,2,0)</f>
        <v>1.3658999999999999</v>
      </c>
      <c r="E1261">
        <f>IF(VLOOKUP($B1261,'30 Year Treasuries Daily'!$A$7:$B$10118,2,FALSE)="ND",NA(),VLOOKUP($B1261,'30 Year Treasuries Daily'!$A$7:$B$10118,2,FALSE))</f>
        <v>5.94</v>
      </c>
    </row>
    <row r="1262" spans="2:5">
      <c r="B1262" s="52">
        <v>35919</v>
      </c>
      <c r="C1262">
        <f>VLOOKUP($B1262,'Bloomberg Dow Jones Indices'!$G$6:$J$6000,2,FALSE)</f>
        <v>3.9015</v>
      </c>
      <c r="D1262">
        <f>VLOOKUP(B1262,'Bloomberg Dow Jones Indices'!$I$6:$J$6000,2,0)</f>
        <v>1.3591</v>
      </c>
      <c r="E1262">
        <f>IF(VLOOKUP($B1262,'30 Year Treasuries Daily'!$A$7:$B$10118,2,FALSE)="ND",NA(),VLOOKUP($B1262,'30 Year Treasuries Daily'!$A$7:$B$10118,2,FALSE))</f>
        <v>5.94</v>
      </c>
    </row>
    <row r="1263" spans="2:5">
      <c r="B1263" s="52">
        <v>35920</v>
      </c>
      <c r="C1263">
        <f>VLOOKUP($B1263,'Bloomberg Dow Jones Indices'!$G$6:$J$6000,2,FALSE)</f>
        <v>3.9701</v>
      </c>
      <c r="D1263">
        <f>VLOOKUP(B1263,'Bloomberg Dow Jones Indices'!$I$6:$J$6000,2,0)</f>
        <v>1.3658000000000001</v>
      </c>
      <c r="E1263">
        <f>IF(VLOOKUP($B1263,'30 Year Treasuries Daily'!$A$7:$B$10118,2,FALSE)="ND",NA(),VLOOKUP($B1263,'30 Year Treasuries Daily'!$A$7:$B$10118,2,FALSE))</f>
        <v>5.98</v>
      </c>
    </row>
    <row r="1264" spans="2:5">
      <c r="B1264" s="52">
        <v>35921</v>
      </c>
      <c r="C1264">
        <f>VLOOKUP($B1264,'Bloomberg Dow Jones Indices'!$G$6:$J$6000,2,FALSE)</f>
        <v>4.1222000000000003</v>
      </c>
      <c r="D1264">
        <f>VLOOKUP(B1264,'Bloomberg Dow Jones Indices'!$I$6:$J$6000,2,0)</f>
        <v>1.391</v>
      </c>
      <c r="E1264">
        <f>IF(VLOOKUP($B1264,'30 Year Treasuries Daily'!$A$7:$B$10118,2,FALSE)="ND",NA(),VLOOKUP($B1264,'30 Year Treasuries Daily'!$A$7:$B$10118,2,FALSE))</f>
        <v>5.94</v>
      </c>
    </row>
    <row r="1265" spans="2:5">
      <c r="B1265" s="52">
        <v>35922</v>
      </c>
      <c r="C1265">
        <f>VLOOKUP($B1265,'Bloomberg Dow Jones Indices'!$G$6:$J$6000,2,FALSE)</f>
        <v>4.0153999999999996</v>
      </c>
      <c r="D1265">
        <f>VLOOKUP(B1265,'Bloomberg Dow Jones Indices'!$I$6:$J$6000,2,0)</f>
        <v>1.3975</v>
      </c>
      <c r="E1265">
        <f>IF(VLOOKUP($B1265,'30 Year Treasuries Daily'!$A$7:$B$10118,2,FALSE)="ND",NA(),VLOOKUP($B1265,'30 Year Treasuries Daily'!$A$7:$B$10118,2,FALSE))</f>
        <v>5.95</v>
      </c>
    </row>
    <row r="1266" spans="2:5">
      <c r="B1266" s="52">
        <v>35923</v>
      </c>
      <c r="C1266">
        <f>VLOOKUP($B1266,'Bloomberg Dow Jones Indices'!$G$6:$J$6000,2,FALSE)</f>
        <v>4.0026999999999999</v>
      </c>
      <c r="D1266">
        <f>VLOOKUP(B1266,'Bloomberg Dow Jones Indices'!$I$6:$J$6000,2,0)</f>
        <v>1.3854</v>
      </c>
      <c r="E1266">
        <f>IF(VLOOKUP($B1266,'30 Year Treasuries Daily'!$A$7:$B$10118,2,FALSE)="ND",NA(),VLOOKUP($B1266,'30 Year Treasuries Daily'!$A$7:$B$10118,2,FALSE))</f>
        <v>5.98</v>
      </c>
    </row>
    <row r="1267" spans="2:5">
      <c r="B1267" s="52">
        <v>35926</v>
      </c>
      <c r="C1267">
        <f>VLOOKUP($B1267,'Bloomberg Dow Jones Indices'!$G$6:$J$6000,2,FALSE)</f>
        <v>4.1154000000000002</v>
      </c>
      <c r="D1267">
        <f>VLOOKUP(B1267,'Bloomberg Dow Jones Indices'!$I$6:$J$6000,2,0)</f>
        <v>1.3799000000000001</v>
      </c>
      <c r="E1267">
        <f>IF(VLOOKUP($B1267,'30 Year Treasuries Daily'!$A$7:$B$10118,2,FALSE)="ND",NA(),VLOOKUP($B1267,'30 Year Treasuries Daily'!$A$7:$B$10118,2,FALSE))</f>
        <v>6.04</v>
      </c>
    </row>
    <row r="1268" spans="2:5">
      <c r="B1268" s="52">
        <v>35927</v>
      </c>
      <c r="C1268">
        <f>VLOOKUP($B1268,'Bloomberg Dow Jones Indices'!$G$6:$J$6000,2,FALSE)</f>
        <v>3.9988000000000001</v>
      </c>
      <c r="D1268">
        <f>VLOOKUP(B1268,'Bloomberg Dow Jones Indices'!$I$6:$J$6000,2,0)</f>
        <v>1.3963999999999999</v>
      </c>
      <c r="E1268">
        <f>IF(VLOOKUP($B1268,'30 Year Treasuries Daily'!$A$7:$B$10118,2,FALSE)="ND",NA(),VLOOKUP($B1268,'30 Year Treasuries Daily'!$A$7:$B$10118,2,FALSE))</f>
        <v>5.96</v>
      </c>
    </row>
    <row r="1269" spans="2:5">
      <c r="B1269" s="52">
        <v>35928</v>
      </c>
      <c r="C1269">
        <f>VLOOKUP($B1269,'Bloomberg Dow Jones Indices'!$G$6:$J$6000,2,FALSE)</f>
        <v>4.1661000000000001</v>
      </c>
      <c r="D1269">
        <f>VLOOKUP(B1269,'Bloomberg Dow Jones Indices'!$I$6:$J$6000,2,0)</f>
        <v>1.3713</v>
      </c>
      <c r="E1269">
        <f>IF(VLOOKUP($B1269,'30 Year Treasuries Daily'!$A$7:$B$10118,2,FALSE)="ND",NA(),VLOOKUP($B1269,'30 Year Treasuries Daily'!$A$7:$B$10118,2,FALSE))</f>
        <v>5.95</v>
      </c>
    </row>
    <row r="1270" spans="2:5">
      <c r="B1270" s="52">
        <v>35929</v>
      </c>
      <c r="C1270">
        <f>VLOOKUP($B1270,'Bloomberg Dow Jones Indices'!$G$6:$J$6000,2,FALSE)</f>
        <v>4.0526999999999997</v>
      </c>
      <c r="D1270">
        <f>VLOOKUP(B1270,'Bloomberg Dow Jones Indices'!$I$6:$J$6000,2,0)</f>
        <v>1.3695999999999999</v>
      </c>
      <c r="E1270">
        <f>IF(VLOOKUP($B1270,'30 Year Treasuries Daily'!$A$7:$B$10118,2,FALSE)="ND",NA(),VLOOKUP($B1270,'30 Year Treasuries Daily'!$A$7:$B$10118,2,FALSE))</f>
        <v>5.98</v>
      </c>
    </row>
    <row r="1271" spans="2:5">
      <c r="B1271" s="52">
        <v>35930</v>
      </c>
      <c r="C1271">
        <f>VLOOKUP($B1271,'Bloomberg Dow Jones Indices'!$G$6:$J$6000,2,FALSE)</f>
        <v>4.0410000000000004</v>
      </c>
      <c r="D1271">
        <f>VLOOKUP(B1271,'Bloomberg Dow Jones Indices'!$I$6:$J$6000,2,0)</f>
        <v>1.3879000000000001</v>
      </c>
      <c r="E1271">
        <f>IF(VLOOKUP($B1271,'30 Year Treasuries Daily'!$A$7:$B$10118,2,FALSE)="ND",NA(),VLOOKUP($B1271,'30 Year Treasuries Daily'!$A$7:$B$10118,2,FALSE))</f>
        <v>5.97</v>
      </c>
    </row>
    <row r="1272" spans="2:5">
      <c r="B1272" s="52">
        <v>35933</v>
      </c>
      <c r="C1272">
        <f>VLOOKUP($B1272,'Bloomberg Dow Jones Indices'!$G$6:$J$6000,2,FALSE)</f>
        <v>4.0480999999999998</v>
      </c>
      <c r="D1272">
        <f>VLOOKUP(B1272,'Bloomberg Dow Jones Indices'!$I$6:$J$6000,2,0)</f>
        <v>1.3898999999999999</v>
      </c>
      <c r="E1272">
        <f>IF(VLOOKUP($B1272,'30 Year Treasuries Daily'!$A$7:$B$10118,2,FALSE)="ND",NA(),VLOOKUP($B1272,'30 Year Treasuries Daily'!$A$7:$B$10118,2,FALSE))</f>
        <v>5.92</v>
      </c>
    </row>
    <row r="1273" spans="2:5">
      <c r="B1273" s="52">
        <v>35934</v>
      </c>
      <c r="C1273">
        <f>VLOOKUP($B1273,'Bloomberg Dow Jones Indices'!$G$6:$J$6000,2,FALSE)</f>
        <v>4.0601000000000003</v>
      </c>
      <c r="D1273">
        <f>VLOOKUP(B1273,'Bloomberg Dow Jones Indices'!$I$6:$J$6000,2,0)</f>
        <v>1.3893</v>
      </c>
      <c r="E1273">
        <f>IF(VLOOKUP($B1273,'30 Year Treasuries Daily'!$A$7:$B$10118,2,FALSE)="ND",NA(),VLOOKUP($B1273,'30 Year Treasuries Daily'!$A$7:$B$10118,2,FALSE))</f>
        <v>5.94</v>
      </c>
    </row>
    <row r="1274" spans="2:5">
      <c r="B1274" s="52">
        <v>35935</v>
      </c>
      <c r="C1274">
        <f>VLOOKUP($B1274,'Bloomberg Dow Jones Indices'!$G$6:$J$6000,2,FALSE)</f>
        <v>4.0471000000000004</v>
      </c>
      <c r="D1274">
        <f>VLOOKUP(B1274,'Bloomberg Dow Jones Indices'!$I$6:$J$6000,2,0)</f>
        <v>1.4049</v>
      </c>
      <c r="E1274">
        <f>IF(VLOOKUP($B1274,'30 Year Treasuries Daily'!$A$7:$B$10118,2,FALSE)="ND",NA(),VLOOKUP($B1274,'30 Year Treasuries Daily'!$A$7:$B$10118,2,FALSE))</f>
        <v>5.89</v>
      </c>
    </row>
    <row r="1275" spans="2:5">
      <c r="B1275" s="52">
        <v>35936</v>
      </c>
      <c r="C1275">
        <f>VLOOKUP($B1275,'Bloomberg Dow Jones Indices'!$G$6:$J$6000,2,FALSE)</f>
        <v>4.0153999999999996</v>
      </c>
      <c r="D1275">
        <f>VLOOKUP(B1275,'Bloomberg Dow Jones Indices'!$I$6:$J$6000,2,0)</f>
        <v>1.3787</v>
      </c>
      <c r="E1275">
        <f>IF(VLOOKUP($B1275,'30 Year Treasuries Daily'!$A$7:$B$10118,2,FALSE)="ND",NA(),VLOOKUP($B1275,'30 Year Treasuries Daily'!$A$7:$B$10118,2,FALSE))</f>
        <v>5.93</v>
      </c>
    </row>
    <row r="1276" spans="2:5">
      <c r="B1276" s="52">
        <v>35937</v>
      </c>
      <c r="C1276">
        <f>VLOOKUP($B1276,'Bloomberg Dow Jones Indices'!$G$6:$J$6000,2,FALSE)</f>
        <v>4.0182000000000002</v>
      </c>
      <c r="D1276">
        <f>VLOOKUP(B1276,'Bloomberg Dow Jones Indices'!$I$6:$J$6000,2,0)</f>
        <v>1.3814</v>
      </c>
      <c r="E1276">
        <f>IF(VLOOKUP($B1276,'30 Year Treasuries Daily'!$A$7:$B$10118,2,FALSE)="ND",NA(),VLOOKUP($B1276,'30 Year Treasuries Daily'!$A$7:$B$10118,2,FALSE))</f>
        <v>5.9</v>
      </c>
    </row>
    <row r="1277" spans="2:5">
      <c r="B1277" s="52">
        <v>35941</v>
      </c>
      <c r="C1277">
        <f>VLOOKUP($B1277,'Bloomberg Dow Jones Indices'!$G$6:$J$6000,2,FALSE)</f>
        <v>4.0422000000000002</v>
      </c>
      <c r="D1277">
        <f>VLOOKUP(B1277,'Bloomberg Dow Jones Indices'!$I$6:$J$6000,2,0)</f>
        <v>1.4047000000000001</v>
      </c>
      <c r="E1277">
        <f>IF(VLOOKUP($B1277,'30 Year Treasuries Daily'!$A$7:$B$10118,2,FALSE)="ND",NA(),VLOOKUP($B1277,'30 Year Treasuries Daily'!$A$7:$B$10118,2,FALSE))</f>
        <v>5.85</v>
      </c>
    </row>
    <row r="1278" spans="2:5">
      <c r="B1278" s="52">
        <v>35942</v>
      </c>
      <c r="C1278">
        <f>VLOOKUP($B1278,'Bloomberg Dow Jones Indices'!$G$6:$J$6000,2,FALSE)</f>
        <v>4.1913999999999998</v>
      </c>
      <c r="D1278">
        <f>VLOOKUP(B1278,'Bloomberg Dow Jones Indices'!$I$6:$J$6000,2,0)</f>
        <v>1.4089</v>
      </c>
      <c r="E1278">
        <f>IF(VLOOKUP($B1278,'30 Year Treasuries Daily'!$A$7:$B$10118,2,FALSE)="ND",NA(),VLOOKUP($B1278,'30 Year Treasuries Daily'!$A$7:$B$10118,2,FALSE))</f>
        <v>5.83</v>
      </c>
    </row>
    <row r="1279" spans="2:5">
      <c r="B1279" s="52">
        <v>35943</v>
      </c>
      <c r="C1279">
        <f>VLOOKUP($B1279,'Bloomberg Dow Jones Indices'!$G$6:$J$6000,2,FALSE)</f>
        <v>3.9811000000000001</v>
      </c>
      <c r="D1279">
        <f>VLOOKUP(B1279,'Bloomberg Dow Jones Indices'!$I$6:$J$6000,2,0)</f>
        <v>1.4304999999999999</v>
      </c>
      <c r="E1279">
        <f>IF(VLOOKUP($B1279,'30 Year Treasuries Daily'!$A$7:$B$10118,2,FALSE)="ND",NA(),VLOOKUP($B1279,'30 Year Treasuries Daily'!$A$7:$B$10118,2,FALSE))</f>
        <v>5.83</v>
      </c>
    </row>
    <row r="1280" spans="2:5">
      <c r="B1280" s="52">
        <v>35944</v>
      </c>
      <c r="C1280">
        <f>VLOOKUP($B1280,'Bloomberg Dow Jones Indices'!$G$6:$J$6000,2,FALSE)</f>
        <v>3.927</v>
      </c>
      <c r="D1280">
        <f>VLOOKUP(B1280,'Bloomberg Dow Jones Indices'!$I$6:$J$6000,2,0)</f>
        <v>1.4149</v>
      </c>
      <c r="E1280">
        <f>IF(VLOOKUP($B1280,'30 Year Treasuries Daily'!$A$7:$B$10118,2,FALSE)="ND",NA(),VLOOKUP($B1280,'30 Year Treasuries Daily'!$A$7:$B$10118,2,FALSE))</f>
        <v>5.81</v>
      </c>
    </row>
    <row r="1281" spans="2:5">
      <c r="B1281" s="52">
        <v>35947</v>
      </c>
      <c r="C1281">
        <f>VLOOKUP($B1281,'Bloomberg Dow Jones Indices'!$G$6:$J$6000,2,FALSE)</f>
        <v>3.8306</v>
      </c>
      <c r="D1281">
        <f>VLOOKUP(B1281,'Bloomberg Dow Jones Indices'!$I$6:$J$6000,2,0)</f>
        <v>1.4114</v>
      </c>
      <c r="E1281">
        <f>IF(VLOOKUP($B1281,'30 Year Treasuries Daily'!$A$7:$B$10118,2,FALSE)="ND",NA(),VLOOKUP($B1281,'30 Year Treasuries Daily'!$A$7:$B$10118,2,FALSE))</f>
        <v>5.78</v>
      </c>
    </row>
    <row r="1282" spans="2:5">
      <c r="B1282" s="52">
        <v>35948</v>
      </c>
      <c r="C1282">
        <f>VLOOKUP($B1282,'Bloomberg Dow Jones Indices'!$G$6:$J$6000,2,FALSE)</f>
        <v>3.8372999999999999</v>
      </c>
      <c r="D1282">
        <f>VLOOKUP(B1282,'Bloomberg Dow Jones Indices'!$I$6:$J$6000,2,0)</f>
        <v>1.4163000000000001</v>
      </c>
      <c r="E1282">
        <f>IF(VLOOKUP($B1282,'30 Year Treasuries Daily'!$A$7:$B$10118,2,FALSE)="ND",NA(),VLOOKUP($B1282,'30 Year Treasuries Daily'!$A$7:$B$10118,2,FALSE))</f>
        <v>5.8</v>
      </c>
    </row>
    <row r="1283" spans="2:5">
      <c r="B1283" s="52">
        <v>35949</v>
      </c>
      <c r="C1283">
        <f>VLOOKUP($B1283,'Bloomberg Dow Jones Indices'!$G$6:$J$6000,2,FALSE)</f>
        <v>3.9325000000000001</v>
      </c>
      <c r="D1283">
        <f>VLOOKUP(B1283,'Bloomberg Dow Jones Indices'!$I$6:$J$6000,2,0)</f>
        <v>1.4431</v>
      </c>
      <c r="E1283">
        <f>IF(VLOOKUP($B1283,'30 Year Treasuries Daily'!$A$7:$B$10118,2,FALSE)="ND",NA(),VLOOKUP($B1283,'30 Year Treasuries Daily'!$A$7:$B$10118,2,FALSE))</f>
        <v>5.8</v>
      </c>
    </row>
    <row r="1284" spans="2:5">
      <c r="B1284" s="52">
        <v>35950</v>
      </c>
      <c r="C1284">
        <f>VLOOKUP($B1284,'Bloomberg Dow Jones Indices'!$G$6:$J$6000,2,FALSE)</f>
        <v>3.8845999999999998</v>
      </c>
      <c r="D1284">
        <f>VLOOKUP(B1284,'Bloomberg Dow Jones Indices'!$I$6:$J$6000,2,0)</f>
        <v>1.4321999999999999</v>
      </c>
      <c r="E1284">
        <f>IF(VLOOKUP($B1284,'30 Year Treasuries Daily'!$A$7:$B$10118,2,FALSE)="ND",NA(),VLOOKUP($B1284,'30 Year Treasuries Daily'!$A$7:$B$10118,2,FALSE))</f>
        <v>5.82</v>
      </c>
    </row>
    <row r="1285" spans="2:5">
      <c r="B1285" s="52">
        <v>35951</v>
      </c>
      <c r="C1285">
        <f>VLOOKUP($B1285,'Bloomberg Dow Jones Indices'!$G$6:$J$6000,2,FALSE)</f>
        <v>3.8555999999999999</v>
      </c>
      <c r="D1285">
        <f>VLOOKUP(B1285,'Bloomberg Dow Jones Indices'!$I$6:$J$6000,2,0)</f>
        <v>1.3942000000000001</v>
      </c>
      <c r="E1285">
        <f>IF(VLOOKUP($B1285,'30 Year Treasuries Daily'!$A$7:$B$10118,2,FALSE)="ND",NA(),VLOOKUP($B1285,'30 Year Treasuries Daily'!$A$7:$B$10118,2,FALSE))</f>
        <v>5.79</v>
      </c>
    </row>
    <row r="1286" spans="2:5">
      <c r="B1286" s="52">
        <v>35954</v>
      </c>
      <c r="C1286">
        <f>VLOOKUP($B1286,'Bloomberg Dow Jones Indices'!$G$6:$J$6000,2,FALSE)</f>
        <v>3.8603000000000001</v>
      </c>
      <c r="D1286">
        <f>VLOOKUP(B1286,'Bloomberg Dow Jones Indices'!$I$6:$J$6000,2,0)</f>
        <v>1.3893</v>
      </c>
      <c r="E1286">
        <f>IF(VLOOKUP($B1286,'30 Year Treasuries Daily'!$A$7:$B$10118,2,FALSE)="ND",NA(),VLOOKUP($B1286,'30 Year Treasuries Daily'!$A$7:$B$10118,2,FALSE))</f>
        <v>5.79</v>
      </c>
    </row>
    <row r="1287" spans="2:5">
      <c r="B1287" s="52">
        <v>35955</v>
      </c>
      <c r="C1287">
        <f>VLOOKUP($B1287,'Bloomberg Dow Jones Indices'!$G$6:$J$6000,2,FALSE)</f>
        <v>3.8738999999999999</v>
      </c>
      <c r="D1287">
        <f>VLOOKUP(B1287,'Bloomberg Dow Jones Indices'!$I$6:$J$6000,2,0)</f>
        <v>1.3934</v>
      </c>
      <c r="E1287">
        <f>IF(VLOOKUP($B1287,'30 Year Treasuries Daily'!$A$7:$B$10118,2,FALSE)="ND",NA(),VLOOKUP($B1287,'30 Year Treasuries Daily'!$A$7:$B$10118,2,FALSE))</f>
        <v>5.79</v>
      </c>
    </row>
    <row r="1288" spans="2:5">
      <c r="B1288" s="52">
        <v>35956</v>
      </c>
      <c r="C1288">
        <f>VLOOKUP($B1288,'Bloomberg Dow Jones Indices'!$G$6:$J$6000,2,FALSE)</f>
        <v>3.8519999999999999</v>
      </c>
      <c r="D1288">
        <f>VLOOKUP(B1288,'Bloomberg Dow Jones Indices'!$I$6:$J$6000,2,0)</f>
        <v>1.4046000000000001</v>
      </c>
      <c r="E1288">
        <f>IF(VLOOKUP($B1288,'30 Year Treasuries Daily'!$A$7:$B$10118,2,FALSE)="ND",NA(),VLOOKUP($B1288,'30 Year Treasuries Daily'!$A$7:$B$10118,2,FALSE))</f>
        <v>5.7</v>
      </c>
    </row>
    <row r="1289" spans="2:5">
      <c r="B1289" s="52">
        <v>35957</v>
      </c>
      <c r="C1289">
        <f>VLOOKUP($B1289,'Bloomberg Dow Jones Indices'!$G$6:$J$6000,2,FALSE)</f>
        <v>3.8961000000000001</v>
      </c>
      <c r="D1289">
        <f>VLOOKUP(B1289,'Bloomberg Dow Jones Indices'!$I$6:$J$6000,2,0)</f>
        <v>1.4532</v>
      </c>
      <c r="E1289">
        <f>IF(VLOOKUP($B1289,'30 Year Treasuries Daily'!$A$7:$B$10118,2,FALSE)="ND",NA(),VLOOKUP($B1289,'30 Year Treasuries Daily'!$A$7:$B$10118,2,FALSE))</f>
        <v>5.65</v>
      </c>
    </row>
    <row r="1290" spans="2:5">
      <c r="B1290" s="52">
        <v>35958</v>
      </c>
      <c r="C1290">
        <f>VLOOKUP($B1290,'Bloomberg Dow Jones Indices'!$G$6:$J$6000,2,FALSE)</f>
        <v>3.8416999999999999</v>
      </c>
      <c r="D1290">
        <f>VLOOKUP(B1290,'Bloomberg Dow Jones Indices'!$I$6:$J$6000,2,0)</f>
        <v>1.4269000000000001</v>
      </c>
      <c r="E1290">
        <f>IF(VLOOKUP($B1290,'30 Year Treasuries Daily'!$A$7:$B$10118,2,FALSE)="ND",NA(),VLOOKUP($B1290,'30 Year Treasuries Daily'!$A$7:$B$10118,2,FALSE))</f>
        <v>5.66</v>
      </c>
    </row>
    <row r="1291" spans="2:5">
      <c r="B1291" s="52">
        <v>35961</v>
      </c>
      <c r="C1291">
        <f>VLOOKUP($B1291,'Bloomberg Dow Jones Indices'!$G$6:$J$6000,2,FALSE)</f>
        <v>3.8603000000000001</v>
      </c>
      <c r="D1291">
        <f>VLOOKUP(B1291,'Bloomberg Dow Jones Indices'!$I$6:$J$6000,2,0)</f>
        <v>1.4612000000000001</v>
      </c>
      <c r="E1291">
        <f>IF(VLOOKUP($B1291,'30 Year Treasuries Daily'!$A$7:$B$10118,2,FALSE)="ND",NA(),VLOOKUP($B1291,'30 Year Treasuries Daily'!$A$7:$B$10118,2,FALSE))</f>
        <v>5.61</v>
      </c>
    </row>
    <row r="1292" spans="2:5">
      <c r="B1292" s="52">
        <v>35962</v>
      </c>
      <c r="C1292">
        <f>VLOOKUP($B1292,'Bloomberg Dow Jones Indices'!$G$6:$J$6000,2,FALSE)</f>
        <v>3.8738000000000001</v>
      </c>
      <c r="D1292">
        <f>VLOOKUP(B1292,'Bloomberg Dow Jones Indices'!$I$6:$J$6000,2,0)</f>
        <v>1.4509000000000001</v>
      </c>
      <c r="E1292">
        <f>IF(VLOOKUP($B1292,'30 Year Treasuries Daily'!$A$7:$B$10118,2,FALSE)="ND",NA(),VLOOKUP($B1292,'30 Year Treasuries Daily'!$A$7:$B$10118,2,FALSE))</f>
        <v>5.65</v>
      </c>
    </row>
    <row r="1293" spans="2:5">
      <c r="B1293" s="52">
        <v>35963</v>
      </c>
      <c r="C1293">
        <f>VLOOKUP($B1293,'Bloomberg Dow Jones Indices'!$G$6:$J$6000,2,FALSE)</f>
        <v>3.8773999999999997</v>
      </c>
      <c r="D1293">
        <f>VLOOKUP(B1293,'Bloomberg Dow Jones Indices'!$I$6:$J$6000,2,0)</f>
        <v>1.4260999999999999</v>
      </c>
      <c r="E1293">
        <f>IF(VLOOKUP($B1293,'30 Year Treasuries Daily'!$A$7:$B$10118,2,FALSE)="ND",NA(),VLOOKUP($B1293,'30 Year Treasuries Daily'!$A$7:$B$10118,2,FALSE))</f>
        <v>5.74</v>
      </c>
    </row>
    <row r="1294" spans="2:5">
      <c r="B1294" s="52">
        <v>35964</v>
      </c>
      <c r="C1294">
        <f>VLOOKUP($B1294,'Bloomberg Dow Jones Indices'!$G$6:$J$6000,2,FALSE)</f>
        <v>3.8734000000000002</v>
      </c>
      <c r="D1294">
        <f>VLOOKUP(B1294,'Bloomberg Dow Jones Indices'!$I$6:$J$6000,2,0)</f>
        <v>1.4802999999999999</v>
      </c>
      <c r="E1294">
        <f>IF(VLOOKUP($B1294,'30 Year Treasuries Daily'!$A$7:$B$10118,2,FALSE)="ND",NA(),VLOOKUP($B1294,'30 Year Treasuries Daily'!$A$7:$B$10118,2,FALSE))</f>
        <v>5.7</v>
      </c>
    </row>
    <row r="1295" spans="2:5">
      <c r="B1295" s="52">
        <v>35965</v>
      </c>
      <c r="C1295">
        <f>VLOOKUP($B1295,'Bloomberg Dow Jones Indices'!$G$6:$J$6000,2,FALSE)</f>
        <v>3.8965999999999998</v>
      </c>
      <c r="D1295">
        <f>VLOOKUP(B1295,'Bloomberg Dow Jones Indices'!$I$6:$J$6000,2,0)</f>
        <v>1.4472</v>
      </c>
      <c r="E1295">
        <f>IF(VLOOKUP($B1295,'30 Year Treasuries Daily'!$A$7:$B$10118,2,FALSE)="ND",NA(),VLOOKUP($B1295,'30 Year Treasuries Daily'!$A$7:$B$10118,2,FALSE))</f>
        <v>5.67</v>
      </c>
    </row>
    <row r="1296" spans="2:5">
      <c r="B1296" s="52">
        <v>35968</v>
      </c>
      <c r="C1296">
        <f>VLOOKUP($B1296,'Bloomberg Dow Jones Indices'!$G$6:$J$6000,2,FALSE)</f>
        <v>3.9001999999999999</v>
      </c>
      <c r="D1296">
        <f>VLOOKUP(B1296,'Bloomberg Dow Jones Indices'!$I$6:$J$6000,2,0)</f>
        <v>1.4520999999999999</v>
      </c>
      <c r="E1296">
        <f>IF(VLOOKUP($B1296,'30 Year Treasuries Daily'!$A$7:$B$10118,2,FALSE)="ND",NA(),VLOOKUP($B1296,'30 Year Treasuries Daily'!$A$7:$B$10118,2,FALSE))</f>
        <v>5.66</v>
      </c>
    </row>
    <row r="1297" spans="2:5">
      <c r="B1297" s="52">
        <v>35969</v>
      </c>
      <c r="C1297">
        <f>VLOOKUP($B1297,'Bloomberg Dow Jones Indices'!$G$6:$J$6000,2,FALSE)</f>
        <v>3.8837000000000002</v>
      </c>
      <c r="D1297">
        <f>VLOOKUP(B1297,'Bloomberg Dow Jones Indices'!$I$6:$J$6000,2,0)</f>
        <v>1.4328000000000001</v>
      </c>
      <c r="E1297">
        <f>IF(VLOOKUP($B1297,'30 Year Treasuries Daily'!$A$7:$B$10118,2,FALSE)="ND",NA(),VLOOKUP($B1297,'30 Year Treasuries Daily'!$A$7:$B$10118,2,FALSE))</f>
        <v>5.64</v>
      </c>
    </row>
    <row r="1298" spans="2:5">
      <c r="B1298" s="52">
        <v>35970</v>
      </c>
      <c r="C1298">
        <f>VLOOKUP($B1298,'Bloomberg Dow Jones Indices'!$G$6:$J$6000,2,FALSE)</f>
        <v>3.8837000000000002</v>
      </c>
      <c r="D1298">
        <f>VLOOKUP(B1298,'Bloomberg Dow Jones Indices'!$I$6:$J$6000,2,0)</f>
        <v>1.4175</v>
      </c>
      <c r="E1298">
        <f>IF(VLOOKUP($B1298,'30 Year Treasuries Daily'!$A$7:$B$10118,2,FALSE)="ND",NA(),VLOOKUP($B1298,'30 Year Treasuries Daily'!$A$7:$B$10118,2,FALSE))</f>
        <v>5.66</v>
      </c>
    </row>
    <row r="1299" spans="2:5">
      <c r="B1299" s="52">
        <v>35971</v>
      </c>
      <c r="C1299">
        <f>VLOOKUP($B1299,'Bloomberg Dow Jones Indices'!$G$6:$J$6000,2,FALSE)</f>
        <v>3.9287999999999998</v>
      </c>
      <c r="D1299">
        <f>VLOOKUP(B1299,'Bloomberg Dow Jones Indices'!$I$6:$J$6000,2,0)</f>
        <v>1.4156</v>
      </c>
      <c r="E1299">
        <f>IF(VLOOKUP($B1299,'30 Year Treasuries Daily'!$A$7:$B$10118,2,FALSE)="ND",NA(),VLOOKUP($B1299,'30 Year Treasuries Daily'!$A$7:$B$10118,2,FALSE))</f>
        <v>5.66</v>
      </c>
    </row>
    <row r="1300" spans="2:5">
      <c r="B1300" s="52">
        <v>35972</v>
      </c>
      <c r="C1300">
        <f>VLOOKUP($B1300,'Bloomberg Dow Jones Indices'!$G$6:$J$6000,2,FALSE)</f>
        <v>3.9058999999999999</v>
      </c>
      <c r="D1300">
        <f>VLOOKUP(B1300,'Bloomberg Dow Jones Indices'!$I$6:$J$6000,2,0)</f>
        <v>1.4142000000000001</v>
      </c>
      <c r="E1300">
        <f>IF(VLOOKUP($B1300,'30 Year Treasuries Daily'!$A$7:$B$10118,2,FALSE)="ND",NA(),VLOOKUP($B1300,'30 Year Treasuries Daily'!$A$7:$B$10118,2,FALSE))</f>
        <v>5.64</v>
      </c>
    </row>
    <row r="1301" spans="2:5">
      <c r="B1301" s="52">
        <v>35975</v>
      </c>
      <c r="C1301">
        <f>VLOOKUP($B1301,'Bloomberg Dow Jones Indices'!$G$6:$J$6000,2,FALSE)</f>
        <v>3.8542999999999998</v>
      </c>
      <c r="D1301">
        <f>VLOOKUP(B1301,'Bloomberg Dow Jones Indices'!$I$6:$J$6000,2,0)</f>
        <v>1.4058999999999999</v>
      </c>
      <c r="E1301">
        <f>IF(VLOOKUP($B1301,'30 Year Treasuries Daily'!$A$7:$B$10118,2,FALSE)="ND",NA(),VLOOKUP($B1301,'30 Year Treasuries Daily'!$A$7:$B$10118,2,FALSE))</f>
        <v>5.65</v>
      </c>
    </row>
    <row r="1302" spans="2:5">
      <c r="B1302" s="52">
        <v>35976</v>
      </c>
      <c r="C1302">
        <f>VLOOKUP($B1302,'Bloomberg Dow Jones Indices'!$G$6:$J$6000,2,FALSE)</f>
        <v>3.8872</v>
      </c>
      <c r="D1302">
        <f>VLOOKUP(B1302,'Bloomberg Dow Jones Indices'!$I$6:$J$6000,2,0)</f>
        <v>1.4172</v>
      </c>
      <c r="E1302">
        <f>IF(VLOOKUP($B1302,'30 Year Treasuries Daily'!$A$7:$B$10118,2,FALSE)="ND",NA(),VLOOKUP($B1302,'30 Year Treasuries Daily'!$A$7:$B$10118,2,FALSE))</f>
        <v>5.62</v>
      </c>
    </row>
    <row r="1303" spans="2:5">
      <c r="B1303" s="52">
        <v>35977</v>
      </c>
      <c r="C1303">
        <f>VLOOKUP($B1303,'Bloomberg Dow Jones Indices'!$G$6:$J$6000,2,FALSE)</f>
        <v>3.8342999999999998</v>
      </c>
      <c r="D1303">
        <f>VLOOKUP(B1303,'Bloomberg Dow Jones Indices'!$I$6:$J$6000,2,0)</f>
        <v>1.3978999999999999</v>
      </c>
      <c r="E1303">
        <f>IF(VLOOKUP($B1303,'30 Year Treasuries Daily'!$A$7:$B$10118,2,FALSE)="ND",NA(),VLOOKUP($B1303,'30 Year Treasuries Daily'!$A$7:$B$10118,2,FALSE))</f>
        <v>5.63</v>
      </c>
    </row>
    <row r="1304" spans="2:5">
      <c r="B1304" s="52">
        <v>35978</v>
      </c>
      <c r="C1304">
        <f>VLOOKUP($B1304,'Bloomberg Dow Jones Indices'!$G$6:$J$6000,2,FALSE)</f>
        <v>3.8382000000000001</v>
      </c>
      <c r="D1304">
        <f>VLOOKUP(B1304,'Bloomberg Dow Jones Indices'!$I$6:$J$6000,2,0)</f>
        <v>1.3968</v>
      </c>
      <c r="E1304">
        <f>IF(VLOOKUP($B1304,'30 Year Treasuries Daily'!$A$7:$B$10118,2,FALSE)="ND",NA(),VLOOKUP($B1304,'30 Year Treasuries Daily'!$A$7:$B$10118,2,FALSE))</f>
        <v>5.6</v>
      </c>
    </row>
    <row r="1305" spans="2:5">
      <c r="B1305" s="52">
        <v>35982</v>
      </c>
      <c r="C1305">
        <f>VLOOKUP($B1305,'Bloomberg Dow Jones Indices'!$G$6:$J$6000,2,FALSE)</f>
        <v>3.8178999999999998</v>
      </c>
      <c r="D1305">
        <f>VLOOKUP(B1305,'Bloomberg Dow Jones Indices'!$I$6:$J$6000,2,0)</f>
        <v>1.3919999999999999</v>
      </c>
      <c r="E1305">
        <f>IF(VLOOKUP($B1305,'30 Year Treasuries Daily'!$A$7:$B$10118,2,FALSE)="ND",NA(),VLOOKUP($B1305,'30 Year Treasuries Daily'!$A$7:$B$10118,2,FALSE))</f>
        <v>5.57</v>
      </c>
    </row>
    <row r="1306" spans="2:5">
      <c r="B1306" s="52">
        <v>35983</v>
      </c>
      <c r="C1306">
        <f>VLOOKUP($B1306,'Bloomberg Dow Jones Indices'!$G$6:$J$6000,2,FALSE)</f>
        <v>3.8528000000000002</v>
      </c>
      <c r="D1306">
        <f>VLOOKUP(B1306,'Bloomberg Dow Jones Indices'!$I$6:$J$6000,2,0)</f>
        <v>1.393</v>
      </c>
      <c r="E1306">
        <f>IF(VLOOKUP($B1306,'30 Year Treasuries Daily'!$A$7:$B$10118,2,FALSE)="ND",NA(),VLOOKUP($B1306,'30 Year Treasuries Daily'!$A$7:$B$10118,2,FALSE))</f>
        <v>5.6</v>
      </c>
    </row>
    <row r="1307" spans="2:5">
      <c r="B1307" s="52">
        <v>35984</v>
      </c>
      <c r="C1307">
        <f>VLOOKUP($B1307,'Bloomberg Dow Jones Indices'!$G$6:$J$6000,2,FALSE)</f>
        <v>3.8512</v>
      </c>
      <c r="D1307">
        <f>VLOOKUP(B1307,'Bloomberg Dow Jones Indices'!$I$6:$J$6000,2,0)</f>
        <v>1.3799000000000001</v>
      </c>
      <c r="E1307">
        <f>IF(VLOOKUP($B1307,'30 Year Treasuries Daily'!$A$7:$B$10118,2,FALSE)="ND",NA(),VLOOKUP($B1307,'30 Year Treasuries Daily'!$A$7:$B$10118,2,FALSE))</f>
        <v>5.63</v>
      </c>
    </row>
    <row r="1308" spans="2:5">
      <c r="B1308" s="52">
        <v>35985</v>
      </c>
      <c r="C1308">
        <f>VLOOKUP($B1308,'Bloomberg Dow Jones Indices'!$G$6:$J$6000,2,FALSE)</f>
        <v>3.8794</v>
      </c>
      <c r="D1308">
        <f>VLOOKUP(B1308,'Bloomberg Dow Jones Indices'!$I$6:$J$6000,2,0)</f>
        <v>1.3904000000000001</v>
      </c>
      <c r="E1308">
        <f>IF(VLOOKUP($B1308,'30 Year Treasuries Daily'!$A$7:$B$10118,2,FALSE)="ND",NA(),VLOOKUP($B1308,'30 Year Treasuries Daily'!$A$7:$B$10118,2,FALSE))</f>
        <v>5.6</v>
      </c>
    </row>
    <row r="1309" spans="2:5">
      <c r="B1309" s="52">
        <v>35986</v>
      </c>
      <c r="C1309">
        <f>VLOOKUP($B1309,'Bloomberg Dow Jones Indices'!$G$6:$J$6000,2,FALSE)</f>
        <v>3.8742000000000001</v>
      </c>
      <c r="D1309">
        <f>VLOOKUP(B1309,'Bloomberg Dow Jones Indices'!$I$6:$J$6000,2,0)</f>
        <v>1.3879999999999999</v>
      </c>
      <c r="E1309">
        <f>IF(VLOOKUP($B1309,'30 Year Treasuries Daily'!$A$7:$B$10118,2,FALSE)="ND",NA(),VLOOKUP($B1309,'30 Year Treasuries Daily'!$A$7:$B$10118,2,FALSE))</f>
        <v>5.63</v>
      </c>
    </row>
    <row r="1310" spans="2:5">
      <c r="B1310" s="52">
        <v>35989</v>
      </c>
      <c r="C1310">
        <f>VLOOKUP($B1310,'Bloomberg Dow Jones Indices'!$G$6:$J$6000,2,FALSE)</f>
        <v>3.8885000000000001</v>
      </c>
      <c r="D1310">
        <f>VLOOKUP(B1310,'Bloomberg Dow Jones Indices'!$I$6:$J$6000,2,0)</f>
        <v>1.3895</v>
      </c>
      <c r="E1310">
        <f>IF(VLOOKUP($B1310,'30 Year Treasuries Daily'!$A$7:$B$10118,2,FALSE)="ND",NA(),VLOOKUP($B1310,'30 Year Treasuries Daily'!$A$7:$B$10118,2,FALSE))</f>
        <v>5.68</v>
      </c>
    </row>
    <row r="1311" spans="2:5">
      <c r="B1311" s="52">
        <v>35990</v>
      </c>
      <c r="C1311">
        <f>VLOOKUP($B1311,'Bloomberg Dow Jones Indices'!$G$6:$J$6000,2,FALSE)</f>
        <v>3.8757999999999999</v>
      </c>
      <c r="D1311">
        <f>VLOOKUP(B1311,'Bloomberg Dow Jones Indices'!$I$6:$J$6000,2,0)</f>
        <v>1.367</v>
      </c>
      <c r="E1311">
        <f>IF(VLOOKUP($B1311,'30 Year Treasuries Daily'!$A$7:$B$10118,2,FALSE)="ND",NA(),VLOOKUP($B1311,'30 Year Treasuries Daily'!$A$7:$B$10118,2,FALSE))</f>
        <v>5.72</v>
      </c>
    </row>
    <row r="1312" spans="2:5">
      <c r="B1312" s="52">
        <v>35991</v>
      </c>
      <c r="C1312">
        <f>VLOOKUP($B1312,'Bloomberg Dow Jones Indices'!$G$6:$J$6000,2,FALSE)</f>
        <v>3.8773999999999997</v>
      </c>
      <c r="D1312">
        <f>VLOOKUP(B1312,'Bloomberg Dow Jones Indices'!$I$6:$J$6000,2,0)</f>
        <v>1.3687</v>
      </c>
      <c r="E1312">
        <f>IF(VLOOKUP($B1312,'30 Year Treasuries Daily'!$A$7:$B$10118,2,FALSE)="ND",NA(),VLOOKUP($B1312,'30 Year Treasuries Daily'!$A$7:$B$10118,2,FALSE))</f>
        <v>5.7</v>
      </c>
    </row>
    <row r="1313" spans="2:5">
      <c r="B1313" s="52">
        <v>35992</v>
      </c>
      <c r="C1313">
        <f>VLOOKUP($B1313,'Bloomberg Dow Jones Indices'!$G$6:$J$6000,2,FALSE)</f>
        <v>3.8582999999999998</v>
      </c>
      <c r="D1313">
        <f>VLOOKUP(B1313,'Bloomberg Dow Jones Indices'!$I$6:$J$6000,2,0)</f>
        <v>1.3562000000000001</v>
      </c>
      <c r="E1313">
        <f>IF(VLOOKUP($B1313,'30 Year Treasuries Daily'!$A$7:$B$10118,2,FALSE)="ND",NA(),VLOOKUP($B1313,'30 Year Treasuries Daily'!$A$7:$B$10118,2,FALSE))</f>
        <v>5.72</v>
      </c>
    </row>
    <row r="1314" spans="2:5">
      <c r="B1314" s="52">
        <v>35993</v>
      </c>
      <c r="C1314">
        <f>VLOOKUP($B1314,'Bloomberg Dow Jones Indices'!$G$6:$J$6000,2,FALSE)</f>
        <v>3.8637999999999999</v>
      </c>
      <c r="D1314">
        <f>VLOOKUP(B1314,'Bloomberg Dow Jones Indices'!$I$6:$J$6000,2,0)</f>
        <v>1.3481000000000001</v>
      </c>
      <c r="E1314">
        <f>IF(VLOOKUP($B1314,'30 Year Treasuries Daily'!$A$7:$B$10118,2,FALSE)="ND",NA(),VLOOKUP($B1314,'30 Year Treasuries Daily'!$A$7:$B$10118,2,FALSE))</f>
        <v>5.75</v>
      </c>
    </row>
    <row r="1315" spans="2:5">
      <c r="B1315" s="52">
        <v>35996</v>
      </c>
      <c r="C1315">
        <f>VLOOKUP($B1315,'Bloomberg Dow Jones Indices'!$G$6:$J$6000,2,FALSE)</f>
        <v>3.8896999999999999</v>
      </c>
      <c r="D1315">
        <f>VLOOKUP(B1315,'Bloomberg Dow Jones Indices'!$I$6:$J$6000,2,0)</f>
        <v>1.3542000000000001</v>
      </c>
      <c r="E1315">
        <f>IF(VLOOKUP($B1315,'30 Year Treasuries Daily'!$A$7:$B$10118,2,FALSE)="ND",NA(),VLOOKUP($B1315,'30 Year Treasuries Daily'!$A$7:$B$10118,2,FALSE))</f>
        <v>5.71</v>
      </c>
    </row>
    <row r="1316" spans="2:5">
      <c r="B1316" s="52">
        <v>35997</v>
      </c>
      <c r="C1316">
        <f>VLOOKUP($B1316,'Bloomberg Dow Jones Indices'!$G$6:$J$6000,2,FALSE)</f>
        <v>3.9127999999999998</v>
      </c>
      <c r="D1316">
        <f>VLOOKUP(B1316,'Bloomberg Dow Jones Indices'!$I$6:$J$6000,2,0)</f>
        <v>1.3698000000000001</v>
      </c>
      <c r="E1316">
        <f>IF(VLOOKUP($B1316,'30 Year Treasuries Daily'!$A$7:$B$10118,2,FALSE)="ND",NA(),VLOOKUP($B1316,'30 Year Treasuries Daily'!$A$7:$B$10118,2,FALSE))</f>
        <v>5.67</v>
      </c>
    </row>
    <row r="1317" spans="2:5">
      <c r="B1317" s="52">
        <v>35998</v>
      </c>
      <c r="C1317">
        <f>VLOOKUP($B1317,'Bloomberg Dow Jones Indices'!$G$6:$J$6000,2,FALSE)</f>
        <v>3.8997999999999999</v>
      </c>
      <c r="D1317">
        <f>VLOOKUP(B1317,'Bloomberg Dow Jones Indices'!$I$6:$J$6000,2,0)</f>
        <v>1.3895999999999999</v>
      </c>
      <c r="E1317">
        <f>IF(VLOOKUP($B1317,'30 Year Treasuries Daily'!$A$7:$B$10118,2,FALSE)="ND",NA(),VLOOKUP($B1317,'30 Year Treasuries Daily'!$A$7:$B$10118,2,FALSE))</f>
        <v>5.68</v>
      </c>
    </row>
    <row r="1318" spans="2:5">
      <c r="B1318" s="52">
        <v>35999</v>
      </c>
      <c r="C1318">
        <f>VLOOKUP($B1318,'Bloomberg Dow Jones Indices'!$G$6:$J$6000,2,FALSE)</f>
        <v>3.9226000000000001</v>
      </c>
      <c r="D1318">
        <f>VLOOKUP(B1318,'Bloomberg Dow Jones Indices'!$I$6:$J$6000,2,0)</f>
        <v>1.4200999999999999</v>
      </c>
      <c r="E1318">
        <f>IF(VLOOKUP($B1318,'30 Year Treasuries Daily'!$A$7:$B$10118,2,FALSE)="ND",NA(),VLOOKUP($B1318,'30 Year Treasuries Daily'!$A$7:$B$10118,2,FALSE))</f>
        <v>5.66</v>
      </c>
    </row>
    <row r="1319" spans="2:5">
      <c r="B1319" s="52">
        <v>36000</v>
      </c>
      <c r="C1319">
        <f>VLOOKUP($B1319,'Bloomberg Dow Jones Indices'!$G$6:$J$6000,2,FALSE)</f>
        <v>3.9422999999999999</v>
      </c>
      <c r="D1319">
        <f>VLOOKUP(B1319,'Bloomberg Dow Jones Indices'!$I$6:$J$6000,2,0)</f>
        <v>1.4194</v>
      </c>
      <c r="E1319">
        <f>IF(VLOOKUP($B1319,'30 Year Treasuries Daily'!$A$7:$B$10118,2,FALSE)="ND",NA(),VLOOKUP($B1319,'30 Year Treasuries Daily'!$A$7:$B$10118,2,FALSE))</f>
        <v>5.68</v>
      </c>
    </row>
    <row r="1320" spans="2:5">
      <c r="B1320" s="52">
        <v>36003</v>
      </c>
      <c r="C1320">
        <f>VLOOKUP($B1320,'Bloomberg Dow Jones Indices'!$G$6:$J$6000,2,FALSE)</f>
        <v>3.9390000000000001</v>
      </c>
      <c r="D1320">
        <f>VLOOKUP(B1320,'Bloomberg Dow Jones Indices'!$I$6:$J$6000,2,0)</f>
        <v>1.4051</v>
      </c>
      <c r="E1320">
        <f>IF(VLOOKUP($B1320,'30 Year Treasuries Daily'!$A$7:$B$10118,2,FALSE)="ND",NA(),VLOOKUP($B1320,'30 Year Treasuries Daily'!$A$7:$B$10118,2,FALSE))</f>
        <v>5.7</v>
      </c>
    </row>
    <row r="1321" spans="2:5">
      <c r="B1321" s="52">
        <v>36004</v>
      </c>
      <c r="C1321">
        <f>VLOOKUP($B1321,'Bloomberg Dow Jones Indices'!$G$6:$J$6000,2,FALSE)</f>
        <v>3.9736000000000002</v>
      </c>
      <c r="D1321">
        <f>VLOOKUP(B1321,'Bloomberg Dow Jones Indices'!$I$6:$J$6000,2,0)</f>
        <v>1.4198</v>
      </c>
      <c r="E1321">
        <f>IF(VLOOKUP($B1321,'30 Year Treasuries Daily'!$A$7:$B$10118,2,FALSE)="ND",NA(),VLOOKUP($B1321,'30 Year Treasuries Daily'!$A$7:$B$10118,2,FALSE))</f>
        <v>5.74</v>
      </c>
    </row>
    <row r="1322" spans="2:5">
      <c r="B1322" s="52">
        <v>36005</v>
      </c>
      <c r="C1322">
        <f>VLOOKUP($B1322,'Bloomberg Dow Jones Indices'!$G$6:$J$6000,2,FALSE)</f>
        <v>4.0019</v>
      </c>
      <c r="D1322">
        <f>VLOOKUP(B1322,'Bloomberg Dow Jones Indices'!$I$6:$J$6000,2,0)</f>
        <v>1.4229000000000001</v>
      </c>
      <c r="E1322">
        <f>IF(VLOOKUP($B1322,'30 Year Treasuries Daily'!$A$7:$B$10118,2,FALSE)="ND",NA(),VLOOKUP($B1322,'30 Year Treasuries Daily'!$A$7:$B$10118,2,FALSE))</f>
        <v>5.77</v>
      </c>
    </row>
    <row r="1323" spans="2:5">
      <c r="B1323" s="52">
        <v>36006</v>
      </c>
      <c r="C1323">
        <f>VLOOKUP($B1323,'Bloomberg Dow Jones Indices'!$G$6:$J$6000,2,FALSE)</f>
        <v>4.0305999999999997</v>
      </c>
      <c r="D1323">
        <f>VLOOKUP(B1323,'Bloomberg Dow Jones Indices'!$I$6:$J$6000,2,0)</f>
        <v>1.4083000000000001</v>
      </c>
      <c r="E1323">
        <f>IF(VLOOKUP($B1323,'30 Year Treasuries Daily'!$A$7:$B$10118,2,FALSE)="ND",NA(),VLOOKUP($B1323,'30 Year Treasuries Daily'!$A$7:$B$10118,2,FALSE))</f>
        <v>5.73</v>
      </c>
    </row>
    <row r="1324" spans="2:5">
      <c r="B1324" s="52">
        <v>36007</v>
      </c>
      <c r="C1324">
        <f>VLOOKUP($B1324,'Bloomberg Dow Jones Indices'!$G$6:$J$6000,2,FALSE)</f>
        <v>4.0526</v>
      </c>
      <c r="D1324">
        <f>VLOOKUP(B1324,'Bloomberg Dow Jones Indices'!$I$6:$J$6000,2,0)</f>
        <v>1.4283000000000001</v>
      </c>
      <c r="E1324">
        <f>IF(VLOOKUP($B1324,'30 Year Treasuries Daily'!$A$7:$B$10118,2,FALSE)="ND",NA(),VLOOKUP($B1324,'30 Year Treasuries Daily'!$A$7:$B$10118,2,FALSE))</f>
        <v>5.72</v>
      </c>
    </row>
    <row r="1325" spans="2:5">
      <c r="B1325" s="52">
        <v>36010</v>
      </c>
      <c r="C1325">
        <f>VLOOKUP($B1325,'Bloomberg Dow Jones Indices'!$G$6:$J$6000,2,FALSE)</f>
        <v>4.0284000000000004</v>
      </c>
      <c r="D1325">
        <f>VLOOKUP(B1325,'Bloomberg Dow Jones Indices'!$I$6:$J$6000,2,0)</f>
        <v>1.444</v>
      </c>
      <c r="E1325">
        <f>IF(VLOOKUP($B1325,'30 Year Treasuries Daily'!$A$7:$B$10118,2,FALSE)="ND",NA(),VLOOKUP($B1325,'30 Year Treasuries Daily'!$A$7:$B$10118,2,FALSE))</f>
        <v>5.67</v>
      </c>
    </row>
    <row r="1326" spans="2:5">
      <c r="B1326" s="52">
        <v>36011</v>
      </c>
      <c r="C1326">
        <f>VLOOKUP($B1326,'Bloomberg Dow Jones Indices'!$G$6:$J$6000,2,FALSE)</f>
        <v>4.1253000000000002</v>
      </c>
      <c r="D1326">
        <f>VLOOKUP(B1326,'Bloomberg Dow Jones Indices'!$I$6:$J$6000,2,0)</f>
        <v>1.4948999999999999</v>
      </c>
      <c r="E1326">
        <f>IF(VLOOKUP($B1326,'30 Year Treasuries Daily'!$A$7:$B$10118,2,FALSE)="ND",NA(),VLOOKUP($B1326,'30 Year Treasuries Daily'!$A$7:$B$10118,2,FALSE))</f>
        <v>5.65</v>
      </c>
    </row>
    <row r="1327" spans="2:5">
      <c r="B1327" s="52">
        <v>36012</v>
      </c>
      <c r="C1327">
        <f>VLOOKUP($B1327,'Bloomberg Dow Jones Indices'!$G$6:$J$6000,2,FALSE)</f>
        <v>4.2020999999999997</v>
      </c>
      <c r="D1327">
        <f>VLOOKUP(B1327,'Bloomberg Dow Jones Indices'!$I$6:$J$6000,2,0)</f>
        <v>1.4903999999999999</v>
      </c>
      <c r="E1327">
        <f>IF(VLOOKUP($B1327,'30 Year Treasuries Daily'!$A$7:$B$10118,2,FALSE)="ND",NA(),VLOOKUP($B1327,'30 Year Treasuries Daily'!$A$7:$B$10118,2,FALSE))</f>
        <v>5.66</v>
      </c>
    </row>
    <row r="1328" spans="2:5">
      <c r="B1328" s="52">
        <v>36013</v>
      </c>
      <c r="C1328">
        <f>VLOOKUP($B1328,'Bloomberg Dow Jones Indices'!$G$6:$J$6000,2,FALSE)</f>
        <v>4.2070999999999996</v>
      </c>
      <c r="D1328">
        <f>VLOOKUP(B1328,'Bloomberg Dow Jones Indices'!$I$6:$J$6000,2,0)</f>
        <v>1.4878</v>
      </c>
      <c r="E1328">
        <f>IF(VLOOKUP($B1328,'30 Year Treasuries Daily'!$A$7:$B$10118,2,FALSE)="ND",NA(),VLOOKUP($B1328,'30 Year Treasuries Daily'!$A$7:$B$10118,2,FALSE))</f>
        <v>5.67</v>
      </c>
    </row>
    <row r="1329" spans="2:5">
      <c r="B1329" s="52">
        <v>36014</v>
      </c>
      <c r="C1329">
        <f>VLOOKUP($B1329,'Bloomberg Dow Jones Indices'!$G$6:$J$6000,2,FALSE)</f>
        <v>4.1543999999999999</v>
      </c>
      <c r="D1329">
        <f>VLOOKUP(B1329,'Bloomberg Dow Jones Indices'!$I$6:$J$6000,2,0)</f>
        <v>1.4784999999999999</v>
      </c>
      <c r="E1329">
        <f>IF(VLOOKUP($B1329,'30 Year Treasuries Daily'!$A$7:$B$10118,2,FALSE)="ND",NA(),VLOOKUP($B1329,'30 Year Treasuries Daily'!$A$7:$B$10118,2,FALSE))</f>
        <v>5.63</v>
      </c>
    </row>
    <row r="1330" spans="2:5">
      <c r="B1330" s="52">
        <v>36017</v>
      </c>
      <c r="C1330">
        <f>VLOOKUP($B1330,'Bloomberg Dow Jones Indices'!$G$6:$J$6000,2,FALSE)</f>
        <v>4.1603000000000003</v>
      </c>
      <c r="D1330">
        <f>VLOOKUP(B1330,'Bloomberg Dow Jones Indices'!$I$6:$J$6000,2,0)</f>
        <v>1.4824999999999999</v>
      </c>
      <c r="E1330">
        <f>IF(VLOOKUP($B1330,'30 Year Treasuries Daily'!$A$7:$B$10118,2,FALSE)="ND",NA(),VLOOKUP($B1330,'30 Year Treasuries Daily'!$A$7:$B$10118,2,FALSE))</f>
        <v>5.63</v>
      </c>
    </row>
    <row r="1331" spans="2:5">
      <c r="B1331" s="52">
        <v>36018</v>
      </c>
      <c r="C1331">
        <f>VLOOKUP($B1331,'Bloomberg Dow Jones Indices'!$G$6:$J$6000,2,FALSE)</f>
        <v>4.0789</v>
      </c>
      <c r="D1331">
        <f>VLOOKUP(B1331,'Bloomberg Dow Jones Indices'!$I$6:$J$6000,2,0)</f>
        <v>1.5314000000000001</v>
      </c>
      <c r="E1331">
        <f>IF(VLOOKUP($B1331,'30 Year Treasuries Daily'!$A$7:$B$10118,2,FALSE)="ND",NA(),VLOOKUP($B1331,'30 Year Treasuries Daily'!$A$7:$B$10118,2,FALSE))</f>
        <v>5.6</v>
      </c>
    </row>
    <row r="1332" spans="2:5">
      <c r="B1332" s="52">
        <v>36019</v>
      </c>
      <c r="C1332">
        <f>VLOOKUP($B1332,'Bloomberg Dow Jones Indices'!$G$6:$J$6000,2,FALSE)</f>
        <v>4.1247999999999996</v>
      </c>
      <c r="D1332">
        <f>VLOOKUP(B1332,'Bloomberg Dow Jones Indices'!$I$6:$J$6000,2,0)</f>
        <v>1.5146999999999999</v>
      </c>
      <c r="E1332">
        <f>IF(VLOOKUP($B1332,'30 Year Treasuries Daily'!$A$7:$B$10118,2,FALSE)="ND",NA(),VLOOKUP($B1332,'30 Year Treasuries Daily'!$A$7:$B$10118,2,FALSE))</f>
        <v>5.62</v>
      </c>
    </row>
    <row r="1333" spans="2:5">
      <c r="B1333" s="52">
        <v>36020</v>
      </c>
      <c r="C1333">
        <f>VLOOKUP($B1333,'Bloomberg Dow Jones Indices'!$G$6:$J$6000,2,FALSE)</f>
        <v>4.0153999999999996</v>
      </c>
      <c r="D1333">
        <f>VLOOKUP(B1333,'Bloomberg Dow Jones Indices'!$I$6:$J$6000,2,0)</f>
        <v>1.5047000000000001</v>
      </c>
      <c r="E1333">
        <f>IF(VLOOKUP($B1333,'30 Year Treasuries Daily'!$A$7:$B$10118,2,FALSE)="ND",NA(),VLOOKUP($B1333,'30 Year Treasuries Daily'!$A$7:$B$10118,2,FALSE))</f>
        <v>5.6</v>
      </c>
    </row>
    <row r="1334" spans="2:5">
      <c r="B1334" s="52">
        <v>36021</v>
      </c>
      <c r="C1334">
        <f>VLOOKUP($B1334,'Bloomberg Dow Jones Indices'!$G$6:$J$6000,2,FALSE)</f>
        <v>4.0378999999999996</v>
      </c>
      <c r="D1334">
        <f>VLOOKUP(B1334,'Bloomberg Dow Jones Indices'!$I$6:$J$6000,2,0)</f>
        <v>1.5183</v>
      </c>
      <c r="E1334">
        <f>IF(VLOOKUP($B1334,'30 Year Treasuries Daily'!$A$7:$B$10118,2,FALSE)="ND",NA(),VLOOKUP($B1334,'30 Year Treasuries Daily'!$A$7:$B$10118,2,FALSE))</f>
        <v>5.55</v>
      </c>
    </row>
    <row r="1335" spans="2:5">
      <c r="B1335" s="52">
        <v>36024</v>
      </c>
      <c r="C1335">
        <f>VLOOKUP($B1335,'Bloomberg Dow Jones Indices'!$G$6:$J$6000,2,FALSE)</f>
        <v>4.0956000000000001</v>
      </c>
      <c r="D1335">
        <f>VLOOKUP(B1335,'Bloomberg Dow Jones Indices'!$I$6:$J$6000,2,0)</f>
        <v>1.4854000000000001</v>
      </c>
      <c r="E1335">
        <f>IF(VLOOKUP($B1335,'30 Year Treasuries Daily'!$A$7:$B$10118,2,FALSE)="ND",NA(),VLOOKUP($B1335,'30 Year Treasuries Daily'!$A$7:$B$10118,2,FALSE))</f>
        <v>5.56</v>
      </c>
    </row>
    <row r="1336" spans="2:5">
      <c r="B1336" s="52">
        <v>36025</v>
      </c>
      <c r="C1336">
        <f>VLOOKUP($B1336,'Bloomberg Dow Jones Indices'!$G$6:$J$6000,2,FALSE)</f>
        <v>4.0938999999999997</v>
      </c>
      <c r="D1336">
        <f>VLOOKUP(B1336,'Bloomberg Dow Jones Indices'!$I$6:$J$6000,2,0)</f>
        <v>1.4701</v>
      </c>
      <c r="E1336">
        <f>IF(VLOOKUP($B1336,'30 Year Treasuries Daily'!$A$7:$B$10118,2,FALSE)="ND",NA(),VLOOKUP($B1336,'30 Year Treasuries Daily'!$A$7:$B$10118,2,FALSE))</f>
        <v>5.56</v>
      </c>
    </row>
    <row r="1337" spans="2:5">
      <c r="B1337" s="52">
        <v>36026</v>
      </c>
      <c r="C1337">
        <f>VLOOKUP($B1337,'Bloomberg Dow Jones Indices'!$G$6:$J$6000,2,FALSE)</f>
        <v>4.1382000000000003</v>
      </c>
      <c r="D1337">
        <f>VLOOKUP(B1337,'Bloomberg Dow Jones Indices'!$I$6:$J$6000,2,0)</f>
        <v>1.5013999999999998</v>
      </c>
      <c r="E1337">
        <f>IF(VLOOKUP($B1337,'30 Year Treasuries Daily'!$A$7:$B$10118,2,FALSE)="ND",NA(),VLOOKUP($B1337,'30 Year Treasuries Daily'!$A$7:$B$10118,2,FALSE))</f>
        <v>5.56</v>
      </c>
    </row>
    <row r="1338" spans="2:5">
      <c r="B1338" s="52">
        <v>36027</v>
      </c>
      <c r="C1338">
        <f>VLOOKUP($B1338,'Bloomberg Dow Jones Indices'!$G$6:$J$6000,2,FALSE)</f>
        <v>4.0629</v>
      </c>
      <c r="D1338">
        <f>VLOOKUP(B1338,'Bloomberg Dow Jones Indices'!$I$6:$J$6000,2,0)</f>
        <v>1.4815</v>
      </c>
      <c r="E1338">
        <f>IF(VLOOKUP($B1338,'30 Year Treasuries Daily'!$A$7:$B$10118,2,FALSE)="ND",NA(),VLOOKUP($B1338,'30 Year Treasuries Daily'!$A$7:$B$10118,2,FALSE))</f>
        <v>5.52</v>
      </c>
    </row>
    <row r="1339" spans="2:5">
      <c r="B1339" s="52">
        <v>36028</v>
      </c>
      <c r="C1339">
        <f>VLOOKUP($B1339,'Bloomberg Dow Jones Indices'!$G$6:$J$6000,2,FALSE)</f>
        <v>4.0259</v>
      </c>
      <c r="D1339">
        <f>VLOOKUP(B1339,'Bloomberg Dow Jones Indices'!$I$6:$J$6000,2,0)</f>
        <v>1.4950000000000001</v>
      </c>
      <c r="E1339">
        <f>IF(VLOOKUP($B1339,'30 Year Treasuries Daily'!$A$7:$B$10118,2,FALSE)="ND",NA(),VLOOKUP($B1339,'30 Year Treasuries Daily'!$A$7:$B$10118,2,FALSE))</f>
        <v>5.46</v>
      </c>
    </row>
    <row r="1340" spans="2:5">
      <c r="B1340" s="52">
        <v>36031</v>
      </c>
      <c r="C1340">
        <f>VLOOKUP($B1340,'Bloomberg Dow Jones Indices'!$G$6:$J$6000,2,FALSE)</f>
        <v>4.0038</v>
      </c>
      <c r="D1340">
        <f>VLOOKUP(B1340,'Bloomberg Dow Jones Indices'!$I$6:$J$6000,2,0)</f>
        <v>1.4893000000000001</v>
      </c>
      <c r="E1340">
        <f>IF(VLOOKUP($B1340,'30 Year Treasuries Daily'!$A$7:$B$10118,2,FALSE)="ND",NA(),VLOOKUP($B1340,'30 Year Treasuries Daily'!$A$7:$B$10118,2,FALSE))</f>
        <v>5.48</v>
      </c>
    </row>
    <row r="1341" spans="2:5">
      <c r="B1341" s="52">
        <v>36032</v>
      </c>
      <c r="C1341">
        <f>VLOOKUP($B1341,'Bloomberg Dow Jones Indices'!$G$6:$J$6000,2,FALSE)</f>
        <v>4.0136000000000003</v>
      </c>
      <c r="D1341">
        <f>VLOOKUP(B1341,'Bloomberg Dow Jones Indices'!$I$6:$J$6000,2,0)</f>
        <v>1.4830000000000001</v>
      </c>
      <c r="E1341">
        <f>IF(VLOOKUP($B1341,'30 Year Treasuries Daily'!$A$7:$B$10118,2,FALSE)="ND",NA(),VLOOKUP($B1341,'30 Year Treasuries Daily'!$A$7:$B$10118,2,FALSE))</f>
        <v>5.44</v>
      </c>
    </row>
    <row r="1342" spans="2:5">
      <c r="B1342" s="52">
        <v>36033</v>
      </c>
      <c r="C1342">
        <f>VLOOKUP($B1342,'Bloomberg Dow Jones Indices'!$G$6:$J$6000,2,FALSE)</f>
        <v>4.1657000000000002</v>
      </c>
      <c r="D1342">
        <f>VLOOKUP(B1342,'Bloomberg Dow Jones Indices'!$I$6:$J$6000,2,0)</f>
        <v>1.4967999999999999</v>
      </c>
      <c r="E1342">
        <f>IF(VLOOKUP($B1342,'30 Year Treasuries Daily'!$A$7:$B$10118,2,FALSE)="ND",NA(),VLOOKUP($B1342,'30 Year Treasuries Daily'!$A$7:$B$10118,2,FALSE))</f>
        <v>5.44</v>
      </c>
    </row>
    <row r="1343" spans="2:5">
      <c r="B1343" s="52">
        <v>36034</v>
      </c>
      <c r="C1343">
        <f>VLOOKUP($B1343,'Bloomberg Dow Jones Indices'!$G$6:$J$6000,2,FALSE)</f>
        <v>4.0751999999999997</v>
      </c>
      <c r="D1343">
        <f>VLOOKUP(B1343,'Bloomberg Dow Jones Indices'!$I$6:$J$6000,2,0)</f>
        <v>1.5626</v>
      </c>
      <c r="E1343">
        <f>IF(VLOOKUP($B1343,'30 Year Treasuries Daily'!$A$7:$B$10118,2,FALSE)="ND",NA(),VLOOKUP($B1343,'30 Year Treasuries Daily'!$A$7:$B$10118,2,FALSE))</f>
        <v>5.38</v>
      </c>
    </row>
    <row r="1344" spans="2:5">
      <c r="B1344" s="52">
        <v>36035</v>
      </c>
      <c r="C1344">
        <f>VLOOKUP($B1344,'Bloomberg Dow Jones Indices'!$G$6:$J$6000,2,FALSE)</f>
        <v>4.0412999999999997</v>
      </c>
      <c r="D1344">
        <f>VLOOKUP(B1344,'Bloomberg Dow Jones Indices'!$I$6:$J$6000,2,0)</f>
        <v>1.5847</v>
      </c>
      <c r="E1344">
        <f>IF(VLOOKUP($B1344,'30 Year Treasuries Daily'!$A$7:$B$10118,2,FALSE)="ND",NA(),VLOOKUP($B1344,'30 Year Treasuries Daily'!$A$7:$B$10118,2,FALSE))</f>
        <v>5.37</v>
      </c>
    </row>
    <row r="1345" spans="2:5">
      <c r="B1345" s="52">
        <v>36038</v>
      </c>
      <c r="C1345">
        <f>VLOOKUP($B1345,'Bloomberg Dow Jones Indices'!$G$6:$J$6000,2,FALSE)</f>
        <v>4.1218000000000004</v>
      </c>
      <c r="D1345">
        <f>VLOOKUP(B1345,'Bloomberg Dow Jones Indices'!$I$6:$J$6000,2,0)</f>
        <v>1.6924999999999999</v>
      </c>
      <c r="E1345">
        <f>IF(VLOOKUP($B1345,'30 Year Treasuries Daily'!$A$7:$B$10118,2,FALSE)="ND",NA(),VLOOKUP($B1345,'30 Year Treasuries Daily'!$A$7:$B$10118,2,FALSE))</f>
        <v>5.3</v>
      </c>
    </row>
    <row r="1346" spans="2:5">
      <c r="B1346" s="52">
        <v>36039</v>
      </c>
      <c r="C1346">
        <f>VLOOKUP($B1346,'Bloomberg Dow Jones Indices'!$G$6:$J$6000,2,FALSE)</f>
        <v>4.1218000000000004</v>
      </c>
      <c r="D1346">
        <f>VLOOKUP(B1346,'Bloomberg Dow Jones Indices'!$I$6:$J$6000,2,0)</f>
        <v>1.6314</v>
      </c>
      <c r="E1346">
        <f>IF(VLOOKUP($B1346,'30 Year Treasuries Daily'!$A$7:$B$10118,2,FALSE)="ND",NA(),VLOOKUP($B1346,'30 Year Treasuries Daily'!$A$7:$B$10118,2,FALSE))</f>
        <v>5.34</v>
      </c>
    </row>
    <row r="1347" spans="2:5">
      <c r="B1347" s="52">
        <v>36040</v>
      </c>
      <c r="C1347">
        <f>VLOOKUP($B1347,'Bloomberg Dow Jones Indices'!$G$6:$J$6000,2,FALSE)</f>
        <v>4.2607999999999997</v>
      </c>
      <c r="D1347">
        <f>VLOOKUP(B1347,'Bloomberg Dow Jones Indices'!$I$6:$J$6000,2,0)</f>
        <v>1.6581000000000001</v>
      </c>
      <c r="E1347">
        <f>IF(VLOOKUP($B1347,'30 Year Treasuries Daily'!$A$7:$B$10118,2,FALSE)="ND",NA(),VLOOKUP($B1347,'30 Year Treasuries Daily'!$A$7:$B$10118,2,FALSE))</f>
        <v>5.34</v>
      </c>
    </row>
    <row r="1348" spans="2:5">
      <c r="B1348" s="52">
        <v>36041</v>
      </c>
      <c r="C1348">
        <f>VLOOKUP($B1348,'Bloomberg Dow Jones Indices'!$G$6:$J$6000,2,FALSE)</f>
        <v>4.2127999999999997</v>
      </c>
      <c r="D1348">
        <f>VLOOKUP(B1348,'Bloomberg Dow Jones Indices'!$I$6:$J$6000,2,0)</f>
        <v>1.6652</v>
      </c>
      <c r="E1348">
        <f>IF(VLOOKUP($B1348,'30 Year Treasuries Daily'!$A$7:$B$10118,2,FALSE)="ND",NA(),VLOOKUP($B1348,'30 Year Treasuries Daily'!$A$7:$B$10118,2,FALSE))</f>
        <v>5.31</v>
      </c>
    </row>
    <row r="1349" spans="2:5">
      <c r="B1349" s="52">
        <v>36042</v>
      </c>
      <c r="C1349">
        <f>VLOOKUP($B1349,'Bloomberg Dow Jones Indices'!$G$6:$J$6000,2,FALSE)</f>
        <v>4.3388</v>
      </c>
      <c r="D1349">
        <f>VLOOKUP(B1349,'Bloomberg Dow Jones Indices'!$I$6:$J$6000,2,0)</f>
        <v>1.6743000000000001</v>
      </c>
      <c r="E1349">
        <f>IF(VLOOKUP($B1349,'30 Year Treasuries Daily'!$A$7:$B$10118,2,FALSE)="ND",NA(),VLOOKUP($B1349,'30 Year Treasuries Daily'!$A$7:$B$10118,2,FALSE))</f>
        <v>5.29</v>
      </c>
    </row>
    <row r="1350" spans="2:5">
      <c r="B1350" s="52">
        <v>36046</v>
      </c>
      <c r="C1350">
        <f>VLOOKUP($B1350,'Bloomberg Dow Jones Indices'!$G$6:$J$6000,2,FALSE)</f>
        <v>4.1440000000000001</v>
      </c>
      <c r="D1350">
        <f>VLOOKUP(B1350,'Bloomberg Dow Jones Indices'!$I$6:$J$6000,2,0)</f>
        <v>1.5949</v>
      </c>
      <c r="E1350">
        <f>IF(VLOOKUP($B1350,'30 Year Treasuries Daily'!$A$7:$B$10118,2,FALSE)="ND",NA(),VLOOKUP($B1350,'30 Year Treasuries Daily'!$A$7:$B$10118,2,FALSE))</f>
        <v>5.34</v>
      </c>
    </row>
    <row r="1351" spans="2:5">
      <c r="B1351" s="52">
        <v>36047</v>
      </c>
      <c r="C1351">
        <f>VLOOKUP($B1351,'Bloomberg Dow Jones Indices'!$G$6:$J$6000,2,FALSE)</f>
        <v>4.1230000000000002</v>
      </c>
      <c r="D1351">
        <f>VLOOKUP(B1351,'Bloomberg Dow Jones Indices'!$I$6:$J$6000,2,0)</f>
        <v>1.6254</v>
      </c>
      <c r="E1351">
        <f>IF(VLOOKUP($B1351,'30 Year Treasuries Daily'!$A$7:$B$10118,2,FALSE)="ND",NA(),VLOOKUP($B1351,'30 Year Treasuries Daily'!$A$7:$B$10118,2,FALSE))</f>
        <v>5.28</v>
      </c>
    </row>
    <row r="1352" spans="2:5">
      <c r="B1352" s="52">
        <v>36048</v>
      </c>
      <c r="C1352">
        <f>VLOOKUP($B1352,'Bloomberg Dow Jones Indices'!$G$6:$J$6000,2,FALSE)</f>
        <v>4.1220999999999997</v>
      </c>
      <c r="D1352">
        <f>VLOOKUP(B1352,'Bloomberg Dow Jones Indices'!$I$6:$J$6000,2,0)</f>
        <v>1.6785999999999999</v>
      </c>
      <c r="E1352">
        <f>IF(VLOOKUP($B1352,'30 Year Treasuries Daily'!$A$7:$B$10118,2,FALSE)="ND",NA(),VLOOKUP($B1352,'30 Year Treasuries Daily'!$A$7:$B$10118,2,FALSE))</f>
        <v>5.18</v>
      </c>
    </row>
    <row r="1353" spans="2:5">
      <c r="B1353" s="52">
        <v>36049</v>
      </c>
      <c r="C1353">
        <f>VLOOKUP($B1353,'Bloomberg Dow Jones Indices'!$G$6:$J$6000,2,FALSE)</f>
        <v>4.0734000000000004</v>
      </c>
      <c r="D1353">
        <f>VLOOKUP(B1353,'Bloomberg Dow Jones Indices'!$I$6:$J$6000,2,0)</f>
        <v>1.6431</v>
      </c>
      <c r="E1353">
        <f>IF(VLOOKUP($B1353,'30 Year Treasuries Daily'!$A$7:$B$10118,2,FALSE)="ND",NA(),VLOOKUP($B1353,'30 Year Treasuries Daily'!$A$7:$B$10118,2,FALSE))</f>
        <v>5.23</v>
      </c>
    </row>
    <row r="1354" spans="2:5">
      <c r="B1354" s="52">
        <v>36052</v>
      </c>
      <c r="C1354">
        <f>VLOOKUP($B1354,'Bloomberg Dow Jones Indices'!$G$6:$J$6000,2,FALSE)</f>
        <v>3.9973999999999998</v>
      </c>
      <c r="D1354">
        <f>VLOOKUP(B1354,'Bloomberg Dow Jones Indices'!$I$6:$J$6000,2,0)</f>
        <v>1.6120999999999999</v>
      </c>
      <c r="E1354">
        <f>IF(VLOOKUP($B1354,'30 Year Treasuries Daily'!$A$7:$B$10118,2,FALSE)="ND",NA(),VLOOKUP($B1354,'30 Year Treasuries Daily'!$A$7:$B$10118,2,FALSE))</f>
        <v>5.23</v>
      </c>
    </row>
    <row r="1355" spans="2:5">
      <c r="B1355" s="52">
        <v>36053</v>
      </c>
      <c r="C1355">
        <f>VLOOKUP($B1355,'Bloomberg Dow Jones Indices'!$G$6:$J$6000,2,FALSE)</f>
        <v>3.9435000000000002</v>
      </c>
      <c r="D1355">
        <f>VLOOKUP(B1355,'Bloomberg Dow Jones Indices'!$I$6:$J$6000,2,0)</f>
        <v>1.5962000000000001</v>
      </c>
      <c r="E1355">
        <f>IF(VLOOKUP($B1355,'30 Year Treasuries Daily'!$A$7:$B$10118,2,FALSE)="ND",NA(),VLOOKUP($B1355,'30 Year Treasuries Daily'!$A$7:$B$10118,2,FALSE))</f>
        <v>5.25</v>
      </c>
    </row>
    <row r="1356" spans="2:5">
      <c r="B1356" s="52">
        <v>36054</v>
      </c>
      <c r="C1356">
        <f>VLOOKUP($B1356,'Bloomberg Dow Jones Indices'!$G$6:$J$6000,2,FALSE)</f>
        <v>3.9072</v>
      </c>
      <c r="D1356">
        <f>VLOOKUP(B1356,'Bloomberg Dow Jones Indices'!$I$6:$J$6000,2,0)</f>
        <v>1.5857000000000001</v>
      </c>
      <c r="E1356">
        <f>IF(VLOOKUP($B1356,'30 Year Treasuries Daily'!$A$7:$B$10118,2,FALSE)="ND",NA(),VLOOKUP($B1356,'30 Year Treasuries Daily'!$A$7:$B$10118,2,FALSE))</f>
        <v>5.23</v>
      </c>
    </row>
    <row r="1357" spans="2:5">
      <c r="B1357" s="52">
        <v>36055</v>
      </c>
      <c r="C1357">
        <f>VLOOKUP($B1357,'Bloomberg Dow Jones Indices'!$G$6:$J$6000,2,FALSE)</f>
        <v>3.9229000000000003</v>
      </c>
      <c r="D1357">
        <f>VLOOKUP(B1357,'Bloomberg Dow Jones Indices'!$I$6:$J$6000,2,0)</f>
        <v>1.6870000000000001</v>
      </c>
      <c r="E1357">
        <f>IF(VLOOKUP($B1357,'30 Year Treasuries Daily'!$A$7:$B$10118,2,FALSE)="ND",NA(),VLOOKUP($B1357,'30 Year Treasuries Daily'!$A$7:$B$10118,2,FALSE))</f>
        <v>5.18</v>
      </c>
    </row>
    <row r="1358" spans="2:5">
      <c r="B1358" s="52">
        <v>36056</v>
      </c>
      <c r="C1358">
        <f>VLOOKUP($B1358,'Bloomberg Dow Jones Indices'!$G$6:$J$6000,2,FALSE)</f>
        <v>3.9032999999999998</v>
      </c>
      <c r="D1358">
        <f>VLOOKUP(B1358,'Bloomberg Dow Jones Indices'!$I$6:$J$6000,2,0)</f>
        <v>1.627</v>
      </c>
      <c r="E1358">
        <f>IF(VLOOKUP($B1358,'30 Year Treasuries Daily'!$A$7:$B$10118,2,FALSE)="ND",NA(),VLOOKUP($B1358,'30 Year Treasuries Daily'!$A$7:$B$10118,2,FALSE))</f>
        <v>5.15</v>
      </c>
    </row>
    <row r="1359" spans="2:5">
      <c r="B1359" s="52">
        <v>36059</v>
      </c>
      <c r="C1359">
        <f>VLOOKUP($B1359,'Bloomberg Dow Jones Indices'!$G$6:$J$6000,2,FALSE)</f>
        <v>3.9013</v>
      </c>
      <c r="D1359">
        <f>VLOOKUP(B1359,'Bloomberg Dow Jones Indices'!$I$6:$J$6000,2,0)</f>
        <v>1.6242000000000001</v>
      </c>
      <c r="E1359">
        <f>IF(VLOOKUP($B1359,'30 Year Treasuries Daily'!$A$7:$B$10118,2,FALSE)="ND",NA(),VLOOKUP($B1359,'30 Year Treasuries Daily'!$A$7:$B$10118,2,FALSE))</f>
        <v>5.12</v>
      </c>
    </row>
    <row r="1360" spans="2:5">
      <c r="B1360" s="52">
        <v>36060</v>
      </c>
      <c r="C1360">
        <f>VLOOKUP($B1360,'Bloomberg Dow Jones Indices'!$G$6:$J$6000,2,FALSE)</f>
        <v>3.8637999999999999</v>
      </c>
      <c r="D1360">
        <f>VLOOKUP(B1360,'Bloomberg Dow Jones Indices'!$I$6:$J$6000,2,0)</f>
        <v>1.6273</v>
      </c>
      <c r="E1360">
        <f>IF(VLOOKUP($B1360,'30 Year Treasuries Daily'!$A$7:$B$10118,2,FALSE)="ND",NA(),VLOOKUP($B1360,'30 Year Treasuries Daily'!$A$7:$B$10118,2,FALSE))</f>
        <v>5.16</v>
      </c>
    </row>
    <row r="1361" spans="2:5">
      <c r="B1361" s="52">
        <v>36061</v>
      </c>
      <c r="C1361">
        <f>VLOOKUP($B1361,'Bloomberg Dow Jones Indices'!$G$6:$J$6000,2,FALSE)</f>
        <v>3.7869999999999999</v>
      </c>
      <c r="D1361">
        <f>VLOOKUP(B1361,'Bloomberg Dow Jones Indices'!$I$6:$J$6000,2,0)</f>
        <v>1.5758999999999999</v>
      </c>
      <c r="E1361">
        <f>IF(VLOOKUP($B1361,'30 Year Treasuries Daily'!$A$7:$B$10118,2,FALSE)="ND",NA(),VLOOKUP($B1361,'30 Year Treasuries Daily'!$A$7:$B$10118,2,FALSE))</f>
        <v>5.16</v>
      </c>
    </row>
    <row r="1362" spans="2:5">
      <c r="B1362" s="52">
        <v>36062</v>
      </c>
      <c r="C1362">
        <f>VLOOKUP($B1362,'Bloomberg Dow Jones Indices'!$G$6:$J$6000,2,FALSE)</f>
        <v>3.8411</v>
      </c>
      <c r="D1362">
        <f>VLOOKUP(B1362,'Bloomberg Dow Jones Indices'!$I$6:$J$6000,2,0)</f>
        <v>1.6059999999999999</v>
      </c>
      <c r="E1362">
        <f>IF(VLOOKUP($B1362,'30 Year Treasuries Daily'!$A$7:$B$10118,2,FALSE)="ND",NA(),VLOOKUP($B1362,'30 Year Treasuries Daily'!$A$7:$B$10118,2,FALSE))</f>
        <v>5.15</v>
      </c>
    </row>
    <row r="1363" spans="2:5">
      <c r="B1363" s="52">
        <v>36063</v>
      </c>
      <c r="C1363">
        <f>VLOOKUP($B1363,'Bloomberg Dow Jones Indices'!$G$6:$J$6000,2,FALSE)</f>
        <v>3.8279999999999998</v>
      </c>
      <c r="D1363">
        <f>VLOOKUP(B1363,'Bloomberg Dow Jones Indices'!$I$6:$J$6000,2,0)</f>
        <v>1.6006</v>
      </c>
      <c r="E1363">
        <f>IF(VLOOKUP($B1363,'30 Year Treasuries Daily'!$A$7:$B$10118,2,FALSE)="ND",NA(),VLOOKUP($B1363,'30 Year Treasuries Daily'!$A$7:$B$10118,2,FALSE))</f>
        <v>5.13</v>
      </c>
    </row>
    <row r="1364" spans="2:5">
      <c r="B1364" s="52">
        <v>36066</v>
      </c>
      <c r="C1364">
        <f>VLOOKUP($B1364,'Bloomberg Dow Jones Indices'!$G$6:$J$6000,2,FALSE)</f>
        <v>3.8265000000000002</v>
      </c>
      <c r="D1364">
        <f>VLOOKUP(B1364,'Bloomberg Dow Jones Indices'!$I$6:$J$6000,2,0)</f>
        <v>1.5855999999999999</v>
      </c>
      <c r="E1364">
        <f>IF(VLOOKUP($B1364,'30 Year Treasuries Daily'!$A$7:$B$10118,2,FALSE)="ND",NA(),VLOOKUP($B1364,'30 Year Treasuries Daily'!$A$7:$B$10118,2,FALSE))</f>
        <v>5.15</v>
      </c>
    </row>
    <row r="1365" spans="2:5">
      <c r="B1365" s="52">
        <v>36067</v>
      </c>
      <c r="C1365">
        <f>VLOOKUP($B1365,'Bloomberg Dow Jones Indices'!$G$6:$J$6000,2,FALSE)</f>
        <v>3.7795999999999998</v>
      </c>
      <c r="D1365">
        <f>VLOOKUP(B1365,'Bloomberg Dow Jones Indices'!$I$6:$J$6000,2,0)</f>
        <v>1.5911999999999999</v>
      </c>
      <c r="E1365">
        <f>IF(VLOOKUP($B1365,'30 Year Treasuries Daily'!$A$7:$B$10118,2,FALSE)="ND",NA(),VLOOKUP($B1365,'30 Year Treasuries Daily'!$A$7:$B$10118,2,FALSE))</f>
        <v>5.0999999999999996</v>
      </c>
    </row>
    <row r="1366" spans="2:5">
      <c r="B1366" s="52">
        <v>36068</v>
      </c>
      <c r="C1366">
        <f>VLOOKUP($B1366,'Bloomberg Dow Jones Indices'!$G$6:$J$6000,2,FALSE)</f>
        <v>3.7408999999999999</v>
      </c>
      <c r="D1366">
        <f>VLOOKUP(B1366,'Bloomberg Dow Jones Indices'!$I$6:$J$6000,2,0)</f>
        <v>1.6394</v>
      </c>
      <c r="E1366">
        <f>IF(VLOOKUP($B1366,'30 Year Treasuries Daily'!$A$7:$B$10118,2,FALSE)="ND",NA(),VLOOKUP($B1366,'30 Year Treasuries Daily'!$A$7:$B$10118,2,FALSE))</f>
        <v>4.9800000000000004</v>
      </c>
    </row>
    <row r="1367" spans="2:5">
      <c r="B1367" s="52">
        <v>36069</v>
      </c>
      <c r="C1367">
        <f>VLOOKUP($B1367,'Bloomberg Dow Jones Indices'!$G$6:$J$6000,2,FALSE)</f>
        <v>3.7665999999999999</v>
      </c>
      <c r="D1367">
        <f>VLOOKUP(B1367,'Bloomberg Dow Jones Indices'!$I$6:$J$6000,2,0)</f>
        <v>1.6797</v>
      </c>
      <c r="E1367">
        <f>IF(VLOOKUP($B1367,'30 Year Treasuries Daily'!$A$7:$B$10118,2,FALSE)="ND",NA(),VLOOKUP($B1367,'30 Year Treasuries Daily'!$A$7:$B$10118,2,FALSE))</f>
        <v>4.9000000000000004</v>
      </c>
    </row>
    <row r="1368" spans="2:5">
      <c r="B1368" s="52">
        <v>36070</v>
      </c>
      <c r="C1368">
        <f>VLOOKUP($B1368,'Bloomberg Dow Jones Indices'!$G$6:$J$6000,2,FALSE)</f>
        <v>3.6890000000000001</v>
      </c>
      <c r="D1368">
        <f>VLOOKUP(B1368,'Bloomberg Dow Jones Indices'!$I$6:$J$6000,2,0)</f>
        <v>1.6468</v>
      </c>
      <c r="E1368">
        <f>IF(VLOOKUP($B1368,'30 Year Treasuries Daily'!$A$7:$B$10118,2,FALSE)="ND",NA(),VLOOKUP($B1368,'30 Year Treasuries Daily'!$A$7:$B$10118,2,FALSE))</f>
        <v>4.8499999999999996</v>
      </c>
    </row>
    <row r="1369" spans="2:5">
      <c r="B1369" s="52">
        <v>36073</v>
      </c>
      <c r="C1369">
        <f>VLOOKUP($B1369,'Bloomberg Dow Jones Indices'!$G$6:$J$6000,2,FALSE)</f>
        <v>3.6006</v>
      </c>
      <c r="D1369">
        <f>VLOOKUP(B1369,'Bloomberg Dow Jones Indices'!$I$6:$J$6000,2,0)</f>
        <v>1.6593</v>
      </c>
      <c r="E1369">
        <f>IF(VLOOKUP($B1369,'30 Year Treasuries Daily'!$A$7:$B$10118,2,FALSE)="ND",NA(),VLOOKUP($B1369,'30 Year Treasuries Daily'!$A$7:$B$10118,2,FALSE))</f>
        <v>4.7</v>
      </c>
    </row>
    <row r="1370" spans="2:5">
      <c r="B1370" s="52">
        <v>36074</v>
      </c>
      <c r="C1370">
        <f>VLOOKUP($B1370,'Bloomberg Dow Jones Indices'!$G$6:$J$6000,2,FALSE)</f>
        <v>3.6158999999999999</v>
      </c>
      <c r="D1370">
        <f>VLOOKUP(B1370,'Bloomberg Dow Jones Indices'!$I$6:$J$6000,2,0)</f>
        <v>1.6556999999999999</v>
      </c>
      <c r="E1370">
        <f>IF(VLOOKUP($B1370,'30 Year Treasuries Daily'!$A$7:$B$10118,2,FALSE)="ND",NA(),VLOOKUP($B1370,'30 Year Treasuries Daily'!$A$7:$B$10118,2,FALSE))</f>
        <v>4.75</v>
      </c>
    </row>
    <row r="1371" spans="2:5">
      <c r="B1371" s="52">
        <v>36075</v>
      </c>
      <c r="C1371">
        <f>VLOOKUP($B1371,'Bloomberg Dow Jones Indices'!$G$6:$J$6000,2,FALSE)</f>
        <v>3.5972</v>
      </c>
      <c r="D1371">
        <f>VLOOKUP(B1371,'Bloomberg Dow Jones Indices'!$I$6:$J$6000,2,0)</f>
        <v>1.6792</v>
      </c>
      <c r="E1371">
        <f>IF(VLOOKUP($B1371,'30 Year Treasuries Daily'!$A$7:$B$10118,2,FALSE)="ND",NA(),VLOOKUP($B1371,'30 Year Treasuries Daily'!$A$7:$B$10118,2,FALSE))</f>
        <v>4.83</v>
      </c>
    </row>
    <row r="1372" spans="2:5">
      <c r="B1372" s="52">
        <v>36076</v>
      </c>
      <c r="C1372">
        <f>VLOOKUP($B1372,'Bloomberg Dow Jones Indices'!$G$6:$J$6000,2,FALSE)</f>
        <v>3.5817000000000001</v>
      </c>
      <c r="D1372">
        <f>VLOOKUP(B1372,'Bloomberg Dow Jones Indices'!$I$6:$J$6000,2,0)</f>
        <v>1.6669</v>
      </c>
      <c r="E1372">
        <f>IF(VLOOKUP($B1372,'30 Year Treasuries Daily'!$A$7:$B$10118,2,FALSE)="ND",NA(),VLOOKUP($B1372,'30 Year Treasuries Daily'!$A$7:$B$10118,2,FALSE))</f>
        <v>4.99</v>
      </c>
    </row>
    <row r="1373" spans="2:5">
      <c r="B1373" s="52">
        <v>36077</v>
      </c>
      <c r="C1373">
        <f>VLOOKUP($B1373,'Bloomberg Dow Jones Indices'!$G$6:$J$6000,2,FALSE)</f>
        <v>3.6858</v>
      </c>
      <c r="D1373">
        <f>VLOOKUP(B1373,'Bloomberg Dow Jones Indices'!$I$6:$J$6000,2,0)</f>
        <v>1.6315</v>
      </c>
      <c r="E1373">
        <f>IF(VLOOKUP($B1373,'30 Year Treasuries Daily'!$A$7:$B$10118,2,FALSE)="ND",NA(),VLOOKUP($B1373,'30 Year Treasuries Daily'!$A$7:$B$10118,2,FALSE))</f>
        <v>5.13</v>
      </c>
    </row>
    <row r="1374" spans="2:5">
      <c r="B1374" s="52">
        <v>36080</v>
      </c>
      <c r="C1374">
        <f>VLOOKUP($B1374,'Bloomberg Dow Jones Indices'!$G$6:$J$6000,2,FALSE)</f>
        <v>3.82</v>
      </c>
      <c r="D1374">
        <f>VLOOKUP(B1374,'Bloomberg Dow Jones Indices'!$I$6:$J$6000,2,0)</f>
        <v>1.6108</v>
      </c>
      <c r="E1374" t="e">
        <f>IF(VLOOKUP($B1374,'30 Year Treasuries Daily'!$A$7:$B$10118,2,FALSE)="ND",NA(),VLOOKUP($B1374,'30 Year Treasuries Daily'!$A$7:$B$10118,2,FALSE))</f>
        <v>#N/A</v>
      </c>
    </row>
    <row r="1375" spans="2:5">
      <c r="B1375" s="52">
        <v>36081</v>
      </c>
      <c r="C1375">
        <f>VLOOKUP($B1375,'Bloomberg Dow Jones Indices'!$G$6:$J$6000,2,FALSE)</f>
        <v>3.7570000000000001</v>
      </c>
      <c r="D1375">
        <f>VLOOKUP(B1375,'Bloomberg Dow Jones Indices'!$I$6:$J$6000,2,0)</f>
        <v>1.6236000000000002</v>
      </c>
      <c r="E1375">
        <f>IF(VLOOKUP($B1375,'30 Year Treasuries Daily'!$A$7:$B$10118,2,FALSE)="ND",NA(),VLOOKUP($B1375,'30 Year Treasuries Daily'!$A$7:$B$10118,2,FALSE))</f>
        <v>5.0999999999999996</v>
      </c>
    </row>
    <row r="1376" spans="2:5">
      <c r="B1376" s="52">
        <v>36082</v>
      </c>
      <c r="C1376">
        <f>VLOOKUP($B1376,'Bloomberg Dow Jones Indices'!$G$6:$J$6000,2,FALSE)</f>
        <v>3.6983000000000001</v>
      </c>
      <c r="D1376">
        <f>VLOOKUP(B1376,'Bloomberg Dow Jones Indices'!$I$6:$J$6000,2,0)</f>
        <v>1.6173999999999999</v>
      </c>
      <c r="E1376">
        <f>IF(VLOOKUP($B1376,'30 Year Treasuries Daily'!$A$7:$B$10118,2,FALSE)="ND",NA(),VLOOKUP($B1376,'30 Year Treasuries Daily'!$A$7:$B$10118,2,FALSE))</f>
        <v>5</v>
      </c>
    </row>
    <row r="1377" spans="2:5">
      <c r="B1377" s="52">
        <v>36083</v>
      </c>
      <c r="C1377">
        <f>VLOOKUP($B1377,'Bloomberg Dow Jones Indices'!$G$6:$J$6000,2,FALSE)</f>
        <v>3.6385999999999998</v>
      </c>
      <c r="D1377">
        <f>VLOOKUP(B1377,'Bloomberg Dow Jones Indices'!$I$6:$J$6000,2,0)</f>
        <v>1.5503</v>
      </c>
      <c r="E1377">
        <f>IF(VLOOKUP($B1377,'30 Year Treasuries Daily'!$A$7:$B$10118,2,FALSE)="ND",NA(),VLOOKUP($B1377,'30 Year Treasuries Daily'!$A$7:$B$10118,2,FALSE))</f>
        <v>5.0199999999999996</v>
      </c>
    </row>
    <row r="1378" spans="2:5">
      <c r="B1378" s="52">
        <v>36084</v>
      </c>
      <c r="C1378">
        <f>VLOOKUP($B1378,'Bloomberg Dow Jones Indices'!$G$6:$J$6000,2,FALSE)</f>
        <v>3.7076000000000002</v>
      </c>
      <c r="D1378">
        <f>VLOOKUP(B1378,'Bloomberg Dow Jones Indices'!$I$6:$J$6000,2,0)</f>
        <v>1.5213000000000001</v>
      </c>
      <c r="E1378">
        <f>IF(VLOOKUP($B1378,'30 Year Treasuries Daily'!$A$7:$B$10118,2,FALSE)="ND",NA(),VLOOKUP($B1378,'30 Year Treasuries Daily'!$A$7:$B$10118,2,FALSE))</f>
        <v>4.96</v>
      </c>
    </row>
    <row r="1379" spans="2:5">
      <c r="B1379" s="52">
        <v>36087</v>
      </c>
      <c r="C1379">
        <f>VLOOKUP($B1379,'Bloomberg Dow Jones Indices'!$G$6:$J$6000,2,FALSE)</f>
        <v>3.75</v>
      </c>
      <c r="D1379">
        <f>VLOOKUP(B1379,'Bloomberg Dow Jones Indices'!$I$6:$J$6000,2,0)</f>
        <v>1.5124</v>
      </c>
      <c r="E1379">
        <f>IF(VLOOKUP($B1379,'30 Year Treasuries Daily'!$A$7:$B$10118,2,FALSE)="ND",NA(),VLOOKUP($B1379,'30 Year Treasuries Daily'!$A$7:$B$10118,2,FALSE))</f>
        <v>4.9800000000000004</v>
      </c>
    </row>
    <row r="1380" spans="2:5">
      <c r="B1380" s="52">
        <v>36088</v>
      </c>
      <c r="C1380">
        <f>VLOOKUP($B1380,'Bloomberg Dow Jones Indices'!$G$6:$J$6000,2,FALSE)</f>
        <v>3.8185000000000002</v>
      </c>
      <c r="D1380">
        <f>VLOOKUP(B1380,'Bloomberg Dow Jones Indices'!$I$6:$J$6000,2,0)</f>
        <v>1.5053999999999998</v>
      </c>
      <c r="E1380">
        <f>IF(VLOOKUP($B1380,'30 Year Treasuries Daily'!$A$7:$B$10118,2,FALSE)="ND",NA(),VLOOKUP($B1380,'30 Year Treasuries Daily'!$A$7:$B$10118,2,FALSE))</f>
        <v>5.0599999999999996</v>
      </c>
    </row>
    <row r="1381" spans="2:5">
      <c r="B1381" s="52">
        <v>36089</v>
      </c>
      <c r="C1381">
        <f>VLOOKUP($B1381,'Bloomberg Dow Jones Indices'!$G$6:$J$6000,2,FALSE)</f>
        <v>3.8153999999999999</v>
      </c>
      <c r="D1381">
        <f>VLOOKUP(B1381,'Bloomberg Dow Jones Indices'!$I$6:$J$6000,2,0)</f>
        <v>1.5112999999999999</v>
      </c>
      <c r="E1381">
        <f>IF(VLOOKUP($B1381,'30 Year Treasuries Daily'!$A$7:$B$10118,2,FALSE)="ND",NA(),VLOOKUP($B1381,'30 Year Treasuries Daily'!$A$7:$B$10118,2,FALSE))</f>
        <v>5.08</v>
      </c>
    </row>
    <row r="1382" spans="2:5">
      <c r="B1382" s="52">
        <v>36090</v>
      </c>
      <c r="C1382">
        <f>VLOOKUP($B1382,'Bloomberg Dow Jones Indices'!$G$6:$J$6000,2,FALSE)</f>
        <v>3.7785000000000002</v>
      </c>
      <c r="D1382">
        <f>VLOOKUP(B1382,'Bloomberg Dow Jones Indices'!$I$6:$J$6000,2,0)</f>
        <v>1.5102</v>
      </c>
      <c r="E1382">
        <f>IF(VLOOKUP($B1382,'30 Year Treasuries Daily'!$A$7:$B$10118,2,FALSE)="ND",NA(),VLOOKUP($B1382,'30 Year Treasuries Daily'!$A$7:$B$10118,2,FALSE))</f>
        <v>5.13</v>
      </c>
    </row>
    <row r="1383" spans="2:5">
      <c r="B1383" s="52">
        <v>36091</v>
      </c>
      <c r="C1383">
        <f>VLOOKUP($B1383,'Bloomberg Dow Jones Indices'!$G$6:$J$6000,2,FALSE)</f>
        <v>3.8082000000000003</v>
      </c>
      <c r="D1383">
        <f>VLOOKUP(B1383,'Bloomberg Dow Jones Indices'!$I$6:$J$6000,2,0)</f>
        <v>1.5247000000000002</v>
      </c>
      <c r="E1383">
        <f>IF(VLOOKUP($B1383,'30 Year Treasuries Daily'!$A$7:$B$10118,2,FALSE)="ND",NA(),VLOOKUP($B1383,'30 Year Treasuries Daily'!$A$7:$B$10118,2,FALSE))</f>
        <v>5.16</v>
      </c>
    </row>
    <row r="1384" spans="2:5">
      <c r="B1384" s="52">
        <v>36094</v>
      </c>
      <c r="C1384">
        <f>VLOOKUP($B1384,'Bloomberg Dow Jones Indices'!$G$6:$J$6000,2,FALSE)</f>
        <v>3.8388</v>
      </c>
      <c r="D1384">
        <f>VLOOKUP(B1384,'Bloomberg Dow Jones Indices'!$I$6:$J$6000,2,0)</f>
        <v>1.5283</v>
      </c>
      <c r="E1384">
        <f>IF(VLOOKUP($B1384,'30 Year Treasuries Daily'!$A$7:$B$10118,2,FALSE)="ND",NA(),VLOOKUP($B1384,'30 Year Treasuries Daily'!$A$7:$B$10118,2,FALSE))</f>
        <v>5.13</v>
      </c>
    </row>
    <row r="1385" spans="2:5">
      <c r="B1385" s="52">
        <v>36095</v>
      </c>
      <c r="C1385">
        <f>VLOOKUP($B1385,'Bloomberg Dow Jones Indices'!$G$6:$J$6000,2,FALSE)</f>
        <v>3.8483999999999998</v>
      </c>
      <c r="D1385">
        <f>VLOOKUP(B1385,'Bloomberg Dow Jones Indices'!$I$6:$J$6000,2,0)</f>
        <v>1.5404</v>
      </c>
      <c r="E1385">
        <f>IF(VLOOKUP($B1385,'30 Year Treasuries Daily'!$A$7:$B$10118,2,FALSE)="ND",NA(),VLOOKUP($B1385,'30 Year Treasuries Daily'!$A$7:$B$10118,2,FALSE))</f>
        <v>5.08</v>
      </c>
    </row>
    <row r="1386" spans="2:5">
      <c r="B1386" s="52">
        <v>36096</v>
      </c>
      <c r="C1386">
        <f>VLOOKUP($B1386,'Bloomberg Dow Jones Indices'!$G$6:$J$6000,2,FALSE)</f>
        <v>3.8693999999999997</v>
      </c>
      <c r="D1386">
        <f>VLOOKUP(B1386,'Bloomberg Dow Jones Indices'!$I$6:$J$6000,2,0)</f>
        <v>1.5392999999999999</v>
      </c>
      <c r="E1386">
        <f>IF(VLOOKUP($B1386,'30 Year Treasuries Daily'!$A$7:$B$10118,2,FALSE)="ND",NA(),VLOOKUP($B1386,'30 Year Treasuries Daily'!$A$7:$B$10118,2,FALSE))</f>
        <v>5.13</v>
      </c>
    </row>
    <row r="1387" spans="2:5">
      <c r="B1387" s="52">
        <v>36097</v>
      </c>
      <c r="C1387">
        <f>VLOOKUP($B1387,'Bloomberg Dow Jones Indices'!$G$6:$J$6000,2,FALSE)</f>
        <v>3.9222999999999999</v>
      </c>
      <c r="D1387">
        <f>VLOOKUP(B1387,'Bloomberg Dow Jones Indices'!$I$6:$J$6000,2,0)</f>
        <v>1.5218</v>
      </c>
      <c r="E1387">
        <f>IF(VLOOKUP($B1387,'30 Year Treasuries Daily'!$A$7:$B$10118,2,FALSE)="ND",NA(),VLOOKUP($B1387,'30 Year Treasuries Daily'!$A$7:$B$10118,2,FALSE))</f>
        <v>5.09</v>
      </c>
    </row>
    <row r="1388" spans="2:5">
      <c r="B1388" s="52">
        <v>36098</v>
      </c>
      <c r="C1388">
        <f>VLOOKUP($B1388,'Bloomberg Dow Jones Indices'!$G$6:$J$6000,2,FALSE)</f>
        <v>3.8129999999999997</v>
      </c>
      <c r="D1388">
        <f>VLOOKUP(B1388,'Bloomberg Dow Jones Indices'!$I$6:$J$6000,2,0)</f>
        <v>1.5017</v>
      </c>
      <c r="E1388">
        <f>IF(VLOOKUP($B1388,'30 Year Treasuries Daily'!$A$7:$B$10118,2,FALSE)="ND",NA(),VLOOKUP($B1388,'30 Year Treasuries Daily'!$A$7:$B$10118,2,FALSE))</f>
        <v>5.15</v>
      </c>
    </row>
    <row r="1389" spans="2:5">
      <c r="B1389" s="52">
        <v>36101</v>
      </c>
      <c r="C1389">
        <f>VLOOKUP($B1389,'Bloomberg Dow Jones Indices'!$G$6:$J$6000,2,FALSE)</f>
        <v>3.7702</v>
      </c>
      <c r="D1389">
        <f>VLOOKUP(B1389,'Bloomberg Dow Jones Indices'!$I$6:$J$6000,2,0)</f>
        <v>1.4821</v>
      </c>
      <c r="E1389">
        <f>IF(VLOOKUP($B1389,'30 Year Treasuries Daily'!$A$7:$B$10118,2,FALSE)="ND",NA(),VLOOKUP($B1389,'30 Year Treasuries Daily'!$A$7:$B$10118,2,FALSE))</f>
        <v>5.23</v>
      </c>
    </row>
    <row r="1390" spans="2:5">
      <c r="B1390" s="52">
        <v>36102</v>
      </c>
      <c r="C1390">
        <f>VLOOKUP($B1390,'Bloomberg Dow Jones Indices'!$G$6:$J$6000,2,FALSE)</f>
        <v>3.7347000000000001</v>
      </c>
      <c r="D1390">
        <f>VLOOKUP(B1390,'Bloomberg Dow Jones Indices'!$I$6:$J$6000,2,0)</f>
        <v>1.4821</v>
      </c>
      <c r="E1390">
        <f>IF(VLOOKUP($B1390,'30 Year Treasuries Daily'!$A$7:$B$10118,2,FALSE)="ND",NA(),VLOOKUP($B1390,'30 Year Treasuries Daily'!$A$7:$B$10118,2,FALSE))</f>
        <v>5.22</v>
      </c>
    </row>
    <row r="1391" spans="2:5">
      <c r="B1391" s="52">
        <v>36103</v>
      </c>
      <c r="C1391">
        <f>VLOOKUP($B1391,'Bloomberg Dow Jones Indices'!$G$6:$J$6000,2,FALSE)</f>
        <v>3.8153999999999999</v>
      </c>
      <c r="D1391">
        <f>VLOOKUP(B1391,'Bloomberg Dow Jones Indices'!$I$6:$J$6000,2,0)</f>
        <v>1.4748999999999999</v>
      </c>
      <c r="E1391">
        <f>IF(VLOOKUP($B1391,'30 Year Treasuries Daily'!$A$7:$B$10118,2,FALSE)="ND",NA(),VLOOKUP($B1391,'30 Year Treasuries Daily'!$A$7:$B$10118,2,FALSE))</f>
        <v>5.34</v>
      </c>
    </row>
    <row r="1392" spans="2:5">
      <c r="B1392" s="52">
        <v>36104</v>
      </c>
      <c r="C1392">
        <f>VLOOKUP($B1392,'Bloomberg Dow Jones Indices'!$G$6:$J$6000,2,FALSE)</f>
        <v>3.8143000000000002</v>
      </c>
      <c r="D1392">
        <f>VLOOKUP(B1392,'Bloomberg Dow Jones Indices'!$I$6:$J$6000,2,0)</f>
        <v>1.4496</v>
      </c>
      <c r="E1392">
        <f>IF(VLOOKUP($B1392,'30 Year Treasuries Daily'!$A$7:$B$10118,2,FALSE)="ND",NA(),VLOOKUP($B1392,'30 Year Treasuries Daily'!$A$7:$B$10118,2,FALSE))</f>
        <v>5.29</v>
      </c>
    </row>
    <row r="1393" spans="2:5">
      <c r="B1393" s="52">
        <v>36105</v>
      </c>
      <c r="C1393">
        <f>VLOOKUP($B1393,'Bloomberg Dow Jones Indices'!$G$6:$J$6000,2,FALSE)</f>
        <v>3.8143000000000002</v>
      </c>
      <c r="D1393">
        <f>VLOOKUP(B1393,'Bloomberg Dow Jones Indices'!$I$6:$J$6000,2,0)</f>
        <v>1.4403999999999999</v>
      </c>
      <c r="E1393">
        <f>IF(VLOOKUP($B1393,'30 Year Treasuries Daily'!$A$7:$B$10118,2,FALSE)="ND",NA(),VLOOKUP($B1393,'30 Year Treasuries Daily'!$A$7:$B$10118,2,FALSE))</f>
        <v>5.37</v>
      </c>
    </row>
    <row r="1394" spans="2:5">
      <c r="B1394" s="52">
        <v>36108</v>
      </c>
      <c r="C1394">
        <f>VLOOKUP($B1394,'Bloomberg Dow Jones Indices'!$G$6:$J$6000,2,FALSE)</f>
        <v>3.8102</v>
      </c>
      <c r="D1394">
        <f>VLOOKUP(B1394,'Bloomberg Dow Jones Indices'!$I$6:$J$6000,2,0)</f>
        <v>1.4809000000000001</v>
      </c>
      <c r="E1394">
        <f>IF(VLOOKUP($B1394,'30 Year Treasuries Daily'!$A$7:$B$10118,2,FALSE)="ND",NA(),VLOOKUP($B1394,'30 Year Treasuries Daily'!$A$7:$B$10118,2,FALSE))</f>
        <v>5.28</v>
      </c>
    </row>
    <row r="1395" spans="2:5">
      <c r="B1395" s="52">
        <v>36109</v>
      </c>
      <c r="C1395">
        <f>VLOOKUP($B1395,'Bloomberg Dow Jones Indices'!$G$6:$J$6000,2,FALSE)</f>
        <v>3.8519000000000001</v>
      </c>
      <c r="D1395">
        <f>VLOOKUP(B1395,'Bloomberg Dow Jones Indices'!$I$6:$J$6000,2,0)</f>
        <v>1.486</v>
      </c>
      <c r="E1395">
        <f>IF(VLOOKUP($B1395,'30 Year Treasuries Daily'!$A$7:$B$10118,2,FALSE)="ND",NA(),VLOOKUP($B1395,'30 Year Treasuries Daily'!$A$7:$B$10118,2,FALSE))</f>
        <v>5.27</v>
      </c>
    </row>
    <row r="1396" spans="2:5">
      <c r="B1396" s="52">
        <v>36110</v>
      </c>
      <c r="C1396">
        <f>VLOOKUP($B1396,'Bloomberg Dow Jones Indices'!$G$6:$J$6000,2,FALSE)</f>
        <v>3.9104000000000001</v>
      </c>
      <c r="D1396">
        <f>VLOOKUP(B1396,'Bloomberg Dow Jones Indices'!$I$6:$J$6000,2,0)</f>
        <v>1.4927999999999999</v>
      </c>
      <c r="E1396" t="e">
        <f>IF(VLOOKUP($B1396,'30 Year Treasuries Daily'!$A$7:$B$10118,2,FALSE)="ND",NA(),VLOOKUP($B1396,'30 Year Treasuries Daily'!$A$7:$B$10118,2,FALSE))</f>
        <v>#N/A</v>
      </c>
    </row>
    <row r="1397" spans="2:5">
      <c r="B1397" s="52">
        <v>36111</v>
      </c>
      <c r="C1397">
        <f>VLOOKUP($B1397,'Bloomberg Dow Jones Indices'!$G$6:$J$6000,2,FALSE)</f>
        <v>3.8132000000000001</v>
      </c>
      <c r="D1397">
        <f>VLOOKUP(B1397,'Bloomberg Dow Jones Indices'!$I$6:$J$6000,2,0)</f>
        <v>1.4661999999999999</v>
      </c>
      <c r="E1397">
        <f>IF(VLOOKUP($B1397,'30 Year Treasuries Daily'!$A$7:$B$10118,2,FALSE)="ND",NA(),VLOOKUP($B1397,'30 Year Treasuries Daily'!$A$7:$B$10118,2,FALSE))</f>
        <v>5.25</v>
      </c>
    </row>
    <row r="1398" spans="2:5">
      <c r="B1398" s="52">
        <v>36112</v>
      </c>
      <c r="C1398">
        <f>VLOOKUP($B1398,'Bloomberg Dow Jones Indices'!$G$6:$J$6000,2,FALSE)</f>
        <v>3.7976999999999999</v>
      </c>
      <c r="D1398">
        <f>VLOOKUP(B1398,'Bloomberg Dow Jones Indices'!$I$6:$J$6000,2,0)</f>
        <v>1.4583999999999999</v>
      </c>
      <c r="E1398">
        <f>IF(VLOOKUP($B1398,'30 Year Treasuries Daily'!$A$7:$B$10118,2,FALSE)="ND",NA(),VLOOKUP($B1398,'30 Year Treasuries Daily'!$A$7:$B$10118,2,FALSE))</f>
        <v>5.26</v>
      </c>
    </row>
    <row r="1399" spans="2:5">
      <c r="B1399" s="52">
        <v>36115</v>
      </c>
      <c r="C1399">
        <f>VLOOKUP($B1399,'Bloomberg Dow Jones Indices'!$G$6:$J$6000,2,FALSE)</f>
        <v>3.8641999999999999</v>
      </c>
      <c r="D1399">
        <f>VLOOKUP(B1399,'Bloomberg Dow Jones Indices'!$I$6:$J$6000,2,0)</f>
        <v>1.4375</v>
      </c>
      <c r="E1399">
        <f>IF(VLOOKUP($B1399,'30 Year Treasuries Daily'!$A$7:$B$10118,2,FALSE)="ND",NA(),VLOOKUP($B1399,'30 Year Treasuries Daily'!$A$7:$B$10118,2,FALSE))</f>
        <v>5.28</v>
      </c>
    </row>
    <row r="1400" spans="2:5">
      <c r="B1400" s="52">
        <v>36116</v>
      </c>
      <c r="C1400">
        <f>VLOOKUP($B1400,'Bloomberg Dow Jones Indices'!$G$6:$J$6000,2,FALSE)</f>
        <v>3.7717000000000001</v>
      </c>
      <c r="D1400">
        <f>VLOOKUP(B1400,'Bloomberg Dow Jones Indices'!$I$6:$J$6000,2,0)</f>
        <v>1.4553</v>
      </c>
      <c r="E1400">
        <f>IF(VLOOKUP($B1400,'30 Year Treasuries Daily'!$A$7:$B$10118,2,FALSE)="ND",NA(),VLOOKUP($B1400,'30 Year Treasuries Daily'!$A$7:$B$10118,2,FALSE))</f>
        <v>5.3</v>
      </c>
    </row>
    <row r="1401" spans="2:5">
      <c r="B1401" s="52">
        <v>36117</v>
      </c>
      <c r="C1401">
        <f>VLOOKUP($B1401,'Bloomberg Dow Jones Indices'!$G$6:$J$6000,2,FALSE)</f>
        <v>3.7690999999999999</v>
      </c>
      <c r="D1401">
        <f>VLOOKUP(B1401,'Bloomberg Dow Jones Indices'!$I$6:$J$6000,2,0)</f>
        <v>1.4676</v>
      </c>
      <c r="E1401">
        <f>IF(VLOOKUP($B1401,'30 Year Treasuries Daily'!$A$7:$B$10118,2,FALSE)="ND",NA(),VLOOKUP($B1401,'30 Year Treasuries Daily'!$A$7:$B$10118,2,FALSE))</f>
        <v>5.25</v>
      </c>
    </row>
    <row r="1402" spans="2:5">
      <c r="B1402" s="52">
        <v>36118</v>
      </c>
      <c r="C1402">
        <f>VLOOKUP($B1402,'Bloomberg Dow Jones Indices'!$G$6:$J$6000,2,FALSE)</f>
        <v>3.7805</v>
      </c>
      <c r="D1402">
        <f>VLOOKUP(B1402,'Bloomberg Dow Jones Indices'!$I$6:$J$6000,2,0)</f>
        <v>1.4327000000000001</v>
      </c>
      <c r="E1402">
        <f>IF(VLOOKUP($B1402,'30 Year Treasuries Daily'!$A$7:$B$10118,2,FALSE)="ND",NA(),VLOOKUP($B1402,'30 Year Treasuries Daily'!$A$7:$B$10118,2,FALSE))</f>
        <v>5.25</v>
      </c>
    </row>
    <row r="1403" spans="2:5">
      <c r="B1403" s="52">
        <v>36119</v>
      </c>
      <c r="C1403">
        <f>VLOOKUP($B1403,'Bloomberg Dow Jones Indices'!$G$6:$J$6000,2,FALSE)</f>
        <v>3.7585999999999999</v>
      </c>
      <c r="D1403">
        <f>VLOOKUP(B1403,'Bloomberg Dow Jones Indices'!$I$6:$J$6000,2,0)</f>
        <v>1.4165000000000001</v>
      </c>
      <c r="E1403">
        <f>IF(VLOOKUP($B1403,'30 Year Treasuries Daily'!$A$7:$B$10118,2,FALSE)="ND",NA(),VLOOKUP($B1403,'30 Year Treasuries Daily'!$A$7:$B$10118,2,FALSE))</f>
        <v>5.22</v>
      </c>
    </row>
    <row r="1404" spans="2:5">
      <c r="B1404" s="52">
        <v>36122</v>
      </c>
      <c r="C1404">
        <f>VLOOKUP($B1404,'Bloomberg Dow Jones Indices'!$G$6:$J$6000,2,FALSE)</f>
        <v>3.7358000000000002</v>
      </c>
      <c r="D1404">
        <f>VLOOKUP(B1404,'Bloomberg Dow Jones Indices'!$I$6:$J$6000,2,0)</f>
        <v>1.3841000000000001</v>
      </c>
      <c r="E1404">
        <f>IF(VLOOKUP($B1404,'30 Year Treasuries Daily'!$A$7:$B$10118,2,FALSE)="ND",NA(),VLOOKUP($B1404,'30 Year Treasuries Daily'!$A$7:$B$10118,2,FALSE))</f>
        <v>5.25</v>
      </c>
    </row>
    <row r="1405" spans="2:5">
      <c r="B1405" s="52">
        <v>36123</v>
      </c>
      <c r="C1405">
        <f>VLOOKUP($B1405,'Bloomberg Dow Jones Indices'!$G$6:$J$6000,2,FALSE)</f>
        <v>3.8675999999999999</v>
      </c>
      <c r="D1405">
        <f>VLOOKUP(B1405,'Bloomberg Dow Jones Indices'!$I$6:$J$6000,2,0)</f>
        <v>1.3949</v>
      </c>
      <c r="E1405">
        <f>IF(VLOOKUP($B1405,'30 Year Treasuries Daily'!$A$7:$B$10118,2,FALSE)="ND",NA(),VLOOKUP($B1405,'30 Year Treasuries Daily'!$A$7:$B$10118,2,FALSE))</f>
        <v>5.23</v>
      </c>
    </row>
    <row r="1406" spans="2:5">
      <c r="B1406" s="52">
        <v>36124</v>
      </c>
      <c r="C1406">
        <f>VLOOKUP($B1406,'Bloomberg Dow Jones Indices'!$G$6:$J$6000,2,FALSE)</f>
        <v>3.7542</v>
      </c>
      <c r="D1406">
        <f>VLOOKUP(B1406,'Bloomberg Dow Jones Indices'!$I$6:$J$6000,2,0)</f>
        <v>1.3954</v>
      </c>
      <c r="E1406">
        <f>IF(VLOOKUP($B1406,'30 Year Treasuries Daily'!$A$7:$B$10118,2,FALSE)="ND",NA(),VLOOKUP($B1406,'30 Year Treasuries Daily'!$A$7:$B$10118,2,FALSE))</f>
        <v>5.19</v>
      </c>
    </row>
    <row r="1407" spans="2:5">
      <c r="B1407" s="52">
        <v>36126</v>
      </c>
      <c r="C1407">
        <f>VLOOKUP($B1407,'Bloomberg Dow Jones Indices'!$G$6:$J$6000,2,FALSE)</f>
        <v>3.7610999999999999</v>
      </c>
      <c r="D1407">
        <f>VLOOKUP(B1407,'Bloomberg Dow Jones Indices'!$I$6:$J$6000,2,0)</f>
        <v>1.3909</v>
      </c>
      <c r="E1407">
        <f>IF(VLOOKUP($B1407,'30 Year Treasuries Daily'!$A$7:$B$10118,2,FALSE)="ND",NA(),VLOOKUP($B1407,'30 Year Treasuries Daily'!$A$7:$B$10118,2,FALSE))</f>
        <v>5.16</v>
      </c>
    </row>
    <row r="1408" spans="2:5">
      <c r="B1408" s="52">
        <v>36129</v>
      </c>
      <c r="C1408">
        <f>VLOOKUP($B1408,'Bloomberg Dow Jones Indices'!$G$6:$J$6000,2,FALSE)</f>
        <v>3.8405</v>
      </c>
      <c r="D1408">
        <f>VLOOKUP(B1408,'Bloomberg Dow Jones Indices'!$I$6:$J$6000,2,0)</f>
        <v>1.4238999999999999</v>
      </c>
      <c r="E1408">
        <f>IF(VLOOKUP($B1408,'30 Year Treasuries Daily'!$A$7:$B$10118,2,FALSE)="ND",NA(),VLOOKUP($B1408,'30 Year Treasuries Daily'!$A$7:$B$10118,2,FALSE))</f>
        <v>5.08</v>
      </c>
    </row>
    <row r="1409" spans="2:5">
      <c r="B1409" s="52">
        <v>36130</v>
      </c>
      <c r="C1409">
        <f>VLOOKUP($B1409,'Bloomberg Dow Jones Indices'!$G$6:$J$6000,2,FALSE)</f>
        <v>3.8197999999999999</v>
      </c>
      <c r="D1409">
        <f>VLOOKUP(B1409,'Bloomberg Dow Jones Indices'!$I$6:$J$6000,2,0)</f>
        <v>1.4224000000000001</v>
      </c>
      <c r="E1409">
        <f>IF(VLOOKUP($B1409,'30 Year Treasuries Daily'!$A$7:$B$10118,2,FALSE)="ND",NA(),VLOOKUP($B1409,'30 Year Treasuries Daily'!$A$7:$B$10118,2,FALSE))</f>
        <v>5.0599999999999996</v>
      </c>
    </row>
    <row r="1410" spans="2:5">
      <c r="B1410" s="52">
        <v>36131</v>
      </c>
      <c r="C1410">
        <f>VLOOKUP($B1410,'Bloomberg Dow Jones Indices'!$G$6:$J$6000,2,FALSE)</f>
        <v>3.8326000000000002</v>
      </c>
      <c r="D1410">
        <f>VLOOKUP(B1410,'Bloomberg Dow Jones Indices'!$I$6:$J$6000,2,0)</f>
        <v>1.4471000000000001</v>
      </c>
      <c r="E1410">
        <f>IF(VLOOKUP($B1410,'30 Year Treasuries Daily'!$A$7:$B$10118,2,FALSE)="ND",NA(),VLOOKUP($B1410,'30 Year Treasuries Daily'!$A$7:$B$10118,2,FALSE))</f>
        <v>5.03</v>
      </c>
    </row>
    <row r="1411" spans="2:5">
      <c r="B1411" s="52">
        <v>36132</v>
      </c>
      <c r="C1411">
        <f>VLOOKUP($B1411,'Bloomberg Dow Jones Indices'!$G$6:$J$6000,2,FALSE)</f>
        <v>3.8170999999999999</v>
      </c>
      <c r="D1411">
        <f>VLOOKUP(B1411,'Bloomberg Dow Jones Indices'!$I$6:$J$6000,2,0)</f>
        <v>1.4645999999999999</v>
      </c>
      <c r="E1411">
        <f>IF(VLOOKUP($B1411,'30 Year Treasuries Daily'!$A$7:$B$10118,2,FALSE)="ND",NA(),VLOOKUP($B1411,'30 Year Treasuries Daily'!$A$7:$B$10118,2,FALSE))</f>
        <v>5.0199999999999996</v>
      </c>
    </row>
    <row r="1412" spans="2:5">
      <c r="B1412" s="52">
        <v>36133</v>
      </c>
      <c r="C1412">
        <f>VLOOKUP($B1412,'Bloomberg Dow Jones Indices'!$G$6:$J$6000,2,FALSE)</f>
        <v>3.6932999999999998</v>
      </c>
      <c r="D1412">
        <f>VLOOKUP(B1412,'Bloomberg Dow Jones Indices'!$I$6:$J$6000,2,0)</f>
        <v>1.4424999999999999</v>
      </c>
      <c r="E1412">
        <f>IF(VLOOKUP($B1412,'30 Year Treasuries Daily'!$A$7:$B$10118,2,FALSE)="ND",NA(),VLOOKUP($B1412,'30 Year Treasuries Daily'!$A$7:$B$10118,2,FALSE))</f>
        <v>5.05</v>
      </c>
    </row>
    <row r="1413" spans="2:5">
      <c r="B1413" s="52">
        <v>36136</v>
      </c>
      <c r="C1413">
        <f>VLOOKUP($B1413,'Bloomberg Dow Jones Indices'!$G$6:$J$6000,2,FALSE)</f>
        <v>3.6991000000000001</v>
      </c>
      <c r="D1413">
        <f>VLOOKUP(B1413,'Bloomberg Dow Jones Indices'!$I$6:$J$6000,2,0)</f>
        <v>1.4338</v>
      </c>
      <c r="E1413">
        <f>IF(VLOOKUP($B1413,'30 Year Treasuries Daily'!$A$7:$B$10118,2,FALSE)="ND",NA(),VLOOKUP($B1413,'30 Year Treasuries Daily'!$A$7:$B$10118,2,FALSE))</f>
        <v>5.05</v>
      </c>
    </row>
    <row r="1414" spans="2:5">
      <c r="B1414" s="52">
        <v>36137</v>
      </c>
      <c r="C1414">
        <f>VLOOKUP($B1414,'Bloomberg Dow Jones Indices'!$G$6:$J$6000,2,FALSE)</f>
        <v>3.7622999999999998</v>
      </c>
      <c r="D1414">
        <f>VLOOKUP(B1414,'Bloomberg Dow Jones Indices'!$I$6:$J$6000,2,0)</f>
        <v>1.4405999999999999</v>
      </c>
      <c r="E1414">
        <f>IF(VLOOKUP($B1414,'30 Year Treasuries Daily'!$A$7:$B$10118,2,FALSE)="ND",NA(),VLOOKUP($B1414,'30 Year Treasuries Daily'!$A$7:$B$10118,2,FALSE))</f>
        <v>5</v>
      </c>
    </row>
    <row r="1415" spans="2:5">
      <c r="B1415" s="52">
        <v>36138</v>
      </c>
      <c r="C1415">
        <f>VLOOKUP($B1415,'Bloomberg Dow Jones Indices'!$G$6:$J$6000,2,FALSE)</f>
        <v>3.8025000000000002</v>
      </c>
      <c r="D1415">
        <f>VLOOKUP(B1415,'Bloomberg Dow Jones Indices'!$I$6:$J$6000,2,0)</f>
        <v>1.4457</v>
      </c>
      <c r="E1415">
        <f>IF(VLOOKUP($B1415,'30 Year Treasuries Daily'!$A$7:$B$10118,2,FALSE)="ND",NA(),VLOOKUP($B1415,'30 Year Treasuries Daily'!$A$7:$B$10118,2,FALSE))</f>
        <v>4.97</v>
      </c>
    </row>
    <row r="1416" spans="2:5">
      <c r="B1416" s="52">
        <v>36139</v>
      </c>
      <c r="C1416">
        <f>VLOOKUP($B1416,'Bloomberg Dow Jones Indices'!$G$6:$J$6000,2,FALSE)</f>
        <v>3.8406000000000002</v>
      </c>
      <c r="D1416">
        <f>VLOOKUP(B1416,'Bloomberg Dow Jones Indices'!$I$6:$J$6000,2,0)</f>
        <v>1.4731000000000001</v>
      </c>
      <c r="E1416">
        <f>IF(VLOOKUP($B1416,'30 Year Treasuries Daily'!$A$7:$B$10118,2,FALSE)="ND",NA(),VLOOKUP($B1416,'30 Year Treasuries Daily'!$A$7:$B$10118,2,FALSE))</f>
        <v>4.95</v>
      </c>
    </row>
    <row r="1417" spans="2:5">
      <c r="B1417" s="52">
        <v>36140</v>
      </c>
      <c r="C1417">
        <f>VLOOKUP($B1417,'Bloomberg Dow Jones Indices'!$G$6:$J$6000,2,FALSE)</f>
        <v>3.8315999999999999</v>
      </c>
      <c r="D1417">
        <f>VLOOKUP(B1417,'Bloomberg Dow Jones Indices'!$I$6:$J$6000,2,0)</f>
        <v>1.4786999999999999</v>
      </c>
      <c r="E1417">
        <f>IF(VLOOKUP($B1417,'30 Year Treasuries Daily'!$A$7:$B$10118,2,FALSE)="ND",NA(),VLOOKUP($B1417,'30 Year Treasuries Daily'!$A$7:$B$10118,2,FALSE))</f>
        <v>5.0199999999999996</v>
      </c>
    </row>
    <row r="1418" spans="2:5">
      <c r="B1418" s="52">
        <v>36143</v>
      </c>
      <c r="C1418">
        <f>VLOOKUP($B1418,'Bloomberg Dow Jones Indices'!$G$6:$J$6000,2,FALSE)</f>
        <v>3.8342000000000001</v>
      </c>
      <c r="D1418">
        <f>VLOOKUP(B1418,'Bloomberg Dow Jones Indices'!$I$6:$J$6000,2,0)</f>
        <v>1.5001</v>
      </c>
      <c r="E1418">
        <f>IF(VLOOKUP($B1418,'30 Year Treasuries Daily'!$A$7:$B$10118,2,FALSE)="ND",NA(),VLOOKUP($B1418,'30 Year Treasuries Daily'!$A$7:$B$10118,2,FALSE))</f>
        <v>4.99</v>
      </c>
    </row>
    <row r="1419" spans="2:5">
      <c r="B1419" s="52">
        <v>36144</v>
      </c>
      <c r="C1419">
        <f>VLOOKUP($B1419,'Bloomberg Dow Jones Indices'!$G$6:$J$6000,2,FALSE)</f>
        <v>3.8308</v>
      </c>
      <c r="D1419">
        <f>VLOOKUP(B1419,'Bloomberg Dow Jones Indices'!$I$6:$J$6000,2,0)</f>
        <v>1.4783999999999999</v>
      </c>
      <c r="E1419">
        <f>IF(VLOOKUP($B1419,'30 Year Treasuries Daily'!$A$7:$B$10118,2,FALSE)="ND",NA(),VLOOKUP($B1419,'30 Year Treasuries Daily'!$A$7:$B$10118,2,FALSE))</f>
        <v>5.03</v>
      </c>
    </row>
    <row r="1420" spans="2:5">
      <c r="B1420" s="52">
        <v>36145</v>
      </c>
      <c r="C1420">
        <f>VLOOKUP($B1420,'Bloomberg Dow Jones Indices'!$G$6:$J$6000,2,FALSE)</f>
        <v>3.8047</v>
      </c>
      <c r="D1420">
        <f>VLOOKUP(B1420,'Bloomberg Dow Jones Indices'!$I$6:$J$6000,2,0)</f>
        <v>1.4839</v>
      </c>
      <c r="E1420">
        <f>IF(VLOOKUP($B1420,'30 Year Treasuries Daily'!$A$7:$B$10118,2,FALSE)="ND",NA(),VLOOKUP($B1420,'30 Year Treasuries Daily'!$A$7:$B$10118,2,FALSE))</f>
        <v>5.01</v>
      </c>
    </row>
    <row r="1421" spans="2:5">
      <c r="B1421" s="52">
        <v>36146</v>
      </c>
      <c r="C1421">
        <f>VLOOKUP($B1421,'Bloomberg Dow Jones Indices'!$G$6:$J$6000,2,FALSE)</f>
        <v>3.7427999999999999</v>
      </c>
      <c r="D1421">
        <f>VLOOKUP(B1421,'Bloomberg Dow Jones Indices'!$I$6:$J$6000,2,0)</f>
        <v>1.5230999999999999</v>
      </c>
      <c r="E1421">
        <f>IF(VLOOKUP($B1421,'30 Year Treasuries Daily'!$A$7:$B$10118,2,FALSE)="ND",NA(),VLOOKUP($B1421,'30 Year Treasuries Daily'!$A$7:$B$10118,2,FALSE))</f>
        <v>5.01</v>
      </c>
    </row>
    <row r="1422" spans="2:5">
      <c r="B1422" s="52">
        <v>36147</v>
      </c>
      <c r="C1422">
        <f>VLOOKUP($B1422,'Bloomberg Dow Jones Indices'!$G$6:$J$6000,2,FALSE)</f>
        <v>3.7231000000000001</v>
      </c>
      <c r="D1422">
        <f>VLOOKUP(B1422,'Bloomberg Dow Jones Indices'!$I$6:$J$6000,2,0)</f>
        <v>1.4654</v>
      </c>
      <c r="E1422">
        <f>IF(VLOOKUP($B1422,'30 Year Treasuries Daily'!$A$7:$B$10118,2,FALSE)="ND",NA(),VLOOKUP($B1422,'30 Year Treasuries Daily'!$A$7:$B$10118,2,FALSE))</f>
        <v>5.01</v>
      </c>
    </row>
    <row r="1423" spans="2:5">
      <c r="B1423" s="52">
        <v>36150</v>
      </c>
      <c r="C1423">
        <f>VLOOKUP($B1423,'Bloomberg Dow Jones Indices'!$G$6:$J$6000,2,FALSE)</f>
        <v>3.7103999999999999</v>
      </c>
      <c r="D1423">
        <f>VLOOKUP(B1423,'Bloomberg Dow Jones Indices'!$I$6:$J$6000,2,0)</f>
        <v>1.4559</v>
      </c>
      <c r="E1423">
        <f>IF(VLOOKUP($B1423,'30 Year Treasuries Daily'!$A$7:$B$10118,2,FALSE)="ND",NA(),VLOOKUP($B1423,'30 Year Treasuries Daily'!$A$7:$B$10118,2,FALSE))</f>
        <v>5.07</v>
      </c>
    </row>
    <row r="1424" spans="2:5">
      <c r="B1424" s="52">
        <v>36151</v>
      </c>
      <c r="C1424">
        <f>VLOOKUP($B1424,'Bloomberg Dow Jones Indices'!$G$6:$J$6000,2,FALSE)</f>
        <v>3.7288000000000001</v>
      </c>
      <c r="D1424">
        <f>VLOOKUP(B1424,'Bloomberg Dow Jones Indices'!$I$6:$J$6000,2,0)</f>
        <v>1.4431</v>
      </c>
      <c r="E1424">
        <f>IF(VLOOKUP($B1424,'30 Year Treasuries Daily'!$A$7:$B$10118,2,FALSE)="ND",NA(),VLOOKUP($B1424,'30 Year Treasuries Daily'!$A$7:$B$10118,2,FALSE))</f>
        <v>5.13</v>
      </c>
    </row>
    <row r="1425" spans="2:5">
      <c r="B1425" s="52">
        <v>36152</v>
      </c>
      <c r="C1425">
        <f>VLOOKUP($B1425,'Bloomberg Dow Jones Indices'!$G$6:$J$6000,2,FALSE)</f>
        <v>3.7023000000000001</v>
      </c>
      <c r="D1425">
        <f>VLOOKUP(B1425,'Bloomberg Dow Jones Indices'!$I$6:$J$6000,2,0)</f>
        <v>1.4184000000000001</v>
      </c>
      <c r="E1425">
        <f>IF(VLOOKUP($B1425,'30 Year Treasuries Daily'!$A$7:$B$10118,2,FALSE)="ND",NA(),VLOOKUP($B1425,'30 Year Treasuries Daily'!$A$7:$B$10118,2,FALSE))</f>
        <v>5.2</v>
      </c>
    </row>
    <row r="1426" spans="2:5">
      <c r="B1426" s="52">
        <v>36153</v>
      </c>
      <c r="C1426">
        <f>VLOOKUP($B1426,'Bloomberg Dow Jones Indices'!$G$6:$J$6000,2,FALSE)</f>
        <v>3.7082999999999999</v>
      </c>
      <c r="D1426">
        <f>VLOOKUP(B1426,'Bloomberg Dow Jones Indices'!$I$6:$J$6000,2,0)</f>
        <v>1.4159999999999999</v>
      </c>
      <c r="E1426">
        <f>IF(VLOOKUP($B1426,'30 Year Treasuries Daily'!$A$7:$B$10118,2,FALSE)="ND",NA(),VLOOKUP($B1426,'30 Year Treasuries Daily'!$A$7:$B$10118,2,FALSE))</f>
        <v>5.23</v>
      </c>
    </row>
    <row r="1427" spans="2:5">
      <c r="B1427" s="52">
        <v>36157</v>
      </c>
      <c r="C1427">
        <f>VLOOKUP($B1427,'Bloomberg Dow Jones Indices'!$G$6:$J$6000,2,FALSE)</f>
        <v>3.7351999999999999</v>
      </c>
      <c r="D1427">
        <f>VLOOKUP(B1427,'Bloomberg Dow Jones Indices'!$I$6:$J$6000,2,0)</f>
        <v>1.4146000000000001</v>
      </c>
      <c r="E1427">
        <f>IF(VLOOKUP($B1427,'30 Year Treasuries Daily'!$A$7:$B$10118,2,FALSE)="ND",NA(),VLOOKUP($B1427,'30 Year Treasuries Daily'!$A$7:$B$10118,2,FALSE))</f>
        <v>5.17</v>
      </c>
    </row>
    <row r="1428" spans="2:5">
      <c r="B1428" s="52">
        <v>36158</v>
      </c>
      <c r="C1428">
        <f>VLOOKUP($B1428,'Bloomberg Dow Jones Indices'!$G$6:$J$6000,2,FALSE)</f>
        <v>3.7317</v>
      </c>
      <c r="D1428">
        <f>VLOOKUP(B1428,'Bloomberg Dow Jones Indices'!$I$6:$J$6000,2,0)</f>
        <v>1.4012</v>
      </c>
      <c r="E1428">
        <f>IF(VLOOKUP($B1428,'30 Year Treasuries Daily'!$A$7:$B$10118,2,FALSE)="ND",NA(),VLOOKUP($B1428,'30 Year Treasuries Daily'!$A$7:$B$10118,2,FALSE))</f>
        <v>5.12</v>
      </c>
    </row>
    <row r="1429" spans="2:5">
      <c r="B1429" s="52">
        <v>36159</v>
      </c>
      <c r="C1429">
        <f>VLOOKUP($B1429,'Bloomberg Dow Jones Indices'!$G$6:$J$6000,2,FALSE)</f>
        <v>3.7515000000000001</v>
      </c>
      <c r="D1429">
        <f>VLOOKUP(B1429,'Bloomberg Dow Jones Indices'!$I$6:$J$6000,2,0)</f>
        <v>1.4041999999999999</v>
      </c>
      <c r="E1429">
        <f>IF(VLOOKUP($B1429,'30 Year Treasuries Daily'!$A$7:$B$10118,2,FALSE)="ND",NA(),VLOOKUP($B1429,'30 Year Treasuries Daily'!$A$7:$B$10118,2,FALSE))</f>
        <v>5.09</v>
      </c>
    </row>
    <row r="1430" spans="2:5">
      <c r="B1430" s="52">
        <v>36160</v>
      </c>
      <c r="C1430">
        <f>VLOOKUP($B1430,'Bloomberg Dow Jones Indices'!$G$6:$J$6000,2,FALSE)</f>
        <v>3.7366999999999999</v>
      </c>
      <c r="D1430">
        <f>VLOOKUP(B1430,'Bloomberg Dow Jones Indices'!$I$6:$J$6000,2,0)</f>
        <v>1.4184999999999999</v>
      </c>
      <c r="E1430">
        <f>IF(VLOOKUP($B1430,'30 Year Treasuries Daily'!$A$7:$B$10118,2,FALSE)="ND",NA(),VLOOKUP($B1430,'30 Year Treasuries Daily'!$A$7:$B$10118,2,FALSE))</f>
        <v>5.09</v>
      </c>
    </row>
    <row r="1431" spans="2:5">
      <c r="B1431" s="52">
        <v>36164</v>
      </c>
      <c r="C1431">
        <f>VLOOKUP($B1431,'Bloomberg Dow Jones Indices'!$G$6:$J$6000,2,FALSE)</f>
        <v>3.7414000000000001</v>
      </c>
      <c r="D1431">
        <f>VLOOKUP(B1431,'Bloomberg Dow Jones Indices'!$I$6:$J$6000,2,0)</f>
        <v>1.4179999999999999</v>
      </c>
      <c r="E1431">
        <f>IF(VLOOKUP($B1431,'30 Year Treasuries Daily'!$A$7:$B$10118,2,FALSE)="ND",NA(),VLOOKUP($B1431,'30 Year Treasuries Daily'!$A$7:$B$10118,2,FALSE))</f>
        <v>5.15</v>
      </c>
    </row>
    <row r="1432" spans="2:5">
      <c r="B1432" s="52">
        <v>36165</v>
      </c>
      <c r="C1432">
        <f>VLOOKUP($B1432,'Bloomberg Dow Jones Indices'!$G$6:$J$6000,2,FALSE)</f>
        <v>3.7675000000000001</v>
      </c>
      <c r="D1432">
        <f>VLOOKUP(B1432,'Bloomberg Dow Jones Indices'!$I$6:$J$6000,2,0)</f>
        <v>1.3987000000000001</v>
      </c>
      <c r="E1432">
        <f>IF(VLOOKUP($B1432,'30 Year Treasuries Daily'!$A$7:$B$10118,2,FALSE)="ND",NA(),VLOOKUP($B1432,'30 Year Treasuries Daily'!$A$7:$B$10118,2,FALSE))</f>
        <v>5.21</v>
      </c>
    </row>
    <row r="1433" spans="2:5">
      <c r="B1433" s="52">
        <v>36166</v>
      </c>
      <c r="C1433">
        <f>VLOOKUP($B1433,'Bloomberg Dow Jones Indices'!$G$6:$J$6000,2,FALSE)</f>
        <v>3.7427999999999999</v>
      </c>
      <c r="D1433">
        <f>VLOOKUP(B1433,'Bloomberg Dow Jones Indices'!$I$6:$J$6000,2,0)</f>
        <v>1.3805000000000001</v>
      </c>
      <c r="E1433">
        <f>IF(VLOOKUP($B1433,'30 Year Treasuries Daily'!$A$7:$B$10118,2,FALSE)="ND",NA(),VLOOKUP($B1433,'30 Year Treasuries Daily'!$A$7:$B$10118,2,FALSE))</f>
        <v>5.17</v>
      </c>
    </row>
    <row r="1434" spans="2:5">
      <c r="B1434" s="52">
        <v>36167</v>
      </c>
      <c r="C1434">
        <f>VLOOKUP($B1434,'Bloomberg Dow Jones Indices'!$G$6:$J$6000,2,FALSE)</f>
        <v>3.7500999999999998</v>
      </c>
      <c r="D1434">
        <f>VLOOKUP(B1434,'Bloomberg Dow Jones Indices'!$I$6:$J$6000,2,0)</f>
        <v>1.3675999999999999</v>
      </c>
      <c r="E1434">
        <f>IF(VLOOKUP($B1434,'30 Year Treasuries Daily'!$A$7:$B$10118,2,FALSE)="ND",NA(),VLOOKUP($B1434,'30 Year Treasuries Daily'!$A$7:$B$10118,2,FALSE))</f>
        <v>5.23</v>
      </c>
    </row>
    <row r="1435" spans="2:5">
      <c r="B1435" s="52">
        <v>36168</v>
      </c>
      <c r="C1435">
        <f>VLOOKUP($B1435,'Bloomberg Dow Jones Indices'!$G$6:$J$6000,2,FALSE)</f>
        <v>3.7627999999999999</v>
      </c>
      <c r="D1435">
        <f>VLOOKUP(B1435,'Bloomberg Dow Jones Indices'!$I$6:$J$6000,2,0)</f>
        <v>1.3526</v>
      </c>
      <c r="E1435">
        <f>IF(VLOOKUP($B1435,'30 Year Treasuries Daily'!$A$7:$B$10118,2,FALSE)="ND",NA(),VLOOKUP($B1435,'30 Year Treasuries Daily'!$A$7:$B$10118,2,FALSE))</f>
        <v>5.26</v>
      </c>
    </row>
    <row r="1436" spans="2:5">
      <c r="B1436" s="52">
        <v>36171</v>
      </c>
      <c r="C1436">
        <f>VLOOKUP($B1436,'Bloomberg Dow Jones Indices'!$G$6:$J$6000,2,FALSE)</f>
        <v>3.7961999999999998</v>
      </c>
      <c r="D1436">
        <f>VLOOKUP(B1436,'Bloomberg Dow Jones Indices'!$I$6:$J$6000,2,0)</f>
        <v>1.3559000000000001</v>
      </c>
      <c r="E1436">
        <f>IF(VLOOKUP($B1436,'30 Year Treasuries Daily'!$A$7:$B$10118,2,FALSE)="ND",NA(),VLOOKUP($B1436,'30 Year Treasuries Daily'!$A$7:$B$10118,2,FALSE))</f>
        <v>5.29</v>
      </c>
    </row>
    <row r="1437" spans="2:5">
      <c r="B1437" s="52">
        <v>36172</v>
      </c>
      <c r="C1437">
        <f>VLOOKUP($B1437,'Bloomberg Dow Jones Indices'!$G$6:$J$6000,2,FALSE)</f>
        <v>3.7818000000000001</v>
      </c>
      <c r="D1437">
        <f>VLOOKUP(B1437,'Bloomberg Dow Jones Indices'!$I$6:$J$6000,2,0)</f>
        <v>1.3767</v>
      </c>
      <c r="E1437">
        <f>IF(VLOOKUP($B1437,'30 Year Treasuries Daily'!$A$7:$B$10118,2,FALSE)="ND",NA(),VLOOKUP($B1437,'30 Year Treasuries Daily'!$A$7:$B$10118,2,FALSE))</f>
        <v>5.23</v>
      </c>
    </row>
    <row r="1438" spans="2:5">
      <c r="B1438" s="52">
        <v>36173</v>
      </c>
      <c r="C1438">
        <f>VLOOKUP($B1438,'Bloomberg Dow Jones Indices'!$G$6:$J$6000,2,FALSE)</f>
        <v>3.7880000000000003</v>
      </c>
      <c r="D1438">
        <f>VLOOKUP(B1438,'Bloomberg Dow Jones Indices'!$I$6:$J$6000,2,0)</f>
        <v>1.3951</v>
      </c>
      <c r="E1438">
        <f>IF(VLOOKUP($B1438,'30 Year Treasuries Daily'!$A$7:$B$10118,2,FALSE)="ND",NA(),VLOOKUP($B1438,'30 Year Treasuries Daily'!$A$7:$B$10118,2,FALSE))</f>
        <v>5.16</v>
      </c>
    </row>
    <row r="1439" spans="2:5">
      <c r="B1439" s="52">
        <v>36174</v>
      </c>
      <c r="C1439">
        <f>VLOOKUP($B1439,'Bloomberg Dow Jones Indices'!$G$6:$J$6000,2,FALSE)</f>
        <v>3.8460000000000001</v>
      </c>
      <c r="D1439">
        <f>VLOOKUP(B1439,'Bloomberg Dow Jones Indices'!$I$6:$J$6000,2,0)</f>
        <v>1.4300999999999999</v>
      </c>
      <c r="E1439">
        <f>IF(VLOOKUP($B1439,'30 Year Treasuries Daily'!$A$7:$B$10118,2,FALSE)="ND",NA(),VLOOKUP($B1439,'30 Year Treasuries Daily'!$A$7:$B$10118,2,FALSE))</f>
        <v>5.07</v>
      </c>
    </row>
    <row r="1440" spans="2:5">
      <c r="B1440" s="52">
        <v>36175</v>
      </c>
      <c r="C1440">
        <f>VLOOKUP($B1440,'Bloomberg Dow Jones Indices'!$G$6:$J$6000,2,FALSE)</f>
        <v>3.8069999999999999</v>
      </c>
      <c r="D1440">
        <f>VLOOKUP(B1440,'Bloomberg Dow Jones Indices'!$I$6:$J$6000,2,0)</f>
        <v>1.3977999999999999</v>
      </c>
      <c r="E1440">
        <f>IF(VLOOKUP($B1440,'30 Year Treasuries Daily'!$A$7:$B$10118,2,FALSE)="ND",NA(),VLOOKUP($B1440,'30 Year Treasuries Daily'!$A$7:$B$10118,2,FALSE))</f>
        <v>5.0999999999999996</v>
      </c>
    </row>
    <row r="1441" spans="2:5">
      <c r="B1441" s="52">
        <v>36179</v>
      </c>
      <c r="C1441">
        <f>VLOOKUP($B1441,'Bloomberg Dow Jones Indices'!$G$6:$J$6000,2,FALSE)</f>
        <v>3.8262999999999998</v>
      </c>
      <c r="D1441">
        <f>VLOOKUP(B1441,'Bloomberg Dow Jones Indices'!$I$6:$J$6000,2,0)</f>
        <v>1.3956</v>
      </c>
      <c r="E1441">
        <f>IF(VLOOKUP($B1441,'30 Year Treasuries Daily'!$A$7:$B$10118,2,FALSE)="ND",NA(),VLOOKUP($B1441,'30 Year Treasuries Daily'!$A$7:$B$10118,2,FALSE))</f>
        <v>5.14</v>
      </c>
    </row>
    <row r="1442" spans="2:5">
      <c r="B1442" s="52">
        <v>36180</v>
      </c>
      <c r="C1442">
        <f>VLOOKUP($B1442,'Bloomberg Dow Jones Indices'!$G$6:$J$6000,2,FALSE)</f>
        <v>3.8323</v>
      </c>
      <c r="D1442">
        <f>VLOOKUP(B1442,'Bloomberg Dow Jones Indices'!$I$6:$J$6000,2,0)</f>
        <v>1.4060999999999999</v>
      </c>
      <c r="E1442">
        <f>IF(VLOOKUP($B1442,'30 Year Treasuries Daily'!$A$7:$B$10118,2,FALSE)="ND",NA(),VLOOKUP($B1442,'30 Year Treasuries Daily'!$A$7:$B$10118,2,FALSE))</f>
        <v>5.18</v>
      </c>
    </row>
    <row r="1443" spans="2:5">
      <c r="B1443" s="52">
        <v>36181</v>
      </c>
      <c r="C1443">
        <f>VLOOKUP($B1443,'Bloomberg Dow Jones Indices'!$G$6:$J$6000,2,FALSE)</f>
        <v>3.8014000000000001</v>
      </c>
      <c r="D1443">
        <f>VLOOKUP(B1443,'Bloomberg Dow Jones Indices'!$I$6:$J$6000,2,0)</f>
        <v>1.4102000000000001</v>
      </c>
      <c r="E1443">
        <f>IF(VLOOKUP($B1443,'30 Year Treasuries Daily'!$A$7:$B$10118,2,FALSE)="ND",NA(),VLOOKUP($B1443,'30 Year Treasuries Daily'!$A$7:$B$10118,2,FALSE))</f>
        <v>5.14</v>
      </c>
    </row>
    <row r="1444" spans="2:5">
      <c r="B1444" s="52">
        <v>36182</v>
      </c>
      <c r="C1444">
        <f>VLOOKUP($B1444,'Bloomberg Dow Jones Indices'!$G$6:$J$6000,2,FALSE)</f>
        <v>3.7799</v>
      </c>
      <c r="D1444">
        <f>VLOOKUP(B1444,'Bloomberg Dow Jones Indices'!$I$6:$J$6000,2,0)</f>
        <v>1.4323999999999999</v>
      </c>
      <c r="E1444">
        <f>IF(VLOOKUP($B1444,'30 Year Treasuries Daily'!$A$7:$B$10118,2,FALSE)="ND",NA(),VLOOKUP($B1444,'30 Year Treasuries Daily'!$A$7:$B$10118,2,FALSE))</f>
        <v>5.09</v>
      </c>
    </row>
    <row r="1445" spans="2:5">
      <c r="B1445" s="52">
        <v>36185</v>
      </c>
      <c r="C1445">
        <f>VLOOKUP($B1445,'Bloomberg Dow Jones Indices'!$G$6:$J$6000,2,FALSE)</f>
        <v>3.7814000000000001</v>
      </c>
      <c r="D1445">
        <f>VLOOKUP(B1445,'Bloomberg Dow Jones Indices'!$I$6:$J$6000,2,0)</f>
        <v>1.4195</v>
      </c>
      <c r="E1445">
        <f>IF(VLOOKUP($B1445,'30 Year Treasuries Daily'!$A$7:$B$10118,2,FALSE)="ND",NA(),VLOOKUP($B1445,'30 Year Treasuries Daily'!$A$7:$B$10118,2,FALSE))</f>
        <v>5.12</v>
      </c>
    </row>
    <row r="1446" spans="2:5">
      <c r="B1446" s="52">
        <v>36186</v>
      </c>
      <c r="C1446">
        <f>VLOOKUP($B1446,'Bloomberg Dow Jones Indices'!$G$6:$J$6000,2,FALSE)</f>
        <v>3.7888000000000002</v>
      </c>
      <c r="D1446">
        <f>VLOOKUP(B1446,'Bloomberg Dow Jones Indices'!$I$6:$J$6000,2,0)</f>
        <v>1.4011</v>
      </c>
      <c r="E1446">
        <f>IF(VLOOKUP($B1446,'30 Year Treasuries Daily'!$A$7:$B$10118,2,FALSE)="ND",NA(),VLOOKUP($B1446,'30 Year Treasuries Daily'!$A$7:$B$10118,2,FALSE))</f>
        <v>5.12</v>
      </c>
    </row>
    <row r="1447" spans="2:5">
      <c r="B1447" s="52">
        <v>36187</v>
      </c>
      <c r="C1447">
        <f>VLOOKUP($B1447,'Bloomberg Dow Jones Indices'!$G$6:$J$6000,2,FALSE)</f>
        <v>3.8896999999999999</v>
      </c>
      <c r="D1447">
        <f>VLOOKUP(B1447,'Bloomberg Dow Jones Indices'!$I$6:$J$6000,2,0)</f>
        <v>1.42</v>
      </c>
      <c r="E1447">
        <f>IF(VLOOKUP($B1447,'30 Year Treasuries Daily'!$A$7:$B$10118,2,FALSE)="ND",NA(),VLOOKUP($B1447,'30 Year Treasuries Daily'!$A$7:$B$10118,2,FALSE))</f>
        <v>5.14</v>
      </c>
    </row>
    <row r="1448" spans="2:5">
      <c r="B1448" s="52">
        <v>36188</v>
      </c>
      <c r="C1448">
        <f>VLOOKUP($B1448,'Bloomberg Dow Jones Indices'!$G$6:$J$6000,2,FALSE)</f>
        <v>3.9159999999999999</v>
      </c>
      <c r="D1448">
        <f>VLOOKUP(B1448,'Bloomberg Dow Jones Indices'!$I$6:$J$6000,2,0)</f>
        <v>1.4119999999999999</v>
      </c>
      <c r="E1448">
        <f>IF(VLOOKUP($B1448,'30 Year Treasuries Daily'!$A$7:$B$10118,2,FALSE)="ND",NA(),VLOOKUP($B1448,'30 Year Treasuries Daily'!$A$7:$B$10118,2,FALSE))</f>
        <v>5.1100000000000003</v>
      </c>
    </row>
    <row r="1449" spans="2:5">
      <c r="B1449" s="52">
        <v>36189</v>
      </c>
      <c r="C1449">
        <f>VLOOKUP($B1449,'Bloomberg Dow Jones Indices'!$G$6:$J$6000,2,FALSE)</f>
        <v>3.8567999999999998</v>
      </c>
      <c r="D1449">
        <f>VLOOKUP(B1449,'Bloomberg Dow Jones Indices'!$I$6:$J$6000,2,0)</f>
        <v>1.4003000000000001</v>
      </c>
      <c r="E1449">
        <f>IF(VLOOKUP($B1449,'30 Year Treasuries Daily'!$A$7:$B$10118,2,FALSE)="ND",NA(),VLOOKUP($B1449,'30 Year Treasuries Daily'!$A$7:$B$10118,2,FALSE))</f>
        <v>5.09</v>
      </c>
    </row>
    <row r="1450" spans="2:5">
      <c r="B1450" s="52">
        <v>36192</v>
      </c>
      <c r="C1450">
        <f>VLOOKUP($B1450,'Bloomberg Dow Jones Indices'!$G$6:$J$6000,2,FALSE)</f>
        <v>3.9367000000000001</v>
      </c>
      <c r="D1450">
        <f>VLOOKUP(B1450,'Bloomberg Dow Jones Indices'!$I$6:$J$6000,2,0)</f>
        <v>1.4022999999999999</v>
      </c>
      <c r="E1450">
        <f>IF(VLOOKUP($B1450,'30 Year Treasuries Daily'!$A$7:$B$10118,2,FALSE)="ND",NA(),VLOOKUP($B1450,'30 Year Treasuries Daily'!$A$7:$B$10118,2,FALSE))</f>
        <v>5.19</v>
      </c>
    </row>
    <row r="1451" spans="2:5">
      <c r="B1451" s="52">
        <v>36193</v>
      </c>
      <c r="C1451">
        <f>VLOOKUP($B1451,'Bloomberg Dow Jones Indices'!$G$6:$J$6000,2,FALSE)</f>
        <v>3.9590999999999998</v>
      </c>
      <c r="D1451">
        <f>VLOOKUP(B1451,'Bloomberg Dow Jones Indices'!$I$6:$J$6000,2,0)</f>
        <v>1.4399</v>
      </c>
      <c r="E1451">
        <f>IF(VLOOKUP($B1451,'30 Year Treasuries Daily'!$A$7:$B$10118,2,FALSE)="ND",NA(),VLOOKUP($B1451,'30 Year Treasuries Daily'!$A$7:$B$10118,2,FALSE))</f>
        <v>5.24</v>
      </c>
    </row>
    <row r="1452" spans="2:5">
      <c r="B1452" s="52">
        <v>36194</v>
      </c>
      <c r="C1452">
        <f>VLOOKUP($B1452,'Bloomberg Dow Jones Indices'!$G$6:$J$6000,2,FALSE)</f>
        <v>4.0332999999999997</v>
      </c>
      <c r="D1452">
        <f>VLOOKUP(B1452,'Bloomberg Dow Jones Indices'!$I$6:$J$6000,2,0)</f>
        <v>1.4260999999999999</v>
      </c>
      <c r="E1452">
        <f>IF(VLOOKUP($B1452,'30 Year Treasuries Daily'!$A$7:$B$10118,2,FALSE)="ND",NA(),VLOOKUP($B1452,'30 Year Treasuries Daily'!$A$7:$B$10118,2,FALSE))</f>
        <v>5.25</v>
      </c>
    </row>
    <row r="1453" spans="2:5">
      <c r="B1453" s="52">
        <v>36195</v>
      </c>
      <c r="C1453">
        <f>VLOOKUP($B1453,'Bloomberg Dow Jones Indices'!$G$6:$J$6000,2,FALSE)</f>
        <v>4.0091999999999999</v>
      </c>
      <c r="D1453">
        <f>VLOOKUP(B1453,'Bloomberg Dow Jones Indices'!$I$6:$J$6000,2,0)</f>
        <v>1.4360999999999999</v>
      </c>
      <c r="E1453">
        <f>IF(VLOOKUP($B1453,'30 Year Treasuries Daily'!$A$7:$B$10118,2,FALSE)="ND",NA(),VLOOKUP($B1453,'30 Year Treasuries Daily'!$A$7:$B$10118,2,FALSE))</f>
        <v>5.3</v>
      </c>
    </row>
    <row r="1454" spans="2:5">
      <c r="B1454" s="52">
        <v>36196</v>
      </c>
      <c r="C1454">
        <f>VLOOKUP($B1454,'Bloomberg Dow Jones Indices'!$G$6:$J$6000,2,FALSE)</f>
        <v>3.9777</v>
      </c>
      <c r="D1454">
        <f>VLOOKUP(B1454,'Bloomberg Dow Jones Indices'!$I$6:$J$6000,2,0)</f>
        <v>1.4328000000000001</v>
      </c>
      <c r="E1454">
        <f>IF(VLOOKUP($B1454,'30 Year Treasuries Daily'!$A$7:$B$10118,2,FALSE)="ND",NA(),VLOOKUP($B1454,'30 Year Treasuries Daily'!$A$7:$B$10118,2,FALSE))</f>
        <v>5.34</v>
      </c>
    </row>
    <row r="1455" spans="2:5">
      <c r="B1455" s="52">
        <v>36199</v>
      </c>
      <c r="C1455">
        <f>VLOOKUP($B1455,'Bloomberg Dow Jones Indices'!$G$6:$J$6000,2,FALSE)</f>
        <v>3.9445999999999999</v>
      </c>
      <c r="D1455">
        <f>VLOOKUP(B1455,'Bloomberg Dow Jones Indices'!$I$6:$J$6000,2,0)</f>
        <v>1.4428000000000001</v>
      </c>
      <c r="E1455">
        <f>IF(VLOOKUP($B1455,'30 Year Treasuries Daily'!$A$7:$B$10118,2,FALSE)="ND",NA(),VLOOKUP($B1455,'30 Year Treasuries Daily'!$A$7:$B$10118,2,FALSE))</f>
        <v>5.35</v>
      </c>
    </row>
    <row r="1456" spans="2:5">
      <c r="B1456" s="52">
        <v>36200</v>
      </c>
      <c r="C1456">
        <f>VLOOKUP($B1456,'Bloomberg Dow Jones Indices'!$G$6:$J$6000,2,FALSE)</f>
        <v>3.9760999999999997</v>
      </c>
      <c r="D1456">
        <f>VLOOKUP(B1456,'Bloomberg Dow Jones Indices'!$I$6:$J$6000,2,0)</f>
        <v>1.4678</v>
      </c>
      <c r="E1456">
        <f>IF(VLOOKUP($B1456,'30 Year Treasuries Daily'!$A$7:$B$10118,2,FALSE)="ND",NA(),VLOOKUP($B1456,'30 Year Treasuries Daily'!$A$7:$B$10118,2,FALSE))</f>
        <v>5.33</v>
      </c>
    </row>
    <row r="1457" spans="2:5">
      <c r="B1457" s="52">
        <v>36201</v>
      </c>
      <c r="C1457">
        <f>VLOOKUP($B1457,'Bloomberg Dow Jones Indices'!$G$6:$J$6000,2,FALSE)</f>
        <v>4.0270999999999999</v>
      </c>
      <c r="D1457">
        <f>VLOOKUP(B1457,'Bloomberg Dow Jones Indices'!$I$6:$J$6000,2,0)</f>
        <v>1.4796</v>
      </c>
      <c r="E1457">
        <f>IF(VLOOKUP($B1457,'30 Year Treasuries Daily'!$A$7:$B$10118,2,FALSE)="ND",NA(),VLOOKUP($B1457,'30 Year Treasuries Daily'!$A$7:$B$10118,2,FALSE))</f>
        <v>5.34</v>
      </c>
    </row>
    <row r="1458" spans="2:5">
      <c r="B1458" s="52">
        <v>36202</v>
      </c>
      <c r="C1458">
        <f>VLOOKUP($B1458,'Bloomberg Dow Jones Indices'!$G$6:$J$6000,2,FALSE)</f>
        <v>4.0068000000000001</v>
      </c>
      <c r="D1458">
        <f>VLOOKUP(B1458,'Bloomberg Dow Jones Indices'!$I$6:$J$6000,2,0)</f>
        <v>1.4327000000000001</v>
      </c>
      <c r="E1458">
        <f>IF(VLOOKUP($B1458,'30 Year Treasuries Daily'!$A$7:$B$10118,2,FALSE)="ND",NA(),VLOOKUP($B1458,'30 Year Treasuries Daily'!$A$7:$B$10118,2,FALSE))</f>
        <v>5.29</v>
      </c>
    </row>
    <row r="1459" spans="2:5">
      <c r="B1459" s="52">
        <v>36203</v>
      </c>
      <c r="C1459">
        <f>VLOOKUP($B1459,'Bloomberg Dow Jones Indices'!$G$6:$J$6000,2,FALSE)</f>
        <v>4.1855000000000002</v>
      </c>
      <c r="D1459">
        <f>VLOOKUP(B1459,'Bloomberg Dow Jones Indices'!$I$6:$J$6000,2,0)</f>
        <v>1.4405000000000001</v>
      </c>
      <c r="E1459">
        <f>IF(VLOOKUP($B1459,'30 Year Treasuries Daily'!$A$7:$B$10118,2,FALSE)="ND",NA(),VLOOKUP($B1459,'30 Year Treasuries Daily'!$A$7:$B$10118,2,FALSE))</f>
        <v>5.42</v>
      </c>
    </row>
    <row r="1460" spans="2:5">
      <c r="B1460" s="52">
        <v>36207</v>
      </c>
      <c r="C1460">
        <f>VLOOKUP($B1460,'Bloomberg Dow Jones Indices'!$G$6:$J$6000,2,FALSE)</f>
        <v>4.0530999999999997</v>
      </c>
      <c r="D1460">
        <f>VLOOKUP(B1460,'Bloomberg Dow Jones Indices'!$I$6:$J$6000,2,0)</f>
        <v>1.4371</v>
      </c>
      <c r="E1460">
        <f>IF(VLOOKUP($B1460,'30 Year Treasuries Daily'!$A$7:$B$10118,2,FALSE)="ND",NA(),VLOOKUP($B1460,'30 Year Treasuries Daily'!$A$7:$B$10118,2,FALSE))</f>
        <v>5.35</v>
      </c>
    </row>
    <row r="1461" spans="2:5">
      <c r="B1461" s="52">
        <v>36208</v>
      </c>
      <c r="C1461">
        <f>VLOOKUP($B1461,'Bloomberg Dow Jones Indices'!$G$6:$J$6000,2,FALSE)</f>
        <v>4.0086000000000004</v>
      </c>
      <c r="D1461">
        <f>VLOOKUP(B1461,'Bloomberg Dow Jones Indices'!$I$6:$J$6000,2,0)</f>
        <v>1.4685999999999999</v>
      </c>
      <c r="E1461">
        <f>IF(VLOOKUP($B1461,'30 Year Treasuries Daily'!$A$7:$B$10118,2,FALSE)="ND",NA(),VLOOKUP($B1461,'30 Year Treasuries Daily'!$A$7:$B$10118,2,FALSE))</f>
        <v>5.32</v>
      </c>
    </row>
    <row r="1462" spans="2:5">
      <c r="B1462" s="52">
        <v>36209</v>
      </c>
      <c r="C1462">
        <f>VLOOKUP($B1462,'Bloomberg Dow Jones Indices'!$G$6:$J$6000,2,FALSE)</f>
        <v>3.9565000000000001</v>
      </c>
      <c r="D1462">
        <f>VLOOKUP(B1462,'Bloomberg Dow Jones Indices'!$I$6:$J$6000,2,0)</f>
        <v>1.4121000000000001</v>
      </c>
      <c r="E1462">
        <f>IF(VLOOKUP($B1462,'30 Year Treasuries Daily'!$A$7:$B$10118,2,FALSE)="ND",NA(),VLOOKUP($B1462,'30 Year Treasuries Daily'!$A$7:$B$10118,2,FALSE))</f>
        <v>5.37</v>
      </c>
    </row>
    <row r="1463" spans="2:5">
      <c r="B1463" s="52">
        <v>36210</v>
      </c>
      <c r="C1463">
        <f>VLOOKUP($B1463,'Bloomberg Dow Jones Indices'!$G$6:$J$6000,2,FALSE)</f>
        <v>3.952</v>
      </c>
      <c r="D1463">
        <f>VLOOKUP(B1463,'Bloomberg Dow Jones Indices'!$I$6:$J$6000,2,0)</f>
        <v>1.4058999999999999</v>
      </c>
      <c r="E1463">
        <f>IF(VLOOKUP($B1463,'30 Year Treasuries Daily'!$A$7:$B$10118,2,FALSE)="ND",NA(),VLOOKUP($B1463,'30 Year Treasuries Daily'!$A$7:$B$10118,2,FALSE))</f>
        <v>5.38</v>
      </c>
    </row>
    <row r="1464" spans="2:5">
      <c r="B1464" s="52">
        <v>36213</v>
      </c>
      <c r="C1464">
        <f>VLOOKUP($B1464,'Bloomberg Dow Jones Indices'!$G$6:$J$6000,2,FALSE)</f>
        <v>3.9100999999999999</v>
      </c>
      <c r="D1464">
        <f>VLOOKUP(B1464,'Bloomberg Dow Jones Indices'!$I$6:$J$6000,2,0)</f>
        <v>1.3746</v>
      </c>
      <c r="E1464">
        <f>IF(VLOOKUP($B1464,'30 Year Treasuries Daily'!$A$7:$B$10118,2,FALSE)="ND",NA(),VLOOKUP($B1464,'30 Year Treasuries Daily'!$A$7:$B$10118,2,FALSE))</f>
        <v>5.36</v>
      </c>
    </row>
    <row r="1465" spans="2:5">
      <c r="B1465" s="52">
        <v>36214</v>
      </c>
      <c r="C1465">
        <f>VLOOKUP($B1465,'Bloomberg Dow Jones Indices'!$G$6:$J$6000,2,FALSE)</f>
        <v>3.9428000000000001</v>
      </c>
      <c r="D1465">
        <f>VLOOKUP(B1465,'Bloomberg Dow Jones Indices'!$I$6:$J$6000,2,0)</f>
        <v>1.3757999999999999</v>
      </c>
      <c r="E1465">
        <f>IF(VLOOKUP($B1465,'30 Year Treasuries Daily'!$A$7:$B$10118,2,FALSE)="ND",NA(),VLOOKUP($B1465,'30 Year Treasuries Daily'!$A$7:$B$10118,2,FALSE))</f>
        <v>5.42</v>
      </c>
    </row>
    <row r="1466" spans="2:5">
      <c r="B1466" s="52">
        <v>36215</v>
      </c>
      <c r="C1466">
        <f>VLOOKUP($B1466,'Bloomberg Dow Jones Indices'!$G$6:$J$6000,2,FALSE)</f>
        <v>3.9272999999999998</v>
      </c>
      <c r="D1466">
        <f>VLOOKUP(B1466,'Bloomberg Dow Jones Indices'!$I$6:$J$6000,2,0)</f>
        <v>1.397</v>
      </c>
      <c r="E1466">
        <f>IF(VLOOKUP($B1466,'30 Year Treasuries Daily'!$A$7:$B$10118,2,FALSE)="ND",NA(),VLOOKUP($B1466,'30 Year Treasuries Daily'!$A$7:$B$10118,2,FALSE))</f>
        <v>5.51</v>
      </c>
    </row>
    <row r="1467" spans="2:5">
      <c r="B1467" s="52">
        <v>36216</v>
      </c>
      <c r="C1467">
        <f>VLOOKUP($B1467,'Bloomberg Dow Jones Indices'!$G$6:$J$6000,2,FALSE)</f>
        <v>3.9718</v>
      </c>
      <c r="D1467">
        <f>VLOOKUP(B1467,'Bloomberg Dow Jones Indices'!$I$6:$J$6000,2,0)</f>
        <v>1.4231</v>
      </c>
      <c r="E1467">
        <f>IF(VLOOKUP($B1467,'30 Year Treasuries Daily'!$A$7:$B$10118,2,FALSE)="ND",NA(),VLOOKUP($B1467,'30 Year Treasuries Daily'!$A$7:$B$10118,2,FALSE))</f>
        <v>5.61</v>
      </c>
    </row>
    <row r="1468" spans="2:5">
      <c r="B1468" s="52">
        <v>36217</v>
      </c>
      <c r="C1468">
        <f>VLOOKUP($B1468,'Bloomberg Dow Jones Indices'!$G$6:$J$6000,2,FALSE)</f>
        <v>4.1024000000000003</v>
      </c>
      <c r="D1468">
        <f>VLOOKUP(B1468,'Bloomberg Dow Jones Indices'!$I$6:$J$6000,2,0)</f>
        <v>1.4087000000000001</v>
      </c>
      <c r="E1468">
        <f>IF(VLOOKUP($B1468,'30 Year Treasuries Daily'!$A$7:$B$10118,2,FALSE)="ND",NA(),VLOOKUP($B1468,'30 Year Treasuries Daily'!$A$7:$B$10118,2,FALSE))</f>
        <v>5.57</v>
      </c>
    </row>
    <row r="1469" spans="2:5">
      <c r="B1469" s="52">
        <v>36220</v>
      </c>
      <c r="C1469">
        <f>VLOOKUP($B1469,'Bloomberg Dow Jones Indices'!$G$6:$J$6000,2,FALSE)</f>
        <v>4.0140000000000002</v>
      </c>
      <c r="D1469">
        <f>VLOOKUP(B1469,'Bloomberg Dow Jones Indices'!$I$6:$J$6000,2,0)</f>
        <v>1.4060000000000001</v>
      </c>
      <c r="E1469">
        <f>IF(VLOOKUP($B1469,'30 Year Treasuries Daily'!$A$7:$B$10118,2,FALSE)="ND",NA(),VLOOKUP($B1469,'30 Year Treasuries Daily'!$A$7:$B$10118,2,FALSE))</f>
        <v>5.67</v>
      </c>
    </row>
    <row r="1470" spans="2:5">
      <c r="B1470" s="52">
        <v>36221</v>
      </c>
      <c r="C1470">
        <f>VLOOKUP($B1470,'Bloomberg Dow Jones Indices'!$G$6:$J$6000,2,FALSE)</f>
        <v>4.0180999999999996</v>
      </c>
      <c r="D1470">
        <f>VLOOKUP(B1470,'Bloomberg Dow Jones Indices'!$I$6:$J$6000,2,0)</f>
        <v>1.4112</v>
      </c>
      <c r="E1470">
        <f>IF(VLOOKUP($B1470,'30 Year Treasuries Daily'!$A$7:$B$10118,2,FALSE)="ND",NA(),VLOOKUP($B1470,'30 Year Treasuries Daily'!$A$7:$B$10118,2,FALSE))</f>
        <v>5.63</v>
      </c>
    </row>
    <row r="1471" spans="2:5">
      <c r="B1471" s="52">
        <v>36222</v>
      </c>
      <c r="C1471">
        <f>VLOOKUP($B1471,'Bloomberg Dow Jones Indices'!$G$6:$J$6000,2,FALSE)</f>
        <v>4.0442</v>
      </c>
      <c r="D1471">
        <f>VLOOKUP(B1471,'Bloomberg Dow Jones Indices'!$I$6:$J$6000,2,0)</f>
        <v>1.4279999999999999</v>
      </c>
      <c r="E1471">
        <f>IF(VLOOKUP($B1471,'30 Year Treasuries Daily'!$A$7:$B$10118,2,FALSE)="ND",NA(),VLOOKUP($B1471,'30 Year Treasuries Daily'!$A$7:$B$10118,2,FALSE))</f>
        <v>5.68</v>
      </c>
    </row>
    <row r="1472" spans="2:5">
      <c r="B1472" s="52">
        <v>36223</v>
      </c>
      <c r="C1472">
        <f>VLOOKUP($B1472,'Bloomberg Dow Jones Indices'!$G$6:$J$6000,2,FALSE)</f>
        <v>3.9340999999999999</v>
      </c>
      <c r="D1472">
        <f>VLOOKUP(B1472,'Bloomberg Dow Jones Indices'!$I$6:$J$6000,2,0)</f>
        <v>1.3935</v>
      </c>
      <c r="E1472">
        <f>IF(VLOOKUP($B1472,'30 Year Treasuries Daily'!$A$7:$B$10118,2,FALSE)="ND",NA(),VLOOKUP($B1472,'30 Year Treasuries Daily'!$A$7:$B$10118,2,FALSE))</f>
        <v>5.69</v>
      </c>
    </row>
    <row r="1473" spans="2:5">
      <c r="B1473" s="52">
        <v>36224</v>
      </c>
      <c r="C1473">
        <f>VLOOKUP($B1473,'Bloomberg Dow Jones Indices'!$G$6:$J$6000,2,FALSE)</f>
        <v>3.8767</v>
      </c>
      <c r="D1473">
        <f>VLOOKUP(B1473,'Bloomberg Dow Jones Indices'!$I$6:$J$6000,2,0)</f>
        <v>1.3498999999999999</v>
      </c>
      <c r="E1473">
        <f>IF(VLOOKUP($B1473,'30 Year Treasuries Daily'!$A$7:$B$10118,2,FALSE)="ND",NA(),VLOOKUP($B1473,'30 Year Treasuries Daily'!$A$7:$B$10118,2,FALSE))</f>
        <v>5.6</v>
      </c>
    </row>
    <row r="1474" spans="2:5">
      <c r="B1474" s="52">
        <v>36227</v>
      </c>
      <c r="C1474">
        <f>VLOOKUP($B1474,'Bloomberg Dow Jones Indices'!$G$6:$J$6000,2,FALSE)</f>
        <v>3.9062999999999999</v>
      </c>
      <c r="D1474">
        <f>VLOOKUP(B1474,'Bloomberg Dow Jones Indices'!$I$6:$J$6000,2,0)</f>
        <v>1.3511</v>
      </c>
      <c r="E1474">
        <f>IF(VLOOKUP($B1474,'30 Year Treasuries Daily'!$A$7:$B$10118,2,FALSE)="ND",NA(),VLOOKUP($B1474,'30 Year Treasuries Daily'!$A$7:$B$10118,2,FALSE))</f>
        <v>5.6</v>
      </c>
    </row>
    <row r="1475" spans="2:5">
      <c r="B1475" s="52">
        <v>36228</v>
      </c>
      <c r="C1475">
        <f>VLOOKUP($B1475,'Bloomberg Dow Jones Indices'!$G$6:$J$6000,2,FALSE)</f>
        <v>3.9621</v>
      </c>
      <c r="D1475">
        <f>VLOOKUP(B1475,'Bloomberg Dow Jones Indices'!$I$6:$J$6000,2,0)</f>
        <v>1.3557999999999999</v>
      </c>
      <c r="E1475">
        <f>IF(VLOOKUP($B1475,'30 Year Treasuries Daily'!$A$7:$B$10118,2,FALSE)="ND",NA(),VLOOKUP($B1475,'30 Year Treasuries Daily'!$A$7:$B$10118,2,FALSE))</f>
        <v>5.54</v>
      </c>
    </row>
    <row r="1476" spans="2:5">
      <c r="B1476" s="52">
        <v>36229</v>
      </c>
      <c r="C1476">
        <f>VLOOKUP($B1476,'Bloomberg Dow Jones Indices'!$G$6:$J$6000,2,FALSE)</f>
        <v>3.9432</v>
      </c>
      <c r="D1476">
        <f>VLOOKUP(B1476,'Bloomberg Dow Jones Indices'!$I$6:$J$6000,2,0)</f>
        <v>1.3448</v>
      </c>
      <c r="E1476">
        <f>IF(VLOOKUP($B1476,'30 Year Treasuries Daily'!$A$7:$B$10118,2,FALSE)="ND",NA(),VLOOKUP($B1476,'30 Year Treasuries Daily'!$A$7:$B$10118,2,FALSE))</f>
        <v>5.56</v>
      </c>
    </row>
    <row r="1477" spans="2:5">
      <c r="B1477" s="52">
        <v>36230</v>
      </c>
      <c r="C1477">
        <f>VLOOKUP($B1477,'Bloomberg Dow Jones Indices'!$G$6:$J$6000,2,FALSE)</f>
        <v>3.9624999999999999</v>
      </c>
      <c r="D1477">
        <f>VLOOKUP(B1477,'Bloomberg Dow Jones Indices'!$I$6:$J$6000,2,0)</f>
        <v>1.3529</v>
      </c>
      <c r="E1477">
        <f>IF(VLOOKUP($B1477,'30 Year Treasuries Daily'!$A$7:$B$10118,2,FALSE)="ND",NA(),VLOOKUP($B1477,'30 Year Treasuries Daily'!$A$7:$B$10118,2,FALSE))</f>
        <v>5.57</v>
      </c>
    </row>
    <row r="1478" spans="2:5">
      <c r="B1478" s="52">
        <v>36231</v>
      </c>
      <c r="C1478">
        <f>VLOOKUP($B1478,'Bloomberg Dow Jones Indices'!$G$6:$J$6000,2,FALSE)</f>
        <v>3.8384999999999998</v>
      </c>
      <c r="D1478">
        <f>VLOOKUP(B1478,'Bloomberg Dow Jones Indices'!$I$6:$J$6000,2,0)</f>
        <v>1.3357000000000001</v>
      </c>
      <c r="E1478">
        <f>IF(VLOOKUP($B1478,'30 Year Treasuries Daily'!$A$7:$B$10118,2,FALSE)="ND",NA(),VLOOKUP($B1478,'30 Year Treasuries Daily'!$A$7:$B$10118,2,FALSE))</f>
        <v>5.54</v>
      </c>
    </row>
    <row r="1479" spans="2:5">
      <c r="B1479" s="52">
        <v>36234</v>
      </c>
      <c r="C1479">
        <f>VLOOKUP($B1479,'Bloomberg Dow Jones Indices'!$G$6:$J$6000,2,FALSE)</f>
        <v>3.8708999999999998</v>
      </c>
      <c r="D1479">
        <f>VLOOKUP(B1479,'Bloomberg Dow Jones Indices'!$I$6:$J$6000,2,0)</f>
        <v>1.3246</v>
      </c>
      <c r="E1479">
        <f>IF(VLOOKUP($B1479,'30 Year Treasuries Daily'!$A$7:$B$10118,2,FALSE)="ND",NA(),VLOOKUP($B1479,'30 Year Treasuries Daily'!$A$7:$B$10118,2,FALSE))</f>
        <v>5.51</v>
      </c>
    </row>
    <row r="1480" spans="2:5">
      <c r="B1480" s="52">
        <v>36235</v>
      </c>
      <c r="C1480">
        <f>VLOOKUP($B1480,'Bloomberg Dow Jones Indices'!$G$6:$J$6000,2,FALSE)</f>
        <v>3.8763000000000001</v>
      </c>
      <c r="D1480">
        <f>VLOOKUP(B1480,'Bloomberg Dow Jones Indices'!$I$6:$J$6000,2,0)</f>
        <v>1.3284</v>
      </c>
      <c r="E1480">
        <f>IF(VLOOKUP($B1480,'30 Year Treasuries Daily'!$A$7:$B$10118,2,FALSE)="ND",NA(),VLOOKUP($B1480,'30 Year Treasuries Daily'!$A$7:$B$10118,2,FALSE))</f>
        <v>5.48</v>
      </c>
    </row>
    <row r="1481" spans="2:5">
      <c r="B1481" s="52">
        <v>36236</v>
      </c>
      <c r="C1481">
        <f>VLOOKUP($B1481,'Bloomberg Dow Jones Indices'!$G$6:$J$6000,2,FALSE)</f>
        <v>3.8651999999999997</v>
      </c>
      <c r="D1481">
        <f>VLOOKUP(B1481,'Bloomberg Dow Jones Indices'!$I$6:$J$6000,2,0)</f>
        <v>1.3378000000000001</v>
      </c>
      <c r="E1481">
        <f>IF(VLOOKUP($B1481,'30 Year Treasuries Daily'!$A$7:$B$10118,2,FALSE)="ND",NA(),VLOOKUP($B1481,'30 Year Treasuries Daily'!$A$7:$B$10118,2,FALSE))</f>
        <v>5.51</v>
      </c>
    </row>
    <row r="1482" spans="2:5">
      <c r="B1482" s="52">
        <v>36237</v>
      </c>
      <c r="C1482">
        <f>VLOOKUP($B1482,'Bloomberg Dow Jones Indices'!$G$6:$J$6000,2,FALSE)</f>
        <v>3.8178000000000001</v>
      </c>
      <c r="D1482">
        <f>VLOOKUP(B1482,'Bloomberg Dow Jones Indices'!$I$6:$J$6000,2,0)</f>
        <v>1.3692</v>
      </c>
      <c r="E1482">
        <f>IF(VLOOKUP($B1482,'30 Year Treasuries Daily'!$A$7:$B$10118,2,FALSE)="ND",NA(),VLOOKUP($B1482,'30 Year Treasuries Daily'!$A$7:$B$10118,2,FALSE))</f>
        <v>5.49</v>
      </c>
    </row>
    <row r="1483" spans="2:5">
      <c r="B1483" s="52">
        <v>36238</v>
      </c>
      <c r="C1483">
        <f>VLOOKUP($B1483,'Bloomberg Dow Jones Indices'!$G$6:$J$6000,2,FALSE)</f>
        <v>3.8456999999999999</v>
      </c>
      <c r="D1483">
        <f>VLOOKUP(B1483,'Bloomberg Dow Jones Indices'!$I$6:$J$6000,2,0)</f>
        <v>1.3346</v>
      </c>
      <c r="E1483">
        <f>IF(VLOOKUP($B1483,'30 Year Treasuries Daily'!$A$7:$B$10118,2,FALSE)="ND",NA(),VLOOKUP($B1483,'30 Year Treasuries Daily'!$A$7:$B$10118,2,FALSE))</f>
        <v>5.53</v>
      </c>
    </row>
    <row r="1484" spans="2:5">
      <c r="B1484" s="52">
        <v>36241</v>
      </c>
      <c r="C1484">
        <f>VLOOKUP($B1484,'Bloomberg Dow Jones Indices'!$G$6:$J$6000,2,FALSE)</f>
        <v>3.8548999999999998</v>
      </c>
      <c r="D1484">
        <f>VLOOKUP(B1484,'Bloomberg Dow Jones Indices'!$I$6:$J$6000,2,0)</f>
        <v>1.3404</v>
      </c>
      <c r="E1484">
        <f>IF(VLOOKUP($B1484,'30 Year Treasuries Daily'!$A$7:$B$10118,2,FALSE)="ND",NA(),VLOOKUP($B1484,'30 Year Treasuries Daily'!$A$7:$B$10118,2,FALSE))</f>
        <v>5.57</v>
      </c>
    </row>
    <row r="1485" spans="2:5">
      <c r="B1485" s="52">
        <v>36242</v>
      </c>
      <c r="C1485">
        <f>VLOOKUP($B1485,'Bloomberg Dow Jones Indices'!$G$6:$J$6000,2,FALSE)</f>
        <v>3.8969</v>
      </c>
      <c r="D1485">
        <f>VLOOKUP(B1485,'Bloomberg Dow Jones Indices'!$I$6:$J$6000,2,0)</f>
        <v>1.3671</v>
      </c>
      <c r="E1485">
        <f>IF(VLOOKUP($B1485,'30 Year Treasuries Daily'!$A$7:$B$10118,2,FALSE)="ND",NA(),VLOOKUP($B1485,'30 Year Treasuries Daily'!$A$7:$B$10118,2,FALSE))</f>
        <v>5.57</v>
      </c>
    </row>
    <row r="1486" spans="2:5">
      <c r="B1486" s="52">
        <v>36243</v>
      </c>
      <c r="C1486">
        <f>VLOOKUP($B1486,'Bloomberg Dow Jones Indices'!$G$6:$J$6000,2,FALSE)</f>
        <v>3.8317000000000001</v>
      </c>
      <c r="D1486">
        <f>VLOOKUP(B1486,'Bloomberg Dow Jones Indices'!$I$6:$J$6000,2,0)</f>
        <v>1.3677999999999999</v>
      </c>
      <c r="E1486">
        <f>IF(VLOOKUP($B1486,'30 Year Treasuries Daily'!$A$7:$B$10118,2,FALSE)="ND",NA(),VLOOKUP($B1486,'30 Year Treasuries Daily'!$A$7:$B$10118,2,FALSE))</f>
        <v>5.54</v>
      </c>
    </row>
    <row r="1487" spans="2:5">
      <c r="B1487" s="52">
        <v>36244</v>
      </c>
      <c r="C1487">
        <f>VLOOKUP($B1487,'Bloomberg Dow Jones Indices'!$G$6:$J$6000,2,FALSE)</f>
        <v>3.84</v>
      </c>
      <c r="D1487">
        <f>VLOOKUP(B1487,'Bloomberg Dow Jones Indices'!$I$6:$J$6000,2,0)</f>
        <v>1.3442000000000001</v>
      </c>
      <c r="E1487">
        <f>IF(VLOOKUP($B1487,'30 Year Treasuries Daily'!$A$7:$B$10118,2,FALSE)="ND",NA(),VLOOKUP($B1487,'30 Year Treasuries Daily'!$A$7:$B$10118,2,FALSE))</f>
        <v>5.59</v>
      </c>
    </row>
    <row r="1488" spans="2:5">
      <c r="B1488" s="52">
        <v>36245</v>
      </c>
      <c r="C1488">
        <f>VLOOKUP($B1488,'Bloomberg Dow Jones Indices'!$G$6:$J$6000,2,FALSE)</f>
        <v>3.8992</v>
      </c>
      <c r="D1488">
        <f>VLOOKUP(B1488,'Bloomberg Dow Jones Indices'!$I$6:$J$6000,2,0)</f>
        <v>1.3461000000000001</v>
      </c>
      <c r="E1488">
        <f>IF(VLOOKUP($B1488,'30 Year Treasuries Daily'!$A$7:$B$10118,2,FALSE)="ND",NA(),VLOOKUP($B1488,'30 Year Treasuries Daily'!$A$7:$B$10118,2,FALSE))</f>
        <v>5.61</v>
      </c>
    </row>
    <row r="1489" spans="2:5">
      <c r="B1489" s="52">
        <v>36248</v>
      </c>
      <c r="C1489">
        <f>VLOOKUP($B1489,'Bloomberg Dow Jones Indices'!$G$6:$J$6000,2,FALSE)</f>
        <v>3.8921999999999999</v>
      </c>
      <c r="D1489">
        <f>VLOOKUP(B1489,'Bloomberg Dow Jones Indices'!$I$6:$J$6000,2,0)</f>
        <v>1.3212999999999999</v>
      </c>
      <c r="E1489">
        <f>IF(VLOOKUP($B1489,'30 Year Treasuries Daily'!$A$7:$B$10118,2,FALSE)="ND",NA(),VLOOKUP($B1489,'30 Year Treasuries Daily'!$A$7:$B$10118,2,FALSE))</f>
        <v>5.65</v>
      </c>
    </row>
    <row r="1490" spans="2:5">
      <c r="B1490" s="52">
        <v>36249</v>
      </c>
      <c r="C1490">
        <f>VLOOKUP($B1490,'Bloomberg Dow Jones Indices'!$G$6:$J$6000,2,FALSE)</f>
        <v>3.9767000000000001</v>
      </c>
      <c r="D1490">
        <f>VLOOKUP(B1490,'Bloomberg Dow Jones Indices'!$I$6:$J$6000,2,0)</f>
        <v>1.3374999999999999</v>
      </c>
      <c r="E1490">
        <f>IF(VLOOKUP($B1490,'30 Year Treasuries Daily'!$A$7:$B$10118,2,FALSE)="ND",NA(),VLOOKUP($B1490,'30 Year Treasuries Daily'!$A$7:$B$10118,2,FALSE))</f>
        <v>5.59</v>
      </c>
    </row>
    <row r="1491" spans="2:5">
      <c r="B1491" s="52">
        <v>36250</v>
      </c>
      <c r="C1491">
        <f>VLOOKUP($B1491,'Bloomberg Dow Jones Indices'!$G$6:$J$6000,2,FALSE)</f>
        <v>4.0526999999999997</v>
      </c>
      <c r="D1491">
        <f>VLOOKUP(B1491,'Bloomberg Dow Jones Indices'!$I$6:$J$6000,2,0)</f>
        <v>1.3549</v>
      </c>
      <c r="E1491">
        <f>IF(VLOOKUP($B1491,'30 Year Treasuries Daily'!$A$7:$B$10118,2,FALSE)="ND",NA(),VLOOKUP($B1491,'30 Year Treasuries Daily'!$A$7:$B$10118,2,FALSE))</f>
        <v>5.63</v>
      </c>
    </row>
    <row r="1492" spans="2:5">
      <c r="B1492" s="52">
        <v>36251</v>
      </c>
      <c r="C1492">
        <f>VLOOKUP($B1492,'Bloomberg Dow Jones Indices'!$G$6:$J$6000,2,FALSE)</f>
        <v>3.9641000000000002</v>
      </c>
      <c r="D1492">
        <f>VLOOKUP(B1492,'Bloomberg Dow Jones Indices'!$I$6:$J$6000,2,0)</f>
        <v>1.3485</v>
      </c>
      <c r="E1492">
        <f>IF(VLOOKUP($B1492,'30 Year Treasuries Daily'!$A$7:$B$10118,2,FALSE)="ND",NA(),VLOOKUP($B1492,'30 Year Treasuries Daily'!$A$7:$B$10118,2,FALSE))</f>
        <v>5.67</v>
      </c>
    </row>
    <row r="1493" spans="2:5">
      <c r="B1493" s="52">
        <v>36255</v>
      </c>
      <c r="C1493">
        <f>VLOOKUP($B1493,'Bloomberg Dow Jones Indices'!$G$6:$J$6000,2,FALSE)</f>
        <v>3.9344999999999999</v>
      </c>
      <c r="D1493">
        <f>VLOOKUP(B1493,'Bloomberg Dow Jones Indices'!$I$6:$J$6000,2,0)</f>
        <v>1.325</v>
      </c>
      <c r="E1493">
        <f>IF(VLOOKUP($B1493,'30 Year Treasuries Daily'!$A$7:$B$10118,2,FALSE)="ND",NA(),VLOOKUP($B1493,'30 Year Treasuries Daily'!$A$7:$B$10118,2,FALSE))</f>
        <v>5.59</v>
      </c>
    </row>
    <row r="1494" spans="2:5">
      <c r="B1494" s="52">
        <v>36256</v>
      </c>
      <c r="C1494">
        <f>VLOOKUP($B1494,'Bloomberg Dow Jones Indices'!$G$6:$J$6000,2,FALSE)</f>
        <v>3.9835000000000003</v>
      </c>
      <c r="D1494">
        <f>VLOOKUP(B1494,'Bloomberg Dow Jones Indices'!$I$6:$J$6000,2,0)</f>
        <v>1.3308</v>
      </c>
      <c r="E1494">
        <f>IF(VLOOKUP($B1494,'30 Year Treasuries Daily'!$A$7:$B$10118,2,FALSE)="ND",NA(),VLOOKUP($B1494,'30 Year Treasuries Daily'!$A$7:$B$10118,2,FALSE))</f>
        <v>5.52</v>
      </c>
    </row>
    <row r="1495" spans="2:5">
      <c r="B1495" s="52">
        <v>36257</v>
      </c>
      <c r="C1495">
        <f>VLOOKUP($B1495,'Bloomberg Dow Jones Indices'!$G$6:$J$6000,2,FALSE)</f>
        <v>3.9999000000000002</v>
      </c>
      <c r="D1495">
        <f>VLOOKUP(B1495,'Bloomberg Dow Jones Indices'!$I$6:$J$6000,2,0)</f>
        <v>1.3089</v>
      </c>
      <c r="E1495">
        <f>IF(VLOOKUP($B1495,'30 Year Treasuries Daily'!$A$7:$B$10118,2,FALSE)="ND",NA(),VLOOKUP($B1495,'30 Year Treasuries Daily'!$A$7:$B$10118,2,FALSE))</f>
        <v>5.51</v>
      </c>
    </row>
    <row r="1496" spans="2:5">
      <c r="B1496" s="52">
        <v>36258</v>
      </c>
      <c r="C1496">
        <f>VLOOKUP($B1496,'Bloomberg Dow Jones Indices'!$G$6:$J$6000,2,FALSE)</f>
        <v>3.9361000000000002</v>
      </c>
      <c r="D1496">
        <f>VLOOKUP(B1496,'Bloomberg Dow Jones Indices'!$I$6:$J$6000,2,0)</f>
        <v>1.2945</v>
      </c>
      <c r="E1496">
        <f>IF(VLOOKUP($B1496,'30 Year Treasuries Daily'!$A$7:$B$10118,2,FALSE)="ND",NA(),VLOOKUP($B1496,'30 Year Treasuries Daily'!$A$7:$B$10118,2,FALSE))</f>
        <v>5.44</v>
      </c>
    </row>
    <row r="1497" spans="2:5">
      <c r="B1497" s="52">
        <v>36259</v>
      </c>
      <c r="C1497">
        <f>VLOOKUP($B1497,'Bloomberg Dow Jones Indices'!$G$6:$J$6000,2,FALSE)</f>
        <v>3.9464000000000001</v>
      </c>
      <c r="D1497">
        <f>VLOOKUP(B1497,'Bloomberg Dow Jones Indices'!$I$6:$J$6000,2,0)</f>
        <v>1.2976000000000001</v>
      </c>
      <c r="E1497">
        <f>IF(VLOOKUP($B1497,'30 Year Treasuries Daily'!$A$7:$B$10118,2,FALSE)="ND",NA(),VLOOKUP($B1497,'30 Year Treasuries Daily'!$A$7:$B$10118,2,FALSE))</f>
        <v>5.46</v>
      </c>
    </row>
    <row r="1498" spans="2:5">
      <c r="B1498" s="52">
        <v>36262</v>
      </c>
      <c r="C1498">
        <f>VLOOKUP($B1498,'Bloomberg Dow Jones Indices'!$G$6:$J$6000,2,FALSE)</f>
        <v>3.9144999999999999</v>
      </c>
      <c r="D1498">
        <f>VLOOKUP(B1498,'Bloomberg Dow Jones Indices'!$I$6:$J$6000,2,0)</f>
        <v>1.2767999999999999</v>
      </c>
      <c r="E1498">
        <f>IF(VLOOKUP($B1498,'30 Year Treasuries Daily'!$A$7:$B$10118,2,FALSE)="ND",NA(),VLOOKUP($B1498,'30 Year Treasuries Daily'!$A$7:$B$10118,2,FALSE))</f>
        <v>5.45</v>
      </c>
    </row>
    <row r="1499" spans="2:5">
      <c r="B1499" s="52">
        <v>36263</v>
      </c>
      <c r="C1499">
        <f>VLOOKUP($B1499,'Bloomberg Dow Jones Indices'!$G$6:$J$6000,2,FALSE)</f>
        <v>3.9241999999999999</v>
      </c>
      <c r="D1499">
        <f>VLOOKUP(B1499,'Bloomberg Dow Jones Indices'!$I$6:$J$6000,2,0)</f>
        <v>1.2699</v>
      </c>
      <c r="E1499">
        <f>IF(VLOOKUP($B1499,'30 Year Treasuries Daily'!$A$7:$B$10118,2,FALSE)="ND",NA(),VLOOKUP($B1499,'30 Year Treasuries Daily'!$A$7:$B$10118,2,FALSE))</f>
        <v>5.5</v>
      </c>
    </row>
    <row r="1500" spans="2:5">
      <c r="B1500" s="52">
        <v>36264</v>
      </c>
      <c r="C1500">
        <f>VLOOKUP($B1500,'Bloomberg Dow Jones Indices'!$G$6:$J$6000,2,FALSE)</f>
        <v>4.0106000000000002</v>
      </c>
      <c r="D1500">
        <f>VLOOKUP(B1500,'Bloomberg Dow Jones Indices'!$I$6:$J$6000,2,0)</f>
        <v>1.2679</v>
      </c>
      <c r="E1500">
        <f>IF(VLOOKUP($B1500,'30 Year Treasuries Daily'!$A$7:$B$10118,2,FALSE)="ND",NA(),VLOOKUP($B1500,'30 Year Treasuries Daily'!$A$7:$B$10118,2,FALSE))</f>
        <v>5.51</v>
      </c>
    </row>
    <row r="1501" spans="2:5">
      <c r="B1501" s="52">
        <v>36265</v>
      </c>
      <c r="C1501">
        <f>VLOOKUP($B1501,'Bloomberg Dow Jones Indices'!$G$6:$J$6000,2,FALSE)</f>
        <v>3.9782999999999999</v>
      </c>
      <c r="D1501">
        <f>VLOOKUP(B1501,'Bloomberg Dow Jones Indices'!$I$6:$J$6000,2,0)</f>
        <v>1.2617</v>
      </c>
      <c r="E1501">
        <f>IF(VLOOKUP($B1501,'30 Year Treasuries Daily'!$A$7:$B$10118,2,FALSE)="ND",NA(),VLOOKUP($B1501,'30 Year Treasuries Daily'!$A$7:$B$10118,2,FALSE))</f>
        <v>5.53</v>
      </c>
    </row>
    <row r="1502" spans="2:5">
      <c r="B1502" s="52">
        <v>36266</v>
      </c>
      <c r="C1502">
        <f>VLOOKUP($B1502,'Bloomberg Dow Jones Indices'!$G$6:$J$6000,2,FALSE)</f>
        <v>3.9487999999999999</v>
      </c>
      <c r="D1502">
        <f>VLOOKUP(B1502,'Bloomberg Dow Jones Indices'!$I$6:$J$6000,2,0)</f>
        <v>1.2521</v>
      </c>
      <c r="E1502">
        <f>IF(VLOOKUP($B1502,'30 Year Treasuries Daily'!$A$7:$B$10118,2,FALSE)="ND",NA(),VLOOKUP($B1502,'30 Year Treasuries Daily'!$A$7:$B$10118,2,FALSE))</f>
        <v>5.57</v>
      </c>
    </row>
    <row r="1503" spans="2:5">
      <c r="B1503" s="52">
        <v>36269</v>
      </c>
      <c r="C1503">
        <f>VLOOKUP($B1503,'Bloomberg Dow Jones Indices'!$G$6:$J$6000,2,FALSE)</f>
        <v>3.9188000000000001</v>
      </c>
      <c r="D1503">
        <f>VLOOKUP(B1503,'Bloomberg Dow Jones Indices'!$I$6:$J$6000,2,0)</f>
        <v>1.2585</v>
      </c>
      <c r="E1503">
        <f>IF(VLOOKUP($B1503,'30 Year Treasuries Daily'!$A$7:$B$10118,2,FALSE)="ND",NA(),VLOOKUP($B1503,'30 Year Treasuries Daily'!$A$7:$B$10118,2,FALSE))</f>
        <v>5.55</v>
      </c>
    </row>
    <row r="1504" spans="2:5">
      <c r="B1504" s="52">
        <v>36270</v>
      </c>
      <c r="C1504">
        <f>VLOOKUP($B1504,'Bloomberg Dow Jones Indices'!$G$6:$J$6000,2,FALSE)</f>
        <v>3.8529999999999998</v>
      </c>
      <c r="D1504">
        <f>VLOOKUP(B1504,'Bloomberg Dow Jones Indices'!$I$6:$J$6000,2,0)</f>
        <v>1.2575000000000001</v>
      </c>
      <c r="E1504">
        <f>IF(VLOOKUP($B1504,'30 Year Treasuries Daily'!$A$7:$B$10118,2,FALSE)="ND",NA(),VLOOKUP($B1504,'30 Year Treasuries Daily'!$A$7:$B$10118,2,FALSE))</f>
        <v>5.52</v>
      </c>
    </row>
    <row r="1505" spans="2:5">
      <c r="B1505" s="52">
        <v>36271</v>
      </c>
      <c r="C1505">
        <f>VLOOKUP($B1505,'Bloomberg Dow Jones Indices'!$G$6:$J$6000,2,FALSE)</f>
        <v>3.8679000000000001</v>
      </c>
      <c r="D1505">
        <f>VLOOKUP(B1505,'Bloomberg Dow Jones Indices'!$I$6:$J$6000,2,0)</f>
        <v>1.2484</v>
      </c>
      <c r="E1505">
        <f>IF(VLOOKUP($B1505,'30 Year Treasuries Daily'!$A$7:$B$10118,2,FALSE)="ND",NA(),VLOOKUP($B1505,'30 Year Treasuries Daily'!$A$7:$B$10118,2,FALSE))</f>
        <v>5.52</v>
      </c>
    </row>
    <row r="1506" spans="2:5">
      <c r="B1506" s="52">
        <v>36272</v>
      </c>
      <c r="C1506">
        <f>VLOOKUP($B1506,'Bloomberg Dow Jones Indices'!$G$6:$J$6000,2,FALSE)</f>
        <v>3.8666999999999998</v>
      </c>
      <c r="D1506">
        <f>VLOOKUP(B1506,'Bloomberg Dow Jones Indices'!$I$6:$J$6000,2,0)</f>
        <v>1.2324999999999999</v>
      </c>
      <c r="E1506">
        <f>IF(VLOOKUP($B1506,'30 Year Treasuries Daily'!$A$7:$B$10118,2,FALSE)="ND",NA(),VLOOKUP($B1506,'30 Year Treasuries Daily'!$A$7:$B$10118,2,FALSE))</f>
        <v>5.61</v>
      </c>
    </row>
    <row r="1507" spans="2:5">
      <c r="B1507" s="52">
        <v>36273</v>
      </c>
      <c r="C1507">
        <f>VLOOKUP($B1507,'Bloomberg Dow Jones Indices'!$G$6:$J$6000,2,FALSE)</f>
        <v>3.8816999999999999</v>
      </c>
      <c r="D1507">
        <f>VLOOKUP(B1507,'Bloomberg Dow Jones Indices'!$I$6:$J$6000,2,0)</f>
        <v>1.2368999999999999</v>
      </c>
      <c r="E1507">
        <f>IF(VLOOKUP($B1507,'30 Year Treasuries Daily'!$A$7:$B$10118,2,FALSE)="ND",NA(),VLOOKUP($B1507,'30 Year Treasuries Daily'!$A$7:$B$10118,2,FALSE))</f>
        <v>5.6</v>
      </c>
    </row>
    <row r="1508" spans="2:5">
      <c r="B1508" s="52">
        <v>36276</v>
      </c>
      <c r="C1508">
        <f>VLOOKUP($B1508,'Bloomberg Dow Jones Indices'!$G$6:$J$6000,2,FALSE)</f>
        <v>3.8647999999999998</v>
      </c>
      <c r="D1508">
        <f>VLOOKUP(B1508,'Bloomberg Dow Jones Indices'!$I$6:$J$6000,2,0)</f>
        <v>1.2335</v>
      </c>
      <c r="E1508">
        <f>IF(VLOOKUP($B1508,'30 Year Treasuries Daily'!$A$7:$B$10118,2,FALSE)="ND",NA(),VLOOKUP($B1508,'30 Year Treasuries Daily'!$A$7:$B$10118,2,FALSE))</f>
        <v>5.57</v>
      </c>
    </row>
    <row r="1509" spans="2:5">
      <c r="B1509" s="52">
        <v>36277</v>
      </c>
      <c r="C1509">
        <f>VLOOKUP($B1509,'Bloomberg Dow Jones Indices'!$G$6:$J$6000,2,FALSE)</f>
        <v>3.8254000000000001</v>
      </c>
      <c r="D1509">
        <f>VLOOKUP(B1509,'Bloomberg Dow Jones Indices'!$I$6:$J$6000,2,0)</f>
        <v>1.2205999999999999</v>
      </c>
      <c r="E1509">
        <f>IF(VLOOKUP($B1509,'30 Year Treasuries Daily'!$A$7:$B$10118,2,FALSE)="ND",NA(),VLOOKUP($B1509,'30 Year Treasuries Daily'!$A$7:$B$10118,2,FALSE))</f>
        <v>5.55</v>
      </c>
    </row>
    <row r="1510" spans="2:5">
      <c r="B1510" s="52">
        <v>36278</v>
      </c>
      <c r="C1510">
        <f>VLOOKUP($B1510,'Bloomberg Dow Jones Indices'!$G$6:$J$6000,2,FALSE)</f>
        <v>3.8003999999999998</v>
      </c>
      <c r="D1510">
        <f>VLOOKUP(B1510,'Bloomberg Dow Jones Indices'!$I$6:$J$6000,2,0)</f>
        <v>1.2191000000000001</v>
      </c>
      <c r="E1510">
        <f>IF(VLOOKUP($B1510,'30 Year Treasuries Daily'!$A$7:$B$10118,2,FALSE)="ND",NA(),VLOOKUP($B1510,'30 Year Treasuries Daily'!$A$7:$B$10118,2,FALSE))</f>
        <v>5.58</v>
      </c>
    </row>
    <row r="1511" spans="2:5">
      <c r="B1511" s="52">
        <v>36279</v>
      </c>
      <c r="C1511">
        <f>VLOOKUP($B1511,'Bloomberg Dow Jones Indices'!$G$6:$J$6000,2,FALSE)</f>
        <v>3.8218000000000001</v>
      </c>
      <c r="D1511">
        <f>VLOOKUP(B1511,'Bloomberg Dow Jones Indices'!$I$6:$J$6000,2,0)</f>
        <v>1.2198</v>
      </c>
      <c r="E1511">
        <f>IF(VLOOKUP($B1511,'30 Year Treasuries Daily'!$A$7:$B$10118,2,FALSE)="ND",NA(),VLOOKUP($B1511,'30 Year Treasuries Daily'!$A$7:$B$10118,2,FALSE))</f>
        <v>5.53</v>
      </c>
    </row>
    <row r="1512" spans="2:5">
      <c r="B1512" s="52">
        <v>36280</v>
      </c>
      <c r="C1512">
        <f>VLOOKUP($B1512,'Bloomberg Dow Jones Indices'!$G$6:$J$6000,2,FALSE)</f>
        <v>3.7564000000000002</v>
      </c>
      <c r="D1512">
        <f>VLOOKUP(B1512,'Bloomberg Dow Jones Indices'!$I$6:$J$6000,2,0)</f>
        <v>1.2271000000000001</v>
      </c>
      <c r="E1512">
        <f>IF(VLOOKUP($B1512,'30 Year Treasuries Daily'!$A$7:$B$10118,2,FALSE)="ND",NA(),VLOOKUP($B1512,'30 Year Treasuries Daily'!$A$7:$B$10118,2,FALSE))</f>
        <v>5.68</v>
      </c>
    </row>
    <row r="1513" spans="2:5">
      <c r="B1513" s="52">
        <v>36283</v>
      </c>
      <c r="C1513">
        <f>VLOOKUP($B1513,'Bloomberg Dow Jones Indices'!$G$6:$J$6000,2,FALSE)</f>
        <v>3.6996000000000002</v>
      </c>
      <c r="D1513">
        <f>VLOOKUP(B1513,'Bloomberg Dow Jones Indices'!$I$6:$J$6000,2,0)</f>
        <v>1.2019</v>
      </c>
      <c r="E1513">
        <f>IF(VLOOKUP($B1513,'30 Year Treasuries Daily'!$A$7:$B$10118,2,FALSE)="ND",NA(),VLOOKUP($B1513,'30 Year Treasuries Daily'!$A$7:$B$10118,2,FALSE))</f>
        <v>5.67</v>
      </c>
    </row>
    <row r="1514" spans="2:5">
      <c r="B1514" s="52">
        <v>36284</v>
      </c>
      <c r="C1514">
        <f>VLOOKUP($B1514,'Bloomberg Dow Jones Indices'!$G$6:$J$6000,2,FALSE)</f>
        <v>3.7351999999999999</v>
      </c>
      <c r="D1514">
        <f>VLOOKUP(B1514,'Bloomberg Dow Jones Indices'!$I$6:$J$6000,2,0)</f>
        <v>1.2161</v>
      </c>
      <c r="E1514">
        <f>IF(VLOOKUP($B1514,'30 Year Treasuries Daily'!$A$7:$B$10118,2,FALSE)="ND",NA(),VLOOKUP($B1514,'30 Year Treasuries Daily'!$A$7:$B$10118,2,FALSE))</f>
        <v>5.72</v>
      </c>
    </row>
    <row r="1515" spans="2:5">
      <c r="B1515" s="52">
        <v>36285</v>
      </c>
      <c r="C1515">
        <f>VLOOKUP($B1515,'Bloomberg Dow Jones Indices'!$G$6:$J$6000,2,FALSE)</f>
        <v>3.7168000000000001</v>
      </c>
      <c r="D1515">
        <f>VLOOKUP(B1515,'Bloomberg Dow Jones Indices'!$I$6:$J$6000,2,0)</f>
        <v>1.2178</v>
      </c>
      <c r="E1515">
        <f>IF(VLOOKUP($B1515,'30 Year Treasuries Daily'!$A$7:$B$10118,2,FALSE)="ND",NA(),VLOOKUP($B1515,'30 Year Treasuries Daily'!$A$7:$B$10118,2,FALSE))</f>
        <v>5.71</v>
      </c>
    </row>
    <row r="1516" spans="2:5">
      <c r="B1516" s="52">
        <v>36286</v>
      </c>
      <c r="C1516">
        <f>VLOOKUP($B1516,'Bloomberg Dow Jones Indices'!$G$6:$J$6000,2,FALSE)</f>
        <v>3.7179000000000002</v>
      </c>
      <c r="D1516">
        <f>VLOOKUP(B1516,'Bloomberg Dow Jones Indices'!$I$6:$J$6000,2,0)</f>
        <v>1.2149000000000001</v>
      </c>
      <c r="E1516">
        <f>IF(VLOOKUP($B1516,'30 Year Treasuries Daily'!$A$7:$B$10118,2,FALSE)="ND",NA(),VLOOKUP($B1516,'30 Year Treasuries Daily'!$A$7:$B$10118,2,FALSE))</f>
        <v>5.8</v>
      </c>
    </row>
    <row r="1517" spans="2:5">
      <c r="B1517" s="52">
        <v>36287</v>
      </c>
      <c r="C1517">
        <f>VLOOKUP($B1517,'Bloomberg Dow Jones Indices'!$G$6:$J$6000,2,FALSE)</f>
        <v>3.7040999999999999</v>
      </c>
      <c r="D1517">
        <f>VLOOKUP(B1517,'Bloomberg Dow Jones Indices'!$I$6:$J$6000,2,0)</f>
        <v>1.2056</v>
      </c>
      <c r="E1517">
        <f>IF(VLOOKUP($B1517,'30 Year Treasuries Daily'!$A$7:$B$10118,2,FALSE)="ND",NA(),VLOOKUP($B1517,'30 Year Treasuries Daily'!$A$7:$B$10118,2,FALSE))</f>
        <v>5.82</v>
      </c>
    </row>
    <row r="1518" spans="2:5">
      <c r="B1518" s="52">
        <v>36290</v>
      </c>
      <c r="C1518">
        <f>VLOOKUP($B1518,'Bloomberg Dow Jones Indices'!$G$6:$J$6000,2,FALSE)</f>
        <v>3.7175000000000002</v>
      </c>
      <c r="D1518">
        <f>VLOOKUP(B1518,'Bloomberg Dow Jones Indices'!$I$6:$J$6000,2,0)</f>
        <v>1.2175</v>
      </c>
      <c r="E1518">
        <f>IF(VLOOKUP($B1518,'30 Year Treasuries Daily'!$A$7:$B$10118,2,FALSE)="ND",NA(),VLOOKUP($B1518,'30 Year Treasuries Daily'!$A$7:$B$10118,2,FALSE))</f>
        <v>5.79</v>
      </c>
    </row>
    <row r="1519" spans="2:5">
      <c r="B1519" s="52">
        <v>36291</v>
      </c>
      <c r="C1519">
        <f>VLOOKUP($B1519,'Bloomberg Dow Jones Indices'!$G$6:$J$6000,2,FALSE)</f>
        <v>3.6202000000000001</v>
      </c>
      <c r="D1519">
        <f>VLOOKUP(B1519,'Bloomberg Dow Jones Indices'!$I$6:$J$6000,2,0)</f>
        <v>1.2286999999999999</v>
      </c>
      <c r="E1519">
        <f>IF(VLOOKUP($B1519,'30 Year Treasuries Daily'!$A$7:$B$10118,2,FALSE)="ND",NA(),VLOOKUP($B1519,'30 Year Treasuries Daily'!$A$7:$B$10118,2,FALSE))</f>
        <v>5.85</v>
      </c>
    </row>
    <row r="1520" spans="2:5">
      <c r="B1520" s="52">
        <v>36292</v>
      </c>
      <c r="C1520">
        <f>VLOOKUP($B1520,'Bloomberg Dow Jones Indices'!$G$6:$J$6000,2,FALSE)</f>
        <v>3.7271999999999998</v>
      </c>
      <c r="D1520">
        <f>VLOOKUP(B1520,'Bloomberg Dow Jones Indices'!$I$6:$J$6000,2,0)</f>
        <v>1.2311000000000001</v>
      </c>
      <c r="E1520">
        <f>IF(VLOOKUP($B1520,'30 Year Treasuries Daily'!$A$7:$B$10118,2,FALSE)="ND",NA(),VLOOKUP($B1520,'30 Year Treasuries Daily'!$A$7:$B$10118,2,FALSE))</f>
        <v>5.83</v>
      </c>
    </row>
    <row r="1521" spans="2:5">
      <c r="B1521" s="52">
        <v>36293</v>
      </c>
      <c r="C1521">
        <f>VLOOKUP($B1521,'Bloomberg Dow Jones Indices'!$G$6:$J$6000,2,FALSE)</f>
        <v>3.5568</v>
      </c>
      <c r="D1521">
        <f>VLOOKUP(B1521,'Bloomberg Dow Jones Indices'!$I$6:$J$6000,2,0)</f>
        <v>1.1974</v>
      </c>
      <c r="E1521">
        <f>IF(VLOOKUP($B1521,'30 Year Treasuries Daily'!$A$7:$B$10118,2,FALSE)="ND",NA(),VLOOKUP($B1521,'30 Year Treasuries Daily'!$A$7:$B$10118,2,FALSE))</f>
        <v>5.75</v>
      </c>
    </row>
    <row r="1522" spans="2:5">
      <c r="B1522" s="52">
        <v>36294</v>
      </c>
      <c r="C1522">
        <f>VLOOKUP($B1522,'Bloomberg Dow Jones Indices'!$G$6:$J$6000,2,FALSE)</f>
        <v>3.6065</v>
      </c>
      <c r="D1522">
        <f>VLOOKUP(B1522,'Bloomberg Dow Jones Indices'!$I$6:$J$6000,2,0)</f>
        <v>1.2250000000000001</v>
      </c>
      <c r="E1522">
        <f>IF(VLOOKUP($B1522,'30 Year Treasuries Daily'!$A$7:$B$10118,2,FALSE)="ND",NA(),VLOOKUP($B1522,'30 Year Treasuries Daily'!$A$7:$B$10118,2,FALSE))</f>
        <v>5.92</v>
      </c>
    </row>
    <row r="1523" spans="2:5">
      <c r="B1523" s="52">
        <v>36297</v>
      </c>
      <c r="C1523">
        <f>VLOOKUP($B1523,'Bloomberg Dow Jones Indices'!$G$6:$J$6000,2,FALSE)</f>
        <v>3.6667000000000001</v>
      </c>
      <c r="D1523">
        <f>VLOOKUP(B1523,'Bloomberg Dow Jones Indices'!$I$6:$J$6000,2,0)</f>
        <v>1.226</v>
      </c>
      <c r="E1523">
        <f>IF(VLOOKUP($B1523,'30 Year Treasuries Daily'!$A$7:$B$10118,2,FALSE)="ND",NA(),VLOOKUP($B1523,'30 Year Treasuries Daily'!$A$7:$B$10118,2,FALSE))</f>
        <v>5.91</v>
      </c>
    </row>
    <row r="1524" spans="2:5">
      <c r="B1524" s="52">
        <v>36298</v>
      </c>
      <c r="C1524">
        <f>VLOOKUP($B1524,'Bloomberg Dow Jones Indices'!$G$6:$J$6000,2,FALSE)</f>
        <v>3.6715999999999998</v>
      </c>
      <c r="D1524">
        <f>VLOOKUP(B1524,'Bloomberg Dow Jones Indices'!$I$6:$J$6000,2,0)</f>
        <v>1.2288000000000001</v>
      </c>
      <c r="E1524">
        <f>IF(VLOOKUP($B1524,'30 Year Treasuries Daily'!$A$7:$B$10118,2,FALSE)="ND",NA(),VLOOKUP($B1524,'30 Year Treasuries Daily'!$A$7:$B$10118,2,FALSE))</f>
        <v>5.9</v>
      </c>
    </row>
    <row r="1525" spans="2:5">
      <c r="B1525" s="52">
        <v>36299</v>
      </c>
      <c r="C1525">
        <f>VLOOKUP($B1525,'Bloomberg Dow Jones Indices'!$G$6:$J$6000,2,FALSE)</f>
        <v>3.6101999999999999</v>
      </c>
      <c r="D1525">
        <f>VLOOKUP(B1525,'Bloomberg Dow Jones Indices'!$I$6:$J$6000,2,0)</f>
        <v>1.2473000000000001</v>
      </c>
      <c r="E1525">
        <f>IF(VLOOKUP($B1525,'30 Year Treasuries Daily'!$A$7:$B$10118,2,FALSE)="ND",NA(),VLOOKUP($B1525,'30 Year Treasuries Daily'!$A$7:$B$10118,2,FALSE))</f>
        <v>5.81</v>
      </c>
    </row>
    <row r="1526" spans="2:5">
      <c r="B1526" s="52">
        <v>36300</v>
      </c>
      <c r="C1526">
        <f>VLOOKUP($B1526,'Bloomberg Dow Jones Indices'!$G$6:$J$6000,2,FALSE)</f>
        <v>3.5838999999999999</v>
      </c>
      <c r="D1526">
        <f>VLOOKUP(B1526,'Bloomberg Dow Jones Indices'!$I$6:$J$6000,2,0)</f>
        <v>1.2216</v>
      </c>
      <c r="E1526">
        <f>IF(VLOOKUP($B1526,'30 Year Treasuries Daily'!$A$7:$B$10118,2,FALSE)="ND",NA(),VLOOKUP($B1526,'30 Year Treasuries Daily'!$A$7:$B$10118,2,FALSE))</f>
        <v>5.83</v>
      </c>
    </row>
    <row r="1527" spans="2:5">
      <c r="B1527" s="52">
        <v>36301</v>
      </c>
      <c r="C1527">
        <f>VLOOKUP($B1527,'Bloomberg Dow Jones Indices'!$G$6:$J$6000,2,FALSE)</f>
        <v>3.5779000000000001</v>
      </c>
      <c r="D1527">
        <f>VLOOKUP(B1527,'Bloomberg Dow Jones Indices'!$I$6:$J$6000,2,0)</f>
        <v>1.2258</v>
      </c>
      <c r="E1527">
        <f>IF(VLOOKUP($B1527,'30 Year Treasuries Daily'!$A$7:$B$10118,2,FALSE)="ND",NA(),VLOOKUP($B1527,'30 Year Treasuries Daily'!$A$7:$B$10118,2,FALSE))</f>
        <v>5.78</v>
      </c>
    </row>
    <row r="1528" spans="2:5">
      <c r="B1528" s="52">
        <v>36304</v>
      </c>
      <c r="C1528">
        <f>VLOOKUP($B1528,'Bloomberg Dow Jones Indices'!$G$6:$J$6000,2,FALSE)</f>
        <v>3.5529999999999999</v>
      </c>
      <c r="D1528">
        <f>VLOOKUP(B1528,'Bloomberg Dow Jones Indices'!$I$6:$J$6000,2,0)</f>
        <v>1.2459</v>
      </c>
      <c r="E1528">
        <f>IF(VLOOKUP($B1528,'30 Year Treasuries Daily'!$A$7:$B$10118,2,FALSE)="ND",NA(),VLOOKUP($B1528,'30 Year Treasuries Daily'!$A$7:$B$10118,2,FALSE))</f>
        <v>5.77</v>
      </c>
    </row>
    <row r="1529" spans="2:5">
      <c r="B1529" s="52">
        <v>36305</v>
      </c>
      <c r="C1529">
        <f>VLOOKUP($B1529,'Bloomberg Dow Jones Indices'!$G$6:$J$6000,2,FALSE)</f>
        <v>3.5415999999999999</v>
      </c>
      <c r="D1529">
        <f>VLOOKUP(B1529,'Bloomberg Dow Jones Indices'!$I$6:$J$6000,2,0)</f>
        <v>1.2605</v>
      </c>
      <c r="E1529">
        <f>IF(VLOOKUP($B1529,'30 Year Treasuries Daily'!$A$7:$B$10118,2,FALSE)="ND",NA(),VLOOKUP($B1529,'30 Year Treasuries Daily'!$A$7:$B$10118,2,FALSE))</f>
        <v>5.76</v>
      </c>
    </row>
    <row r="1530" spans="2:5">
      <c r="B1530" s="52">
        <v>36306</v>
      </c>
      <c r="C1530">
        <f>VLOOKUP($B1530,'Bloomberg Dow Jones Indices'!$G$6:$J$6000,2,FALSE)</f>
        <v>3.6536999999999997</v>
      </c>
      <c r="D1530">
        <f>VLOOKUP(B1530,'Bloomberg Dow Jones Indices'!$I$6:$J$6000,2,0)</f>
        <v>1.2403999999999999</v>
      </c>
      <c r="E1530">
        <f>IF(VLOOKUP($B1530,'30 Year Treasuries Daily'!$A$7:$B$10118,2,FALSE)="ND",NA(),VLOOKUP($B1530,'30 Year Treasuries Daily'!$A$7:$B$10118,2,FALSE))</f>
        <v>5.8</v>
      </c>
    </row>
    <row r="1531" spans="2:5">
      <c r="B1531" s="52">
        <v>36307</v>
      </c>
      <c r="C1531">
        <f>VLOOKUP($B1531,'Bloomberg Dow Jones Indices'!$G$6:$J$6000,2,FALSE)</f>
        <v>3.5933000000000002</v>
      </c>
      <c r="D1531">
        <f>VLOOKUP(B1531,'Bloomberg Dow Jones Indices'!$I$6:$J$6000,2,0)</f>
        <v>1.2913999999999999</v>
      </c>
      <c r="E1531">
        <f>IF(VLOOKUP($B1531,'30 Year Treasuries Daily'!$A$7:$B$10118,2,FALSE)="ND",NA(),VLOOKUP($B1531,'30 Year Treasuries Daily'!$A$7:$B$10118,2,FALSE))</f>
        <v>5.85</v>
      </c>
    </row>
    <row r="1532" spans="2:5">
      <c r="B1532" s="52">
        <v>36308</v>
      </c>
      <c r="C1532">
        <f>VLOOKUP($B1532,'Bloomberg Dow Jones Indices'!$G$6:$J$6000,2,FALSE)</f>
        <v>3.5558999999999998</v>
      </c>
      <c r="D1532">
        <f>VLOOKUP(B1532,'Bloomberg Dow Jones Indices'!$I$6:$J$6000,2,0)</f>
        <v>1.2572999999999999</v>
      </c>
      <c r="E1532">
        <f>IF(VLOOKUP($B1532,'30 Year Treasuries Daily'!$A$7:$B$10118,2,FALSE)="ND",NA(),VLOOKUP($B1532,'30 Year Treasuries Daily'!$A$7:$B$10118,2,FALSE))</f>
        <v>5.84</v>
      </c>
    </row>
    <row r="1533" spans="2:5">
      <c r="B1533" s="52">
        <v>36312</v>
      </c>
      <c r="C1533">
        <f>VLOOKUP($B1533,'Bloomberg Dow Jones Indices'!$G$6:$J$6000,2,FALSE)</f>
        <v>3.5972</v>
      </c>
      <c r="D1533">
        <f>VLOOKUP(B1533,'Bloomberg Dow Jones Indices'!$I$6:$J$6000,2,0)</f>
        <v>1.2528999999999999</v>
      </c>
      <c r="E1533">
        <f>IF(VLOOKUP($B1533,'30 Year Treasuries Daily'!$A$7:$B$10118,2,FALSE)="ND",NA(),VLOOKUP($B1533,'30 Year Treasuries Daily'!$A$7:$B$10118,2,FALSE))</f>
        <v>5.94</v>
      </c>
    </row>
    <row r="1534" spans="2:5">
      <c r="B1534" s="52">
        <v>36313</v>
      </c>
      <c r="C1534">
        <f>VLOOKUP($B1534,'Bloomberg Dow Jones Indices'!$G$6:$J$6000,2,FALSE)</f>
        <v>3.66</v>
      </c>
      <c r="D1534">
        <f>VLOOKUP(B1534,'Bloomberg Dow Jones Indices'!$I$6:$J$6000,2,0)</f>
        <v>1.2678</v>
      </c>
      <c r="E1534">
        <f>IF(VLOOKUP($B1534,'30 Year Treasuries Daily'!$A$7:$B$10118,2,FALSE)="ND",NA(),VLOOKUP($B1534,'30 Year Treasuries Daily'!$A$7:$B$10118,2,FALSE))</f>
        <v>5.94</v>
      </c>
    </row>
    <row r="1535" spans="2:5">
      <c r="B1535" s="52">
        <v>36314</v>
      </c>
      <c r="C1535">
        <f>VLOOKUP($B1535,'Bloomberg Dow Jones Indices'!$G$6:$J$6000,2,FALSE)</f>
        <v>3.5611999999999999</v>
      </c>
      <c r="D1535">
        <f>VLOOKUP(B1535,'Bloomberg Dow Jones Indices'!$I$6:$J$6000,2,0)</f>
        <v>1.2471000000000001</v>
      </c>
      <c r="E1535">
        <f>IF(VLOOKUP($B1535,'30 Year Treasuries Daily'!$A$7:$B$10118,2,FALSE)="ND",NA(),VLOOKUP($B1535,'30 Year Treasuries Daily'!$A$7:$B$10118,2,FALSE))</f>
        <v>5.96</v>
      </c>
    </row>
    <row r="1536" spans="2:5">
      <c r="B1536" s="52">
        <v>36315</v>
      </c>
      <c r="C1536">
        <f>VLOOKUP($B1536,'Bloomberg Dow Jones Indices'!$G$6:$J$6000,2,FALSE)</f>
        <v>3.5154999999999998</v>
      </c>
      <c r="D1536">
        <f>VLOOKUP(B1536,'Bloomberg Dow Jones Indices'!$I$6:$J$6000,2,0)</f>
        <v>1.2314000000000001</v>
      </c>
      <c r="E1536">
        <f>IF(VLOOKUP($B1536,'30 Year Treasuries Daily'!$A$7:$B$10118,2,FALSE)="ND",NA(),VLOOKUP($B1536,'30 Year Treasuries Daily'!$A$7:$B$10118,2,FALSE))</f>
        <v>5.97</v>
      </c>
    </row>
    <row r="1537" spans="2:5">
      <c r="B1537" s="52">
        <v>36318</v>
      </c>
      <c r="C1537">
        <f>VLOOKUP($B1537,'Bloomberg Dow Jones Indices'!$G$6:$J$6000,2,FALSE)</f>
        <v>3.4885999999999999</v>
      </c>
      <c r="D1537">
        <f>VLOOKUP(B1537,'Bloomberg Dow Jones Indices'!$I$6:$J$6000,2,0)</f>
        <v>1.2190000000000001</v>
      </c>
      <c r="E1537">
        <f>IF(VLOOKUP($B1537,'30 Year Treasuries Daily'!$A$7:$B$10118,2,FALSE)="ND",NA(),VLOOKUP($B1537,'30 Year Treasuries Daily'!$A$7:$B$10118,2,FALSE))</f>
        <v>5.97</v>
      </c>
    </row>
    <row r="1538" spans="2:5">
      <c r="B1538" s="52">
        <v>36319</v>
      </c>
      <c r="C1538">
        <f>VLOOKUP($B1538,'Bloomberg Dow Jones Indices'!$G$6:$J$6000,2,FALSE)</f>
        <v>3.4980000000000002</v>
      </c>
      <c r="D1538">
        <f>VLOOKUP(B1538,'Bloomberg Dow Jones Indices'!$I$6:$J$6000,2,0)</f>
        <v>1.2364999999999999</v>
      </c>
      <c r="E1538">
        <f>IF(VLOOKUP($B1538,'30 Year Treasuries Daily'!$A$7:$B$10118,2,FALSE)="ND",NA(),VLOOKUP($B1538,'30 Year Treasuries Daily'!$A$7:$B$10118,2,FALSE))</f>
        <v>6</v>
      </c>
    </row>
    <row r="1539" spans="2:5">
      <c r="B1539" s="52">
        <v>36320</v>
      </c>
      <c r="C1539">
        <f>VLOOKUP($B1539,'Bloomberg Dow Jones Indices'!$G$6:$J$6000,2,FALSE)</f>
        <v>3.5295999999999998</v>
      </c>
      <c r="D1539">
        <f>VLOOKUP(B1539,'Bloomberg Dow Jones Indices'!$I$6:$J$6000,2,0)</f>
        <v>1.2443</v>
      </c>
      <c r="E1539">
        <f>IF(VLOOKUP($B1539,'30 Year Treasuries Daily'!$A$7:$B$10118,2,FALSE)="ND",NA(),VLOOKUP($B1539,'30 Year Treasuries Daily'!$A$7:$B$10118,2,FALSE))</f>
        <v>6.02</v>
      </c>
    </row>
    <row r="1540" spans="2:5">
      <c r="B1540" s="52">
        <v>36321</v>
      </c>
      <c r="C1540">
        <f>VLOOKUP($B1540,'Bloomberg Dow Jones Indices'!$G$6:$J$6000,2,FALSE)</f>
        <v>3.5710999999999999</v>
      </c>
      <c r="D1540">
        <f>VLOOKUP(B1540,'Bloomberg Dow Jones Indices'!$I$6:$J$6000,2,0)</f>
        <v>1.2524</v>
      </c>
      <c r="E1540">
        <f>IF(VLOOKUP($B1540,'30 Year Treasuries Daily'!$A$7:$B$10118,2,FALSE)="ND",NA(),VLOOKUP($B1540,'30 Year Treasuries Daily'!$A$7:$B$10118,2,FALSE))</f>
        <v>6.05</v>
      </c>
    </row>
    <row r="1541" spans="2:5">
      <c r="B1541" s="52">
        <v>36322</v>
      </c>
      <c r="C1541">
        <f>VLOOKUP($B1541,'Bloomberg Dow Jones Indices'!$G$6:$J$6000,2,FALSE)</f>
        <v>3.5632999999999999</v>
      </c>
      <c r="D1541">
        <f>VLOOKUP(B1541,'Bloomberg Dow Jones Indices'!$I$6:$J$6000,2,0)</f>
        <v>1.2704</v>
      </c>
      <c r="E1541">
        <f>IF(VLOOKUP($B1541,'30 Year Treasuries Daily'!$A$7:$B$10118,2,FALSE)="ND",NA(),VLOOKUP($B1541,'30 Year Treasuries Daily'!$A$7:$B$10118,2,FALSE))</f>
        <v>6.13</v>
      </c>
    </row>
    <row r="1542" spans="2:5">
      <c r="B1542" s="52">
        <v>36325</v>
      </c>
      <c r="C1542">
        <f>VLOOKUP($B1542,'Bloomberg Dow Jones Indices'!$G$6:$J$6000,2,FALSE)</f>
        <v>3.5375999999999999</v>
      </c>
      <c r="D1542">
        <f>VLOOKUP(B1542,'Bloomberg Dow Jones Indices'!$I$6:$J$6000,2,0)</f>
        <v>1.2616000000000001</v>
      </c>
      <c r="E1542">
        <f>IF(VLOOKUP($B1542,'30 Year Treasuries Daily'!$A$7:$B$10118,2,FALSE)="ND",NA(),VLOOKUP($B1542,'30 Year Treasuries Daily'!$A$7:$B$10118,2,FALSE))</f>
        <v>6.11</v>
      </c>
    </row>
    <row r="1543" spans="2:5">
      <c r="B1543" s="52">
        <v>36326</v>
      </c>
      <c r="C1543">
        <f>VLOOKUP($B1543,'Bloomberg Dow Jones Indices'!$G$6:$J$6000,2,FALSE)</f>
        <v>3.5270999999999999</v>
      </c>
      <c r="D1543">
        <f>VLOOKUP(B1543,'Bloomberg Dow Jones Indices'!$I$6:$J$6000,2,0)</f>
        <v>1.2579</v>
      </c>
      <c r="E1543">
        <f>IF(VLOOKUP($B1543,'30 Year Treasuries Daily'!$A$7:$B$10118,2,FALSE)="ND",NA(),VLOOKUP($B1543,'30 Year Treasuries Daily'!$A$7:$B$10118,2,FALSE))</f>
        <v>6.11</v>
      </c>
    </row>
    <row r="1544" spans="2:5">
      <c r="B1544" s="52">
        <v>36327</v>
      </c>
      <c r="C1544">
        <f>VLOOKUP($B1544,'Bloomberg Dow Jones Indices'!$G$6:$J$6000,2,FALSE)</f>
        <v>3.5127999999999999</v>
      </c>
      <c r="D1544">
        <f>VLOOKUP(B1544,'Bloomberg Dow Jones Indices'!$I$6:$J$6000,2,0)</f>
        <v>1.238</v>
      </c>
      <c r="E1544">
        <f>IF(VLOOKUP($B1544,'30 Year Treasuries Daily'!$A$7:$B$10118,2,FALSE)="ND",NA(),VLOOKUP($B1544,'30 Year Treasuries Daily'!$A$7:$B$10118,2,FALSE))</f>
        <v>6.08</v>
      </c>
    </row>
    <row r="1545" spans="2:5">
      <c r="B1545" s="52">
        <v>36328</v>
      </c>
      <c r="C1545">
        <f>VLOOKUP($B1545,'Bloomberg Dow Jones Indices'!$G$6:$J$6000,2,FALSE)</f>
        <v>3.5185</v>
      </c>
      <c r="D1545">
        <f>VLOOKUP(B1545,'Bloomberg Dow Jones Indices'!$I$6:$J$6000,2,0)</f>
        <v>1.2751000000000001</v>
      </c>
      <c r="E1545">
        <f>IF(VLOOKUP($B1545,'30 Year Treasuries Daily'!$A$7:$B$10118,2,FALSE)="ND",NA(),VLOOKUP($B1545,'30 Year Treasuries Daily'!$A$7:$B$10118,2,FALSE))</f>
        <v>5.95</v>
      </c>
    </row>
    <row r="1546" spans="2:5">
      <c r="B1546" s="52">
        <v>36329</v>
      </c>
      <c r="C1546">
        <f>VLOOKUP($B1546,'Bloomberg Dow Jones Indices'!$G$6:$J$6000,2,FALSE)</f>
        <v>3.5484</v>
      </c>
      <c r="D1546">
        <f>VLOOKUP(B1546,'Bloomberg Dow Jones Indices'!$I$6:$J$6000,2,0)</f>
        <v>1.23</v>
      </c>
      <c r="E1546">
        <f>IF(VLOOKUP($B1546,'30 Year Treasuries Daily'!$A$7:$B$10118,2,FALSE)="ND",NA(),VLOOKUP($B1546,'30 Year Treasuries Daily'!$A$7:$B$10118,2,FALSE))</f>
        <v>5.98</v>
      </c>
    </row>
    <row r="1547" spans="2:5">
      <c r="B1547" s="52">
        <v>36332</v>
      </c>
      <c r="C1547">
        <f>VLOOKUP($B1547,'Bloomberg Dow Jones Indices'!$G$6:$J$6000,2,FALSE)</f>
        <v>3.5846</v>
      </c>
      <c r="D1547">
        <f>VLOOKUP(B1547,'Bloomberg Dow Jones Indices'!$I$6:$J$6000,2,0)</f>
        <v>1.2382</v>
      </c>
      <c r="E1547">
        <f>IF(VLOOKUP($B1547,'30 Year Treasuries Daily'!$A$7:$B$10118,2,FALSE)="ND",NA(),VLOOKUP($B1547,'30 Year Treasuries Daily'!$A$7:$B$10118,2,FALSE))</f>
        <v>6.03</v>
      </c>
    </row>
    <row r="1548" spans="2:5">
      <c r="B1548" s="52">
        <v>36333</v>
      </c>
      <c r="C1548">
        <f>VLOOKUP($B1548,'Bloomberg Dow Jones Indices'!$G$6:$J$6000,2,FALSE)</f>
        <v>3.5669</v>
      </c>
      <c r="D1548">
        <f>VLOOKUP(B1548,'Bloomberg Dow Jones Indices'!$I$6:$J$6000,2,0)</f>
        <v>1.2454000000000001</v>
      </c>
      <c r="E1548">
        <f>IF(VLOOKUP($B1548,'30 Year Treasuries Daily'!$A$7:$B$10118,2,FALSE)="ND",NA(),VLOOKUP($B1548,'30 Year Treasuries Daily'!$A$7:$B$10118,2,FALSE))</f>
        <v>6.07</v>
      </c>
    </row>
    <row r="1549" spans="2:5">
      <c r="B1549" s="52">
        <v>36334</v>
      </c>
      <c r="C1549">
        <f>VLOOKUP($B1549,'Bloomberg Dow Jones Indices'!$G$6:$J$6000,2,FALSE)</f>
        <v>3.5855999999999999</v>
      </c>
      <c r="D1549">
        <f>VLOOKUP(B1549,'Bloomberg Dow Jones Indices'!$I$6:$J$6000,2,0)</f>
        <v>1.2518</v>
      </c>
      <c r="E1549">
        <f>IF(VLOOKUP($B1549,'30 Year Treasuries Daily'!$A$7:$B$10118,2,FALSE)="ND",NA(),VLOOKUP($B1549,'30 Year Treasuries Daily'!$A$7:$B$10118,2,FALSE))</f>
        <v>6.13</v>
      </c>
    </row>
    <row r="1550" spans="2:5">
      <c r="B1550" s="52">
        <v>36335</v>
      </c>
      <c r="C1550">
        <f>VLOOKUP($B1550,'Bloomberg Dow Jones Indices'!$G$6:$J$6000,2,FALSE)</f>
        <v>3.6067999999999998</v>
      </c>
      <c r="D1550">
        <f>VLOOKUP(B1550,'Bloomberg Dow Jones Indices'!$I$6:$J$6000,2,0)</f>
        <v>1.2675000000000001</v>
      </c>
      <c r="E1550">
        <f>IF(VLOOKUP($B1550,'30 Year Treasuries Daily'!$A$7:$B$10118,2,FALSE)="ND",NA(),VLOOKUP($B1550,'30 Year Treasuries Daily'!$A$7:$B$10118,2,FALSE))</f>
        <v>6.17</v>
      </c>
    </row>
    <row r="1551" spans="2:5">
      <c r="B1551" s="52">
        <v>36336</v>
      </c>
      <c r="C1551">
        <f>VLOOKUP($B1551,'Bloomberg Dow Jones Indices'!$G$6:$J$6000,2,FALSE)</f>
        <v>3.6372</v>
      </c>
      <c r="D1551">
        <f>VLOOKUP(B1551,'Bloomberg Dow Jones Indices'!$I$6:$J$6000,2,0)</f>
        <v>1.2652999999999999</v>
      </c>
      <c r="E1551">
        <f>IF(VLOOKUP($B1551,'30 Year Treasuries Daily'!$A$7:$B$10118,2,FALSE)="ND",NA(),VLOOKUP($B1551,'30 Year Treasuries Daily'!$A$7:$B$10118,2,FALSE))</f>
        <v>6.16</v>
      </c>
    </row>
    <row r="1552" spans="2:5">
      <c r="B1552" s="52">
        <v>36339</v>
      </c>
      <c r="C1552">
        <f>VLOOKUP($B1552,'Bloomberg Dow Jones Indices'!$G$6:$J$6000,2,FALSE)</f>
        <v>3.6231999999999998</v>
      </c>
      <c r="D1552">
        <f>VLOOKUP(B1552,'Bloomberg Dow Jones Indices'!$I$6:$J$6000,2,0)</f>
        <v>1.2530999999999999</v>
      </c>
      <c r="E1552">
        <f>IF(VLOOKUP($B1552,'30 Year Treasuries Daily'!$A$7:$B$10118,2,FALSE)="ND",NA(),VLOOKUP($B1552,'30 Year Treasuries Daily'!$A$7:$B$10118,2,FALSE))</f>
        <v>6.1</v>
      </c>
    </row>
    <row r="1553" spans="2:5">
      <c r="B1553" s="52">
        <v>36340</v>
      </c>
      <c r="C1553">
        <f>VLOOKUP($B1553,'Bloomberg Dow Jones Indices'!$G$6:$J$6000,2,FALSE)</f>
        <v>3.6326000000000001</v>
      </c>
      <c r="D1553">
        <f>VLOOKUP(B1553,'Bloomberg Dow Jones Indices'!$I$6:$J$6000,2,0)</f>
        <v>1.2345999999999999</v>
      </c>
      <c r="E1553">
        <f>IF(VLOOKUP($B1553,'30 Year Treasuries Daily'!$A$7:$B$10118,2,FALSE)="ND",NA(),VLOOKUP($B1553,'30 Year Treasuries Daily'!$A$7:$B$10118,2,FALSE))</f>
        <v>6.07</v>
      </c>
    </row>
    <row r="1554" spans="2:5">
      <c r="B1554" s="52">
        <v>36341</v>
      </c>
      <c r="C1554">
        <f>VLOOKUP($B1554,'Bloomberg Dow Jones Indices'!$G$6:$J$6000,2,FALSE)</f>
        <v>3.6989999999999998</v>
      </c>
      <c r="D1554">
        <f>VLOOKUP(B1554,'Bloomberg Dow Jones Indices'!$I$6:$J$6000,2,0)</f>
        <v>1.2171000000000001</v>
      </c>
      <c r="E1554">
        <f>IF(VLOOKUP($B1554,'30 Year Treasuries Daily'!$A$7:$B$10118,2,FALSE)="ND",NA(),VLOOKUP($B1554,'30 Year Treasuries Daily'!$A$7:$B$10118,2,FALSE))</f>
        <v>5.98</v>
      </c>
    </row>
    <row r="1555" spans="2:5">
      <c r="B1555" s="52">
        <v>36342</v>
      </c>
      <c r="C1555">
        <f>VLOOKUP($B1555,'Bloomberg Dow Jones Indices'!$G$6:$J$6000,2,FALSE)</f>
        <v>3.6816</v>
      </c>
      <c r="D1555">
        <f>VLOOKUP(B1555,'Bloomberg Dow Jones Indices'!$I$6:$J$6000,2,0)</f>
        <v>1.2065999999999999</v>
      </c>
      <c r="E1555">
        <f>IF(VLOOKUP($B1555,'30 Year Treasuries Daily'!$A$7:$B$10118,2,FALSE)="ND",NA(),VLOOKUP($B1555,'30 Year Treasuries Daily'!$A$7:$B$10118,2,FALSE))</f>
        <v>6.02</v>
      </c>
    </row>
    <row r="1556" spans="2:5">
      <c r="B1556" s="52">
        <v>36343</v>
      </c>
      <c r="C1556">
        <f>VLOOKUP($B1556,'Bloomberg Dow Jones Indices'!$G$6:$J$6000,2,FALSE)</f>
        <v>3.6585000000000001</v>
      </c>
      <c r="D1556">
        <f>VLOOKUP(B1556,'Bloomberg Dow Jones Indices'!$I$6:$J$6000,2,0)</f>
        <v>1.1987000000000001</v>
      </c>
      <c r="E1556">
        <f>IF(VLOOKUP($B1556,'30 Year Treasuries Daily'!$A$7:$B$10118,2,FALSE)="ND",NA(),VLOOKUP($B1556,'30 Year Treasuries Daily'!$A$7:$B$10118,2,FALSE))</f>
        <v>6</v>
      </c>
    </row>
    <row r="1557" spans="2:5">
      <c r="B1557" s="52">
        <v>36347</v>
      </c>
      <c r="C1557">
        <f>VLOOKUP($B1557,'Bloomberg Dow Jones Indices'!$G$6:$J$6000,2,FALSE)</f>
        <v>3.6465000000000001</v>
      </c>
      <c r="D1557">
        <f>VLOOKUP(B1557,'Bloomberg Dow Jones Indices'!$I$6:$J$6000,2,0)</f>
        <v>1.1999</v>
      </c>
      <c r="E1557">
        <f>IF(VLOOKUP($B1557,'30 Year Treasuries Daily'!$A$7:$B$10118,2,FALSE)="ND",NA(),VLOOKUP($B1557,'30 Year Treasuries Daily'!$A$7:$B$10118,2,FALSE))</f>
        <v>6.05</v>
      </c>
    </row>
    <row r="1558" spans="2:5">
      <c r="B1558" s="52">
        <v>36348</v>
      </c>
      <c r="C1558">
        <f>VLOOKUP($B1558,'Bloomberg Dow Jones Indices'!$G$6:$J$6000,2,FALSE)</f>
        <v>3.6492</v>
      </c>
      <c r="D1558">
        <f>VLOOKUP(B1558,'Bloomberg Dow Jones Indices'!$I$6:$J$6000,2,0)</f>
        <v>1.2051000000000001</v>
      </c>
      <c r="E1558">
        <f>IF(VLOOKUP($B1558,'30 Year Treasuries Daily'!$A$7:$B$10118,2,FALSE)="ND",NA(),VLOOKUP($B1558,'30 Year Treasuries Daily'!$A$7:$B$10118,2,FALSE))</f>
        <v>6.08</v>
      </c>
    </row>
    <row r="1559" spans="2:5">
      <c r="B1559" s="52">
        <v>36349</v>
      </c>
      <c r="C1559">
        <f>VLOOKUP($B1559,'Bloomberg Dow Jones Indices'!$G$6:$J$6000,2,FALSE)</f>
        <v>3.6543999999999999</v>
      </c>
      <c r="D1559">
        <f>VLOOKUP(B1559,'Bloomberg Dow Jones Indices'!$I$6:$J$6000,2,0)</f>
        <v>1.2012</v>
      </c>
      <c r="E1559">
        <f>IF(VLOOKUP($B1559,'30 Year Treasuries Daily'!$A$7:$B$10118,2,FALSE)="ND",NA(),VLOOKUP($B1559,'30 Year Treasuries Daily'!$A$7:$B$10118,2,FALSE))</f>
        <v>6.01</v>
      </c>
    </row>
    <row r="1560" spans="2:5">
      <c r="B1560" s="52">
        <v>36350</v>
      </c>
      <c r="C1560">
        <f>VLOOKUP($B1560,'Bloomberg Dow Jones Indices'!$G$6:$J$6000,2,FALSE)</f>
        <v>3.6428000000000003</v>
      </c>
      <c r="D1560">
        <f>VLOOKUP(B1560,'Bloomberg Dow Jones Indices'!$I$6:$J$6000,2,0)</f>
        <v>1.194</v>
      </c>
      <c r="E1560">
        <f>IF(VLOOKUP($B1560,'30 Year Treasuries Daily'!$A$7:$B$10118,2,FALSE)="ND",NA(),VLOOKUP($B1560,'30 Year Treasuries Daily'!$A$7:$B$10118,2,FALSE))</f>
        <v>6.01</v>
      </c>
    </row>
    <row r="1561" spans="2:5">
      <c r="B1561" s="52">
        <v>36353</v>
      </c>
      <c r="C1561">
        <f>VLOOKUP($B1561,'Bloomberg Dow Jones Indices'!$G$6:$J$6000,2,FALSE)</f>
        <v>3.6588000000000003</v>
      </c>
      <c r="D1561">
        <f>VLOOKUP(B1561,'Bloomberg Dow Jones Indices'!$I$6:$J$6000,2,0)</f>
        <v>1.1933</v>
      </c>
      <c r="E1561">
        <f>IF(VLOOKUP($B1561,'30 Year Treasuries Daily'!$A$7:$B$10118,2,FALSE)="ND",NA(),VLOOKUP($B1561,'30 Year Treasuries Daily'!$A$7:$B$10118,2,FALSE))</f>
        <v>5.92</v>
      </c>
    </row>
    <row r="1562" spans="2:5">
      <c r="B1562" s="52">
        <v>36354</v>
      </c>
      <c r="C1562">
        <f>VLOOKUP($B1562,'Bloomberg Dow Jones Indices'!$G$6:$J$6000,2,FALSE)</f>
        <v>3.6588000000000003</v>
      </c>
      <c r="D1562">
        <f>VLOOKUP(B1562,'Bloomberg Dow Jones Indices'!$I$6:$J$6000,2,0)</f>
        <v>1.196</v>
      </c>
      <c r="E1562">
        <f>IF(VLOOKUP($B1562,'30 Year Treasuries Daily'!$A$7:$B$10118,2,FALSE)="ND",NA(),VLOOKUP($B1562,'30 Year Treasuries Daily'!$A$7:$B$10118,2,FALSE))</f>
        <v>5.9</v>
      </c>
    </row>
    <row r="1563" spans="2:5">
      <c r="B1563" s="52">
        <v>36355</v>
      </c>
      <c r="C1563">
        <f>VLOOKUP($B1563,'Bloomberg Dow Jones Indices'!$G$6:$J$6000,2,FALSE)</f>
        <v>3.6581000000000001</v>
      </c>
      <c r="D1563">
        <f>VLOOKUP(B1563,'Bloomberg Dow Jones Indices'!$I$6:$J$6000,2,0)</f>
        <v>1.1989000000000001</v>
      </c>
      <c r="E1563">
        <f>IF(VLOOKUP($B1563,'30 Year Treasuries Daily'!$A$7:$B$10118,2,FALSE)="ND",NA(),VLOOKUP($B1563,'30 Year Treasuries Daily'!$A$7:$B$10118,2,FALSE))</f>
        <v>5.92</v>
      </c>
    </row>
    <row r="1564" spans="2:5">
      <c r="B1564" s="52">
        <v>36356</v>
      </c>
      <c r="C1564">
        <f>VLOOKUP($B1564,'Bloomberg Dow Jones Indices'!$G$6:$J$6000,2,FALSE)</f>
        <v>3.6556999999999999</v>
      </c>
      <c r="D1564">
        <f>VLOOKUP(B1564,'Bloomberg Dow Jones Indices'!$I$6:$J$6000,2,0)</f>
        <v>1.1948000000000001</v>
      </c>
      <c r="E1564">
        <f>IF(VLOOKUP($B1564,'30 Year Treasuries Daily'!$A$7:$B$10118,2,FALSE)="ND",NA(),VLOOKUP($B1564,'30 Year Treasuries Daily'!$A$7:$B$10118,2,FALSE))</f>
        <v>5.91</v>
      </c>
    </row>
    <row r="1565" spans="2:5">
      <c r="B1565" s="52">
        <v>36357</v>
      </c>
      <c r="C1565">
        <f>VLOOKUP($B1565,'Bloomberg Dow Jones Indices'!$G$6:$J$6000,2,FALSE)</f>
        <v>3.6595</v>
      </c>
      <c r="D1565">
        <f>VLOOKUP(B1565,'Bloomberg Dow Jones Indices'!$I$6:$J$6000,2,0)</f>
        <v>1.1929000000000001</v>
      </c>
      <c r="E1565">
        <f>IF(VLOOKUP($B1565,'30 Year Treasuries Daily'!$A$7:$B$10118,2,FALSE)="ND",NA(),VLOOKUP($B1565,'30 Year Treasuries Daily'!$A$7:$B$10118,2,FALSE))</f>
        <v>5.9</v>
      </c>
    </row>
    <row r="1566" spans="2:5">
      <c r="B1566" s="52">
        <v>36360</v>
      </c>
      <c r="C1566">
        <f>VLOOKUP($B1566,'Bloomberg Dow Jones Indices'!$G$6:$J$6000,2,FALSE)</f>
        <v>3.6461999999999999</v>
      </c>
      <c r="D1566">
        <f>VLOOKUP(B1566,'Bloomberg Dow Jones Indices'!$I$6:$J$6000,2,0)</f>
        <v>1.1952</v>
      </c>
      <c r="E1566">
        <f>IF(VLOOKUP($B1566,'30 Year Treasuries Daily'!$A$7:$B$10118,2,FALSE)="ND",NA(),VLOOKUP($B1566,'30 Year Treasuries Daily'!$A$7:$B$10118,2,FALSE))</f>
        <v>5.9</v>
      </c>
    </row>
    <row r="1567" spans="2:5">
      <c r="B1567" s="52">
        <v>36361</v>
      </c>
      <c r="C1567">
        <f>VLOOKUP($B1567,'Bloomberg Dow Jones Indices'!$G$6:$J$6000,2,FALSE)</f>
        <v>3.6471999999999998</v>
      </c>
      <c r="D1567">
        <f>VLOOKUP(B1567,'Bloomberg Dow Jones Indices'!$I$6:$J$6000,2,0)</f>
        <v>1.216</v>
      </c>
      <c r="E1567">
        <f>IF(VLOOKUP($B1567,'30 Year Treasuries Daily'!$A$7:$B$10118,2,FALSE)="ND",NA(),VLOOKUP($B1567,'30 Year Treasuries Daily'!$A$7:$B$10118,2,FALSE))</f>
        <v>5.89</v>
      </c>
    </row>
    <row r="1568" spans="2:5">
      <c r="B1568" s="52">
        <v>36362</v>
      </c>
      <c r="C1568">
        <f>VLOOKUP($B1568,'Bloomberg Dow Jones Indices'!$G$6:$J$6000,2,FALSE)</f>
        <v>3.6431</v>
      </c>
      <c r="D1568">
        <f>VLOOKUP(B1568,'Bloomberg Dow Jones Indices'!$I$6:$J$6000,2,0)</f>
        <v>1.2224999999999999</v>
      </c>
      <c r="E1568">
        <f>IF(VLOOKUP($B1568,'30 Year Treasuries Daily'!$A$7:$B$10118,2,FALSE)="ND",NA(),VLOOKUP($B1568,'30 Year Treasuries Daily'!$A$7:$B$10118,2,FALSE))</f>
        <v>5.91</v>
      </c>
    </row>
    <row r="1569" spans="2:5">
      <c r="B1569" s="52">
        <v>36363</v>
      </c>
      <c r="C1569">
        <f>VLOOKUP($B1569,'Bloomberg Dow Jones Indices'!$G$6:$J$6000,2,FALSE)</f>
        <v>3.6482000000000001</v>
      </c>
      <c r="D1569">
        <f>VLOOKUP(B1569,'Bloomberg Dow Jones Indices'!$I$6:$J$6000,2,0)</f>
        <v>1.2174</v>
      </c>
      <c r="E1569">
        <f>IF(VLOOKUP($B1569,'30 Year Treasuries Daily'!$A$7:$B$10118,2,FALSE)="ND",NA(),VLOOKUP($B1569,'30 Year Treasuries Daily'!$A$7:$B$10118,2,FALSE))</f>
        <v>5.97</v>
      </c>
    </row>
    <row r="1570" spans="2:5">
      <c r="B1570" s="52">
        <v>36364</v>
      </c>
      <c r="C1570">
        <f>VLOOKUP($B1570,'Bloomberg Dow Jones Indices'!$G$6:$J$6000,2,FALSE)</f>
        <v>3.6509</v>
      </c>
      <c r="D1570">
        <f>VLOOKUP(B1570,'Bloomberg Dow Jones Indices'!$I$6:$J$6000,2,0)</f>
        <v>1.2239</v>
      </c>
      <c r="E1570">
        <f>IF(VLOOKUP($B1570,'30 Year Treasuries Daily'!$A$7:$B$10118,2,FALSE)="ND",NA(),VLOOKUP($B1570,'30 Year Treasuries Daily'!$A$7:$B$10118,2,FALSE))</f>
        <v>6.02</v>
      </c>
    </row>
    <row r="1571" spans="2:5">
      <c r="B1571" s="52">
        <v>36367</v>
      </c>
      <c r="C1571">
        <f>VLOOKUP($B1571,'Bloomberg Dow Jones Indices'!$G$6:$J$6000,2,FALSE)</f>
        <v>3.6516000000000002</v>
      </c>
      <c r="D1571">
        <f>VLOOKUP(B1571,'Bloomberg Dow Jones Indices'!$I$6:$J$6000,2,0)</f>
        <v>1.2293000000000001</v>
      </c>
      <c r="E1571">
        <f>IF(VLOOKUP($B1571,'30 Year Treasuries Daily'!$A$7:$B$10118,2,FALSE)="ND",NA(),VLOOKUP($B1571,'30 Year Treasuries Daily'!$A$7:$B$10118,2,FALSE))</f>
        <v>6.04</v>
      </c>
    </row>
    <row r="1572" spans="2:5">
      <c r="B1572" s="52">
        <v>36368</v>
      </c>
      <c r="C1572">
        <f>VLOOKUP($B1572,'Bloomberg Dow Jones Indices'!$G$6:$J$6000,2,FALSE)</f>
        <v>3.6667000000000001</v>
      </c>
      <c r="D1572">
        <f>VLOOKUP(B1572,'Bloomberg Dow Jones Indices'!$I$6:$J$6000,2,0)</f>
        <v>1.2163999999999999</v>
      </c>
      <c r="E1572">
        <f>IF(VLOOKUP($B1572,'30 Year Treasuries Daily'!$A$7:$B$10118,2,FALSE)="ND",NA(),VLOOKUP($B1572,'30 Year Treasuries Daily'!$A$7:$B$10118,2,FALSE))</f>
        <v>6.01</v>
      </c>
    </row>
    <row r="1573" spans="2:5">
      <c r="B1573" s="52">
        <v>36369</v>
      </c>
      <c r="C1573">
        <f>VLOOKUP($B1573,'Bloomberg Dow Jones Indices'!$G$6:$J$6000,2,FALSE)</f>
        <v>3.7414000000000001</v>
      </c>
      <c r="D1573">
        <f>VLOOKUP(B1573,'Bloomberg Dow Jones Indices'!$I$6:$J$6000,2,0)</f>
        <v>1.2171000000000001</v>
      </c>
      <c r="E1573">
        <f>IF(VLOOKUP($B1573,'30 Year Treasuries Daily'!$A$7:$B$10118,2,FALSE)="ND",NA(),VLOOKUP($B1573,'30 Year Treasuries Daily'!$A$7:$B$10118,2,FALSE))</f>
        <v>6.01</v>
      </c>
    </row>
    <row r="1574" spans="2:5">
      <c r="B1574" s="52">
        <v>36370</v>
      </c>
      <c r="C1574">
        <f>VLOOKUP($B1574,'Bloomberg Dow Jones Indices'!$G$6:$J$6000,2,FALSE)</f>
        <v>3.8062</v>
      </c>
      <c r="D1574">
        <f>VLOOKUP(B1574,'Bloomberg Dow Jones Indices'!$I$6:$J$6000,2,0)</f>
        <v>1.2423999999999999</v>
      </c>
      <c r="E1574">
        <f>IF(VLOOKUP($B1574,'30 Year Treasuries Daily'!$A$7:$B$10118,2,FALSE)="ND",NA(),VLOOKUP($B1574,'30 Year Treasuries Daily'!$A$7:$B$10118,2,FALSE))</f>
        <v>6.07</v>
      </c>
    </row>
    <row r="1575" spans="2:5">
      <c r="B1575" s="52">
        <v>36371</v>
      </c>
      <c r="C1575">
        <f>VLOOKUP($B1575,'Bloomberg Dow Jones Indices'!$G$6:$J$6000,2,FALSE)</f>
        <v>3.7271000000000001</v>
      </c>
      <c r="D1575">
        <f>VLOOKUP(B1575,'Bloomberg Dow Jones Indices'!$I$6:$J$6000,2,0)</f>
        <v>1.2553000000000001</v>
      </c>
      <c r="E1575">
        <f>IF(VLOOKUP($B1575,'30 Year Treasuries Daily'!$A$7:$B$10118,2,FALSE)="ND",NA(),VLOOKUP($B1575,'30 Year Treasuries Daily'!$A$7:$B$10118,2,FALSE))</f>
        <v>6.11</v>
      </c>
    </row>
    <row r="1576" spans="2:5">
      <c r="B1576" s="52">
        <v>36374</v>
      </c>
      <c r="C1576">
        <f>VLOOKUP($B1576,'Bloomberg Dow Jones Indices'!$G$6:$J$6000,2,FALSE)</f>
        <v>3.7151000000000001</v>
      </c>
      <c r="D1576">
        <f>VLOOKUP(B1576,'Bloomberg Dow Jones Indices'!$I$6:$J$6000,2,0)</f>
        <v>1.2564</v>
      </c>
      <c r="E1576">
        <f>IF(VLOOKUP($B1576,'30 Year Treasuries Daily'!$A$7:$B$10118,2,FALSE)="ND",NA(),VLOOKUP($B1576,'30 Year Treasuries Daily'!$A$7:$B$10118,2,FALSE))</f>
        <v>6.13</v>
      </c>
    </row>
    <row r="1577" spans="2:5">
      <c r="B1577" s="52">
        <v>36375</v>
      </c>
      <c r="C1577">
        <f>VLOOKUP($B1577,'Bloomberg Dow Jones Indices'!$G$6:$J$6000,2,FALSE)</f>
        <v>3.7014</v>
      </c>
      <c r="D1577">
        <f>VLOOKUP(B1577,'Bloomberg Dow Jones Indices'!$I$6:$J$6000,2,0)</f>
        <v>1.2526999999999999</v>
      </c>
      <c r="E1577">
        <f>IF(VLOOKUP($B1577,'30 Year Treasuries Daily'!$A$7:$B$10118,2,FALSE)="ND",NA(),VLOOKUP($B1577,'30 Year Treasuries Daily'!$A$7:$B$10118,2,FALSE))</f>
        <v>6.15</v>
      </c>
    </row>
    <row r="1578" spans="2:5">
      <c r="B1578" s="52">
        <v>36376</v>
      </c>
      <c r="C1578">
        <f>VLOOKUP($B1578,'Bloomberg Dow Jones Indices'!$G$6:$J$6000,2,FALSE)</f>
        <v>3.7725999999999997</v>
      </c>
      <c r="D1578">
        <f>VLOOKUP(B1578,'Bloomberg Dow Jones Indices'!$I$6:$J$6000,2,0)</f>
        <v>1.2584</v>
      </c>
      <c r="E1578">
        <f>IF(VLOOKUP($B1578,'30 Year Treasuries Daily'!$A$7:$B$10118,2,FALSE)="ND",NA(),VLOOKUP($B1578,'30 Year Treasuries Daily'!$A$7:$B$10118,2,FALSE))</f>
        <v>6.12</v>
      </c>
    </row>
    <row r="1579" spans="2:5">
      <c r="B1579" s="52">
        <v>36377</v>
      </c>
      <c r="C1579">
        <f>VLOOKUP($B1579,'Bloomberg Dow Jones Indices'!$G$6:$J$6000,2,FALSE)</f>
        <v>3.6913</v>
      </c>
      <c r="D1579">
        <f>VLOOKUP(B1579,'Bloomberg Dow Jones Indices'!$I$6:$J$6000,2,0)</f>
        <v>1.2398</v>
      </c>
      <c r="E1579">
        <f>IF(VLOOKUP($B1579,'30 Year Treasuries Daily'!$A$7:$B$10118,2,FALSE)="ND",NA(),VLOOKUP($B1579,'30 Year Treasuries Daily'!$A$7:$B$10118,2,FALSE))</f>
        <v>6.05</v>
      </c>
    </row>
    <row r="1580" spans="2:5">
      <c r="B1580" s="52">
        <v>36378</v>
      </c>
      <c r="C1580">
        <f>VLOOKUP($B1580,'Bloomberg Dow Jones Indices'!$G$6:$J$6000,2,FALSE)</f>
        <v>3.6836000000000002</v>
      </c>
      <c r="D1580">
        <f>VLOOKUP(B1580,'Bloomberg Dow Jones Indices'!$I$6:$J$6000,2,0)</f>
        <v>1.2495000000000001</v>
      </c>
      <c r="E1580">
        <f>IF(VLOOKUP($B1580,'30 Year Treasuries Daily'!$A$7:$B$10118,2,FALSE)="ND",NA(),VLOOKUP($B1580,'30 Year Treasuries Daily'!$A$7:$B$10118,2,FALSE))</f>
        <v>6.16</v>
      </c>
    </row>
    <row r="1581" spans="2:5">
      <c r="B1581" s="52">
        <v>36381</v>
      </c>
      <c r="C1581">
        <f>VLOOKUP($B1581,'Bloomberg Dow Jones Indices'!$G$6:$J$6000,2,FALSE)</f>
        <v>3.677</v>
      </c>
      <c r="D1581">
        <f>VLOOKUP(B1581,'Bloomberg Dow Jones Indices'!$I$6:$J$6000,2,0)</f>
        <v>1.2503</v>
      </c>
      <c r="E1581">
        <f>IF(VLOOKUP($B1581,'30 Year Treasuries Daily'!$A$7:$B$10118,2,FALSE)="ND",NA(),VLOOKUP($B1581,'30 Year Treasuries Daily'!$A$7:$B$10118,2,FALSE))</f>
        <v>6.23</v>
      </c>
    </row>
    <row r="1582" spans="2:5">
      <c r="B1582" s="52">
        <v>36382</v>
      </c>
      <c r="C1582">
        <f>VLOOKUP($B1582,'Bloomberg Dow Jones Indices'!$G$6:$J$6000,2,FALSE)</f>
        <v>3.6916000000000002</v>
      </c>
      <c r="D1582">
        <f>VLOOKUP(B1582,'Bloomberg Dow Jones Indices'!$I$6:$J$6000,2,0)</f>
        <v>1.2797000000000001</v>
      </c>
      <c r="E1582">
        <f>IF(VLOOKUP($B1582,'30 Year Treasuries Daily'!$A$7:$B$10118,2,FALSE)="ND",NA(),VLOOKUP($B1582,'30 Year Treasuries Daily'!$A$7:$B$10118,2,FALSE))</f>
        <v>6.25</v>
      </c>
    </row>
    <row r="1583" spans="2:5">
      <c r="B1583" s="52">
        <v>36383</v>
      </c>
      <c r="C1583">
        <f>VLOOKUP($B1583,'Bloomberg Dow Jones Indices'!$G$6:$J$6000,2,FALSE)</f>
        <v>3.7471000000000001</v>
      </c>
      <c r="D1583">
        <f>VLOOKUP(B1583,'Bloomberg Dow Jones Indices'!$I$6:$J$6000,2,0)</f>
        <v>1.2635000000000001</v>
      </c>
      <c r="E1583">
        <f>IF(VLOOKUP($B1583,'30 Year Treasuries Daily'!$A$7:$B$10118,2,FALSE)="ND",NA(),VLOOKUP($B1583,'30 Year Treasuries Daily'!$A$7:$B$10118,2,FALSE))</f>
        <v>6.22</v>
      </c>
    </row>
    <row r="1584" spans="2:5">
      <c r="B1584" s="52">
        <v>36384</v>
      </c>
      <c r="C1584">
        <f>VLOOKUP($B1584,'Bloomberg Dow Jones Indices'!$G$6:$J$6000,2,FALSE)</f>
        <v>3.7517</v>
      </c>
      <c r="D1584">
        <f>VLOOKUP(B1584,'Bloomberg Dow Jones Indices'!$I$6:$J$6000,2,0)</f>
        <v>1.2407999999999999</v>
      </c>
      <c r="E1584">
        <f>IF(VLOOKUP($B1584,'30 Year Treasuries Daily'!$A$7:$B$10118,2,FALSE)="ND",NA(),VLOOKUP($B1584,'30 Year Treasuries Daily'!$A$7:$B$10118,2,FALSE))</f>
        <v>6.18</v>
      </c>
    </row>
    <row r="1585" spans="2:5">
      <c r="B1585" s="52">
        <v>36385</v>
      </c>
      <c r="C1585">
        <f>VLOOKUP($B1585,'Bloomberg Dow Jones Indices'!$G$6:$J$6000,2,FALSE)</f>
        <v>3.7303999999999999</v>
      </c>
      <c r="D1585">
        <f>VLOOKUP(B1585,'Bloomberg Dow Jones Indices'!$I$6:$J$6000,2,0)</f>
        <v>1.2262999999999999</v>
      </c>
      <c r="E1585">
        <f>IF(VLOOKUP($B1585,'30 Year Treasuries Daily'!$A$7:$B$10118,2,FALSE)="ND",NA(),VLOOKUP($B1585,'30 Year Treasuries Daily'!$A$7:$B$10118,2,FALSE))</f>
        <v>6.09</v>
      </c>
    </row>
    <row r="1586" spans="2:5">
      <c r="B1586" s="52">
        <v>36388</v>
      </c>
      <c r="C1586">
        <f>VLOOKUP($B1586,'Bloomberg Dow Jones Indices'!$G$6:$J$6000,2,FALSE)</f>
        <v>3.8513000000000002</v>
      </c>
      <c r="D1586">
        <f>VLOOKUP(B1586,'Bloomberg Dow Jones Indices'!$I$6:$J$6000,2,0)</f>
        <v>1.2126000000000001</v>
      </c>
      <c r="E1586">
        <f>IF(VLOOKUP($B1586,'30 Year Treasuries Daily'!$A$7:$B$10118,2,FALSE)="ND",NA(),VLOOKUP($B1586,'30 Year Treasuries Daily'!$A$7:$B$10118,2,FALSE))</f>
        <v>6.1</v>
      </c>
    </row>
    <row r="1587" spans="2:5">
      <c r="B1587" s="52">
        <v>36389</v>
      </c>
      <c r="C1587">
        <f>VLOOKUP($B1587,'Bloomberg Dow Jones Indices'!$G$6:$J$6000,2,FALSE)</f>
        <v>3.7471000000000001</v>
      </c>
      <c r="D1587">
        <f>VLOOKUP(B1587,'Bloomberg Dow Jones Indices'!$I$6:$J$6000,2,0)</f>
        <v>1.2049000000000001</v>
      </c>
      <c r="E1587">
        <f>IF(VLOOKUP($B1587,'30 Year Treasuries Daily'!$A$7:$B$10118,2,FALSE)="ND",NA(),VLOOKUP($B1587,'30 Year Treasuries Daily'!$A$7:$B$10118,2,FALSE))</f>
        <v>6.02</v>
      </c>
    </row>
    <row r="1588" spans="2:5">
      <c r="B1588" s="52">
        <v>36390</v>
      </c>
      <c r="C1588">
        <f>VLOOKUP($B1588,'Bloomberg Dow Jones Indices'!$G$6:$J$6000,2,FALSE)</f>
        <v>3.7679</v>
      </c>
      <c r="D1588">
        <f>VLOOKUP(B1588,'Bloomberg Dow Jones Indices'!$I$6:$J$6000,2,0)</f>
        <v>1.2435</v>
      </c>
      <c r="E1588">
        <f>IF(VLOOKUP($B1588,'30 Year Treasuries Daily'!$A$7:$B$10118,2,FALSE)="ND",NA(),VLOOKUP($B1588,'30 Year Treasuries Daily'!$A$7:$B$10118,2,FALSE))</f>
        <v>6.01</v>
      </c>
    </row>
    <row r="1589" spans="2:5">
      <c r="B1589" s="52">
        <v>36391</v>
      </c>
      <c r="C1589">
        <f>VLOOKUP($B1589,'Bloomberg Dow Jones Indices'!$G$6:$J$6000,2,FALSE)</f>
        <v>3.7027000000000001</v>
      </c>
      <c r="D1589">
        <f>VLOOKUP(B1589,'Bloomberg Dow Jones Indices'!$I$6:$J$6000,2,0)</f>
        <v>1.2187999999999999</v>
      </c>
      <c r="E1589">
        <f>IF(VLOOKUP($B1589,'30 Year Treasuries Daily'!$A$7:$B$10118,2,FALSE)="ND",NA(),VLOOKUP($B1589,'30 Year Treasuries Daily'!$A$7:$B$10118,2,FALSE))</f>
        <v>6.03</v>
      </c>
    </row>
    <row r="1590" spans="2:5">
      <c r="B1590" s="52">
        <v>36392</v>
      </c>
      <c r="C1590">
        <f>VLOOKUP($B1590,'Bloomberg Dow Jones Indices'!$G$6:$J$6000,2,FALSE)</f>
        <v>3.6473</v>
      </c>
      <c r="D1590">
        <f>VLOOKUP(B1590,'Bloomberg Dow Jones Indices'!$I$6:$J$6000,2,0)</f>
        <v>1.2038</v>
      </c>
      <c r="E1590">
        <f>IF(VLOOKUP($B1590,'30 Year Treasuries Daily'!$A$7:$B$10118,2,FALSE)="ND",NA(),VLOOKUP($B1590,'30 Year Treasuries Daily'!$A$7:$B$10118,2,FALSE))</f>
        <v>5.99</v>
      </c>
    </row>
    <row r="1591" spans="2:5">
      <c r="B1591" s="52">
        <v>36395</v>
      </c>
      <c r="C1591">
        <f>VLOOKUP($B1591,'Bloomberg Dow Jones Indices'!$G$6:$J$6000,2,FALSE)</f>
        <v>3.6480000000000001</v>
      </c>
      <c r="D1591">
        <f>VLOOKUP(B1591,'Bloomberg Dow Jones Indices'!$I$6:$J$6000,2,0)</f>
        <v>1.1826000000000001</v>
      </c>
      <c r="E1591">
        <f>IF(VLOOKUP($B1591,'30 Year Treasuries Daily'!$A$7:$B$10118,2,FALSE)="ND",NA(),VLOOKUP($B1591,'30 Year Treasuries Daily'!$A$7:$B$10118,2,FALSE))</f>
        <v>5.98</v>
      </c>
    </row>
    <row r="1592" spans="2:5">
      <c r="B1592" s="52">
        <v>36396</v>
      </c>
      <c r="C1592">
        <f>VLOOKUP($B1592,'Bloomberg Dow Jones Indices'!$G$6:$J$6000,2,FALSE)</f>
        <v>3.629</v>
      </c>
      <c r="D1592">
        <f>VLOOKUP(B1592,'Bloomberg Dow Jones Indices'!$I$6:$J$6000,2,0)</f>
        <v>1.1842999999999999</v>
      </c>
      <c r="E1592">
        <f>IF(VLOOKUP($B1592,'30 Year Treasuries Daily'!$A$7:$B$10118,2,FALSE)="ND",NA(),VLOOKUP($B1592,'30 Year Treasuries Daily'!$A$7:$B$10118,2,FALSE))</f>
        <v>5.95</v>
      </c>
    </row>
    <row r="1593" spans="2:5">
      <c r="B1593" s="52">
        <v>36397</v>
      </c>
      <c r="C1593">
        <f>VLOOKUP($B1593,'Bloomberg Dow Jones Indices'!$G$6:$J$6000,2,FALSE)</f>
        <v>3.7490999999999999</v>
      </c>
      <c r="D1593">
        <f>VLOOKUP(B1593,'Bloomberg Dow Jones Indices'!$I$6:$J$6000,2,0)</f>
        <v>1.1841999999999999</v>
      </c>
      <c r="E1593">
        <f>IF(VLOOKUP($B1593,'30 Year Treasuries Daily'!$A$7:$B$10118,2,FALSE)="ND",NA(),VLOOKUP($B1593,'30 Year Treasuries Daily'!$A$7:$B$10118,2,FALSE))</f>
        <v>5.87</v>
      </c>
    </row>
    <row r="1594" spans="2:5">
      <c r="B1594" s="52">
        <v>36398</v>
      </c>
      <c r="C1594">
        <f>VLOOKUP($B1594,'Bloomberg Dow Jones Indices'!$G$6:$J$6000,2,FALSE)</f>
        <v>3.6461000000000001</v>
      </c>
      <c r="D1594">
        <f>VLOOKUP(B1594,'Bloomberg Dow Jones Indices'!$I$6:$J$6000,2,0)</f>
        <v>1.1977</v>
      </c>
      <c r="E1594">
        <f>IF(VLOOKUP($B1594,'30 Year Treasuries Daily'!$A$7:$B$10118,2,FALSE)="ND",NA(),VLOOKUP($B1594,'30 Year Treasuries Daily'!$A$7:$B$10118,2,FALSE))</f>
        <v>5.88</v>
      </c>
    </row>
    <row r="1595" spans="2:5">
      <c r="B1595" s="52">
        <v>36399</v>
      </c>
      <c r="C1595">
        <f>VLOOKUP($B1595,'Bloomberg Dow Jones Indices'!$G$6:$J$6000,2,FALSE)</f>
        <v>3.6551999999999998</v>
      </c>
      <c r="D1595">
        <f>VLOOKUP(B1595,'Bloomberg Dow Jones Indices'!$I$6:$J$6000,2,0)</f>
        <v>1.2074</v>
      </c>
      <c r="E1595">
        <f>IF(VLOOKUP($B1595,'30 Year Treasuries Daily'!$A$7:$B$10118,2,FALSE)="ND",NA(),VLOOKUP($B1595,'30 Year Treasuries Daily'!$A$7:$B$10118,2,FALSE))</f>
        <v>5.96</v>
      </c>
    </row>
    <row r="1596" spans="2:5">
      <c r="B1596" s="52">
        <v>36402</v>
      </c>
      <c r="C1596">
        <f>VLOOKUP($B1596,'Bloomberg Dow Jones Indices'!$G$6:$J$6000,2,FALSE)</f>
        <v>3.6993</v>
      </c>
      <c r="D1596">
        <f>VLOOKUP(B1596,'Bloomberg Dow Jones Indices'!$I$6:$J$6000,2,0)</f>
        <v>1.2291000000000001</v>
      </c>
      <c r="E1596">
        <f>IF(VLOOKUP($B1596,'30 Year Treasuries Daily'!$A$7:$B$10118,2,FALSE)="ND",NA(),VLOOKUP($B1596,'30 Year Treasuries Daily'!$A$7:$B$10118,2,FALSE))</f>
        <v>6.07</v>
      </c>
    </row>
    <row r="1597" spans="2:5">
      <c r="B1597" s="52">
        <v>36403</v>
      </c>
      <c r="C1597">
        <f>VLOOKUP($B1597,'Bloomberg Dow Jones Indices'!$G$6:$J$6000,2,FALSE)</f>
        <v>3.7138999999999998</v>
      </c>
      <c r="D1597">
        <f>VLOOKUP(B1597,'Bloomberg Dow Jones Indices'!$I$6:$J$6000,2,0)</f>
        <v>1.2399</v>
      </c>
      <c r="E1597">
        <f>IF(VLOOKUP($B1597,'30 Year Treasuries Daily'!$A$7:$B$10118,2,FALSE)="ND",NA(),VLOOKUP($B1597,'30 Year Treasuries Daily'!$A$7:$B$10118,2,FALSE))</f>
        <v>6.07</v>
      </c>
    </row>
    <row r="1598" spans="2:5">
      <c r="B1598" s="52">
        <v>36404</v>
      </c>
      <c r="C1598">
        <f>VLOOKUP($B1598,'Bloomberg Dow Jones Indices'!$G$6:$J$6000,2,FALSE)</f>
        <v>3.7538</v>
      </c>
      <c r="D1598">
        <f>VLOOKUP(B1598,'Bloomberg Dow Jones Indices'!$I$6:$J$6000,2,0)</f>
        <v>1.2399</v>
      </c>
      <c r="E1598">
        <f>IF(VLOOKUP($B1598,'30 Year Treasuries Daily'!$A$7:$B$10118,2,FALSE)="ND",NA(),VLOOKUP($B1598,'30 Year Treasuries Daily'!$A$7:$B$10118,2,FALSE))</f>
        <v>6.08</v>
      </c>
    </row>
    <row r="1599" spans="2:5">
      <c r="B1599" s="52">
        <v>36405</v>
      </c>
      <c r="C1599">
        <f>VLOOKUP($B1599,'Bloomberg Dow Jones Indices'!$G$6:$J$6000,2,FALSE)</f>
        <v>3.7311000000000001</v>
      </c>
      <c r="D1599">
        <f>VLOOKUP(B1599,'Bloomberg Dow Jones Indices'!$I$6:$J$6000,2,0)</f>
        <v>1.2383</v>
      </c>
      <c r="E1599">
        <f>IF(VLOOKUP($B1599,'30 Year Treasuries Daily'!$A$7:$B$10118,2,FALSE)="ND",NA(),VLOOKUP($B1599,'30 Year Treasuries Daily'!$A$7:$B$10118,2,FALSE))</f>
        <v>6.15</v>
      </c>
    </row>
    <row r="1600" spans="2:5">
      <c r="B1600" s="52">
        <v>36406</v>
      </c>
      <c r="C1600">
        <f>VLOOKUP($B1600,'Bloomberg Dow Jones Indices'!$G$6:$J$6000,2,FALSE)</f>
        <v>3.6726000000000001</v>
      </c>
      <c r="D1600">
        <f>VLOOKUP(B1600,'Bloomberg Dow Jones Indices'!$I$6:$J$6000,2,0)</f>
        <v>1.212</v>
      </c>
      <c r="E1600">
        <f>IF(VLOOKUP($B1600,'30 Year Treasuries Daily'!$A$7:$B$10118,2,FALSE)="ND",NA(),VLOOKUP($B1600,'30 Year Treasuries Daily'!$A$7:$B$10118,2,FALSE))</f>
        <v>6.03</v>
      </c>
    </row>
    <row r="1601" spans="2:5">
      <c r="B1601" s="52">
        <v>36410</v>
      </c>
      <c r="C1601">
        <f>VLOOKUP($B1601,'Bloomberg Dow Jones Indices'!$G$6:$J$6000,2,FALSE)</f>
        <v>3.7311000000000001</v>
      </c>
      <c r="D1601">
        <f>VLOOKUP(B1601,'Bloomberg Dow Jones Indices'!$I$6:$J$6000,2,0)</f>
        <v>1.2279</v>
      </c>
      <c r="E1601">
        <f>IF(VLOOKUP($B1601,'30 Year Treasuries Daily'!$A$7:$B$10118,2,FALSE)="ND",NA(),VLOOKUP($B1601,'30 Year Treasuries Daily'!$A$7:$B$10118,2,FALSE))</f>
        <v>6.07</v>
      </c>
    </row>
    <row r="1602" spans="2:5">
      <c r="B1602" s="52">
        <v>36411</v>
      </c>
      <c r="C1602">
        <f>VLOOKUP($B1602,'Bloomberg Dow Jones Indices'!$G$6:$J$6000,2,FALSE)</f>
        <v>3.7545000000000002</v>
      </c>
      <c r="D1602">
        <f>VLOOKUP(B1602,'Bloomberg Dow Jones Indices'!$I$6:$J$6000,2,0)</f>
        <v>1.2276</v>
      </c>
      <c r="E1602">
        <f>IF(VLOOKUP($B1602,'30 Year Treasuries Daily'!$A$7:$B$10118,2,FALSE)="ND",NA(),VLOOKUP($B1602,'30 Year Treasuries Daily'!$A$7:$B$10118,2,FALSE))</f>
        <v>6.07</v>
      </c>
    </row>
    <row r="1603" spans="2:5">
      <c r="B1603" s="52">
        <v>36412</v>
      </c>
      <c r="C1603">
        <f>VLOOKUP($B1603,'Bloomberg Dow Jones Indices'!$G$6:$J$6000,2,FALSE)</f>
        <v>3.7368000000000001</v>
      </c>
      <c r="D1603">
        <f>VLOOKUP(B1603,'Bloomberg Dow Jones Indices'!$I$6:$J$6000,2,0)</f>
        <v>1.2229000000000001</v>
      </c>
      <c r="E1603">
        <f>IF(VLOOKUP($B1603,'30 Year Treasuries Daily'!$A$7:$B$10118,2,FALSE)="ND",NA(),VLOOKUP($B1603,'30 Year Treasuries Daily'!$A$7:$B$10118,2,FALSE))</f>
        <v>6.1</v>
      </c>
    </row>
    <row r="1604" spans="2:5">
      <c r="B1604" s="52">
        <v>36413</v>
      </c>
      <c r="C1604">
        <f>VLOOKUP($B1604,'Bloomberg Dow Jones Indices'!$G$6:$J$6000,2,FALSE)</f>
        <v>3.7151000000000001</v>
      </c>
      <c r="D1604">
        <f>VLOOKUP(B1604,'Bloomberg Dow Jones Indices'!$I$6:$J$6000,2,0)</f>
        <v>1.2284999999999999</v>
      </c>
      <c r="E1604">
        <f>IF(VLOOKUP($B1604,'30 Year Treasuries Daily'!$A$7:$B$10118,2,FALSE)="ND",NA(),VLOOKUP($B1604,'30 Year Treasuries Daily'!$A$7:$B$10118,2,FALSE))</f>
        <v>6.03</v>
      </c>
    </row>
    <row r="1605" spans="2:5">
      <c r="B1605" s="52">
        <v>36416</v>
      </c>
      <c r="C1605">
        <f>VLOOKUP($B1605,'Bloomberg Dow Jones Indices'!$G$6:$J$6000,2,FALSE)</f>
        <v>3.7437</v>
      </c>
      <c r="D1605">
        <f>VLOOKUP(B1605,'Bloomberg Dow Jones Indices'!$I$6:$J$6000,2,0)</f>
        <v>1.2305999999999999</v>
      </c>
      <c r="E1605">
        <f>IF(VLOOKUP($B1605,'30 Year Treasuries Daily'!$A$7:$B$10118,2,FALSE)="ND",NA(),VLOOKUP($B1605,'30 Year Treasuries Daily'!$A$7:$B$10118,2,FALSE))</f>
        <v>6.06</v>
      </c>
    </row>
    <row r="1606" spans="2:5">
      <c r="B1606" s="52">
        <v>36417</v>
      </c>
      <c r="C1606">
        <f>VLOOKUP($B1606,'Bloomberg Dow Jones Indices'!$G$6:$J$6000,2,FALSE)</f>
        <v>3.7753999999999999</v>
      </c>
      <c r="D1606">
        <f>VLOOKUP(B1606,'Bloomberg Dow Jones Indices'!$I$6:$J$6000,2,0)</f>
        <v>1.2441</v>
      </c>
      <c r="E1606">
        <f>IF(VLOOKUP($B1606,'30 Year Treasuries Daily'!$A$7:$B$10118,2,FALSE)="ND",NA(),VLOOKUP($B1606,'30 Year Treasuries Daily'!$A$7:$B$10118,2,FALSE))</f>
        <v>6.11</v>
      </c>
    </row>
    <row r="1607" spans="2:5">
      <c r="B1607" s="52">
        <v>36418</v>
      </c>
      <c r="C1607">
        <f>VLOOKUP($B1607,'Bloomberg Dow Jones Indices'!$G$6:$J$6000,2,FALSE)</f>
        <v>3.7744999999999997</v>
      </c>
      <c r="D1607">
        <f>VLOOKUP(B1607,'Bloomberg Dow Jones Indices'!$I$6:$J$6000,2,0)</f>
        <v>1.2589000000000001</v>
      </c>
      <c r="E1607">
        <f>IF(VLOOKUP($B1607,'30 Year Treasuries Daily'!$A$7:$B$10118,2,FALSE)="ND",NA(),VLOOKUP($B1607,'30 Year Treasuries Daily'!$A$7:$B$10118,2,FALSE))</f>
        <v>6.11</v>
      </c>
    </row>
    <row r="1608" spans="2:5">
      <c r="B1608" s="52">
        <v>36419</v>
      </c>
      <c r="C1608">
        <f>VLOOKUP($B1608,'Bloomberg Dow Jones Indices'!$G$6:$J$6000,2,FALSE)</f>
        <v>3.7984999999999998</v>
      </c>
      <c r="D1608">
        <f>VLOOKUP(B1608,'Bloomberg Dow Jones Indices'!$I$6:$J$6000,2,0)</f>
        <v>1.3104</v>
      </c>
      <c r="E1608">
        <f>IF(VLOOKUP($B1608,'30 Year Treasuries Daily'!$A$7:$B$10118,2,FALSE)="ND",NA(),VLOOKUP($B1608,'30 Year Treasuries Daily'!$A$7:$B$10118,2,FALSE))</f>
        <v>6.08</v>
      </c>
    </row>
    <row r="1609" spans="2:5">
      <c r="B1609" s="52">
        <v>36420</v>
      </c>
      <c r="C1609">
        <f>VLOOKUP($B1609,'Bloomberg Dow Jones Indices'!$G$6:$J$6000,2,FALSE)</f>
        <v>3.7768999999999999</v>
      </c>
      <c r="D1609">
        <f>VLOOKUP(B1609,'Bloomberg Dow Jones Indices'!$I$6:$J$6000,2,0)</f>
        <v>1.2586999999999999</v>
      </c>
      <c r="E1609">
        <f>IF(VLOOKUP($B1609,'30 Year Treasuries Daily'!$A$7:$B$10118,2,FALSE)="ND",NA(),VLOOKUP($B1609,'30 Year Treasuries Daily'!$A$7:$B$10118,2,FALSE))</f>
        <v>6.05</v>
      </c>
    </row>
    <row r="1610" spans="2:5">
      <c r="B1610" s="52">
        <v>36423</v>
      </c>
      <c r="C1610">
        <f>VLOOKUP($B1610,'Bloomberg Dow Jones Indices'!$G$6:$J$6000,2,FALSE)</f>
        <v>3.8029000000000002</v>
      </c>
      <c r="D1610">
        <f>VLOOKUP(B1610,'Bloomberg Dow Jones Indices'!$I$6:$J$6000,2,0)</f>
        <v>1.26</v>
      </c>
      <c r="E1610">
        <f>IF(VLOOKUP($B1610,'30 Year Treasuries Daily'!$A$7:$B$10118,2,FALSE)="ND",NA(),VLOOKUP($B1610,'30 Year Treasuries Daily'!$A$7:$B$10118,2,FALSE))</f>
        <v>6.08</v>
      </c>
    </row>
    <row r="1611" spans="2:5">
      <c r="B1611" s="52">
        <v>36424</v>
      </c>
      <c r="C1611">
        <f>VLOOKUP($B1611,'Bloomberg Dow Jones Indices'!$G$6:$J$6000,2,FALSE)</f>
        <v>3.8837000000000002</v>
      </c>
      <c r="D1611">
        <f>VLOOKUP(B1611,'Bloomberg Dow Jones Indices'!$I$6:$J$6000,2,0)</f>
        <v>1.2831000000000001</v>
      </c>
      <c r="E1611">
        <f>IF(VLOOKUP($B1611,'30 Year Treasuries Daily'!$A$7:$B$10118,2,FALSE)="ND",NA(),VLOOKUP($B1611,'30 Year Treasuries Daily'!$A$7:$B$10118,2,FALSE))</f>
        <v>6.1</v>
      </c>
    </row>
    <row r="1612" spans="2:5">
      <c r="B1612" s="52">
        <v>36425</v>
      </c>
      <c r="C1612">
        <f>VLOOKUP($B1612,'Bloomberg Dow Jones Indices'!$G$6:$J$6000,2,FALSE)</f>
        <v>3.9064000000000001</v>
      </c>
      <c r="D1612">
        <f>VLOOKUP(B1612,'Bloomberg Dow Jones Indices'!$I$6:$J$6000,2,0)</f>
        <v>1.2922</v>
      </c>
      <c r="E1612">
        <f>IF(VLOOKUP($B1612,'30 Year Treasuries Daily'!$A$7:$B$10118,2,FALSE)="ND",NA(),VLOOKUP($B1612,'30 Year Treasuries Daily'!$A$7:$B$10118,2,FALSE))</f>
        <v>6.1</v>
      </c>
    </row>
    <row r="1613" spans="2:5">
      <c r="B1613" s="52">
        <v>36426</v>
      </c>
      <c r="C1613">
        <f>VLOOKUP($B1613,'Bloomberg Dow Jones Indices'!$G$6:$J$6000,2,FALSE)</f>
        <v>3.9809000000000001</v>
      </c>
      <c r="D1613">
        <f>VLOOKUP(B1613,'Bloomberg Dow Jones Indices'!$I$6:$J$6000,2,0)</f>
        <v>1.3179000000000001</v>
      </c>
      <c r="E1613">
        <f>IF(VLOOKUP($B1613,'30 Year Treasuries Daily'!$A$7:$B$10118,2,FALSE)="ND",NA(),VLOOKUP($B1613,'30 Year Treasuries Daily'!$A$7:$B$10118,2,FALSE))</f>
        <v>6.05</v>
      </c>
    </row>
    <row r="1614" spans="2:5">
      <c r="B1614" s="52">
        <v>36427</v>
      </c>
      <c r="C1614">
        <f>VLOOKUP($B1614,'Bloomberg Dow Jones Indices'!$G$6:$J$6000,2,FALSE)</f>
        <v>3.9826000000000001</v>
      </c>
      <c r="D1614">
        <f>VLOOKUP(B1614,'Bloomberg Dow Jones Indices'!$I$6:$J$6000,2,0)</f>
        <v>1.3229</v>
      </c>
      <c r="E1614">
        <f>IF(VLOOKUP($B1614,'30 Year Treasuries Daily'!$A$7:$B$10118,2,FALSE)="ND",NA(),VLOOKUP($B1614,'30 Year Treasuries Daily'!$A$7:$B$10118,2,FALSE))</f>
        <v>5.95</v>
      </c>
    </row>
    <row r="1615" spans="2:5">
      <c r="B1615" s="52">
        <v>36430</v>
      </c>
      <c r="C1615">
        <f>VLOOKUP($B1615,'Bloomberg Dow Jones Indices'!$G$6:$J$6000,2,FALSE)</f>
        <v>3.9962</v>
      </c>
      <c r="D1615">
        <f>VLOOKUP(B1615,'Bloomberg Dow Jones Indices'!$I$6:$J$6000,2,0)</f>
        <v>1.3197999999999999</v>
      </c>
      <c r="E1615">
        <f>IF(VLOOKUP($B1615,'30 Year Treasuries Daily'!$A$7:$B$10118,2,FALSE)="ND",NA(),VLOOKUP($B1615,'30 Year Treasuries Daily'!$A$7:$B$10118,2,FALSE))</f>
        <v>6.02</v>
      </c>
    </row>
    <row r="1616" spans="2:5">
      <c r="B1616" s="52">
        <v>36431</v>
      </c>
      <c r="C1616">
        <f>VLOOKUP($B1616,'Bloomberg Dow Jones Indices'!$G$6:$J$6000,2,FALSE)</f>
        <v>4.0229999999999997</v>
      </c>
      <c r="D1616">
        <f>VLOOKUP(B1616,'Bloomberg Dow Jones Indices'!$I$6:$J$6000,2,0)</f>
        <v>1.3242</v>
      </c>
      <c r="E1616">
        <f>IF(VLOOKUP($B1616,'30 Year Treasuries Daily'!$A$7:$B$10118,2,FALSE)="ND",NA(),VLOOKUP($B1616,'30 Year Treasuries Daily'!$A$7:$B$10118,2,FALSE))</f>
        <v>6.07</v>
      </c>
    </row>
    <row r="1617" spans="2:5">
      <c r="B1617" s="52">
        <v>36432</v>
      </c>
      <c r="C1617">
        <f>VLOOKUP($B1617,'Bloomberg Dow Jones Indices'!$G$6:$J$6000,2,FALSE)</f>
        <v>3.9826000000000001</v>
      </c>
      <c r="D1617">
        <f>VLOOKUP(B1617,'Bloomberg Dow Jones Indices'!$I$6:$J$6000,2,0)</f>
        <v>1.3323</v>
      </c>
      <c r="E1617">
        <f>IF(VLOOKUP($B1617,'30 Year Treasuries Daily'!$A$7:$B$10118,2,FALSE)="ND",NA(),VLOOKUP($B1617,'30 Year Treasuries Daily'!$A$7:$B$10118,2,FALSE))</f>
        <v>6.13</v>
      </c>
    </row>
    <row r="1618" spans="2:5">
      <c r="B1618" s="52">
        <v>36433</v>
      </c>
      <c r="C1618">
        <f>VLOOKUP($B1618,'Bloomberg Dow Jones Indices'!$G$6:$J$6000,2,FALSE)</f>
        <v>3.9355000000000002</v>
      </c>
      <c r="D1618">
        <f>VLOOKUP(B1618,'Bloomberg Dow Jones Indices'!$I$6:$J$6000,2,0)</f>
        <v>1.3164</v>
      </c>
      <c r="E1618">
        <f>IF(VLOOKUP($B1618,'30 Year Treasuries Daily'!$A$7:$B$10118,2,FALSE)="ND",NA(),VLOOKUP($B1618,'30 Year Treasuries Daily'!$A$7:$B$10118,2,FALSE))</f>
        <v>6.06</v>
      </c>
    </row>
    <row r="1619" spans="2:5">
      <c r="B1619" s="52">
        <v>36434</v>
      </c>
      <c r="C1619">
        <f>VLOOKUP($B1619,'Bloomberg Dow Jones Indices'!$G$6:$J$6000,2,FALSE)</f>
        <v>3.8946000000000001</v>
      </c>
      <c r="D1619">
        <f>VLOOKUP(B1619,'Bloomberg Dow Jones Indices'!$I$6:$J$6000,2,0)</f>
        <v>1.3246</v>
      </c>
      <c r="E1619">
        <f>IF(VLOOKUP($B1619,'30 Year Treasuries Daily'!$A$7:$B$10118,2,FALSE)="ND",NA(),VLOOKUP($B1619,'30 Year Treasuries Daily'!$A$7:$B$10118,2,FALSE))</f>
        <v>6.15</v>
      </c>
    </row>
    <row r="1620" spans="2:5">
      <c r="B1620" s="52">
        <v>36437</v>
      </c>
      <c r="C1620">
        <f>VLOOKUP($B1620,'Bloomberg Dow Jones Indices'!$G$6:$J$6000,2,FALSE)</f>
        <v>3.8395000000000001</v>
      </c>
      <c r="D1620">
        <f>VLOOKUP(B1620,'Bloomberg Dow Jones Indices'!$I$6:$J$6000,2,0)</f>
        <v>1.3082</v>
      </c>
      <c r="E1620">
        <f>IF(VLOOKUP($B1620,'30 Year Treasuries Daily'!$A$7:$B$10118,2,FALSE)="ND",NA(),VLOOKUP($B1620,'30 Year Treasuries Daily'!$A$7:$B$10118,2,FALSE))</f>
        <v>6.1</v>
      </c>
    </row>
    <row r="1621" spans="2:5">
      <c r="B1621" s="52">
        <v>36438</v>
      </c>
      <c r="C1621">
        <f>VLOOKUP($B1621,'Bloomberg Dow Jones Indices'!$G$6:$J$6000,2,FALSE)</f>
        <v>3.8707000000000003</v>
      </c>
      <c r="D1621">
        <f>VLOOKUP(B1621,'Bloomberg Dow Jones Indices'!$I$6:$J$6000,2,0)</f>
        <v>1.3083</v>
      </c>
      <c r="E1621">
        <f>IF(VLOOKUP($B1621,'30 Year Treasuries Daily'!$A$7:$B$10118,2,FALSE)="ND",NA(),VLOOKUP($B1621,'30 Year Treasuries Daily'!$A$7:$B$10118,2,FALSE))</f>
        <v>6.17</v>
      </c>
    </row>
    <row r="1622" spans="2:5">
      <c r="B1622" s="52">
        <v>36439</v>
      </c>
      <c r="C1622">
        <f>VLOOKUP($B1622,'Bloomberg Dow Jones Indices'!$G$6:$J$6000,2,FALSE)</f>
        <v>3.8702999999999999</v>
      </c>
      <c r="D1622">
        <f>VLOOKUP(B1622,'Bloomberg Dow Jones Indices'!$I$6:$J$6000,2,0)</f>
        <v>1.2886</v>
      </c>
      <c r="E1622">
        <f>IF(VLOOKUP($B1622,'30 Year Treasuries Daily'!$A$7:$B$10118,2,FALSE)="ND",NA(),VLOOKUP($B1622,'30 Year Treasuries Daily'!$A$7:$B$10118,2,FALSE))</f>
        <v>6.17</v>
      </c>
    </row>
    <row r="1623" spans="2:5">
      <c r="B1623" s="52">
        <v>36440</v>
      </c>
      <c r="C1623">
        <f>VLOOKUP($B1623,'Bloomberg Dow Jones Indices'!$G$6:$J$6000,2,FALSE)</f>
        <v>3.9361000000000002</v>
      </c>
      <c r="D1623">
        <f>VLOOKUP(B1623,'Bloomberg Dow Jones Indices'!$I$6:$J$6000,2,0)</f>
        <v>1.2803</v>
      </c>
      <c r="E1623">
        <f>IF(VLOOKUP($B1623,'30 Year Treasuries Daily'!$A$7:$B$10118,2,FALSE)="ND",NA(),VLOOKUP($B1623,'30 Year Treasuries Daily'!$A$7:$B$10118,2,FALSE))</f>
        <v>6.19</v>
      </c>
    </row>
    <row r="1624" spans="2:5">
      <c r="B1624" s="52">
        <v>36441</v>
      </c>
      <c r="C1624">
        <f>VLOOKUP($B1624,'Bloomberg Dow Jones Indices'!$G$6:$J$6000,2,FALSE)</f>
        <v>3.9188999999999998</v>
      </c>
      <c r="D1624">
        <f>VLOOKUP(B1624,'Bloomberg Dow Jones Indices'!$I$6:$J$6000,2,0)</f>
        <v>1.2667999999999999</v>
      </c>
      <c r="E1624">
        <f>IF(VLOOKUP($B1624,'30 Year Treasuries Daily'!$A$7:$B$10118,2,FALSE)="ND",NA(),VLOOKUP($B1624,'30 Year Treasuries Daily'!$A$7:$B$10118,2,FALSE))</f>
        <v>6.2</v>
      </c>
    </row>
    <row r="1625" spans="2:5">
      <c r="B1625" s="52">
        <v>36444</v>
      </c>
      <c r="C1625">
        <f>VLOOKUP($B1625,'Bloomberg Dow Jones Indices'!$G$6:$J$6000,2,FALSE)</f>
        <v>3.9713000000000003</v>
      </c>
      <c r="D1625">
        <f>VLOOKUP(B1625,'Bloomberg Dow Jones Indices'!$I$6:$J$6000,2,0)</f>
        <v>1.2669999999999999</v>
      </c>
      <c r="E1625" t="e">
        <f>IF(VLOOKUP($B1625,'30 Year Treasuries Daily'!$A$7:$B$10118,2,FALSE)="ND",NA(),VLOOKUP($B1625,'30 Year Treasuries Daily'!$A$7:$B$10118,2,FALSE))</f>
        <v>#N/A</v>
      </c>
    </row>
    <row r="1626" spans="2:5">
      <c r="B1626" s="52">
        <v>36445</v>
      </c>
      <c r="C1626">
        <f>VLOOKUP($B1626,'Bloomberg Dow Jones Indices'!$G$6:$J$6000,2,FALSE)</f>
        <v>3.9729999999999999</v>
      </c>
      <c r="D1626">
        <f>VLOOKUP(B1626,'Bloomberg Dow Jones Indices'!$I$6:$J$6000,2,0)</f>
        <v>1.2950999999999999</v>
      </c>
      <c r="E1626">
        <f>IF(VLOOKUP($B1626,'30 Year Treasuries Daily'!$A$7:$B$10118,2,FALSE)="ND",NA(),VLOOKUP($B1626,'30 Year Treasuries Daily'!$A$7:$B$10118,2,FALSE))</f>
        <v>6.23</v>
      </c>
    </row>
    <row r="1627" spans="2:5">
      <c r="B1627" s="52">
        <v>36446</v>
      </c>
      <c r="C1627">
        <f>VLOOKUP($B1627,'Bloomberg Dow Jones Indices'!$G$6:$J$6000,2,FALSE)</f>
        <v>3.9609000000000001</v>
      </c>
      <c r="D1627">
        <f>VLOOKUP(B1627,'Bloomberg Dow Jones Indices'!$I$6:$J$6000,2,0)</f>
        <v>1.3185</v>
      </c>
      <c r="E1627">
        <f>IF(VLOOKUP($B1627,'30 Year Treasuries Daily'!$A$7:$B$10118,2,FALSE)="ND",NA(),VLOOKUP($B1627,'30 Year Treasuries Daily'!$A$7:$B$10118,2,FALSE))</f>
        <v>6.29</v>
      </c>
    </row>
    <row r="1628" spans="2:5">
      <c r="B1628" s="52">
        <v>36447</v>
      </c>
      <c r="C1628">
        <f>VLOOKUP($B1628,'Bloomberg Dow Jones Indices'!$G$6:$J$6000,2,FALSE)</f>
        <v>3.9226999999999999</v>
      </c>
      <c r="D1628">
        <f>VLOOKUP(B1628,'Bloomberg Dow Jones Indices'!$I$6:$J$6000,2,0)</f>
        <v>1.3115000000000001</v>
      </c>
      <c r="E1628">
        <f>IF(VLOOKUP($B1628,'30 Year Treasuries Daily'!$A$7:$B$10118,2,FALSE)="ND",NA(),VLOOKUP($B1628,'30 Year Treasuries Daily'!$A$7:$B$10118,2,FALSE))</f>
        <v>6.32</v>
      </c>
    </row>
    <row r="1629" spans="2:5">
      <c r="B1629" s="52">
        <v>36448</v>
      </c>
      <c r="C1629">
        <f>VLOOKUP($B1629,'Bloomberg Dow Jones Indices'!$G$6:$J$6000,2,FALSE)</f>
        <v>3.9845999999999999</v>
      </c>
      <c r="D1629">
        <f>VLOOKUP(B1629,'Bloomberg Dow Jones Indices'!$I$6:$J$6000,2,0)</f>
        <v>1.3465</v>
      </c>
      <c r="E1629">
        <f>IF(VLOOKUP($B1629,'30 Year Treasuries Daily'!$A$7:$B$10118,2,FALSE)="ND",NA(),VLOOKUP($B1629,'30 Year Treasuries Daily'!$A$7:$B$10118,2,FALSE))</f>
        <v>6.26</v>
      </c>
    </row>
    <row r="1630" spans="2:5">
      <c r="B1630" s="52">
        <v>36451</v>
      </c>
      <c r="C1630">
        <f>VLOOKUP($B1630,'Bloomberg Dow Jones Indices'!$G$6:$J$6000,2,FALSE)</f>
        <v>3.9340000000000002</v>
      </c>
      <c r="D1630">
        <f>VLOOKUP(B1630,'Bloomberg Dow Jones Indices'!$I$6:$J$6000,2,0)</f>
        <v>1.3336000000000001</v>
      </c>
      <c r="E1630">
        <f>IF(VLOOKUP($B1630,'30 Year Treasuries Daily'!$A$7:$B$10118,2,FALSE)="ND",NA(),VLOOKUP($B1630,'30 Year Treasuries Daily'!$A$7:$B$10118,2,FALSE))</f>
        <v>6.3</v>
      </c>
    </row>
    <row r="1631" spans="2:5">
      <c r="B1631" s="52">
        <v>36452</v>
      </c>
      <c r="C1631">
        <f>VLOOKUP($B1631,'Bloomberg Dow Jones Indices'!$G$6:$J$6000,2,FALSE)</f>
        <v>3.9798999999999998</v>
      </c>
      <c r="D1631">
        <f>VLOOKUP(B1631,'Bloomberg Dow Jones Indices'!$I$6:$J$6000,2,0)</f>
        <v>1.3220000000000001</v>
      </c>
      <c r="E1631">
        <f>IF(VLOOKUP($B1631,'30 Year Treasuries Daily'!$A$7:$B$10118,2,FALSE)="ND",NA(),VLOOKUP($B1631,'30 Year Treasuries Daily'!$A$7:$B$10118,2,FALSE))</f>
        <v>6.35</v>
      </c>
    </row>
    <row r="1632" spans="2:5">
      <c r="B1632" s="52">
        <v>36453</v>
      </c>
      <c r="C1632">
        <f>VLOOKUP($B1632,'Bloomberg Dow Jones Indices'!$G$6:$J$6000,2,FALSE)</f>
        <v>3.9855</v>
      </c>
      <c r="D1632">
        <f>VLOOKUP(B1632,'Bloomberg Dow Jones Indices'!$I$6:$J$6000,2,0)</f>
        <v>1.3058000000000001</v>
      </c>
      <c r="E1632">
        <f>IF(VLOOKUP($B1632,'30 Year Treasuries Daily'!$A$7:$B$10118,2,FALSE)="ND",NA(),VLOOKUP($B1632,'30 Year Treasuries Daily'!$A$7:$B$10118,2,FALSE))</f>
        <v>6.34</v>
      </c>
    </row>
    <row r="1633" spans="2:5">
      <c r="B1633" s="52">
        <v>36454</v>
      </c>
      <c r="C1633">
        <f>VLOOKUP($B1633,'Bloomberg Dow Jones Indices'!$G$6:$J$6000,2,FALSE)</f>
        <v>4.0003000000000002</v>
      </c>
      <c r="D1633">
        <f>VLOOKUP(B1633,'Bloomberg Dow Jones Indices'!$I$6:$J$6000,2,0)</f>
        <v>1.3188</v>
      </c>
      <c r="E1633">
        <f>IF(VLOOKUP($B1633,'30 Year Treasuries Daily'!$A$7:$B$10118,2,FALSE)="ND",NA(),VLOOKUP($B1633,'30 Year Treasuries Daily'!$A$7:$B$10118,2,FALSE))</f>
        <v>6.36</v>
      </c>
    </row>
    <row r="1634" spans="2:5">
      <c r="B1634" s="52">
        <v>36455</v>
      </c>
      <c r="C1634">
        <f>VLOOKUP($B1634,'Bloomberg Dow Jones Indices'!$G$6:$J$6000,2,FALSE)</f>
        <v>3.9845999999999999</v>
      </c>
      <c r="D1634">
        <f>VLOOKUP(B1634,'Bloomberg Dow Jones Indices'!$I$6:$J$6000,2,0)</f>
        <v>1.2899</v>
      </c>
      <c r="E1634">
        <f>IF(VLOOKUP($B1634,'30 Year Treasuries Daily'!$A$7:$B$10118,2,FALSE)="ND",NA(),VLOOKUP($B1634,'30 Year Treasuries Daily'!$A$7:$B$10118,2,FALSE))</f>
        <v>6.36</v>
      </c>
    </row>
    <row r="1635" spans="2:5">
      <c r="B1635" s="52">
        <v>36458</v>
      </c>
      <c r="C1635">
        <f>VLOOKUP($B1635,'Bloomberg Dow Jones Indices'!$G$6:$J$6000,2,FALSE)</f>
        <v>3.9881000000000002</v>
      </c>
      <c r="D1635">
        <f>VLOOKUP(B1635,'Bloomberg Dow Jones Indices'!$I$6:$J$6000,2,0)</f>
        <v>1.3048999999999999</v>
      </c>
      <c r="E1635">
        <f>IF(VLOOKUP($B1635,'30 Year Treasuries Daily'!$A$7:$B$10118,2,FALSE)="ND",NA(),VLOOKUP($B1635,'30 Year Treasuries Daily'!$A$7:$B$10118,2,FALSE))</f>
        <v>6.36</v>
      </c>
    </row>
    <row r="1636" spans="2:5">
      <c r="B1636" s="52">
        <v>36459</v>
      </c>
      <c r="C1636">
        <f>VLOOKUP($B1636,'Bloomberg Dow Jones Indices'!$G$6:$J$6000,2,FALSE)</f>
        <v>3.9777</v>
      </c>
      <c r="D1636">
        <f>VLOOKUP(B1636,'Bloomberg Dow Jones Indices'!$I$6:$J$6000,2,0)</f>
        <v>1.3109999999999999</v>
      </c>
      <c r="E1636">
        <f>IF(VLOOKUP($B1636,'30 Year Treasuries Daily'!$A$7:$B$10118,2,FALSE)="ND",NA(),VLOOKUP($B1636,'30 Year Treasuries Daily'!$A$7:$B$10118,2,FALSE))</f>
        <v>6.38</v>
      </c>
    </row>
    <row r="1637" spans="2:5">
      <c r="B1637" s="52">
        <v>36460</v>
      </c>
      <c r="C1637">
        <f>VLOOKUP($B1637,'Bloomberg Dow Jones Indices'!$G$6:$J$6000,2,FALSE)</f>
        <v>3.9329000000000001</v>
      </c>
      <c r="D1637">
        <f>VLOOKUP(B1637,'Bloomberg Dow Jones Indices'!$I$6:$J$6000,2,0)</f>
        <v>1.2993000000000001</v>
      </c>
      <c r="E1637">
        <f>IF(VLOOKUP($B1637,'30 Year Treasuries Daily'!$A$7:$B$10118,2,FALSE)="ND",NA(),VLOOKUP($B1637,'30 Year Treasuries Daily'!$A$7:$B$10118,2,FALSE))</f>
        <v>6.33</v>
      </c>
    </row>
    <row r="1638" spans="2:5">
      <c r="B1638" s="52">
        <v>36461</v>
      </c>
      <c r="C1638">
        <f>VLOOKUP($B1638,'Bloomberg Dow Jones Indices'!$G$6:$J$6000,2,FALSE)</f>
        <v>3.9009</v>
      </c>
      <c r="D1638">
        <f>VLOOKUP(B1638,'Bloomberg Dow Jones Indices'!$I$6:$J$6000,2,0)</f>
        <v>1.2764</v>
      </c>
      <c r="E1638">
        <f>IF(VLOOKUP($B1638,'30 Year Treasuries Daily'!$A$7:$B$10118,2,FALSE)="ND",NA(),VLOOKUP($B1638,'30 Year Treasuries Daily'!$A$7:$B$10118,2,FALSE))</f>
        <v>6.25</v>
      </c>
    </row>
    <row r="1639" spans="2:5">
      <c r="B1639" s="52">
        <v>36462</v>
      </c>
      <c r="C1639">
        <f>VLOOKUP($B1639,'Bloomberg Dow Jones Indices'!$G$6:$J$6000,2,FALSE)</f>
        <v>3.8330000000000002</v>
      </c>
      <c r="D1639">
        <f>VLOOKUP(B1639,'Bloomberg Dow Jones Indices'!$I$6:$J$6000,2,0)</f>
        <v>1.2594000000000001</v>
      </c>
      <c r="E1639">
        <f>IF(VLOOKUP($B1639,'30 Year Treasuries Daily'!$A$7:$B$10118,2,FALSE)="ND",NA(),VLOOKUP($B1639,'30 Year Treasuries Daily'!$A$7:$B$10118,2,FALSE))</f>
        <v>6.16</v>
      </c>
    </row>
    <row r="1640" spans="2:5">
      <c r="B1640" s="52">
        <v>36465</v>
      </c>
      <c r="C1640">
        <f>VLOOKUP($B1640,'Bloomberg Dow Jones Indices'!$G$6:$J$6000,2,FALSE)</f>
        <v>3.8508</v>
      </c>
      <c r="D1640">
        <f>VLOOKUP(B1640,'Bloomberg Dow Jones Indices'!$I$6:$J$6000,2,0)</f>
        <v>1.2690000000000001</v>
      </c>
      <c r="E1640">
        <f>IF(VLOOKUP($B1640,'30 Year Treasuries Daily'!$A$7:$B$10118,2,FALSE)="ND",NA(),VLOOKUP($B1640,'30 Year Treasuries Daily'!$A$7:$B$10118,2,FALSE))</f>
        <v>6.19</v>
      </c>
    </row>
    <row r="1641" spans="2:5">
      <c r="B1641" s="52">
        <v>36466</v>
      </c>
      <c r="C1641">
        <f>VLOOKUP($B1641,'Bloomberg Dow Jones Indices'!$G$6:$J$6000,2,FALSE)</f>
        <v>3.8323</v>
      </c>
      <c r="D1641">
        <f>VLOOKUP(B1641,'Bloomberg Dow Jones Indices'!$I$6:$J$6000,2,0)</f>
        <v>1.2770000000000001</v>
      </c>
      <c r="E1641">
        <f>IF(VLOOKUP($B1641,'30 Year Treasuries Daily'!$A$7:$B$10118,2,FALSE)="ND",NA(),VLOOKUP($B1641,'30 Year Treasuries Daily'!$A$7:$B$10118,2,FALSE))</f>
        <v>6.15</v>
      </c>
    </row>
    <row r="1642" spans="2:5">
      <c r="B1642" s="52">
        <v>36467</v>
      </c>
      <c r="C1642">
        <f>VLOOKUP($B1642,'Bloomberg Dow Jones Indices'!$G$6:$J$6000,2,FALSE)</f>
        <v>3.9036</v>
      </c>
      <c r="D1642">
        <f>VLOOKUP(B1642,'Bloomberg Dow Jones Indices'!$I$6:$J$6000,2,0)</f>
        <v>1.2791999999999999</v>
      </c>
      <c r="E1642">
        <f>IF(VLOOKUP($B1642,'30 Year Treasuries Daily'!$A$7:$B$10118,2,FALSE)="ND",NA(),VLOOKUP($B1642,'30 Year Treasuries Daily'!$A$7:$B$10118,2,FALSE))</f>
        <v>6.14</v>
      </c>
    </row>
    <row r="1643" spans="2:5">
      <c r="B1643" s="52">
        <v>36468</v>
      </c>
      <c r="C1643">
        <f>VLOOKUP($B1643,'Bloomberg Dow Jones Indices'!$G$6:$J$6000,2,FALSE)</f>
        <v>3.8658000000000001</v>
      </c>
      <c r="D1643">
        <f>VLOOKUP(B1643,'Bloomberg Dow Jones Indices'!$I$6:$J$6000,2,0)</f>
        <v>1.2706999999999999</v>
      </c>
      <c r="E1643">
        <f>IF(VLOOKUP($B1643,'30 Year Treasuries Daily'!$A$7:$B$10118,2,FALSE)="ND",NA(),VLOOKUP($B1643,'30 Year Treasuries Daily'!$A$7:$B$10118,2,FALSE))</f>
        <v>6.09</v>
      </c>
    </row>
    <row r="1644" spans="2:5">
      <c r="B1644" s="52">
        <v>36469</v>
      </c>
      <c r="C1644">
        <f>VLOOKUP($B1644,'Bloomberg Dow Jones Indices'!$G$6:$J$6000,2,FALSE)</f>
        <v>3.8753000000000002</v>
      </c>
      <c r="D1644">
        <f>VLOOKUP(B1644,'Bloomberg Dow Jones Indices'!$I$6:$J$6000,2,0)</f>
        <v>1.2629999999999999</v>
      </c>
      <c r="E1644">
        <f>IF(VLOOKUP($B1644,'30 Year Treasuries Daily'!$A$7:$B$10118,2,FALSE)="ND",NA(),VLOOKUP($B1644,'30 Year Treasuries Daily'!$A$7:$B$10118,2,FALSE))</f>
        <v>6.05</v>
      </c>
    </row>
    <row r="1645" spans="2:5">
      <c r="B1645" s="52">
        <v>36472</v>
      </c>
      <c r="C1645">
        <f>VLOOKUP($B1645,'Bloomberg Dow Jones Indices'!$G$6:$J$6000,2,FALSE)</f>
        <v>3.8891999999999998</v>
      </c>
      <c r="D1645">
        <f>VLOOKUP(B1645,'Bloomberg Dow Jones Indices'!$I$6:$J$6000,2,0)</f>
        <v>1.2848999999999999</v>
      </c>
      <c r="E1645">
        <f>IF(VLOOKUP($B1645,'30 Year Treasuries Daily'!$A$7:$B$10118,2,FALSE)="ND",NA(),VLOOKUP($B1645,'30 Year Treasuries Daily'!$A$7:$B$10118,2,FALSE))</f>
        <v>6.06</v>
      </c>
    </row>
    <row r="1646" spans="2:5">
      <c r="B1646" s="52">
        <v>36473</v>
      </c>
      <c r="C1646">
        <f>VLOOKUP($B1646,'Bloomberg Dow Jones Indices'!$G$6:$J$6000,2,FALSE)</f>
        <v>3.9775999999999998</v>
      </c>
      <c r="D1646">
        <f>VLOOKUP(B1646,'Bloomberg Dow Jones Indices'!$I$6:$J$6000,2,0)</f>
        <v>1.2810000000000001</v>
      </c>
      <c r="E1646">
        <f>IF(VLOOKUP($B1646,'30 Year Treasuries Daily'!$A$7:$B$10118,2,FALSE)="ND",NA(),VLOOKUP($B1646,'30 Year Treasuries Daily'!$A$7:$B$10118,2,FALSE))</f>
        <v>6.07</v>
      </c>
    </row>
    <row r="1647" spans="2:5">
      <c r="B1647" s="52">
        <v>36474</v>
      </c>
      <c r="C1647">
        <f>VLOOKUP($B1647,'Bloomberg Dow Jones Indices'!$G$6:$J$6000,2,FALSE)</f>
        <v>3.9527000000000001</v>
      </c>
      <c r="D1647">
        <f>VLOOKUP(B1647,'Bloomberg Dow Jones Indices'!$I$6:$J$6000,2,0)</f>
        <v>1.2767999999999999</v>
      </c>
      <c r="E1647">
        <f>IF(VLOOKUP($B1647,'30 Year Treasuries Daily'!$A$7:$B$10118,2,FALSE)="ND",NA(),VLOOKUP($B1647,'30 Year Treasuries Daily'!$A$7:$B$10118,2,FALSE))</f>
        <v>6.09</v>
      </c>
    </row>
    <row r="1648" spans="2:5">
      <c r="B1648" s="52">
        <v>36475</v>
      </c>
      <c r="C1648">
        <f>VLOOKUP($B1648,'Bloomberg Dow Jones Indices'!$G$6:$J$6000,2,FALSE)</f>
        <v>3.9260000000000002</v>
      </c>
      <c r="D1648">
        <f>VLOOKUP(B1648,'Bloomberg Dow Jones Indices'!$I$6:$J$6000,2,0)</f>
        <v>1.2770999999999999</v>
      </c>
      <c r="E1648" t="e">
        <f>IF(VLOOKUP($B1648,'30 Year Treasuries Daily'!$A$7:$B$10118,2,FALSE)="ND",NA(),VLOOKUP($B1648,'30 Year Treasuries Daily'!$A$7:$B$10118,2,FALSE))</f>
        <v>#N/A</v>
      </c>
    </row>
    <row r="1649" spans="2:5">
      <c r="B1649" s="52">
        <v>36476</v>
      </c>
      <c r="C1649">
        <f>VLOOKUP($B1649,'Bloomberg Dow Jones Indices'!$G$6:$J$6000,2,FALSE)</f>
        <v>3.9135</v>
      </c>
      <c r="D1649">
        <f>VLOOKUP(B1649,'Bloomberg Dow Jones Indices'!$I$6:$J$6000,2,0)</f>
        <v>1.2702</v>
      </c>
      <c r="E1649">
        <f>IF(VLOOKUP($B1649,'30 Year Treasuries Daily'!$A$7:$B$10118,2,FALSE)="ND",NA(),VLOOKUP($B1649,'30 Year Treasuries Daily'!$A$7:$B$10118,2,FALSE))</f>
        <v>6.03</v>
      </c>
    </row>
    <row r="1650" spans="2:5">
      <c r="B1650" s="52">
        <v>36479</v>
      </c>
      <c r="C1650">
        <f>VLOOKUP($B1650,'Bloomberg Dow Jones Indices'!$G$6:$J$6000,2,FALSE)</f>
        <v>4.0461999999999998</v>
      </c>
      <c r="D1650">
        <f>VLOOKUP(B1650,'Bloomberg Dow Jones Indices'!$I$6:$J$6000,2,0)</f>
        <v>1.2655000000000001</v>
      </c>
      <c r="E1650">
        <f>IF(VLOOKUP($B1650,'30 Year Treasuries Daily'!$A$7:$B$10118,2,FALSE)="ND",NA(),VLOOKUP($B1650,'30 Year Treasuries Daily'!$A$7:$B$10118,2,FALSE))</f>
        <v>6.04</v>
      </c>
    </row>
    <row r="1651" spans="2:5">
      <c r="B1651" s="52">
        <v>36480</v>
      </c>
      <c r="C1651">
        <f>VLOOKUP($B1651,'Bloomberg Dow Jones Indices'!$G$6:$J$6000,2,FALSE)</f>
        <v>3.9451999999999998</v>
      </c>
      <c r="D1651">
        <f>VLOOKUP(B1651,'Bloomberg Dow Jones Indices'!$I$6:$J$6000,2,0)</f>
        <v>1.2456</v>
      </c>
      <c r="E1651">
        <f>IF(VLOOKUP($B1651,'30 Year Treasuries Daily'!$A$7:$B$10118,2,FALSE)="ND",NA(),VLOOKUP($B1651,'30 Year Treasuries Daily'!$A$7:$B$10118,2,FALSE))</f>
        <v>6.06</v>
      </c>
    </row>
    <row r="1652" spans="2:5">
      <c r="B1652" s="52">
        <v>36481</v>
      </c>
      <c r="C1652">
        <f>VLOOKUP($B1652,'Bloomberg Dow Jones Indices'!$G$6:$J$6000,2,FALSE)</f>
        <v>3.9681999999999999</v>
      </c>
      <c r="D1652">
        <f>VLOOKUP(B1652,'Bloomberg Dow Jones Indices'!$I$6:$J$6000,2,0)</f>
        <v>1.2763</v>
      </c>
      <c r="E1652">
        <f>IF(VLOOKUP($B1652,'30 Year Treasuries Daily'!$A$7:$B$10118,2,FALSE)="ND",NA(),VLOOKUP($B1652,'30 Year Treasuries Daily'!$A$7:$B$10118,2,FALSE))</f>
        <v>6.13</v>
      </c>
    </row>
    <row r="1653" spans="2:5">
      <c r="B1653" s="52">
        <v>36482</v>
      </c>
      <c r="C1653">
        <f>VLOOKUP($B1653,'Bloomberg Dow Jones Indices'!$G$6:$J$6000,2,FALSE)</f>
        <v>3.9977999999999998</v>
      </c>
      <c r="D1653">
        <f>VLOOKUP(B1653,'Bloomberg Dow Jones Indices'!$I$6:$J$6000,2,0)</f>
        <v>1.2355</v>
      </c>
      <c r="E1653">
        <f>IF(VLOOKUP($B1653,'30 Year Treasuries Daily'!$A$7:$B$10118,2,FALSE)="ND",NA(),VLOOKUP($B1653,'30 Year Treasuries Daily'!$A$7:$B$10118,2,FALSE))</f>
        <v>6.17</v>
      </c>
    </row>
    <row r="1654" spans="2:5">
      <c r="B1654" s="52">
        <v>36483</v>
      </c>
      <c r="C1654">
        <f>VLOOKUP($B1654,'Bloomberg Dow Jones Indices'!$G$6:$J$6000,2,FALSE)</f>
        <v>4.0297999999999998</v>
      </c>
      <c r="D1654">
        <f>VLOOKUP(B1654,'Bloomberg Dow Jones Indices'!$I$6:$J$6000,2,0)</f>
        <v>1.2391000000000001</v>
      </c>
      <c r="E1654">
        <f>IF(VLOOKUP($B1654,'30 Year Treasuries Daily'!$A$7:$B$10118,2,FALSE)="ND",NA(),VLOOKUP($B1654,'30 Year Treasuries Daily'!$A$7:$B$10118,2,FALSE))</f>
        <v>6.17</v>
      </c>
    </row>
    <row r="1655" spans="2:5">
      <c r="B1655" s="52">
        <v>36486</v>
      </c>
      <c r="C1655">
        <f>VLOOKUP($B1655,'Bloomberg Dow Jones Indices'!$G$6:$J$6000,2,FALSE)</f>
        <v>4.109</v>
      </c>
      <c r="D1655">
        <f>VLOOKUP(B1655,'Bloomberg Dow Jones Indices'!$I$6:$J$6000,2,0)</f>
        <v>1.2295</v>
      </c>
      <c r="E1655">
        <f>IF(VLOOKUP($B1655,'30 Year Treasuries Daily'!$A$7:$B$10118,2,FALSE)="ND",NA(),VLOOKUP($B1655,'30 Year Treasuries Daily'!$A$7:$B$10118,2,FALSE))</f>
        <v>6.2</v>
      </c>
    </row>
    <row r="1656" spans="2:5">
      <c r="B1656" s="52">
        <v>36487</v>
      </c>
      <c r="C1656">
        <f>VLOOKUP($B1656,'Bloomberg Dow Jones Indices'!$G$6:$J$6000,2,FALSE)</f>
        <v>4.3079999999999998</v>
      </c>
      <c r="D1656">
        <f>VLOOKUP(B1656,'Bloomberg Dow Jones Indices'!$I$6:$J$6000,2,0)</f>
        <v>1.24</v>
      </c>
      <c r="E1656">
        <f>IF(VLOOKUP($B1656,'30 Year Treasuries Daily'!$A$7:$B$10118,2,FALSE)="ND",NA(),VLOOKUP($B1656,'30 Year Treasuries Daily'!$A$7:$B$10118,2,FALSE))</f>
        <v>6.2</v>
      </c>
    </row>
    <row r="1657" spans="2:5">
      <c r="B1657" s="52">
        <v>36488</v>
      </c>
      <c r="C1657">
        <f>VLOOKUP($B1657,'Bloomberg Dow Jones Indices'!$G$6:$J$6000,2,FALSE)</f>
        <v>4.1509</v>
      </c>
      <c r="D1657">
        <f>VLOOKUP(B1657,'Bloomberg Dow Jones Indices'!$I$6:$J$6000,2,0)</f>
        <v>1.2385999999999999</v>
      </c>
      <c r="E1657">
        <f>IF(VLOOKUP($B1657,'30 Year Treasuries Daily'!$A$7:$B$10118,2,FALSE)="ND",NA(),VLOOKUP($B1657,'30 Year Treasuries Daily'!$A$7:$B$10118,2,FALSE))</f>
        <v>6.22</v>
      </c>
    </row>
    <row r="1658" spans="2:5">
      <c r="B1658" s="52">
        <v>36490</v>
      </c>
      <c r="C1658">
        <f>VLOOKUP($B1658,'Bloomberg Dow Jones Indices'!$G$6:$J$6000,2,FALSE)</f>
        <v>4.1779000000000002</v>
      </c>
      <c r="D1658">
        <f>VLOOKUP(B1658,'Bloomberg Dow Jones Indices'!$I$6:$J$6000,2,0)</f>
        <v>1.2386999999999999</v>
      </c>
      <c r="E1658">
        <f>IF(VLOOKUP($B1658,'30 Year Treasuries Daily'!$A$7:$B$10118,2,FALSE)="ND",NA(),VLOOKUP($B1658,'30 Year Treasuries Daily'!$A$7:$B$10118,2,FALSE))</f>
        <v>6.24</v>
      </c>
    </row>
    <row r="1659" spans="2:5">
      <c r="B1659" s="52">
        <v>36493</v>
      </c>
      <c r="C1659">
        <f>VLOOKUP($B1659,'Bloomberg Dow Jones Indices'!$G$6:$J$6000,2,FALSE)</f>
        <v>4.2446999999999999</v>
      </c>
      <c r="D1659">
        <f>VLOOKUP(B1659,'Bloomberg Dow Jones Indices'!$I$6:$J$6000,2,0)</f>
        <v>1.246</v>
      </c>
      <c r="E1659">
        <f>IF(VLOOKUP($B1659,'30 Year Treasuries Daily'!$A$7:$B$10118,2,FALSE)="ND",NA(),VLOOKUP($B1659,'30 Year Treasuries Daily'!$A$7:$B$10118,2,FALSE))</f>
        <v>6.31</v>
      </c>
    </row>
    <row r="1660" spans="2:5">
      <c r="B1660" s="52">
        <v>36494</v>
      </c>
      <c r="C1660">
        <f>VLOOKUP($B1660,'Bloomberg Dow Jones Indices'!$G$6:$J$6000,2,FALSE)</f>
        <v>4.1754999999999995</v>
      </c>
      <c r="D1660">
        <f>VLOOKUP(B1660,'Bloomberg Dow Jones Indices'!$I$6:$J$6000,2,0)</f>
        <v>1.2559</v>
      </c>
      <c r="E1660">
        <f>IF(VLOOKUP($B1660,'30 Year Treasuries Daily'!$A$7:$B$10118,2,FALSE)="ND",NA(),VLOOKUP($B1660,'30 Year Treasuries Daily'!$A$7:$B$10118,2,FALSE))</f>
        <v>6.29</v>
      </c>
    </row>
    <row r="1661" spans="2:5">
      <c r="B1661" s="52">
        <v>36495</v>
      </c>
      <c r="C1661">
        <f>VLOOKUP($B1661,'Bloomberg Dow Jones Indices'!$G$6:$J$6000,2,FALSE)</f>
        <v>4.1989999999999998</v>
      </c>
      <c r="D1661">
        <f>VLOOKUP(B1661,'Bloomberg Dow Jones Indices'!$I$6:$J$6000,2,0)</f>
        <v>1.2543</v>
      </c>
      <c r="E1661">
        <f>IF(VLOOKUP($B1661,'30 Year Treasuries Daily'!$A$7:$B$10118,2,FALSE)="ND",NA(),VLOOKUP($B1661,'30 Year Treasuries Daily'!$A$7:$B$10118,2,FALSE))</f>
        <v>6.3</v>
      </c>
    </row>
    <row r="1662" spans="2:5">
      <c r="B1662" s="52">
        <v>36496</v>
      </c>
      <c r="C1662">
        <f>VLOOKUP($B1662,'Bloomberg Dow Jones Indices'!$G$6:$J$6000,2,FALSE)</f>
        <v>4.1769999999999996</v>
      </c>
      <c r="D1662">
        <f>VLOOKUP(B1662,'Bloomberg Dow Jones Indices'!$I$6:$J$6000,2,0)</f>
        <v>1.2375</v>
      </c>
      <c r="E1662">
        <f>IF(VLOOKUP($B1662,'30 Year Treasuries Daily'!$A$7:$B$10118,2,FALSE)="ND",NA(),VLOOKUP($B1662,'30 Year Treasuries Daily'!$A$7:$B$10118,2,FALSE))</f>
        <v>6.31</v>
      </c>
    </row>
    <row r="1663" spans="2:5">
      <c r="B1663" s="52">
        <v>36497</v>
      </c>
      <c r="C1663">
        <f>VLOOKUP($B1663,'Bloomberg Dow Jones Indices'!$G$6:$J$6000,2,FALSE)</f>
        <v>4.1513999999999998</v>
      </c>
      <c r="D1663">
        <f>VLOOKUP(B1663,'Bloomberg Dow Jones Indices'!$I$6:$J$6000,2,0)</f>
        <v>1.2104999999999999</v>
      </c>
      <c r="E1663">
        <f>IF(VLOOKUP($B1663,'30 Year Treasuries Daily'!$A$7:$B$10118,2,FALSE)="ND",NA(),VLOOKUP($B1663,'30 Year Treasuries Daily'!$A$7:$B$10118,2,FALSE))</f>
        <v>6.27</v>
      </c>
    </row>
    <row r="1664" spans="2:5">
      <c r="B1664" s="52">
        <v>36500</v>
      </c>
      <c r="C1664">
        <f>VLOOKUP($B1664,'Bloomberg Dow Jones Indices'!$G$6:$J$6000,2,FALSE)</f>
        <v>4.1787999999999998</v>
      </c>
      <c r="D1664">
        <f>VLOOKUP(B1664,'Bloomberg Dow Jones Indices'!$I$6:$J$6000,2,0)</f>
        <v>1.2170000000000001</v>
      </c>
      <c r="E1664">
        <f>IF(VLOOKUP($B1664,'30 Year Treasuries Daily'!$A$7:$B$10118,2,FALSE)="ND",NA(),VLOOKUP($B1664,'30 Year Treasuries Daily'!$A$7:$B$10118,2,FALSE))</f>
        <v>6.25</v>
      </c>
    </row>
    <row r="1665" spans="2:5">
      <c r="B1665" s="52">
        <v>36501</v>
      </c>
      <c r="C1665">
        <f>VLOOKUP($B1665,'Bloomberg Dow Jones Indices'!$G$6:$J$6000,2,FALSE)</f>
        <v>4.3236999999999997</v>
      </c>
      <c r="D1665">
        <f>VLOOKUP(B1665,'Bloomberg Dow Jones Indices'!$I$6:$J$6000,2,0)</f>
        <v>1.23</v>
      </c>
      <c r="E1665">
        <f>IF(VLOOKUP($B1665,'30 Year Treasuries Daily'!$A$7:$B$10118,2,FALSE)="ND",NA(),VLOOKUP($B1665,'30 Year Treasuries Daily'!$A$7:$B$10118,2,FALSE))</f>
        <v>6.21</v>
      </c>
    </row>
    <row r="1666" spans="2:5">
      <c r="B1666" s="52">
        <v>36502</v>
      </c>
      <c r="C1666">
        <f>VLOOKUP($B1666,'Bloomberg Dow Jones Indices'!$G$6:$J$6000,2,FALSE)</f>
        <v>4.3293999999999997</v>
      </c>
      <c r="D1666">
        <f>VLOOKUP(B1666,'Bloomberg Dow Jones Indices'!$I$6:$J$6000,2,0)</f>
        <v>1.2343</v>
      </c>
      <c r="E1666">
        <f>IF(VLOOKUP($B1666,'30 Year Treasuries Daily'!$A$7:$B$10118,2,FALSE)="ND",NA(),VLOOKUP($B1666,'30 Year Treasuries Daily'!$A$7:$B$10118,2,FALSE))</f>
        <v>6.23</v>
      </c>
    </row>
    <row r="1667" spans="2:5">
      <c r="B1667" s="52">
        <v>36503</v>
      </c>
      <c r="C1667">
        <f>VLOOKUP($B1667,'Bloomberg Dow Jones Indices'!$G$6:$J$6000,2,FALSE)</f>
        <v>4.2861000000000002</v>
      </c>
      <c r="D1667">
        <f>VLOOKUP(B1667,'Bloomberg Dow Jones Indices'!$I$6:$J$6000,2,0)</f>
        <v>1.2252000000000001</v>
      </c>
      <c r="E1667">
        <f>IF(VLOOKUP($B1667,'30 Year Treasuries Daily'!$A$7:$B$10118,2,FALSE)="ND",NA(),VLOOKUP($B1667,'30 Year Treasuries Daily'!$A$7:$B$10118,2,FALSE))</f>
        <v>6.22</v>
      </c>
    </row>
    <row r="1668" spans="2:5">
      <c r="B1668" s="52">
        <v>36504</v>
      </c>
      <c r="C1668">
        <f>VLOOKUP($B1668,'Bloomberg Dow Jones Indices'!$G$6:$J$6000,2,FALSE)</f>
        <v>4.3057999999999996</v>
      </c>
      <c r="D1668">
        <f>VLOOKUP(B1668,'Bloomberg Dow Jones Indices'!$I$6:$J$6000,2,0)</f>
        <v>1.2154</v>
      </c>
      <c r="E1668">
        <f>IF(VLOOKUP($B1668,'30 Year Treasuries Daily'!$A$7:$B$10118,2,FALSE)="ND",NA(),VLOOKUP($B1668,'30 Year Treasuries Daily'!$A$7:$B$10118,2,FALSE))</f>
        <v>6.17</v>
      </c>
    </row>
    <row r="1669" spans="2:5">
      <c r="B1669" s="52">
        <v>36507</v>
      </c>
      <c r="C1669">
        <f>VLOOKUP($B1669,'Bloomberg Dow Jones Indices'!$G$6:$J$6000,2,FALSE)</f>
        <v>4.3632</v>
      </c>
      <c r="D1669">
        <f>VLOOKUP(B1669,'Bloomberg Dow Jones Indices'!$I$6:$J$6000,2,0)</f>
        <v>1.2205999999999999</v>
      </c>
      <c r="E1669">
        <f>IF(VLOOKUP($B1669,'30 Year Treasuries Daily'!$A$7:$B$10118,2,FALSE)="ND",NA(),VLOOKUP($B1669,'30 Year Treasuries Daily'!$A$7:$B$10118,2,FALSE))</f>
        <v>6.2</v>
      </c>
    </row>
    <row r="1670" spans="2:5">
      <c r="B1670" s="52">
        <v>36508</v>
      </c>
      <c r="C1670">
        <f>VLOOKUP($B1670,'Bloomberg Dow Jones Indices'!$G$6:$J$6000,2,FALSE)</f>
        <v>4.3695000000000004</v>
      </c>
      <c r="D1670">
        <f>VLOOKUP(B1670,'Bloomberg Dow Jones Indices'!$I$6:$J$6000,2,0)</f>
        <v>1.2242</v>
      </c>
      <c r="E1670">
        <f>IF(VLOOKUP($B1670,'30 Year Treasuries Daily'!$A$7:$B$10118,2,FALSE)="ND",NA(),VLOOKUP($B1670,'30 Year Treasuries Daily'!$A$7:$B$10118,2,FALSE))</f>
        <v>6.31</v>
      </c>
    </row>
    <row r="1671" spans="2:5">
      <c r="B1671" s="52">
        <v>36509</v>
      </c>
      <c r="C1671">
        <f>VLOOKUP($B1671,'Bloomberg Dow Jones Indices'!$G$6:$J$6000,2,FALSE)</f>
        <v>4.3215000000000003</v>
      </c>
      <c r="D1671">
        <f>VLOOKUP(B1671,'Bloomberg Dow Jones Indices'!$I$6:$J$6000,2,0)</f>
        <v>1.2193000000000001</v>
      </c>
      <c r="E1671">
        <f>IF(VLOOKUP($B1671,'30 Year Treasuries Daily'!$A$7:$B$10118,2,FALSE)="ND",NA(),VLOOKUP($B1671,'30 Year Treasuries Daily'!$A$7:$B$10118,2,FALSE))</f>
        <v>6.34</v>
      </c>
    </row>
    <row r="1672" spans="2:5">
      <c r="B1672" s="52">
        <v>36510</v>
      </c>
      <c r="C1672">
        <f>VLOOKUP($B1672,'Bloomberg Dow Jones Indices'!$G$6:$J$6000,2,FALSE)</f>
        <v>4.3482000000000003</v>
      </c>
      <c r="D1672">
        <f>VLOOKUP(B1672,'Bloomberg Dow Jones Indices'!$I$6:$J$6000,2,0)</f>
        <v>1.2612999999999999</v>
      </c>
      <c r="E1672">
        <f>IF(VLOOKUP($B1672,'30 Year Treasuries Daily'!$A$7:$B$10118,2,FALSE)="ND",NA(),VLOOKUP($B1672,'30 Year Treasuries Daily'!$A$7:$B$10118,2,FALSE))</f>
        <v>6.39</v>
      </c>
    </row>
    <row r="1673" spans="2:5">
      <c r="B1673" s="52">
        <v>36511</v>
      </c>
      <c r="C1673">
        <f>VLOOKUP($B1673,'Bloomberg Dow Jones Indices'!$G$6:$J$6000,2,FALSE)</f>
        <v>4.2887000000000004</v>
      </c>
      <c r="D1673">
        <f>VLOOKUP(B1673,'Bloomberg Dow Jones Indices'!$I$6:$J$6000,2,0)</f>
        <v>1.2161999999999999</v>
      </c>
      <c r="E1673">
        <f>IF(VLOOKUP($B1673,'30 Year Treasuries Daily'!$A$7:$B$10118,2,FALSE)="ND",NA(),VLOOKUP($B1673,'30 Year Treasuries Daily'!$A$7:$B$10118,2,FALSE))</f>
        <v>6.38</v>
      </c>
    </row>
    <row r="1674" spans="2:5">
      <c r="B1674" s="52">
        <v>36514</v>
      </c>
      <c r="C1674">
        <f>VLOOKUP($B1674,'Bloomberg Dow Jones Indices'!$G$6:$J$6000,2,FALSE)</f>
        <v>4.2956000000000003</v>
      </c>
      <c r="D1674">
        <f>VLOOKUP(B1674,'Bloomberg Dow Jones Indices'!$I$6:$J$6000,2,0)</f>
        <v>1.2322</v>
      </c>
      <c r="E1674">
        <f>IF(VLOOKUP($B1674,'30 Year Treasuries Daily'!$A$7:$B$10118,2,FALSE)="ND",NA(),VLOOKUP($B1674,'30 Year Treasuries Daily'!$A$7:$B$10118,2,FALSE))</f>
        <v>6.44</v>
      </c>
    </row>
    <row r="1675" spans="2:5">
      <c r="B1675" s="52">
        <v>36515</v>
      </c>
      <c r="C1675">
        <f>VLOOKUP($B1675,'Bloomberg Dow Jones Indices'!$G$6:$J$6000,2,FALSE)</f>
        <v>4.2449000000000003</v>
      </c>
      <c r="D1675">
        <f>VLOOKUP(B1675,'Bloomberg Dow Jones Indices'!$I$6:$J$6000,2,0)</f>
        <v>1.2223999999999999</v>
      </c>
      <c r="E1675">
        <f>IF(VLOOKUP($B1675,'30 Year Treasuries Daily'!$A$7:$B$10118,2,FALSE)="ND",NA(),VLOOKUP($B1675,'30 Year Treasuries Daily'!$A$7:$B$10118,2,FALSE))</f>
        <v>6.46</v>
      </c>
    </row>
    <row r="1676" spans="2:5">
      <c r="B1676" s="52">
        <v>36516</v>
      </c>
      <c r="C1676">
        <f>VLOOKUP($B1676,'Bloomberg Dow Jones Indices'!$G$6:$J$6000,2,FALSE)</f>
        <v>4.24</v>
      </c>
      <c r="D1676">
        <f>VLOOKUP(B1676,'Bloomberg Dow Jones Indices'!$I$6:$J$6000,2,0)</f>
        <v>1.2281</v>
      </c>
      <c r="E1676">
        <f>IF(VLOOKUP($B1676,'30 Year Treasuries Daily'!$A$7:$B$10118,2,FALSE)="ND",NA(),VLOOKUP($B1676,'30 Year Treasuries Daily'!$A$7:$B$10118,2,FALSE))</f>
        <v>6.47</v>
      </c>
    </row>
    <row r="1677" spans="2:5">
      <c r="B1677" s="52">
        <v>36517</v>
      </c>
      <c r="C1677">
        <f>VLOOKUP($B1677,'Bloomberg Dow Jones Indices'!$G$6:$J$6000,2,FALSE)</f>
        <v>4.1829000000000001</v>
      </c>
      <c r="D1677">
        <f>VLOOKUP(B1677,'Bloomberg Dow Jones Indices'!$I$6:$J$6000,2,0)</f>
        <v>1.2063999999999999</v>
      </c>
      <c r="E1677">
        <f>IF(VLOOKUP($B1677,'30 Year Treasuries Daily'!$A$7:$B$10118,2,FALSE)="ND",NA(),VLOOKUP($B1677,'30 Year Treasuries Daily'!$A$7:$B$10118,2,FALSE))</f>
        <v>6.48</v>
      </c>
    </row>
    <row r="1678" spans="2:5">
      <c r="B1678" s="52">
        <v>36521</v>
      </c>
      <c r="C1678">
        <f>VLOOKUP($B1678,'Bloomberg Dow Jones Indices'!$G$6:$J$6000,2,FALSE)</f>
        <v>4.1628999999999996</v>
      </c>
      <c r="D1678">
        <f>VLOOKUP(B1678,'Bloomberg Dow Jones Indices'!$I$6:$J$6000,2,0)</f>
        <v>1.2079</v>
      </c>
      <c r="E1678">
        <f>IF(VLOOKUP($B1678,'30 Year Treasuries Daily'!$A$7:$B$10118,2,FALSE)="ND",NA(),VLOOKUP($B1678,'30 Year Treasuries Daily'!$A$7:$B$10118,2,FALSE))</f>
        <v>6.46</v>
      </c>
    </row>
    <row r="1679" spans="2:5">
      <c r="B1679" s="52">
        <v>36522</v>
      </c>
      <c r="C1679">
        <f>VLOOKUP($B1679,'Bloomberg Dow Jones Indices'!$G$6:$J$6000,2,FALSE)</f>
        <v>4.1562999999999999</v>
      </c>
      <c r="D1679">
        <f>VLOOKUP(B1679,'Bloomberg Dow Jones Indices'!$I$6:$J$6000,2,0)</f>
        <v>1.1989000000000001</v>
      </c>
      <c r="E1679">
        <f>IF(VLOOKUP($B1679,'30 Year Treasuries Daily'!$A$7:$B$10118,2,FALSE)="ND",NA(),VLOOKUP($B1679,'30 Year Treasuries Daily'!$A$7:$B$10118,2,FALSE))</f>
        <v>6.48</v>
      </c>
    </row>
    <row r="1680" spans="2:5">
      <c r="B1680" s="52">
        <v>36523</v>
      </c>
      <c r="C1680">
        <f>VLOOKUP($B1680,'Bloomberg Dow Jones Indices'!$G$6:$J$6000,2,FALSE)</f>
        <v>4.1771000000000003</v>
      </c>
      <c r="D1680">
        <f>VLOOKUP(B1680,'Bloomberg Dow Jones Indices'!$I$6:$J$6000,2,0)</f>
        <v>1.1930000000000001</v>
      </c>
      <c r="E1680">
        <f>IF(VLOOKUP($B1680,'30 Year Treasuries Daily'!$A$7:$B$10118,2,FALSE)="ND",NA(),VLOOKUP($B1680,'30 Year Treasuries Daily'!$A$7:$B$10118,2,FALSE))</f>
        <v>6.45</v>
      </c>
    </row>
    <row r="1681" spans="2:5">
      <c r="B1681" s="52">
        <v>36524</v>
      </c>
      <c r="C1681">
        <f>VLOOKUP($B1681,'Bloomberg Dow Jones Indices'!$G$6:$J$6000,2,FALSE)</f>
        <v>4.1472999999999995</v>
      </c>
      <c r="D1681">
        <f>VLOOKUP(B1681,'Bloomberg Dow Jones Indices'!$I$6:$J$6000,2,0)</f>
        <v>1.1963999999999999</v>
      </c>
      <c r="E1681">
        <f>IF(VLOOKUP($B1681,'30 Year Treasuries Daily'!$A$7:$B$10118,2,FALSE)="ND",NA(),VLOOKUP($B1681,'30 Year Treasuries Daily'!$A$7:$B$10118,2,FALSE))</f>
        <v>6.43</v>
      </c>
    </row>
    <row r="1682" spans="2:5">
      <c r="B1682" s="52">
        <v>36525</v>
      </c>
      <c r="C1682">
        <f>VLOOKUP($B1682,'Bloomberg Dow Jones Indices'!$G$6:$J$6000,2,FALSE)</f>
        <v>4.0979000000000001</v>
      </c>
      <c r="D1682">
        <f>VLOOKUP(B1682,'Bloomberg Dow Jones Indices'!$I$6:$J$6000,2,0)</f>
        <v>1.3246</v>
      </c>
      <c r="E1682">
        <f>IF(VLOOKUP($B1682,'30 Year Treasuries Daily'!$A$7:$B$10118,2,FALSE)="ND",NA(),VLOOKUP($B1682,'30 Year Treasuries Daily'!$A$7:$B$10118,2,FALSE))</f>
        <v>6.48</v>
      </c>
    </row>
    <row r="1683" spans="2:5">
      <c r="B1683" s="52">
        <v>36528</v>
      </c>
      <c r="C1683">
        <f>VLOOKUP($B1683,'Bloomberg Dow Jones Indices'!$G$6:$J$6000,2,FALSE)</f>
        <v>4.2530000000000001</v>
      </c>
      <c r="D1683">
        <f>VLOOKUP(B1683,'Bloomberg Dow Jones Indices'!$I$6:$J$6000,2,0)</f>
        <v>1.3408</v>
      </c>
      <c r="E1683">
        <f>IF(VLOOKUP($B1683,'30 Year Treasuries Daily'!$A$7:$B$10118,2,FALSE)="ND",NA(),VLOOKUP($B1683,'30 Year Treasuries Daily'!$A$7:$B$10118,2,FALSE))</f>
        <v>6.61</v>
      </c>
    </row>
    <row r="1684" spans="2:5">
      <c r="B1684" s="52">
        <v>36529</v>
      </c>
      <c r="C1684">
        <f>VLOOKUP($B1684,'Bloomberg Dow Jones Indices'!$G$6:$J$6000,2,FALSE)</f>
        <v>4.2255000000000003</v>
      </c>
      <c r="D1684">
        <f>VLOOKUP(B1684,'Bloomberg Dow Jones Indices'!$I$6:$J$6000,2,0)</f>
        <v>1.3847</v>
      </c>
      <c r="E1684">
        <f>IF(VLOOKUP($B1684,'30 Year Treasuries Daily'!$A$7:$B$10118,2,FALSE)="ND",NA(),VLOOKUP($B1684,'30 Year Treasuries Daily'!$A$7:$B$10118,2,FALSE))</f>
        <v>6.53</v>
      </c>
    </row>
    <row r="1685" spans="2:5">
      <c r="B1685" s="52">
        <v>36530</v>
      </c>
      <c r="C1685">
        <f>VLOOKUP($B1685,'Bloomberg Dow Jones Indices'!$G$6:$J$6000,2,FALSE)</f>
        <v>4.0705999999999998</v>
      </c>
      <c r="D1685">
        <f>VLOOKUP(B1685,'Bloomberg Dow Jones Indices'!$I$6:$J$6000,2,0)</f>
        <v>1.3691</v>
      </c>
      <c r="E1685">
        <f>IF(VLOOKUP($B1685,'30 Year Treasuries Daily'!$A$7:$B$10118,2,FALSE)="ND",NA(),VLOOKUP($B1685,'30 Year Treasuries Daily'!$A$7:$B$10118,2,FALSE))</f>
        <v>6.64</v>
      </c>
    </row>
    <row r="1686" spans="2:5">
      <c r="B1686" s="52">
        <v>36531</v>
      </c>
      <c r="C1686">
        <f>VLOOKUP($B1686,'Bloomberg Dow Jones Indices'!$G$6:$J$6000,2,FALSE)</f>
        <v>4.0214999999999996</v>
      </c>
      <c r="D1686">
        <f>VLOOKUP(B1686,'Bloomberg Dow Jones Indices'!$I$6:$J$6000,2,0)</f>
        <v>1.3536999999999999</v>
      </c>
      <c r="E1686">
        <f>IF(VLOOKUP($B1686,'30 Year Treasuries Daily'!$A$7:$B$10118,2,FALSE)="ND",NA(),VLOOKUP($B1686,'30 Year Treasuries Daily'!$A$7:$B$10118,2,FALSE))</f>
        <v>6.58</v>
      </c>
    </row>
    <row r="1687" spans="2:5">
      <c r="B1687" s="52">
        <v>36532</v>
      </c>
      <c r="C1687">
        <f>VLOOKUP($B1687,'Bloomberg Dow Jones Indices'!$G$6:$J$6000,2,FALSE)</f>
        <v>3.9520999999999997</v>
      </c>
      <c r="D1687">
        <f>VLOOKUP(B1687,'Bloomberg Dow Jones Indices'!$I$6:$J$6000,2,0)</f>
        <v>1.3221000000000001</v>
      </c>
      <c r="E1687">
        <f>IF(VLOOKUP($B1687,'30 Year Treasuries Daily'!$A$7:$B$10118,2,FALSE)="ND",NA(),VLOOKUP($B1687,'30 Year Treasuries Daily'!$A$7:$B$10118,2,FALSE))</f>
        <v>6.55</v>
      </c>
    </row>
    <row r="1688" spans="2:5">
      <c r="B1688" s="52">
        <v>36535</v>
      </c>
      <c r="C1688">
        <f>VLOOKUP($B1688,'Bloomberg Dow Jones Indices'!$G$6:$J$6000,2,FALSE)</f>
        <v>3.9708999999999999</v>
      </c>
      <c r="D1688">
        <f>VLOOKUP(B1688,'Bloomberg Dow Jones Indices'!$I$6:$J$6000,2,0)</f>
        <v>1.3164</v>
      </c>
      <c r="E1688">
        <f>IF(VLOOKUP($B1688,'30 Year Treasuries Daily'!$A$7:$B$10118,2,FALSE)="ND",NA(),VLOOKUP($B1688,'30 Year Treasuries Daily'!$A$7:$B$10118,2,FALSE))</f>
        <v>6.59</v>
      </c>
    </row>
    <row r="1689" spans="2:5">
      <c r="B1689" s="52">
        <v>36536</v>
      </c>
      <c r="C1689">
        <f>VLOOKUP($B1689,'Bloomberg Dow Jones Indices'!$G$6:$J$6000,2,FALSE)</f>
        <v>3.9977999999999998</v>
      </c>
      <c r="D1689">
        <f>VLOOKUP(B1689,'Bloomberg Dow Jones Indices'!$I$6:$J$6000,2,0)</f>
        <v>1.3233999999999999</v>
      </c>
      <c r="E1689">
        <f>IF(VLOOKUP($B1689,'30 Year Treasuries Daily'!$A$7:$B$10118,2,FALSE)="ND",NA(),VLOOKUP($B1689,'30 Year Treasuries Daily'!$A$7:$B$10118,2,FALSE))</f>
        <v>6.68</v>
      </c>
    </row>
    <row r="1690" spans="2:5">
      <c r="B1690" s="52">
        <v>36537</v>
      </c>
      <c r="C1690">
        <f>VLOOKUP($B1690,'Bloomberg Dow Jones Indices'!$G$6:$J$6000,2,FALSE)</f>
        <v>3.9460999999999999</v>
      </c>
      <c r="D1690">
        <f>VLOOKUP(B1690,'Bloomberg Dow Jones Indices'!$I$6:$J$6000,2,0)</f>
        <v>1.3188</v>
      </c>
      <c r="E1690">
        <f>IF(VLOOKUP($B1690,'30 Year Treasuries Daily'!$A$7:$B$10118,2,FALSE)="ND",NA(),VLOOKUP($B1690,'30 Year Treasuries Daily'!$A$7:$B$10118,2,FALSE))</f>
        <v>6.71</v>
      </c>
    </row>
    <row r="1691" spans="2:5">
      <c r="B1691" s="52">
        <v>36538</v>
      </c>
      <c r="C1691">
        <f>VLOOKUP($B1691,'Bloomberg Dow Jones Indices'!$G$6:$J$6000,2,FALSE)</f>
        <v>3.9253999999999998</v>
      </c>
      <c r="D1691">
        <f>VLOOKUP(B1691,'Bloomberg Dow Jones Indices'!$I$6:$J$6000,2,0)</f>
        <v>1.3151999999999999</v>
      </c>
      <c r="E1691">
        <f>IF(VLOOKUP($B1691,'30 Year Treasuries Daily'!$A$7:$B$10118,2,FALSE)="ND",NA(),VLOOKUP($B1691,'30 Year Treasuries Daily'!$A$7:$B$10118,2,FALSE))</f>
        <v>6.65</v>
      </c>
    </row>
    <row r="1692" spans="2:5">
      <c r="B1692" s="52">
        <v>36539</v>
      </c>
      <c r="C1692">
        <f>VLOOKUP($B1692,'Bloomberg Dow Jones Indices'!$G$6:$J$6000,2,FALSE)</f>
        <v>3.8936999999999999</v>
      </c>
      <c r="D1692">
        <f>VLOOKUP(B1692,'Bloomberg Dow Jones Indices'!$I$6:$J$6000,2,0)</f>
        <v>1.2995000000000001</v>
      </c>
      <c r="E1692">
        <f>IF(VLOOKUP($B1692,'30 Year Treasuries Daily'!$A$7:$B$10118,2,FALSE)="ND",NA(),VLOOKUP($B1692,'30 Year Treasuries Daily'!$A$7:$B$10118,2,FALSE))</f>
        <v>6.69</v>
      </c>
    </row>
    <row r="1693" spans="2:5">
      <c r="B1693" s="52">
        <v>36543</v>
      </c>
      <c r="C1693">
        <f>VLOOKUP($B1693,'Bloomberg Dow Jones Indices'!$G$6:$J$6000,2,FALSE)</f>
        <v>3.9321000000000002</v>
      </c>
      <c r="D1693">
        <f>VLOOKUP(B1693,'Bloomberg Dow Jones Indices'!$I$6:$J$6000,2,0)</f>
        <v>1.3188</v>
      </c>
      <c r="E1693">
        <f>IF(VLOOKUP($B1693,'30 Year Treasuries Daily'!$A$7:$B$10118,2,FALSE)="ND",NA(),VLOOKUP($B1693,'30 Year Treasuries Daily'!$A$7:$B$10118,2,FALSE))</f>
        <v>6.75</v>
      </c>
    </row>
    <row r="1694" spans="2:5">
      <c r="B1694" s="52">
        <v>36544</v>
      </c>
      <c r="C1694">
        <f>VLOOKUP($B1694,'Bloomberg Dow Jones Indices'!$G$6:$J$6000,2,FALSE)</f>
        <v>3.9028</v>
      </c>
      <c r="D1694">
        <f>VLOOKUP(B1694,'Bloomberg Dow Jones Indices'!$I$6:$J$6000,2,0)</f>
        <v>1.3285</v>
      </c>
      <c r="E1694">
        <f>IF(VLOOKUP($B1694,'30 Year Treasuries Daily'!$A$7:$B$10118,2,FALSE)="ND",NA(),VLOOKUP($B1694,'30 Year Treasuries Daily'!$A$7:$B$10118,2,FALSE))</f>
        <v>6.72</v>
      </c>
    </row>
    <row r="1695" spans="2:5">
      <c r="B1695" s="52">
        <v>36545</v>
      </c>
      <c r="C1695">
        <f>VLOOKUP($B1695,'Bloomberg Dow Jones Indices'!$G$6:$J$6000,2,FALSE)</f>
        <v>3.8108</v>
      </c>
      <c r="D1695">
        <f>VLOOKUP(B1695,'Bloomberg Dow Jones Indices'!$I$6:$J$6000,2,0)</f>
        <v>1.3446</v>
      </c>
      <c r="E1695">
        <f>IF(VLOOKUP($B1695,'30 Year Treasuries Daily'!$A$7:$B$10118,2,FALSE)="ND",NA(),VLOOKUP($B1695,'30 Year Treasuries Daily'!$A$7:$B$10118,2,FALSE))</f>
        <v>6.74</v>
      </c>
    </row>
    <row r="1696" spans="2:5">
      <c r="B1696" s="52">
        <v>36546</v>
      </c>
      <c r="C1696">
        <f>VLOOKUP($B1696,'Bloomberg Dow Jones Indices'!$G$6:$J$6000,2,FALSE)</f>
        <v>3.7349999999999999</v>
      </c>
      <c r="D1696">
        <f>VLOOKUP(B1696,'Bloomberg Dow Jones Indices'!$I$6:$J$6000,2,0)</f>
        <v>1.3565</v>
      </c>
      <c r="E1696">
        <f>IF(VLOOKUP($B1696,'30 Year Treasuries Daily'!$A$7:$B$10118,2,FALSE)="ND",NA(),VLOOKUP($B1696,'30 Year Treasuries Daily'!$A$7:$B$10118,2,FALSE))</f>
        <v>6.71</v>
      </c>
    </row>
    <row r="1697" spans="2:5">
      <c r="B1697" s="52">
        <v>36549</v>
      </c>
      <c r="C1697">
        <f>VLOOKUP($B1697,'Bloomberg Dow Jones Indices'!$G$6:$J$6000,2,FALSE)</f>
        <v>3.7688000000000001</v>
      </c>
      <c r="D1697">
        <f>VLOOKUP(B1697,'Bloomberg Dow Jones Indices'!$I$6:$J$6000,2,0)</f>
        <v>1.3865000000000001</v>
      </c>
      <c r="E1697">
        <f>IF(VLOOKUP($B1697,'30 Year Treasuries Daily'!$A$7:$B$10118,2,FALSE)="ND",NA(),VLOOKUP($B1697,'30 Year Treasuries Daily'!$A$7:$B$10118,2,FALSE))</f>
        <v>6.65</v>
      </c>
    </row>
    <row r="1698" spans="2:5">
      <c r="B1698" s="52">
        <v>36550</v>
      </c>
      <c r="C1698">
        <f>VLOOKUP($B1698,'Bloomberg Dow Jones Indices'!$G$6:$J$6000,2,FALSE)</f>
        <v>3.8475000000000001</v>
      </c>
      <c r="D1698">
        <f>VLOOKUP(B1698,'Bloomberg Dow Jones Indices'!$I$6:$J$6000,2,0)</f>
        <v>1.3837999999999999</v>
      </c>
      <c r="E1698">
        <f>IF(VLOOKUP($B1698,'30 Year Treasuries Daily'!$A$7:$B$10118,2,FALSE)="ND",NA(),VLOOKUP($B1698,'30 Year Treasuries Daily'!$A$7:$B$10118,2,FALSE))</f>
        <v>6.64</v>
      </c>
    </row>
    <row r="1699" spans="2:5">
      <c r="B1699" s="52">
        <v>36551</v>
      </c>
      <c r="C1699">
        <f>VLOOKUP($B1699,'Bloomberg Dow Jones Indices'!$G$6:$J$6000,2,FALSE)</f>
        <v>3.7922000000000002</v>
      </c>
      <c r="D1699">
        <f>VLOOKUP(B1699,'Bloomberg Dow Jones Indices'!$I$6:$J$6000,2,0)</f>
        <v>1.3834</v>
      </c>
      <c r="E1699">
        <f>IF(VLOOKUP($B1699,'30 Year Treasuries Daily'!$A$7:$B$10118,2,FALSE)="ND",NA(),VLOOKUP($B1699,'30 Year Treasuries Daily'!$A$7:$B$10118,2,FALSE))</f>
        <v>6.6</v>
      </c>
    </row>
    <row r="1700" spans="2:5">
      <c r="B1700" s="52">
        <v>36552</v>
      </c>
      <c r="C1700">
        <f>VLOOKUP($B1700,'Bloomberg Dow Jones Indices'!$G$6:$J$6000,2,FALSE)</f>
        <v>3.7892000000000001</v>
      </c>
      <c r="D1700">
        <f>VLOOKUP(B1700,'Bloomberg Dow Jones Indices'!$I$6:$J$6000,2,0)</f>
        <v>1.3839999999999999</v>
      </c>
      <c r="E1700">
        <f>IF(VLOOKUP($B1700,'30 Year Treasuries Daily'!$A$7:$B$10118,2,FALSE)="ND",NA(),VLOOKUP($B1700,'30 Year Treasuries Daily'!$A$7:$B$10118,2,FALSE))</f>
        <v>6.53</v>
      </c>
    </row>
    <row r="1701" spans="2:5">
      <c r="B1701" s="52">
        <v>36553</v>
      </c>
      <c r="C1701">
        <f>VLOOKUP($B1701,'Bloomberg Dow Jones Indices'!$G$6:$J$6000,2,FALSE)</f>
        <v>3.7781000000000002</v>
      </c>
      <c r="D1701">
        <f>VLOOKUP(B1701,'Bloomberg Dow Jones Indices'!$I$6:$J$6000,2,0)</f>
        <v>1.4213</v>
      </c>
      <c r="E1701">
        <f>IF(VLOOKUP($B1701,'30 Year Treasuries Daily'!$A$7:$B$10118,2,FALSE)="ND",NA(),VLOOKUP($B1701,'30 Year Treasuries Daily'!$A$7:$B$10118,2,FALSE))</f>
        <v>6.45</v>
      </c>
    </row>
    <row r="1702" spans="2:5">
      <c r="B1702" s="52">
        <v>36556</v>
      </c>
      <c r="C1702">
        <f>VLOOKUP($B1702,'Bloomberg Dow Jones Indices'!$G$6:$J$6000,2,FALSE)</f>
        <v>3.6753999999999998</v>
      </c>
      <c r="D1702">
        <f>VLOOKUP(B1702,'Bloomberg Dow Jones Indices'!$I$6:$J$6000,2,0)</f>
        <v>1.3951</v>
      </c>
      <c r="E1702">
        <f>IF(VLOOKUP($B1702,'30 Year Treasuries Daily'!$A$7:$B$10118,2,FALSE)="ND",NA(),VLOOKUP($B1702,'30 Year Treasuries Daily'!$A$7:$B$10118,2,FALSE))</f>
        <v>6.49</v>
      </c>
    </row>
    <row r="1703" spans="2:5">
      <c r="B1703" s="52">
        <v>36557</v>
      </c>
      <c r="C1703">
        <f>VLOOKUP($B1703,'Bloomberg Dow Jones Indices'!$G$6:$J$6000,2,FALSE)</f>
        <v>3.7012</v>
      </c>
      <c r="D1703">
        <f>VLOOKUP(B1703,'Bloomberg Dow Jones Indices'!$I$6:$J$6000,2,0)</f>
        <v>1.3824000000000001</v>
      </c>
      <c r="E1703">
        <f>IF(VLOOKUP($B1703,'30 Year Treasuries Daily'!$A$7:$B$10118,2,FALSE)="ND",NA(),VLOOKUP($B1703,'30 Year Treasuries Daily'!$A$7:$B$10118,2,FALSE))</f>
        <v>6.43</v>
      </c>
    </row>
    <row r="1704" spans="2:5">
      <c r="B1704" s="52">
        <v>36558</v>
      </c>
      <c r="C1704">
        <f>VLOOKUP($B1704,'Bloomberg Dow Jones Indices'!$G$6:$J$6000,2,FALSE)</f>
        <v>3.7195</v>
      </c>
      <c r="D1704">
        <f>VLOOKUP(B1704,'Bloomberg Dow Jones Indices'!$I$6:$J$6000,2,0)</f>
        <v>1.3900000000000001</v>
      </c>
      <c r="E1704">
        <f>IF(VLOOKUP($B1704,'30 Year Treasuries Daily'!$A$7:$B$10118,2,FALSE)="ND",NA(),VLOOKUP($B1704,'30 Year Treasuries Daily'!$A$7:$B$10118,2,FALSE))</f>
        <v>6.32</v>
      </c>
    </row>
    <row r="1705" spans="2:5">
      <c r="B1705" s="52">
        <v>36559</v>
      </c>
      <c r="C1705">
        <f>VLOOKUP($B1705,'Bloomberg Dow Jones Indices'!$G$6:$J$6000,2,FALSE)</f>
        <v>3.7316000000000003</v>
      </c>
      <c r="D1705">
        <f>VLOOKUP(B1705,'Bloomberg Dow Jones Indices'!$I$6:$J$6000,2,0)</f>
        <v>1.3909</v>
      </c>
      <c r="E1705">
        <f>IF(VLOOKUP($B1705,'30 Year Treasuries Daily'!$A$7:$B$10118,2,FALSE)="ND",NA(),VLOOKUP($B1705,'30 Year Treasuries Daily'!$A$7:$B$10118,2,FALSE))</f>
        <v>6.17</v>
      </c>
    </row>
    <row r="1706" spans="2:5">
      <c r="B1706" s="52">
        <v>36560</v>
      </c>
      <c r="C1706">
        <f>VLOOKUP($B1706,'Bloomberg Dow Jones Indices'!$G$6:$J$6000,2,FALSE)</f>
        <v>3.8077000000000001</v>
      </c>
      <c r="D1706">
        <f>VLOOKUP(B1706,'Bloomberg Dow Jones Indices'!$I$6:$J$6000,2,0)</f>
        <v>1.3966000000000001</v>
      </c>
      <c r="E1706">
        <f>IF(VLOOKUP($B1706,'30 Year Treasuries Daily'!$A$7:$B$10118,2,FALSE)="ND",NA(),VLOOKUP($B1706,'30 Year Treasuries Daily'!$A$7:$B$10118,2,FALSE))</f>
        <v>6.23</v>
      </c>
    </row>
    <row r="1707" spans="2:5">
      <c r="B1707" s="52">
        <v>36563</v>
      </c>
      <c r="C1707">
        <f>VLOOKUP($B1707,'Bloomberg Dow Jones Indices'!$G$6:$J$6000,2,FALSE)</f>
        <v>3.8372999999999999</v>
      </c>
      <c r="D1707">
        <f>VLOOKUP(B1707,'Bloomberg Dow Jones Indices'!$I$6:$J$6000,2,0)</f>
        <v>1.4041000000000001</v>
      </c>
      <c r="E1707">
        <f>IF(VLOOKUP($B1707,'30 Year Treasuries Daily'!$A$7:$B$10118,2,FALSE)="ND",NA(),VLOOKUP($B1707,'30 Year Treasuries Daily'!$A$7:$B$10118,2,FALSE))</f>
        <v>6.34</v>
      </c>
    </row>
    <row r="1708" spans="2:5">
      <c r="B1708" s="52">
        <v>36564</v>
      </c>
      <c r="C1708">
        <f>VLOOKUP($B1708,'Bloomberg Dow Jones Indices'!$G$6:$J$6000,2,FALSE)</f>
        <v>3.7831000000000001</v>
      </c>
      <c r="D1708">
        <f>VLOOKUP(B1708,'Bloomberg Dow Jones Indices'!$I$6:$J$6000,2,0)</f>
        <v>1.3978999999999999</v>
      </c>
      <c r="E1708">
        <f>IF(VLOOKUP($B1708,'30 Year Treasuries Daily'!$A$7:$B$10118,2,FALSE)="ND",NA(),VLOOKUP($B1708,'30 Year Treasuries Daily'!$A$7:$B$10118,2,FALSE))</f>
        <v>6.22</v>
      </c>
    </row>
    <row r="1709" spans="2:5">
      <c r="B1709" s="52">
        <v>36565</v>
      </c>
      <c r="C1709">
        <f>VLOOKUP($B1709,'Bloomberg Dow Jones Indices'!$G$6:$J$6000,2,FALSE)</f>
        <v>3.8576999999999999</v>
      </c>
      <c r="D1709">
        <f>VLOOKUP(B1709,'Bloomberg Dow Jones Indices'!$I$6:$J$6000,2,0)</f>
        <v>1.4330000000000001</v>
      </c>
      <c r="E1709">
        <f>IF(VLOOKUP($B1709,'30 Year Treasuries Daily'!$A$7:$B$10118,2,FALSE)="ND",NA(),VLOOKUP($B1709,'30 Year Treasuries Daily'!$A$7:$B$10118,2,FALSE))</f>
        <v>6.32</v>
      </c>
    </row>
    <row r="1710" spans="2:5">
      <c r="B1710" s="52">
        <v>36566</v>
      </c>
      <c r="C1710">
        <f>VLOOKUP($B1710,'Bloomberg Dow Jones Indices'!$G$6:$J$6000,2,FALSE)</f>
        <v>3.8226</v>
      </c>
      <c r="D1710">
        <f>VLOOKUP(B1710,'Bloomberg Dow Jones Indices'!$I$6:$J$6000,2,0)</f>
        <v>1.4405000000000001</v>
      </c>
      <c r="E1710">
        <f>IF(VLOOKUP($B1710,'30 Year Treasuries Daily'!$A$7:$B$10118,2,FALSE)="ND",NA(),VLOOKUP($B1710,'30 Year Treasuries Daily'!$A$7:$B$10118,2,FALSE))</f>
        <v>6.35</v>
      </c>
    </row>
    <row r="1711" spans="2:5">
      <c r="B1711" s="52">
        <v>36567</v>
      </c>
      <c r="C1711">
        <f>VLOOKUP($B1711,'Bloomberg Dow Jones Indices'!$G$6:$J$6000,2,FALSE)</f>
        <v>3.778</v>
      </c>
      <c r="D1711">
        <f>VLOOKUP(B1711,'Bloomberg Dow Jones Indices'!$I$6:$J$6000,2,0)</f>
        <v>1.4721</v>
      </c>
      <c r="E1711">
        <f>IF(VLOOKUP($B1711,'30 Year Treasuries Daily'!$A$7:$B$10118,2,FALSE)="ND",NA(),VLOOKUP($B1711,'30 Year Treasuries Daily'!$A$7:$B$10118,2,FALSE))</f>
        <v>6.29</v>
      </c>
    </row>
    <row r="1712" spans="2:5">
      <c r="B1712" s="52">
        <v>36570</v>
      </c>
      <c r="C1712">
        <f>VLOOKUP($B1712,'Bloomberg Dow Jones Indices'!$G$6:$J$6000,2,FALSE)</f>
        <v>3.8374999999999999</v>
      </c>
      <c r="D1712">
        <f>VLOOKUP(B1712,'Bloomberg Dow Jones Indices'!$I$6:$J$6000,2,0)</f>
        <v>1.4588999999999999</v>
      </c>
      <c r="E1712">
        <f>IF(VLOOKUP($B1712,'30 Year Treasuries Daily'!$A$7:$B$10118,2,FALSE)="ND",NA(),VLOOKUP($B1712,'30 Year Treasuries Daily'!$A$7:$B$10118,2,FALSE))</f>
        <v>6.22</v>
      </c>
    </row>
    <row r="1713" spans="2:5">
      <c r="B1713" s="52">
        <v>36571</v>
      </c>
      <c r="C1713">
        <f>VLOOKUP($B1713,'Bloomberg Dow Jones Indices'!$G$6:$J$6000,2,FALSE)</f>
        <v>3.8329</v>
      </c>
      <c r="D1713">
        <f>VLOOKUP(B1713,'Bloomberg Dow Jones Indices'!$I$6:$J$6000,2,0)</f>
        <v>1.4319</v>
      </c>
      <c r="E1713">
        <f>IF(VLOOKUP($B1713,'30 Year Treasuries Daily'!$A$7:$B$10118,2,FALSE)="ND",NA(),VLOOKUP($B1713,'30 Year Treasuries Daily'!$A$7:$B$10118,2,FALSE))</f>
        <v>6.26</v>
      </c>
    </row>
    <row r="1714" spans="2:5">
      <c r="B1714" s="52">
        <v>36572</v>
      </c>
      <c r="C1714">
        <f>VLOOKUP($B1714,'Bloomberg Dow Jones Indices'!$G$6:$J$6000,2,FALSE)</f>
        <v>3.8492999999999999</v>
      </c>
      <c r="D1714">
        <f>VLOOKUP(B1714,'Bloomberg Dow Jones Indices'!$I$6:$J$6000,2,0)</f>
        <v>1.4549000000000001</v>
      </c>
      <c r="E1714">
        <f>IF(VLOOKUP($B1714,'30 Year Treasuries Daily'!$A$7:$B$10118,2,FALSE)="ND",NA(),VLOOKUP($B1714,'30 Year Treasuries Daily'!$A$7:$B$10118,2,FALSE))</f>
        <v>6.27</v>
      </c>
    </row>
    <row r="1715" spans="2:5">
      <c r="B1715" s="52">
        <v>36573</v>
      </c>
      <c r="C1715">
        <f>VLOOKUP($B1715,'Bloomberg Dow Jones Indices'!$G$6:$J$6000,2,FALSE)</f>
        <v>3.8761000000000001</v>
      </c>
      <c r="D1715">
        <f>VLOOKUP(B1715,'Bloomberg Dow Jones Indices'!$I$6:$J$6000,2,0)</f>
        <v>1.4614</v>
      </c>
      <c r="E1715">
        <f>IF(VLOOKUP($B1715,'30 Year Treasuries Daily'!$A$7:$B$10118,2,FALSE)="ND",NA(),VLOOKUP($B1715,'30 Year Treasuries Daily'!$A$7:$B$10118,2,FALSE))</f>
        <v>6.23</v>
      </c>
    </row>
    <row r="1716" spans="2:5">
      <c r="B1716" s="52">
        <v>36574</v>
      </c>
      <c r="C1716">
        <f>VLOOKUP($B1716,'Bloomberg Dow Jones Indices'!$G$6:$J$6000,2,FALSE)</f>
        <v>3.9184000000000001</v>
      </c>
      <c r="D1716">
        <f>VLOOKUP(B1716,'Bloomberg Dow Jones Indices'!$I$6:$J$6000,2,0)</f>
        <v>1.5036</v>
      </c>
      <c r="E1716">
        <f>IF(VLOOKUP($B1716,'30 Year Treasuries Daily'!$A$7:$B$10118,2,FALSE)="ND",NA(),VLOOKUP($B1716,'30 Year Treasuries Daily'!$A$7:$B$10118,2,FALSE))</f>
        <v>6.16</v>
      </c>
    </row>
    <row r="1717" spans="2:5">
      <c r="B1717" s="52">
        <v>36578</v>
      </c>
      <c r="C1717">
        <f>VLOOKUP($B1717,'Bloomberg Dow Jones Indices'!$G$6:$J$6000,2,FALSE)</f>
        <v>3.9576000000000002</v>
      </c>
      <c r="D1717">
        <f>VLOOKUP(B1717,'Bloomberg Dow Jones Indices'!$I$6:$J$6000,2,0)</f>
        <v>1.4910999999999999</v>
      </c>
      <c r="E1717">
        <f>IF(VLOOKUP($B1717,'30 Year Treasuries Daily'!$A$7:$B$10118,2,FALSE)="ND",NA(),VLOOKUP($B1717,'30 Year Treasuries Daily'!$A$7:$B$10118,2,FALSE))</f>
        <v>6.08</v>
      </c>
    </row>
    <row r="1718" spans="2:5">
      <c r="B1718" s="52">
        <v>36579</v>
      </c>
      <c r="C1718">
        <f>VLOOKUP($B1718,'Bloomberg Dow Jones Indices'!$G$6:$J$6000,2,FALSE)</f>
        <v>4.0144000000000002</v>
      </c>
      <c r="D1718">
        <f>VLOOKUP(B1718,'Bloomberg Dow Jones Indices'!$I$6:$J$6000,2,0)</f>
        <v>1.5036</v>
      </c>
      <c r="E1718">
        <f>IF(VLOOKUP($B1718,'30 Year Treasuries Daily'!$A$7:$B$10118,2,FALSE)="ND",NA(),VLOOKUP($B1718,'30 Year Treasuries Daily'!$A$7:$B$10118,2,FALSE))</f>
        <v>6.14</v>
      </c>
    </row>
    <row r="1719" spans="2:5">
      <c r="B1719" s="52">
        <v>36580</v>
      </c>
      <c r="C1719">
        <f>VLOOKUP($B1719,'Bloomberg Dow Jones Indices'!$G$6:$J$6000,2,FALSE)</f>
        <v>4.1266999999999996</v>
      </c>
      <c r="D1719">
        <f>VLOOKUP(B1719,'Bloomberg Dow Jones Indices'!$I$6:$J$6000,2,0)</f>
        <v>1.5234000000000001</v>
      </c>
      <c r="E1719">
        <f>IF(VLOOKUP($B1719,'30 Year Treasuries Daily'!$A$7:$B$10118,2,FALSE)="ND",NA(),VLOOKUP($B1719,'30 Year Treasuries Daily'!$A$7:$B$10118,2,FALSE))</f>
        <v>6.13</v>
      </c>
    </row>
    <row r="1720" spans="2:5">
      <c r="B1720" s="52">
        <v>36581</v>
      </c>
      <c r="C1720">
        <f>VLOOKUP($B1720,'Bloomberg Dow Jones Indices'!$G$6:$J$6000,2,FALSE)</f>
        <v>4.2084000000000001</v>
      </c>
      <c r="D1720">
        <f>VLOOKUP(B1720,'Bloomberg Dow Jones Indices'!$I$6:$J$6000,2,0)</f>
        <v>1.5590999999999999</v>
      </c>
      <c r="E1720">
        <f>IF(VLOOKUP($B1720,'30 Year Treasuries Daily'!$A$7:$B$10118,2,FALSE)="ND",NA(),VLOOKUP($B1720,'30 Year Treasuries Daily'!$A$7:$B$10118,2,FALSE))</f>
        <v>6.17</v>
      </c>
    </row>
    <row r="1721" spans="2:5">
      <c r="B1721" s="52">
        <v>36584</v>
      </c>
      <c r="C1721">
        <f>VLOOKUP($B1721,'Bloomberg Dow Jones Indices'!$G$6:$J$6000,2,FALSE)</f>
        <v>4.0891999999999999</v>
      </c>
      <c r="D1721">
        <f>VLOOKUP(B1721,'Bloomberg Dow Jones Indices'!$I$6:$J$6000,2,0)</f>
        <v>1.5316000000000001</v>
      </c>
      <c r="E1721">
        <f>IF(VLOOKUP($B1721,'30 Year Treasuries Daily'!$A$7:$B$10118,2,FALSE)="ND",NA(),VLOOKUP($B1721,'30 Year Treasuries Daily'!$A$7:$B$10118,2,FALSE))</f>
        <v>6.16</v>
      </c>
    </row>
    <row r="1722" spans="2:5">
      <c r="B1722" s="52">
        <v>36585</v>
      </c>
      <c r="C1722">
        <f>VLOOKUP($B1722,'Bloomberg Dow Jones Indices'!$G$6:$J$6000,2,FALSE)</f>
        <v>4.0845000000000002</v>
      </c>
      <c r="D1722">
        <f>VLOOKUP(B1722,'Bloomberg Dow Jones Indices'!$I$6:$J$6000,2,0)</f>
        <v>1.5181</v>
      </c>
      <c r="E1722">
        <f>IF(VLOOKUP($B1722,'30 Year Treasuries Daily'!$A$7:$B$10118,2,FALSE)="ND",NA(),VLOOKUP($B1722,'30 Year Treasuries Daily'!$A$7:$B$10118,2,FALSE))</f>
        <v>6.15</v>
      </c>
    </row>
    <row r="1723" spans="2:5">
      <c r="B1723" s="52">
        <v>36586</v>
      </c>
      <c r="C1723">
        <f>VLOOKUP($B1723,'Bloomberg Dow Jones Indices'!$G$6:$J$6000,2,FALSE)</f>
        <v>4.1001000000000003</v>
      </c>
      <c r="D1723">
        <f>VLOOKUP(B1723,'Bloomberg Dow Jones Indices'!$I$6:$J$6000,2,0)</f>
        <v>1.5175999999999998</v>
      </c>
      <c r="E1723">
        <f>IF(VLOOKUP($B1723,'30 Year Treasuries Daily'!$A$7:$B$10118,2,FALSE)="ND",NA(),VLOOKUP($B1723,'30 Year Treasuries Daily'!$A$7:$B$10118,2,FALSE))</f>
        <v>6.16</v>
      </c>
    </row>
    <row r="1724" spans="2:5">
      <c r="B1724" s="52">
        <v>36587</v>
      </c>
      <c r="C1724">
        <f>VLOOKUP($B1724,'Bloomberg Dow Jones Indices'!$G$6:$J$6000,2,FALSE)</f>
        <v>4.0915999999999997</v>
      </c>
      <c r="D1724">
        <f>VLOOKUP(B1724,'Bloomberg Dow Jones Indices'!$I$6:$J$6000,2,0)</f>
        <v>1.5135999999999998</v>
      </c>
      <c r="E1724">
        <f>IF(VLOOKUP($B1724,'30 Year Treasuries Daily'!$A$7:$B$10118,2,FALSE)="ND",NA(),VLOOKUP($B1724,'30 Year Treasuries Daily'!$A$7:$B$10118,2,FALSE))</f>
        <v>6.15</v>
      </c>
    </row>
    <row r="1725" spans="2:5">
      <c r="B1725" s="52">
        <v>36588</v>
      </c>
      <c r="C1725">
        <f>VLOOKUP($B1725,'Bloomberg Dow Jones Indices'!$G$6:$J$6000,2,FALSE)</f>
        <v>4.0027999999999997</v>
      </c>
      <c r="D1725">
        <f>VLOOKUP(B1725,'Bloomberg Dow Jones Indices'!$I$6:$J$6000,2,0)</f>
        <v>1.4841</v>
      </c>
      <c r="E1725">
        <f>IF(VLOOKUP($B1725,'30 Year Treasuries Daily'!$A$7:$B$10118,2,FALSE)="ND",NA(),VLOOKUP($B1725,'30 Year Treasuries Daily'!$A$7:$B$10118,2,FALSE))</f>
        <v>6.13</v>
      </c>
    </row>
    <row r="1726" spans="2:5">
      <c r="B1726" s="52">
        <v>36591</v>
      </c>
      <c r="C1726">
        <f>VLOOKUP($B1726,'Bloomberg Dow Jones Indices'!$G$6:$J$6000,2,FALSE)</f>
        <v>4.1368</v>
      </c>
      <c r="D1726">
        <f>VLOOKUP(B1726,'Bloomberg Dow Jones Indices'!$I$6:$J$6000,2,0)</f>
        <v>1.5157</v>
      </c>
      <c r="E1726">
        <f>IF(VLOOKUP($B1726,'30 Year Treasuries Daily'!$A$7:$B$10118,2,FALSE)="ND",NA(),VLOOKUP($B1726,'30 Year Treasuries Daily'!$A$7:$B$10118,2,FALSE))</f>
        <v>6.16</v>
      </c>
    </row>
    <row r="1727" spans="2:5">
      <c r="B1727" s="52">
        <v>36592</v>
      </c>
      <c r="C1727">
        <f>VLOOKUP($B1727,'Bloomberg Dow Jones Indices'!$G$6:$J$6000,2,FALSE)</f>
        <v>4.1487999999999996</v>
      </c>
      <c r="D1727">
        <f>VLOOKUP(B1727,'Bloomberg Dow Jones Indices'!$I$6:$J$6000,2,0)</f>
        <v>1.5746</v>
      </c>
      <c r="E1727">
        <f>IF(VLOOKUP($B1727,'30 Year Treasuries Daily'!$A$7:$B$10118,2,FALSE)="ND",NA(),VLOOKUP($B1727,'30 Year Treasuries Daily'!$A$7:$B$10118,2,FALSE))</f>
        <v>6.16</v>
      </c>
    </row>
    <row r="1728" spans="2:5">
      <c r="B1728" s="52">
        <v>36593</v>
      </c>
      <c r="C1728">
        <f>VLOOKUP($B1728,'Bloomberg Dow Jones Indices'!$G$6:$J$6000,2,FALSE)</f>
        <v>4.2960000000000003</v>
      </c>
      <c r="D1728">
        <f>VLOOKUP(B1728,'Bloomberg Dow Jones Indices'!$I$6:$J$6000,2,0)</f>
        <v>1.5649999999999999</v>
      </c>
      <c r="E1728">
        <f>IF(VLOOKUP($B1728,'30 Year Treasuries Daily'!$A$7:$B$10118,2,FALSE)="ND",NA(),VLOOKUP($B1728,'30 Year Treasuries Daily'!$A$7:$B$10118,2,FALSE))</f>
        <v>6.17</v>
      </c>
    </row>
    <row r="1729" spans="2:5">
      <c r="B1729" s="52">
        <v>36594</v>
      </c>
      <c r="C1729">
        <f>VLOOKUP($B1729,'Bloomberg Dow Jones Indices'!$G$6:$J$6000,2,FALSE)</f>
        <v>4.3082000000000003</v>
      </c>
      <c r="D1729">
        <f>VLOOKUP(B1729,'Bloomberg Dow Jones Indices'!$I$6:$J$6000,2,0)</f>
        <v>1.5409000000000002</v>
      </c>
      <c r="E1729">
        <f>IF(VLOOKUP($B1729,'30 Year Treasuries Daily'!$A$7:$B$10118,2,FALSE)="ND",NA(),VLOOKUP($B1729,'30 Year Treasuries Daily'!$A$7:$B$10118,2,FALSE))</f>
        <v>6.16</v>
      </c>
    </row>
    <row r="1730" spans="2:5">
      <c r="B1730" s="52">
        <v>36595</v>
      </c>
      <c r="C1730">
        <f>VLOOKUP($B1730,'Bloomberg Dow Jones Indices'!$G$6:$J$6000,2,FALSE)</f>
        <v>4.2450999999999999</v>
      </c>
      <c r="D1730">
        <f>VLOOKUP(B1730,'Bloomberg Dow Jones Indices'!$I$6:$J$6000,2,0)</f>
        <v>1.5535999999999999</v>
      </c>
      <c r="E1730">
        <f>IF(VLOOKUP($B1730,'30 Year Treasuries Daily'!$A$7:$B$10118,2,FALSE)="ND",NA(),VLOOKUP($B1730,'30 Year Treasuries Daily'!$A$7:$B$10118,2,FALSE))</f>
        <v>6.19</v>
      </c>
    </row>
    <row r="1731" spans="2:5">
      <c r="B1731" s="52">
        <v>36598</v>
      </c>
      <c r="C1731">
        <f>VLOOKUP($B1731,'Bloomberg Dow Jones Indices'!$G$6:$J$6000,2,FALSE)</f>
        <v>4.2629999999999999</v>
      </c>
      <c r="D1731">
        <f>VLOOKUP(B1731,'Bloomberg Dow Jones Indices'!$I$6:$J$6000,2,0)</f>
        <v>1.5512000000000001</v>
      </c>
      <c r="E1731">
        <f>IF(VLOOKUP($B1731,'30 Year Treasuries Daily'!$A$7:$B$10118,2,FALSE)="ND",NA(),VLOOKUP($B1731,'30 Year Treasuries Daily'!$A$7:$B$10118,2,FALSE))</f>
        <v>6.17</v>
      </c>
    </row>
    <row r="1732" spans="2:5">
      <c r="B1732" s="52">
        <v>36599</v>
      </c>
      <c r="C1732">
        <f>VLOOKUP($B1732,'Bloomberg Dow Jones Indices'!$G$6:$J$6000,2,FALSE)</f>
        <v>4.3010999999999999</v>
      </c>
      <c r="D1732">
        <f>VLOOKUP(B1732,'Bloomberg Dow Jones Indices'!$I$6:$J$6000,2,0)</f>
        <v>1.5727</v>
      </c>
      <c r="E1732">
        <f>IF(VLOOKUP($B1732,'30 Year Treasuries Daily'!$A$7:$B$10118,2,FALSE)="ND",NA(),VLOOKUP($B1732,'30 Year Treasuries Daily'!$A$7:$B$10118,2,FALSE))</f>
        <v>6.11</v>
      </c>
    </row>
    <row r="1733" spans="2:5">
      <c r="B1733" s="52">
        <v>36600</v>
      </c>
      <c r="C1733">
        <f>VLOOKUP($B1733,'Bloomberg Dow Jones Indices'!$G$6:$J$6000,2,FALSE)</f>
        <v>4.1512000000000002</v>
      </c>
      <c r="D1733">
        <f>VLOOKUP(B1733,'Bloomberg Dow Jones Indices'!$I$6:$J$6000,2,0)</f>
        <v>1.5234999999999999</v>
      </c>
      <c r="E1733">
        <f>IF(VLOOKUP($B1733,'30 Year Treasuries Daily'!$A$7:$B$10118,2,FALSE)="ND",NA(),VLOOKUP($B1733,'30 Year Treasuries Daily'!$A$7:$B$10118,2,FALSE))</f>
        <v>6.07</v>
      </c>
    </row>
    <row r="1734" spans="2:5">
      <c r="B1734" s="52">
        <v>36601</v>
      </c>
      <c r="C1734">
        <f>VLOOKUP($B1734,'Bloomberg Dow Jones Indices'!$G$6:$J$6000,2,FALSE)</f>
        <v>3.9863</v>
      </c>
      <c r="D1734">
        <f>VLOOKUP(B1734,'Bloomberg Dow Jones Indices'!$I$6:$J$6000,2,0)</f>
        <v>1.4542999999999999</v>
      </c>
      <c r="E1734">
        <f>IF(VLOOKUP($B1734,'30 Year Treasuries Daily'!$A$7:$B$10118,2,FALSE)="ND",NA(),VLOOKUP($B1734,'30 Year Treasuries Daily'!$A$7:$B$10118,2,FALSE))</f>
        <v>6.05</v>
      </c>
    </row>
    <row r="1735" spans="2:5">
      <c r="B1735" s="52">
        <v>36602</v>
      </c>
      <c r="C1735">
        <f>VLOOKUP($B1735,'Bloomberg Dow Jones Indices'!$G$6:$J$6000,2,FALSE)</f>
        <v>4.0666000000000002</v>
      </c>
      <c r="D1735">
        <f>VLOOKUP(B1735,'Bloomberg Dow Jones Indices'!$I$6:$J$6000,2,0)</f>
        <v>1.4591000000000001</v>
      </c>
      <c r="E1735">
        <f>IF(VLOOKUP($B1735,'30 Year Treasuries Daily'!$A$7:$B$10118,2,FALSE)="ND",NA(),VLOOKUP($B1735,'30 Year Treasuries Daily'!$A$7:$B$10118,2,FALSE))</f>
        <v>6.01</v>
      </c>
    </row>
    <row r="1736" spans="2:5">
      <c r="B1736" s="52">
        <v>36605</v>
      </c>
      <c r="C1736">
        <f>VLOOKUP($B1736,'Bloomberg Dow Jones Indices'!$G$6:$J$6000,2,FALSE)</f>
        <v>4.0930999999999997</v>
      </c>
      <c r="D1736">
        <f>VLOOKUP(B1736,'Bloomberg Dow Jones Indices'!$I$6:$J$6000,2,0)</f>
        <v>1.4475</v>
      </c>
      <c r="E1736">
        <f>IF(VLOOKUP($B1736,'30 Year Treasuries Daily'!$A$7:$B$10118,2,FALSE)="ND",NA(),VLOOKUP($B1736,'30 Year Treasuries Daily'!$A$7:$B$10118,2,FALSE))</f>
        <v>5.99</v>
      </c>
    </row>
    <row r="1737" spans="2:5">
      <c r="B1737" s="52">
        <v>36606</v>
      </c>
      <c r="C1737">
        <f>VLOOKUP($B1737,'Bloomberg Dow Jones Indices'!$G$6:$J$6000,2,FALSE)</f>
        <v>4.0704000000000002</v>
      </c>
      <c r="D1737">
        <f>VLOOKUP(B1737,'Bloomberg Dow Jones Indices'!$I$6:$J$6000,2,0)</f>
        <v>1.4174</v>
      </c>
      <c r="E1737">
        <f>IF(VLOOKUP($B1737,'30 Year Treasuries Daily'!$A$7:$B$10118,2,FALSE)="ND",NA(),VLOOKUP($B1737,'30 Year Treasuries Daily'!$A$7:$B$10118,2,FALSE))</f>
        <v>5.97</v>
      </c>
    </row>
    <row r="1738" spans="2:5">
      <c r="B1738" s="52">
        <v>36607</v>
      </c>
      <c r="C1738">
        <f>VLOOKUP($B1738,'Bloomberg Dow Jones Indices'!$G$6:$J$6000,2,FALSE)</f>
        <v>4.1078999999999999</v>
      </c>
      <c r="D1738">
        <f>VLOOKUP(B1738,'Bloomberg Dow Jones Indices'!$I$6:$J$6000,2,0)</f>
        <v>1.4227000000000001</v>
      </c>
      <c r="E1738">
        <f>IF(VLOOKUP($B1738,'30 Year Treasuries Daily'!$A$7:$B$10118,2,FALSE)="ND",NA(),VLOOKUP($B1738,'30 Year Treasuries Daily'!$A$7:$B$10118,2,FALSE))</f>
        <v>5.97</v>
      </c>
    </row>
    <row r="1739" spans="2:5">
      <c r="B1739" s="52">
        <v>36608</v>
      </c>
      <c r="C1739">
        <f>VLOOKUP($B1739,'Bloomberg Dow Jones Indices'!$G$6:$J$6000,2,FALSE)</f>
        <v>4.0804</v>
      </c>
      <c r="D1739">
        <f>VLOOKUP(B1739,'Bloomberg Dow Jones Indices'!$I$6:$J$6000,2,0)</f>
        <v>1.3902999999999999</v>
      </c>
      <c r="E1739">
        <f>IF(VLOOKUP($B1739,'30 Year Treasuries Daily'!$A$7:$B$10118,2,FALSE)="ND",NA(),VLOOKUP($B1739,'30 Year Treasuries Daily'!$A$7:$B$10118,2,FALSE))</f>
        <v>5.92</v>
      </c>
    </row>
    <row r="1740" spans="2:5">
      <c r="B1740" s="52">
        <v>36609</v>
      </c>
      <c r="C1740">
        <f>VLOOKUP($B1740,'Bloomberg Dow Jones Indices'!$G$6:$J$6000,2,FALSE)</f>
        <v>4.1041999999999996</v>
      </c>
      <c r="D1740">
        <f>VLOOKUP(B1740,'Bloomberg Dow Jones Indices'!$I$6:$J$6000,2,0)</f>
        <v>1.3912</v>
      </c>
      <c r="E1740">
        <f>IF(VLOOKUP($B1740,'30 Year Treasuries Daily'!$A$7:$B$10118,2,FALSE)="ND",NA(),VLOOKUP($B1740,'30 Year Treasuries Daily'!$A$7:$B$10118,2,FALSE))</f>
        <v>6</v>
      </c>
    </row>
    <row r="1741" spans="2:5">
      <c r="B1741" s="52">
        <v>36612</v>
      </c>
      <c r="C1741">
        <f>VLOOKUP($B1741,'Bloomberg Dow Jones Indices'!$G$6:$J$6000,2,FALSE)</f>
        <v>4.0557999999999996</v>
      </c>
      <c r="D1741">
        <f>VLOOKUP(B1741,'Bloomberg Dow Jones Indices'!$I$6:$J$6000,2,0)</f>
        <v>1.4022000000000001</v>
      </c>
      <c r="E1741">
        <f>IF(VLOOKUP($B1741,'30 Year Treasuries Daily'!$A$7:$B$10118,2,FALSE)="ND",NA(),VLOOKUP($B1741,'30 Year Treasuries Daily'!$A$7:$B$10118,2,FALSE))</f>
        <v>5.99</v>
      </c>
    </row>
    <row r="1742" spans="2:5">
      <c r="B1742" s="52">
        <v>36613</v>
      </c>
      <c r="C1742">
        <f>VLOOKUP($B1742,'Bloomberg Dow Jones Indices'!$G$6:$J$6000,2,FALSE)</f>
        <v>4.1463999999999999</v>
      </c>
      <c r="D1742">
        <f>VLOOKUP(B1742,'Bloomberg Dow Jones Indices'!$I$6:$J$6000,2,0)</f>
        <v>1.4137</v>
      </c>
      <c r="E1742">
        <f>IF(VLOOKUP($B1742,'30 Year Treasuries Daily'!$A$7:$B$10118,2,FALSE)="ND",NA(),VLOOKUP($B1742,'30 Year Treasuries Daily'!$A$7:$B$10118,2,FALSE))</f>
        <v>5.98</v>
      </c>
    </row>
    <row r="1743" spans="2:5">
      <c r="B1743" s="52">
        <v>36614</v>
      </c>
      <c r="C1743">
        <f>VLOOKUP($B1743,'Bloomberg Dow Jones Indices'!$G$6:$J$6000,2,FALSE)</f>
        <v>4.0548000000000002</v>
      </c>
      <c r="D1743">
        <f>VLOOKUP(B1743,'Bloomberg Dow Jones Indices'!$I$6:$J$6000,2,0)</f>
        <v>1.4031</v>
      </c>
      <c r="E1743">
        <f>IF(VLOOKUP($B1743,'30 Year Treasuries Daily'!$A$7:$B$10118,2,FALSE)="ND",NA(),VLOOKUP($B1743,'30 Year Treasuries Daily'!$A$7:$B$10118,2,FALSE))</f>
        <v>5.99</v>
      </c>
    </row>
    <row r="1744" spans="2:5">
      <c r="B1744" s="52">
        <v>36615</v>
      </c>
      <c r="C1744">
        <f>VLOOKUP($B1744,'Bloomberg Dow Jones Indices'!$G$6:$J$6000,2,FALSE)</f>
        <v>4.069</v>
      </c>
      <c r="D1744">
        <f>VLOOKUP(B1744,'Bloomberg Dow Jones Indices'!$I$6:$J$6000,2,0)</f>
        <v>1.4079999999999999</v>
      </c>
      <c r="E1744">
        <f>IF(VLOOKUP($B1744,'30 Year Treasuries Daily'!$A$7:$B$10118,2,FALSE)="ND",NA(),VLOOKUP($B1744,'30 Year Treasuries Daily'!$A$7:$B$10118,2,FALSE))</f>
        <v>5.89</v>
      </c>
    </row>
    <row r="1745" spans="2:5">
      <c r="B1745" s="52">
        <v>36616</v>
      </c>
      <c r="C1745">
        <f>VLOOKUP($B1745,'Bloomberg Dow Jones Indices'!$G$6:$J$6000,2,FALSE)</f>
        <v>3.9872000000000001</v>
      </c>
      <c r="D1745">
        <f>VLOOKUP(B1745,'Bloomberg Dow Jones Indices'!$I$6:$J$6000,2,0)</f>
        <v>1.4155</v>
      </c>
      <c r="E1745">
        <f>IF(VLOOKUP($B1745,'30 Year Treasuries Daily'!$A$7:$B$10118,2,FALSE)="ND",NA(),VLOOKUP($B1745,'30 Year Treasuries Daily'!$A$7:$B$10118,2,FALSE))</f>
        <v>5.84</v>
      </c>
    </row>
    <row r="1746" spans="2:5">
      <c r="B1746" s="52">
        <v>36619</v>
      </c>
      <c r="C1746">
        <f>VLOOKUP($B1746,'Bloomberg Dow Jones Indices'!$G$6:$J$6000,2,FALSE)</f>
        <v>4.0235000000000003</v>
      </c>
      <c r="D1746">
        <f>VLOOKUP(B1746,'Bloomberg Dow Jones Indices'!$I$6:$J$6000,2,0)</f>
        <v>1.3776999999999999</v>
      </c>
      <c r="E1746">
        <f>IF(VLOOKUP($B1746,'30 Year Treasuries Daily'!$A$7:$B$10118,2,FALSE)="ND",NA(),VLOOKUP($B1746,'30 Year Treasuries Daily'!$A$7:$B$10118,2,FALSE))</f>
        <v>5.84</v>
      </c>
    </row>
    <row r="1747" spans="2:5">
      <c r="B1747" s="52">
        <v>36620</v>
      </c>
      <c r="C1747">
        <f>VLOOKUP($B1747,'Bloomberg Dow Jones Indices'!$G$6:$J$6000,2,FALSE)</f>
        <v>4.0164999999999997</v>
      </c>
      <c r="D1747">
        <f>VLOOKUP(B1747,'Bloomberg Dow Jones Indices'!$I$6:$J$6000,2,0)</f>
        <v>1.3847</v>
      </c>
      <c r="E1747">
        <f>IF(VLOOKUP($B1747,'30 Year Treasuries Daily'!$A$7:$B$10118,2,FALSE)="ND",NA(),VLOOKUP($B1747,'30 Year Treasuries Daily'!$A$7:$B$10118,2,FALSE))</f>
        <v>5.77</v>
      </c>
    </row>
    <row r="1748" spans="2:5">
      <c r="B1748" s="52">
        <v>36621</v>
      </c>
      <c r="C1748">
        <f>VLOOKUP($B1748,'Bloomberg Dow Jones Indices'!$G$6:$J$6000,2,FALSE)</f>
        <v>4.0006000000000004</v>
      </c>
      <c r="D1748">
        <f>VLOOKUP(B1748,'Bloomberg Dow Jones Indices'!$I$6:$J$6000,2,0)</f>
        <v>1.4011</v>
      </c>
      <c r="E1748">
        <f>IF(VLOOKUP($B1748,'30 Year Treasuries Daily'!$A$7:$B$10118,2,FALSE)="ND",NA(),VLOOKUP($B1748,'30 Year Treasuries Daily'!$A$7:$B$10118,2,FALSE))</f>
        <v>5.81</v>
      </c>
    </row>
    <row r="1749" spans="2:5">
      <c r="B1749" s="52">
        <v>36622</v>
      </c>
      <c r="C1749">
        <f>VLOOKUP($B1749,'Bloomberg Dow Jones Indices'!$G$6:$J$6000,2,FALSE)</f>
        <v>4.0308000000000002</v>
      </c>
      <c r="D1749">
        <f>VLOOKUP(B1749,'Bloomberg Dow Jones Indices'!$I$6:$J$6000,2,0)</f>
        <v>1.3914</v>
      </c>
      <c r="E1749">
        <f>IF(VLOOKUP($B1749,'30 Year Treasuries Daily'!$A$7:$B$10118,2,FALSE)="ND",NA(),VLOOKUP($B1749,'30 Year Treasuries Daily'!$A$7:$B$10118,2,FALSE))</f>
        <v>5.8</v>
      </c>
    </row>
    <row r="1750" spans="2:5">
      <c r="B1750" s="52">
        <v>36623</v>
      </c>
      <c r="C1750">
        <f>VLOOKUP($B1750,'Bloomberg Dow Jones Indices'!$G$6:$J$6000,2,FALSE)</f>
        <v>4.0248999999999997</v>
      </c>
      <c r="D1750">
        <f>VLOOKUP(B1750,'Bloomberg Dow Jones Indices'!$I$6:$J$6000,2,0)</f>
        <v>1.3917999999999999</v>
      </c>
      <c r="E1750">
        <f>IF(VLOOKUP($B1750,'30 Year Treasuries Daily'!$A$7:$B$10118,2,FALSE)="ND",NA(),VLOOKUP($B1750,'30 Year Treasuries Daily'!$A$7:$B$10118,2,FALSE))</f>
        <v>5.71</v>
      </c>
    </row>
    <row r="1751" spans="2:5">
      <c r="B1751" s="52">
        <v>36626</v>
      </c>
      <c r="C1751">
        <f>VLOOKUP($B1751,'Bloomberg Dow Jones Indices'!$G$6:$J$6000,2,FALSE)</f>
        <v>3.9417</v>
      </c>
      <c r="D1751">
        <f>VLOOKUP(B1751,'Bloomberg Dow Jones Indices'!$I$6:$J$6000,2,0)</f>
        <v>1.3825000000000001</v>
      </c>
      <c r="E1751">
        <f>IF(VLOOKUP($B1751,'30 Year Treasuries Daily'!$A$7:$B$10118,2,FALSE)="ND",NA(),VLOOKUP($B1751,'30 Year Treasuries Daily'!$A$7:$B$10118,2,FALSE))</f>
        <v>5.69</v>
      </c>
    </row>
    <row r="1752" spans="2:5">
      <c r="B1752" s="52">
        <v>36627</v>
      </c>
      <c r="C1752">
        <f>VLOOKUP($B1752,'Bloomberg Dow Jones Indices'!$G$6:$J$6000,2,FALSE)</f>
        <v>3.9312</v>
      </c>
      <c r="D1752">
        <f>VLOOKUP(B1752,'Bloomberg Dow Jones Indices'!$I$6:$J$6000,2,0)</f>
        <v>1.3700999999999999</v>
      </c>
      <c r="E1752">
        <f>IF(VLOOKUP($B1752,'30 Year Treasuries Daily'!$A$7:$B$10118,2,FALSE)="ND",NA(),VLOOKUP($B1752,'30 Year Treasuries Daily'!$A$7:$B$10118,2,FALSE))</f>
        <v>5.77</v>
      </c>
    </row>
    <row r="1753" spans="2:5">
      <c r="B1753" s="52">
        <v>36628</v>
      </c>
      <c r="C1753">
        <f>VLOOKUP($B1753,'Bloomberg Dow Jones Indices'!$G$6:$J$6000,2,FALSE)</f>
        <v>3.8574000000000002</v>
      </c>
      <c r="D1753">
        <f>VLOOKUP(B1753,'Bloomberg Dow Jones Indices'!$I$6:$J$6000,2,0)</f>
        <v>1.3900999999999999</v>
      </c>
      <c r="E1753">
        <f>IF(VLOOKUP($B1753,'30 Year Treasuries Daily'!$A$7:$B$10118,2,FALSE)="ND",NA(),VLOOKUP($B1753,'30 Year Treasuries Daily'!$A$7:$B$10118,2,FALSE))</f>
        <v>5.84</v>
      </c>
    </row>
    <row r="1754" spans="2:5">
      <c r="B1754" s="52">
        <v>36629</v>
      </c>
      <c r="C1754">
        <f>VLOOKUP($B1754,'Bloomberg Dow Jones Indices'!$G$6:$J$6000,2,FALSE)</f>
        <v>3.7515999999999998</v>
      </c>
      <c r="D1754">
        <f>VLOOKUP(B1754,'Bloomberg Dow Jones Indices'!$I$6:$J$6000,2,0)</f>
        <v>1.4157</v>
      </c>
      <c r="E1754">
        <f>IF(VLOOKUP($B1754,'30 Year Treasuries Daily'!$A$7:$B$10118,2,FALSE)="ND",NA(),VLOOKUP($B1754,'30 Year Treasuries Daily'!$A$7:$B$10118,2,FALSE))</f>
        <v>5.81</v>
      </c>
    </row>
    <row r="1755" spans="2:5">
      <c r="B1755" s="52">
        <v>36630</v>
      </c>
      <c r="C1755">
        <f>VLOOKUP($B1755,'Bloomberg Dow Jones Indices'!$G$6:$J$6000,2,FALSE)</f>
        <v>3.8820999999999999</v>
      </c>
      <c r="D1755">
        <f>VLOOKUP(B1755,'Bloomberg Dow Jones Indices'!$I$6:$J$6000,2,0)</f>
        <v>1.5005999999999999</v>
      </c>
      <c r="E1755">
        <f>IF(VLOOKUP($B1755,'30 Year Treasuries Daily'!$A$7:$B$10118,2,FALSE)="ND",NA(),VLOOKUP($B1755,'30 Year Treasuries Daily'!$A$7:$B$10118,2,FALSE))</f>
        <v>5.79</v>
      </c>
    </row>
    <row r="1756" spans="2:5">
      <c r="B1756" s="52">
        <v>36633</v>
      </c>
      <c r="C1756">
        <f>VLOOKUP($B1756,'Bloomberg Dow Jones Indices'!$G$6:$J$6000,2,FALSE)</f>
        <v>3.8540000000000001</v>
      </c>
      <c r="D1756">
        <f>VLOOKUP(B1756,'Bloomberg Dow Jones Indices'!$I$6:$J$6000,2,0)</f>
        <v>1.4614</v>
      </c>
      <c r="E1756">
        <f>IF(VLOOKUP($B1756,'30 Year Treasuries Daily'!$A$7:$B$10118,2,FALSE)="ND",NA(),VLOOKUP($B1756,'30 Year Treasuries Daily'!$A$7:$B$10118,2,FALSE))</f>
        <v>5.92</v>
      </c>
    </row>
    <row r="1757" spans="2:5">
      <c r="B1757" s="52">
        <v>36634</v>
      </c>
      <c r="C1757">
        <f>VLOOKUP($B1757,'Bloomberg Dow Jones Indices'!$G$6:$J$6000,2,FALSE)</f>
        <v>3.8734999999999999</v>
      </c>
      <c r="D1757">
        <f>VLOOKUP(B1757,'Bloomberg Dow Jones Indices'!$I$6:$J$6000,2,0)</f>
        <v>1.4379</v>
      </c>
      <c r="E1757">
        <f>IF(VLOOKUP($B1757,'30 Year Treasuries Daily'!$A$7:$B$10118,2,FALSE)="ND",NA(),VLOOKUP($B1757,'30 Year Treasuries Daily'!$A$7:$B$10118,2,FALSE))</f>
        <v>5.92</v>
      </c>
    </row>
    <row r="1758" spans="2:5">
      <c r="B1758" s="52">
        <v>36635</v>
      </c>
      <c r="C1758">
        <f>VLOOKUP($B1758,'Bloomberg Dow Jones Indices'!$G$6:$J$6000,2,FALSE)</f>
        <v>3.8468999999999998</v>
      </c>
      <c r="D1758">
        <f>VLOOKUP(B1758,'Bloomberg Dow Jones Indices'!$I$6:$J$6000,2,0)</f>
        <v>1.4515</v>
      </c>
      <c r="E1758">
        <f>IF(VLOOKUP($B1758,'30 Year Treasuries Daily'!$A$7:$B$10118,2,FALSE)="ND",NA(),VLOOKUP($B1758,'30 Year Treasuries Daily'!$A$7:$B$10118,2,FALSE))</f>
        <v>5.85</v>
      </c>
    </row>
    <row r="1759" spans="2:5">
      <c r="B1759" s="52">
        <v>36636</v>
      </c>
      <c r="C1759">
        <f>VLOOKUP($B1759,'Bloomberg Dow Jones Indices'!$G$6:$J$6000,2,FALSE)</f>
        <v>3.7953000000000001</v>
      </c>
      <c r="D1759">
        <f>VLOOKUP(B1759,'Bloomberg Dow Jones Indices'!$I$6:$J$6000,2,0)</f>
        <v>1.4296</v>
      </c>
      <c r="E1759">
        <f>IF(VLOOKUP($B1759,'30 Year Treasuries Daily'!$A$7:$B$10118,2,FALSE)="ND",NA(),VLOOKUP($B1759,'30 Year Treasuries Daily'!$A$7:$B$10118,2,FALSE))</f>
        <v>5.83</v>
      </c>
    </row>
    <row r="1760" spans="2:5">
      <c r="B1760" s="52">
        <v>36640</v>
      </c>
      <c r="C1760">
        <f>VLOOKUP($B1760,'Bloomberg Dow Jones Indices'!$G$6:$J$6000,2,FALSE)</f>
        <v>3.7303999999999999</v>
      </c>
      <c r="D1760">
        <f>VLOOKUP(B1760,'Bloomberg Dow Jones Indices'!$I$6:$J$6000,2,0)</f>
        <v>1.4214</v>
      </c>
      <c r="E1760">
        <f>IF(VLOOKUP($B1760,'30 Year Treasuries Daily'!$A$7:$B$10118,2,FALSE)="ND",NA(),VLOOKUP($B1760,'30 Year Treasuries Daily'!$A$7:$B$10118,2,FALSE))</f>
        <v>5.86</v>
      </c>
    </row>
    <row r="1761" spans="2:5">
      <c r="B1761" s="52">
        <v>36641</v>
      </c>
      <c r="C1761">
        <f>VLOOKUP($B1761,'Bloomberg Dow Jones Indices'!$G$6:$J$6000,2,FALSE)</f>
        <v>3.6329000000000002</v>
      </c>
      <c r="D1761">
        <f>VLOOKUP(B1761,'Bloomberg Dow Jones Indices'!$I$6:$J$6000,2,0)</f>
        <v>1.3935</v>
      </c>
      <c r="E1761">
        <f>IF(VLOOKUP($B1761,'30 Year Treasuries Daily'!$A$7:$B$10118,2,FALSE)="ND",NA(),VLOOKUP($B1761,'30 Year Treasuries Daily'!$A$7:$B$10118,2,FALSE))</f>
        <v>5.95</v>
      </c>
    </row>
    <row r="1762" spans="2:5">
      <c r="B1762" s="52">
        <v>36642</v>
      </c>
      <c r="C1762">
        <f>VLOOKUP($B1762,'Bloomberg Dow Jones Indices'!$G$6:$J$6000,2,FALSE)</f>
        <v>3.6230000000000002</v>
      </c>
      <c r="D1762">
        <f>VLOOKUP(B1762,'Bloomberg Dow Jones Indices'!$I$6:$J$6000,2,0)</f>
        <v>1.4163000000000001</v>
      </c>
      <c r="E1762">
        <f>IF(VLOOKUP($B1762,'30 Year Treasuries Daily'!$A$7:$B$10118,2,FALSE)="ND",NA(),VLOOKUP($B1762,'30 Year Treasuries Daily'!$A$7:$B$10118,2,FALSE))</f>
        <v>5.95</v>
      </c>
    </row>
    <row r="1763" spans="2:5">
      <c r="B1763" s="52">
        <v>36643</v>
      </c>
      <c r="C1763">
        <f>VLOOKUP($B1763,'Bloomberg Dow Jones Indices'!$G$6:$J$6000,2,FALSE)</f>
        <v>3.7374000000000001</v>
      </c>
      <c r="D1763">
        <f>VLOOKUP(B1763,'Bloomberg Dow Jones Indices'!$I$6:$J$6000,2,0)</f>
        <v>1.4247000000000001</v>
      </c>
      <c r="E1763">
        <f>IF(VLOOKUP($B1763,'30 Year Treasuries Daily'!$A$7:$B$10118,2,FALSE)="ND",NA(),VLOOKUP($B1763,'30 Year Treasuries Daily'!$A$7:$B$10118,2,FALSE))</f>
        <v>6</v>
      </c>
    </row>
    <row r="1764" spans="2:5">
      <c r="B1764" s="52">
        <v>36644</v>
      </c>
      <c r="C1764">
        <f>VLOOKUP($B1764,'Bloomberg Dow Jones Indices'!$G$6:$J$6000,2,FALSE)</f>
        <v>3.7763</v>
      </c>
      <c r="D1764">
        <f>VLOOKUP(B1764,'Bloomberg Dow Jones Indices'!$I$6:$J$6000,2,0)</f>
        <v>1.4451000000000001</v>
      </c>
      <c r="E1764">
        <f>IF(VLOOKUP($B1764,'30 Year Treasuries Daily'!$A$7:$B$10118,2,FALSE)="ND",NA(),VLOOKUP($B1764,'30 Year Treasuries Daily'!$A$7:$B$10118,2,FALSE))</f>
        <v>5.97</v>
      </c>
    </row>
    <row r="1765" spans="2:5">
      <c r="B1765" s="52">
        <v>36647</v>
      </c>
      <c r="C1765">
        <f>VLOOKUP($B1765,'Bloomberg Dow Jones Indices'!$G$6:$J$6000,2,FALSE)</f>
        <v>3.6907999999999999</v>
      </c>
      <c r="D1765">
        <f>VLOOKUP(B1765,'Bloomberg Dow Jones Indices'!$I$6:$J$6000,2,0)</f>
        <v>1.4325000000000001</v>
      </c>
      <c r="E1765">
        <f>IF(VLOOKUP($B1765,'30 Year Treasuries Daily'!$A$7:$B$10118,2,FALSE)="ND",NA(),VLOOKUP($B1765,'30 Year Treasuries Daily'!$A$7:$B$10118,2,FALSE))</f>
        <v>5.98</v>
      </c>
    </row>
    <row r="1766" spans="2:5">
      <c r="B1766" s="52">
        <v>36648</v>
      </c>
      <c r="C1766">
        <f>VLOOKUP($B1766,'Bloomberg Dow Jones Indices'!$G$6:$J$6000,2,FALSE)</f>
        <v>3.7151000000000001</v>
      </c>
      <c r="D1766">
        <f>VLOOKUP(B1766,'Bloomberg Dow Jones Indices'!$I$6:$J$6000,2,0)</f>
        <v>1.4433</v>
      </c>
      <c r="E1766">
        <f>IF(VLOOKUP($B1766,'30 Year Treasuries Daily'!$A$7:$B$10118,2,FALSE)="ND",NA(),VLOOKUP($B1766,'30 Year Treasuries Daily'!$A$7:$B$10118,2,FALSE))</f>
        <v>6.03</v>
      </c>
    </row>
    <row r="1767" spans="2:5">
      <c r="B1767" s="52">
        <v>36649</v>
      </c>
      <c r="C1767">
        <f>VLOOKUP($B1767,'Bloomberg Dow Jones Indices'!$G$6:$J$6000,2,FALSE)</f>
        <v>3.7988</v>
      </c>
      <c r="D1767">
        <f>VLOOKUP(B1767,'Bloomberg Dow Jones Indices'!$I$6:$J$6000,2,0)</f>
        <v>1.4801</v>
      </c>
      <c r="E1767">
        <f>IF(VLOOKUP($B1767,'30 Year Treasuries Daily'!$A$7:$B$10118,2,FALSE)="ND",NA(),VLOOKUP($B1767,'30 Year Treasuries Daily'!$A$7:$B$10118,2,FALSE))</f>
        <v>6.11</v>
      </c>
    </row>
    <row r="1768" spans="2:5">
      <c r="B1768" s="52">
        <v>36650</v>
      </c>
      <c r="C1768">
        <f>VLOOKUP($B1768,'Bloomberg Dow Jones Indices'!$G$6:$J$6000,2,FALSE)</f>
        <v>3.7477999999999998</v>
      </c>
      <c r="D1768">
        <f>VLOOKUP(B1768,'Bloomberg Dow Jones Indices'!$I$6:$J$6000,2,0)</f>
        <v>1.4898</v>
      </c>
      <c r="E1768">
        <f>IF(VLOOKUP($B1768,'30 Year Treasuries Daily'!$A$7:$B$10118,2,FALSE)="ND",NA(),VLOOKUP($B1768,'30 Year Treasuries Daily'!$A$7:$B$10118,2,FALSE))</f>
        <v>6.19</v>
      </c>
    </row>
    <row r="1769" spans="2:5">
      <c r="B1769" s="52">
        <v>36651</v>
      </c>
      <c r="C1769">
        <f>VLOOKUP($B1769,'Bloomberg Dow Jones Indices'!$G$6:$J$6000,2,FALSE)</f>
        <v>3.7090999999999998</v>
      </c>
      <c r="D1769">
        <f>VLOOKUP(B1769,'Bloomberg Dow Jones Indices'!$I$6:$J$6000,2,0)</f>
        <v>1.4664999999999999</v>
      </c>
      <c r="E1769">
        <f>IF(VLOOKUP($B1769,'30 Year Treasuries Daily'!$A$7:$B$10118,2,FALSE)="ND",NA(),VLOOKUP($B1769,'30 Year Treasuries Daily'!$A$7:$B$10118,2,FALSE))</f>
        <v>6.2</v>
      </c>
    </row>
    <row r="1770" spans="2:5">
      <c r="B1770" s="52">
        <v>36654</v>
      </c>
      <c r="C1770">
        <f>VLOOKUP($B1770,'Bloomberg Dow Jones Indices'!$G$6:$J$6000,2,FALSE)</f>
        <v>3.6608999999999998</v>
      </c>
      <c r="D1770">
        <f>VLOOKUP(B1770,'Bloomberg Dow Jones Indices'!$I$6:$J$6000,2,0)</f>
        <v>1.4887999999999999</v>
      </c>
      <c r="E1770">
        <f>IF(VLOOKUP($B1770,'30 Year Treasuries Daily'!$A$7:$B$10118,2,FALSE)="ND",NA(),VLOOKUP($B1770,'30 Year Treasuries Daily'!$A$7:$B$10118,2,FALSE))</f>
        <v>6.25</v>
      </c>
    </row>
    <row r="1771" spans="2:5">
      <c r="B1771" s="52">
        <v>36655</v>
      </c>
      <c r="C1771">
        <f>VLOOKUP($B1771,'Bloomberg Dow Jones Indices'!$G$6:$J$6000,2,FALSE)</f>
        <v>3.6836000000000002</v>
      </c>
      <c r="D1771">
        <f>VLOOKUP(B1771,'Bloomberg Dow Jones Indices'!$I$6:$J$6000,2,0)</f>
        <v>1.4982</v>
      </c>
      <c r="E1771">
        <f>IF(VLOOKUP($B1771,'30 Year Treasuries Daily'!$A$7:$B$10118,2,FALSE)="ND",NA(),VLOOKUP($B1771,'30 Year Treasuries Daily'!$A$7:$B$10118,2,FALSE))</f>
        <v>6.22</v>
      </c>
    </row>
    <row r="1772" spans="2:5">
      <c r="B1772" s="52">
        <v>36656</v>
      </c>
      <c r="C1772">
        <f>VLOOKUP($B1772,'Bloomberg Dow Jones Indices'!$G$6:$J$6000,2,FALSE)</f>
        <v>3.6778</v>
      </c>
      <c r="D1772">
        <f>VLOOKUP(B1772,'Bloomberg Dow Jones Indices'!$I$6:$J$6000,2,0)</f>
        <v>1.5226</v>
      </c>
      <c r="E1772">
        <f>IF(VLOOKUP($B1772,'30 Year Treasuries Daily'!$A$7:$B$10118,2,FALSE)="ND",NA(),VLOOKUP($B1772,'30 Year Treasuries Daily'!$A$7:$B$10118,2,FALSE))</f>
        <v>6.18</v>
      </c>
    </row>
    <row r="1773" spans="2:5">
      <c r="B1773" s="52">
        <v>36657</v>
      </c>
      <c r="C1773">
        <f>VLOOKUP($B1773,'Bloomberg Dow Jones Indices'!$G$6:$J$6000,2,FALSE)</f>
        <v>3.5895999999999999</v>
      </c>
      <c r="D1773">
        <f>VLOOKUP(B1773,'Bloomberg Dow Jones Indices'!$I$6:$J$6000,2,0)</f>
        <v>1.5424</v>
      </c>
      <c r="E1773">
        <f>IF(VLOOKUP($B1773,'30 Year Treasuries Daily'!$A$7:$B$10118,2,FALSE)="ND",NA(),VLOOKUP($B1773,'30 Year Treasuries Daily'!$A$7:$B$10118,2,FALSE))</f>
        <v>6.16</v>
      </c>
    </row>
    <row r="1774" spans="2:5">
      <c r="B1774" s="52">
        <v>36658</v>
      </c>
      <c r="C1774">
        <f>VLOOKUP($B1774,'Bloomberg Dow Jones Indices'!$G$6:$J$6000,2,FALSE)</f>
        <v>3.5891999999999999</v>
      </c>
      <c r="D1774">
        <f>VLOOKUP(B1774,'Bloomberg Dow Jones Indices'!$I$6:$J$6000,2,0)</f>
        <v>1.5331000000000001</v>
      </c>
      <c r="E1774">
        <f>IF(VLOOKUP($B1774,'30 Year Treasuries Daily'!$A$7:$B$10118,2,FALSE)="ND",NA(),VLOOKUP($B1774,'30 Year Treasuries Daily'!$A$7:$B$10118,2,FALSE))</f>
        <v>6.2</v>
      </c>
    </row>
    <row r="1775" spans="2:5">
      <c r="B1775" s="52">
        <v>36661</v>
      </c>
      <c r="C1775">
        <f>VLOOKUP($B1775,'Bloomberg Dow Jones Indices'!$G$6:$J$6000,2,FALSE)</f>
        <v>3.6476999999999999</v>
      </c>
      <c r="D1775">
        <f>VLOOKUP(B1775,'Bloomberg Dow Jones Indices'!$I$6:$J$6000,2,0)</f>
        <v>1.5049999999999999</v>
      </c>
      <c r="E1775">
        <f>IF(VLOOKUP($B1775,'30 Year Treasuries Daily'!$A$7:$B$10118,2,FALSE)="ND",NA(),VLOOKUP($B1775,'30 Year Treasuries Daily'!$A$7:$B$10118,2,FALSE))</f>
        <v>6.17</v>
      </c>
    </row>
    <row r="1776" spans="2:5">
      <c r="B1776" s="52">
        <v>36662</v>
      </c>
      <c r="C1776">
        <f>VLOOKUP($B1776,'Bloomberg Dow Jones Indices'!$G$6:$J$6000,2,FALSE)</f>
        <v>3.6766999999999999</v>
      </c>
      <c r="D1776">
        <f>VLOOKUP(B1776,'Bloomberg Dow Jones Indices'!$I$6:$J$6000,2,0)</f>
        <v>1.4875</v>
      </c>
      <c r="E1776">
        <f>IF(VLOOKUP($B1776,'30 Year Treasuries Daily'!$A$7:$B$10118,2,FALSE)="ND",NA(),VLOOKUP($B1776,'30 Year Treasuries Daily'!$A$7:$B$10118,2,FALSE))</f>
        <v>6.12</v>
      </c>
    </row>
    <row r="1777" spans="2:5">
      <c r="B1777" s="52">
        <v>36663</v>
      </c>
      <c r="C1777">
        <f>VLOOKUP($B1777,'Bloomberg Dow Jones Indices'!$G$6:$J$6000,2,FALSE)</f>
        <v>3.6490999999999998</v>
      </c>
      <c r="D1777">
        <f>VLOOKUP(B1777,'Bloomberg Dow Jones Indices'!$I$6:$J$6000,2,0)</f>
        <v>1.5131999999999999</v>
      </c>
      <c r="E1777">
        <f>IF(VLOOKUP($B1777,'30 Year Treasuries Daily'!$A$7:$B$10118,2,FALSE)="ND",NA(),VLOOKUP($B1777,'30 Year Treasuries Daily'!$A$7:$B$10118,2,FALSE))</f>
        <v>6.18</v>
      </c>
    </row>
    <row r="1778" spans="2:5">
      <c r="B1778" s="52">
        <v>36664</v>
      </c>
      <c r="C1778">
        <f>VLOOKUP($B1778,'Bloomberg Dow Jones Indices'!$G$6:$J$6000,2,FALSE)</f>
        <v>3.6093999999999999</v>
      </c>
      <c r="D1778">
        <f>VLOOKUP(B1778,'Bloomberg Dow Jones Indices'!$I$6:$J$6000,2,0)</f>
        <v>1.5122</v>
      </c>
      <c r="E1778">
        <f>IF(VLOOKUP($B1778,'30 Year Treasuries Daily'!$A$7:$B$10118,2,FALSE)="ND",NA(),VLOOKUP($B1778,'30 Year Treasuries Daily'!$A$7:$B$10118,2,FALSE))</f>
        <v>6.24</v>
      </c>
    </row>
    <row r="1779" spans="2:5">
      <c r="B1779" s="52">
        <v>36665</v>
      </c>
      <c r="C1779">
        <f>VLOOKUP($B1779,'Bloomberg Dow Jones Indices'!$G$6:$J$6000,2,FALSE)</f>
        <v>3.5975999999999999</v>
      </c>
      <c r="D1779">
        <f>VLOOKUP(B1779,'Bloomberg Dow Jones Indices'!$I$6:$J$6000,2,0)</f>
        <v>1.5356000000000001</v>
      </c>
      <c r="E1779">
        <f>IF(VLOOKUP($B1779,'30 Year Treasuries Daily'!$A$7:$B$10118,2,FALSE)="ND",NA(),VLOOKUP($B1779,'30 Year Treasuries Daily'!$A$7:$B$10118,2,FALSE))</f>
        <v>6.22</v>
      </c>
    </row>
    <row r="1780" spans="2:5">
      <c r="B1780" s="52">
        <v>36668</v>
      </c>
      <c r="C1780">
        <f>VLOOKUP($B1780,'Bloomberg Dow Jones Indices'!$G$6:$J$6000,2,FALSE)</f>
        <v>3.5640000000000001</v>
      </c>
      <c r="D1780">
        <f>VLOOKUP(B1780,'Bloomberg Dow Jones Indices'!$I$6:$J$6000,2,0)</f>
        <v>1.5479000000000001</v>
      </c>
      <c r="E1780">
        <f>IF(VLOOKUP($B1780,'30 Year Treasuries Daily'!$A$7:$B$10118,2,FALSE)="ND",NA(),VLOOKUP($B1780,'30 Year Treasuries Daily'!$A$7:$B$10118,2,FALSE))</f>
        <v>6.18</v>
      </c>
    </row>
    <row r="1781" spans="2:5">
      <c r="B1781" s="52">
        <v>36669</v>
      </c>
      <c r="C1781">
        <f>VLOOKUP($B1781,'Bloomberg Dow Jones Indices'!$G$6:$J$6000,2,FALSE)</f>
        <v>3.6204999999999998</v>
      </c>
      <c r="D1781">
        <f>VLOOKUP(B1781,'Bloomberg Dow Jones Indices'!$I$6:$J$6000,2,0)</f>
        <v>1.5657999999999999</v>
      </c>
      <c r="E1781">
        <f>IF(VLOOKUP($B1781,'30 Year Treasuries Daily'!$A$7:$B$10118,2,FALSE)="ND",NA(),VLOOKUP($B1781,'30 Year Treasuries Daily'!$A$7:$B$10118,2,FALSE))</f>
        <v>6.17</v>
      </c>
    </row>
    <row r="1782" spans="2:5">
      <c r="B1782" s="52">
        <v>36670</v>
      </c>
      <c r="C1782">
        <f>VLOOKUP($B1782,'Bloomberg Dow Jones Indices'!$G$6:$J$6000,2,FALSE)</f>
        <v>3.7395</v>
      </c>
      <c r="D1782">
        <f>VLOOKUP(B1782,'Bloomberg Dow Jones Indices'!$I$6:$J$6000,2,0)</f>
        <v>1.5489999999999999</v>
      </c>
      <c r="E1782">
        <f>IF(VLOOKUP($B1782,'30 Year Treasuries Daily'!$A$7:$B$10118,2,FALSE)="ND",NA(),VLOOKUP($B1782,'30 Year Treasuries Daily'!$A$7:$B$10118,2,FALSE))</f>
        <v>6.19</v>
      </c>
    </row>
    <row r="1783" spans="2:5">
      <c r="B1783" s="52">
        <v>36671</v>
      </c>
      <c r="C1783">
        <f>VLOOKUP($B1783,'Bloomberg Dow Jones Indices'!$G$6:$J$6000,2,FALSE)</f>
        <v>3.7698999999999998</v>
      </c>
      <c r="D1783">
        <f>VLOOKUP(B1783,'Bloomberg Dow Jones Indices'!$I$6:$J$6000,2,0)</f>
        <v>1.5807</v>
      </c>
      <c r="E1783">
        <f>IF(VLOOKUP($B1783,'30 Year Treasuries Daily'!$A$7:$B$10118,2,FALSE)="ND",NA(),VLOOKUP($B1783,'30 Year Treasuries Daily'!$A$7:$B$10118,2,FALSE))</f>
        <v>6.11</v>
      </c>
    </row>
    <row r="1784" spans="2:5">
      <c r="B1784" s="52">
        <v>36672</v>
      </c>
      <c r="C1784">
        <f>VLOOKUP($B1784,'Bloomberg Dow Jones Indices'!$G$6:$J$6000,2,FALSE)</f>
        <v>3.6067</v>
      </c>
      <c r="D1784">
        <f>VLOOKUP(B1784,'Bloomberg Dow Jones Indices'!$I$6:$J$6000,2,0)</f>
        <v>1.5845</v>
      </c>
      <c r="E1784">
        <f>IF(VLOOKUP($B1784,'30 Year Treasuries Daily'!$A$7:$B$10118,2,FALSE)="ND",NA(),VLOOKUP($B1784,'30 Year Treasuries Daily'!$A$7:$B$10118,2,FALSE))</f>
        <v>6.06</v>
      </c>
    </row>
    <row r="1785" spans="2:5">
      <c r="B1785" s="52">
        <v>36676</v>
      </c>
      <c r="C1785">
        <f>VLOOKUP($B1785,'Bloomberg Dow Jones Indices'!$G$6:$J$6000,2,FALSE)</f>
        <v>3.6368999999999998</v>
      </c>
      <c r="D1785">
        <f>VLOOKUP(B1785,'Bloomberg Dow Jones Indices'!$I$6:$J$6000,2,0)</f>
        <v>1.5502</v>
      </c>
      <c r="E1785">
        <f>IF(VLOOKUP($B1785,'30 Year Treasuries Daily'!$A$7:$B$10118,2,FALSE)="ND",NA(),VLOOKUP($B1785,'30 Year Treasuries Daily'!$A$7:$B$10118,2,FALSE))</f>
        <v>6.09</v>
      </c>
    </row>
    <row r="1786" spans="2:5">
      <c r="B1786" s="52">
        <v>36677</v>
      </c>
      <c r="C1786">
        <f>VLOOKUP($B1786,'Bloomberg Dow Jones Indices'!$G$6:$J$6000,2,FALSE)</f>
        <v>3.5949999999999998</v>
      </c>
      <c r="D1786">
        <f>VLOOKUP(B1786,'Bloomberg Dow Jones Indices'!$I$6:$J$6000,2,0)</f>
        <v>1.5518999999999998</v>
      </c>
      <c r="E1786">
        <f>IF(VLOOKUP($B1786,'30 Year Treasuries Daily'!$A$7:$B$10118,2,FALSE)="ND",NA(),VLOOKUP($B1786,'30 Year Treasuries Daily'!$A$7:$B$10118,2,FALSE))</f>
        <v>6.02</v>
      </c>
    </row>
    <row r="1787" spans="2:5">
      <c r="B1787" s="52">
        <v>36678</v>
      </c>
      <c r="C1787">
        <f>VLOOKUP($B1787,'Bloomberg Dow Jones Indices'!$G$6:$J$6000,2,FALSE)</f>
        <v>3.6031</v>
      </c>
      <c r="D1787">
        <f>VLOOKUP(B1787,'Bloomberg Dow Jones Indices'!$I$6:$J$6000,2,0)</f>
        <v>1.5329999999999999</v>
      </c>
      <c r="E1787">
        <f>IF(VLOOKUP($B1787,'30 Year Treasuries Daily'!$A$7:$B$10118,2,FALSE)="ND",NA(),VLOOKUP($B1787,'30 Year Treasuries Daily'!$A$7:$B$10118,2,FALSE))</f>
        <v>5.95</v>
      </c>
    </row>
    <row r="1788" spans="2:5">
      <c r="B1788" s="52">
        <v>36679</v>
      </c>
      <c r="C1788">
        <f>VLOOKUP($B1788,'Bloomberg Dow Jones Indices'!$G$6:$J$6000,2,FALSE)</f>
        <v>3.6038999999999999</v>
      </c>
      <c r="D1788">
        <f>VLOOKUP(B1788,'Bloomberg Dow Jones Indices'!$I$6:$J$6000,2,0)</f>
        <v>1.5127999999999999</v>
      </c>
      <c r="E1788">
        <f>IF(VLOOKUP($B1788,'30 Year Treasuries Daily'!$A$7:$B$10118,2,FALSE)="ND",NA(),VLOOKUP($B1788,'30 Year Treasuries Daily'!$A$7:$B$10118,2,FALSE))</f>
        <v>5.94</v>
      </c>
    </row>
    <row r="1789" spans="2:5">
      <c r="B1789" s="52">
        <v>36682</v>
      </c>
      <c r="C1789">
        <f>VLOOKUP($B1789,'Bloomberg Dow Jones Indices'!$G$6:$J$6000,2,FALSE)</f>
        <v>3.6983999999999999</v>
      </c>
      <c r="D1789">
        <f>VLOOKUP(B1789,'Bloomberg Dow Jones Indices'!$I$6:$J$6000,2,0)</f>
        <v>1.5341</v>
      </c>
      <c r="E1789">
        <f>IF(VLOOKUP($B1789,'30 Year Treasuries Daily'!$A$7:$B$10118,2,FALSE)="ND",NA(),VLOOKUP($B1789,'30 Year Treasuries Daily'!$A$7:$B$10118,2,FALSE))</f>
        <v>5.91</v>
      </c>
    </row>
    <row r="1790" spans="2:5">
      <c r="B1790" s="52">
        <v>36683</v>
      </c>
      <c r="C1790">
        <f>VLOOKUP($B1790,'Bloomberg Dow Jones Indices'!$G$6:$J$6000,2,FALSE)</f>
        <v>3.6177000000000001</v>
      </c>
      <c r="D1790">
        <f>VLOOKUP(B1790,'Bloomberg Dow Jones Indices'!$I$6:$J$6000,2,0)</f>
        <v>1.5455000000000001</v>
      </c>
      <c r="E1790">
        <f>IF(VLOOKUP($B1790,'30 Year Treasuries Daily'!$A$7:$B$10118,2,FALSE)="ND",NA(),VLOOKUP($B1790,'30 Year Treasuries Daily'!$A$7:$B$10118,2,FALSE))</f>
        <v>5.91</v>
      </c>
    </row>
    <row r="1791" spans="2:5">
      <c r="B1791" s="52">
        <v>36684</v>
      </c>
      <c r="C1791">
        <f>VLOOKUP($B1791,'Bloomberg Dow Jones Indices'!$G$6:$J$6000,2,FALSE)</f>
        <v>3.7185999999999999</v>
      </c>
      <c r="D1791">
        <f>VLOOKUP(B1791,'Bloomberg Dow Jones Indices'!$I$6:$J$6000,2,0)</f>
        <v>1.5345</v>
      </c>
      <c r="E1791">
        <f>IF(VLOOKUP($B1791,'30 Year Treasuries Daily'!$A$7:$B$10118,2,FALSE)="ND",NA(),VLOOKUP($B1791,'30 Year Treasuries Daily'!$A$7:$B$10118,2,FALSE))</f>
        <v>5.89</v>
      </c>
    </row>
    <row r="1792" spans="2:5">
      <c r="B1792" s="52">
        <v>36685</v>
      </c>
      <c r="C1792">
        <f>VLOOKUP($B1792,'Bloomberg Dow Jones Indices'!$G$6:$J$6000,2,FALSE)</f>
        <v>3.6920000000000002</v>
      </c>
      <c r="D1792">
        <f>VLOOKUP(B1792,'Bloomberg Dow Jones Indices'!$I$6:$J$6000,2,0)</f>
        <v>1.5552000000000001</v>
      </c>
      <c r="E1792">
        <f>IF(VLOOKUP($B1792,'30 Year Treasuries Daily'!$A$7:$B$10118,2,FALSE)="ND",NA(),VLOOKUP($B1792,'30 Year Treasuries Daily'!$A$7:$B$10118,2,FALSE))</f>
        <v>5.89</v>
      </c>
    </row>
    <row r="1793" spans="2:5">
      <c r="B1793" s="52">
        <v>36686</v>
      </c>
      <c r="C1793">
        <f>VLOOKUP($B1793,'Bloomberg Dow Jones Indices'!$G$6:$J$6000,2,FALSE)</f>
        <v>3.6263999999999998</v>
      </c>
      <c r="D1793">
        <f>VLOOKUP(B1793,'Bloomberg Dow Jones Indices'!$I$6:$J$6000,2,0)</f>
        <v>1.5632000000000001</v>
      </c>
      <c r="E1793">
        <f>IF(VLOOKUP($B1793,'30 Year Treasuries Daily'!$A$7:$B$10118,2,FALSE)="ND",NA(),VLOOKUP($B1793,'30 Year Treasuries Daily'!$A$7:$B$10118,2,FALSE))</f>
        <v>5.89</v>
      </c>
    </row>
    <row r="1794" spans="2:5">
      <c r="B1794" s="52">
        <v>36689</v>
      </c>
      <c r="C1794">
        <f>VLOOKUP($B1794,'Bloomberg Dow Jones Indices'!$G$6:$J$6000,2,FALSE)</f>
        <v>3.5384000000000002</v>
      </c>
      <c r="D1794">
        <f>VLOOKUP(B1794,'Bloomberg Dow Jones Indices'!$I$6:$J$6000,2,0)</f>
        <v>1.5707</v>
      </c>
      <c r="E1794">
        <f>IF(VLOOKUP($B1794,'30 Year Treasuries Daily'!$A$7:$B$10118,2,FALSE)="ND",NA(),VLOOKUP($B1794,'30 Year Treasuries Daily'!$A$7:$B$10118,2,FALSE))</f>
        <v>5.88</v>
      </c>
    </row>
    <row r="1795" spans="2:5">
      <c r="B1795" s="52">
        <v>36690</v>
      </c>
      <c r="C1795">
        <f>VLOOKUP($B1795,'Bloomberg Dow Jones Indices'!$G$6:$J$6000,2,FALSE)</f>
        <v>3.5836000000000001</v>
      </c>
      <c r="D1795">
        <f>VLOOKUP(B1795,'Bloomberg Dow Jones Indices'!$I$6:$J$6000,2,0)</f>
        <v>1.5634000000000001</v>
      </c>
      <c r="E1795">
        <f>IF(VLOOKUP($B1795,'30 Year Treasuries Daily'!$A$7:$B$10118,2,FALSE)="ND",NA(),VLOOKUP($B1795,'30 Year Treasuries Daily'!$A$7:$B$10118,2,FALSE))</f>
        <v>5.94</v>
      </c>
    </row>
    <row r="1796" spans="2:5">
      <c r="B1796" s="52">
        <v>36691</v>
      </c>
      <c r="C1796">
        <f>VLOOKUP($B1796,'Bloomberg Dow Jones Indices'!$G$6:$J$6000,2,FALSE)</f>
        <v>3.6471</v>
      </c>
      <c r="D1796">
        <f>VLOOKUP(B1796,'Bloomberg Dow Jones Indices'!$I$6:$J$6000,2,0)</f>
        <v>1.5543</v>
      </c>
      <c r="E1796">
        <f>IF(VLOOKUP($B1796,'30 Year Treasuries Daily'!$A$7:$B$10118,2,FALSE)="ND",NA(),VLOOKUP($B1796,'30 Year Treasuries Daily'!$A$7:$B$10118,2,FALSE))</f>
        <v>5.91</v>
      </c>
    </row>
    <row r="1797" spans="2:5">
      <c r="B1797" s="52">
        <v>36692</v>
      </c>
      <c r="C1797">
        <f>VLOOKUP($B1797,'Bloomberg Dow Jones Indices'!$G$6:$J$6000,2,FALSE)</f>
        <v>3.6105</v>
      </c>
      <c r="D1797">
        <f>VLOOKUP(B1797,'Bloomberg Dow Jones Indices'!$I$6:$J$6000,2,0)</f>
        <v>1.5504</v>
      </c>
      <c r="E1797">
        <f>IF(VLOOKUP($B1797,'30 Year Treasuries Daily'!$A$7:$B$10118,2,FALSE)="ND",NA(),VLOOKUP($B1797,'30 Year Treasuries Daily'!$A$7:$B$10118,2,FALSE))</f>
        <v>5.93</v>
      </c>
    </row>
    <row r="1798" spans="2:5">
      <c r="B1798" s="52">
        <v>36693</v>
      </c>
      <c r="C1798">
        <f>VLOOKUP($B1798,'Bloomberg Dow Jones Indices'!$G$6:$J$6000,2,FALSE)</f>
        <v>3.6234000000000002</v>
      </c>
      <c r="D1798">
        <f>VLOOKUP(B1798,'Bloomberg Dow Jones Indices'!$I$6:$J$6000,2,0)</f>
        <v>1.5918999999999999</v>
      </c>
      <c r="E1798">
        <f>IF(VLOOKUP($B1798,'30 Year Treasuries Daily'!$A$7:$B$10118,2,FALSE)="ND",NA(),VLOOKUP($B1798,'30 Year Treasuries Daily'!$A$7:$B$10118,2,FALSE))</f>
        <v>5.88</v>
      </c>
    </row>
    <row r="1799" spans="2:5">
      <c r="B1799" s="52">
        <v>36696</v>
      </c>
      <c r="C1799">
        <f>VLOOKUP($B1799,'Bloomberg Dow Jones Indices'!$G$6:$J$6000,2,FALSE)</f>
        <v>3.6524000000000001</v>
      </c>
      <c r="D1799">
        <f>VLOOKUP(B1799,'Bloomberg Dow Jones Indices'!$I$6:$J$6000,2,0)</f>
        <v>1.5756000000000001</v>
      </c>
      <c r="E1799">
        <f>IF(VLOOKUP($B1799,'30 Year Treasuries Daily'!$A$7:$B$10118,2,FALSE)="ND",NA(),VLOOKUP($B1799,'30 Year Treasuries Daily'!$A$7:$B$10118,2,FALSE))</f>
        <v>5.89</v>
      </c>
    </row>
    <row r="1800" spans="2:5">
      <c r="B1800" s="52">
        <v>36697</v>
      </c>
      <c r="C1800">
        <f>VLOOKUP($B1800,'Bloomberg Dow Jones Indices'!$G$6:$J$6000,2,FALSE)</f>
        <v>3.6459999999999999</v>
      </c>
      <c r="D1800">
        <f>VLOOKUP(B1800,'Bloomberg Dow Jones Indices'!$I$6:$J$6000,2,0)</f>
        <v>1.5941000000000001</v>
      </c>
      <c r="E1800">
        <f>IF(VLOOKUP($B1800,'30 Year Treasuries Daily'!$A$7:$B$10118,2,FALSE)="ND",NA(),VLOOKUP($B1800,'30 Year Treasuries Daily'!$A$7:$B$10118,2,FALSE))</f>
        <v>5.9</v>
      </c>
    </row>
    <row r="1801" spans="2:5">
      <c r="B1801" s="52">
        <v>36698</v>
      </c>
      <c r="C1801">
        <f>VLOOKUP($B1801,'Bloomberg Dow Jones Indices'!$G$6:$J$6000,2,FALSE)</f>
        <v>3.6297999999999999</v>
      </c>
      <c r="D1801">
        <f>VLOOKUP(B1801,'Bloomberg Dow Jones Indices'!$I$6:$J$6000,2,0)</f>
        <v>1.5846</v>
      </c>
      <c r="E1801">
        <f>IF(VLOOKUP($B1801,'30 Year Treasuries Daily'!$A$7:$B$10118,2,FALSE)="ND",NA(),VLOOKUP($B1801,'30 Year Treasuries Daily'!$A$7:$B$10118,2,FALSE))</f>
        <v>5.96</v>
      </c>
    </row>
    <row r="1802" spans="2:5">
      <c r="B1802" s="52">
        <v>36699</v>
      </c>
      <c r="C1802">
        <f>VLOOKUP($B1802,'Bloomberg Dow Jones Indices'!$G$6:$J$6000,2,FALSE)</f>
        <v>3.6577000000000002</v>
      </c>
      <c r="D1802">
        <f>VLOOKUP(B1802,'Bloomberg Dow Jones Indices'!$I$6:$J$6000,2,0)</f>
        <v>1.6036999999999999</v>
      </c>
      <c r="E1802">
        <f>IF(VLOOKUP($B1802,'30 Year Treasuries Daily'!$A$7:$B$10118,2,FALSE)="ND",NA(),VLOOKUP($B1802,'30 Year Treasuries Daily'!$A$7:$B$10118,2,FALSE))</f>
        <v>5.98</v>
      </c>
    </row>
    <row r="1803" spans="2:5">
      <c r="B1803" s="52">
        <v>36700</v>
      </c>
      <c r="C1803">
        <f>VLOOKUP($B1803,'Bloomberg Dow Jones Indices'!$G$6:$J$6000,2,FALSE)</f>
        <v>3.6482999999999999</v>
      </c>
      <c r="D1803">
        <f>VLOOKUP(B1803,'Bloomberg Dow Jones Indices'!$I$6:$J$6000,2,0)</f>
        <v>1.5992999999999999</v>
      </c>
      <c r="E1803">
        <f>IF(VLOOKUP($B1803,'30 Year Treasuries Daily'!$A$7:$B$10118,2,FALSE)="ND",NA(),VLOOKUP($B1803,'30 Year Treasuries Daily'!$A$7:$B$10118,2,FALSE))</f>
        <v>6.04</v>
      </c>
    </row>
    <row r="1804" spans="2:5">
      <c r="B1804" s="52">
        <v>36703</v>
      </c>
      <c r="C1804">
        <f>VLOOKUP($B1804,'Bloomberg Dow Jones Indices'!$G$6:$J$6000,2,FALSE)</f>
        <v>3.6589</v>
      </c>
      <c r="D1804">
        <f>VLOOKUP(B1804,'Bloomberg Dow Jones Indices'!$I$6:$J$6000,2,0)</f>
        <v>1.5783</v>
      </c>
      <c r="E1804">
        <f>IF(VLOOKUP($B1804,'30 Year Treasuries Daily'!$A$7:$B$10118,2,FALSE)="ND",NA(),VLOOKUP($B1804,'30 Year Treasuries Daily'!$A$7:$B$10118,2,FALSE))</f>
        <v>5.99</v>
      </c>
    </row>
    <row r="1805" spans="2:5">
      <c r="B1805" s="52">
        <v>36704</v>
      </c>
      <c r="C1805">
        <f>VLOOKUP($B1805,'Bloomberg Dow Jones Indices'!$G$6:$J$6000,2,FALSE)</f>
        <v>3.7793999999999999</v>
      </c>
      <c r="D1805">
        <f>VLOOKUP(B1805,'Bloomberg Dow Jones Indices'!$I$6:$J$6000,2,0)</f>
        <v>1.5840999999999998</v>
      </c>
      <c r="E1805">
        <f>IF(VLOOKUP($B1805,'30 Year Treasuries Daily'!$A$7:$B$10118,2,FALSE)="ND",NA(),VLOOKUP($B1805,'30 Year Treasuries Daily'!$A$7:$B$10118,2,FALSE))</f>
        <v>5.95</v>
      </c>
    </row>
    <row r="1806" spans="2:5">
      <c r="B1806" s="52">
        <v>36705</v>
      </c>
      <c r="C1806">
        <f>VLOOKUP($B1806,'Bloomberg Dow Jones Indices'!$G$6:$J$6000,2,FALSE)</f>
        <v>3.7008000000000001</v>
      </c>
      <c r="D1806">
        <f>VLOOKUP(B1806,'Bloomberg Dow Jones Indices'!$I$6:$J$6000,2,0)</f>
        <v>1.5806</v>
      </c>
      <c r="E1806">
        <f>IF(VLOOKUP($B1806,'30 Year Treasuries Daily'!$A$7:$B$10118,2,FALSE)="ND",NA(),VLOOKUP($B1806,'30 Year Treasuries Daily'!$A$7:$B$10118,2,FALSE))</f>
        <v>5.97</v>
      </c>
    </row>
    <row r="1807" spans="2:5">
      <c r="B1807" s="52">
        <v>36706</v>
      </c>
      <c r="C1807">
        <f>VLOOKUP($B1807,'Bloomberg Dow Jones Indices'!$G$6:$J$6000,2,FALSE)</f>
        <v>3.7561</v>
      </c>
      <c r="D1807">
        <f>VLOOKUP(B1807,'Bloomberg Dow Jones Indices'!$I$6:$J$6000,2,0)</f>
        <v>1.6002999999999998</v>
      </c>
      <c r="E1807">
        <f>IF(VLOOKUP($B1807,'30 Year Treasuries Daily'!$A$7:$B$10118,2,FALSE)="ND",NA(),VLOOKUP($B1807,'30 Year Treasuries Daily'!$A$7:$B$10118,2,FALSE))</f>
        <v>5.88</v>
      </c>
    </row>
    <row r="1808" spans="2:5">
      <c r="B1808" s="52">
        <v>36707</v>
      </c>
      <c r="C1808">
        <f>VLOOKUP($B1808,'Bloomberg Dow Jones Indices'!$G$6:$J$6000,2,FALSE)</f>
        <v>3.8525</v>
      </c>
      <c r="D1808">
        <f>VLOOKUP(B1808,'Bloomberg Dow Jones Indices'!$I$6:$J$6000,2,0)</f>
        <v>1.5927</v>
      </c>
      <c r="E1808">
        <f>IF(VLOOKUP($B1808,'30 Year Treasuries Daily'!$A$7:$B$10118,2,FALSE)="ND",NA(),VLOOKUP($B1808,'30 Year Treasuries Daily'!$A$7:$B$10118,2,FALSE))</f>
        <v>5.9</v>
      </c>
    </row>
    <row r="1809" spans="2:5">
      <c r="B1809" s="52">
        <v>36710</v>
      </c>
      <c r="C1809">
        <f>VLOOKUP($B1809,'Bloomberg Dow Jones Indices'!$G$6:$J$6000,2,FALSE)</f>
        <v>3.7603</v>
      </c>
      <c r="D1809">
        <f>VLOOKUP(B1809,'Bloomberg Dow Jones Indices'!$I$6:$J$6000,2,0)</f>
        <v>1.5731000000000002</v>
      </c>
      <c r="E1809">
        <f>IF(VLOOKUP($B1809,'30 Year Treasuries Daily'!$A$7:$B$10118,2,FALSE)="ND",NA(),VLOOKUP($B1809,'30 Year Treasuries Daily'!$A$7:$B$10118,2,FALSE))</f>
        <v>5.87</v>
      </c>
    </row>
    <row r="1810" spans="2:5">
      <c r="B1810" s="52">
        <v>36712</v>
      </c>
      <c r="C1810">
        <f>VLOOKUP($B1810,'Bloomberg Dow Jones Indices'!$G$6:$J$6000,2,FALSE)</f>
        <v>3.8012999999999999</v>
      </c>
      <c r="D1810">
        <f>VLOOKUP(B1810,'Bloomberg Dow Jones Indices'!$I$6:$J$6000,2,0)</f>
        <v>1.5859999999999999</v>
      </c>
      <c r="E1810">
        <f>IF(VLOOKUP($B1810,'30 Year Treasuries Daily'!$A$7:$B$10118,2,FALSE)="ND",NA(),VLOOKUP($B1810,'30 Year Treasuries Daily'!$A$7:$B$10118,2,FALSE))</f>
        <v>5.86</v>
      </c>
    </row>
    <row r="1811" spans="2:5">
      <c r="B1811" s="52">
        <v>36713</v>
      </c>
      <c r="C1811">
        <f>VLOOKUP($B1811,'Bloomberg Dow Jones Indices'!$G$6:$J$6000,2,FALSE)</f>
        <v>3.7595000000000001</v>
      </c>
      <c r="D1811">
        <f>VLOOKUP(B1811,'Bloomberg Dow Jones Indices'!$I$6:$J$6000,2,0)</f>
        <v>1.5868</v>
      </c>
      <c r="E1811">
        <f>IF(VLOOKUP($B1811,'30 Year Treasuries Daily'!$A$7:$B$10118,2,FALSE)="ND",NA(),VLOOKUP($B1811,'30 Year Treasuries Daily'!$A$7:$B$10118,2,FALSE))</f>
        <v>5.91</v>
      </c>
    </row>
    <row r="1812" spans="2:5">
      <c r="B1812" s="52">
        <v>36714</v>
      </c>
      <c r="C1812">
        <f>VLOOKUP($B1812,'Bloomberg Dow Jones Indices'!$G$6:$J$6000,2,FALSE)</f>
        <v>3.7166999999999999</v>
      </c>
      <c r="D1812">
        <f>VLOOKUP(B1812,'Bloomberg Dow Jones Indices'!$I$6:$J$6000,2,0)</f>
        <v>1.5638000000000001</v>
      </c>
      <c r="E1812">
        <f>IF(VLOOKUP($B1812,'30 Year Treasuries Daily'!$A$7:$B$10118,2,FALSE)="ND",NA(),VLOOKUP($B1812,'30 Year Treasuries Daily'!$A$7:$B$10118,2,FALSE))</f>
        <v>5.87</v>
      </c>
    </row>
    <row r="1813" spans="2:5">
      <c r="B1813" s="52">
        <v>36717</v>
      </c>
      <c r="C1813">
        <f>VLOOKUP($B1813,'Bloomberg Dow Jones Indices'!$G$6:$J$6000,2,FALSE)</f>
        <v>3.6583999999999999</v>
      </c>
      <c r="D1813">
        <f>VLOOKUP(B1813,'Bloomberg Dow Jones Indices'!$I$6:$J$6000,2,0)</f>
        <v>1.5622</v>
      </c>
      <c r="E1813">
        <f>IF(VLOOKUP($B1813,'30 Year Treasuries Daily'!$A$7:$B$10118,2,FALSE)="ND",NA(),VLOOKUP($B1813,'30 Year Treasuries Daily'!$A$7:$B$10118,2,FALSE))</f>
        <v>5.88</v>
      </c>
    </row>
    <row r="1814" spans="2:5">
      <c r="B1814" s="52">
        <v>36718</v>
      </c>
      <c r="C1814">
        <f>VLOOKUP($B1814,'Bloomberg Dow Jones Indices'!$G$6:$J$6000,2,FALSE)</f>
        <v>3.6118999999999999</v>
      </c>
      <c r="D1814">
        <f>VLOOKUP(B1814,'Bloomberg Dow Jones Indices'!$I$6:$J$6000,2,0)</f>
        <v>1.5505</v>
      </c>
      <c r="E1814">
        <f>IF(VLOOKUP($B1814,'30 Year Treasuries Daily'!$A$7:$B$10118,2,FALSE)="ND",NA(),VLOOKUP($B1814,'30 Year Treasuries Daily'!$A$7:$B$10118,2,FALSE))</f>
        <v>5.89</v>
      </c>
    </row>
    <row r="1815" spans="2:5">
      <c r="B1815" s="52">
        <v>36719</v>
      </c>
      <c r="C1815">
        <f>VLOOKUP($B1815,'Bloomberg Dow Jones Indices'!$G$6:$J$6000,2,FALSE)</f>
        <v>3.6297999999999999</v>
      </c>
      <c r="D1815">
        <f>VLOOKUP(B1815,'Bloomberg Dow Jones Indices'!$I$6:$J$6000,2,0)</f>
        <v>1.5424</v>
      </c>
      <c r="E1815">
        <f>IF(VLOOKUP($B1815,'30 Year Treasuries Daily'!$A$7:$B$10118,2,FALSE)="ND",NA(),VLOOKUP($B1815,'30 Year Treasuries Daily'!$A$7:$B$10118,2,FALSE))</f>
        <v>5.89</v>
      </c>
    </row>
    <row r="1816" spans="2:5">
      <c r="B1816" s="52">
        <v>36720</v>
      </c>
      <c r="C1816">
        <f>VLOOKUP($B1816,'Bloomberg Dow Jones Indices'!$G$6:$J$6000,2,FALSE)</f>
        <v>3.6104000000000003</v>
      </c>
      <c r="D1816">
        <f>VLOOKUP(B1816,'Bloomberg Dow Jones Indices'!$I$6:$J$6000,2,0)</f>
        <v>1.5415999999999999</v>
      </c>
      <c r="E1816">
        <f>IF(VLOOKUP($B1816,'30 Year Treasuries Daily'!$A$7:$B$10118,2,FALSE)="ND",NA(),VLOOKUP($B1816,'30 Year Treasuries Daily'!$A$7:$B$10118,2,FALSE))</f>
        <v>5.81</v>
      </c>
    </row>
    <row r="1817" spans="2:5">
      <c r="B1817" s="52">
        <v>36721</v>
      </c>
      <c r="C1817">
        <f>VLOOKUP($B1817,'Bloomberg Dow Jones Indices'!$G$6:$J$6000,2,FALSE)</f>
        <v>3.6309</v>
      </c>
      <c r="D1817">
        <f>VLOOKUP(B1817,'Bloomberg Dow Jones Indices'!$I$6:$J$6000,2,0)</f>
        <v>1.5382</v>
      </c>
      <c r="E1817">
        <f>IF(VLOOKUP($B1817,'30 Year Treasuries Daily'!$A$7:$B$10118,2,FALSE)="ND",NA(),VLOOKUP($B1817,'30 Year Treasuries Daily'!$A$7:$B$10118,2,FALSE))</f>
        <v>5.88</v>
      </c>
    </row>
    <row r="1818" spans="2:5">
      <c r="B1818" s="52">
        <v>36724</v>
      </c>
      <c r="C1818">
        <f>VLOOKUP($B1818,'Bloomberg Dow Jones Indices'!$G$6:$J$6000,2,FALSE)</f>
        <v>3.6219000000000001</v>
      </c>
      <c r="D1818">
        <f>VLOOKUP(B1818,'Bloomberg Dow Jones Indices'!$I$6:$J$6000,2,0)</f>
        <v>1.5394000000000001</v>
      </c>
      <c r="E1818">
        <f>IF(VLOOKUP($B1818,'30 Year Treasuries Daily'!$A$7:$B$10118,2,FALSE)="ND",NA(),VLOOKUP($B1818,'30 Year Treasuries Daily'!$A$7:$B$10118,2,FALSE))</f>
        <v>5.93</v>
      </c>
    </row>
    <row r="1819" spans="2:5">
      <c r="B1819" s="52">
        <v>36725</v>
      </c>
      <c r="C1819">
        <f>VLOOKUP($B1819,'Bloomberg Dow Jones Indices'!$G$6:$J$6000,2,FALSE)</f>
        <v>3.6038000000000001</v>
      </c>
      <c r="D1819">
        <f>VLOOKUP(B1819,'Bloomberg Dow Jones Indices'!$I$6:$J$6000,2,0)</f>
        <v>1.5493999999999999</v>
      </c>
      <c r="E1819">
        <f>IF(VLOOKUP($B1819,'30 Year Treasuries Daily'!$A$7:$B$10118,2,FALSE)="ND",NA(),VLOOKUP($B1819,'30 Year Treasuries Daily'!$A$7:$B$10118,2,FALSE))</f>
        <v>5.92</v>
      </c>
    </row>
    <row r="1820" spans="2:5">
      <c r="B1820" s="52">
        <v>36726</v>
      </c>
      <c r="C1820">
        <f>VLOOKUP($B1820,'Bloomberg Dow Jones Indices'!$G$6:$J$6000,2,FALSE)</f>
        <v>3.5582000000000003</v>
      </c>
      <c r="D1820">
        <f>VLOOKUP(B1820,'Bloomberg Dow Jones Indices'!$I$6:$J$6000,2,0)</f>
        <v>1.5573999999999999</v>
      </c>
      <c r="E1820">
        <f>IF(VLOOKUP($B1820,'30 Year Treasuries Daily'!$A$7:$B$10118,2,FALSE)="ND",NA(),VLOOKUP($B1820,'30 Year Treasuries Daily'!$A$7:$B$10118,2,FALSE))</f>
        <v>5.92</v>
      </c>
    </row>
    <row r="1821" spans="2:5">
      <c r="B1821" s="52">
        <v>36727</v>
      </c>
      <c r="C1821">
        <f>VLOOKUP($B1821,'Bloomberg Dow Jones Indices'!$G$6:$J$6000,2,FALSE)</f>
        <v>3.593</v>
      </c>
      <c r="D1821">
        <f>VLOOKUP(B1821,'Bloomberg Dow Jones Indices'!$I$6:$J$6000,2,0)</f>
        <v>1.5362</v>
      </c>
      <c r="E1821">
        <f>IF(VLOOKUP($B1821,'30 Year Treasuries Daily'!$A$7:$B$10118,2,FALSE)="ND",NA(),VLOOKUP($B1821,'30 Year Treasuries Daily'!$A$7:$B$10118,2,FALSE))</f>
        <v>5.81</v>
      </c>
    </row>
    <row r="1822" spans="2:5">
      <c r="B1822" s="52">
        <v>36728</v>
      </c>
      <c r="C1822">
        <f>VLOOKUP($B1822,'Bloomberg Dow Jones Indices'!$G$6:$J$6000,2,FALSE)</f>
        <v>3.589</v>
      </c>
      <c r="D1822">
        <f>VLOOKUP(B1822,'Bloomberg Dow Jones Indices'!$I$6:$J$6000,2,0)</f>
        <v>1.5518999999999998</v>
      </c>
      <c r="E1822">
        <f>IF(VLOOKUP($B1822,'30 Year Treasuries Daily'!$A$7:$B$10118,2,FALSE)="ND",NA(),VLOOKUP($B1822,'30 Year Treasuries Daily'!$A$7:$B$10118,2,FALSE))</f>
        <v>5.79</v>
      </c>
    </row>
    <row r="1823" spans="2:5">
      <c r="B1823" s="52">
        <v>36731</v>
      </c>
      <c r="C1823">
        <f>VLOOKUP($B1823,'Bloomberg Dow Jones Indices'!$G$6:$J$6000,2,FALSE)</f>
        <v>3.6008</v>
      </c>
      <c r="D1823">
        <f>VLOOKUP(B1823,'Bloomberg Dow Jones Indices'!$I$6:$J$6000,2,0)</f>
        <v>1.5590000000000002</v>
      </c>
      <c r="E1823">
        <f>IF(VLOOKUP($B1823,'30 Year Treasuries Daily'!$A$7:$B$10118,2,FALSE)="ND",NA(),VLOOKUP($B1823,'30 Year Treasuries Daily'!$A$7:$B$10118,2,FALSE))</f>
        <v>5.81</v>
      </c>
    </row>
    <row r="1824" spans="2:5">
      <c r="B1824" s="52">
        <v>36732</v>
      </c>
      <c r="C1824">
        <f>VLOOKUP($B1824,'Bloomberg Dow Jones Indices'!$G$6:$J$6000,2,FALSE)</f>
        <v>3.5846</v>
      </c>
      <c r="D1824">
        <f>VLOOKUP(B1824,'Bloomberg Dow Jones Indices'!$I$6:$J$6000,2,0)</f>
        <v>1.5568</v>
      </c>
      <c r="E1824">
        <f>IF(VLOOKUP($B1824,'30 Year Treasuries Daily'!$A$7:$B$10118,2,FALSE)="ND",NA(),VLOOKUP($B1824,'30 Year Treasuries Daily'!$A$7:$B$10118,2,FALSE))</f>
        <v>5.81</v>
      </c>
    </row>
    <row r="1825" spans="2:5">
      <c r="B1825" s="52">
        <v>36733</v>
      </c>
      <c r="C1825">
        <f>VLOOKUP($B1825,'Bloomberg Dow Jones Indices'!$G$6:$J$6000,2,FALSE)</f>
        <v>3.6379000000000001</v>
      </c>
      <c r="D1825">
        <f>VLOOKUP(B1825,'Bloomberg Dow Jones Indices'!$I$6:$J$6000,2,0)</f>
        <v>1.5840000000000001</v>
      </c>
      <c r="E1825">
        <f>IF(VLOOKUP($B1825,'30 Year Treasuries Daily'!$A$7:$B$10118,2,FALSE)="ND",NA(),VLOOKUP($B1825,'30 Year Treasuries Daily'!$A$7:$B$10118,2,FALSE))</f>
        <v>5.82</v>
      </c>
    </row>
    <row r="1826" spans="2:5">
      <c r="B1826" s="52">
        <v>36734</v>
      </c>
      <c r="C1826">
        <f>VLOOKUP($B1826,'Bloomberg Dow Jones Indices'!$G$6:$J$6000,2,FALSE)</f>
        <v>3.6307</v>
      </c>
      <c r="D1826">
        <f>VLOOKUP(B1826,'Bloomberg Dow Jones Indices'!$I$6:$J$6000,2,0)</f>
        <v>1.5735999999999999</v>
      </c>
      <c r="E1826">
        <f>IF(VLOOKUP($B1826,'30 Year Treasuries Daily'!$A$7:$B$10118,2,FALSE)="ND",NA(),VLOOKUP($B1826,'30 Year Treasuries Daily'!$A$7:$B$10118,2,FALSE))</f>
        <v>5.78</v>
      </c>
    </row>
    <row r="1827" spans="2:5">
      <c r="B1827" s="52">
        <v>36735</v>
      </c>
      <c r="C1827">
        <f>VLOOKUP($B1827,'Bloomberg Dow Jones Indices'!$G$6:$J$6000,2,FALSE)</f>
        <v>3.6044999999999998</v>
      </c>
      <c r="D1827">
        <f>VLOOKUP(B1827,'Bloomberg Dow Jones Indices'!$I$6:$J$6000,2,0)</f>
        <v>1.5848</v>
      </c>
      <c r="E1827">
        <f>IF(VLOOKUP($B1827,'30 Year Treasuries Daily'!$A$7:$B$10118,2,FALSE)="ND",NA(),VLOOKUP($B1827,'30 Year Treasuries Daily'!$A$7:$B$10118,2,FALSE))</f>
        <v>5.78</v>
      </c>
    </row>
    <row r="1828" spans="2:5">
      <c r="B1828" s="52">
        <v>36738</v>
      </c>
      <c r="C1828">
        <f>VLOOKUP($B1828,'Bloomberg Dow Jones Indices'!$G$6:$J$6000,2,FALSE)</f>
        <v>3.5756999999999999</v>
      </c>
      <c r="D1828">
        <f>VLOOKUP(B1828,'Bloomberg Dow Jones Indices'!$I$6:$J$6000,2,0)</f>
        <v>1.6368</v>
      </c>
      <c r="E1828">
        <f>IF(VLOOKUP($B1828,'30 Year Treasuries Daily'!$A$7:$B$10118,2,FALSE)="ND",NA(),VLOOKUP($B1828,'30 Year Treasuries Daily'!$A$7:$B$10118,2,FALSE))</f>
        <v>5.79</v>
      </c>
    </row>
    <row r="1829" spans="2:5">
      <c r="B1829" s="52">
        <v>36739</v>
      </c>
      <c r="C1829">
        <f>VLOOKUP($B1829,'Bloomberg Dow Jones Indices'!$G$6:$J$6000,2,FALSE)</f>
        <v>3.4895999999999998</v>
      </c>
      <c r="D1829">
        <f>VLOOKUP(B1829,'Bloomberg Dow Jones Indices'!$I$6:$J$6000,2,0)</f>
        <v>1.6236999999999999</v>
      </c>
      <c r="E1829">
        <f>IF(VLOOKUP($B1829,'30 Year Treasuries Daily'!$A$7:$B$10118,2,FALSE)="ND",NA(),VLOOKUP($B1829,'30 Year Treasuries Daily'!$A$7:$B$10118,2,FALSE))</f>
        <v>5.74</v>
      </c>
    </row>
    <row r="1830" spans="2:5">
      <c r="B1830" s="52">
        <v>36740</v>
      </c>
      <c r="C1830">
        <f>VLOOKUP($B1830,'Bloomberg Dow Jones Indices'!$G$6:$J$6000,2,FALSE)</f>
        <v>3.431</v>
      </c>
      <c r="D1830">
        <f>VLOOKUP(B1830,'Bloomberg Dow Jones Indices'!$I$6:$J$6000,2,0)</f>
        <v>1.6127</v>
      </c>
      <c r="E1830">
        <f>IF(VLOOKUP($B1830,'30 Year Treasuries Daily'!$A$7:$B$10118,2,FALSE)="ND",NA(),VLOOKUP($B1830,'30 Year Treasuries Daily'!$A$7:$B$10118,2,FALSE))</f>
        <v>5.77</v>
      </c>
    </row>
    <row r="1831" spans="2:5">
      <c r="B1831" s="52">
        <v>36741</v>
      </c>
      <c r="C1831">
        <f>VLOOKUP($B1831,'Bloomberg Dow Jones Indices'!$G$6:$J$6000,2,FALSE)</f>
        <v>3.5032000000000001</v>
      </c>
      <c r="D1831">
        <f>VLOOKUP(B1831,'Bloomberg Dow Jones Indices'!$I$6:$J$6000,2,0)</f>
        <v>1.6127</v>
      </c>
      <c r="E1831">
        <f>IF(VLOOKUP($B1831,'30 Year Treasuries Daily'!$A$7:$B$10118,2,FALSE)="ND",NA(),VLOOKUP($B1831,'30 Year Treasuries Daily'!$A$7:$B$10118,2,FALSE))</f>
        <v>5.74</v>
      </c>
    </row>
    <row r="1832" spans="2:5">
      <c r="B1832" s="52">
        <v>36742</v>
      </c>
      <c r="C1832">
        <f>VLOOKUP($B1832,'Bloomberg Dow Jones Indices'!$G$6:$J$6000,2,FALSE)</f>
        <v>3.411</v>
      </c>
      <c r="D1832">
        <f>VLOOKUP(B1832,'Bloomberg Dow Jones Indices'!$I$6:$J$6000,2,0)</f>
        <v>1.6034999999999999</v>
      </c>
      <c r="E1832">
        <f>IF(VLOOKUP($B1832,'30 Year Treasuries Daily'!$A$7:$B$10118,2,FALSE)="ND",NA(),VLOOKUP($B1832,'30 Year Treasuries Daily'!$A$7:$B$10118,2,FALSE))</f>
        <v>5.72</v>
      </c>
    </row>
    <row r="1833" spans="2:5">
      <c r="B1833" s="52">
        <v>36745</v>
      </c>
      <c r="C1833">
        <f>VLOOKUP($B1833,'Bloomberg Dow Jones Indices'!$G$6:$J$6000,2,FALSE)</f>
        <v>3.2437</v>
      </c>
      <c r="D1833">
        <f>VLOOKUP(B1833,'Bloomberg Dow Jones Indices'!$I$6:$J$6000,2,0)</f>
        <v>1.5889</v>
      </c>
      <c r="E1833">
        <f>IF(VLOOKUP($B1833,'30 Year Treasuries Daily'!$A$7:$B$10118,2,FALSE)="ND",NA(),VLOOKUP($B1833,'30 Year Treasuries Daily'!$A$7:$B$10118,2,FALSE))</f>
        <v>5.76</v>
      </c>
    </row>
    <row r="1834" spans="2:5">
      <c r="B1834" s="52">
        <v>36746</v>
      </c>
      <c r="C1834">
        <f>VLOOKUP($B1834,'Bloomberg Dow Jones Indices'!$G$6:$J$6000,2,FALSE)</f>
        <v>3.3134000000000001</v>
      </c>
      <c r="D1834">
        <f>VLOOKUP(B1834,'Bloomberg Dow Jones Indices'!$I$6:$J$6000,2,0)</f>
        <v>1.5735000000000001</v>
      </c>
      <c r="E1834">
        <f>IF(VLOOKUP($B1834,'30 Year Treasuries Daily'!$A$7:$B$10118,2,FALSE)="ND",NA(),VLOOKUP($B1834,'30 Year Treasuries Daily'!$A$7:$B$10118,2,FALSE))</f>
        <v>5.73</v>
      </c>
    </row>
    <row r="1835" spans="2:5">
      <c r="B1835" s="52">
        <v>36747</v>
      </c>
      <c r="C1835">
        <f>VLOOKUP($B1835,'Bloomberg Dow Jones Indices'!$G$6:$J$6000,2,FALSE)</f>
        <v>3.3871000000000002</v>
      </c>
      <c r="D1835">
        <f>VLOOKUP(B1835,'Bloomberg Dow Jones Indices'!$I$6:$J$6000,2,0)</f>
        <v>1.5838000000000001</v>
      </c>
      <c r="E1835">
        <f>IF(VLOOKUP($B1835,'30 Year Treasuries Daily'!$A$7:$B$10118,2,FALSE)="ND",NA(),VLOOKUP($B1835,'30 Year Treasuries Daily'!$A$7:$B$10118,2,FALSE))</f>
        <v>5.73</v>
      </c>
    </row>
    <row r="1836" spans="2:5">
      <c r="B1836" s="52">
        <v>36748</v>
      </c>
      <c r="C1836">
        <f>VLOOKUP($B1836,'Bloomberg Dow Jones Indices'!$G$6:$J$6000,2,FALSE)</f>
        <v>3.4028999999999998</v>
      </c>
      <c r="D1836">
        <f>VLOOKUP(B1836,'Bloomberg Dow Jones Indices'!$I$6:$J$6000,2,0)</f>
        <v>1.585</v>
      </c>
      <c r="E1836">
        <f>IF(VLOOKUP($B1836,'30 Year Treasuries Daily'!$A$7:$B$10118,2,FALSE)="ND",NA(),VLOOKUP($B1836,'30 Year Treasuries Daily'!$A$7:$B$10118,2,FALSE))</f>
        <v>5.68</v>
      </c>
    </row>
    <row r="1837" spans="2:5">
      <c r="B1837" s="52">
        <v>36749</v>
      </c>
      <c r="C1837">
        <f>VLOOKUP($B1837,'Bloomberg Dow Jones Indices'!$G$6:$J$6000,2,FALSE)</f>
        <v>3.3351000000000002</v>
      </c>
      <c r="D1837">
        <f>VLOOKUP(B1837,'Bloomberg Dow Jones Indices'!$I$6:$J$6000,2,0)</f>
        <v>1.5678999999999998</v>
      </c>
      <c r="E1837">
        <f>IF(VLOOKUP($B1837,'30 Year Treasuries Daily'!$A$7:$B$10118,2,FALSE)="ND",NA(),VLOOKUP($B1837,'30 Year Treasuries Daily'!$A$7:$B$10118,2,FALSE))</f>
        <v>5.72</v>
      </c>
    </row>
    <row r="1838" spans="2:5">
      <c r="B1838" s="52">
        <v>36752</v>
      </c>
      <c r="C1838">
        <f>VLOOKUP($B1838,'Bloomberg Dow Jones Indices'!$G$6:$J$6000,2,FALSE)</f>
        <v>3.3845999999999998</v>
      </c>
      <c r="D1838">
        <f>VLOOKUP(B1838,'Bloomberg Dow Jones Indices'!$I$6:$J$6000,2,0)</f>
        <v>1.5470000000000002</v>
      </c>
      <c r="E1838">
        <f>IF(VLOOKUP($B1838,'30 Year Treasuries Daily'!$A$7:$B$10118,2,FALSE)="ND",NA(),VLOOKUP($B1838,'30 Year Treasuries Daily'!$A$7:$B$10118,2,FALSE))</f>
        <v>5.7</v>
      </c>
    </row>
    <row r="1839" spans="2:5">
      <c r="B1839" s="52">
        <v>36753</v>
      </c>
      <c r="C1839">
        <f>VLOOKUP($B1839,'Bloomberg Dow Jones Indices'!$G$6:$J$6000,2,FALSE)</f>
        <v>3.3750999999999998</v>
      </c>
      <c r="D1839">
        <f>VLOOKUP(B1839,'Bloomberg Dow Jones Indices'!$I$6:$J$6000,2,0)</f>
        <v>1.5623</v>
      </c>
      <c r="E1839">
        <f>IF(VLOOKUP($B1839,'30 Year Treasuries Daily'!$A$7:$B$10118,2,FALSE)="ND",NA(),VLOOKUP($B1839,'30 Year Treasuries Daily'!$A$7:$B$10118,2,FALSE))</f>
        <v>5.72</v>
      </c>
    </row>
    <row r="1840" spans="2:5">
      <c r="B1840" s="52">
        <v>36754</v>
      </c>
      <c r="C1840">
        <f>VLOOKUP($B1840,'Bloomberg Dow Jones Indices'!$G$6:$J$6000,2,FALSE)</f>
        <v>3.2968000000000002</v>
      </c>
      <c r="D1840">
        <f>VLOOKUP(B1840,'Bloomberg Dow Jones Indices'!$I$6:$J$6000,2,0)</f>
        <v>1.5716000000000001</v>
      </c>
      <c r="E1840">
        <f>IF(VLOOKUP($B1840,'30 Year Treasuries Daily'!$A$7:$B$10118,2,FALSE)="ND",NA(),VLOOKUP($B1840,'30 Year Treasuries Daily'!$A$7:$B$10118,2,FALSE))</f>
        <v>5.73</v>
      </c>
    </row>
    <row r="1841" spans="2:5">
      <c r="B1841" s="52">
        <v>36755</v>
      </c>
      <c r="C1841">
        <f>VLOOKUP($B1841,'Bloomberg Dow Jones Indices'!$G$6:$J$6000,2,FALSE)</f>
        <v>3.2724000000000002</v>
      </c>
      <c r="D1841">
        <f>VLOOKUP(B1841,'Bloomberg Dow Jones Indices'!$I$6:$J$6000,2,0)</f>
        <v>1.5648</v>
      </c>
      <c r="E1841">
        <f>IF(VLOOKUP($B1841,'30 Year Treasuries Daily'!$A$7:$B$10118,2,FALSE)="ND",NA(),VLOOKUP($B1841,'30 Year Treasuries Daily'!$A$7:$B$10118,2,FALSE))</f>
        <v>5.72</v>
      </c>
    </row>
    <row r="1842" spans="2:5">
      <c r="B1842" s="52">
        <v>36756</v>
      </c>
      <c r="C1842">
        <f>VLOOKUP($B1842,'Bloomberg Dow Jones Indices'!$G$6:$J$6000,2,FALSE)</f>
        <v>3.2759999999999998</v>
      </c>
      <c r="D1842">
        <f>VLOOKUP(B1842,'Bloomberg Dow Jones Indices'!$I$6:$J$6000,2,0)</f>
        <v>1.5683</v>
      </c>
      <c r="E1842">
        <f>IF(VLOOKUP($B1842,'30 Year Treasuries Daily'!$A$7:$B$10118,2,FALSE)="ND",NA(),VLOOKUP($B1842,'30 Year Treasuries Daily'!$A$7:$B$10118,2,FALSE))</f>
        <v>5.69</v>
      </c>
    </row>
    <row r="1843" spans="2:5">
      <c r="B1843" s="52">
        <v>36759</v>
      </c>
      <c r="C1843">
        <f>VLOOKUP($B1843,'Bloomberg Dow Jones Indices'!$G$6:$J$6000,2,FALSE)</f>
        <v>3.2858000000000001</v>
      </c>
      <c r="D1843">
        <f>VLOOKUP(B1843,'Bloomberg Dow Jones Indices'!$I$6:$J$6000,2,0)</f>
        <v>1.5634999999999999</v>
      </c>
      <c r="E1843">
        <f>IF(VLOOKUP($B1843,'30 Year Treasuries Daily'!$A$7:$B$10118,2,FALSE)="ND",NA(),VLOOKUP($B1843,'30 Year Treasuries Daily'!$A$7:$B$10118,2,FALSE))</f>
        <v>5.71</v>
      </c>
    </row>
    <row r="1844" spans="2:5">
      <c r="B1844" s="52">
        <v>36760</v>
      </c>
      <c r="C1844">
        <f>VLOOKUP($B1844,'Bloomberg Dow Jones Indices'!$G$6:$J$6000,2,FALSE)</f>
        <v>3.2858000000000001</v>
      </c>
      <c r="D1844">
        <f>VLOOKUP(B1844,'Bloomberg Dow Jones Indices'!$I$6:$J$6000,2,0)</f>
        <v>1.5552000000000001</v>
      </c>
      <c r="E1844">
        <f>IF(VLOOKUP($B1844,'30 Year Treasuries Daily'!$A$7:$B$10118,2,FALSE)="ND",NA(),VLOOKUP($B1844,'30 Year Treasuries Daily'!$A$7:$B$10118,2,FALSE))</f>
        <v>5.71</v>
      </c>
    </row>
    <row r="1845" spans="2:5">
      <c r="B1845" s="52">
        <v>36761</v>
      </c>
      <c r="C1845">
        <f>VLOOKUP($B1845,'Bloomberg Dow Jones Indices'!$G$6:$J$6000,2,FALSE)</f>
        <v>3.3769999999999998</v>
      </c>
      <c r="D1845">
        <f>VLOOKUP(B1845,'Bloomberg Dow Jones Indices'!$I$6:$J$6000,2,0)</f>
        <v>1.5554999999999999</v>
      </c>
      <c r="E1845">
        <f>IF(VLOOKUP($B1845,'30 Year Treasuries Daily'!$A$7:$B$10118,2,FALSE)="ND",NA(),VLOOKUP($B1845,'30 Year Treasuries Daily'!$A$7:$B$10118,2,FALSE))</f>
        <v>5.68</v>
      </c>
    </row>
    <row r="1846" spans="2:5">
      <c r="B1846" s="52">
        <v>36762</v>
      </c>
      <c r="C1846">
        <f>VLOOKUP($B1846,'Bloomberg Dow Jones Indices'!$G$6:$J$6000,2,FALSE)</f>
        <v>3.4306999999999999</v>
      </c>
      <c r="D1846">
        <f>VLOOKUP(B1846,'Bloomberg Dow Jones Indices'!$I$6:$J$6000,2,0)</f>
        <v>1.5502</v>
      </c>
      <c r="E1846">
        <f>IF(VLOOKUP($B1846,'30 Year Treasuries Daily'!$A$7:$B$10118,2,FALSE)="ND",NA(),VLOOKUP($B1846,'30 Year Treasuries Daily'!$A$7:$B$10118,2,FALSE))</f>
        <v>5.67</v>
      </c>
    </row>
    <row r="1847" spans="2:5">
      <c r="B1847" s="52">
        <v>36763</v>
      </c>
      <c r="C1847">
        <f>VLOOKUP($B1847,'Bloomberg Dow Jones Indices'!$G$6:$J$6000,2,FALSE)</f>
        <v>3.3054000000000001</v>
      </c>
      <c r="D1847">
        <f>VLOOKUP(B1847,'Bloomberg Dow Jones Indices'!$I$6:$J$6000,2,0)</f>
        <v>1.5488</v>
      </c>
      <c r="E1847">
        <f>IF(VLOOKUP($B1847,'30 Year Treasuries Daily'!$A$7:$B$10118,2,FALSE)="ND",NA(),VLOOKUP($B1847,'30 Year Treasuries Daily'!$A$7:$B$10118,2,FALSE))</f>
        <v>5.67</v>
      </c>
    </row>
    <row r="1848" spans="2:5">
      <c r="B1848" s="52">
        <v>36766</v>
      </c>
      <c r="C1848">
        <f>VLOOKUP($B1848,'Bloomberg Dow Jones Indices'!$G$6:$J$6000,2,FALSE)</f>
        <v>3.2782</v>
      </c>
      <c r="D1848">
        <f>VLOOKUP(B1848,'Bloomberg Dow Jones Indices'!$I$6:$J$6000,2,0)</f>
        <v>1.5474999999999999</v>
      </c>
      <c r="E1848">
        <f>IF(VLOOKUP($B1848,'30 Year Treasuries Daily'!$A$7:$B$10118,2,FALSE)="ND",NA(),VLOOKUP($B1848,'30 Year Treasuries Daily'!$A$7:$B$10118,2,FALSE))</f>
        <v>5.72</v>
      </c>
    </row>
    <row r="1849" spans="2:5">
      <c r="B1849" s="52">
        <v>36767</v>
      </c>
      <c r="C1849">
        <f>VLOOKUP($B1849,'Bloomberg Dow Jones Indices'!$G$6:$J$6000,2,FALSE)</f>
        <v>3.3029000000000002</v>
      </c>
      <c r="D1849">
        <f>VLOOKUP(B1849,'Bloomberg Dow Jones Indices'!$I$6:$J$6000,2,0)</f>
        <v>1.5533999999999999</v>
      </c>
      <c r="E1849">
        <f>IF(VLOOKUP($B1849,'30 Year Treasuries Daily'!$A$7:$B$10118,2,FALSE)="ND",NA(),VLOOKUP($B1849,'30 Year Treasuries Daily'!$A$7:$B$10118,2,FALSE))</f>
        <v>5.75</v>
      </c>
    </row>
    <row r="1850" spans="2:5">
      <c r="B1850" s="52">
        <v>36768</v>
      </c>
      <c r="C1850">
        <f>VLOOKUP($B1850,'Bloomberg Dow Jones Indices'!$G$6:$J$6000,2,FALSE)</f>
        <v>3.2873000000000001</v>
      </c>
      <c r="D1850">
        <f>VLOOKUP(B1850,'Bloomberg Dow Jones Indices'!$I$6:$J$6000,2,0)</f>
        <v>1.5718000000000001</v>
      </c>
      <c r="E1850">
        <f>IF(VLOOKUP($B1850,'30 Year Treasuries Daily'!$A$7:$B$10118,2,FALSE)="ND",NA(),VLOOKUP($B1850,'30 Year Treasuries Daily'!$A$7:$B$10118,2,FALSE))</f>
        <v>5.74</v>
      </c>
    </row>
    <row r="1851" spans="2:5">
      <c r="B1851" s="52">
        <v>36769</v>
      </c>
      <c r="C1851">
        <f>VLOOKUP($B1851,'Bloomberg Dow Jones Indices'!$G$6:$J$6000,2,FALSE)</f>
        <v>3.2545000000000002</v>
      </c>
      <c r="D1851">
        <f>VLOOKUP(B1851,'Bloomberg Dow Jones Indices'!$I$6:$J$6000,2,0)</f>
        <v>1.556</v>
      </c>
      <c r="E1851">
        <f>IF(VLOOKUP($B1851,'30 Year Treasuries Daily'!$A$7:$B$10118,2,FALSE)="ND",NA(),VLOOKUP($B1851,'30 Year Treasuries Daily'!$A$7:$B$10118,2,FALSE))</f>
        <v>5.67</v>
      </c>
    </row>
    <row r="1852" spans="2:5">
      <c r="B1852" s="52">
        <v>36770</v>
      </c>
      <c r="C1852">
        <f>VLOOKUP($B1852,'Bloomberg Dow Jones Indices'!$G$6:$J$6000,2,FALSE)</f>
        <v>3.1978</v>
      </c>
      <c r="D1852">
        <f>VLOOKUP(B1852,'Bloomberg Dow Jones Indices'!$I$6:$J$6000,2,0)</f>
        <v>1.5528</v>
      </c>
      <c r="E1852">
        <f>IF(VLOOKUP($B1852,'30 Year Treasuries Daily'!$A$7:$B$10118,2,FALSE)="ND",NA(),VLOOKUP($B1852,'30 Year Treasuries Daily'!$A$7:$B$10118,2,FALSE))</f>
        <v>5.67</v>
      </c>
    </row>
    <row r="1853" spans="2:5">
      <c r="B1853" s="52">
        <v>36774</v>
      </c>
      <c r="C1853">
        <f>VLOOKUP($B1853,'Bloomberg Dow Jones Indices'!$G$6:$J$6000,2,FALSE)</f>
        <v>3.1476999999999999</v>
      </c>
      <c r="D1853">
        <f>VLOOKUP(B1853,'Bloomberg Dow Jones Indices'!$I$6:$J$6000,2,0)</f>
        <v>1.5497999999999998</v>
      </c>
      <c r="E1853">
        <f>IF(VLOOKUP($B1853,'30 Year Treasuries Daily'!$A$7:$B$10118,2,FALSE)="ND",NA(),VLOOKUP($B1853,'30 Year Treasuries Daily'!$A$7:$B$10118,2,FALSE))</f>
        <v>5.67</v>
      </c>
    </row>
    <row r="1854" spans="2:5">
      <c r="B1854" s="52">
        <v>36775</v>
      </c>
      <c r="C1854">
        <f>VLOOKUP($B1854,'Bloomberg Dow Jones Indices'!$G$6:$J$6000,2,FALSE)</f>
        <v>3.2355</v>
      </c>
      <c r="D1854">
        <f>VLOOKUP(B1854,'Bloomberg Dow Jones Indices'!$I$6:$J$6000,2,0)</f>
        <v>1.5428999999999999</v>
      </c>
      <c r="E1854">
        <f>IF(VLOOKUP($B1854,'30 Year Treasuries Daily'!$A$7:$B$10118,2,FALSE)="ND",NA(),VLOOKUP($B1854,'30 Year Treasuries Daily'!$A$7:$B$10118,2,FALSE))</f>
        <v>5.71</v>
      </c>
    </row>
    <row r="1855" spans="2:5">
      <c r="B1855" s="52">
        <v>36776</v>
      </c>
      <c r="C1855">
        <f>VLOOKUP($B1855,'Bloomberg Dow Jones Indices'!$G$6:$J$6000,2,FALSE)</f>
        <v>3.149</v>
      </c>
      <c r="D1855">
        <f>VLOOKUP(B1855,'Bloomberg Dow Jones Indices'!$I$6:$J$6000,2,0)</f>
        <v>1.5499000000000001</v>
      </c>
      <c r="E1855">
        <f>IF(VLOOKUP($B1855,'30 Year Treasuries Daily'!$A$7:$B$10118,2,FALSE)="ND",NA(),VLOOKUP($B1855,'30 Year Treasuries Daily'!$A$7:$B$10118,2,FALSE))</f>
        <v>5.72</v>
      </c>
    </row>
    <row r="1856" spans="2:5">
      <c r="B1856" s="52">
        <v>36777</v>
      </c>
      <c r="C1856">
        <f>VLOOKUP($B1856,'Bloomberg Dow Jones Indices'!$G$6:$J$6000,2,FALSE)</f>
        <v>3.0663999999999998</v>
      </c>
      <c r="D1856">
        <f>VLOOKUP(B1856,'Bloomberg Dow Jones Indices'!$I$6:$J$6000,2,0)</f>
        <v>1.5552999999999999</v>
      </c>
      <c r="E1856">
        <f>IF(VLOOKUP($B1856,'30 Year Treasuries Daily'!$A$7:$B$10118,2,FALSE)="ND",NA(),VLOOKUP($B1856,'30 Year Treasuries Daily'!$A$7:$B$10118,2,FALSE))</f>
        <v>5.7</v>
      </c>
    </row>
    <row r="1857" spans="2:5">
      <c r="B1857" s="52">
        <v>36780</v>
      </c>
      <c r="C1857">
        <f>VLOOKUP($B1857,'Bloomberg Dow Jones Indices'!$G$6:$J$6000,2,FALSE)</f>
        <v>2.9939999999999998</v>
      </c>
      <c r="D1857">
        <f>VLOOKUP(B1857,'Bloomberg Dow Jones Indices'!$I$6:$J$6000,2,0)</f>
        <v>1.5588</v>
      </c>
      <c r="E1857">
        <f>IF(VLOOKUP($B1857,'30 Year Treasuries Daily'!$A$7:$B$10118,2,FALSE)="ND",NA(),VLOOKUP($B1857,'30 Year Treasuries Daily'!$A$7:$B$10118,2,FALSE))</f>
        <v>5.73</v>
      </c>
    </row>
    <row r="1858" spans="2:5">
      <c r="B1858" s="52">
        <v>36781</v>
      </c>
      <c r="C1858">
        <f>VLOOKUP($B1858,'Bloomberg Dow Jones Indices'!$G$6:$J$6000,2,FALSE)</f>
        <v>2.9967999999999999</v>
      </c>
      <c r="D1858">
        <f>VLOOKUP(B1858,'Bloomberg Dow Jones Indices'!$I$6:$J$6000,2,0)</f>
        <v>1.5535000000000001</v>
      </c>
      <c r="E1858">
        <f>IF(VLOOKUP($B1858,'30 Year Treasuries Daily'!$A$7:$B$10118,2,FALSE)="ND",NA(),VLOOKUP($B1858,'30 Year Treasuries Daily'!$A$7:$B$10118,2,FALSE))</f>
        <v>5.76</v>
      </c>
    </row>
    <row r="1859" spans="2:5">
      <c r="B1859" s="52">
        <v>36782</v>
      </c>
      <c r="C1859">
        <f>VLOOKUP($B1859,'Bloomberg Dow Jones Indices'!$G$6:$J$6000,2,FALSE)</f>
        <v>3.0013999999999998</v>
      </c>
      <c r="D1859">
        <f>VLOOKUP(B1859,'Bloomberg Dow Jones Indices'!$I$6:$J$6000,2,0)</f>
        <v>1.5643</v>
      </c>
      <c r="E1859">
        <f>IF(VLOOKUP($B1859,'30 Year Treasuries Daily'!$A$7:$B$10118,2,FALSE)="ND",NA(),VLOOKUP($B1859,'30 Year Treasuries Daily'!$A$7:$B$10118,2,FALSE))</f>
        <v>5.73</v>
      </c>
    </row>
    <row r="1860" spans="2:5">
      <c r="B1860" s="52">
        <v>36783</v>
      </c>
      <c r="C1860">
        <f>VLOOKUP($B1860,'Bloomberg Dow Jones Indices'!$G$6:$J$6000,2,FALSE)</f>
        <v>3.0287000000000002</v>
      </c>
      <c r="D1860">
        <f>VLOOKUP(B1860,'Bloomberg Dow Jones Indices'!$I$6:$J$6000,2,0)</f>
        <v>1.5777000000000001</v>
      </c>
      <c r="E1860">
        <f>IF(VLOOKUP($B1860,'30 Year Treasuries Daily'!$A$7:$B$10118,2,FALSE)="ND",NA(),VLOOKUP($B1860,'30 Year Treasuries Daily'!$A$7:$B$10118,2,FALSE))</f>
        <v>5.81</v>
      </c>
    </row>
    <row r="1861" spans="2:5">
      <c r="B1861" s="52">
        <v>36784</v>
      </c>
      <c r="C1861">
        <f>VLOOKUP($B1861,'Bloomberg Dow Jones Indices'!$G$6:$J$6000,2,FALSE)</f>
        <v>2.9834000000000001</v>
      </c>
      <c r="D1861">
        <f>VLOOKUP(B1861,'Bloomberg Dow Jones Indices'!$I$6:$J$6000,2,0)</f>
        <v>1.6009</v>
      </c>
      <c r="E1861">
        <f>IF(VLOOKUP($B1861,'30 Year Treasuries Daily'!$A$7:$B$10118,2,FALSE)="ND",NA(),VLOOKUP($B1861,'30 Year Treasuries Daily'!$A$7:$B$10118,2,FALSE))</f>
        <v>5.9</v>
      </c>
    </row>
    <row r="1862" spans="2:5">
      <c r="B1862" s="52">
        <v>36787</v>
      </c>
      <c r="C1862">
        <f>VLOOKUP($B1862,'Bloomberg Dow Jones Indices'!$G$6:$J$6000,2,FALSE)</f>
        <v>3.0015999999999998</v>
      </c>
      <c r="D1862">
        <f>VLOOKUP(B1862,'Bloomberg Dow Jones Indices'!$I$6:$J$6000,2,0)</f>
        <v>1.6183999999999998</v>
      </c>
      <c r="E1862">
        <f>IF(VLOOKUP($B1862,'30 Year Treasuries Daily'!$A$7:$B$10118,2,FALSE)="ND",NA(),VLOOKUP($B1862,'30 Year Treasuries Daily'!$A$7:$B$10118,2,FALSE))</f>
        <v>5.96</v>
      </c>
    </row>
    <row r="1863" spans="2:5">
      <c r="B1863" s="52">
        <v>36788</v>
      </c>
      <c r="C1863">
        <f>VLOOKUP($B1863,'Bloomberg Dow Jones Indices'!$G$6:$J$6000,2,FALSE)</f>
        <v>3.1305000000000001</v>
      </c>
      <c r="D1863">
        <f>VLOOKUP(B1863,'Bloomberg Dow Jones Indices'!$I$6:$J$6000,2,0)</f>
        <v>1.6213</v>
      </c>
      <c r="E1863">
        <f>IF(VLOOKUP($B1863,'30 Year Treasuries Daily'!$A$7:$B$10118,2,FALSE)="ND",NA(),VLOOKUP($B1863,'30 Year Treasuries Daily'!$A$7:$B$10118,2,FALSE))</f>
        <v>5.92</v>
      </c>
    </row>
    <row r="1864" spans="2:5">
      <c r="B1864" s="52">
        <v>36789</v>
      </c>
      <c r="C1864">
        <f>VLOOKUP($B1864,'Bloomberg Dow Jones Indices'!$G$6:$J$6000,2,FALSE)</f>
        <v>3.2019000000000002</v>
      </c>
      <c r="D1864">
        <f>VLOOKUP(B1864,'Bloomberg Dow Jones Indices'!$I$6:$J$6000,2,0)</f>
        <v>1.6367</v>
      </c>
      <c r="E1864">
        <f>IF(VLOOKUP($B1864,'30 Year Treasuries Daily'!$A$7:$B$10118,2,FALSE)="ND",NA(),VLOOKUP($B1864,'30 Year Treasuries Daily'!$A$7:$B$10118,2,FALSE))</f>
        <v>5.97</v>
      </c>
    </row>
    <row r="1865" spans="2:5">
      <c r="B1865" s="52">
        <v>36790</v>
      </c>
      <c r="C1865">
        <f>VLOOKUP($B1865,'Bloomberg Dow Jones Indices'!$G$6:$J$6000,2,FALSE)</f>
        <v>3.2326000000000001</v>
      </c>
      <c r="D1865">
        <f>VLOOKUP(B1865,'Bloomberg Dow Jones Indices'!$I$6:$J$6000,2,0)</f>
        <v>1.6254</v>
      </c>
      <c r="E1865">
        <f>IF(VLOOKUP($B1865,'30 Year Treasuries Daily'!$A$7:$B$10118,2,FALSE)="ND",NA(),VLOOKUP($B1865,'30 Year Treasuries Daily'!$A$7:$B$10118,2,FALSE))</f>
        <v>5.93</v>
      </c>
    </row>
    <row r="1866" spans="2:5">
      <c r="B1866" s="52">
        <v>36791</v>
      </c>
      <c r="C1866">
        <f>VLOOKUP($B1866,'Bloomberg Dow Jones Indices'!$G$6:$J$6000,2,FALSE)</f>
        <v>3.1574</v>
      </c>
      <c r="D1866">
        <f>VLOOKUP(B1866,'Bloomberg Dow Jones Indices'!$I$6:$J$6000,2,0)</f>
        <v>1.6132</v>
      </c>
      <c r="E1866">
        <f>IF(VLOOKUP($B1866,'30 Year Treasuries Daily'!$A$7:$B$10118,2,FALSE)="ND",NA(),VLOOKUP($B1866,'30 Year Treasuries Daily'!$A$7:$B$10118,2,FALSE))</f>
        <v>5.92</v>
      </c>
    </row>
    <row r="1867" spans="2:5">
      <c r="B1867" s="52">
        <v>36794</v>
      </c>
      <c r="C1867">
        <f>VLOOKUP($B1867,'Bloomberg Dow Jones Indices'!$G$6:$J$6000,2,FALSE)</f>
        <v>3.1368999999999998</v>
      </c>
      <c r="D1867">
        <f>VLOOKUP(B1867,'Bloomberg Dow Jones Indices'!$I$6:$J$6000,2,0)</f>
        <v>1.619</v>
      </c>
      <c r="E1867">
        <f>IF(VLOOKUP($B1867,'30 Year Treasuries Daily'!$A$7:$B$10118,2,FALSE)="ND",NA(),VLOOKUP($B1867,'30 Year Treasuries Daily'!$A$7:$B$10118,2,FALSE))</f>
        <v>5.9</v>
      </c>
    </row>
    <row r="1868" spans="2:5">
      <c r="B1868" s="52">
        <v>36795</v>
      </c>
      <c r="C1868">
        <f>VLOOKUP($B1868,'Bloomberg Dow Jones Indices'!$G$6:$J$6000,2,FALSE)</f>
        <v>3.0505</v>
      </c>
      <c r="D1868">
        <f>VLOOKUP(B1868,'Bloomberg Dow Jones Indices'!$I$6:$J$6000,2,0)</f>
        <v>1.6459000000000001</v>
      </c>
      <c r="E1868">
        <f>IF(VLOOKUP($B1868,'30 Year Treasuries Daily'!$A$7:$B$10118,2,FALSE)="ND",NA(),VLOOKUP($B1868,'30 Year Treasuries Daily'!$A$7:$B$10118,2,FALSE))</f>
        <v>5.86</v>
      </c>
    </row>
    <row r="1869" spans="2:5">
      <c r="B1869" s="52">
        <v>36796</v>
      </c>
      <c r="C1869">
        <f>VLOOKUP($B1869,'Bloomberg Dow Jones Indices'!$G$6:$J$6000,2,FALSE)</f>
        <v>3.0285000000000002</v>
      </c>
      <c r="D1869">
        <f>VLOOKUP(B1869,'Bloomberg Dow Jones Indices'!$I$6:$J$6000,2,0)</f>
        <v>1.6463999999999999</v>
      </c>
      <c r="E1869">
        <f>IF(VLOOKUP($B1869,'30 Year Treasuries Daily'!$A$7:$B$10118,2,FALSE)="ND",NA(),VLOOKUP($B1869,'30 Year Treasuries Daily'!$A$7:$B$10118,2,FALSE))</f>
        <v>5.9</v>
      </c>
    </row>
    <row r="1870" spans="2:5">
      <c r="B1870" s="52">
        <v>36797</v>
      </c>
      <c r="C1870">
        <f>VLOOKUP($B1870,'Bloomberg Dow Jones Indices'!$G$6:$J$6000,2,FALSE)</f>
        <v>2.9885000000000002</v>
      </c>
      <c r="D1870">
        <f>VLOOKUP(B1870,'Bloomberg Dow Jones Indices'!$I$6:$J$6000,2,0)</f>
        <v>1.6166</v>
      </c>
      <c r="E1870">
        <f>IF(VLOOKUP($B1870,'30 Year Treasuries Daily'!$A$7:$B$10118,2,FALSE)="ND",NA(),VLOOKUP($B1870,'30 Year Treasuries Daily'!$A$7:$B$10118,2,FALSE))</f>
        <v>5.89</v>
      </c>
    </row>
    <row r="1871" spans="2:5">
      <c r="B1871" s="52">
        <v>36798</v>
      </c>
      <c r="C1871">
        <f>VLOOKUP($B1871,'Bloomberg Dow Jones Indices'!$G$6:$J$6000,2,FALSE)</f>
        <v>2.9746000000000001</v>
      </c>
      <c r="D1871">
        <f>VLOOKUP(B1871,'Bloomberg Dow Jones Indices'!$I$6:$J$6000,2,0)</f>
        <v>1.6440000000000001</v>
      </c>
      <c r="E1871">
        <f>IF(VLOOKUP($B1871,'30 Year Treasuries Daily'!$A$7:$B$10118,2,FALSE)="ND",NA(),VLOOKUP($B1871,'30 Year Treasuries Daily'!$A$7:$B$10118,2,FALSE))</f>
        <v>5.88</v>
      </c>
    </row>
    <row r="1872" spans="2:5">
      <c r="B1872" s="52">
        <v>36801</v>
      </c>
      <c r="C1872">
        <f>VLOOKUP($B1872,'Bloomberg Dow Jones Indices'!$G$6:$J$6000,2,FALSE)</f>
        <v>2.9115000000000002</v>
      </c>
      <c r="D1872">
        <f>VLOOKUP(B1872,'Bloomberg Dow Jones Indices'!$I$6:$J$6000,2,0)</f>
        <v>1.6337999999999999</v>
      </c>
      <c r="E1872">
        <f>IF(VLOOKUP($B1872,'30 Year Treasuries Daily'!$A$7:$B$10118,2,FALSE)="ND",NA(),VLOOKUP($B1872,'30 Year Treasuries Daily'!$A$7:$B$10118,2,FALSE))</f>
        <v>5.93</v>
      </c>
    </row>
    <row r="1873" spans="2:5">
      <c r="B1873" s="52">
        <v>36802</v>
      </c>
      <c r="C1873">
        <f>VLOOKUP($B1873,'Bloomberg Dow Jones Indices'!$G$6:$J$6000,2,FALSE)</f>
        <v>3.0131000000000001</v>
      </c>
      <c r="D1873">
        <f>VLOOKUP(B1873,'Bloomberg Dow Jones Indices'!$I$6:$J$6000,2,0)</f>
        <v>1.6308</v>
      </c>
      <c r="E1873">
        <f>IF(VLOOKUP($B1873,'30 Year Treasuries Daily'!$A$7:$B$10118,2,FALSE)="ND",NA(),VLOOKUP($B1873,'30 Year Treasuries Daily'!$A$7:$B$10118,2,FALSE))</f>
        <v>5.94</v>
      </c>
    </row>
    <row r="1874" spans="2:5">
      <c r="B1874" s="52">
        <v>36803</v>
      </c>
      <c r="C1874">
        <f>VLOOKUP($B1874,'Bloomberg Dow Jones Indices'!$G$6:$J$6000,2,FALSE)</f>
        <v>3.1017999999999999</v>
      </c>
      <c r="D1874">
        <f>VLOOKUP(B1874,'Bloomberg Dow Jones Indices'!$I$6:$J$6000,2,0)</f>
        <v>1.6213</v>
      </c>
      <c r="E1874">
        <f>IF(VLOOKUP($B1874,'30 Year Treasuries Daily'!$A$7:$B$10118,2,FALSE)="ND",NA(),VLOOKUP($B1874,'30 Year Treasuries Daily'!$A$7:$B$10118,2,FALSE))</f>
        <v>5.95</v>
      </c>
    </row>
    <row r="1875" spans="2:5">
      <c r="B1875" s="52">
        <v>36804</v>
      </c>
      <c r="C1875">
        <f>VLOOKUP($B1875,'Bloomberg Dow Jones Indices'!$G$6:$J$6000,2,FALSE)</f>
        <v>3.1581000000000001</v>
      </c>
      <c r="D1875">
        <f>VLOOKUP(B1875,'Bloomberg Dow Jones Indices'!$I$6:$J$6000,2,0)</f>
        <v>1.6308</v>
      </c>
      <c r="E1875">
        <f>IF(VLOOKUP($B1875,'30 Year Treasuries Daily'!$A$7:$B$10118,2,FALSE)="ND",NA(),VLOOKUP($B1875,'30 Year Treasuries Daily'!$A$7:$B$10118,2,FALSE))</f>
        <v>5.91</v>
      </c>
    </row>
    <row r="1876" spans="2:5">
      <c r="B1876" s="52">
        <v>36805</v>
      </c>
      <c r="C1876">
        <f>VLOOKUP($B1876,'Bloomberg Dow Jones Indices'!$G$6:$J$6000,2,FALSE)</f>
        <v>3.1271</v>
      </c>
      <c r="D1876">
        <f>VLOOKUP(B1876,'Bloomberg Dow Jones Indices'!$I$6:$J$6000,2,0)</f>
        <v>1.6505999999999998</v>
      </c>
      <c r="E1876">
        <f>IF(VLOOKUP($B1876,'30 Year Treasuries Daily'!$A$7:$B$10118,2,FALSE)="ND",NA(),VLOOKUP($B1876,'30 Year Treasuries Daily'!$A$7:$B$10118,2,FALSE))</f>
        <v>5.85</v>
      </c>
    </row>
    <row r="1877" spans="2:5">
      <c r="B1877" s="52">
        <v>36808</v>
      </c>
      <c r="C1877">
        <f>VLOOKUP($B1877,'Bloomberg Dow Jones Indices'!$G$6:$J$6000,2,FALSE)</f>
        <v>3.1065</v>
      </c>
      <c r="D1877">
        <f>VLOOKUP(B1877,'Bloomberg Dow Jones Indices'!$I$6:$J$6000,2,0)</f>
        <v>1.655</v>
      </c>
      <c r="E1877" t="e">
        <f>IF(VLOOKUP($B1877,'30 Year Treasuries Daily'!$A$7:$B$10118,2,FALSE)="ND",NA(),VLOOKUP($B1877,'30 Year Treasuries Daily'!$A$7:$B$10118,2,FALSE))</f>
        <v>#N/A</v>
      </c>
    </row>
    <row r="1878" spans="2:5">
      <c r="B1878" s="52">
        <v>36809</v>
      </c>
      <c r="C1878">
        <f>VLOOKUP($B1878,'Bloomberg Dow Jones Indices'!$G$6:$J$6000,2,FALSE)</f>
        <v>3.0632999999999999</v>
      </c>
      <c r="D1878">
        <f>VLOOKUP(B1878,'Bloomberg Dow Jones Indices'!$I$6:$J$6000,2,0)</f>
        <v>1.6619000000000002</v>
      </c>
      <c r="E1878">
        <f>IF(VLOOKUP($B1878,'30 Year Treasuries Daily'!$A$7:$B$10118,2,FALSE)="ND",NA(),VLOOKUP($B1878,'30 Year Treasuries Daily'!$A$7:$B$10118,2,FALSE))</f>
        <v>5.83</v>
      </c>
    </row>
    <row r="1879" spans="2:5">
      <c r="B1879" s="52">
        <v>36810</v>
      </c>
      <c r="C1879">
        <f>VLOOKUP($B1879,'Bloomberg Dow Jones Indices'!$G$6:$J$6000,2,FALSE)</f>
        <v>3.0506000000000002</v>
      </c>
      <c r="D1879">
        <f>VLOOKUP(B1879,'Bloomberg Dow Jones Indices'!$I$6:$J$6000,2,0)</f>
        <v>1.6795</v>
      </c>
      <c r="E1879">
        <f>IF(VLOOKUP($B1879,'30 Year Treasuries Daily'!$A$7:$B$10118,2,FALSE)="ND",NA(),VLOOKUP($B1879,'30 Year Treasuries Daily'!$A$7:$B$10118,2,FALSE))</f>
        <v>5.83</v>
      </c>
    </row>
    <row r="1880" spans="2:5">
      <c r="B1880" s="52">
        <v>36811</v>
      </c>
      <c r="C1880">
        <f>VLOOKUP($B1880,'Bloomberg Dow Jones Indices'!$G$6:$J$6000,2,FALSE)</f>
        <v>3.0863999999999998</v>
      </c>
      <c r="D1880">
        <f>VLOOKUP(B1880,'Bloomberg Dow Jones Indices'!$I$6:$J$6000,2,0)</f>
        <v>1.7429999999999999</v>
      </c>
      <c r="E1880">
        <f>IF(VLOOKUP($B1880,'30 Year Treasuries Daily'!$A$7:$B$10118,2,FALSE)="ND",NA(),VLOOKUP($B1880,'30 Year Treasuries Daily'!$A$7:$B$10118,2,FALSE))</f>
        <v>5.82</v>
      </c>
    </row>
    <row r="1881" spans="2:5">
      <c r="B1881" s="52">
        <v>36812</v>
      </c>
      <c r="C1881">
        <f>VLOOKUP($B1881,'Bloomberg Dow Jones Indices'!$G$6:$J$6000,2,FALSE)</f>
        <v>3.0485000000000002</v>
      </c>
      <c r="D1881">
        <f>VLOOKUP(B1881,'Bloomberg Dow Jones Indices'!$I$6:$J$6000,2,0)</f>
        <v>1.7161</v>
      </c>
      <c r="E1881">
        <f>IF(VLOOKUP($B1881,'30 Year Treasuries Daily'!$A$7:$B$10118,2,FALSE)="ND",NA(),VLOOKUP($B1881,'30 Year Treasuries Daily'!$A$7:$B$10118,2,FALSE))</f>
        <v>5.8</v>
      </c>
    </row>
    <row r="1882" spans="2:5">
      <c r="B1882" s="52">
        <v>36815</v>
      </c>
      <c r="C1882">
        <f>VLOOKUP($B1882,'Bloomberg Dow Jones Indices'!$G$6:$J$6000,2,FALSE)</f>
        <v>3.0074999999999998</v>
      </c>
      <c r="D1882">
        <f>VLOOKUP(B1882,'Bloomberg Dow Jones Indices'!$I$6:$J$6000,2,0)</f>
        <v>1.7082999999999999</v>
      </c>
      <c r="E1882">
        <f>IF(VLOOKUP($B1882,'30 Year Treasuries Daily'!$A$7:$B$10118,2,FALSE)="ND",NA(),VLOOKUP($B1882,'30 Year Treasuries Daily'!$A$7:$B$10118,2,FALSE))</f>
        <v>5.81</v>
      </c>
    </row>
    <row r="1883" spans="2:5">
      <c r="B1883" s="52">
        <v>36816</v>
      </c>
      <c r="C1883">
        <f>VLOOKUP($B1883,'Bloomberg Dow Jones Indices'!$G$6:$J$6000,2,FALSE)</f>
        <v>2.9973000000000001</v>
      </c>
      <c r="D1883">
        <f>VLOOKUP(B1883,'Bloomberg Dow Jones Indices'!$I$6:$J$6000,2,0)</f>
        <v>1.7335</v>
      </c>
      <c r="E1883">
        <f>IF(VLOOKUP($B1883,'30 Year Treasuries Daily'!$A$7:$B$10118,2,FALSE)="ND",NA(),VLOOKUP($B1883,'30 Year Treasuries Daily'!$A$7:$B$10118,2,FALSE))</f>
        <v>5.77</v>
      </c>
    </row>
    <row r="1884" spans="2:5">
      <c r="B1884" s="52">
        <v>36817</v>
      </c>
      <c r="C1884">
        <f>VLOOKUP($B1884,'Bloomberg Dow Jones Indices'!$G$6:$J$6000,2,FALSE)</f>
        <v>3.0525000000000002</v>
      </c>
      <c r="D1884">
        <f>VLOOKUP(B1884,'Bloomberg Dow Jones Indices'!$I$6:$J$6000,2,0)</f>
        <v>1.7561</v>
      </c>
      <c r="E1884">
        <f>IF(VLOOKUP($B1884,'30 Year Treasuries Daily'!$A$7:$B$10118,2,FALSE)="ND",NA(),VLOOKUP($B1884,'30 Year Treasuries Daily'!$A$7:$B$10118,2,FALSE))</f>
        <v>5.77</v>
      </c>
    </row>
    <row r="1885" spans="2:5">
      <c r="B1885" s="52">
        <v>36818</v>
      </c>
      <c r="C1885">
        <f>VLOOKUP($B1885,'Bloomberg Dow Jones Indices'!$G$6:$J$6000,2,FALSE)</f>
        <v>3.0491000000000001</v>
      </c>
      <c r="D1885">
        <f>VLOOKUP(B1885,'Bloomberg Dow Jones Indices'!$I$6:$J$6000,2,0)</f>
        <v>1.7269999999999999</v>
      </c>
      <c r="E1885">
        <f>IF(VLOOKUP($B1885,'30 Year Treasuries Daily'!$A$7:$B$10118,2,FALSE)="ND",NA(),VLOOKUP($B1885,'30 Year Treasuries Daily'!$A$7:$B$10118,2,FALSE))</f>
        <v>5.76</v>
      </c>
    </row>
    <row r="1886" spans="2:5">
      <c r="B1886" s="52">
        <v>36819</v>
      </c>
      <c r="C1886">
        <f>VLOOKUP($B1886,'Bloomberg Dow Jones Indices'!$G$6:$J$6000,2,FALSE)</f>
        <v>3.0588000000000002</v>
      </c>
      <c r="D1886">
        <f>VLOOKUP(B1886,'Bloomberg Dow Jones Indices'!$I$6:$J$6000,2,0)</f>
        <v>1.7128999999999999</v>
      </c>
      <c r="E1886">
        <f>IF(VLOOKUP($B1886,'30 Year Treasuries Daily'!$A$7:$B$10118,2,FALSE)="ND",NA(),VLOOKUP($B1886,'30 Year Treasuries Daily'!$A$7:$B$10118,2,FALSE))</f>
        <v>5.73</v>
      </c>
    </row>
    <row r="1887" spans="2:5">
      <c r="B1887" s="52">
        <v>36822</v>
      </c>
      <c r="C1887">
        <f>VLOOKUP($B1887,'Bloomberg Dow Jones Indices'!$G$6:$J$6000,2,FALSE)</f>
        <v>3.0522</v>
      </c>
      <c r="D1887">
        <f>VLOOKUP(B1887,'Bloomberg Dow Jones Indices'!$I$6:$J$6000,2,0)</f>
        <v>1.7054</v>
      </c>
      <c r="E1887">
        <f>IF(VLOOKUP($B1887,'30 Year Treasuries Daily'!$A$7:$B$10118,2,FALSE)="ND",NA(),VLOOKUP($B1887,'30 Year Treasuries Daily'!$A$7:$B$10118,2,FALSE))</f>
        <v>5.68</v>
      </c>
    </row>
    <row r="1888" spans="2:5">
      <c r="B1888" s="52">
        <v>36823</v>
      </c>
      <c r="C1888">
        <f>VLOOKUP($B1888,'Bloomberg Dow Jones Indices'!$G$6:$J$6000,2,FALSE)</f>
        <v>3.0754000000000001</v>
      </c>
      <c r="D1888">
        <f>VLOOKUP(B1888,'Bloomberg Dow Jones Indices'!$I$6:$J$6000,2,0)</f>
        <v>1.6855</v>
      </c>
      <c r="E1888">
        <f>IF(VLOOKUP($B1888,'30 Year Treasuries Daily'!$A$7:$B$10118,2,FALSE)="ND",NA(),VLOOKUP($B1888,'30 Year Treasuries Daily'!$A$7:$B$10118,2,FALSE))</f>
        <v>5.71</v>
      </c>
    </row>
    <row r="1889" spans="2:5">
      <c r="B1889" s="52">
        <v>36824</v>
      </c>
      <c r="C1889">
        <f>VLOOKUP($B1889,'Bloomberg Dow Jones Indices'!$G$6:$J$6000,2,FALSE)</f>
        <v>3.1351</v>
      </c>
      <c r="D1889">
        <f>VLOOKUP(B1889,'Bloomberg Dow Jones Indices'!$I$6:$J$6000,2,0)</f>
        <v>1.6962999999999999</v>
      </c>
      <c r="E1889">
        <f>IF(VLOOKUP($B1889,'30 Year Treasuries Daily'!$A$7:$B$10118,2,FALSE)="ND",NA(),VLOOKUP($B1889,'30 Year Treasuries Daily'!$A$7:$B$10118,2,FALSE))</f>
        <v>5.75</v>
      </c>
    </row>
    <row r="1890" spans="2:5">
      <c r="B1890" s="52">
        <v>36825</v>
      </c>
      <c r="C1890">
        <f>VLOOKUP($B1890,'Bloomberg Dow Jones Indices'!$G$6:$J$6000,2,FALSE)</f>
        <v>3.181</v>
      </c>
      <c r="D1890">
        <f>VLOOKUP(B1890,'Bloomberg Dow Jones Indices'!$I$6:$J$6000,2,0)</f>
        <v>1.6876</v>
      </c>
      <c r="E1890">
        <f>IF(VLOOKUP($B1890,'30 Year Treasuries Daily'!$A$7:$B$10118,2,FALSE)="ND",NA(),VLOOKUP($B1890,'30 Year Treasuries Daily'!$A$7:$B$10118,2,FALSE))</f>
        <v>5.74</v>
      </c>
    </row>
    <row r="1891" spans="2:5">
      <c r="B1891" s="52">
        <v>36826</v>
      </c>
      <c r="C1891">
        <f>VLOOKUP($B1891,'Bloomberg Dow Jones Indices'!$G$6:$J$6000,2,FALSE)</f>
        <v>3.1160000000000001</v>
      </c>
      <c r="D1891">
        <f>VLOOKUP(B1891,'Bloomberg Dow Jones Indices'!$I$6:$J$6000,2,0)</f>
        <v>1.6539999999999999</v>
      </c>
      <c r="E1891">
        <f>IF(VLOOKUP($B1891,'30 Year Treasuries Daily'!$A$7:$B$10118,2,FALSE)="ND",NA(),VLOOKUP($B1891,'30 Year Treasuries Daily'!$A$7:$B$10118,2,FALSE))</f>
        <v>5.74</v>
      </c>
    </row>
    <row r="1892" spans="2:5">
      <c r="B1892" s="52">
        <v>36829</v>
      </c>
      <c r="C1892">
        <f>VLOOKUP($B1892,'Bloomberg Dow Jones Indices'!$G$6:$J$6000,2,FALSE)</f>
        <v>2.9870999999999999</v>
      </c>
      <c r="D1892">
        <f>VLOOKUP(B1892,'Bloomberg Dow Jones Indices'!$I$6:$J$6000,2,0)</f>
        <v>1.6391</v>
      </c>
      <c r="E1892">
        <f>IF(VLOOKUP($B1892,'30 Year Treasuries Daily'!$A$7:$B$10118,2,FALSE)="ND",NA(),VLOOKUP($B1892,'30 Year Treasuries Daily'!$A$7:$B$10118,2,FALSE))</f>
        <v>5.76</v>
      </c>
    </row>
    <row r="1893" spans="2:5">
      <c r="B1893" s="52">
        <v>36830</v>
      </c>
      <c r="C1893">
        <f>VLOOKUP($B1893,'Bloomberg Dow Jones Indices'!$G$6:$J$6000,2,FALSE)</f>
        <v>2.9767000000000001</v>
      </c>
      <c r="D1893">
        <f>VLOOKUP(B1893,'Bloomberg Dow Jones Indices'!$I$6:$J$6000,2,0)</f>
        <v>1.6188</v>
      </c>
      <c r="E1893">
        <f>IF(VLOOKUP($B1893,'30 Year Treasuries Daily'!$A$7:$B$10118,2,FALSE)="ND",NA(),VLOOKUP($B1893,'30 Year Treasuries Daily'!$A$7:$B$10118,2,FALSE))</f>
        <v>5.79</v>
      </c>
    </row>
    <row r="1894" spans="2:5">
      <c r="B1894" s="52">
        <v>36831</v>
      </c>
      <c r="C1894">
        <f>VLOOKUP($B1894,'Bloomberg Dow Jones Indices'!$G$6:$J$6000,2,FALSE)</f>
        <v>2.9275000000000002</v>
      </c>
      <c r="D1894">
        <f>VLOOKUP(B1894,'Bloomberg Dow Jones Indices'!$I$6:$J$6000,2,0)</f>
        <v>1.6308</v>
      </c>
      <c r="E1894">
        <f>IF(VLOOKUP($B1894,'30 Year Treasuries Daily'!$A$7:$B$10118,2,FALSE)="ND",NA(),VLOOKUP($B1894,'30 Year Treasuries Daily'!$A$7:$B$10118,2,FALSE))</f>
        <v>5.78</v>
      </c>
    </row>
    <row r="1895" spans="2:5">
      <c r="B1895" s="52">
        <v>36832</v>
      </c>
      <c r="C1895">
        <f>VLOOKUP($B1895,'Bloomberg Dow Jones Indices'!$G$6:$J$6000,2,FALSE)</f>
        <v>3.0251000000000001</v>
      </c>
      <c r="D1895">
        <f>VLOOKUP(B1895,'Bloomberg Dow Jones Indices'!$I$6:$J$6000,2,0)</f>
        <v>1.6356000000000002</v>
      </c>
      <c r="E1895">
        <f>IF(VLOOKUP($B1895,'30 Year Treasuries Daily'!$A$7:$B$10118,2,FALSE)="ND",NA(),VLOOKUP($B1895,'30 Year Treasuries Daily'!$A$7:$B$10118,2,FALSE))</f>
        <v>5.79</v>
      </c>
    </row>
    <row r="1896" spans="2:5">
      <c r="B1896" s="52">
        <v>36833</v>
      </c>
      <c r="C1896">
        <f>VLOOKUP($B1896,'Bloomberg Dow Jones Indices'!$G$6:$J$6000,2,FALSE)</f>
        <v>3.0771000000000002</v>
      </c>
      <c r="D1896">
        <f>VLOOKUP(B1896,'Bloomberg Dow Jones Indices'!$I$6:$J$6000,2,0)</f>
        <v>1.6454</v>
      </c>
      <c r="E1896">
        <f>IF(VLOOKUP($B1896,'30 Year Treasuries Daily'!$A$7:$B$10118,2,FALSE)="ND",NA(),VLOOKUP($B1896,'30 Year Treasuries Daily'!$A$7:$B$10118,2,FALSE))</f>
        <v>5.86</v>
      </c>
    </row>
    <row r="1897" spans="2:5">
      <c r="B1897" s="52">
        <v>36836</v>
      </c>
      <c r="C1897">
        <f>VLOOKUP($B1897,'Bloomberg Dow Jones Indices'!$G$6:$J$6000,2,FALSE)</f>
        <v>3.0592999999999999</v>
      </c>
      <c r="D1897">
        <f>VLOOKUP(B1897,'Bloomberg Dow Jones Indices'!$I$6:$J$6000,2,0)</f>
        <v>1.6215000000000002</v>
      </c>
      <c r="E1897">
        <f>IF(VLOOKUP($B1897,'30 Year Treasuries Daily'!$A$7:$B$10118,2,FALSE)="ND",NA(),VLOOKUP($B1897,'30 Year Treasuries Daily'!$A$7:$B$10118,2,FALSE))</f>
        <v>5.89</v>
      </c>
    </row>
    <row r="1898" spans="2:5">
      <c r="B1898" s="52">
        <v>36837</v>
      </c>
      <c r="C1898">
        <f>VLOOKUP($B1898,'Bloomberg Dow Jones Indices'!$G$6:$J$6000,2,FALSE)</f>
        <v>3.0575999999999999</v>
      </c>
      <c r="D1898">
        <f>VLOOKUP(B1898,'Bloomberg Dow Jones Indices'!$I$6:$J$6000,2,0)</f>
        <v>1.6252</v>
      </c>
      <c r="E1898">
        <f>IF(VLOOKUP($B1898,'30 Year Treasuries Daily'!$A$7:$B$10118,2,FALSE)="ND",NA(),VLOOKUP($B1898,'30 Year Treasuries Daily'!$A$7:$B$10118,2,FALSE))</f>
        <v>5.9</v>
      </c>
    </row>
    <row r="1899" spans="2:5">
      <c r="B1899" s="52">
        <v>36838</v>
      </c>
      <c r="C1899">
        <f>VLOOKUP($B1899,'Bloomberg Dow Jones Indices'!$G$6:$J$6000,2,FALSE)</f>
        <v>3.0512000000000001</v>
      </c>
      <c r="D1899">
        <f>VLOOKUP(B1899,'Bloomberg Dow Jones Indices'!$I$6:$J$6000,2,0)</f>
        <v>1.6324999999999998</v>
      </c>
      <c r="E1899">
        <f>IF(VLOOKUP($B1899,'30 Year Treasuries Daily'!$A$7:$B$10118,2,FALSE)="ND",NA(),VLOOKUP($B1899,'30 Year Treasuries Daily'!$A$7:$B$10118,2,FALSE))</f>
        <v>5.89</v>
      </c>
    </row>
    <row r="1900" spans="2:5">
      <c r="B1900" s="52">
        <v>36839</v>
      </c>
      <c r="C1900">
        <f>VLOOKUP($B1900,'Bloomberg Dow Jones Indices'!$G$6:$J$6000,2,FALSE)</f>
        <v>2.9922</v>
      </c>
      <c r="D1900">
        <f>VLOOKUP(B1900,'Bloomberg Dow Jones Indices'!$I$6:$J$6000,2,0)</f>
        <v>1.6435</v>
      </c>
      <c r="E1900">
        <f>IF(VLOOKUP($B1900,'30 Year Treasuries Daily'!$A$7:$B$10118,2,FALSE)="ND",NA(),VLOOKUP($B1900,'30 Year Treasuries Daily'!$A$7:$B$10118,2,FALSE))</f>
        <v>5.85</v>
      </c>
    </row>
    <row r="1901" spans="2:5">
      <c r="B1901" s="52">
        <v>36840</v>
      </c>
      <c r="C1901">
        <f>VLOOKUP($B1901,'Bloomberg Dow Jones Indices'!$G$6:$J$6000,2,FALSE)</f>
        <v>2.9504000000000001</v>
      </c>
      <c r="D1901">
        <f>VLOOKUP(B1901,'Bloomberg Dow Jones Indices'!$I$6:$J$6000,2,0)</f>
        <v>1.6793</v>
      </c>
      <c r="E1901">
        <f>IF(VLOOKUP($B1901,'30 Year Treasuries Daily'!$A$7:$B$10118,2,FALSE)="ND",NA(),VLOOKUP($B1901,'30 Year Treasuries Daily'!$A$7:$B$10118,2,FALSE))</f>
        <v>5.88</v>
      </c>
    </row>
    <row r="1902" spans="2:5">
      <c r="B1902" s="52">
        <v>36843</v>
      </c>
      <c r="C1902">
        <f>VLOOKUP($B1902,'Bloomberg Dow Jones Indices'!$G$6:$J$6000,2,FALSE)</f>
        <v>3.0032999999999999</v>
      </c>
      <c r="D1902">
        <f>VLOOKUP(B1902,'Bloomberg Dow Jones Indices'!$I$6:$J$6000,2,0)</f>
        <v>1.7025999999999999</v>
      </c>
      <c r="E1902">
        <f>IF(VLOOKUP($B1902,'30 Year Treasuries Daily'!$A$7:$B$10118,2,FALSE)="ND",NA(),VLOOKUP($B1902,'30 Year Treasuries Daily'!$A$7:$B$10118,2,FALSE))</f>
        <v>5.85</v>
      </c>
    </row>
    <row r="1903" spans="2:5">
      <c r="B1903" s="52">
        <v>36844</v>
      </c>
      <c r="C1903">
        <f>VLOOKUP($B1903,'Bloomberg Dow Jones Indices'!$G$6:$J$6000,2,FALSE)</f>
        <v>3.1261999999999999</v>
      </c>
      <c r="D1903">
        <f>VLOOKUP(B1903,'Bloomberg Dow Jones Indices'!$I$6:$J$6000,2,0)</f>
        <v>1.6764999999999999</v>
      </c>
      <c r="E1903">
        <f>IF(VLOOKUP($B1903,'30 Year Treasuries Daily'!$A$7:$B$10118,2,FALSE)="ND",NA(),VLOOKUP($B1903,'30 Year Treasuries Daily'!$A$7:$B$10118,2,FALSE))</f>
        <v>5.81</v>
      </c>
    </row>
    <row r="1904" spans="2:5">
      <c r="B1904" s="52">
        <v>36845</v>
      </c>
      <c r="C1904">
        <f>VLOOKUP($B1904,'Bloomberg Dow Jones Indices'!$G$6:$J$6000,2,FALSE)</f>
        <v>3.0497000000000001</v>
      </c>
      <c r="D1904">
        <f>VLOOKUP(B1904,'Bloomberg Dow Jones Indices'!$I$6:$J$6000,2,0)</f>
        <v>1.6737</v>
      </c>
      <c r="E1904">
        <f>IF(VLOOKUP($B1904,'30 Year Treasuries Daily'!$A$7:$B$10118,2,FALSE)="ND",NA(),VLOOKUP($B1904,'30 Year Treasuries Daily'!$A$7:$B$10118,2,FALSE))</f>
        <v>5.77</v>
      </c>
    </row>
    <row r="1905" spans="2:5">
      <c r="B1905" s="52">
        <v>36846</v>
      </c>
      <c r="C1905">
        <f>VLOOKUP($B1905,'Bloomberg Dow Jones Indices'!$G$6:$J$6000,2,FALSE)</f>
        <v>3.0066000000000002</v>
      </c>
      <c r="D1905">
        <f>VLOOKUP(B1905,'Bloomberg Dow Jones Indices'!$I$6:$J$6000,2,0)</f>
        <v>1.6827999999999999</v>
      </c>
      <c r="E1905">
        <f>IF(VLOOKUP($B1905,'30 Year Treasuries Daily'!$A$7:$B$10118,2,FALSE)="ND",NA(),VLOOKUP($B1905,'30 Year Treasuries Daily'!$A$7:$B$10118,2,FALSE))</f>
        <v>5.75</v>
      </c>
    </row>
    <row r="1906" spans="2:5">
      <c r="B1906" s="52">
        <v>36847</v>
      </c>
      <c r="C1906">
        <f>VLOOKUP($B1906,'Bloomberg Dow Jones Indices'!$G$6:$J$6000,2,FALSE)</f>
        <v>2.9504999999999999</v>
      </c>
      <c r="D1906">
        <f>VLOOKUP(B1906,'Bloomberg Dow Jones Indices'!$I$6:$J$6000,2,0)</f>
        <v>1.6893</v>
      </c>
      <c r="E1906">
        <f>IF(VLOOKUP($B1906,'30 Year Treasuries Daily'!$A$7:$B$10118,2,FALSE)="ND",NA(),VLOOKUP($B1906,'30 Year Treasuries Daily'!$A$7:$B$10118,2,FALSE))</f>
        <v>5.78</v>
      </c>
    </row>
    <row r="1907" spans="2:5">
      <c r="B1907" s="52">
        <v>36850</v>
      </c>
      <c r="C1907">
        <f>VLOOKUP($B1907,'Bloomberg Dow Jones Indices'!$G$6:$J$6000,2,FALSE)</f>
        <v>2.9569999999999999</v>
      </c>
      <c r="D1907">
        <f>VLOOKUP(B1907,'Bloomberg Dow Jones Indices'!$I$6:$J$6000,2,0)</f>
        <v>1.7162999999999999</v>
      </c>
      <c r="E1907">
        <f>IF(VLOOKUP($B1907,'30 Year Treasuries Daily'!$A$7:$B$10118,2,FALSE)="ND",NA(),VLOOKUP($B1907,'30 Year Treasuries Daily'!$A$7:$B$10118,2,FALSE))</f>
        <v>5.76</v>
      </c>
    </row>
    <row r="1908" spans="2:5">
      <c r="B1908" s="52">
        <v>36851</v>
      </c>
      <c r="C1908">
        <f>VLOOKUP($B1908,'Bloomberg Dow Jones Indices'!$G$6:$J$6000,2,FALSE)</f>
        <v>3.1055999999999999</v>
      </c>
      <c r="D1908">
        <f>VLOOKUP(B1908,'Bloomberg Dow Jones Indices'!$I$6:$J$6000,2,0)</f>
        <v>1.7122000000000002</v>
      </c>
      <c r="E1908">
        <f>IF(VLOOKUP($B1908,'30 Year Treasuries Daily'!$A$7:$B$10118,2,FALSE)="ND",NA(),VLOOKUP($B1908,'30 Year Treasuries Daily'!$A$7:$B$10118,2,FALSE))</f>
        <v>5.74</v>
      </c>
    </row>
    <row r="1909" spans="2:5">
      <c r="B1909" s="52">
        <v>36852</v>
      </c>
      <c r="C1909">
        <f>VLOOKUP($B1909,'Bloomberg Dow Jones Indices'!$G$6:$J$6000,2,FALSE)</f>
        <v>3.1149</v>
      </c>
      <c r="D1909">
        <f>VLOOKUP(B1909,'Bloomberg Dow Jones Indices'!$I$6:$J$6000,2,0)</f>
        <v>1.7279</v>
      </c>
      <c r="E1909">
        <f>IF(VLOOKUP($B1909,'30 Year Treasuries Daily'!$A$7:$B$10118,2,FALSE)="ND",NA(),VLOOKUP($B1909,'30 Year Treasuries Daily'!$A$7:$B$10118,2,FALSE))</f>
        <v>5.68</v>
      </c>
    </row>
    <row r="1910" spans="2:5">
      <c r="B1910" s="52">
        <v>36854</v>
      </c>
      <c r="C1910">
        <f>VLOOKUP($B1910,'Bloomberg Dow Jones Indices'!$G$6:$J$6000,2,FALSE)</f>
        <v>3.0152999999999999</v>
      </c>
      <c r="D1910">
        <f>VLOOKUP(B1910,'Bloomberg Dow Jones Indices'!$I$6:$J$6000,2,0)</f>
        <v>1.7161999999999999</v>
      </c>
      <c r="E1910">
        <f>IF(VLOOKUP($B1910,'30 Year Treasuries Daily'!$A$7:$B$10118,2,FALSE)="ND",NA(),VLOOKUP($B1910,'30 Year Treasuries Daily'!$A$7:$B$10118,2,FALSE))</f>
        <v>5.67</v>
      </c>
    </row>
    <row r="1911" spans="2:5">
      <c r="B1911" s="52">
        <v>36857</v>
      </c>
      <c r="C1911">
        <f>VLOOKUP($B1911,'Bloomberg Dow Jones Indices'!$G$6:$J$6000,2,FALSE)</f>
        <v>3.0232999999999999</v>
      </c>
      <c r="D1911">
        <f>VLOOKUP(B1911,'Bloomberg Dow Jones Indices'!$I$6:$J$6000,2,0)</f>
        <v>1.7038</v>
      </c>
      <c r="E1911">
        <f>IF(VLOOKUP($B1911,'30 Year Treasuries Daily'!$A$7:$B$10118,2,FALSE)="ND",NA(),VLOOKUP($B1911,'30 Year Treasuries Daily'!$A$7:$B$10118,2,FALSE))</f>
        <v>5.71</v>
      </c>
    </row>
    <row r="1912" spans="2:5">
      <c r="B1912" s="52">
        <v>36858</v>
      </c>
      <c r="C1912">
        <f>VLOOKUP($B1912,'Bloomberg Dow Jones Indices'!$G$6:$J$6000,2,FALSE)</f>
        <v>2.9957000000000003</v>
      </c>
      <c r="D1912">
        <f>VLOOKUP(B1912,'Bloomberg Dow Jones Indices'!$I$6:$J$6000,2,0)</f>
        <v>1.7101</v>
      </c>
      <c r="E1912">
        <f>IF(VLOOKUP($B1912,'30 Year Treasuries Daily'!$A$7:$B$10118,2,FALSE)="ND",NA(),VLOOKUP($B1912,'30 Year Treasuries Daily'!$A$7:$B$10118,2,FALSE))</f>
        <v>5.67</v>
      </c>
    </row>
    <row r="1913" spans="2:5">
      <c r="B1913" s="52">
        <v>36859</v>
      </c>
      <c r="C1913">
        <f>VLOOKUP($B1913,'Bloomberg Dow Jones Indices'!$G$6:$J$6000,2,FALSE)</f>
        <v>3.0222000000000002</v>
      </c>
      <c r="D1913">
        <f>VLOOKUP(B1913,'Bloomberg Dow Jones Indices'!$I$6:$J$6000,2,0)</f>
        <v>1.6911</v>
      </c>
      <c r="E1913">
        <f>IF(VLOOKUP($B1913,'30 Year Treasuries Daily'!$A$7:$B$10118,2,FALSE)="ND",NA(),VLOOKUP($B1913,'30 Year Treasuries Daily'!$A$7:$B$10118,2,FALSE))</f>
        <v>5.66</v>
      </c>
    </row>
    <row r="1914" spans="2:5">
      <c r="B1914" s="52">
        <v>36860</v>
      </c>
      <c r="C1914">
        <f>VLOOKUP($B1914,'Bloomberg Dow Jones Indices'!$G$6:$J$6000,2,FALSE)</f>
        <v>3.0444</v>
      </c>
      <c r="D1914">
        <f>VLOOKUP(B1914,'Bloomberg Dow Jones Indices'!$I$6:$J$6000,2,0)</f>
        <v>1.7259</v>
      </c>
      <c r="E1914">
        <f>IF(VLOOKUP($B1914,'30 Year Treasuries Daily'!$A$7:$B$10118,2,FALSE)="ND",NA(),VLOOKUP($B1914,'30 Year Treasuries Daily'!$A$7:$B$10118,2,FALSE))</f>
        <v>5.6</v>
      </c>
    </row>
    <row r="1915" spans="2:5">
      <c r="B1915" s="52">
        <v>36861</v>
      </c>
      <c r="C1915">
        <f>VLOOKUP($B1915,'Bloomberg Dow Jones Indices'!$G$6:$J$6000,2,FALSE)</f>
        <v>3.0720000000000001</v>
      </c>
      <c r="D1915">
        <f>VLOOKUP(B1915,'Bloomberg Dow Jones Indices'!$I$6:$J$6000,2,0)</f>
        <v>1.7326999999999999</v>
      </c>
      <c r="E1915">
        <f>IF(VLOOKUP($B1915,'30 Year Treasuries Daily'!$A$7:$B$10118,2,FALSE)="ND",NA(),VLOOKUP($B1915,'30 Year Treasuries Daily'!$A$7:$B$10118,2,FALSE))</f>
        <v>5.64</v>
      </c>
    </row>
    <row r="1916" spans="2:5">
      <c r="B1916" s="52">
        <v>36864</v>
      </c>
      <c r="C1916">
        <f>VLOOKUP($B1916,'Bloomberg Dow Jones Indices'!$G$6:$J$6000,2,FALSE)</f>
        <v>3.0508999999999999</v>
      </c>
      <c r="D1916">
        <f>VLOOKUP(B1916,'Bloomberg Dow Jones Indices'!$I$6:$J$6000,2,0)</f>
        <v>1.7020999999999999</v>
      </c>
      <c r="E1916">
        <f>IF(VLOOKUP($B1916,'30 Year Treasuries Daily'!$A$7:$B$10118,2,FALSE)="ND",NA(),VLOOKUP($B1916,'30 Year Treasuries Daily'!$A$7:$B$10118,2,FALSE))</f>
        <v>5.66</v>
      </c>
    </row>
    <row r="1917" spans="2:5">
      <c r="B1917" s="52">
        <v>36865</v>
      </c>
      <c r="C1917">
        <f>VLOOKUP($B1917,'Bloomberg Dow Jones Indices'!$G$6:$J$6000,2,FALSE)</f>
        <v>3.07</v>
      </c>
      <c r="D1917">
        <f>VLOOKUP(B1917,'Bloomberg Dow Jones Indices'!$I$6:$J$6000,2,0)</f>
        <v>1.6493</v>
      </c>
      <c r="E1917">
        <f>IF(VLOOKUP($B1917,'30 Year Treasuries Daily'!$A$7:$B$10118,2,FALSE)="ND",NA(),VLOOKUP($B1917,'30 Year Treasuries Daily'!$A$7:$B$10118,2,FALSE))</f>
        <v>5.59</v>
      </c>
    </row>
    <row r="1918" spans="2:5">
      <c r="B1918" s="52">
        <v>36866</v>
      </c>
      <c r="C1918">
        <f>VLOOKUP($B1918,'Bloomberg Dow Jones Indices'!$G$6:$J$6000,2,FALSE)</f>
        <v>3.2349999999999999</v>
      </c>
      <c r="D1918">
        <f>VLOOKUP(B1918,'Bloomberg Dow Jones Indices'!$I$6:$J$6000,2,0)</f>
        <v>1.6882999999999999</v>
      </c>
      <c r="E1918">
        <f>IF(VLOOKUP($B1918,'30 Year Treasuries Daily'!$A$7:$B$10118,2,FALSE)="ND",NA(),VLOOKUP($B1918,'30 Year Treasuries Daily'!$A$7:$B$10118,2,FALSE))</f>
        <v>5.52</v>
      </c>
    </row>
    <row r="1919" spans="2:5">
      <c r="B1919" s="52">
        <v>36867</v>
      </c>
      <c r="C1919">
        <f>VLOOKUP($B1919,'Bloomberg Dow Jones Indices'!$G$6:$J$6000,2,FALSE)</f>
        <v>3.1760999999999999</v>
      </c>
      <c r="D1919">
        <f>VLOOKUP(B1919,'Bloomberg Dow Jones Indices'!$I$6:$J$6000,2,0)</f>
        <v>1.6958</v>
      </c>
      <c r="E1919">
        <f>IF(VLOOKUP($B1919,'30 Year Treasuries Daily'!$A$7:$B$10118,2,FALSE)="ND",NA(),VLOOKUP($B1919,'30 Year Treasuries Daily'!$A$7:$B$10118,2,FALSE))</f>
        <v>5.51</v>
      </c>
    </row>
    <row r="1920" spans="2:5">
      <c r="B1920" s="52">
        <v>36868</v>
      </c>
      <c r="C1920">
        <f>VLOOKUP($B1920,'Bloomberg Dow Jones Indices'!$G$6:$J$6000,2,FALSE)</f>
        <v>3.0685000000000002</v>
      </c>
      <c r="D1920">
        <f>VLOOKUP(B1920,'Bloomberg Dow Jones Indices'!$I$6:$J$6000,2,0)</f>
        <v>1.6806999999999999</v>
      </c>
      <c r="E1920">
        <f>IF(VLOOKUP($B1920,'30 Year Treasuries Daily'!$A$7:$B$10118,2,FALSE)="ND",NA(),VLOOKUP($B1920,'30 Year Treasuries Daily'!$A$7:$B$10118,2,FALSE))</f>
        <v>5.55</v>
      </c>
    </row>
    <row r="1921" spans="2:5">
      <c r="B1921" s="52">
        <v>36871</v>
      </c>
      <c r="C1921">
        <f>VLOOKUP($B1921,'Bloomberg Dow Jones Indices'!$G$6:$J$6000,2,FALSE)</f>
        <v>3.0638999999999998</v>
      </c>
      <c r="D1921">
        <f>VLOOKUP(B1921,'Bloomberg Dow Jones Indices'!$I$6:$J$6000,2,0)</f>
        <v>1.6787000000000001</v>
      </c>
      <c r="E1921">
        <f>IF(VLOOKUP($B1921,'30 Year Treasuries Daily'!$A$7:$B$10118,2,FALSE)="ND",NA(),VLOOKUP($B1921,'30 Year Treasuries Daily'!$A$7:$B$10118,2,FALSE))</f>
        <v>5.54</v>
      </c>
    </row>
    <row r="1922" spans="2:5">
      <c r="B1922" s="52">
        <v>36872</v>
      </c>
      <c r="C1922">
        <f>VLOOKUP($B1922,'Bloomberg Dow Jones Indices'!$G$6:$J$6000,2,FALSE)</f>
        <v>3.0468000000000002</v>
      </c>
      <c r="D1922">
        <f>VLOOKUP(B1922,'Bloomberg Dow Jones Indices'!$I$6:$J$6000,2,0)</f>
        <v>1.6720000000000002</v>
      </c>
      <c r="E1922">
        <f>IF(VLOOKUP($B1922,'30 Year Treasuries Daily'!$A$7:$B$10118,2,FALSE)="ND",NA(),VLOOKUP($B1922,'30 Year Treasuries Daily'!$A$7:$B$10118,2,FALSE))</f>
        <v>5.53</v>
      </c>
    </row>
    <row r="1923" spans="2:5">
      <c r="B1923" s="52">
        <v>36873</v>
      </c>
      <c r="C1923">
        <f>VLOOKUP($B1923,'Bloomberg Dow Jones Indices'!$G$6:$J$6000,2,FALSE)</f>
        <v>3.0375000000000001</v>
      </c>
      <c r="D1923">
        <f>VLOOKUP(B1923,'Bloomberg Dow Jones Indices'!$I$6:$J$6000,2,0)</f>
        <v>1.6707999999999998</v>
      </c>
      <c r="E1923">
        <f>IF(VLOOKUP($B1923,'30 Year Treasuries Daily'!$A$7:$B$10118,2,FALSE)="ND",NA(),VLOOKUP($B1923,'30 Year Treasuries Daily'!$A$7:$B$10118,2,FALSE))</f>
        <v>5.48</v>
      </c>
    </row>
    <row r="1924" spans="2:5">
      <c r="B1924" s="52">
        <v>36874</v>
      </c>
      <c r="C1924">
        <f>VLOOKUP($B1924,'Bloomberg Dow Jones Indices'!$G$6:$J$6000,2,FALSE)</f>
        <v>3.0710999999999999</v>
      </c>
      <c r="D1924">
        <f>VLOOKUP(B1924,'Bloomberg Dow Jones Indices'!$I$6:$J$6000,2,0)</f>
        <v>1.6895</v>
      </c>
      <c r="E1924">
        <f>IF(VLOOKUP($B1924,'30 Year Treasuries Daily'!$A$7:$B$10118,2,FALSE)="ND",NA(),VLOOKUP($B1924,'30 Year Treasuries Daily'!$A$7:$B$10118,2,FALSE))</f>
        <v>5.45</v>
      </c>
    </row>
    <row r="1925" spans="2:5">
      <c r="B1925" s="52">
        <v>36875</v>
      </c>
      <c r="C1925">
        <f>VLOOKUP($B1925,'Bloomberg Dow Jones Indices'!$G$6:$J$6000,2,FALSE)</f>
        <v>3.0634000000000001</v>
      </c>
      <c r="D1925">
        <f>VLOOKUP(B1925,'Bloomberg Dow Jones Indices'!$I$6:$J$6000,2,0)</f>
        <v>1.7284000000000002</v>
      </c>
      <c r="E1925">
        <f>IF(VLOOKUP($B1925,'30 Year Treasuries Daily'!$A$7:$B$10118,2,FALSE)="ND",NA(),VLOOKUP($B1925,'30 Year Treasuries Daily'!$A$7:$B$10118,2,FALSE))</f>
        <v>5.44</v>
      </c>
    </row>
    <row r="1926" spans="2:5">
      <c r="B1926" s="52">
        <v>36878</v>
      </c>
      <c r="C1926">
        <f>VLOOKUP($B1926,'Bloomberg Dow Jones Indices'!$G$6:$J$6000,2,FALSE)</f>
        <v>3.0047999999999999</v>
      </c>
      <c r="D1926">
        <f>VLOOKUP(B1926,'Bloomberg Dow Jones Indices'!$I$6:$J$6000,2,0)</f>
        <v>1.6941999999999999</v>
      </c>
      <c r="E1926">
        <f>IF(VLOOKUP($B1926,'30 Year Treasuries Daily'!$A$7:$B$10118,2,FALSE)="ND",NA(),VLOOKUP($B1926,'30 Year Treasuries Daily'!$A$7:$B$10118,2,FALSE))</f>
        <v>5.44</v>
      </c>
    </row>
    <row r="1927" spans="2:5">
      <c r="B1927" s="52">
        <v>36879</v>
      </c>
      <c r="C1927">
        <f>VLOOKUP($B1927,'Bloomberg Dow Jones Indices'!$G$6:$J$6000,2,FALSE)</f>
        <v>2.9967999999999999</v>
      </c>
      <c r="D1927">
        <f>VLOOKUP(B1927,'Bloomberg Dow Jones Indices'!$I$6:$J$6000,2,0)</f>
        <v>1.704</v>
      </c>
      <c r="E1927">
        <f>IF(VLOOKUP($B1927,'30 Year Treasuries Daily'!$A$7:$B$10118,2,FALSE)="ND",NA(),VLOOKUP($B1927,'30 Year Treasuries Daily'!$A$7:$B$10118,2,FALSE))</f>
        <v>5.47</v>
      </c>
    </row>
    <row r="1928" spans="2:5">
      <c r="B1928" s="52">
        <v>36880</v>
      </c>
      <c r="C1928">
        <f>VLOOKUP($B1928,'Bloomberg Dow Jones Indices'!$G$6:$J$6000,2,FALSE)</f>
        <v>2.9497999999999998</v>
      </c>
      <c r="D1928">
        <f>VLOOKUP(B1928,'Bloomberg Dow Jones Indices'!$I$6:$J$6000,2,0)</f>
        <v>1.7484</v>
      </c>
      <c r="E1928">
        <f>IF(VLOOKUP($B1928,'30 Year Treasuries Daily'!$A$7:$B$10118,2,FALSE)="ND",NA(),VLOOKUP($B1928,'30 Year Treasuries Daily'!$A$7:$B$10118,2,FALSE))</f>
        <v>5.42</v>
      </c>
    </row>
    <row r="1929" spans="2:5">
      <c r="B1929" s="52">
        <v>36881</v>
      </c>
      <c r="C1929">
        <f>VLOOKUP($B1929,'Bloomberg Dow Jones Indices'!$G$6:$J$6000,2,FALSE)</f>
        <v>2.9938000000000002</v>
      </c>
      <c r="D1929">
        <f>VLOOKUP(B1929,'Bloomberg Dow Jones Indices'!$I$6:$J$6000,2,0)</f>
        <v>1.7202999999999999</v>
      </c>
      <c r="E1929">
        <f>IF(VLOOKUP($B1929,'30 Year Treasuries Daily'!$A$7:$B$10118,2,FALSE)="ND",NA(),VLOOKUP($B1929,'30 Year Treasuries Daily'!$A$7:$B$10118,2,FALSE))</f>
        <v>5.41</v>
      </c>
    </row>
    <row r="1930" spans="2:5">
      <c r="B1930" s="52">
        <v>36882</v>
      </c>
      <c r="C1930">
        <f>VLOOKUP($B1930,'Bloomberg Dow Jones Indices'!$G$6:$J$6000,2,FALSE)</f>
        <v>2.9397000000000002</v>
      </c>
      <c r="D1930">
        <f>VLOOKUP(B1930,'Bloomberg Dow Jones Indices'!$I$6:$J$6000,2,0)</f>
        <v>1.6962999999999999</v>
      </c>
      <c r="E1930">
        <f>IF(VLOOKUP($B1930,'30 Year Treasuries Daily'!$A$7:$B$10118,2,FALSE)="ND",NA(),VLOOKUP($B1930,'30 Year Treasuries Daily'!$A$7:$B$10118,2,FALSE))</f>
        <v>5.4</v>
      </c>
    </row>
    <row r="1931" spans="2:5">
      <c r="B1931" s="52">
        <v>36886</v>
      </c>
      <c r="C1931">
        <f>VLOOKUP($B1931,'Bloomberg Dow Jones Indices'!$G$6:$J$6000,2,FALSE)</f>
        <v>2.8456000000000001</v>
      </c>
      <c r="D1931">
        <f>VLOOKUP(B1931,'Bloomberg Dow Jones Indices'!$I$6:$J$6000,2,0)</f>
        <v>1.6873</v>
      </c>
      <c r="E1931">
        <f>IF(VLOOKUP($B1931,'30 Year Treasuries Daily'!$A$7:$B$10118,2,FALSE)="ND",NA(),VLOOKUP($B1931,'30 Year Treasuries Daily'!$A$7:$B$10118,2,FALSE))</f>
        <v>5.41</v>
      </c>
    </row>
    <row r="1932" spans="2:5">
      <c r="B1932" s="52">
        <v>36887</v>
      </c>
      <c r="C1932">
        <f>VLOOKUP($B1932,'Bloomberg Dow Jones Indices'!$G$6:$J$6000,2,FALSE)</f>
        <v>2.8491</v>
      </c>
      <c r="D1932">
        <f>VLOOKUP(B1932,'Bloomberg Dow Jones Indices'!$I$6:$J$6000,2,0)</f>
        <v>1.6611</v>
      </c>
      <c r="E1932">
        <f>IF(VLOOKUP($B1932,'30 Year Treasuries Daily'!$A$7:$B$10118,2,FALSE)="ND",NA(),VLOOKUP($B1932,'30 Year Treasuries Daily'!$A$7:$B$10118,2,FALSE))</f>
        <v>5.45</v>
      </c>
    </row>
    <row r="1933" spans="2:5">
      <c r="B1933" s="52">
        <v>36888</v>
      </c>
      <c r="C1933">
        <f>VLOOKUP($B1933,'Bloomberg Dow Jones Indices'!$G$6:$J$6000,2,FALSE)</f>
        <v>2.8571</v>
      </c>
      <c r="D1933">
        <f>VLOOKUP(B1933,'Bloomberg Dow Jones Indices'!$I$6:$J$6000,2,0)</f>
        <v>1.6511</v>
      </c>
      <c r="E1933">
        <f>IF(VLOOKUP($B1933,'30 Year Treasuries Daily'!$A$7:$B$10118,2,FALSE)="ND",NA(),VLOOKUP($B1933,'30 Year Treasuries Daily'!$A$7:$B$10118,2,FALSE))</f>
        <v>5.44</v>
      </c>
    </row>
    <row r="1934" spans="2:5">
      <c r="B1934" s="52">
        <v>36889</v>
      </c>
      <c r="C1934">
        <f>VLOOKUP($B1934,'Bloomberg Dow Jones Indices'!$G$6:$J$6000,2,FALSE)</f>
        <v>2.8727999999999998</v>
      </c>
      <c r="D1934">
        <f>VLOOKUP(B1934,'Bloomberg Dow Jones Indices'!$I$6:$J$6000,2,0)</f>
        <v>1.6636</v>
      </c>
      <c r="E1934">
        <f>IF(VLOOKUP($B1934,'30 Year Treasuries Daily'!$A$7:$B$10118,2,FALSE)="ND",NA(),VLOOKUP($B1934,'30 Year Treasuries Daily'!$A$7:$B$10118,2,FALSE))</f>
        <v>5.46</v>
      </c>
    </row>
    <row r="1935" spans="2:5">
      <c r="B1935" s="52">
        <v>36893</v>
      </c>
      <c r="C1935">
        <f>VLOOKUP($B1935,'Bloomberg Dow Jones Indices'!$G$6:$J$6000,2,FALSE)</f>
        <v>2.9695999999999998</v>
      </c>
      <c r="D1935">
        <f>VLOOKUP(B1935,'Bloomberg Dow Jones Indices'!$I$6:$J$6000,2,0)</f>
        <v>1.6385999999999998</v>
      </c>
      <c r="E1935">
        <f>IF(VLOOKUP($B1935,'30 Year Treasuries Daily'!$A$7:$B$10118,2,FALSE)="ND",NA(),VLOOKUP($B1935,'30 Year Treasuries Daily'!$A$7:$B$10118,2,FALSE))</f>
        <v>5.35</v>
      </c>
    </row>
    <row r="1936" spans="2:5">
      <c r="B1936" s="52">
        <v>36894</v>
      </c>
      <c r="C1936">
        <f>VLOOKUP($B1936,'Bloomberg Dow Jones Indices'!$G$6:$J$6000,2,FALSE)</f>
        <v>3.1162999999999998</v>
      </c>
      <c r="D1936">
        <f>VLOOKUP(B1936,'Bloomberg Dow Jones Indices'!$I$6:$J$6000,2,0)</f>
        <v>1.5968</v>
      </c>
      <c r="E1936">
        <f>IF(VLOOKUP($B1936,'30 Year Treasuries Daily'!$A$7:$B$10118,2,FALSE)="ND",NA(),VLOOKUP($B1936,'30 Year Treasuries Daily'!$A$7:$B$10118,2,FALSE))</f>
        <v>5.49</v>
      </c>
    </row>
    <row r="1937" spans="2:5">
      <c r="B1937" s="52">
        <v>36895</v>
      </c>
      <c r="C1937">
        <f>VLOOKUP($B1937,'Bloomberg Dow Jones Indices'!$G$6:$J$6000,2,FALSE)</f>
        <v>3.3113999999999999</v>
      </c>
      <c r="D1937">
        <f>VLOOKUP(B1937,'Bloomberg Dow Jones Indices'!$I$6:$J$6000,2,0)</f>
        <v>1.6017000000000001</v>
      </c>
      <c r="E1937">
        <f>IF(VLOOKUP($B1937,'30 Year Treasuries Daily'!$A$7:$B$10118,2,FALSE)="ND",NA(),VLOOKUP($B1937,'30 Year Treasuries Daily'!$A$7:$B$10118,2,FALSE))</f>
        <v>5.44</v>
      </c>
    </row>
    <row r="1938" spans="2:5">
      <c r="B1938" s="52">
        <v>36896</v>
      </c>
      <c r="C1938">
        <f>VLOOKUP($B1938,'Bloomberg Dow Jones Indices'!$G$6:$J$6000,2,FALSE)</f>
        <v>3.3124000000000002</v>
      </c>
      <c r="D1938">
        <f>VLOOKUP(B1938,'Bloomberg Dow Jones Indices'!$I$6:$J$6000,2,0)</f>
        <v>1.6393</v>
      </c>
      <c r="E1938">
        <f>IF(VLOOKUP($B1938,'30 Year Treasuries Daily'!$A$7:$B$10118,2,FALSE)="ND",NA(),VLOOKUP($B1938,'30 Year Treasuries Daily'!$A$7:$B$10118,2,FALSE))</f>
        <v>5.41</v>
      </c>
    </row>
    <row r="1939" spans="2:5">
      <c r="B1939" s="52">
        <v>36899</v>
      </c>
      <c r="C1939">
        <f>VLOOKUP($B1939,'Bloomberg Dow Jones Indices'!$G$6:$J$6000,2,FALSE)</f>
        <v>3.2427999999999999</v>
      </c>
      <c r="D1939">
        <f>VLOOKUP(B1939,'Bloomberg Dow Jones Indices'!$I$6:$J$6000,2,0)</f>
        <v>1.6461999999999999</v>
      </c>
      <c r="E1939">
        <f>IF(VLOOKUP($B1939,'30 Year Treasuries Daily'!$A$7:$B$10118,2,FALSE)="ND",NA(),VLOOKUP($B1939,'30 Year Treasuries Daily'!$A$7:$B$10118,2,FALSE))</f>
        <v>5.42</v>
      </c>
    </row>
    <row r="1940" spans="2:5">
      <c r="B1940" s="52">
        <v>36900</v>
      </c>
      <c r="C1940">
        <f>VLOOKUP($B1940,'Bloomberg Dow Jones Indices'!$G$6:$J$6000,2,FALSE)</f>
        <v>3.2922000000000002</v>
      </c>
      <c r="D1940">
        <f>VLOOKUP(B1940,'Bloomberg Dow Jones Indices'!$I$6:$J$6000,2,0)</f>
        <v>1.6537999999999999</v>
      </c>
      <c r="E1940">
        <f>IF(VLOOKUP($B1940,'30 Year Treasuries Daily'!$A$7:$B$10118,2,FALSE)="ND",NA(),VLOOKUP($B1940,'30 Year Treasuries Daily'!$A$7:$B$10118,2,FALSE))</f>
        <v>5.43</v>
      </c>
    </row>
    <row r="1941" spans="2:5">
      <c r="B1941" s="52">
        <v>36901</v>
      </c>
      <c r="C1941">
        <f>VLOOKUP($B1941,'Bloomberg Dow Jones Indices'!$G$6:$J$6000,2,FALSE)</f>
        <v>3.3241999999999998</v>
      </c>
      <c r="D1941">
        <f>VLOOKUP(B1941,'Bloomberg Dow Jones Indices'!$I$6:$J$6000,2,0)</f>
        <v>1.6488</v>
      </c>
      <c r="E1941">
        <f>IF(VLOOKUP($B1941,'30 Year Treasuries Daily'!$A$7:$B$10118,2,FALSE)="ND",NA(),VLOOKUP($B1941,'30 Year Treasuries Daily'!$A$7:$B$10118,2,FALSE))</f>
        <v>5.49</v>
      </c>
    </row>
    <row r="1942" spans="2:5">
      <c r="B1942" s="52">
        <v>36902</v>
      </c>
      <c r="C1942">
        <f>VLOOKUP($B1942,'Bloomberg Dow Jones Indices'!$G$6:$J$6000,2,FALSE)</f>
        <v>3.4552999999999998</v>
      </c>
      <c r="D1942">
        <f>VLOOKUP(B1942,'Bloomberg Dow Jones Indices'!$I$6:$J$6000,2,0)</f>
        <v>1.6480000000000001</v>
      </c>
      <c r="E1942">
        <f>IF(VLOOKUP($B1942,'30 Year Treasuries Daily'!$A$7:$B$10118,2,FALSE)="ND",NA(),VLOOKUP($B1942,'30 Year Treasuries Daily'!$A$7:$B$10118,2,FALSE))</f>
        <v>5.55</v>
      </c>
    </row>
    <row r="1943" spans="2:5">
      <c r="B1943" s="52">
        <v>36903</v>
      </c>
      <c r="C1943">
        <f>VLOOKUP($B1943,'Bloomberg Dow Jones Indices'!$G$6:$J$6000,2,FALSE)</f>
        <v>3.3803999999999998</v>
      </c>
      <c r="D1943">
        <f>VLOOKUP(B1943,'Bloomberg Dow Jones Indices'!$I$6:$J$6000,2,0)</f>
        <v>1.6612</v>
      </c>
      <c r="E1943">
        <f>IF(VLOOKUP($B1943,'30 Year Treasuries Daily'!$A$7:$B$10118,2,FALSE)="ND",NA(),VLOOKUP($B1943,'30 Year Treasuries Daily'!$A$7:$B$10118,2,FALSE))</f>
        <v>5.63</v>
      </c>
    </row>
    <row r="1944" spans="2:5">
      <c r="B1944" s="52">
        <v>36907</v>
      </c>
      <c r="C1944">
        <f>VLOOKUP($B1944,'Bloomberg Dow Jones Indices'!$G$6:$J$6000,2,FALSE)</f>
        <v>3.4405999999999999</v>
      </c>
      <c r="D1944">
        <f>VLOOKUP(B1944,'Bloomberg Dow Jones Indices'!$I$6:$J$6000,2,0)</f>
        <v>1.6413</v>
      </c>
      <c r="E1944">
        <f>IF(VLOOKUP($B1944,'30 Year Treasuries Daily'!$A$7:$B$10118,2,FALSE)="ND",NA(),VLOOKUP($B1944,'30 Year Treasuries Daily'!$A$7:$B$10118,2,FALSE))</f>
        <v>5.6</v>
      </c>
    </row>
    <row r="1945" spans="2:5">
      <c r="B1945" s="52">
        <v>36908</v>
      </c>
      <c r="C1945">
        <f>VLOOKUP($B1945,'Bloomberg Dow Jones Indices'!$G$6:$J$6000,2,FALSE)</f>
        <v>3.4045000000000001</v>
      </c>
      <c r="D1945">
        <f>VLOOKUP(B1945,'Bloomberg Dow Jones Indices'!$I$6:$J$6000,2,0)</f>
        <v>1.6537999999999999</v>
      </c>
      <c r="E1945">
        <f>IF(VLOOKUP($B1945,'30 Year Treasuries Daily'!$A$7:$B$10118,2,FALSE)="ND",NA(),VLOOKUP($B1945,'30 Year Treasuries Daily'!$A$7:$B$10118,2,FALSE))</f>
        <v>5.52</v>
      </c>
    </row>
    <row r="1946" spans="2:5">
      <c r="B1946" s="52">
        <v>36909</v>
      </c>
      <c r="C1946">
        <f>VLOOKUP($B1946,'Bloomberg Dow Jones Indices'!$G$6:$J$6000,2,FALSE)</f>
        <v>3.3534000000000002</v>
      </c>
      <c r="D1946">
        <f>VLOOKUP(B1946,'Bloomberg Dow Jones Indices'!$I$6:$J$6000,2,0)</f>
        <v>1.6400999999999999</v>
      </c>
      <c r="E1946">
        <f>IF(VLOOKUP($B1946,'30 Year Treasuries Daily'!$A$7:$B$10118,2,FALSE)="ND",NA(),VLOOKUP($B1946,'30 Year Treasuries Daily'!$A$7:$B$10118,2,FALSE))</f>
        <v>5.47</v>
      </c>
    </row>
    <row r="1947" spans="2:5">
      <c r="B1947" s="52">
        <v>36910</v>
      </c>
      <c r="C1947">
        <f>VLOOKUP($B1947,'Bloomberg Dow Jones Indices'!$G$6:$J$6000,2,FALSE)</f>
        <v>3.3258999999999999</v>
      </c>
      <c r="D1947">
        <f>VLOOKUP(B1947,'Bloomberg Dow Jones Indices'!$I$6:$J$6000,2,0)</f>
        <v>1.6541999999999999</v>
      </c>
      <c r="E1947">
        <f>IF(VLOOKUP($B1947,'30 Year Treasuries Daily'!$A$7:$B$10118,2,FALSE)="ND",NA(),VLOOKUP($B1947,'30 Year Treasuries Daily'!$A$7:$B$10118,2,FALSE))</f>
        <v>5.56</v>
      </c>
    </row>
    <row r="1948" spans="2:5">
      <c r="B1948" s="52">
        <v>36913</v>
      </c>
      <c r="C1948">
        <f>VLOOKUP($B1948,'Bloomberg Dow Jones Indices'!$G$6:$J$6000,2,FALSE)</f>
        <v>3.2641</v>
      </c>
      <c r="D1948">
        <f>VLOOKUP(B1948,'Bloomberg Dow Jones Indices'!$I$6:$J$6000,2,0)</f>
        <v>1.6556</v>
      </c>
      <c r="E1948">
        <f>IF(VLOOKUP($B1948,'30 Year Treasuries Daily'!$A$7:$B$10118,2,FALSE)="ND",NA(),VLOOKUP($B1948,'30 Year Treasuries Daily'!$A$7:$B$10118,2,FALSE))</f>
        <v>5.61</v>
      </c>
    </row>
    <row r="1949" spans="2:5">
      <c r="B1949" s="52">
        <v>36914</v>
      </c>
      <c r="C1949">
        <f>VLOOKUP($B1949,'Bloomberg Dow Jones Indices'!$G$6:$J$6000,2,FALSE)</f>
        <v>3.2178</v>
      </c>
      <c r="D1949">
        <f>VLOOKUP(B1949,'Bloomberg Dow Jones Indices'!$I$6:$J$6000,2,0)</f>
        <v>1.6444999999999999</v>
      </c>
      <c r="E1949">
        <f>IF(VLOOKUP($B1949,'30 Year Treasuries Daily'!$A$7:$B$10118,2,FALSE)="ND",NA(),VLOOKUP($B1949,'30 Year Treasuries Daily'!$A$7:$B$10118,2,FALSE))</f>
        <v>5.65</v>
      </c>
    </row>
    <row r="1950" spans="2:5">
      <c r="B1950" s="52">
        <v>36915</v>
      </c>
      <c r="C1950">
        <f>VLOOKUP($B1950,'Bloomberg Dow Jones Indices'!$G$6:$J$6000,2,FALSE)</f>
        <v>3.1716000000000002</v>
      </c>
      <c r="D1950">
        <f>VLOOKUP(B1950,'Bloomberg Dow Jones Indices'!$I$6:$J$6000,2,0)</f>
        <v>1.6449</v>
      </c>
      <c r="E1950">
        <f>IF(VLOOKUP($B1950,'30 Year Treasuries Daily'!$A$7:$B$10118,2,FALSE)="ND",NA(),VLOOKUP($B1950,'30 Year Treasuries Daily'!$A$7:$B$10118,2,FALSE))</f>
        <v>5.67</v>
      </c>
    </row>
    <row r="1951" spans="2:5">
      <c r="B1951" s="52">
        <v>36916</v>
      </c>
      <c r="C1951">
        <f>VLOOKUP($B1951,'Bloomberg Dow Jones Indices'!$G$6:$J$6000,2,FALSE)</f>
        <v>3.0972</v>
      </c>
      <c r="D1951">
        <f>VLOOKUP(B1951,'Bloomberg Dow Jones Indices'!$I$6:$J$6000,2,0)</f>
        <v>1.6322999999999999</v>
      </c>
      <c r="E1951">
        <f>IF(VLOOKUP($B1951,'30 Year Treasuries Daily'!$A$7:$B$10118,2,FALSE)="ND",NA(),VLOOKUP($B1951,'30 Year Treasuries Daily'!$A$7:$B$10118,2,FALSE))</f>
        <v>5.61</v>
      </c>
    </row>
    <row r="1952" spans="2:5">
      <c r="B1952" s="52">
        <v>36917</v>
      </c>
      <c r="C1952">
        <f>VLOOKUP($B1952,'Bloomberg Dow Jones Indices'!$G$6:$J$6000,2,FALSE)</f>
        <v>3.1103000000000001</v>
      </c>
      <c r="D1952">
        <f>VLOOKUP(B1952,'Bloomberg Dow Jones Indices'!$I$6:$J$6000,2,0)</f>
        <v>1.6429</v>
      </c>
      <c r="E1952">
        <f>IF(VLOOKUP($B1952,'30 Year Treasuries Daily'!$A$7:$B$10118,2,FALSE)="ND",NA(),VLOOKUP($B1952,'30 Year Treasuries Daily'!$A$7:$B$10118,2,FALSE))</f>
        <v>5.64</v>
      </c>
    </row>
    <row r="1953" spans="2:5">
      <c r="B1953" s="52">
        <v>36920</v>
      </c>
      <c r="C1953">
        <f>VLOOKUP($B1953,'Bloomberg Dow Jones Indices'!$G$6:$J$6000,2,FALSE)</f>
        <v>3.0943000000000001</v>
      </c>
      <c r="D1953">
        <f>VLOOKUP(B1953,'Bloomberg Dow Jones Indices'!$I$6:$J$6000,2,0)</f>
        <v>1.6364999999999998</v>
      </c>
      <c r="E1953">
        <f>IF(VLOOKUP($B1953,'30 Year Treasuries Daily'!$A$7:$B$10118,2,FALSE)="ND",NA(),VLOOKUP($B1953,'30 Year Treasuries Daily'!$A$7:$B$10118,2,FALSE))</f>
        <v>5.69</v>
      </c>
    </row>
    <row r="1954" spans="2:5">
      <c r="B1954" s="52">
        <v>36921</v>
      </c>
      <c r="C1954">
        <f>VLOOKUP($B1954,'Bloomberg Dow Jones Indices'!$G$6:$J$6000,2,FALSE)</f>
        <v>3.1292</v>
      </c>
      <c r="D1954">
        <f>VLOOKUP(B1954,'Bloomberg Dow Jones Indices'!$I$6:$J$6000,2,0)</f>
        <v>1.6095000000000002</v>
      </c>
      <c r="E1954">
        <f>IF(VLOOKUP($B1954,'30 Year Treasuries Daily'!$A$7:$B$10118,2,FALSE)="ND",NA(),VLOOKUP($B1954,'30 Year Treasuries Daily'!$A$7:$B$10118,2,FALSE))</f>
        <v>5.59</v>
      </c>
    </row>
    <row r="1955" spans="2:5">
      <c r="B1955" s="52">
        <v>36922</v>
      </c>
      <c r="C1955">
        <f>VLOOKUP($B1955,'Bloomberg Dow Jones Indices'!$G$6:$J$6000,2,FALSE)</f>
        <v>3.1413000000000002</v>
      </c>
      <c r="D1955">
        <f>VLOOKUP(B1955,'Bloomberg Dow Jones Indices'!$I$6:$J$6000,2,0)</f>
        <v>1.6101000000000001</v>
      </c>
      <c r="E1955">
        <f>IF(VLOOKUP($B1955,'30 Year Treasuries Daily'!$A$7:$B$10118,2,FALSE)="ND",NA(),VLOOKUP($B1955,'30 Year Treasuries Daily'!$A$7:$B$10118,2,FALSE))</f>
        <v>5.54</v>
      </c>
    </row>
    <row r="1956" spans="2:5">
      <c r="B1956" s="52">
        <v>36923</v>
      </c>
      <c r="C1956">
        <f>VLOOKUP($B1956,'Bloomberg Dow Jones Indices'!$G$6:$J$6000,2,FALSE)</f>
        <v>3.2185999999999999</v>
      </c>
      <c r="D1956">
        <f>VLOOKUP(B1956,'Bloomberg Dow Jones Indices'!$I$6:$J$6000,2,0)</f>
        <v>1.5972</v>
      </c>
      <c r="E1956">
        <f>IF(VLOOKUP($B1956,'30 Year Treasuries Daily'!$A$7:$B$10118,2,FALSE)="ND",NA(),VLOOKUP($B1956,'30 Year Treasuries Daily'!$A$7:$B$10118,2,FALSE))</f>
        <v>5.46</v>
      </c>
    </row>
    <row r="1957" spans="2:5">
      <c r="B1957" s="52">
        <v>36924</v>
      </c>
      <c r="C1957">
        <f>VLOOKUP($B1957,'Bloomberg Dow Jones Indices'!$G$6:$J$6000,2,FALSE)</f>
        <v>3.1964999999999999</v>
      </c>
      <c r="D1957">
        <f>VLOOKUP(B1957,'Bloomberg Dow Jones Indices'!$I$6:$J$6000,2,0)</f>
        <v>1.6148</v>
      </c>
      <c r="E1957">
        <f>IF(VLOOKUP($B1957,'30 Year Treasuries Daily'!$A$7:$B$10118,2,FALSE)="ND",NA(),VLOOKUP($B1957,'30 Year Treasuries Daily'!$A$7:$B$10118,2,FALSE))</f>
        <v>5.51</v>
      </c>
    </row>
    <row r="1958" spans="2:5">
      <c r="B1958" s="52">
        <v>36927</v>
      </c>
      <c r="C1958">
        <f>VLOOKUP($B1958,'Bloomberg Dow Jones Indices'!$G$6:$J$6000,2,FALSE)</f>
        <v>3.1034000000000002</v>
      </c>
      <c r="D1958">
        <f>VLOOKUP(B1958,'Bloomberg Dow Jones Indices'!$I$6:$J$6000,2,0)</f>
        <v>1.6000999999999999</v>
      </c>
      <c r="E1958">
        <f>IF(VLOOKUP($B1958,'30 Year Treasuries Daily'!$A$7:$B$10118,2,FALSE)="ND",NA(),VLOOKUP($B1958,'30 Year Treasuries Daily'!$A$7:$B$10118,2,FALSE))</f>
        <v>5.48</v>
      </c>
    </row>
    <row r="1959" spans="2:5">
      <c r="B1959" s="52">
        <v>36928</v>
      </c>
      <c r="C1959">
        <f>VLOOKUP($B1959,'Bloomberg Dow Jones Indices'!$G$6:$J$6000,2,FALSE)</f>
        <v>3.1114000000000002</v>
      </c>
      <c r="D1959">
        <f>VLOOKUP(B1959,'Bloomberg Dow Jones Indices'!$I$6:$J$6000,2,0)</f>
        <v>1.6012999999999999</v>
      </c>
      <c r="E1959">
        <f>IF(VLOOKUP($B1959,'30 Year Treasuries Daily'!$A$7:$B$10118,2,FALSE)="ND",NA(),VLOOKUP($B1959,'30 Year Treasuries Daily'!$A$7:$B$10118,2,FALSE))</f>
        <v>5.51</v>
      </c>
    </row>
    <row r="1960" spans="2:5">
      <c r="B1960" s="52">
        <v>36929</v>
      </c>
      <c r="C1960">
        <f>VLOOKUP($B1960,'Bloomberg Dow Jones Indices'!$G$6:$J$6000,2,FALSE)</f>
        <v>3.1608999999999998</v>
      </c>
      <c r="D1960">
        <f>VLOOKUP(B1960,'Bloomberg Dow Jones Indices'!$I$6:$J$6000,2,0)</f>
        <v>1.6052999999999999</v>
      </c>
      <c r="E1960">
        <f>IF(VLOOKUP($B1960,'30 Year Treasuries Daily'!$A$7:$B$10118,2,FALSE)="ND",NA(),VLOOKUP($B1960,'30 Year Treasuries Daily'!$A$7:$B$10118,2,FALSE))</f>
        <v>5.52</v>
      </c>
    </row>
    <row r="1961" spans="2:5">
      <c r="B1961" s="52">
        <v>36930</v>
      </c>
      <c r="C1961">
        <f>VLOOKUP($B1961,'Bloomberg Dow Jones Indices'!$G$6:$J$6000,2,FALSE)</f>
        <v>3.0213999999999999</v>
      </c>
      <c r="D1961">
        <f>VLOOKUP(B1961,'Bloomberg Dow Jones Indices'!$I$6:$J$6000,2,0)</f>
        <v>1.615</v>
      </c>
      <c r="E1961">
        <f>IF(VLOOKUP($B1961,'30 Year Treasuries Daily'!$A$7:$B$10118,2,FALSE)="ND",NA(),VLOOKUP($B1961,'30 Year Treasuries Daily'!$A$7:$B$10118,2,FALSE))</f>
        <v>5.44</v>
      </c>
    </row>
    <row r="1962" spans="2:5">
      <c r="B1962" s="52">
        <v>36931</v>
      </c>
      <c r="C1962">
        <f>VLOOKUP($B1962,'Bloomberg Dow Jones Indices'!$G$6:$J$6000,2,FALSE)</f>
        <v>2.9333999999999998</v>
      </c>
      <c r="D1962">
        <f>VLOOKUP(B1962,'Bloomberg Dow Jones Indices'!$I$6:$J$6000,2,0)</f>
        <v>1.6299000000000001</v>
      </c>
      <c r="E1962">
        <f>IF(VLOOKUP($B1962,'30 Year Treasuries Daily'!$A$7:$B$10118,2,FALSE)="ND",NA(),VLOOKUP($B1962,'30 Year Treasuries Daily'!$A$7:$B$10118,2,FALSE))</f>
        <v>5.38</v>
      </c>
    </row>
    <row r="1963" spans="2:5">
      <c r="B1963" s="52">
        <v>36934</v>
      </c>
      <c r="C1963">
        <f>VLOOKUP($B1963,'Bloomberg Dow Jones Indices'!$G$6:$J$6000,2,FALSE)</f>
        <v>3.0419999999999998</v>
      </c>
      <c r="D1963">
        <f>VLOOKUP(B1963,'Bloomberg Dow Jones Indices'!$I$6:$J$6000,2,0)</f>
        <v>1.6052</v>
      </c>
      <c r="E1963">
        <f>IF(VLOOKUP($B1963,'30 Year Treasuries Daily'!$A$7:$B$10118,2,FALSE)="ND",NA(),VLOOKUP($B1963,'30 Year Treasuries Daily'!$A$7:$B$10118,2,FALSE))</f>
        <v>5.42</v>
      </c>
    </row>
    <row r="1964" spans="2:5">
      <c r="B1964" s="52">
        <v>36935</v>
      </c>
      <c r="C1964">
        <f>VLOOKUP($B1964,'Bloomberg Dow Jones Indices'!$G$6:$J$6000,2,FALSE)</f>
        <v>3.0815999999999999</v>
      </c>
      <c r="D1964">
        <f>VLOOKUP(B1964,'Bloomberg Dow Jones Indices'!$I$6:$J$6000,2,0)</f>
        <v>1.6116000000000001</v>
      </c>
      <c r="E1964">
        <f>IF(VLOOKUP($B1964,'30 Year Treasuries Daily'!$A$7:$B$10118,2,FALSE)="ND",NA(),VLOOKUP($B1964,'30 Year Treasuries Daily'!$A$7:$B$10118,2,FALSE))</f>
        <v>5.43</v>
      </c>
    </row>
    <row r="1965" spans="2:5">
      <c r="B1965" s="52">
        <v>36936</v>
      </c>
      <c r="C1965">
        <f>VLOOKUP($B1965,'Bloomberg Dow Jones Indices'!$G$6:$J$6000,2,FALSE)</f>
        <v>3.0486</v>
      </c>
      <c r="D1965">
        <f>VLOOKUP(B1965,'Bloomberg Dow Jones Indices'!$I$6:$J$6000,2,0)</f>
        <v>1.6293</v>
      </c>
      <c r="E1965">
        <f>IF(VLOOKUP($B1965,'30 Year Treasuries Daily'!$A$7:$B$10118,2,FALSE)="ND",NA(),VLOOKUP($B1965,'30 Year Treasuries Daily'!$A$7:$B$10118,2,FALSE))</f>
        <v>5.44</v>
      </c>
    </row>
    <row r="1966" spans="2:5">
      <c r="B1966" s="52">
        <v>36937</v>
      </c>
      <c r="C1966">
        <f>VLOOKUP($B1966,'Bloomberg Dow Jones Indices'!$G$6:$J$6000,2,FALSE)</f>
        <v>3.0720999999999998</v>
      </c>
      <c r="D1966">
        <f>VLOOKUP(B1966,'Bloomberg Dow Jones Indices'!$I$6:$J$6000,2,0)</f>
        <v>1.6173</v>
      </c>
      <c r="E1966">
        <f>IF(VLOOKUP($B1966,'30 Year Treasuries Daily'!$A$7:$B$10118,2,FALSE)="ND",NA(),VLOOKUP($B1966,'30 Year Treasuries Daily'!$A$7:$B$10118,2,FALSE))</f>
        <v>5.5</v>
      </c>
    </row>
    <row r="1967" spans="2:5">
      <c r="B1967" s="52">
        <v>36938</v>
      </c>
      <c r="C1967">
        <f>VLOOKUP($B1967,'Bloomberg Dow Jones Indices'!$G$6:$J$6000,2,FALSE)</f>
        <v>3.0440999999999998</v>
      </c>
      <c r="D1967">
        <f>VLOOKUP(B1967,'Bloomberg Dow Jones Indices'!$I$6:$J$6000,2,0)</f>
        <v>1.631</v>
      </c>
      <c r="E1967">
        <f>IF(VLOOKUP($B1967,'30 Year Treasuries Daily'!$A$7:$B$10118,2,FALSE)="ND",NA(),VLOOKUP($B1967,'30 Year Treasuries Daily'!$A$7:$B$10118,2,FALSE))</f>
        <v>5.46</v>
      </c>
    </row>
    <row r="1968" spans="2:5">
      <c r="B1968" s="52">
        <v>36942</v>
      </c>
      <c r="C1968">
        <f>VLOOKUP($B1968,'Bloomberg Dow Jones Indices'!$G$6:$J$6000,2,FALSE)</f>
        <v>3.0284</v>
      </c>
      <c r="D1968">
        <f>VLOOKUP(B1968,'Bloomberg Dow Jones Indices'!$I$6:$J$6000,2,0)</f>
        <v>1.6415</v>
      </c>
      <c r="E1968">
        <f>IF(VLOOKUP($B1968,'30 Year Treasuries Daily'!$A$7:$B$10118,2,FALSE)="ND",NA(),VLOOKUP($B1968,'30 Year Treasuries Daily'!$A$7:$B$10118,2,FALSE))</f>
        <v>5.46</v>
      </c>
    </row>
    <row r="1969" spans="2:5">
      <c r="B1969" s="52">
        <v>36943</v>
      </c>
      <c r="C1969">
        <f>VLOOKUP($B1969,'Bloomberg Dow Jones Indices'!$G$6:$J$6000,2,FALSE)</f>
        <v>3.0392999999999999</v>
      </c>
      <c r="D1969">
        <f>VLOOKUP(B1969,'Bloomberg Dow Jones Indices'!$I$6:$J$6000,2,0)</f>
        <v>1.6745999999999999</v>
      </c>
      <c r="E1969">
        <f>IF(VLOOKUP($B1969,'30 Year Treasuries Daily'!$A$7:$B$10118,2,FALSE)="ND",NA(),VLOOKUP($B1969,'30 Year Treasuries Daily'!$A$7:$B$10118,2,FALSE))</f>
        <v>5.49</v>
      </c>
    </row>
    <row r="1970" spans="2:5">
      <c r="B1970" s="52">
        <v>36944</v>
      </c>
      <c r="C1970">
        <f>VLOOKUP($B1970,'Bloomberg Dow Jones Indices'!$G$6:$J$6000,2,FALSE)</f>
        <v>3.0301999999999998</v>
      </c>
      <c r="D1970">
        <f>VLOOKUP(B1970,'Bloomberg Dow Jones Indices'!$I$6:$J$6000,2,0)</f>
        <v>1.6745000000000001</v>
      </c>
      <c r="E1970">
        <f>IF(VLOOKUP($B1970,'30 Year Treasuries Daily'!$A$7:$B$10118,2,FALSE)="ND",NA(),VLOOKUP($B1970,'30 Year Treasuries Daily'!$A$7:$B$10118,2,FALSE))</f>
        <v>5.52</v>
      </c>
    </row>
    <row r="1971" spans="2:5">
      <c r="B1971" s="52">
        <v>36945</v>
      </c>
      <c r="C1971">
        <f>VLOOKUP($B1971,'Bloomberg Dow Jones Indices'!$G$6:$J$6000,2,FALSE)</f>
        <v>3.0697999999999999</v>
      </c>
      <c r="D1971">
        <f>VLOOKUP(B1971,'Bloomberg Dow Jones Indices'!$I$6:$J$6000,2,0)</f>
        <v>1.6882000000000001</v>
      </c>
      <c r="E1971">
        <f>IF(VLOOKUP($B1971,'30 Year Treasuries Daily'!$A$7:$B$10118,2,FALSE)="ND",NA(),VLOOKUP($B1971,'30 Year Treasuries Daily'!$A$7:$B$10118,2,FALSE))</f>
        <v>5.49</v>
      </c>
    </row>
    <row r="1972" spans="2:5">
      <c r="B1972" s="52">
        <v>36948</v>
      </c>
      <c r="C1972">
        <f>VLOOKUP($B1972,'Bloomberg Dow Jones Indices'!$G$6:$J$6000,2,FALSE)</f>
        <v>3.0510999999999999</v>
      </c>
      <c r="D1972">
        <f>VLOOKUP(B1972,'Bloomberg Dow Jones Indices'!$I$6:$J$6000,2,0)</f>
        <v>1.6562999999999999</v>
      </c>
      <c r="E1972">
        <f>IF(VLOOKUP($B1972,'30 Year Treasuries Daily'!$A$7:$B$10118,2,FALSE)="ND",NA(),VLOOKUP($B1972,'30 Year Treasuries Daily'!$A$7:$B$10118,2,FALSE))</f>
        <v>5.45</v>
      </c>
    </row>
    <row r="1973" spans="2:5">
      <c r="B1973" s="52">
        <v>36949</v>
      </c>
      <c r="C1973">
        <f>VLOOKUP($B1973,'Bloomberg Dow Jones Indices'!$G$6:$J$6000,2,FALSE)</f>
        <v>3.0419</v>
      </c>
      <c r="D1973">
        <f>VLOOKUP(B1973,'Bloomberg Dow Jones Indices'!$I$6:$J$6000,2,0)</f>
        <v>1.6572</v>
      </c>
      <c r="E1973">
        <f>IF(VLOOKUP($B1973,'30 Year Treasuries Daily'!$A$7:$B$10118,2,FALSE)="ND",NA(),VLOOKUP($B1973,'30 Year Treasuries Daily'!$A$7:$B$10118,2,FALSE))</f>
        <v>5.34</v>
      </c>
    </row>
    <row r="1974" spans="2:5">
      <c r="B1974" s="52">
        <v>36950</v>
      </c>
      <c r="C1974">
        <f>VLOOKUP($B1974,'Bloomberg Dow Jones Indices'!$G$6:$J$6000,2,FALSE)</f>
        <v>3.0516999999999999</v>
      </c>
      <c r="D1974">
        <f>VLOOKUP(B1974,'Bloomberg Dow Jones Indices'!$I$6:$J$6000,2,0)</f>
        <v>1.6796</v>
      </c>
      <c r="E1974">
        <f>IF(VLOOKUP($B1974,'30 Year Treasuries Daily'!$A$7:$B$10118,2,FALSE)="ND",NA(),VLOOKUP($B1974,'30 Year Treasuries Daily'!$A$7:$B$10118,2,FALSE))</f>
        <v>5.34</v>
      </c>
    </row>
    <row r="1975" spans="2:5">
      <c r="B1975" s="52">
        <v>36951</v>
      </c>
      <c r="C1975">
        <f>VLOOKUP($B1975,'Bloomberg Dow Jones Indices'!$G$6:$J$6000,2,FALSE)</f>
        <v>3.0421</v>
      </c>
      <c r="D1975">
        <f>VLOOKUP(B1975,'Bloomberg Dow Jones Indices'!$I$6:$J$6000,2,0)</f>
        <v>1.6867999999999999</v>
      </c>
      <c r="E1975">
        <f>IF(VLOOKUP($B1975,'30 Year Treasuries Daily'!$A$7:$B$10118,2,FALSE)="ND",NA(),VLOOKUP($B1975,'30 Year Treasuries Daily'!$A$7:$B$10118,2,FALSE))</f>
        <v>5.29</v>
      </c>
    </row>
    <row r="1976" spans="2:5">
      <c r="B1976" s="52">
        <v>36952</v>
      </c>
      <c r="C1976">
        <f>VLOOKUP($B1976,'Bloomberg Dow Jones Indices'!$G$6:$J$6000,2,FALSE)</f>
        <v>3.0222000000000002</v>
      </c>
      <c r="D1976">
        <f>VLOOKUP(B1976,'Bloomberg Dow Jones Indices'!$I$6:$J$6000,2,0)</f>
        <v>1.6842000000000001</v>
      </c>
      <c r="E1976">
        <f>IF(VLOOKUP($B1976,'30 Year Treasuries Daily'!$A$7:$B$10118,2,FALSE)="ND",NA(),VLOOKUP($B1976,'30 Year Treasuries Daily'!$A$7:$B$10118,2,FALSE))</f>
        <v>5.38</v>
      </c>
    </row>
    <row r="1977" spans="2:5">
      <c r="B1977" s="52">
        <v>36955</v>
      </c>
      <c r="C1977">
        <f>VLOOKUP($B1977,'Bloomberg Dow Jones Indices'!$G$6:$J$6000,2,FALSE)</f>
        <v>3.0082</v>
      </c>
      <c r="D1977">
        <f>VLOOKUP(B1977,'Bloomberg Dow Jones Indices'!$I$6:$J$6000,2,0)</f>
        <v>1.6703999999999999</v>
      </c>
      <c r="E1977">
        <f>IF(VLOOKUP($B1977,'30 Year Treasuries Daily'!$A$7:$B$10118,2,FALSE)="ND",NA(),VLOOKUP($B1977,'30 Year Treasuries Daily'!$A$7:$B$10118,2,FALSE))</f>
        <v>5.36</v>
      </c>
    </row>
    <row r="1978" spans="2:5">
      <c r="B1978" s="52">
        <v>36956</v>
      </c>
      <c r="C1978">
        <f>VLOOKUP($B1978,'Bloomberg Dow Jones Indices'!$G$6:$J$6000,2,FALSE)</f>
        <v>3.0175999999999998</v>
      </c>
      <c r="D1978">
        <f>VLOOKUP(B1978,'Bloomberg Dow Jones Indices'!$I$6:$J$6000,2,0)</f>
        <v>1.6657999999999999</v>
      </c>
      <c r="E1978">
        <f>IF(VLOOKUP($B1978,'30 Year Treasuries Daily'!$A$7:$B$10118,2,FALSE)="ND",NA(),VLOOKUP($B1978,'30 Year Treasuries Daily'!$A$7:$B$10118,2,FALSE))</f>
        <v>5.38</v>
      </c>
    </row>
    <row r="1979" spans="2:5">
      <c r="B1979" s="52">
        <v>36957</v>
      </c>
      <c r="C1979">
        <f>VLOOKUP($B1979,'Bloomberg Dow Jones Indices'!$G$6:$J$6000,2,FALSE)</f>
        <v>3.1553</v>
      </c>
      <c r="D1979">
        <f>VLOOKUP(B1979,'Bloomberg Dow Jones Indices'!$I$6:$J$6000,2,0)</f>
        <v>1.6473</v>
      </c>
      <c r="E1979">
        <f>IF(VLOOKUP($B1979,'30 Year Treasuries Daily'!$A$7:$B$10118,2,FALSE)="ND",NA(),VLOOKUP($B1979,'30 Year Treasuries Daily'!$A$7:$B$10118,2,FALSE))</f>
        <v>5.32</v>
      </c>
    </row>
    <row r="1980" spans="2:5">
      <c r="B1980" s="52">
        <v>36958</v>
      </c>
      <c r="C1980">
        <f>VLOOKUP($B1980,'Bloomberg Dow Jones Indices'!$G$6:$J$6000,2,FALSE)</f>
        <v>2.992</v>
      </c>
      <c r="D1980">
        <f>VLOOKUP(B1980,'Bloomberg Dow Jones Indices'!$I$6:$J$6000,2,0)</f>
        <v>1.6278000000000001</v>
      </c>
      <c r="E1980">
        <f>IF(VLOOKUP($B1980,'30 Year Treasuries Daily'!$A$7:$B$10118,2,FALSE)="ND",NA(),VLOOKUP($B1980,'30 Year Treasuries Daily'!$A$7:$B$10118,2,FALSE))</f>
        <v>5.3</v>
      </c>
    </row>
    <row r="1981" spans="2:5">
      <c r="B1981" s="52">
        <v>36959</v>
      </c>
      <c r="C1981">
        <f>VLOOKUP($B1981,'Bloomberg Dow Jones Indices'!$G$6:$J$6000,2,FALSE)</f>
        <v>3.0289999999999999</v>
      </c>
      <c r="D1981">
        <f>VLOOKUP(B1981,'Bloomberg Dow Jones Indices'!$I$6:$J$6000,2,0)</f>
        <v>1.6604999999999999</v>
      </c>
      <c r="E1981">
        <f>IF(VLOOKUP($B1981,'30 Year Treasuries Daily'!$A$7:$B$10118,2,FALSE)="ND",NA(),VLOOKUP($B1981,'30 Year Treasuries Daily'!$A$7:$B$10118,2,FALSE))</f>
        <v>5.32</v>
      </c>
    </row>
    <row r="1982" spans="2:5">
      <c r="B1982" s="52">
        <v>36962</v>
      </c>
      <c r="C1982">
        <f>VLOOKUP($B1982,'Bloomberg Dow Jones Indices'!$G$6:$J$6000,2,FALSE)</f>
        <v>3.1078000000000001</v>
      </c>
      <c r="D1982">
        <f>VLOOKUP(B1982,'Bloomberg Dow Jones Indices'!$I$6:$J$6000,2,0)</f>
        <v>1.7315</v>
      </c>
      <c r="E1982">
        <f>IF(VLOOKUP($B1982,'30 Year Treasuries Daily'!$A$7:$B$10118,2,FALSE)="ND",NA(),VLOOKUP($B1982,'30 Year Treasuries Daily'!$A$7:$B$10118,2,FALSE))</f>
        <v>5.31</v>
      </c>
    </row>
    <row r="1983" spans="2:5">
      <c r="B1983" s="52">
        <v>36963</v>
      </c>
      <c r="C1983">
        <f>VLOOKUP($B1983,'Bloomberg Dow Jones Indices'!$G$6:$J$6000,2,FALSE)</f>
        <v>3.1078999999999999</v>
      </c>
      <c r="D1983">
        <f>VLOOKUP(B1983,'Bloomberg Dow Jones Indices'!$I$6:$J$6000,2,0)</f>
        <v>1.7214</v>
      </c>
      <c r="E1983">
        <f>IF(VLOOKUP($B1983,'30 Year Treasuries Daily'!$A$7:$B$10118,2,FALSE)="ND",NA(),VLOOKUP($B1983,'30 Year Treasuries Daily'!$A$7:$B$10118,2,FALSE))</f>
        <v>5.34</v>
      </c>
    </row>
    <row r="1984" spans="2:5">
      <c r="B1984" s="52">
        <v>36964</v>
      </c>
      <c r="C1984">
        <f>VLOOKUP($B1984,'Bloomberg Dow Jones Indices'!$G$6:$J$6000,2,FALSE)</f>
        <v>3.1701000000000001</v>
      </c>
      <c r="D1984">
        <f>VLOOKUP(B1984,'Bloomberg Dow Jones Indices'!$I$6:$J$6000,2,0)</f>
        <v>1.7761</v>
      </c>
      <c r="E1984">
        <f>IF(VLOOKUP($B1984,'30 Year Treasuries Daily'!$A$7:$B$10118,2,FALSE)="ND",NA(),VLOOKUP($B1984,'30 Year Treasuries Daily'!$A$7:$B$10118,2,FALSE))</f>
        <v>5.28</v>
      </c>
    </row>
    <row r="1985" spans="2:5">
      <c r="B1985" s="52">
        <v>36965</v>
      </c>
      <c r="C1985">
        <f>VLOOKUP($B1985,'Bloomberg Dow Jones Indices'!$G$6:$J$6000,2,FALSE)</f>
        <v>3.0924999999999998</v>
      </c>
      <c r="D1985">
        <f>VLOOKUP(B1985,'Bloomberg Dow Jones Indices'!$I$6:$J$6000,2,0)</f>
        <v>1.7659</v>
      </c>
      <c r="E1985">
        <f>IF(VLOOKUP($B1985,'30 Year Treasuries Daily'!$A$7:$B$10118,2,FALSE)="ND",NA(),VLOOKUP($B1985,'30 Year Treasuries Daily'!$A$7:$B$10118,2,FALSE))</f>
        <v>5.29</v>
      </c>
    </row>
    <row r="1986" spans="2:5">
      <c r="B1986" s="52">
        <v>36966</v>
      </c>
      <c r="C1986">
        <f>VLOOKUP($B1986,'Bloomberg Dow Jones Indices'!$G$6:$J$6000,2,FALSE)</f>
        <v>3.1515</v>
      </c>
      <c r="D1986">
        <f>VLOOKUP(B1986,'Bloomberg Dow Jones Indices'!$I$6:$J$6000,2,0)</f>
        <v>1.8033000000000001</v>
      </c>
      <c r="E1986">
        <f>IF(VLOOKUP($B1986,'30 Year Treasuries Daily'!$A$7:$B$10118,2,FALSE)="ND",NA(),VLOOKUP($B1986,'30 Year Treasuries Daily'!$A$7:$B$10118,2,FALSE))</f>
        <v>5.28</v>
      </c>
    </row>
    <row r="1987" spans="2:5">
      <c r="B1987" s="52">
        <v>36969</v>
      </c>
      <c r="C1987">
        <f>VLOOKUP($B1987,'Bloomberg Dow Jones Indices'!$G$6:$J$6000,2,FALSE)</f>
        <v>3.1576</v>
      </c>
      <c r="D1987">
        <f>VLOOKUP(B1987,'Bloomberg Dow Jones Indices'!$I$6:$J$6000,2,0)</f>
        <v>1.7786999999999999</v>
      </c>
      <c r="E1987">
        <f>IF(VLOOKUP($B1987,'30 Year Treasuries Daily'!$A$7:$B$10118,2,FALSE)="ND",NA(),VLOOKUP($B1987,'30 Year Treasuries Daily'!$A$7:$B$10118,2,FALSE))</f>
        <v>5.3</v>
      </c>
    </row>
    <row r="1988" spans="2:5">
      <c r="B1988" s="52">
        <v>36970</v>
      </c>
      <c r="C1988">
        <f>VLOOKUP($B1988,'Bloomberg Dow Jones Indices'!$G$6:$J$6000,2,FALSE)</f>
        <v>3.1570999999999998</v>
      </c>
      <c r="D1988">
        <f>VLOOKUP(B1988,'Bloomberg Dow Jones Indices'!$I$6:$J$6000,2,0)</f>
        <v>1.8223</v>
      </c>
      <c r="E1988">
        <f>IF(VLOOKUP($B1988,'30 Year Treasuries Daily'!$A$7:$B$10118,2,FALSE)="ND",NA(),VLOOKUP($B1988,'30 Year Treasuries Daily'!$A$7:$B$10118,2,FALSE))</f>
        <v>5.27</v>
      </c>
    </row>
    <row r="1989" spans="2:5">
      <c r="B1989" s="52">
        <v>36971</v>
      </c>
      <c r="C1989">
        <f>VLOOKUP($B1989,'Bloomberg Dow Jones Indices'!$G$6:$J$6000,2,FALSE)</f>
        <v>3.2063999999999999</v>
      </c>
      <c r="D1989">
        <f>VLOOKUP(B1989,'Bloomberg Dow Jones Indices'!$I$6:$J$6000,2,0)</f>
        <v>1.8679000000000001</v>
      </c>
      <c r="E1989">
        <f>IF(VLOOKUP($B1989,'30 Year Treasuries Daily'!$A$7:$B$10118,2,FALSE)="ND",NA(),VLOOKUP($B1989,'30 Year Treasuries Daily'!$A$7:$B$10118,2,FALSE))</f>
        <v>5.28</v>
      </c>
    </row>
    <row r="1990" spans="2:5">
      <c r="B1990" s="52">
        <v>36972</v>
      </c>
      <c r="C1990">
        <f>VLOOKUP($B1990,'Bloomberg Dow Jones Indices'!$G$6:$J$6000,2,FALSE)</f>
        <v>3.3304999999999998</v>
      </c>
      <c r="D1990">
        <f>VLOOKUP(B1990,'Bloomberg Dow Jones Indices'!$I$6:$J$6000,2,0)</f>
        <v>1.8873</v>
      </c>
      <c r="E1990">
        <f>IF(VLOOKUP($B1990,'30 Year Treasuries Daily'!$A$7:$B$10118,2,FALSE)="ND",NA(),VLOOKUP($B1990,'30 Year Treasuries Daily'!$A$7:$B$10118,2,FALSE))</f>
        <v>5.25</v>
      </c>
    </row>
    <row r="1991" spans="2:5">
      <c r="B1991" s="52">
        <v>36973</v>
      </c>
      <c r="C1991">
        <f>VLOOKUP($B1991,'Bloomberg Dow Jones Indices'!$G$6:$J$6000,2,FALSE)</f>
        <v>3.3037999999999998</v>
      </c>
      <c r="D1991">
        <f>VLOOKUP(B1991,'Bloomberg Dow Jones Indices'!$I$6:$J$6000,2,0)</f>
        <v>1.8643999999999998</v>
      </c>
      <c r="E1991">
        <f>IF(VLOOKUP($B1991,'30 Year Treasuries Daily'!$A$7:$B$10118,2,FALSE)="ND",NA(),VLOOKUP($B1991,'30 Year Treasuries Daily'!$A$7:$B$10118,2,FALSE))</f>
        <v>5.3</v>
      </c>
    </row>
    <row r="1992" spans="2:5">
      <c r="B1992" s="52">
        <v>36976</v>
      </c>
      <c r="C1992">
        <f>VLOOKUP($B1992,'Bloomberg Dow Jones Indices'!$G$6:$J$6000,2,FALSE)</f>
        <v>3.1604999999999999</v>
      </c>
      <c r="D1992">
        <f>VLOOKUP(B1992,'Bloomberg Dow Jones Indices'!$I$6:$J$6000,2,0)</f>
        <v>1.8292000000000002</v>
      </c>
      <c r="E1992">
        <f>IF(VLOOKUP($B1992,'30 Year Treasuries Daily'!$A$7:$B$10118,2,FALSE)="ND",NA(),VLOOKUP($B1992,'30 Year Treasuries Daily'!$A$7:$B$10118,2,FALSE))</f>
        <v>5.36</v>
      </c>
    </row>
    <row r="1993" spans="2:5">
      <c r="B1993" s="52">
        <v>36977</v>
      </c>
      <c r="C1993">
        <f>VLOOKUP($B1993,'Bloomberg Dow Jones Indices'!$G$6:$J$6000,2,FALSE)</f>
        <v>3.0960999999999999</v>
      </c>
      <c r="D1993">
        <f>VLOOKUP(B1993,'Bloomberg Dow Jones Indices'!$I$6:$J$6000,2,0)</f>
        <v>1.7814000000000001</v>
      </c>
      <c r="E1993">
        <f>IF(VLOOKUP($B1993,'30 Year Treasuries Daily'!$A$7:$B$10118,2,FALSE)="ND",NA(),VLOOKUP($B1993,'30 Year Treasuries Daily'!$A$7:$B$10118,2,FALSE))</f>
        <v>5.45</v>
      </c>
    </row>
    <row r="1994" spans="2:5">
      <c r="B1994" s="52">
        <v>36978</v>
      </c>
      <c r="C1994">
        <f>VLOOKUP($B1994,'Bloomberg Dow Jones Indices'!$G$6:$J$6000,2,FALSE)</f>
        <v>3.1145</v>
      </c>
      <c r="D1994">
        <f>VLOOKUP(B1994,'Bloomberg Dow Jones Indices'!$I$6:$J$6000,2,0)</f>
        <v>1.7988</v>
      </c>
      <c r="E1994">
        <f>IF(VLOOKUP($B1994,'30 Year Treasuries Daily'!$A$7:$B$10118,2,FALSE)="ND",NA(),VLOOKUP($B1994,'30 Year Treasuries Daily'!$A$7:$B$10118,2,FALSE))</f>
        <v>5.47</v>
      </c>
    </row>
    <row r="1995" spans="2:5">
      <c r="B1995" s="52">
        <v>36979</v>
      </c>
      <c r="C1995">
        <f>VLOOKUP($B1995,'Bloomberg Dow Jones Indices'!$G$6:$J$6000,2,FALSE)</f>
        <v>3.1118000000000001</v>
      </c>
      <c r="D1995">
        <f>VLOOKUP(B1995,'Bloomberg Dow Jones Indices'!$I$6:$J$6000,2,0)</f>
        <v>1.7963</v>
      </c>
      <c r="E1995">
        <f>IF(VLOOKUP($B1995,'30 Year Treasuries Daily'!$A$7:$B$10118,2,FALSE)="ND",NA(),VLOOKUP($B1995,'30 Year Treasuries Daily'!$A$7:$B$10118,2,FALSE))</f>
        <v>5.48</v>
      </c>
    </row>
    <row r="1996" spans="2:5">
      <c r="B1996" s="52">
        <v>36980</v>
      </c>
      <c r="C1996">
        <f>VLOOKUP($B1996,'Bloomberg Dow Jones Indices'!$G$6:$J$6000,2,FALSE)</f>
        <v>3.0445000000000002</v>
      </c>
      <c r="D1996">
        <f>VLOOKUP(B1996,'Bloomberg Dow Jones Indices'!$I$6:$J$6000,2,0)</f>
        <v>1.7818000000000001</v>
      </c>
      <c r="E1996">
        <f>IF(VLOOKUP($B1996,'30 Year Treasuries Daily'!$A$7:$B$10118,2,FALSE)="ND",NA(),VLOOKUP($B1996,'30 Year Treasuries Daily'!$A$7:$B$10118,2,FALSE))</f>
        <v>5.46</v>
      </c>
    </row>
    <row r="1997" spans="2:5">
      <c r="B1997" s="52">
        <v>36983</v>
      </c>
      <c r="C1997">
        <f>VLOOKUP($B1997,'Bloomberg Dow Jones Indices'!$G$6:$J$6000,2,FALSE)</f>
        <v>3.0287000000000002</v>
      </c>
      <c r="D1997">
        <f>VLOOKUP(B1997,'Bloomberg Dow Jones Indices'!$I$6:$J$6000,2,0)</f>
        <v>1.8002</v>
      </c>
      <c r="E1997">
        <f>IF(VLOOKUP($B1997,'30 Year Treasuries Daily'!$A$7:$B$10118,2,FALSE)="ND",NA(),VLOOKUP($B1997,'30 Year Treasuries Daily'!$A$7:$B$10118,2,FALSE))</f>
        <v>5.49</v>
      </c>
    </row>
    <row r="1998" spans="2:5">
      <c r="B1998" s="52">
        <v>36984</v>
      </c>
      <c r="C1998">
        <f>VLOOKUP($B1998,'Bloomberg Dow Jones Indices'!$G$6:$J$6000,2,FALSE)</f>
        <v>2.9916999999999998</v>
      </c>
      <c r="D1998">
        <f>VLOOKUP(B1998,'Bloomberg Dow Jones Indices'!$I$6:$J$6000,2,0)</f>
        <v>1.8555999999999999</v>
      </c>
      <c r="E1998">
        <f>IF(VLOOKUP($B1998,'30 Year Treasuries Daily'!$A$7:$B$10118,2,FALSE)="ND",NA(),VLOOKUP($B1998,'30 Year Treasuries Daily'!$A$7:$B$10118,2,FALSE))</f>
        <v>5.48</v>
      </c>
    </row>
    <row r="1999" spans="2:5">
      <c r="B1999" s="52">
        <v>36985</v>
      </c>
      <c r="C1999">
        <f>VLOOKUP($B1999,'Bloomberg Dow Jones Indices'!$G$6:$J$6000,2,FALSE)</f>
        <v>3.0312000000000001</v>
      </c>
      <c r="D1999">
        <f>VLOOKUP(B1999,'Bloomberg Dow Jones Indices'!$I$6:$J$6000,2,0)</f>
        <v>1.8512</v>
      </c>
      <c r="E1999">
        <f>IF(VLOOKUP($B1999,'30 Year Treasuries Daily'!$A$7:$B$10118,2,FALSE)="ND",NA(),VLOOKUP($B1999,'30 Year Treasuries Daily'!$A$7:$B$10118,2,FALSE))</f>
        <v>5.5</v>
      </c>
    </row>
    <row r="2000" spans="2:5">
      <c r="B2000" s="52">
        <v>36986</v>
      </c>
      <c r="C2000">
        <f>VLOOKUP($B2000,'Bloomberg Dow Jones Indices'!$G$6:$J$6000,2,FALSE)</f>
        <v>3.0297000000000001</v>
      </c>
      <c r="D2000">
        <f>VLOOKUP(B2000,'Bloomberg Dow Jones Indices'!$I$6:$J$6000,2,0)</f>
        <v>1.7761</v>
      </c>
      <c r="E2000">
        <f>IF(VLOOKUP($B2000,'30 Year Treasuries Daily'!$A$7:$B$10118,2,FALSE)="ND",NA(),VLOOKUP($B2000,'30 Year Treasuries Daily'!$A$7:$B$10118,2,FALSE))</f>
        <v>5.53</v>
      </c>
    </row>
    <row r="2001" spans="2:5">
      <c r="B2001" s="52">
        <v>36987</v>
      </c>
      <c r="C2001">
        <f>VLOOKUP($B2001,'Bloomberg Dow Jones Indices'!$G$6:$J$6000,2,FALSE)</f>
        <v>3.1408</v>
      </c>
      <c r="D2001">
        <f>VLOOKUP(B2001,'Bloomberg Dow Jones Indices'!$I$6:$J$6000,2,0)</f>
        <v>1.7993000000000001</v>
      </c>
      <c r="E2001">
        <f>IF(VLOOKUP($B2001,'30 Year Treasuries Daily'!$A$7:$B$10118,2,FALSE)="ND",NA(),VLOOKUP($B2001,'30 Year Treasuries Daily'!$A$7:$B$10118,2,FALSE))</f>
        <v>5.46</v>
      </c>
    </row>
    <row r="2002" spans="2:5">
      <c r="B2002" s="52">
        <v>36990</v>
      </c>
      <c r="C2002">
        <f>VLOOKUP($B2002,'Bloomberg Dow Jones Indices'!$G$6:$J$6000,2,FALSE)</f>
        <v>3.0630999999999999</v>
      </c>
      <c r="D2002">
        <f>VLOOKUP(B2002,'Bloomberg Dow Jones Indices'!$I$6:$J$6000,2,0)</f>
        <v>1.7894000000000001</v>
      </c>
      <c r="E2002">
        <f>IF(VLOOKUP($B2002,'30 Year Treasuries Daily'!$A$7:$B$10118,2,FALSE)="ND",NA(),VLOOKUP($B2002,'30 Year Treasuries Daily'!$A$7:$B$10118,2,FALSE))</f>
        <v>5.5</v>
      </c>
    </row>
    <row r="2003" spans="2:5">
      <c r="B2003" s="52">
        <v>36991</v>
      </c>
      <c r="C2003">
        <f>VLOOKUP($B2003,'Bloomberg Dow Jones Indices'!$G$6:$J$6000,2,FALSE)</f>
        <v>2.9619</v>
      </c>
      <c r="D2003">
        <f>VLOOKUP(B2003,'Bloomberg Dow Jones Indices'!$I$6:$J$6000,2,0)</f>
        <v>1.7438</v>
      </c>
      <c r="E2003">
        <f>IF(VLOOKUP($B2003,'30 Year Treasuries Daily'!$A$7:$B$10118,2,FALSE)="ND",NA(),VLOOKUP($B2003,'30 Year Treasuries Daily'!$A$7:$B$10118,2,FALSE))</f>
        <v>5.63</v>
      </c>
    </row>
    <row r="2004" spans="2:5">
      <c r="B2004" s="52">
        <v>36992</v>
      </c>
      <c r="C2004">
        <f>VLOOKUP($B2004,'Bloomberg Dow Jones Indices'!$G$6:$J$6000,2,FALSE)</f>
        <v>2.9750999999999999</v>
      </c>
      <c r="D2004">
        <f>VLOOKUP(B2004,'Bloomberg Dow Jones Indices'!$I$6:$J$6000,2,0)</f>
        <v>1.7593000000000001</v>
      </c>
      <c r="E2004">
        <f>IF(VLOOKUP($B2004,'30 Year Treasuries Daily'!$A$7:$B$10118,2,FALSE)="ND",NA(),VLOOKUP($B2004,'30 Year Treasuries Daily'!$A$7:$B$10118,2,FALSE))</f>
        <v>5.6</v>
      </c>
    </row>
    <row r="2005" spans="2:5">
      <c r="B2005" s="52">
        <v>36993</v>
      </c>
      <c r="C2005">
        <f>VLOOKUP($B2005,'Bloomberg Dow Jones Indices'!$G$6:$J$6000,2,FALSE)</f>
        <v>2.9854000000000003</v>
      </c>
      <c r="D2005">
        <f>VLOOKUP(B2005,'Bloomberg Dow Jones Indices'!$I$6:$J$6000,2,0)</f>
        <v>1.7396</v>
      </c>
      <c r="E2005">
        <f>IF(VLOOKUP($B2005,'30 Year Treasuries Daily'!$A$7:$B$10118,2,FALSE)="ND",NA(),VLOOKUP($B2005,'30 Year Treasuries Daily'!$A$7:$B$10118,2,FALSE))</f>
        <v>5.61</v>
      </c>
    </row>
    <row r="2006" spans="2:5">
      <c r="B2006" s="52">
        <v>36997</v>
      </c>
      <c r="C2006">
        <f>VLOOKUP($B2006,'Bloomberg Dow Jones Indices'!$G$6:$J$6000,2,FALSE)</f>
        <v>2.9514</v>
      </c>
      <c r="D2006">
        <f>VLOOKUP(B2006,'Bloomberg Dow Jones Indices'!$I$6:$J$6000,2,0)</f>
        <v>1.7342</v>
      </c>
      <c r="E2006">
        <f>IF(VLOOKUP($B2006,'30 Year Treasuries Daily'!$A$7:$B$10118,2,FALSE)="ND",NA(),VLOOKUP($B2006,'30 Year Treasuries Daily'!$A$7:$B$10118,2,FALSE))</f>
        <v>5.7</v>
      </c>
    </row>
    <row r="2007" spans="2:5">
      <c r="B2007" s="52">
        <v>36998</v>
      </c>
      <c r="C2007">
        <f>VLOOKUP($B2007,'Bloomberg Dow Jones Indices'!$G$6:$J$6000,2,FALSE)</f>
        <v>2.8936999999999999</v>
      </c>
      <c r="D2007">
        <f>VLOOKUP(B2007,'Bloomberg Dow Jones Indices'!$I$6:$J$6000,2,0)</f>
        <v>1.7242999999999999</v>
      </c>
      <c r="E2007">
        <f>IF(VLOOKUP($B2007,'30 Year Treasuries Daily'!$A$7:$B$10118,2,FALSE)="ND",NA(),VLOOKUP($B2007,'30 Year Treasuries Daily'!$A$7:$B$10118,2,FALSE))</f>
        <v>5.65</v>
      </c>
    </row>
    <row r="2008" spans="2:5">
      <c r="B2008" s="52">
        <v>36999</v>
      </c>
      <c r="C2008">
        <f>VLOOKUP($B2008,'Bloomberg Dow Jones Indices'!$G$6:$J$6000,2,FALSE)</f>
        <v>2.9028</v>
      </c>
      <c r="D2008">
        <f>VLOOKUP(B2008,'Bloomberg Dow Jones Indices'!$I$6:$J$6000,2,0)</f>
        <v>1.6613</v>
      </c>
      <c r="E2008">
        <f>IF(VLOOKUP($B2008,'30 Year Treasuries Daily'!$A$7:$B$10118,2,FALSE)="ND",NA(),VLOOKUP($B2008,'30 Year Treasuries Daily'!$A$7:$B$10118,2,FALSE))</f>
        <v>5.65</v>
      </c>
    </row>
    <row r="2009" spans="2:5">
      <c r="B2009" s="52">
        <v>37000</v>
      </c>
      <c r="C2009">
        <f>VLOOKUP($B2009,'Bloomberg Dow Jones Indices'!$G$6:$J$6000,2,FALSE)</f>
        <v>2.9499</v>
      </c>
      <c r="D2009">
        <f>VLOOKUP(B2009,'Bloomberg Dow Jones Indices'!$I$6:$J$6000,2,0)</f>
        <v>1.6501000000000001</v>
      </c>
      <c r="E2009">
        <f>IF(VLOOKUP($B2009,'30 Year Treasuries Daily'!$A$7:$B$10118,2,FALSE)="ND",NA(),VLOOKUP($B2009,'30 Year Treasuries Daily'!$A$7:$B$10118,2,FALSE))</f>
        <v>5.77</v>
      </c>
    </row>
    <row r="2010" spans="2:5">
      <c r="B2010" s="52">
        <v>37001</v>
      </c>
      <c r="C2010">
        <f>VLOOKUP($B2010,'Bloomberg Dow Jones Indices'!$G$6:$J$6000,2,FALSE)</f>
        <v>2.9695</v>
      </c>
      <c r="D2010">
        <f>VLOOKUP(B2010,'Bloomberg Dow Jones Indices'!$I$6:$J$6000,2,0)</f>
        <v>1.6678999999999999</v>
      </c>
      <c r="E2010">
        <f>IF(VLOOKUP($B2010,'30 Year Treasuries Daily'!$A$7:$B$10118,2,FALSE)="ND",NA(),VLOOKUP($B2010,'30 Year Treasuries Daily'!$A$7:$B$10118,2,FALSE))</f>
        <v>5.79</v>
      </c>
    </row>
    <row r="2011" spans="2:5">
      <c r="B2011" s="52">
        <v>37004</v>
      </c>
      <c r="C2011">
        <f>VLOOKUP($B2011,'Bloomberg Dow Jones Indices'!$G$6:$J$6000,2,FALSE)</f>
        <v>2.9142000000000001</v>
      </c>
      <c r="D2011">
        <f>VLOOKUP(B2011,'Bloomberg Dow Jones Indices'!$I$6:$J$6000,2,0)</f>
        <v>1.6754</v>
      </c>
      <c r="E2011">
        <f>IF(VLOOKUP($B2011,'30 Year Treasuries Daily'!$A$7:$B$10118,2,FALSE)="ND",NA(),VLOOKUP($B2011,'30 Year Treasuries Daily'!$A$7:$B$10118,2,FALSE))</f>
        <v>5.73</v>
      </c>
    </row>
    <row r="2012" spans="2:5">
      <c r="B2012" s="52">
        <v>37005</v>
      </c>
      <c r="C2012">
        <f>VLOOKUP($B2012,'Bloomberg Dow Jones Indices'!$G$6:$J$6000,2,FALSE)</f>
        <v>2.9020999999999999</v>
      </c>
      <c r="D2012">
        <f>VLOOKUP(B2012,'Bloomberg Dow Jones Indices'!$I$6:$J$6000,2,0)</f>
        <v>1.6879</v>
      </c>
      <c r="E2012">
        <f>IF(VLOOKUP($B2012,'30 Year Treasuries Daily'!$A$7:$B$10118,2,FALSE)="ND",NA(),VLOOKUP($B2012,'30 Year Treasuries Daily'!$A$7:$B$10118,2,FALSE))</f>
        <v>5.75</v>
      </c>
    </row>
    <row r="2013" spans="2:5">
      <c r="B2013" s="52">
        <v>37006</v>
      </c>
      <c r="C2013">
        <f>VLOOKUP($B2013,'Bloomberg Dow Jones Indices'!$G$6:$J$6000,2,FALSE)</f>
        <v>2.9016000000000002</v>
      </c>
      <c r="D2013">
        <f>VLOOKUP(B2013,'Bloomberg Dow Jones Indices'!$I$6:$J$6000,2,0)</f>
        <v>1.6608000000000001</v>
      </c>
      <c r="E2013">
        <f>IF(VLOOKUP($B2013,'30 Year Treasuries Daily'!$A$7:$B$10118,2,FALSE)="ND",NA(),VLOOKUP($B2013,'30 Year Treasuries Daily'!$A$7:$B$10118,2,FALSE))</f>
        <v>5.78</v>
      </c>
    </row>
    <row r="2014" spans="2:5">
      <c r="B2014" s="52">
        <v>37007</v>
      </c>
      <c r="C2014">
        <f>VLOOKUP($B2014,'Bloomberg Dow Jones Indices'!$G$6:$J$6000,2,FALSE)</f>
        <v>2.8765999999999998</v>
      </c>
      <c r="D2014">
        <f>VLOOKUP(B2014,'Bloomberg Dow Jones Indices'!$I$6:$J$6000,2,0)</f>
        <v>1.6503000000000001</v>
      </c>
      <c r="E2014">
        <f>IF(VLOOKUP($B2014,'30 Year Treasuries Daily'!$A$7:$B$10118,2,FALSE)="ND",NA(),VLOOKUP($B2014,'30 Year Treasuries Daily'!$A$7:$B$10118,2,FALSE))</f>
        <v>5.71</v>
      </c>
    </row>
    <row r="2015" spans="2:5">
      <c r="B2015" s="52">
        <v>37008</v>
      </c>
      <c r="C2015">
        <f>VLOOKUP($B2015,'Bloomberg Dow Jones Indices'!$G$6:$J$6000,2,FALSE)</f>
        <v>2.8452000000000002</v>
      </c>
      <c r="D2015">
        <f>VLOOKUP(B2015,'Bloomberg Dow Jones Indices'!$I$6:$J$6000,2,0)</f>
        <v>1.6324000000000001</v>
      </c>
      <c r="E2015">
        <f>IF(VLOOKUP($B2015,'30 Year Treasuries Daily'!$A$7:$B$10118,2,FALSE)="ND",NA(),VLOOKUP($B2015,'30 Year Treasuries Daily'!$A$7:$B$10118,2,FALSE))</f>
        <v>5.81</v>
      </c>
    </row>
    <row r="2016" spans="2:5">
      <c r="B2016" s="52">
        <v>37011</v>
      </c>
      <c r="C2016">
        <f>VLOOKUP($B2016,'Bloomberg Dow Jones Indices'!$G$6:$J$6000,2,FALSE)</f>
        <v>2.8439999999999999</v>
      </c>
      <c r="D2016">
        <f>VLOOKUP(B2016,'Bloomberg Dow Jones Indices'!$I$6:$J$6000,2,0)</f>
        <v>1.6438000000000001</v>
      </c>
      <c r="E2016">
        <f>IF(VLOOKUP($B2016,'30 Year Treasuries Daily'!$A$7:$B$10118,2,FALSE)="ND",NA(),VLOOKUP($B2016,'30 Year Treasuries Daily'!$A$7:$B$10118,2,FALSE))</f>
        <v>5.78</v>
      </c>
    </row>
    <row r="2017" spans="2:5">
      <c r="B2017" s="52">
        <v>37012</v>
      </c>
      <c r="C2017">
        <f>VLOOKUP($B2017,'Bloomberg Dow Jones Indices'!$G$6:$J$6000,2,FALSE)</f>
        <v>2.8540999999999999</v>
      </c>
      <c r="D2017">
        <f>VLOOKUP(B2017,'Bloomberg Dow Jones Indices'!$I$6:$J$6000,2,0)</f>
        <v>1.6191</v>
      </c>
      <c r="E2017">
        <f>IF(VLOOKUP($B2017,'30 Year Treasuries Daily'!$A$7:$B$10118,2,FALSE)="ND",NA(),VLOOKUP($B2017,'30 Year Treasuries Daily'!$A$7:$B$10118,2,FALSE))</f>
        <v>5.75</v>
      </c>
    </row>
    <row r="2018" spans="2:5">
      <c r="B2018" s="52">
        <v>37013</v>
      </c>
      <c r="C2018">
        <f>VLOOKUP($B2018,'Bloomberg Dow Jones Indices'!$G$6:$J$6000,2,FALSE)</f>
        <v>2.9191000000000003</v>
      </c>
      <c r="D2018">
        <f>VLOOKUP(B2018,'Bloomberg Dow Jones Indices'!$I$6:$J$6000,2,0)</f>
        <v>1.6238999999999999</v>
      </c>
      <c r="E2018">
        <f>IF(VLOOKUP($B2018,'30 Year Treasuries Daily'!$A$7:$B$10118,2,FALSE)="ND",NA(),VLOOKUP($B2018,'30 Year Treasuries Daily'!$A$7:$B$10118,2,FALSE))</f>
        <v>5.71</v>
      </c>
    </row>
    <row r="2019" spans="2:5">
      <c r="B2019" s="52">
        <v>37014</v>
      </c>
      <c r="C2019">
        <f>VLOOKUP($B2019,'Bloomberg Dow Jones Indices'!$G$6:$J$6000,2,FALSE)</f>
        <v>2.9988999999999999</v>
      </c>
      <c r="D2019">
        <f>VLOOKUP(B2019,'Bloomberg Dow Jones Indices'!$I$6:$J$6000,2,0)</f>
        <v>1.6374</v>
      </c>
      <c r="E2019">
        <f>IF(VLOOKUP($B2019,'30 Year Treasuries Daily'!$A$7:$B$10118,2,FALSE)="ND",NA(),VLOOKUP($B2019,'30 Year Treasuries Daily'!$A$7:$B$10118,2,FALSE))</f>
        <v>5.64</v>
      </c>
    </row>
    <row r="2020" spans="2:5">
      <c r="B2020" s="52">
        <v>37015</v>
      </c>
      <c r="C2020">
        <f>VLOOKUP($B2020,'Bloomberg Dow Jones Indices'!$G$6:$J$6000,2,FALSE)</f>
        <v>2.9567999999999999</v>
      </c>
      <c r="D2020">
        <f>VLOOKUP(B2020,'Bloomberg Dow Jones Indices'!$I$6:$J$6000,2,0)</f>
        <v>1.6143000000000001</v>
      </c>
      <c r="E2020">
        <f>IF(VLOOKUP($B2020,'30 Year Treasuries Daily'!$A$7:$B$10118,2,FALSE)="ND",NA(),VLOOKUP($B2020,'30 Year Treasuries Daily'!$A$7:$B$10118,2,FALSE))</f>
        <v>5.65</v>
      </c>
    </row>
    <row r="2021" spans="2:5">
      <c r="B2021" s="52">
        <v>37018</v>
      </c>
      <c r="C2021">
        <f>VLOOKUP($B2021,'Bloomberg Dow Jones Indices'!$G$6:$J$6000,2,FALSE)</f>
        <v>2.9853000000000001</v>
      </c>
      <c r="D2021">
        <f>VLOOKUP(B2021,'Bloomberg Dow Jones Indices'!$I$6:$J$6000,2,0)</f>
        <v>1.6167</v>
      </c>
      <c r="E2021">
        <f>IF(VLOOKUP($B2021,'30 Year Treasuries Daily'!$A$7:$B$10118,2,FALSE)="ND",NA(),VLOOKUP($B2021,'30 Year Treasuries Daily'!$A$7:$B$10118,2,FALSE))</f>
        <v>5.68</v>
      </c>
    </row>
    <row r="2022" spans="2:5">
      <c r="B2022" s="52">
        <v>37019</v>
      </c>
      <c r="C2022">
        <f>VLOOKUP($B2022,'Bloomberg Dow Jones Indices'!$G$6:$J$6000,2,FALSE)</f>
        <v>3.0262000000000002</v>
      </c>
      <c r="D2022">
        <f>VLOOKUP(B2022,'Bloomberg Dow Jones Indices'!$I$6:$J$6000,2,0)</f>
        <v>1.6249</v>
      </c>
      <c r="E2022">
        <f>IF(VLOOKUP($B2022,'30 Year Treasuries Daily'!$A$7:$B$10118,2,FALSE)="ND",NA(),VLOOKUP($B2022,'30 Year Treasuries Daily'!$A$7:$B$10118,2,FALSE))</f>
        <v>5.72</v>
      </c>
    </row>
    <row r="2023" spans="2:5">
      <c r="B2023" s="52">
        <v>37020</v>
      </c>
      <c r="C2023">
        <f>VLOOKUP($B2023,'Bloomberg Dow Jones Indices'!$G$6:$J$6000,2,FALSE)</f>
        <v>3.0283000000000002</v>
      </c>
      <c r="D2023">
        <f>VLOOKUP(B2023,'Bloomberg Dow Jones Indices'!$I$6:$J$6000,2,0)</f>
        <v>1.6292</v>
      </c>
      <c r="E2023">
        <f>IF(VLOOKUP($B2023,'30 Year Treasuries Daily'!$A$7:$B$10118,2,FALSE)="ND",NA(),VLOOKUP($B2023,'30 Year Treasuries Daily'!$A$7:$B$10118,2,FALSE))</f>
        <v>5.67</v>
      </c>
    </row>
    <row r="2024" spans="2:5">
      <c r="B2024" s="52">
        <v>37021</v>
      </c>
      <c r="C2024">
        <f>VLOOKUP($B2024,'Bloomberg Dow Jones Indices'!$G$6:$J$6000,2,FALSE)</f>
        <v>2.9885000000000002</v>
      </c>
      <c r="D2024">
        <f>VLOOKUP(B2024,'Bloomberg Dow Jones Indices'!$I$6:$J$6000,2,0)</f>
        <v>1.6227</v>
      </c>
      <c r="E2024">
        <f>IF(VLOOKUP($B2024,'30 Year Treasuries Daily'!$A$7:$B$10118,2,FALSE)="ND",NA(),VLOOKUP($B2024,'30 Year Treasuries Daily'!$A$7:$B$10118,2,FALSE))</f>
        <v>5.75</v>
      </c>
    </row>
    <row r="2025" spans="2:5">
      <c r="B2025" s="52">
        <v>37022</v>
      </c>
      <c r="C2025">
        <f>VLOOKUP($B2025,'Bloomberg Dow Jones Indices'!$G$6:$J$6000,2,FALSE)</f>
        <v>2.996</v>
      </c>
      <c r="D2025">
        <f>VLOOKUP(B2025,'Bloomberg Dow Jones Indices'!$I$6:$J$6000,2,0)</f>
        <v>1.6360999999999999</v>
      </c>
      <c r="E2025">
        <f>IF(VLOOKUP($B2025,'30 Year Treasuries Daily'!$A$7:$B$10118,2,FALSE)="ND",NA(),VLOOKUP($B2025,'30 Year Treasuries Daily'!$A$7:$B$10118,2,FALSE))</f>
        <v>5.88</v>
      </c>
    </row>
    <row r="2026" spans="2:5">
      <c r="B2026" s="52">
        <v>37025</v>
      </c>
      <c r="C2026">
        <f>VLOOKUP($B2026,'Bloomberg Dow Jones Indices'!$G$6:$J$6000,2,FALSE)</f>
        <v>3.0438999999999998</v>
      </c>
      <c r="D2026">
        <f>VLOOKUP(B2026,'Bloomberg Dow Jones Indices'!$I$6:$J$6000,2,0)</f>
        <v>1.6276999999999999</v>
      </c>
      <c r="E2026">
        <f>IF(VLOOKUP($B2026,'30 Year Treasuries Daily'!$A$7:$B$10118,2,FALSE)="ND",NA(),VLOOKUP($B2026,'30 Year Treasuries Daily'!$A$7:$B$10118,2,FALSE))</f>
        <v>5.85</v>
      </c>
    </row>
    <row r="2027" spans="2:5">
      <c r="B2027" s="52">
        <v>37026</v>
      </c>
      <c r="C2027">
        <f>VLOOKUP($B2027,'Bloomberg Dow Jones Indices'!$G$6:$J$6000,2,FALSE)</f>
        <v>3.0041000000000002</v>
      </c>
      <c r="D2027">
        <f>VLOOKUP(B2027,'Bloomberg Dow Jones Indices'!$I$6:$J$6000,2,0)</f>
        <v>1.6282999999999999</v>
      </c>
      <c r="E2027">
        <f>IF(VLOOKUP($B2027,'30 Year Treasuries Daily'!$A$7:$B$10118,2,FALSE)="ND",NA(),VLOOKUP($B2027,'30 Year Treasuries Daily'!$A$7:$B$10118,2,FALSE))</f>
        <v>5.89</v>
      </c>
    </row>
    <row r="2028" spans="2:5">
      <c r="B2028" s="52">
        <v>37027</v>
      </c>
      <c r="C2028">
        <f>VLOOKUP($B2028,'Bloomberg Dow Jones Indices'!$G$6:$J$6000,2,FALSE)</f>
        <v>2.99</v>
      </c>
      <c r="D2028">
        <f>VLOOKUP(B2028,'Bloomberg Dow Jones Indices'!$I$6:$J$6000,2,0)</f>
        <v>1.5810999999999999</v>
      </c>
      <c r="E2028">
        <f>IF(VLOOKUP($B2028,'30 Year Treasuries Daily'!$A$7:$B$10118,2,FALSE)="ND",NA(),VLOOKUP($B2028,'30 Year Treasuries Daily'!$A$7:$B$10118,2,FALSE))</f>
        <v>5.86</v>
      </c>
    </row>
    <row r="2029" spans="2:5">
      <c r="B2029" s="52">
        <v>37028</v>
      </c>
      <c r="C2029">
        <f>VLOOKUP($B2029,'Bloomberg Dow Jones Indices'!$G$6:$J$6000,2,FALSE)</f>
        <v>2.9874999999999998</v>
      </c>
      <c r="D2029">
        <f>VLOOKUP(B2029,'Bloomberg Dow Jones Indices'!$I$6:$J$6000,2,0)</f>
        <v>1.5765</v>
      </c>
      <c r="E2029">
        <f>IF(VLOOKUP($B2029,'30 Year Treasuries Daily'!$A$7:$B$10118,2,FALSE)="ND",NA(),VLOOKUP($B2029,'30 Year Treasuries Daily'!$A$7:$B$10118,2,FALSE))</f>
        <v>5.8</v>
      </c>
    </row>
    <row r="2030" spans="2:5">
      <c r="B2030" s="52">
        <v>37029</v>
      </c>
      <c r="C2030">
        <f>VLOOKUP($B2030,'Bloomberg Dow Jones Indices'!$G$6:$J$6000,2,FALSE)</f>
        <v>2.9592999999999998</v>
      </c>
      <c r="D2030">
        <f>VLOOKUP(B2030,'Bloomberg Dow Jones Indices'!$I$6:$J$6000,2,0)</f>
        <v>1.5714000000000001</v>
      </c>
      <c r="E2030">
        <f>IF(VLOOKUP($B2030,'30 Year Treasuries Daily'!$A$7:$B$10118,2,FALSE)="ND",NA(),VLOOKUP($B2030,'30 Year Treasuries Daily'!$A$7:$B$10118,2,FALSE))</f>
        <v>5.76</v>
      </c>
    </row>
    <row r="2031" spans="2:5">
      <c r="B2031" s="52">
        <v>37032</v>
      </c>
      <c r="C2031">
        <f>VLOOKUP($B2031,'Bloomberg Dow Jones Indices'!$G$6:$J$6000,2,FALSE)</f>
        <v>2.9375999999999998</v>
      </c>
      <c r="D2031">
        <f>VLOOKUP(B2031,'Bloomberg Dow Jones Indices'!$I$6:$J$6000,2,0)</f>
        <v>1.5664</v>
      </c>
      <c r="E2031">
        <f>IF(VLOOKUP($B2031,'30 Year Treasuries Daily'!$A$7:$B$10118,2,FALSE)="ND",NA(),VLOOKUP($B2031,'30 Year Treasuries Daily'!$A$7:$B$10118,2,FALSE))</f>
        <v>5.75</v>
      </c>
    </row>
    <row r="2032" spans="2:5">
      <c r="B2032" s="52">
        <v>37033</v>
      </c>
      <c r="C2032">
        <f>VLOOKUP($B2032,'Bloomberg Dow Jones Indices'!$G$6:$J$6000,2,FALSE)</f>
        <v>2.9358</v>
      </c>
      <c r="D2032">
        <f>VLOOKUP(B2032,'Bloomberg Dow Jones Indices'!$I$6:$J$6000,2,0)</f>
        <v>1.5775999999999999</v>
      </c>
      <c r="E2032">
        <f>IF(VLOOKUP($B2032,'30 Year Treasuries Daily'!$A$7:$B$10118,2,FALSE)="ND",NA(),VLOOKUP($B2032,'30 Year Treasuries Daily'!$A$7:$B$10118,2,FALSE))</f>
        <v>5.78</v>
      </c>
    </row>
    <row r="2033" spans="2:5">
      <c r="B2033" s="52">
        <v>37034</v>
      </c>
      <c r="C2033">
        <f>VLOOKUP($B2033,'Bloomberg Dow Jones Indices'!$G$6:$J$6000,2,FALSE)</f>
        <v>2.9089999999999998</v>
      </c>
      <c r="D2033">
        <f>VLOOKUP(B2033,'Bloomberg Dow Jones Indices'!$I$6:$J$6000,2,0)</f>
        <v>1.5992</v>
      </c>
      <c r="E2033">
        <f>IF(VLOOKUP($B2033,'30 Year Treasuries Daily'!$A$7:$B$10118,2,FALSE)="ND",NA(),VLOOKUP($B2033,'30 Year Treasuries Daily'!$A$7:$B$10118,2,FALSE))</f>
        <v>5.79</v>
      </c>
    </row>
    <row r="2034" spans="2:5">
      <c r="B2034" s="52">
        <v>37035</v>
      </c>
      <c r="C2034">
        <f>VLOOKUP($B2034,'Bloomberg Dow Jones Indices'!$G$6:$J$6000,2,FALSE)</f>
        <v>2.8195000000000001</v>
      </c>
      <c r="D2034">
        <f>VLOOKUP(B2034,'Bloomberg Dow Jones Indices'!$I$6:$J$6000,2,0)</f>
        <v>1.5968</v>
      </c>
      <c r="E2034">
        <f>IF(VLOOKUP($B2034,'30 Year Treasuries Daily'!$A$7:$B$10118,2,FALSE)="ND",NA(),VLOOKUP($B2034,'30 Year Treasuries Daily'!$A$7:$B$10118,2,FALSE))</f>
        <v>5.87</v>
      </c>
    </row>
    <row r="2035" spans="2:5">
      <c r="B2035" s="52">
        <v>37036</v>
      </c>
      <c r="C2035">
        <f>VLOOKUP($B2035,'Bloomberg Dow Jones Indices'!$G$6:$J$6000,2,FALSE)</f>
        <v>2.8559000000000001</v>
      </c>
      <c r="D2035">
        <f>VLOOKUP(B2035,'Bloomberg Dow Jones Indices'!$I$6:$J$6000,2,0)</f>
        <v>1.6137000000000001</v>
      </c>
      <c r="E2035">
        <f>IF(VLOOKUP($B2035,'30 Year Treasuries Daily'!$A$7:$B$10118,2,FALSE)="ND",NA(),VLOOKUP($B2035,'30 Year Treasuries Daily'!$A$7:$B$10118,2,FALSE))</f>
        <v>5.86</v>
      </c>
    </row>
    <row r="2036" spans="2:5">
      <c r="B2036" s="52">
        <v>37040</v>
      </c>
      <c r="C2036">
        <f>VLOOKUP($B2036,'Bloomberg Dow Jones Indices'!$G$6:$J$6000,2,FALSE)</f>
        <v>2.8723999999999998</v>
      </c>
      <c r="D2036">
        <f>VLOOKUP(B2036,'Bloomberg Dow Jones Indices'!$I$6:$J$6000,2,0)</f>
        <v>1.6088</v>
      </c>
      <c r="E2036">
        <f>IF(VLOOKUP($B2036,'30 Year Treasuries Daily'!$A$7:$B$10118,2,FALSE)="ND",NA(),VLOOKUP($B2036,'30 Year Treasuries Daily'!$A$7:$B$10118,2,FALSE))</f>
        <v>5.86</v>
      </c>
    </row>
    <row r="2037" spans="2:5">
      <c r="B2037" s="52">
        <v>37041</v>
      </c>
      <c r="C2037">
        <f>VLOOKUP($B2037,'Bloomberg Dow Jones Indices'!$G$6:$J$6000,2,FALSE)</f>
        <v>2.964</v>
      </c>
      <c r="D2037">
        <f>VLOOKUP(B2037,'Bloomberg Dow Jones Indices'!$I$6:$J$6000,2,0)</f>
        <v>1.6334</v>
      </c>
      <c r="E2037">
        <f>IF(VLOOKUP($B2037,'30 Year Treasuries Daily'!$A$7:$B$10118,2,FALSE)="ND",NA(),VLOOKUP($B2037,'30 Year Treasuries Daily'!$A$7:$B$10118,2,FALSE))</f>
        <v>5.86</v>
      </c>
    </row>
    <row r="2038" spans="2:5">
      <c r="B2038" s="52">
        <v>37042</v>
      </c>
      <c r="C2038">
        <f>VLOOKUP($B2038,'Bloomberg Dow Jones Indices'!$G$6:$J$6000,2,FALSE)</f>
        <v>2.9281999999999999</v>
      </c>
      <c r="D2038">
        <f>VLOOKUP(B2038,'Bloomberg Dow Jones Indices'!$I$6:$J$6000,2,0)</f>
        <v>1.6305000000000001</v>
      </c>
      <c r="E2038">
        <f>IF(VLOOKUP($B2038,'30 Year Treasuries Daily'!$A$7:$B$10118,2,FALSE)="ND",NA(),VLOOKUP($B2038,'30 Year Treasuries Daily'!$A$7:$B$10118,2,FALSE))</f>
        <v>5.78</v>
      </c>
    </row>
    <row r="2039" spans="2:5">
      <c r="B2039" s="52">
        <v>37043</v>
      </c>
      <c r="C2039">
        <f>VLOOKUP($B2039,'Bloomberg Dow Jones Indices'!$G$6:$J$6000,2,FALSE)</f>
        <v>2.956</v>
      </c>
      <c r="D2039">
        <f>VLOOKUP(B2039,'Bloomberg Dow Jones Indices'!$I$6:$J$6000,2,0)</f>
        <v>1.6189</v>
      </c>
      <c r="E2039">
        <f>IF(VLOOKUP($B2039,'30 Year Treasuries Daily'!$A$7:$B$10118,2,FALSE)="ND",NA(),VLOOKUP($B2039,'30 Year Treasuries Daily'!$A$7:$B$10118,2,FALSE))</f>
        <v>5.71</v>
      </c>
    </row>
    <row r="2040" spans="2:5">
      <c r="B2040" s="52">
        <v>37046</v>
      </c>
      <c r="C2040">
        <f>VLOOKUP($B2040,'Bloomberg Dow Jones Indices'!$G$6:$J$6000,2,FALSE)</f>
        <v>2.9504999999999999</v>
      </c>
      <c r="D2040">
        <f>VLOOKUP(B2040,'Bloomberg Dow Jones Indices'!$I$6:$J$6000,2,0)</f>
        <v>1.6085</v>
      </c>
      <c r="E2040">
        <f>IF(VLOOKUP($B2040,'30 Year Treasuries Daily'!$A$7:$B$10118,2,FALSE)="ND",NA(),VLOOKUP($B2040,'30 Year Treasuries Daily'!$A$7:$B$10118,2,FALSE))</f>
        <v>5.69</v>
      </c>
    </row>
    <row r="2041" spans="2:5">
      <c r="B2041" s="52">
        <v>37047</v>
      </c>
      <c r="C2041">
        <f>VLOOKUP($B2041,'Bloomberg Dow Jones Indices'!$G$6:$J$6000,2,FALSE)</f>
        <v>3.0165000000000002</v>
      </c>
      <c r="D2041">
        <f>VLOOKUP(B2041,'Bloomberg Dow Jones Indices'!$I$6:$J$6000,2,0)</f>
        <v>1.5920000000000001</v>
      </c>
      <c r="E2041">
        <f>IF(VLOOKUP($B2041,'30 Year Treasuries Daily'!$A$7:$B$10118,2,FALSE)="ND",NA(),VLOOKUP($B2041,'30 Year Treasuries Daily'!$A$7:$B$10118,2,FALSE))</f>
        <v>5.66</v>
      </c>
    </row>
    <row r="2042" spans="2:5">
      <c r="B2042" s="52">
        <v>37048</v>
      </c>
      <c r="C2042">
        <f>VLOOKUP($B2042,'Bloomberg Dow Jones Indices'!$G$6:$J$6000,2,FALSE)</f>
        <v>3.2439999999999998</v>
      </c>
      <c r="D2042">
        <f>VLOOKUP(B2042,'Bloomberg Dow Jones Indices'!$I$6:$J$6000,2,0)</f>
        <v>1.6072</v>
      </c>
      <c r="E2042">
        <f>IF(VLOOKUP($B2042,'30 Year Treasuries Daily'!$A$7:$B$10118,2,FALSE)="ND",NA(),VLOOKUP($B2042,'30 Year Treasuries Daily'!$A$7:$B$10118,2,FALSE))</f>
        <v>5.65</v>
      </c>
    </row>
    <row r="2043" spans="2:5">
      <c r="B2043" s="52">
        <v>37049</v>
      </c>
      <c r="C2043">
        <f>VLOOKUP($B2043,'Bloomberg Dow Jones Indices'!$G$6:$J$6000,2,FALSE)</f>
        <v>3.1158999999999999</v>
      </c>
      <c r="D2043">
        <f>VLOOKUP(B2043,'Bloomberg Dow Jones Indices'!$I$6:$J$6000,2,0)</f>
        <v>1.6042999999999998</v>
      </c>
      <c r="E2043">
        <f>IF(VLOOKUP($B2043,'30 Year Treasuries Daily'!$A$7:$B$10118,2,FALSE)="ND",NA(),VLOOKUP($B2043,'30 Year Treasuries Daily'!$A$7:$B$10118,2,FALSE))</f>
        <v>5.72</v>
      </c>
    </row>
    <row r="2044" spans="2:5">
      <c r="B2044" s="52">
        <v>37050</v>
      </c>
      <c r="C2044">
        <f>VLOOKUP($B2044,'Bloomberg Dow Jones Indices'!$G$6:$J$6000,2,FALSE)</f>
        <v>3.0848</v>
      </c>
      <c r="D2044">
        <f>VLOOKUP(B2044,'Bloomberg Dow Jones Indices'!$I$6:$J$6000,2,0)</f>
        <v>1.6209</v>
      </c>
      <c r="E2044">
        <f>IF(VLOOKUP($B2044,'30 Year Treasuries Daily'!$A$7:$B$10118,2,FALSE)="ND",NA(),VLOOKUP($B2044,'30 Year Treasuries Daily'!$A$7:$B$10118,2,FALSE))</f>
        <v>5.73</v>
      </c>
    </row>
    <row r="2045" spans="2:5">
      <c r="B2045" s="52">
        <v>37053</v>
      </c>
      <c r="C2045">
        <f>VLOOKUP($B2045,'Bloomberg Dow Jones Indices'!$G$6:$J$6000,2,FALSE)</f>
        <v>3.0434999999999999</v>
      </c>
      <c r="D2045">
        <f>VLOOKUP(B2045,'Bloomberg Dow Jones Indices'!$I$6:$J$6000,2,0)</f>
        <v>1.629</v>
      </c>
      <c r="E2045">
        <f>IF(VLOOKUP($B2045,'30 Year Treasuries Daily'!$A$7:$B$10118,2,FALSE)="ND",NA(),VLOOKUP($B2045,'30 Year Treasuries Daily'!$A$7:$B$10118,2,FALSE))</f>
        <v>5.69</v>
      </c>
    </row>
    <row r="2046" spans="2:5">
      <c r="B2046" s="52">
        <v>37054</v>
      </c>
      <c r="C2046">
        <f>VLOOKUP($B2046,'Bloomberg Dow Jones Indices'!$G$6:$J$6000,2,FALSE)</f>
        <v>3.0402</v>
      </c>
      <c r="D2046">
        <f>VLOOKUP(B2046,'Bloomberg Dow Jones Indices'!$I$6:$J$6000,2,0)</f>
        <v>1.6251</v>
      </c>
      <c r="E2046">
        <f>IF(VLOOKUP($B2046,'30 Year Treasuries Daily'!$A$7:$B$10118,2,FALSE)="ND",NA(),VLOOKUP($B2046,'30 Year Treasuries Daily'!$A$7:$B$10118,2,FALSE))</f>
        <v>5.65</v>
      </c>
    </row>
    <row r="2047" spans="2:5">
      <c r="B2047" s="52">
        <v>37055</v>
      </c>
      <c r="C2047">
        <f>VLOOKUP($B2047,'Bloomberg Dow Jones Indices'!$G$6:$J$6000,2,FALSE)</f>
        <v>3.0792999999999999</v>
      </c>
      <c r="D2047">
        <f>VLOOKUP(B2047,'Bloomberg Dow Jones Indices'!$I$6:$J$6000,2,0)</f>
        <v>1.6505999999999998</v>
      </c>
      <c r="E2047">
        <f>IF(VLOOKUP($B2047,'30 Year Treasuries Daily'!$A$7:$B$10118,2,FALSE)="ND",NA(),VLOOKUP($B2047,'30 Year Treasuries Daily'!$A$7:$B$10118,2,FALSE))</f>
        <v>5.66</v>
      </c>
    </row>
    <row r="2048" spans="2:5">
      <c r="B2048" s="52">
        <v>37056</v>
      </c>
      <c r="C2048">
        <f>VLOOKUP($B2048,'Bloomberg Dow Jones Indices'!$G$6:$J$6000,2,FALSE)</f>
        <v>3.1659999999999999</v>
      </c>
      <c r="D2048">
        <f>VLOOKUP(B2048,'Bloomberg Dow Jones Indices'!$I$6:$J$6000,2,0)</f>
        <v>1.6785999999999999</v>
      </c>
      <c r="E2048">
        <f>IF(VLOOKUP($B2048,'30 Year Treasuries Daily'!$A$7:$B$10118,2,FALSE)="ND",NA(),VLOOKUP($B2048,'30 Year Treasuries Daily'!$A$7:$B$10118,2,FALSE))</f>
        <v>5.65</v>
      </c>
    </row>
    <row r="2049" spans="2:5">
      <c r="B2049" s="52">
        <v>37057</v>
      </c>
      <c r="C2049">
        <f>VLOOKUP($B2049,'Bloomberg Dow Jones Indices'!$G$6:$J$6000,2,FALSE)</f>
        <v>3.1177999999999999</v>
      </c>
      <c r="D2049">
        <f>VLOOKUP(B2049,'Bloomberg Dow Jones Indices'!$I$6:$J$6000,2,0)</f>
        <v>1.6891</v>
      </c>
      <c r="E2049">
        <f>IF(VLOOKUP($B2049,'30 Year Treasuries Daily'!$A$7:$B$10118,2,FALSE)="ND",NA(),VLOOKUP($B2049,'30 Year Treasuries Daily'!$A$7:$B$10118,2,FALSE))</f>
        <v>5.68</v>
      </c>
    </row>
    <row r="2050" spans="2:5">
      <c r="B2050" s="52">
        <v>37060</v>
      </c>
      <c r="C2050">
        <f>VLOOKUP($B2050,'Bloomberg Dow Jones Indices'!$G$6:$J$6000,2,FALSE)</f>
        <v>3.1318000000000001</v>
      </c>
      <c r="D2050">
        <f>VLOOKUP(B2050,'Bloomberg Dow Jones Indices'!$I$6:$J$6000,2,0)</f>
        <v>1.6869000000000001</v>
      </c>
      <c r="E2050">
        <f>IF(VLOOKUP($B2050,'30 Year Treasuries Daily'!$A$7:$B$10118,2,FALSE)="ND",NA(),VLOOKUP($B2050,'30 Year Treasuries Daily'!$A$7:$B$10118,2,FALSE))</f>
        <v>5.7</v>
      </c>
    </row>
    <row r="2051" spans="2:5">
      <c r="B2051" s="52">
        <v>37061</v>
      </c>
      <c r="C2051">
        <f>VLOOKUP($B2051,'Bloomberg Dow Jones Indices'!$G$6:$J$6000,2,FALSE)</f>
        <v>3.0962999999999998</v>
      </c>
      <c r="D2051">
        <f>VLOOKUP(B2051,'Bloomberg Dow Jones Indices'!$I$6:$J$6000,2,0)</f>
        <v>1.6947000000000001</v>
      </c>
      <c r="E2051">
        <f>IF(VLOOKUP($B2051,'30 Year Treasuries Daily'!$A$7:$B$10118,2,FALSE)="ND",NA(),VLOOKUP($B2051,'30 Year Treasuries Daily'!$A$7:$B$10118,2,FALSE))</f>
        <v>5.69</v>
      </c>
    </row>
    <row r="2052" spans="2:5">
      <c r="B2052" s="52">
        <v>37062</v>
      </c>
      <c r="C2052">
        <f>VLOOKUP($B2052,'Bloomberg Dow Jones Indices'!$G$6:$J$6000,2,FALSE)</f>
        <v>3.1166999999999998</v>
      </c>
      <c r="D2052">
        <f>VLOOKUP(B2052,'Bloomberg Dow Jones Indices'!$I$6:$J$6000,2,0)</f>
        <v>1.6873</v>
      </c>
      <c r="E2052">
        <f>IF(VLOOKUP($B2052,'30 Year Treasuries Daily'!$A$7:$B$10118,2,FALSE)="ND",NA(),VLOOKUP($B2052,'30 Year Treasuries Daily'!$A$7:$B$10118,2,FALSE))</f>
        <v>5.67</v>
      </c>
    </row>
    <row r="2053" spans="2:5">
      <c r="B2053" s="52">
        <v>37063</v>
      </c>
      <c r="C2053">
        <f>VLOOKUP($B2053,'Bloomberg Dow Jones Indices'!$G$6:$J$6000,2,FALSE)</f>
        <v>3.2155</v>
      </c>
      <c r="D2053">
        <f>VLOOKUP(B2053,'Bloomberg Dow Jones Indices'!$I$6:$J$6000,2,0)</f>
        <v>1.6764999999999999</v>
      </c>
      <c r="E2053">
        <f>IF(VLOOKUP($B2053,'30 Year Treasuries Daily'!$A$7:$B$10118,2,FALSE)="ND",NA(),VLOOKUP($B2053,'30 Year Treasuries Daily'!$A$7:$B$10118,2,FALSE))</f>
        <v>5.64</v>
      </c>
    </row>
    <row r="2054" spans="2:5">
      <c r="B2054" s="52">
        <v>37064</v>
      </c>
      <c r="C2054">
        <f>VLOOKUP($B2054,'Bloomberg Dow Jones Indices'!$G$6:$J$6000,2,FALSE)</f>
        <v>3.181</v>
      </c>
      <c r="D2054">
        <f>VLOOKUP(B2054,'Bloomberg Dow Jones Indices'!$I$6:$J$6000,2,0)</f>
        <v>1.6941000000000002</v>
      </c>
      <c r="E2054">
        <f>IF(VLOOKUP($B2054,'30 Year Treasuries Daily'!$A$7:$B$10118,2,FALSE)="ND",NA(),VLOOKUP($B2054,'30 Year Treasuries Daily'!$A$7:$B$10118,2,FALSE))</f>
        <v>5.58</v>
      </c>
    </row>
    <row r="2055" spans="2:5">
      <c r="B2055" s="52">
        <v>37067</v>
      </c>
      <c r="C2055">
        <f>VLOOKUP($B2055,'Bloomberg Dow Jones Indices'!$G$6:$J$6000,2,FALSE)</f>
        <v>3.2164000000000001</v>
      </c>
      <c r="D2055">
        <f>VLOOKUP(B2055,'Bloomberg Dow Jones Indices'!$I$6:$J$6000,2,0)</f>
        <v>1.7103000000000002</v>
      </c>
      <c r="E2055">
        <f>IF(VLOOKUP($B2055,'30 Year Treasuries Daily'!$A$7:$B$10118,2,FALSE)="ND",NA(),VLOOKUP($B2055,'30 Year Treasuries Daily'!$A$7:$B$10118,2,FALSE))</f>
        <v>5.59</v>
      </c>
    </row>
    <row r="2056" spans="2:5">
      <c r="B2056" s="52">
        <v>37068</v>
      </c>
      <c r="C2056">
        <f>VLOOKUP($B2056,'Bloomberg Dow Jones Indices'!$G$6:$J$6000,2,FALSE)</f>
        <v>3.2029000000000001</v>
      </c>
      <c r="D2056">
        <f>VLOOKUP(B2056,'Bloomberg Dow Jones Indices'!$I$6:$J$6000,2,0)</f>
        <v>1.7154</v>
      </c>
      <c r="E2056">
        <f>IF(VLOOKUP($B2056,'30 Year Treasuries Daily'!$A$7:$B$10118,2,FALSE)="ND",NA(),VLOOKUP($B2056,'30 Year Treasuries Daily'!$A$7:$B$10118,2,FALSE))</f>
        <v>5.65</v>
      </c>
    </row>
    <row r="2057" spans="2:5">
      <c r="B2057" s="52">
        <v>37069</v>
      </c>
      <c r="C2057">
        <f>VLOOKUP($B2057,'Bloomberg Dow Jones Indices'!$G$6:$J$6000,2,FALSE)</f>
        <v>3.1598999999999999</v>
      </c>
      <c r="D2057">
        <f>VLOOKUP(B2057,'Bloomberg Dow Jones Indices'!$I$6:$J$6000,2,0)</f>
        <v>1.7099</v>
      </c>
      <c r="E2057">
        <f>IF(VLOOKUP($B2057,'30 Year Treasuries Daily'!$A$7:$B$10118,2,FALSE)="ND",NA(),VLOOKUP($B2057,'30 Year Treasuries Daily'!$A$7:$B$10118,2,FALSE))</f>
        <v>5.62</v>
      </c>
    </row>
    <row r="2058" spans="2:5">
      <c r="B2058" s="52">
        <v>37070</v>
      </c>
      <c r="C2058">
        <f>VLOOKUP($B2058,'Bloomberg Dow Jones Indices'!$G$6:$J$6000,2,FALSE)</f>
        <v>3.1528999999999998</v>
      </c>
      <c r="D2058">
        <f>VLOOKUP(B2058,'Bloomberg Dow Jones Indices'!$I$6:$J$6000,2,0)</f>
        <v>1.6886000000000001</v>
      </c>
      <c r="E2058">
        <f>IF(VLOOKUP($B2058,'30 Year Treasuries Daily'!$A$7:$B$10118,2,FALSE)="ND",NA(),VLOOKUP($B2058,'30 Year Treasuries Daily'!$A$7:$B$10118,2,FALSE))</f>
        <v>5.68</v>
      </c>
    </row>
    <row r="2059" spans="2:5">
      <c r="B2059" s="52">
        <v>37071</v>
      </c>
      <c r="C2059">
        <f>VLOOKUP($B2059,'Bloomberg Dow Jones Indices'!$G$6:$J$6000,2,FALSE)</f>
        <v>3.1558000000000002</v>
      </c>
      <c r="D2059">
        <f>VLOOKUP(B2059,'Bloomberg Dow Jones Indices'!$I$6:$J$6000,2,0)</f>
        <v>1.6989000000000001</v>
      </c>
      <c r="E2059">
        <f>IF(VLOOKUP($B2059,'30 Year Treasuries Daily'!$A$7:$B$10118,2,FALSE)="ND",NA(),VLOOKUP($B2059,'30 Year Treasuries Daily'!$A$7:$B$10118,2,FALSE))</f>
        <v>5.75</v>
      </c>
    </row>
    <row r="2060" spans="2:5">
      <c r="B2060" s="52">
        <v>37074</v>
      </c>
      <c r="C2060">
        <f>VLOOKUP($B2060,'Bloomberg Dow Jones Indices'!$G$6:$J$6000,2,FALSE)</f>
        <v>3.0865999999999998</v>
      </c>
      <c r="D2060">
        <f>VLOOKUP(B2060,'Bloomberg Dow Jones Indices'!$I$6:$J$6000,2,0)</f>
        <v>1.6724000000000001</v>
      </c>
      <c r="E2060">
        <f>IF(VLOOKUP($B2060,'30 Year Treasuries Daily'!$A$7:$B$10118,2,FALSE)="ND",NA(),VLOOKUP($B2060,'30 Year Treasuries Daily'!$A$7:$B$10118,2,FALSE))</f>
        <v>5.7</v>
      </c>
    </row>
    <row r="2061" spans="2:5">
      <c r="B2061" s="52">
        <v>37075</v>
      </c>
      <c r="C2061">
        <f>VLOOKUP($B2061,'Bloomberg Dow Jones Indices'!$G$6:$J$6000,2,FALSE)</f>
        <v>3.0887000000000002</v>
      </c>
      <c r="D2061">
        <f>VLOOKUP(B2061,'Bloomberg Dow Jones Indices'!$I$6:$J$6000,2,0)</f>
        <v>1.6772</v>
      </c>
      <c r="E2061">
        <f>IF(VLOOKUP($B2061,'30 Year Treasuries Daily'!$A$7:$B$10118,2,FALSE)="ND",NA(),VLOOKUP($B2061,'30 Year Treasuries Daily'!$A$7:$B$10118,2,FALSE))</f>
        <v>5.73</v>
      </c>
    </row>
    <row r="2062" spans="2:5">
      <c r="B2062" s="52">
        <v>37077</v>
      </c>
      <c r="C2062">
        <f>VLOOKUP($B2062,'Bloomberg Dow Jones Indices'!$G$6:$J$6000,2,FALSE)</f>
        <v>3.05</v>
      </c>
      <c r="D2062">
        <f>VLOOKUP(B2062,'Bloomberg Dow Jones Indices'!$I$6:$J$6000,2,0)</f>
        <v>1.7053</v>
      </c>
      <c r="E2062">
        <f>IF(VLOOKUP($B2062,'30 Year Treasuries Daily'!$A$7:$B$10118,2,FALSE)="ND",NA(),VLOOKUP($B2062,'30 Year Treasuries Daily'!$A$7:$B$10118,2,FALSE))</f>
        <v>5.76</v>
      </c>
    </row>
    <row r="2063" spans="2:5">
      <c r="B2063" s="52">
        <v>37078</v>
      </c>
      <c r="C2063">
        <f>VLOOKUP($B2063,'Bloomberg Dow Jones Indices'!$G$6:$J$6000,2,FALSE)</f>
        <v>3.0350000000000001</v>
      </c>
      <c r="D2063">
        <f>VLOOKUP(B2063,'Bloomberg Dow Jones Indices'!$I$6:$J$6000,2,0)</f>
        <v>1.7433000000000001</v>
      </c>
      <c r="E2063">
        <f>IF(VLOOKUP($B2063,'30 Year Treasuries Daily'!$A$7:$B$10118,2,FALSE)="ND",NA(),VLOOKUP($B2063,'30 Year Treasuries Daily'!$A$7:$B$10118,2,FALSE))</f>
        <v>5.75</v>
      </c>
    </row>
    <row r="2064" spans="2:5">
      <c r="B2064" s="52">
        <v>37081</v>
      </c>
      <c r="C2064">
        <f>VLOOKUP($B2064,'Bloomberg Dow Jones Indices'!$G$6:$J$6000,2,FALSE)</f>
        <v>3.0121000000000002</v>
      </c>
      <c r="D2064">
        <f>VLOOKUP(B2064,'Bloomberg Dow Jones Indices'!$I$6:$J$6000,2,0)</f>
        <v>1.7417</v>
      </c>
      <c r="E2064">
        <f>IF(VLOOKUP($B2064,'30 Year Treasuries Daily'!$A$7:$B$10118,2,FALSE)="ND",NA(),VLOOKUP($B2064,'30 Year Treasuries Daily'!$A$7:$B$10118,2,FALSE))</f>
        <v>5.7</v>
      </c>
    </row>
    <row r="2065" spans="2:5">
      <c r="B2065" s="52">
        <v>37082</v>
      </c>
      <c r="C2065">
        <f>VLOOKUP($B2065,'Bloomberg Dow Jones Indices'!$G$6:$J$6000,2,FALSE)</f>
        <v>3.0032999999999999</v>
      </c>
      <c r="D2065">
        <f>VLOOKUP(B2065,'Bloomberg Dow Jones Indices'!$I$6:$J$6000,2,0)</f>
        <v>1.7627999999999999</v>
      </c>
      <c r="E2065">
        <f>IF(VLOOKUP($B2065,'30 Year Treasuries Daily'!$A$7:$B$10118,2,FALSE)="ND",NA(),VLOOKUP($B2065,'30 Year Treasuries Daily'!$A$7:$B$10118,2,FALSE))</f>
        <v>5.68</v>
      </c>
    </row>
    <row r="2066" spans="2:5">
      <c r="B2066" s="52">
        <v>37083</v>
      </c>
      <c r="C2066">
        <f>VLOOKUP($B2066,'Bloomberg Dow Jones Indices'!$G$6:$J$6000,2,FALSE)</f>
        <v>3.0522999999999998</v>
      </c>
      <c r="D2066">
        <f>VLOOKUP(B2066,'Bloomberg Dow Jones Indices'!$I$6:$J$6000,2,0)</f>
        <v>1.7516</v>
      </c>
      <c r="E2066">
        <f>IF(VLOOKUP($B2066,'30 Year Treasuries Daily'!$A$7:$B$10118,2,FALSE)="ND",NA(),VLOOKUP($B2066,'30 Year Treasuries Daily'!$A$7:$B$10118,2,FALSE))</f>
        <v>5.69</v>
      </c>
    </row>
    <row r="2067" spans="2:5">
      <c r="B2067" s="52">
        <v>37084</v>
      </c>
      <c r="C2067">
        <f>VLOOKUP($B2067,'Bloomberg Dow Jones Indices'!$G$6:$J$6000,2,FALSE)</f>
        <v>3.0827</v>
      </c>
      <c r="D2067">
        <f>VLOOKUP(B2067,'Bloomberg Dow Jones Indices'!$I$6:$J$6000,2,0)</f>
        <v>1.7118</v>
      </c>
      <c r="E2067">
        <f>IF(VLOOKUP($B2067,'30 Year Treasuries Daily'!$A$7:$B$10118,2,FALSE)="ND",NA(),VLOOKUP($B2067,'30 Year Treasuries Daily'!$A$7:$B$10118,2,FALSE))</f>
        <v>5.65</v>
      </c>
    </row>
    <row r="2068" spans="2:5">
      <c r="B2068" s="52">
        <v>37085</v>
      </c>
      <c r="C2068">
        <f>VLOOKUP($B2068,'Bloomberg Dow Jones Indices'!$G$6:$J$6000,2,FALSE)</f>
        <v>3.0943000000000001</v>
      </c>
      <c r="D2068">
        <f>VLOOKUP(B2068,'Bloomberg Dow Jones Indices'!$I$6:$J$6000,2,0)</f>
        <v>1.702</v>
      </c>
      <c r="E2068">
        <f>IF(VLOOKUP($B2068,'30 Year Treasuries Daily'!$A$7:$B$10118,2,FALSE)="ND",NA(),VLOOKUP($B2068,'30 Year Treasuries Daily'!$A$7:$B$10118,2,FALSE))</f>
        <v>5.64</v>
      </c>
    </row>
    <row r="2069" spans="2:5">
      <c r="B2069" s="52">
        <v>37088</v>
      </c>
      <c r="C2069">
        <f>VLOOKUP($B2069,'Bloomberg Dow Jones Indices'!$G$6:$J$6000,2,FALSE)</f>
        <v>3.0838000000000001</v>
      </c>
      <c r="D2069">
        <f>VLOOKUP(B2069,'Bloomberg Dow Jones Indices'!$I$6:$J$6000,2,0)</f>
        <v>1.7128999999999999</v>
      </c>
      <c r="E2069">
        <f>IF(VLOOKUP($B2069,'30 Year Treasuries Daily'!$A$7:$B$10118,2,FALSE)="ND",NA(),VLOOKUP($B2069,'30 Year Treasuries Daily'!$A$7:$B$10118,2,FALSE))</f>
        <v>5.59</v>
      </c>
    </row>
    <row r="2070" spans="2:5">
      <c r="B2070" s="52">
        <v>37089</v>
      </c>
      <c r="C2070">
        <f>VLOOKUP($B2070,'Bloomberg Dow Jones Indices'!$G$6:$J$6000,2,FALSE)</f>
        <v>3.0870000000000002</v>
      </c>
      <c r="D2070">
        <f>VLOOKUP(B2070,'Bloomberg Dow Jones Indices'!$I$6:$J$6000,2,0)</f>
        <v>1.6912</v>
      </c>
      <c r="E2070">
        <f>IF(VLOOKUP($B2070,'30 Year Treasuries Daily'!$A$7:$B$10118,2,FALSE)="ND",NA(),VLOOKUP($B2070,'30 Year Treasuries Daily'!$A$7:$B$10118,2,FALSE))</f>
        <v>5.59</v>
      </c>
    </row>
    <row r="2071" spans="2:5">
      <c r="B2071" s="52">
        <v>37090</v>
      </c>
      <c r="C2071">
        <f>VLOOKUP($B2071,'Bloomberg Dow Jones Indices'!$G$6:$J$6000,2,FALSE)</f>
        <v>3.1112000000000002</v>
      </c>
      <c r="D2071">
        <f>VLOOKUP(B2071,'Bloomberg Dow Jones Indices'!$I$6:$J$6000,2,0)</f>
        <v>1.6996</v>
      </c>
      <c r="E2071">
        <f>IF(VLOOKUP($B2071,'30 Year Treasuries Daily'!$A$7:$B$10118,2,FALSE)="ND",NA(),VLOOKUP($B2071,'30 Year Treasuries Daily'!$A$7:$B$10118,2,FALSE))</f>
        <v>5.52</v>
      </c>
    </row>
    <row r="2072" spans="2:5">
      <c r="B2072" s="52">
        <v>37091</v>
      </c>
      <c r="C2072">
        <f>VLOOKUP($B2072,'Bloomberg Dow Jones Indices'!$G$6:$J$6000,2,FALSE)</f>
        <v>3.1139999999999999</v>
      </c>
      <c r="D2072">
        <f>VLOOKUP(B2072,'Bloomberg Dow Jones Indices'!$I$6:$J$6000,2,0)</f>
        <v>1.6819</v>
      </c>
      <c r="E2072">
        <f>IF(VLOOKUP($B2072,'30 Year Treasuries Daily'!$A$7:$B$10118,2,FALSE)="ND",NA(),VLOOKUP($B2072,'30 Year Treasuries Daily'!$A$7:$B$10118,2,FALSE))</f>
        <v>5.53</v>
      </c>
    </row>
    <row r="2073" spans="2:5">
      <c r="B2073" s="52">
        <v>37092</v>
      </c>
      <c r="C2073">
        <f>VLOOKUP($B2073,'Bloomberg Dow Jones Indices'!$G$6:$J$6000,2,FALSE)</f>
        <v>3.1839</v>
      </c>
      <c r="D2073">
        <f>VLOOKUP(B2073,'Bloomberg Dow Jones Indices'!$I$6:$J$6000,2,0)</f>
        <v>1.6872</v>
      </c>
      <c r="E2073">
        <f>IF(VLOOKUP($B2073,'30 Year Treasuries Daily'!$A$7:$B$10118,2,FALSE)="ND",NA(),VLOOKUP($B2073,'30 Year Treasuries Daily'!$A$7:$B$10118,2,FALSE))</f>
        <v>5.54</v>
      </c>
    </row>
    <row r="2074" spans="2:5">
      <c r="B2074" s="52">
        <v>37095</v>
      </c>
      <c r="C2074">
        <f>VLOOKUP($B2074,'Bloomberg Dow Jones Indices'!$G$6:$J$6000,2,FALSE)</f>
        <v>3.2843999999999998</v>
      </c>
      <c r="D2074">
        <f>VLOOKUP(B2074,'Bloomberg Dow Jones Indices'!$I$6:$J$6000,2,0)</f>
        <v>1.7118</v>
      </c>
      <c r="E2074">
        <f>IF(VLOOKUP($B2074,'30 Year Treasuries Daily'!$A$7:$B$10118,2,FALSE)="ND",NA(),VLOOKUP($B2074,'30 Year Treasuries Daily'!$A$7:$B$10118,2,FALSE))</f>
        <v>5.53</v>
      </c>
    </row>
    <row r="2075" spans="2:5">
      <c r="B2075" s="52">
        <v>37096</v>
      </c>
      <c r="C2075">
        <f>VLOOKUP($B2075,'Bloomberg Dow Jones Indices'!$G$6:$J$6000,2,FALSE)</f>
        <v>3.4045999999999998</v>
      </c>
      <c r="D2075">
        <f>VLOOKUP(B2075,'Bloomberg Dow Jones Indices'!$I$6:$J$6000,2,0)</f>
        <v>1.7423999999999999</v>
      </c>
      <c r="E2075">
        <f>IF(VLOOKUP($B2075,'30 Year Treasuries Daily'!$A$7:$B$10118,2,FALSE)="ND",NA(),VLOOKUP($B2075,'30 Year Treasuries Daily'!$A$7:$B$10118,2,FALSE))</f>
        <v>5.52</v>
      </c>
    </row>
    <row r="2076" spans="2:5">
      <c r="B2076" s="52">
        <v>37097</v>
      </c>
      <c r="C2076">
        <f>VLOOKUP($B2076,'Bloomberg Dow Jones Indices'!$G$6:$J$6000,2,FALSE)</f>
        <v>3.2776000000000001</v>
      </c>
      <c r="D2076">
        <f>VLOOKUP(B2076,'Bloomberg Dow Jones Indices'!$I$6:$J$6000,2,0)</f>
        <v>1.7149000000000001</v>
      </c>
      <c r="E2076">
        <f>IF(VLOOKUP($B2076,'30 Year Treasuries Daily'!$A$7:$B$10118,2,FALSE)="ND",NA(),VLOOKUP($B2076,'30 Year Treasuries Daily'!$A$7:$B$10118,2,FALSE))</f>
        <v>5.58</v>
      </c>
    </row>
    <row r="2077" spans="2:5">
      <c r="B2077" s="52">
        <v>37098</v>
      </c>
      <c r="C2077">
        <f>VLOOKUP($B2077,'Bloomberg Dow Jones Indices'!$G$6:$J$6000,2,FALSE)</f>
        <v>3.2096999999999998</v>
      </c>
      <c r="D2077">
        <f>VLOOKUP(B2077,'Bloomberg Dow Jones Indices'!$I$6:$J$6000,2,0)</f>
        <v>1.7067000000000001</v>
      </c>
      <c r="E2077">
        <f>IF(VLOOKUP($B2077,'30 Year Treasuries Daily'!$A$7:$B$10118,2,FALSE)="ND",NA(),VLOOKUP($B2077,'30 Year Treasuries Daily'!$A$7:$B$10118,2,FALSE))</f>
        <v>5.59</v>
      </c>
    </row>
    <row r="2078" spans="2:5">
      <c r="B2078" s="52">
        <v>37099</v>
      </c>
      <c r="C2078">
        <f>VLOOKUP($B2078,'Bloomberg Dow Jones Indices'!$G$6:$J$6000,2,FALSE)</f>
        <v>3.2145999999999999</v>
      </c>
      <c r="D2078">
        <f>VLOOKUP(B2078,'Bloomberg Dow Jones Indices'!$I$6:$J$6000,2,0)</f>
        <v>1.7130999999999998</v>
      </c>
      <c r="E2078">
        <f>IF(VLOOKUP($B2078,'30 Year Treasuries Daily'!$A$7:$B$10118,2,FALSE)="ND",NA(),VLOOKUP($B2078,'30 Year Treasuries Daily'!$A$7:$B$10118,2,FALSE))</f>
        <v>5.55</v>
      </c>
    </row>
    <row r="2079" spans="2:5">
      <c r="B2079" s="52">
        <v>37102</v>
      </c>
      <c r="C2079">
        <f>VLOOKUP($B2079,'Bloomberg Dow Jones Indices'!$G$6:$J$6000,2,FALSE)</f>
        <v>3.1829000000000001</v>
      </c>
      <c r="D2079">
        <f>VLOOKUP(B2079,'Bloomberg Dow Jones Indices'!$I$6:$J$6000,2,0)</f>
        <v>1.7155</v>
      </c>
      <c r="E2079">
        <f>IF(VLOOKUP($B2079,'30 Year Treasuries Daily'!$A$7:$B$10118,2,FALSE)="ND",NA(),VLOOKUP($B2079,'30 Year Treasuries Daily'!$A$7:$B$10118,2,FALSE))</f>
        <v>5.53</v>
      </c>
    </row>
    <row r="2080" spans="2:5">
      <c r="B2080" s="52">
        <v>37103</v>
      </c>
      <c r="C2080">
        <f>VLOOKUP($B2080,'Bloomberg Dow Jones Indices'!$G$6:$J$6000,2,FALSE)</f>
        <v>3.1993</v>
      </c>
      <c r="D2080">
        <f>VLOOKUP(B2080,'Bloomberg Dow Jones Indices'!$I$6:$J$6000,2,0)</f>
        <v>1.6958</v>
      </c>
      <c r="E2080">
        <f>IF(VLOOKUP($B2080,'30 Year Treasuries Daily'!$A$7:$B$10118,2,FALSE)="ND",NA(),VLOOKUP($B2080,'30 Year Treasuries Daily'!$A$7:$B$10118,2,FALSE))</f>
        <v>5.51</v>
      </c>
    </row>
    <row r="2081" spans="2:5">
      <c r="B2081" s="52">
        <v>37104</v>
      </c>
      <c r="C2081">
        <f>VLOOKUP($B2081,'Bloomberg Dow Jones Indices'!$G$6:$J$6000,2,FALSE)</f>
        <v>3.1718999999999999</v>
      </c>
      <c r="D2081">
        <f>VLOOKUP(B2081,'Bloomberg Dow Jones Indices'!$I$6:$J$6000,2,0)</f>
        <v>1.6995</v>
      </c>
      <c r="E2081">
        <f>IF(VLOOKUP($B2081,'30 Year Treasuries Daily'!$A$7:$B$10118,2,FALSE)="ND",NA(),VLOOKUP($B2081,'30 Year Treasuries Daily'!$A$7:$B$10118,2,FALSE))</f>
        <v>5.53</v>
      </c>
    </row>
    <row r="2082" spans="2:5">
      <c r="B2082" s="52">
        <v>37105</v>
      </c>
      <c r="C2082">
        <f>VLOOKUP($B2082,'Bloomberg Dow Jones Indices'!$G$6:$J$6000,2,FALSE)</f>
        <v>3.1819000000000002</v>
      </c>
      <c r="D2082">
        <f>VLOOKUP(B2082,'Bloomberg Dow Jones Indices'!$I$6:$J$6000,2,0)</f>
        <v>1.6941999999999999</v>
      </c>
      <c r="E2082">
        <f>IF(VLOOKUP($B2082,'30 Year Treasuries Daily'!$A$7:$B$10118,2,FALSE)="ND",NA(),VLOOKUP($B2082,'30 Year Treasuries Daily'!$A$7:$B$10118,2,FALSE))</f>
        <v>5.57</v>
      </c>
    </row>
    <row r="2083" spans="2:5">
      <c r="B2083" s="52">
        <v>37106</v>
      </c>
      <c r="C2083">
        <f>VLOOKUP($B2083,'Bloomberg Dow Jones Indices'!$G$6:$J$6000,2,FALSE)</f>
        <v>3.0636999999999999</v>
      </c>
      <c r="D2083">
        <f>VLOOKUP(B2083,'Bloomberg Dow Jones Indices'!$I$6:$J$6000,2,0)</f>
        <v>1.7004000000000001</v>
      </c>
      <c r="E2083">
        <f>IF(VLOOKUP($B2083,'30 Year Treasuries Daily'!$A$7:$B$10118,2,FALSE)="ND",NA(),VLOOKUP($B2083,'30 Year Treasuries Daily'!$A$7:$B$10118,2,FALSE))</f>
        <v>5.59</v>
      </c>
    </row>
    <row r="2084" spans="2:5">
      <c r="B2084" s="52">
        <v>37109</v>
      </c>
      <c r="C2084">
        <f>VLOOKUP($B2084,'Bloomberg Dow Jones Indices'!$G$6:$J$6000,2,FALSE)</f>
        <v>3.1469999999999998</v>
      </c>
      <c r="D2084">
        <f>VLOOKUP(B2084,'Bloomberg Dow Jones Indices'!$I$6:$J$6000,2,0)</f>
        <v>1.7185999999999999</v>
      </c>
      <c r="E2084">
        <f>IF(VLOOKUP($B2084,'30 Year Treasuries Daily'!$A$7:$B$10118,2,FALSE)="ND",NA(),VLOOKUP($B2084,'30 Year Treasuries Daily'!$A$7:$B$10118,2,FALSE))</f>
        <v>5.59</v>
      </c>
    </row>
    <row r="2085" spans="2:5">
      <c r="B2085" s="52">
        <v>37110</v>
      </c>
      <c r="C2085">
        <f>VLOOKUP($B2085,'Bloomberg Dow Jones Indices'!$G$6:$J$6000,2,FALSE)</f>
        <v>3.1930999999999998</v>
      </c>
      <c r="D2085">
        <f>VLOOKUP(B2085,'Bloomberg Dow Jones Indices'!$I$6:$J$6000,2,0)</f>
        <v>1.7092000000000001</v>
      </c>
      <c r="E2085">
        <f>IF(VLOOKUP($B2085,'30 Year Treasuries Daily'!$A$7:$B$10118,2,FALSE)="ND",NA(),VLOOKUP($B2085,'30 Year Treasuries Daily'!$A$7:$B$10118,2,FALSE))</f>
        <v>5.6</v>
      </c>
    </row>
    <row r="2086" spans="2:5">
      <c r="B2086" s="52">
        <v>37111</v>
      </c>
      <c r="C2086">
        <f>VLOOKUP($B2086,'Bloomberg Dow Jones Indices'!$G$6:$J$6000,2,FALSE)</f>
        <v>3.2698999999999998</v>
      </c>
      <c r="D2086">
        <f>VLOOKUP(B2086,'Bloomberg Dow Jones Indices'!$I$6:$J$6000,2,0)</f>
        <v>1.7372999999999998</v>
      </c>
      <c r="E2086">
        <f>IF(VLOOKUP($B2086,'30 Year Treasuries Daily'!$A$7:$B$10118,2,FALSE)="ND",NA(),VLOOKUP($B2086,'30 Year Treasuries Daily'!$A$7:$B$10118,2,FALSE))</f>
        <v>5.52</v>
      </c>
    </row>
    <row r="2087" spans="2:5">
      <c r="B2087" s="52">
        <v>37112</v>
      </c>
      <c r="C2087">
        <f>VLOOKUP($B2087,'Bloomberg Dow Jones Indices'!$G$6:$J$6000,2,FALSE)</f>
        <v>3.1993</v>
      </c>
      <c r="D2087">
        <f>VLOOKUP(B2087,'Bloomberg Dow Jones Indices'!$I$6:$J$6000,2,0)</f>
        <v>1.7370999999999999</v>
      </c>
      <c r="E2087">
        <f>IF(VLOOKUP($B2087,'30 Year Treasuries Daily'!$A$7:$B$10118,2,FALSE)="ND",NA(),VLOOKUP($B2087,'30 Year Treasuries Daily'!$A$7:$B$10118,2,FALSE))</f>
        <v>5.54</v>
      </c>
    </row>
    <row r="2088" spans="2:5">
      <c r="B2088" s="52">
        <v>37113</v>
      </c>
      <c r="C2088">
        <f>VLOOKUP($B2088,'Bloomberg Dow Jones Indices'!$G$6:$J$6000,2,FALSE)</f>
        <v>3.1840999999999999</v>
      </c>
      <c r="D2088">
        <f>VLOOKUP(B2088,'Bloomberg Dow Jones Indices'!$I$6:$J$6000,2,0)</f>
        <v>1.7175</v>
      </c>
      <c r="E2088">
        <f>IF(VLOOKUP($B2088,'30 Year Treasuries Daily'!$A$7:$B$10118,2,FALSE)="ND",NA(),VLOOKUP($B2088,'30 Year Treasuries Daily'!$A$7:$B$10118,2,FALSE))</f>
        <v>5.52</v>
      </c>
    </row>
    <row r="2089" spans="2:5">
      <c r="B2089" s="52">
        <v>37116</v>
      </c>
      <c r="C2089">
        <f>VLOOKUP($B2089,'Bloomberg Dow Jones Indices'!$G$6:$J$6000,2,FALSE)</f>
        <v>3.3506</v>
      </c>
      <c r="D2089">
        <f>VLOOKUP(B2089,'Bloomberg Dow Jones Indices'!$I$6:$J$6000,2,0)</f>
        <v>1.7175</v>
      </c>
      <c r="E2089">
        <f>IF(VLOOKUP($B2089,'30 Year Treasuries Daily'!$A$7:$B$10118,2,FALSE)="ND",NA(),VLOOKUP($B2089,'30 Year Treasuries Daily'!$A$7:$B$10118,2,FALSE))</f>
        <v>5.52</v>
      </c>
    </row>
    <row r="2090" spans="2:5">
      <c r="B2090" s="52">
        <v>37117</v>
      </c>
      <c r="C2090">
        <f>VLOOKUP($B2090,'Bloomberg Dow Jones Indices'!$G$6:$J$6000,2,FALSE)</f>
        <v>3.25</v>
      </c>
      <c r="D2090">
        <f>VLOOKUP(B2090,'Bloomberg Dow Jones Indices'!$I$6:$J$6000,2,0)</f>
        <v>1.7181</v>
      </c>
      <c r="E2090">
        <f>IF(VLOOKUP($B2090,'30 Year Treasuries Daily'!$A$7:$B$10118,2,FALSE)="ND",NA(),VLOOKUP($B2090,'30 Year Treasuries Daily'!$A$7:$B$10118,2,FALSE))</f>
        <v>5.51</v>
      </c>
    </row>
    <row r="2091" spans="2:5">
      <c r="B2091" s="52">
        <v>37118</v>
      </c>
      <c r="C2091">
        <f>VLOOKUP($B2091,'Bloomberg Dow Jones Indices'!$G$6:$J$6000,2,FALSE)</f>
        <v>3.3317999999999999</v>
      </c>
      <c r="D2091">
        <f>VLOOKUP(B2091,'Bloomberg Dow Jones Indices'!$I$6:$J$6000,2,0)</f>
        <v>1.7311000000000001</v>
      </c>
      <c r="E2091">
        <f>IF(VLOOKUP($B2091,'30 Year Treasuries Daily'!$A$7:$B$10118,2,FALSE)="ND",NA(),VLOOKUP($B2091,'30 Year Treasuries Daily'!$A$7:$B$10118,2,FALSE))</f>
        <v>5.52</v>
      </c>
    </row>
    <row r="2092" spans="2:5">
      <c r="B2092" s="52">
        <v>37119</v>
      </c>
      <c r="C2092">
        <f>VLOOKUP($B2092,'Bloomberg Dow Jones Indices'!$G$6:$J$6000,2,FALSE)</f>
        <v>3.3233999999999999</v>
      </c>
      <c r="D2092">
        <f>VLOOKUP(B2092,'Bloomberg Dow Jones Indices'!$I$6:$J$6000,2,0)</f>
        <v>1.7234</v>
      </c>
      <c r="E2092">
        <f>IF(VLOOKUP($B2092,'30 Year Treasuries Daily'!$A$7:$B$10118,2,FALSE)="ND",NA(),VLOOKUP($B2092,'30 Year Treasuries Daily'!$A$7:$B$10118,2,FALSE))</f>
        <v>5.48</v>
      </c>
    </row>
    <row r="2093" spans="2:5">
      <c r="B2093" s="52">
        <v>37120</v>
      </c>
      <c r="C2093">
        <f>VLOOKUP($B2093,'Bloomberg Dow Jones Indices'!$G$6:$J$6000,2,FALSE)</f>
        <v>3.34</v>
      </c>
      <c r="D2093">
        <f>VLOOKUP(B2093,'Bloomberg Dow Jones Indices'!$I$6:$J$6000,2,0)</f>
        <v>1.7503</v>
      </c>
      <c r="E2093">
        <f>IF(VLOOKUP($B2093,'30 Year Treasuries Daily'!$A$7:$B$10118,2,FALSE)="ND",NA(),VLOOKUP($B2093,'30 Year Treasuries Daily'!$A$7:$B$10118,2,FALSE))</f>
        <v>5.43</v>
      </c>
    </row>
    <row r="2094" spans="2:5">
      <c r="B2094" s="52">
        <v>37123</v>
      </c>
      <c r="C2094">
        <f>VLOOKUP($B2094,'Bloomberg Dow Jones Indices'!$G$6:$J$6000,2,FALSE)</f>
        <v>3.3201000000000001</v>
      </c>
      <c r="D2094">
        <f>VLOOKUP(B2094,'Bloomberg Dow Jones Indices'!$I$6:$J$6000,2,0)</f>
        <v>1.7368000000000001</v>
      </c>
      <c r="E2094">
        <f>IF(VLOOKUP($B2094,'30 Year Treasuries Daily'!$A$7:$B$10118,2,FALSE)="ND",NA(),VLOOKUP($B2094,'30 Year Treasuries Daily'!$A$7:$B$10118,2,FALSE))</f>
        <v>5.46</v>
      </c>
    </row>
    <row r="2095" spans="2:5">
      <c r="B2095" s="52">
        <v>37124</v>
      </c>
      <c r="C2095">
        <f>VLOOKUP($B2095,'Bloomberg Dow Jones Indices'!$G$6:$J$6000,2,FALSE)</f>
        <v>3.3273999999999999</v>
      </c>
      <c r="D2095">
        <f>VLOOKUP(B2095,'Bloomberg Dow Jones Indices'!$I$6:$J$6000,2,0)</f>
        <v>1.7617</v>
      </c>
      <c r="E2095">
        <f>IF(VLOOKUP($B2095,'30 Year Treasuries Daily'!$A$7:$B$10118,2,FALSE)="ND",NA(),VLOOKUP($B2095,'30 Year Treasuries Daily'!$A$7:$B$10118,2,FALSE))</f>
        <v>5.44</v>
      </c>
    </row>
    <row r="2096" spans="2:5">
      <c r="B2096" s="52">
        <v>37125</v>
      </c>
      <c r="C2096">
        <f>VLOOKUP($B2096,'Bloomberg Dow Jones Indices'!$G$6:$J$6000,2,FALSE)</f>
        <v>3.3365</v>
      </c>
      <c r="D2096">
        <f>VLOOKUP(B2096,'Bloomberg Dow Jones Indices'!$I$6:$J$6000,2,0)</f>
        <v>1.7471999999999999</v>
      </c>
      <c r="E2096">
        <f>IF(VLOOKUP($B2096,'30 Year Treasuries Daily'!$A$7:$B$10118,2,FALSE)="ND",NA(),VLOOKUP($B2096,'30 Year Treasuries Daily'!$A$7:$B$10118,2,FALSE))</f>
        <v>5.44</v>
      </c>
    </row>
    <row r="2097" spans="2:5">
      <c r="B2097" s="52">
        <v>37126</v>
      </c>
      <c r="C2097">
        <f>VLOOKUP($B2097,'Bloomberg Dow Jones Indices'!$G$6:$J$6000,2,FALSE)</f>
        <v>3.1878000000000002</v>
      </c>
      <c r="D2097">
        <f>VLOOKUP(B2097,'Bloomberg Dow Jones Indices'!$I$6:$J$6000,2,0)</f>
        <v>1.7553000000000001</v>
      </c>
      <c r="E2097">
        <f>IF(VLOOKUP($B2097,'30 Year Treasuries Daily'!$A$7:$B$10118,2,FALSE)="ND",NA(),VLOOKUP($B2097,'30 Year Treasuries Daily'!$A$7:$B$10118,2,FALSE))</f>
        <v>5.41</v>
      </c>
    </row>
    <row r="2098" spans="2:5">
      <c r="B2098" s="52">
        <v>37127</v>
      </c>
      <c r="C2098">
        <f>VLOOKUP($B2098,'Bloomberg Dow Jones Indices'!$G$6:$J$6000,2,FALSE)</f>
        <v>3.1688000000000001</v>
      </c>
      <c r="D2098">
        <f>VLOOKUP(B2098,'Bloomberg Dow Jones Indices'!$I$6:$J$6000,2,0)</f>
        <v>1.7225999999999999</v>
      </c>
      <c r="E2098">
        <f>IF(VLOOKUP($B2098,'30 Year Treasuries Daily'!$A$7:$B$10118,2,FALSE)="ND",NA(),VLOOKUP($B2098,'30 Year Treasuries Daily'!$A$7:$B$10118,2,FALSE))</f>
        <v>5.45</v>
      </c>
    </row>
    <row r="2099" spans="2:5">
      <c r="B2099" s="52">
        <v>37130</v>
      </c>
      <c r="C2099">
        <f>VLOOKUP($B2099,'Bloomberg Dow Jones Indices'!$G$6:$J$6000,2,FALSE)</f>
        <v>3.1419999999999999</v>
      </c>
      <c r="D2099">
        <f>VLOOKUP(B2099,'Bloomberg Dow Jones Indices'!$I$6:$J$6000,2,0)</f>
        <v>1.7294</v>
      </c>
      <c r="E2099">
        <f>IF(VLOOKUP($B2099,'30 Year Treasuries Daily'!$A$7:$B$10118,2,FALSE)="ND",NA(),VLOOKUP($B2099,'30 Year Treasuries Daily'!$A$7:$B$10118,2,FALSE))</f>
        <v>5.47</v>
      </c>
    </row>
    <row r="2100" spans="2:5">
      <c r="B2100" s="52">
        <v>37131</v>
      </c>
      <c r="C2100">
        <f>VLOOKUP($B2100,'Bloomberg Dow Jones Indices'!$G$6:$J$6000,2,FALSE)</f>
        <v>3.1137000000000001</v>
      </c>
      <c r="D2100">
        <f>VLOOKUP(B2100,'Bloomberg Dow Jones Indices'!$I$6:$J$6000,2,0)</f>
        <v>1.7565</v>
      </c>
      <c r="E2100">
        <f>IF(VLOOKUP($B2100,'30 Year Treasuries Daily'!$A$7:$B$10118,2,FALSE)="ND",NA(),VLOOKUP($B2100,'30 Year Treasuries Daily'!$A$7:$B$10118,2,FALSE))</f>
        <v>5.41</v>
      </c>
    </row>
    <row r="2101" spans="2:5">
      <c r="B2101" s="52">
        <v>37132</v>
      </c>
      <c r="C2101">
        <f>VLOOKUP($B2101,'Bloomberg Dow Jones Indices'!$G$6:$J$6000,2,FALSE)</f>
        <v>3.246</v>
      </c>
      <c r="D2101">
        <f>VLOOKUP(B2101,'Bloomberg Dow Jones Indices'!$I$6:$J$6000,2,0)</f>
        <v>1.7793999999999999</v>
      </c>
      <c r="E2101">
        <f>IF(VLOOKUP($B2101,'30 Year Treasuries Daily'!$A$7:$B$10118,2,FALSE)="ND",NA(),VLOOKUP($B2101,'30 Year Treasuries Daily'!$A$7:$B$10118,2,FALSE))</f>
        <v>5.36</v>
      </c>
    </row>
    <row r="2102" spans="2:5">
      <c r="B2102" s="52">
        <v>37133</v>
      </c>
      <c r="C2102">
        <f>VLOOKUP($B2102,'Bloomberg Dow Jones Indices'!$G$6:$J$6000,2,FALSE)</f>
        <v>3.3079000000000001</v>
      </c>
      <c r="D2102">
        <f>VLOOKUP(B2102,'Bloomberg Dow Jones Indices'!$I$6:$J$6000,2,0)</f>
        <v>1.8108</v>
      </c>
      <c r="E2102">
        <f>IF(VLOOKUP($B2102,'30 Year Treasuries Daily'!$A$7:$B$10118,2,FALSE)="ND",NA(),VLOOKUP($B2102,'30 Year Treasuries Daily'!$A$7:$B$10118,2,FALSE))</f>
        <v>5.37</v>
      </c>
    </row>
    <row r="2103" spans="2:5">
      <c r="B2103" s="52">
        <v>37134</v>
      </c>
      <c r="C2103">
        <f>VLOOKUP($B2103,'Bloomberg Dow Jones Indices'!$G$6:$J$6000,2,FALSE)</f>
        <v>3.3056999999999999</v>
      </c>
      <c r="D2103">
        <f>VLOOKUP(B2103,'Bloomberg Dow Jones Indices'!$I$6:$J$6000,2,0)</f>
        <v>1.8052999999999999</v>
      </c>
      <c r="E2103">
        <f>IF(VLOOKUP($B2103,'30 Year Treasuries Daily'!$A$7:$B$10118,2,FALSE)="ND",NA(),VLOOKUP($B2103,'30 Year Treasuries Daily'!$A$7:$B$10118,2,FALSE))</f>
        <v>5.39</v>
      </c>
    </row>
    <row r="2104" spans="2:5">
      <c r="B2104" s="52">
        <v>37138</v>
      </c>
      <c r="C2104">
        <f>VLOOKUP($B2104,'Bloomberg Dow Jones Indices'!$G$6:$J$6000,2,FALSE)</f>
        <v>3.2888999999999999</v>
      </c>
      <c r="D2104">
        <f>VLOOKUP(B2104,'Bloomberg Dow Jones Indices'!$I$6:$J$6000,2,0)</f>
        <v>1.7967</v>
      </c>
      <c r="E2104">
        <f>IF(VLOOKUP($B2104,'30 Year Treasuries Daily'!$A$7:$B$10118,2,FALSE)="ND",NA(),VLOOKUP($B2104,'30 Year Treasuries Daily'!$A$7:$B$10118,2,FALSE))</f>
        <v>5.5</v>
      </c>
    </row>
    <row r="2105" spans="2:5">
      <c r="B2105" s="52">
        <v>37139</v>
      </c>
      <c r="C2105">
        <f>VLOOKUP($B2105,'Bloomberg Dow Jones Indices'!$G$6:$J$6000,2,FALSE)</f>
        <v>3.4782999999999999</v>
      </c>
      <c r="D2105">
        <f>VLOOKUP(B2105,'Bloomberg Dow Jones Indices'!$I$6:$J$6000,2,0)</f>
        <v>1.7903</v>
      </c>
      <c r="E2105">
        <f>IF(VLOOKUP($B2105,'30 Year Treasuries Daily'!$A$7:$B$10118,2,FALSE)="ND",NA(),VLOOKUP($B2105,'30 Year Treasuries Daily'!$A$7:$B$10118,2,FALSE))</f>
        <v>5.48</v>
      </c>
    </row>
    <row r="2106" spans="2:5">
      <c r="B2106" s="52">
        <v>37140</v>
      </c>
      <c r="C2106">
        <f>VLOOKUP($B2106,'Bloomberg Dow Jones Indices'!$G$6:$J$6000,2,FALSE)</f>
        <v>3.3416999999999999</v>
      </c>
      <c r="D2106">
        <f>VLOOKUP(B2106,'Bloomberg Dow Jones Indices'!$I$6:$J$6000,2,0)</f>
        <v>1.8252999999999999</v>
      </c>
      <c r="E2106">
        <f>IF(VLOOKUP($B2106,'30 Year Treasuries Daily'!$A$7:$B$10118,2,FALSE)="ND",NA(),VLOOKUP($B2106,'30 Year Treasuries Daily'!$A$7:$B$10118,2,FALSE))</f>
        <v>5.41</v>
      </c>
    </row>
    <row r="2107" spans="2:5">
      <c r="B2107" s="52">
        <v>37141</v>
      </c>
      <c r="C2107">
        <f>VLOOKUP($B2107,'Bloomberg Dow Jones Indices'!$G$6:$J$6000,2,FALSE)</f>
        <v>3.3342999999999998</v>
      </c>
      <c r="D2107">
        <f>VLOOKUP(B2107,'Bloomberg Dow Jones Indices'!$I$6:$J$6000,2,0)</f>
        <v>1.8698999999999999</v>
      </c>
      <c r="E2107">
        <f>IF(VLOOKUP($B2107,'30 Year Treasuries Daily'!$A$7:$B$10118,2,FALSE)="ND",NA(),VLOOKUP($B2107,'30 Year Treasuries Daily'!$A$7:$B$10118,2,FALSE))</f>
        <v>5.39</v>
      </c>
    </row>
    <row r="2108" spans="2:5">
      <c r="B2108" s="52">
        <v>37144</v>
      </c>
      <c r="C2108">
        <f>VLOOKUP($B2108,'Bloomberg Dow Jones Indices'!$G$6:$J$6000,2,FALSE)</f>
        <v>3.3563000000000001</v>
      </c>
      <c r="D2108">
        <f>VLOOKUP(B2108,'Bloomberg Dow Jones Indices'!$I$6:$J$6000,2,0)</f>
        <v>1.87</v>
      </c>
      <c r="E2108">
        <f>IF(VLOOKUP($B2108,'30 Year Treasuries Daily'!$A$7:$B$10118,2,FALSE)="ND",NA(),VLOOKUP($B2108,'30 Year Treasuries Daily'!$A$7:$B$10118,2,FALSE))</f>
        <v>5.43</v>
      </c>
    </row>
    <row r="2109" spans="2:5">
      <c r="B2109" s="52">
        <v>37151</v>
      </c>
      <c r="C2109">
        <f>VLOOKUP($B2109,'Bloomberg Dow Jones Indices'!$G$6:$J$6000,2,FALSE)</f>
        <v>3.3776000000000002</v>
      </c>
      <c r="D2109">
        <f>VLOOKUP(B2109,'Bloomberg Dow Jones Indices'!$I$6:$J$6000,2,0)</f>
        <v>2.0182000000000002</v>
      </c>
      <c r="E2109">
        <f>IF(VLOOKUP($B2109,'30 Year Treasuries Daily'!$A$7:$B$10118,2,FALSE)="ND",NA(),VLOOKUP($B2109,'30 Year Treasuries Daily'!$A$7:$B$10118,2,FALSE))</f>
        <v>5.41</v>
      </c>
    </row>
    <row r="2110" spans="2:5">
      <c r="B2110" s="52">
        <v>37152</v>
      </c>
      <c r="C2110">
        <f>VLOOKUP($B2110,'Bloomberg Dow Jones Indices'!$G$6:$J$6000,2,FALSE)</f>
        <v>3.4060999999999999</v>
      </c>
      <c r="D2110">
        <f>VLOOKUP(B2110,'Bloomberg Dow Jones Indices'!$I$6:$J$6000,2,0)</f>
        <v>2.0221</v>
      </c>
      <c r="E2110">
        <f>IF(VLOOKUP($B2110,'30 Year Treasuries Daily'!$A$7:$B$10118,2,FALSE)="ND",NA(),VLOOKUP($B2110,'30 Year Treasuries Daily'!$A$7:$B$10118,2,FALSE))</f>
        <v>5.55</v>
      </c>
    </row>
    <row r="2111" spans="2:5">
      <c r="B2111" s="52">
        <v>37153</v>
      </c>
      <c r="C2111">
        <f>VLOOKUP($B2111,'Bloomberg Dow Jones Indices'!$G$6:$J$6000,2,FALSE)</f>
        <v>3.4746000000000001</v>
      </c>
      <c r="D2111">
        <f>VLOOKUP(B2111,'Bloomberg Dow Jones Indices'!$I$6:$J$6000,2,0)</f>
        <v>2.0562</v>
      </c>
      <c r="E2111">
        <f>IF(VLOOKUP($B2111,'30 Year Treasuries Daily'!$A$7:$B$10118,2,FALSE)="ND",NA(),VLOOKUP($B2111,'30 Year Treasuries Daily'!$A$7:$B$10118,2,FALSE))</f>
        <v>5.56</v>
      </c>
    </row>
    <row r="2112" spans="2:5">
      <c r="B2112" s="52">
        <v>37154</v>
      </c>
      <c r="C2112">
        <f>VLOOKUP($B2112,'Bloomberg Dow Jones Indices'!$G$6:$J$6000,2,FALSE)</f>
        <v>3.4497</v>
      </c>
      <c r="D2112">
        <f>VLOOKUP(B2112,'Bloomberg Dow Jones Indices'!$I$6:$J$6000,2,0)</f>
        <v>2.1501999999999999</v>
      </c>
      <c r="E2112">
        <f>IF(VLOOKUP($B2112,'30 Year Treasuries Daily'!$A$7:$B$10118,2,FALSE)="ND",NA(),VLOOKUP($B2112,'30 Year Treasuries Daily'!$A$7:$B$10118,2,FALSE))</f>
        <v>5.62</v>
      </c>
    </row>
    <row r="2113" spans="2:5">
      <c r="B2113" s="52">
        <v>37155</v>
      </c>
      <c r="C2113">
        <f>VLOOKUP($B2113,'Bloomberg Dow Jones Indices'!$G$6:$J$6000,2,FALSE)</f>
        <v>3.5060000000000002</v>
      </c>
      <c r="D2113">
        <f>VLOOKUP(B2113,'Bloomberg Dow Jones Indices'!$I$6:$J$6000,2,0)</f>
        <v>2.1869000000000001</v>
      </c>
      <c r="E2113">
        <f>IF(VLOOKUP($B2113,'30 Year Treasuries Daily'!$A$7:$B$10118,2,FALSE)="ND",NA(),VLOOKUP($B2113,'30 Year Treasuries Daily'!$A$7:$B$10118,2,FALSE))</f>
        <v>5.59</v>
      </c>
    </row>
    <row r="2114" spans="2:5">
      <c r="B2114" s="52">
        <v>37158</v>
      </c>
      <c r="C2114">
        <f>VLOOKUP($B2114,'Bloomberg Dow Jones Indices'!$G$6:$J$6000,2,FALSE)</f>
        <v>3.5308000000000002</v>
      </c>
      <c r="D2114">
        <f>VLOOKUP(B2114,'Bloomberg Dow Jones Indices'!$I$6:$J$6000,2,0)</f>
        <v>2.0933000000000002</v>
      </c>
      <c r="E2114">
        <f>IF(VLOOKUP($B2114,'30 Year Treasuries Daily'!$A$7:$B$10118,2,FALSE)="ND",NA(),VLOOKUP($B2114,'30 Year Treasuries Daily'!$A$7:$B$10118,2,FALSE))</f>
        <v>5.58</v>
      </c>
    </row>
    <row r="2115" spans="2:5">
      <c r="B2115" s="52">
        <v>37159</v>
      </c>
      <c r="C2115">
        <f>VLOOKUP($B2115,'Bloomberg Dow Jones Indices'!$G$6:$J$6000,2,FALSE)</f>
        <v>3.5638999999999998</v>
      </c>
      <c r="D2115">
        <f>VLOOKUP(B2115,'Bloomberg Dow Jones Indices'!$I$6:$J$6000,2,0)</f>
        <v>2.0798000000000001</v>
      </c>
      <c r="E2115">
        <f>IF(VLOOKUP($B2115,'30 Year Treasuries Daily'!$A$7:$B$10118,2,FALSE)="ND",NA(),VLOOKUP($B2115,'30 Year Treasuries Daily'!$A$7:$B$10118,2,FALSE))</f>
        <v>5.58</v>
      </c>
    </row>
    <row r="2116" spans="2:5">
      <c r="B2116" s="52">
        <v>37160</v>
      </c>
      <c r="C2116">
        <f>VLOOKUP($B2116,'Bloomberg Dow Jones Indices'!$G$6:$J$6000,2,FALSE)</f>
        <v>3.7199</v>
      </c>
      <c r="D2116">
        <f>VLOOKUP(B2116,'Bloomberg Dow Jones Indices'!$I$6:$J$6000,2,0)</f>
        <v>2.0893999999999999</v>
      </c>
      <c r="E2116">
        <f>IF(VLOOKUP($B2116,'30 Year Treasuries Daily'!$A$7:$B$10118,2,FALSE)="ND",NA(),VLOOKUP($B2116,'30 Year Treasuries Daily'!$A$7:$B$10118,2,FALSE))</f>
        <v>5.5</v>
      </c>
    </row>
    <row r="2117" spans="2:5">
      <c r="B2117" s="52">
        <v>37161</v>
      </c>
      <c r="C2117">
        <f>VLOOKUP($B2117,'Bloomberg Dow Jones Indices'!$G$6:$J$6000,2,FALSE)</f>
        <v>3.7717999999999998</v>
      </c>
      <c r="D2117">
        <f>VLOOKUP(B2117,'Bloomberg Dow Jones Indices'!$I$6:$J$6000,2,0)</f>
        <v>2.0619000000000001</v>
      </c>
      <c r="E2117">
        <f>IF(VLOOKUP($B2117,'30 Year Treasuries Daily'!$A$7:$B$10118,2,FALSE)="ND",NA(),VLOOKUP($B2117,'30 Year Treasuries Daily'!$A$7:$B$10118,2,FALSE))</f>
        <v>5.45</v>
      </c>
    </row>
    <row r="2118" spans="2:5">
      <c r="B2118" s="52">
        <v>37162</v>
      </c>
      <c r="C2118">
        <f>VLOOKUP($B2118,'Bloomberg Dow Jones Indices'!$G$6:$J$6000,2,FALSE)</f>
        <v>3.6747999999999998</v>
      </c>
      <c r="D2118">
        <f>VLOOKUP(B2118,'Bloomberg Dow Jones Indices'!$I$6:$J$6000,2,0)</f>
        <v>2.0232000000000001</v>
      </c>
      <c r="E2118">
        <f>IF(VLOOKUP($B2118,'30 Year Treasuries Daily'!$A$7:$B$10118,2,FALSE)="ND",NA(),VLOOKUP($B2118,'30 Year Treasuries Daily'!$A$7:$B$10118,2,FALSE))</f>
        <v>5.42</v>
      </c>
    </row>
    <row r="2119" spans="2:5">
      <c r="B2119" s="52">
        <v>37165</v>
      </c>
      <c r="C2119">
        <f>VLOOKUP($B2119,'Bloomberg Dow Jones Indices'!$G$6:$J$6000,2,FALSE)</f>
        <v>3.6410999999999998</v>
      </c>
      <c r="D2119">
        <f>VLOOKUP(B2119,'Bloomberg Dow Jones Indices'!$I$6:$J$6000,2,0)</f>
        <v>2.0257000000000001</v>
      </c>
      <c r="E2119">
        <f>IF(VLOOKUP($B2119,'30 Year Treasuries Daily'!$A$7:$B$10118,2,FALSE)="ND",NA(),VLOOKUP($B2119,'30 Year Treasuries Daily'!$A$7:$B$10118,2,FALSE))</f>
        <v>5.38</v>
      </c>
    </row>
    <row r="2120" spans="2:5">
      <c r="B2120" s="52">
        <v>37166</v>
      </c>
      <c r="C2120">
        <f>VLOOKUP($B2120,'Bloomberg Dow Jones Indices'!$G$6:$J$6000,2,FALSE)</f>
        <v>3.5796999999999999</v>
      </c>
      <c r="D2120">
        <f>VLOOKUP(B2120,'Bloomberg Dow Jones Indices'!$I$6:$J$6000,2,0)</f>
        <v>1.9999</v>
      </c>
      <c r="E2120">
        <f>IF(VLOOKUP($B2120,'30 Year Treasuries Daily'!$A$7:$B$10118,2,FALSE)="ND",NA(),VLOOKUP($B2120,'30 Year Treasuries Daily'!$A$7:$B$10118,2,FALSE))</f>
        <v>5.34</v>
      </c>
    </row>
    <row r="2121" spans="2:5">
      <c r="B2121" s="52">
        <v>37167</v>
      </c>
      <c r="C2121">
        <f>VLOOKUP($B2121,'Bloomberg Dow Jones Indices'!$G$6:$J$6000,2,FALSE)</f>
        <v>3.4205999999999999</v>
      </c>
      <c r="D2121">
        <f>VLOOKUP(B2121,'Bloomberg Dow Jones Indices'!$I$6:$J$6000,2,0)</f>
        <v>1.9635</v>
      </c>
      <c r="E2121">
        <f>IF(VLOOKUP($B2121,'30 Year Treasuries Daily'!$A$7:$B$10118,2,FALSE)="ND",NA(),VLOOKUP($B2121,'30 Year Treasuries Daily'!$A$7:$B$10118,2,FALSE))</f>
        <v>5.32</v>
      </c>
    </row>
    <row r="2122" spans="2:5">
      <c r="B2122" s="52">
        <v>37168</v>
      </c>
      <c r="C2122">
        <f>VLOOKUP($B2122,'Bloomberg Dow Jones Indices'!$G$6:$J$6000,2,FALSE)</f>
        <v>3.4138000000000002</v>
      </c>
      <c r="D2122">
        <f>VLOOKUP(B2122,'Bloomberg Dow Jones Indices'!$I$6:$J$6000,2,0)</f>
        <v>1.9771000000000001</v>
      </c>
      <c r="E2122">
        <f>IF(VLOOKUP($B2122,'30 Year Treasuries Daily'!$A$7:$B$10118,2,FALSE)="ND",NA(),VLOOKUP($B2122,'30 Year Treasuries Daily'!$A$7:$B$10118,2,FALSE))</f>
        <v>5.31</v>
      </c>
    </row>
    <row r="2123" spans="2:5">
      <c r="B2123" s="52">
        <v>37169</v>
      </c>
      <c r="C2123">
        <f>VLOOKUP($B2123,'Bloomberg Dow Jones Indices'!$G$6:$J$6000,2,FALSE)</f>
        <v>3.3874</v>
      </c>
      <c r="D2123">
        <f>VLOOKUP(B2123,'Bloomberg Dow Jones Indices'!$I$6:$J$6000,2,0)</f>
        <v>1.9645000000000001</v>
      </c>
      <c r="E2123">
        <f>IF(VLOOKUP($B2123,'30 Year Treasuries Daily'!$A$7:$B$10118,2,FALSE)="ND",NA(),VLOOKUP($B2123,'30 Year Treasuries Daily'!$A$7:$B$10118,2,FALSE))</f>
        <v>5.31</v>
      </c>
    </row>
    <row r="2124" spans="2:5">
      <c r="B2124" s="52">
        <v>37172</v>
      </c>
      <c r="C2124">
        <f>VLOOKUP($B2124,'Bloomberg Dow Jones Indices'!$G$6:$J$6000,2,FALSE)</f>
        <v>3.4098000000000002</v>
      </c>
      <c r="D2124">
        <f>VLOOKUP(B2124,'Bloomberg Dow Jones Indices'!$I$6:$J$6000,2,0)</f>
        <v>1.9758</v>
      </c>
      <c r="E2124" t="e">
        <f>IF(VLOOKUP($B2124,'30 Year Treasuries Daily'!$A$7:$B$10118,2,FALSE)="ND",NA(),VLOOKUP($B2124,'30 Year Treasuries Daily'!$A$7:$B$10118,2,FALSE))</f>
        <v>#N/A</v>
      </c>
    </row>
    <row r="2125" spans="2:5">
      <c r="B2125" s="52">
        <v>37173</v>
      </c>
      <c r="C2125">
        <f>VLOOKUP($B2125,'Bloomberg Dow Jones Indices'!$G$6:$J$6000,2,FALSE)</f>
        <v>3.4670999999999998</v>
      </c>
      <c r="D2125">
        <f>VLOOKUP(B2125,'Bloomberg Dow Jones Indices'!$I$6:$J$6000,2,0)</f>
        <v>1.9790999999999999</v>
      </c>
      <c r="E2125">
        <f>IF(VLOOKUP($B2125,'30 Year Treasuries Daily'!$A$7:$B$10118,2,FALSE)="ND",NA(),VLOOKUP($B2125,'30 Year Treasuries Daily'!$A$7:$B$10118,2,FALSE))</f>
        <v>5.39</v>
      </c>
    </row>
    <row r="2126" spans="2:5">
      <c r="B2126" s="52">
        <v>37174</v>
      </c>
      <c r="C2126">
        <f>VLOOKUP($B2126,'Bloomberg Dow Jones Indices'!$G$6:$J$6000,2,FALSE)</f>
        <v>3.4504999999999999</v>
      </c>
      <c r="D2126">
        <f>VLOOKUP(B2126,'Bloomberg Dow Jones Indices'!$I$6:$J$6000,2,0)</f>
        <v>1.9388000000000001</v>
      </c>
      <c r="E2126">
        <f>IF(VLOOKUP($B2126,'30 Year Treasuries Daily'!$A$7:$B$10118,2,FALSE)="ND",NA(),VLOOKUP($B2126,'30 Year Treasuries Daily'!$A$7:$B$10118,2,FALSE))</f>
        <v>5.36</v>
      </c>
    </row>
    <row r="2127" spans="2:5">
      <c r="B2127" s="52">
        <v>37175</v>
      </c>
      <c r="C2127">
        <f>VLOOKUP($B2127,'Bloomberg Dow Jones Indices'!$G$6:$J$6000,2,FALSE)</f>
        <v>3.4495</v>
      </c>
      <c r="D2127">
        <f>VLOOKUP(B2127,'Bloomberg Dow Jones Indices'!$I$6:$J$6000,2,0)</f>
        <v>1.9037999999999999</v>
      </c>
      <c r="E2127">
        <f>IF(VLOOKUP($B2127,'30 Year Treasuries Daily'!$A$7:$B$10118,2,FALSE)="ND",NA(),VLOOKUP($B2127,'30 Year Treasuries Daily'!$A$7:$B$10118,2,FALSE))</f>
        <v>5.41</v>
      </c>
    </row>
    <row r="2128" spans="2:5">
      <c r="B2128" s="52">
        <v>37176</v>
      </c>
      <c r="C2128">
        <f>VLOOKUP($B2128,'Bloomberg Dow Jones Indices'!$G$6:$J$6000,2,FALSE)</f>
        <v>3.4546999999999999</v>
      </c>
      <c r="D2128">
        <f>VLOOKUP(B2128,'Bloomberg Dow Jones Indices'!$I$6:$J$6000,2,0)</f>
        <v>1.9174</v>
      </c>
      <c r="E2128">
        <f>IF(VLOOKUP($B2128,'30 Year Treasuries Daily'!$A$7:$B$10118,2,FALSE)="ND",NA(),VLOOKUP($B2128,'30 Year Treasuries Daily'!$A$7:$B$10118,2,FALSE))</f>
        <v>5.42</v>
      </c>
    </row>
    <row r="2129" spans="2:5">
      <c r="B2129" s="52">
        <v>37179</v>
      </c>
      <c r="C2129">
        <f>VLOOKUP($B2129,'Bloomberg Dow Jones Indices'!$G$6:$J$6000,2,FALSE)</f>
        <v>3.4813999999999998</v>
      </c>
      <c r="D2129">
        <f>VLOOKUP(B2129,'Bloomberg Dow Jones Indices'!$I$6:$J$6000,2,0)</f>
        <v>1.9165999999999999</v>
      </c>
      <c r="E2129">
        <f>IF(VLOOKUP($B2129,'30 Year Treasuries Daily'!$A$7:$B$10118,2,FALSE)="ND",NA(),VLOOKUP($B2129,'30 Year Treasuries Daily'!$A$7:$B$10118,2,FALSE))</f>
        <v>5.38</v>
      </c>
    </row>
    <row r="2130" spans="2:5">
      <c r="B2130" s="52">
        <v>37180</v>
      </c>
      <c r="C2130">
        <f>VLOOKUP($B2130,'Bloomberg Dow Jones Indices'!$G$6:$J$6000,2,FALSE)</f>
        <v>3.4293</v>
      </c>
      <c r="D2130">
        <f>VLOOKUP(B2130,'Bloomberg Dow Jones Indices'!$I$6:$J$6000,2,0)</f>
        <v>1.9092</v>
      </c>
      <c r="E2130">
        <f>IF(VLOOKUP($B2130,'30 Year Treasuries Daily'!$A$7:$B$10118,2,FALSE)="ND",NA(),VLOOKUP($B2130,'30 Year Treasuries Daily'!$A$7:$B$10118,2,FALSE))</f>
        <v>5.35</v>
      </c>
    </row>
    <row r="2131" spans="2:5">
      <c r="B2131" s="52">
        <v>37181</v>
      </c>
      <c r="C2131">
        <f>VLOOKUP($B2131,'Bloomberg Dow Jones Indices'!$G$6:$J$6000,2,FALSE)</f>
        <v>3.468</v>
      </c>
      <c r="D2131">
        <f>VLOOKUP(B2131,'Bloomberg Dow Jones Indices'!$I$6:$J$6000,2,0)</f>
        <v>1.9426999999999999</v>
      </c>
      <c r="E2131">
        <f>IF(VLOOKUP($B2131,'30 Year Treasuries Daily'!$A$7:$B$10118,2,FALSE)="ND",NA(),VLOOKUP($B2131,'30 Year Treasuries Daily'!$A$7:$B$10118,2,FALSE))</f>
        <v>5.32</v>
      </c>
    </row>
    <row r="2132" spans="2:5">
      <c r="B2132" s="52">
        <v>37182</v>
      </c>
      <c r="C2132">
        <f>VLOOKUP($B2132,'Bloomberg Dow Jones Indices'!$G$6:$J$6000,2,FALSE)</f>
        <v>3.5564</v>
      </c>
      <c r="D2132">
        <f>VLOOKUP(B2132,'Bloomberg Dow Jones Indices'!$I$6:$J$6000,2,0)</f>
        <v>1.9582000000000002</v>
      </c>
      <c r="E2132">
        <f>IF(VLOOKUP($B2132,'30 Year Treasuries Daily'!$A$7:$B$10118,2,FALSE)="ND",NA(),VLOOKUP($B2132,'30 Year Treasuries Daily'!$A$7:$B$10118,2,FALSE))</f>
        <v>5.32</v>
      </c>
    </row>
    <row r="2133" spans="2:5">
      <c r="B2133" s="52">
        <v>37183</v>
      </c>
      <c r="C2133">
        <f>VLOOKUP($B2133,'Bloomberg Dow Jones Indices'!$G$6:$J$6000,2,FALSE)</f>
        <v>3.5211000000000001</v>
      </c>
      <c r="D2133">
        <f>VLOOKUP(B2133,'Bloomberg Dow Jones Indices'!$I$6:$J$6000,2,0)</f>
        <v>1.9495</v>
      </c>
      <c r="E2133">
        <f>IF(VLOOKUP($B2133,'30 Year Treasuries Daily'!$A$7:$B$10118,2,FALSE)="ND",NA(),VLOOKUP($B2133,'30 Year Treasuries Daily'!$A$7:$B$10118,2,FALSE))</f>
        <v>5.36</v>
      </c>
    </row>
    <row r="2134" spans="2:5">
      <c r="B2134" s="52">
        <v>37186</v>
      </c>
      <c r="C2134">
        <f>VLOOKUP($B2134,'Bloomberg Dow Jones Indices'!$G$6:$J$6000,2,FALSE)</f>
        <v>3.5598999999999998</v>
      </c>
      <c r="D2134">
        <f>VLOOKUP(B2134,'Bloomberg Dow Jones Indices'!$I$6:$J$6000,2,0)</f>
        <v>1.9136</v>
      </c>
      <c r="E2134">
        <f>IF(VLOOKUP($B2134,'30 Year Treasuries Daily'!$A$7:$B$10118,2,FALSE)="ND",NA(),VLOOKUP($B2134,'30 Year Treasuries Daily'!$A$7:$B$10118,2,FALSE))</f>
        <v>5.36</v>
      </c>
    </row>
    <row r="2135" spans="2:5">
      <c r="B2135" s="52">
        <v>37187</v>
      </c>
      <c r="C2135">
        <f>VLOOKUP($B2135,'Bloomberg Dow Jones Indices'!$G$6:$J$6000,2,FALSE)</f>
        <v>3.6334999999999997</v>
      </c>
      <c r="D2135">
        <f>VLOOKUP(B2135,'Bloomberg Dow Jones Indices'!$I$6:$J$6000,2,0)</f>
        <v>1.9212</v>
      </c>
      <c r="E2135">
        <f>IF(VLOOKUP($B2135,'30 Year Treasuries Daily'!$A$7:$B$10118,2,FALSE)="ND",NA(),VLOOKUP($B2135,'30 Year Treasuries Daily'!$A$7:$B$10118,2,FALSE))</f>
        <v>5.38</v>
      </c>
    </row>
    <row r="2136" spans="2:5">
      <c r="B2136" s="52">
        <v>37188</v>
      </c>
      <c r="C2136">
        <f>VLOOKUP($B2136,'Bloomberg Dow Jones Indices'!$G$6:$J$6000,2,FALSE)</f>
        <v>3.7218999999999998</v>
      </c>
      <c r="D2136">
        <f>VLOOKUP(B2136,'Bloomberg Dow Jones Indices'!$I$6:$J$6000,2,0)</f>
        <v>1.92</v>
      </c>
      <c r="E2136">
        <f>IF(VLOOKUP($B2136,'30 Year Treasuries Daily'!$A$7:$B$10118,2,FALSE)="ND",NA(),VLOOKUP($B2136,'30 Year Treasuries Daily'!$A$7:$B$10118,2,FALSE))</f>
        <v>5.32</v>
      </c>
    </row>
    <row r="2137" spans="2:5">
      <c r="B2137" s="52">
        <v>37189</v>
      </c>
      <c r="C2137">
        <f>VLOOKUP($B2137,'Bloomberg Dow Jones Indices'!$G$6:$J$6000,2,FALSE)</f>
        <v>3.6463000000000001</v>
      </c>
      <c r="D2137">
        <f>VLOOKUP(B2137,'Bloomberg Dow Jones Indices'!$I$6:$J$6000,2,0)</f>
        <v>1.8961999999999999</v>
      </c>
      <c r="E2137">
        <f>IF(VLOOKUP($B2137,'30 Year Treasuries Daily'!$A$7:$B$10118,2,FALSE)="ND",NA(),VLOOKUP($B2137,'30 Year Treasuries Daily'!$A$7:$B$10118,2,FALSE))</f>
        <v>5.28</v>
      </c>
    </row>
    <row r="2138" spans="2:5">
      <c r="B2138" s="52">
        <v>37190</v>
      </c>
      <c r="C2138">
        <f>VLOOKUP($B2138,'Bloomberg Dow Jones Indices'!$G$6:$J$6000,2,FALSE)</f>
        <v>3.6654999999999998</v>
      </c>
      <c r="D2138">
        <f>VLOOKUP(B2138,'Bloomberg Dow Jones Indices'!$I$6:$J$6000,2,0)</f>
        <v>1.8799000000000001</v>
      </c>
      <c r="E2138">
        <f>IF(VLOOKUP($B2138,'30 Year Treasuries Daily'!$A$7:$B$10118,2,FALSE)="ND",NA(),VLOOKUP($B2138,'30 Year Treasuries Daily'!$A$7:$B$10118,2,FALSE))</f>
        <v>5.27</v>
      </c>
    </row>
    <row r="2139" spans="2:5">
      <c r="B2139" s="52">
        <v>37193</v>
      </c>
      <c r="C2139">
        <f>VLOOKUP($B2139,'Bloomberg Dow Jones Indices'!$G$6:$J$6000,2,FALSE)</f>
        <v>3.6774</v>
      </c>
      <c r="D2139">
        <f>VLOOKUP(B2139,'Bloomberg Dow Jones Indices'!$I$6:$J$6000,2,0)</f>
        <v>1.9358</v>
      </c>
      <c r="E2139">
        <f>IF(VLOOKUP($B2139,'30 Year Treasuries Daily'!$A$7:$B$10118,2,FALSE)="ND",NA(),VLOOKUP($B2139,'30 Year Treasuries Daily'!$A$7:$B$10118,2,FALSE))</f>
        <v>5.25</v>
      </c>
    </row>
    <row r="2140" spans="2:5">
      <c r="B2140" s="52">
        <v>37194</v>
      </c>
      <c r="C2140">
        <f>VLOOKUP($B2140,'Bloomberg Dow Jones Indices'!$G$6:$J$6000,2,FALSE)</f>
        <v>3.7288000000000001</v>
      </c>
      <c r="D2140">
        <f>VLOOKUP(B2140,'Bloomberg Dow Jones Indices'!$I$6:$J$6000,2,0)</f>
        <v>1.9670999999999998</v>
      </c>
      <c r="E2140">
        <f>IF(VLOOKUP($B2140,'30 Year Treasuries Daily'!$A$7:$B$10118,2,FALSE)="ND",NA(),VLOOKUP($B2140,'30 Year Treasuries Daily'!$A$7:$B$10118,2,FALSE))</f>
        <v>5.22</v>
      </c>
    </row>
    <row r="2141" spans="2:5">
      <c r="B2141" s="52">
        <v>37195</v>
      </c>
      <c r="C2141">
        <f>VLOOKUP($B2141,'Bloomberg Dow Jones Indices'!$G$6:$J$6000,2,FALSE)</f>
        <v>3.6955</v>
      </c>
      <c r="D2141">
        <f>VLOOKUP(B2141,'Bloomberg Dow Jones Indices'!$I$6:$J$6000,2,0)</f>
        <v>1.9790999999999999</v>
      </c>
      <c r="E2141">
        <f>IF(VLOOKUP($B2141,'30 Year Treasuries Daily'!$A$7:$B$10118,2,FALSE)="ND",NA(),VLOOKUP($B2141,'30 Year Treasuries Daily'!$A$7:$B$10118,2,FALSE))</f>
        <v>4.8899999999999997</v>
      </c>
    </row>
    <row r="2142" spans="2:5">
      <c r="B2142" s="52">
        <v>37196</v>
      </c>
      <c r="C2142">
        <f>VLOOKUP($B2142,'Bloomberg Dow Jones Indices'!$G$6:$J$6000,2,FALSE)</f>
        <v>3.7589000000000001</v>
      </c>
      <c r="D2142">
        <f>VLOOKUP(B2142,'Bloomberg Dow Jones Indices'!$I$6:$J$6000,2,0)</f>
        <v>1.9403000000000001</v>
      </c>
      <c r="E2142">
        <f>IF(VLOOKUP($B2142,'30 Year Treasuries Daily'!$A$7:$B$10118,2,FALSE)="ND",NA(),VLOOKUP($B2142,'30 Year Treasuries Daily'!$A$7:$B$10118,2,FALSE))</f>
        <v>4.79</v>
      </c>
    </row>
    <row r="2143" spans="2:5">
      <c r="B2143" s="52">
        <v>37197</v>
      </c>
      <c r="C2143">
        <f>VLOOKUP($B2143,'Bloomberg Dow Jones Indices'!$G$6:$J$6000,2,FALSE)</f>
        <v>3.7622999999999998</v>
      </c>
      <c r="D2143">
        <f>VLOOKUP(B2143,'Bloomberg Dow Jones Indices'!$I$6:$J$6000,2,0)</f>
        <v>1.9278999999999999</v>
      </c>
      <c r="E2143">
        <f>IF(VLOOKUP($B2143,'30 Year Treasuries Daily'!$A$7:$B$10118,2,FALSE)="ND",NA(),VLOOKUP($B2143,'30 Year Treasuries Daily'!$A$7:$B$10118,2,FALSE))</f>
        <v>4.96</v>
      </c>
    </row>
    <row r="2144" spans="2:5">
      <c r="B2144" s="52">
        <v>37200</v>
      </c>
      <c r="C2144">
        <f>VLOOKUP($B2144,'Bloomberg Dow Jones Indices'!$G$6:$J$6000,2,FALSE)</f>
        <v>3.5880999999999998</v>
      </c>
      <c r="D2144">
        <f>VLOOKUP(B2144,'Bloomberg Dow Jones Indices'!$I$6:$J$6000,2,0)</f>
        <v>1.9039000000000001</v>
      </c>
      <c r="E2144">
        <f>IF(VLOOKUP($B2144,'30 Year Treasuries Daily'!$A$7:$B$10118,2,FALSE)="ND",NA(),VLOOKUP($B2144,'30 Year Treasuries Daily'!$A$7:$B$10118,2,FALSE))</f>
        <v>4.8600000000000003</v>
      </c>
    </row>
    <row r="2145" spans="2:5">
      <c r="B2145" s="52">
        <v>37201</v>
      </c>
      <c r="C2145">
        <f>VLOOKUP($B2145,'Bloomberg Dow Jones Indices'!$G$6:$J$6000,2,FALSE)</f>
        <v>3.5901999999999998</v>
      </c>
      <c r="D2145">
        <f>VLOOKUP(B2145,'Bloomberg Dow Jones Indices'!$I$6:$J$6000,2,0)</f>
        <v>1.8740999999999999</v>
      </c>
      <c r="E2145">
        <f>IF(VLOOKUP($B2145,'30 Year Treasuries Daily'!$A$7:$B$10118,2,FALSE)="ND",NA(),VLOOKUP($B2145,'30 Year Treasuries Daily'!$A$7:$B$10118,2,FALSE))</f>
        <v>4.8600000000000003</v>
      </c>
    </row>
    <row r="2146" spans="2:5">
      <c r="B2146" s="52">
        <v>37202</v>
      </c>
      <c r="C2146">
        <f>VLOOKUP($B2146,'Bloomberg Dow Jones Indices'!$G$6:$J$6000,2,FALSE)</f>
        <v>3.8005</v>
      </c>
      <c r="D2146">
        <f>VLOOKUP(B2146,'Bloomberg Dow Jones Indices'!$I$6:$J$6000,2,0)</f>
        <v>1.8828</v>
      </c>
      <c r="E2146">
        <f>IF(VLOOKUP($B2146,'30 Year Treasuries Daily'!$A$7:$B$10118,2,FALSE)="ND",NA(),VLOOKUP($B2146,'30 Year Treasuries Daily'!$A$7:$B$10118,2,FALSE))</f>
        <v>4.79</v>
      </c>
    </row>
    <row r="2147" spans="2:5">
      <c r="B2147" s="52">
        <v>37203</v>
      </c>
      <c r="C2147">
        <f>VLOOKUP($B2147,'Bloomberg Dow Jones Indices'!$G$6:$J$6000,2,FALSE)</f>
        <v>3.6505999999999998</v>
      </c>
      <c r="D2147">
        <f>VLOOKUP(B2147,'Bloomberg Dow Jones Indices'!$I$6:$J$6000,2,0)</f>
        <v>1.8763000000000001</v>
      </c>
      <c r="E2147">
        <f>IF(VLOOKUP($B2147,'30 Year Treasuries Daily'!$A$7:$B$10118,2,FALSE)="ND",NA(),VLOOKUP($B2147,'30 Year Treasuries Daily'!$A$7:$B$10118,2,FALSE))</f>
        <v>4.87</v>
      </c>
    </row>
    <row r="2148" spans="2:5">
      <c r="B2148" s="52">
        <v>37204</v>
      </c>
      <c r="C2148">
        <f>VLOOKUP($B2148,'Bloomberg Dow Jones Indices'!$G$6:$J$6000,2,FALSE)</f>
        <v>3.7389999999999999</v>
      </c>
      <c r="D2148">
        <f>VLOOKUP(B2148,'Bloomberg Dow Jones Indices'!$I$6:$J$6000,2,0)</f>
        <v>1.8723000000000001</v>
      </c>
      <c r="E2148">
        <f>IF(VLOOKUP($B2148,'30 Year Treasuries Daily'!$A$7:$B$10118,2,FALSE)="ND",NA(),VLOOKUP($B2148,'30 Year Treasuries Daily'!$A$7:$B$10118,2,FALSE))</f>
        <v>4.88</v>
      </c>
    </row>
    <row r="2149" spans="2:5">
      <c r="B2149" s="52">
        <v>37207</v>
      </c>
      <c r="C2149">
        <f>VLOOKUP($B2149,'Bloomberg Dow Jones Indices'!$G$6:$J$6000,2,FALSE)</f>
        <v>3.7541000000000002</v>
      </c>
      <c r="D2149">
        <f>VLOOKUP(B2149,'Bloomberg Dow Jones Indices'!$I$6:$J$6000,2,0)</f>
        <v>1.8828</v>
      </c>
      <c r="E2149" t="e">
        <f>IF(VLOOKUP($B2149,'30 Year Treasuries Daily'!$A$7:$B$10118,2,FALSE)="ND",NA(),VLOOKUP($B2149,'30 Year Treasuries Daily'!$A$7:$B$10118,2,FALSE))</f>
        <v>#N/A</v>
      </c>
    </row>
    <row r="2150" spans="2:5">
      <c r="B2150" s="52">
        <v>37208</v>
      </c>
      <c r="C2150">
        <f>VLOOKUP($B2150,'Bloomberg Dow Jones Indices'!$G$6:$J$6000,2,FALSE)</f>
        <v>3.6684999999999999</v>
      </c>
      <c r="D2150">
        <f>VLOOKUP(B2150,'Bloomberg Dow Jones Indices'!$I$6:$J$6000,2,0)</f>
        <v>1.8454999999999999</v>
      </c>
      <c r="E2150">
        <f>IF(VLOOKUP($B2150,'30 Year Treasuries Daily'!$A$7:$B$10118,2,FALSE)="ND",NA(),VLOOKUP($B2150,'30 Year Treasuries Daily'!$A$7:$B$10118,2,FALSE))</f>
        <v>4.92</v>
      </c>
    </row>
    <row r="2151" spans="2:5">
      <c r="B2151" s="52">
        <v>37209</v>
      </c>
      <c r="C2151">
        <f>VLOOKUP($B2151,'Bloomberg Dow Jones Indices'!$G$6:$J$6000,2,FALSE)</f>
        <v>3.8045</v>
      </c>
      <c r="D2151">
        <f>VLOOKUP(B2151,'Bloomberg Dow Jones Indices'!$I$6:$J$6000,2,0)</f>
        <v>1.8340000000000001</v>
      </c>
      <c r="E2151">
        <f>IF(VLOOKUP($B2151,'30 Year Treasuries Daily'!$A$7:$B$10118,2,FALSE)="ND",NA(),VLOOKUP($B2151,'30 Year Treasuries Daily'!$A$7:$B$10118,2,FALSE))</f>
        <v>5.0199999999999996</v>
      </c>
    </row>
    <row r="2152" spans="2:5">
      <c r="B2152" s="52">
        <v>37210</v>
      </c>
      <c r="C2152">
        <f>VLOOKUP($B2152,'Bloomberg Dow Jones Indices'!$G$6:$J$6000,2,FALSE)</f>
        <v>3.8012000000000001</v>
      </c>
      <c r="D2152">
        <f>VLOOKUP(B2152,'Bloomberg Dow Jones Indices'!$I$6:$J$6000,2,0)</f>
        <v>1.8249</v>
      </c>
      <c r="E2152">
        <f>IF(VLOOKUP($B2152,'30 Year Treasuries Daily'!$A$7:$B$10118,2,FALSE)="ND",NA(),VLOOKUP($B2152,'30 Year Treasuries Daily'!$A$7:$B$10118,2,FALSE))</f>
        <v>5.22</v>
      </c>
    </row>
    <row r="2153" spans="2:5">
      <c r="B2153" s="52">
        <v>37211</v>
      </c>
      <c r="C2153">
        <f>VLOOKUP($B2153,'Bloomberg Dow Jones Indices'!$G$6:$J$6000,2,FALSE)</f>
        <v>3.7810999999999999</v>
      </c>
      <c r="D2153">
        <f>VLOOKUP(B2153,'Bloomberg Dow Jones Indices'!$I$6:$J$6000,2,0)</f>
        <v>1.8273000000000001</v>
      </c>
      <c r="E2153">
        <f>IF(VLOOKUP($B2153,'30 Year Treasuries Daily'!$A$7:$B$10118,2,FALSE)="ND",NA(),VLOOKUP($B2153,'30 Year Treasuries Daily'!$A$7:$B$10118,2,FALSE))</f>
        <v>5.3</v>
      </c>
    </row>
    <row r="2154" spans="2:5">
      <c r="B2154" s="52">
        <v>37214</v>
      </c>
      <c r="C2154">
        <f>VLOOKUP($B2154,'Bloomberg Dow Jones Indices'!$G$6:$J$6000,2,FALSE)</f>
        <v>3.8162000000000003</v>
      </c>
      <c r="D2154">
        <f>VLOOKUP(B2154,'Bloomberg Dow Jones Indices'!$I$6:$J$6000,2,0)</f>
        <v>1.8073000000000001</v>
      </c>
      <c r="E2154">
        <f>IF(VLOOKUP($B2154,'30 Year Treasuries Daily'!$A$7:$B$10118,2,FALSE)="ND",NA(),VLOOKUP($B2154,'30 Year Treasuries Daily'!$A$7:$B$10118,2,FALSE))</f>
        <v>5.22</v>
      </c>
    </row>
    <row r="2155" spans="2:5">
      <c r="B2155" s="52">
        <v>37215</v>
      </c>
      <c r="C2155">
        <f>VLOOKUP($B2155,'Bloomberg Dow Jones Indices'!$G$6:$J$6000,2,FALSE)</f>
        <v>3.7698</v>
      </c>
      <c r="D2155">
        <f>VLOOKUP(B2155,'Bloomberg Dow Jones Indices'!$I$6:$J$6000,2,0)</f>
        <v>1.8224</v>
      </c>
      <c r="E2155">
        <f>IF(VLOOKUP($B2155,'30 Year Treasuries Daily'!$A$7:$B$10118,2,FALSE)="ND",NA(),VLOOKUP($B2155,'30 Year Treasuries Daily'!$A$7:$B$10118,2,FALSE))</f>
        <v>5.3</v>
      </c>
    </row>
    <row r="2156" spans="2:5">
      <c r="B2156" s="52">
        <v>37216</v>
      </c>
      <c r="C2156">
        <f>VLOOKUP($B2156,'Bloomberg Dow Jones Indices'!$G$6:$J$6000,2,FALSE)</f>
        <v>3.8449</v>
      </c>
      <c r="D2156">
        <f>VLOOKUP(B2156,'Bloomberg Dow Jones Indices'!$I$6:$J$6000,2,0)</f>
        <v>1.8347</v>
      </c>
      <c r="E2156">
        <f>IF(VLOOKUP($B2156,'30 Year Treasuries Daily'!$A$7:$B$10118,2,FALSE)="ND",NA(),VLOOKUP($B2156,'30 Year Treasuries Daily'!$A$7:$B$10118,2,FALSE))</f>
        <v>5.35</v>
      </c>
    </row>
    <row r="2157" spans="2:5">
      <c r="B2157" s="52">
        <v>37218</v>
      </c>
      <c r="C2157">
        <f>VLOOKUP($B2157,'Bloomberg Dow Jones Indices'!$G$6:$J$6000,2,FALSE)</f>
        <v>3.8094000000000001</v>
      </c>
      <c r="D2157">
        <f>VLOOKUP(B2157,'Bloomberg Dow Jones Indices'!$I$6:$J$6000,2,0)</f>
        <v>1.8117000000000001</v>
      </c>
      <c r="E2157">
        <f>IF(VLOOKUP($B2157,'30 Year Treasuries Daily'!$A$7:$B$10118,2,FALSE)="ND",NA(),VLOOKUP($B2157,'30 Year Treasuries Daily'!$A$7:$B$10118,2,FALSE))</f>
        <v>5.39</v>
      </c>
    </row>
    <row r="2158" spans="2:5">
      <c r="B2158" s="52">
        <v>37221</v>
      </c>
      <c r="C2158">
        <f>VLOOKUP($B2158,'Bloomberg Dow Jones Indices'!$G$6:$J$6000,2,FALSE)</f>
        <v>3.835</v>
      </c>
      <c r="D2158">
        <f>VLOOKUP(B2158,'Bloomberg Dow Jones Indices'!$I$6:$J$6000,2,0)</f>
        <v>1.8075000000000001</v>
      </c>
      <c r="E2158">
        <f>IF(VLOOKUP($B2158,'30 Year Treasuries Daily'!$A$7:$B$10118,2,FALSE)="ND",NA(),VLOOKUP($B2158,'30 Year Treasuries Daily'!$A$7:$B$10118,2,FALSE))</f>
        <v>5.39</v>
      </c>
    </row>
    <row r="2159" spans="2:5">
      <c r="B2159" s="52">
        <v>37222</v>
      </c>
      <c r="C2159">
        <f>VLOOKUP($B2159,'Bloomberg Dow Jones Indices'!$G$6:$J$6000,2,FALSE)</f>
        <v>3.8186999999999998</v>
      </c>
      <c r="D2159">
        <f>VLOOKUP(B2159,'Bloomberg Dow Jones Indices'!$I$6:$J$6000,2,0)</f>
        <v>1.8284</v>
      </c>
      <c r="E2159">
        <f>IF(VLOOKUP($B2159,'30 Year Treasuries Daily'!$A$7:$B$10118,2,FALSE)="ND",NA(),VLOOKUP($B2159,'30 Year Treasuries Daily'!$A$7:$B$10118,2,FALSE))</f>
        <v>5.37</v>
      </c>
    </row>
    <row r="2160" spans="2:5">
      <c r="B2160" s="52">
        <v>37223</v>
      </c>
      <c r="C2160">
        <f>VLOOKUP($B2160,'Bloomberg Dow Jones Indices'!$G$6:$J$6000,2,FALSE)</f>
        <v>3.9344000000000001</v>
      </c>
      <c r="D2160">
        <f>VLOOKUP(B2160,'Bloomberg Dow Jones Indices'!$I$6:$J$6000,2,0)</f>
        <v>1.8593999999999999</v>
      </c>
      <c r="E2160">
        <f>IF(VLOOKUP($B2160,'30 Year Treasuries Daily'!$A$7:$B$10118,2,FALSE)="ND",NA(),VLOOKUP($B2160,'30 Year Treasuries Daily'!$A$7:$B$10118,2,FALSE))</f>
        <v>5.36</v>
      </c>
    </row>
    <row r="2161" spans="2:5">
      <c r="B2161" s="52">
        <v>37224</v>
      </c>
      <c r="C2161">
        <f>VLOOKUP($B2161,'Bloomberg Dow Jones Indices'!$G$6:$J$6000,2,FALSE)</f>
        <v>3.9218999999999999</v>
      </c>
      <c r="D2161">
        <f>VLOOKUP(B2161,'Bloomberg Dow Jones Indices'!$I$6:$J$6000,2,0)</f>
        <v>1.7766</v>
      </c>
      <c r="E2161">
        <f>IF(VLOOKUP($B2161,'30 Year Treasuries Daily'!$A$7:$B$10118,2,FALSE)="ND",NA(),VLOOKUP($B2161,'30 Year Treasuries Daily'!$A$7:$B$10118,2,FALSE))</f>
        <v>5.24</v>
      </c>
    </row>
    <row r="2162" spans="2:5">
      <c r="B2162" s="52">
        <v>37225</v>
      </c>
      <c r="C2162">
        <f>VLOOKUP($B2162,'Bloomberg Dow Jones Indices'!$G$6:$J$6000,2,FALSE)</f>
        <v>3.9192999999999998</v>
      </c>
      <c r="D2162">
        <f>VLOOKUP(B2162,'Bloomberg Dow Jones Indices'!$I$6:$J$6000,2,0)</f>
        <v>1.7726</v>
      </c>
      <c r="E2162">
        <f>IF(VLOOKUP($B2162,'30 Year Treasuries Daily'!$A$7:$B$10118,2,FALSE)="ND",NA(),VLOOKUP($B2162,'30 Year Treasuries Daily'!$A$7:$B$10118,2,FALSE))</f>
        <v>5.27</v>
      </c>
    </row>
    <row r="2163" spans="2:5">
      <c r="B2163" s="52">
        <v>37228</v>
      </c>
      <c r="C2163">
        <f>VLOOKUP($B2163,'Bloomberg Dow Jones Indices'!$G$6:$J$6000,2,FALSE)</f>
        <v>3.9327000000000001</v>
      </c>
      <c r="D2163">
        <f>VLOOKUP(B2163,'Bloomberg Dow Jones Indices'!$I$6:$J$6000,2,0)</f>
        <v>1.7885</v>
      </c>
      <c r="E2163">
        <f>IF(VLOOKUP($B2163,'30 Year Treasuries Daily'!$A$7:$B$10118,2,FALSE)="ND",NA(),VLOOKUP($B2163,'30 Year Treasuries Daily'!$A$7:$B$10118,2,FALSE))</f>
        <v>5.26</v>
      </c>
    </row>
    <row r="2164" spans="2:5">
      <c r="B2164" s="52">
        <v>37229</v>
      </c>
      <c r="C2164">
        <f>VLOOKUP($B2164,'Bloomberg Dow Jones Indices'!$G$6:$J$6000,2,FALSE)</f>
        <v>3.8757000000000001</v>
      </c>
      <c r="D2164">
        <f>VLOOKUP(B2164,'Bloomberg Dow Jones Indices'!$I$6:$J$6000,2,0)</f>
        <v>1.7650000000000001</v>
      </c>
      <c r="E2164">
        <f>IF(VLOOKUP($B2164,'30 Year Treasuries Daily'!$A$7:$B$10118,2,FALSE)="ND",NA(),VLOOKUP($B2164,'30 Year Treasuries Daily'!$A$7:$B$10118,2,FALSE))</f>
        <v>5.22</v>
      </c>
    </row>
    <row r="2165" spans="2:5">
      <c r="B2165" s="52">
        <v>37230</v>
      </c>
      <c r="C2165">
        <f>VLOOKUP($B2165,'Bloomberg Dow Jones Indices'!$G$6:$J$6000,2,FALSE)</f>
        <v>4.0281000000000002</v>
      </c>
      <c r="D2165">
        <f>VLOOKUP(B2165,'Bloomberg Dow Jones Indices'!$I$6:$J$6000,2,0)</f>
        <v>1.7271999999999998</v>
      </c>
      <c r="E2165">
        <f>IF(VLOOKUP($B2165,'30 Year Treasuries Daily'!$A$7:$B$10118,2,FALSE)="ND",NA(),VLOOKUP($B2165,'30 Year Treasuries Daily'!$A$7:$B$10118,2,FALSE))</f>
        <v>5.35</v>
      </c>
    </row>
    <row r="2166" spans="2:5">
      <c r="B2166" s="52">
        <v>37231</v>
      </c>
      <c r="C2166">
        <f>VLOOKUP($B2166,'Bloomberg Dow Jones Indices'!$G$6:$J$6000,2,FALSE)</f>
        <v>3.8864999999999998</v>
      </c>
      <c r="D2166">
        <f>VLOOKUP(B2166,'Bloomberg Dow Jones Indices'!$I$6:$J$6000,2,0)</f>
        <v>1.7298</v>
      </c>
      <c r="E2166">
        <f>IF(VLOOKUP($B2166,'30 Year Treasuries Daily'!$A$7:$B$10118,2,FALSE)="ND",NA(),VLOOKUP($B2166,'30 Year Treasuries Daily'!$A$7:$B$10118,2,FALSE))</f>
        <v>5.47</v>
      </c>
    </row>
    <row r="2167" spans="2:5">
      <c r="B2167" s="52">
        <v>37232</v>
      </c>
      <c r="C2167">
        <f>VLOOKUP($B2167,'Bloomberg Dow Jones Indices'!$G$6:$J$6000,2,FALSE)</f>
        <v>3.8231999999999999</v>
      </c>
      <c r="D2167">
        <f>VLOOKUP(B2167,'Bloomberg Dow Jones Indices'!$I$6:$J$6000,2,0)</f>
        <v>1.7383999999999999</v>
      </c>
      <c r="E2167">
        <f>IF(VLOOKUP($B2167,'30 Year Treasuries Daily'!$A$7:$B$10118,2,FALSE)="ND",NA(),VLOOKUP($B2167,'30 Year Treasuries Daily'!$A$7:$B$10118,2,FALSE))</f>
        <v>5.6</v>
      </c>
    </row>
    <row r="2168" spans="2:5">
      <c r="B2168" s="52">
        <v>37235</v>
      </c>
      <c r="C2168">
        <f>VLOOKUP($B2168,'Bloomberg Dow Jones Indices'!$G$6:$J$6000,2,FALSE)</f>
        <v>3.8788</v>
      </c>
      <c r="D2168">
        <f>VLOOKUP(B2168,'Bloomberg Dow Jones Indices'!$I$6:$J$6000,2,0)</f>
        <v>1.7608000000000001</v>
      </c>
      <c r="E2168">
        <f>IF(VLOOKUP($B2168,'30 Year Treasuries Daily'!$A$7:$B$10118,2,FALSE)="ND",NA(),VLOOKUP($B2168,'30 Year Treasuries Daily'!$A$7:$B$10118,2,FALSE))</f>
        <v>5.58</v>
      </c>
    </row>
    <row r="2169" spans="2:5">
      <c r="B2169" s="52">
        <v>37236</v>
      </c>
      <c r="C2169">
        <f>VLOOKUP($B2169,'Bloomberg Dow Jones Indices'!$G$6:$J$6000,2,FALSE)</f>
        <v>3.9721000000000002</v>
      </c>
      <c r="D2169">
        <f>VLOOKUP(B2169,'Bloomberg Dow Jones Indices'!$I$6:$J$6000,2,0)</f>
        <v>1.7667000000000002</v>
      </c>
      <c r="E2169">
        <f>IF(VLOOKUP($B2169,'30 Year Treasuries Daily'!$A$7:$B$10118,2,FALSE)="ND",NA(),VLOOKUP($B2169,'30 Year Treasuries Daily'!$A$7:$B$10118,2,FALSE))</f>
        <v>5.55</v>
      </c>
    </row>
    <row r="2170" spans="2:5">
      <c r="B2170" s="52">
        <v>37237</v>
      </c>
      <c r="C2170">
        <f>VLOOKUP($B2170,'Bloomberg Dow Jones Indices'!$G$6:$J$6000,2,FALSE)</f>
        <v>3.98</v>
      </c>
      <c r="D2170">
        <f>VLOOKUP(B2170,'Bloomberg Dow Jones Indices'!$I$6:$J$6000,2,0)</f>
        <v>1.7654999999999998</v>
      </c>
      <c r="E2170">
        <f>IF(VLOOKUP($B2170,'30 Year Treasuries Daily'!$A$7:$B$10118,2,FALSE)="ND",NA(),VLOOKUP($B2170,'30 Year Treasuries Daily'!$A$7:$B$10118,2,FALSE))</f>
        <v>5.47</v>
      </c>
    </row>
    <row r="2171" spans="2:5">
      <c r="B2171" s="52">
        <v>37238</v>
      </c>
      <c r="C2171">
        <f>VLOOKUP($B2171,'Bloomberg Dow Jones Indices'!$G$6:$J$6000,2,FALSE)</f>
        <v>3.9520999999999997</v>
      </c>
      <c r="D2171">
        <f>VLOOKUP(B2171,'Bloomberg Dow Jones Indices'!$I$6:$J$6000,2,0)</f>
        <v>1.7887999999999999</v>
      </c>
      <c r="E2171">
        <f>IF(VLOOKUP($B2171,'30 Year Treasuries Daily'!$A$7:$B$10118,2,FALSE)="ND",NA(),VLOOKUP($B2171,'30 Year Treasuries Daily'!$A$7:$B$10118,2,FALSE))</f>
        <v>5.53</v>
      </c>
    </row>
    <row r="2172" spans="2:5">
      <c r="B2172" s="52">
        <v>37239</v>
      </c>
      <c r="C2172">
        <f>VLOOKUP($B2172,'Bloomberg Dow Jones Indices'!$G$6:$J$6000,2,FALSE)</f>
        <v>3.9702999999999999</v>
      </c>
      <c r="D2172">
        <f>VLOOKUP(B2172,'Bloomberg Dow Jones Indices'!$I$6:$J$6000,2,0)</f>
        <v>1.7806</v>
      </c>
      <c r="E2172">
        <f>IF(VLOOKUP($B2172,'30 Year Treasuries Daily'!$A$7:$B$10118,2,FALSE)="ND",NA(),VLOOKUP($B2172,'30 Year Treasuries Daily'!$A$7:$B$10118,2,FALSE))</f>
        <v>5.59</v>
      </c>
    </row>
    <row r="2173" spans="2:5">
      <c r="B2173" s="52">
        <v>37242</v>
      </c>
      <c r="C2173">
        <f>VLOOKUP($B2173,'Bloomberg Dow Jones Indices'!$G$6:$J$6000,2,FALSE)</f>
        <v>4.0121000000000002</v>
      </c>
      <c r="D2173">
        <f>VLOOKUP(B2173,'Bloomberg Dow Jones Indices'!$I$6:$J$6000,2,0)</f>
        <v>1.7661</v>
      </c>
      <c r="E2173">
        <f>IF(VLOOKUP($B2173,'30 Year Treasuries Daily'!$A$7:$B$10118,2,FALSE)="ND",NA(),VLOOKUP($B2173,'30 Year Treasuries Daily'!$A$7:$B$10118,2,FALSE))</f>
        <v>5.61</v>
      </c>
    </row>
    <row r="2174" spans="2:5">
      <c r="B2174" s="52">
        <v>37243</v>
      </c>
      <c r="C2174">
        <f>VLOOKUP($B2174,'Bloomberg Dow Jones Indices'!$G$6:$J$6000,2,FALSE)</f>
        <v>3.9483000000000001</v>
      </c>
      <c r="D2174">
        <f>VLOOKUP(B2174,'Bloomberg Dow Jones Indices'!$I$6:$J$6000,2,0)</f>
        <v>1.7473000000000001</v>
      </c>
      <c r="E2174">
        <f>IF(VLOOKUP($B2174,'30 Year Treasuries Daily'!$A$7:$B$10118,2,FALSE)="ND",NA(),VLOOKUP($B2174,'30 Year Treasuries Daily'!$A$7:$B$10118,2,FALSE))</f>
        <v>5.52</v>
      </c>
    </row>
    <row r="2175" spans="2:5">
      <c r="B2175" s="52">
        <v>37244</v>
      </c>
      <c r="C2175">
        <f>VLOOKUP($B2175,'Bloomberg Dow Jones Indices'!$G$6:$J$6000,2,FALSE)</f>
        <v>3.8266999999999998</v>
      </c>
      <c r="D2175">
        <f>VLOOKUP(B2175,'Bloomberg Dow Jones Indices'!$I$6:$J$6000,2,0)</f>
        <v>1.7354000000000001</v>
      </c>
      <c r="E2175">
        <f>IF(VLOOKUP($B2175,'30 Year Treasuries Daily'!$A$7:$B$10118,2,FALSE)="ND",NA(),VLOOKUP($B2175,'30 Year Treasuries Daily'!$A$7:$B$10118,2,FALSE))</f>
        <v>5.45</v>
      </c>
    </row>
    <row r="2176" spans="2:5">
      <c r="B2176" s="52">
        <v>37245</v>
      </c>
      <c r="C2176">
        <f>VLOOKUP($B2176,'Bloomberg Dow Jones Indices'!$G$6:$J$6000,2,FALSE)</f>
        <v>3.8609</v>
      </c>
      <c r="D2176">
        <f>VLOOKUP(B2176,'Bloomberg Dow Jones Indices'!$I$6:$J$6000,2,0)</f>
        <v>1.7537</v>
      </c>
      <c r="E2176">
        <f>IF(VLOOKUP($B2176,'30 Year Treasuries Daily'!$A$7:$B$10118,2,FALSE)="ND",NA(),VLOOKUP($B2176,'30 Year Treasuries Daily'!$A$7:$B$10118,2,FALSE))</f>
        <v>5.43</v>
      </c>
    </row>
    <row r="2177" spans="2:5">
      <c r="B2177" s="52">
        <v>37246</v>
      </c>
      <c r="C2177">
        <f>VLOOKUP($B2177,'Bloomberg Dow Jones Indices'!$G$6:$J$6000,2,FALSE)</f>
        <v>3.8791000000000002</v>
      </c>
      <c r="D2177">
        <f>VLOOKUP(B2177,'Bloomberg Dow Jones Indices'!$I$6:$J$6000,2,0)</f>
        <v>1.7450000000000001</v>
      </c>
      <c r="E2177">
        <f>IF(VLOOKUP($B2177,'30 Year Treasuries Daily'!$A$7:$B$10118,2,FALSE)="ND",NA(),VLOOKUP($B2177,'30 Year Treasuries Daily'!$A$7:$B$10118,2,FALSE))</f>
        <v>5.45</v>
      </c>
    </row>
    <row r="2178" spans="2:5">
      <c r="B2178" s="52">
        <v>37249</v>
      </c>
      <c r="C2178">
        <f>VLOOKUP($B2178,'Bloomberg Dow Jones Indices'!$G$6:$J$6000,2,FALSE)</f>
        <v>3.8505000000000003</v>
      </c>
      <c r="D2178">
        <f>VLOOKUP(B2178,'Bloomberg Dow Jones Indices'!$I$6:$J$6000,2,0)</f>
        <v>1.7450000000000001</v>
      </c>
      <c r="E2178">
        <f>IF(VLOOKUP($B2178,'30 Year Treasuries Daily'!$A$7:$B$10118,2,FALSE)="ND",NA(),VLOOKUP($B2178,'30 Year Treasuries Daily'!$A$7:$B$10118,2,FALSE))</f>
        <v>5.49</v>
      </c>
    </row>
    <row r="2179" spans="2:5">
      <c r="B2179" s="52">
        <v>37251</v>
      </c>
      <c r="C2179">
        <f>VLOOKUP($B2179,'Bloomberg Dow Jones Indices'!$G$6:$J$6000,2,FALSE)</f>
        <v>3.8106999999999998</v>
      </c>
      <c r="D2179">
        <f>VLOOKUP(B2179,'Bloomberg Dow Jones Indices'!$I$6:$J$6000,2,0)</f>
        <v>1.7358</v>
      </c>
      <c r="E2179">
        <f>IF(VLOOKUP($B2179,'30 Year Treasuries Daily'!$A$7:$B$10118,2,FALSE)="ND",NA(),VLOOKUP($B2179,'30 Year Treasuries Daily'!$A$7:$B$10118,2,FALSE))</f>
        <v>5.52</v>
      </c>
    </row>
    <row r="2180" spans="2:5">
      <c r="B2180" s="52">
        <v>37252</v>
      </c>
      <c r="C2180">
        <f>VLOOKUP($B2180,'Bloomberg Dow Jones Indices'!$G$6:$J$6000,2,FALSE)</f>
        <v>3.7709000000000001</v>
      </c>
      <c r="D2180">
        <f>VLOOKUP(B2180,'Bloomberg Dow Jones Indices'!$I$6:$J$6000,2,0)</f>
        <v>1.7298</v>
      </c>
      <c r="E2180">
        <f>IF(VLOOKUP($B2180,'30 Year Treasuries Daily'!$A$7:$B$10118,2,FALSE)="ND",NA(),VLOOKUP($B2180,'30 Year Treasuries Daily'!$A$7:$B$10118,2,FALSE))</f>
        <v>5.49</v>
      </c>
    </row>
    <row r="2181" spans="2:5">
      <c r="B2181" s="52">
        <v>37253</v>
      </c>
      <c r="C2181">
        <f>VLOOKUP($B2181,'Bloomberg Dow Jones Indices'!$G$6:$J$6000,2,FALSE)</f>
        <v>3.7499000000000002</v>
      </c>
      <c r="D2181">
        <f>VLOOKUP(B2181,'Bloomberg Dow Jones Indices'!$I$6:$J$6000,2,0)</f>
        <v>1.7288000000000001</v>
      </c>
      <c r="E2181">
        <f>IF(VLOOKUP($B2181,'30 Year Treasuries Daily'!$A$7:$B$10118,2,FALSE)="ND",NA(),VLOOKUP($B2181,'30 Year Treasuries Daily'!$A$7:$B$10118,2,FALSE))</f>
        <v>5.54</v>
      </c>
    </row>
    <row r="2182" spans="2:5">
      <c r="B2182" s="52">
        <v>37256</v>
      </c>
      <c r="C2182">
        <f>VLOOKUP($B2182,'Bloomberg Dow Jones Indices'!$G$6:$J$6000,2,FALSE)</f>
        <v>3.7570000000000001</v>
      </c>
      <c r="D2182">
        <f>VLOOKUP(B2182,'Bloomberg Dow Jones Indices'!$I$6:$J$6000,2,0)</f>
        <v>1.7488000000000001</v>
      </c>
      <c r="E2182">
        <f>IF(VLOOKUP($B2182,'30 Year Treasuries Daily'!$A$7:$B$10118,2,FALSE)="ND",NA(),VLOOKUP($B2182,'30 Year Treasuries Daily'!$A$7:$B$10118,2,FALSE))</f>
        <v>5.48</v>
      </c>
    </row>
    <row r="2183" spans="2:5">
      <c r="B2183" s="52">
        <v>37258</v>
      </c>
      <c r="C2183">
        <f>VLOOKUP($B2183,'Bloomberg Dow Jones Indices'!$G$6:$J$6000,2,FALSE)</f>
        <v>4.0472000000000001</v>
      </c>
      <c r="D2183">
        <f>VLOOKUP(B2183,'Bloomberg Dow Jones Indices'!$I$6:$J$6000,2,0)</f>
        <v>1.7410999999999999</v>
      </c>
      <c r="E2183">
        <f>IF(VLOOKUP($B2183,'30 Year Treasuries Daily'!$A$7:$B$10118,2,FALSE)="ND",NA(),VLOOKUP($B2183,'30 Year Treasuries Daily'!$A$7:$B$10118,2,FALSE))</f>
        <v>5.56</v>
      </c>
    </row>
    <row r="2184" spans="2:5">
      <c r="B2184" s="52">
        <v>37259</v>
      </c>
      <c r="C2184">
        <f>VLOOKUP($B2184,'Bloomberg Dow Jones Indices'!$G$6:$J$6000,2,FALSE)</f>
        <v>4.0678999999999998</v>
      </c>
      <c r="D2184">
        <f>VLOOKUP(B2184,'Bloomberg Dow Jones Indices'!$I$6:$J$6000,2,0)</f>
        <v>1.7242</v>
      </c>
      <c r="E2184">
        <f>IF(VLOOKUP($B2184,'30 Year Treasuries Daily'!$A$7:$B$10118,2,FALSE)="ND",NA(),VLOOKUP($B2184,'30 Year Treasuries Daily'!$A$7:$B$10118,2,FALSE))</f>
        <v>5.54</v>
      </c>
    </row>
    <row r="2185" spans="2:5">
      <c r="B2185" s="52">
        <v>37260</v>
      </c>
      <c r="C2185">
        <f>VLOOKUP($B2185,'Bloomberg Dow Jones Indices'!$G$6:$J$6000,2,FALSE)</f>
        <v>4.0963000000000003</v>
      </c>
      <c r="D2185">
        <f>VLOOKUP(B2185,'Bloomberg Dow Jones Indices'!$I$6:$J$6000,2,0)</f>
        <v>1.7095</v>
      </c>
      <c r="E2185">
        <f>IF(VLOOKUP($B2185,'30 Year Treasuries Daily'!$A$7:$B$10118,2,FALSE)="ND",NA(),VLOOKUP($B2185,'30 Year Treasuries Daily'!$A$7:$B$10118,2,FALSE))</f>
        <v>5.57</v>
      </c>
    </row>
    <row r="2186" spans="2:5">
      <c r="B2186" s="52">
        <v>37263</v>
      </c>
      <c r="C2186">
        <f>VLOOKUP($B2186,'Bloomberg Dow Jones Indices'!$G$6:$J$6000,2,FALSE)</f>
        <v>4.0673000000000004</v>
      </c>
      <c r="D2186">
        <f>VLOOKUP(B2186,'Bloomberg Dow Jones Indices'!$I$6:$J$6000,2,0)</f>
        <v>1.72</v>
      </c>
      <c r="E2186">
        <f>IF(VLOOKUP($B2186,'30 Year Treasuries Daily'!$A$7:$B$10118,2,FALSE)="ND",NA(),VLOOKUP($B2186,'30 Year Treasuries Daily'!$A$7:$B$10118,2,FALSE))</f>
        <v>5.49</v>
      </c>
    </row>
    <row r="2187" spans="2:5">
      <c r="B2187" s="52">
        <v>37264</v>
      </c>
      <c r="C2187">
        <f>VLOOKUP($B2187,'Bloomberg Dow Jones Indices'!$G$6:$J$6000,2,FALSE)</f>
        <v>4.1231999999999998</v>
      </c>
      <c r="D2187">
        <f>VLOOKUP(B2187,'Bloomberg Dow Jones Indices'!$I$6:$J$6000,2,0)</f>
        <v>1.7281</v>
      </c>
      <c r="E2187">
        <f>IF(VLOOKUP($B2187,'30 Year Treasuries Daily'!$A$7:$B$10118,2,FALSE)="ND",NA(),VLOOKUP($B2187,'30 Year Treasuries Daily'!$A$7:$B$10118,2,FALSE))</f>
        <v>5.51</v>
      </c>
    </row>
    <row r="2188" spans="2:5">
      <c r="B2188" s="52">
        <v>37265</v>
      </c>
      <c r="C2188">
        <f>VLOOKUP($B2188,'Bloomberg Dow Jones Indices'!$G$6:$J$6000,2,FALSE)</f>
        <v>4.1296999999999997</v>
      </c>
      <c r="D2188">
        <f>VLOOKUP(B2188,'Bloomberg Dow Jones Indices'!$I$6:$J$6000,2,0)</f>
        <v>1.7377</v>
      </c>
      <c r="E2188">
        <f>IF(VLOOKUP($B2188,'30 Year Treasuries Daily'!$A$7:$B$10118,2,FALSE)="ND",NA(),VLOOKUP($B2188,'30 Year Treasuries Daily'!$A$7:$B$10118,2,FALSE))</f>
        <v>5.51</v>
      </c>
    </row>
    <row r="2189" spans="2:5">
      <c r="B2189" s="52">
        <v>37266</v>
      </c>
      <c r="C2189">
        <f>VLOOKUP($B2189,'Bloomberg Dow Jones Indices'!$G$6:$J$6000,2,FALSE)</f>
        <v>4.1100000000000003</v>
      </c>
      <c r="D2189">
        <f>VLOOKUP(B2189,'Bloomberg Dow Jones Indices'!$I$6:$J$6000,2,0)</f>
        <v>1.7422</v>
      </c>
      <c r="E2189">
        <f>IF(VLOOKUP($B2189,'30 Year Treasuries Daily'!$A$7:$B$10118,2,FALSE)="ND",NA(),VLOOKUP($B2189,'30 Year Treasuries Daily'!$A$7:$B$10118,2,FALSE))</f>
        <v>5.42</v>
      </c>
    </row>
    <row r="2190" spans="2:5">
      <c r="B2190" s="52">
        <v>37267</v>
      </c>
      <c r="C2190">
        <f>VLOOKUP($B2190,'Bloomberg Dow Jones Indices'!$G$6:$J$6000,2,FALSE)</f>
        <v>4.1448999999999998</v>
      </c>
      <c r="D2190">
        <f>VLOOKUP(B2190,'Bloomberg Dow Jones Indices'!$I$6:$J$6000,2,0)</f>
        <v>1.7563</v>
      </c>
      <c r="E2190">
        <f>IF(VLOOKUP($B2190,'30 Year Treasuries Daily'!$A$7:$B$10118,2,FALSE)="ND",NA(),VLOOKUP($B2190,'30 Year Treasuries Daily'!$A$7:$B$10118,2,FALSE))</f>
        <v>5.37</v>
      </c>
    </row>
    <row r="2191" spans="2:5">
      <c r="B2191" s="52">
        <v>37270</v>
      </c>
      <c r="C2191">
        <f>VLOOKUP($B2191,'Bloomberg Dow Jones Indices'!$G$6:$J$6000,2,FALSE)</f>
        <v>4.1009000000000002</v>
      </c>
      <c r="D2191">
        <f>VLOOKUP(B2191,'Bloomberg Dow Jones Indices'!$I$6:$J$6000,2,0)</f>
        <v>1.7732999999999999</v>
      </c>
      <c r="E2191">
        <f>IF(VLOOKUP($B2191,'30 Year Treasuries Daily'!$A$7:$B$10118,2,FALSE)="ND",NA(),VLOOKUP($B2191,'30 Year Treasuries Daily'!$A$7:$B$10118,2,FALSE))</f>
        <v>5.38</v>
      </c>
    </row>
    <row r="2192" spans="2:5">
      <c r="B2192" s="52">
        <v>37271</v>
      </c>
      <c r="C2192">
        <f>VLOOKUP($B2192,'Bloomberg Dow Jones Indices'!$G$6:$J$6000,2,FALSE)</f>
        <v>4.0871000000000004</v>
      </c>
      <c r="D2192">
        <f>VLOOKUP(B2192,'Bloomberg Dow Jones Indices'!$I$6:$J$6000,2,0)</f>
        <v>1.7675000000000001</v>
      </c>
      <c r="E2192">
        <f>IF(VLOOKUP($B2192,'30 Year Treasuries Daily'!$A$7:$B$10118,2,FALSE)="ND",NA(),VLOOKUP($B2192,'30 Year Treasuries Daily'!$A$7:$B$10118,2,FALSE))</f>
        <v>5.34</v>
      </c>
    </row>
    <row r="2193" spans="2:5">
      <c r="B2193" s="52">
        <v>37272</v>
      </c>
      <c r="C2193">
        <f>VLOOKUP($B2193,'Bloomberg Dow Jones Indices'!$G$6:$J$6000,2,FALSE)</f>
        <v>4.101</v>
      </c>
      <c r="D2193">
        <f>VLOOKUP(B2193,'Bloomberg Dow Jones Indices'!$I$6:$J$6000,2,0)</f>
        <v>1.8082</v>
      </c>
      <c r="E2193">
        <f>IF(VLOOKUP($B2193,'30 Year Treasuries Daily'!$A$7:$B$10118,2,FALSE)="ND",NA(),VLOOKUP($B2193,'30 Year Treasuries Daily'!$A$7:$B$10118,2,FALSE))</f>
        <v>5.36</v>
      </c>
    </row>
    <row r="2194" spans="2:5">
      <c r="B2194" s="52">
        <v>37273</v>
      </c>
      <c r="C2194">
        <f>VLOOKUP($B2194,'Bloomberg Dow Jones Indices'!$G$6:$J$6000,2,FALSE)</f>
        <v>4.1584000000000003</v>
      </c>
      <c r="D2194">
        <f>VLOOKUP(B2194,'Bloomberg Dow Jones Indices'!$I$6:$J$6000,2,0)</f>
        <v>1.7835999999999999</v>
      </c>
      <c r="E2194">
        <f>IF(VLOOKUP($B2194,'30 Year Treasuries Daily'!$A$7:$B$10118,2,FALSE)="ND",NA(),VLOOKUP($B2194,'30 Year Treasuries Daily'!$A$7:$B$10118,2,FALSE))</f>
        <v>5.41</v>
      </c>
    </row>
    <row r="2195" spans="2:5">
      <c r="B2195" s="52">
        <v>37274</v>
      </c>
      <c r="C2195">
        <f>VLOOKUP($B2195,'Bloomberg Dow Jones Indices'!$G$6:$J$6000,2,FALSE)</f>
        <v>4.1546000000000003</v>
      </c>
      <c r="D2195">
        <f>VLOOKUP(B2195,'Bloomberg Dow Jones Indices'!$I$6:$J$6000,2,0)</f>
        <v>1.7979000000000001</v>
      </c>
      <c r="E2195">
        <f>IF(VLOOKUP($B2195,'30 Year Treasuries Daily'!$A$7:$B$10118,2,FALSE)="ND",NA(),VLOOKUP($B2195,'30 Year Treasuries Daily'!$A$7:$B$10118,2,FALSE))</f>
        <v>5.36</v>
      </c>
    </row>
    <row r="2196" spans="2:5">
      <c r="B2196" s="52">
        <v>37278</v>
      </c>
      <c r="C2196">
        <f>VLOOKUP($B2196,'Bloomberg Dow Jones Indices'!$G$6:$J$6000,2,FALSE)</f>
        <v>4.2027000000000001</v>
      </c>
      <c r="D2196">
        <f>VLOOKUP(B2196,'Bloomberg Dow Jones Indices'!$I$6:$J$6000,2,0)</f>
        <v>1.8086</v>
      </c>
      <c r="E2196">
        <f>IF(VLOOKUP($B2196,'30 Year Treasuries Daily'!$A$7:$B$10118,2,FALSE)="ND",NA(),VLOOKUP($B2196,'30 Year Treasuries Daily'!$A$7:$B$10118,2,FALSE))</f>
        <v>5.39</v>
      </c>
    </row>
    <row r="2197" spans="2:5">
      <c r="B2197" s="52">
        <v>37279</v>
      </c>
      <c r="C2197">
        <f>VLOOKUP($B2197,'Bloomberg Dow Jones Indices'!$G$6:$J$6000,2,FALSE)</f>
        <v>4.1875</v>
      </c>
      <c r="D2197">
        <f>VLOOKUP(B2197,'Bloomberg Dow Jones Indices'!$I$6:$J$6000,2,0)</f>
        <v>1.8054000000000001</v>
      </c>
      <c r="E2197">
        <f>IF(VLOOKUP($B2197,'30 Year Treasuries Daily'!$A$7:$B$10118,2,FALSE)="ND",NA(),VLOOKUP($B2197,'30 Year Treasuries Daily'!$A$7:$B$10118,2,FALSE))</f>
        <v>5.48</v>
      </c>
    </row>
    <row r="2198" spans="2:5">
      <c r="B2198" s="52">
        <v>37280</v>
      </c>
      <c r="C2198">
        <f>VLOOKUP($B2198,'Bloomberg Dow Jones Indices'!$G$6:$J$6000,2,FALSE)</f>
        <v>4.1669999999999998</v>
      </c>
      <c r="D2198">
        <f>VLOOKUP(B2198,'Bloomberg Dow Jones Indices'!$I$6:$J$6000,2,0)</f>
        <v>1.7934000000000001</v>
      </c>
      <c r="E2198">
        <f>IF(VLOOKUP($B2198,'30 Year Treasuries Daily'!$A$7:$B$10118,2,FALSE)="ND",NA(),VLOOKUP($B2198,'30 Year Treasuries Daily'!$A$7:$B$10118,2,FALSE))</f>
        <v>5.47</v>
      </c>
    </row>
    <row r="2199" spans="2:5">
      <c r="B2199" s="52">
        <v>37281</v>
      </c>
      <c r="C2199">
        <f>VLOOKUP($B2199,'Bloomberg Dow Jones Indices'!$G$6:$J$6000,2,FALSE)</f>
        <v>4.1657999999999999</v>
      </c>
      <c r="D2199">
        <f>VLOOKUP(B2199,'Bloomberg Dow Jones Indices'!$I$6:$J$6000,2,0)</f>
        <v>1.7854000000000001</v>
      </c>
      <c r="E2199">
        <f>IF(VLOOKUP($B2199,'30 Year Treasuries Daily'!$A$7:$B$10118,2,FALSE)="ND",NA(),VLOOKUP($B2199,'30 Year Treasuries Daily'!$A$7:$B$10118,2,FALSE))</f>
        <v>5.47</v>
      </c>
    </row>
    <row r="2200" spans="2:5">
      <c r="B2200" s="52">
        <v>37284</v>
      </c>
      <c r="C2200">
        <f>VLOOKUP($B2200,'Bloomberg Dow Jones Indices'!$G$6:$J$6000,2,FALSE)</f>
        <v>4.1729000000000003</v>
      </c>
      <c r="D2200">
        <f>VLOOKUP(B2200,'Bloomberg Dow Jones Indices'!$I$6:$J$6000,2,0)</f>
        <v>1.7806999999999999</v>
      </c>
      <c r="E2200">
        <f>IF(VLOOKUP($B2200,'30 Year Treasuries Daily'!$A$7:$B$10118,2,FALSE)="ND",NA(),VLOOKUP($B2200,'30 Year Treasuries Daily'!$A$7:$B$10118,2,FALSE))</f>
        <v>5.47</v>
      </c>
    </row>
    <row r="2201" spans="2:5">
      <c r="B2201" s="52">
        <v>37285</v>
      </c>
      <c r="C2201">
        <f>VLOOKUP($B2201,'Bloomberg Dow Jones Indices'!$G$6:$J$6000,2,FALSE)</f>
        <v>4.2836999999999996</v>
      </c>
      <c r="D2201">
        <f>VLOOKUP(B2201,'Bloomberg Dow Jones Indices'!$I$6:$J$6000,2,0)</f>
        <v>1.8266</v>
      </c>
      <c r="E2201">
        <f>IF(VLOOKUP($B2201,'30 Year Treasuries Daily'!$A$7:$B$10118,2,FALSE)="ND",NA(),VLOOKUP($B2201,'30 Year Treasuries Daily'!$A$7:$B$10118,2,FALSE))</f>
        <v>5.4</v>
      </c>
    </row>
    <row r="2202" spans="2:5">
      <c r="B2202" s="52">
        <v>37286</v>
      </c>
      <c r="C2202">
        <f>VLOOKUP($B2202,'Bloomberg Dow Jones Indices'!$G$6:$J$6000,2,FALSE)</f>
        <v>4.2827999999999999</v>
      </c>
      <c r="D2202">
        <f>VLOOKUP(B2202,'Bloomberg Dow Jones Indices'!$I$6:$J$6000,2,0)</f>
        <v>1.7995000000000001</v>
      </c>
      <c r="E2202">
        <f>IF(VLOOKUP($B2202,'30 Year Treasuries Daily'!$A$7:$B$10118,2,FALSE)="ND",NA(),VLOOKUP($B2202,'30 Year Treasuries Daily'!$A$7:$B$10118,2,FALSE))</f>
        <v>5.41</v>
      </c>
    </row>
    <row r="2203" spans="2:5">
      <c r="B2203" s="52">
        <v>37287</v>
      </c>
      <c r="C2203">
        <f>VLOOKUP($B2203,'Bloomberg Dow Jones Indices'!$G$6:$J$6000,2,FALSE)</f>
        <v>4.2176</v>
      </c>
      <c r="D2203">
        <f>VLOOKUP(B2203,'Bloomberg Dow Jones Indices'!$I$6:$J$6000,2,0)</f>
        <v>1.7724</v>
      </c>
      <c r="E2203">
        <f>IF(VLOOKUP($B2203,'30 Year Treasuries Daily'!$A$7:$B$10118,2,FALSE)="ND",NA(),VLOOKUP($B2203,'30 Year Treasuries Daily'!$A$7:$B$10118,2,FALSE))</f>
        <v>5.44</v>
      </c>
    </row>
    <row r="2204" spans="2:5">
      <c r="B2204" s="52">
        <v>37288</v>
      </c>
      <c r="C2204">
        <f>VLOOKUP($B2204,'Bloomberg Dow Jones Indices'!$G$6:$J$6000,2,FALSE)</f>
        <v>4.1840999999999999</v>
      </c>
      <c r="D2204">
        <f>VLOOKUP(B2204,'Bloomberg Dow Jones Indices'!$I$6:$J$6000,2,0)</f>
        <v>1.7747000000000002</v>
      </c>
      <c r="E2204">
        <f>IF(VLOOKUP($B2204,'30 Year Treasuries Daily'!$A$7:$B$10118,2,FALSE)="ND",NA(),VLOOKUP($B2204,'30 Year Treasuries Daily'!$A$7:$B$10118,2,FALSE))</f>
        <v>5.4</v>
      </c>
    </row>
    <row r="2205" spans="2:5">
      <c r="B2205" s="52">
        <v>37291</v>
      </c>
      <c r="C2205">
        <f>VLOOKUP($B2205,'Bloomberg Dow Jones Indices'!$G$6:$J$6000,2,FALSE)</f>
        <v>4.2293000000000003</v>
      </c>
      <c r="D2205">
        <f>VLOOKUP(B2205,'Bloomberg Dow Jones Indices'!$I$6:$J$6000,2,0)</f>
        <v>1.8149999999999999</v>
      </c>
      <c r="E2205">
        <f>IF(VLOOKUP($B2205,'30 Year Treasuries Daily'!$A$7:$B$10118,2,FALSE)="ND",NA(),VLOOKUP($B2205,'30 Year Treasuries Daily'!$A$7:$B$10118,2,FALSE))</f>
        <v>5.35</v>
      </c>
    </row>
    <row r="2206" spans="2:5">
      <c r="B2206" s="52">
        <v>37292</v>
      </c>
      <c r="C2206">
        <f>VLOOKUP($B2206,'Bloomberg Dow Jones Indices'!$G$6:$J$6000,2,FALSE)</f>
        <v>4.2801</v>
      </c>
      <c r="D2206">
        <f>VLOOKUP(B2206,'Bloomberg Dow Jones Indices'!$I$6:$J$6000,2,0)</f>
        <v>1.8153000000000001</v>
      </c>
      <c r="E2206">
        <f>IF(VLOOKUP($B2206,'30 Year Treasuries Daily'!$A$7:$B$10118,2,FALSE)="ND",NA(),VLOOKUP($B2206,'30 Year Treasuries Daily'!$A$7:$B$10118,2,FALSE))</f>
        <v>5.35</v>
      </c>
    </row>
    <row r="2207" spans="2:5">
      <c r="B2207" s="52">
        <v>37293</v>
      </c>
      <c r="C2207">
        <f>VLOOKUP($B2207,'Bloomberg Dow Jones Indices'!$G$6:$J$6000,2,FALSE)</f>
        <v>4.2706999999999997</v>
      </c>
      <c r="D2207">
        <f>VLOOKUP(B2207,'Bloomberg Dow Jones Indices'!$I$6:$J$6000,2,0)</f>
        <v>1.8221000000000001</v>
      </c>
      <c r="E2207">
        <f>IF(VLOOKUP($B2207,'30 Year Treasuries Daily'!$A$7:$B$10118,2,FALSE)="ND",NA(),VLOOKUP($B2207,'30 Year Treasuries Daily'!$A$7:$B$10118,2,FALSE))</f>
        <v>5.38</v>
      </c>
    </row>
    <row r="2208" spans="2:5">
      <c r="B2208" s="52">
        <v>37294</v>
      </c>
      <c r="C2208">
        <f>VLOOKUP($B2208,'Bloomberg Dow Jones Indices'!$G$6:$J$6000,2,FALSE)</f>
        <v>4.2605000000000004</v>
      </c>
      <c r="D2208">
        <f>VLOOKUP(B2208,'Bloomberg Dow Jones Indices'!$I$6:$J$6000,2,0)</f>
        <v>1.8281000000000001</v>
      </c>
      <c r="E2208">
        <f>IF(VLOOKUP($B2208,'30 Year Treasuries Daily'!$A$7:$B$10118,2,FALSE)="ND",NA(),VLOOKUP($B2208,'30 Year Treasuries Daily'!$A$7:$B$10118,2,FALSE))</f>
        <v>5.42</v>
      </c>
    </row>
    <row r="2209" spans="2:5">
      <c r="B2209" s="52">
        <v>37295</v>
      </c>
      <c r="C2209">
        <f>VLOOKUP($B2209,'Bloomberg Dow Jones Indices'!$G$6:$J$6000,2,FALSE)</f>
        <v>4.2663000000000002</v>
      </c>
      <c r="D2209">
        <f>VLOOKUP(B2209,'Bloomberg Dow Jones Indices'!$I$6:$J$6000,2,0)</f>
        <v>1.8058000000000001</v>
      </c>
      <c r="E2209">
        <f>IF(VLOOKUP($B2209,'30 Year Treasuries Daily'!$A$7:$B$10118,2,FALSE)="ND",NA(),VLOOKUP($B2209,'30 Year Treasuries Daily'!$A$7:$B$10118,2,FALSE))</f>
        <v>5.39</v>
      </c>
    </row>
    <row r="2210" spans="2:5">
      <c r="B2210" s="52">
        <v>37298</v>
      </c>
      <c r="C2210">
        <f>VLOOKUP($B2210,'Bloomberg Dow Jones Indices'!$G$6:$J$6000,2,FALSE)</f>
        <v>4.2314999999999996</v>
      </c>
      <c r="D2210">
        <f>VLOOKUP(B2210,'Bloomberg Dow Jones Indices'!$I$6:$J$6000,2,0)</f>
        <v>1.7801</v>
      </c>
      <c r="E2210">
        <f>IF(VLOOKUP($B2210,'30 Year Treasuries Daily'!$A$7:$B$10118,2,FALSE)="ND",NA(),VLOOKUP($B2210,'30 Year Treasuries Daily'!$A$7:$B$10118,2,FALSE))</f>
        <v>5.41</v>
      </c>
    </row>
    <row r="2211" spans="2:5">
      <c r="B2211" s="52">
        <v>37299</v>
      </c>
      <c r="C2211">
        <f>VLOOKUP($B2211,'Bloomberg Dow Jones Indices'!$G$6:$J$6000,2,FALSE)</f>
        <v>4.2054999999999998</v>
      </c>
      <c r="D2211">
        <f>VLOOKUP(B2211,'Bloomberg Dow Jones Indices'!$I$6:$J$6000,2,0)</f>
        <v>1.7839</v>
      </c>
      <c r="E2211">
        <f>IF(VLOOKUP($B2211,'30 Year Treasuries Daily'!$A$7:$B$10118,2,FALSE)="ND",NA(),VLOOKUP($B2211,'30 Year Treasuries Daily'!$A$7:$B$10118,2,FALSE))</f>
        <v>5.45</v>
      </c>
    </row>
    <row r="2212" spans="2:5">
      <c r="B2212" s="52">
        <v>37300</v>
      </c>
      <c r="C2212">
        <f>VLOOKUP($B2212,'Bloomberg Dow Jones Indices'!$G$6:$J$6000,2,FALSE)</f>
        <v>4.1574</v>
      </c>
      <c r="D2212">
        <f>VLOOKUP(B2212,'Bloomberg Dow Jones Indices'!$I$6:$J$6000,2,0)</f>
        <v>1.7627999999999999</v>
      </c>
      <c r="E2212">
        <f>IF(VLOOKUP($B2212,'30 Year Treasuries Daily'!$A$7:$B$10118,2,FALSE)="ND",NA(),VLOOKUP($B2212,'30 Year Treasuries Daily'!$A$7:$B$10118,2,FALSE))</f>
        <v>5.47</v>
      </c>
    </row>
    <row r="2213" spans="2:5">
      <c r="B2213" s="52">
        <v>37301</v>
      </c>
      <c r="C2213">
        <f>VLOOKUP($B2213,'Bloomberg Dow Jones Indices'!$G$6:$J$6000,2,FALSE)</f>
        <v>4.1835000000000004</v>
      </c>
      <c r="D2213">
        <f>VLOOKUP(B2213,'Bloomberg Dow Jones Indices'!$I$6:$J$6000,2,0)</f>
        <v>1.762</v>
      </c>
      <c r="E2213">
        <f>IF(VLOOKUP($B2213,'30 Year Treasuries Daily'!$A$7:$B$10118,2,FALSE)="ND",NA(),VLOOKUP($B2213,'30 Year Treasuries Daily'!$A$7:$B$10118,2,FALSE))</f>
        <v>5.42</v>
      </c>
    </row>
    <row r="2214" spans="2:5">
      <c r="B2214" s="52">
        <v>37302</v>
      </c>
      <c r="C2214">
        <f>VLOOKUP($B2214,'Bloomberg Dow Jones Indices'!$G$6:$J$6000,2,FALSE)</f>
        <v>4.2268999999999997</v>
      </c>
      <c r="D2214">
        <f>VLOOKUP(B2214,'Bloomberg Dow Jones Indices'!$I$6:$J$6000,2,0)</f>
        <v>1.7795999999999998</v>
      </c>
      <c r="E2214">
        <f>IF(VLOOKUP($B2214,'30 Year Treasuries Daily'!$A$7:$B$10118,2,FALSE)="ND",NA(),VLOOKUP($B2214,'30 Year Treasuries Daily'!$A$7:$B$10118,2,FALSE))</f>
        <v>5.37</v>
      </c>
    </row>
    <row r="2215" spans="2:5">
      <c r="B2215" s="52">
        <v>37306</v>
      </c>
      <c r="C2215">
        <f>VLOOKUP($B2215,'Bloomberg Dow Jones Indices'!$G$6:$J$6000,2,FALSE)</f>
        <v>4.2925000000000004</v>
      </c>
      <c r="D2215">
        <f>VLOOKUP(B2215,'Bloomberg Dow Jones Indices'!$I$6:$J$6000,2,0)</f>
        <v>1.8085</v>
      </c>
      <c r="E2215">
        <f>IF(VLOOKUP($B2215,'20 Year Treasuries Daily'!$A$7:$B$10118,2,FALSE)="ND",NA(),VLOOKUP($B2215,'20 Year Treasuries Daily'!$A$7:$B$10118,2,FALSE))</f>
        <v>5.61</v>
      </c>
    </row>
    <row r="2216" spans="2:5">
      <c r="B2216" s="52">
        <v>37307</v>
      </c>
      <c r="C2216">
        <f>VLOOKUP($B2216,'Bloomberg Dow Jones Indices'!$G$6:$J$6000,2,FALSE)</f>
        <v>4.2929000000000004</v>
      </c>
      <c r="D2216">
        <f>VLOOKUP(B2216,'Bloomberg Dow Jones Indices'!$I$6:$J$6000,2,0)</f>
        <v>1.7742</v>
      </c>
      <c r="E2216">
        <f>IF(VLOOKUP($B2216,'20 Year Treasuries Daily'!$A$7:$B$10118,2,FALSE)="ND",NA(),VLOOKUP($B2216,'20 Year Treasuries Daily'!$A$7:$B$10118,2,FALSE))</f>
        <v>5.6</v>
      </c>
    </row>
    <row r="2217" spans="2:5">
      <c r="B2217" s="52">
        <v>37308</v>
      </c>
      <c r="C2217">
        <f>VLOOKUP($B2217,'Bloomberg Dow Jones Indices'!$G$6:$J$6000,2,FALSE)</f>
        <v>4.3166000000000002</v>
      </c>
      <c r="D2217">
        <f>VLOOKUP(B2217,'Bloomberg Dow Jones Indices'!$I$6:$J$6000,2,0)</f>
        <v>1.7934000000000001</v>
      </c>
      <c r="E2217">
        <f>IF(VLOOKUP($B2217,'20 Year Treasuries Daily'!$A$7:$B$10118,2,FALSE)="ND",NA(),VLOOKUP($B2217,'20 Year Treasuries Daily'!$A$7:$B$10118,2,FALSE))</f>
        <v>5.58</v>
      </c>
    </row>
    <row r="2218" spans="2:5">
      <c r="B2218" s="52">
        <v>37309</v>
      </c>
      <c r="C2218">
        <f>VLOOKUP($B2218,'Bloomberg Dow Jones Indices'!$G$6:$J$6000,2,FALSE)</f>
        <v>4.2747000000000002</v>
      </c>
      <c r="D2218">
        <f>VLOOKUP(B2218,'Bloomberg Dow Jones Indices'!$I$6:$J$6000,2,0)</f>
        <v>1.7694000000000001</v>
      </c>
      <c r="E2218">
        <f>IF(VLOOKUP($B2218,'20 Year Treasuries Daily'!$A$7:$B$10118,2,FALSE)="ND",NA(),VLOOKUP($B2218,'20 Year Treasuries Daily'!$A$7:$B$10118,2,FALSE))</f>
        <v>5.55</v>
      </c>
    </row>
    <row r="2219" spans="2:5">
      <c r="B2219" s="52">
        <v>37312</v>
      </c>
      <c r="C2219">
        <f>VLOOKUP($B2219,'Bloomberg Dow Jones Indices'!$G$6:$J$6000,2,FALSE)</f>
        <v>4.2850000000000001</v>
      </c>
      <c r="D2219">
        <f>VLOOKUP(B2219,'Bloomberg Dow Jones Indices'!$I$6:$J$6000,2,0)</f>
        <v>1.7383999999999999</v>
      </c>
      <c r="E2219">
        <f>IF(VLOOKUP($B2219,'20 Year Treasuries Daily'!$A$7:$B$10118,2,FALSE)="ND",NA(),VLOOKUP($B2219,'20 Year Treasuries Daily'!$A$7:$B$10118,2,FALSE))</f>
        <v>5.56</v>
      </c>
    </row>
    <row r="2220" spans="2:5">
      <c r="B2220" s="52">
        <v>37313</v>
      </c>
      <c r="C2220">
        <f>VLOOKUP($B2220,'Bloomberg Dow Jones Indices'!$G$6:$J$6000,2,FALSE)</f>
        <v>4.2480000000000002</v>
      </c>
      <c r="D2220">
        <f>VLOOKUP(B2220,'Bloomberg Dow Jones Indices'!$I$6:$J$6000,2,0)</f>
        <v>1.7437</v>
      </c>
      <c r="E2220">
        <f>IF(VLOOKUP($B2220,'20 Year Treasuries Daily'!$A$7:$B$10118,2,FALSE)="ND",NA(),VLOOKUP($B2220,'20 Year Treasuries Daily'!$A$7:$B$10118,2,FALSE))</f>
        <v>5.63</v>
      </c>
    </row>
    <row r="2221" spans="2:5">
      <c r="B2221" s="52">
        <v>37314</v>
      </c>
      <c r="C2221">
        <f>VLOOKUP($B2221,'Bloomberg Dow Jones Indices'!$G$6:$J$6000,2,FALSE)</f>
        <v>4.2229000000000001</v>
      </c>
      <c r="D2221">
        <f>VLOOKUP(B2221,'Bloomberg Dow Jones Indices'!$I$6:$J$6000,2,0)</f>
        <v>1.7429000000000001</v>
      </c>
      <c r="E2221">
        <f>IF(VLOOKUP($B2221,'20 Year Treasuries Daily'!$A$7:$B$10118,2,FALSE)="ND",NA(),VLOOKUP($B2221,'20 Year Treasuries Daily'!$A$7:$B$10118,2,FALSE))</f>
        <v>5.56</v>
      </c>
    </row>
    <row r="2222" spans="2:5">
      <c r="B2222" s="52">
        <v>37315</v>
      </c>
      <c r="C2222">
        <f>VLOOKUP($B2222,'Bloomberg Dow Jones Indices'!$G$6:$J$6000,2,FALSE)</f>
        <v>4.2240000000000002</v>
      </c>
      <c r="D2222">
        <f>VLOOKUP(B2222,'Bloomberg Dow Jones Indices'!$I$6:$J$6000,2,0)</f>
        <v>1.7465999999999999</v>
      </c>
      <c r="E2222">
        <f>IF(VLOOKUP($B2222,'20 Year Treasuries Daily'!$A$7:$B$10118,2,FALSE)="ND",NA(),VLOOKUP($B2222,'20 Year Treasuries Daily'!$A$7:$B$10118,2,FALSE))</f>
        <v>5.61</v>
      </c>
    </row>
    <row r="2223" spans="2:5">
      <c r="B2223" s="52">
        <v>37316</v>
      </c>
      <c r="C2223">
        <f>VLOOKUP($B2223,'Bloomberg Dow Jones Indices'!$G$6:$J$6000,2,FALSE)</f>
        <v>4.1584000000000003</v>
      </c>
      <c r="D2223">
        <f>VLOOKUP(B2223,'Bloomberg Dow Jones Indices'!$I$6:$J$6000,2,0)</f>
        <v>1.7023000000000001</v>
      </c>
      <c r="E2223">
        <f>IF(VLOOKUP($B2223,'20 Year Treasuries Daily'!$A$7:$B$10118,2,FALSE)="ND",NA(),VLOOKUP($B2223,'20 Year Treasuries Daily'!$A$7:$B$10118,2,FALSE))</f>
        <v>5.7</v>
      </c>
    </row>
    <row r="2224" spans="2:5">
      <c r="B2224" s="52">
        <v>37319</v>
      </c>
      <c r="C2224">
        <f>VLOOKUP($B2224,'Bloomberg Dow Jones Indices'!$G$6:$J$6000,2,FALSE)</f>
        <v>4.0906000000000002</v>
      </c>
      <c r="D2224">
        <f>VLOOKUP(B2224,'Bloomberg Dow Jones Indices'!$I$6:$J$6000,2,0)</f>
        <v>1.6673</v>
      </c>
      <c r="E2224">
        <f>IF(VLOOKUP($B2224,'20 Year Treasuries Daily'!$A$7:$B$10118,2,FALSE)="ND",NA(),VLOOKUP($B2224,'20 Year Treasuries Daily'!$A$7:$B$10118,2,FALSE))</f>
        <v>5.71</v>
      </c>
    </row>
    <row r="2225" spans="2:5">
      <c r="B2225" s="52">
        <v>37320</v>
      </c>
      <c r="C2225">
        <f>VLOOKUP($B2225,'Bloomberg Dow Jones Indices'!$G$6:$J$6000,2,FALSE)</f>
        <v>4.0316999999999998</v>
      </c>
      <c r="D2225">
        <f>VLOOKUP(B2225,'Bloomberg Dow Jones Indices'!$I$6:$J$6000,2,0)</f>
        <v>1.6918</v>
      </c>
      <c r="E2225">
        <f>IF(VLOOKUP($B2225,'20 Year Treasuries Daily'!$A$7:$B$10118,2,FALSE)="ND",NA(),VLOOKUP($B2225,'20 Year Treasuries Daily'!$A$7:$B$10118,2,FALSE))</f>
        <v>5.7</v>
      </c>
    </row>
    <row r="2226" spans="2:5">
      <c r="B2226" s="52">
        <v>37321</v>
      </c>
      <c r="C2226">
        <f>VLOOKUP($B2226,'Bloomberg Dow Jones Indices'!$G$6:$J$6000,2,FALSE)</f>
        <v>3.9638999999999998</v>
      </c>
      <c r="D2226">
        <f>VLOOKUP(B2226,'Bloomberg Dow Jones Indices'!$I$6:$J$6000,2,0)</f>
        <v>1.6699000000000002</v>
      </c>
      <c r="E2226">
        <f>IF(VLOOKUP($B2226,'20 Year Treasuries Daily'!$A$7:$B$10118,2,FALSE)="ND",NA(),VLOOKUP($B2226,'20 Year Treasuries Daily'!$A$7:$B$10118,2,FALSE))</f>
        <v>5.74</v>
      </c>
    </row>
    <row r="2227" spans="2:5">
      <c r="B2227" s="52">
        <v>37322</v>
      </c>
      <c r="C2227">
        <f>VLOOKUP($B2227,'Bloomberg Dow Jones Indices'!$G$6:$J$6000,2,FALSE)</f>
        <v>3.9411</v>
      </c>
      <c r="D2227">
        <f>VLOOKUP(B2227,'Bloomberg Dow Jones Indices'!$I$6:$J$6000,2,0)</f>
        <v>1.6777</v>
      </c>
      <c r="E2227">
        <f>IF(VLOOKUP($B2227,'20 Year Treasuries Daily'!$A$7:$B$10118,2,FALSE)="ND",NA(),VLOOKUP($B2227,'20 Year Treasuries Daily'!$A$7:$B$10118,2,FALSE))</f>
        <v>5.88</v>
      </c>
    </row>
    <row r="2228" spans="2:5">
      <c r="B2228" s="52">
        <v>37323</v>
      </c>
      <c r="C2228">
        <f>VLOOKUP($B2228,'Bloomberg Dow Jones Indices'!$G$6:$J$6000,2,FALSE)</f>
        <v>3.9514</v>
      </c>
      <c r="D2228">
        <f>VLOOKUP(B2228,'Bloomberg Dow Jones Indices'!$I$6:$J$6000,2,0)</f>
        <v>1.6701999999999999</v>
      </c>
      <c r="E2228">
        <f>IF(VLOOKUP($B2228,'20 Year Treasuries Daily'!$A$7:$B$10118,2,FALSE)="ND",NA(),VLOOKUP($B2228,'20 Year Treasuries Daily'!$A$7:$B$10118,2,FALSE))</f>
        <v>5.95</v>
      </c>
    </row>
    <row r="2229" spans="2:5">
      <c r="B2229" s="52">
        <v>37326</v>
      </c>
      <c r="C2229">
        <f>VLOOKUP($B2229,'Bloomberg Dow Jones Indices'!$G$6:$J$6000,2,FALSE)</f>
        <v>3.9302999999999999</v>
      </c>
      <c r="D2229">
        <f>VLOOKUP(B2229,'Bloomberg Dow Jones Indices'!$I$6:$J$6000,2,0)</f>
        <v>1.6640999999999999</v>
      </c>
      <c r="E2229">
        <f>IF(VLOOKUP($B2229,'20 Year Treasuries Daily'!$A$7:$B$10118,2,FALSE)="ND",NA(),VLOOKUP($B2229,'20 Year Treasuries Daily'!$A$7:$B$10118,2,FALSE))</f>
        <v>5.96</v>
      </c>
    </row>
    <row r="2230" spans="2:5">
      <c r="B2230" s="52">
        <v>37327</v>
      </c>
      <c r="C2230">
        <f>VLOOKUP($B2230,'Bloomberg Dow Jones Indices'!$G$6:$J$6000,2,FALSE)</f>
        <v>3.9737999999999998</v>
      </c>
      <c r="D2230">
        <f>VLOOKUP(B2230,'Bloomberg Dow Jones Indices'!$I$6:$J$6000,2,0)</f>
        <v>1.6615</v>
      </c>
      <c r="E2230">
        <f>IF(VLOOKUP($B2230,'20 Year Treasuries Daily'!$A$7:$B$10118,2,FALSE)="ND",NA(),VLOOKUP($B2230,'20 Year Treasuries Daily'!$A$7:$B$10118,2,FALSE))</f>
        <v>5.96</v>
      </c>
    </row>
    <row r="2231" spans="2:5">
      <c r="B2231" s="52">
        <v>37328</v>
      </c>
      <c r="C2231">
        <f>VLOOKUP($B2231,'Bloomberg Dow Jones Indices'!$G$6:$J$6000,2,FALSE)</f>
        <v>4.0225999999999997</v>
      </c>
      <c r="D2231">
        <f>VLOOKUP(B2231,'Bloomberg Dow Jones Indices'!$I$6:$J$6000,2,0)</f>
        <v>1.6867000000000001</v>
      </c>
      <c r="E2231">
        <f>IF(VLOOKUP($B2231,'20 Year Treasuries Daily'!$A$7:$B$10118,2,FALSE)="ND",NA(),VLOOKUP($B2231,'20 Year Treasuries Daily'!$A$7:$B$10118,2,FALSE))</f>
        <v>5.95</v>
      </c>
    </row>
    <row r="2232" spans="2:5">
      <c r="B2232" s="52">
        <v>37329</v>
      </c>
      <c r="C2232">
        <f>VLOOKUP($B2232,'Bloomberg Dow Jones Indices'!$G$6:$J$6000,2,FALSE)</f>
        <v>4.0140000000000002</v>
      </c>
      <c r="D2232">
        <f>VLOOKUP(B2232,'Bloomberg Dow Jones Indices'!$I$6:$J$6000,2,0)</f>
        <v>1.6842999999999999</v>
      </c>
      <c r="E2232">
        <f>IF(VLOOKUP($B2232,'20 Year Treasuries Daily'!$A$7:$B$10118,2,FALSE)="ND",NA(),VLOOKUP($B2232,'20 Year Treasuries Daily'!$A$7:$B$10118,2,FALSE))</f>
        <v>6.05</v>
      </c>
    </row>
    <row r="2233" spans="2:5">
      <c r="B2233" s="52">
        <v>37330</v>
      </c>
      <c r="C2233">
        <f>VLOOKUP($B2233,'Bloomberg Dow Jones Indices'!$G$6:$J$6000,2,FALSE)</f>
        <v>4.0012999999999996</v>
      </c>
      <c r="D2233">
        <f>VLOOKUP(B2233,'Bloomberg Dow Jones Indices'!$I$6:$J$6000,2,0)</f>
        <v>1.67</v>
      </c>
      <c r="E2233">
        <f>IF(VLOOKUP($B2233,'20 Year Treasuries Daily'!$A$7:$B$10118,2,FALSE)="ND",NA(),VLOOKUP($B2233,'20 Year Treasuries Daily'!$A$7:$B$10118,2,FALSE))</f>
        <v>5.98</v>
      </c>
    </row>
    <row r="2234" spans="2:5">
      <c r="B2234" s="52">
        <v>37333</v>
      </c>
      <c r="C2234">
        <f>VLOOKUP($B2234,'Bloomberg Dow Jones Indices'!$G$6:$J$6000,2,FALSE)</f>
        <v>3.9672000000000001</v>
      </c>
      <c r="D2234">
        <f>VLOOKUP(B2234,'Bloomberg Dow Jones Indices'!$I$6:$J$6000,2,0)</f>
        <v>1.6745999999999999</v>
      </c>
      <c r="E2234">
        <f>IF(VLOOKUP($B2234,'20 Year Treasuries Daily'!$A$7:$B$10118,2,FALSE)="ND",NA(),VLOOKUP($B2234,'20 Year Treasuries Daily'!$A$7:$B$10118,2,FALSE))</f>
        <v>5.95</v>
      </c>
    </row>
    <row r="2235" spans="2:5">
      <c r="B2235" s="52">
        <v>37334</v>
      </c>
      <c r="C2235">
        <f>VLOOKUP($B2235,'Bloomberg Dow Jones Indices'!$G$6:$J$6000,2,FALSE)</f>
        <v>3.9581</v>
      </c>
      <c r="D2235">
        <f>VLOOKUP(B2235,'Bloomberg Dow Jones Indices'!$I$6:$J$6000,2,0)</f>
        <v>1.6656</v>
      </c>
      <c r="E2235">
        <f>IF(VLOOKUP($B2235,'20 Year Treasuries Daily'!$A$7:$B$10118,2,FALSE)="ND",NA(),VLOOKUP($B2235,'20 Year Treasuries Daily'!$A$7:$B$10118,2,FALSE))</f>
        <v>5.96</v>
      </c>
    </row>
    <row r="2236" spans="2:5">
      <c r="B2236" s="52">
        <v>37335</v>
      </c>
      <c r="C2236">
        <f>VLOOKUP($B2236,'Bloomberg Dow Jones Indices'!$G$6:$J$6000,2,FALSE)</f>
        <v>3.9771000000000001</v>
      </c>
      <c r="D2236">
        <f>VLOOKUP(B2236,'Bloomberg Dow Jones Indices'!$I$6:$J$6000,2,0)</f>
        <v>1.6871</v>
      </c>
      <c r="E2236">
        <f>IF(VLOOKUP($B2236,'20 Year Treasuries Daily'!$A$7:$B$10118,2,FALSE)="ND",NA(),VLOOKUP($B2236,'20 Year Treasuries Daily'!$A$7:$B$10118,2,FALSE))</f>
        <v>6.04</v>
      </c>
    </row>
    <row r="2237" spans="2:5">
      <c r="B2237" s="52">
        <v>37336</v>
      </c>
      <c r="C2237">
        <f>VLOOKUP($B2237,'Bloomberg Dow Jones Indices'!$G$6:$J$6000,2,FALSE)</f>
        <v>3.8792</v>
      </c>
      <c r="D2237">
        <f>VLOOKUP(B2237,'Bloomberg Dow Jones Indices'!$I$6:$J$6000,2,0)</f>
        <v>1.6905999999999999</v>
      </c>
      <c r="E2237">
        <f>IF(VLOOKUP($B2237,'20 Year Treasuries Daily'!$A$7:$B$10118,2,FALSE)="ND",NA(),VLOOKUP($B2237,'20 Year Treasuries Daily'!$A$7:$B$10118,2,FALSE))</f>
        <v>6.02</v>
      </c>
    </row>
    <row r="2238" spans="2:5">
      <c r="B2238" s="52">
        <v>37337</v>
      </c>
      <c r="C2238">
        <f>VLOOKUP($B2238,'Bloomberg Dow Jones Indices'!$G$6:$J$6000,2,FALSE)</f>
        <v>3.8843000000000001</v>
      </c>
      <c r="D2238">
        <f>VLOOKUP(B2238,'Bloomberg Dow Jones Indices'!$I$6:$J$6000,2,0)</f>
        <v>1.6991000000000001</v>
      </c>
      <c r="E2238">
        <f>IF(VLOOKUP($B2238,'20 Year Treasuries Daily'!$A$7:$B$10118,2,FALSE)="ND",NA(),VLOOKUP($B2238,'20 Year Treasuries Daily'!$A$7:$B$10118,2,FALSE))</f>
        <v>6.04</v>
      </c>
    </row>
    <row r="2239" spans="2:5">
      <c r="B2239" s="52">
        <v>37340</v>
      </c>
      <c r="C2239">
        <f>VLOOKUP($B2239,'Bloomberg Dow Jones Indices'!$G$6:$J$6000,2,FALSE)</f>
        <v>3.8980999999999999</v>
      </c>
      <c r="D2239">
        <f>VLOOKUP(B2239,'Bloomberg Dow Jones Indices'!$I$6:$J$6000,2,0)</f>
        <v>1.7231999999999998</v>
      </c>
      <c r="E2239">
        <f>IF(VLOOKUP($B2239,'20 Year Treasuries Daily'!$A$7:$B$10118,2,FALSE)="ND",NA(),VLOOKUP($B2239,'20 Year Treasuries Daily'!$A$7:$B$10118,2,FALSE))</f>
        <v>6.03</v>
      </c>
    </row>
    <row r="2240" spans="2:5">
      <c r="B2240" s="52">
        <v>37341</v>
      </c>
      <c r="C2240">
        <f>VLOOKUP($B2240,'Bloomberg Dow Jones Indices'!$G$6:$J$6000,2,FALSE)</f>
        <v>3.9180000000000001</v>
      </c>
      <c r="D2240">
        <f>VLOOKUP(B2240,'Bloomberg Dow Jones Indices'!$I$6:$J$6000,2,0)</f>
        <v>1.7112000000000001</v>
      </c>
      <c r="E2240">
        <f>IF(VLOOKUP($B2240,'20 Year Treasuries Daily'!$A$7:$B$10118,2,FALSE)="ND",NA(),VLOOKUP($B2240,'20 Year Treasuries Daily'!$A$7:$B$10118,2,FALSE))</f>
        <v>5.96</v>
      </c>
    </row>
    <row r="2241" spans="2:5">
      <c r="B2241" s="52">
        <v>37342</v>
      </c>
      <c r="C2241">
        <f>VLOOKUP($B2241,'Bloomberg Dow Jones Indices'!$G$6:$J$6000,2,FALSE)</f>
        <v>3.8782000000000001</v>
      </c>
      <c r="D2241">
        <f>VLOOKUP(B2241,'Bloomberg Dow Jones Indices'!$I$6:$J$6000,2,0)</f>
        <v>1.6992</v>
      </c>
      <c r="E2241">
        <f>IF(VLOOKUP($B2241,'20 Year Treasuries Daily'!$A$7:$B$10118,2,FALSE)="ND",NA(),VLOOKUP($B2241,'20 Year Treasuries Daily'!$A$7:$B$10118,2,FALSE))</f>
        <v>5.96</v>
      </c>
    </row>
    <row r="2242" spans="2:5">
      <c r="B2242" s="52">
        <v>37343</v>
      </c>
      <c r="C2242">
        <f>VLOOKUP($B2242,'Bloomberg Dow Jones Indices'!$G$6:$J$6000,2,FALSE)</f>
        <v>3.8730000000000002</v>
      </c>
      <c r="D2242">
        <f>VLOOKUP(B2242,'Bloomberg Dow Jones Indices'!$I$6:$J$6000,2,0)</f>
        <v>1.7029000000000001</v>
      </c>
      <c r="E2242">
        <f>IF(VLOOKUP($B2242,'20 Year Treasuries Daily'!$A$7:$B$10118,2,FALSE)="ND",NA(),VLOOKUP($B2242,'20 Year Treasuries Daily'!$A$7:$B$10118,2,FALSE))</f>
        <v>6.03</v>
      </c>
    </row>
    <row r="2243" spans="2:5">
      <c r="B2243" s="52">
        <v>37347</v>
      </c>
      <c r="C2243">
        <f>VLOOKUP($B2243,'Bloomberg Dow Jones Indices'!$G$6:$J$6000,2,FALSE)</f>
        <v>3.8919000000000001</v>
      </c>
      <c r="D2243">
        <f>VLOOKUP(B2243,'Bloomberg Dow Jones Indices'!$I$6:$J$6000,2,0)</f>
        <v>1.7097</v>
      </c>
      <c r="E2243">
        <f>IF(VLOOKUP($B2243,'20 Year Treasuries Daily'!$A$7:$B$10118,2,FALSE)="ND",NA(),VLOOKUP($B2243,'20 Year Treasuries Daily'!$A$7:$B$10118,2,FALSE))</f>
        <v>6.04</v>
      </c>
    </row>
    <row r="2244" spans="2:5">
      <c r="B2244" s="52">
        <v>37348</v>
      </c>
      <c r="C2244">
        <f>VLOOKUP($B2244,'Bloomberg Dow Jones Indices'!$G$6:$J$6000,2,FALSE)</f>
        <v>3.8774999999999999</v>
      </c>
      <c r="D2244">
        <f>VLOOKUP(B2244,'Bloomberg Dow Jones Indices'!$I$6:$J$6000,2,0)</f>
        <v>1.7178</v>
      </c>
      <c r="E2244">
        <f>IF(VLOOKUP($B2244,'20 Year Treasuries Daily'!$A$7:$B$10118,2,FALSE)="ND",NA(),VLOOKUP($B2244,'20 Year Treasuries Daily'!$A$7:$B$10118,2,FALSE))</f>
        <v>5.96</v>
      </c>
    </row>
    <row r="2245" spans="2:5">
      <c r="B2245" s="52">
        <v>37349</v>
      </c>
      <c r="C2245">
        <f>VLOOKUP($B2245,'Bloomberg Dow Jones Indices'!$G$6:$J$6000,2,FALSE)</f>
        <v>3.8947000000000003</v>
      </c>
      <c r="D2245">
        <f>VLOOKUP(B2245,'Bloomberg Dow Jones Indices'!$I$6:$J$6000,2,0)</f>
        <v>1.7372999999999998</v>
      </c>
      <c r="E2245">
        <f>IF(VLOOKUP($B2245,'20 Year Treasuries Daily'!$A$7:$B$10118,2,FALSE)="ND",NA(),VLOOKUP($B2245,'20 Year Treasuries Daily'!$A$7:$B$10118,2,FALSE))</f>
        <v>5.92</v>
      </c>
    </row>
    <row r="2246" spans="2:5">
      <c r="B2246" s="52">
        <v>37350</v>
      </c>
      <c r="C2246">
        <f>VLOOKUP($B2246,'Bloomberg Dow Jones Indices'!$G$6:$J$6000,2,FALSE)</f>
        <v>3.8744000000000001</v>
      </c>
      <c r="D2246">
        <f>VLOOKUP(B2246,'Bloomberg Dow Jones Indices'!$I$6:$J$6000,2,0)</f>
        <v>1.7309999999999999</v>
      </c>
      <c r="E2246">
        <f>IF(VLOOKUP($B2246,'20 Year Treasuries Daily'!$A$7:$B$10118,2,FALSE)="ND",NA(),VLOOKUP($B2246,'20 Year Treasuries Daily'!$A$7:$B$10118,2,FALSE))</f>
        <v>5.89</v>
      </c>
    </row>
    <row r="2247" spans="2:5">
      <c r="B2247" s="52">
        <v>37351</v>
      </c>
      <c r="C2247">
        <f>VLOOKUP($B2247,'Bloomberg Dow Jones Indices'!$G$6:$J$6000,2,FALSE)</f>
        <v>3.8948999999999998</v>
      </c>
      <c r="D2247">
        <f>VLOOKUP(B2247,'Bloomberg Dow Jones Indices'!$I$6:$J$6000,2,0)</f>
        <v>1.7248999999999999</v>
      </c>
      <c r="E2247">
        <f>IF(VLOOKUP($B2247,'20 Year Treasuries Daily'!$A$7:$B$10118,2,FALSE)="ND",NA(),VLOOKUP($B2247,'20 Year Treasuries Daily'!$A$7:$B$10118,2,FALSE))</f>
        <v>5.84</v>
      </c>
    </row>
    <row r="2248" spans="2:5">
      <c r="B2248" s="52">
        <v>37354</v>
      </c>
      <c r="C2248">
        <f>VLOOKUP($B2248,'Bloomberg Dow Jones Indices'!$G$6:$J$6000,2,FALSE)</f>
        <v>3.8864999999999998</v>
      </c>
      <c r="D2248">
        <f>VLOOKUP(B2248,'Bloomberg Dow Jones Indices'!$I$6:$J$6000,2,0)</f>
        <v>1.7296</v>
      </c>
      <c r="E2248">
        <f>IF(VLOOKUP($B2248,'20 Year Treasuries Daily'!$A$7:$B$10118,2,FALSE)="ND",NA(),VLOOKUP($B2248,'20 Year Treasuries Daily'!$A$7:$B$10118,2,FALSE))</f>
        <v>5.89</v>
      </c>
    </row>
    <row r="2249" spans="2:5">
      <c r="B2249" s="52">
        <v>37355</v>
      </c>
      <c r="C2249">
        <f>VLOOKUP($B2249,'Bloomberg Dow Jones Indices'!$G$6:$J$6000,2,FALSE)</f>
        <v>3.9117999999999999</v>
      </c>
      <c r="D2249">
        <f>VLOOKUP(B2249,'Bloomberg Dow Jones Indices'!$I$6:$J$6000,2,0)</f>
        <v>1.7364000000000002</v>
      </c>
      <c r="E2249">
        <f>IF(VLOOKUP($B2249,'20 Year Treasuries Daily'!$A$7:$B$10118,2,FALSE)="ND",NA(),VLOOKUP($B2249,'20 Year Treasuries Daily'!$A$7:$B$10118,2,FALSE))</f>
        <v>5.84</v>
      </c>
    </row>
    <row r="2250" spans="2:5">
      <c r="B2250" s="52">
        <v>37356</v>
      </c>
      <c r="C2250">
        <f>VLOOKUP($B2250,'Bloomberg Dow Jones Indices'!$G$6:$J$6000,2,FALSE)</f>
        <v>3.8555999999999999</v>
      </c>
      <c r="D2250">
        <f>VLOOKUP(B2250,'Bloomberg Dow Jones Indices'!$I$6:$J$6000,2,0)</f>
        <v>1.7075</v>
      </c>
      <c r="E2250">
        <f>IF(VLOOKUP($B2250,'20 Year Treasuries Daily'!$A$7:$B$10118,2,FALSE)="ND",NA(),VLOOKUP($B2250,'20 Year Treasuries Daily'!$A$7:$B$10118,2,FALSE))</f>
        <v>5.88</v>
      </c>
    </row>
    <row r="2251" spans="2:5">
      <c r="B2251" s="52">
        <v>37357</v>
      </c>
      <c r="C2251">
        <f>VLOOKUP($B2251,'Bloomberg Dow Jones Indices'!$G$6:$J$6000,2,FALSE)</f>
        <v>3.9154999999999998</v>
      </c>
      <c r="D2251">
        <f>VLOOKUP(B2251,'Bloomberg Dow Jones Indices'!$I$6:$J$6000,2,0)</f>
        <v>1.742</v>
      </c>
      <c r="E2251">
        <f>IF(VLOOKUP($B2251,'20 Year Treasuries Daily'!$A$7:$B$10118,2,FALSE)="ND",NA(),VLOOKUP($B2251,'20 Year Treasuries Daily'!$A$7:$B$10118,2,FALSE))</f>
        <v>5.85</v>
      </c>
    </row>
    <row r="2252" spans="2:5">
      <c r="B2252" s="52">
        <v>37358</v>
      </c>
      <c r="C2252">
        <f>VLOOKUP($B2252,'Bloomberg Dow Jones Indices'!$G$6:$J$6000,2,FALSE)</f>
        <v>3.9127000000000001</v>
      </c>
      <c r="D2252">
        <f>VLOOKUP(B2252,'Bloomberg Dow Jones Indices'!$I$6:$J$6000,2,0)</f>
        <v>1.7395</v>
      </c>
      <c r="E2252">
        <f>IF(VLOOKUP($B2252,'20 Year Treasuries Daily'!$A$7:$B$10118,2,FALSE)="ND",NA(),VLOOKUP($B2252,'20 Year Treasuries Daily'!$A$7:$B$10118,2,FALSE))</f>
        <v>5.81</v>
      </c>
    </row>
    <row r="2253" spans="2:5">
      <c r="B2253" s="52">
        <v>37361</v>
      </c>
      <c r="C2253">
        <f>VLOOKUP($B2253,'Bloomberg Dow Jones Indices'!$G$6:$J$6000,2,FALSE)</f>
        <v>3.9699999999999998</v>
      </c>
      <c r="D2253">
        <f>VLOOKUP(B2253,'Bloomberg Dow Jones Indices'!$I$6:$J$6000,2,0)</f>
        <v>1.7562</v>
      </c>
      <c r="E2253">
        <f>IF(VLOOKUP($B2253,'20 Year Treasuries Daily'!$A$7:$B$10118,2,FALSE)="ND",NA(),VLOOKUP($B2253,'20 Year Treasuries Daily'!$A$7:$B$10118,2,FALSE))</f>
        <v>5.78</v>
      </c>
    </row>
    <row r="2254" spans="2:5">
      <c r="B2254" s="52">
        <v>37362</v>
      </c>
      <c r="C2254">
        <f>VLOOKUP($B2254,'Bloomberg Dow Jones Indices'!$G$6:$J$6000,2,FALSE)</f>
        <v>3.9163000000000001</v>
      </c>
      <c r="D2254">
        <f>VLOOKUP(B2254,'Bloomberg Dow Jones Indices'!$I$6:$J$6000,2,0)</f>
        <v>1.7208000000000001</v>
      </c>
      <c r="E2254">
        <f>IF(VLOOKUP($B2254,'20 Year Treasuries Daily'!$A$7:$B$10118,2,FALSE)="ND",NA(),VLOOKUP($B2254,'20 Year Treasuries Daily'!$A$7:$B$10118,2,FALSE))</f>
        <v>5.83</v>
      </c>
    </row>
    <row r="2255" spans="2:5">
      <c r="B2255" s="52">
        <v>37363</v>
      </c>
      <c r="C2255">
        <f>VLOOKUP($B2255,'Bloomberg Dow Jones Indices'!$G$6:$J$6000,2,FALSE)</f>
        <v>3.8714</v>
      </c>
      <c r="D2255">
        <f>VLOOKUP(B2255,'Bloomberg Dow Jones Indices'!$I$6:$J$6000,2,0)</f>
        <v>1.7364000000000002</v>
      </c>
      <c r="E2255">
        <f>IF(VLOOKUP($B2255,'20 Year Treasuries Daily'!$A$7:$B$10118,2,FALSE)="ND",NA(),VLOOKUP($B2255,'20 Year Treasuries Daily'!$A$7:$B$10118,2,FALSE))</f>
        <v>5.9</v>
      </c>
    </row>
    <row r="2256" spans="2:5">
      <c r="B2256" s="52">
        <v>37364</v>
      </c>
      <c r="C2256">
        <f>VLOOKUP($B2256,'Bloomberg Dow Jones Indices'!$G$6:$J$6000,2,FALSE)</f>
        <v>3.8525999999999998</v>
      </c>
      <c r="D2256">
        <f>VLOOKUP(B2256,'Bloomberg Dow Jones Indices'!$I$6:$J$6000,2,0)</f>
        <v>1.7397</v>
      </c>
      <c r="E2256">
        <f>IF(VLOOKUP($B2256,'20 Year Treasuries Daily'!$A$7:$B$10118,2,FALSE)="ND",NA(),VLOOKUP($B2256,'20 Year Treasuries Daily'!$A$7:$B$10118,2,FALSE))</f>
        <v>5.88</v>
      </c>
    </row>
    <row r="2257" spans="2:5">
      <c r="B2257" s="52">
        <v>37365</v>
      </c>
      <c r="C2257">
        <f>VLOOKUP($B2257,'Bloomberg Dow Jones Indices'!$G$6:$J$6000,2,FALSE)</f>
        <v>3.8353000000000002</v>
      </c>
      <c r="D2257">
        <f>VLOOKUP(B2257,'Bloomberg Dow Jones Indices'!$I$6:$J$6000,2,0)</f>
        <v>1.7309000000000001</v>
      </c>
      <c r="E2257">
        <f>IF(VLOOKUP($B2257,'20 Year Treasuries Daily'!$A$7:$B$10118,2,FALSE)="ND",NA(),VLOOKUP($B2257,'20 Year Treasuries Daily'!$A$7:$B$10118,2,FALSE))</f>
        <v>5.85</v>
      </c>
    </row>
    <row r="2258" spans="2:5">
      <c r="B2258" s="52">
        <v>37368</v>
      </c>
      <c r="C2258">
        <f>VLOOKUP($B2258,'Bloomberg Dow Jones Indices'!$G$6:$J$6000,2,FALSE)</f>
        <v>3.8344</v>
      </c>
      <c r="D2258">
        <f>VLOOKUP(B2258,'Bloomberg Dow Jones Indices'!$I$6:$J$6000,2,0)</f>
        <v>1.7515000000000001</v>
      </c>
      <c r="E2258">
        <f>IF(VLOOKUP($B2258,'20 Year Treasuries Daily'!$A$7:$B$10118,2,FALSE)="ND",NA(),VLOOKUP($B2258,'20 Year Treasuries Daily'!$A$7:$B$10118,2,FALSE))</f>
        <v>5.85</v>
      </c>
    </row>
    <row r="2259" spans="2:5">
      <c r="B2259" s="52">
        <v>37369</v>
      </c>
      <c r="C2259">
        <f>VLOOKUP($B2259,'Bloomberg Dow Jones Indices'!$G$6:$J$6000,2,FALSE)</f>
        <v>3.8105000000000002</v>
      </c>
      <c r="D2259">
        <f>VLOOKUP(B2259,'Bloomberg Dow Jones Indices'!$I$6:$J$6000,2,0)</f>
        <v>1.7597</v>
      </c>
      <c r="E2259">
        <f>IF(VLOOKUP($B2259,'20 Year Treasuries Daily'!$A$7:$B$10118,2,FALSE)="ND",NA(),VLOOKUP($B2259,'20 Year Treasuries Daily'!$A$7:$B$10118,2,FALSE))</f>
        <v>5.83</v>
      </c>
    </row>
    <row r="2260" spans="2:5">
      <c r="B2260" s="52">
        <v>37370</v>
      </c>
      <c r="C2260">
        <f>VLOOKUP($B2260,'Bloomberg Dow Jones Indices'!$G$6:$J$6000,2,FALSE)</f>
        <v>3.8174999999999999</v>
      </c>
      <c r="D2260">
        <f>VLOOKUP(B2260,'Bloomberg Dow Jones Indices'!$I$6:$J$6000,2,0)</f>
        <v>1.77</v>
      </c>
      <c r="E2260">
        <f>IF(VLOOKUP($B2260,'20 Year Treasuries Daily'!$A$7:$B$10118,2,FALSE)="ND",NA(),VLOOKUP($B2260,'20 Year Treasuries Daily'!$A$7:$B$10118,2,FALSE))</f>
        <v>5.77</v>
      </c>
    </row>
    <row r="2261" spans="2:5">
      <c r="B2261" s="52">
        <v>37371</v>
      </c>
      <c r="C2261">
        <f>VLOOKUP($B2261,'Bloomberg Dow Jones Indices'!$G$6:$J$6000,2,FALSE)</f>
        <v>3.8696999999999999</v>
      </c>
      <c r="D2261">
        <f>VLOOKUP(B2261,'Bloomberg Dow Jones Indices'!$I$6:$J$6000,2,0)</f>
        <v>1.7692000000000001</v>
      </c>
      <c r="E2261">
        <f>IF(VLOOKUP($B2261,'20 Year Treasuries Daily'!$A$7:$B$10118,2,FALSE)="ND",NA(),VLOOKUP($B2261,'20 Year Treasuries Daily'!$A$7:$B$10118,2,FALSE))</f>
        <v>5.77</v>
      </c>
    </row>
    <row r="2262" spans="2:5">
      <c r="B2262" s="52">
        <v>37372</v>
      </c>
      <c r="C2262">
        <f>VLOOKUP($B2262,'Bloomberg Dow Jones Indices'!$G$6:$J$6000,2,FALSE)</f>
        <v>3.91</v>
      </c>
      <c r="D2262">
        <f>VLOOKUP(B2262,'Bloomberg Dow Jones Indices'!$I$6:$J$6000,2,0)</f>
        <v>1.7913999999999999</v>
      </c>
      <c r="E2262">
        <f>IF(VLOOKUP($B2262,'20 Year Treasuries Daily'!$A$7:$B$10118,2,FALSE)="ND",NA(),VLOOKUP($B2262,'20 Year Treasuries Daily'!$A$7:$B$10118,2,FALSE))</f>
        <v>5.73</v>
      </c>
    </row>
    <row r="2263" spans="2:5">
      <c r="B2263" s="52">
        <v>37375</v>
      </c>
      <c r="C2263">
        <f>VLOOKUP($B2263,'Bloomberg Dow Jones Indices'!$G$6:$J$6000,2,FALSE)</f>
        <v>3.9137</v>
      </c>
      <c r="D2263">
        <f>VLOOKUP(B2263,'Bloomberg Dow Jones Indices'!$I$6:$J$6000,2,0)</f>
        <v>1.8080000000000001</v>
      </c>
      <c r="E2263">
        <f>IF(VLOOKUP($B2263,'20 Year Treasuries Daily'!$A$7:$B$10118,2,FALSE)="ND",NA(),VLOOKUP($B2263,'20 Year Treasuries Daily'!$A$7:$B$10118,2,FALSE))</f>
        <v>5.77</v>
      </c>
    </row>
    <row r="2264" spans="2:5">
      <c r="B2264" s="52">
        <v>37376</v>
      </c>
      <c r="C2264">
        <f>VLOOKUP($B2264,'Bloomberg Dow Jones Indices'!$G$6:$J$6000,2,FALSE)</f>
        <v>3.8715999999999999</v>
      </c>
      <c r="D2264">
        <f>VLOOKUP(B2264,'Bloomberg Dow Jones Indices'!$I$6:$J$6000,2,0)</f>
        <v>1.7850000000000001</v>
      </c>
      <c r="E2264">
        <f>IF(VLOOKUP($B2264,'20 Year Treasuries Daily'!$A$7:$B$10118,2,FALSE)="ND",NA(),VLOOKUP($B2264,'20 Year Treasuries Daily'!$A$7:$B$10118,2,FALSE))</f>
        <v>5.74</v>
      </c>
    </row>
    <row r="2265" spans="2:5">
      <c r="B2265" s="52">
        <v>37377</v>
      </c>
      <c r="C2265">
        <f>VLOOKUP($B2265,'Bloomberg Dow Jones Indices'!$G$6:$J$6000,2,FALSE)</f>
        <v>3.8742000000000001</v>
      </c>
      <c r="D2265">
        <f>VLOOKUP(B2265,'Bloomberg Dow Jones Indices'!$I$6:$J$6000,2,0)</f>
        <v>1.7648999999999999</v>
      </c>
      <c r="E2265">
        <f>IF(VLOOKUP($B2265,'20 Year Treasuries Daily'!$A$7:$B$10118,2,FALSE)="ND",NA(),VLOOKUP($B2265,'20 Year Treasuries Daily'!$A$7:$B$10118,2,FALSE))</f>
        <v>5.71</v>
      </c>
    </row>
    <row r="2266" spans="2:5">
      <c r="B2266" s="52">
        <v>37378</v>
      </c>
      <c r="C2266">
        <f>VLOOKUP($B2266,'Bloomberg Dow Jones Indices'!$G$6:$J$6000,2,FALSE)</f>
        <v>3.8696999999999999</v>
      </c>
      <c r="D2266">
        <f>VLOOKUP(B2266,'Bloomberg Dow Jones Indices'!$I$6:$J$6000,2,0)</f>
        <v>1.762</v>
      </c>
      <c r="E2266">
        <f>IF(VLOOKUP($B2266,'20 Year Treasuries Daily'!$A$7:$B$10118,2,FALSE)="ND",NA(),VLOOKUP($B2266,'20 Year Treasuries Daily'!$A$7:$B$10118,2,FALSE))</f>
        <v>5.74</v>
      </c>
    </row>
    <row r="2267" spans="2:5">
      <c r="B2267" s="52">
        <v>37379</v>
      </c>
      <c r="C2267">
        <f>VLOOKUP($B2267,'Bloomberg Dow Jones Indices'!$G$6:$J$6000,2,FALSE)</f>
        <v>3.8588</v>
      </c>
      <c r="D2267">
        <f>VLOOKUP(B2267,'Bloomberg Dow Jones Indices'!$I$6:$J$6000,2,0)</f>
        <v>1.7770000000000001</v>
      </c>
      <c r="E2267">
        <f>IF(VLOOKUP($B2267,'20 Year Treasuries Daily'!$A$7:$B$10118,2,FALSE)="ND",NA(),VLOOKUP($B2267,'20 Year Treasuries Daily'!$A$7:$B$10118,2,FALSE))</f>
        <v>5.7</v>
      </c>
    </row>
    <row r="2268" spans="2:5">
      <c r="B2268" s="52">
        <v>37382</v>
      </c>
      <c r="C2268">
        <f>VLOOKUP($B2268,'Bloomberg Dow Jones Indices'!$G$6:$J$6000,2,FALSE)</f>
        <v>3.8561000000000001</v>
      </c>
      <c r="D2268">
        <f>VLOOKUP(B2268,'Bloomberg Dow Jones Indices'!$I$6:$J$6000,2,0)</f>
        <v>1.8129999999999999</v>
      </c>
      <c r="E2268">
        <f>IF(VLOOKUP($B2268,'20 Year Treasuries Daily'!$A$7:$B$10118,2,FALSE)="ND",NA(),VLOOKUP($B2268,'20 Year Treasuries Daily'!$A$7:$B$10118,2,FALSE))</f>
        <v>5.71</v>
      </c>
    </row>
    <row r="2269" spans="2:5">
      <c r="B2269" s="52">
        <v>37383</v>
      </c>
      <c r="C2269">
        <f>VLOOKUP($B2269,'Bloomberg Dow Jones Indices'!$G$6:$J$6000,2,FALSE)</f>
        <v>3.8898999999999999</v>
      </c>
      <c r="D2269">
        <f>VLOOKUP(B2269,'Bloomberg Dow Jones Indices'!$I$6:$J$6000,2,0)</f>
        <v>1.8077000000000001</v>
      </c>
      <c r="E2269">
        <f>IF(VLOOKUP($B2269,'20 Year Treasuries Daily'!$A$7:$B$10118,2,FALSE)="ND",NA(),VLOOKUP($B2269,'20 Year Treasuries Daily'!$A$7:$B$10118,2,FALSE))</f>
        <v>5.71</v>
      </c>
    </row>
    <row r="2270" spans="2:5">
      <c r="B2270" s="52">
        <v>37384</v>
      </c>
      <c r="C2270">
        <f>VLOOKUP($B2270,'Bloomberg Dow Jones Indices'!$G$6:$J$6000,2,FALSE)</f>
        <v>3.8651999999999997</v>
      </c>
      <c r="D2270">
        <f>VLOOKUP(B2270,'Bloomberg Dow Jones Indices'!$I$6:$J$6000,2,0)</f>
        <v>1.754</v>
      </c>
      <c r="E2270">
        <f>IF(VLOOKUP($B2270,'20 Year Treasuries Daily'!$A$7:$B$10118,2,FALSE)="ND",NA(),VLOOKUP($B2270,'20 Year Treasuries Daily'!$A$7:$B$10118,2,FALSE))</f>
        <v>5.84</v>
      </c>
    </row>
    <row r="2271" spans="2:5">
      <c r="B2271" s="52">
        <v>37385</v>
      </c>
      <c r="C2271">
        <f>VLOOKUP($B2271,'Bloomberg Dow Jones Indices'!$G$6:$J$6000,2,FALSE)</f>
        <v>3.9020000000000001</v>
      </c>
      <c r="D2271">
        <f>VLOOKUP(B2271,'Bloomberg Dow Jones Indices'!$I$6:$J$6000,2,0)</f>
        <v>1.7730000000000001</v>
      </c>
      <c r="E2271">
        <f>IF(VLOOKUP($B2271,'20 Year Treasuries Daily'!$A$7:$B$10118,2,FALSE)="ND",NA(),VLOOKUP($B2271,'20 Year Treasuries Daily'!$A$7:$B$10118,2,FALSE))</f>
        <v>5.8</v>
      </c>
    </row>
    <row r="2272" spans="2:5">
      <c r="B2272" s="52">
        <v>37386</v>
      </c>
      <c r="C2272">
        <f>VLOOKUP($B2272,'Bloomberg Dow Jones Indices'!$G$6:$J$6000,2,FALSE)</f>
        <v>3.9609999999999999</v>
      </c>
      <c r="D2272">
        <f>VLOOKUP(B2272,'Bloomberg Dow Jones Indices'!$I$6:$J$6000,2,0)</f>
        <v>1.7903</v>
      </c>
      <c r="E2272">
        <f>IF(VLOOKUP($B2272,'20 Year Treasuries Daily'!$A$7:$B$10118,2,FALSE)="ND",NA(),VLOOKUP($B2272,'20 Year Treasuries Daily'!$A$7:$B$10118,2,FALSE))</f>
        <v>5.77</v>
      </c>
    </row>
    <row r="2273" spans="2:5">
      <c r="B2273" s="52">
        <v>37389</v>
      </c>
      <c r="C2273">
        <f>VLOOKUP($B2273,'Bloomberg Dow Jones Indices'!$G$6:$J$6000,2,FALSE)</f>
        <v>3.9870999999999999</v>
      </c>
      <c r="D2273">
        <f>VLOOKUP(B2273,'Bloomberg Dow Jones Indices'!$I$6:$J$6000,2,0)</f>
        <v>1.7603</v>
      </c>
      <c r="E2273">
        <f>IF(VLOOKUP($B2273,'20 Year Treasuries Daily'!$A$7:$B$10118,2,FALSE)="ND",NA(),VLOOKUP($B2273,'20 Year Treasuries Daily'!$A$7:$B$10118,2,FALSE))</f>
        <v>5.86</v>
      </c>
    </row>
    <row r="2274" spans="2:5">
      <c r="B2274" s="52">
        <v>37390</v>
      </c>
      <c r="C2274">
        <f>VLOOKUP($B2274,'Bloomberg Dow Jones Indices'!$G$6:$J$6000,2,FALSE)</f>
        <v>3.9763999999999999</v>
      </c>
      <c r="D2274">
        <f>VLOOKUP(B2274,'Bloomberg Dow Jones Indices'!$I$6:$J$6000,2,0)</f>
        <v>1.7281</v>
      </c>
      <c r="E2274">
        <f>IF(VLOOKUP($B2274,'20 Year Treasuries Daily'!$A$7:$B$10118,2,FALSE)="ND",NA(),VLOOKUP($B2274,'20 Year Treasuries Daily'!$A$7:$B$10118,2,FALSE))</f>
        <v>5.94</v>
      </c>
    </row>
    <row r="2275" spans="2:5">
      <c r="B2275" s="52">
        <v>37391</v>
      </c>
      <c r="C2275">
        <f>VLOOKUP($B2275,'Bloomberg Dow Jones Indices'!$G$6:$J$6000,2,FALSE)</f>
        <v>4.0334000000000003</v>
      </c>
      <c r="D2275">
        <f>VLOOKUP(B2275,'Bloomberg Dow Jones Indices'!$I$6:$J$6000,2,0)</f>
        <v>1.7385999999999999</v>
      </c>
      <c r="E2275">
        <f>IF(VLOOKUP($B2275,'20 Year Treasuries Daily'!$A$7:$B$10118,2,FALSE)="ND",NA(),VLOOKUP($B2275,'20 Year Treasuries Daily'!$A$7:$B$10118,2,FALSE))</f>
        <v>5.92</v>
      </c>
    </row>
    <row r="2276" spans="2:5">
      <c r="B2276" s="52">
        <v>37392</v>
      </c>
      <c r="C2276">
        <f>VLOOKUP($B2276,'Bloomberg Dow Jones Indices'!$G$6:$J$6000,2,FALSE)</f>
        <v>4.1443000000000003</v>
      </c>
      <c r="D2276">
        <f>VLOOKUP(B2276,'Bloomberg Dow Jones Indices'!$I$6:$J$6000,2,0)</f>
        <v>1.7309000000000001</v>
      </c>
      <c r="E2276">
        <f>IF(VLOOKUP($B2276,'20 Year Treasuries Daily'!$A$7:$B$10118,2,FALSE)="ND",NA(),VLOOKUP($B2276,'20 Year Treasuries Daily'!$A$7:$B$10118,2,FALSE))</f>
        <v>5.87</v>
      </c>
    </row>
    <row r="2277" spans="2:5">
      <c r="B2277" s="52">
        <v>37393</v>
      </c>
      <c r="C2277">
        <f>VLOOKUP($B2277,'Bloomberg Dow Jones Indices'!$G$6:$J$6000,2,FALSE)</f>
        <v>4.1914999999999996</v>
      </c>
      <c r="D2277">
        <f>VLOOKUP(B2277,'Bloomberg Dow Jones Indices'!$I$6:$J$6000,2,0)</f>
        <v>1.7219</v>
      </c>
      <c r="E2277">
        <f>IF(VLOOKUP($B2277,'20 Year Treasuries Daily'!$A$7:$B$10118,2,FALSE)="ND",NA(),VLOOKUP($B2277,'20 Year Treasuries Daily'!$A$7:$B$10118,2,FALSE))</f>
        <v>5.94</v>
      </c>
    </row>
    <row r="2278" spans="2:5">
      <c r="B2278" s="52">
        <v>37396</v>
      </c>
      <c r="C2278">
        <f>VLOOKUP($B2278,'Bloomberg Dow Jones Indices'!$G$6:$J$6000,2,FALSE)</f>
        <v>4.1212999999999997</v>
      </c>
      <c r="D2278">
        <f>VLOOKUP(B2278,'Bloomberg Dow Jones Indices'!$I$6:$J$6000,2,0)</f>
        <v>1.7427000000000001</v>
      </c>
      <c r="E2278">
        <f>IF(VLOOKUP($B2278,'20 Year Treasuries Daily'!$A$7:$B$10118,2,FALSE)="ND",NA(),VLOOKUP($B2278,'20 Year Treasuries Daily'!$A$7:$B$10118,2,FALSE))</f>
        <v>5.88</v>
      </c>
    </row>
    <row r="2279" spans="2:5">
      <c r="B2279" s="52">
        <v>37397</v>
      </c>
      <c r="C2279">
        <f>VLOOKUP($B2279,'Bloomberg Dow Jones Indices'!$G$6:$J$6000,2,FALSE)</f>
        <v>4.0881999999999996</v>
      </c>
      <c r="D2279">
        <f>VLOOKUP(B2279,'Bloomberg Dow Jones Indices'!$I$6:$J$6000,2,0)</f>
        <v>1.7641</v>
      </c>
      <c r="E2279">
        <f>IF(VLOOKUP($B2279,'20 Year Treasuries Daily'!$A$7:$B$10118,2,FALSE)="ND",NA(),VLOOKUP($B2279,'20 Year Treasuries Daily'!$A$7:$B$10118,2,FALSE))</f>
        <v>5.84</v>
      </c>
    </row>
    <row r="2280" spans="2:5">
      <c r="B2280" s="52">
        <v>37398</v>
      </c>
      <c r="C2280">
        <f>VLOOKUP($B2280,'Bloomberg Dow Jones Indices'!$G$6:$J$6000,2,FALSE)</f>
        <v>3.9862000000000002</v>
      </c>
      <c r="D2280">
        <f>VLOOKUP(B2280,'Bloomberg Dow Jones Indices'!$I$6:$J$6000,2,0)</f>
        <v>1.7564</v>
      </c>
      <c r="E2280">
        <f>IF(VLOOKUP($B2280,'20 Year Treasuries Daily'!$A$7:$B$10118,2,FALSE)="ND",NA(),VLOOKUP($B2280,'20 Year Treasuries Daily'!$A$7:$B$10118,2,FALSE))</f>
        <v>5.8</v>
      </c>
    </row>
    <row r="2281" spans="2:5">
      <c r="B2281" s="52">
        <v>37399</v>
      </c>
      <c r="C2281">
        <f>VLOOKUP($B2281,'Bloomberg Dow Jones Indices'!$G$6:$J$6000,2,FALSE)</f>
        <v>3.9499</v>
      </c>
      <c r="D2281">
        <f>VLOOKUP(B2281,'Bloomberg Dow Jones Indices'!$I$6:$J$6000,2,0)</f>
        <v>1.7463</v>
      </c>
      <c r="E2281">
        <f>IF(VLOOKUP($B2281,'20 Year Treasuries Daily'!$A$7:$B$10118,2,FALSE)="ND",NA(),VLOOKUP($B2281,'20 Year Treasuries Daily'!$A$7:$B$10118,2,FALSE))</f>
        <v>5.83</v>
      </c>
    </row>
    <row r="2282" spans="2:5">
      <c r="B2282" s="52">
        <v>37400</v>
      </c>
      <c r="C2282">
        <f>VLOOKUP($B2282,'Bloomberg Dow Jones Indices'!$G$6:$J$6000,2,FALSE)</f>
        <v>3.9577999999999998</v>
      </c>
      <c r="D2282">
        <f>VLOOKUP(B2282,'Bloomberg Dow Jones Indices'!$I$6:$J$6000,2,0)</f>
        <v>1.7657</v>
      </c>
      <c r="E2282">
        <f>IF(VLOOKUP($B2282,'20 Year Treasuries Daily'!$A$7:$B$10118,2,FALSE)="ND",NA(),VLOOKUP($B2282,'20 Year Treasuries Daily'!$A$7:$B$10118,2,FALSE))</f>
        <v>5.83</v>
      </c>
    </row>
    <row r="2283" spans="2:5">
      <c r="B2283" s="52">
        <v>37404</v>
      </c>
      <c r="C2283">
        <f>VLOOKUP($B2283,'Bloomberg Dow Jones Indices'!$G$6:$J$6000,2,FALSE)</f>
        <v>3.9803999999999999</v>
      </c>
      <c r="D2283">
        <f>VLOOKUP(B2283,'Bloomberg Dow Jones Indices'!$I$6:$J$6000,2,0)</f>
        <v>1.7873999999999999</v>
      </c>
      <c r="E2283">
        <f>IF(VLOOKUP($B2283,'20 Year Treasuries Daily'!$A$7:$B$10118,2,FALSE)="ND",NA(),VLOOKUP($B2283,'20 Year Treasuries Daily'!$A$7:$B$10118,2,FALSE))</f>
        <v>5.83</v>
      </c>
    </row>
    <row r="2284" spans="2:5">
      <c r="B2284" s="52">
        <v>37405</v>
      </c>
      <c r="C2284">
        <f>VLOOKUP($B2284,'Bloomberg Dow Jones Indices'!$G$6:$J$6000,2,FALSE)</f>
        <v>4.0510999999999999</v>
      </c>
      <c r="D2284">
        <f>VLOOKUP(B2284,'Bloomberg Dow Jones Indices'!$I$6:$J$6000,2,0)</f>
        <v>1.7979000000000001</v>
      </c>
      <c r="E2284">
        <f>IF(VLOOKUP($B2284,'20 Year Treasuries Daily'!$A$7:$B$10118,2,FALSE)="ND",NA(),VLOOKUP($B2284,'20 Year Treasuries Daily'!$A$7:$B$10118,2,FALSE))</f>
        <v>5.79</v>
      </c>
    </row>
    <row r="2285" spans="2:5">
      <c r="B2285" s="52">
        <v>37406</v>
      </c>
      <c r="C2285">
        <f>VLOOKUP($B2285,'Bloomberg Dow Jones Indices'!$G$6:$J$6000,2,FALSE)</f>
        <v>4.0895999999999999</v>
      </c>
      <c r="D2285">
        <f>VLOOKUP(B2285,'Bloomberg Dow Jones Indices'!$I$6:$J$6000,2,0)</f>
        <v>1.8313999999999999</v>
      </c>
      <c r="E2285">
        <f>IF(VLOOKUP($B2285,'20 Year Treasuries Daily'!$A$7:$B$10118,2,FALSE)="ND",NA(),VLOOKUP($B2285,'20 Year Treasuries Daily'!$A$7:$B$10118,2,FALSE))</f>
        <v>5.74</v>
      </c>
    </row>
    <row r="2286" spans="2:5">
      <c r="B2286" s="52">
        <v>37407</v>
      </c>
      <c r="C2286">
        <f>VLOOKUP($B2286,'Bloomberg Dow Jones Indices'!$G$6:$J$6000,2,FALSE)</f>
        <v>4.1102999999999996</v>
      </c>
      <c r="D2286">
        <f>VLOOKUP(B2286,'Bloomberg Dow Jones Indices'!$I$6:$J$6000,2,0)</f>
        <v>1.8289</v>
      </c>
      <c r="E2286">
        <f>IF(VLOOKUP($B2286,'20 Year Treasuries Daily'!$A$7:$B$10118,2,FALSE)="ND",NA(),VLOOKUP($B2286,'20 Year Treasuries Daily'!$A$7:$B$10118,2,FALSE))</f>
        <v>5.77</v>
      </c>
    </row>
    <row r="2287" spans="2:5">
      <c r="B2287" s="52">
        <v>37410</v>
      </c>
      <c r="C2287">
        <f>VLOOKUP($B2287,'Bloomberg Dow Jones Indices'!$G$6:$J$6000,2,FALSE)</f>
        <v>4.2297000000000002</v>
      </c>
      <c r="D2287">
        <f>VLOOKUP(B2287,'Bloomberg Dow Jones Indices'!$I$6:$J$6000,2,0)</f>
        <v>1.8704000000000001</v>
      </c>
      <c r="E2287">
        <f>IF(VLOOKUP($B2287,'20 Year Treasuries Daily'!$A$7:$B$10118,2,FALSE)="ND",NA(),VLOOKUP($B2287,'20 Year Treasuries Daily'!$A$7:$B$10118,2,FALSE))</f>
        <v>5.76</v>
      </c>
    </row>
    <row r="2288" spans="2:5">
      <c r="B2288" s="52">
        <v>37411</v>
      </c>
      <c r="C2288">
        <f>VLOOKUP($B2288,'Bloomberg Dow Jones Indices'!$G$6:$J$6000,2,FALSE)</f>
        <v>4.1886999999999999</v>
      </c>
      <c r="D2288">
        <f>VLOOKUP(B2288,'Bloomberg Dow Jones Indices'!$I$6:$J$6000,2,0)</f>
        <v>1.8746</v>
      </c>
      <c r="E2288">
        <f>IF(VLOOKUP($B2288,'20 Year Treasuries Daily'!$A$7:$B$10118,2,FALSE)="ND",NA(),VLOOKUP($B2288,'20 Year Treasuries Daily'!$A$7:$B$10118,2,FALSE))</f>
        <v>5.75</v>
      </c>
    </row>
    <row r="2289" spans="2:5">
      <c r="B2289" s="52">
        <v>37412</v>
      </c>
      <c r="C2289">
        <f>VLOOKUP($B2289,'Bloomberg Dow Jones Indices'!$G$6:$J$6000,2,FALSE)</f>
        <v>4.2618</v>
      </c>
      <c r="D2289">
        <f>VLOOKUP(B2289,'Bloomberg Dow Jones Indices'!$I$6:$J$6000,2,0)</f>
        <v>1.8545</v>
      </c>
      <c r="E2289">
        <f>IF(VLOOKUP($B2289,'20 Year Treasuries Daily'!$A$7:$B$10118,2,FALSE)="ND",NA(),VLOOKUP($B2289,'20 Year Treasuries Daily'!$A$7:$B$10118,2,FALSE))</f>
        <v>5.79</v>
      </c>
    </row>
    <row r="2290" spans="2:5">
      <c r="B2290" s="52">
        <v>37413</v>
      </c>
      <c r="C2290">
        <f>VLOOKUP($B2290,'Bloomberg Dow Jones Indices'!$G$6:$J$6000,2,FALSE)</f>
        <v>4.3596000000000004</v>
      </c>
      <c r="D2290">
        <f>VLOOKUP(B2290,'Bloomberg Dow Jones Indices'!$I$6:$J$6000,2,0)</f>
        <v>1.8875999999999999</v>
      </c>
      <c r="E2290">
        <f>IF(VLOOKUP($B2290,'20 Year Treasuries Daily'!$A$7:$B$10118,2,FALSE)="ND",NA(),VLOOKUP($B2290,'20 Year Treasuries Daily'!$A$7:$B$10118,2,FALSE))</f>
        <v>5.75</v>
      </c>
    </row>
    <row r="2291" spans="2:5">
      <c r="B2291" s="52">
        <v>37414</v>
      </c>
      <c r="C2291">
        <f>VLOOKUP($B2291,'Bloomberg Dow Jones Indices'!$G$6:$J$6000,2,FALSE)</f>
        <v>4.3559999999999999</v>
      </c>
      <c r="D2291">
        <f>VLOOKUP(B2291,'Bloomberg Dow Jones Indices'!$I$6:$J$6000,2,0)</f>
        <v>1.8944999999999999</v>
      </c>
      <c r="E2291">
        <f>IF(VLOOKUP($B2291,'20 Year Treasuries Daily'!$A$7:$B$10118,2,FALSE)="ND",NA(),VLOOKUP($B2291,'20 Year Treasuries Daily'!$A$7:$B$10118,2,FALSE))</f>
        <v>5.81</v>
      </c>
    </row>
    <row r="2292" spans="2:5">
      <c r="B2292" s="52">
        <v>37417</v>
      </c>
      <c r="C2292">
        <f>VLOOKUP($B2292,'Bloomberg Dow Jones Indices'!$G$6:$J$6000,2,FALSE)</f>
        <v>4.3249000000000004</v>
      </c>
      <c r="D2292">
        <f>VLOOKUP(B2292,'Bloomberg Dow Jones Indices'!$I$6:$J$6000,2,0)</f>
        <v>1.8835999999999999</v>
      </c>
      <c r="E2292">
        <f>IF(VLOOKUP($B2292,'20 Year Treasuries Daily'!$A$7:$B$10118,2,FALSE)="ND",NA(),VLOOKUP($B2292,'20 Year Treasuries Daily'!$A$7:$B$10118,2,FALSE))</f>
        <v>5.76</v>
      </c>
    </row>
    <row r="2293" spans="2:5">
      <c r="B2293" s="52">
        <v>37418</v>
      </c>
      <c r="C2293">
        <f>VLOOKUP($B2293,'Bloomberg Dow Jones Indices'!$G$6:$J$6000,2,FALSE)</f>
        <v>4.3429000000000002</v>
      </c>
      <c r="D2293">
        <f>VLOOKUP(B2293,'Bloomberg Dow Jones Indices'!$I$6:$J$6000,2,0)</f>
        <v>1.9097</v>
      </c>
      <c r="E2293">
        <f>IF(VLOOKUP($B2293,'20 Year Treasuries Daily'!$A$7:$B$10118,2,FALSE)="ND",NA(),VLOOKUP($B2293,'20 Year Treasuries Daily'!$A$7:$B$10118,2,FALSE))</f>
        <v>5.71</v>
      </c>
    </row>
    <row r="2294" spans="2:5">
      <c r="B2294" s="52">
        <v>37419</v>
      </c>
      <c r="C2294">
        <f>VLOOKUP($B2294,'Bloomberg Dow Jones Indices'!$G$6:$J$6000,2,FALSE)</f>
        <v>4.3011999999999997</v>
      </c>
      <c r="D2294">
        <f>VLOOKUP(B2294,'Bloomberg Dow Jones Indices'!$I$6:$J$6000,2,0)</f>
        <v>1.8912</v>
      </c>
      <c r="E2294">
        <f>IF(VLOOKUP($B2294,'20 Year Treasuries Daily'!$A$7:$B$10118,2,FALSE)="ND",NA(),VLOOKUP($B2294,'20 Year Treasuries Daily'!$A$7:$B$10118,2,FALSE))</f>
        <v>5.68</v>
      </c>
    </row>
    <row r="2295" spans="2:5">
      <c r="B2295" s="52">
        <v>37420</v>
      </c>
      <c r="C2295">
        <f>VLOOKUP($B2295,'Bloomberg Dow Jones Indices'!$G$6:$J$6000,2,FALSE)</f>
        <v>4.2664999999999997</v>
      </c>
      <c r="D2295">
        <f>VLOOKUP(B2295,'Bloomberg Dow Jones Indices'!$I$6:$J$6000,2,0)</f>
        <v>1.9140000000000001</v>
      </c>
      <c r="E2295">
        <f>IF(VLOOKUP($B2295,'20 Year Treasuries Daily'!$A$7:$B$10118,2,FALSE)="ND",NA(),VLOOKUP($B2295,'20 Year Treasuries Daily'!$A$7:$B$10118,2,FALSE))</f>
        <v>5.65</v>
      </c>
    </row>
    <row r="2296" spans="2:5">
      <c r="B2296" s="52">
        <v>37421</v>
      </c>
      <c r="C2296">
        <f>VLOOKUP($B2296,'Bloomberg Dow Jones Indices'!$G$6:$J$6000,2,FALSE)</f>
        <v>4.2961</v>
      </c>
      <c r="D2296">
        <f>VLOOKUP(B2296,'Bloomberg Dow Jones Indices'!$I$6:$J$6000,2,0)</f>
        <v>1.9198</v>
      </c>
      <c r="E2296">
        <f>IF(VLOOKUP($B2296,'20 Year Treasuries Daily'!$A$7:$B$10118,2,FALSE)="ND",NA(),VLOOKUP($B2296,'20 Year Treasuries Daily'!$A$7:$B$10118,2,FALSE))</f>
        <v>5.54</v>
      </c>
    </row>
    <row r="2297" spans="2:5">
      <c r="B2297" s="52">
        <v>37424</v>
      </c>
      <c r="C2297">
        <f>VLOOKUP($B2297,'Bloomberg Dow Jones Indices'!$G$6:$J$6000,2,FALSE)</f>
        <v>4.2408000000000001</v>
      </c>
      <c r="D2297">
        <f>VLOOKUP(B2297,'Bloomberg Dow Jones Indices'!$I$6:$J$6000,2,0)</f>
        <v>1.8774999999999999</v>
      </c>
      <c r="E2297">
        <f>IF(VLOOKUP($B2297,'20 Year Treasuries Daily'!$A$7:$B$10118,2,FALSE)="ND",NA(),VLOOKUP($B2297,'20 Year Treasuries Daily'!$A$7:$B$10118,2,FALSE))</f>
        <v>5.61</v>
      </c>
    </row>
    <row r="2298" spans="2:5">
      <c r="B2298" s="52">
        <v>37425</v>
      </c>
      <c r="C2298">
        <f>VLOOKUP($B2298,'Bloomberg Dow Jones Indices'!$G$6:$J$6000,2,FALSE)</f>
        <v>4.1940999999999997</v>
      </c>
      <c r="D2298">
        <f>VLOOKUP(B2298,'Bloomberg Dow Jones Indices'!$I$6:$J$6000,2,0)</f>
        <v>1.8732</v>
      </c>
      <c r="E2298">
        <f>IF(VLOOKUP($B2298,'20 Year Treasuries Daily'!$A$7:$B$10118,2,FALSE)="ND",NA(),VLOOKUP($B2298,'20 Year Treasuries Daily'!$A$7:$B$10118,2,FALSE))</f>
        <v>5.6</v>
      </c>
    </row>
    <row r="2299" spans="2:5">
      <c r="B2299" s="52">
        <v>37426</v>
      </c>
      <c r="C2299">
        <f>VLOOKUP($B2299,'Bloomberg Dow Jones Indices'!$G$6:$J$6000,2,FALSE)</f>
        <v>4.22</v>
      </c>
      <c r="D2299">
        <f>VLOOKUP(B2299,'Bloomberg Dow Jones Indices'!$I$6:$J$6000,2,0)</f>
        <v>1.9018999999999999</v>
      </c>
      <c r="E2299">
        <f>IF(VLOOKUP($B2299,'20 Year Treasuries Daily'!$A$7:$B$10118,2,FALSE)="ND",NA(),VLOOKUP($B2299,'20 Year Treasuries Daily'!$A$7:$B$10118,2,FALSE))</f>
        <v>5.51</v>
      </c>
    </row>
    <row r="2300" spans="2:5">
      <c r="B2300" s="52">
        <v>37427</v>
      </c>
      <c r="C2300">
        <f>VLOOKUP($B2300,'Bloomberg Dow Jones Indices'!$G$6:$J$6000,2,FALSE)</f>
        <v>4.2887000000000004</v>
      </c>
      <c r="D2300">
        <f>VLOOKUP(B2300,'Bloomberg Dow Jones Indices'!$I$6:$J$6000,2,0)</f>
        <v>1.9281000000000001</v>
      </c>
      <c r="E2300">
        <f>IF(VLOOKUP($B2300,'20 Year Treasuries Daily'!$A$7:$B$10118,2,FALSE)="ND",NA(),VLOOKUP($B2300,'20 Year Treasuries Daily'!$A$7:$B$10118,2,FALSE))</f>
        <v>5.59</v>
      </c>
    </row>
    <row r="2301" spans="2:5">
      <c r="B2301" s="52">
        <v>37428</v>
      </c>
      <c r="C2301">
        <f>VLOOKUP($B2301,'Bloomberg Dow Jones Indices'!$G$6:$J$6000,2,FALSE)</f>
        <v>4.2899000000000003</v>
      </c>
      <c r="D2301">
        <f>VLOOKUP(B2301,'Bloomberg Dow Jones Indices'!$I$6:$J$6000,2,0)</f>
        <v>1.9651999999999998</v>
      </c>
      <c r="E2301">
        <f>IF(VLOOKUP($B2301,'20 Year Treasuries Daily'!$A$7:$B$10118,2,FALSE)="ND",NA(),VLOOKUP($B2301,'20 Year Treasuries Daily'!$A$7:$B$10118,2,FALSE))</f>
        <v>5.54</v>
      </c>
    </row>
    <row r="2302" spans="2:5">
      <c r="B2302" s="52">
        <v>37431</v>
      </c>
      <c r="C2302">
        <f>VLOOKUP($B2302,'Bloomberg Dow Jones Indices'!$G$6:$J$6000,2,FALSE)</f>
        <v>4.3685999999999998</v>
      </c>
      <c r="D2302">
        <f>VLOOKUP(B2302,'Bloomberg Dow Jones Indices'!$I$6:$J$6000,2,0)</f>
        <v>1.9592000000000001</v>
      </c>
      <c r="E2302">
        <f>IF(VLOOKUP($B2302,'20 Year Treasuries Daily'!$A$7:$B$10118,2,FALSE)="ND",NA(),VLOOKUP($B2302,'20 Year Treasuries Daily'!$A$7:$B$10118,2,FALSE))</f>
        <v>5.6</v>
      </c>
    </row>
    <row r="2303" spans="2:5">
      <c r="B2303" s="52">
        <v>37432</v>
      </c>
      <c r="C2303">
        <f>VLOOKUP($B2303,'Bloomberg Dow Jones Indices'!$G$6:$J$6000,2,FALSE)</f>
        <v>4.3830999999999998</v>
      </c>
      <c r="D2303">
        <f>VLOOKUP(B2303,'Bloomberg Dow Jones Indices'!$I$6:$J$6000,2,0)</f>
        <v>1.9925000000000002</v>
      </c>
      <c r="E2303">
        <f>IF(VLOOKUP($B2303,'20 Year Treasuries Daily'!$A$7:$B$10118,2,FALSE)="ND",NA(),VLOOKUP($B2303,'20 Year Treasuries Daily'!$A$7:$B$10118,2,FALSE))</f>
        <v>5.62</v>
      </c>
    </row>
    <row r="2304" spans="2:5">
      <c r="B2304" s="52">
        <v>37433</v>
      </c>
      <c r="C2304">
        <f>VLOOKUP($B2304,'Bloomberg Dow Jones Indices'!$G$6:$J$6000,2,FALSE)</f>
        <v>4.4203000000000001</v>
      </c>
      <c r="D2304">
        <f>VLOOKUP(B2304,'Bloomberg Dow Jones Indices'!$I$6:$J$6000,2,0)</f>
        <v>1.9992999999999999</v>
      </c>
      <c r="E2304">
        <f>IF(VLOOKUP($B2304,'20 Year Treasuries Daily'!$A$7:$B$10118,2,FALSE)="ND",NA(),VLOOKUP($B2304,'20 Year Treasuries Daily'!$A$7:$B$10118,2,FALSE))</f>
        <v>5.53</v>
      </c>
    </row>
    <row r="2305" spans="2:5">
      <c r="B2305" s="52">
        <v>37434</v>
      </c>
      <c r="C2305">
        <f>VLOOKUP($B2305,'Bloomberg Dow Jones Indices'!$G$6:$J$6000,2,FALSE)</f>
        <v>4.4134000000000002</v>
      </c>
      <c r="D2305">
        <f>VLOOKUP(B2305,'Bloomberg Dow Jones Indices'!$I$6:$J$6000,2,0)</f>
        <v>1.9670000000000001</v>
      </c>
      <c r="E2305">
        <f>IF(VLOOKUP($B2305,'20 Year Treasuries Daily'!$A$7:$B$10118,2,FALSE)="ND",NA(),VLOOKUP($B2305,'20 Year Treasuries Daily'!$A$7:$B$10118,2,FALSE))</f>
        <v>5.63</v>
      </c>
    </row>
    <row r="2306" spans="2:5">
      <c r="B2306" s="52">
        <v>37435</v>
      </c>
      <c r="C2306">
        <f>VLOOKUP($B2306,'Bloomberg Dow Jones Indices'!$G$6:$J$6000,2,FALSE)</f>
        <v>4.3388</v>
      </c>
      <c r="D2306">
        <f>VLOOKUP(B2306,'Bloomberg Dow Jones Indices'!$I$6:$J$6000,2,0)</f>
        <v>1.9725999999999999</v>
      </c>
      <c r="E2306">
        <f>IF(VLOOKUP($B2306,'20 Year Treasuries Daily'!$A$7:$B$10118,2,FALSE)="ND",NA(),VLOOKUP($B2306,'20 Year Treasuries Daily'!$A$7:$B$10118,2,FALSE))</f>
        <v>5.65</v>
      </c>
    </row>
    <row r="2307" spans="2:5">
      <c r="B2307" s="52">
        <v>37438</v>
      </c>
      <c r="C2307">
        <f>VLOOKUP($B2307,'Bloomberg Dow Jones Indices'!$G$6:$J$6000,2,FALSE)</f>
        <v>4.4158999999999997</v>
      </c>
      <c r="D2307">
        <f>VLOOKUP(B2307,'Bloomberg Dow Jones Indices'!$I$6:$J$6000,2,0)</f>
        <v>2.0015000000000001</v>
      </c>
      <c r="E2307">
        <f>IF(VLOOKUP($B2307,'20 Year Treasuries Daily'!$A$7:$B$10118,2,FALSE)="ND",NA(),VLOOKUP($B2307,'20 Year Treasuries Daily'!$A$7:$B$10118,2,FALSE))</f>
        <v>5.64</v>
      </c>
    </row>
    <row r="2308" spans="2:5">
      <c r="B2308" s="52">
        <v>37439</v>
      </c>
      <c r="C2308">
        <f>VLOOKUP($B2308,'Bloomberg Dow Jones Indices'!$G$6:$J$6000,2,FALSE)</f>
        <v>4.5199999999999996</v>
      </c>
      <c r="D2308">
        <f>VLOOKUP(B2308,'Bloomberg Dow Jones Indices'!$I$6:$J$6000,2,0)</f>
        <v>2.0242</v>
      </c>
      <c r="E2308">
        <f>IF(VLOOKUP($B2308,'20 Year Treasuries Daily'!$A$7:$B$10118,2,FALSE)="ND",NA(),VLOOKUP($B2308,'20 Year Treasuries Daily'!$A$7:$B$10118,2,FALSE))</f>
        <v>5.56</v>
      </c>
    </row>
    <row r="2309" spans="2:5">
      <c r="B2309" s="52">
        <v>37440</v>
      </c>
      <c r="C2309">
        <f>VLOOKUP($B2309,'Bloomberg Dow Jones Indices'!$G$6:$J$6000,2,FALSE)</f>
        <v>4.5542999999999996</v>
      </c>
      <c r="D2309">
        <f>VLOOKUP(B2309,'Bloomberg Dow Jones Indices'!$I$6:$J$6000,2,0)</f>
        <v>2.0137</v>
      </c>
      <c r="E2309">
        <f>IF(VLOOKUP($B2309,'20 Year Treasuries Daily'!$A$7:$B$10118,2,FALSE)="ND",NA(),VLOOKUP($B2309,'20 Year Treasuries Daily'!$A$7:$B$10118,2,FALSE))</f>
        <v>5.57</v>
      </c>
    </row>
    <row r="2310" spans="2:5">
      <c r="B2310" s="52">
        <v>37442</v>
      </c>
      <c r="C2310">
        <f>VLOOKUP($B2310,'Bloomberg Dow Jones Indices'!$G$6:$J$6000,2,FALSE)</f>
        <v>4.5227000000000004</v>
      </c>
      <c r="D2310">
        <f>VLOOKUP(B2310,'Bloomberg Dow Jones Indices'!$I$6:$J$6000,2,0)</f>
        <v>1.944</v>
      </c>
      <c r="E2310">
        <f>IF(VLOOKUP($B2310,'20 Year Treasuries Daily'!$A$7:$B$10118,2,FALSE)="ND",NA(),VLOOKUP($B2310,'20 Year Treasuries Daily'!$A$7:$B$10118,2,FALSE))</f>
        <v>5.67</v>
      </c>
    </row>
    <row r="2311" spans="2:5">
      <c r="B2311" s="52">
        <v>37445</v>
      </c>
      <c r="C2311">
        <f>VLOOKUP($B2311,'Bloomberg Dow Jones Indices'!$G$6:$J$6000,2,FALSE)</f>
        <v>4.5545999999999998</v>
      </c>
      <c r="D2311">
        <f>VLOOKUP(B2311,'Bloomberg Dow Jones Indices'!$I$6:$J$6000,2,0)</f>
        <v>1.9668999999999999</v>
      </c>
      <c r="E2311">
        <f>IF(VLOOKUP($B2311,'20 Year Treasuries Daily'!$A$7:$B$10118,2,FALSE)="ND",NA(),VLOOKUP($B2311,'20 Year Treasuries Daily'!$A$7:$B$10118,2,FALSE))</f>
        <v>5.63</v>
      </c>
    </row>
    <row r="2312" spans="2:5">
      <c r="B2312" s="52">
        <v>37446</v>
      </c>
      <c r="C2312">
        <f>VLOOKUP($B2312,'Bloomberg Dow Jones Indices'!$G$6:$J$6000,2,FALSE)</f>
        <v>4.6970000000000001</v>
      </c>
      <c r="D2312">
        <f>VLOOKUP(B2312,'Bloomberg Dow Jones Indices'!$I$6:$J$6000,2,0)</f>
        <v>2.0055999999999998</v>
      </c>
      <c r="E2312">
        <f>IF(VLOOKUP($B2312,'20 Year Treasuries Daily'!$A$7:$B$10118,2,FALSE)="ND",NA(),VLOOKUP($B2312,'20 Year Treasuries Daily'!$A$7:$B$10118,2,FALSE))</f>
        <v>5.57</v>
      </c>
    </row>
    <row r="2313" spans="2:5">
      <c r="B2313" s="52">
        <v>37447</v>
      </c>
      <c r="C2313">
        <f>VLOOKUP($B2313,'Bloomberg Dow Jones Indices'!$G$6:$J$6000,2,FALSE)</f>
        <v>4.9931000000000001</v>
      </c>
      <c r="D2313">
        <f>VLOOKUP(B2313,'Bloomberg Dow Jones Indices'!$I$6:$J$6000,2,0)</f>
        <v>2.0699000000000001</v>
      </c>
      <c r="E2313">
        <f>IF(VLOOKUP($B2313,'20 Year Treasuries Daily'!$A$7:$B$10118,2,FALSE)="ND",NA(),VLOOKUP($B2313,'20 Year Treasuries Daily'!$A$7:$B$10118,2,FALSE))</f>
        <v>5.48</v>
      </c>
    </row>
    <row r="2314" spans="2:5">
      <c r="B2314" s="52">
        <v>37448</v>
      </c>
      <c r="C2314">
        <f>VLOOKUP($B2314,'Bloomberg Dow Jones Indices'!$G$6:$J$6000,2,FALSE)</f>
        <v>4.8228999999999997</v>
      </c>
      <c r="D2314">
        <f>VLOOKUP(B2314,'Bloomberg Dow Jones Indices'!$I$6:$J$6000,2,0)</f>
        <v>2.0727000000000002</v>
      </c>
      <c r="E2314">
        <f>IF(VLOOKUP($B2314,'20 Year Treasuries Daily'!$A$7:$B$10118,2,FALSE)="ND",NA(),VLOOKUP($B2314,'20 Year Treasuries Daily'!$A$7:$B$10118,2,FALSE))</f>
        <v>5.47</v>
      </c>
    </row>
    <row r="2315" spans="2:5">
      <c r="B2315" s="52">
        <v>37449</v>
      </c>
      <c r="C2315">
        <f>VLOOKUP($B2315,'Bloomberg Dow Jones Indices'!$G$6:$J$6000,2,FALSE)</f>
        <v>4.9946000000000002</v>
      </c>
      <c r="D2315">
        <f>VLOOKUP(B2315,'Bloomberg Dow Jones Indices'!$I$6:$J$6000,2,0)</f>
        <v>2.1006</v>
      </c>
      <c r="E2315">
        <f>IF(VLOOKUP($B2315,'20 Year Treasuries Daily'!$A$7:$B$10118,2,FALSE)="ND",NA(),VLOOKUP($B2315,'20 Year Treasuries Daily'!$A$7:$B$10118,2,FALSE))</f>
        <v>5.45</v>
      </c>
    </row>
    <row r="2316" spans="2:5">
      <c r="B2316" s="52">
        <v>37452</v>
      </c>
      <c r="C2316">
        <f>VLOOKUP($B2316,'Bloomberg Dow Jones Indices'!$G$6:$J$6000,2,FALSE)</f>
        <v>4.9152000000000005</v>
      </c>
      <c r="D2316">
        <f>VLOOKUP(B2316,'Bloomberg Dow Jones Indices'!$I$6:$J$6000,2,0)</f>
        <v>2.1116999999999999</v>
      </c>
      <c r="E2316">
        <f>IF(VLOOKUP($B2316,'20 Year Treasuries Daily'!$A$7:$B$10118,2,FALSE)="ND",NA(),VLOOKUP($B2316,'20 Year Treasuries Daily'!$A$7:$B$10118,2,FALSE))</f>
        <v>5.49</v>
      </c>
    </row>
    <row r="2317" spans="2:5">
      <c r="B2317" s="52">
        <v>37453</v>
      </c>
      <c r="C2317">
        <f>VLOOKUP($B2317,'Bloomberg Dow Jones Indices'!$G$6:$J$6000,2,FALSE)</f>
        <v>5.0631000000000004</v>
      </c>
      <c r="D2317">
        <f>VLOOKUP(B2317,'Bloomberg Dow Jones Indices'!$I$6:$J$6000,2,0)</f>
        <v>2.1531000000000002</v>
      </c>
      <c r="E2317">
        <f>IF(VLOOKUP($B2317,'20 Year Treasuries Daily'!$A$7:$B$10118,2,FALSE)="ND",NA(),VLOOKUP($B2317,'20 Year Treasuries Daily'!$A$7:$B$10118,2,FALSE))</f>
        <v>5.58</v>
      </c>
    </row>
    <row r="2318" spans="2:5">
      <c r="B2318" s="52">
        <v>37454</v>
      </c>
      <c r="C2318">
        <f>VLOOKUP($B2318,'Bloomberg Dow Jones Indices'!$G$6:$J$6000,2,FALSE)</f>
        <v>5.1116999999999999</v>
      </c>
      <c r="D2318">
        <f>VLOOKUP(B2318,'Bloomberg Dow Jones Indices'!$I$6:$J$6000,2,0)</f>
        <v>2.1379999999999999</v>
      </c>
      <c r="E2318">
        <f>IF(VLOOKUP($B2318,'20 Year Treasuries Daily'!$A$7:$B$10118,2,FALSE)="ND",NA(),VLOOKUP($B2318,'20 Year Treasuries Daily'!$A$7:$B$10118,2,FALSE))</f>
        <v>5.54</v>
      </c>
    </row>
    <row r="2319" spans="2:5">
      <c r="B2319" s="52">
        <v>37455</v>
      </c>
      <c r="C2319">
        <f>VLOOKUP($B2319,'Bloomberg Dow Jones Indices'!$G$6:$J$6000,2,FALSE)</f>
        <v>5.2552000000000003</v>
      </c>
      <c r="D2319">
        <f>VLOOKUP(B2319,'Bloomberg Dow Jones Indices'!$I$6:$J$6000,2,0)</f>
        <v>2.1718000000000002</v>
      </c>
      <c r="E2319">
        <f>IF(VLOOKUP($B2319,'20 Year Treasuries Daily'!$A$7:$B$10118,2,FALSE)="ND",NA(),VLOOKUP($B2319,'20 Year Treasuries Daily'!$A$7:$B$10118,2,FALSE))</f>
        <v>5.52</v>
      </c>
    </row>
    <row r="2320" spans="2:5">
      <c r="B2320" s="52">
        <v>37456</v>
      </c>
      <c r="C2320">
        <f>VLOOKUP($B2320,'Bloomberg Dow Jones Indices'!$G$6:$J$6000,2,FALSE)</f>
        <v>5.5285000000000002</v>
      </c>
      <c r="D2320">
        <f>VLOOKUP(B2320,'Bloomberg Dow Jones Indices'!$I$6:$J$6000,2,0)</f>
        <v>2.2774999999999999</v>
      </c>
      <c r="E2320">
        <f>IF(VLOOKUP($B2320,'20 Year Treasuries Daily'!$A$7:$B$10118,2,FALSE)="ND",NA(),VLOOKUP($B2320,'20 Year Treasuries Daily'!$A$7:$B$10118,2,FALSE))</f>
        <v>5.47</v>
      </c>
    </row>
    <row r="2321" spans="2:5">
      <c r="B2321" s="52">
        <v>37459</v>
      </c>
      <c r="C2321">
        <f>VLOOKUP($B2321,'Bloomberg Dow Jones Indices'!$G$6:$J$6000,2,FALSE)</f>
        <v>5.6677999999999997</v>
      </c>
      <c r="D2321">
        <f>VLOOKUP(B2321,'Bloomberg Dow Jones Indices'!$I$6:$J$6000,2,0)</f>
        <v>2.3462000000000001</v>
      </c>
      <c r="E2321">
        <f>IF(VLOOKUP($B2321,'20 Year Treasuries Daily'!$A$7:$B$10118,2,FALSE)="ND",NA(),VLOOKUP($B2321,'20 Year Treasuries Daily'!$A$7:$B$10118,2,FALSE))</f>
        <v>5.4</v>
      </c>
    </row>
    <row r="2322" spans="2:5">
      <c r="B2322" s="52">
        <v>37460</v>
      </c>
      <c r="C2322">
        <f>VLOOKUP($B2322,'Bloomberg Dow Jones Indices'!$G$6:$J$6000,2,FALSE)</f>
        <v>6.1939000000000002</v>
      </c>
      <c r="D2322">
        <f>VLOOKUP(B2322,'Bloomberg Dow Jones Indices'!$I$6:$J$6000,2,0)</f>
        <v>2.3712</v>
      </c>
      <c r="E2322">
        <f>IF(VLOOKUP($B2322,'20 Year Treasuries Daily'!$A$7:$B$10118,2,FALSE)="ND",NA(),VLOOKUP($B2322,'20 Year Treasuries Daily'!$A$7:$B$10118,2,FALSE))</f>
        <v>5.39</v>
      </c>
    </row>
    <row r="2323" spans="2:5">
      <c r="B2323" s="52">
        <v>37461</v>
      </c>
      <c r="C2323">
        <f>VLOOKUP($B2323,'Bloomberg Dow Jones Indices'!$G$6:$J$6000,2,FALSE)</f>
        <v>5.7081</v>
      </c>
      <c r="D2323">
        <f>VLOOKUP(B2323,'Bloomberg Dow Jones Indices'!$I$6:$J$6000,2,0)</f>
        <v>2.2296999999999998</v>
      </c>
      <c r="E2323">
        <f>IF(VLOOKUP($B2323,'20 Year Treasuries Daily'!$A$7:$B$10118,2,FALSE)="ND",NA(),VLOOKUP($B2323,'20 Year Treasuries Daily'!$A$7:$B$10118,2,FALSE))</f>
        <v>5.42</v>
      </c>
    </row>
    <row r="2324" spans="2:5">
      <c r="B2324" s="52">
        <v>37462</v>
      </c>
      <c r="C2324">
        <f>VLOOKUP($B2324,'Bloomberg Dow Jones Indices'!$G$6:$J$6000,2,FALSE)</f>
        <v>5.4376999999999995</v>
      </c>
      <c r="D2324">
        <f>VLOOKUP(B2324,'Bloomberg Dow Jones Indices'!$I$6:$J$6000,2,0)</f>
        <v>2.2309999999999999</v>
      </c>
      <c r="E2324">
        <f>IF(VLOOKUP($B2324,'20 Year Treasuries Daily'!$A$7:$B$10118,2,FALSE)="ND",NA(),VLOOKUP($B2324,'20 Year Treasuries Daily'!$A$7:$B$10118,2,FALSE))</f>
        <v>5.39</v>
      </c>
    </row>
    <row r="2325" spans="2:5">
      <c r="B2325" s="52">
        <v>37463</v>
      </c>
      <c r="C2325">
        <f>VLOOKUP($B2325,'Bloomberg Dow Jones Indices'!$G$6:$J$6000,2,FALSE)</f>
        <v>5.4763000000000002</v>
      </c>
      <c r="D2325">
        <f>VLOOKUP(B2325,'Bloomberg Dow Jones Indices'!$I$6:$J$6000,2,0)</f>
        <v>2.2099000000000002</v>
      </c>
      <c r="E2325">
        <f>IF(VLOOKUP($B2325,'20 Year Treasuries Daily'!$A$7:$B$10118,2,FALSE)="ND",NA(),VLOOKUP($B2325,'20 Year Treasuries Daily'!$A$7:$B$10118,2,FALSE))</f>
        <v>5.42</v>
      </c>
    </row>
    <row r="2326" spans="2:5">
      <c r="B2326" s="52">
        <v>37466</v>
      </c>
      <c r="C2326">
        <f>VLOOKUP($B2326,'Bloomberg Dow Jones Indices'!$G$6:$J$6000,2,FALSE)</f>
        <v>5.4020999999999999</v>
      </c>
      <c r="D2326">
        <f>VLOOKUP(B2326,'Bloomberg Dow Jones Indices'!$I$6:$J$6000,2,0)</f>
        <v>2.0964</v>
      </c>
      <c r="E2326">
        <f>IF(VLOOKUP($B2326,'20 Year Treasuries Daily'!$A$7:$B$10118,2,FALSE)="ND",NA(),VLOOKUP($B2326,'20 Year Treasuries Daily'!$A$7:$B$10118,2,FALSE))</f>
        <v>5.54</v>
      </c>
    </row>
    <row r="2327" spans="2:5">
      <c r="B2327" s="52">
        <v>37467</v>
      </c>
      <c r="C2327">
        <f>VLOOKUP($B2327,'Bloomberg Dow Jones Indices'!$G$6:$J$6000,2,FALSE)</f>
        <v>5.0442</v>
      </c>
      <c r="D2327">
        <f>VLOOKUP(B2327,'Bloomberg Dow Jones Indices'!$I$6:$J$6000,2,0)</f>
        <v>2.1040999999999999</v>
      </c>
      <c r="E2327">
        <f>IF(VLOOKUP($B2327,'20 Year Treasuries Daily'!$A$7:$B$10118,2,FALSE)="ND",NA(),VLOOKUP($B2327,'20 Year Treasuries Daily'!$A$7:$B$10118,2,FALSE))</f>
        <v>5.54</v>
      </c>
    </row>
    <row r="2328" spans="2:5">
      <c r="B2328" s="52">
        <v>37468</v>
      </c>
      <c r="C2328">
        <f>VLOOKUP($B2328,'Bloomberg Dow Jones Indices'!$G$6:$J$6000,2,FALSE)</f>
        <v>5.0096999999999996</v>
      </c>
      <c r="D2328">
        <f>VLOOKUP(B2328,'Bloomberg Dow Jones Indices'!$I$6:$J$6000,2,0)</f>
        <v>2.0905</v>
      </c>
      <c r="E2328">
        <f>IF(VLOOKUP($B2328,'20 Year Treasuries Daily'!$A$7:$B$10118,2,FALSE)="ND",NA(),VLOOKUP($B2328,'20 Year Treasuries Daily'!$A$7:$B$10118,2,FALSE))</f>
        <v>5.41</v>
      </c>
    </row>
    <row r="2329" spans="2:5">
      <c r="B2329" s="52">
        <v>37469</v>
      </c>
      <c r="C2329">
        <f>VLOOKUP($B2329,'Bloomberg Dow Jones Indices'!$G$6:$J$6000,2,FALSE)</f>
        <v>5.1547999999999998</v>
      </c>
      <c r="D2329">
        <f>VLOOKUP(B2329,'Bloomberg Dow Jones Indices'!$I$6:$J$6000,2,0)</f>
        <v>2.1486000000000001</v>
      </c>
      <c r="E2329">
        <f>IF(VLOOKUP($B2329,'20 Year Treasuries Daily'!$A$7:$B$10118,2,FALSE)="ND",NA(),VLOOKUP($B2329,'20 Year Treasuries Daily'!$A$7:$B$10118,2,FALSE))</f>
        <v>5.41</v>
      </c>
    </row>
    <row r="2330" spans="2:5">
      <c r="B2330" s="52">
        <v>37470</v>
      </c>
      <c r="C2330">
        <f>VLOOKUP($B2330,'Bloomberg Dow Jones Indices'!$G$6:$J$6000,2,FALSE)</f>
        <v>5.2583000000000002</v>
      </c>
      <c r="D2330">
        <f>VLOOKUP(B2330,'Bloomberg Dow Jones Indices'!$I$6:$J$6000,2,0)</f>
        <v>2.1987000000000001</v>
      </c>
      <c r="E2330">
        <f>IF(VLOOKUP($B2330,'20 Year Treasuries Daily'!$A$7:$B$10118,2,FALSE)="ND",NA(),VLOOKUP($B2330,'20 Year Treasuries Daily'!$A$7:$B$10118,2,FALSE))</f>
        <v>5.29</v>
      </c>
    </row>
    <row r="2331" spans="2:5">
      <c r="B2331" s="52">
        <v>37473</v>
      </c>
      <c r="C2331">
        <f>VLOOKUP($B2331,'Bloomberg Dow Jones Indices'!$G$6:$J$6000,2,FALSE)</f>
        <v>5.3193000000000001</v>
      </c>
      <c r="D2331">
        <f>VLOOKUP(B2331,'Bloomberg Dow Jones Indices'!$I$6:$J$6000,2,0)</f>
        <v>2.2723</v>
      </c>
      <c r="E2331">
        <f>IF(VLOOKUP($B2331,'20 Year Treasuries Daily'!$A$7:$B$10118,2,FALSE)="ND",NA(),VLOOKUP($B2331,'20 Year Treasuries Daily'!$A$7:$B$10118,2,FALSE))</f>
        <v>5.26</v>
      </c>
    </row>
    <row r="2332" spans="2:5">
      <c r="B2332" s="52">
        <v>37474</v>
      </c>
      <c r="C2332">
        <f>VLOOKUP($B2332,'Bloomberg Dow Jones Indices'!$G$6:$J$6000,2,FALSE)</f>
        <v>5.1421000000000001</v>
      </c>
      <c r="D2332">
        <f>VLOOKUP(B2332,'Bloomberg Dow Jones Indices'!$I$6:$J$6000,2,0)</f>
        <v>2.2090000000000001</v>
      </c>
      <c r="E2332">
        <f>IF(VLOOKUP($B2332,'20 Year Treasuries Daily'!$A$7:$B$10118,2,FALSE)="ND",NA(),VLOOKUP($B2332,'20 Year Treasuries Daily'!$A$7:$B$10118,2,FALSE))</f>
        <v>5.35</v>
      </c>
    </row>
    <row r="2333" spans="2:5">
      <c r="B2333" s="52">
        <v>37475</v>
      </c>
      <c r="C2333">
        <f>VLOOKUP($B2333,'Bloomberg Dow Jones Indices'!$G$6:$J$6000,2,FALSE)</f>
        <v>5.1075999999999997</v>
      </c>
      <c r="D2333">
        <f>VLOOKUP(B2333,'Bloomberg Dow Jones Indices'!$I$6:$J$6000,2,0)</f>
        <v>2.1623000000000001</v>
      </c>
      <c r="E2333">
        <f>IF(VLOOKUP($B2333,'20 Year Treasuries Daily'!$A$7:$B$10118,2,FALSE)="ND",NA(),VLOOKUP($B2333,'20 Year Treasuries Daily'!$A$7:$B$10118,2,FALSE))</f>
        <v>5.31</v>
      </c>
    </row>
    <row r="2334" spans="2:5">
      <c r="B2334" s="52">
        <v>37476</v>
      </c>
      <c r="C2334">
        <f>VLOOKUP($B2334,'Bloomberg Dow Jones Indices'!$G$6:$J$6000,2,FALSE)</f>
        <v>5.0472999999999999</v>
      </c>
      <c r="D2334">
        <f>VLOOKUP(B2334,'Bloomberg Dow Jones Indices'!$I$6:$J$6000,2,0)</f>
        <v>2.0987999999999998</v>
      </c>
      <c r="E2334">
        <f>IF(VLOOKUP($B2334,'20 Year Treasuries Daily'!$A$7:$B$10118,2,FALSE)="ND",NA(),VLOOKUP($B2334,'20 Year Treasuries Daily'!$A$7:$B$10118,2,FALSE))</f>
        <v>5.34</v>
      </c>
    </row>
    <row r="2335" spans="2:5">
      <c r="B2335" s="52">
        <v>37477</v>
      </c>
      <c r="C2335">
        <f>VLOOKUP($B2335,'Bloomberg Dow Jones Indices'!$G$6:$J$6000,2,FALSE)</f>
        <v>5.0193000000000003</v>
      </c>
      <c r="D2335">
        <f>VLOOKUP(B2335,'Bloomberg Dow Jones Indices'!$I$6:$J$6000,2,0)</f>
        <v>2.0908000000000002</v>
      </c>
      <c r="E2335">
        <f>IF(VLOOKUP($B2335,'20 Year Treasuries Daily'!$A$7:$B$10118,2,FALSE)="ND",NA(),VLOOKUP($B2335,'20 Year Treasuries Daily'!$A$7:$B$10118,2,FALSE))</f>
        <v>5.22</v>
      </c>
    </row>
    <row r="2336" spans="2:5">
      <c r="B2336" s="52">
        <v>37480</v>
      </c>
      <c r="C2336">
        <f>VLOOKUP($B2336,'Bloomberg Dow Jones Indices'!$G$6:$J$6000,2,FALSE)</f>
        <v>4.9493999999999998</v>
      </c>
      <c r="D2336">
        <f>VLOOKUP(B2336,'Bloomberg Dow Jones Indices'!$I$6:$J$6000,2,0)</f>
        <v>2.1044</v>
      </c>
      <c r="E2336">
        <f>IF(VLOOKUP($B2336,'20 Year Treasuries Daily'!$A$7:$B$10118,2,FALSE)="ND",NA(),VLOOKUP($B2336,'20 Year Treasuries Daily'!$A$7:$B$10118,2,FALSE))</f>
        <v>5.16</v>
      </c>
    </row>
    <row r="2337" spans="2:5">
      <c r="B2337" s="52">
        <v>37481</v>
      </c>
      <c r="C2337">
        <f>VLOOKUP($B2337,'Bloomberg Dow Jones Indices'!$G$6:$J$6000,2,FALSE)</f>
        <v>5.0799000000000003</v>
      </c>
      <c r="D2337">
        <f>VLOOKUP(B2337,'Bloomberg Dow Jones Indices'!$I$6:$J$6000,2,0)</f>
        <v>2.1556000000000002</v>
      </c>
      <c r="E2337">
        <f>IF(VLOOKUP($B2337,'20 Year Treasuries Daily'!$A$7:$B$10118,2,FALSE)="ND",NA(),VLOOKUP($B2337,'20 Year Treasuries Daily'!$A$7:$B$10118,2,FALSE))</f>
        <v>5.09</v>
      </c>
    </row>
    <row r="2338" spans="2:5">
      <c r="B2338" s="52">
        <v>37482</v>
      </c>
      <c r="C2338">
        <f>VLOOKUP($B2338,'Bloomberg Dow Jones Indices'!$G$6:$J$6000,2,FALSE)</f>
        <v>4.9320000000000004</v>
      </c>
      <c r="D2338">
        <f>VLOOKUP(B2338,'Bloomberg Dow Jones Indices'!$I$6:$J$6000,2,0)</f>
        <v>2.0912999999999999</v>
      </c>
      <c r="E2338">
        <f>IF(VLOOKUP($B2338,'20 Year Treasuries Daily'!$A$7:$B$10118,2,FALSE)="ND",NA(),VLOOKUP($B2338,'20 Year Treasuries Daily'!$A$7:$B$10118,2,FALSE))</f>
        <v>5.03</v>
      </c>
    </row>
    <row r="2339" spans="2:5">
      <c r="B2339" s="52">
        <v>37483</v>
      </c>
      <c r="C2339">
        <f>VLOOKUP($B2339,'Bloomberg Dow Jones Indices'!$G$6:$J$6000,2,FALSE)</f>
        <v>4.8788999999999998</v>
      </c>
      <c r="D2339">
        <f>VLOOKUP(B2339,'Bloomberg Dow Jones Indices'!$I$6:$J$6000,2,0)</f>
        <v>2.0735000000000001</v>
      </c>
      <c r="E2339">
        <f>IF(VLOOKUP($B2339,'20 Year Treasuries Daily'!$A$7:$B$10118,2,FALSE)="ND",NA(),VLOOKUP($B2339,'20 Year Treasuries Daily'!$A$7:$B$10118,2,FALSE))</f>
        <v>5.12</v>
      </c>
    </row>
    <row r="2340" spans="2:5">
      <c r="B2340" s="52">
        <v>37484</v>
      </c>
      <c r="C2340">
        <f>VLOOKUP($B2340,'Bloomberg Dow Jones Indices'!$G$6:$J$6000,2,FALSE)</f>
        <v>4.9466000000000001</v>
      </c>
      <c r="D2340">
        <f>VLOOKUP(B2340,'Bloomberg Dow Jones Indices'!$I$6:$J$6000,2,0)</f>
        <v>2.085</v>
      </c>
      <c r="E2340">
        <f>IF(VLOOKUP($B2340,'20 Year Treasuries Daily'!$A$7:$B$10118,2,FALSE)="ND",NA(),VLOOKUP($B2340,'20 Year Treasuries Daily'!$A$7:$B$10118,2,FALSE))</f>
        <v>5.24</v>
      </c>
    </row>
    <row r="2341" spans="2:5">
      <c r="B2341" s="52">
        <v>37487</v>
      </c>
      <c r="C2341">
        <f>VLOOKUP($B2341,'Bloomberg Dow Jones Indices'!$G$6:$J$6000,2,FALSE)</f>
        <v>4.8916000000000004</v>
      </c>
      <c r="D2341">
        <f>VLOOKUP(B2341,'Bloomberg Dow Jones Indices'!$I$6:$J$6000,2,0)</f>
        <v>2.0356000000000001</v>
      </c>
      <c r="E2341">
        <f>IF(VLOOKUP($B2341,'20 Year Treasuries Daily'!$A$7:$B$10118,2,FALSE)="ND",NA(),VLOOKUP($B2341,'20 Year Treasuries Daily'!$A$7:$B$10118,2,FALSE))</f>
        <v>5.21</v>
      </c>
    </row>
    <row r="2342" spans="2:5">
      <c r="B2342" s="52">
        <v>37488</v>
      </c>
      <c r="C2342">
        <f>VLOOKUP($B2342,'Bloomberg Dow Jones Indices'!$G$6:$J$6000,2,FALSE)</f>
        <v>4.8791000000000002</v>
      </c>
      <c r="D2342">
        <f>VLOOKUP(B2342,'Bloomberg Dow Jones Indices'!$I$6:$J$6000,2,0)</f>
        <v>2.0629</v>
      </c>
      <c r="E2342">
        <f>IF(VLOOKUP($B2342,'20 Year Treasuries Daily'!$A$7:$B$10118,2,FALSE)="ND",NA(),VLOOKUP($B2342,'20 Year Treasuries Daily'!$A$7:$B$10118,2,FALSE))</f>
        <v>5.12</v>
      </c>
    </row>
    <row r="2343" spans="2:5">
      <c r="B2343" s="52">
        <v>37489</v>
      </c>
      <c r="C2343">
        <f>VLOOKUP($B2343,'Bloomberg Dow Jones Indices'!$G$6:$J$6000,2,FALSE)</f>
        <v>4.7058999999999997</v>
      </c>
      <c r="D2343">
        <f>VLOOKUP(B2343,'Bloomberg Dow Jones Indices'!$I$6:$J$6000,2,0)</f>
        <v>2.0501999999999998</v>
      </c>
      <c r="E2343">
        <f>IF(VLOOKUP($B2343,'20 Year Treasuries Daily'!$A$7:$B$10118,2,FALSE)="ND",NA(),VLOOKUP($B2343,'20 Year Treasuries Daily'!$A$7:$B$10118,2,FALSE))</f>
        <v>5.14</v>
      </c>
    </row>
    <row r="2344" spans="2:5">
      <c r="B2344" s="52">
        <v>37490</v>
      </c>
      <c r="C2344">
        <f>VLOOKUP($B2344,'Bloomberg Dow Jones Indices'!$G$6:$J$6000,2,FALSE)</f>
        <v>4.6332000000000004</v>
      </c>
      <c r="D2344">
        <f>VLOOKUP(B2344,'Bloomberg Dow Jones Indices'!$I$6:$J$6000,2,0)</f>
        <v>2.0284</v>
      </c>
      <c r="E2344">
        <f>IF(VLOOKUP($B2344,'20 Year Treasuries Daily'!$A$7:$B$10118,2,FALSE)="ND",NA(),VLOOKUP($B2344,'20 Year Treasuries Daily'!$A$7:$B$10118,2,FALSE))</f>
        <v>5.22</v>
      </c>
    </row>
    <row r="2345" spans="2:5">
      <c r="B2345" s="52">
        <v>37491</v>
      </c>
      <c r="C2345">
        <f>VLOOKUP($B2345,'Bloomberg Dow Jones Indices'!$G$6:$J$6000,2,FALSE)</f>
        <v>4.7023000000000001</v>
      </c>
      <c r="D2345">
        <f>VLOOKUP(B2345,'Bloomberg Dow Jones Indices'!$I$6:$J$6000,2,0)</f>
        <v>2.0697000000000001</v>
      </c>
      <c r="E2345">
        <f>IF(VLOOKUP($B2345,'20 Year Treasuries Daily'!$A$7:$B$10118,2,FALSE)="ND",NA(),VLOOKUP($B2345,'20 Year Treasuries Daily'!$A$7:$B$10118,2,FALSE))</f>
        <v>5.15</v>
      </c>
    </row>
    <row r="2346" spans="2:5">
      <c r="B2346" s="52">
        <v>37494</v>
      </c>
      <c r="C2346">
        <f>VLOOKUP($B2346,'Bloomberg Dow Jones Indices'!$G$6:$J$6000,2,FALSE)</f>
        <v>4.6066000000000003</v>
      </c>
      <c r="D2346">
        <f>VLOOKUP(B2346,'Bloomberg Dow Jones Indices'!$I$6:$J$6000,2,0)</f>
        <v>2.0590000000000002</v>
      </c>
      <c r="E2346">
        <f>IF(VLOOKUP($B2346,'20 Year Treasuries Daily'!$A$7:$B$10118,2,FALSE)="ND",NA(),VLOOKUP($B2346,'20 Year Treasuries Daily'!$A$7:$B$10118,2,FALSE))</f>
        <v>5.12</v>
      </c>
    </row>
    <row r="2347" spans="2:5">
      <c r="B2347" s="52">
        <v>37495</v>
      </c>
      <c r="C2347">
        <f>VLOOKUP($B2347,'Bloomberg Dow Jones Indices'!$G$6:$J$6000,2,FALSE)</f>
        <v>4.6757</v>
      </c>
      <c r="D2347">
        <f>VLOOKUP(B2347,'Bloomberg Dow Jones Indices'!$I$6:$J$6000,2,0)</f>
        <v>2.0811000000000002</v>
      </c>
      <c r="E2347">
        <f>IF(VLOOKUP($B2347,'20 Year Treasuries Daily'!$A$7:$B$10118,2,FALSE)="ND",NA(),VLOOKUP($B2347,'20 Year Treasuries Daily'!$A$7:$B$10118,2,FALSE))</f>
        <v>5.2</v>
      </c>
    </row>
    <row r="2348" spans="2:5">
      <c r="B2348" s="52">
        <v>37496</v>
      </c>
      <c r="C2348">
        <f>VLOOKUP($B2348,'Bloomberg Dow Jones Indices'!$G$6:$J$6000,2,FALSE)</f>
        <v>4.7</v>
      </c>
      <c r="D2348">
        <f>VLOOKUP(B2348,'Bloomberg Dow Jones Indices'!$I$6:$J$6000,2,0)</f>
        <v>2.1122000000000001</v>
      </c>
      <c r="E2348">
        <f>IF(VLOOKUP($B2348,'20 Year Treasuries Daily'!$A$7:$B$10118,2,FALSE)="ND",NA(),VLOOKUP($B2348,'20 Year Treasuries Daily'!$A$7:$B$10118,2,FALSE))</f>
        <v>5.14</v>
      </c>
    </row>
    <row r="2349" spans="2:5">
      <c r="B2349" s="52">
        <v>37497</v>
      </c>
      <c r="C2349">
        <f>VLOOKUP($B2349,'Bloomberg Dow Jones Indices'!$G$6:$J$6000,2,FALSE)</f>
        <v>4.7722999999999995</v>
      </c>
      <c r="D2349">
        <f>VLOOKUP(B2349,'Bloomberg Dow Jones Indices'!$I$6:$J$6000,2,0)</f>
        <v>2.1179000000000001</v>
      </c>
      <c r="E2349">
        <f>IF(VLOOKUP($B2349,'20 Year Treasuries Daily'!$A$7:$B$10118,2,FALSE)="ND",NA(),VLOOKUP($B2349,'20 Year Treasuries Daily'!$A$7:$B$10118,2,FALSE))</f>
        <v>5.08</v>
      </c>
    </row>
    <row r="2350" spans="2:5">
      <c r="B2350" s="52">
        <v>37498</v>
      </c>
      <c r="C2350">
        <f>VLOOKUP($B2350,'Bloomberg Dow Jones Indices'!$G$6:$J$6000,2,FALSE)</f>
        <v>4.8377999999999997</v>
      </c>
      <c r="D2350">
        <f>VLOOKUP(B2350,'Bloomberg Dow Jones Indices'!$I$6:$J$6000,2,0)</f>
        <v>2.1196999999999999</v>
      </c>
      <c r="E2350">
        <f>IF(VLOOKUP($B2350,'20 Year Treasuries Daily'!$A$7:$B$10118,2,FALSE)="ND",NA(),VLOOKUP($B2350,'20 Year Treasuries Daily'!$A$7:$B$10118,2,FALSE))</f>
        <v>5.0599999999999996</v>
      </c>
    </row>
    <row r="2351" spans="2:5">
      <c r="B2351" s="52">
        <v>37502</v>
      </c>
      <c r="C2351">
        <f>VLOOKUP($B2351,'Bloomberg Dow Jones Indices'!$G$6:$J$6000,2,FALSE)</f>
        <v>4.9951999999999996</v>
      </c>
      <c r="D2351">
        <f>VLOOKUP(B2351,'Bloomberg Dow Jones Indices'!$I$6:$J$6000,2,0)</f>
        <v>2.2111999999999998</v>
      </c>
      <c r="E2351">
        <f>IF(VLOOKUP($B2351,'20 Year Treasuries Daily'!$A$7:$B$10118,2,FALSE)="ND",NA(),VLOOKUP($B2351,'20 Year Treasuries Daily'!$A$7:$B$10118,2,FALSE))</f>
        <v>4.92</v>
      </c>
    </row>
    <row r="2352" spans="2:5">
      <c r="B2352" s="52">
        <v>37503</v>
      </c>
      <c r="C2352">
        <f>VLOOKUP($B2352,'Bloomberg Dow Jones Indices'!$G$6:$J$6000,2,FALSE)</f>
        <v>5.0148000000000001</v>
      </c>
      <c r="D2352">
        <f>VLOOKUP(B2352,'Bloomberg Dow Jones Indices'!$I$6:$J$6000,2,0)</f>
        <v>2.1812999999999998</v>
      </c>
      <c r="E2352">
        <f>IF(VLOOKUP($B2352,'20 Year Treasuries Daily'!$A$7:$B$10118,2,FALSE)="ND",NA(),VLOOKUP($B2352,'20 Year Treasuries Daily'!$A$7:$B$10118,2,FALSE))</f>
        <v>4.91</v>
      </c>
    </row>
    <row r="2353" spans="2:5">
      <c r="B2353" s="52">
        <v>37504</v>
      </c>
      <c r="C2353">
        <f>VLOOKUP($B2353,'Bloomberg Dow Jones Indices'!$G$6:$J$6000,2,FALSE)</f>
        <v>5.0178000000000003</v>
      </c>
      <c r="D2353">
        <f>VLOOKUP(B2353,'Bloomberg Dow Jones Indices'!$I$6:$J$6000,2,0)</f>
        <v>2.2185999999999999</v>
      </c>
      <c r="E2353">
        <f>IF(VLOOKUP($B2353,'20 Year Treasuries Daily'!$A$7:$B$10118,2,FALSE)="ND",NA(),VLOOKUP($B2353,'20 Year Treasuries Daily'!$A$7:$B$10118,2,FALSE))</f>
        <v>4.88</v>
      </c>
    </row>
    <row r="2354" spans="2:5">
      <c r="B2354" s="52">
        <v>37505</v>
      </c>
      <c r="C2354">
        <f>VLOOKUP($B2354,'Bloomberg Dow Jones Indices'!$G$6:$J$6000,2,FALSE)</f>
        <v>5.0019999999999998</v>
      </c>
      <c r="D2354">
        <f>VLOOKUP(B2354,'Bloomberg Dow Jones Indices'!$I$6:$J$6000,2,0)</f>
        <v>2.1808000000000001</v>
      </c>
      <c r="E2354">
        <f>IF(VLOOKUP($B2354,'20 Year Treasuries Daily'!$A$7:$B$10118,2,FALSE)="ND",NA(),VLOOKUP($B2354,'20 Year Treasuries Daily'!$A$7:$B$10118,2,FALSE))</f>
        <v>5</v>
      </c>
    </row>
    <row r="2355" spans="2:5">
      <c r="B2355" s="52">
        <v>37508</v>
      </c>
      <c r="C2355">
        <f>VLOOKUP($B2355,'Bloomberg Dow Jones Indices'!$G$6:$J$6000,2,FALSE)</f>
        <v>5.0126999999999997</v>
      </c>
      <c r="D2355">
        <f>VLOOKUP(B2355,'Bloomberg Dow Jones Indices'!$I$6:$J$6000,2,0)</f>
        <v>2.1572</v>
      </c>
      <c r="E2355">
        <f>IF(VLOOKUP($B2355,'20 Year Treasuries Daily'!$A$7:$B$10118,2,FALSE)="ND",NA(),VLOOKUP($B2355,'20 Year Treasuries Daily'!$A$7:$B$10118,2,FALSE))</f>
        <v>4.99</v>
      </c>
    </row>
    <row r="2356" spans="2:5">
      <c r="B2356" s="52">
        <v>37509</v>
      </c>
      <c r="C2356">
        <f>VLOOKUP($B2356,'Bloomberg Dow Jones Indices'!$G$6:$J$6000,2,FALSE)</f>
        <v>5.1303999999999998</v>
      </c>
      <c r="D2356">
        <f>VLOOKUP(B2356,'Bloomberg Dow Jones Indices'!$I$6:$J$6000,2,0)</f>
        <v>2.1362999999999999</v>
      </c>
      <c r="E2356">
        <f>IF(VLOOKUP($B2356,'20 Year Treasuries Daily'!$A$7:$B$10118,2,FALSE)="ND",NA(),VLOOKUP($B2356,'20 Year Treasuries Daily'!$A$7:$B$10118,2,FALSE))</f>
        <v>4.96</v>
      </c>
    </row>
    <row r="2357" spans="2:5">
      <c r="B2357" s="52">
        <v>37510</v>
      </c>
      <c r="C2357">
        <f>VLOOKUP($B2357,'Bloomberg Dow Jones Indices'!$G$6:$J$6000,2,FALSE)</f>
        <v>5.1172000000000004</v>
      </c>
      <c r="D2357">
        <f>VLOOKUP(B2357,'Bloomberg Dow Jones Indices'!$I$6:$J$6000,2,0)</f>
        <v>2.1433</v>
      </c>
      <c r="E2357">
        <f>IF(VLOOKUP($B2357,'20 Year Treasuries Daily'!$A$7:$B$10118,2,FALSE)="ND",NA(),VLOOKUP($B2357,'20 Year Treasuries Daily'!$A$7:$B$10118,2,FALSE))</f>
        <v>5.01</v>
      </c>
    </row>
    <row r="2358" spans="2:5">
      <c r="B2358" s="52">
        <v>37511</v>
      </c>
      <c r="C2358">
        <f>VLOOKUP($B2358,'Bloomberg Dow Jones Indices'!$G$6:$J$6000,2,FALSE)</f>
        <v>5.2826000000000004</v>
      </c>
      <c r="D2358">
        <f>VLOOKUP(B2358,'Bloomberg Dow Jones Indices'!$I$6:$J$6000,2,0)</f>
        <v>2.1998000000000002</v>
      </c>
      <c r="E2358">
        <f>IF(VLOOKUP($B2358,'20 Year Treasuries Daily'!$A$7:$B$10118,2,FALSE)="ND",NA(),VLOOKUP($B2358,'20 Year Treasuries Daily'!$A$7:$B$10118,2,FALSE))</f>
        <v>4.93</v>
      </c>
    </row>
    <row r="2359" spans="2:5">
      <c r="B2359" s="52">
        <v>37512</v>
      </c>
      <c r="C2359">
        <f>VLOOKUP($B2359,'Bloomberg Dow Jones Indices'!$G$6:$J$6000,2,FALSE)</f>
        <v>5.2</v>
      </c>
      <c r="D2359">
        <f>VLOOKUP(B2359,'Bloomberg Dow Jones Indices'!$I$6:$J$6000,2,0)</f>
        <v>2.2174999999999998</v>
      </c>
      <c r="E2359">
        <f>IF(VLOOKUP($B2359,'20 Year Treasuries Daily'!$A$7:$B$10118,2,FALSE)="ND",NA(),VLOOKUP($B2359,'20 Year Treasuries Daily'!$A$7:$B$10118,2,FALSE))</f>
        <v>4.87</v>
      </c>
    </row>
    <row r="2360" spans="2:5">
      <c r="B2360" s="52">
        <v>37515</v>
      </c>
      <c r="C2360">
        <f>VLOOKUP($B2360,'Bloomberg Dow Jones Indices'!$G$6:$J$6000,2,FALSE)</f>
        <v>5.2864000000000004</v>
      </c>
      <c r="D2360">
        <f>VLOOKUP(B2360,'Bloomberg Dow Jones Indices'!$I$6:$J$6000,2,0)</f>
        <v>2.1996000000000002</v>
      </c>
      <c r="E2360">
        <f>IF(VLOOKUP($B2360,'20 Year Treasuries Daily'!$A$7:$B$10118,2,FALSE)="ND",NA(),VLOOKUP($B2360,'20 Year Treasuries Daily'!$A$7:$B$10118,2,FALSE))</f>
        <v>4.8499999999999996</v>
      </c>
    </row>
    <row r="2361" spans="2:5">
      <c r="B2361" s="52">
        <v>37516</v>
      </c>
      <c r="C2361">
        <f>VLOOKUP($B2361,'Bloomberg Dow Jones Indices'!$G$6:$J$6000,2,FALSE)</f>
        <v>5.4846000000000004</v>
      </c>
      <c r="D2361">
        <f>VLOOKUP(B2361,'Bloomberg Dow Jones Indices'!$I$6:$J$6000,2,0)</f>
        <v>2.2458999999999998</v>
      </c>
      <c r="E2361">
        <f>IF(VLOOKUP($B2361,'20 Year Treasuries Daily'!$A$7:$B$10118,2,FALSE)="ND",NA(),VLOOKUP($B2361,'20 Year Treasuries Daily'!$A$7:$B$10118,2,FALSE))</f>
        <v>4.83</v>
      </c>
    </row>
    <row r="2362" spans="2:5">
      <c r="B2362" s="52">
        <v>37517</v>
      </c>
      <c r="C2362">
        <f>VLOOKUP($B2362,'Bloomberg Dow Jones Indices'!$G$6:$J$6000,2,FALSE)</f>
        <v>5.3126999999999995</v>
      </c>
      <c r="D2362">
        <f>VLOOKUP(B2362,'Bloomberg Dow Jones Indices'!$I$6:$J$6000,2,0)</f>
        <v>2.2560000000000002</v>
      </c>
      <c r="E2362">
        <f>IF(VLOOKUP($B2362,'20 Year Treasuries Daily'!$A$7:$B$10118,2,FALSE)="ND",NA(),VLOOKUP($B2362,'20 Year Treasuries Daily'!$A$7:$B$10118,2,FALSE))</f>
        <v>4.8499999999999996</v>
      </c>
    </row>
    <row r="2363" spans="2:5">
      <c r="B2363" s="52">
        <v>37518</v>
      </c>
      <c r="C2363">
        <f>VLOOKUP($B2363,'Bloomberg Dow Jones Indices'!$G$6:$J$6000,2,FALSE)</f>
        <v>5.4005000000000001</v>
      </c>
      <c r="D2363">
        <f>VLOOKUP(B2363,'Bloomberg Dow Jones Indices'!$I$6:$J$6000,2,0)</f>
        <v>2.3212999999999999</v>
      </c>
      <c r="E2363">
        <f>IF(VLOOKUP($B2363,'20 Year Treasuries Daily'!$A$7:$B$10118,2,FALSE)="ND",NA(),VLOOKUP($B2363,'20 Year Treasuries Daily'!$A$7:$B$10118,2,FALSE))</f>
        <v>4.8</v>
      </c>
    </row>
    <row r="2364" spans="2:5">
      <c r="B2364" s="52">
        <v>37519</v>
      </c>
      <c r="C2364">
        <f>VLOOKUP($B2364,'Bloomberg Dow Jones Indices'!$G$6:$J$6000,2,FALSE)</f>
        <v>5.5004999999999997</v>
      </c>
      <c r="D2364">
        <f>VLOOKUP(B2364,'Bloomberg Dow Jones Indices'!$I$6:$J$6000,2,0)</f>
        <v>2.3086000000000002</v>
      </c>
      <c r="E2364">
        <f>IF(VLOOKUP($B2364,'20 Year Treasuries Daily'!$A$7:$B$10118,2,FALSE)="ND",NA(),VLOOKUP($B2364,'20 Year Treasuries Daily'!$A$7:$B$10118,2,FALSE))</f>
        <v>4.82</v>
      </c>
    </row>
    <row r="2365" spans="2:5">
      <c r="B2365" s="52">
        <v>37522</v>
      </c>
      <c r="C2365">
        <f>VLOOKUP($B2365,'Bloomberg Dow Jones Indices'!$G$6:$J$6000,2,FALSE)</f>
        <v>5.6091999999999995</v>
      </c>
      <c r="D2365">
        <f>VLOOKUP(B2365,'Bloomberg Dow Jones Indices'!$I$6:$J$6000,2,0)</f>
        <v>2.3420000000000001</v>
      </c>
      <c r="E2365">
        <f>IF(VLOOKUP($B2365,'20 Year Treasuries Daily'!$A$7:$B$10118,2,FALSE)="ND",NA(),VLOOKUP($B2365,'20 Year Treasuries Daily'!$A$7:$B$10118,2,FALSE))</f>
        <v>4.75</v>
      </c>
    </row>
    <row r="2366" spans="2:5">
      <c r="B2366" s="52">
        <v>37523</v>
      </c>
      <c r="C2366">
        <f>VLOOKUP($B2366,'Bloomberg Dow Jones Indices'!$G$6:$J$6000,2,FALSE)</f>
        <v>5.7405999999999997</v>
      </c>
      <c r="D2366">
        <f>VLOOKUP(B2366,'Bloomberg Dow Jones Indices'!$I$6:$J$6000,2,0)</f>
        <v>2.3997000000000002</v>
      </c>
      <c r="E2366">
        <f>IF(VLOOKUP($B2366,'20 Year Treasuries Daily'!$A$7:$B$10118,2,FALSE)="ND",NA(),VLOOKUP($B2366,'20 Year Treasuries Daily'!$A$7:$B$10118,2,FALSE))</f>
        <v>4.74</v>
      </c>
    </row>
    <row r="2367" spans="2:5">
      <c r="B2367" s="52">
        <v>37524</v>
      </c>
      <c r="C2367">
        <f>VLOOKUP($B2367,'Bloomberg Dow Jones Indices'!$G$6:$J$6000,2,FALSE)</f>
        <v>5.6074999999999999</v>
      </c>
      <c r="D2367">
        <f>VLOOKUP(B2367,'Bloomberg Dow Jones Indices'!$I$6:$J$6000,2,0)</f>
        <v>2.3529</v>
      </c>
      <c r="E2367">
        <f>IF(VLOOKUP($B2367,'20 Year Treasuries Daily'!$A$7:$B$10118,2,FALSE)="ND",NA(),VLOOKUP($B2367,'20 Year Treasuries Daily'!$A$7:$B$10118,2,FALSE))</f>
        <v>4.83</v>
      </c>
    </row>
    <row r="2368" spans="2:5">
      <c r="B2368" s="52">
        <v>37525</v>
      </c>
      <c r="C2368">
        <f>VLOOKUP($B2368,'Bloomberg Dow Jones Indices'!$G$6:$J$6000,2,FALSE)</f>
        <v>5.3777999999999997</v>
      </c>
      <c r="D2368">
        <f>VLOOKUP(B2368,'Bloomberg Dow Jones Indices'!$I$6:$J$6000,2,0)</f>
        <v>2.3071999999999999</v>
      </c>
      <c r="E2368">
        <f>IF(VLOOKUP($B2368,'20 Year Treasuries Daily'!$A$7:$B$10118,2,FALSE)="ND",NA(),VLOOKUP($B2368,'20 Year Treasuries Daily'!$A$7:$B$10118,2,FALSE))</f>
        <v>4.8499999999999996</v>
      </c>
    </row>
    <row r="2369" spans="2:5">
      <c r="B2369" s="52">
        <v>37526</v>
      </c>
      <c r="C2369">
        <f>VLOOKUP($B2369,'Bloomberg Dow Jones Indices'!$G$6:$J$6000,2,FALSE)</f>
        <v>5.4885000000000002</v>
      </c>
      <c r="D2369">
        <f>VLOOKUP(B2369,'Bloomberg Dow Jones Indices'!$I$6:$J$6000,2,0)</f>
        <v>2.3957999999999999</v>
      </c>
      <c r="E2369">
        <f>IF(VLOOKUP($B2369,'20 Year Treasuries Daily'!$A$7:$B$10118,2,FALSE)="ND",NA(),VLOOKUP($B2369,'20 Year Treasuries Daily'!$A$7:$B$10118,2,FALSE))</f>
        <v>4.78</v>
      </c>
    </row>
    <row r="2370" spans="2:5">
      <c r="B2370" s="52">
        <v>37529</v>
      </c>
      <c r="C2370">
        <f>VLOOKUP($B2370,'Bloomberg Dow Jones Indices'!$G$6:$J$6000,2,FALSE)</f>
        <v>5.4553000000000003</v>
      </c>
      <c r="D2370">
        <f>VLOOKUP(B2370,'Bloomberg Dow Jones Indices'!$I$6:$J$6000,2,0)</f>
        <v>2.4302999999999999</v>
      </c>
      <c r="E2370">
        <f>IF(VLOOKUP($B2370,'20 Year Treasuries Daily'!$A$7:$B$10118,2,FALSE)="ND",NA(),VLOOKUP($B2370,'20 Year Treasuries Daily'!$A$7:$B$10118,2,FALSE))</f>
        <v>4.75</v>
      </c>
    </row>
    <row r="2371" spans="2:5">
      <c r="B2371" s="52">
        <v>37530</v>
      </c>
      <c r="C2371">
        <f>VLOOKUP($B2371,'Bloomberg Dow Jones Indices'!$G$6:$J$6000,2,FALSE)</f>
        <v>5.3887</v>
      </c>
      <c r="D2371">
        <f>VLOOKUP(B2371,'Bloomberg Dow Jones Indices'!$I$6:$J$6000,2,0)</f>
        <v>2.3241000000000001</v>
      </c>
      <c r="E2371">
        <f>IF(VLOOKUP($B2371,'20 Year Treasuries Daily'!$A$7:$B$10118,2,FALSE)="ND",NA(),VLOOKUP($B2371,'20 Year Treasuries Daily'!$A$7:$B$10118,2,FALSE))</f>
        <v>4.8099999999999996</v>
      </c>
    </row>
    <row r="2372" spans="2:5">
      <c r="B2372" s="52">
        <v>37531</v>
      </c>
      <c r="C2372">
        <f>VLOOKUP($B2372,'Bloomberg Dow Jones Indices'!$G$6:$J$6000,2,FALSE)</f>
        <v>5.4828000000000001</v>
      </c>
      <c r="D2372">
        <f>VLOOKUP(B2372,'Bloomberg Dow Jones Indices'!$I$6:$J$6000,2,0)</f>
        <v>2.379</v>
      </c>
      <c r="E2372">
        <f>IF(VLOOKUP($B2372,'20 Year Treasuries Daily'!$A$7:$B$10118,2,FALSE)="ND",NA(),VLOOKUP($B2372,'20 Year Treasuries Daily'!$A$7:$B$10118,2,FALSE))</f>
        <v>4.78</v>
      </c>
    </row>
    <row r="2373" spans="2:5">
      <c r="B2373" s="52">
        <v>37532</v>
      </c>
      <c r="C2373">
        <f>VLOOKUP($B2373,'Bloomberg Dow Jones Indices'!$G$6:$J$6000,2,FALSE)</f>
        <v>5.5923999999999996</v>
      </c>
      <c r="D2373">
        <f>VLOOKUP(B2373,'Bloomberg Dow Jones Indices'!$I$6:$J$6000,2,0)</f>
        <v>2.3909000000000002</v>
      </c>
      <c r="E2373">
        <f>IF(VLOOKUP($B2373,'20 Year Treasuries Daily'!$A$7:$B$10118,2,FALSE)="ND",NA(),VLOOKUP($B2373,'20 Year Treasuries Daily'!$A$7:$B$10118,2,FALSE))</f>
        <v>4.79</v>
      </c>
    </row>
    <row r="2374" spans="2:5">
      <c r="B2374" s="52">
        <v>37533</v>
      </c>
      <c r="C2374">
        <f>VLOOKUP($B2374,'Bloomberg Dow Jones Indices'!$G$6:$J$6000,2,FALSE)</f>
        <v>5.8644999999999996</v>
      </c>
      <c r="D2374">
        <f>VLOOKUP(B2374,'Bloomberg Dow Jones Indices'!$I$6:$J$6000,2,0)</f>
        <v>2.4508000000000001</v>
      </c>
      <c r="E2374">
        <f>IF(VLOOKUP($B2374,'20 Year Treasuries Daily'!$A$7:$B$10118,2,FALSE)="ND",NA(),VLOOKUP($B2374,'20 Year Treasuries Daily'!$A$7:$B$10118,2,FALSE))</f>
        <v>4.7699999999999996</v>
      </c>
    </row>
    <row r="2375" spans="2:5">
      <c r="B2375" s="52">
        <v>37536</v>
      </c>
      <c r="C2375">
        <f>VLOOKUP($B2375,'Bloomberg Dow Jones Indices'!$G$6:$J$6000,2,FALSE)</f>
        <v>5.9743000000000004</v>
      </c>
      <c r="D2375">
        <f>VLOOKUP(B2375,'Bloomberg Dow Jones Indices'!$I$6:$J$6000,2,0)</f>
        <v>2.4857</v>
      </c>
      <c r="E2375">
        <f>IF(VLOOKUP($B2375,'20 Year Treasuries Daily'!$A$7:$B$10118,2,FALSE)="ND",NA(),VLOOKUP($B2375,'20 Year Treasuries Daily'!$A$7:$B$10118,2,FALSE))</f>
        <v>4.75</v>
      </c>
    </row>
    <row r="2376" spans="2:5">
      <c r="B2376" s="52">
        <v>37537</v>
      </c>
      <c r="C2376">
        <f>VLOOKUP($B2376,'Bloomberg Dow Jones Indices'!$G$6:$J$6000,2,FALSE)</f>
        <v>6.3522999999999996</v>
      </c>
      <c r="D2376">
        <f>VLOOKUP(B2376,'Bloomberg Dow Jones Indices'!$I$6:$J$6000,2,0)</f>
        <v>2.4609000000000001</v>
      </c>
      <c r="E2376">
        <f>IF(VLOOKUP($B2376,'20 Year Treasuries Daily'!$A$7:$B$10118,2,FALSE)="ND",NA(),VLOOKUP($B2376,'20 Year Treasuries Daily'!$A$7:$B$10118,2,FALSE))</f>
        <v>4.75</v>
      </c>
    </row>
    <row r="2377" spans="2:5">
      <c r="B2377" s="52">
        <v>37538</v>
      </c>
      <c r="C2377">
        <f>VLOOKUP($B2377,'Bloomberg Dow Jones Indices'!$G$6:$J$6000,2,FALSE)</f>
        <v>7.0278</v>
      </c>
      <c r="D2377">
        <f>VLOOKUP(B2377,'Bloomberg Dow Jones Indices'!$I$6:$J$6000,2,0)</f>
        <v>2.5335999999999999</v>
      </c>
      <c r="E2377">
        <f>IF(VLOOKUP($B2377,'20 Year Treasuries Daily'!$A$7:$B$10118,2,FALSE)="ND",NA(),VLOOKUP($B2377,'20 Year Treasuries Daily'!$A$7:$B$10118,2,FALSE))</f>
        <v>4.72</v>
      </c>
    </row>
    <row r="2378" spans="2:5">
      <c r="B2378" s="52">
        <v>37539</v>
      </c>
      <c r="C2378">
        <f>VLOOKUP($B2378,'Bloomberg Dow Jones Indices'!$G$6:$J$6000,2,FALSE)</f>
        <v>6.4962999999999997</v>
      </c>
      <c r="D2378">
        <f>VLOOKUP(B2378,'Bloomberg Dow Jones Indices'!$I$6:$J$6000,2,0)</f>
        <v>2.4502999999999999</v>
      </c>
      <c r="E2378">
        <f>IF(VLOOKUP($B2378,'20 Year Treasuries Daily'!$A$7:$B$10118,2,FALSE)="ND",NA(),VLOOKUP($B2378,'20 Year Treasuries Daily'!$A$7:$B$10118,2,FALSE))</f>
        <v>4.78</v>
      </c>
    </row>
    <row r="2379" spans="2:5">
      <c r="B2379" s="52">
        <v>37540</v>
      </c>
      <c r="C2379">
        <f>VLOOKUP($B2379,'Bloomberg Dow Jones Indices'!$G$6:$J$6000,2,FALSE)</f>
        <v>6.4120999999999997</v>
      </c>
      <c r="D2379">
        <f>VLOOKUP(B2379,'Bloomberg Dow Jones Indices'!$I$6:$J$6000,2,0)</f>
        <v>2.3515000000000001</v>
      </c>
      <c r="E2379">
        <f>IF(VLOOKUP($B2379,'20 Year Treasuries Daily'!$A$7:$B$10118,2,FALSE)="ND",NA(),VLOOKUP($B2379,'20 Year Treasuries Daily'!$A$7:$B$10118,2,FALSE))</f>
        <v>4.91</v>
      </c>
    </row>
    <row r="2380" spans="2:5">
      <c r="B2380" s="52">
        <v>37543</v>
      </c>
      <c r="C2380">
        <f>VLOOKUP($B2380,'Bloomberg Dow Jones Indices'!$G$6:$J$6000,2,FALSE)</f>
        <v>6.5797999999999996</v>
      </c>
      <c r="D2380">
        <f>VLOOKUP(B2380,'Bloomberg Dow Jones Indices'!$I$6:$J$6000,2,0)</f>
        <v>2.3435000000000001</v>
      </c>
      <c r="E2380" t="e">
        <f>IF(VLOOKUP($B2380,'20 Year Treasuries Daily'!$A$7:$B$10118,2,FALSE)="ND",NA(),VLOOKUP($B2380,'20 Year Treasuries Daily'!$A$7:$B$10118,2,FALSE))</f>
        <v>#N/A</v>
      </c>
    </row>
    <row r="2381" spans="2:5">
      <c r="B2381" s="52">
        <v>37544</v>
      </c>
      <c r="C2381">
        <f>VLOOKUP($B2381,'Bloomberg Dow Jones Indices'!$G$6:$J$6000,2,FALSE)</f>
        <v>6.6112000000000002</v>
      </c>
      <c r="D2381">
        <f>VLOOKUP(B2381,'Bloomberg Dow Jones Indices'!$I$6:$J$6000,2,0)</f>
        <v>2.2361</v>
      </c>
      <c r="E2381">
        <f>IF(VLOOKUP($B2381,'20 Year Treasuries Daily'!$A$7:$B$10118,2,FALSE)="ND",NA(),VLOOKUP($B2381,'20 Year Treasuries Daily'!$A$7:$B$10118,2,FALSE))</f>
        <v>5.09</v>
      </c>
    </row>
    <row r="2382" spans="2:5">
      <c r="B2382" s="52">
        <v>37545</v>
      </c>
      <c r="C2382">
        <f>VLOOKUP($B2382,'Bloomberg Dow Jones Indices'!$G$6:$J$6000,2,FALSE)</f>
        <v>6.9321999999999999</v>
      </c>
      <c r="D2382">
        <f>VLOOKUP(B2382,'Bloomberg Dow Jones Indices'!$I$6:$J$6000,2,0)</f>
        <v>2.2997999999999998</v>
      </c>
      <c r="E2382">
        <f>IF(VLOOKUP($B2382,'20 Year Treasuries Daily'!$A$7:$B$10118,2,FALSE)="ND",NA(),VLOOKUP($B2382,'20 Year Treasuries Daily'!$A$7:$B$10118,2,FALSE))</f>
        <v>5.0999999999999996</v>
      </c>
    </row>
    <row r="2383" spans="2:5">
      <c r="B2383" s="52">
        <v>37546</v>
      </c>
      <c r="C2383">
        <f>VLOOKUP($B2383,'Bloomberg Dow Jones Indices'!$G$6:$J$6000,2,FALSE)</f>
        <v>6.8217999999999996</v>
      </c>
      <c r="D2383">
        <f>VLOOKUP(B2383,'Bloomberg Dow Jones Indices'!$I$6:$J$6000,2,0)</f>
        <v>2.2334000000000001</v>
      </c>
      <c r="E2383">
        <f>IF(VLOOKUP($B2383,'20 Year Treasuries Daily'!$A$7:$B$10118,2,FALSE)="ND",NA(),VLOOKUP($B2383,'20 Year Treasuries Daily'!$A$7:$B$10118,2,FALSE))</f>
        <v>5.18</v>
      </c>
    </row>
    <row r="2384" spans="2:5">
      <c r="B2384" s="52">
        <v>37547</v>
      </c>
      <c r="C2384">
        <f>VLOOKUP($B2384,'Bloomberg Dow Jones Indices'!$G$6:$J$6000,2,FALSE)</f>
        <v>6.7160000000000002</v>
      </c>
      <c r="D2384">
        <f>VLOOKUP(B2384,'Bloomberg Dow Jones Indices'!$I$6:$J$6000,2,0)</f>
        <v>2.2206000000000001</v>
      </c>
      <c r="E2384">
        <f>IF(VLOOKUP($B2384,'20 Year Treasuries Daily'!$A$7:$B$10118,2,FALSE)="ND",NA(),VLOOKUP($B2384,'20 Year Treasuries Daily'!$A$7:$B$10118,2,FALSE))</f>
        <v>5.17</v>
      </c>
    </row>
    <row r="2385" spans="2:5">
      <c r="B2385" s="52">
        <v>37550</v>
      </c>
      <c r="C2385">
        <f>VLOOKUP($B2385,'Bloomberg Dow Jones Indices'!$G$6:$J$6000,2,FALSE)</f>
        <v>6.3612000000000002</v>
      </c>
      <c r="D2385">
        <f>VLOOKUP(B2385,'Bloomberg Dow Jones Indices'!$I$6:$J$6000,2,0)</f>
        <v>2.1644999999999999</v>
      </c>
      <c r="E2385">
        <f>IF(VLOOKUP($B2385,'20 Year Treasuries Daily'!$A$7:$B$10118,2,FALSE)="ND",NA(),VLOOKUP($B2385,'20 Year Treasuries Daily'!$A$7:$B$10118,2,FALSE))</f>
        <v>5.23</v>
      </c>
    </row>
    <row r="2386" spans="2:5">
      <c r="B2386" s="52">
        <v>37551</v>
      </c>
      <c r="C2386">
        <f>VLOOKUP($B2386,'Bloomberg Dow Jones Indices'!$G$6:$J$6000,2,FALSE)</f>
        <v>6.4756</v>
      </c>
      <c r="D2386">
        <f>VLOOKUP(B2386,'Bloomberg Dow Jones Indices'!$I$6:$J$6000,2,0)</f>
        <v>2.1871</v>
      </c>
      <c r="E2386">
        <f>IF(VLOOKUP($B2386,'20 Year Treasuries Daily'!$A$7:$B$10118,2,FALSE)="ND",NA(),VLOOKUP($B2386,'20 Year Treasuries Daily'!$A$7:$B$10118,2,FALSE))</f>
        <v>5.26</v>
      </c>
    </row>
    <row r="2387" spans="2:5">
      <c r="B2387" s="52">
        <v>37552</v>
      </c>
      <c r="C2387">
        <f>VLOOKUP($B2387,'Bloomberg Dow Jones Indices'!$G$6:$J$6000,2,FALSE)</f>
        <v>6.3049999999999997</v>
      </c>
      <c r="D2387">
        <f>VLOOKUP(B2387,'Bloomberg Dow Jones Indices'!$I$6:$J$6000,2,0)</f>
        <v>2.1757</v>
      </c>
      <c r="E2387">
        <f>IF(VLOOKUP($B2387,'20 Year Treasuries Daily'!$A$7:$B$10118,2,FALSE)="ND",NA(),VLOOKUP($B2387,'20 Year Treasuries Daily'!$A$7:$B$10118,2,FALSE))</f>
        <v>5.26</v>
      </c>
    </row>
    <row r="2388" spans="2:5">
      <c r="B2388" s="52">
        <v>37553</v>
      </c>
      <c r="C2388">
        <f>VLOOKUP($B2388,'Bloomberg Dow Jones Indices'!$G$6:$J$6000,2,FALSE)</f>
        <v>6.3049999999999997</v>
      </c>
      <c r="D2388">
        <f>VLOOKUP(B2388,'Bloomberg Dow Jones Indices'!$I$6:$J$6000,2,0)</f>
        <v>2.222</v>
      </c>
      <c r="E2388">
        <f>IF(VLOOKUP($B2388,'20 Year Treasuries Daily'!$A$7:$B$10118,2,FALSE)="ND",NA(),VLOOKUP($B2388,'20 Year Treasuries Daily'!$A$7:$B$10118,2,FALSE))</f>
        <v>5.2</v>
      </c>
    </row>
    <row r="2389" spans="2:5">
      <c r="B2389" s="52">
        <v>37554</v>
      </c>
      <c r="C2389">
        <f>VLOOKUP($B2389,'Bloomberg Dow Jones Indices'!$G$6:$J$6000,2,FALSE)</f>
        <v>6.1883999999999997</v>
      </c>
      <c r="D2389">
        <f>VLOOKUP(B2389,'Bloomberg Dow Jones Indices'!$I$6:$J$6000,2,0)</f>
        <v>2.1886999999999999</v>
      </c>
      <c r="E2389">
        <f>IF(VLOOKUP($B2389,'20 Year Treasuries Daily'!$A$7:$B$10118,2,FALSE)="ND",NA(),VLOOKUP($B2389,'20 Year Treasuries Daily'!$A$7:$B$10118,2,FALSE))</f>
        <v>5.16</v>
      </c>
    </row>
    <row r="2390" spans="2:5">
      <c r="B2390" s="52">
        <v>37557</v>
      </c>
      <c r="C2390">
        <f>VLOOKUP($B2390,'Bloomberg Dow Jones Indices'!$G$6:$J$6000,2,FALSE)</f>
        <v>6.0547000000000004</v>
      </c>
      <c r="D2390">
        <f>VLOOKUP(B2390,'Bloomberg Dow Jones Indices'!$I$6:$J$6000,2,0)</f>
        <v>2.2084999999999999</v>
      </c>
      <c r="E2390">
        <f>IF(VLOOKUP($B2390,'20 Year Treasuries Daily'!$A$7:$B$10118,2,FALSE)="ND",NA(),VLOOKUP($B2390,'20 Year Treasuries Daily'!$A$7:$B$10118,2,FALSE))</f>
        <v>5.15</v>
      </c>
    </row>
    <row r="2391" spans="2:5">
      <c r="B2391" s="52">
        <v>37558</v>
      </c>
      <c r="C2391">
        <f>VLOOKUP($B2391,'Bloomberg Dow Jones Indices'!$G$6:$J$6000,2,FALSE)</f>
        <v>6.0590999999999999</v>
      </c>
      <c r="D2391">
        <f>VLOOKUP(B2391,'Bloomberg Dow Jones Indices'!$I$6:$J$6000,2,0)</f>
        <v>2.2082999999999999</v>
      </c>
      <c r="E2391">
        <f>IF(VLOOKUP($B2391,'20 Year Treasuries Daily'!$A$7:$B$10118,2,FALSE)="ND",NA(),VLOOKUP($B2391,'20 Year Treasuries Daily'!$A$7:$B$10118,2,FALSE))</f>
        <v>5.05</v>
      </c>
    </row>
    <row r="2392" spans="2:5">
      <c r="B2392" s="52">
        <v>37559</v>
      </c>
      <c r="C2392">
        <f>VLOOKUP($B2392,'Bloomberg Dow Jones Indices'!$G$6:$J$6000,2,FALSE)</f>
        <v>5.9219999999999997</v>
      </c>
      <c r="D2392">
        <f>VLOOKUP(B2392,'Bloomberg Dow Jones Indices'!$I$6:$J$6000,2,0)</f>
        <v>2.23</v>
      </c>
      <c r="E2392">
        <f>IF(VLOOKUP($B2392,'20 Year Treasuries Daily'!$A$7:$B$10118,2,FALSE)="ND",NA(),VLOOKUP($B2392,'20 Year Treasuries Daily'!$A$7:$B$10118,2,FALSE))</f>
        <v>5.07</v>
      </c>
    </row>
    <row r="2393" spans="2:5">
      <c r="B2393" s="52">
        <v>37560</v>
      </c>
      <c r="C2393">
        <f>VLOOKUP($B2393,'Bloomberg Dow Jones Indices'!$G$6:$J$6000,2,FALSE)</f>
        <v>5.9424000000000001</v>
      </c>
      <c r="D2393">
        <f>VLOOKUP(B2393,'Bloomberg Dow Jones Indices'!$I$6:$J$6000,2,0)</f>
        <v>2.2397</v>
      </c>
      <c r="E2393">
        <f>IF(VLOOKUP($B2393,'20 Year Treasuries Daily'!$A$7:$B$10118,2,FALSE)="ND",NA(),VLOOKUP($B2393,'20 Year Treasuries Daily'!$A$7:$B$10118,2,FALSE))</f>
        <v>5.03</v>
      </c>
    </row>
    <row r="2394" spans="2:5">
      <c r="B2394" s="52">
        <v>37561</v>
      </c>
      <c r="C2394">
        <f>VLOOKUP($B2394,'Bloomberg Dow Jones Indices'!$G$6:$J$6000,2,FALSE)</f>
        <v>5.8983999999999996</v>
      </c>
      <c r="D2394">
        <f>VLOOKUP(B2394,'Bloomberg Dow Jones Indices'!$I$6:$J$6000,2,0)</f>
        <v>2.2080000000000002</v>
      </c>
      <c r="E2394">
        <f>IF(VLOOKUP($B2394,'20 Year Treasuries Daily'!$A$7:$B$10118,2,FALSE)="ND",NA(),VLOOKUP($B2394,'20 Year Treasuries Daily'!$A$7:$B$10118,2,FALSE))</f>
        <v>5.07</v>
      </c>
    </row>
    <row r="2395" spans="2:5">
      <c r="B2395" s="52">
        <v>37564</v>
      </c>
      <c r="C2395">
        <f>VLOOKUP($B2395,'Bloomberg Dow Jones Indices'!$G$6:$J$6000,2,FALSE)</f>
        <v>5.7035999999999998</v>
      </c>
      <c r="D2395">
        <f>VLOOKUP(B2395,'Bloomberg Dow Jones Indices'!$I$6:$J$6000,2,0)</f>
        <v>2.1941000000000002</v>
      </c>
      <c r="E2395">
        <f>IF(VLOOKUP($B2395,'20 Year Treasuries Daily'!$A$7:$B$10118,2,FALSE)="ND",NA(),VLOOKUP($B2395,'20 Year Treasuries Daily'!$A$7:$B$10118,2,FALSE))</f>
        <v>5.1100000000000003</v>
      </c>
    </row>
    <row r="2396" spans="2:5">
      <c r="B2396" s="52">
        <v>37565</v>
      </c>
      <c r="C2396">
        <f>VLOOKUP($B2396,'Bloomberg Dow Jones Indices'!$G$6:$J$6000,2,FALSE)</f>
        <v>5.7739000000000003</v>
      </c>
      <c r="D2396">
        <f>VLOOKUP(B2396,'Bloomberg Dow Jones Indices'!$I$6:$J$6000,2,0)</f>
        <v>2.1671</v>
      </c>
      <c r="E2396">
        <f>IF(VLOOKUP($B2396,'20 Year Treasuries Daily'!$A$7:$B$10118,2,FALSE)="ND",NA(),VLOOKUP($B2396,'20 Year Treasuries Daily'!$A$7:$B$10118,2,FALSE))</f>
        <v>5.13</v>
      </c>
    </row>
    <row r="2397" spans="2:5">
      <c r="B2397" s="52">
        <v>37566</v>
      </c>
      <c r="C2397">
        <f>VLOOKUP($B2397,'Bloomberg Dow Jones Indices'!$G$6:$J$6000,2,FALSE)</f>
        <v>5.7027999999999999</v>
      </c>
      <c r="D2397">
        <f>VLOOKUP(B2397,'Bloomberg Dow Jones Indices'!$I$6:$J$6000,2,0)</f>
        <v>2.145</v>
      </c>
      <c r="E2397">
        <f>IF(VLOOKUP($B2397,'20 Year Treasuries Daily'!$A$7:$B$10118,2,FALSE)="ND",NA(),VLOOKUP($B2397,'20 Year Treasuries Daily'!$A$7:$B$10118,2,FALSE))</f>
        <v>5.12</v>
      </c>
    </row>
    <row r="2398" spans="2:5">
      <c r="B2398" s="52">
        <v>37567</v>
      </c>
      <c r="C2398">
        <f>VLOOKUP($B2398,'Bloomberg Dow Jones Indices'!$G$6:$J$6000,2,FALSE)</f>
        <v>5.9043999999999999</v>
      </c>
      <c r="D2398">
        <f>VLOOKUP(B2398,'Bloomberg Dow Jones Indices'!$I$6:$J$6000,2,0)</f>
        <v>2.1911999999999998</v>
      </c>
      <c r="E2398">
        <f>IF(VLOOKUP($B2398,'20 Year Treasuries Daily'!$A$7:$B$10118,2,FALSE)="ND",NA(),VLOOKUP($B2398,'20 Year Treasuries Daily'!$A$7:$B$10118,2,FALSE))</f>
        <v>4.9400000000000004</v>
      </c>
    </row>
    <row r="2399" spans="2:5">
      <c r="B2399" s="52">
        <v>37568</v>
      </c>
      <c r="C2399">
        <f>VLOOKUP($B2399,'Bloomberg Dow Jones Indices'!$G$6:$J$6000,2,FALSE)</f>
        <v>6.0991</v>
      </c>
      <c r="D2399">
        <f>VLOOKUP(B2399,'Bloomberg Dow Jones Indices'!$I$6:$J$6000,2,0)</f>
        <v>2.2038000000000002</v>
      </c>
      <c r="E2399">
        <f>IF(VLOOKUP($B2399,'20 Year Treasuries Daily'!$A$7:$B$10118,2,FALSE)="ND",NA(),VLOOKUP($B2399,'20 Year Treasuries Daily'!$A$7:$B$10118,2,FALSE))</f>
        <v>4.87</v>
      </c>
    </row>
    <row r="2400" spans="2:5">
      <c r="B2400" s="52">
        <v>37571</v>
      </c>
      <c r="C2400">
        <f>VLOOKUP($B2400,'Bloomberg Dow Jones Indices'!$G$6:$J$6000,2,FALSE)</f>
        <v>6.1350999999999996</v>
      </c>
      <c r="D2400">
        <f>VLOOKUP(B2400,'Bloomberg Dow Jones Indices'!$I$6:$J$6000,2,0)</f>
        <v>2.2507999999999999</v>
      </c>
      <c r="E2400" t="e">
        <f>IF(VLOOKUP($B2400,'20 Year Treasuries Daily'!$A$7:$B$10118,2,FALSE)="ND",NA(),VLOOKUP($B2400,'20 Year Treasuries Daily'!$A$7:$B$10118,2,FALSE))</f>
        <v>#N/A</v>
      </c>
    </row>
    <row r="2401" spans="2:5">
      <c r="B2401" s="52">
        <v>37572</v>
      </c>
      <c r="C2401">
        <f>VLOOKUP($B2401,'Bloomberg Dow Jones Indices'!$G$6:$J$6000,2,FALSE)</f>
        <v>6.2630999999999997</v>
      </c>
      <c r="D2401">
        <f>VLOOKUP(B2401,'Bloomberg Dow Jones Indices'!$I$6:$J$6000,2,0)</f>
        <v>2.2435</v>
      </c>
      <c r="E2401">
        <f>IF(VLOOKUP($B2401,'20 Year Treasuries Daily'!$A$7:$B$10118,2,FALSE)="ND",NA(),VLOOKUP($B2401,'20 Year Treasuries Daily'!$A$7:$B$10118,2,FALSE))</f>
        <v>4.87</v>
      </c>
    </row>
    <row r="2402" spans="2:5">
      <c r="B2402" s="52">
        <v>37573</v>
      </c>
      <c r="C2402">
        <f>VLOOKUP($B2402,'Bloomberg Dow Jones Indices'!$G$6:$J$6000,2,FALSE)</f>
        <v>6.1285999999999996</v>
      </c>
      <c r="D2402">
        <f>VLOOKUP(B2402,'Bloomberg Dow Jones Indices'!$I$6:$J$6000,2,0)</f>
        <v>2.2425999999999999</v>
      </c>
      <c r="E2402">
        <f>IF(VLOOKUP($B2402,'20 Year Treasuries Daily'!$A$7:$B$10118,2,FALSE)="ND",NA(),VLOOKUP($B2402,'20 Year Treasuries Daily'!$A$7:$B$10118,2,FALSE))</f>
        <v>4.8600000000000003</v>
      </c>
    </row>
    <row r="2403" spans="2:5">
      <c r="B2403" s="52">
        <v>37574</v>
      </c>
      <c r="C2403">
        <f>VLOOKUP($B2403,'Bloomberg Dow Jones Indices'!$G$6:$J$6000,2,FALSE)</f>
        <v>6.0232000000000001</v>
      </c>
      <c r="D2403">
        <f>VLOOKUP(B2403,'Bloomberg Dow Jones Indices'!$I$6:$J$6000,2,0)</f>
        <v>2.2048999999999999</v>
      </c>
      <c r="E2403">
        <f>IF(VLOOKUP($B2403,'20 Year Treasuries Daily'!$A$7:$B$10118,2,FALSE)="ND",NA(),VLOOKUP($B2403,'20 Year Treasuries Daily'!$A$7:$B$10118,2,FALSE))</f>
        <v>5.01</v>
      </c>
    </row>
    <row r="2404" spans="2:5">
      <c r="B2404" s="52">
        <v>37575</v>
      </c>
      <c r="C2404">
        <f>VLOOKUP($B2404,'Bloomberg Dow Jones Indices'!$G$6:$J$6000,2,FALSE)</f>
        <v>5.9055999999999997</v>
      </c>
      <c r="D2404">
        <f>VLOOKUP(B2404,'Bloomberg Dow Jones Indices'!$I$6:$J$6000,2,0)</f>
        <v>2.1974999999999998</v>
      </c>
      <c r="E2404">
        <f>IF(VLOOKUP($B2404,'20 Year Treasuries Daily'!$A$7:$B$10118,2,FALSE)="ND",NA(),VLOOKUP($B2404,'20 Year Treasuries Daily'!$A$7:$B$10118,2,FALSE))</f>
        <v>5.0199999999999996</v>
      </c>
    </row>
    <row r="2405" spans="2:5">
      <c r="B2405" s="52">
        <v>37578</v>
      </c>
      <c r="C2405">
        <f>VLOOKUP($B2405,'Bloomberg Dow Jones Indices'!$G$6:$J$6000,2,FALSE)</f>
        <v>5.9684999999999997</v>
      </c>
      <c r="D2405">
        <f>VLOOKUP(B2405,'Bloomberg Dow Jones Indices'!$I$6:$J$6000,2,0)</f>
        <v>2.2214</v>
      </c>
      <c r="E2405">
        <f>IF(VLOOKUP($B2405,'20 Year Treasuries Daily'!$A$7:$B$10118,2,FALSE)="ND",NA(),VLOOKUP($B2405,'20 Year Treasuries Daily'!$A$7:$B$10118,2,FALSE))</f>
        <v>4.9800000000000004</v>
      </c>
    </row>
    <row r="2406" spans="2:5">
      <c r="B2406" s="52">
        <v>37579</v>
      </c>
      <c r="C2406">
        <f>VLOOKUP($B2406,'Bloomberg Dow Jones Indices'!$G$6:$J$6000,2,FALSE)</f>
        <v>5.9945000000000004</v>
      </c>
      <c r="D2406">
        <f>VLOOKUP(B2406,'Bloomberg Dow Jones Indices'!$I$6:$J$6000,2,0)</f>
        <v>2.2475000000000001</v>
      </c>
      <c r="E2406">
        <f>IF(VLOOKUP($B2406,'20 Year Treasuries Daily'!$A$7:$B$10118,2,FALSE)="ND",NA(),VLOOKUP($B2406,'20 Year Treasuries Daily'!$A$7:$B$10118,2,FALSE))</f>
        <v>4.9400000000000004</v>
      </c>
    </row>
    <row r="2407" spans="2:5">
      <c r="B2407" s="52">
        <v>37580</v>
      </c>
      <c r="C2407">
        <f>VLOOKUP($B2407,'Bloomberg Dow Jones Indices'!$G$6:$J$6000,2,FALSE)</f>
        <v>5.9627999999999997</v>
      </c>
      <c r="D2407">
        <f>VLOOKUP(B2407,'Bloomberg Dow Jones Indices'!$I$6:$J$6000,2,0)</f>
        <v>2.2105000000000001</v>
      </c>
      <c r="E2407">
        <f>IF(VLOOKUP($B2407,'20 Year Treasuries Daily'!$A$7:$B$10118,2,FALSE)="ND",NA(),VLOOKUP($B2407,'20 Year Treasuries Daily'!$A$7:$B$10118,2,FALSE))</f>
        <v>5.04</v>
      </c>
    </row>
    <row r="2408" spans="2:5">
      <c r="B2408" s="52">
        <v>37581</v>
      </c>
      <c r="C2408">
        <f>VLOOKUP($B2408,'Bloomberg Dow Jones Indices'!$G$6:$J$6000,2,FALSE)</f>
        <v>5.9363999999999999</v>
      </c>
      <c r="D2408">
        <f>VLOOKUP(B2408,'Bloomberg Dow Jones Indices'!$I$6:$J$6000,2,0)</f>
        <v>2.1549999999999998</v>
      </c>
      <c r="E2408">
        <f>IF(VLOOKUP($B2408,'20 Year Treasuries Daily'!$A$7:$B$10118,2,FALSE)="ND",NA(),VLOOKUP($B2408,'20 Year Treasuries Daily'!$A$7:$B$10118,2,FALSE))</f>
        <v>5.0999999999999996</v>
      </c>
    </row>
    <row r="2409" spans="2:5">
      <c r="B2409" s="52">
        <v>37582</v>
      </c>
      <c r="C2409">
        <f>VLOOKUP($B2409,'Bloomberg Dow Jones Indices'!$G$6:$J$6000,2,FALSE)</f>
        <v>5.7542</v>
      </c>
      <c r="D2409">
        <f>VLOOKUP(B2409,'Bloomberg Dow Jones Indices'!$I$6:$J$6000,2,0)</f>
        <v>2.1648000000000001</v>
      </c>
      <c r="E2409">
        <f>IF(VLOOKUP($B2409,'20 Year Treasuries Daily'!$A$7:$B$10118,2,FALSE)="ND",NA(),VLOOKUP($B2409,'20 Year Treasuries Daily'!$A$7:$B$10118,2,FALSE))</f>
        <v>5.12</v>
      </c>
    </row>
    <row r="2410" spans="2:5">
      <c r="B2410" s="52">
        <v>37585</v>
      </c>
      <c r="C2410">
        <f>VLOOKUP($B2410,'Bloomberg Dow Jones Indices'!$G$6:$J$6000,2,FALSE)</f>
        <v>5.7487000000000004</v>
      </c>
      <c r="D2410">
        <f>VLOOKUP(B2410,'Bloomberg Dow Jones Indices'!$I$6:$J$6000,2,0)</f>
        <v>2.1539000000000001</v>
      </c>
      <c r="E2410">
        <f>IF(VLOOKUP($B2410,'20 Year Treasuries Daily'!$A$7:$B$10118,2,FALSE)="ND",NA(),VLOOKUP($B2410,'20 Year Treasuries Daily'!$A$7:$B$10118,2,FALSE))</f>
        <v>5.13</v>
      </c>
    </row>
    <row r="2411" spans="2:5">
      <c r="B2411" s="52">
        <v>37586</v>
      </c>
      <c r="C2411">
        <f>VLOOKUP($B2411,'Bloomberg Dow Jones Indices'!$G$6:$J$6000,2,FALSE)</f>
        <v>5.8765999999999998</v>
      </c>
      <c r="D2411">
        <f>VLOOKUP(B2411,'Bloomberg Dow Jones Indices'!$I$6:$J$6000,2,0)</f>
        <v>2.1985000000000001</v>
      </c>
      <c r="E2411">
        <f>IF(VLOOKUP($B2411,'20 Year Treasuries Daily'!$A$7:$B$10118,2,FALSE)="ND",NA(),VLOOKUP($B2411,'20 Year Treasuries Daily'!$A$7:$B$10118,2,FALSE))</f>
        <v>5.03</v>
      </c>
    </row>
    <row r="2412" spans="2:5">
      <c r="B2412" s="52">
        <v>37587</v>
      </c>
      <c r="C2412">
        <f>VLOOKUP($B2412,'Bloomberg Dow Jones Indices'!$G$6:$J$6000,2,FALSE)</f>
        <v>5.8291000000000004</v>
      </c>
      <c r="D2412">
        <f>VLOOKUP(B2412,'Bloomberg Dow Jones Indices'!$I$6:$J$6000,2,0)</f>
        <v>2.1356000000000002</v>
      </c>
      <c r="E2412">
        <f>IF(VLOOKUP($B2412,'20 Year Treasuries Daily'!$A$7:$B$10118,2,FALSE)="ND",NA(),VLOOKUP($B2412,'20 Year Treasuries Daily'!$A$7:$B$10118,2,FALSE))</f>
        <v>5.23</v>
      </c>
    </row>
    <row r="2413" spans="2:5">
      <c r="B2413" s="52">
        <v>37589</v>
      </c>
      <c r="C2413">
        <f>VLOOKUP($B2413,'Bloomberg Dow Jones Indices'!$G$6:$J$6000,2,FALSE)</f>
        <v>5.8198999999999996</v>
      </c>
      <c r="D2413">
        <f>VLOOKUP(B2413,'Bloomberg Dow Jones Indices'!$I$6:$J$6000,2,0)</f>
        <v>2.1442000000000001</v>
      </c>
      <c r="E2413">
        <f>IF(VLOOKUP($B2413,'20 Year Treasuries Daily'!$A$7:$B$10118,2,FALSE)="ND",NA(),VLOOKUP($B2413,'20 Year Treasuries Daily'!$A$7:$B$10118,2,FALSE))</f>
        <v>5.18</v>
      </c>
    </row>
    <row r="2414" spans="2:5">
      <c r="B2414" s="52">
        <v>37592</v>
      </c>
      <c r="C2414">
        <f>VLOOKUP($B2414,'Bloomberg Dow Jones Indices'!$G$6:$J$6000,2,FALSE)</f>
        <v>5.8964999999999996</v>
      </c>
      <c r="D2414">
        <f>VLOOKUP(B2414,'Bloomberg Dow Jones Indices'!$I$6:$J$6000,2,0)</f>
        <v>2.1522999999999999</v>
      </c>
      <c r="E2414">
        <f>IF(VLOOKUP($B2414,'20 Year Treasuries Daily'!$A$7:$B$10118,2,FALSE)="ND",NA(),VLOOKUP($B2414,'20 Year Treasuries Daily'!$A$7:$B$10118,2,FALSE))</f>
        <v>5.17</v>
      </c>
    </row>
    <row r="2415" spans="2:5">
      <c r="B2415" s="52">
        <v>37593</v>
      </c>
      <c r="C2415">
        <f>VLOOKUP($B2415,'Bloomberg Dow Jones Indices'!$G$6:$J$6000,2,FALSE)</f>
        <v>5.8030999999999997</v>
      </c>
      <c r="D2415">
        <f>VLOOKUP(B2415,'Bloomberg Dow Jones Indices'!$I$6:$J$6000,2,0)</f>
        <v>2.1825000000000001</v>
      </c>
      <c r="E2415">
        <f>IF(VLOOKUP($B2415,'20 Year Treasuries Daily'!$A$7:$B$10118,2,FALSE)="ND",NA(),VLOOKUP($B2415,'20 Year Treasuries Daily'!$A$7:$B$10118,2,FALSE))</f>
        <v>5.18</v>
      </c>
    </row>
    <row r="2416" spans="2:5">
      <c r="B2416" s="52">
        <v>37594</v>
      </c>
      <c r="C2416">
        <f>VLOOKUP($B2416,'Bloomberg Dow Jones Indices'!$G$6:$J$6000,2,FALSE)</f>
        <v>5.8052000000000001</v>
      </c>
      <c r="D2416">
        <f>VLOOKUP(B2416,'Bloomberg Dow Jones Indices'!$I$6:$J$6000,2,0)</f>
        <v>2.1846000000000001</v>
      </c>
      <c r="E2416">
        <f>IF(VLOOKUP($B2416,'20 Year Treasuries Daily'!$A$7:$B$10118,2,FALSE)="ND",NA(),VLOOKUP($B2416,'20 Year Treasuries Daily'!$A$7:$B$10118,2,FALSE))</f>
        <v>5.14</v>
      </c>
    </row>
    <row r="2417" spans="2:5">
      <c r="B2417" s="52">
        <v>37595</v>
      </c>
      <c r="C2417">
        <f>VLOOKUP($B2417,'Bloomberg Dow Jones Indices'!$G$6:$J$6000,2,FALSE)</f>
        <v>5.8247999999999998</v>
      </c>
      <c r="D2417">
        <f>VLOOKUP(B2417,'Bloomberg Dow Jones Indices'!$I$6:$J$6000,2,0)</f>
        <v>2.2136</v>
      </c>
      <c r="E2417">
        <f>IF(VLOOKUP($B2417,'20 Year Treasuries Daily'!$A$7:$B$10118,2,FALSE)="ND",NA(),VLOOKUP($B2417,'20 Year Treasuries Daily'!$A$7:$B$10118,2,FALSE))</f>
        <v>5.09</v>
      </c>
    </row>
    <row r="2418" spans="2:5">
      <c r="B2418" s="52">
        <v>37596</v>
      </c>
      <c r="C2418">
        <f>VLOOKUP($B2418,'Bloomberg Dow Jones Indices'!$G$6:$J$6000,2,FALSE)</f>
        <v>5.8078000000000003</v>
      </c>
      <c r="D2418">
        <f>VLOOKUP(B2418,'Bloomberg Dow Jones Indices'!$I$6:$J$6000,2,0)</f>
        <v>2.2079</v>
      </c>
      <c r="E2418">
        <f>IF(VLOOKUP($B2418,'20 Year Treasuries Daily'!$A$7:$B$10118,2,FALSE)="ND",NA(),VLOOKUP($B2418,'20 Year Treasuries Daily'!$A$7:$B$10118,2,FALSE))</f>
        <v>5.08</v>
      </c>
    </row>
    <row r="2419" spans="2:5">
      <c r="B2419" s="52">
        <v>37599</v>
      </c>
      <c r="C2419">
        <f>VLOOKUP($B2419,'Bloomberg Dow Jones Indices'!$G$6:$J$6000,2,FALSE)</f>
        <v>5.7645999999999997</v>
      </c>
      <c r="D2419">
        <f>VLOOKUP(B2419,'Bloomberg Dow Jones Indices'!$I$6:$J$6000,2,0)</f>
        <v>2.2528000000000001</v>
      </c>
      <c r="E2419">
        <f>IF(VLOOKUP($B2419,'20 Year Treasuries Daily'!$A$7:$B$10118,2,FALSE)="ND",NA(),VLOOKUP($B2419,'20 Year Treasuries Daily'!$A$7:$B$10118,2,FALSE))</f>
        <v>5.05</v>
      </c>
    </row>
    <row r="2420" spans="2:5">
      <c r="B2420" s="52">
        <v>37600</v>
      </c>
      <c r="C2420">
        <f>VLOOKUP($B2420,'Bloomberg Dow Jones Indices'!$G$6:$J$6000,2,FALSE)</f>
        <v>5.6921999999999997</v>
      </c>
      <c r="D2420">
        <f>VLOOKUP(B2420,'Bloomberg Dow Jones Indices'!$I$6:$J$6000,2,0)</f>
        <v>2.2263000000000002</v>
      </c>
      <c r="E2420">
        <f>IF(VLOOKUP($B2420,'20 Year Treasuries Daily'!$A$7:$B$10118,2,FALSE)="ND",NA(),VLOOKUP($B2420,'20 Year Treasuries Daily'!$A$7:$B$10118,2,FALSE))</f>
        <v>5.0199999999999996</v>
      </c>
    </row>
    <row r="2421" spans="2:5">
      <c r="B2421" s="52">
        <v>37601</v>
      </c>
      <c r="C2421">
        <f>VLOOKUP($B2421,'Bloomberg Dow Jones Indices'!$G$6:$J$6000,2,FALSE)</f>
        <v>5.5766999999999998</v>
      </c>
      <c r="D2421">
        <f>VLOOKUP(B2421,'Bloomberg Dow Jones Indices'!$I$6:$J$6000,2,0)</f>
        <v>2.2223999999999999</v>
      </c>
      <c r="E2421">
        <f>IF(VLOOKUP($B2421,'20 Year Treasuries Daily'!$A$7:$B$10118,2,FALSE)="ND",NA(),VLOOKUP($B2421,'20 Year Treasuries Daily'!$A$7:$B$10118,2,FALSE))</f>
        <v>4.97</v>
      </c>
    </row>
    <row r="2422" spans="2:5">
      <c r="B2422" s="52">
        <v>37602</v>
      </c>
      <c r="C2422">
        <f>VLOOKUP($B2422,'Bloomberg Dow Jones Indices'!$G$6:$J$6000,2,FALSE)</f>
        <v>5.5465</v>
      </c>
      <c r="D2422">
        <f>VLOOKUP(B2422,'Bloomberg Dow Jones Indices'!$I$6:$J$6000,2,0)</f>
        <v>2.2355999999999998</v>
      </c>
      <c r="E2422">
        <f>IF(VLOOKUP($B2422,'20 Year Treasuries Daily'!$A$7:$B$10118,2,FALSE)="ND",NA(),VLOOKUP($B2422,'20 Year Treasuries Daily'!$A$7:$B$10118,2,FALSE))</f>
        <v>4.97</v>
      </c>
    </row>
    <row r="2423" spans="2:5">
      <c r="B2423" s="52">
        <v>37603</v>
      </c>
      <c r="C2423">
        <f>VLOOKUP($B2423,'Bloomberg Dow Jones Indices'!$G$6:$J$6000,2,FALSE)</f>
        <v>5.4729999999999999</v>
      </c>
      <c r="D2423">
        <f>VLOOKUP(B2423,'Bloomberg Dow Jones Indices'!$I$6:$J$6000,2,0)</f>
        <v>2.2633999999999999</v>
      </c>
      <c r="E2423">
        <f>IF(VLOOKUP($B2423,'20 Year Treasuries Daily'!$A$7:$B$10118,2,FALSE)="ND",NA(),VLOOKUP($B2423,'20 Year Treasuries Daily'!$A$7:$B$10118,2,FALSE))</f>
        <v>5.03</v>
      </c>
    </row>
    <row r="2424" spans="2:5">
      <c r="B2424" s="52">
        <v>37606</v>
      </c>
      <c r="C2424">
        <f>VLOOKUP($B2424,'Bloomberg Dow Jones Indices'!$G$6:$J$6000,2,FALSE)</f>
        <v>5.4145000000000003</v>
      </c>
      <c r="D2424">
        <f>VLOOKUP(B2424,'Bloomberg Dow Jones Indices'!$I$6:$J$6000,2,0)</f>
        <v>2.2126000000000001</v>
      </c>
      <c r="E2424">
        <f>IF(VLOOKUP($B2424,'20 Year Treasuries Daily'!$A$7:$B$10118,2,FALSE)="ND",NA(),VLOOKUP($B2424,'20 Year Treasuries Daily'!$A$7:$B$10118,2,FALSE))</f>
        <v>5.1100000000000003</v>
      </c>
    </row>
    <row r="2425" spans="2:5">
      <c r="B2425" s="52">
        <v>37607</v>
      </c>
      <c r="C2425">
        <f>VLOOKUP($B2425,'Bloomberg Dow Jones Indices'!$G$6:$J$6000,2,FALSE)</f>
        <v>5.3662000000000001</v>
      </c>
      <c r="D2425">
        <f>VLOOKUP(B2425,'Bloomberg Dow Jones Indices'!$I$6:$J$6000,2,0)</f>
        <v>2.2364000000000002</v>
      </c>
      <c r="E2425">
        <f>IF(VLOOKUP($B2425,'20 Year Treasuries Daily'!$A$7:$B$10118,2,FALSE)="ND",NA(),VLOOKUP($B2425,'20 Year Treasuries Daily'!$A$7:$B$10118,2,FALSE))</f>
        <v>5.1100000000000003</v>
      </c>
    </row>
    <row r="2426" spans="2:5">
      <c r="B2426" s="52">
        <v>37608</v>
      </c>
      <c r="C2426">
        <f>VLOOKUP($B2426,'Bloomberg Dow Jones Indices'!$G$6:$J$6000,2,FALSE)</f>
        <v>5.3666999999999998</v>
      </c>
      <c r="D2426">
        <f>VLOOKUP(B2426,'Bloomberg Dow Jones Indices'!$I$6:$J$6000,2,0)</f>
        <v>2.2601</v>
      </c>
      <c r="E2426">
        <f>IF(VLOOKUP($B2426,'20 Year Treasuries Daily'!$A$7:$B$10118,2,FALSE)="ND",NA(),VLOOKUP($B2426,'20 Year Treasuries Daily'!$A$7:$B$10118,2,FALSE))</f>
        <v>5.05</v>
      </c>
    </row>
    <row r="2427" spans="2:5">
      <c r="B2427" s="52">
        <v>37609</v>
      </c>
      <c r="C2427">
        <f>VLOOKUP($B2427,'Bloomberg Dow Jones Indices'!$G$6:$J$6000,2,FALSE)</f>
        <v>5.3846999999999996</v>
      </c>
      <c r="D2427">
        <f>VLOOKUP(B2427,'Bloomberg Dow Jones Indices'!$I$6:$J$6000,2,0)</f>
        <v>2.2873000000000001</v>
      </c>
      <c r="E2427">
        <f>IF(VLOOKUP($B2427,'20 Year Treasuries Daily'!$A$7:$B$10118,2,FALSE)="ND",NA(),VLOOKUP($B2427,'20 Year Treasuries Daily'!$A$7:$B$10118,2,FALSE))</f>
        <v>4.97</v>
      </c>
    </row>
    <row r="2428" spans="2:5">
      <c r="B2428" s="52">
        <v>37610</v>
      </c>
      <c r="C2428">
        <f>VLOOKUP($B2428,'Bloomberg Dow Jones Indices'!$G$6:$J$6000,2,FALSE)</f>
        <v>5.3103999999999996</v>
      </c>
      <c r="D2428">
        <f>VLOOKUP(B2428,'Bloomberg Dow Jones Indices'!$I$6:$J$6000,2,0)</f>
        <v>2.2480000000000002</v>
      </c>
      <c r="E2428">
        <f>IF(VLOOKUP($B2428,'20 Year Treasuries Daily'!$A$7:$B$10118,2,FALSE)="ND",NA(),VLOOKUP($B2428,'20 Year Treasuries Daily'!$A$7:$B$10118,2,FALSE))</f>
        <v>4.97</v>
      </c>
    </row>
    <row r="2429" spans="2:5">
      <c r="B2429" s="52">
        <v>37613</v>
      </c>
      <c r="C2429">
        <f>VLOOKUP($B2429,'Bloomberg Dow Jones Indices'!$G$6:$J$6000,2,FALSE)</f>
        <v>5.3521999999999998</v>
      </c>
      <c r="D2429">
        <f>VLOOKUP(B2429,'Bloomberg Dow Jones Indices'!$I$6:$J$6000,2,0)</f>
        <v>2.2526999999999999</v>
      </c>
      <c r="E2429">
        <f>IF(VLOOKUP($B2429,'20 Year Treasuries Daily'!$A$7:$B$10118,2,FALSE)="ND",NA(),VLOOKUP($B2429,'20 Year Treasuries Daily'!$A$7:$B$10118,2,FALSE))</f>
        <v>4.9800000000000004</v>
      </c>
    </row>
    <row r="2430" spans="2:5">
      <c r="B2430" s="52">
        <v>37614</v>
      </c>
      <c r="C2430">
        <f>VLOOKUP($B2430,'Bloomberg Dow Jones Indices'!$G$6:$J$6000,2,FALSE)</f>
        <v>5.3399000000000001</v>
      </c>
      <c r="D2430">
        <f>VLOOKUP(B2430,'Bloomberg Dow Jones Indices'!$I$6:$J$6000,2,0)</f>
        <v>2.2648000000000001</v>
      </c>
      <c r="E2430">
        <f>IF(VLOOKUP($B2430,'20 Year Treasuries Daily'!$A$7:$B$10118,2,FALSE)="ND",NA(),VLOOKUP($B2430,'20 Year Treasuries Daily'!$A$7:$B$10118,2,FALSE))</f>
        <v>4.93</v>
      </c>
    </row>
    <row r="2431" spans="2:5">
      <c r="B2431" s="52">
        <v>37616</v>
      </c>
      <c r="C2431">
        <f>VLOOKUP($B2431,'Bloomberg Dow Jones Indices'!$G$6:$J$6000,2,FALSE)</f>
        <v>5.3057999999999996</v>
      </c>
      <c r="D2431">
        <f>VLOOKUP(B2431,'Bloomberg Dow Jones Indices'!$I$6:$J$6000,2,0)</f>
        <v>2.2688999999999999</v>
      </c>
      <c r="E2431">
        <f>IF(VLOOKUP($B2431,'20 Year Treasuries Daily'!$A$7:$B$10118,2,FALSE)="ND",NA(),VLOOKUP($B2431,'20 Year Treasuries Daily'!$A$7:$B$10118,2,FALSE))</f>
        <v>4.91</v>
      </c>
    </row>
    <row r="2432" spans="2:5">
      <c r="B2432" s="52">
        <v>37617</v>
      </c>
      <c r="C2432">
        <f>VLOOKUP($B2432,'Bloomberg Dow Jones Indices'!$G$6:$J$6000,2,FALSE)</f>
        <v>5.3762999999999996</v>
      </c>
      <c r="D2432">
        <f>VLOOKUP(B2432,'Bloomberg Dow Jones Indices'!$I$6:$J$6000,2,0)</f>
        <v>2.3050000000000002</v>
      </c>
      <c r="E2432">
        <f>IF(VLOOKUP($B2432,'20 Year Treasuries Daily'!$A$7:$B$10118,2,FALSE)="ND",NA(),VLOOKUP($B2432,'20 Year Treasuries Daily'!$A$7:$B$10118,2,FALSE))</f>
        <v>4.83</v>
      </c>
    </row>
    <row r="2433" spans="2:5">
      <c r="B2433" s="52">
        <v>37620</v>
      </c>
      <c r="C2433">
        <f>VLOOKUP($B2433,'Bloomberg Dow Jones Indices'!$G$6:$J$6000,2,FALSE)</f>
        <v>5.3280000000000003</v>
      </c>
      <c r="D2433">
        <f>VLOOKUP(B2433,'Bloomberg Dow Jones Indices'!$I$6:$J$6000,2,0)</f>
        <v>2.2968999999999999</v>
      </c>
      <c r="E2433">
        <f>IF(VLOOKUP($B2433,'20 Year Treasuries Daily'!$A$7:$B$10118,2,FALSE)="ND",NA(),VLOOKUP($B2433,'20 Year Treasuries Daily'!$A$7:$B$10118,2,FALSE))</f>
        <v>4.82</v>
      </c>
    </row>
    <row r="2434" spans="2:5">
      <c r="B2434" s="52">
        <v>37621</v>
      </c>
      <c r="C2434">
        <f>VLOOKUP($B2434,'Bloomberg Dow Jones Indices'!$G$6:$J$6000,2,FALSE)</f>
        <v>5.3182999999999998</v>
      </c>
      <c r="D2434">
        <f>VLOOKUP(B2434,'Bloomberg Dow Jones Indices'!$I$6:$J$6000,2,0)</f>
        <v>2.2945000000000002</v>
      </c>
      <c r="E2434">
        <f>IF(VLOOKUP($B2434,'20 Year Treasuries Daily'!$A$7:$B$10118,2,FALSE)="ND",NA(),VLOOKUP($B2434,'20 Year Treasuries Daily'!$A$7:$B$10118,2,FALSE))</f>
        <v>4.83</v>
      </c>
    </row>
    <row r="2435" spans="2:5">
      <c r="B2435" s="52">
        <v>37623</v>
      </c>
      <c r="C2435">
        <f>VLOOKUP($B2435,'Bloomberg Dow Jones Indices'!$G$6:$J$6000,2,FALSE)</f>
        <v>5.2069999999999999</v>
      </c>
      <c r="D2435">
        <f>VLOOKUP(B2435,'Bloomberg Dow Jones Indices'!$I$6:$J$6000,2,0)</f>
        <v>2.2235999999999998</v>
      </c>
      <c r="E2435">
        <f>IF(VLOOKUP($B2435,'20 Year Treasuries Daily'!$A$7:$B$10118,2,FALSE)="ND",NA(),VLOOKUP($B2435,'20 Year Treasuries Daily'!$A$7:$B$10118,2,FALSE))</f>
        <v>5.05</v>
      </c>
    </row>
    <row r="2436" spans="2:5">
      <c r="B2436" s="52">
        <v>37624</v>
      </c>
      <c r="C2436">
        <f>VLOOKUP($B2436,'Bloomberg Dow Jones Indices'!$G$6:$J$6000,2,FALSE)</f>
        <v>5.1736000000000004</v>
      </c>
      <c r="D2436">
        <f>VLOOKUP(B2436,'Bloomberg Dow Jones Indices'!$I$6:$J$6000,2,0)</f>
        <v>2.2250999999999999</v>
      </c>
      <c r="E2436">
        <f>IF(VLOOKUP($B2436,'20 Year Treasuries Daily'!$A$7:$B$10118,2,FALSE)="ND",NA(),VLOOKUP($B2436,'20 Year Treasuries Daily'!$A$7:$B$10118,2,FALSE))</f>
        <v>5.03</v>
      </c>
    </row>
    <row r="2437" spans="2:5">
      <c r="B2437" s="52">
        <v>37627</v>
      </c>
      <c r="C2437">
        <f>VLOOKUP($B2437,'Bloomberg Dow Jones Indices'!$G$6:$J$6000,2,FALSE)</f>
        <v>4.9482999999999997</v>
      </c>
      <c r="D2437">
        <f>VLOOKUP(B2437,'Bloomberg Dow Jones Indices'!$I$6:$J$6000,2,0)</f>
        <v>2.1816</v>
      </c>
      <c r="E2437">
        <f>IF(VLOOKUP($B2437,'20 Year Treasuries Daily'!$A$7:$B$10118,2,FALSE)="ND",NA(),VLOOKUP($B2437,'20 Year Treasuries Daily'!$A$7:$B$10118,2,FALSE))</f>
        <v>5.05</v>
      </c>
    </row>
    <row r="2438" spans="2:5">
      <c r="B2438" s="52">
        <v>37628</v>
      </c>
      <c r="C2438">
        <f>VLOOKUP($B2438,'Bloomberg Dow Jones Indices'!$G$6:$J$6000,2,FALSE)</f>
        <v>5.0749000000000004</v>
      </c>
      <c r="D2438">
        <f>VLOOKUP(B2438,'Bloomberg Dow Jones Indices'!$I$6:$J$6000,2,0)</f>
        <v>2.1898</v>
      </c>
      <c r="E2438">
        <f>IF(VLOOKUP($B2438,'20 Year Treasuries Daily'!$A$7:$B$10118,2,FALSE)="ND",NA(),VLOOKUP($B2438,'20 Year Treasuries Daily'!$A$7:$B$10118,2,FALSE))</f>
        <v>5.03</v>
      </c>
    </row>
    <row r="2439" spans="2:5">
      <c r="B2439" s="52">
        <v>37629</v>
      </c>
      <c r="C2439">
        <f>VLOOKUP($B2439,'Bloomberg Dow Jones Indices'!$G$6:$J$6000,2,FALSE)</f>
        <v>5.0548000000000002</v>
      </c>
      <c r="D2439">
        <f>VLOOKUP(B2439,'Bloomberg Dow Jones Indices'!$I$6:$J$6000,2,0)</f>
        <v>2.2279</v>
      </c>
      <c r="E2439">
        <f>IF(VLOOKUP($B2439,'20 Year Treasuries Daily'!$A$7:$B$10118,2,FALSE)="ND",NA(),VLOOKUP($B2439,'20 Year Treasuries Daily'!$A$7:$B$10118,2,FALSE))</f>
        <v>5</v>
      </c>
    </row>
    <row r="2440" spans="2:5">
      <c r="B2440" s="52">
        <v>37630</v>
      </c>
      <c r="C2440">
        <f>VLOOKUP($B2440,'Bloomberg Dow Jones Indices'!$G$6:$J$6000,2,FALSE)</f>
        <v>5.0479000000000003</v>
      </c>
      <c r="D2440">
        <f>VLOOKUP(B2440,'Bloomberg Dow Jones Indices'!$I$6:$J$6000,2,0)</f>
        <v>2.1819999999999999</v>
      </c>
      <c r="E2440">
        <f>IF(VLOOKUP($B2440,'20 Year Treasuries Daily'!$A$7:$B$10118,2,FALSE)="ND",NA(),VLOOKUP($B2440,'20 Year Treasuries Daily'!$A$7:$B$10118,2,FALSE))</f>
        <v>5.17</v>
      </c>
    </row>
    <row r="2441" spans="2:5">
      <c r="B2441" s="52">
        <v>37631</v>
      </c>
      <c r="C2441">
        <f>VLOOKUP($B2441,'Bloomberg Dow Jones Indices'!$G$6:$J$6000,2,FALSE)</f>
        <v>5.0816999999999997</v>
      </c>
      <c r="D2441">
        <f>VLOOKUP(B2441,'Bloomberg Dow Jones Indices'!$I$6:$J$6000,2,0)</f>
        <v>2.1798000000000002</v>
      </c>
      <c r="E2441">
        <f>IF(VLOOKUP($B2441,'20 Year Treasuries Daily'!$A$7:$B$10118,2,FALSE)="ND",NA(),VLOOKUP($B2441,'20 Year Treasuries Daily'!$A$7:$B$10118,2,FALSE))</f>
        <v>5.14</v>
      </c>
    </row>
    <row r="2442" spans="2:5">
      <c r="B2442" s="52">
        <v>37634</v>
      </c>
      <c r="C2442">
        <f>VLOOKUP($B2442,'Bloomberg Dow Jones Indices'!$G$6:$J$6000,2,FALSE)</f>
        <v>5.1833</v>
      </c>
      <c r="D2442">
        <f>VLOOKUP(B2442,'Bloomberg Dow Jones Indices'!$I$6:$J$6000,2,0)</f>
        <v>2.1795</v>
      </c>
      <c r="E2442">
        <f>IF(VLOOKUP($B2442,'20 Year Treasuries Daily'!$A$7:$B$10118,2,FALSE)="ND",NA(),VLOOKUP($B2442,'20 Year Treasuries Daily'!$A$7:$B$10118,2,FALSE))</f>
        <v>5.13</v>
      </c>
    </row>
    <row r="2443" spans="2:5">
      <c r="B2443" s="52">
        <v>37635</v>
      </c>
      <c r="C2443">
        <f>VLOOKUP($B2443,'Bloomberg Dow Jones Indices'!$G$6:$J$6000,2,FALSE)</f>
        <v>5.1578999999999997</v>
      </c>
      <c r="D2443">
        <f>VLOOKUP(B2443,'Bloomberg Dow Jones Indices'!$I$6:$J$6000,2,0)</f>
        <v>2.1656</v>
      </c>
      <c r="E2443">
        <f>IF(VLOOKUP($B2443,'20 Year Treasuries Daily'!$A$7:$B$10118,2,FALSE)="ND",NA(),VLOOKUP($B2443,'20 Year Treasuries Daily'!$A$7:$B$10118,2,FALSE))</f>
        <v>5.09</v>
      </c>
    </row>
    <row r="2444" spans="2:5">
      <c r="B2444" s="52">
        <v>37636</v>
      </c>
      <c r="C2444">
        <f>VLOOKUP($B2444,'Bloomberg Dow Jones Indices'!$G$6:$J$6000,2,FALSE)</f>
        <v>5.1763000000000003</v>
      </c>
      <c r="D2444">
        <f>VLOOKUP(B2444,'Bloomberg Dow Jones Indices'!$I$6:$J$6000,2,0)</f>
        <v>2.1951999999999998</v>
      </c>
      <c r="E2444">
        <f>IF(VLOOKUP($B2444,'20 Year Treasuries Daily'!$A$7:$B$10118,2,FALSE)="ND",NA(),VLOOKUP($B2444,'20 Year Treasuries Daily'!$A$7:$B$10118,2,FALSE))</f>
        <v>5.07</v>
      </c>
    </row>
    <row r="2445" spans="2:5">
      <c r="B2445" s="52">
        <v>37637</v>
      </c>
      <c r="C2445">
        <f>VLOOKUP($B2445,'Bloomberg Dow Jones Indices'!$G$6:$J$6000,2,FALSE)</f>
        <v>5.1806999999999999</v>
      </c>
      <c r="D2445">
        <f>VLOOKUP(B2445,'Bloomberg Dow Jones Indices'!$I$6:$J$6000,2,0)</f>
        <v>2.2016</v>
      </c>
      <c r="E2445">
        <f>IF(VLOOKUP($B2445,'20 Year Treasuries Daily'!$A$7:$B$10118,2,FALSE)="ND",NA(),VLOOKUP($B2445,'20 Year Treasuries Daily'!$A$7:$B$10118,2,FALSE))</f>
        <v>5.0599999999999996</v>
      </c>
    </row>
    <row r="2446" spans="2:5">
      <c r="B2446" s="52">
        <v>37638</v>
      </c>
      <c r="C2446">
        <f>VLOOKUP($B2446,'Bloomberg Dow Jones Indices'!$G$6:$J$6000,2,FALSE)</f>
        <v>5.2286999999999999</v>
      </c>
      <c r="D2446">
        <f>VLOOKUP(B2446,'Bloomberg Dow Jones Indices'!$I$6:$J$6000,2,0)</f>
        <v>2.2301000000000002</v>
      </c>
      <c r="E2446">
        <f>IF(VLOOKUP($B2446,'20 Year Treasuries Daily'!$A$7:$B$10118,2,FALSE)="ND",NA(),VLOOKUP($B2446,'20 Year Treasuries Daily'!$A$7:$B$10118,2,FALSE))</f>
        <v>5</v>
      </c>
    </row>
    <row r="2447" spans="2:5">
      <c r="B2447" s="52">
        <v>37642</v>
      </c>
      <c r="C2447">
        <f>VLOOKUP($B2447,'Bloomberg Dow Jones Indices'!$G$6:$J$6000,2,FALSE)</f>
        <v>5.3247</v>
      </c>
      <c r="D2447">
        <f>VLOOKUP(B2447,'Bloomberg Dow Jones Indices'!$I$6:$J$6000,2,0)</f>
        <v>2.2681</v>
      </c>
      <c r="E2447">
        <f>IF(VLOOKUP($B2447,'20 Year Treasuries Daily'!$A$7:$B$10118,2,FALSE)="ND",NA(),VLOOKUP($B2447,'20 Year Treasuries Daily'!$A$7:$B$10118,2,FALSE))</f>
        <v>4.9800000000000004</v>
      </c>
    </row>
    <row r="2448" spans="2:5">
      <c r="B2448" s="52">
        <v>37643</v>
      </c>
      <c r="C2448">
        <f>VLOOKUP($B2448,'Bloomberg Dow Jones Indices'!$G$6:$J$6000,2,FALSE)</f>
        <v>5.3708999999999998</v>
      </c>
      <c r="D2448">
        <f>VLOOKUP(B2448,'Bloomberg Dow Jones Indices'!$I$6:$J$6000,2,0)</f>
        <v>2.3044000000000002</v>
      </c>
      <c r="E2448">
        <f>IF(VLOOKUP($B2448,'20 Year Treasuries Daily'!$A$7:$B$10118,2,FALSE)="ND",NA(),VLOOKUP($B2448,'20 Year Treasuries Daily'!$A$7:$B$10118,2,FALSE))</f>
        <v>4.9400000000000004</v>
      </c>
    </row>
    <row r="2449" spans="2:5">
      <c r="B2449" s="52">
        <v>37644</v>
      </c>
      <c r="C2449">
        <f>VLOOKUP($B2449,'Bloomberg Dow Jones Indices'!$G$6:$J$6000,2,FALSE)</f>
        <v>5.3146000000000004</v>
      </c>
      <c r="D2449">
        <f>VLOOKUP(B2449,'Bloomberg Dow Jones Indices'!$I$6:$J$6000,2,0)</f>
        <v>2.2904999999999998</v>
      </c>
      <c r="E2449">
        <f>IF(VLOOKUP($B2449,'20 Year Treasuries Daily'!$A$7:$B$10118,2,FALSE)="ND",NA(),VLOOKUP($B2449,'20 Year Treasuries Daily'!$A$7:$B$10118,2,FALSE))</f>
        <v>4.9800000000000004</v>
      </c>
    </row>
    <row r="2450" spans="2:5">
      <c r="B2450" s="52">
        <v>37645</v>
      </c>
      <c r="C2450">
        <f>VLOOKUP($B2450,'Bloomberg Dow Jones Indices'!$G$6:$J$6000,2,FALSE)</f>
        <v>5.4391999999999996</v>
      </c>
      <c r="D2450">
        <f>VLOOKUP(B2450,'Bloomberg Dow Jones Indices'!$I$6:$J$6000,2,0)</f>
        <v>2.3576000000000001</v>
      </c>
      <c r="E2450">
        <f>IF(VLOOKUP($B2450,'20 Year Treasuries Daily'!$A$7:$B$10118,2,FALSE)="ND",NA(),VLOOKUP($B2450,'20 Year Treasuries Daily'!$A$7:$B$10118,2,FALSE))</f>
        <v>4.92</v>
      </c>
    </row>
    <row r="2451" spans="2:5">
      <c r="B2451" s="52">
        <v>37648</v>
      </c>
      <c r="C2451">
        <f>VLOOKUP($B2451,'Bloomberg Dow Jones Indices'!$G$6:$J$6000,2,FALSE)</f>
        <v>5.6372</v>
      </c>
      <c r="D2451">
        <f>VLOOKUP(B2451,'Bloomberg Dow Jones Indices'!$I$6:$J$6000,2,0)</f>
        <v>2.3994</v>
      </c>
      <c r="E2451">
        <f>IF(VLOOKUP($B2451,'20 Year Treasuries Daily'!$A$7:$B$10118,2,FALSE)="ND",NA(),VLOOKUP($B2451,'20 Year Treasuries Daily'!$A$7:$B$10118,2,FALSE))</f>
        <v>4.96</v>
      </c>
    </row>
    <row r="2452" spans="2:5">
      <c r="B2452" s="52">
        <v>37649</v>
      </c>
      <c r="C2452">
        <f>VLOOKUP($B2452,'Bloomberg Dow Jones Indices'!$G$6:$J$6000,2,FALSE)</f>
        <v>5.4751000000000003</v>
      </c>
      <c r="D2452">
        <f>VLOOKUP(B2452,'Bloomberg Dow Jones Indices'!$I$6:$J$6000,2,0)</f>
        <v>2.3698999999999999</v>
      </c>
      <c r="E2452">
        <f>IF(VLOOKUP($B2452,'20 Year Treasuries Daily'!$A$7:$B$10118,2,FALSE)="ND",NA(),VLOOKUP($B2452,'20 Year Treasuries Daily'!$A$7:$B$10118,2,FALSE))</f>
        <v>4.96</v>
      </c>
    </row>
    <row r="2453" spans="2:5">
      <c r="B2453" s="52">
        <v>37650</v>
      </c>
      <c r="C2453">
        <f>VLOOKUP($B2453,'Bloomberg Dow Jones Indices'!$G$6:$J$6000,2,FALSE)</f>
        <v>5.4886999999999997</v>
      </c>
      <c r="D2453">
        <f>VLOOKUP(B2453,'Bloomberg Dow Jones Indices'!$I$6:$J$6000,2,0)</f>
        <v>2.3635000000000002</v>
      </c>
      <c r="E2453">
        <f>IF(VLOOKUP($B2453,'20 Year Treasuries Daily'!$A$7:$B$10118,2,FALSE)="ND",NA(),VLOOKUP($B2453,'20 Year Treasuries Daily'!$A$7:$B$10118,2,FALSE))</f>
        <v>5.01</v>
      </c>
    </row>
    <row r="2454" spans="2:5">
      <c r="B2454" s="52">
        <v>37651</v>
      </c>
      <c r="C2454">
        <f>VLOOKUP($B2454,'Bloomberg Dow Jones Indices'!$G$6:$J$6000,2,FALSE)</f>
        <v>5.5664999999999996</v>
      </c>
      <c r="D2454">
        <f>VLOOKUP(B2454,'Bloomberg Dow Jones Indices'!$I$6:$J$6000,2,0)</f>
        <v>2.4161999999999999</v>
      </c>
      <c r="E2454">
        <f>IF(VLOOKUP($B2454,'20 Year Treasuries Daily'!$A$7:$B$10118,2,FALSE)="ND",NA(),VLOOKUP($B2454,'20 Year Treasuries Daily'!$A$7:$B$10118,2,FALSE))</f>
        <v>4.96</v>
      </c>
    </row>
    <row r="2455" spans="2:5">
      <c r="B2455" s="52">
        <v>37652</v>
      </c>
      <c r="C2455">
        <f>VLOOKUP($B2455,'Bloomberg Dow Jones Indices'!$G$6:$J$6000,2,FALSE)</f>
        <v>5.5175000000000001</v>
      </c>
      <c r="D2455">
        <f>VLOOKUP(B2455,'Bloomberg Dow Jones Indices'!$I$6:$J$6000,2,0)</f>
        <v>2.3835999999999999</v>
      </c>
      <c r="E2455">
        <f>IF(VLOOKUP($B2455,'20 Year Treasuries Daily'!$A$7:$B$10118,2,FALSE)="ND",NA(),VLOOKUP($B2455,'20 Year Treasuries Daily'!$A$7:$B$10118,2,FALSE))</f>
        <v>4.93</v>
      </c>
    </row>
    <row r="2456" spans="2:5">
      <c r="B2456" s="52">
        <v>37655</v>
      </c>
      <c r="C2456">
        <f>VLOOKUP($B2456,'Bloomberg Dow Jones Indices'!$G$6:$J$6000,2,FALSE)</f>
        <v>5.4653999999999998</v>
      </c>
      <c r="D2456">
        <f>VLOOKUP(B2456,'Bloomberg Dow Jones Indices'!$I$6:$J$6000,2,0)</f>
        <v>2.3672</v>
      </c>
      <c r="E2456">
        <f>IF(VLOOKUP($B2456,'20 Year Treasuries Daily'!$A$7:$B$10118,2,FALSE)="ND",NA(),VLOOKUP($B2456,'20 Year Treasuries Daily'!$A$7:$B$10118,2,FALSE))</f>
        <v>4.93</v>
      </c>
    </row>
    <row r="2457" spans="2:5">
      <c r="B2457" s="52">
        <v>37656</v>
      </c>
      <c r="C2457">
        <f>VLOOKUP($B2457,'Bloomberg Dow Jones Indices'!$G$6:$J$6000,2,FALSE)</f>
        <v>5.5407000000000002</v>
      </c>
      <c r="D2457">
        <f>VLOOKUP(B2457,'Bloomberg Dow Jones Indices'!$I$6:$J$6000,2,0)</f>
        <v>2.3957000000000002</v>
      </c>
      <c r="E2457">
        <f>IF(VLOOKUP($B2457,'20 Year Treasuries Daily'!$A$7:$B$10118,2,FALSE)="ND",NA(),VLOOKUP($B2457,'20 Year Treasuries Daily'!$A$7:$B$10118,2,FALSE))</f>
        <v>4.8899999999999997</v>
      </c>
    </row>
    <row r="2458" spans="2:5">
      <c r="B2458" s="52">
        <v>37657</v>
      </c>
      <c r="C2458">
        <f>VLOOKUP($B2458,'Bloomberg Dow Jones Indices'!$G$6:$J$6000,2,FALSE)</f>
        <v>5.6093000000000002</v>
      </c>
      <c r="D2458">
        <f>VLOOKUP(B2458,'Bloomberg Dow Jones Indices'!$I$6:$J$6000,2,0)</f>
        <v>2.4041000000000001</v>
      </c>
      <c r="E2458">
        <f>IF(VLOOKUP($B2458,'20 Year Treasuries Daily'!$A$7:$B$10118,2,FALSE)="ND",NA(),VLOOKUP($B2458,'20 Year Treasuries Daily'!$A$7:$B$10118,2,FALSE))</f>
        <v>4.97</v>
      </c>
    </row>
    <row r="2459" spans="2:5">
      <c r="B2459" s="52">
        <v>37658</v>
      </c>
      <c r="C2459">
        <f>VLOOKUP($B2459,'Bloomberg Dow Jones Indices'!$G$6:$J$6000,2,FALSE)</f>
        <v>5.6352000000000002</v>
      </c>
      <c r="D2459">
        <f>VLOOKUP(B2459,'Bloomberg Dow Jones Indices'!$I$6:$J$6000,2,0)</f>
        <v>2.4218999999999999</v>
      </c>
      <c r="E2459">
        <f>IF(VLOOKUP($B2459,'20 Year Treasuries Daily'!$A$7:$B$10118,2,FALSE)="ND",NA(),VLOOKUP($B2459,'20 Year Treasuries Daily'!$A$7:$B$10118,2,FALSE))</f>
        <v>4.91</v>
      </c>
    </row>
    <row r="2460" spans="2:5">
      <c r="B2460" s="52">
        <v>37659</v>
      </c>
      <c r="C2460">
        <f>VLOOKUP($B2460,'Bloomberg Dow Jones Indices'!$G$6:$J$6000,2,FALSE)</f>
        <v>5.7359</v>
      </c>
      <c r="D2460">
        <f>VLOOKUP(B2460,'Bloomberg Dow Jones Indices'!$I$6:$J$6000,2,0)</f>
        <v>2.4420000000000002</v>
      </c>
      <c r="E2460">
        <f>IF(VLOOKUP($B2460,'20 Year Treasuries Daily'!$A$7:$B$10118,2,FALSE)="ND",NA(),VLOOKUP($B2460,'20 Year Treasuries Daily'!$A$7:$B$10118,2,FALSE))</f>
        <v>4.88</v>
      </c>
    </row>
    <row r="2461" spans="2:5">
      <c r="B2461" s="52">
        <v>37662</v>
      </c>
      <c r="C2461">
        <f>VLOOKUP($B2461,'Bloomberg Dow Jones Indices'!$G$6:$J$6000,2,FALSE)</f>
        <v>5.7107999999999999</v>
      </c>
      <c r="D2461">
        <f>VLOOKUP(B2461,'Bloomberg Dow Jones Indices'!$I$6:$J$6000,2,0)</f>
        <v>2.4247000000000001</v>
      </c>
      <c r="E2461">
        <f>IF(VLOOKUP($B2461,'20 Year Treasuries Daily'!$A$7:$B$10118,2,FALSE)="ND",NA(),VLOOKUP($B2461,'20 Year Treasuries Daily'!$A$7:$B$10118,2,FALSE))</f>
        <v>4.9400000000000004</v>
      </c>
    </row>
    <row r="2462" spans="2:5">
      <c r="B2462" s="52">
        <v>37663</v>
      </c>
      <c r="C2462">
        <f>VLOOKUP($B2462,'Bloomberg Dow Jones Indices'!$G$6:$J$6000,2,FALSE)</f>
        <v>5.8245000000000005</v>
      </c>
      <c r="D2462">
        <f>VLOOKUP(B2462,'Bloomberg Dow Jones Indices'!$I$6:$J$6000,2,0)</f>
        <v>2.4485999999999999</v>
      </c>
      <c r="E2462">
        <f>IF(VLOOKUP($B2462,'20 Year Treasuries Daily'!$A$7:$B$10118,2,FALSE)="ND",NA(),VLOOKUP($B2462,'20 Year Treasuries Daily'!$A$7:$B$10118,2,FALSE))</f>
        <v>4.93</v>
      </c>
    </row>
    <row r="2463" spans="2:5">
      <c r="B2463" s="52">
        <v>37664</v>
      </c>
      <c r="C2463">
        <f>VLOOKUP($B2463,'Bloomberg Dow Jones Indices'!$G$6:$J$6000,2,FALSE)</f>
        <v>6.0335999999999999</v>
      </c>
      <c r="D2463">
        <f>VLOOKUP(B2463,'Bloomberg Dow Jones Indices'!$I$6:$J$6000,2,0)</f>
        <v>2.4754</v>
      </c>
      <c r="E2463">
        <f>IF(VLOOKUP($B2463,'20 Year Treasuries Daily'!$A$7:$B$10118,2,FALSE)="ND",NA(),VLOOKUP($B2463,'20 Year Treasuries Daily'!$A$7:$B$10118,2,FALSE))</f>
        <v>4.9000000000000004</v>
      </c>
    </row>
    <row r="2464" spans="2:5">
      <c r="B2464" s="52">
        <v>37665</v>
      </c>
      <c r="C2464">
        <f>VLOOKUP($B2464,'Bloomberg Dow Jones Indices'!$G$6:$J$6000,2,FALSE)</f>
        <v>5.931</v>
      </c>
      <c r="D2464">
        <f>VLOOKUP(B2464,'Bloomberg Dow Jones Indices'!$I$6:$J$6000,2,0)</f>
        <v>2.4802</v>
      </c>
      <c r="E2464">
        <f>IF(VLOOKUP($B2464,'20 Year Treasuries Daily'!$A$7:$B$10118,2,FALSE)="ND",NA(),VLOOKUP($B2464,'20 Year Treasuries Daily'!$A$7:$B$10118,2,FALSE))</f>
        <v>4.8600000000000003</v>
      </c>
    </row>
    <row r="2465" spans="2:5">
      <c r="B2465" s="52">
        <v>37666</v>
      </c>
      <c r="C2465">
        <f>VLOOKUP($B2465,'Bloomberg Dow Jones Indices'!$G$6:$J$6000,2,FALSE)</f>
        <v>5.8506</v>
      </c>
      <c r="D2465">
        <f>VLOOKUP(B2465,'Bloomberg Dow Jones Indices'!$I$6:$J$6000,2,0)</f>
        <v>2.4304000000000001</v>
      </c>
      <c r="E2465">
        <f>IF(VLOOKUP($B2465,'20 Year Treasuries Daily'!$A$7:$B$10118,2,FALSE)="ND",NA(),VLOOKUP($B2465,'20 Year Treasuries Daily'!$A$7:$B$10118,2,FALSE))</f>
        <v>4.9400000000000004</v>
      </c>
    </row>
    <row r="2466" spans="2:5">
      <c r="B2466" s="52">
        <v>37670</v>
      </c>
      <c r="C2466">
        <f>VLOOKUP($B2466,'Bloomberg Dow Jones Indices'!$G$6:$J$6000,2,FALSE)</f>
        <v>5.7881</v>
      </c>
      <c r="D2466">
        <f>VLOOKUP(B2466,'Bloomberg Dow Jones Indices'!$I$6:$J$6000,2,0)</f>
        <v>2.4415</v>
      </c>
      <c r="E2466">
        <f>IF(VLOOKUP($B2466,'20 Year Treasuries Daily'!$A$7:$B$10118,2,FALSE)="ND",NA(),VLOOKUP($B2466,'20 Year Treasuries Daily'!$A$7:$B$10118,2,FALSE))</f>
        <v>4.92</v>
      </c>
    </row>
    <row r="2467" spans="2:5">
      <c r="B2467" s="52">
        <v>37671</v>
      </c>
      <c r="C2467">
        <f>VLOOKUP($B2467,'Bloomberg Dow Jones Indices'!$G$6:$J$6000,2,FALSE)</f>
        <v>5.8327999999999998</v>
      </c>
      <c r="D2467">
        <f>VLOOKUP(B2467,'Bloomberg Dow Jones Indices'!$I$6:$J$6000,2,0)</f>
        <v>2.4643999999999999</v>
      </c>
      <c r="E2467">
        <f>IF(VLOOKUP($B2467,'20 Year Treasuries Daily'!$A$7:$B$10118,2,FALSE)="ND",NA(),VLOOKUP($B2467,'20 Year Treasuries Daily'!$A$7:$B$10118,2,FALSE))</f>
        <v>4.8600000000000003</v>
      </c>
    </row>
    <row r="2468" spans="2:5">
      <c r="B2468" s="52">
        <v>37672</v>
      </c>
      <c r="C2468">
        <f>VLOOKUP($B2468,'Bloomberg Dow Jones Indices'!$G$6:$J$6000,2,FALSE)</f>
        <v>5.7827999999999999</v>
      </c>
      <c r="D2468">
        <f>VLOOKUP(B2468,'Bloomberg Dow Jones Indices'!$I$6:$J$6000,2,0)</f>
        <v>2.4910000000000001</v>
      </c>
      <c r="E2468">
        <f>IF(VLOOKUP($B2468,'20 Year Treasuries Daily'!$A$7:$B$10118,2,FALSE)="ND",NA(),VLOOKUP($B2468,'20 Year Treasuries Daily'!$A$7:$B$10118,2,FALSE))</f>
        <v>4.84</v>
      </c>
    </row>
    <row r="2469" spans="2:5">
      <c r="B2469" s="52">
        <v>37673</v>
      </c>
      <c r="C2469">
        <f>VLOOKUP($B2469,'Bloomberg Dow Jones Indices'!$G$6:$J$6000,2,FALSE)</f>
        <v>5.7214</v>
      </c>
      <c r="D2469">
        <f>VLOOKUP(B2469,'Bloomberg Dow Jones Indices'!$I$6:$J$6000,2,0)</f>
        <v>2.4590000000000001</v>
      </c>
      <c r="E2469">
        <f>IF(VLOOKUP($B2469,'20 Year Treasuries Daily'!$A$7:$B$10118,2,FALSE)="ND",NA(),VLOOKUP($B2469,'20 Year Treasuries Daily'!$A$7:$B$10118,2,FALSE))</f>
        <v>4.88</v>
      </c>
    </row>
    <row r="2470" spans="2:5">
      <c r="B2470" s="52">
        <v>37676</v>
      </c>
      <c r="C2470">
        <f>VLOOKUP($B2470,'Bloomberg Dow Jones Indices'!$G$6:$J$6000,2,FALSE)</f>
        <v>5.7515000000000001</v>
      </c>
      <c r="D2470">
        <f>VLOOKUP(B2470,'Bloomberg Dow Jones Indices'!$I$6:$J$6000,2,0)</f>
        <v>2.5089999999999999</v>
      </c>
      <c r="E2470">
        <f>IF(VLOOKUP($B2470,'20 Year Treasuries Daily'!$A$7:$B$10118,2,FALSE)="ND",NA(),VLOOKUP($B2470,'20 Year Treasuries Daily'!$A$7:$B$10118,2,FALSE))</f>
        <v>4.8499999999999996</v>
      </c>
    </row>
    <row r="2471" spans="2:5">
      <c r="B2471" s="52">
        <v>37677</v>
      </c>
      <c r="C2471">
        <f>VLOOKUP($B2471,'Bloomberg Dow Jones Indices'!$G$6:$J$6000,2,FALSE)</f>
        <v>5.7186000000000003</v>
      </c>
      <c r="D2471">
        <f>VLOOKUP(B2471,'Bloomberg Dow Jones Indices'!$I$6:$J$6000,2,0)</f>
        <v>2.4927999999999999</v>
      </c>
      <c r="E2471">
        <f>IF(VLOOKUP($B2471,'20 Year Treasuries Daily'!$A$7:$B$10118,2,FALSE)="ND",NA(),VLOOKUP($B2471,'20 Year Treasuries Daily'!$A$7:$B$10118,2,FALSE))</f>
        <v>4.8099999999999996</v>
      </c>
    </row>
    <row r="2472" spans="2:5">
      <c r="B2472" s="52">
        <v>37678</v>
      </c>
      <c r="C2472">
        <f>VLOOKUP($B2472,'Bloomberg Dow Jones Indices'!$G$6:$J$6000,2,FALSE)</f>
        <v>5.8395999999999999</v>
      </c>
      <c r="D2472">
        <f>VLOOKUP(B2472,'Bloomberg Dow Jones Indices'!$I$6:$J$6000,2,0)</f>
        <v>2.5263999999999998</v>
      </c>
      <c r="E2472">
        <f>IF(VLOOKUP($B2472,'20 Year Treasuries Daily'!$A$7:$B$10118,2,FALSE)="ND",NA(),VLOOKUP($B2472,'20 Year Treasuries Daily'!$A$7:$B$10118,2,FALSE))</f>
        <v>4.7699999999999996</v>
      </c>
    </row>
    <row r="2473" spans="2:5">
      <c r="B2473" s="52">
        <v>37679</v>
      </c>
      <c r="C2473">
        <f>VLOOKUP($B2473,'Bloomberg Dow Jones Indices'!$G$6:$J$6000,2,FALSE)</f>
        <v>5.7877999999999998</v>
      </c>
      <c r="D2473">
        <f>VLOOKUP(B2473,'Bloomberg Dow Jones Indices'!$I$6:$J$6000,2,0)</f>
        <v>2.5013999999999998</v>
      </c>
      <c r="E2473">
        <f>IF(VLOOKUP($B2473,'20 Year Treasuries Daily'!$A$7:$B$10118,2,FALSE)="ND",NA(),VLOOKUP($B2473,'20 Year Treasuries Daily'!$A$7:$B$10118,2,FALSE))</f>
        <v>4.75</v>
      </c>
    </row>
    <row r="2474" spans="2:5">
      <c r="B2474" s="52">
        <v>37680</v>
      </c>
      <c r="C2474">
        <f>VLOOKUP($B2474,'Bloomberg Dow Jones Indices'!$G$6:$J$6000,2,FALSE)</f>
        <v>5.7976999999999999</v>
      </c>
      <c r="D2474">
        <f>VLOOKUP(B2474,'Bloomberg Dow Jones Indices'!$I$6:$J$6000,2,0)</f>
        <v>2.4994999999999998</v>
      </c>
      <c r="E2474">
        <f>IF(VLOOKUP($B2474,'20 Year Treasuries Daily'!$A$7:$B$10118,2,FALSE)="ND",NA(),VLOOKUP($B2474,'20 Year Treasuries Daily'!$A$7:$B$10118,2,FALSE))</f>
        <v>4.7</v>
      </c>
    </row>
    <row r="2475" spans="2:5">
      <c r="B2475" s="52">
        <v>37683</v>
      </c>
      <c r="C2475">
        <f>VLOOKUP($B2475,'Bloomberg Dow Jones Indices'!$G$6:$J$6000,2,FALSE)</f>
        <v>5.7530000000000001</v>
      </c>
      <c r="D2475">
        <f>VLOOKUP(B2475,'Bloomberg Dow Jones Indices'!$I$6:$J$6000,2,0)</f>
        <v>2.5164</v>
      </c>
      <c r="E2475">
        <f>IF(VLOOKUP($B2475,'20 Year Treasuries Daily'!$A$7:$B$10118,2,FALSE)="ND",NA(),VLOOKUP($B2475,'20 Year Treasuries Daily'!$A$7:$B$10118,2,FALSE))</f>
        <v>4.6900000000000004</v>
      </c>
    </row>
    <row r="2476" spans="2:5">
      <c r="B2476" s="52">
        <v>37684</v>
      </c>
      <c r="C2476">
        <f>VLOOKUP($B2476,'Bloomberg Dow Jones Indices'!$G$6:$J$6000,2,FALSE)</f>
        <v>5.8159000000000001</v>
      </c>
      <c r="D2476">
        <f>VLOOKUP(B2476,'Bloomberg Dow Jones Indices'!$I$6:$J$6000,2,0)</f>
        <v>2.5598999999999998</v>
      </c>
      <c r="E2476">
        <f>IF(VLOOKUP($B2476,'20 Year Treasuries Daily'!$A$7:$B$10118,2,FALSE)="ND",NA(),VLOOKUP($B2476,'20 Year Treasuries Daily'!$A$7:$B$10118,2,FALSE))</f>
        <v>4.68</v>
      </c>
    </row>
    <row r="2477" spans="2:5">
      <c r="B2477" s="52">
        <v>37685</v>
      </c>
      <c r="C2477">
        <f>VLOOKUP($B2477,'Bloomberg Dow Jones Indices'!$G$6:$J$6000,2,FALSE)</f>
        <v>5.6045999999999996</v>
      </c>
      <c r="D2477">
        <f>VLOOKUP(B2477,'Bloomberg Dow Jones Indices'!$I$6:$J$6000,2,0)</f>
        <v>2.5375000000000001</v>
      </c>
      <c r="E2477">
        <f>IF(VLOOKUP($B2477,'20 Year Treasuries Daily'!$A$7:$B$10118,2,FALSE)="ND",NA(),VLOOKUP($B2477,'20 Year Treasuries Daily'!$A$7:$B$10118,2,FALSE))</f>
        <v>4.67</v>
      </c>
    </row>
    <row r="2478" spans="2:5">
      <c r="B2478" s="52">
        <v>37686</v>
      </c>
      <c r="C2478">
        <f>VLOOKUP($B2478,'Bloomberg Dow Jones Indices'!$G$6:$J$6000,2,FALSE)</f>
        <v>5.5803000000000003</v>
      </c>
      <c r="D2478">
        <f>VLOOKUP(B2478,'Bloomberg Dow Jones Indices'!$I$6:$J$6000,2,0)</f>
        <v>2.5710999999999999</v>
      </c>
      <c r="E2478">
        <f>IF(VLOOKUP($B2478,'20 Year Treasuries Daily'!$A$7:$B$10118,2,FALSE)="ND",NA(),VLOOKUP($B2478,'20 Year Treasuries Daily'!$A$7:$B$10118,2,FALSE))</f>
        <v>4.7</v>
      </c>
    </row>
    <row r="2479" spans="2:5">
      <c r="B2479" s="52">
        <v>37687</v>
      </c>
      <c r="C2479">
        <f>VLOOKUP($B2479,'Bloomberg Dow Jones Indices'!$G$6:$J$6000,2,FALSE)</f>
        <v>5.5816999999999997</v>
      </c>
      <c r="D2479">
        <f>VLOOKUP(B2479,'Bloomberg Dow Jones Indices'!$I$6:$J$6000,2,0)</f>
        <v>2.5491999999999999</v>
      </c>
      <c r="E2479">
        <f>IF(VLOOKUP($B2479,'20 Year Treasuries Daily'!$A$7:$B$10118,2,FALSE)="ND",NA(),VLOOKUP($B2479,'20 Year Treasuries Daily'!$A$7:$B$10118,2,FALSE))</f>
        <v>4.67</v>
      </c>
    </row>
    <row r="2480" spans="2:5">
      <c r="B2480" s="52">
        <v>37690</v>
      </c>
      <c r="C2480">
        <f>VLOOKUP($B2480,'Bloomberg Dow Jones Indices'!$G$6:$J$6000,2,FALSE)</f>
        <v>5.6250999999999998</v>
      </c>
      <c r="D2480">
        <f>VLOOKUP(B2480,'Bloomberg Dow Jones Indices'!$I$6:$J$6000,2,0)</f>
        <v>2.6070000000000002</v>
      </c>
      <c r="E2480">
        <f>IF(VLOOKUP($B2480,'20 Year Treasuries Daily'!$A$7:$B$10118,2,FALSE)="ND",NA(),VLOOKUP($B2480,'20 Year Treasuries Daily'!$A$7:$B$10118,2,FALSE))</f>
        <v>4.6399999999999997</v>
      </c>
    </row>
    <row r="2481" spans="2:5">
      <c r="B2481" s="52">
        <v>37691</v>
      </c>
      <c r="C2481">
        <f>VLOOKUP($B2481,'Bloomberg Dow Jones Indices'!$G$6:$J$6000,2,FALSE)</f>
        <v>5.6345999999999998</v>
      </c>
      <c r="D2481">
        <f>VLOOKUP(B2481,'Bloomberg Dow Jones Indices'!$I$6:$J$6000,2,0)</f>
        <v>2.6233</v>
      </c>
      <c r="E2481">
        <f>IF(VLOOKUP($B2481,'20 Year Treasuries Daily'!$A$7:$B$10118,2,FALSE)="ND",NA(),VLOOKUP($B2481,'20 Year Treasuries Daily'!$A$7:$B$10118,2,FALSE))</f>
        <v>4.6399999999999997</v>
      </c>
    </row>
    <row r="2482" spans="2:5">
      <c r="B2482" s="52">
        <v>37692</v>
      </c>
      <c r="C2482">
        <f>VLOOKUP($B2482,'Bloomberg Dow Jones Indices'!$G$6:$J$6000,2,FALSE)</f>
        <v>5.5522</v>
      </c>
      <c r="D2482">
        <f>VLOOKUP(B2482,'Bloomberg Dow Jones Indices'!$I$6:$J$6000,2,0)</f>
        <v>2.6208999999999998</v>
      </c>
      <c r="E2482">
        <f>IF(VLOOKUP($B2482,'20 Year Treasuries Daily'!$A$7:$B$10118,2,FALSE)="ND",NA(),VLOOKUP($B2482,'20 Year Treasuries Daily'!$A$7:$B$10118,2,FALSE))</f>
        <v>4.62</v>
      </c>
    </row>
    <row r="2483" spans="2:5">
      <c r="B2483" s="52">
        <v>37693</v>
      </c>
      <c r="C2483">
        <f>VLOOKUP($B2483,'Bloomberg Dow Jones Indices'!$G$6:$J$6000,2,FALSE)</f>
        <v>5.5014000000000003</v>
      </c>
      <c r="D2483">
        <f>VLOOKUP(B2483,'Bloomberg Dow Jones Indices'!$I$6:$J$6000,2,0)</f>
        <v>2.5305999999999997</v>
      </c>
      <c r="E2483">
        <f>IF(VLOOKUP($B2483,'20 Year Treasuries Daily'!$A$7:$B$10118,2,FALSE)="ND",NA(),VLOOKUP($B2483,'20 Year Treasuries Daily'!$A$7:$B$10118,2,FALSE))</f>
        <v>4.75</v>
      </c>
    </row>
    <row r="2484" spans="2:5">
      <c r="B2484" s="52">
        <v>37694</v>
      </c>
      <c r="C2484">
        <f>VLOOKUP($B2484,'Bloomberg Dow Jones Indices'!$G$6:$J$6000,2,FALSE)</f>
        <v>5.4878</v>
      </c>
      <c r="D2484">
        <f>VLOOKUP(B2484,'Bloomberg Dow Jones Indices'!$I$6:$J$6000,2,0)</f>
        <v>2.5183999999999997</v>
      </c>
      <c r="E2484">
        <f>IF(VLOOKUP($B2484,'20 Year Treasuries Daily'!$A$7:$B$10118,2,FALSE)="ND",NA(),VLOOKUP($B2484,'20 Year Treasuries Daily'!$A$7:$B$10118,2,FALSE))</f>
        <v>4.7300000000000004</v>
      </c>
    </row>
    <row r="2485" spans="2:5">
      <c r="B2485" s="52">
        <v>37697</v>
      </c>
      <c r="C2485">
        <f>VLOOKUP($B2485,'Bloomberg Dow Jones Indices'!$G$6:$J$6000,2,FALSE)</f>
        <v>5.3720999999999997</v>
      </c>
      <c r="D2485">
        <f>VLOOKUP(B2485,'Bloomberg Dow Jones Indices'!$I$6:$J$6000,2,0)</f>
        <v>2.4310999999999998</v>
      </c>
      <c r="E2485">
        <f>IF(VLOOKUP($B2485,'20 Year Treasuries Daily'!$A$7:$B$10118,2,FALSE)="ND",NA(),VLOOKUP($B2485,'20 Year Treasuries Daily'!$A$7:$B$10118,2,FALSE))</f>
        <v>4.82</v>
      </c>
    </row>
    <row r="2486" spans="2:5">
      <c r="B2486" s="52">
        <v>37698</v>
      </c>
      <c r="C2486">
        <f>VLOOKUP($B2486,'Bloomberg Dow Jones Indices'!$G$6:$J$6000,2,FALSE)</f>
        <v>5.3</v>
      </c>
      <c r="D2486">
        <f>VLOOKUP(B2486,'Bloomberg Dow Jones Indices'!$I$6:$J$6000,2,0)</f>
        <v>2.4154999999999998</v>
      </c>
      <c r="E2486">
        <f>IF(VLOOKUP($B2486,'20 Year Treasuries Daily'!$A$7:$B$10118,2,FALSE)="ND",NA(),VLOOKUP($B2486,'20 Year Treasuries Daily'!$A$7:$B$10118,2,FALSE))</f>
        <v>4.8899999999999997</v>
      </c>
    </row>
    <row r="2487" spans="2:5">
      <c r="B2487" s="52">
        <v>37699</v>
      </c>
      <c r="C2487">
        <f>VLOOKUP($B2487,'Bloomberg Dow Jones Indices'!$G$6:$J$6000,2,FALSE)</f>
        <v>5.2979000000000003</v>
      </c>
      <c r="D2487">
        <f>VLOOKUP(B2487,'Bloomberg Dow Jones Indices'!$I$6:$J$6000,2,0)</f>
        <v>2.3959999999999999</v>
      </c>
      <c r="E2487">
        <f>IF(VLOOKUP($B2487,'20 Year Treasuries Daily'!$A$7:$B$10118,2,FALSE)="ND",NA(),VLOOKUP($B2487,'20 Year Treasuries Daily'!$A$7:$B$10118,2,FALSE))</f>
        <v>4.9400000000000004</v>
      </c>
    </row>
    <row r="2488" spans="2:5">
      <c r="B2488" s="52">
        <v>37700</v>
      </c>
      <c r="C2488">
        <f>VLOOKUP($B2488,'Bloomberg Dow Jones Indices'!$G$6:$J$6000,2,FALSE)</f>
        <v>5.2629999999999999</v>
      </c>
      <c r="D2488">
        <f>VLOOKUP(B2488,'Bloomberg Dow Jones Indices'!$I$6:$J$6000,2,0)</f>
        <v>2.3898999999999999</v>
      </c>
      <c r="E2488">
        <f>IF(VLOOKUP($B2488,'20 Year Treasuries Daily'!$A$7:$B$10118,2,FALSE)="ND",NA(),VLOOKUP($B2488,'20 Year Treasuries Daily'!$A$7:$B$10118,2,FALSE))</f>
        <v>4.99</v>
      </c>
    </row>
    <row r="2489" spans="2:5">
      <c r="B2489" s="52">
        <v>37701</v>
      </c>
      <c r="C2489">
        <f>VLOOKUP($B2489,'Bloomberg Dow Jones Indices'!$G$6:$J$6000,2,FALSE)</f>
        <v>5.1906999999999996</v>
      </c>
      <c r="D2489">
        <f>VLOOKUP(B2489,'Bloomberg Dow Jones Indices'!$I$6:$J$6000,2,0)</f>
        <v>2.3239000000000001</v>
      </c>
      <c r="E2489">
        <f>IF(VLOOKUP($B2489,'20 Year Treasuries Daily'!$A$7:$B$10118,2,FALSE)="ND",NA(),VLOOKUP($B2489,'20 Year Treasuries Daily'!$A$7:$B$10118,2,FALSE))</f>
        <v>5.08</v>
      </c>
    </row>
    <row r="2490" spans="2:5">
      <c r="B2490" s="52">
        <v>37704</v>
      </c>
      <c r="C2490">
        <f>VLOOKUP($B2490,'Bloomberg Dow Jones Indices'!$G$6:$J$6000,2,FALSE)</f>
        <v>5.3002000000000002</v>
      </c>
      <c r="D2490">
        <f>VLOOKUP(B2490,'Bloomberg Dow Jones Indices'!$I$6:$J$6000,2,0)</f>
        <v>2.4108000000000001</v>
      </c>
      <c r="E2490">
        <f>IF(VLOOKUP($B2490,'20 Year Treasuries Daily'!$A$7:$B$10118,2,FALSE)="ND",NA(),VLOOKUP($B2490,'20 Year Treasuries Daily'!$A$7:$B$10118,2,FALSE))</f>
        <v>4.97</v>
      </c>
    </row>
    <row r="2491" spans="2:5">
      <c r="B2491" s="52">
        <v>37705</v>
      </c>
      <c r="C2491">
        <f>VLOOKUP($B2491,'Bloomberg Dow Jones Indices'!$G$6:$J$6000,2,FALSE)</f>
        <v>5.2160000000000002</v>
      </c>
      <c r="D2491">
        <f>VLOOKUP(B2491,'Bloomberg Dow Jones Indices'!$I$6:$J$6000,2,0)</f>
        <v>2.3917000000000002</v>
      </c>
      <c r="E2491">
        <f>IF(VLOOKUP($B2491,'20 Year Treasuries Daily'!$A$7:$B$10118,2,FALSE)="ND",NA(),VLOOKUP($B2491,'20 Year Treasuries Daily'!$A$7:$B$10118,2,FALSE))</f>
        <v>4.97</v>
      </c>
    </row>
    <row r="2492" spans="2:5">
      <c r="B2492" s="52">
        <v>37706</v>
      </c>
      <c r="C2492">
        <f>VLOOKUP($B2492,'Bloomberg Dow Jones Indices'!$G$6:$J$6000,2,FALSE)</f>
        <v>5.2664999999999997</v>
      </c>
      <c r="D2492">
        <f>VLOOKUP(B2492,'Bloomberg Dow Jones Indices'!$I$6:$J$6000,2,0)</f>
        <v>2.4064000000000001</v>
      </c>
      <c r="E2492">
        <f>IF(VLOOKUP($B2492,'20 Year Treasuries Daily'!$A$7:$B$10118,2,FALSE)="ND",NA(),VLOOKUP($B2492,'20 Year Treasuries Daily'!$A$7:$B$10118,2,FALSE))</f>
        <v>4.96</v>
      </c>
    </row>
    <row r="2493" spans="2:5">
      <c r="B2493" s="52">
        <v>37707</v>
      </c>
      <c r="C2493">
        <f>VLOOKUP($B2493,'Bloomberg Dow Jones Indices'!$G$6:$J$6000,2,FALSE)</f>
        <v>5.2312000000000003</v>
      </c>
      <c r="D2493">
        <f>VLOOKUP(B2493,'Bloomberg Dow Jones Indices'!$I$6:$J$6000,2,0)</f>
        <v>2.4146999999999998</v>
      </c>
      <c r="E2493">
        <f>IF(VLOOKUP($B2493,'20 Year Treasuries Daily'!$A$7:$B$10118,2,FALSE)="ND",NA(),VLOOKUP($B2493,'20 Year Treasuries Daily'!$A$7:$B$10118,2,FALSE))</f>
        <v>4.96</v>
      </c>
    </row>
    <row r="2494" spans="2:5">
      <c r="B2494" s="52">
        <v>37708</v>
      </c>
      <c r="C2494">
        <f>VLOOKUP($B2494,'Bloomberg Dow Jones Indices'!$G$6:$J$6000,2,FALSE)</f>
        <v>5.2220000000000004</v>
      </c>
      <c r="D2494">
        <f>VLOOKUP(B2494,'Bloomberg Dow Jones Indices'!$I$6:$J$6000,2,0)</f>
        <v>2.4312</v>
      </c>
      <c r="E2494">
        <f>IF(VLOOKUP($B2494,'20 Year Treasuries Daily'!$A$7:$B$10118,2,FALSE)="ND",NA(),VLOOKUP($B2494,'20 Year Treasuries Daily'!$A$7:$B$10118,2,FALSE))</f>
        <v>4.93</v>
      </c>
    </row>
    <row r="2495" spans="2:5">
      <c r="B2495" s="52">
        <v>37711</v>
      </c>
      <c r="C2495">
        <f>VLOOKUP($B2495,'Bloomberg Dow Jones Indices'!$G$6:$J$6000,2,FALSE)</f>
        <v>5.2542999999999997</v>
      </c>
      <c r="D2495">
        <f>VLOOKUP(B2495,'Bloomberg Dow Jones Indices'!$I$6:$J$6000,2,0)</f>
        <v>2.4779</v>
      </c>
      <c r="E2495">
        <f>IF(VLOOKUP($B2495,'20 Year Treasuries Daily'!$A$7:$B$10118,2,FALSE)="ND",NA(),VLOOKUP($B2495,'20 Year Treasuries Daily'!$A$7:$B$10118,2,FALSE))</f>
        <v>4.84</v>
      </c>
    </row>
    <row r="2496" spans="2:5">
      <c r="B2496" s="52">
        <v>37712</v>
      </c>
      <c r="C2496">
        <f>VLOOKUP($B2496,'Bloomberg Dow Jones Indices'!$G$6:$J$6000,2,FALSE)</f>
        <v>5.1989000000000001</v>
      </c>
      <c r="D2496">
        <f>VLOOKUP(B2496,'Bloomberg Dow Jones Indices'!$I$6:$J$6000,2,0)</f>
        <v>2.4540999999999999</v>
      </c>
      <c r="E2496">
        <f>IF(VLOOKUP($B2496,'20 Year Treasuries Daily'!$A$7:$B$10118,2,FALSE)="ND",NA(),VLOOKUP($B2496,'20 Year Treasuries Daily'!$A$7:$B$10118,2,FALSE))</f>
        <v>4.8499999999999996</v>
      </c>
    </row>
    <row r="2497" spans="2:5">
      <c r="B2497" s="52">
        <v>37713</v>
      </c>
      <c r="C2497">
        <f>VLOOKUP($B2497,'Bloomberg Dow Jones Indices'!$G$6:$J$6000,2,FALSE)</f>
        <v>5.2060000000000004</v>
      </c>
      <c r="D2497">
        <f>VLOOKUP(B2497,'Bloomberg Dow Jones Indices'!$I$6:$J$6000,2,0)</f>
        <v>2.3902999999999999</v>
      </c>
      <c r="E2497">
        <f>IF(VLOOKUP($B2497,'20 Year Treasuries Daily'!$A$7:$B$10118,2,FALSE)="ND",NA(),VLOOKUP($B2497,'20 Year Treasuries Daily'!$A$7:$B$10118,2,FALSE))</f>
        <v>4.9400000000000004</v>
      </c>
    </row>
    <row r="2498" spans="2:5">
      <c r="B2498" s="52">
        <v>37714</v>
      </c>
      <c r="C2498">
        <f>VLOOKUP($B2498,'Bloomberg Dow Jones Indices'!$G$6:$J$6000,2,FALSE)</f>
        <v>5.2365000000000004</v>
      </c>
      <c r="D2498">
        <f>VLOOKUP(B2498,'Bloomberg Dow Jones Indices'!$I$6:$J$6000,2,0)</f>
        <v>2.4032999999999998</v>
      </c>
      <c r="E2498">
        <f>IF(VLOOKUP($B2498,'20 Year Treasuries Daily'!$A$7:$B$10118,2,FALSE)="ND",NA(),VLOOKUP($B2498,'20 Year Treasuries Daily'!$A$7:$B$10118,2,FALSE))</f>
        <v>4.95</v>
      </c>
    </row>
    <row r="2499" spans="2:5">
      <c r="B2499" s="52">
        <v>37715</v>
      </c>
      <c r="C2499">
        <f>VLOOKUP($B2499,'Bloomberg Dow Jones Indices'!$G$6:$J$6000,2,FALSE)</f>
        <v>5.1603000000000003</v>
      </c>
      <c r="D2499">
        <f>VLOOKUP(B2499,'Bloomberg Dow Jones Indices'!$I$6:$J$6000,2,0)</f>
        <v>2.3925999999999998</v>
      </c>
      <c r="E2499">
        <f>IF(VLOOKUP($B2499,'20 Year Treasuries Daily'!$A$7:$B$10118,2,FALSE)="ND",NA(),VLOOKUP($B2499,'20 Year Treasuries Daily'!$A$7:$B$10118,2,FALSE))</f>
        <v>4.97</v>
      </c>
    </row>
    <row r="2500" spans="2:5">
      <c r="B2500" s="52">
        <v>37718</v>
      </c>
      <c r="C2500">
        <f>VLOOKUP($B2500,'Bloomberg Dow Jones Indices'!$G$6:$J$6000,2,FALSE)</f>
        <v>5.1772</v>
      </c>
      <c r="D2500">
        <f>VLOOKUP(B2500,'Bloomberg Dow Jones Indices'!$I$6:$J$6000,2,0)</f>
        <v>2.3858999999999999</v>
      </c>
      <c r="E2500">
        <f>IF(VLOOKUP($B2500,'20 Year Treasuries Daily'!$A$7:$B$10118,2,FALSE)="ND",NA(),VLOOKUP($B2500,'20 Year Treasuries Daily'!$A$7:$B$10118,2,FALSE))</f>
        <v>5.01</v>
      </c>
    </row>
    <row r="2501" spans="2:5">
      <c r="B2501" s="52">
        <v>37719</v>
      </c>
      <c r="C2501">
        <f>VLOOKUP($B2501,'Bloomberg Dow Jones Indices'!$G$6:$J$6000,2,FALSE)</f>
        <v>5.1955999999999998</v>
      </c>
      <c r="D2501">
        <f>VLOOKUP(B2501,'Bloomberg Dow Jones Indices'!$I$6:$J$6000,2,0)</f>
        <v>2.3915999999999999</v>
      </c>
      <c r="E2501">
        <f>IF(VLOOKUP($B2501,'20 Year Treasuries Daily'!$A$7:$B$10118,2,FALSE)="ND",NA(),VLOOKUP($B2501,'20 Year Treasuries Daily'!$A$7:$B$10118,2,FALSE))</f>
        <v>4.93</v>
      </c>
    </row>
    <row r="2502" spans="2:5">
      <c r="B2502" s="52">
        <v>37720</v>
      </c>
      <c r="C2502">
        <f>VLOOKUP($B2502,'Bloomberg Dow Jones Indices'!$G$6:$J$6000,2,FALSE)</f>
        <v>5.2032999999999996</v>
      </c>
      <c r="D2502">
        <f>VLOOKUP(B2502,'Bloomberg Dow Jones Indices'!$I$6:$J$6000,2,0)</f>
        <v>2.4211</v>
      </c>
      <c r="E2502">
        <f>IF(VLOOKUP($B2502,'20 Year Treasuries Daily'!$A$7:$B$10118,2,FALSE)="ND",NA(),VLOOKUP($B2502,'20 Year Treasuries Daily'!$A$7:$B$10118,2,FALSE))</f>
        <v>4.92</v>
      </c>
    </row>
    <row r="2503" spans="2:5">
      <c r="B2503" s="52">
        <v>37721</v>
      </c>
      <c r="C2503">
        <f>VLOOKUP($B2503,'Bloomberg Dow Jones Indices'!$G$6:$J$6000,2,FALSE)</f>
        <v>5.1630000000000003</v>
      </c>
      <c r="D2503">
        <f>VLOOKUP(B2503,'Bloomberg Dow Jones Indices'!$I$6:$J$6000,2,0)</f>
        <v>2.4142000000000001</v>
      </c>
      <c r="E2503">
        <f>IF(VLOOKUP($B2503,'20 Year Treasuries Daily'!$A$7:$B$10118,2,FALSE)="ND",NA(),VLOOKUP($B2503,'20 Year Treasuries Daily'!$A$7:$B$10118,2,FALSE))</f>
        <v>4.9400000000000004</v>
      </c>
    </row>
    <row r="2504" spans="2:5">
      <c r="B2504" s="52">
        <v>37722</v>
      </c>
      <c r="C2504">
        <f>VLOOKUP($B2504,'Bloomberg Dow Jones Indices'!$G$6:$J$6000,2,FALSE)</f>
        <v>5.1833</v>
      </c>
      <c r="D2504">
        <f>VLOOKUP(B2504,'Bloomberg Dow Jones Indices'!$I$6:$J$6000,2,0)</f>
        <v>2.4195000000000002</v>
      </c>
      <c r="E2504">
        <f>IF(VLOOKUP($B2504,'20 Year Treasuries Daily'!$A$7:$B$10118,2,FALSE)="ND",NA(),VLOOKUP($B2504,'20 Year Treasuries Daily'!$A$7:$B$10118,2,FALSE))</f>
        <v>4.96</v>
      </c>
    </row>
    <row r="2505" spans="2:5">
      <c r="B2505" s="52">
        <v>37725</v>
      </c>
      <c r="C2505">
        <f>VLOOKUP($B2505,'Bloomberg Dow Jones Indices'!$G$6:$J$6000,2,FALSE)</f>
        <v>5.1097000000000001</v>
      </c>
      <c r="D2505">
        <f>VLOOKUP(B2505,'Bloomberg Dow Jones Indices'!$I$6:$J$6000,2,0)</f>
        <v>2.3767</v>
      </c>
      <c r="E2505">
        <f>IF(VLOOKUP($B2505,'20 Year Treasuries Daily'!$A$7:$B$10118,2,FALSE)="ND",NA(),VLOOKUP($B2505,'20 Year Treasuries Daily'!$A$7:$B$10118,2,FALSE))</f>
        <v>4.99</v>
      </c>
    </row>
    <row r="2506" spans="2:5">
      <c r="B2506" s="52">
        <v>37726</v>
      </c>
      <c r="C2506">
        <f>VLOOKUP($B2506,'Bloomberg Dow Jones Indices'!$G$6:$J$6000,2,FALSE)</f>
        <v>5.0406000000000004</v>
      </c>
      <c r="D2506">
        <f>VLOOKUP(B2506,'Bloomberg Dow Jones Indices'!$I$6:$J$6000,2,0)</f>
        <v>2.3647</v>
      </c>
      <c r="E2506">
        <f>IF(VLOOKUP($B2506,'20 Year Treasuries Daily'!$A$7:$B$10118,2,FALSE)="ND",NA(),VLOOKUP($B2506,'20 Year Treasuries Daily'!$A$7:$B$10118,2,FALSE))</f>
        <v>4.93</v>
      </c>
    </row>
    <row r="2507" spans="2:5">
      <c r="B2507" s="52">
        <v>37727</v>
      </c>
      <c r="C2507">
        <f>VLOOKUP($B2507,'Bloomberg Dow Jones Indices'!$G$6:$J$6000,2,FALSE)</f>
        <v>5.0664999999999996</v>
      </c>
      <c r="D2507">
        <f>VLOOKUP(B2507,'Bloomberg Dow Jones Indices'!$I$6:$J$6000,2,0)</f>
        <v>2.4060999999999999</v>
      </c>
      <c r="E2507">
        <f>IF(VLOOKUP($B2507,'20 Year Treasuries Daily'!$A$7:$B$10118,2,FALSE)="ND",NA(),VLOOKUP($B2507,'20 Year Treasuries Daily'!$A$7:$B$10118,2,FALSE))</f>
        <v>4.92</v>
      </c>
    </row>
    <row r="2508" spans="2:5">
      <c r="B2508" s="52">
        <v>37728</v>
      </c>
      <c r="C2508">
        <f>VLOOKUP($B2508,'Bloomberg Dow Jones Indices'!$G$6:$J$6000,2,FALSE)</f>
        <v>5.032</v>
      </c>
      <c r="D2508">
        <f>VLOOKUP(B2508,'Bloomberg Dow Jones Indices'!$I$6:$J$6000,2,0)</f>
        <v>2.383</v>
      </c>
      <c r="E2508">
        <f>IF(VLOOKUP($B2508,'20 Year Treasuries Daily'!$A$7:$B$10118,2,FALSE)="ND",NA(),VLOOKUP($B2508,'20 Year Treasuries Daily'!$A$7:$B$10118,2,FALSE))</f>
        <v>4.91</v>
      </c>
    </row>
    <row r="2509" spans="2:5">
      <c r="B2509" s="52">
        <v>37732</v>
      </c>
      <c r="C2509">
        <f>VLOOKUP($B2509,'Bloomberg Dow Jones Indices'!$G$6:$J$6000,2,FALSE)</f>
        <v>5.0317999999999996</v>
      </c>
      <c r="D2509">
        <f>VLOOKUP(B2509,'Bloomberg Dow Jones Indices'!$I$6:$J$6000,2,0)</f>
        <v>2.3855</v>
      </c>
      <c r="E2509">
        <f>IF(VLOOKUP($B2509,'20 Year Treasuries Daily'!$A$7:$B$10118,2,FALSE)="ND",NA(),VLOOKUP($B2509,'20 Year Treasuries Daily'!$A$7:$B$10118,2,FALSE))</f>
        <v>4.92</v>
      </c>
    </row>
    <row r="2510" spans="2:5">
      <c r="B2510" s="52">
        <v>37733</v>
      </c>
      <c r="C2510">
        <f>VLOOKUP($B2510,'Bloomberg Dow Jones Indices'!$G$6:$J$6000,2,FALSE)</f>
        <v>4.9759000000000002</v>
      </c>
      <c r="D2510">
        <f>VLOOKUP(B2510,'Bloomberg Dow Jones Indices'!$I$6:$J$6000,2,0)</f>
        <v>2.3416000000000001</v>
      </c>
      <c r="E2510">
        <f>IF(VLOOKUP($B2510,'20 Year Treasuries Daily'!$A$7:$B$10118,2,FALSE)="ND",NA(),VLOOKUP($B2510,'20 Year Treasuries Daily'!$A$7:$B$10118,2,FALSE))</f>
        <v>4.9400000000000004</v>
      </c>
    </row>
    <row r="2511" spans="2:5">
      <c r="B2511" s="52">
        <v>37734</v>
      </c>
      <c r="C2511">
        <f>VLOOKUP($B2511,'Bloomberg Dow Jones Indices'!$G$6:$J$6000,2,FALSE)</f>
        <v>4.9794999999999998</v>
      </c>
      <c r="D2511">
        <f>VLOOKUP(B2511,'Bloomberg Dow Jones Indices'!$I$6:$J$6000,2,0)</f>
        <v>2.3332000000000002</v>
      </c>
      <c r="E2511">
        <f>IF(VLOOKUP($B2511,'20 Year Treasuries Daily'!$A$7:$B$10118,2,FALSE)="ND",NA(),VLOOKUP($B2511,'20 Year Treasuries Daily'!$A$7:$B$10118,2,FALSE))</f>
        <v>4.92</v>
      </c>
    </row>
    <row r="2512" spans="2:5">
      <c r="B2512" s="52">
        <v>37735</v>
      </c>
      <c r="C2512">
        <f>VLOOKUP($B2512,'Bloomberg Dow Jones Indices'!$G$6:$J$6000,2,FALSE)</f>
        <v>4.8995999999999995</v>
      </c>
      <c r="D2512">
        <f>VLOOKUP(B2512,'Bloomberg Dow Jones Indices'!$I$6:$J$6000,2,0)</f>
        <v>2.3540999999999999</v>
      </c>
      <c r="E2512">
        <f>IF(VLOOKUP($B2512,'20 Year Treasuries Daily'!$A$7:$B$10118,2,FALSE)="ND",NA(),VLOOKUP($B2512,'20 Year Treasuries Daily'!$A$7:$B$10118,2,FALSE))</f>
        <v>4.84</v>
      </c>
    </row>
    <row r="2513" spans="2:5">
      <c r="B2513" s="52">
        <v>37736</v>
      </c>
      <c r="C2513">
        <f>VLOOKUP($B2513,'Bloomberg Dow Jones Indices'!$G$6:$J$6000,2,FALSE)</f>
        <v>4.9348000000000001</v>
      </c>
      <c r="D2513">
        <f>VLOOKUP(B2513,'Bloomberg Dow Jones Indices'!$I$6:$J$6000,2,0)</f>
        <v>2.3919999999999999</v>
      </c>
      <c r="E2513">
        <f>IF(VLOOKUP($B2513,'20 Year Treasuries Daily'!$A$7:$B$10118,2,FALSE)="ND",NA(),VLOOKUP($B2513,'20 Year Treasuries Daily'!$A$7:$B$10118,2,FALSE))</f>
        <v>4.83</v>
      </c>
    </row>
    <row r="2514" spans="2:5">
      <c r="B2514" s="52">
        <v>37739</v>
      </c>
      <c r="C2514">
        <f>VLOOKUP($B2514,'Bloomberg Dow Jones Indices'!$G$6:$J$6000,2,FALSE)</f>
        <v>4.8640999999999996</v>
      </c>
      <c r="D2514">
        <f>VLOOKUP(B2514,'Bloomberg Dow Jones Indices'!$I$6:$J$6000,2,0)</f>
        <v>2.3452999999999999</v>
      </c>
      <c r="E2514">
        <f>IF(VLOOKUP($B2514,'20 Year Treasuries Daily'!$A$7:$B$10118,2,FALSE)="ND",NA(),VLOOKUP($B2514,'20 Year Treasuries Daily'!$A$7:$B$10118,2,FALSE))</f>
        <v>4.83</v>
      </c>
    </row>
    <row r="2515" spans="2:5">
      <c r="B2515" s="52">
        <v>37740</v>
      </c>
      <c r="C2515">
        <f>VLOOKUP($B2515,'Bloomberg Dow Jones Indices'!$G$6:$J$6000,2,FALSE)</f>
        <v>4.8746999999999998</v>
      </c>
      <c r="D2515">
        <f>VLOOKUP(B2515,'Bloomberg Dow Jones Indices'!$I$6:$J$6000,2,0)</f>
        <v>2.3367</v>
      </c>
      <c r="E2515">
        <f>IF(VLOOKUP($B2515,'20 Year Treasuries Daily'!$A$7:$B$10118,2,FALSE)="ND",NA(),VLOOKUP($B2515,'20 Year Treasuries Daily'!$A$7:$B$10118,2,FALSE))</f>
        <v>4.8600000000000003</v>
      </c>
    </row>
    <row r="2516" spans="2:5">
      <c r="B2516" s="52">
        <v>37741</v>
      </c>
      <c r="C2516">
        <f>VLOOKUP($B2516,'Bloomberg Dow Jones Indices'!$G$6:$J$6000,2,FALSE)</f>
        <v>4.8605999999999998</v>
      </c>
      <c r="D2516">
        <f>VLOOKUP(B2516,'Bloomberg Dow Jones Indices'!$I$6:$J$6000,2,0)</f>
        <v>2.343</v>
      </c>
      <c r="E2516">
        <f>IF(VLOOKUP($B2516,'20 Year Treasuries Daily'!$A$7:$B$10118,2,FALSE)="ND",NA(),VLOOKUP($B2516,'20 Year Treasuries Daily'!$A$7:$B$10118,2,FALSE))</f>
        <v>4.79</v>
      </c>
    </row>
    <row r="2517" spans="2:5">
      <c r="B2517" s="52">
        <v>37742</v>
      </c>
      <c r="C2517">
        <f>VLOOKUP($B2517,'Bloomberg Dow Jones Indices'!$G$6:$J$6000,2,FALSE)</f>
        <v>4.9070999999999998</v>
      </c>
      <c r="D2517">
        <f>VLOOKUP(B2517,'Bloomberg Dow Jones Indices'!$I$6:$J$6000,2,0)</f>
        <v>2.3517999999999999</v>
      </c>
      <c r="E2517">
        <f>IF(VLOOKUP($B2517,'20 Year Treasuries Daily'!$A$7:$B$10118,2,FALSE)="ND",NA(),VLOOKUP($B2517,'20 Year Treasuries Daily'!$A$7:$B$10118,2,FALSE))</f>
        <v>4.8</v>
      </c>
    </row>
    <row r="2518" spans="2:5">
      <c r="B2518" s="52">
        <v>37743</v>
      </c>
      <c r="C2518">
        <f>VLOOKUP($B2518,'Bloomberg Dow Jones Indices'!$G$6:$J$6000,2,FALSE)</f>
        <v>4.8681999999999999</v>
      </c>
      <c r="D2518">
        <f>VLOOKUP(B2518,'Bloomberg Dow Jones Indices'!$I$6:$J$6000,2,0)</f>
        <v>2.3166000000000002</v>
      </c>
      <c r="E2518">
        <f>IF(VLOOKUP($B2518,'20 Year Treasuries Daily'!$A$7:$B$10118,2,FALSE)="ND",NA(),VLOOKUP($B2518,'20 Year Treasuries Daily'!$A$7:$B$10118,2,FALSE))</f>
        <v>4.84</v>
      </c>
    </row>
    <row r="2519" spans="2:5">
      <c r="B2519" s="52">
        <v>37746</v>
      </c>
      <c r="C2519">
        <f>VLOOKUP($B2519,'Bloomberg Dow Jones Indices'!$G$6:$J$6000,2,FALSE)</f>
        <v>4.8568999999999996</v>
      </c>
      <c r="D2519">
        <f>VLOOKUP(B2519,'Bloomberg Dow Jones Indices'!$I$6:$J$6000,2,0)</f>
        <v>2.3304999999999998</v>
      </c>
      <c r="E2519">
        <f>IF(VLOOKUP($B2519,'20 Year Treasuries Daily'!$A$7:$B$10118,2,FALSE)="ND",NA(),VLOOKUP($B2519,'20 Year Treasuries Daily'!$A$7:$B$10118,2,FALSE))</f>
        <v>4.8</v>
      </c>
    </row>
    <row r="2520" spans="2:5">
      <c r="B2520" s="52">
        <v>37747</v>
      </c>
      <c r="C2520">
        <f>VLOOKUP($B2520,'Bloomberg Dow Jones Indices'!$G$6:$J$6000,2,FALSE)</f>
        <v>4.8567</v>
      </c>
      <c r="D2520">
        <f>VLOOKUP(B2520,'Bloomberg Dow Jones Indices'!$I$6:$J$6000,2,0)</f>
        <v>2.3151000000000002</v>
      </c>
      <c r="E2520">
        <f>IF(VLOOKUP($B2520,'20 Year Treasuries Daily'!$A$7:$B$10118,2,FALSE)="ND",NA(),VLOOKUP($B2520,'20 Year Treasuries Daily'!$A$7:$B$10118,2,FALSE))</f>
        <v>4.76</v>
      </c>
    </row>
    <row r="2521" spans="2:5">
      <c r="B2521" s="52">
        <v>37748</v>
      </c>
      <c r="C2521">
        <f>VLOOKUP($B2521,'Bloomberg Dow Jones Indices'!$G$6:$J$6000,2,FALSE)</f>
        <v>4.8007</v>
      </c>
      <c r="D2521">
        <f>VLOOKUP(B2521,'Bloomberg Dow Jones Indices'!$I$6:$J$6000,2,0)</f>
        <v>2.3233999999999999</v>
      </c>
      <c r="E2521">
        <f>IF(VLOOKUP($B2521,'20 Year Treasuries Daily'!$A$7:$B$10118,2,FALSE)="ND",NA(),VLOOKUP($B2521,'20 Year Treasuries Daily'!$A$7:$B$10118,2,FALSE))</f>
        <v>4.67</v>
      </c>
    </row>
    <row r="2522" spans="2:5">
      <c r="B2522" s="52">
        <v>37749</v>
      </c>
      <c r="C2522">
        <f>VLOOKUP($B2522,'Bloomberg Dow Jones Indices'!$G$6:$J$6000,2,FALSE)</f>
        <v>4.8170000000000002</v>
      </c>
      <c r="D2522">
        <f>VLOOKUP(B2522,'Bloomberg Dow Jones Indices'!$I$6:$J$6000,2,0)</f>
        <v>2.3424</v>
      </c>
      <c r="E2522">
        <f>IF(VLOOKUP($B2522,'20 Year Treasuries Daily'!$A$7:$B$10118,2,FALSE)="ND",NA(),VLOOKUP($B2522,'20 Year Treasuries Daily'!$A$7:$B$10118,2,FALSE))</f>
        <v>4.6500000000000004</v>
      </c>
    </row>
    <row r="2523" spans="2:5">
      <c r="B2523" s="52">
        <v>37750</v>
      </c>
      <c r="C2523">
        <f>VLOOKUP($B2523,'Bloomberg Dow Jones Indices'!$G$6:$J$6000,2,FALSE)</f>
        <v>4.7812999999999999</v>
      </c>
      <c r="D2523">
        <f>VLOOKUP(B2523,'Bloomberg Dow Jones Indices'!$I$6:$J$6000,2,0)</f>
        <v>2.3132000000000001</v>
      </c>
      <c r="E2523">
        <f>IF(VLOOKUP($B2523,'20 Year Treasuries Daily'!$A$7:$B$10118,2,FALSE)="ND",NA(),VLOOKUP($B2523,'20 Year Treasuries Daily'!$A$7:$B$10118,2,FALSE))</f>
        <v>4.6399999999999997</v>
      </c>
    </row>
    <row r="2524" spans="2:5">
      <c r="B2524" s="52">
        <v>37753</v>
      </c>
      <c r="C2524">
        <f>VLOOKUP($B2524,'Bloomberg Dow Jones Indices'!$G$6:$J$6000,2,FALSE)</f>
        <v>4.7701000000000002</v>
      </c>
      <c r="D2524">
        <f>VLOOKUP(B2524,'Bloomberg Dow Jones Indices'!$I$6:$J$6000,2,0)</f>
        <v>2.2808000000000002</v>
      </c>
      <c r="E2524">
        <f>IF(VLOOKUP($B2524,'20 Year Treasuries Daily'!$A$7:$B$10118,2,FALSE)="ND",NA(),VLOOKUP($B2524,'20 Year Treasuries Daily'!$A$7:$B$10118,2,FALSE))</f>
        <v>4.5999999999999996</v>
      </c>
    </row>
    <row r="2525" spans="2:5">
      <c r="B2525" s="52">
        <v>37754</v>
      </c>
      <c r="C2525">
        <f>VLOOKUP($B2525,'Bloomberg Dow Jones Indices'!$G$6:$J$6000,2,FALSE)</f>
        <v>4.7775999999999996</v>
      </c>
      <c r="D2525">
        <f>VLOOKUP(B2525,'Bloomberg Dow Jones Indices'!$I$6:$J$6000,2,0)</f>
        <v>2.2932999999999999</v>
      </c>
      <c r="E2525">
        <f>IF(VLOOKUP($B2525,'20 Year Treasuries Daily'!$A$7:$B$10118,2,FALSE)="ND",NA(),VLOOKUP($B2525,'20 Year Treasuries Daily'!$A$7:$B$10118,2,FALSE))</f>
        <v>4.58</v>
      </c>
    </row>
    <row r="2526" spans="2:5">
      <c r="B2526" s="52">
        <v>37755</v>
      </c>
      <c r="C2526">
        <f>VLOOKUP($B2526,'Bloomberg Dow Jones Indices'!$G$6:$J$6000,2,FALSE)</f>
        <v>4.7638999999999996</v>
      </c>
      <c r="D2526">
        <f>VLOOKUP(B2526,'Bloomberg Dow Jones Indices'!$I$6:$J$6000,2,0)</f>
        <v>2.3035999999999999</v>
      </c>
      <c r="E2526">
        <f>IF(VLOOKUP($B2526,'20 Year Treasuries Daily'!$A$7:$B$10118,2,FALSE)="ND",NA(),VLOOKUP($B2526,'20 Year Treasuries Daily'!$A$7:$B$10118,2,FALSE))</f>
        <v>4.47</v>
      </c>
    </row>
    <row r="2527" spans="2:5">
      <c r="B2527" s="52">
        <v>37756</v>
      </c>
      <c r="C2527">
        <f>VLOOKUP($B2527,'Bloomberg Dow Jones Indices'!$G$6:$J$6000,2,FALSE)</f>
        <v>4.6139000000000001</v>
      </c>
      <c r="D2527">
        <f>VLOOKUP(B2527,'Bloomberg Dow Jones Indices'!$I$6:$J$6000,2,0)</f>
        <v>2.2864</v>
      </c>
      <c r="E2527">
        <f>IF(VLOOKUP($B2527,'20 Year Treasuries Daily'!$A$7:$B$10118,2,FALSE)="ND",NA(),VLOOKUP($B2527,'20 Year Treasuries Daily'!$A$7:$B$10118,2,FALSE))</f>
        <v>4.4800000000000004</v>
      </c>
    </row>
    <row r="2528" spans="2:5">
      <c r="B2528" s="52">
        <v>37757</v>
      </c>
      <c r="C2528">
        <f>VLOOKUP($B2528,'Bloomberg Dow Jones Indices'!$G$6:$J$6000,2,FALSE)</f>
        <v>4.5269000000000004</v>
      </c>
      <c r="D2528">
        <f>VLOOKUP(B2528,'Bloomberg Dow Jones Indices'!$I$6:$J$6000,2,0)</f>
        <v>2.2982</v>
      </c>
      <c r="E2528">
        <f>IF(VLOOKUP($B2528,'20 Year Treasuries Daily'!$A$7:$B$10118,2,FALSE)="ND",NA(),VLOOKUP($B2528,'20 Year Treasuries Daily'!$A$7:$B$10118,2,FALSE))</f>
        <v>4.4400000000000004</v>
      </c>
    </row>
    <row r="2529" spans="2:5">
      <c r="B2529" s="52">
        <v>37760</v>
      </c>
      <c r="C2529">
        <f>VLOOKUP($B2529,'Bloomberg Dow Jones Indices'!$G$6:$J$6000,2,FALSE)</f>
        <v>4.5975000000000001</v>
      </c>
      <c r="D2529">
        <f>VLOOKUP(B2529,'Bloomberg Dow Jones Indices'!$I$6:$J$6000,2,0)</f>
        <v>2.3483999999999998</v>
      </c>
      <c r="E2529">
        <f>IF(VLOOKUP($B2529,'20 Year Treasuries Daily'!$A$7:$B$10118,2,FALSE)="ND",NA(),VLOOKUP($B2529,'20 Year Treasuries Daily'!$A$7:$B$10118,2,FALSE))</f>
        <v>4.4400000000000004</v>
      </c>
    </row>
    <row r="2530" spans="2:5">
      <c r="B2530" s="52">
        <v>37761</v>
      </c>
      <c r="C2530">
        <f>VLOOKUP($B2530,'Bloomberg Dow Jones Indices'!$G$6:$J$6000,2,FALSE)</f>
        <v>4.5655999999999999</v>
      </c>
      <c r="D2530">
        <f>VLOOKUP(B2530,'Bloomberg Dow Jones Indices'!$I$6:$J$6000,2,0)</f>
        <v>2.3490000000000002</v>
      </c>
      <c r="E2530">
        <f>IF(VLOOKUP($B2530,'20 Year Treasuries Daily'!$A$7:$B$10118,2,FALSE)="ND",NA(),VLOOKUP($B2530,'20 Year Treasuries Daily'!$A$7:$B$10118,2,FALSE))</f>
        <v>4.3600000000000003</v>
      </c>
    </row>
    <row r="2531" spans="2:5">
      <c r="B2531" s="52">
        <v>37762</v>
      </c>
      <c r="C2531">
        <f>VLOOKUP($B2531,'Bloomberg Dow Jones Indices'!$G$6:$J$6000,2,FALSE)</f>
        <v>4.5754000000000001</v>
      </c>
      <c r="D2531">
        <f>VLOOKUP(B2531,'Bloomberg Dow Jones Indices'!$I$6:$J$6000,2,0)</f>
        <v>2.3452999999999999</v>
      </c>
      <c r="E2531">
        <f>IF(VLOOKUP($B2531,'20 Year Treasuries Daily'!$A$7:$B$10118,2,FALSE)="ND",NA(),VLOOKUP($B2531,'20 Year Treasuries Daily'!$A$7:$B$10118,2,FALSE))</f>
        <v>4.33</v>
      </c>
    </row>
    <row r="2532" spans="2:5">
      <c r="B2532" s="52">
        <v>37763</v>
      </c>
      <c r="C2532">
        <f>VLOOKUP($B2532,'Bloomberg Dow Jones Indices'!$G$6:$J$6000,2,FALSE)</f>
        <v>4.5000999999999998</v>
      </c>
      <c r="D2532">
        <f>VLOOKUP(B2532,'Bloomberg Dow Jones Indices'!$I$6:$J$6000,2,0)</f>
        <v>2.3241999999999998</v>
      </c>
      <c r="E2532">
        <f>IF(VLOOKUP($B2532,'20 Year Treasuries Daily'!$A$7:$B$10118,2,FALSE)="ND",NA(),VLOOKUP($B2532,'20 Year Treasuries Daily'!$A$7:$B$10118,2,FALSE))</f>
        <v>4.29</v>
      </c>
    </row>
    <row r="2533" spans="2:5">
      <c r="B2533" s="52">
        <v>37764</v>
      </c>
      <c r="C2533">
        <f>VLOOKUP($B2533,'Bloomberg Dow Jones Indices'!$G$6:$J$6000,2,FALSE)</f>
        <v>4.3453999999999997</v>
      </c>
      <c r="D2533">
        <f>VLOOKUP(B2533,'Bloomberg Dow Jones Indices'!$I$6:$J$6000,2,0)</f>
        <v>2.3222</v>
      </c>
      <c r="E2533">
        <f>IF(VLOOKUP($B2533,'20 Year Treasuries Daily'!$A$7:$B$10118,2,FALSE)="ND",NA(),VLOOKUP($B2533,'20 Year Treasuries Daily'!$A$7:$B$10118,2,FALSE))</f>
        <v>4.28</v>
      </c>
    </row>
    <row r="2534" spans="2:5">
      <c r="B2534" s="52">
        <v>37768</v>
      </c>
      <c r="C2534">
        <f>VLOOKUP($B2534,'Bloomberg Dow Jones Indices'!$G$6:$J$6000,2,FALSE)</f>
        <v>4.2773000000000003</v>
      </c>
      <c r="D2534">
        <f>VLOOKUP(B2534,'Bloomberg Dow Jones Indices'!$I$6:$J$6000,2,0)</f>
        <v>2.2746</v>
      </c>
      <c r="E2534">
        <f>IF(VLOOKUP($B2534,'20 Year Treasuries Daily'!$A$7:$B$10118,2,FALSE)="ND",NA(),VLOOKUP($B2534,'20 Year Treasuries Daily'!$A$7:$B$10118,2,FALSE))</f>
        <v>4.3899999999999997</v>
      </c>
    </row>
    <row r="2535" spans="2:5">
      <c r="B2535" s="52">
        <v>37769</v>
      </c>
      <c r="C2535">
        <f>VLOOKUP($B2535,'Bloomberg Dow Jones Indices'!$G$6:$J$6000,2,FALSE)</f>
        <v>4.3064999999999998</v>
      </c>
      <c r="D2535">
        <f>VLOOKUP(B2535,'Bloomberg Dow Jones Indices'!$I$6:$J$6000,2,0)</f>
        <v>2.2715000000000001</v>
      </c>
      <c r="E2535">
        <f>IF(VLOOKUP($B2535,'20 Year Treasuries Daily'!$A$7:$B$10118,2,FALSE)="ND",NA(),VLOOKUP($B2535,'20 Year Treasuries Daily'!$A$7:$B$10118,2,FALSE))</f>
        <v>4.42</v>
      </c>
    </row>
    <row r="2536" spans="2:5">
      <c r="B2536" s="52">
        <v>37770</v>
      </c>
      <c r="C2536">
        <f>VLOOKUP($B2536,'Bloomberg Dow Jones Indices'!$G$6:$J$6000,2,FALSE)</f>
        <v>4.3959999999999999</v>
      </c>
      <c r="D2536">
        <f>VLOOKUP(B2536,'Bloomberg Dow Jones Indices'!$I$6:$J$6000,2,0)</f>
        <v>2.2928999999999999</v>
      </c>
      <c r="E2536">
        <f>IF(VLOOKUP($B2536,'20 Year Treasuries Daily'!$A$7:$B$10118,2,FALSE)="ND",NA(),VLOOKUP($B2536,'20 Year Treasuries Daily'!$A$7:$B$10118,2,FALSE))</f>
        <v>4.3499999999999996</v>
      </c>
    </row>
    <row r="2537" spans="2:5">
      <c r="B2537" s="52">
        <v>37771</v>
      </c>
      <c r="C2537">
        <f>VLOOKUP($B2537,'Bloomberg Dow Jones Indices'!$G$6:$J$6000,2,FALSE)</f>
        <v>4.3324999999999996</v>
      </c>
      <c r="D2537">
        <f>VLOOKUP(B2537,'Bloomberg Dow Jones Indices'!$I$6:$J$6000,2,0)</f>
        <v>2.2568999999999999</v>
      </c>
      <c r="E2537">
        <f>IF(VLOOKUP($B2537,'20 Year Treasuries Daily'!$A$7:$B$10118,2,FALSE)="ND",NA(),VLOOKUP($B2537,'20 Year Treasuries Daily'!$A$7:$B$10118,2,FALSE))</f>
        <v>4.3600000000000003</v>
      </c>
    </row>
    <row r="2538" spans="2:5">
      <c r="B2538" s="52">
        <v>37774</v>
      </c>
      <c r="C2538">
        <f>VLOOKUP($B2538,'Bloomberg Dow Jones Indices'!$G$6:$J$6000,2,FALSE)</f>
        <v>4.2964000000000002</v>
      </c>
      <c r="D2538">
        <f>VLOOKUP(B2538,'Bloomberg Dow Jones Indices'!$I$6:$J$6000,2,0)</f>
        <v>2.2448000000000001</v>
      </c>
      <c r="E2538">
        <f>IF(VLOOKUP($B2538,'20 Year Treasuries Daily'!$A$7:$B$10118,2,FALSE)="ND",NA(),VLOOKUP($B2538,'20 Year Treasuries Daily'!$A$7:$B$10118,2,FALSE))</f>
        <v>4.43</v>
      </c>
    </row>
    <row r="2539" spans="2:5">
      <c r="B2539" s="52">
        <v>37775</v>
      </c>
      <c r="C2539">
        <f>VLOOKUP($B2539,'Bloomberg Dow Jones Indices'!$G$6:$J$6000,2,FALSE)</f>
        <v>4.2736999999999998</v>
      </c>
      <c r="D2539">
        <f>VLOOKUP(B2539,'Bloomberg Dow Jones Indices'!$I$6:$J$6000,2,0)</f>
        <v>2.2385000000000002</v>
      </c>
      <c r="E2539">
        <f>IF(VLOOKUP($B2539,'20 Year Treasuries Daily'!$A$7:$B$10118,2,FALSE)="ND",NA(),VLOOKUP($B2539,'20 Year Treasuries Daily'!$A$7:$B$10118,2,FALSE))</f>
        <v>4.3499999999999996</v>
      </c>
    </row>
    <row r="2540" spans="2:5">
      <c r="B2540" s="52">
        <v>37776</v>
      </c>
      <c r="C2540">
        <f>VLOOKUP($B2540,'Bloomberg Dow Jones Indices'!$G$6:$J$6000,2,FALSE)</f>
        <v>4.1227</v>
      </c>
      <c r="D2540">
        <f>VLOOKUP(B2540,'Bloomberg Dow Jones Indices'!$I$6:$J$6000,2,0)</f>
        <v>2.2105000000000001</v>
      </c>
      <c r="E2540">
        <f>IF(VLOOKUP($B2540,'20 Year Treasuries Daily'!$A$7:$B$10118,2,FALSE)="ND",NA(),VLOOKUP($B2540,'20 Year Treasuries Daily'!$A$7:$B$10118,2,FALSE))</f>
        <v>4.32</v>
      </c>
    </row>
    <row r="2541" spans="2:5">
      <c r="B2541" s="52">
        <v>37777</v>
      </c>
      <c r="C2541">
        <f>VLOOKUP($B2541,'Bloomberg Dow Jones Indices'!$G$6:$J$6000,2,FALSE)</f>
        <v>4.1764000000000001</v>
      </c>
      <c r="D2541">
        <f>VLOOKUP(B2541,'Bloomberg Dow Jones Indices'!$I$6:$J$6000,2,0)</f>
        <v>2.21</v>
      </c>
      <c r="E2541">
        <f>IF(VLOOKUP($B2541,'20 Year Treasuries Daily'!$A$7:$B$10118,2,FALSE)="ND",NA(),VLOOKUP($B2541,'20 Year Treasuries Daily'!$A$7:$B$10118,2,FALSE))</f>
        <v>4.37</v>
      </c>
    </row>
    <row r="2542" spans="2:5">
      <c r="B2542" s="52">
        <v>37778</v>
      </c>
      <c r="C2542">
        <f>VLOOKUP($B2542,'Bloomberg Dow Jones Indices'!$G$6:$J$6000,2,FALSE)</f>
        <v>4.2087000000000003</v>
      </c>
      <c r="D2542">
        <f>VLOOKUP(B2542,'Bloomberg Dow Jones Indices'!$I$6:$J$6000,2,0)</f>
        <v>2.2046999999999999</v>
      </c>
      <c r="E2542">
        <f>IF(VLOOKUP($B2542,'20 Year Treasuries Daily'!$A$7:$B$10118,2,FALSE)="ND",NA(),VLOOKUP($B2542,'20 Year Treasuries Daily'!$A$7:$B$10118,2,FALSE))</f>
        <v>4.37</v>
      </c>
    </row>
    <row r="2543" spans="2:5">
      <c r="B2543" s="52">
        <v>37781</v>
      </c>
      <c r="C2543">
        <f>VLOOKUP($B2543,'Bloomberg Dow Jones Indices'!$G$6:$J$6000,2,FALSE)</f>
        <v>4.2201000000000004</v>
      </c>
      <c r="D2543">
        <f>VLOOKUP(B2543,'Bloomberg Dow Jones Indices'!$I$6:$J$6000,2,0)</f>
        <v>2.2250000000000001</v>
      </c>
      <c r="E2543">
        <f>IF(VLOOKUP($B2543,'20 Year Treasuries Daily'!$A$7:$B$10118,2,FALSE)="ND",NA(),VLOOKUP($B2543,'20 Year Treasuries Daily'!$A$7:$B$10118,2,FALSE))</f>
        <v>4.3099999999999996</v>
      </c>
    </row>
    <row r="2544" spans="2:5">
      <c r="B2544" s="52">
        <v>37782</v>
      </c>
      <c r="C2544">
        <f>VLOOKUP($B2544,'Bloomberg Dow Jones Indices'!$G$6:$J$6000,2,FALSE)</f>
        <v>4.1971999999999996</v>
      </c>
      <c r="D2544">
        <f>VLOOKUP(B2544,'Bloomberg Dow Jones Indices'!$I$6:$J$6000,2,0)</f>
        <v>2.2073999999999998</v>
      </c>
      <c r="E2544">
        <f>IF(VLOOKUP($B2544,'20 Year Treasuries Daily'!$A$7:$B$10118,2,FALSE)="ND",NA(),VLOOKUP($B2544,'20 Year Treasuries Daily'!$A$7:$B$10118,2,FALSE))</f>
        <v>4.22</v>
      </c>
    </row>
    <row r="2545" spans="2:5">
      <c r="B2545" s="52">
        <v>37783</v>
      </c>
      <c r="C2545">
        <f>VLOOKUP($B2545,'Bloomberg Dow Jones Indices'!$G$6:$J$6000,2,FALSE)</f>
        <v>4.1214000000000004</v>
      </c>
      <c r="D2545">
        <f>VLOOKUP(B2545,'Bloomberg Dow Jones Indices'!$I$6:$J$6000,2,0)</f>
        <v>2.1827000000000001</v>
      </c>
      <c r="E2545">
        <f>IF(VLOOKUP($B2545,'20 Year Treasuries Daily'!$A$7:$B$10118,2,FALSE)="ND",NA(),VLOOKUP($B2545,'20 Year Treasuries Daily'!$A$7:$B$10118,2,FALSE))</f>
        <v>4.2300000000000004</v>
      </c>
    </row>
    <row r="2546" spans="2:5">
      <c r="B2546" s="52">
        <v>37784</v>
      </c>
      <c r="C2546">
        <f>VLOOKUP($B2546,'Bloomberg Dow Jones Indices'!$G$6:$J$6000,2,FALSE)</f>
        <v>4.0659999999999998</v>
      </c>
      <c r="D2546">
        <f>VLOOKUP(B2546,'Bloomberg Dow Jones Indices'!$I$6:$J$6000,2,0)</f>
        <v>2.1795</v>
      </c>
      <c r="E2546">
        <f>IF(VLOOKUP($B2546,'20 Year Treasuries Daily'!$A$7:$B$10118,2,FALSE)="ND",NA(),VLOOKUP($B2546,'20 Year Treasuries Daily'!$A$7:$B$10118,2,FALSE))</f>
        <v>4.18</v>
      </c>
    </row>
    <row r="2547" spans="2:5">
      <c r="B2547" s="52">
        <v>37785</v>
      </c>
      <c r="C2547">
        <f>VLOOKUP($B2547,'Bloomberg Dow Jones Indices'!$G$6:$J$6000,2,FALSE)</f>
        <v>4.1178999999999997</v>
      </c>
      <c r="D2547">
        <f>VLOOKUP(B2547,'Bloomberg Dow Jones Indices'!$I$6:$J$6000,2,0)</f>
        <v>2.1985000000000001</v>
      </c>
      <c r="E2547">
        <f>IF(VLOOKUP($B2547,'20 Year Treasuries Daily'!$A$7:$B$10118,2,FALSE)="ND",NA(),VLOOKUP($B2547,'20 Year Treasuries Daily'!$A$7:$B$10118,2,FALSE))</f>
        <v>4.13</v>
      </c>
    </row>
    <row r="2548" spans="2:5">
      <c r="B2548" s="52">
        <v>37788</v>
      </c>
      <c r="C2548">
        <f>VLOOKUP($B2548,'Bloomberg Dow Jones Indices'!$G$6:$J$6000,2,FALSE)</f>
        <v>4.0212000000000003</v>
      </c>
      <c r="D2548">
        <f>VLOOKUP(B2548,'Bloomberg Dow Jones Indices'!$I$6:$J$6000,2,0)</f>
        <v>2.1509</v>
      </c>
      <c r="E2548">
        <f>IF(VLOOKUP($B2548,'20 Year Treasuries Daily'!$A$7:$B$10118,2,FALSE)="ND",NA(),VLOOKUP($B2548,'20 Year Treasuries Daily'!$A$7:$B$10118,2,FALSE))</f>
        <v>4.18</v>
      </c>
    </row>
    <row r="2549" spans="2:5">
      <c r="B2549" s="52">
        <v>37789</v>
      </c>
      <c r="C2549">
        <f>VLOOKUP($B2549,'Bloomberg Dow Jones Indices'!$G$6:$J$6000,2,FALSE)</f>
        <v>4.0598999999999998</v>
      </c>
      <c r="D2549">
        <f>VLOOKUP(B2549,'Bloomberg Dow Jones Indices'!$I$6:$J$6000,2,0)</f>
        <v>2.1499000000000001</v>
      </c>
      <c r="E2549">
        <f>IF(VLOOKUP($B2549,'20 Year Treasuries Daily'!$A$7:$B$10118,2,FALSE)="ND",NA(),VLOOKUP($B2549,'20 Year Treasuries Daily'!$A$7:$B$10118,2,FALSE))</f>
        <v>4.26</v>
      </c>
    </row>
    <row r="2550" spans="2:5">
      <c r="B2550" s="52">
        <v>37790</v>
      </c>
      <c r="C2550">
        <f>VLOOKUP($B2550,'Bloomberg Dow Jones Indices'!$G$6:$J$6000,2,FALSE)</f>
        <v>4.0524000000000004</v>
      </c>
      <c r="D2550">
        <f>VLOOKUP(B2550,'Bloomberg Dow Jones Indices'!$I$6:$J$6000,2,0)</f>
        <v>2.1577999999999999</v>
      </c>
      <c r="E2550">
        <f>IF(VLOOKUP($B2550,'20 Year Treasuries Daily'!$A$7:$B$10118,2,FALSE)="ND",NA(),VLOOKUP($B2550,'20 Year Treasuries Daily'!$A$7:$B$10118,2,FALSE))</f>
        <v>4.3499999999999996</v>
      </c>
    </row>
    <row r="2551" spans="2:5">
      <c r="B2551" s="52">
        <v>37791</v>
      </c>
      <c r="C2551">
        <f>VLOOKUP($B2551,'Bloomberg Dow Jones Indices'!$G$6:$J$6000,2,FALSE)</f>
        <v>4.0380000000000003</v>
      </c>
      <c r="D2551">
        <f>VLOOKUP(B2551,'Bloomberg Dow Jones Indices'!$I$6:$J$6000,2,0)</f>
        <v>2.1846999999999999</v>
      </c>
      <c r="E2551">
        <f>IF(VLOOKUP($B2551,'20 Year Treasuries Daily'!$A$7:$B$10118,2,FALSE)="ND",NA(),VLOOKUP($B2551,'20 Year Treasuries Daily'!$A$7:$B$10118,2,FALSE))</f>
        <v>4.37</v>
      </c>
    </row>
    <row r="2552" spans="2:5">
      <c r="B2552" s="52">
        <v>37792</v>
      </c>
      <c r="C2552">
        <f>VLOOKUP($B2552,'Bloomberg Dow Jones Indices'!$G$6:$J$6000,2,FALSE)</f>
        <v>4.0312000000000001</v>
      </c>
      <c r="D2552">
        <f>VLOOKUP(B2552,'Bloomberg Dow Jones Indices'!$I$6:$J$6000,2,0)</f>
        <v>2.1796000000000002</v>
      </c>
      <c r="E2552">
        <f>IF(VLOOKUP($B2552,'20 Year Treasuries Daily'!$A$7:$B$10118,2,FALSE)="ND",NA(),VLOOKUP($B2552,'20 Year Treasuries Daily'!$A$7:$B$10118,2,FALSE))</f>
        <v>4.41</v>
      </c>
    </row>
    <row r="2553" spans="2:5">
      <c r="B2553" s="52">
        <v>37795</v>
      </c>
      <c r="C2553">
        <f>VLOOKUP($B2553,'Bloomberg Dow Jones Indices'!$G$6:$J$6000,2,FALSE)</f>
        <v>4.0777000000000001</v>
      </c>
      <c r="D2553">
        <f>VLOOKUP(B2553,'Bloomberg Dow Jones Indices'!$I$6:$J$6000,2,0)</f>
        <v>2.2103999999999999</v>
      </c>
      <c r="E2553">
        <f>IF(VLOOKUP($B2553,'20 Year Treasuries Daily'!$A$7:$B$10118,2,FALSE)="ND",NA(),VLOOKUP($B2553,'20 Year Treasuries Daily'!$A$7:$B$10118,2,FALSE))</f>
        <v>4.3499999999999996</v>
      </c>
    </row>
    <row r="2554" spans="2:5">
      <c r="B2554" s="52">
        <v>37796</v>
      </c>
      <c r="C2554">
        <f>VLOOKUP($B2554,'Bloomberg Dow Jones Indices'!$G$6:$J$6000,2,FALSE)</f>
        <v>4.0933000000000002</v>
      </c>
      <c r="D2554">
        <f>VLOOKUP(B2554,'Bloomberg Dow Jones Indices'!$I$6:$J$6000,2,0)</f>
        <v>2.2014</v>
      </c>
      <c r="E2554">
        <f>IF(VLOOKUP($B2554,'20 Year Treasuries Daily'!$A$7:$B$10118,2,FALSE)="ND",NA(),VLOOKUP($B2554,'20 Year Treasuries Daily'!$A$7:$B$10118,2,FALSE))</f>
        <v>4.3099999999999996</v>
      </c>
    </row>
    <row r="2555" spans="2:5">
      <c r="B2555" s="52">
        <v>37797</v>
      </c>
      <c r="C2555">
        <f>VLOOKUP($B2555,'Bloomberg Dow Jones Indices'!$G$6:$J$6000,2,FALSE)</f>
        <v>4.0933999999999999</v>
      </c>
      <c r="D2555">
        <f>VLOOKUP(B2555,'Bloomberg Dow Jones Indices'!$I$6:$J$6000,2,0)</f>
        <v>2.2254</v>
      </c>
      <c r="E2555">
        <f>IF(VLOOKUP($B2555,'20 Year Treasuries Daily'!$A$7:$B$10118,2,FALSE)="ND",NA(),VLOOKUP($B2555,'20 Year Treasuries Daily'!$A$7:$B$10118,2,FALSE))</f>
        <v>4.4000000000000004</v>
      </c>
    </row>
    <row r="2556" spans="2:5">
      <c r="B2556" s="52">
        <v>37798</v>
      </c>
      <c r="C2556">
        <f>VLOOKUP($B2556,'Bloomberg Dow Jones Indices'!$G$6:$J$6000,2,FALSE)</f>
        <v>4.0670000000000002</v>
      </c>
      <c r="D2556">
        <f>VLOOKUP(B2556,'Bloomberg Dow Jones Indices'!$I$6:$J$6000,2,0)</f>
        <v>2.2096</v>
      </c>
      <c r="E2556">
        <f>IF(VLOOKUP($B2556,'20 Year Treasuries Daily'!$A$7:$B$10118,2,FALSE)="ND",NA(),VLOOKUP($B2556,'20 Year Treasuries Daily'!$A$7:$B$10118,2,FALSE))</f>
        <v>4.5199999999999996</v>
      </c>
    </row>
    <row r="2557" spans="2:5">
      <c r="B2557" s="52">
        <v>37799</v>
      </c>
      <c r="C2557">
        <f>VLOOKUP($B2557,'Bloomberg Dow Jones Indices'!$G$6:$J$6000,2,FALSE)</f>
        <v>4.1094999999999997</v>
      </c>
      <c r="D2557">
        <f>VLOOKUP(B2557,'Bloomberg Dow Jones Indices'!$I$6:$J$6000,2,0)</f>
        <v>2.2317999999999998</v>
      </c>
      <c r="E2557">
        <f>IF(VLOOKUP($B2557,'20 Year Treasuries Daily'!$A$7:$B$10118,2,FALSE)="ND",NA(),VLOOKUP($B2557,'20 Year Treasuries Daily'!$A$7:$B$10118,2,FALSE))</f>
        <v>4.57</v>
      </c>
    </row>
    <row r="2558" spans="2:5">
      <c r="B2558" s="52">
        <v>37802</v>
      </c>
      <c r="C2558">
        <f>VLOOKUP($B2558,'Bloomberg Dow Jones Indices'!$G$6:$J$6000,2,FALSE)</f>
        <v>4.0854999999999997</v>
      </c>
      <c r="D2558">
        <f>VLOOKUP(B2558,'Bloomberg Dow Jones Indices'!$I$6:$J$6000,2,0)</f>
        <v>2.2326999999999999</v>
      </c>
      <c r="E2558">
        <f>IF(VLOOKUP($B2558,'20 Year Treasuries Daily'!$A$7:$B$10118,2,FALSE)="ND",NA(),VLOOKUP($B2558,'20 Year Treasuries Daily'!$A$7:$B$10118,2,FALSE))</f>
        <v>4.5199999999999996</v>
      </c>
    </row>
    <row r="2559" spans="2:5">
      <c r="B2559" s="52">
        <v>37803</v>
      </c>
      <c r="C2559">
        <f>VLOOKUP($B2559,'Bloomberg Dow Jones Indices'!$G$6:$J$6000,2,FALSE)</f>
        <v>4.0979999999999999</v>
      </c>
      <c r="D2559">
        <f>VLOOKUP(B2559,'Bloomberg Dow Jones Indices'!$I$6:$J$6000,2,0)</f>
        <v>2.2204999999999999</v>
      </c>
      <c r="E2559">
        <f>IF(VLOOKUP($B2559,'20 Year Treasuries Daily'!$A$7:$B$10118,2,FALSE)="ND",NA(),VLOOKUP($B2559,'20 Year Treasuries Daily'!$A$7:$B$10118,2,FALSE))</f>
        <v>4.54</v>
      </c>
    </row>
    <row r="2560" spans="2:5">
      <c r="B2560" s="52">
        <v>37804</v>
      </c>
      <c r="C2560">
        <f>VLOOKUP($B2560,'Bloomberg Dow Jones Indices'!$G$6:$J$6000,2,FALSE)</f>
        <v>4.0773000000000001</v>
      </c>
      <c r="D2560">
        <f>VLOOKUP(B2560,'Bloomberg Dow Jones Indices'!$I$6:$J$6000,2,0)</f>
        <v>2.1958000000000002</v>
      </c>
      <c r="E2560">
        <f>IF(VLOOKUP($B2560,'20 Year Treasuries Daily'!$A$7:$B$10118,2,FALSE)="ND",NA(),VLOOKUP($B2560,'20 Year Treasuries Daily'!$A$7:$B$10118,2,FALSE))</f>
        <v>4.54</v>
      </c>
    </row>
    <row r="2561" spans="2:5">
      <c r="B2561" s="52">
        <v>37805</v>
      </c>
      <c r="C2561">
        <f>VLOOKUP($B2561,'Bloomberg Dow Jones Indices'!$G$6:$J$6000,2,FALSE)</f>
        <v>4.1086999999999998</v>
      </c>
      <c r="D2561">
        <f>VLOOKUP(B2561,'Bloomberg Dow Jones Indices'!$I$6:$J$6000,2,0)</f>
        <v>2.2132999999999998</v>
      </c>
      <c r="E2561">
        <f>IF(VLOOKUP($B2561,'20 Year Treasuries Daily'!$A$7:$B$10118,2,FALSE)="ND",NA(),VLOOKUP($B2561,'20 Year Treasuries Daily'!$A$7:$B$10118,2,FALSE))</f>
        <v>4.6399999999999997</v>
      </c>
    </row>
    <row r="2562" spans="2:5">
      <c r="B2562" s="52">
        <v>37809</v>
      </c>
      <c r="C2562">
        <f>VLOOKUP($B2562,'Bloomberg Dow Jones Indices'!$G$6:$J$6000,2,FALSE)</f>
        <v>4.1098999999999997</v>
      </c>
      <c r="D2562">
        <f>VLOOKUP(B2562,'Bloomberg Dow Jones Indices'!$I$6:$J$6000,2,0)</f>
        <v>2.1781000000000001</v>
      </c>
      <c r="E2562">
        <f>IF(VLOOKUP($B2562,'20 Year Treasuries Daily'!$A$7:$B$10118,2,FALSE)="ND",NA(),VLOOKUP($B2562,'20 Year Treasuries Daily'!$A$7:$B$10118,2,FALSE))</f>
        <v>4.6900000000000004</v>
      </c>
    </row>
    <row r="2563" spans="2:5">
      <c r="B2563" s="52">
        <v>37810</v>
      </c>
      <c r="C2563">
        <f>VLOOKUP($B2563,'Bloomberg Dow Jones Indices'!$G$6:$J$6000,2,FALSE)</f>
        <v>4.1459000000000001</v>
      </c>
      <c r="D2563">
        <f>VLOOKUP(B2563,'Bloomberg Dow Jones Indices'!$I$6:$J$6000,2,0)</f>
        <v>2.1852</v>
      </c>
      <c r="E2563">
        <f>IF(VLOOKUP($B2563,'20 Year Treasuries Daily'!$A$7:$B$10118,2,FALSE)="ND",NA(),VLOOKUP($B2563,'20 Year Treasuries Daily'!$A$7:$B$10118,2,FALSE))</f>
        <v>4.71</v>
      </c>
    </row>
    <row r="2564" spans="2:5">
      <c r="B2564" s="52">
        <v>37811</v>
      </c>
      <c r="C2564">
        <f>VLOOKUP($B2564,'Bloomberg Dow Jones Indices'!$G$6:$J$6000,2,FALSE)</f>
        <v>4.1801000000000004</v>
      </c>
      <c r="D2564">
        <f>VLOOKUP(B2564,'Bloomberg Dow Jones Indices'!$I$6:$J$6000,2,0)</f>
        <v>2.2012</v>
      </c>
      <c r="E2564">
        <f>IF(VLOOKUP($B2564,'20 Year Treasuries Daily'!$A$7:$B$10118,2,FALSE)="ND",NA(),VLOOKUP($B2564,'20 Year Treasuries Daily'!$A$7:$B$10118,2,FALSE))</f>
        <v>4.6900000000000004</v>
      </c>
    </row>
    <row r="2565" spans="2:5">
      <c r="B2565" s="52">
        <v>37812</v>
      </c>
      <c r="C2565">
        <f>VLOOKUP($B2565,'Bloomberg Dow Jones Indices'!$G$6:$J$6000,2,FALSE)</f>
        <v>4.2622</v>
      </c>
      <c r="D2565">
        <f>VLOOKUP(B2565,'Bloomberg Dow Jones Indices'!$I$6:$J$6000,2,0)</f>
        <v>2.2303999999999999</v>
      </c>
      <c r="E2565">
        <f>IF(VLOOKUP($B2565,'20 Year Treasuries Daily'!$A$7:$B$10118,2,FALSE)="ND",NA(),VLOOKUP($B2565,'20 Year Treasuries Daily'!$A$7:$B$10118,2,FALSE))</f>
        <v>4.68</v>
      </c>
    </row>
    <row r="2566" spans="2:5">
      <c r="B2566" s="52">
        <v>37813</v>
      </c>
      <c r="C2566">
        <f>VLOOKUP($B2566,'Bloomberg Dow Jones Indices'!$G$6:$J$6000,2,FALSE)</f>
        <v>4.2310999999999996</v>
      </c>
      <c r="D2566">
        <f>VLOOKUP(B2566,'Bloomberg Dow Jones Indices'!$I$6:$J$6000,2,0)</f>
        <v>2.21</v>
      </c>
      <c r="E2566">
        <f>IF(VLOOKUP($B2566,'20 Year Treasuries Daily'!$A$7:$B$10118,2,FALSE)="ND",NA(),VLOOKUP($B2566,'20 Year Treasuries Daily'!$A$7:$B$10118,2,FALSE))</f>
        <v>4.6500000000000004</v>
      </c>
    </row>
    <row r="2567" spans="2:5">
      <c r="B2567" s="52">
        <v>37816</v>
      </c>
      <c r="C2567">
        <f>VLOOKUP($B2567,'Bloomberg Dow Jones Indices'!$G$6:$J$6000,2,FALSE)</f>
        <v>4.2370999999999999</v>
      </c>
      <c r="D2567">
        <f>VLOOKUP(B2567,'Bloomberg Dow Jones Indices'!$I$6:$J$6000,2,0)</f>
        <v>2.1960999999999999</v>
      </c>
      <c r="E2567">
        <f>IF(VLOOKUP($B2567,'20 Year Treasuries Daily'!$A$7:$B$10118,2,FALSE)="ND",NA(),VLOOKUP($B2567,'20 Year Treasuries Daily'!$A$7:$B$10118,2,FALSE))</f>
        <v>4.74</v>
      </c>
    </row>
    <row r="2568" spans="2:5">
      <c r="B2568" s="52">
        <v>37817</v>
      </c>
      <c r="C2568">
        <f>VLOOKUP($B2568,'Bloomberg Dow Jones Indices'!$G$6:$J$6000,2,FALSE)</f>
        <v>4.2971000000000004</v>
      </c>
      <c r="D2568">
        <f>VLOOKUP(B2568,'Bloomberg Dow Jones Indices'!$I$6:$J$6000,2,0)</f>
        <v>2.2077</v>
      </c>
      <c r="E2568">
        <f>IF(VLOOKUP($B2568,'20 Year Treasuries Daily'!$A$7:$B$10118,2,FALSE)="ND",NA(),VLOOKUP($B2568,'20 Year Treasuries Daily'!$A$7:$B$10118,2,FALSE))</f>
        <v>4.91</v>
      </c>
    </row>
    <row r="2569" spans="2:5">
      <c r="B2569" s="52">
        <v>37818</v>
      </c>
      <c r="C2569">
        <f>VLOOKUP($B2569,'Bloomberg Dow Jones Indices'!$G$6:$J$6000,2,FALSE)</f>
        <v>4.3689999999999998</v>
      </c>
      <c r="D2569">
        <f>VLOOKUP(B2569,'Bloomberg Dow Jones Indices'!$I$6:$J$6000,2,0)</f>
        <v>2.2195</v>
      </c>
      <c r="E2569">
        <f>IF(VLOOKUP($B2569,'20 Year Treasuries Daily'!$A$7:$B$10118,2,FALSE)="ND",NA(),VLOOKUP($B2569,'20 Year Treasuries Daily'!$A$7:$B$10118,2,FALSE))</f>
        <v>4.91</v>
      </c>
    </row>
    <row r="2570" spans="2:5">
      <c r="B2570" s="52">
        <v>37819</v>
      </c>
      <c r="C2570">
        <f>VLOOKUP($B2570,'Bloomberg Dow Jones Indices'!$G$6:$J$6000,2,FALSE)</f>
        <v>4.3883000000000001</v>
      </c>
      <c r="D2570">
        <f>VLOOKUP(B2570,'Bloomberg Dow Jones Indices'!$I$6:$J$6000,2,0)</f>
        <v>2.2303000000000002</v>
      </c>
      <c r="E2570">
        <f>IF(VLOOKUP($B2570,'20 Year Treasuries Daily'!$A$7:$B$10118,2,FALSE)="ND",NA(),VLOOKUP($B2570,'20 Year Treasuries Daily'!$A$7:$B$10118,2,FALSE))</f>
        <v>4.92</v>
      </c>
    </row>
    <row r="2571" spans="2:5">
      <c r="B2571" s="52">
        <v>37820</v>
      </c>
      <c r="C2571">
        <f>VLOOKUP($B2571,'Bloomberg Dow Jones Indices'!$G$6:$J$6000,2,FALSE)</f>
        <v>4.3159000000000001</v>
      </c>
      <c r="D2571">
        <f>VLOOKUP(B2571,'Bloomberg Dow Jones Indices'!$I$6:$J$6000,2,0)</f>
        <v>2.1968999999999999</v>
      </c>
      <c r="E2571">
        <f>IF(VLOOKUP($B2571,'20 Year Treasuries Daily'!$A$7:$B$10118,2,FALSE)="ND",NA(),VLOOKUP($B2571,'20 Year Treasuries Daily'!$A$7:$B$10118,2,FALSE))</f>
        <v>4.93</v>
      </c>
    </row>
    <row r="2572" spans="2:5">
      <c r="B2572" s="52">
        <v>37823</v>
      </c>
      <c r="C2572">
        <f>VLOOKUP($B2572,'Bloomberg Dow Jones Indices'!$G$6:$J$6000,2,FALSE)</f>
        <v>4.3902999999999999</v>
      </c>
      <c r="D2572">
        <f>VLOOKUP(B2572,'Bloomberg Dow Jones Indices'!$I$6:$J$6000,2,0)</f>
        <v>2.2189999999999999</v>
      </c>
      <c r="E2572">
        <f>IF(VLOOKUP($B2572,'20 Year Treasuries Daily'!$A$7:$B$10118,2,FALSE)="ND",NA(),VLOOKUP($B2572,'20 Year Treasuries Daily'!$A$7:$B$10118,2,FALSE))</f>
        <v>5.09</v>
      </c>
    </row>
    <row r="2573" spans="2:5">
      <c r="B2573" s="52">
        <v>37824</v>
      </c>
      <c r="C2573">
        <f>VLOOKUP($B2573,'Bloomberg Dow Jones Indices'!$G$6:$J$6000,2,FALSE)</f>
        <v>4.3098999999999998</v>
      </c>
      <c r="D2573">
        <f>VLOOKUP(B2573,'Bloomberg Dow Jones Indices'!$I$6:$J$6000,2,0)</f>
        <v>2.2040999999999999</v>
      </c>
      <c r="E2573">
        <f>IF(VLOOKUP($B2573,'20 Year Treasuries Daily'!$A$7:$B$10118,2,FALSE)="ND",NA(),VLOOKUP($B2573,'20 Year Treasuries Daily'!$A$7:$B$10118,2,FALSE))</f>
        <v>5.07</v>
      </c>
    </row>
    <row r="2574" spans="2:5">
      <c r="B2574" s="52">
        <v>37825</v>
      </c>
      <c r="C2574">
        <f>VLOOKUP($B2574,'Bloomberg Dow Jones Indices'!$G$6:$J$6000,2,FALSE)</f>
        <v>4.3479000000000001</v>
      </c>
      <c r="D2574">
        <f>VLOOKUP(B2574,'Bloomberg Dow Jones Indices'!$I$6:$J$6000,2,0)</f>
        <v>2.1955</v>
      </c>
      <c r="E2574">
        <f>IF(VLOOKUP($B2574,'20 Year Treasuries Daily'!$A$7:$B$10118,2,FALSE)="ND",NA(),VLOOKUP($B2574,'20 Year Treasuries Daily'!$A$7:$B$10118,2,FALSE))</f>
        <v>5.04</v>
      </c>
    </row>
    <row r="2575" spans="2:5">
      <c r="B2575" s="52">
        <v>37826</v>
      </c>
      <c r="C2575">
        <f>VLOOKUP($B2575,'Bloomberg Dow Jones Indices'!$G$6:$J$6000,2,FALSE)</f>
        <v>4.3369</v>
      </c>
      <c r="D2575">
        <f>VLOOKUP(B2575,'Bloomberg Dow Jones Indices'!$I$6:$J$6000,2,0)</f>
        <v>2.2151999999999998</v>
      </c>
      <c r="E2575">
        <f>IF(VLOOKUP($B2575,'20 Year Treasuries Daily'!$A$7:$B$10118,2,FALSE)="ND",NA(),VLOOKUP($B2575,'20 Year Treasuries Daily'!$A$7:$B$10118,2,FALSE))</f>
        <v>5.12</v>
      </c>
    </row>
    <row r="2576" spans="2:5">
      <c r="B2576" s="52">
        <v>37827</v>
      </c>
      <c r="C2576">
        <f>VLOOKUP($B2576,'Bloomberg Dow Jones Indices'!$G$6:$J$6000,2,FALSE)</f>
        <v>4.3173000000000004</v>
      </c>
      <c r="D2576">
        <f>VLOOKUP(B2576,'Bloomberg Dow Jones Indices'!$I$6:$J$6000,2,0)</f>
        <v>2.1741000000000001</v>
      </c>
      <c r="E2576">
        <f>IF(VLOOKUP($B2576,'20 Year Treasuries Daily'!$A$7:$B$10118,2,FALSE)="ND",NA(),VLOOKUP($B2576,'20 Year Treasuries Daily'!$A$7:$B$10118,2,FALSE))</f>
        <v>5.15</v>
      </c>
    </row>
    <row r="2577" spans="2:5">
      <c r="B2577" s="52">
        <v>37830</v>
      </c>
      <c r="C2577">
        <f>VLOOKUP($B2577,'Bloomberg Dow Jones Indices'!$G$6:$J$6000,2,FALSE)</f>
        <v>4.3495999999999997</v>
      </c>
      <c r="D2577">
        <f>VLOOKUP(B2577,'Bloomberg Dow Jones Indices'!$I$6:$J$6000,2,0)</f>
        <v>2.1783999999999999</v>
      </c>
      <c r="E2577">
        <f>IF(VLOOKUP($B2577,'20 Year Treasuries Daily'!$A$7:$B$10118,2,FALSE)="ND",NA(),VLOOKUP($B2577,'20 Year Treasuries Daily'!$A$7:$B$10118,2,FALSE))</f>
        <v>5.23</v>
      </c>
    </row>
    <row r="2578" spans="2:5">
      <c r="B2578" s="52">
        <v>37831</v>
      </c>
      <c r="C2578">
        <f>VLOOKUP($B2578,'Bloomberg Dow Jones Indices'!$G$6:$J$6000,2,FALSE)</f>
        <v>4.3531000000000004</v>
      </c>
      <c r="D2578">
        <f>VLOOKUP(B2578,'Bloomberg Dow Jones Indices'!$I$6:$J$6000,2,0)</f>
        <v>2.1930000000000001</v>
      </c>
      <c r="E2578">
        <f>IF(VLOOKUP($B2578,'20 Year Treasuries Daily'!$A$7:$B$10118,2,FALSE)="ND",NA(),VLOOKUP($B2578,'20 Year Treasuries Daily'!$A$7:$B$10118,2,FALSE))</f>
        <v>5.33</v>
      </c>
    </row>
    <row r="2579" spans="2:5">
      <c r="B2579" s="52">
        <v>37832</v>
      </c>
      <c r="C2579">
        <f>VLOOKUP($B2579,'Bloomberg Dow Jones Indices'!$G$6:$J$6000,2,FALSE)</f>
        <v>4.3559999999999999</v>
      </c>
      <c r="D2579">
        <f>VLOOKUP(B2579,'Bloomberg Dow Jones Indices'!$I$6:$J$6000,2,0)</f>
        <v>2.1941000000000002</v>
      </c>
      <c r="E2579">
        <f>IF(VLOOKUP($B2579,'20 Year Treasuries Daily'!$A$7:$B$10118,2,FALSE)="ND",NA(),VLOOKUP($B2579,'20 Year Treasuries Daily'!$A$7:$B$10118,2,FALSE))</f>
        <v>5.27</v>
      </c>
    </row>
    <row r="2580" spans="2:5">
      <c r="B2580" s="52">
        <v>37833</v>
      </c>
      <c r="C2580">
        <f>VLOOKUP($B2580,'Bloomberg Dow Jones Indices'!$G$6:$J$6000,2,FALSE)</f>
        <v>4.3480999999999996</v>
      </c>
      <c r="D2580">
        <f>VLOOKUP(B2580,'Bloomberg Dow Jones Indices'!$I$6:$J$6000,2,0)</f>
        <v>2.1989999999999998</v>
      </c>
      <c r="E2580">
        <f>IF(VLOOKUP($B2580,'20 Year Treasuries Daily'!$A$7:$B$10118,2,FALSE)="ND",NA(),VLOOKUP($B2580,'20 Year Treasuries Daily'!$A$7:$B$10118,2,FALSE))</f>
        <v>5.43</v>
      </c>
    </row>
    <row r="2581" spans="2:5">
      <c r="B2581" s="52">
        <v>37834</v>
      </c>
      <c r="C2581">
        <f>VLOOKUP($B2581,'Bloomberg Dow Jones Indices'!$G$6:$J$6000,2,FALSE)</f>
        <v>4.3738999999999999</v>
      </c>
      <c r="D2581">
        <f>VLOOKUP(B2581,'Bloomberg Dow Jones Indices'!$I$6:$J$6000,2,0)</f>
        <v>2.2181000000000002</v>
      </c>
      <c r="E2581">
        <f>IF(VLOOKUP($B2581,'20 Year Treasuries Daily'!$A$7:$B$10118,2,FALSE)="ND",NA(),VLOOKUP($B2581,'20 Year Treasuries Daily'!$A$7:$B$10118,2,FALSE))</f>
        <v>5.42</v>
      </c>
    </row>
    <row r="2582" spans="2:5">
      <c r="B2582" s="52">
        <v>37837</v>
      </c>
      <c r="C2582">
        <f>VLOOKUP($B2582,'Bloomberg Dow Jones Indices'!$G$6:$J$6000,2,FALSE)</f>
        <v>4.3647</v>
      </c>
      <c r="D2582">
        <f>VLOOKUP(B2582,'Bloomberg Dow Jones Indices'!$I$6:$J$6000,2,0)</f>
        <v>2.2103999999999999</v>
      </c>
      <c r="E2582">
        <f>IF(VLOOKUP($B2582,'20 Year Treasuries Daily'!$A$7:$B$10118,2,FALSE)="ND",NA(),VLOOKUP($B2582,'20 Year Treasuries Daily'!$A$7:$B$10118,2,FALSE))</f>
        <v>5.36</v>
      </c>
    </row>
    <row r="2583" spans="2:5">
      <c r="B2583" s="52">
        <v>37838</v>
      </c>
      <c r="C2583">
        <f>VLOOKUP($B2583,'Bloomberg Dow Jones Indices'!$G$6:$J$6000,2,FALSE)</f>
        <v>4.4386000000000001</v>
      </c>
      <c r="D2583">
        <f>VLOOKUP(B2583,'Bloomberg Dow Jones Indices'!$I$6:$J$6000,2,0)</f>
        <v>2.2469999999999999</v>
      </c>
      <c r="E2583">
        <f>IF(VLOOKUP($B2583,'20 Year Treasuries Daily'!$A$7:$B$10118,2,FALSE)="ND",NA(),VLOOKUP($B2583,'20 Year Treasuries Daily'!$A$7:$B$10118,2,FALSE))</f>
        <v>5.48</v>
      </c>
    </row>
    <row r="2584" spans="2:5">
      <c r="B2584" s="52">
        <v>37839</v>
      </c>
      <c r="C2584">
        <f>VLOOKUP($B2584,'Bloomberg Dow Jones Indices'!$G$6:$J$6000,2,FALSE)</f>
        <v>4.3372000000000002</v>
      </c>
      <c r="D2584">
        <f>VLOOKUP(B2584,'Bloomberg Dow Jones Indices'!$I$6:$J$6000,2,0)</f>
        <v>2.2414999999999998</v>
      </c>
      <c r="E2584">
        <f>IF(VLOOKUP($B2584,'20 Year Treasuries Daily'!$A$7:$B$10118,2,FALSE)="ND",NA(),VLOOKUP($B2584,'20 Year Treasuries Daily'!$A$7:$B$10118,2,FALSE))</f>
        <v>5.31</v>
      </c>
    </row>
    <row r="2585" spans="2:5">
      <c r="B2585" s="52">
        <v>37840</v>
      </c>
      <c r="C2585">
        <f>VLOOKUP($B2585,'Bloomberg Dow Jones Indices'!$G$6:$J$6000,2,FALSE)</f>
        <v>4.3128000000000002</v>
      </c>
      <c r="D2585">
        <f>VLOOKUP(B2585,'Bloomberg Dow Jones Indices'!$I$6:$J$6000,2,0)</f>
        <v>2.2256</v>
      </c>
      <c r="E2585">
        <f>IF(VLOOKUP($B2585,'20 Year Treasuries Daily'!$A$7:$B$10118,2,FALSE)="ND",NA(),VLOOKUP($B2585,'20 Year Treasuries Daily'!$A$7:$B$10118,2,FALSE))</f>
        <v>5.27</v>
      </c>
    </row>
    <row r="2586" spans="2:5">
      <c r="B2586" s="52">
        <v>37841</v>
      </c>
      <c r="C2586">
        <f>VLOOKUP($B2586,'Bloomberg Dow Jones Indices'!$G$6:$J$6000,2,FALSE)</f>
        <v>4.2820999999999998</v>
      </c>
      <c r="D2586">
        <f>VLOOKUP(B2586,'Bloomberg Dow Jones Indices'!$I$6:$J$6000,2,0)</f>
        <v>2.2099000000000002</v>
      </c>
      <c r="E2586">
        <f>IF(VLOOKUP($B2586,'20 Year Treasuries Daily'!$A$7:$B$10118,2,FALSE)="ND",NA(),VLOOKUP($B2586,'20 Year Treasuries Daily'!$A$7:$B$10118,2,FALSE))</f>
        <v>5.29</v>
      </c>
    </row>
    <row r="2587" spans="2:5">
      <c r="B2587" s="52">
        <v>37844</v>
      </c>
      <c r="C2587">
        <f>VLOOKUP($B2587,'Bloomberg Dow Jones Indices'!$G$6:$J$6000,2,FALSE)</f>
        <v>4.2885</v>
      </c>
      <c r="D2587">
        <f>VLOOKUP(B2587,'Bloomberg Dow Jones Indices'!$I$6:$J$6000,2,0)</f>
        <v>2.2052</v>
      </c>
      <c r="E2587">
        <f>IF(VLOOKUP($B2587,'20 Year Treasuries Daily'!$A$7:$B$10118,2,FALSE)="ND",NA(),VLOOKUP($B2587,'20 Year Treasuries Daily'!$A$7:$B$10118,2,FALSE))</f>
        <v>5.36</v>
      </c>
    </row>
    <row r="2588" spans="2:5">
      <c r="B2588" s="52">
        <v>37845</v>
      </c>
      <c r="C2588">
        <f>VLOOKUP($B2588,'Bloomberg Dow Jones Indices'!$G$6:$J$6000,2,FALSE)</f>
        <v>4.2382999999999997</v>
      </c>
      <c r="D2588">
        <f>VLOOKUP(B2588,'Bloomberg Dow Jones Indices'!$I$6:$J$6000,2,0)</f>
        <v>2.1831999999999998</v>
      </c>
      <c r="E2588">
        <f>IF(VLOOKUP($B2588,'20 Year Treasuries Daily'!$A$7:$B$10118,2,FALSE)="ND",NA(),VLOOKUP($B2588,'20 Year Treasuries Daily'!$A$7:$B$10118,2,FALSE))</f>
        <v>5.36</v>
      </c>
    </row>
    <row r="2589" spans="2:5">
      <c r="B2589" s="52">
        <v>37846</v>
      </c>
      <c r="C2589">
        <f>VLOOKUP($B2589,'Bloomberg Dow Jones Indices'!$G$6:$J$6000,2,FALSE)</f>
        <v>4.2512999999999996</v>
      </c>
      <c r="D2589">
        <f>VLOOKUP(B2589,'Bloomberg Dow Jones Indices'!$I$6:$J$6000,2,0)</f>
        <v>2.1922000000000001</v>
      </c>
      <c r="E2589">
        <f>IF(VLOOKUP($B2589,'20 Year Treasuries Daily'!$A$7:$B$10118,2,FALSE)="ND",NA(),VLOOKUP($B2589,'20 Year Treasuries Daily'!$A$7:$B$10118,2,FALSE))</f>
        <v>5.55</v>
      </c>
    </row>
    <row r="2590" spans="2:5">
      <c r="B2590" s="52">
        <v>37847</v>
      </c>
      <c r="C2590">
        <f>VLOOKUP($B2590,'Bloomberg Dow Jones Indices'!$G$6:$J$6000,2,FALSE)</f>
        <v>4.2510000000000003</v>
      </c>
      <c r="D2590">
        <f>VLOOKUP(B2590,'Bloomberg Dow Jones Indices'!$I$6:$J$6000,2,0)</f>
        <v>2.1831</v>
      </c>
      <c r="E2590">
        <f>IF(VLOOKUP($B2590,'20 Year Treasuries Daily'!$A$7:$B$10118,2,FALSE)="ND",NA(),VLOOKUP($B2590,'20 Year Treasuries Daily'!$A$7:$B$10118,2,FALSE))</f>
        <v>5.49</v>
      </c>
    </row>
    <row r="2591" spans="2:5">
      <c r="B2591" s="52">
        <v>37848</v>
      </c>
      <c r="C2591">
        <f>VLOOKUP($B2591,'Bloomberg Dow Jones Indices'!$G$6:$J$6000,2,FALSE)</f>
        <v>4.2596999999999996</v>
      </c>
      <c r="D2591">
        <f>VLOOKUP(B2591,'Bloomberg Dow Jones Indices'!$I$6:$J$6000,2,0)</f>
        <v>2.1831</v>
      </c>
      <c r="E2591">
        <f>IF(VLOOKUP($B2591,'20 Year Treasuries Daily'!$A$7:$B$10118,2,FALSE)="ND",NA(),VLOOKUP($B2591,'20 Year Treasuries Daily'!$A$7:$B$10118,2,FALSE))</f>
        <v>5.49</v>
      </c>
    </row>
    <row r="2592" spans="2:5">
      <c r="B2592" s="52">
        <v>37851</v>
      </c>
      <c r="C2592">
        <f>VLOOKUP($B2592,'Bloomberg Dow Jones Indices'!$G$6:$J$6000,2,FALSE)</f>
        <v>4.2844999999999995</v>
      </c>
      <c r="D2592">
        <f>VLOOKUP(B2592,'Bloomberg Dow Jones Indices'!$I$6:$J$6000,2,0)</f>
        <v>2.1621000000000001</v>
      </c>
      <c r="E2592">
        <f>IF(VLOOKUP($B2592,'20 Year Treasuries Daily'!$A$7:$B$10118,2,FALSE)="ND",NA(),VLOOKUP($B2592,'20 Year Treasuries Daily'!$A$7:$B$10118,2,FALSE))</f>
        <v>5.45</v>
      </c>
    </row>
    <row r="2593" spans="2:5">
      <c r="B2593" s="52">
        <v>37852</v>
      </c>
      <c r="C2593">
        <f>VLOOKUP($B2593,'Bloomberg Dow Jones Indices'!$G$6:$J$6000,2,FALSE)</f>
        <v>4.2857000000000003</v>
      </c>
      <c r="D2593">
        <f>VLOOKUP(B2593,'Bloomberg Dow Jones Indices'!$I$6:$J$6000,2,0)</f>
        <v>2.1583000000000001</v>
      </c>
      <c r="E2593">
        <f>IF(VLOOKUP($B2593,'20 Year Treasuries Daily'!$A$7:$B$10118,2,FALSE)="ND",NA(),VLOOKUP($B2593,'20 Year Treasuries Daily'!$A$7:$B$10118,2,FALSE))</f>
        <v>5.33</v>
      </c>
    </row>
    <row r="2594" spans="2:5">
      <c r="B2594" s="52">
        <v>37853</v>
      </c>
      <c r="C2594">
        <f>VLOOKUP($B2594,'Bloomberg Dow Jones Indices'!$G$6:$J$6000,2,FALSE)</f>
        <v>4.2310999999999996</v>
      </c>
      <c r="D2594">
        <f>VLOOKUP(B2594,'Bloomberg Dow Jones Indices'!$I$6:$J$6000,2,0)</f>
        <v>2.1749999999999998</v>
      </c>
      <c r="E2594">
        <f>IF(VLOOKUP($B2594,'20 Year Treasuries Daily'!$A$7:$B$10118,2,FALSE)="ND",NA(),VLOOKUP($B2594,'20 Year Treasuries Daily'!$A$7:$B$10118,2,FALSE))</f>
        <v>5.39</v>
      </c>
    </row>
    <row r="2595" spans="2:5">
      <c r="B2595" s="52">
        <v>37854</v>
      </c>
      <c r="C2595">
        <f>VLOOKUP($B2595,'Bloomberg Dow Jones Indices'!$G$6:$J$6000,2,FALSE)</f>
        <v>4.2270000000000003</v>
      </c>
      <c r="D2595">
        <f>VLOOKUP(B2595,'Bloomberg Dow Jones Indices'!$I$6:$J$6000,2,0)</f>
        <v>2.1688999999999998</v>
      </c>
      <c r="E2595">
        <f>IF(VLOOKUP($B2595,'20 Year Treasuries Daily'!$A$7:$B$10118,2,FALSE)="ND",NA(),VLOOKUP($B2595,'20 Year Treasuries Daily'!$A$7:$B$10118,2,FALSE))</f>
        <v>5.43</v>
      </c>
    </row>
    <row r="2596" spans="2:5">
      <c r="B2596" s="52">
        <v>37855</v>
      </c>
      <c r="C2596">
        <f>VLOOKUP($B2596,'Bloomberg Dow Jones Indices'!$G$6:$J$6000,2,FALSE)</f>
        <v>4.2808000000000002</v>
      </c>
      <c r="D2596">
        <f>VLOOKUP(B2596,'Bloomberg Dow Jones Indices'!$I$6:$J$6000,2,0)</f>
        <v>2.1863000000000001</v>
      </c>
      <c r="E2596">
        <f>IF(VLOOKUP($B2596,'20 Year Treasuries Daily'!$A$7:$B$10118,2,FALSE)="ND",NA(),VLOOKUP($B2596,'20 Year Treasuries Daily'!$A$7:$B$10118,2,FALSE))</f>
        <v>5.37</v>
      </c>
    </row>
    <row r="2597" spans="2:5">
      <c r="B2597" s="52">
        <v>37858</v>
      </c>
      <c r="C2597">
        <f>VLOOKUP($B2597,'Bloomberg Dow Jones Indices'!$G$6:$J$6000,2,FALSE)</f>
        <v>4.2485999999999997</v>
      </c>
      <c r="D2597">
        <f>VLOOKUP(B2597,'Bloomberg Dow Jones Indices'!$I$6:$J$6000,2,0)</f>
        <v>2.1936</v>
      </c>
      <c r="E2597">
        <f>IF(VLOOKUP($B2597,'20 Year Treasuries Daily'!$A$7:$B$10118,2,FALSE)="ND",NA(),VLOOKUP($B2597,'20 Year Treasuries Daily'!$A$7:$B$10118,2,FALSE))</f>
        <v>5.43</v>
      </c>
    </row>
    <row r="2598" spans="2:5">
      <c r="B2598" s="52">
        <v>37859</v>
      </c>
      <c r="C2598">
        <f>VLOOKUP($B2598,'Bloomberg Dow Jones Indices'!$G$6:$J$6000,2,FALSE)</f>
        <v>4.2359999999999998</v>
      </c>
      <c r="D2598">
        <f>VLOOKUP(B2598,'Bloomberg Dow Jones Indices'!$I$6:$J$6000,2,0)</f>
        <v>2.1882999999999999</v>
      </c>
      <c r="E2598">
        <f>IF(VLOOKUP($B2598,'20 Year Treasuries Daily'!$A$7:$B$10118,2,FALSE)="ND",NA(),VLOOKUP($B2598,'20 Year Treasuries Daily'!$A$7:$B$10118,2,FALSE))</f>
        <v>5.39</v>
      </c>
    </row>
    <row r="2599" spans="2:5">
      <c r="B2599" s="52">
        <v>37860</v>
      </c>
      <c r="C2599">
        <f>VLOOKUP($B2599,'Bloomberg Dow Jones Indices'!$G$6:$J$6000,2,FALSE)</f>
        <v>4.2370999999999999</v>
      </c>
      <c r="D2599">
        <f>VLOOKUP(B2599,'Bloomberg Dow Jones Indices'!$I$6:$J$6000,2,0)</f>
        <v>2.1898</v>
      </c>
      <c r="E2599">
        <f>IF(VLOOKUP($B2599,'20 Year Treasuries Daily'!$A$7:$B$10118,2,FALSE)="ND",NA(),VLOOKUP($B2599,'20 Year Treasuries Daily'!$A$7:$B$10118,2,FALSE))</f>
        <v>5.43</v>
      </c>
    </row>
    <row r="2600" spans="2:5">
      <c r="B2600" s="52">
        <v>37861</v>
      </c>
      <c r="C2600">
        <f>VLOOKUP($B2600,'Bloomberg Dow Jones Indices'!$G$6:$J$6000,2,FALSE)</f>
        <v>4.2379999999999995</v>
      </c>
      <c r="D2600">
        <f>VLOOKUP(B2600,'Bloomberg Dow Jones Indices'!$I$6:$J$6000,2,0)</f>
        <v>2.1804000000000001</v>
      </c>
      <c r="E2600">
        <f>IF(VLOOKUP($B2600,'20 Year Treasuries Daily'!$A$7:$B$10118,2,FALSE)="ND",NA(),VLOOKUP($B2600,'20 Year Treasuries Daily'!$A$7:$B$10118,2,FALSE))</f>
        <v>5.31</v>
      </c>
    </row>
    <row r="2601" spans="2:5">
      <c r="B2601" s="52">
        <v>37862</v>
      </c>
      <c r="C2601">
        <f>VLOOKUP($B2601,'Bloomberg Dow Jones Indices'!$G$6:$J$6000,2,FALSE)</f>
        <v>4.2224000000000004</v>
      </c>
      <c r="D2601">
        <f>VLOOKUP(B2601,'Bloomberg Dow Jones Indices'!$I$6:$J$6000,2,0)</f>
        <v>2.1707999999999998</v>
      </c>
      <c r="E2601">
        <f>IF(VLOOKUP($B2601,'20 Year Treasuries Daily'!$A$7:$B$10118,2,FALSE)="ND",NA(),VLOOKUP($B2601,'20 Year Treasuries Daily'!$A$7:$B$10118,2,FALSE))</f>
        <v>5.33</v>
      </c>
    </row>
    <row r="2602" spans="2:5">
      <c r="B2602" s="52">
        <v>37866</v>
      </c>
      <c r="C2602">
        <f>VLOOKUP($B2602,'Bloomberg Dow Jones Indices'!$G$6:$J$6000,2,FALSE)</f>
        <v>4.1547999999999998</v>
      </c>
      <c r="D2602">
        <f>VLOOKUP(B2602,'Bloomberg Dow Jones Indices'!$I$6:$J$6000,2,0)</f>
        <v>2.1476999999999999</v>
      </c>
      <c r="E2602">
        <f>IF(VLOOKUP($B2602,'20 Year Treasuries Daily'!$A$7:$B$10118,2,FALSE)="ND",NA(),VLOOKUP($B2602,'20 Year Treasuries Daily'!$A$7:$B$10118,2,FALSE))</f>
        <v>5.48</v>
      </c>
    </row>
    <row r="2603" spans="2:5">
      <c r="B2603" s="52">
        <v>37867</v>
      </c>
      <c r="C2603">
        <f>VLOOKUP($B2603,'Bloomberg Dow Jones Indices'!$G$6:$J$6000,2,FALSE)</f>
        <v>4.0183999999999997</v>
      </c>
      <c r="D2603">
        <f>VLOOKUP(B2603,'Bloomberg Dow Jones Indices'!$I$6:$J$6000,2,0)</f>
        <v>2.1383000000000001</v>
      </c>
      <c r="E2603">
        <f>IF(VLOOKUP($B2603,'20 Year Treasuries Daily'!$A$7:$B$10118,2,FALSE)="ND",NA(),VLOOKUP($B2603,'20 Year Treasuries Daily'!$A$7:$B$10118,2,FALSE))</f>
        <v>5.49</v>
      </c>
    </row>
    <row r="2604" spans="2:5">
      <c r="B2604" s="52">
        <v>37868</v>
      </c>
      <c r="C2604">
        <f>VLOOKUP($B2604,'Bloomberg Dow Jones Indices'!$G$6:$J$6000,2,FALSE)</f>
        <v>4.0266000000000002</v>
      </c>
      <c r="D2604">
        <f>VLOOKUP(B2604,'Bloomberg Dow Jones Indices'!$I$6:$J$6000,2,0)</f>
        <v>2.1339999999999999</v>
      </c>
      <c r="E2604">
        <f>IF(VLOOKUP($B2604,'20 Year Treasuries Daily'!$A$7:$B$10118,2,FALSE)="ND",NA(),VLOOKUP($B2604,'20 Year Treasuries Daily'!$A$7:$B$10118,2,FALSE))</f>
        <v>5.43</v>
      </c>
    </row>
    <row r="2605" spans="2:5">
      <c r="B2605" s="52">
        <v>37869</v>
      </c>
      <c r="C2605">
        <f>VLOOKUP($B2605,'Bloomberg Dow Jones Indices'!$G$6:$J$6000,2,FALSE)</f>
        <v>4.04</v>
      </c>
      <c r="D2605">
        <f>VLOOKUP(B2605,'Bloomberg Dow Jones Indices'!$I$6:$J$6000,2,0)</f>
        <v>2.153</v>
      </c>
      <c r="E2605">
        <f>IF(VLOOKUP($B2605,'20 Year Treasuries Daily'!$A$7:$B$10118,2,FALSE)="ND",NA(),VLOOKUP($B2605,'20 Year Treasuries Daily'!$A$7:$B$10118,2,FALSE))</f>
        <v>5.29</v>
      </c>
    </row>
    <row r="2606" spans="2:5">
      <c r="B2606" s="52">
        <v>37872</v>
      </c>
      <c r="C2606">
        <f>VLOOKUP($B2606,'Bloomberg Dow Jones Indices'!$G$6:$J$6000,2,FALSE)</f>
        <v>4.0037000000000003</v>
      </c>
      <c r="D2606">
        <f>VLOOKUP(B2606,'Bloomberg Dow Jones Indices'!$I$6:$J$6000,2,0)</f>
        <v>2.1343999999999999</v>
      </c>
      <c r="E2606">
        <f>IF(VLOOKUP($B2606,'20 Year Treasuries Daily'!$A$7:$B$10118,2,FALSE)="ND",NA(),VLOOKUP($B2606,'20 Year Treasuries Daily'!$A$7:$B$10118,2,FALSE))</f>
        <v>5.33</v>
      </c>
    </row>
    <row r="2607" spans="2:5">
      <c r="B2607" s="52">
        <v>37873</v>
      </c>
      <c r="C2607">
        <f>VLOOKUP($B2607,'Bloomberg Dow Jones Indices'!$G$6:$J$6000,2,FALSE)</f>
        <v>4.0296000000000003</v>
      </c>
      <c r="D2607">
        <f>VLOOKUP(B2607,'Bloomberg Dow Jones Indices'!$I$6:$J$6000,2,0)</f>
        <v>2.1520999999999999</v>
      </c>
      <c r="E2607">
        <f>IF(VLOOKUP($B2607,'20 Year Treasuries Daily'!$A$7:$B$10118,2,FALSE)="ND",NA(),VLOOKUP($B2607,'20 Year Treasuries Daily'!$A$7:$B$10118,2,FALSE))</f>
        <v>5.31</v>
      </c>
    </row>
    <row r="2608" spans="2:5">
      <c r="B2608" s="52">
        <v>37874</v>
      </c>
      <c r="C2608">
        <f>VLOOKUP($B2608,'Bloomberg Dow Jones Indices'!$G$6:$J$6000,2,FALSE)</f>
        <v>4.0148999999999999</v>
      </c>
      <c r="D2608">
        <f>VLOOKUP(B2608,'Bloomberg Dow Jones Indices'!$I$6:$J$6000,2,0)</f>
        <v>2.1718999999999999</v>
      </c>
      <c r="E2608">
        <f>IF(VLOOKUP($B2608,'20 Year Treasuries Daily'!$A$7:$B$10118,2,FALSE)="ND",NA(),VLOOKUP($B2608,'20 Year Treasuries Daily'!$A$7:$B$10118,2,FALSE))</f>
        <v>5.22</v>
      </c>
    </row>
    <row r="2609" spans="2:5">
      <c r="B2609" s="52">
        <v>37875</v>
      </c>
      <c r="C2609">
        <f>VLOOKUP($B2609,'Bloomberg Dow Jones Indices'!$G$6:$J$6000,2,FALSE)</f>
        <v>4.0326000000000004</v>
      </c>
      <c r="D2609">
        <f>VLOOKUP(B2609,'Bloomberg Dow Jones Indices'!$I$6:$J$6000,2,0)</f>
        <v>2.1673999999999998</v>
      </c>
      <c r="E2609">
        <f>IF(VLOOKUP($B2609,'20 Year Treasuries Daily'!$A$7:$B$10118,2,FALSE)="ND",NA(),VLOOKUP($B2609,'20 Year Treasuries Daily'!$A$7:$B$10118,2,FALSE))</f>
        <v>5.27</v>
      </c>
    </row>
    <row r="2610" spans="2:5">
      <c r="B2610" s="52">
        <v>37876</v>
      </c>
      <c r="C2610">
        <f>VLOOKUP($B2610,'Bloomberg Dow Jones Indices'!$G$6:$J$6000,2,FALSE)</f>
        <v>4.0042</v>
      </c>
      <c r="D2610">
        <f>VLOOKUP(B2610,'Bloomberg Dow Jones Indices'!$I$6:$J$6000,2,0)</f>
        <v>2.1646999999999998</v>
      </c>
      <c r="E2610">
        <f>IF(VLOOKUP($B2610,'20 Year Treasuries Daily'!$A$7:$B$10118,2,FALSE)="ND",NA(),VLOOKUP($B2610,'20 Year Treasuries Daily'!$A$7:$B$10118,2,FALSE))</f>
        <v>5.22</v>
      </c>
    </row>
    <row r="2611" spans="2:5">
      <c r="B2611" s="52">
        <v>37879</v>
      </c>
      <c r="C2611">
        <f>VLOOKUP($B2611,'Bloomberg Dow Jones Indices'!$G$6:$J$6000,2,FALSE)</f>
        <v>4.0288000000000004</v>
      </c>
      <c r="D2611">
        <f>VLOOKUP(B2611,'Bloomberg Dow Jones Indices'!$I$6:$J$6000,2,0)</f>
        <v>2.1699000000000002</v>
      </c>
      <c r="E2611">
        <f>IF(VLOOKUP($B2611,'20 Year Treasuries Daily'!$A$7:$B$10118,2,FALSE)="ND",NA(),VLOOKUP($B2611,'20 Year Treasuries Daily'!$A$7:$B$10118,2,FALSE))</f>
        <v>5.24</v>
      </c>
    </row>
    <row r="2612" spans="2:5">
      <c r="B2612" s="52">
        <v>37880</v>
      </c>
      <c r="C2612">
        <f>VLOOKUP($B2612,'Bloomberg Dow Jones Indices'!$G$6:$J$6000,2,FALSE)</f>
        <v>3.9943999999999997</v>
      </c>
      <c r="D2612">
        <f>VLOOKUP(B2612,'Bloomberg Dow Jones Indices'!$I$6:$J$6000,2,0)</f>
        <v>2.1429999999999998</v>
      </c>
      <c r="E2612">
        <f>IF(VLOOKUP($B2612,'20 Year Treasuries Daily'!$A$7:$B$10118,2,FALSE)="ND",NA(),VLOOKUP($B2612,'20 Year Treasuries Daily'!$A$7:$B$10118,2,FALSE))</f>
        <v>5.26</v>
      </c>
    </row>
    <row r="2613" spans="2:5">
      <c r="B2613" s="52">
        <v>37881</v>
      </c>
      <c r="C2613">
        <f>VLOOKUP($B2613,'Bloomberg Dow Jones Indices'!$G$6:$J$6000,2,FALSE)</f>
        <v>4.0143000000000004</v>
      </c>
      <c r="D2613">
        <f>VLOOKUP(B2613,'Bloomberg Dow Jones Indices'!$I$6:$J$6000,2,0)</f>
        <v>2.1478000000000002</v>
      </c>
      <c r="E2613">
        <f>IF(VLOOKUP($B2613,'20 Year Treasuries Daily'!$A$7:$B$10118,2,FALSE)="ND",NA(),VLOOKUP($B2613,'20 Year Treasuries Daily'!$A$7:$B$10118,2,FALSE))</f>
        <v>5.15</v>
      </c>
    </row>
    <row r="2614" spans="2:5">
      <c r="B2614" s="52">
        <v>37882</v>
      </c>
      <c r="C2614">
        <f>VLOOKUP($B2614,'Bloomberg Dow Jones Indices'!$G$6:$J$6000,2,FALSE)</f>
        <v>3.9476</v>
      </c>
      <c r="D2614">
        <f>VLOOKUP(B2614,'Bloomberg Dow Jones Indices'!$I$6:$J$6000,2,0)</f>
        <v>2.1225999999999998</v>
      </c>
      <c r="E2614">
        <f>IF(VLOOKUP($B2614,'20 Year Treasuries Daily'!$A$7:$B$10118,2,FALSE)="ND",NA(),VLOOKUP($B2614,'20 Year Treasuries Daily'!$A$7:$B$10118,2,FALSE))</f>
        <v>5.15</v>
      </c>
    </row>
    <row r="2615" spans="2:5">
      <c r="B2615" s="52">
        <v>37883</v>
      </c>
      <c r="C2615">
        <f>VLOOKUP($B2615,'Bloomberg Dow Jones Indices'!$G$6:$J$6000,2,FALSE)</f>
        <v>3.9337</v>
      </c>
      <c r="D2615">
        <f>VLOOKUP(B2615,'Bloomberg Dow Jones Indices'!$I$6:$J$6000,2,0)</f>
        <v>2.1257999999999999</v>
      </c>
      <c r="E2615">
        <f>IF(VLOOKUP($B2615,'20 Year Treasuries Daily'!$A$7:$B$10118,2,FALSE)="ND",NA(),VLOOKUP($B2615,'20 Year Treasuries Daily'!$A$7:$B$10118,2,FALSE))</f>
        <v>5.12</v>
      </c>
    </row>
    <row r="2616" spans="2:5">
      <c r="B2616" s="52">
        <v>37886</v>
      </c>
      <c r="C2616">
        <f>VLOOKUP($B2616,'Bloomberg Dow Jones Indices'!$G$6:$J$6000,2,FALSE)</f>
        <v>3.9695999999999998</v>
      </c>
      <c r="D2616">
        <f>VLOOKUP(B2616,'Bloomberg Dow Jones Indices'!$I$6:$J$6000,2,0)</f>
        <v>2.1501999999999999</v>
      </c>
      <c r="E2616">
        <f>IF(VLOOKUP($B2616,'20 Year Treasuries Daily'!$A$7:$B$10118,2,FALSE)="ND",NA(),VLOOKUP($B2616,'20 Year Treasuries Daily'!$A$7:$B$10118,2,FALSE))</f>
        <v>5.2</v>
      </c>
    </row>
    <row r="2617" spans="2:5">
      <c r="B2617" s="52">
        <v>37887</v>
      </c>
      <c r="C2617">
        <f>VLOOKUP($B2617,'Bloomberg Dow Jones Indices'!$G$6:$J$6000,2,FALSE)</f>
        <v>3.9586000000000001</v>
      </c>
      <c r="D2617">
        <f>VLOOKUP(B2617,'Bloomberg Dow Jones Indices'!$I$6:$J$6000,2,0)</f>
        <v>2.141</v>
      </c>
      <c r="E2617">
        <f>IF(VLOOKUP($B2617,'20 Year Treasuries Daily'!$A$7:$B$10118,2,FALSE)="ND",NA(),VLOOKUP($B2617,'20 Year Treasuries Daily'!$A$7:$B$10118,2,FALSE))</f>
        <v>5.16</v>
      </c>
    </row>
    <row r="2618" spans="2:5">
      <c r="B2618" s="52">
        <v>37888</v>
      </c>
      <c r="C2618">
        <f>VLOOKUP($B2618,'Bloomberg Dow Jones Indices'!$G$6:$J$6000,2,FALSE)</f>
        <v>4.0057999999999998</v>
      </c>
      <c r="D2618">
        <f>VLOOKUP(B2618,'Bloomberg Dow Jones Indices'!$I$6:$J$6000,2,0)</f>
        <v>2.1751999999999998</v>
      </c>
      <c r="E2618">
        <f>IF(VLOOKUP($B2618,'20 Year Treasuries Daily'!$A$7:$B$10118,2,FALSE)="ND",NA(),VLOOKUP($B2618,'20 Year Treasuries Daily'!$A$7:$B$10118,2,FALSE))</f>
        <v>5.09</v>
      </c>
    </row>
    <row r="2619" spans="2:5">
      <c r="B2619" s="52">
        <v>37889</v>
      </c>
      <c r="C2619">
        <f>VLOOKUP($B2619,'Bloomberg Dow Jones Indices'!$G$6:$J$6000,2,FALSE)</f>
        <v>3.9927999999999999</v>
      </c>
      <c r="D2619">
        <f>VLOOKUP(B2619,'Bloomberg Dow Jones Indices'!$I$6:$J$6000,2,0)</f>
        <v>2.1949999999999998</v>
      </c>
      <c r="E2619">
        <f>IF(VLOOKUP($B2619,'20 Year Treasuries Daily'!$A$7:$B$10118,2,FALSE)="ND",NA(),VLOOKUP($B2619,'20 Year Treasuries Daily'!$A$7:$B$10118,2,FALSE))</f>
        <v>5.04</v>
      </c>
    </row>
    <row r="2620" spans="2:5">
      <c r="B2620" s="52">
        <v>37890</v>
      </c>
      <c r="C2620">
        <f>VLOOKUP($B2620,'Bloomberg Dow Jones Indices'!$G$6:$J$6000,2,FALSE)</f>
        <v>3.9516</v>
      </c>
      <c r="D2620">
        <f>VLOOKUP(B2620,'Bloomberg Dow Jones Indices'!$I$6:$J$6000,2,0)</f>
        <v>2.206</v>
      </c>
      <c r="E2620">
        <f>IF(VLOOKUP($B2620,'20 Year Treasuries Daily'!$A$7:$B$10118,2,FALSE)="ND",NA(),VLOOKUP($B2620,'20 Year Treasuries Daily'!$A$7:$B$10118,2,FALSE))</f>
        <v>4.9800000000000004</v>
      </c>
    </row>
    <row r="2621" spans="2:5">
      <c r="B2621" s="52">
        <v>37893</v>
      </c>
      <c r="C2621">
        <f>VLOOKUP($B2621,'Bloomberg Dow Jones Indices'!$G$6:$J$6000,2,FALSE)</f>
        <v>3.9039000000000001</v>
      </c>
      <c r="D2621">
        <f>VLOOKUP(B2621,'Bloomberg Dow Jones Indices'!$I$6:$J$6000,2,0)</f>
        <v>2.1901999999999999</v>
      </c>
      <c r="E2621">
        <f>IF(VLOOKUP($B2621,'20 Year Treasuries Daily'!$A$7:$B$10118,2,FALSE)="ND",NA(),VLOOKUP($B2621,'20 Year Treasuries Daily'!$A$7:$B$10118,2,FALSE))</f>
        <v>5.03</v>
      </c>
    </row>
    <row r="2622" spans="2:5">
      <c r="B2622" s="52">
        <v>37894</v>
      </c>
      <c r="C2622">
        <f>VLOOKUP($B2622,'Bloomberg Dow Jones Indices'!$G$6:$J$6000,2,FALSE)</f>
        <v>3.9262000000000001</v>
      </c>
      <c r="D2622">
        <f>VLOOKUP(B2622,'Bloomberg Dow Jones Indices'!$I$6:$J$6000,2,0)</f>
        <v>2.2341000000000002</v>
      </c>
      <c r="E2622">
        <f>IF(VLOOKUP($B2622,'20 Year Treasuries Daily'!$A$7:$B$10118,2,FALSE)="ND",NA(),VLOOKUP($B2622,'20 Year Treasuries Daily'!$A$7:$B$10118,2,FALSE))</f>
        <v>4.91</v>
      </c>
    </row>
    <row r="2623" spans="2:5">
      <c r="B2623" s="52">
        <v>37895</v>
      </c>
      <c r="C2623">
        <f>VLOOKUP($B2623,'Bloomberg Dow Jones Indices'!$G$6:$J$6000,2,FALSE)</f>
        <v>3.8883000000000001</v>
      </c>
      <c r="D2623">
        <f>VLOOKUP(B2623,'Bloomberg Dow Jones Indices'!$I$6:$J$6000,2,0)</f>
        <v>2.1899000000000002</v>
      </c>
      <c r="E2623">
        <f>IF(VLOOKUP($B2623,'20 Year Treasuries Daily'!$A$7:$B$10118,2,FALSE)="ND",NA(),VLOOKUP($B2623,'20 Year Treasuries Daily'!$A$7:$B$10118,2,FALSE))</f>
        <v>4.92</v>
      </c>
    </row>
    <row r="2624" spans="2:5">
      <c r="B2624" s="52">
        <v>37896</v>
      </c>
      <c r="C2624">
        <f>VLOOKUP($B2624,'Bloomberg Dow Jones Indices'!$G$6:$J$6000,2,FALSE)</f>
        <v>3.8839000000000001</v>
      </c>
      <c r="D2624">
        <f>VLOOKUP(B2624,'Bloomberg Dow Jones Indices'!$I$6:$J$6000,2,0)</f>
        <v>2.1867999999999999</v>
      </c>
      <c r="E2624">
        <f>IF(VLOOKUP($B2624,'20 Year Treasuries Daily'!$A$7:$B$10118,2,FALSE)="ND",NA(),VLOOKUP($B2624,'20 Year Treasuries Daily'!$A$7:$B$10118,2,FALSE))</f>
        <v>4.97</v>
      </c>
    </row>
    <row r="2625" spans="2:5">
      <c r="B2625" s="52">
        <v>37897</v>
      </c>
      <c r="C2625">
        <f>VLOOKUP($B2625,'Bloomberg Dow Jones Indices'!$G$6:$J$6000,2,FALSE)</f>
        <v>3.8862000000000001</v>
      </c>
      <c r="D2625">
        <f>VLOOKUP(B2625,'Bloomberg Dow Jones Indices'!$I$6:$J$6000,2,0)</f>
        <v>2.1675</v>
      </c>
      <c r="E2625">
        <f>IF(VLOOKUP($B2625,'20 Year Treasuries Daily'!$A$7:$B$10118,2,FALSE)="ND",NA(),VLOOKUP($B2625,'20 Year Treasuries Daily'!$A$7:$B$10118,2,FALSE))</f>
        <v>5.15</v>
      </c>
    </row>
    <row r="2626" spans="2:5">
      <c r="B2626" s="52">
        <v>37900</v>
      </c>
      <c r="C2626">
        <f>VLOOKUP($B2626,'Bloomberg Dow Jones Indices'!$G$6:$J$6000,2,FALSE)</f>
        <v>3.8757999999999999</v>
      </c>
      <c r="D2626">
        <f>VLOOKUP(B2626,'Bloomberg Dow Jones Indices'!$I$6:$J$6000,2,0)</f>
        <v>2.1623000000000001</v>
      </c>
      <c r="E2626">
        <f>IF(VLOOKUP($B2626,'20 Year Treasuries Daily'!$A$7:$B$10118,2,FALSE)="ND",NA(),VLOOKUP($B2626,'20 Year Treasuries Daily'!$A$7:$B$10118,2,FALSE))</f>
        <v>5.0999999999999996</v>
      </c>
    </row>
    <row r="2627" spans="2:5">
      <c r="B2627" s="52">
        <v>37901</v>
      </c>
      <c r="C2627">
        <f>VLOOKUP($B2627,'Bloomberg Dow Jones Indices'!$G$6:$J$6000,2,FALSE)</f>
        <v>3.8921999999999999</v>
      </c>
      <c r="D2627">
        <f>VLOOKUP(B2627,'Bloomberg Dow Jones Indices'!$I$6:$J$6000,2,0)</f>
        <v>2.149</v>
      </c>
      <c r="E2627">
        <f>IF(VLOOKUP($B2627,'20 Year Treasuries Daily'!$A$7:$B$10118,2,FALSE)="ND",NA(),VLOOKUP($B2627,'20 Year Treasuries Daily'!$A$7:$B$10118,2,FALSE))</f>
        <v>5.21</v>
      </c>
    </row>
    <row r="2628" spans="2:5">
      <c r="B2628" s="52">
        <v>37902</v>
      </c>
      <c r="C2628">
        <f>VLOOKUP($B2628,'Bloomberg Dow Jones Indices'!$G$6:$J$6000,2,FALSE)</f>
        <v>3.8971</v>
      </c>
      <c r="D2628">
        <f>VLOOKUP(B2628,'Bloomberg Dow Jones Indices'!$I$6:$J$6000,2,0)</f>
        <v>2.1629</v>
      </c>
      <c r="E2628">
        <f>IF(VLOOKUP($B2628,'20 Year Treasuries Daily'!$A$7:$B$10118,2,FALSE)="ND",NA(),VLOOKUP($B2628,'20 Year Treasuries Daily'!$A$7:$B$10118,2,FALSE))</f>
        <v>5.22</v>
      </c>
    </row>
    <row r="2629" spans="2:5">
      <c r="B2629" s="52">
        <v>37903</v>
      </c>
      <c r="C2629">
        <f>VLOOKUP($B2629,'Bloomberg Dow Jones Indices'!$G$6:$J$6000,2,FALSE)</f>
        <v>3.8801999999999999</v>
      </c>
      <c r="D2629">
        <f>VLOOKUP(B2629,'Bloomberg Dow Jones Indices'!$I$6:$J$6000,2,0)</f>
        <v>2.1520000000000001</v>
      </c>
      <c r="E2629">
        <f>IF(VLOOKUP($B2629,'20 Year Treasuries Daily'!$A$7:$B$10118,2,FALSE)="ND",NA(),VLOOKUP($B2629,'20 Year Treasuries Daily'!$A$7:$B$10118,2,FALSE))</f>
        <v>5.27</v>
      </c>
    </row>
    <row r="2630" spans="2:5">
      <c r="B2630" s="52">
        <v>37904</v>
      </c>
      <c r="C2630">
        <f>VLOOKUP($B2630,'Bloomberg Dow Jones Indices'!$G$6:$J$6000,2,FALSE)</f>
        <v>3.8887999999999998</v>
      </c>
      <c r="D2630">
        <f>VLOOKUP(B2630,'Bloomberg Dow Jones Indices'!$I$6:$J$6000,2,0)</f>
        <v>2.1531000000000002</v>
      </c>
      <c r="E2630">
        <f>IF(VLOOKUP($B2630,'20 Year Treasuries Daily'!$A$7:$B$10118,2,FALSE)="ND",NA(),VLOOKUP($B2630,'20 Year Treasuries Daily'!$A$7:$B$10118,2,FALSE))</f>
        <v>5.23</v>
      </c>
    </row>
    <row r="2631" spans="2:5">
      <c r="B2631" s="52">
        <v>37907</v>
      </c>
      <c r="C2631">
        <f>VLOOKUP($B2631,'Bloomberg Dow Jones Indices'!$G$6:$J$6000,2,FALSE)</f>
        <v>3.8748</v>
      </c>
      <c r="D2631">
        <f>VLOOKUP(B2631,'Bloomberg Dow Jones Indices'!$I$6:$J$6000,2,0)</f>
        <v>2.1334</v>
      </c>
      <c r="E2631" t="e">
        <f>IF(VLOOKUP($B2631,'20 Year Treasuries Daily'!$A$7:$B$10118,2,FALSE)="ND",NA(),VLOOKUP($B2631,'20 Year Treasuries Daily'!$A$7:$B$10118,2,FALSE))</f>
        <v>#N/A</v>
      </c>
    </row>
    <row r="2632" spans="2:5">
      <c r="B2632" s="52">
        <v>37908</v>
      </c>
      <c r="C2632">
        <f>VLOOKUP($B2632,'Bloomberg Dow Jones Indices'!$G$6:$J$6000,2,FALSE)</f>
        <v>3.8580999999999999</v>
      </c>
      <c r="D2632">
        <f>VLOOKUP(B2632,'Bloomberg Dow Jones Indices'!$I$6:$J$6000,2,0)</f>
        <v>2.1227999999999998</v>
      </c>
      <c r="E2632">
        <f>IF(VLOOKUP($B2632,'20 Year Treasuries Daily'!$A$7:$B$10118,2,FALSE)="ND",NA(),VLOOKUP($B2632,'20 Year Treasuries Daily'!$A$7:$B$10118,2,FALSE))</f>
        <v>5.32</v>
      </c>
    </row>
    <row r="2633" spans="2:5">
      <c r="B2633" s="52">
        <v>37909</v>
      </c>
      <c r="C2633">
        <f>VLOOKUP($B2633,'Bloomberg Dow Jones Indices'!$G$6:$J$6000,2,FALSE)</f>
        <v>3.8975999999999997</v>
      </c>
      <c r="D2633">
        <f>VLOOKUP(B2633,'Bloomberg Dow Jones Indices'!$I$6:$J$6000,2,0)</f>
        <v>2.1310000000000002</v>
      </c>
      <c r="E2633">
        <f>IF(VLOOKUP($B2633,'20 Year Treasuries Daily'!$A$7:$B$10118,2,FALSE)="ND",NA(),VLOOKUP($B2633,'20 Year Treasuries Daily'!$A$7:$B$10118,2,FALSE))</f>
        <v>5.36</v>
      </c>
    </row>
    <row r="2634" spans="2:5">
      <c r="B2634" s="52">
        <v>37910</v>
      </c>
      <c r="C2634">
        <f>VLOOKUP($B2634,'Bloomberg Dow Jones Indices'!$G$6:$J$6000,2,FALSE)</f>
        <v>3.8856000000000002</v>
      </c>
      <c r="D2634">
        <f>VLOOKUP(B2634,'Bloomberg Dow Jones Indices'!$I$6:$J$6000,2,0)</f>
        <v>2.1349999999999998</v>
      </c>
      <c r="E2634">
        <f>IF(VLOOKUP($B2634,'20 Year Treasuries Daily'!$A$7:$B$10118,2,FALSE)="ND",NA(),VLOOKUP($B2634,'20 Year Treasuries Daily'!$A$7:$B$10118,2,FALSE))</f>
        <v>5.38</v>
      </c>
    </row>
    <row r="2635" spans="2:5">
      <c r="B2635" s="52">
        <v>37911</v>
      </c>
      <c r="C2635">
        <f>VLOOKUP($B2635,'Bloomberg Dow Jones Indices'!$G$6:$J$6000,2,FALSE)</f>
        <v>3.9026999999999998</v>
      </c>
      <c r="D2635">
        <f>VLOOKUP(B2635,'Bloomberg Dow Jones Indices'!$I$6:$J$6000,2,0)</f>
        <v>2.1503000000000001</v>
      </c>
      <c r="E2635">
        <f>IF(VLOOKUP($B2635,'20 Year Treasuries Daily'!$A$7:$B$10118,2,FALSE)="ND",NA(),VLOOKUP($B2635,'20 Year Treasuries Daily'!$A$7:$B$10118,2,FALSE))</f>
        <v>5.32</v>
      </c>
    </row>
    <row r="2636" spans="2:5">
      <c r="B2636" s="52">
        <v>37914</v>
      </c>
      <c r="C2636">
        <f>VLOOKUP($B2636,'Bloomberg Dow Jones Indices'!$G$6:$J$6000,2,FALSE)</f>
        <v>3.8952</v>
      </c>
      <c r="D2636">
        <f>VLOOKUP(B2636,'Bloomberg Dow Jones Indices'!$I$6:$J$6000,2,0)</f>
        <v>2.1379999999999999</v>
      </c>
      <c r="E2636">
        <f>IF(VLOOKUP($B2636,'20 Year Treasuries Daily'!$A$7:$B$10118,2,FALSE)="ND",NA(),VLOOKUP($B2636,'20 Year Treasuries Daily'!$A$7:$B$10118,2,FALSE))</f>
        <v>5.3</v>
      </c>
    </row>
    <row r="2637" spans="2:5">
      <c r="B2637" s="52">
        <v>37915</v>
      </c>
      <c r="C2637">
        <f>VLOOKUP($B2637,'Bloomberg Dow Jones Indices'!$G$6:$J$6000,2,FALSE)</f>
        <v>3.8853999999999997</v>
      </c>
      <c r="D2637">
        <f>VLOOKUP(B2637,'Bloomberg Dow Jones Indices'!$I$6:$J$6000,2,0)</f>
        <v>2.1446000000000001</v>
      </c>
      <c r="E2637">
        <f>IF(VLOOKUP($B2637,'20 Year Treasuries Daily'!$A$7:$B$10118,2,FALSE)="ND",NA(),VLOOKUP($B2637,'20 Year Treasuries Daily'!$A$7:$B$10118,2,FALSE))</f>
        <v>5.28</v>
      </c>
    </row>
    <row r="2638" spans="2:5">
      <c r="B2638" s="52">
        <v>37916</v>
      </c>
      <c r="C2638">
        <f>VLOOKUP($B2638,'Bloomberg Dow Jones Indices'!$G$6:$J$6000,2,FALSE)</f>
        <v>3.8891999999999998</v>
      </c>
      <c r="D2638">
        <f>VLOOKUP(B2638,'Bloomberg Dow Jones Indices'!$I$6:$J$6000,2,0)</f>
        <v>2.1814999999999998</v>
      </c>
      <c r="E2638">
        <f>IF(VLOOKUP($B2638,'20 Year Treasuries Daily'!$A$7:$B$10118,2,FALSE)="ND",NA(),VLOOKUP($B2638,'20 Year Treasuries Daily'!$A$7:$B$10118,2,FALSE))</f>
        <v>5.19</v>
      </c>
    </row>
    <row r="2639" spans="2:5">
      <c r="B2639" s="52">
        <v>37917</v>
      </c>
      <c r="C2639">
        <f>VLOOKUP($B2639,'Bloomberg Dow Jones Indices'!$G$6:$J$6000,2,FALSE)</f>
        <v>3.8944999999999999</v>
      </c>
      <c r="D2639">
        <f>VLOOKUP(B2639,'Bloomberg Dow Jones Indices'!$I$6:$J$6000,2,0)</f>
        <v>2.1781000000000001</v>
      </c>
      <c r="E2639">
        <f>IF(VLOOKUP($B2639,'20 Year Treasuries Daily'!$A$7:$B$10118,2,FALSE)="ND",NA(),VLOOKUP($B2639,'20 Year Treasuries Daily'!$A$7:$B$10118,2,FALSE))</f>
        <v>5.25</v>
      </c>
    </row>
    <row r="2640" spans="2:5">
      <c r="B2640" s="52">
        <v>37918</v>
      </c>
      <c r="C2640">
        <f>VLOOKUP($B2640,'Bloomberg Dow Jones Indices'!$G$6:$J$6000,2,FALSE)</f>
        <v>3.8928000000000003</v>
      </c>
      <c r="D2640">
        <f>VLOOKUP(B2640,'Bloomberg Dow Jones Indices'!$I$6:$J$6000,2,0)</f>
        <v>2.1850999999999998</v>
      </c>
      <c r="E2640">
        <f>IF(VLOOKUP($B2640,'20 Year Treasuries Daily'!$A$7:$B$10118,2,FALSE)="ND",NA(),VLOOKUP($B2640,'20 Year Treasuries Daily'!$A$7:$B$10118,2,FALSE))</f>
        <v>5.14</v>
      </c>
    </row>
    <row r="2641" spans="2:5">
      <c r="B2641" s="52">
        <v>37921</v>
      </c>
      <c r="C2641">
        <f>VLOOKUP($B2641,'Bloomberg Dow Jones Indices'!$G$6:$J$6000,2,FALSE)</f>
        <v>3.9016000000000002</v>
      </c>
      <c r="D2641">
        <f>VLOOKUP(B2641,'Bloomberg Dow Jones Indices'!$I$6:$J$6000,2,0)</f>
        <v>2.1791999999999998</v>
      </c>
      <c r="E2641">
        <f>IF(VLOOKUP($B2641,'20 Year Treasuries Daily'!$A$7:$B$10118,2,FALSE)="ND",NA(),VLOOKUP($B2641,'20 Year Treasuries Daily'!$A$7:$B$10118,2,FALSE))</f>
        <v>5.19</v>
      </c>
    </row>
    <row r="2642" spans="2:5">
      <c r="B2642" s="52">
        <v>37922</v>
      </c>
      <c r="C2642">
        <f>VLOOKUP($B2642,'Bloomberg Dow Jones Indices'!$G$6:$J$6000,2,FALSE)</f>
        <v>3.9003000000000001</v>
      </c>
      <c r="D2642">
        <f>VLOOKUP(B2642,'Bloomberg Dow Jones Indices'!$I$6:$J$6000,2,0)</f>
        <v>2.1478999999999999</v>
      </c>
      <c r="E2642">
        <f>IF(VLOOKUP($B2642,'20 Year Treasuries Daily'!$A$7:$B$10118,2,FALSE)="ND",NA(),VLOOKUP($B2642,'20 Year Treasuries Daily'!$A$7:$B$10118,2,FALSE))</f>
        <v>5.14</v>
      </c>
    </row>
    <row r="2643" spans="2:5">
      <c r="B2643" s="52">
        <v>37923</v>
      </c>
      <c r="C2643">
        <f>VLOOKUP($B2643,'Bloomberg Dow Jones Indices'!$G$6:$J$6000,2,FALSE)</f>
        <v>3.8771</v>
      </c>
      <c r="D2643">
        <f>VLOOKUP(B2643,'Bloomberg Dow Jones Indices'!$I$6:$J$6000,2,0)</f>
        <v>2.1421000000000001</v>
      </c>
      <c r="E2643">
        <f>IF(VLOOKUP($B2643,'20 Year Treasuries Daily'!$A$7:$B$10118,2,FALSE)="ND",NA(),VLOOKUP($B2643,'20 Year Treasuries Daily'!$A$7:$B$10118,2,FALSE))</f>
        <v>5.21</v>
      </c>
    </row>
    <row r="2644" spans="2:5">
      <c r="B2644" s="52">
        <v>37924</v>
      </c>
      <c r="C2644">
        <f>VLOOKUP($B2644,'Bloomberg Dow Jones Indices'!$G$6:$J$6000,2,FALSE)</f>
        <v>3.8689</v>
      </c>
      <c r="D2644">
        <f>VLOOKUP(B2644,'Bloomberg Dow Jones Indices'!$I$6:$J$6000,2,0)</f>
        <v>2.1032000000000002</v>
      </c>
      <c r="E2644">
        <f>IF(VLOOKUP($B2644,'20 Year Treasuries Daily'!$A$7:$B$10118,2,FALSE)="ND",NA(),VLOOKUP($B2644,'20 Year Treasuries Daily'!$A$7:$B$10118,2,FALSE))</f>
        <v>5.25</v>
      </c>
    </row>
    <row r="2645" spans="2:5">
      <c r="B2645" s="52">
        <v>37925</v>
      </c>
      <c r="C2645">
        <f>VLOOKUP($B2645,'Bloomberg Dow Jones Indices'!$G$6:$J$6000,2,FALSE)</f>
        <v>3.8813</v>
      </c>
      <c r="D2645">
        <f>VLOOKUP(B2645,'Bloomberg Dow Jones Indices'!$I$6:$J$6000,2,0)</f>
        <v>2.1000999999999999</v>
      </c>
      <c r="E2645">
        <f>IF(VLOOKUP($B2645,'20 Year Treasuries Daily'!$A$7:$B$10118,2,FALSE)="ND",NA(),VLOOKUP($B2645,'20 Year Treasuries Daily'!$A$7:$B$10118,2,FALSE))</f>
        <v>5.2</v>
      </c>
    </row>
    <row r="2646" spans="2:5">
      <c r="B2646" s="52">
        <v>37928</v>
      </c>
      <c r="C2646">
        <f>VLOOKUP($B2646,'Bloomberg Dow Jones Indices'!$G$6:$J$6000,2,FALSE)</f>
        <v>3.8406000000000002</v>
      </c>
      <c r="D2646">
        <f>VLOOKUP(B2646,'Bloomberg Dow Jones Indices'!$I$6:$J$6000,2,0)</f>
        <v>2.0878000000000001</v>
      </c>
      <c r="E2646">
        <f>IF(VLOOKUP($B2646,'20 Year Treasuries Daily'!$A$7:$B$10118,2,FALSE)="ND",NA(),VLOOKUP($B2646,'20 Year Treasuries Daily'!$A$7:$B$10118,2,FALSE))</f>
        <v>5.25</v>
      </c>
    </row>
    <row r="2647" spans="2:5">
      <c r="B2647" s="52">
        <v>37929</v>
      </c>
      <c r="C2647">
        <f>VLOOKUP($B2647,'Bloomberg Dow Jones Indices'!$G$6:$J$6000,2,FALSE)</f>
        <v>3.8830999999999998</v>
      </c>
      <c r="D2647">
        <f>VLOOKUP(B2647,'Bloomberg Dow Jones Indices'!$I$6:$J$6000,2,0)</f>
        <v>2.0920000000000001</v>
      </c>
      <c r="E2647">
        <f>IF(VLOOKUP($B2647,'20 Year Treasuries Daily'!$A$7:$B$10118,2,FALSE)="ND",NA(),VLOOKUP($B2647,'20 Year Treasuries Daily'!$A$7:$B$10118,2,FALSE))</f>
        <v>5.19</v>
      </c>
    </row>
    <row r="2648" spans="2:5">
      <c r="B2648" s="52">
        <v>37930</v>
      </c>
      <c r="C2648">
        <f>VLOOKUP($B2648,'Bloomberg Dow Jones Indices'!$G$6:$J$6000,2,FALSE)</f>
        <v>3.8794</v>
      </c>
      <c r="D2648">
        <f>VLOOKUP(B2648,'Bloomberg Dow Jones Indices'!$I$6:$J$6000,2,0)</f>
        <v>2.0958000000000001</v>
      </c>
      <c r="E2648">
        <f>IF(VLOOKUP($B2648,'20 Year Treasuries Daily'!$A$7:$B$10118,2,FALSE)="ND",NA(),VLOOKUP($B2648,'20 Year Treasuries Daily'!$A$7:$B$10118,2,FALSE))</f>
        <v>5.24</v>
      </c>
    </row>
    <row r="2649" spans="2:5">
      <c r="B2649" s="52">
        <v>37931</v>
      </c>
      <c r="C2649">
        <f>VLOOKUP($B2649,'Bloomberg Dow Jones Indices'!$G$6:$J$6000,2,FALSE)</f>
        <v>3.8383000000000003</v>
      </c>
      <c r="D2649">
        <f>VLOOKUP(B2649,'Bloomberg Dow Jones Indices'!$I$6:$J$6000,2,0)</f>
        <v>2.0889000000000002</v>
      </c>
      <c r="E2649">
        <f>IF(VLOOKUP($B2649,'20 Year Treasuries Daily'!$A$7:$B$10118,2,FALSE)="ND",NA(),VLOOKUP($B2649,'20 Year Treasuries Daily'!$A$7:$B$10118,2,FALSE))</f>
        <v>5.32</v>
      </c>
    </row>
    <row r="2650" spans="2:5">
      <c r="B2650" s="52">
        <v>37932</v>
      </c>
      <c r="C2650">
        <f>VLOOKUP($B2650,'Bloomberg Dow Jones Indices'!$G$6:$J$6000,2,FALSE)</f>
        <v>3.8641999999999999</v>
      </c>
      <c r="D2650">
        <f>VLOOKUP(B2650,'Bloomberg Dow Jones Indices'!$I$6:$J$6000,2,0)</f>
        <v>2.1004999999999998</v>
      </c>
      <c r="E2650">
        <f>IF(VLOOKUP($B2650,'20 Year Treasuries Daily'!$A$7:$B$10118,2,FALSE)="ND",NA(),VLOOKUP($B2650,'20 Year Treasuries Daily'!$A$7:$B$10118,2,FALSE))</f>
        <v>5.33</v>
      </c>
    </row>
    <row r="2651" spans="2:5">
      <c r="B2651" s="52">
        <v>37935</v>
      </c>
      <c r="C2651">
        <f>VLOOKUP($B2651,'Bloomberg Dow Jones Indices'!$G$6:$J$6000,2,FALSE)</f>
        <v>3.8653</v>
      </c>
      <c r="D2651">
        <f>VLOOKUP(B2651,'Bloomberg Dow Jones Indices'!$I$6:$J$6000,2,0)</f>
        <v>2.1118999999999999</v>
      </c>
      <c r="E2651">
        <f>IF(VLOOKUP($B2651,'20 Year Treasuries Daily'!$A$7:$B$10118,2,FALSE)="ND",NA(),VLOOKUP($B2651,'20 Year Treasuries Daily'!$A$7:$B$10118,2,FALSE))</f>
        <v>5.34</v>
      </c>
    </row>
    <row r="2652" spans="2:5">
      <c r="B2652" s="52">
        <v>37936</v>
      </c>
      <c r="C2652">
        <f>VLOOKUP($B2652,'Bloomberg Dow Jones Indices'!$G$6:$J$6000,2,FALSE)</f>
        <v>3.8658999999999999</v>
      </c>
      <c r="D2652">
        <f>VLOOKUP(B2652,'Bloomberg Dow Jones Indices'!$I$6:$J$6000,2,0)</f>
        <v>2.1160000000000001</v>
      </c>
      <c r="E2652" t="e">
        <f>IF(VLOOKUP($B2652,'20 Year Treasuries Daily'!$A$7:$B$10118,2,FALSE)="ND",NA(),VLOOKUP($B2652,'20 Year Treasuries Daily'!$A$7:$B$10118,2,FALSE))</f>
        <v>#N/A</v>
      </c>
    </row>
    <row r="2653" spans="2:5">
      <c r="B2653" s="52">
        <v>37937</v>
      </c>
      <c r="C2653">
        <f>VLOOKUP($B2653,'Bloomberg Dow Jones Indices'!$G$6:$J$6000,2,FALSE)</f>
        <v>3.8862999999999999</v>
      </c>
      <c r="D2653">
        <f>VLOOKUP(B2653,'Bloomberg Dow Jones Indices'!$I$6:$J$6000,2,0)</f>
        <v>2.1124000000000001</v>
      </c>
      <c r="E2653">
        <f>IF(VLOOKUP($B2653,'20 Year Treasuries Daily'!$A$7:$B$10118,2,FALSE)="ND",NA(),VLOOKUP($B2653,'20 Year Treasuries Daily'!$A$7:$B$10118,2,FALSE))</f>
        <v>5.29</v>
      </c>
    </row>
    <row r="2654" spans="2:5">
      <c r="B2654" s="52">
        <v>37938</v>
      </c>
      <c r="C2654">
        <f>VLOOKUP($B2654,'Bloomberg Dow Jones Indices'!$G$6:$J$6000,2,FALSE)</f>
        <v>3.8805000000000001</v>
      </c>
      <c r="D2654">
        <f>VLOOKUP(B2654,'Bloomberg Dow Jones Indices'!$I$6:$J$6000,2,0)</f>
        <v>2.1147999999999998</v>
      </c>
      <c r="E2654">
        <f>IF(VLOOKUP($B2654,'20 Year Treasuries Daily'!$A$7:$B$10118,2,FALSE)="ND",NA(),VLOOKUP($B2654,'20 Year Treasuries Daily'!$A$7:$B$10118,2,FALSE))</f>
        <v>5.16</v>
      </c>
    </row>
    <row r="2655" spans="2:5">
      <c r="B2655" s="52">
        <v>37939</v>
      </c>
      <c r="C2655">
        <f>VLOOKUP($B2655,'Bloomberg Dow Jones Indices'!$G$6:$J$6000,2,FALSE)</f>
        <v>3.8868999999999998</v>
      </c>
      <c r="D2655">
        <f>VLOOKUP(B2655,'Bloomberg Dow Jones Indices'!$I$6:$J$6000,2,0)</f>
        <v>2.1324000000000001</v>
      </c>
      <c r="E2655">
        <f>IF(VLOOKUP($B2655,'20 Year Treasuries Daily'!$A$7:$B$10118,2,FALSE)="ND",NA(),VLOOKUP($B2655,'20 Year Treasuries Daily'!$A$7:$B$10118,2,FALSE))</f>
        <v>5.0999999999999996</v>
      </c>
    </row>
    <row r="2656" spans="2:5">
      <c r="B2656" s="52">
        <v>37942</v>
      </c>
      <c r="C2656">
        <f>VLOOKUP($B2656,'Bloomberg Dow Jones Indices'!$G$6:$J$6000,2,FALSE)</f>
        <v>3.9234999999999998</v>
      </c>
      <c r="D2656">
        <f>VLOOKUP(B2656,'Bloomberg Dow Jones Indices'!$I$6:$J$6000,2,0)</f>
        <v>2.1451000000000002</v>
      </c>
      <c r="E2656">
        <f>IF(VLOOKUP($B2656,'20 Year Treasuries Daily'!$A$7:$B$10118,2,FALSE)="ND",NA(),VLOOKUP($B2656,'20 Year Treasuries Daily'!$A$7:$B$10118,2,FALSE))</f>
        <v>5.07</v>
      </c>
    </row>
    <row r="2657" spans="2:5">
      <c r="B2657" s="52">
        <v>37943</v>
      </c>
      <c r="C2657">
        <f>VLOOKUP($B2657,'Bloomberg Dow Jones Indices'!$G$6:$J$6000,2,FALSE)</f>
        <v>3.9697</v>
      </c>
      <c r="D2657">
        <f>VLOOKUP(B2657,'Bloomberg Dow Jones Indices'!$I$6:$J$6000,2,0)</f>
        <v>2.1644999999999999</v>
      </c>
      <c r="E2657">
        <f>IF(VLOOKUP($B2657,'20 Year Treasuries Daily'!$A$7:$B$10118,2,FALSE)="ND",NA(),VLOOKUP($B2657,'20 Year Treasuries Daily'!$A$7:$B$10118,2,FALSE))</f>
        <v>5.05</v>
      </c>
    </row>
    <row r="2658" spans="2:5">
      <c r="B2658" s="52">
        <v>37944</v>
      </c>
      <c r="C2658">
        <f>VLOOKUP($B2658,'Bloomberg Dow Jones Indices'!$G$6:$J$6000,2,FALSE)</f>
        <v>3.9257</v>
      </c>
      <c r="D2658">
        <f>VLOOKUP(B2658,'Bloomberg Dow Jones Indices'!$I$6:$J$6000,2,0)</f>
        <v>2.1512000000000002</v>
      </c>
      <c r="E2658">
        <f>IF(VLOOKUP($B2658,'20 Year Treasuries Daily'!$A$7:$B$10118,2,FALSE)="ND",NA(),VLOOKUP($B2658,'20 Year Treasuries Daily'!$A$7:$B$10118,2,FALSE))</f>
        <v>5.12</v>
      </c>
    </row>
    <row r="2659" spans="2:5">
      <c r="B2659" s="52">
        <v>37945</v>
      </c>
      <c r="C2659">
        <f>VLOOKUP($B2659,'Bloomberg Dow Jones Indices'!$G$6:$J$6000,2,FALSE)</f>
        <v>3.9405000000000001</v>
      </c>
      <c r="D2659">
        <f>VLOOKUP(B2659,'Bloomberg Dow Jones Indices'!$I$6:$J$6000,2,0)</f>
        <v>2.1671</v>
      </c>
      <c r="E2659">
        <f>IF(VLOOKUP($B2659,'20 Year Treasuries Daily'!$A$7:$B$10118,2,FALSE)="ND",NA(),VLOOKUP($B2659,'20 Year Treasuries Daily'!$A$7:$B$10118,2,FALSE))</f>
        <v>5.0599999999999996</v>
      </c>
    </row>
    <row r="2660" spans="2:5">
      <c r="B2660" s="52">
        <v>37946</v>
      </c>
      <c r="C2660">
        <f>VLOOKUP($B2660,'Bloomberg Dow Jones Indices'!$G$6:$J$6000,2,FALSE)</f>
        <v>3.9386999999999999</v>
      </c>
      <c r="D2660">
        <f>VLOOKUP(B2660,'Bloomberg Dow Jones Indices'!$I$6:$J$6000,2,0)</f>
        <v>2.165</v>
      </c>
      <c r="E2660">
        <f>IF(VLOOKUP($B2660,'20 Year Treasuries Daily'!$A$7:$B$10118,2,FALSE)="ND",NA(),VLOOKUP($B2660,'20 Year Treasuries Daily'!$A$7:$B$10118,2,FALSE))</f>
        <v>5.05</v>
      </c>
    </row>
    <row r="2661" spans="2:5">
      <c r="B2661" s="52">
        <v>37949</v>
      </c>
      <c r="C2661">
        <f>VLOOKUP($B2661,'Bloomberg Dow Jones Indices'!$G$6:$J$6000,2,FALSE)</f>
        <v>3.9016000000000002</v>
      </c>
      <c r="D2661">
        <f>VLOOKUP(B2661,'Bloomberg Dow Jones Indices'!$I$6:$J$6000,2,0)</f>
        <v>2.1385000000000001</v>
      </c>
      <c r="E2661">
        <f>IF(VLOOKUP($B2661,'20 Year Treasuries Daily'!$A$7:$B$10118,2,FALSE)="ND",NA(),VLOOKUP($B2661,'20 Year Treasuries Daily'!$A$7:$B$10118,2,FALSE))</f>
        <v>5.1100000000000003</v>
      </c>
    </row>
    <row r="2662" spans="2:5">
      <c r="B2662" s="52">
        <v>37950</v>
      </c>
      <c r="C2662">
        <f>VLOOKUP($B2662,'Bloomberg Dow Jones Indices'!$G$6:$J$6000,2,FALSE)</f>
        <v>3.8799000000000001</v>
      </c>
      <c r="D2662">
        <f>VLOOKUP(B2662,'Bloomberg Dow Jones Indices'!$I$6:$J$6000,2,0)</f>
        <v>2.1349999999999998</v>
      </c>
      <c r="E2662">
        <f>IF(VLOOKUP($B2662,'20 Year Treasuries Daily'!$A$7:$B$10118,2,FALSE)="ND",NA(),VLOOKUP($B2662,'20 Year Treasuries Daily'!$A$7:$B$10118,2,FALSE))</f>
        <v>5.07</v>
      </c>
    </row>
    <row r="2663" spans="2:5">
      <c r="B2663" s="52">
        <v>37951</v>
      </c>
      <c r="C2663">
        <f>VLOOKUP($B2663,'Bloomberg Dow Jones Indices'!$G$6:$J$6000,2,FALSE)</f>
        <v>3.8614000000000002</v>
      </c>
      <c r="D2663">
        <f>VLOOKUP(B2663,'Bloomberg Dow Jones Indices'!$I$6:$J$6000,2,0)</f>
        <v>2.1330999999999998</v>
      </c>
      <c r="E2663">
        <f>IF(VLOOKUP($B2663,'20 Year Treasuries Daily'!$A$7:$B$10118,2,FALSE)="ND",NA(),VLOOKUP($B2663,'20 Year Treasuries Daily'!$A$7:$B$10118,2,FALSE))</f>
        <v>5.12</v>
      </c>
    </row>
    <row r="2664" spans="2:5">
      <c r="B2664" s="52">
        <v>37953</v>
      </c>
      <c r="C2664">
        <f>VLOOKUP($B2664,'Bloomberg Dow Jones Indices'!$G$6:$J$6000,2,FALSE)</f>
        <v>3.8597000000000001</v>
      </c>
      <c r="D2664">
        <f>VLOOKUP(B2664,'Bloomberg Dow Jones Indices'!$I$6:$J$6000,2,0)</f>
        <v>2.1324999999999998</v>
      </c>
      <c r="E2664">
        <f>IF(VLOOKUP($B2664,'20 Year Treasuries Daily'!$A$7:$B$10118,2,FALSE)="ND",NA(),VLOOKUP($B2664,'20 Year Treasuries Daily'!$A$7:$B$10118,2,FALSE))</f>
        <v>5.2</v>
      </c>
    </row>
    <row r="2665" spans="2:5">
      <c r="B2665" s="52">
        <v>37956</v>
      </c>
      <c r="C2665">
        <f>VLOOKUP($B2665,'Bloomberg Dow Jones Indices'!$G$6:$J$6000,2,FALSE)</f>
        <v>3.8231000000000002</v>
      </c>
      <c r="D2665">
        <f>VLOOKUP(B2665,'Bloomberg Dow Jones Indices'!$I$6:$J$6000,2,0)</f>
        <v>2.1073</v>
      </c>
      <c r="E2665">
        <f>IF(VLOOKUP($B2665,'20 Year Treasuries Daily'!$A$7:$B$10118,2,FALSE)="ND",NA(),VLOOKUP($B2665,'20 Year Treasuries Daily'!$A$7:$B$10118,2,FALSE))</f>
        <v>5.23</v>
      </c>
    </row>
    <row r="2666" spans="2:5">
      <c r="B2666" s="52">
        <v>37957</v>
      </c>
      <c r="C2666">
        <f>VLOOKUP($B2666,'Bloomberg Dow Jones Indices'!$G$6:$J$6000,2,FALSE)</f>
        <v>3.8218999999999999</v>
      </c>
      <c r="D2666">
        <f>VLOOKUP(B2666,'Bloomberg Dow Jones Indices'!$I$6:$J$6000,2,0)</f>
        <v>2.1177999999999999</v>
      </c>
      <c r="E2666">
        <f>IF(VLOOKUP($B2666,'20 Year Treasuries Daily'!$A$7:$B$10118,2,FALSE)="ND",NA(),VLOOKUP($B2666,'20 Year Treasuries Daily'!$A$7:$B$10118,2,FALSE))</f>
        <v>5.22</v>
      </c>
    </row>
    <row r="2667" spans="2:5">
      <c r="B2667" s="52">
        <v>37958</v>
      </c>
      <c r="C2667">
        <f>VLOOKUP($B2667,'Bloomberg Dow Jones Indices'!$G$6:$J$6000,2,FALSE)</f>
        <v>3.8329</v>
      </c>
      <c r="D2667">
        <f>VLOOKUP(B2667,'Bloomberg Dow Jones Indices'!$I$6:$J$6000,2,0)</f>
        <v>2.1143000000000001</v>
      </c>
      <c r="E2667">
        <f>IF(VLOOKUP($B2667,'20 Year Treasuries Daily'!$A$7:$B$10118,2,FALSE)="ND",NA(),VLOOKUP($B2667,'20 Year Treasuries Daily'!$A$7:$B$10118,2,FALSE))</f>
        <v>5.25</v>
      </c>
    </row>
    <row r="2668" spans="2:5">
      <c r="B2668" s="52">
        <v>37959</v>
      </c>
      <c r="C2668">
        <f>VLOOKUP($B2668,'Bloomberg Dow Jones Indices'!$G$6:$J$6000,2,FALSE)</f>
        <v>3.8124000000000002</v>
      </c>
      <c r="D2668">
        <f>VLOOKUP(B2668,'Bloomberg Dow Jones Indices'!$I$6:$J$6000,2,0)</f>
        <v>2.1021000000000001</v>
      </c>
      <c r="E2668">
        <f>IF(VLOOKUP($B2668,'20 Year Treasuries Daily'!$A$7:$B$10118,2,FALSE)="ND",NA(),VLOOKUP($B2668,'20 Year Treasuries Daily'!$A$7:$B$10118,2,FALSE))</f>
        <v>5.22</v>
      </c>
    </row>
    <row r="2669" spans="2:5">
      <c r="B2669" s="52">
        <v>37960</v>
      </c>
      <c r="C2669">
        <f>VLOOKUP($B2669,'Bloomberg Dow Jones Indices'!$G$6:$J$6000,2,FALSE)</f>
        <v>3.8079999999999998</v>
      </c>
      <c r="D2669">
        <f>VLOOKUP(B2669,'Bloomberg Dow Jones Indices'!$I$6:$J$6000,2,0)</f>
        <v>2.1166</v>
      </c>
      <c r="E2669">
        <f>IF(VLOOKUP($B2669,'20 Year Treasuries Daily'!$A$7:$B$10118,2,FALSE)="ND",NA(),VLOOKUP($B2669,'20 Year Treasuries Daily'!$A$7:$B$10118,2,FALSE))</f>
        <v>5.09</v>
      </c>
    </row>
    <row r="2670" spans="2:5">
      <c r="B2670" s="52">
        <v>37963</v>
      </c>
      <c r="C2670">
        <f>VLOOKUP($B2670,'Bloomberg Dow Jones Indices'!$G$6:$J$6000,2,FALSE)</f>
        <v>3.7812000000000001</v>
      </c>
      <c r="D2670">
        <f>VLOOKUP(B2670,'Bloomberg Dow Jones Indices'!$I$6:$J$6000,2,0)</f>
        <v>2.0948000000000002</v>
      </c>
      <c r="E2670">
        <f>IF(VLOOKUP($B2670,'20 Year Treasuries Daily'!$A$7:$B$10118,2,FALSE)="ND",NA(),VLOOKUP($B2670,'20 Year Treasuries Daily'!$A$7:$B$10118,2,FALSE))</f>
        <v>5.15</v>
      </c>
    </row>
    <row r="2671" spans="2:5">
      <c r="B2671" s="52">
        <v>37964</v>
      </c>
      <c r="C2671">
        <f>VLOOKUP($B2671,'Bloomberg Dow Jones Indices'!$G$6:$J$6000,2,FALSE)</f>
        <v>3.8243</v>
      </c>
      <c r="D2671">
        <f>VLOOKUP(B2671,'Bloomberg Dow Jones Indices'!$I$6:$J$6000,2,0)</f>
        <v>2.1036999999999999</v>
      </c>
      <c r="E2671">
        <f>IF(VLOOKUP($B2671,'20 Year Treasuries Daily'!$A$7:$B$10118,2,FALSE)="ND",NA(),VLOOKUP($B2671,'20 Year Treasuries Daily'!$A$7:$B$10118,2,FALSE))</f>
        <v>5.18</v>
      </c>
    </row>
    <row r="2672" spans="2:5">
      <c r="B2672" s="52">
        <v>37965</v>
      </c>
      <c r="C2672">
        <f>VLOOKUP($B2672,'Bloomberg Dow Jones Indices'!$G$6:$J$6000,2,FALSE)</f>
        <v>3.8191999999999999</v>
      </c>
      <c r="D2672">
        <f>VLOOKUP(B2672,'Bloomberg Dow Jones Indices'!$I$6:$J$6000,2,0)</f>
        <v>2.1040000000000001</v>
      </c>
      <c r="E2672">
        <f>IF(VLOOKUP($B2672,'20 Year Treasuries Daily'!$A$7:$B$10118,2,FALSE)="ND",NA(),VLOOKUP($B2672,'20 Year Treasuries Daily'!$A$7:$B$10118,2,FALSE))</f>
        <v>5.16</v>
      </c>
    </row>
    <row r="2673" spans="2:5">
      <c r="B2673" s="52">
        <v>37966</v>
      </c>
      <c r="C2673">
        <f>VLOOKUP($B2673,'Bloomberg Dow Jones Indices'!$G$6:$J$6000,2,FALSE)</f>
        <v>3.8031999999999999</v>
      </c>
      <c r="D2673">
        <f>VLOOKUP(B2673,'Bloomberg Dow Jones Indices'!$I$6:$J$6000,2,0)</f>
        <v>2.0857999999999999</v>
      </c>
      <c r="E2673">
        <f>IF(VLOOKUP($B2673,'20 Year Treasuries Daily'!$A$7:$B$10118,2,FALSE)="ND",NA(),VLOOKUP($B2673,'20 Year Treasuries Daily'!$A$7:$B$10118,2,FALSE))</f>
        <v>5.14</v>
      </c>
    </row>
    <row r="2674" spans="2:5">
      <c r="B2674" s="52">
        <v>37967</v>
      </c>
      <c r="C2674">
        <f>VLOOKUP($B2674,'Bloomberg Dow Jones Indices'!$G$6:$J$6000,2,FALSE)</f>
        <v>3.8014000000000001</v>
      </c>
      <c r="D2674">
        <f>VLOOKUP(B2674,'Bloomberg Dow Jones Indices'!$I$6:$J$6000,2,0)</f>
        <v>2.0788000000000002</v>
      </c>
      <c r="E2674">
        <f>IF(VLOOKUP($B2674,'20 Year Treasuries Daily'!$A$7:$B$10118,2,FALSE)="ND",NA(),VLOOKUP($B2674,'20 Year Treasuries Daily'!$A$7:$B$10118,2,FALSE))</f>
        <v>5.12</v>
      </c>
    </row>
    <row r="2675" spans="2:5">
      <c r="B2675" s="52">
        <v>37970</v>
      </c>
      <c r="C2675">
        <f>VLOOKUP($B2675,'Bloomberg Dow Jones Indices'!$G$6:$J$6000,2,FALSE)</f>
        <v>3.8001</v>
      </c>
      <c r="D2675">
        <f>VLOOKUP(B2675,'Bloomberg Dow Jones Indices'!$I$6:$J$6000,2,0)</f>
        <v>2.0828000000000002</v>
      </c>
      <c r="E2675">
        <f>IF(VLOOKUP($B2675,'20 Year Treasuries Daily'!$A$7:$B$10118,2,FALSE)="ND",NA(),VLOOKUP($B2675,'20 Year Treasuries Daily'!$A$7:$B$10118,2,FALSE))</f>
        <v>5.13</v>
      </c>
    </row>
    <row r="2676" spans="2:5">
      <c r="B2676" s="52">
        <v>37971</v>
      </c>
      <c r="C2676">
        <f>VLOOKUP($B2676,'Bloomberg Dow Jones Indices'!$G$6:$J$6000,2,FALSE)</f>
        <v>3.7803</v>
      </c>
      <c r="D2676">
        <f>VLOOKUP(B2676,'Bloomberg Dow Jones Indices'!$I$6:$J$6000,2,0)</f>
        <v>2.0608</v>
      </c>
      <c r="E2676">
        <f>IF(VLOOKUP($B2676,'20 Year Treasuries Daily'!$A$7:$B$10118,2,FALSE)="ND",NA(),VLOOKUP($B2676,'20 Year Treasuries Daily'!$A$7:$B$10118,2,FALSE))</f>
        <v>5.0999999999999996</v>
      </c>
    </row>
    <row r="2677" spans="2:5">
      <c r="B2677" s="52">
        <v>37972</v>
      </c>
      <c r="C2677">
        <f>VLOOKUP($B2677,'Bloomberg Dow Jones Indices'!$G$6:$J$6000,2,FALSE)</f>
        <v>3.7519999999999998</v>
      </c>
      <c r="D2677">
        <f>VLOOKUP(B2677,'Bloomberg Dow Jones Indices'!$I$6:$J$6000,2,0)</f>
        <v>2.0588000000000002</v>
      </c>
      <c r="E2677">
        <f>IF(VLOOKUP($B2677,'20 Year Treasuries Daily'!$A$7:$B$10118,2,FALSE)="ND",NA(),VLOOKUP($B2677,'20 Year Treasuries Daily'!$A$7:$B$10118,2,FALSE))</f>
        <v>5.05</v>
      </c>
    </row>
    <row r="2678" spans="2:5">
      <c r="B2678" s="52">
        <v>37973</v>
      </c>
      <c r="C2678">
        <f>VLOOKUP($B2678,'Bloomberg Dow Jones Indices'!$G$6:$J$6000,2,FALSE)</f>
        <v>3.7088000000000001</v>
      </c>
      <c r="D2678">
        <f>VLOOKUP(B2678,'Bloomberg Dow Jones Indices'!$I$6:$J$6000,2,0)</f>
        <v>2.0409999999999999</v>
      </c>
      <c r="E2678">
        <f>IF(VLOOKUP($B2678,'20 Year Treasuries Daily'!$A$7:$B$10118,2,FALSE)="ND",NA(),VLOOKUP($B2678,'20 Year Treasuries Daily'!$A$7:$B$10118,2,FALSE))</f>
        <v>4.99</v>
      </c>
    </row>
    <row r="2679" spans="2:5">
      <c r="B2679" s="52">
        <v>37974</v>
      </c>
      <c r="C2679">
        <f>VLOOKUP($B2679,'Bloomberg Dow Jones Indices'!$G$6:$J$6000,2,FALSE)</f>
        <v>3.698</v>
      </c>
      <c r="D2679">
        <f>VLOOKUP(B2679,'Bloomberg Dow Jones Indices'!$I$6:$J$6000,2,0)</f>
        <v>2.0350000000000001</v>
      </c>
      <c r="E2679">
        <f>IF(VLOOKUP($B2679,'20 Year Treasuries Daily'!$A$7:$B$10118,2,FALSE)="ND",NA(),VLOOKUP($B2679,'20 Year Treasuries Daily'!$A$7:$B$10118,2,FALSE))</f>
        <v>4.99</v>
      </c>
    </row>
    <row r="2680" spans="2:5">
      <c r="B2680" s="52">
        <v>37977</v>
      </c>
      <c r="C2680">
        <f>VLOOKUP($B2680,'Bloomberg Dow Jones Indices'!$G$6:$J$6000,2,FALSE)</f>
        <v>3.6705000000000001</v>
      </c>
      <c r="D2680">
        <f>VLOOKUP(B2680,'Bloomberg Dow Jones Indices'!$I$6:$J$6000,2,0)</f>
        <v>2.0232000000000001</v>
      </c>
      <c r="E2680">
        <f>IF(VLOOKUP($B2680,'20 Year Treasuries Daily'!$A$7:$B$10118,2,FALSE)="ND",NA(),VLOOKUP($B2680,'20 Year Treasuries Daily'!$A$7:$B$10118,2,FALSE))</f>
        <v>5.0199999999999996</v>
      </c>
    </row>
    <row r="2681" spans="2:5">
      <c r="B2681" s="52">
        <v>37978</v>
      </c>
      <c r="C2681">
        <f>VLOOKUP($B2681,'Bloomberg Dow Jones Indices'!$G$6:$J$6000,2,FALSE)</f>
        <v>3.6493000000000002</v>
      </c>
      <c r="D2681">
        <f>VLOOKUP(B2681,'Bloomberg Dow Jones Indices'!$I$6:$J$6000,2,0)</f>
        <v>2.0226000000000002</v>
      </c>
      <c r="E2681">
        <f>IF(VLOOKUP($B2681,'20 Year Treasuries Daily'!$A$7:$B$10118,2,FALSE)="ND",NA(),VLOOKUP($B2681,'20 Year Treasuries Daily'!$A$7:$B$10118,2,FALSE))</f>
        <v>5.09</v>
      </c>
    </row>
    <row r="2682" spans="2:5">
      <c r="B2682" s="52">
        <v>37979</v>
      </c>
      <c r="C2682">
        <f>VLOOKUP($B2682,'Bloomberg Dow Jones Indices'!$G$6:$J$6000,2,FALSE)</f>
        <v>3.6507000000000001</v>
      </c>
      <c r="D2682">
        <f>VLOOKUP(B2682,'Bloomberg Dow Jones Indices'!$I$6:$J$6000,2,0)</f>
        <v>2.0297000000000001</v>
      </c>
      <c r="E2682">
        <f>IF(VLOOKUP($B2682,'20 Year Treasuries Daily'!$A$7:$B$10118,2,FALSE)="ND",NA(),VLOOKUP($B2682,'20 Year Treasuries Daily'!$A$7:$B$10118,2,FALSE))</f>
        <v>5.0199999999999996</v>
      </c>
    </row>
    <row r="2683" spans="2:5">
      <c r="B2683" s="52">
        <v>37981</v>
      </c>
      <c r="C2683">
        <f>VLOOKUP($B2683,'Bloomberg Dow Jones Indices'!$G$6:$J$6000,2,FALSE)</f>
        <v>3.6509</v>
      </c>
      <c r="D2683">
        <f>VLOOKUP(B2683,'Bloomberg Dow Jones Indices'!$I$6:$J$6000,2,0)</f>
        <v>2.0257999999999998</v>
      </c>
      <c r="E2683">
        <f>IF(VLOOKUP($B2683,'20 Year Treasuries Daily'!$A$7:$B$10118,2,FALSE)="ND",NA(),VLOOKUP($B2683,'20 Year Treasuries Daily'!$A$7:$B$10118,2,FALSE))</f>
        <v>4.99</v>
      </c>
    </row>
    <row r="2684" spans="2:5">
      <c r="B2684" s="52">
        <v>37984</v>
      </c>
      <c r="C2684">
        <f>VLOOKUP($B2684,'Bloomberg Dow Jones Indices'!$G$6:$J$6000,2,FALSE)</f>
        <v>3.6225000000000001</v>
      </c>
      <c r="D2684">
        <f>VLOOKUP(B2684,'Bloomberg Dow Jones Indices'!$I$6:$J$6000,2,0)</f>
        <v>2.0057999999999998</v>
      </c>
      <c r="E2684">
        <f>IF(VLOOKUP($B2684,'20 Year Treasuries Daily'!$A$7:$B$10118,2,FALSE)="ND",NA(),VLOOKUP($B2684,'20 Year Treasuries Daily'!$A$7:$B$10118,2,FALSE))</f>
        <v>5.07</v>
      </c>
    </row>
    <row r="2685" spans="2:5">
      <c r="B2685" s="52">
        <v>37985</v>
      </c>
      <c r="C2685">
        <f>VLOOKUP($B2685,'Bloomberg Dow Jones Indices'!$G$6:$J$6000,2,FALSE)</f>
        <v>3.6104000000000003</v>
      </c>
      <c r="D2685">
        <f>VLOOKUP(B2685,'Bloomberg Dow Jones Indices'!$I$6:$J$6000,2,0)</f>
        <v>2.012</v>
      </c>
      <c r="E2685">
        <f>IF(VLOOKUP($B2685,'20 Year Treasuries Daily'!$A$7:$B$10118,2,FALSE)="ND",NA(),VLOOKUP($B2685,'20 Year Treasuries Daily'!$A$7:$B$10118,2,FALSE))</f>
        <v>5.12</v>
      </c>
    </row>
    <row r="2686" spans="2:5">
      <c r="B2686" s="52">
        <v>37986</v>
      </c>
      <c r="C2686">
        <f>VLOOKUP($B2686,'Bloomberg Dow Jones Indices'!$G$6:$J$6000,2,FALSE)</f>
        <v>3.6212999999999997</v>
      </c>
      <c r="D2686">
        <f>VLOOKUP(B2686,'Bloomberg Dow Jones Indices'!$I$6:$J$6000,2,0)</f>
        <v>2.0065</v>
      </c>
      <c r="E2686">
        <f>IF(VLOOKUP($B2686,'20 Year Treasuries Daily'!$A$7:$B$10118,2,FALSE)="ND",NA(),VLOOKUP($B2686,'20 Year Treasuries Daily'!$A$7:$B$10118,2,FALSE))</f>
        <v>5.0999999999999996</v>
      </c>
    </row>
    <row r="2687" spans="2:5">
      <c r="B2687" s="52">
        <v>37988</v>
      </c>
      <c r="C2687">
        <f>VLOOKUP($B2687,'Bloomberg Dow Jones Indices'!$G$6:$J$6000,2,FALSE)</f>
        <v>3.6711</v>
      </c>
      <c r="D2687">
        <f>VLOOKUP(B2687,'Bloomberg Dow Jones Indices'!$I$6:$J$6000,2,0)</f>
        <v>2.0150000000000001</v>
      </c>
      <c r="E2687">
        <f>IF(VLOOKUP($B2687,'20 Year Treasuries Daily'!$A$7:$B$10118,2,FALSE)="ND",NA(),VLOOKUP($B2687,'20 Year Treasuries Daily'!$A$7:$B$10118,2,FALSE))</f>
        <v>5.21</v>
      </c>
    </row>
    <row r="2688" spans="2:5">
      <c r="B2688" s="52">
        <v>37991</v>
      </c>
      <c r="C2688">
        <f>VLOOKUP($B2688,'Bloomberg Dow Jones Indices'!$G$6:$J$6000,2,FALSE)</f>
        <v>3.6703000000000001</v>
      </c>
      <c r="D2688">
        <f>VLOOKUP(B2688,'Bloomberg Dow Jones Indices'!$I$6:$J$6000,2,0)</f>
        <v>1.9893000000000001</v>
      </c>
      <c r="E2688">
        <f>IF(VLOOKUP($B2688,'20 Year Treasuries Daily'!$A$7:$B$10118,2,FALSE)="ND",NA(),VLOOKUP($B2688,'20 Year Treasuries Daily'!$A$7:$B$10118,2,FALSE))</f>
        <v>5.23</v>
      </c>
    </row>
    <row r="2689" spans="2:5">
      <c r="B2689" s="52">
        <v>37992</v>
      </c>
      <c r="C2689">
        <f>VLOOKUP($B2689,'Bloomberg Dow Jones Indices'!$G$6:$J$6000,2,FALSE)</f>
        <v>3.6791999999999998</v>
      </c>
      <c r="D2689">
        <f>VLOOKUP(B2689,'Bloomberg Dow Jones Indices'!$I$6:$J$6000,2,0)</f>
        <v>1.9903</v>
      </c>
      <c r="E2689">
        <f>IF(VLOOKUP($B2689,'20 Year Treasuries Daily'!$A$7:$B$10118,2,FALSE)="ND",NA(),VLOOKUP($B2689,'20 Year Treasuries Daily'!$A$7:$B$10118,2,FALSE))</f>
        <v>5.13</v>
      </c>
    </row>
    <row r="2690" spans="2:5">
      <c r="B2690" s="52">
        <v>37993</v>
      </c>
      <c r="C2690">
        <f>VLOOKUP($B2690,'Bloomberg Dow Jones Indices'!$G$6:$J$6000,2,FALSE)</f>
        <v>3.6539999999999999</v>
      </c>
      <c r="D2690">
        <f>VLOOKUP(B2690,'Bloomberg Dow Jones Indices'!$I$6:$J$6000,2,0)</f>
        <v>1.9950999999999999</v>
      </c>
      <c r="E2690">
        <f>IF(VLOOKUP($B2690,'20 Year Treasuries Daily'!$A$7:$B$10118,2,FALSE)="ND",NA(),VLOOKUP($B2690,'20 Year Treasuries Daily'!$A$7:$B$10118,2,FALSE))</f>
        <v>5.1100000000000003</v>
      </c>
    </row>
    <row r="2691" spans="2:5">
      <c r="B2691" s="52">
        <v>37994</v>
      </c>
      <c r="C2691">
        <f>VLOOKUP($B2691,'Bloomberg Dow Jones Indices'!$G$6:$J$6000,2,FALSE)</f>
        <v>3.6509999999999998</v>
      </c>
      <c r="D2691">
        <f>VLOOKUP(B2691,'Bloomberg Dow Jones Indices'!$I$6:$J$6000,2,0)</f>
        <v>1.9832000000000001</v>
      </c>
      <c r="E2691">
        <f>IF(VLOOKUP($B2691,'20 Year Treasuries Daily'!$A$7:$B$10118,2,FALSE)="ND",NA(),VLOOKUP($B2691,'20 Year Treasuries Daily'!$A$7:$B$10118,2,FALSE))</f>
        <v>5.12</v>
      </c>
    </row>
    <row r="2692" spans="2:5">
      <c r="B2692" s="52">
        <v>37995</v>
      </c>
      <c r="C2692">
        <f>VLOOKUP($B2692,'Bloomberg Dow Jones Indices'!$G$6:$J$6000,2,FALSE)</f>
        <v>3.6637</v>
      </c>
      <c r="D2692">
        <f>VLOOKUP(B2692,'Bloomberg Dow Jones Indices'!$I$6:$J$6000,2,0)</f>
        <v>2.0085000000000002</v>
      </c>
      <c r="E2692">
        <f>IF(VLOOKUP($B2692,'20 Year Treasuries Daily'!$A$7:$B$10118,2,FALSE)="ND",NA(),VLOOKUP($B2692,'20 Year Treasuries Daily'!$A$7:$B$10118,2,FALSE))</f>
        <v>4.9800000000000004</v>
      </c>
    </row>
    <row r="2693" spans="2:5">
      <c r="B2693" s="52">
        <v>37998</v>
      </c>
      <c r="C2693">
        <f>VLOOKUP($B2693,'Bloomberg Dow Jones Indices'!$G$6:$J$6000,2,FALSE)</f>
        <v>3.6730999999999998</v>
      </c>
      <c r="D2693">
        <f>VLOOKUP(B2693,'Bloomberg Dow Jones Indices'!$I$6:$J$6000,2,0)</f>
        <v>2.0034999999999998</v>
      </c>
      <c r="E2693">
        <f>IF(VLOOKUP($B2693,'20 Year Treasuries Daily'!$A$7:$B$10118,2,FALSE)="ND",NA(),VLOOKUP($B2693,'20 Year Treasuries Daily'!$A$7:$B$10118,2,FALSE))</f>
        <v>4.99</v>
      </c>
    </row>
    <row r="2694" spans="2:5">
      <c r="B2694" s="52">
        <v>37999</v>
      </c>
      <c r="C2694">
        <f>VLOOKUP($B2694,'Bloomberg Dow Jones Indices'!$G$6:$J$6000,2,FALSE)</f>
        <v>3.6749000000000001</v>
      </c>
      <c r="D2694">
        <f>VLOOKUP(B2694,'Bloomberg Dow Jones Indices'!$I$6:$J$6000,2,0)</f>
        <v>2.0146000000000002</v>
      </c>
      <c r="E2694">
        <f>IF(VLOOKUP($B2694,'20 Year Treasuries Daily'!$A$7:$B$10118,2,FALSE)="ND",NA(),VLOOKUP($B2694,'20 Year Treasuries Daily'!$A$7:$B$10118,2,FALSE))</f>
        <v>4.95</v>
      </c>
    </row>
    <row r="2695" spans="2:5">
      <c r="B2695" s="52">
        <v>38000</v>
      </c>
      <c r="C2695">
        <f>VLOOKUP($B2695,'Bloomberg Dow Jones Indices'!$G$6:$J$6000,2,FALSE)</f>
        <v>3.6461999999999999</v>
      </c>
      <c r="D2695">
        <f>VLOOKUP(B2695,'Bloomberg Dow Jones Indices'!$I$6:$J$6000,2,0)</f>
        <v>1.9933999999999998</v>
      </c>
      <c r="E2695">
        <f>IF(VLOOKUP($B2695,'20 Year Treasuries Daily'!$A$7:$B$10118,2,FALSE)="ND",NA(),VLOOKUP($B2695,'20 Year Treasuries Daily'!$A$7:$B$10118,2,FALSE))</f>
        <v>4.9000000000000004</v>
      </c>
    </row>
    <row r="2696" spans="2:5">
      <c r="B2696" s="52">
        <v>38001</v>
      </c>
      <c r="C2696">
        <f>VLOOKUP($B2696,'Bloomberg Dow Jones Indices'!$G$6:$J$6000,2,FALSE)</f>
        <v>3.6749999999999998</v>
      </c>
      <c r="D2696">
        <f>VLOOKUP(B2696,'Bloomberg Dow Jones Indices'!$I$6:$J$6000,2,0)</f>
        <v>1.9919</v>
      </c>
      <c r="E2696">
        <f>IF(VLOOKUP($B2696,'20 Year Treasuries Daily'!$A$7:$B$10118,2,FALSE)="ND",NA(),VLOOKUP($B2696,'20 Year Treasuries Daily'!$A$7:$B$10118,2,FALSE))</f>
        <v>4.87</v>
      </c>
    </row>
    <row r="2697" spans="2:5">
      <c r="B2697" s="52">
        <v>38002</v>
      </c>
      <c r="C2697">
        <f>VLOOKUP($B2697,'Bloomberg Dow Jones Indices'!$G$6:$J$6000,2,FALSE)</f>
        <v>3.6661999999999999</v>
      </c>
      <c r="D2697">
        <f>VLOOKUP(B2697,'Bloomberg Dow Jones Indices'!$I$6:$J$6000,2,0)</f>
        <v>1.9830999999999999</v>
      </c>
      <c r="E2697">
        <f>IF(VLOOKUP($B2697,'20 Year Treasuries Daily'!$A$7:$B$10118,2,FALSE)="ND",NA(),VLOOKUP($B2697,'20 Year Treasuries Daily'!$A$7:$B$10118,2,FALSE))</f>
        <v>4.9000000000000004</v>
      </c>
    </row>
    <row r="2698" spans="2:5">
      <c r="B2698" s="52">
        <v>38006</v>
      </c>
      <c r="C2698">
        <f>VLOOKUP($B2698,'Bloomberg Dow Jones Indices'!$G$6:$J$6000,2,FALSE)</f>
        <v>3.6480999999999999</v>
      </c>
      <c r="D2698">
        <f>VLOOKUP(B2698,'Bloomberg Dow Jones Indices'!$I$6:$J$6000,2,0)</f>
        <v>1.9965999999999999</v>
      </c>
      <c r="E2698">
        <f>IF(VLOOKUP($B2698,'20 Year Treasuries Daily'!$A$7:$B$10118,2,FALSE)="ND",NA(),VLOOKUP($B2698,'20 Year Treasuries Daily'!$A$7:$B$10118,2,FALSE))</f>
        <v>4.93</v>
      </c>
    </row>
    <row r="2699" spans="2:5">
      <c r="B2699" s="52">
        <v>38007</v>
      </c>
      <c r="C2699">
        <f>VLOOKUP($B2699,'Bloomberg Dow Jones Indices'!$G$6:$J$6000,2,FALSE)</f>
        <v>3.5857999999999999</v>
      </c>
      <c r="D2699">
        <f>VLOOKUP(B2699,'Bloomberg Dow Jones Indices'!$I$6:$J$6000,2,0)</f>
        <v>1.9819</v>
      </c>
      <c r="E2699">
        <f>IF(VLOOKUP($B2699,'20 Year Treasuries Daily'!$A$7:$B$10118,2,FALSE)="ND",NA(),VLOOKUP($B2699,'20 Year Treasuries Daily'!$A$7:$B$10118,2,FALSE))</f>
        <v>4.92</v>
      </c>
    </row>
    <row r="2700" spans="2:5">
      <c r="B2700" s="52">
        <v>38008</v>
      </c>
      <c r="C2700">
        <f>VLOOKUP($B2700,'Bloomberg Dow Jones Indices'!$G$6:$J$6000,2,FALSE)</f>
        <v>3.5882000000000001</v>
      </c>
      <c r="D2700">
        <f>VLOOKUP(B2700,'Bloomberg Dow Jones Indices'!$I$6:$J$6000,2,0)</f>
        <v>1.982</v>
      </c>
      <c r="E2700">
        <f>IF(VLOOKUP($B2700,'20 Year Treasuries Daily'!$A$7:$B$10118,2,FALSE)="ND",NA(),VLOOKUP($B2700,'20 Year Treasuries Daily'!$A$7:$B$10118,2,FALSE))</f>
        <v>4.8600000000000003</v>
      </c>
    </row>
    <row r="2701" spans="2:5">
      <c r="B2701" s="52">
        <v>38009</v>
      </c>
      <c r="C2701">
        <f>VLOOKUP($B2701,'Bloomberg Dow Jones Indices'!$G$6:$J$6000,2,FALSE)</f>
        <v>3.6055999999999999</v>
      </c>
      <c r="D2701">
        <f>VLOOKUP(B2701,'Bloomberg Dow Jones Indices'!$I$6:$J$6000,2,0)</f>
        <v>1.9923</v>
      </c>
      <c r="E2701">
        <f>IF(VLOOKUP($B2701,'20 Year Treasuries Daily'!$A$7:$B$10118,2,FALSE)="ND",NA(),VLOOKUP($B2701,'20 Year Treasuries Daily'!$A$7:$B$10118,2,FALSE))</f>
        <v>4.95</v>
      </c>
    </row>
    <row r="2702" spans="2:5">
      <c r="B2702" s="52">
        <v>38012</v>
      </c>
      <c r="C2702">
        <f>VLOOKUP($B2702,'Bloomberg Dow Jones Indices'!$G$6:$J$6000,2,FALSE)</f>
        <v>3.6230000000000002</v>
      </c>
      <c r="D2702">
        <f>VLOOKUP(B2702,'Bloomberg Dow Jones Indices'!$I$6:$J$6000,2,0)</f>
        <v>1.9673</v>
      </c>
      <c r="E2702">
        <f>IF(VLOOKUP($B2702,'20 Year Treasuries Daily'!$A$7:$B$10118,2,FALSE)="ND",NA(),VLOOKUP($B2702,'20 Year Treasuries Daily'!$A$7:$B$10118,2,FALSE))</f>
        <v>5.01</v>
      </c>
    </row>
    <row r="2703" spans="2:5">
      <c r="B2703" s="52">
        <v>38013</v>
      </c>
      <c r="C2703">
        <f>VLOOKUP($B2703,'Bloomberg Dow Jones Indices'!$G$6:$J$6000,2,FALSE)</f>
        <v>3.6372</v>
      </c>
      <c r="D2703">
        <f>VLOOKUP(B2703,'Bloomberg Dow Jones Indices'!$I$6:$J$6000,2,0)</f>
        <v>1.9845000000000002</v>
      </c>
      <c r="E2703">
        <f>IF(VLOOKUP($B2703,'20 Year Treasuries Daily'!$A$7:$B$10118,2,FALSE)="ND",NA(),VLOOKUP($B2703,'20 Year Treasuries Daily'!$A$7:$B$10118,2,FALSE))</f>
        <v>4.96</v>
      </c>
    </row>
    <row r="2704" spans="2:5">
      <c r="B2704" s="52">
        <v>38014</v>
      </c>
      <c r="C2704">
        <f>VLOOKUP($B2704,'Bloomberg Dow Jones Indices'!$G$6:$J$6000,2,FALSE)</f>
        <v>3.5888999999999998</v>
      </c>
      <c r="D2704">
        <f>VLOOKUP(B2704,'Bloomberg Dow Jones Indices'!$I$6:$J$6000,2,0)</f>
        <v>2.0112999999999999</v>
      </c>
      <c r="E2704">
        <f>IF(VLOOKUP($B2704,'20 Year Treasuries Daily'!$A$7:$B$10118,2,FALSE)="ND",NA(),VLOOKUP($B2704,'20 Year Treasuries Daily'!$A$7:$B$10118,2,FALSE))</f>
        <v>5.0599999999999996</v>
      </c>
    </row>
    <row r="2705" spans="2:5">
      <c r="B2705" s="52">
        <v>38015</v>
      </c>
      <c r="C2705">
        <f>VLOOKUP($B2705,'Bloomberg Dow Jones Indices'!$G$6:$J$6000,2,FALSE)</f>
        <v>3.577</v>
      </c>
      <c r="D2705">
        <f>VLOOKUP(B2705,'Bloomberg Dow Jones Indices'!$I$6:$J$6000,2,0)</f>
        <v>2.0173999999999999</v>
      </c>
      <c r="E2705">
        <f>IF(VLOOKUP($B2705,'20 Year Treasuries Daily'!$A$7:$B$10118,2,FALSE)="ND",NA(),VLOOKUP($B2705,'20 Year Treasuries Daily'!$A$7:$B$10118,2,FALSE))</f>
        <v>5.05</v>
      </c>
    </row>
    <row r="2706" spans="2:5">
      <c r="B2706" s="52">
        <v>38016</v>
      </c>
      <c r="C2706">
        <f>VLOOKUP($B2706,'Bloomberg Dow Jones Indices'!$G$6:$J$6000,2,FALSE)</f>
        <v>3.5857999999999999</v>
      </c>
      <c r="D2706">
        <f>VLOOKUP(B2706,'Bloomberg Dow Jones Indices'!$I$6:$J$6000,2,0)</f>
        <v>2.0217000000000001</v>
      </c>
      <c r="E2706">
        <f>IF(VLOOKUP($B2706,'20 Year Treasuries Daily'!$A$7:$B$10118,2,FALSE)="ND",NA(),VLOOKUP($B2706,'20 Year Treasuries Daily'!$A$7:$B$10118,2,FALSE))</f>
        <v>5</v>
      </c>
    </row>
    <row r="2707" spans="2:5">
      <c r="B2707" s="52">
        <v>38019</v>
      </c>
      <c r="C2707">
        <f>VLOOKUP($B2707,'Bloomberg Dow Jones Indices'!$G$6:$J$6000,2,FALSE)</f>
        <v>3.5944000000000003</v>
      </c>
      <c r="D2707">
        <f>VLOOKUP(B2707,'Bloomberg Dow Jones Indices'!$I$6:$J$6000,2,0)</f>
        <v>2.0194999999999999</v>
      </c>
      <c r="E2707">
        <f>IF(VLOOKUP($B2707,'20 Year Treasuries Daily'!$A$7:$B$10118,2,FALSE)="ND",NA(),VLOOKUP($B2707,'20 Year Treasuries Daily'!$A$7:$B$10118,2,FALSE))</f>
        <v>5.0199999999999996</v>
      </c>
    </row>
    <row r="2708" spans="2:5">
      <c r="B2708" s="52">
        <v>38020</v>
      </c>
      <c r="C2708">
        <f>VLOOKUP($B2708,'Bloomberg Dow Jones Indices'!$G$6:$J$6000,2,FALSE)</f>
        <v>3.5752999999999999</v>
      </c>
      <c r="D2708">
        <f>VLOOKUP(B2708,'Bloomberg Dow Jones Indices'!$I$6:$J$6000,2,0)</f>
        <v>2.0184000000000002</v>
      </c>
      <c r="E2708">
        <f>IF(VLOOKUP($B2708,'20 Year Treasuries Daily'!$A$7:$B$10118,2,FALSE)="ND",NA(),VLOOKUP($B2708,'20 Year Treasuries Daily'!$A$7:$B$10118,2,FALSE))</f>
        <v>4.9800000000000004</v>
      </c>
    </row>
    <row r="2709" spans="2:5">
      <c r="B2709" s="52">
        <v>38021</v>
      </c>
      <c r="C2709">
        <f>VLOOKUP($B2709,'Bloomberg Dow Jones Indices'!$G$6:$J$6000,2,FALSE)</f>
        <v>3.6204999999999998</v>
      </c>
      <c r="D2709">
        <f>VLOOKUP(B2709,'Bloomberg Dow Jones Indices'!$I$6:$J$6000,2,0)</f>
        <v>2.0264000000000002</v>
      </c>
      <c r="E2709">
        <f>IF(VLOOKUP($B2709,'20 Year Treasuries Daily'!$A$7:$B$10118,2,FALSE)="ND",NA(),VLOOKUP($B2709,'20 Year Treasuries Daily'!$A$7:$B$10118,2,FALSE))</f>
        <v>5</v>
      </c>
    </row>
    <row r="2710" spans="2:5">
      <c r="B2710" s="52">
        <v>38022</v>
      </c>
      <c r="C2710">
        <f>VLOOKUP($B2710,'Bloomberg Dow Jones Indices'!$G$6:$J$6000,2,FALSE)</f>
        <v>3.6438000000000001</v>
      </c>
      <c r="D2710">
        <f>VLOOKUP(B2710,'Bloomberg Dow Jones Indices'!$I$6:$J$6000,2,0)</f>
        <v>2.0215999999999998</v>
      </c>
      <c r="E2710">
        <f>IF(VLOOKUP($B2710,'20 Year Treasuries Daily'!$A$7:$B$10118,2,FALSE)="ND",NA(),VLOOKUP($B2710,'20 Year Treasuries Daily'!$A$7:$B$10118,2,FALSE))</f>
        <v>5.0199999999999996</v>
      </c>
    </row>
    <row r="2711" spans="2:5">
      <c r="B2711" s="52">
        <v>38023</v>
      </c>
      <c r="C2711">
        <f>VLOOKUP($B2711,'Bloomberg Dow Jones Indices'!$G$6:$J$6000,2,FALSE)</f>
        <v>3.5647000000000002</v>
      </c>
      <c r="D2711">
        <f>VLOOKUP(B2711,'Bloomberg Dow Jones Indices'!$I$6:$J$6000,2,0)</f>
        <v>2.0036999999999998</v>
      </c>
      <c r="E2711">
        <f>IF(VLOOKUP($B2711,'20 Year Treasuries Daily'!$A$7:$B$10118,2,FALSE)="ND",NA(),VLOOKUP($B2711,'20 Year Treasuries Daily'!$A$7:$B$10118,2,FALSE))</f>
        <v>4.95</v>
      </c>
    </row>
    <row r="2712" spans="2:5">
      <c r="B2712" s="52">
        <v>38026</v>
      </c>
      <c r="C2712">
        <f>VLOOKUP($B2712,'Bloomberg Dow Jones Indices'!$G$6:$J$6000,2,FALSE)</f>
        <v>3.5582000000000003</v>
      </c>
      <c r="D2712">
        <f>VLOOKUP(B2712,'Bloomberg Dow Jones Indices'!$I$6:$J$6000,2,0)</f>
        <v>2.0078</v>
      </c>
      <c r="E2712">
        <f>IF(VLOOKUP($B2712,'20 Year Treasuries Daily'!$A$7:$B$10118,2,FALSE)="ND",NA(),VLOOKUP($B2712,'20 Year Treasuries Daily'!$A$7:$B$10118,2,FALSE))</f>
        <v>4.93</v>
      </c>
    </row>
    <row r="2713" spans="2:5">
      <c r="B2713" s="52">
        <v>38027</v>
      </c>
      <c r="C2713">
        <f>VLOOKUP($B2713,'Bloomberg Dow Jones Indices'!$G$6:$J$6000,2,FALSE)</f>
        <v>3.5291000000000001</v>
      </c>
      <c r="D2713">
        <f>VLOOKUP(B2713,'Bloomberg Dow Jones Indices'!$I$6:$J$6000,2,0)</f>
        <v>2.0011999999999999</v>
      </c>
      <c r="E2713">
        <f>IF(VLOOKUP($B2713,'20 Year Treasuries Daily'!$A$7:$B$10118,2,FALSE)="ND",NA(),VLOOKUP($B2713,'20 Year Treasuries Daily'!$A$7:$B$10118,2,FALSE))</f>
        <v>4.97</v>
      </c>
    </row>
    <row r="2714" spans="2:5">
      <c r="B2714" s="52">
        <v>38028</v>
      </c>
      <c r="C2714">
        <f>VLOOKUP($B2714,'Bloomberg Dow Jones Indices'!$G$6:$J$6000,2,FALSE)</f>
        <v>3.5425</v>
      </c>
      <c r="D2714">
        <f>VLOOKUP(B2714,'Bloomberg Dow Jones Indices'!$I$6:$J$6000,2,0)</f>
        <v>1.9781</v>
      </c>
      <c r="E2714">
        <f>IF(VLOOKUP($B2714,'20 Year Treasuries Daily'!$A$7:$B$10118,2,FALSE)="ND",NA(),VLOOKUP($B2714,'20 Year Treasuries Daily'!$A$7:$B$10118,2,FALSE))</f>
        <v>4.9000000000000004</v>
      </c>
    </row>
    <row r="2715" spans="2:5">
      <c r="B2715" s="52">
        <v>38029</v>
      </c>
      <c r="C2715">
        <f>VLOOKUP($B2715,'Bloomberg Dow Jones Indices'!$G$6:$J$6000,2,FALSE)</f>
        <v>3.5583</v>
      </c>
      <c r="D2715">
        <f>VLOOKUP(B2715,'Bloomberg Dow Jones Indices'!$I$6:$J$6000,2,0)</f>
        <v>1.9885999999999999</v>
      </c>
      <c r="E2715">
        <f>IF(VLOOKUP($B2715,'20 Year Treasuries Daily'!$A$7:$B$10118,2,FALSE)="ND",NA(),VLOOKUP($B2715,'20 Year Treasuries Daily'!$A$7:$B$10118,2,FALSE))</f>
        <v>4.9400000000000004</v>
      </c>
    </row>
    <row r="2716" spans="2:5">
      <c r="B2716" s="52">
        <v>38030</v>
      </c>
      <c r="C2716">
        <f>VLOOKUP($B2716,'Bloomberg Dow Jones Indices'!$G$6:$J$6000,2,FALSE)</f>
        <v>3.5691000000000002</v>
      </c>
      <c r="D2716">
        <f>VLOOKUP(B2716,'Bloomberg Dow Jones Indices'!$I$6:$J$6000,2,0)</f>
        <v>2.0009999999999999</v>
      </c>
      <c r="E2716">
        <f>IF(VLOOKUP($B2716,'20 Year Treasuries Daily'!$A$7:$B$10118,2,FALSE)="ND",NA(),VLOOKUP($B2716,'20 Year Treasuries Daily'!$A$7:$B$10118,2,FALSE))</f>
        <v>4.92</v>
      </c>
    </row>
    <row r="2717" spans="2:5">
      <c r="B2717" s="52">
        <v>38034</v>
      </c>
      <c r="C2717">
        <f>VLOOKUP($B2717,'Bloomberg Dow Jones Indices'!$G$6:$J$6000,2,FALSE)</f>
        <v>3.5337000000000001</v>
      </c>
      <c r="D2717">
        <f>VLOOKUP(B2717,'Bloomberg Dow Jones Indices'!$I$6:$J$6000,2,0)</f>
        <v>1.9847000000000001</v>
      </c>
      <c r="E2717">
        <f>IF(VLOOKUP($B2717,'20 Year Treasuries Daily'!$A$7:$B$10118,2,FALSE)="ND",NA(),VLOOKUP($B2717,'20 Year Treasuries Daily'!$A$7:$B$10118,2,FALSE))</f>
        <v>4.91</v>
      </c>
    </row>
    <row r="2718" spans="2:5">
      <c r="B2718" s="52">
        <v>38035</v>
      </c>
      <c r="C2718">
        <f>VLOOKUP($B2718,'Bloomberg Dow Jones Indices'!$G$6:$J$6000,2,FALSE)</f>
        <v>3.5173999999999999</v>
      </c>
      <c r="D2718">
        <f>VLOOKUP(B2718,'Bloomberg Dow Jones Indices'!$I$6:$J$6000,2,0)</f>
        <v>2.0021</v>
      </c>
      <c r="E2718">
        <f>IF(VLOOKUP($B2718,'20 Year Treasuries Daily'!$A$7:$B$10118,2,FALSE)="ND",NA(),VLOOKUP($B2718,'20 Year Treasuries Daily'!$A$7:$B$10118,2,FALSE))</f>
        <v>4.91</v>
      </c>
    </row>
    <row r="2719" spans="2:5">
      <c r="B2719" s="52">
        <v>38036</v>
      </c>
      <c r="C2719">
        <f>VLOOKUP($B2719,'Bloomberg Dow Jones Indices'!$G$6:$J$6000,2,FALSE)</f>
        <v>3.5341</v>
      </c>
      <c r="D2719">
        <f>VLOOKUP(B2719,'Bloomberg Dow Jones Indices'!$I$6:$J$6000,2,0)</f>
        <v>2.0034000000000001</v>
      </c>
      <c r="E2719">
        <f>IF(VLOOKUP($B2719,'20 Year Treasuries Daily'!$A$7:$B$10118,2,FALSE)="ND",NA(),VLOOKUP($B2719,'20 Year Treasuries Daily'!$A$7:$B$10118,2,FALSE))</f>
        <v>4.91</v>
      </c>
    </row>
    <row r="2720" spans="2:5">
      <c r="B2720" s="52">
        <v>38037</v>
      </c>
      <c r="C2720">
        <f>VLOOKUP($B2720,'Bloomberg Dow Jones Indices'!$G$6:$J$6000,2,FALSE)</f>
        <v>3.5617999999999999</v>
      </c>
      <c r="D2720">
        <f>VLOOKUP(B2720,'Bloomberg Dow Jones Indices'!$I$6:$J$6000,2,0)</f>
        <v>2.0121000000000002</v>
      </c>
      <c r="E2720">
        <f>IF(VLOOKUP($B2720,'20 Year Treasuries Daily'!$A$7:$B$10118,2,FALSE)="ND",NA(),VLOOKUP($B2720,'20 Year Treasuries Daily'!$A$7:$B$10118,2,FALSE))</f>
        <v>4.96</v>
      </c>
    </row>
    <row r="2721" spans="2:5">
      <c r="B2721" s="52">
        <v>38040</v>
      </c>
      <c r="C2721">
        <f>VLOOKUP($B2721,'Bloomberg Dow Jones Indices'!$G$6:$J$6000,2,FALSE)</f>
        <v>3.5419999999999998</v>
      </c>
      <c r="D2721">
        <f>VLOOKUP(B2721,'Bloomberg Dow Jones Indices'!$I$6:$J$6000,2,0)</f>
        <v>2.0139</v>
      </c>
      <c r="E2721">
        <f>IF(VLOOKUP($B2721,'20 Year Treasuries Daily'!$A$7:$B$10118,2,FALSE)="ND",NA(),VLOOKUP($B2721,'20 Year Treasuries Daily'!$A$7:$B$10118,2,FALSE))</f>
        <v>4.92</v>
      </c>
    </row>
    <row r="2722" spans="2:5">
      <c r="B2722" s="52">
        <v>38041</v>
      </c>
      <c r="C2722">
        <f>VLOOKUP($B2722,'Bloomberg Dow Jones Indices'!$G$6:$J$6000,2,FALSE)</f>
        <v>3.5568999999999997</v>
      </c>
      <c r="D2722">
        <f>VLOOKUP(B2722,'Bloomberg Dow Jones Indices'!$I$6:$J$6000,2,0)</f>
        <v>2.0221</v>
      </c>
      <c r="E2722">
        <f>IF(VLOOKUP($B2722,'20 Year Treasuries Daily'!$A$7:$B$10118,2,FALSE)="ND",NA(),VLOOKUP($B2722,'20 Year Treasuries Daily'!$A$7:$B$10118,2,FALSE))</f>
        <v>4.9000000000000004</v>
      </c>
    </row>
    <row r="2723" spans="2:5">
      <c r="B2723" s="52">
        <v>38042</v>
      </c>
      <c r="C2723">
        <f>VLOOKUP($B2723,'Bloomberg Dow Jones Indices'!$G$6:$J$6000,2,FALSE)</f>
        <v>3.5289000000000001</v>
      </c>
      <c r="D2723">
        <f>VLOOKUP(B2723,'Bloomberg Dow Jones Indices'!$I$6:$J$6000,2,0)</f>
        <v>2.0154000000000001</v>
      </c>
      <c r="E2723">
        <f>IF(VLOOKUP($B2723,'20 Year Treasuries Daily'!$A$7:$B$10118,2,FALSE)="ND",NA(),VLOOKUP($B2723,'20 Year Treasuries Daily'!$A$7:$B$10118,2,FALSE))</f>
        <v>4.8899999999999997</v>
      </c>
    </row>
    <row r="2724" spans="2:5">
      <c r="B2724" s="52">
        <v>38043</v>
      </c>
      <c r="C2724">
        <f>VLOOKUP($B2724,'Bloomberg Dow Jones Indices'!$G$6:$J$6000,2,FALSE)</f>
        <v>3.5167000000000002</v>
      </c>
      <c r="D2724">
        <f>VLOOKUP(B2724,'Bloomberg Dow Jones Indices'!$I$6:$J$6000,2,0)</f>
        <v>2.0202</v>
      </c>
      <c r="E2724">
        <f>IF(VLOOKUP($B2724,'20 Year Treasuries Daily'!$A$7:$B$10118,2,FALSE)="ND",NA(),VLOOKUP($B2724,'20 Year Treasuries Daily'!$A$7:$B$10118,2,FALSE))</f>
        <v>4.92</v>
      </c>
    </row>
    <row r="2725" spans="2:5">
      <c r="B2725" s="52">
        <v>38044</v>
      </c>
      <c r="C2725">
        <f>VLOOKUP($B2725,'Bloomberg Dow Jones Indices'!$G$6:$J$6000,2,FALSE)</f>
        <v>3.4748000000000001</v>
      </c>
      <c r="D2725">
        <f>VLOOKUP(B2725,'Bloomberg Dow Jones Indices'!$I$6:$J$6000,2,0)</f>
        <v>2.0194000000000001</v>
      </c>
      <c r="E2725">
        <f>IF(VLOOKUP($B2725,'20 Year Treasuries Daily'!$A$7:$B$10118,2,FALSE)="ND",NA(),VLOOKUP($B2725,'20 Year Treasuries Daily'!$A$7:$B$10118,2,FALSE))</f>
        <v>4.8499999999999996</v>
      </c>
    </row>
    <row r="2726" spans="2:5">
      <c r="B2726" s="52">
        <v>38047</v>
      </c>
      <c r="C2726">
        <f>VLOOKUP($B2726,'Bloomberg Dow Jones Indices'!$G$6:$J$6000,2,FALSE)</f>
        <v>3.4521000000000002</v>
      </c>
      <c r="D2726">
        <f>VLOOKUP(B2726,'Bloomberg Dow Jones Indices'!$I$6:$J$6000,2,0)</f>
        <v>2.0015999999999998</v>
      </c>
      <c r="E2726">
        <f>IF(VLOOKUP($B2726,'20 Year Treasuries Daily'!$A$7:$B$10118,2,FALSE)="ND",NA(),VLOOKUP($B2726,'20 Year Treasuries Daily'!$A$7:$B$10118,2,FALSE))</f>
        <v>4.8600000000000003</v>
      </c>
    </row>
    <row r="2727" spans="2:5">
      <c r="B2727" s="52">
        <v>38048</v>
      </c>
      <c r="C2727">
        <f>VLOOKUP($B2727,'Bloomberg Dow Jones Indices'!$G$6:$J$6000,2,FALSE)</f>
        <v>3.4618000000000002</v>
      </c>
      <c r="D2727">
        <f>VLOOKUP(B2727,'Bloomberg Dow Jones Indices'!$I$6:$J$6000,2,0)</f>
        <v>2.0179999999999998</v>
      </c>
      <c r="E2727">
        <f>IF(VLOOKUP($B2727,'20 Year Treasuries Daily'!$A$7:$B$10118,2,FALSE)="ND",NA(),VLOOKUP($B2727,'20 Year Treasuries Daily'!$A$7:$B$10118,2,FALSE))</f>
        <v>4.9000000000000004</v>
      </c>
    </row>
    <row r="2728" spans="2:5">
      <c r="B2728" s="52">
        <v>38049</v>
      </c>
      <c r="C2728">
        <f>VLOOKUP($B2728,'Bloomberg Dow Jones Indices'!$G$6:$J$6000,2,FALSE)</f>
        <v>3.4661</v>
      </c>
      <c r="D2728">
        <f>VLOOKUP(B2728,'Bloomberg Dow Jones Indices'!$I$6:$J$6000,2,0)</f>
        <v>2.0184000000000002</v>
      </c>
      <c r="E2728">
        <f>IF(VLOOKUP($B2728,'20 Year Treasuries Daily'!$A$7:$B$10118,2,FALSE)="ND",NA(),VLOOKUP($B2728,'20 Year Treasuries Daily'!$A$7:$B$10118,2,FALSE))</f>
        <v>4.92</v>
      </c>
    </row>
    <row r="2729" spans="2:5">
      <c r="B2729" s="52">
        <v>38050</v>
      </c>
      <c r="C2729">
        <f>VLOOKUP($B2729,'Bloomberg Dow Jones Indices'!$G$6:$J$6000,2,FALSE)</f>
        <v>3.4666000000000001</v>
      </c>
      <c r="D2729">
        <f>VLOOKUP(B2729,'Bloomberg Dow Jones Indices'!$I$6:$J$6000,2,0)</f>
        <v>2.0194000000000001</v>
      </c>
      <c r="E2729">
        <f>IF(VLOOKUP($B2729,'20 Year Treasuries Daily'!$A$7:$B$10118,2,FALSE)="ND",NA(),VLOOKUP($B2729,'20 Year Treasuries Daily'!$A$7:$B$10118,2,FALSE))</f>
        <v>4.8899999999999997</v>
      </c>
    </row>
    <row r="2730" spans="2:5">
      <c r="B2730" s="52">
        <v>38051</v>
      </c>
      <c r="C2730">
        <f>VLOOKUP($B2730,'Bloomberg Dow Jones Indices'!$G$6:$J$6000,2,FALSE)</f>
        <v>3.4392</v>
      </c>
      <c r="D2730">
        <f>VLOOKUP(B2730,'Bloomberg Dow Jones Indices'!$I$6:$J$6000,2,0)</f>
        <v>2.0179</v>
      </c>
      <c r="E2730">
        <f>IF(VLOOKUP($B2730,'20 Year Treasuries Daily'!$A$7:$B$10118,2,FALSE)="ND",NA(),VLOOKUP($B2730,'20 Year Treasuries Daily'!$A$7:$B$10118,2,FALSE))</f>
        <v>4.7300000000000004</v>
      </c>
    </row>
    <row r="2731" spans="2:5">
      <c r="B2731" s="52">
        <v>38054</v>
      </c>
      <c r="C2731">
        <f>VLOOKUP($B2731,'Bloomberg Dow Jones Indices'!$G$6:$J$6000,2,FALSE)</f>
        <v>3.4535999999999998</v>
      </c>
      <c r="D2731">
        <f>VLOOKUP(B2731,'Bloomberg Dow Jones Indices'!$I$6:$J$6000,2,0)</f>
        <v>2.0306000000000002</v>
      </c>
      <c r="E2731">
        <f>IF(VLOOKUP($B2731,'20 Year Treasuries Daily'!$A$7:$B$10118,2,FALSE)="ND",NA(),VLOOKUP($B2731,'20 Year Treasuries Daily'!$A$7:$B$10118,2,FALSE))</f>
        <v>4.6900000000000004</v>
      </c>
    </row>
    <row r="2732" spans="2:5">
      <c r="B2732" s="52">
        <v>38055</v>
      </c>
      <c r="C2732">
        <f>VLOOKUP($B2732,'Bloomberg Dow Jones Indices'!$G$6:$J$6000,2,FALSE)</f>
        <v>3.4537</v>
      </c>
      <c r="D2732">
        <f>VLOOKUP(B2732,'Bloomberg Dow Jones Indices'!$I$6:$J$6000,2,0)</f>
        <v>2.0453999999999999</v>
      </c>
      <c r="E2732">
        <f>IF(VLOOKUP($B2732,'20 Year Treasuries Daily'!$A$7:$B$10118,2,FALSE)="ND",NA(),VLOOKUP($B2732,'20 Year Treasuries Daily'!$A$7:$B$10118,2,FALSE))</f>
        <v>4.6399999999999997</v>
      </c>
    </row>
    <row r="2733" spans="2:5">
      <c r="B2733" s="52">
        <v>38056</v>
      </c>
      <c r="C2733">
        <f>VLOOKUP($B2733,'Bloomberg Dow Jones Indices'!$G$6:$J$6000,2,FALSE)</f>
        <v>3.4893999999999998</v>
      </c>
      <c r="D2733">
        <f>VLOOKUP(B2733,'Bloomberg Dow Jones Indices'!$I$6:$J$6000,2,0)</f>
        <v>2.0771999999999999</v>
      </c>
      <c r="E2733">
        <f>IF(VLOOKUP($B2733,'20 Year Treasuries Daily'!$A$7:$B$10118,2,FALSE)="ND",NA(),VLOOKUP($B2733,'20 Year Treasuries Daily'!$A$7:$B$10118,2,FALSE))</f>
        <v>4.6500000000000004</v>
      </c>
    </row>
    <row r="2734" spans="2:5">
      <c r="B2734" s="52">
        <v>38057</v>
      </c>
      <c r="C2734">
        <f>VLOOKUP($B2734,'Bloomberg Dow Jones Indices'!$G$6:$J$6000,2,FALSE)</f>
        <v>3.5417999999999998</v>
      </c>
      <c r="D2734">
        <f>VLOOKUP(B2734,'Bloomberg Dow Jones Indices'!$I$6:$J$6000,2,0)</f>
        <v>2.1169000000000002</v>
      </c>
      <c r="E2734">
        <f>IF(VLOOKUP($B2734,'20 Year Treasuries Daily'!$A$7:$B$10118,2,FALSE)="ND",NA(),VLOOKUP($B2734,'20 Year Treasuries Daily'!$A$7:$B$10118,2,FALSE))</f>
        <v>4.66</v>
      </c>
    </row>
    <row r="2735" spans="2:5">
      <c r="B2735" s="52">
        <v>38058</v>
      </c>
      <c r="C2735">
        <f>VLOOKUP($B2735,'Bloomberg Dow Jones Indices'!$G$6:$J$6000,2,FALSE)</f>
        <v>3.5173000000000001</v>
      </c>
      <c r="D2735">
        <f>VLOOKUP(B2735,'Bloomberg Dow Jones Indices'!$I$6:$J$6000,2,0)</f>
        <v>2.0937999999999999</v>
      </c>
      <c r="E2735">
        <f>IF(VLOOKUP($B2735,'20 Year Treasuries Daily'!$A$7:$B$10118,2,FALSE)="ND",NA(),VLOOKUP($B2735,'20 Year Treasuries Daily'!$A$7:$B$10118,2,FALSE))</f>
        <v>4.68</v>
      </c>
    </row>
    <row r="2736" spans="2:5">
      <c r="B2736" s="52">
        <v>38061</v>
      </c>
      <c r="C2736">
        <f>VLOOKUP($B2736,'Bloomberg Dow Jones Indices'!$G$6:$J$6000,2,FALSE)</f>
        <v>3.5192000000000001</v>
      </c>
      <c r="D2736">
        <f>VLOOKUP(B2736,'Bloomberg Dow Jones Indices'!$I$6:$J$6000,2,0)</f>
        <v>2.1221999999999999</v>
      </c>
      <c r="E2736">
        <f>IF(VLOOKUP($B2736,'20 Year Treasuries Daily'!$A$7:$B$10118,2,FALSE)="ND",NA(),VLOOKUP($B2736,'20 Year Treasuries Daily'!$A$7:$B$10118,2,FALSE))</f>
        <v>4.67</v>
      </c>
    </row>
    <row r="2737" spans="2:5">
      <c r="B2737" s="52">
        <v>38062</v>
      </c>
      <c r="C2737">
        <f>VLOOKUP($B2737,'Bloomberg Dow Jones Indices'!$G$6:$J$6000,2,FALSE)</f>
        <v>3.4999000000000002</v>
      </c>
      <c r="D2737">
        <f>VLOOKUP(B2737,'Bloomberg Dow Jones Indices'!$I$6:$J$6000,2,0)</f>
        <v>2.1052</v>
      </c>
      <c r="E2737">
        <f>IF(VLOOKUP($B2737,'20 Year Treasuries Daily'!$A$7:$B$10118,2,FALSE)="ND",NA(),VLOOKUP($B2737,'20 Year Treasuries Daily'!$A$7:$B$10118,2,FALSE))</f>
        <v>4.6100000000000003</v>
      </c>
    </row>
    <row r="2738" spans="2:5">
      <c r="B2738" s="52">
        <v>38063</v>
      </c>
      <c r="C2738">
        <f>VLOOKUP($B2738,'Bloomberg Dow Jones Indices'!$G$6:$J$6000,2,FALSE)</f>
        <v>3.4352</v>
      </c>
      <c r="D2738">
        <f>VLOOKUP(B2738,'Bloomberg Dow Jones Indices'!$I$6:$J$6000,2,0)</f>
        <v>2.0844</v>
      </c>
      <c r="E2738">
        <f>IF(VLOOKUP($B2738,'20 Year Treasuries Daily'!$A$7:$B$10118,2,FALSE)="ND",NA(),VLOOKUP($B2738,'20 Year Treasuries Daily'!$A$7:$B$10118,2,FALSE))</f>
        <v>4.62</v>
      </c>
    </row>
    <row r="2739" spans="2:5">
      <c r="B2739" s="52">
        <v>38064</v>
      </c>
      <c r="C2739">
        <f>VLOOKUP($B2739,'Bloomberg Dow Jones Indices'!$G$6:$J$6000,2,FALSE)</f>
        <v>3.4466999999999999</v>
      </c>
      <c r="D2739">
        <f>VLOOKUP(B2739,'Bloomberg Dow Jones Indices'!$I$6:$J$6000,2,0)</f>
        <v>2.0853000000000002</v>
      </c>
      <c r="E2739">
        <f>IF(VLOOKUP($B2739,'20 Year Treasuries Daily'!$A$7:$B$10118,2,FALSE)="ND",NA(),VLOOKUP($B2739,'20 Year Treasuries Daily'!$A$7:$B$10118,2,FALSE))</f>
        <v>4.66</v>
      </c>
    </row>
    <row r="2740" spans="2:5">
      <c r="B2740" s="52">
        <v>38065</v>
      </c>
      <c r="C2740">
        <f>VLOOKUP($B2740,'Bloomberg Dow Jones Indices'!$G$6:$J$6000,2,FALSE)</f>
        <v>3.4628999999999999</v>
      </c>
      <c r="D2740">
        <f>VLOOKUP(B2740,'Bloomberg Dow Jones Indices'!$I$6:$J$6000,2,0)</f>
        <v>2.1076999999999999</v>
      </c>
      <c r="E2740">
        <f>IF(VLOOKUP($B2740,'20 Year Treasuries Daily'!$A$7:$B$10118,2,FALSE)="ND",NA(),VLOOKUP($B2740,'20 Year Treasuries Daily'!$A$7:$B$10118,2,FALSE))</f>
        <v>4.68</v>
      </c>
    </row>
    <row r="2741" spans="2:5">
      <c r="B2741" s="52">
        <v>38068</v>
      </c>
      <c r="C2741">
        <f>VLOOKUP($B2741,'Bloomberg Dow Jones Indices'!$G$6:$J$6000,2,FALSE)</f>
        <v>3.5009000000000001</v>
      </c>
      <c r="D2741">
        <f>VLOOKUP(B2741,'Bloomberg Dow Jones Indices'!$I$6:$J$6000,2,0)</f>
        <v>2.1332</v>
      </c>
      <c r="E2741">
        <f>IF(VLOOKUP($B2741,'20 Year Treasuries Daily'!$A$7:$B$10118,2,FALSE)="ND",NA(),VLOOKUP($B2741,'20 Year Treasuries Daily'!$A$7:$B$10118,2,FALSE))</f>
        <v>4.63</v>
      </c>
    </row>
    <row r="2742" spans="2:5">
      <c r="B2742" s="52">
        <v>38069</v>
      </c>
      <c r="C2742">
        <f>VLOOKUP($B2742,'Bloomberg Dow Jones Indices'!$G$6:$J$6000,2,FALSE)</f>
        <v>3.5</v>
      </c>
      <c r="D2742">
        <f>VLOOKUP(B2742,'Bloomberg Dow Jones Indices'!$I$6:$J$6000,2,0)</f>
        <v>2.1334</v>
      </c>
      <c r="E2742">
        <f>IF(VLOOKUP($B2742,'20 Year Treasuries Daily'!$A$7:$B$10118,2,FALSE)="ND",NA(),VLOOKUP($B2742,'20 Year Treasuries Daily'!$A$7:$B$10118,2,FALSE))</f>
        <v>4.62</v>
      </c>
    </row>
    <row r="2743" spans="2:5">
      <c r="B2743" s="52">
        <v>38070</v>
      </c>
      <c r="C2743">
        <f>VLOOKUP($B2743,'Bloomberg Dow Jones Indices'!$G$6:$J$6000,2,FALSE)</f>
        <v>3.4999000000000002</v>
      </c>
      <c r="D2743">
        <f>VLOOKUP(B2743,'Bloomberg Dow Jones Indices'!$I$6:$J$6000,2,0)</f>
        <v>2.1366999999999998</v>
      </c>
      <c r="E2743">
        <f>IF(VLOOKUP($B2743,'20 Year Treasuries Daily'!$A$7:$B$10118,2,FALSE)="ND",NA(),VLOOKUP($B2743,'20 Year Treasuries Daily'!$A$7:$B$10118,2,FALSE))</f>
        <v>4.62</v>
      </c>
    </row>
    <row r="2744" spans="2:5">
      <c r="B2744" s="52">
        <v>38071</v>
      </c>
      <c r="C2744">
        <f>VLOOKUP($B2744,'Bloomberg Dow Jones Indices'!$G$6:$J$6000,2,FALSE)</f>
        <v>3.4858000000000002</v>
      </c>
      <c r="D2744">
        <f>VLOOKUP(B2744,'Bloomberg Dow Jones Indices'!$I$6:$J$6000,2,0)</f>
        <v>2.101</v>
      </c>
      <c r="E2744">
        <f>IF(VLOOKUP($B2744,'20 Year Treasuries Daily'!$A$7:$B$10118,2,FALSE)="ND",NA(),VLOOKUP($B2744,'20 Year Treasuries Daily'!$A$7:$B$10118,2,FALSE))</f>
        <v>4.6500000000000004</v>
      </c>
    </row>
    <row r="2745" spans="2:5">
      <c r="B2745" s="52">
        <v>38072</v>
      </c>
      <c r="C2745">
        <f>VLOOKUP($B2745,'Bloomberg Dow Jones Indices'!$G$6:$J$6000,2,FALSE)</f>
        <v>3.4820000000000002</v>
      </c>
      <c r="D2745">
        <f>VLOOKUP(B2745,'Bloomberg Dow Jones Indices'!$I$6:$J$6000,2,0)</f>
        <v>2.1021999999999998</v>
      </c>
      <c r="E2745">
        <f>IF(VLOOKUP($B2745,'20 Year Treasuries Daily'!$A$7:$B$10118,2,FALSE)="ND",NA(),VLOOKUP($B2745,'20 Year Treasuries Daily'!$A$7:$B$10118,2,FALSE))</f>
        <v>4.75</v>
      </c>
    </row>
    <row r="2746" spans="2:5">
      <c r="B2746" s="52">
        <v>38075</v>
      </c>
      <c r="C2746">
        <f>VLOOKUP($B2746,'Bloomberg Dow Jones Indices'!$G$6:$J$6000,2,FALSE)</f>
        <v>3.5065</v>
      </c>
      <c r="D2746">
        <f>VLOOKUP(B2746,'Bloomberg Dow Jones Indices'!$I$6:$J$6000,2,0)</f>
        <v>2.0821000000000001</v>
      </c>
      <c r="E2746">
        <f>IF(VLOOKUP($B2746,'20 Year Treasuries Daily'!$A$7:$B$10118,2,FALSE)="ND",NA(),VLOOKUP($B2746,'20 Year Treasuries Daily'!$A$7:$B$10118,2,FALSE))</f>
        <v>4.8</v>
      </c>
    </row>
    <row r="2747" spans="2:5">
      <c r="B2747" s="52">
        <v>38076</v>
      </c>
      <c r="C2747">
        <f>VLOOKUP($B2747,'Bloomberg Dow Jones Indices'!$G$6:$J$6000,2,FALSE)</f>
        <v>3.4874999999999998</v>
      </c>
      <c r="D2747">
        <f>VLOOKUP(B2747,'Bloomberg Dow Jones Indices'!$I$6:$J$6000,2,0)</f>
        <v>2.0716000000000001</v>
      </c>
      <c r="E2747">
        <f>IF(VLOOKUP($B2747,'20 Year Treasuries Daily'!$A$7:$B$10118,2,FALSE)="ND",NA(),VLOOKUP($B2747,'20 Year Treasuries Daily'!$A$7:$B$10118,2,FALSE))</f>
        <v>4.8</v>
      </c>
    </row>
    <row r="2748" spans="2:5">
      <c r="B2748" s="52">
        <v>38077</v>
      </c>
      <c r="C2748">
        <f>VLOOKUP($B2748,'Bloomberg Dow Jones Indices'!$G$6:$J$6000,2,FALSE)</f>
        <v>3.4805000000000001</v>
      </c>
      <c r="D2748">
        <f>VLOOKUP(B2748,'Bloomberg Dow Jones Indices'!$I$6:$J$6000,2,0)</f>
        <v>2.0777999999999999</v>
      </c>
      <c r="E2748">
        <f>IF(VLOOKUP($B2748,'20 Year Treasuries Daily'!$A$7:$B$10118,2,FALSE)="ND",NA(),VLOOKUP($B2748,'20 Year Treasuries Daily'!$A$7:$B$10118,2,FALSE))</f>
        <v>4.7699999999999996</v>
      </c>
    </row>
    <row r="2749" spans="2:5">
      <c r="B2749" s="52">
        <v>38078</v>
      </c>
      <c r="C2749">
        <f>VLOOKUP($B2749,'Bloomberg Dow Jones Indices'!$G$6:$J$6000,2,FALSE)</f>
        <v>3.4586000000000001</v>
      </c>
      <c r="D2749">
        <f>VLOOKUP(B2749,'Bloomberg Dow Jones Indices'!$I$6:$J$6000,2,0)</f>
        <v>2.0747</v>
      </c>
      <c r="E2749">
        <f>IF(VLOOKUP($B2749,'20 Year Treasuries Daily'!$A$7:$B$10118,2,FALSE)="ND",NA(),VLOOKUP($B2749,'20 Year Treasuries Daily'!$A$7:$B$10118,2,FALSE))</f>
        <v>4.7699999999999996</v>
      </c>
    </row>
    <row r="2750" spans="2:5">
      <c r="B2750" s="52">
        <v>38079</v>
      </c>
      <c r="C2750">
        <f>VLOOKUP($B2750,'Bloomberg Dow Jones Indices'!$G$6:$J$6000,2,FALSE)</f>
        <v>3.4693999999999998</v>
      </c>
      <c r="D2750">
        <f>VLOOKUP(B2750,'Bloomberg Dow Jones Indices'!$I$6:$J$6000,2,0)</f>
        <v>2.0554000000000001</v>
      </c>
      <c r="E2750">
        <f>IF(VLOOKUP($B2750,'20 Year Treasuries Daily'!$A$7:$B$10118,2,FALSE)="ND",NA(),VLOOKUP($B2750,'20 Year Treasuries Daily'!$A$7:$B$10118,2,FALSE))</f>
        <v>4.97</v>
      </c>
    </row>
    <row r="2751" spans="2:5">
      <c r="B2751" s="52">
        <v>38082</v>
      </c>
      <c r="C2751">
        <f>VLOOKUP($B2751,'Bloomberg Dow Jones Indices'!$G$6:$J$6000,2,FALSE)</f>
        <v>3.4632999999999998</v>
      </c>
      <c r="D2751">
        <f>VLOOKUP(B2751,'Bloomberg Dow Jones Indices'!$I$6:$J$6000,2,0)</f>
        <v>2.0384000000000002</v>
      </c>
      <c r="E2751">
        <f>IF(VLOOKUP($B2751,'20 Year Treasuries Daily'!$A$7:$B$10118,2,FALSE)="ND",NA(),VLOOKUP($B2751,'20 Year Treasuries Daily'!$A$7:$B$10118,2,FALSE))</f>
        <v>5.05</v>
      </c>
    </row>
    <row r="2752" spans="2:5">
      <c r="B2752" s="52">
        <v>38083</v>
      </c>
      <c r="C2752">
        <f>VLOOKUP($B2752,'Bloomberg Dow Jones Indices'!$G$6:$J$6000,2,FALSE)</f>
        <v>3.4619</v>
      </c>
      <c r="D2752">
        <f>VLOOKUP(B2752,'Bloomberg Dow Jones Indices'!$I$6:$J$6000,2,0)</f>
        <v>2.0381</v>
      </c>
      <c r="E2752">
        <f>IF(VLOOKUP($B2752,'20 Year Treasuries Daily'!$A$7:$B$10118,2,FALSE)="ND",NA(),VLOOKUP($B2752,'20 Year Treasuries Daily'!$A$7:$B$10118,2,FALSE))</f>
        <v>5.01</v>
      </c>
    </row>
    <row r="2753" spans="2:5">
      <c r="B2753" s="52">
        <v>38084</v>
      </c>
      <c r="C2753">
        <f>VLOOKUP($B2753,'Bloomberg Dow Jones Indices'!$G$6:$J$6000,2,FALSE)</f>
        <v>3.4914999999999998</v>
      </c>
      <c r="D2753">
        <f>VLOOKUP(B2753,'Bloomberg Dow Jones Indices'!$I$6:$J$6000,2,0)</f>
        <v>2.0556999999999999</v>
      </c>
      <c r="E2753">
        <f>IF(VLOOKUP($B2753,'20 Year Treasuries Daily'!$A$7:$B$10118,2,FALSE)="ND",NA(),VLOOKUP($B2753,'20 Year Treasuries Daily'!$A$7:$B$10118,2,FALSE))</f>
        <v>5.0199999999999996</v>
      </c>
    </row>
    <row r="2754" spans="2:5">
      <c r="B2754" s="52">
        <v>38085</v>
      </c>
      <c r="C2754">
        <f>VLOOKUP($B2754,'Bloomberg Dow Jones Indices'!$G$6:$J$6000,2,FALSE)</f>
        <v>3.4939999999999998</v>
      </c>
      <c r="D2754">
        <f>VLOOKUP(B2754,'Bloomberg Dow Jones Indices'!$I$6:$J$6000,2,0)</f>
        <v>1.9904999999999999</v>
      </c>
      <c r="E2754">
        <f>IF(VLOOKUP($B2754,'20 Year Treasuries Daily'!$A$7:$B$10118,2,FALSE)="ND",NA(),VLOOKUP($B2754,'20 Year Treasuries Daily'!$A$7:$B$10118,2,FALSE))</f>
        <v>5.04</v>
      </c>
    </row>
    <row r="2755" spans="2:5">
      <c r="B2755" s="52">
        <v>38089</v>
      </c>
      <c r="C2755">
        <f>VLOOKUP($B2755,'Bloomberg Dow Jones Indices'!$G$6:$J$6000,2,FALSE)</f>
        <v>3.5540000000000003</v>
      </c>
      <c r="D2755">
        <f>VLOOKUP(B2755,'Bloomberg Dow Jones Indices'!$I$6:$J$6000,2,0)</f>
        <v>1.9765999999999999</v>
      </c>
      <c r="E2755">
        <f>IF(VLOOKUP($B2755,'20 Year Treasuries Daily'!$A$7:$B$10118,2,FALSE)="ND",NA(),VLOOKUP($B2755,'20 Year Treasuries Daily'!$A$7:$B$10118,2,FALSE))</f>
        <v>5.08</v>
      </c>
    </row>
    <row r="2756" spans="2:5">
      <c r="B2756" s="52">
        <v>38090</v>
      </c>
      <c r="C2756">
        <f>VLOOKUP($B2756,'Bloomberg Dow Jones Indices'!$G$6:$J$6000,2,FALSE)</f>
        <v>3.6128</v>
      </c>
      <c r="D2756">
        <f>VLOOKUP(B2756,'Bloomberg Dow Jones Indices'!$I$6:$J$6000,2,0)</f>
        <v>2.0022000000000002</v>
      </c>
      <c r="E2756">
        <f>IF(VLOOKUP($B2756,'20 Year Treasuries Daily'!$A$7:$B$10118,2,FALSE)="ND",NA(),VLOOKUP($B2756,'20 Year Treasuries Daily'!$A$7:$B$10118,2,FALSE))</f>
        <v>5.17</v>
      </c>
    </row>
    <row r="2757" spans="2:5">
      <c r="B2757" s="52">
        <v>38091</v>
      </c>
      <c r="C2757">
        <f>VLOOKUP($B2757,'Bloomberg Dow Jones Indices'!$G$6:$J$6000,2,FALSE)</f>
        <v>3.6252</v>
      </c>
      <c r="D2757">
        <f>VLOOKUP(B2757,'Bloomberg Dow Jones Indices'!$I$6:$J$6000,2,0)</f>
        <v>2.0028000000000001</v>
      </c>
      <c r="E2757">
        <f>IF(VLOOKUP($B2757,'20 Year Treasuries Daily'!$A$7:$B$10118,2,FALSE)="ND",NA(),VLOOKUP($B2757,'20 Year Treasuries Daily'!$A$7:$B$10118,2,FALSE))</f>
        <v>5.21</v>
      </c>
    </row>
    <row r="2758" spans="2:5">
      <c r="B2758" s="52">
        <v>38092</v>
      </c>
      <c r="C2758">
        <f>VLOOKUP($B2758,'Bloomberg Dow Jones Indices'!$G$6:$J$6000,2,FALSE)</f>
        <v>3.597</v>
      </c>
      <c r="D2758">
        <f>VLOOKUP(B2758,'Bloomberg Dow Jones Indices'!$I$6:$J$6000,2,0)</f>
        <v>1.9990999999999999</v>
      </c>
      <c r="E2758">
        <f>IF(VLOOKUP($B2758,'20 Year Treasuries Daily'!$A$7:$B$10118,2,FALSE)="ND",NA(),VLOOKUP($B2758,'20 Year Treasuries Daily'!$A$7:$B$10118,2,FALSE))</f>
        <v>5.22</v>
      </c>
    </row>
    <row r="2759" spans="2:5">
      <c r="B2759" s="52">
        <v>38093</v>
      </c>
      <c r="C2759">
        <f>VLOOKUP($B2759,'Bloomberg Dow Jones Indices'!$G$6:$J$6000,2,FALSE)</f>
        <v>3.5762999999999998</v>
      </c>
      <c r="D2759">
        <f>VLOOKUP(B2759,'Bloomberg Dow Jones Indices'!$I$6:$J$6000,2,0)</f>
        <v>1.9275</v>
      </c>
      <c r="E2759">
        <f>IF(VLOOKUP($B2759,'20 Year Treasuries Daily'!$A$7:$B$10118,2,FALSE)="ND",NA(),VLOOKUP($B2759,'20 Year Treasuries Daily'!$A$7:$B$10118,2,FALSE))</f>
        <v>5.2</v>
      </c>
    </row>
    <row r="2760" spans="2:5">
      <c r="B2760" s="52">
        <v>38096</v>
      </c>
      <c r="C2760">
        <f>VLOOKUP($B2760,'Bloomberg Dow Jones Indices'!$G$6:$J$6000,2,FALSE)</f>
        <v>3.5910000000000002</v>
      </c>
      <c r="D2760">
        <f>VLOOKUP(B2760,'Bloomberg Dow Jones Indices'!$I$6:$J$6000,2,0)</f>
        <v>1.9302000000000001</v>
      </c>
      <c r="E2760">
        <f>IF(VLOOKUP($B2760,'20 Year Treasuries Daily'!$A$7:$B$10118,2,FALSE)="ND",NA(),VLOOKUP($B2760,'20 Year Treasuries Daily'!$A$7:$B$10118,2,FALSE))</f>
        <v>5.22</v>
      </c>
    </row>
    <row r="2761" spans="2:5">
      <c r="B2761" s="52">
        <v>38097</v>
      </c>
      <c r="C2761">
        <f>VLOOKUP($B2761,'Bloomberg Dow Jones Indices'!$G$6:$J$6000,2,FALSE)</f>
        <v>3.6202999999999999</v>
      </c>
      <c r="D2761">
        <f>VLOOKUP(B2761,'Bloomberg Dow Jones Indices'!$I$6:$J$6000,2,0)</f>
        <v>1.9532</v>
      </c>
      <c r="E2761">
        <f>IF(VLOOKUP($B2761,'20 Year Treasuries Daily'!$A$7:$B$10118,2,FALSE)="ND",NA(),VLOOKUP($B2761,'20 Year Treasuries Daily'!$A$7:$B$10118,2,FALSE))</f>
        <v>5.24</v>
      </c>
    </row>
    <row r="2762" spans="2:5">
      <c r="B2762" s="52">
        <v>38098</v>
      </c>
      <c r="C2762">
        <f>VLOOKUP($B2762,'Bloomberg Dow Jones Indices'!$G$6:$J$6000,2,FALSE)</f>
        <v>3.621</v>
      </c>
      <c r="D2762">
        <f>VLOOKUP(B2762,'Bloomberg Dow Jones Indices'!$I$6:$J$6000,2,0)</f>
        <v>1.9588999999999999</v>
      </c>
      <c r="E2762">
        <f>IF(VLOOKUP($B2762,'20 Year Treasuries Daily'!$A$7:$B$10118,2,FALSE)="ND",NA(),VLOOKUP($B2762,'20 Year Treasuries Daily'!$A$7:$B$10118,2,FALSE))</f>
        <v>5.25</v>
      </c>
    </row>
    <row r="2763" spans="2:5">
      <c r="B2763" s="52">
        <v>38099</v>
      </c>
      <c r="C2763">
        <f>VLOOKUP($B2763,'Bloomberg Dow Jones Indices'!$G$6:$J$6000,2,FALSE)</f>
        <v>3.5716999999999999</v>
      </c>
      <c r="D2763">
        <f>VLOOKUP(B2763,'Bloomberg Dow Jones Indices'!$I$6:$J$6000,2,0)</f>
        <v>1.9333</v>
      </c>
      <c r="E2763">
        <f>IF(VLOOKUP($B2763,'20 Year Treasuries Daily'!$A$7:$B$10118,2,FALSE)="ND",NA(),VLOOKUP($B2763,'20 Year Treasuries Daily'!$A$7:$B$10118,2,FALSE))</f>
        <v>5.2</v>
      </c>
    </row>
    <row r="2764" spans="2:5">
      <c r="B2764" s="52">
        <v>38100</v>
      </c>
      <c r="C2764">
        <f>VLOOKUP($B2764,'Bloomberg Dow Jones Indices'!$G$6:$J$6000,2,FALSE)</f>
        <v>3.5743999999999998</v>
      </c>
      <c r="D2764">
        <f>VLOOKUP(B2764,'Bloomberg Dow Jones Indices'!$I$6:$J$6000,2,0)</f>
        <v>1.9312</v>
      </c>
      <c r="E2764">
        <f>IF(VLOOKUP($B2764,'20 Year Treasuries Daily'!$A$7:$B$10118,2,FALSE)="ND",NA(),VLOOKUP($B2764,'20 Year Treasuries Daily'!$A$7:$B$10118,2,FALSE))</f>
        <v>5.27</v>
      </c>
    </row>
    <row r="2765" spans="2:5">
      <c r="B2765" s="52">
        <v>38103</v>
      </c>
      <c r="C2765">
        <f>VLOOKUP($B2765,'Bloomberg Dow Jones Indices'!$G$6:$J$6000,2,FALSE)</f>
        <v>3.5387</v>
      </c>
      <c r="D2765">
        <f>VLOOKUP(B2765,'Bloomberg Dow Jones Indices'!$I$6:$J$6000,2,0)</f>
        <v>1.9363999999999999</v>
      </c>
      <c r="E2765">
        <f>IF(VLOOKUP($B2765,'20 Year Treasuries Daily'!$A$7:$B$10118,2,FALSE)="ND",NA(),VLOOKUP($B2765,'20 Year Treasuries Daily'!$A$7:$B$10118,2,FALSE))</f>
        <v>5.25</v>
      </c>
    </row>
    <row r="2766" spans="2:5">
      <c r="B2766" s="52">
        <v>38104</v>
      </c>
      <c r="C2766">
        <f>VLOOKUP($B2766,'Bloomberg Dow Jones Indices'!$G$6:$J$6000,2,FALSE)</f>
        <v>3.5417999999999998</v>
      </c>
      <c r="D2766">
        <f>VLOOKUP(B2766,'Bloomberg Dow Jones Indices'!$I$6:$J$6000,2,0)</f>
        <v>1.9302000000000001</v>
      </c>
      <c r="E2766">
        <f>IF(VLOOKUP($B2766,'20 Year Treasuries Daily'!$A$7:$B$10118,2,FALSE)="ND",NA(),VLOOKUP($B2766,'20 Year Treasuries Daily'!$A$7:$B$10118,2,FALSE))</f>
        <v>5.22</v>
      </c>
    </row>
    <row r="2767" spans="2:5">
      <c r="B2767" s="52">
        <v>38105</v>
      </c>
      <c r="C2767">
        <f>VLOOKUP($B2767,'Bloomberg Dow Jones Indices'!$G$6:$J$6000,2,FALSE)</f>
        <v>3.5228000000000002</v>
      </c>
      <c r="D2767">
        <f>VLOOKUP(B2767,'Bloomberg Dow Jones Indices'!$I$6:$J$6000,2,0)</f>
        <v>1.9555</v>
      </c>
      <c r="E2767">
        <f>IF(VLOOKUP($B2767,'20 Year Treasuries Daily'!$A$7:$B$10118,2,FALSE)="ND",NA(),VLOOKUP($B2767,'20 Year Treasuries Daily'!$A$7:$B$10118,2,FALSE))</f>
        <v>5.28</v>
      </c>
    </row>
    <row r="2768" spans="2:5">
      <c r="B2768" s="52">
        <v>38106</v>
      </c>
      <c r="C2768">
        <f>VLOOKUP($B2768,'Bloomberg Dow Jones Indices'!$G$6:$J$6000,2,FALSE)</f>
        <v>3.5678000000000001</v>
      </c>
      <c r="D2768">
        <f>VLOOKUP(B2768,'Bloomberg Dow Jones Indices'!$I$6:$J$6000,2,0)</f>
        <v>1.9826999999999999</v>
      </c>
      <c r="E2768">
        <f>IF(VLOOKUP($B2768,'20 Year Treasuries Daily'!$A$7:$B$10118,2,FALSE)="ND",NA(),VLOOKUP($B2768,'20 Year Treasuries Daily'!$A$7:$B$10118,2,FALSE))</f>
        <v>5.33</v>
      </c>
    </row>
    <row r="2769" spans="2:5">
      <c r="B2769" s="52">
        <v>38107</v>
      </c>
      <c r="C2769">
        <f>VLOOKUP($B2769,'Bloomberg Dow Jones Indices'!$G$6:$J$6000,2,FALSE)</f>
        <v>3.5644999999999998</v>
      </c>
      <c r="D2769">
        <f>VLOOKUP(B2769,'Bloomberg Dow Jones Indices'!$I$6:$J$6000,2,0)</f>
        <v>1.9917</v>
      </c>
      <c r="E2769">
        <f>IF(VLOOKUP($B2769,'20 Year Treasuries Daily'!$A$7:$B$10118,2,FALSE)="ND",NA(),VLOOKUP($B2769,'20 Year Treasuries Daily'!$A$7:$B$10118,2,FALSE))</f>
        <v>5.31</v>
      </c>
    </row>
    <row r="2770" spans="2:5">
      <c r="B2770" s="52">
        <v>38110</v>
      </c>
      <c r="C2770">
        <f>VLOOKUP($B2770,'Bloomberg Dow Jones Indices'!$G$6:$J$6000,2,FALSE)</f>
        <v>3.5480999999999998</v>
      </c>
      <c r="D2770">
        <f>VLOOKUP(B2770,'Bloomberg Dow Jones Indices'!$I$6:$J$6000,2,0)</f>
        <v>1.9746999999999999</v>
      </c>
      <c r="E2770">
        <f>IF(VLOOKUP($B2770,'20 Year Treasuries Daily'!$A$7:$B$10118,2,FALSE)="ND",NA(),VLOOKUP($B2770,'20 Year Treasuries Daily'!$A$7:$B$10118,2,FALSE))</f>
        <v>5.3</v>
      </c>
    </row>
    <row r="2771" spans="2:5">
      <c r="B2771" s="52">
        <v>38111</v>
      </c>
      <c r="C2771">
        <f>VLOOKUP($B2771,'Bloomberg Dow Jones Indices'!$G$6:$J$6000,2,FALSE)</f>
        <v>3.5371000000000001</v>
      </c>
      <c r="D2771">
        <f>VLOOKUP(B2771,'Bloomberg Dow Jones Indices'!$I$6:$J$6000,2,0)</f>
        <v>1.974</v>
      </c>
      <c r="E2771">
        <f>IF(VLOOKUP($B2771,'20 Year Treasuries Daily'!$A$7:$B$10118,2,FALSE)="ND",NA(),VLOOKUP($B2771,'20 Year Treasuries Daily'!$A$7:$B$10118,2,FALSE))</f>
        <v>5.34</v>
      </c>
    </row>
    <row r="2772" spans="2:5">
      <c r="B2772" s="52">
        <v>38112</v>
      </c>
      <c r="C2772">
        <f>VLOOKUP($B2772,'Bloomberg Dow Jones Indices'!$G$6:$J$6000,2,FALSE)</f>
        <v>3.5605000000000002</v>
      </c>
      <c r="D2772">
        <f>VLOOKUP(B2772,'Bloomberg Dow Jones Indices'!$I$6:$J$6000,2,0)</f>
        <v>1.9765999999999999</v>
      </c>
      <c r="E2772">
        <f>IF(VLOOKUP($B2772,'20 Year Treasuries Daily'!$A$7:$B$10118,2,FALSE)="ND",NA(),VLOOKUP($B2772,'20 Year Treasuries Daily'!$A$7:$B$10118,2,FALSE))</f>
        <v>5.38</v>
      </c>
    </row>
    <row r="2773" spans="2:5">
      <c r="B2773" s="52">
        <v>38113</v>
      </c>
      <c r="C2773">
        <f>VLOOKUP($B2773,'Bloomberg Dow Jones Indices'!$G$6:$J$6000,2,FALSE)</f>
        <v>3.5925000000000002</v>
      </c>
      <c r="D2773">
        <f>VLOOKUP(B2773,'Bloomberg Dow Jones Indices'!$I$6:$J$6000,2,0)</f>
        <v>1.9915</v>
      </c>
      <c r="E2773">
        <f>IF(VLOOKUP($B2773,'20 Year Treasuries Daily'!$A$7:$B$10118,2,FALSE)="ND",NA(),VLOOKUP($B2773,'20 Year Treasuries Daily'!$A$7:$B$10118,2,FALSE))</f>
        <v>5.41</v>
      </c>
    </row>
    <row r="2774" spans="2:5">
      <c r="B2774" s="52">
        <v>38114</v>
      </c>
      <c r="C2774">
        <f>VLOOKUP($B2774,'Bloomberg Dow Jones Indices'!$G$6:$J$6000,2,FALSE)</f>
        <v>3.6850000000000001</v>
      </c>
      <c r="D2774">
        <f>VLOOKUP(B2774,'Bloomberg Dow Jones Indices'!$I$6:$J$6000,2,0)</f>
        <v>2.0158</v>
      </c>
      <c r="E2774">
        <f>IF(VLOOKUP($B2774,'20 Year Treasuries Daily'!$A$7:$B$10118,2,FALSE)="ND",NA(),VLOOKUP($B2774,'20 Year Treasuries Daily'!$A$7:$B$10118,2,FALSE))</f>
        <v>5.53</v>
      </c>
    </row>
    <row r="2775" spans="2:5">
      <c r="B2775" s="52">
        <v>38117</v>
      </c>
      <c r="C2775">
        <f>VLOOKUP($B2775,'Bloomberg Dow Jones Indices'!$G$6:$J$6000,2,FALSE)</f>
        <v>3.7452000000000001</v>
      </c>
      <c r="D2775">
        <f>VLOOKUP(B2775,'Bloomberg Dow Jones Indices'!$I$6:$J$6000,2,0)</f>
        <v>2.0415000000000001</v>
      </c>
      <c r="E2775">
        <f>IF(VLOOKUP($B2775,'20 Year Treasuries Daily'!$A$7:$B$10118,2,FALSE)="ND",NA(),VLOOKUP($B2775,'20 Year Treasuries Daily'!$A$7:$B$10118,2,FALSE))</f>
        <v>5.54</v>
      </c>
    </row>
    <row r="2776" spans="2:5">
      <c r="B2776" s="52">
        <v>38118</v>
      </c>
      <c r="C2776">
        <f>VLOOKUP($B2776,'Bloomberg Dow Jones Indices'!$G$6:$J$6000,2,FALSE)</f>
        <v>3.7579000000000002</v>
      </c>
      <c r="D2776">
        <f>VLOOKUP(B2776,'Bloomberg Dow Jones Indices'!$I$6:$J$6000,2,0)</f>
        <v>2.0369999999999999</v>
      </c>
      <c r="E2776">
        <f>IF(VLOOKUP($B2776,'20 Year Treasuries Daily'!$A$7:$B$10118,2,FALSE)="ND",NA(),VLOOKUP($B2776,'20 Year Treasuries Daily'!$A$7:$B$10118,2,FALSE))</f>
        <v>5.53</v>
      </c>
    </row>
    <row r="2777" spans="2:5">
      <c r="B2777" s="52">
        <v>38119</v>
      </c>
      <c r="C2777">
        <f>VLOOKUP($B2777,'Bloomberg Dow Jones Indices'!$G$6:$J$6000,2,FALSE)</f>
        <v>3.7739000000000003</v>
      </c>
      <c r="D2777">
        <f>VLOOKUP(B2777,'Bloomberg Dow Jones Indices'!$I$6:$J$6000,2,0)</f>
        <v>2.0331999999999999</v>
      </c>
      <c r="E2777">
        <f>IF(VLOOKUP($B2777,'20 Year Treasuries Daily'!$A$7:$B$10118,2,FALSE)="ND",NA(),VLOOKUP($B2777,'20 Year Treasuries Daily'!$A$7:$B$10118,2,FALSE))</f>
        <v>5.57</v>
      </c>
    </row>
    <row r="2778" spans="2:5">
      <c r="B2778" s="52">
        <v>38120</v>
      </c>
      <c r="C2778">
        <f>VLOOKUP($B2778,'Bloomberg Dow Jones Indices'!$G$6:$J$6000,2,FALSE)</f>
        <v>3.7622999999999998</v>
      </c>
      <c r="D2778">
        <f>VLOOKUP(B2778,'Bloomberg Dow Jones Indices'!$I$6:$J$6000,2,0)</f>
        <v>2.0402</v>
      </c>
      <c r="E2778">
        <f>IF(VLOOKUP($B2778,'20 Year Treasuries Daily'!$A$7:$B$10118,2,FALSE)="ND",NA(),VLOOKUP($B2778,'20 Year Treasuries Daily'!$A$7:$B$10118,2,FALSE))</f>
        <v>5.61</v>
      </c>
    </row>
    <row r="2779" spans="2:5">
      <c r="B2779" s="52">
        <v>38121</v>
      </c>
      <c r="C2779">
        <f>VLOOKUP($B2779,'Bloomberg Dow Jones Indices'!$G$6:$J$6000,2,FALSE)</f>
        <v>3.7328999999999999</v>
      </c>
      <c r="D2779">
        <f>VLOOKUP(B2779,'Bloomberg Dow Jones Indices'!$I$6:$J$6000,2,0)</f>
        <v>2.0428999999999999</v>
      </c>
      <c r="E2779">
        <f>IF(VLOOKUP($B2779,'20 Year Treasuries Daily'!$A$7:$B$10118,2,FALSE)="ND",NA(),VLOOKUP($B2779,'20 Year Treasuries Daily'!$A$7:$B$10118,2,FALSE))</f>
        <v>5.54</v>
      </c>
    </row>
    <row r="2780" spans="2:5">
      <c r="B2780" s="52">
        <v>38124</v>
      </c>
      <c r="C2780">
        <f>VLOOKUP($B2780,'Bloomberg Dow Jones Indices'!$G$6:$J$6000,2,FALSE)</f>
        <v>3.7774999999999999</v>
      </c>
      <c r="D2780">
        <f>VLOOKUP(B2780,'Bloomberg Dow Jones Indices'!$I$6:$J$6000,2,0)</f>
        <v>2.0648</v>
      </c>
      <c r="E2780">
        <f>IF(VLOOKUP($B2780,'20 Year Treasuries Daily'!$A$7:$B$10118,2,FALSE)="ND",NA(),VLOOKUP($B2780,'20 Year Treasuries Daily'!$A$7:$B$10118,2,FALSE))</f>
        <v>5.47</v>
      </c>
    </row>
    <row r="2781" spans="2:5">
      <c r="B2781" s="52">
        <v>38125</v>
      </c>
      <c r="C2781">
        <f>VLOOKUP($B2781,'Bloomberg Dow Jones Indices'!$G$6:$J$6000,2,FALSE)</f>
        <v>3.7292999999999998</v>
      </c>
      <c r="D2781">
        <f>VLOOKUP(B2781,'Bloomberg Dow Jones Indices'!$I$6:$J$6000,2,0)</f>
        <v>2.052</v>
      </c>
      <c r="E2781">
        <f>IF(VLOOKUP($B2781,'20 Year Treasuries Daily'!$A$7:$B$10118,2,FALSE)="ND",NA(),VLOOKUP($B2781,'20 Year Treasuries Daily'!$A$7:$B$10118,2,FALSE))</f>
        <v>5.48</v>
      </c>
    </row>
    <row r="2782" spans="2:5">
      <c r="B2782" s="52">
        <v>38126</v>
      </c>
      <c r="C2782">
        <f>VLOOKUP($B2782,'Bloomberg Dow Jones Indices'!$G$6:$J$6000,2,FALSE)</f>
        <v>3.7538</v>
      </c>
      <c r="D2782">
        <f>VLOOKUP(B2782,'Bloomberg Dow Jones Indices'!$I$6:$J$6000,2,0)</f>
        <v>2.0712000000000002</v>
      </c>
      <c r="E2782">
        <f>IF(VLOOKUP($B2782,'20 Year Treasuries Daily'!$A$7:$B$10118,2,FALSE)="ND",NA(),VLOOKUP($B2782,'20 Year Treasuries Daily'!$A$7:$B$10118,2,FALSE))</f>
        <v>5.54</v>
      </c>
    </row>
    <row r="2783" spans="2:5">
      <c r="B2783" s="52">
        <v>38127</v>
      </c>
      <c r="C2783">
        <f>VLOOKUP($B2783,'Bloomberg Dow Jones Indices'!$G$6:$J$6000,2,FALSE)</f>
        <v>3.7349999999999999</v>
      </c>
      <c r="D2783">
        <f>VLOOKUP(B2783,'Bloomberg Dow Jones Indices'!$I$6:$J$6000,2,0)</f>
        <v>2.0712000000000002</v>
      </c>
      <c r="E2783">
        <f>IF(VLOOKUP($B2783,'20 Year Treasuries Daily'!$A$7:$B$10118,2,FALSE)="ND",NA(),VLOOKUP($B2783,'20 Year Treasuries Daily'!$A$7:$B$10118,2,FALSE))</f>
        <v>5.47</v>
      </c>
    </row>
    <row r="2784" spans="2:5">
      <c r="B2784" s="52">
        <v>38128</v>
      </c>
      <c r="C2784">
        <f>VLOOKUP($B2784,'Bloomberg Dow Jones Indices'!$G$6:$J$6000,2,FALSE)</f>
        <v>3.7366999999999999</v>
      </c>
      <c r="D2784">
        <f>VLOOKUP(B2784,'Bloomberg Dow Jones Indices'!$I$6:$J$6000,2,0)</f>
        <v>2.0651999999999999</v>
      </c>
      <c r="E2784">
        <f>IF(VLOOKUP($B2784,'20 Year Treasuries Daily'!$A$7:$B$10118,2,FALSE)="ND",NA(),VLOOKUP($B2784,'20 Year Treasuries Daily'!$A$7:$B$10118,2,FALSE))</f>
        <v>5.5</v>
      </c>
    </row>
    <row r="2785" spans="2:5">
      <c r="B2785" s="52">
        <v>38131</v>
      </c>
      <c r="C2785">
        <f>VLOOKUP($B2785,'Bloomberg Dow Jones Indices'!$G$6:$J$6000,2,FALSE)</f>
        <v>3.6837</v>
      </c>
      <c r="D2785">
        <f>VLOOKUP(B2785,'Bloomberg Dow Jones Indices'!$I$6:$J$6000,2,0)</f>
        <v>2.0669</v>
      </c>
      <c r="E2785">
        <f>IF(VLOOKUP($B2785,'20 Year Treasuries Daily'!$A$7:$B$10118,2,FALSE)="ND",NA(),VLOOKUP($B2785,'20 Year Treasuries Daily'!$A$7:$B$10118,2,FALSE))</f>
        <v>5.48</v>
      </c>
    </row>
    <row r="2786" spans="2:5">
      <c r="B2786" s="52">
        <v>38132</v>
      </c>
      <c r="C2786">
        <f>VLOOKUP($B2786,'Bloomberg Dow Jones Indices'!$G$6:$J$6000,2,FALSE)</f>
        <v>3.6215000000000002</v>
      </c>
      <c r="D2786">
        <f>VLOOKUP(B2786,'Bloomberg Dow Jones Indices'!$I$6:$J$6000,2,0)</f>
        <v>2.0344000000000002</v>
      </c>
      <c r="E2786">
        <f>IF(VLOOKUP($B2786,'20 Year Treasuries Daily'!$A$7:$B$10118,2,FALSE)="ND",NA(),VLOOKUP($B2786,'20 Year Treasuries Daily'!$A$7:$B$10118,2,FALSE))</f>
        <v>5.45</v>
      </c>
    </row>
    <row r="2787" spans="2:5">
      <c r="B2787" s="52">
        <v>38133</v>
      </c>
      <c r="C2787">
        <f>VLOOKUP($B2787,'Bloomberg Dow Jones Indices'!$G$6:$J$6000,2,FALSE)</f>
        <v>3.6248</v>
      </c>
      <c r="D2787">
        <f>VLOOKUP(B2787,'Bloomberg Dow Jones Indices'!$I$6:$J$6000,2,0)</f>
        <v>2.0358999999999998</v>
      </c>
      <c r="E2787">
        <f>IF(VLOOKUP($B2787,'20 Year Treasuries Daily'!$A$7:$B$10118,2,FALSE)="ND",NA(),VLOOKUP($B2787,'20 Year Treasuries Daily'!$A$7:$B$10118,2,FALSE))</f>
        <v>5.41</v>
      </c>
    </row>
    <row r="2788" spans="2:5">
      <c r="B2788" s="52">
        <v>38134</v>
      </c>
      <c r="C2788">
        <f>VLOOKUP($B2788,'Bloomberg Dow Jones Indices'!$G$6:$J$6000,2,FALSE)</f>
        <v>3.5990000000000002</v>
      </c>
      <c r="D2788">
        <f>VLOOKUP(B2788,'Bloomberg Dow Jones Indices'!$I$6:$J$6000,2,0)</f>
        <v>2.0169000000000001</v>
      </c>
      <c r="E2788">
        <f>IF(VLOOKUP($B2788,'20 Year Treasuries Daily'!$A$7:$B$10118,2,FALSE)="ND",NA(),VLOOKUP($B2788,'20 Year Treasuries Daily'!$A$7:$B$10118,2,FALSE))</f>
        <v>5.34</v>
      </c>
    </row>
    <row r="2789" spans="2:5">
      <c r="B2789" s="52">
        <v>38135</v>
      </c>
      <c r="C2789">
        <f>VLOOKUP($B2789,'Bloomberg Dow Jones Indices'!$G$6:$J$6000,2,FALSE)</f>
        <v>3.5867</v>
      </c>
      <c r="D2789">
        <f>VLOOKUP(B2789,'Bloomberg Dow Jones Indices'!$I$6:$J$6000,2,0)</f>
        <v>2.0202</v>
      </c>
      <c r="E2789">
        <f>IF(VLOOKUP($B2789,'20 Year Treasuries Daily'!$A$7:$B$10118,2,FALSE)="ND",NA(),VLOOKUP($B2789,'20 Year Treasuries Daily'!$A$7:$B$10118,2,FALSE))</f>
        <v>5.39</v>
      </c>
    </row>
    <row r="2790" spans="2:5">
      <c r="B2790" s="52">
        <v>38139</v>
      </c>
      <c r="C2790">
        <f>VLOOKUP($B2790,'Bloomberg Dow Jones Indices'!$G$6:$J$6000,2,FALSE)</f>
        <v>3.6010999999999997</v>
      </c>
      <c r="D2790">
        <f>VLOOKUP(B2790,'Bloomberg Dow Jones Indices'!$I$6:$J$6000,2,0)</f>
        <v>2.0173999999999999</v>
      </c>
      <c r="E2790">
        <f>IF(VLOOKUP($B2790,'20 Year Treasuries Daily'!$A$7:$B$10118,2,FALSE)="ND",NA(),VLOOKUP($B2790,'20 Year Treasuries Daily'!$A$7:$B$10118,2,FALSE))</f>
        <v>5.45</v>
      </c>
    </row>
    <row r="2791" spans="2:5">
      <c r="B2791" s="52">
        <v>38140</v>
      </c>
      <c r="C2791">
        <f>VLOOKUP($B2791,'Bloomberg Dow Jones Indices'!$G$6:$J$6000,2,FALSE)</f>
        <v>3.5949999999999998</v>
      </c>
      <c r="D2791">
        <f>VLOOKUP(B2791,'Bloomberg Dow Jones Indices'!$I$6:$J$6000,2,0)</f>
        <v>2.0074999999999998</v>
      </c>
      <c r="E2791">
        <f>IF(VLOOKUP($B2791,'20 Year Treasuries Daily'!$A$7:$B$10118,2,FALSE)="ND",NA(),VLOOKUP($B2791,'20 Year Treasuries Daily'!$A$7:$B$10118,2,FALSE))</f>
        <v>5.47</v>
      </c>
    </row>
    <row r="2792" spans="2:5">
      <c r="B2792" s="52">
        <v>38141</v>
      </c>
      <c r="C2792">
        <f>VLOOKUP($B2792,'Bloomberg Dow Jones Indices'!$G$6:$J$6000,2,FALSE)</f>
        <v>3.6335999999999999</v>
      </c>
      <c r="D2792">
        <f>VLOOKUP(B2792,'Bloomberg Dow Jones Indices'!$I$6:$J$6000,2,0)</f>
        <v>2.0207000000000002</v>
      </c>
      <c r="E2792">
        <f>IF(VLOOKUP($B2792,'20 Year Treasuries Daily'!$A$7:$B$10118,2,FALSE)="ND",NA(),VLOOKUP($B2792,'20 Year Treasuries Daily'!$A$7:$B$10118,2,FALSE))</f>
        <v>5.46</v>
      </c>
    </row>
    <row r="2793" spans="2:5">
      <c r="B2793" s="52">
        <v>38142</v>
      </c>
      <c r="C2793">
        <f>VLOOKUP($B2793,'Bloomberg Dow Jones Indices'!$G$6:$J$6000,2,FALSE)</f>
        <v>3.6318999999999999</v>
      </c>
      <c r="D2793">
        <f>VLOOKUP(B2793,'Bloomberg Dow Jones Indices'!$I$6:$J$6000,2,0)</f>
        <v>2.0114999999999998</v>
      </c>
      <c r="E2793">
        <f>IF(VLOOKUP($B2793,'20 Year Treasuries Daily'!$A$7:$B$10118,2,FALSE)="ND",NA(),VLOOKUP($B2793,'20 Year Treasuries Daily'!$A$7:$B$10118,2,FALSE))</f>
        <v>5.51</v>
      </c>
    </row>
    <row r="2794" spans="2:5">
      <c r="B2794" s="52">
        <v>38145</v>
      </c>
      <c r="C2794">
        <f>VLOOKUP($B2794,'Bloomberg Dow Jones Indices'!$G$6:$J$6000,2,FALSE)</f>
        <v>3.5958999999999999</v>
      </c>
      <c r="D2794">
        <f>VLOOKUP(B2794,'Bloomberg Dow Jones Indices'!$I$6:$J$6000,2,0)</f>
        <v>1.9828000000000001</v>
      </c>
      <c r="E2794">
        <f>IF(VLOOKUP($B2794,'20 Year Treasuries Daily'!$A$7:$B$10118,2,FALSE)="ND",NA(),VLOOKUP($B2794,'20 Year Treasuries Daily'!$A$7:$B$10118,2,FALSE))</f>
        <v>5.51</v>
      </c>
    </row>
    <row r="2795" spans="2:5">
      <c r="B2795" s="52">
        <v>38146</v>
      </c>
      <c r="C2795">
        <f>VLOOKUP($B2795,'Bloomberg Dow Jones Indices'!$G$6:$J$6000,2,FALSE)</f>
        <v>3.6225000000000001</v>
      </c>
      <c r="D2795">
        <f>VLOOKUP(B2795,'Bloomberg Dow Jones Indices'!$I$6:$J$6000,2,0)</f>
        <v>1.9765999999999999</v>
      </c>
      <c r="E2795">
        <f>IF(VLOOKUP($B2795,'20 Year Treasuries Daily'!$A$7:$B$10118,2,FALSE)="ND",NA(),VLOOKUP($B2795,'20 Year Treasuries Daily'!$A$7:$B$10118,2,FALSE))</f>
        <v>5.5</v>
      </c>
    </row>
    <row r="2796" spans="2:5">
      <c r="B2796" s="52">
        <v>38147</v>
      </c>
      <c r="C2796">
        <f>VLOOKUP($B2796,'Bloomberg Dow Jones Indices'!$G$6:$J$6000,2,FALSE)</f>
        <v>3.6596000000000002</v>
      </c>
      <c r="D2796">
        <f>VLOOKUP(B2796,'Bloomberg Dow Jones Indices'!$I$6:$J$6000,2,0)</f>
        <v>1.9887999999999999</v>
      </c>
      <c r="E2796">
        <f>IF(VLOOKUP($B2796,'20 Year Treasuries Daily'!$A$7:$B$10118,2,FALSE)="ND",NA(),VLOOKUP($B2796,'20 Year Treasuries Daily'!$A$7:$B$10118,2,FALSE))</f>
        <v>5.54</v>
      </c>
    </row>
    <row r="2797" spans="2:5">
      <c r="B2797" s="52">
        <v>38148</v>
      </c>
      <c r="C2797">
        <f>VLOOKUP($B2797,'Bloomberg Dow Jones Indices'!$G$6:$J$6000,2,FALSE)</f>
        <v>3.6351</v>
      </c>
      <c r="D2797">
        <f>VLOOKUP(B2797,'Bloomberg Dow Jones Indices'!$I$6:$J$6000,2,0)</f>
        <v>1.9807999999999999</v>
      </c>
      <c r="E2797">
        <f>IF(VLOOKUP($B2797,'20 Year Treasuries Daily'!$A$7:$B$10118,2,FALSE)="ND",NA(),VLOOKUP($B2797,'20 Year Treasuries Daily'!$A$7:$B$10118,2,FALSE))</f>
        <v>5.52</v>
      </c>
    </row>
    <row r="2798" spans="2:5">
      <c r="B2798" s="52">
        <v>38152</v>
      </c>
      <c r="C2798">
        <f>VLOOKUP($B2798,'Bloomberg Dow Jones Indices'!$G$6:$J$6000,2,FALSE)</f>
        <v>3.6547000000000001</v>
      </c>
      <c r="D2798">
        <f>VLOOKUP(B2798,'Bloomberg Dow Jones Indices'!$I$6:$J$6000,2,0)</f>
        <v>2.0001000000000002</v>
      </c>
      <c r="E2798">
        <f>IF(VLOOKUP($B2798,'20 Year Treasuries Daily'!$A$7:$B$10118,2,FALSE)="ND",NA(),VLOOKUP($B2798,'20 Year Treasuries Daily'!$A$7:$B$10118,2,FALSE))</f>
        <v>5.59</v>
      </c>
    </row>
    <row r="2799" spans="2:5">
      <c r="B2799" s="52">
        <v>38153</v>
      </c>
      <c r="C2799">
        <f>VLOOKUP($B2799,'Bloomberg Dow Jones Indices'!$G$6:$J$6000,2,FALSE)</f>
        <v>3.6358000000000001</v>
      </c>
      <c r="D2799">
        <f>VLOOKUP(B2799,'Bloomberg Dow Jones Indices'!$I$6:$J$6000,2,0)</f>
        <v>1.9912999999999998</v>
      </c>
      <c r="E2799">
        <f>IF(VLOOKUP($B2799,'20 Year Treasuries Daily'!$A$7:$B$10118,2,FALSE)="ND",NA(),VLOOKUP($B2799,'20 Year Treasuries Daily'!$A$7:$B$10118,2,FALSE))</f>
        <v>5.41</v>
      </c>
    </row>
    <row r="2800" spans="2:5">
      <c r="B2800" s="52">
        <v>38154</v>
      </c>
      <c r="C2800">
        <f>VLOOKUP($B2800,'Bloomberg Dow Jones Indices'!$G$6:$J$6000,2,FALSE)</f>
        <v>3.6168</v>
      </c>
      <c r="D2800">
        <f>VLOOKUP(B2800,'Bloomberg Dow Jones Indices'!$I$6:$J$6000,2,0)</f>
        <v>1.9914000000000001</v>
      </c>
      <c r="E2800">
        <f>IF(VLOOKUP($B2800,'20 Year Treasuries Daily'!$A$7:$B$10118,2,FALSE)="ND",NA(),VLOOKUP($B2800,'20 Year Treasuries Daily'!$A$7:$B$10118,2,FALSE))</f>
        <v>5.46</v>
      </c>
    </row>
    <row r="2801" spans="2:5">
      <c r="B2801" s="52">
        <v>38155</v>
      </c>
      <c r="C2801">
        <f>VLOOKUP($B2801,'Bloomberg Dow Jones Indices'!$G$6:$J$6000,2,FALSE)</f>
        <v>3.5943000000000001</v>
      </c>
      <c r="D2801">
        <f>VLOOKUP(B2801,'Bloomberg Dow Jones Indices'!$I$6:$J$6000,2,0)</f>
        <v>1.9918</v>
      </c>
      <c r="E2801">
        <f>IF(VLOOKUP($B2801,'20 Year Treasuries Daily'!$A$7:$B$10118,2,FALSE)="ND",NA(),VLOOKUP($B2801,'20 Year Treasuries Daily'!$A$7:$B$10118,2,FALSE))</f>
        <v>5.42</v>
      </c>
    </row>
    <row r="2802" spans="2:5">
      <c r="B2802" s="52">
        <v>38156</v>
      </c>
      <c r="C2802">
        <f>VLOOKUP($B2802,'Bloomberg Dow Jones Indices'!$G$6:$J$6000,2,FALSE)</f>
        <v>3.5800999999999998</v>
      </c>
      <c r="D2802">
        <f>VLOOKUP(B2802,'Bloomberg Dow Jones Indices'!$I$6:$J$6000,2,0)</f>
        <v>1.9843999999999999</v>
      </c>
      <c r="E2802">
        <f>IF(VLOOKUP($B2802,'20 Year Treasuries Daily'!$A$7:$B$10118,2,FALSE)="ND",NA(),VLOOKUP($B2802,'20 Year Treasuries Daily'!$A$7:$B$10118,2,FALSE))</f>
        <v>5.43</v>
      </c>
    </row>
    <row r="2803" spans="2:5">
      <c r="B2803" s="52">
        <v>38159</v>
      </c>
      <c r="C2803">
        <f>VLOOKUP($B2803,'Bloomberg Dow Jones Indices'!$G$6:$J$6000,2,FALSE)</f>
        <v>3.5592000000000001</v>
      </c>
      <c r="D2803">
        <f>VLOOKUP(B2803,'Bloomberg Dow Jones Indices'!$I$6:$J$6000,2,0)</f>
        <v>2.0044</v>
      </c>
      <c r="E2803">
        <f>IF(VLOOKUP($B2803,'20 Year Treasuries Daily'!$A$7:$B$10118,2,FALSE)="ND",NA(),VLOOKUP($B2803,'20 Year Treasuries Daily'!$A$7:$B$10118,2,FALSE))</f>
        <v>5.42</v>
      </c>
    </row>
    <row r="2804" spans="2:5">
      <c r="B2804" s="52">
        <v>38160</v>
      </c>
      <c r="C2804">
        <f>VLOOKUP($B2804,'Bloomberg Dow Jones Indices'!$G$6:$J$6000,2,FALSE)</f>
        <v>3.5608</v>
      </c>
      <c r="D2804">
        <f>VLOOKUP(B2804,'Bloomberg Dow Jones Indices'!$I$6:$J$6000,2,0)</f>
        <v>1.9999</v>
      </c>
      <c r="E2804">
        <f>IF(VLOOKUP($B2804,'20 Year Treasuries Daily'!$A$7:$B$10118,2,FALSE)="ND",NA(),VLOOKUP($B2804,'20 Year Treasuries Daily'!$A$7:$B$10118,2,FALSE))</f>
        <v>5.43</v>
      </c>
    </row>
    <row r="2805" spans="2:5">
      <c r="B2805" s="52">
        <v>38161</v>
      </c>
      <c r="C2805">
        <f>VLOOKUP($B2805,'Bloomberg Dow Jones Indices'!$G$6:$J$6000,2,FALSE)</f>
        <v>3.5341</v>
      </c>
      <c r="D2805">
        <f>VLOOKUP(B2805,'Bloomberg Dow Jones Indices'!$I$6:$J$6000,2,0)</f>
        <v>1.9838</v>
      </c>
      <c r="E2805">
        <f>IF(VLOOKUP($B2805,'20 Year Treasuries Daily'!$A$7:$B$10118,2,FALSE)="ND",NA(),VLOOKUP($B2805,'20 Year Treasuries Daily'!$A$7:$B$10118,2,FALSE))</f>
        <v>5.41</v>
      </c>
    </row>
    <row r="2806" spans="2:5">
      <c r="B2806" s="52">
        <v>38162</v>
      </c>
      <c r="C2806">
        <f>VLOOKUP($B2806,'Bloomberg Dow Jones Indices'!$G$6:$J$6000,2,FALSE)</f>
        <v>3.5305</v>
      </c>
      <c r="D2806">
        <f>VLOOKUP(B2806,'Bloomberg Dow Jones Indices'!$I$6:$J$6000,2,0)</f>
        <v>1.9912999999999998</v>
      </c>
      <c r="E2806">
        <f>IF(VLOOKUP($B2806,'20 Year Treasuries Daily'!$A$7:$B$10118,2,FALSE)="ND",NA(),VLOOKUP($B2806,'20 Year Treasuries Daily'!$A$7:$B$10118,2,FALSE))</f>
        <v>5.36</v>
      </c>
    </row>
    <row r="2807" spans="2:5">
      <c r="B2807" s="52">
        <v>38163</v>
      </c>
      <c r="C2807">
        <f>VLOOKUP($B2807,'Bloomberg Dow Jones Indices'!$G$6:$J$6000,2,FALSE)</f>
        <v>3.5479000000000003</v>
      </c>
      <c r="D2807">
        <f>VLOOKUP(B2807,'Bloomberg Dow Jones Indices'!$I$6:$J$6000,2,0)</f>
        <v>2.0051000000000001</v>
      </c>
      <c r="E2807">
        <f>IF(VLOOKUP($B2807,'20 Year Treasuries Daily'!$A$7:$B$10118,2,FALSE)="ND",NA(),VLOOKUP($B2807,'20 Year Treasuries Daily'!$A$7:$B$10118,2,FALSE))</f>
        <v>5.37</v>
      </c>
    </row>
    <row r="2808" spans="2:5">
      <c r="B2808" s="52">
        <v>38166</v>
      </c>
      <c r="C2808">
        <f>VLOOKUP($B2808,'Bloomberg Dow Jones Indices'!$G$6:$J$6000,2,FALSE)</f>
        <v>3.5907</v>
      </c>
      <c r="D2808">
        <f>VLOOKUP(B2808,'Bloomberg Dow Jones Indices'!$I$6:$J$6000,2,0)</f>
        <v>2.0078999999999998</v>
      </c>
      <c r="E2808">
        <f>IF(VLOOKUP($B2808,'20 Year Treasuries Daily'!$A$7:$B$10118,2,FALSE)="ND",NA(),VLOOKUP($B2808,'20 Year Treasuries Daily'!$A$7:$B$10118,2,FALSE))</f>
        <v>5.46</v>
      </c>
    </row>
    <row r="2809" spans="2:5">
      <c r="B2809" s="52">
        <v>38167</v>
      </c>
      <c r="C2809">
        <f>VLOOKUP($B2809,'Bloomberg Dow Jones Indices'!$G$6:$J$6000,2,FALSE)</f>
        <v>3.6240000000000001</v>
      </c>
      <c r="D2809">
        <f>VLOOKUP(B2809,'Bloomberg Dow Jones Indices'!$I$6:$J$6000,2,0)</f>
        <v>1.9971000000000001</v>
      </c>
      <c r="E2809">
        <f>IF(VLOOKUP($B2809,'20 Year Treasuries Daily'!$A$7:$B$10118,2,FALSE)="ND",NA(),VLOOKUP($B2809,'20 Year Treasuries Daily'!$A$7:$B$10118,2,FALSE))</f>
        <v>5.41</v>
      </c>
    </row>
    <row r="2810" spans="2:5">
      <c r="B2810" s="52">
        <v>38168</v>
      </c>
      <c r="C2810">
        <f>VLOOKUP($B2810,'Bloomberg Dow Jones Indices'!$G$6:$J$6000,2,FALSE)</f>
        <v>3.6074000000000002</v>
      </c>
      <c r="D2810">
        <f>VLOOKUP(B2810,'Bloomberg Dow Jones Indices'!$I$6:$J$6000,2,0)</f>
        <v>1.9929000000000001</v>
      </c>
      <c r="E2810">
        <f>IF(VLOOKUP($B2810,'20 Year Treasuries Daily'!$A$7:$B$10118,2,FALSE)="ND",NA(),VLOOKUP($B2810,'20 Year Treasuries Daily'!$A$7:$B$10118,2,FALSE))</f>
        <v>5.33</v>
      </c>
    </row>
    <row r="2811" spans="2:5">
      <c r="B2811" s="52">
        <v>38169</v>
      </c>
      <c r="C2811">
        <f>VLOOKUP($B2811,'Bloomberg Dow Jones Indices'!$G$6:$J$6000,2,FALSE)</f>
        <v>3.6368</v>
      </c>
      <c r="D2811">
        <f>VLOOKUP(B2811,'Bloomberg Dow Jones Indices'!$I$6:$J$6000,2,0)</f>
        <v>2.0124</v>
      </c>
      <c r="E2811">
        <f>IF(VLOOKUP($B2811,'20 Year Treasuries Daily'!$A$7:$B$10118,2,FALSE)="ND",NA(),VLOOKUP($B2811,'20 Year Treasuries Daily'!$A$7:$B$10118,2,FALSE))</f>
        <v>5.31</v>
      </c>
    </row>
    <row r="2812" spans="2:5">
      <c r="B2812" s="52">
        <v>38170</v>
      </c>
      <c r="C2812">
        <f>VLOOKUP($B2812,'Bloomberg Dow Jones Indices'!$G$6:$J$6000,2,FALSE)</f>
        <v>3.6051000000000002</v>
      </c>
      <c r="D2812">
        <f>VLOOKUP(B2812,'Bloomberg Dow Jones Indices'!$I$6:$J$6000,2,0)</f>
        <v>2.0224000000000002</v>
      </c>
      <c r="E2812">
        <f>IF(VLOOKUP($B2812,'20 Year Treasuries Daily'!$A$7:$B$10118,2,FALSE)="ND",NA(),VLOOKUP($B2812,'20 Year Treasuries Daily'!$A$7:$B$10118,2,FALSE))</f>
        <v>5.22</v>
      </c>
    </row>
    <row r="2813" spans="2:5">
      <c r="B2813" s="52">
        <v>38174</v>
      </c>
      <c r="C2813">
        <f>VLOOKUP($B2813,'Bloomberg Dow Jones Indices'!$G$6:$J$6000,2,FALSE)</f>
        <v>3.6086</v>
      </c>
      <c r="D2813">
        <f>VLOOKUP(B2813,'Bloomberg Dow Jones Indices'!$I$6:$J$6000,2,0)</f>
        <v>2.0350000000000001</v>
      </c>
      <c r="E2813">
        <f>IF(VLOOKUP($B2813,'20 Year Treasuries Daily'!$A$7:$B$10118,2,FALSE)="ND",NA(),VLOOKUP($B2813,'20 Year Treasuries Daily'!$A$7:$B$10118,2,FALSE))</f>
        <v>5.24</v>
      </c>
    </row>
    <row r="2814" spans="2:5">
      <c r="B2814" s="52">
        <v>38175</v>
      </c>
      <c r="C2814">
        <f>VLOOKUP($B2814,'Bloomberg Dow Jones Indices'!$G$6:$J$6000,2,FALSE)</f>
        <v>3.6038000000000001</v>
      </c>
      <c r="D2814">
        <f>VLOOKUP(B2814,'Bloomberg Dow Jones Indices'!$I$6:$J$6000,2,0)</f>
        <v>2.0257999999999998</v>
      </c>
      <c r="E2814">
        <f>IF(VLOOKUP($B2814,'20 Year Treasuries Daily'!$A$7:$B$10118,2,FALSE)="ND",NA(),VLOOKUP($B2814,'20 Year Treasuries Daily'!$A$7:$B$10118,2,FALSE))</f>
        <v>5.24</v>
      </c>
    </row>
    <row r="2815" spans="2:5">
      <c r="B2815" s="52">
        <v>38176</v>
      </c>
      <c r="C2815">
        <f>VLOOKUP($B2815,'Bloomberg Dow Jones Indices'!$G$6:$J$6000,2,FALSE)</f>
        <v>3.6095000000000002</v>
      </c>
      <c r="D2815">
        <f>VLOOKUP(B2815,'Bloomberg Dow Jones Indices'!$I$6:$J$6000,2,0)</f>
        <v>2.0394999999999999</v>
      </c>
      <c r="E2815">
        <f>IF(VLOOKUP($B2815,'20 Year Treasuries Daily'!$A$7:$B$10118,2,FALSE)="ND",NA(),VLOOKUP($B2815,'20 Year Treasuries Daily'!$A$7:$B$10118,2,FALSE))</f>
        <v>5.24</v>
      </c>
    </row>
    <row r="2816" spans="2:5">
      <c r="B2816" s="52">
        <v>38177</v>
      </c>
      <c r="C2816">
        <f>VLOOKUP($B2816,'Bloomberg Dow Jones Indices'!$G$6:$J$6000,2,FALSE)</f>
        <v>3.6316000000000002</v>
      </c>
      <c r="D2816">
        <f>VLOOKUP(B2816,'Bloomberg Dow Jones Indices'!$I$6:$J$6000,2,0)</f>
        <v>2.0312000000000001</v>
      </c>
      <c r="E2816">
        <f>IF(VLOOKUP($B2816,'20 Year Treasuries Daily'!$A$7:$B$10118,2,FALSE)="ND",NA(),VLOOKUP($B2816,'20 Year Treasuries Daily'!$A$7:$B$10118,2,FALSE))</f>
        <v>5.23</v>
      </c>
    </row>
    <row r="2817" spans="2:5">
      <c r="B2817" s="52">
        <v>38180</v>
      </c>
      <c r="C2817">
        <f>VLOOKUP($B2817,'Bloomberg Dow Jones Indices'!$G$6:$J$6000,2,FALSE)</f>
        <v>3.6168</v>
      </c>
      <c r="D2817">
        <f>VLOOKUP(B2817,'Bloomberg Dow Jones Indices'!$I$6:$J$6000,2,0)</f>
        <v>2.0262000000000002</v>
      </c>
      <c r="E2817">
        <f>IF(VLOOKUP($B2817,'20 Year Treasuries Daily'!$A$7:$B$10118,2,FALSE)="ND",NA(),VLOOKUP($B2817,'20 Year Treasuries Daily'!$A$7:$B$10118,2,FALSE))</f>
        <v>5.22</v>
      </c>
    </row>
    <row r="2818" spans="2:5">
      <c r="B2818" s="52">
        <v>38181</v>
      </c>
      <c r="C2818">
        <f>VLOOKUP($B2818,'Bloomberg Dow Jones Indices'!$G$6:$J$6000,2,FALSE)</f>
        <v>3.6172</v>
      </c>
      <c r="D2818">
        <f>VLOOKUP(B2818,'Bloomberg Dow Jones Indices'!$I$6:$J$6000,2,0)</f>
        <v>2.0244</v>
      </c>
      <c r="E2818">
        <f>IF(VLOOKUP($B2818,'20 Year Treasuries Daily'!$A$7:$B$10118,2,FALSE)="ND",NA(),VLOOKUP($B2818,'20 Year Treasuries Daily'!$A$7:$B$10118,2,FALSE))</f>
        <v>5.25</v>
      </c>
    </row>
    <row r="2819" spans="2:5">
      <c r="B2819" s="52">
        <v>38182</v>
      </c>
      <c r="C2819">
        <f>VLOOKUP($B2819,'Bloomberg Dow Jones Indices'!$G$6:$J$6000,2,FALSE)</f>
        <v>3.5823999999999998</v>
      </c>
      <c r="D2819">
        <f>VLOOKUP(B2819,'Bloomberg Dow Jones Indices'!$I$6:$J$6000,2,0)</f>
        <v>2.0320999999999998</v>
      </c>
      <c r="E2819">
        <f>IF(VLOOKUP($B2819,'20 Year Treasuries Daily'!$A$7:$B$10118,2,FALSE)="ND",NA(),VLOOKUP($B2819,'20 Year Treasuries Daily'!$A$7:$B$10118,2,FALSE))</f>
        <v>5.24</v>
      </c>
    </row>
    <row r="2820" spans="2:5">
      <c r="B2820" s="52">
        <v>38183</v>
      </c>
      <c r="C2820">
        <f>VLOOKUP($B2820,'Bloomberg Dow Jones Indices'!$G$6:$J$6000,2,FALSE)</f>
        <v>3.5803000000000003</v>
      </c>
      <c r="D2820">
        <f>VLOOKUP(B2820,'Bloomberg Dow Jones Indices'!$I$6:$J$6000,2,0)</f>
        <v>2.0411999999999999</v>
      </c>
      <c r="E2820">
        <f>IF(VLOOKUP($B2820,'20 Year Treasuries Daily'!$A$7:$B$10118,2,FALSE)="ND",NA(),VLOOKUP($B2820,'20 Year Treasuries Daily'!$A$7:$B$10118,2,FALSE))</f>
        <v>5.24</v>
      </c>
    </row>
    <row r="2821" spans="2:5">
      <c r="B2821" s="52">
        <v>38184</v>
      </c>
      <c r="C2821">
        <f>VLOOKUP($B2821,'Bloomberg Dow Jones Indices'!$G$6:$J$6000,2,FALSE)</f>
        <v>3.5539000000000001</v>
      </c>
      <c r="D2821">
        <f>VLOOKUP(B2821,'Bloomberg Dow Jones Indices'!$I$6:$J$6000,2,0)</f>
        <v>2.0503</v>
      </c>
      <c r="E2821">
        <f>IF(VLOOKUP($B2821,'20 Year Treasuries Daily'!$A$7:$B$10118,2,FALSE)="ND",NA(),VLOOKUP($B2821,'20 Year Treasuries Daily'!$A$7:$B$10118,2,FALSE))</f>
        <v>5.14</v>
      </c>
    </row>
    <row r="2822" spans="2:5">
      <c r="B2822" s="52">
        <v>38187</v>
      </c>
      <c r="C2822">
        <f>VLOOKUP($B2822,'Bloomberg Dow Jones Indices'!$G$6:$J$6000,2,FALSE)</f>
        <v>3.5366</v>
      </c>
      <c r="D2822">
        <f>VLOOKUP(B2822,'Bloomberg Dow Jones Indices'!$I$6:$J$6000,2,0)</f>
        <v>2.0594999999999999</v>
      </c>
      <c r="E2822">
        <f>IF(VLOOKUP($B2822,'20 Year Treasuries Daily'!$A$7:$B$10118,2,FALSE)="ND",NA(),VLOOKUP($B2822,'20 Year Treasuries Daily'!$A$7:$B$10118,2,FALSE))</f>
        <v>5.14</v>
      </c>
    </row>
    <row r="2823" spans="2:5">
      <c r="B2823" s="52">
        <v>38188</v>
      </c>
      <c r="C2823">
        <f>VLOOKUP($B2823,'Bloomberg Dow Jones Indices'!$G$6:$J$6000,2,FALSE)</f>
        <v>3.5234999999999999</v>
      </c>
      <c r="D2823">
        <f>VLOOKUP(B2823,'Bloomberg Dow Jones Indices'!$I$6:$J$6000,2,0)</f>
        <v>2.0484</v>
      </c>
      <c r="E2823">
        <f>IF(VLOOKUP($B2823,'20 Year Treasuries Daily'!$A$7:$B$10118,2,FALSE)="ND",NA(),VLOOKUP($B2823,'20 Year Treasuries Daily'!$A$7:$B$10118,2,FALSE))</f>
        <v>5.21</v>
      </c>
    </row>
    <row r="2824" spans="2:5">
      <c r="B2824" s="52">
        <v>38189</v>
      </c>
      <c r="C2824">
        <f>VLOOKUP($B2824,'Bloomberg Dow Jones Indices'!$G$6:$J$6000,2,FALSE)</f>
        <v>3.5878999999999999</v>
      </c>
      <c r="D2824">
        <f>VLOOKUP(B2824,'Bloomberg Dow Jones Indices'!$I$6:$J$6000,2,0)</f>
        <v>2.0710000000000002</v>
      </c>
      <c r="E2824">
        <f>IF(VLOOKUP($B2824,'20 Year Treasuries Daily'!$A$7:$B$10118,2,FALSE)="ND",NA(),VLOOKUP($B2824,'20 Year Treasuries Daily'!$A$7:$B$10118,2,FALSE))</f>
        <v>5.24</v>
      </c>
    </row>
    <row r="2825" spans="2:5">
      <c r="B2825" s="52">
        <v>38190</v>
      </c>
      <c r="C2825">
        <f>VLOOKUP($B2825,'Bloomberg Dow Jones Indices'!$G$6:$J$6000,2,FALSE)</f>
        <v>3.6032000000000002</v>
      </c>
      <c r="D2825">
        <f>VLOOKUP(B2825,'Bloomberg Dow Jones Indices'!$I$6:$J$6000,2,0)</f>
        <v>2.0701000000000001</v>
      </c>
      <c r="E2825">
        <f>IF(VLOOKUP($B2825,'20 Year Treasuries Daily'!$A$7:$B$10118,2,FALSE)="ND",NA(),VLOOKUP($B2825,'20 Year Treasuries Daily'!$A$7:$B$10118,2,FALSE))</f>
        <v>5.22</v>
      </c>
    </row>
    <row r="2826" spans="2:5">
      <c r="B2826" s="52">
        <v>38191</v>
      </c>
      <c r="C2826">
        <f>VLOOKUP($B2826,'Bloomberg Dow Jones Indices'!$G$6:$J$6000,2,FALSE)</f>
        <v>3.62</v>
      </c>
      <c r="D2826">
        <f>VLOOKUP(B2826,'Bloomberg Dow Jones Indices'!$I$6:$J$6000,2,0)</f>
        <v>2.0884999999999998</v>
      </c>
      <c r="E2826">
        <f>IF(VLOOKUP($B2826,'20 Year Treasuries Daily'!$A$7:$B$10118,2,FALSE)="ND",NA(),VLOOKUP($B2826,'20 Year Treasuries Daily'!$A$7:$B$10118,2,FALSE))</f>
        <v>5.2</v>
      </c>
    </row>
    <row r="2827" spans="2:5">
      <c r="B2827" s="52">
        <v>38194</v>
      </c>
      <c r="C2827">
        <f>VLOOKUP($B2827,'Bloomberg Dow Jones Indices'!$G$6:$J$6000,2,FALSE)</f>
        <v>3.6320000000000001</v>
      </c>
      <c r="D2827">
        <f>VLOOKUP(B2827,'Bloomberg Dow Jones Indices'!$I$6:$J$6000,2,0)</f>
        <v>2.0884999999999998</v>
      </c>
      <c r="E2827">
        <f>IF(VLOOKUP($B2827,'20 Year Treasuries Daily'!$A$7:$B$10118,2,FALSE)="ND",NA(),VLOOKUP($B2827,'20 Year Treasuries Daily'!$A$7:$B$10118,2,FALSE))</f>
        <v>5.23</v>
      </c>
    </row>
    <row r="2828" spans="2:5">
      <c r="B2828" s="52">
        <v>38195</v>
      </c>
      <c r="C2828">
        <f>VLOOKUP($B2828,'Bloomberg Dow Jones Indices'!$G$6:$J$6000,2,FALSE)</f>
        <v>3.6291000000000002</v>
      </c>
      <c r="D2828">
        <f>VLOOKUP(B2828,'Bloomberg Dow Jones Indices'!$I$6:$J$6000,2,0)</f>
        <v>2.0630000000000002</v>
      </c>
      <c r="E2828">
        <f>IF(VLOOKUP($B2828,'20 Year Treasuries Daily'!$A$7:$B$10118,2,FALSE)="ND",NA(),VLOOKUP($B2828,'20 Year Treasuries Daily'!$A$7:$B$10118,2,FALSE))</f>
        <v>5.35</v>
      </c>
    </row>
    <row r="2829" spans="2:5">
      <c r="B2829" s="52">
        <v>38196</v>
      </c>
      <c r="C2829">
        <f>VLOOKUP($B2829,'Bloomberg Dow Jones Indices'!$G$6:$J$6000,2,FALSE)</f>
        <v>3.5910000000000002</v>
      </c>
      <c r="D2829">
        <f>VLOOKUP(B2829,'Bloomberg Dow Jones Indices'!$I$6:$J$6000,2,0)</f>
        <v>2.0565000000000002</v>
      </c>
      <c r="E2829">
        <f>IF(VLOOKUP($B2829,'20 Year Treasuries Daily'!$A$7:$B$10118,2,FALSE)="ND",NA(),VLOOKUP($B2829,'20 Year Treasuries Daily'!$A$7:$B$10118,2,FALSE))</f>
        <v>5.35</v>
      </c>
    </row>
    <row r="2830" spans="2:5">
      <c r="B2830" s="52">
        <v>38197</v>
      </c>
      <c r="C2830">
        <f>VLOOKUP($B2830,'Bloomberg Dow Jones Indices'!$G$6:$J$6000,2,FALSE)</f>
        <v>3.5678000000000001</v>
      </c>
      <c r="D2830">
        <f>VLOOKUP(B2830,'Bloomberg Dow Jones Indices'!$I$6:$J$6000,2,0)</f>
        <v>2.0577000000000001</v>
      </c>
      <c r="E2830">
        <f>IF(VLOOKUP($B2830,'20 Year Treasuries Daily'!$A$7:$B$10118,2,FALSE)="ND",NA(),VLOOKUP($B2830,'20 Year Treasuries Daily'!$A$7:$B$10118,2,FALSE))</f>
        <v>5.34</v>
      </c>
    </row>
    <row r="2831" spans="2:5">
      <c r="B2831" s="52">
        <v>38198</v>
      </c>
      <c r="C2831">
        <f>VLOOKUP($B2831,'Bloomberg Dow Jones Indices'!$G$6:$J$6000,2,FALSE)</f>
        <v>3.5518000000000001</v>
      </c>
      <c r="D2831">
        <f>VLOOKUP(B2831,'Bloomberg Dow Jones Indices'!$I$6:$J$6000,2,0)</f>
        <v>2.0554999999999999</v>
      </c>
      <c r="E2831">
        <f>IF(VLOOKUP($B2831,'20 Year Treasuries Daily'!$A$7:$B$10118,2,FALSE)="ND",NA(),VLOOKUP($B2831,'20 Year Treasuries Daily'!$A$7:$B$10118,2,FALSE))</f>
        <v>5.24</v>
      </c>
    </row>
    <row r="2832" spans="2:5">
      <c r="B2832" s="52">
        <v>38201</v>
      </c>
      <c r="C2832">
        <f>VLOOKUP($B2832,'Bloomberg Dow Jones Indices'!$G$6:$J$6000,2,FALSE)</f>
        <v>3.5339999999999998</v>
      </c>
      <c r="D2832">
        <f>VLOOKUP(B2832,'Bloomberg Dow Jones Indices'!$I$6:$J$6000,2,0)</f>
        <v>2.0476000000000001</v>
      </c>
      <c r="E2832">
        <f>IF(VLOOKUP($B2832,'20 Year Treasuries Daily'!$A$7:$B$10118,2,FALSE)="ND",NA(),VLOOKUP($B2832,'20 Year Treasuries Daily'!$A$7:$B$10118,2,FALSE))</f>
        <v>5.22</v>
      </c>
    </row>
    <row r="2833" spans="2:5">
      <c r="B2833" s="52">
        <v>38202</v>
      </c>
      <c r="C2833">
        <f>VLOOKUP($B2833,'Bloomberg Dow Jones Indices'!$G$6:$J$6000,2,FALSE)</f>
        <v>3.5274999999999999</v>
      </c>
      <c r="D2833">
        <f>VLOOKUP(B2833,'Bloomberg Dow Jones Indices'!$I$6:$J$6000,2,0)</f>
        <v>2.0594999999999999</v>
      </c>
      <c r="E2833">
        <f>IF(VLOOKUP($B2833,'20 Year Treasuries Daily'!$A$7:$B$10118,2,FALSE)="ND",NA(),VLOOKUP($B2833,'20 Year Treasuries Daily'!$A$7:$B$10118,2,FALSE))</f>
        <v>5.2</v>
      </c>
    </row>
    <row r="2834" spans="2:5">
      <c r="B2834" s="52">
        <v>38203</v>
      </c>
      <c r="C2834">
        <f>VLOOKUP($B2834,'Bloomberg Dow Jones Indices'!$G$6:$J$6000,2,FALSE)</f>
        <v>3.5125000000000002</v>
      </c>
      <c r="D2834">
        <f>VLOOKUP(B2834,'Bloomberg Dow Jones Indices'!$I$6:$J$6000,2,0)</f>
        <v>2.0596999999999999</v>
      </c>
      <c r="E2834">
        <f>IF(VLOOKUP($B2834,'20 Year Treasuries Daily'!$A$7:$B$10118,2,FALSE)="ND",NA(),VLOOKUP($B2834,'20 Year Treasuries Daily'!$A$7:$B$10118,2,FALSE))</f>
        <v>5.2</v>
      </c>
    </row>
    <row r="2835" spans="2:5">
      <c r="B2835" s="52">
        <v>38204</v>
      </c>
      <c r="C2835">
        <f>VLOOKUP($B2835,'Bloomberg Dow Jones Indices'!$G$6:$J$6000,2,FALSE)</f>
        <v>3.5381999999999998</v>
      </c>
      <c r="D2835">
        <f>VLOOKUP(B2835,'Bloomberg Dow Jones Indices'!$I$6:$J$6000,2,0)</f>
        <v>2.0935000000000001</v>
      </c>
      <c r="E2835">
        <f>IF(VLOOKUP($B2835,'20 Year Treasuries Daily'!$A$7:$B$10118,2,FALSE)="ND",NA(),VLOOKUP($B2835,'20 Year Treasuries Daily'!$A$7:$B$10118,2,FALSE))</f>
        <v>5.18</v>
      </c>
    </row>
    <row r="2836" spans="2:5">
      <c r="B2836" s="52">
        <v>38205</v>
      </c>
      <c r="C2836">
        <f>VLOOKUP($B2836,'Bloomberg Dow Jones Indices'!$G$6:$J$6000,2,FALSE)</f>
        <v>3.5133999999999999</v>
      </c>
      <c r="D2836">
        <f>VLOOKUP(B2836,'Bloomberg Dow Jones Indices'!$I$6:$J$6000,2,0)</f>
        <v>2.1265000000000001</v>
      </c>
      <c r="E2836">
        <f>IF(VLOOKUP($B2836,'20 Year Treasuries Daily'!$A$7:$B$10118,2,FALSE)="ND",NA(),VLOOKUP($B2836,'20 Year Treasuries Daily'!$A$7:$B$10118,2,FALSE))</f>
        <v>5.04</v>
      </c>
    </row>
    <row r="2837" spans="2:5">
      <c r="B2837" s="52">
        <v>38208</v>
      </c>
      <c r="C2837">
        <f>VLOOKUP($B2837,'Bloomberg Dow Jones Indices'!$G$6:$J$6000,2,FALSE)</f>
        <v>3.5388999999999999</v>
      </c>
      <c r="D2837">
        <f>VLOOKUP(B2837,'Bloomberg Dow Jones Indices'!$I$6:$J$6000,2,0)</f>
        <v>2.1265999999999998</v>
      </c>
      <c r="E2837">
        <f>IF(VLOOKUP($B2837,'20 Year Treasuries Daily'!$A$7:$B$10118,2,FALSE)="ND",NA(),VLOOKUP($B2837,'20 Year Treasuries Daily'!$A$7:$B$10118,2,FALSE))</f>
        <v>5.0599999999999996</v>
      </c>
    </row>
    <row r="2838" spans="2:5">
      <c r="B2838" s="52">
        <v>38209</v>
      </c>
      <c r="C2838">
        <f>VLOOKUP($B2838,'Bloomberg Dow Jones Indices'!$G$6:$J$6000,2,FALSE)</f>
        <v>3.5194999999999999</v>
      </c>
      <c r="D2838">
        <f>VLOOKUP(B2838,'Bloomberg Dow Jones Indices'!$I$6:$J$6000,2,0)</f>
        <v>2.0987999999999998</v>
      </c>
      <c r="E2838">
        <f>IF(VLOOKUP($B2838,'20 Year Treasuries Daily'!$A$7:$B$10118,2,FALSE)="ND",NA(),VLOOKUP($B2838,'20 Year Treasuries Daily'!$A$7:$B$10118,2,FALSE))</f>
        <v>5.08</v>
      </c>
    </row>
    <row r="2839" spans="2:5">
      <c r="B2839" s="52">
        <v>38210</v>
      </c>
      <c r="C2839">
        <f>VLOOKUP($B2839,'Bloomberg Dow Jones Indices'!$G$6:$J$6000,2,FALSE)</f>
        <v>3.5182000000000002</v>
      </c>
      <c r="D2839">
        <f>VLOOKUP(B2839,'Bloomberg Dow Jones Indices'!$I$6:$J$6000,2,0)</f>
        <v>2.1053999999999999</v>
      </c>
      <c r="E2839">
        <f>IF(VLOOKUP($B2839,'20 Year Treasuries Daily'!$A$7:$B$10118,2,FALSE)="ND",NA(),VLOOKUP($B2839,'20 Year Treasuries Daily'!$A$7:$B$10118,2,FALSE))</f>
        <v>5.07</v>
      </c>
    </row>
    <row r="2840" spans="2:5">
      <c r="B2840" s="52">
        <v>38211</v>
      </c>
      <c r="C2840">
        <f>VLOOKUP($B2840,'Bloomberg Dow Jones Indices'!$G$6:$J$6000,2,FALSE)</f>
        <v>3.5281000000000002</v>
      </c>
      <c r="D2840">
        <f>VLOOKUP(B2840,'Bloomberg Dow Jones Indices'!$I$6:$J$6000,2,0)</f>
        <v>2.1318999999999999</v>
      </c>
      <c r="E2840">
        <f>IF(VLOOKUP($B2840,'20 Year Treasuries Daily'!$A$7:$B$10118,2,FALSE)="ND",NA(),VLOOKUP($B2840,'20 Year Treasuries Daily'!$A$7:$B$10118,2,FALSE))</f>
        <v>5.05</v>
      </c>
    </row>
    <row r="2841" spans="2:5">
      <c r="B2841" s="52">
        <v>38212</v>
      </c>
      <c r="C2841">
        <f>VLOOKUP($B2841,'Bloomberg Dow Jones Indices'!$G$6:$J$6000,2,FALSE)</f>
        <v>3.5417999999999998</v>
      </c>
      <c r="D2841">
        <f>VLOOKUP(B2841,'Bloomberg Dow Jones Indices'!$I$6:$J$6000,2,0)</f>
        <v>2.1328999999999998</v>
      </c>
      <c r="E2841">
        <f>IF(VLOOKUP($B2841,'20 Year Treasuries Daily'!$A$7:$B$10118,2,FALSE)="ND",NA(),VLOOKUP($B2841,'20 Year Treasuries Daily'!$A$7:$B$10118,2,FALSE))</f>
        <v>5.0199999999999996</v>
      </c>
    </row>
    <row r="2842" spans="2:5">
      <c r="B2842" s="52">
        <v>38215</v>
      </c>
      <c r="C2842">
        <f>VLOOKUP($B2842,'Bloomberg Dow Jones Indices'!$G$6:$J$6000,2,FALSE)</f>
        <v>3.5140000000000002</v>
      </c>
      <c r="D2842">
        <f>VLOOKUP(B2842,'Bloomberg Dow Jones Indices'!$I$6:$J$6000,2,0)</f>
        <v>2.1053000000000002</v>
      </c>
      <c r="E2842">
        <f>IF(VLOOKUP($B2842,'20 Year Treasuries Daily'!$A$7:$B$10118,2,FALSE)="ND",NA(),VLOOKUP($B2842,'20 Year Treasuries Daily'!$A$7:$B$10118,2,FALSE))</f>
        <v>5.0599999999999996</v>
      </c>
    </row>
    <row r="2843" spans="2:5">
      <c r="B2843" s="52">
        <v>38216</v>
      </c>
      <c r="C2843">
        <f>VLOOKUP($B2843,'Bloomberg Dow Jones Indices'!$G$6:$J$6000,2,FALSE)</f>
        <v>3.5190000000000001</v>
      </c>
      <c r="D2843">
        <f>VLOOKUP(B2843,'Bloomberg Dow Jones Indices'!$I$6:$J$6000,2,0)</f>
        <v>2.1013999999999999</v>
      </c>
      <c r="E2843">
        <f>IF(VLOOKUP($B2843,'20 Year Treasuries Daily'!$A$7:$B$10118,2,FALSE)="ND",NA(),VLOOKUP($B2843,'20 Year Treasuries Daily'!$A$7:$B$10118,2,FALSE))</f>
        <v>5.0199999999999996</v>
      </c>
    </row>
    <row r="2844" spans="2:5">
      <c r="B2844" s="52">
        <v>38217</v>
      </c>
      <c r="C2844">
        <f>VLOOKUP($B2844,'Bloomberg Dow Jones Indices'!$G$6:$J$6000,2,FALSE)</f>
        <v>3.4794</v>
      </c>
      <c r="D2844">
        <f>VLOOKUP(B2844,'Bloomberg Dow Jones Indices'!$I$6:$J$6000,2,0)</f>
        <v>2.0893999999999999</v>
      </c>
      <c r="E2844">
        <f>IF(VLOOKUP($B2844,'20 Year Treasuries Daily'!$A$7:$B$10118,2,FALSE)="ND",NA(),VLOOKUP($B2844,'20 Year Treasuries Daily'!$A$7:$B$10118,2,FALSE))</f>
        <v>5.04</v>
      </c>
    </row>
    <row r="2845" spans="2:5">
      <c r="B2845" s="52">
        <v>38218</v>
      </c>
      <c r="C2845">
        <f>VLOOKUP($B2845,'Bloomberg Dow Jones Indices'!$G$6:$J$6000,2,FALSE)</f>
        <v>3.5045000000000002</v>
      </c>
      <c r="D2845">
        <f>VLOOKUP(B2845,'Bloomberg Dow Jones Indices'!$I$6:$J$6000,2,0)</f>
        <v>2.0981999999999998</v>
      </c>
      <c r="E2845">
        <f>IF(VLOOKUP($B2845,'20 Year Treasuries Daily'!$A$7:$B$10118,2,FALSE)="ND",NA(),VLOOKUP($B2845,'20 Year Treasuries Daily'!$A$7:$B$10118,2,FALSE))</f>
        <v>5.03</v>
      </c>
    </row>
    <row r="2846" spans="2:5">
      <c r="B2846" s="52">
        <v>38219</v>
      </c>
      <c r="C2846">
        <f>VLOOKUP($B2846,'Bloomberg Dow Jones Indices'!$G$6:$J$6000,2,FALSE)</f>
        <v>3.4948999999999999</v>
      </c>
      <c r="D2846">
        <f>VLOOKUP(B2846,'Bloomberg Dow Jones Indices'!$I$6:$J$6000,2,0)</f>
        <v>2.0838000000000001</v>
      </c>
      <c r="E2846">
        <f>IF(VLOOKUP($B2846,'20 Year Treasuries Daily'!$A$7:$B$10118,2,FALSE)="ND",NA(),VLOOKUP($B2846,'20 Year Treasuries Daily'!$A$7:$B$10118,2,FALSE))</f>
        <v>5.03</v>
      </c>
    </row>
    <row r="2847" spans="2:5">
      <c r="B2847" s="52">
        <v>38222</v>
      </c>
      <c r="C2847">
        <f>VLOOKUP($B2847,'Bloomberg Dow Jones Indices'!$G$6:$J$6000,2,FALSE)</f>
        <v>3.5093000000000001</v>
      </c>
      <c r="D2847">
        <f>VLOOKUP(B2847,'Bloomberg Dow Jones Indices'!$I$6:$J$6000,2,0)</f>
        <v>2.1032000000000002</v>
      </c>
      <c r="E2847">
        <f>IF(VLOOKUP($B2847,'20 Year Treasuries Daily'!$A$7:$B$10118,2,FALSE)="ND",NA(),VLOOKUP($B2847,'20 Year Treasuries Daily'!$A$7:$B$10118,2,FALSE))</f>
        <v>5.08</v>
      </c>
    </row>
    <row r="2848" spans="2:5">
      <c r="B2848" s="52">
        <v>38223</v>
      </c>
      <c r="C2848">
        <f>VLOOKUP($B2848,'Bloomberg Dow Jones Indices'!$G$6:$J$6000,2,FALSE)</f>
        <v>3.5099</v>
      </c>
      <c r="D2848">
        <f>VLOOKUP(B2848,'Bloomberg Dow Jones Indices'!$I$6:$J$6000,2,0)</f>
        <v>2.0979000000000001</v>
      </c>
      <c r="E2848">
        <f>IF(VLOOKUP($B2848,'20 Year Treasuries Daily'!$A$7:$B$10118,2,FALSE)="ND",NA(),VLOOKUP($B2848,'20 Year Treasuries Daily'!$A$7:$B$10118,2,FALSE))</f>
        <v>5.08</v>
      </c>
    </row>
    <row r="2849" spans="2:5">
      <c r="B2849" s="52">
        <v>38224</v>
      </c>
      <c r="C2849">
        <f>VLOOKUP($B2849,'Bloomberg Dow Jones Indices'!$G$6:$J$6000,2,FALSE)</f>
        <v>3.4984999999999999</v>
      </c>
      <c r="D2849">
        <f>VLOOKUP(B2849,'Bloomberg Dow Jones Indices'!$I$6:$J$6000,2,0)</f>
        <v>2.0807000000000002</v>
      </c>
      <c r="E2849">
        <f>IF(VLOOKUP($B2849,'20 Year Treasuries Daily'!$A$7:$B$10118,2,FALSE)="ND",NA(),VLOOKUP($B2849,'20 Year Treasuries Daily'!$A$7:$B$10118,2,FALSE))</f>
        <v>5.0599999999999996</v>
      </c>
    </row>
    <row r="2850" spans="2:5">
      <c r="B2850" s="52">
        <v>38225</v>
      </c>
      <c r="C2850">
        <f>VLOOKUP($B2850,'Bloomberg Dow Jones Indices'!$G$6:$J$6000,2,FALSE)</f>
        <v>3.5021</v>
      </c>
      <c r="D2850">
        <f>VLOOKUP(B2850,'Bloomberg Dow Jones Indices'!$I$6:$J$6000,2,0)</f>
        <v>2.0823999999999998</v>
      </c>
      <c r="E2850">
        <f>IF(VLOOKUP($B2850,'20 Year Treasuries Daily'!$A$7:$B$10118,2,FALSE)="ND",NA(),VLOOKUP($B2850,'20 Year Treasuries Daily'!$A$7:$B$10118,2,FALSE))</f>
        <v>5.03</v>
      </c>
    </row>
    <row r="2851" spans="2:5">
      <c r="B2851" s="52">
        <v>38226</v>
      </c>
      <c r="C2851">
        <f>VLOOKUP($B2851,'Bloomberg Dow Jones Indices'!$G$6:$J$6000,2,FALSE)</f>
        <v>3.5004999999999997</v>
      </c>
      <c r="D2851">
        <f>VLOOKUP(B2851,'Bloomberg Dow Jones Indices'!$I$6:$J$6000,2,0)</f>
        <v>2.0779999999999998</v>
      </c>
      <c r="E2851">
        <f>IF(VLOOKUP($B2851,'20 Year Treasuries Daily'!$A$7:$B$10118,2,FALSE)="ND",NA(),VLOOKUP($B2851,'20 Year Treasuries Daily'!$A$7:$B$10118,2,FALSE))</f>
        <v>5.0199999999999996</v>
      </c>
    </row>
    <row r="2852" spans="2:5">
      <c r="B2852" s="52">
        <v>38229</v>
      </c>
      <c r="C2852">
        <f>VLOOKUP($B2852,'Bloomberg Dow Jones Indices'!$G$6:$J$6000,2,FALSE)</f>
        <v>3.4944999999999999</v>
      </c>
      <c r="D2852">
        <f>VLOOKUP(B2852,'Bloomberg Dow Jones Indices'!$I$6:$J$6000,2,0)</f>
        <v>2.0929000000000002</v>
      </c>
      <c r="E2852">
        <f>IF(VLOOKUP($B2852,'20 Year Treasuries Daily'!$A$7:$B$10118,2,FALSE)="ND",NA(),VLOOKUP($B2852,'20 Year Treasuries Daily'!$A$7:$B$10118,2,FALSE))</f>
        <v>4.99</v>
      </c>
    </row>
    <row r="2853" spans="2:5">
      <c r="B2853" s="52">
        <v>38230</v>
      </c>
      <c r="C2853">
        <f>VLOOKUP($B2853,'Bloomberg Dow Jones Indices'!$G$6:$J$6000,2,FALSE)</f>
        <v>3.4518</v>
      </c>
      <c r="D2853">
        <f>VLOOKUP(B2853,'Bloomberg Dow Jones Indices'!$I$6:$J$6000,2,0)</f>
        <v>2.0834000000000001</v>
      </c>
      <c r="E2853">
        <f>IF(VLOOKUP($B2853,'20 Year Treasuries Daily'!$A$7:$B$10118,2,FALSE)="ND",NA(),VLOOKUP($B2853,'20 Year Treasuries Daily'!$A$7:$B$10118,2,FALSE))</f>
        <v>4.93</v>
      </c>
    </row>
    <row r="2854" spans="2:5">
      <c r="B2854" s="52">
        <v>38231</v>
      </c>
      <c r="C2854">
        <f>VLOOKUP($B2854,'Bloomberg Dow Jones Indices'!$G$6:$J$6000,2,FALSE)</f>
        <v>3.4451999999999998</v>
      </c>
      <c r="D2854">
        <f>VLOOKUP(B2854,'Bloomberg Dow Jones Indices'!$I$6:$J$6000,2,0)</f>
        <v>2.0859999999999999</v>
      </c>
      <c r="E2854">
        <f>IF(VLOOKUP($B2854,'20 Year Treasuries Daily'!$A$7:$B$10118,2,FALSE)="ND",NA(),VLOOKUP($B2854,'20 Year Treasuries Daily'!$A$7:$B$10118,2,FALSE))</f>
        <v>4.93</v>
      </c>
    </row>
    <row r="2855" spans="2:5">
      <c r="B2855" s="52">
        <v>38232</v>
      </c>
      <c r="C2855">
        <f>VLOOKUP($B2855,'Bloomberg Dow Jones Indices'!$G$6:$J$6000,2,FALSE)</f>
        <v>3.4226000000000001</v>
      </c>
      <c r="D2855">
        <f>VLOOKUP(B2855,'Bloomberg Dow Jones Indices'!$I$6:$J$6000,2,0)</f>
        <v>2.0613000000000001</v>
      </c>
      <c r="E2855">
        <f>IF(VLOOKUP($B2855,'20 Year Treasuries Daily'!$A$7:$B$10118,2,FALSE)="ND",NA(),VLOOKUP($B2855,'20 Year Treasuries Daily'!$A$7:$B$10118,2,FALSE))</f>
        <v>4.99</v>
      </c>
    </row>
    <row r="2856" spans="2:5">
      <c r="B2856" s="52">
        <v>38233</v>
      </c>
      <c r="C2856">
        <f>VLOOKUP($B2856,'Bloomberg Dow Jones Indices'!$G$6:$J$6000,2,FALSE)</f>
        <v>3.4317000000000002</v>
      </c>
      <c r="D2856">
        <f>VLOOKUP(B2856,'Bloomberg Dow Jones Indices'!$I$6:$J$6000,2,0)</f>
        <v>2.0672999999999999</v>
      </c>
      <c r="E2856">
        <f>IF(VLOOKUP($B2856,'20 Year Treasuries Daily'!$A$7:$B$10118,2,FALSE)="ND",NA(),VLOOKUP($B2856,'20 Year Treasuries Daily'!$A$7:$B$10118,2,FALSE))</f>
        <v>5.07</v>
      </c>
    </row>
    <row r="2857" spans="2:5">
      <c r="B2857" s="52">
        <v>38237</v>
      </c>
      <c r="C2857">
        <f>VLOOKUP($B2857,'Bloomberg Dow Jones Indices'!$G$6:$J$6000,2,FALSE)</f>
        <v>3.4186000000000001</v>
      </c>
      <c r="D2857">
        <f>VLOOKUP(B2857,'Bloomberg Dow Jones Indices'!$I$6:$J$6000,2,0)</f>
        <v>2.0508000000000002</v>
      </c>
      <c r="E2857">
        <f>IF(VLOOKUP($B2857,'20 Year Treasuries Daily'!$A$7:$B$10118,2,FALSE)="ND",NA(),VLOOKUP($B2857,'20 Year Treasuries Daily'!$A$7:$B$10118,2,FALSE))</f>
        <v>5.03</v>
      </c>
    </row>
    <row r="2858" spans="2:5">
      <c r="B2858" s="52">
        <v>38238</v>
      </c>
      <c r="C2858">
        <f>VLOOKUP($B2858,'Bloomberg Dow Jones Indices'!$G$6:$J$6000,2,FALSE)</f>
        <v>3.4516</v>
      </c>
      <c r="D2858">
        <f>VLOOKUP(B2858,'Bloomberg Dow Jones Indices'!$I$6:$J$6000,2,0)</f>
        <v>2.0567000000000002</v>
      </c>
      <c r="E2858">
        <f>IF(VLOOKUP($B2858,'20 Year Treasuries Daily'!$A$7:$B$10118,2,FALSE)="ND",NA(),VLOOKUP($B2858,'20 Year Treasuries Daily'!$A$7:$B$10118,2,FALSE))</f>
        <v>4.96</v>
      </c>
    </row>
    <row r="2859" spans="2:5">
      <c r="B2859" s="52">
        <v>38239</v>
      </c>
      <c r="C2859">
        <f>VLOOKUP($B2859,'Bloomberg Dow Jones Indices'!$G$6:$J$6000,2,FALSE)</f>
        <v>3.4354</v>
      </c>
      <c r="D2859">
        <f>VLOOKUP(B2859,'Bloomberg Dow Jones Indices'!$I$6:$J$6000,2,0)</f>
        <v>2.0615000000000001</v>
      </c>
      <c r="E2859">
        <f>IF(VLOOKUP($B2859,'20 Year Treasuries Daily'!$A$7:$B$10118,2,FALSE)="ND",NA(),VLOOKUP($B2859,'20 Year Treasuries Daily'!$A$7:$B$10118,2,FALSE))</f>
        <v>4.99</v>
      </c>
    </row>
    <row r="2860" spans="2:5">
      <c r="B2860" s="52">
        <v>38240</v>
      </c>
      <c r="C2860">
        <f>VLOOKUP($B2860,'Bloomberg Dow Jones Indices'!$G$6:$J$6000,2,FALSE)</f>
        <v>3.4262000000000001</v>
      </c>
      <c r="D2860">
        <f>VLOOKUP(B2860,'Bloomberg Dow Jones Indices'!$I$6:$J$6000,2,0)</f>
        <v>2.0567000000000002</v>
      </c>
      <c r="E2860">
        <f>IF(VLOOKUP($B2860,'20 Year Treasuries Daily'!$A$7:$B$10118,2,FALSE)="ND",NA(),VLOOKUP($B2860,'20 Year Treasuries Daily'!$A$7:$B$10118,2,FALSE))</f>
        <v>4.97</v>
      </c>
    </row>
    <row r="2861" spans="2:5">
      <c r="B2861" s="52">
        <v>38243</v>
      </c>
      <c r="C2861">
        <f>VLOOKUP($B2861,'Bloomberg Dow Jones Indices'!$G$6:$J$6000,2,FALSE)</f>
        <v>3.4481000000000002</v>
      </c>
      <c r="D2861">
        <f>VLOOKUP(B2861,'Bloomberg Dow Jones Indices'!$I$6:$J$6000,2,0)</f>
        <v>2.0621</v>
      </c>
      <c r="E2861">
        <f>IF(VLOOKUP($B2861,'20 Year Treasuries Daily'!$A$7:$B$10118,2,FALSE)="ND",NA(),VLOOKUP($B2861,'20 Year Treasuries Daily'!$A$7:$B$10118,2,FALSE))</f>
        <v>4.9400000000000004</v>
      </c>
    </row>
    <row r="2862" spans="2:5">
      <c r="B2862" s="52">
        <v>38244</v>
      </c>
      <c r="C2862">
        <f>VLOOKUP($B2862,'Bloomberg Dow Jones Indices'!$G$6:$J$6000,2,FALSE)</f>
        <v>3.4462000000000002</v>
      </c>
      <c r="D2862">
        <f>VLOOKUP(B2862,'Bloomberg Dow Jones Indices'!$I$6:$J$6000,2,0)</f>
        <v>2.0613999999999999</v>
      </c>
      <c r="E2862">
        <f>IF(VLOOKUP($B2862,'20 Year Treasuries Daily'!$A$7:$B$10118,2,FALSE)="ND",NA(),VLOOKUP($B2862,'20 Year Treasuries Daily'!$A$7:$B$10118,2,FALSE))</f>
        <v>4.93</v>
      </c>
    </row>
    <row r="2863" spans="2:5">
      <c r="B2863" s="52">
        <v>38245</v>
      </c>
      <c r="C2863">
        <f>VLOOKUP($B2863,'Bloomberg Dow Jones Indices'!$G$6:$J$6000,2,FALSE)</f>
        <v>3.4411999999999998</v>
      </c>
      <c r="D2863">
        <f>VLOOKUP(B2863,'Bloomberg Dow Jones Indices'!$I$6:$J$6000,2,0)</f>
        <v>2.0789</v>
      </c>
      <c r="E2863">
        <f>IF(VLOOKUP($B2863,'20 Year Treasuries Daily'!$A$7:$B$10118,2,FALSE)="ND",NA(),VLOOKUP($B2863,'20 Year Treasuries Daily'!$A$7:$B$10118,2,FALSE))</f>
        <v>4.96</v>
      </c>
    </row>
    <row r="2864" spans="2:5">
      <c r="B2864" s="52">
        <v>38246</v>
      </c>
      <c r="C2864">
        <f>VLOOKUP($B2864,'Bloomberg Dow Jones Indices'!$G$6:$J$6000,2,FALSE)</f>
        <v>3.4106000000000001</v>
      </c>
      <c r="D2864">
        <f>VLOOKUP(B2864,'Bloomberg Dow Jones Indices'!$I$6:$J$6000,2,0)</f>
        <v>2.0762999999999998</v>
      </c>
      <c r="E2864">
        <f>IF(VLOOKUP($B2864,'20 Year Treasuries Daily'!$A$7:$B$10118,2,FALSE)="ND",NA(),VLOOKUP($B2864,'20 Year Treasuries Daily'!$A$7:$B$10118,2,FALSE))</f>
        <v>4.8600000000000003</v>
      </c>
    </row>
    <row r="2865" spans="2:5">
      <c r="B2865" s="52">
        <v>38247</v>
      </c>
      <c r="C2865">
        <f>VLOOKUP($B2865,'Bloomberg Dow Jones Indices'!$G$6:$J$6000,2,FALSE)</f>
        <v>3.3976999999999999</v>
      </c>
      <c r="D2865">
        <f>VLOOKUP(B2865,'Bloomberg Dow Jones Indices'!$I$6:$J$6000,2,0)</f>
        <v>2.0682</v>
      </c>
      <c r="E2865">
        <f>IF(VLOOKUP($B2865,'20 Year Treasuries Daily'!$A$7:$B$10118,2,FALSE)="ND",NA(),VLOOKUP($B2865,'20 Year Treasuries Daily'!$A$7:$B$10118,2,FALSE))</f>
        <v>4.91</v>
      </c>
    </row>
    <row r="2866" spans="2:5">
      <c r="B2866" s="52">
        <v>38250</v>
      </c>
      <c r="C2866">
        <f>VLOOKUP($B2866,'Bloomberg Dow Jones Indices'!$G$6:$J$6000,2,FALSE)</f>
        <v>3.4053</v>
      </c>
      <c r="D2866">
        <f>VLOOKUP(B2866,'Bloomberg Dow Jones Indices'!$I$6:$J$6000,2,0)</f>
        <v>2.0842999999999998</v>
      </c>
      <c r="E2866">
        <f>IF(VLOOKUP($B2866,'20 Year Treasuries Daily'!$A$7:$B$10118,2,FALSE)="ND",NA(),VLOOKUP($B2866,'20 Year Treasuries Daily'!$A$7:$B$10118,2,FALSE))</f>
        <v>4.8499999999999996</v>
      </c>
    </row>
    <row r="2867" spans="2:5">
      <c r="B2867" s="52">
        <v>38251</v>
      </c>
      <c r="C2867">
        <f>VLOOKUP($B2867,'Bloomberg Dow Jones Indices'!$G$6:$J$6000,2,FALSE)</f>
        <v>3.3921000000000001</v>
      </c>
      <c r="D2867">
        <f>VLOOKUP(B2867,'Bloomberg Dow Jones Indices'!$I$6:$J$6000,2,0)</f>
        <v>2.0762</v>
      </c>
      <c r="E2867">
        <f>IF(VLOOKUP($B2867,'20 Year Treasuries Daily'!$A$7:$B$10118,2,FALSE)="ND",NA(),VLOOKUP($B2867,'20 Year Treasuries Daily'!$A$7:$B$10118,2,FALSE))</f>
        <v>4.82</v>
      </c>
    </row>
    <row r="2868" spans="2:5">
      <c r="B2868" s="52">
        <v>38252</v>
      </c>
      <c r="C2868">
        <f>VLOOKUP($B2868,'Bloomberg Dow Jones Indices'!$G$6:$J$6000,2,FALSE)</f>
        <v>3.4056000000000002</v>
      </c>
      <c r="D2868">
        <f>VLOOKUP(B2868,'Bloomberg Dow Jones Indices'!$I$6:$J$6000,2,0)</f>
        <v>2.1040999999999999</v>
      </c>
      <c r="E2868">
        <f>IF(VLOOKUP($B2868,'20 Year Treasuries Daily'!$A$7:$B$10118,2,FALSE)="ND",NA(),VLOOKUP($B2868,'20 Year Treasuries Daily'!$A$7:$B$10118,2,FALSE))</f>
        <v>4.75</v>
      </c>
    </row>
    <row r="2869" spans="2:5">
      <c r="B2869" s="52">
        <v>38253</v>
      </c>
      <c r="C2869">
        <f>VLOOKUP($B2869,'Bloomberg Dow Jones Indices'!$G$6:$J$6000,2,FALSE)</f>
        <v>3.4241999999999999</v>
      </c>
      <c r="D2869">
        <f>VLOOKUP(B2869,'Bloomberg Dow Jones Indices'!$I$6:$J$6000,2,0)</f>
        <v>2.1194999999999999</v>
      </c>
      <c r="E2869">
        <f>IF(VLOOKUP($B2869,'20 Year Treasuries Daily'!$A$7:$B$10118,2,FALSE)="ND",NA(),VLOOKUP($B2869,'20 Year Treasuries Daily'!$A$7:$B$10118,2,FALSE))</f>
        <v>4.78</v>
      </c>
    </row>
    <row r="2870" spans="2:5">
      <c r="B2870" s="52">
        <v>38254</v>
      </c>
      <c r="C2870">
        <f>VLOOKUP($B2870,'Bloomberg Dow Jones Indices'!$G$6:$J$6000,2,FALSE)</f>
        <v>3.4253</v>
      </c>
      <c r="D2870">
        <f>VLOOKUP(B2870,'Bloomberg Dow Jones Indices'!$I$6:$J$6000,2,0)</f>
        <v>2.1177999999999999</v>
      </c>
      <c r="E2870">
        <f>IF(VLOOKUP($B2870,'20 Year Treasuries Daily'!$A$7:$B$10118,2,FALSE)="ND",NA(),VLOOKUP($B2870,'20 Year Treasuries Daily'!$A$7:$B$10118,2,FALSE))</f>
        <v>4.78</v>
      </c>
    </row>
    <row r="2871" spans="2:5">
      <c r="B2871" s="52">
        <v>38257</v>
      </c>
      <c r="C2871">
        <f>VLOOKUP($B2871,'Bloomberg Dow Jones Indices'!$G$6:$J$6000,2,FALSE)</f>
        <v>3.4146999999999998</v>
      </c>
      <c r="D2871">
        <f>VLOOKUP(B2871,'Bloomberg Dow Jones Indices'!$I$6:$J$6000,2,0)</f>
        <v>2.1301999999999999</v>
      </c>
      <c r="E2871">
        <f>IF(VLOOKUP($B2871,'20 Year Treasuries Daily'!$A$7:$B$10118,2,FALSE)="ND",NA(),VLOOKUP($B2871,'20 Year Treasuries Daily'!$A$7:$B$10118,2,FALSE))</f>
        <v>4.75</v>
      </c>
    </row>
    <row r="2872" spans="2:5">
      <c r="B2872" s="52">
        <v>38258</v>
      </c>
      <c r="C2872">
        <f>VLOOKUP($B2872,'Bloomberg Dow Jones Indices'!$G$6:$J$6000,2,FALSE)</f>
        <v>3.4378000000000002</v>
      </c>
      <c r="D2872">
        <f>VLOOKUP(B2872,'Bloomberg Dow Jones Indices'!$I$6:$J$6000,2,0)</f>
        <v>2.1114000000000002</v>
      </c>
      <c r="E2872">
        <f>IF(VLOOKUP($B2872,'20 Year Treasuries Daily'!$A$7:$B$10118,2,FALSE)="ND",NA(),VLOOKUP($B2872,'20 Year Treasuries Daily'!$A$7:$B$10118,2,FALSE))</f>
        <v>4.78</v>
      </c>
    </row>
    <row r="2873" spans="2:5">
      <c r="B2873" s="52">
        <v>38259</v>
      </c>
      <c r="C2873">
        <f>VLOOKUP($B2873,'Bloomberg Dow Jones Indices'!$G$6:$J$6000,2,FALSE)</f>
        <v>3.4504999999999999</v>
      </c>
      <c r="D2873">
        <f>VLOOKUP(B2873,'Bloomberg Dow Jones Indices'!$I$6:$J$6000,2,0)</f>
        <v>2.0992000000000002</v>
      </c>
      <c r="E2873">
        <f>IF(VLOOKUP($B2873,'20 Year Treasuries Daily'!$A$7:$B$10118,2,FALSE)="ND",NA(),VLOOKUP($B2873,'20 Year Treasuries Daily'!$A$7:$B$10118,2,FALSE))</f>
        <v>4.8499999999999996</v>
      </c>
    </row>
    <row r="2874" spans="2:5">
      <c r="B2874" s="52">
        <v>38260</v>
      </c>
      <c r="C2874">
        <f>VLOOKUP($B2874,'Bloomberg Dow Jones Indices'!$G$6:$J$6000,2,FALSE)</f>
        <v>3.4405999999999999</v>
      </c>
      <c r="D2874">
        <f>VLOOKUP(B2874,'Bloomberg Dow Jones Indices'!$I$6:$J$6000,2,0)</f>
        <v>2.1107999999999998</v>
      </c>
      <c r="E2874">
        <f>IF(VLOOKUP($B2874,'20 Year Treasuries Daily'!$A$7:$B$10118,2,FALSE)="ND",NA(),VLOOKUP($B2874,'20 Year Treasuries Daily'!$A$7:$B$10118,2,FALSE))</f>
        <v>4.8899999999999997</v>
      </c>
    </row>
    <row r="2875" spans="2:5">
      <c r="B2875" s="52">
        <v>38261</v>
      </c>
      <c r="C2875">
        <f>VLOOKUP($B2875,'Bloomberg Dow Jones Indices'!$G$6:$J$6000,2,FALSE)</f>
        <v>3.4060999999999999</v>
      </c>
      <c r="D2875">
        <f>VLOOKUP(B2875,'Bloomberg Dow Jones Indices'!$I$6:$J$6000,2,0)</f>
        <v>2.0874999999999999</v>
      </c>
      <c r="E2875">
        <f>IF(VLOOKUP($B2875,'20 Year Treasuries Daily'!$A$7:$B$10118,2,FALSE)="ND",NA(),VLOOKUP($B2875,'20 Year Treasuries Daily'!$A$7:$B$10118,2,FALSE))</f>
        <v>4.95</v>
      </c>
    </row>
    <row r="2876" spans="2:5">
      <c r="B2876" s="52">
        <v>38264</v>
      </c>
      <c r="C2876">
        <f>VLOOKUP($B2876,'Bloomberg Dow Jones Indices'!$G$6:$J$6000,2,FALSE)</f>
        <v>3.3963000000000001</v>
      </c>
      <c r="D2876">
        <f>VLOOKUP(B2876,'Bloomberg Dow Jones Indices'!$I$6:$J$6000,2,0)</f>
        <v>2.0827</v>
      </c>
      <c r="E2876">
        <f>IF(VLOOKUP($B2876,'20 Year Treasuries Daily'!$A$7:$B$10118,2,FALSE)="ND",NA(),VLOOKUP($B2876,'20 Year Treasuries Daily'!$A$7:$B$10118,2,FALSE))</f>
        <v>4.93</v>
      </c>
    </row>
    <row r="2877" spans="2:5">
      <c r="B2877" s="52">
        <v>38265</v>
      </c>
      <c r="C2877">
        <f>VLOOKUP($B2877,'Bloomberg Dow Jones Indices'!$G$6:$J$6000,2,FALSE)</f>
        <v>3.3887</v>
      </c>
      <c r="D2877">
        <f>VLOOKUP(B2877,'Bloomberg Dow Jones Indices'!$I$6:$J$6000,2,0)</f>
        <v>2.0905999999999998</v>
      </c>
      <c r="E2877">
        <f>IF(VLOOKUP($B2877,'20 Year Treasuries Daily'!$A$7:$B$10118,2,FALSE)="ND",NA(),VLOOKUP($B2877,'20 Year Treasuries Daily'!$A$7:$B$10118,2,FALSE))</f>
        <v>4.93</v>
      </c>
    </row>
    <row r="2878" spans="2:5">
      <c r="B2878" s="52">
        <v>38266</v>
      </c>
      <c r="C2878">
        <f>VLOOKUP($B2878,'Bloomberg Dow Jones Indices'!$G$6:$J$6000,2,FALSE)</f>
        <v>3.3717999999999999</v>
      </c>
      <c r="D2878">
        <f>VLOOKUP(B2878,'Bloomberg Dow Jones Indices'!$I$6:$J$6000,2,0)</f>
        <v>2.0815000000000001</v>
      </c>
      <c r="E2878">
        <f>IF(VLOOKUP($B2878,'20 Year Treasuries Daily'!$A$7:$B$10118,2,FALSE)="ND",NA(),VLOOKUP($B2878,'20 Year Treasuries Daily'!$A$7:$B$10118,2,FALSE))</f>
        <v>4.97</v>
      </c>
    </row>
    <row r="2879" spans="2:5">
      <c r="B2879" s="52">
        <v>38267</v>
      </c>
      <c r="C2879">
        <f>VLOOKUP($B2879,'Bloomberg Dow Jones Indices'!$G$6:$J$6000,2,FALSE)</f>
        <v>3.3975</v>
      </c>
      <c r="D2879">
        <f>VLOOKUP(B2879,'Bloomberg Dow Jones Indices'!$I$6:$J$6000,2,0)</f>
        <v>2.1051000000000002</v>
      </c>
      <c r="E2879">
        <f>IF(VLOOKUP($B2879,'20 Year Treasuries Daily'!$A$7:$B$10118,2,FALSE)="ND",NA(),VLOOKUP($B2879,'20 Year Treasuries Daily'!$A$7:$B$10118,2,FALSE))</f>
        <v>5</v>
      </c>
    </row>
    <row r="2880" spans="2:5">
      <c r="B2880" s="52">
        <v>38268</v>
      </c>
      <c r="C2880">
        <f>VLOOKUP($B2880,'Bloomberg Dow Jones Indices'!$G$6:$J$6000,2,FALSE)</f>
        <v>3.3860999999999999</v>
      </c>
      <c r="D2880">
        <f>VLOOKUP(B2880,'Bloomberg Dow Jones Indices'!$I$6:$J$6000,2,0)</f>
        <v>2.1124000000000001</v>
      </c>
      <c r="E2880">
        <f>IF(VLOOKUP($B2880,'20 Year Treasuries Daily'!$A$7:$B$10118,2,FALSE)="ND",NA(),VLOOKUP($B2880,'20 Year Treasuries Daily'!$A$7:$B$10118,2,FALSE))</f>
        <v>4.91</v>
      </c>
    </row>
    <row r="2881" spans="2:5">
      <c r="B2881" s="52">
        <v>38271</v>
      </c>
      <c r="C2881">
        <f>VLOOKUP($B2881,'Bloomberg Dow Jones Indices'!$G$6:$J$6000,2,FALSE)</f>
        <v>3.3851</v>
      </c>
      <c r="D2881">
        <f>VLOOKUP(B2881,'Bloomberg Dow Jones Indices'!$I$6:$J$6000,2,0)</f>
        <v>2.1067999999999998</v>
      </c>
      <c r="E2881" t="e">
        <f>IF(VLOOKUP($B2881,'20 Year Treasuries Daily'!$A$7:$B$10118,2,FALSE)="ND",NA(),VLOOKUP($B2881,'20 Year Treasuries Daily'!$A$7:$B$10118,2,FALSE))</f>
        <v>#N/A</v>
      </c>
    </row>
    <row r="2882" spans="2:5">
      <c r="B2882" s="52">
        <v>38272</v>
      </c>
      <c r="C2882">
        <f>VLOOKUP($B2882,'Bloomberg Dow Jones Indices'!$G$6:$J$6000,2,FALSE)</f>
        <v>3.3616000000000001</v>
      </c>
      <c r="D2882">
        <f>VLOOKUP(B2882,'Bloomberg Dow Jones Indices'!$I$6:$J$6000,2,0)</f>
        <v>2.1078000000000001</v>
      </c>
      <c r="E2882">
        <f>IF(VLOOKUP($B2882,'20 Year Treasuries Daily'!$A$7:$B$10118,2,FALSE)="ND",NA(),VLOOKUP($B2882,'20 Year Treasuries Daily'!$A$7:$B$10118,2,FALSE))</f>
        <v>4.88</v>
      </c>
    </row>
    <row r="2883" spans="2:5">
      <c r="B2883" s="52">
        <v>38273</v>
      </c>
      <c r="C2883">
        <f>VLOOKUP($B2883,'Bloomberg Dow Jones Indices'!$G$6:$J$6000,2,FALSE)</f>
        <v>3.3969</v>
      </c>
      <c r="D2883">
        <f>VLOOKUP(B2883,'Bloomberg Dow Jones Indices'!$I$6:$J$6000,2,0)</f>
        <v>2.1236000000000002</v>
      </c>
      <c r="E2883">
        <f>IF(VLOOKUP($B2883,'20 Year Treasuries Daily'!$A$7:$B$10118,2,FALSE)="ND",NA(),VLOOKUP($B2883,'20 Year Treasuries Daily'!$A$7:$B$10118,2,FALSE))</f>
        <v>4.8600000000000003</v>
      </c>
    </row>
    <row r="2884" spans="2:5">
      <c r="B2884" s="52">
        <v>38274</v>
      </c>
      <c r="C2884">
        <f>VLOOKUP($B2884,'Bloomberg Dow Jones Indices'!$G$6:$J$6000,2,FALSE)</f>
        <v>3.3969</v>
      </c>
      <c r="D2884">
        <f>VLOOKUP(B2884,'Bloomberg Dow Jones Indices'!$I$6:$J$6000,2,0)</f>
        <v>2.1467000000000001</v>
      </c>
      <c r="E2884">
        <f>IF(VLOOKUP($B2884,'20 Year Treasuries Daily'!$A$7:$B$10118,2,FALSE)="ND",NA(),VLOOKUP($B2884,'20 Year Treasuries Daily'!$A$7:$B$10118,2,FALSE))</f>
        <v>4.8099999999999996</v>
      </c>
    </row>
    <row r="2885" spans="2:5">
      <c r="B2885" s="52">
        <v>38275</v>
      </c>
      <c r="C2885">
        <f>VLOOKUP($B2885,'Bloomberg Dow Jones Indices'!$G$6:$J$6000,2,FALSE)</f>
        <v>3.3687</v>
      </c>
      <c r="D2885">
        <f>VLOOKUP(B2885,'Bloomberg Dow Jones Indices'!$I$6:$J$6000,2,0)</f>
        <v>2.1383000000000001</v>
      </c>
      <c r="E2885">
        <f>IF(VLOOKUP($B2885,'20 Year Treasuries Daily'!$A$7:$B$10118,2,FALSE)="ND",NA(),VLOOKUP($B2885,'20 Year Treasuries Daily'!$A$7:$B$10118,2,FALSE))</f>
        <v>4.84</v>
      </c>
    </row>
    <row r="2886" spans="2:5">
      <c r="B2886" s="52">
        <v>38278</v>
      </c>
      <c r="C2886">
        <f>VLOOKUP($B2886,'Bloomberg Dow Jones Indices'!$G$6:$J$6000,2,FALSE)</f>
        <v>3.3708999999999998</v>
      </c>
      <c r="D2886">
        <f>VLOOKUP(B2886,'Bloomberg Dow Jones Indices'!$I$6:$J$6000,2,0)</f>
        <v>2.1334</v>
      </c>
      <c r="E2886">
        <f>IF(VLOOKUP($B2886,'20 Year Treasuries Daily'!$A$7:$B$10118,2,FALSE)="ND",NA(),VLOOKUP($B2886,'20 Year Treasuries Daily'!$A$7:$B$10118,2,FALSE))</f>
        <v>4.84</v>
      </c>
    </row>
    <row r="2887" spans="2:5">
      <c r="B2887" s="52">
        <v>38279</v>
      </c>
      <c r="C2887">
        <f>VLOOKUP($B2887,'Bloomberg Dow Jones Indices'!$G$6:$J$6000,2,FALSE)</f>
        <v>3.3898000000000001</v>
      </c>
      <c r="D2887">
        <f>VLOOKUP(B2887,'Bloomberg Dow Jones Indices'!$I$6:$J$6000,2,0)</f>
        <v>2.1459999999999999</v>
      </c>
      <c r="E2887">
        <f>IF(VLOOKUP($B2887,'20 Year Treasuries Daily'!$A$7:$B$10118,2,FALSE)="ND",NA(),VLOOKUP($B2887,'20 Year Treasuries Daily'!$A$7:$B$10118,2,FALSE))</f>
        <v>4.83</v>
      </c>
    </row>
    <row r="2888" spans="2:5">
      <c r="B2888" s="52">
        <v>38280</v>
      </c>
      <c r="C2888">
        <f>VLOOKUP($B2888,'Bloomberg Dow Jones Indices'!$G$6:$J$6000,2,FALSE)</f>
        <v>3.3765000000000001</v>
      </c>
      <c r="D2888">
        <f>VLOOKUP(B2888,'Bloomberg Dow Jones Indices'!$I$6:$J$6000,2,0)</f>
        <v>2.15</v>
      </c>
      <c r="E2888">
        <f>IF(VLOOKUP($B2888,'20 Year Treasuries Daily'!$A$7:$B$10118,2,FALSE)="ND",NA(),VLOOKUP($B2888,'20 Year Treasuries Daily'!$A$7:$B$10118,2,FALSE))</f>
        <v>4.7699999999999996</v>
      </c>
    </row>
    <row r="2889" spans="2:5">
      <c r="B2889" s="52">
        <v>38281</v>
      </c>
      <c r="C2889">
        <f>VLOOKUP($B2889,'Bloomberg Dow Jones Indices'!$G$6:$J$6000,2,FALSE)</f>
        <v>3.3795000000000002</v>
      </c>
      <c r="D2889">
        <f>VLOOKUP(B2889,'Bloomberg Dow Jones Indices'!$I$6:$J$6000,2,0)</f>
        <v>2.1576</v>
      </c>
      <c r="E2889">
        <f>IF(VLOOKUP($B2889,'20 Year Treasuries Daily'!$A$7:$B$10118,2,FALSE)="ND",NA(),VLOOKUP($B2889,'20 Year Treasuries Daily'!$A$7:$B$10118,2,FALSE))</f>
        <v>4.76</v>
      </c>
    </row>
    <row r="2890" spans="2:5">
      <c r="B2890" s="52">
        <v>38282</v>
      </c>
      <c r="C2890">
        <f>VLOOKUP($B2890,'Bloomberg Dow Jones Indices'!$G$6:$J$6000,2,FALSE)</f>
        <v>3.3481999999999998</v>
      </c>
      <c r="D2890">
        <f>VLOOKUP(B2890,'Bloomberg Dow Jones Indices'!$I$6:$J$6000,2,0)</f>
        <v>2.1814999999999998</v>
      </c>
      <c r="E2890">
        <f>IF(VLOOKUP($B2890,'20 Year Treasuries Daily'!$A$7:$B$10118,2,FALSE)="ND",NA(),VLOOKUP($B2890,'20 Year Treasuries Daily'!$A$7:$B$10118,2,FALSE))</f>
        <v>4.75</v>
      </c>
    </row>
    <row r="2891" spans="2:5">
      <c r="B2891" s="52">
        <v>38285</v>
      </c>
      <c r="C2891">
        <f>VLOOKUP($B2891,'Bloomberg Dow Jones Indices'!$G$6:$J$6000,2,FALSE)</f>
        <v>3.2736999999999998</v>
      </c>
      <c r="D2891">
        <f>VLOOKUP(B2891,'Bloomberg Dow Jones Indices'!$I$6:$J$6000,2,0)</f>
        <v>2.1833</v>
      </c>
      <c r="E2891">
        <f>IF(VLOOKUP($B2891,'20 Year Treasuries Daily'!$A$7:$B$10118,2,FALSE)="ND",NA(),VLOOKUP($B2891,'20 Year Treasuries Daily'!$A$7:$B$10118,2,FALSE))</f>
        <v>4.74</v>
      </c>
    </row>
    <row r="2892" spans="2:5">
      <c r="B2892" s="52">
        <v>38286</v>
      </c>
      <c r="C2892">
        <f>VLOOKUP($B2892,'Bloomberg Dow Jones Indices'!$G$6:$J$6000,2,FALSE)</f>
        <v>3.2303999999999999</v>
      </c>
      <c r="D2892">
        <f>VLOOKUP(B2892,'Bloomberg Dow Jones Indices'!$I$6:$J$6000,2,0)</f>
        <v>2.1526999999999998</v>
      </c>
      <c r="E2892">
        <f>IF(VLOOKUP($B2892,'20 Year Treasuries Daily'!$A$7:$B$10118,2,FALSE)="ND",NA(),VLOOKUP($B2892,'20 Year Treasuries Daily'!$A$7:$B$10118,2,FALSE))</f>
        <v>4.75</v>
      </c>
    </row>
    <row r="2893" spans="2:5">
      <c r="B2893" s="52">
        <v>38287</v>
      </c>
      <c r="C2893">
        <f>VLOOKUP($B2893,'Bloomberg Dow Jones Indices'!$G$6:$J$6000,2,FALSE)</f>
        <v>3.2524999999999999</v>
      </c>
      <c r="D2893">
        <f>VLOOKUP(B2893,'Bloomberg Dow Jones Indices'!$I$6:$J$6000,2,0)</f>
        <v>2.1282999999999999</v>
      </c>
      <c r="E2893">
        <f>IF(VLOOKUP($B2893,'20 Year Treasuries Daily'!$A$7:$B$10118,2,FALSE)="ND",NA(),VLOOKUP($B2893,'20 Year Treasuries Daily'!$A$7:$B$10118,2,FALSE))</f>
        <v>4.8499999999999996</v>
      </c>
    </row>
    <row r="2894" spans="2:5">
      <c r="B2894" s="52">
        <v>38288</v>
      </c>
      <c r="C2894">
        <f>VLOOKUP($B2894,'Bloomberg Dow Jones Indices'!$G$6:$J$6000,2,FALSE)</f>
        <v>3.266</v>
      </c>
      <c r="D2894">
        <f>VLOOKUP(B2894,'Bloomberg Dow Jones Indices'!$I$6:$J$6000,2,0)</f>
        <v>2.1314000000000002</v>
      </c>
      <c r="E2894">
        <f>IF(VLOOKUP($B2894,'20 Year Treasuries Daily'!$A$7:$B$10118,2,FALSE)="ND",NA(),VLOOKUP($B2894,'20 Year Treasuries Daily'!$A$7:$B$10118,2,FALSE))</f>
        <v>4.83</v>
      </c>
    </row>
    <row r="2895" spans="2:5">
      <c r="B2895" s="52">
        <v>38289</v>
      </c>
      <c r="C2895">
        <f>VLOOKUP($B2895,'Bloomberg Dow Jones Indices'!$G$6:$J$6000,2,FALSE)</f>
        <v>3.2443</v>
      </c>
      <c r="D2895">
        <f>VLOOKUP(B2895,'Bloomberg Dow Jones Indices'!$I$6:$J$6000,2,0)</f>
        <v>2.1265000000000001</v>
      </c>
      <c r="E2895">
        <f>IF(VLOOKUP($B2895,'20 Year Treasuries Daily'!$A$7:$B$10118,2,FALSE)="ND",NA(),VLOOKUP($B2895,'20 Year Treasuries Daily'!$A$7:$B$10118,2,FALSE))</f>
        <v>4.79</v>
      </c>
    </row>
    <row r="2896" spans="2:5">
      <c r="B2896" s="52">
        <v>38292</v>
      </c>
      <c r="C2896">
        <f>VLOOKUP($B2896,'Bloomberg Dow Jones Indices'!$G$6:$J$6000,2,FALSE)</f>
        <v>3.2336</v>
      </c>
      <c r="D2896">
        <f>VLOOKUP(B2896,'Bloomberg Dow Jones Indices'!$I$6:$J$6000,2,0)</f>
        <v>2.1208</v>
      </c>
      <c r="E2896">
        <f>IF(VLOOKUP($B2896,'20 Year Treasuries Daily'!$A$7:$B$10118,2,FALSE)="ND",NA(),VLOOKUP($B2896,'20 Year Treasuries Daily'!$A$7:$B$10118,2,FALSE))</f>
        <v>4.84</v>
      </c>
    </row>
    <row r="2897" spans="2:5">
      <c r="B2897" s="52">
        <v>38293</v>
      </c>
      <c r="C2897">
        <f>VLOOKUP($B2897,'Bloomberg Dow Jones Indices'!$G$6:$J$6000,2,FALSE)</f>
        <v>3.2906</v>
      </c>
      <c r="D2897">
        <f>VLOOKUP(B2897,'Bloomberg Dow Jones Indices'!$I$6:$J$6000,2,0)</f>
        <v>2.1248</v>
      </c>
      <c r="E2897">
        <f>IF(VLOOKUP($B2897,'20 Year Treasuries Daily'!$A$7:$B$10118,2,FALSE)="ND",NA(),VLOOKUP($B2897,'20 Year Treasuries Daily'!$A$7:$B$10118,2,FALSE))</f>
        <v>4.84</v>
      </c>
    </row>
    <row r="2898" spans="2:5">
      <c r="B2898" s="52">
        <v>38294</v>
      </c>
      <c r="C2898">
        <f>VLOOKUP($B2898,'Bloomberg Dow Jones Indices'!$G$6:$J$6000,2,FALSE)</f>
        <v>3.2286000000000001</v>
      </c>
      <c r="D2898">
        <f>VLOOKUP(B2898,'Bloomberg Dow Jones Indices'!$I$6:$J$6000,2,0)</f>
        <v>2.105</v>
      </c>
      <c r="E2898">
        <f>IF(VLOOKUP($B2898,'20 Year Treasuries Daily'!$A$7:$B$10118,2,FALSE)="ND",NA(),VLOOKUP($B2898,'20 Year Treasuries Daily'!$A$7:$B$10118,2,FALSE))</f>
        <v>4.83</v>
      </c>
    </row>
    <row r="2899" spans="2:5">
      <c r="B2899" s="52">
        <v>38295</v>
      </c>
      <c r="C2899">
        <f>VLOOKUP($B2899,'Bloomberg Dow Jones Indices'!$G$6:$J$6000,2,FALSE)</f>
        <v>3.1616</v>
      </c>
      <c r="D2899">
        <f>VLOOKUP(B2899,'Bloomberg Dow Jones Indices'!$I$6:$J$6000,2,0)</f>
        <v>2.0687000000000002</v>
      </c>
      <c r="E2899">
        <f>IF(VLOOKUP($B2899,'20 Year Treasuries Daily'!$A$7:$B$10118,2,FALSE)="ND",NA(),VLOOKUP($B2899,'20 Year Treasuries Daily'!$A$7:$B$10118,2,FALSE))</f>
        <v>4.82</v>
      </c>
    </row>
    <row r="2900" spans="2:5">
      <c r="B2900" s="52">
        <v>38296</v>
      </c>
      <c r="C2900">
        <f>VLOOKUP($B2900,'Bloomberg Dow Jones Indices'!$G$6:$J$6000,2,FALSE)</f>
        <v>3.1760999999999999</v>
      </c>
      <c r="D2900">
        <f>VLOOKUP(B2900,'Bloomberg Dow Jones Indices'!$I$6:$J$6000,2,0)</f>
        <v>2.0541999999999998</v>
      </c>
      <c r="E2900">
        <f>IF(VLOOKUP($B2900,'20 Year Treasuries Daily'!$A$7:$B$10118,2,FALSE)="ND",NA(),VLOOKUP($B2900,'20 Year Treasuries Daily'!$A$7:$B$10118,2,FALSE))</f>
        <v>4.92</v>
      </c>
    </row>
    <row r="2901" spans="2:5">
      <c r="B2901" s="52">
        <v>38299</v>
      </c>
      <c r="C2901">
        <f>VLOOKUP($B2901,'Bloomberg Dow Jones Indices'!$G$6:$J$6000,2,FALSE)</f>
        <v>3.1528999999999998</v>
      </c>
      <c r="D2901">
        <f>VLOOKUP(B2901,'Bloomberg Dow Jones Indices'!$I$6:$J$6000,2,0)</f>
        <v>2.0548999999999999</v>
      </c>
      <c r="E2901">
        <f>IF(VLOOKUP($B2901,'20 Year Treasuries Daily'!$A$7:$B$10118,2,FALSE)="ND",NA(),VLOOKUP($B2901,'20 Year Treasuries Daily'!$A$7:$B$10118,2,FALSE))</f>
        <v>4.95</v>
      </c>
    </row>
    <row r="2902" spans="2:5">
      <c r="B2902" s="52">
        <v>38300</v>
      </c>
      <c r="C2902">
        <f>VLOOKUP($B2902,'Bloomberg Dow Jones Indices'!$G$6:$J$6000,2,FALSE)</f>
        <v>3.1551999999999998</v>
      </c>
      <c r="D2902">
        <f>VLOOKUP(B2902,'Bloomberg Dow Jones Indices'!$I$6:$J$6000,2,0)</f>
        <v>2.0609000000000002</v>
      </c>
      <c r="E2902">
        <f>IF(VLOOKUP($B2902,'20 Year Treasuries Daily'!$A$7:$B$10118,2,FALSE)="ND",NA(),VLOOKUP($B2902,'20 Year Treasuries Daily'!$A$7:$B$10118,2,FALSE))</f>
        <v>4.95</v>
      </c>
    </row>
    <row r="2903" spans="2:5">
      <c r="B2903" s="52">
        <v>38301</v>
      </c>
      <c r="C2903">
        <f>VLOOKUP($B2903,'Bloomberg Dow Jones Indices'!$G$6:$J$6000,2,FALSE)</f>
        <v>3.1829000000000001</v>
      </c>
      <c r="D2903">
        <f>VLOOKUP(B2903,'Bloomberg Dow Jones Indices'!$I$6:$J$6000,2,0)</f>
        <v>2.0716999999999999</v>
      </c>
      <c r="E2903">
        <f>IF(VLOOKUP($B2903,'20 Year Treasuries Daily'!$A$7:$B$10118,2,FALSE)="ND",NA(),VLOOKUP($B2903,'20 Year Treasuries Daily'!$A$7:$B$10118,2,FALSE))</f>
        <v>4.97</v>
      </c>
    </row>
    <row r="2904" spans="2:5">
      <c r="B2904" s="52">
        <v>38302</v>
      </c>
      <c r="C2904">
        <f>VLOOKUP($B2904,'Bloomberg Dow Jones Indices'!$G$6:$J$6000,2,FALSE)</f>
        <v>3.1475</v>
      </c>
      <c r="D2904">
        <f>VLOOKUP(B2904,'Bloomberg Dow Jones Indices'!$I$6:$J$6000,2,0)</f>
        <v>2.0550000000000002</v>
      </c>
      <c r="E2904" t="e">
        <f>IF(VLOOKUP($B2904,'20 Year Treasuries Daily'!$A$7:$B$10118,2,FALSE)="ND",NA(),VLOOKUP($B2904,'20 Year Treasuries Daily'!$A$7:$B$10118,2,FALSE))</f>
        <v>#N/A</v>
      </c>
    </row>
    <row r="2905" spans="2:5">
      <c r="B2905" s="52">
        <v>38303</v>
      </c>
      <c r="C2905">
        <f>VLOOKUP($B2905,'Bloomberg Dow Jones Indices'!$G$6:$J$6000,2,FALSE)</f>
        <v>3.1040000000000001</v>
      </c>
      <c r="D2905">
        <f>VLOOKUP(B2905,'Bloomberg Dow Jones Indices'!$I$6:$J$6000,2,0)</f>
        <v>2.0447000000000002</v>
      </c>
      <c r="E2905">
        <f>IF(VLOOKUP($B2905,'20 Year Treasuries Daily'!$A$7:$B$10118,2,FALSE)="ND",NA(),VLOOKUP($B2905,'20 Year Treasuries Daily'!$A$7:$B$10118,2,FALSE))</f>
        <v>4.91</v>
      </c>
    </row>
    <row r="2906" spans="2:5">
      <c r="B2906" s="52">
        <v>38306</v>
      </c>
      <c r="C2906">
        <f>VLOOKUP($B2906,'Bloomberg Dow Jones Indices'!$G$6:$J$6000,2,FALSE)</f>
        <v>3.1185999999999998</v>
      </c>
      <c r="D2906">
        <f>VLOOKUP(B2906,'Bloomberg Dow Jones Indices'!$I$6:$J$6000,2,0)</f>
        <v>2.0468000000000002</v>
      </c>
      <c r="E2906">
        <f>IF(VLOOKUP($B2906,'20 Year Treasuries Daily'!$A$7:$B$10118,2,FALSE)="ND",NA(),VLOOKUP($B2906,'20 Year Treasuries Daily'!$A$7:$B$10118,2,FALSE))</f>
        <v>4.91</v>
      </c>
    </row>
    <row r="2907" spans="2:5">
      <c r="B2907" s="52">
        <v>38307</v>
      </c>
      <c r="C2907">
        <f>VLOOKUP($B2907,'Bloomberg Dow Jones Indices'!$G$6:$J$6000,2,FALSE)</f>
        <v>3.1179999999999999</v>
      </c>
      <c r="D2907">
        <f>VLOOKUP(B2907,'Bloomberg Dow Jones Indices'!$I$6:$J$6000,2,0)</f>
        <v>2.0590000000000002</v>
      </c>
      <c r="E2907">
        <f>IF(VLOOKUP($B2907,'20 Year Treasuries Daily'!$A$7:$B$10118,2,FALSE)="ND",NA(),VLOOKUP($B2907,'20 Year Treasuries Daily'!$A$7:$B$10118,2,FALSE))</f>
        <v>4.92</v>
      </c>
    </row>
    <row r="2908" spans="2:5">
      <c r="B2908" s="52">
        <v>38308</v>
      </c>
      <c r="C2908">
        <f>VLOOKUP($B2908,'Bloomberg Dow Jones Indices'!$G$6:$J$6000,2,FALSE)</f>
        <v>3.1463000000000001</v>
      </c>
      <c r="D2908">
        <f>VLOOKUP(B2908,'Bloomberg Dow Jones Indices'!$I$6:$J$6000,2,0)</f>
        <v>2.0489999999999999</v>
      </c>
      <c r="E2908">
        <f>IF(VLOOKUP($B2908,'20 Year Treasuries Daily'!$A$7:$B$10118,2,FALSE)="ND",NA(),VLOOKUP($B2908,'20 Year Treasuries Daily'!$A$7:$B$10118,2,FALSE))</f>
        <v>4.8499999999999996</v>
      </c>
    </row>
    <row r="2909" spans="2:5">
      <c r="B2909" s="52">
        <v>38309</v>
      </c>
      <c r="C2909">
        <f>VLOOKUP($B2909,'Bloomberg Dow Jones Indices'!$G$6:$J$6000,2,FALSE)</f>
        <v>3.1539999999999999</v>
      </c>
      <c r="D2909">
        <f>VLOOKUP(B2909,'Bloomberg Dow Jones Indices'!$I$6:$J$6000,2,0)</f>
        <v>2.0445000000000002</v>
      </c>
      <c r="E2909">
        <f>IF(VLOOKUP($B2909,'20 Year Treasuries Daily'!$A$7:$B$10118,2,FALSE)="ND",NA(),VLOOKUP($B2909,'20 Year Treasuries Daily'!$A$7:$B$10118,2,FALSE))</f>
        <v>4.82</v>
      </c>
    </row>
    <row r="2910" spans="2:5">
      <c r="B2910" s="52">
        <v>38310</v>
      </c>
      <c r="C2910">
        <f>VLOOKUP($B2910,'Bloomberg Dow Jones Indices'!$G$6:$J$6000,2,FALSE)</f>
        <v>3.1598999999999999</v>
      </c>
      <c r="D2910">
        <f>VLOOKUP(B2910,'Bloomberg Dow Jones Indices'!$I$6:$J$6000,2,0)</f>
        <v>2.0670999999999999</v>
      </c>
      <c r="E2910">
        <f>IF(VLOOKUP($B2910,'20 Year Treasuries Daily'!$A$7:$B$10118,2,FALSE)="ND",NA(),VLOOKUP($B2910,'20 Year Treasuries Daily'!$A$7:$B$10118,2,FALSE))</f>
        <v>4.8899999999999997</v>
      </c>
    </row>
    <row r="2911" spans="2:5">
      <c r="B2911" s="52">
        <v>38313</v>
      </c>
      <c r="C2911">
        <f>VLOOKUP($B2911,'Bloomberg Dow Jones Indices'!$G$6:$J$6000,2,FALSE)</f>
        <v>3.1044999999999998</v>
      </c>
      <c r="D2911">
        <f>VLOOKUP(B2911,'Bloomberg Dow Jones Indices'!$I$6:$J$6000,2,0)</f>
        <v>2.0607000000000002</v>
      </c>
      <c r="E2911">
        <f>IF(VLOOKUP($B2911,'20 Year Treasuries Daily'!$A$7:$B$10118,2,FALSE)="ND",NA(),VLOOKUP($B2911,'20 Year Treasuries Daily'!$A$7:$B$10118,2,FALSE))</f>
        <v>4.8499999999999996</v>
      </c>
    </row>
    <row r="2912" spans="2:5">
      <c r="B2912" s="52">
        <v>38314</v>
      </c>
      <c r="C2912">
        <f>VLOOKUP($B2912,'Bloomberg Dow Jones Indices'!$G$6:$J$6000,2,FALSE)</f>
        <v>3.0920000000000001</v>
      </c>
      <c r="D2912">
        <f>VLOOKUP(B2912,'Bloomberg Dow Jones Indices'!$I$6:$J$6000,2,0)</f>
        <v>2.0600999999999998</v>
      </c>
      <c r="E2912">
        <f>IF(VLOOKUP($B2912,'20 Year Treasuries Daily'!$A$7:$B$10118,2,FALSE)="ND",NA(),VLOOKUP($B2912,'20 Year Treasuries Daily'!$A$7:$B$10118,2,FALSE))</f>
        <v>4.8499999999999996</v>
      </c>
    </row>
    <row r="2913" spans="2:5">
      <c r="B2913" s="52">
        <v>38315</v>
      </c>
      <c r="C2913">
        <f>VLOOKUP($B2913,'Bloomberg Dow Jones Indices'!$G$6:$J$6000,2,FALSE)</f>
        <v>3.0880999999999998</v>
      </c>
      <c r="D2913">
        <f>VLOOKUP(B2913,'Bloomberg Dow Jones Indices'!$I$6:$J$6000,2,0)</f>
        <v>2.0547</v>
      </c>
      <c r="E2913">
        <f>IF(VLOOKUP($B2913,'20 Year Treasuries Daily'!$A$7:$B$10118,2,FALSE)="ND",NA(),VLOOKUP($B2913,'20 Year Treasuries Daily'!$A$7:$B$10118,2,FALSE))</f>
        <v>4.8499999999999996</v>
      </c>
    </row>
    <row r="2914" spans="2:5">
      <c r="B2914" s="52">
        <v>38317</v>
      </c>
      <c r="C2914">
        <f>VLOOKUP($B2914,'Bloomberg Dow Jones Indices'!$G$6:$J$6000,2,FALSE)</f>
        <v>3.0804</v>
      </c>
      <c r="D2914">
        <f>VLOOKUP(B2914,'Bloomberg Dow Jones Indices'!$I$6:$J$6000,2,0)</f>
        <v>2.0543</v>
      </c>
      <c r="E2914">
        <f>IF(VLOOKUP($B2914,'20 Year Treasuries Daily'!$A$7:$B$10118,2,FALSE)="ND",NA(),VLOOKUP($B2914,'20 Year Treasuries Daily'!$A$7:$B$10118,2,FALSE))</f>
        <v>4.9000000000000004</v>
      </c>
    </row>
    <row r="2915" spans="2:5">
      <c r="B2915" s="52">
        <v>38320</v>
      </c>
      <c r="C2915">
        <f>VLOOKUP($B2915,'Bloomberg Dow Jones Indices'!$G$6:$J$6000,2,FALSE)</f>
        <v>3.1089000000000002</v>
      </c>
      <c r="D2915">
        <f>VLOOKUP(B2915,'Bloomberg Dow Jones Indices'!$I$6:$J$6000,2,0)</f>
        <v>2.0655000000000001</v>
      </c>
      <c r="E2915">
        <f>IF(VLOOKUP($B2915,'20 Year Treasuries Daily'!$A$7:$B$10118,2,FALSE)="ND",NA(),VLOOKUP($B2915,'20 Year Treasuries Daily'!$A$7:$B$10118,2,FALSE))</f>
        <v>4.99</v>
      </c>
    </row>
    <row r="2916" spans="2:5">
      <c r="B2916" s="52">
        <v>38321</v>
      </c>
      <c r="C2916">
        <f>VLOOKUP($B2916,'Bloomberg Dow Jones Indices'!$G$6:$J$6000,2,FALSE)</f>
        <v>3.1539999999999999</v>
      </c>
      <c r="D2916">
        <f>VLOOKUP(B2916,'Bloomberg Dow Jones Indices'!$I$6:$J$6000,2,0)</f>
        <v>2.0760999999999998</v>
      </c>
      <c r="E2916">
        <f>IF(VLOOKUP($B2916,'20 Year Treasuries Daily'!$A$7:$B$10118,2,FALSE)="ND",NA(),VLOOKUP($B2916,'20 Year Treasuries Daily'!$A$7:$B$10118,2,FALSE))</f>
        <v>5.03</v>
      </c>
    </row>
    <row r="2917" spans="2:5">
      <c r="B2917" s="52">
        <v>38322</v>
      </c>
      <c r="C2917">
        <f>VLOOKUP($B2917,'Bloomberg Dow Jones Indices'!$G$6:$J$6000,2,FALSE)</f>
        <v>3.2803</v>
      </c>
      <c r="D2917">
        <f>VLOOKUP(B2917,'Bloomberg Dow Jones Indices'!$I$6:$J$6000,2,0)</f>
        <v>2.0457000000000001</v>
      </c>
      <c r="E2917">
        <f>IF(VLOOKUP($B2917,'20 Year Treasuries Daily'!$A$7:$B$10118,2,FALSE)="ND",NA(),VLOOKUP($B2917,'20 Year Treasuries Daily'!$A$7:$B$10118,2,FALSE))</f>
        <v>5.04</v>
      </c>
    </row>
    <row r="2918" spans="2:5">
      <c r="B2918" s="52">
        <v>38323</v>
      </c>
      <c r="C2918">
        <f>VLOOKUP($B2918,'Bloomberg Dow Jones Indices'!$G$6:$J$6000,2,FALSE)</f>
        <v>3.3220000000000001</v>
      </c>
      <c r="D2918">
        <f>VLOOKUP(B2918,'Bloomberg Dow Jones Indices'!$I$6:$J$6000,2,0)</f>
        <v>2.0466000000000002</v>
      </c>
      <c r="E2918">
        <f>IF(VLOOKUP($B2918,'20 Year Treasuries Daily'!$A$7:$B$10118,2,FALSE)="ND",NA(),VLOOKUP($B2918,'20 Year Treasuries Daily'!$A$7:$B$10118,2,FALSE))</f>
        <v>5.07</v>
      </c>
    </row>
    <row r="2919" spans="2:5">
      <c r="B2919" s="52">
        <v>38324</v>
      </c>
      <c r="C2919">
        <f>VLOOKUP($B2919,'Bloomberg Dow Jones Indices'!$G$6:$J$6000,2,FALSE)</f>
        <v>3.3002000000000002</v>
      </c>
      <c r="D2919">
        <f>VLOOKUP(B2919,'Bloomberg Dow Jones Indices'!$I$6:$J$6000,2,0)</f>
        <v>2.0453000000000001</v>
      </c>
      <c r="E2919">
        <f>IF(VLOOKUP($B2919,'20 Year Treasuries Daily'!$A$7:$B$10118,2,FALSE)="ND",NA(),VLOOKUP($B2919,'20 Year Treasuries Daily'!$A$7:$B$10118,2,FALSE))</f>
        <v>4.95</v>
      </c>
    </row>
    <row r="2920" spans="2:5">
      <c r="B2920" s="52">
        <v>38327</v>
      </c>
      <c r="C2920">
        <f>VLOOKUP($B2920,'Bloomberg Dow Jones Indices'!$G$6:$J$6000,2,FALSE)</f>
        <v>3.2742</v>
      </c>
      <c r="D2920">
        <f>VLOOKUP(B2920,'Bloomberg Dow Jones Indices'!$I$6:$J$6000,2,0)</f>
        <v>2.0539999999999998</v>
      </c>
      <c r="E2920">
        <f>IF(VLOOKUP($B2920,'20 Year Treasuries Daily'!$A$7:$B$10118,2,FALSE)="ND",NA(),VLOOKUP($B2920,'20 Year Treasuries Daily'!$A$7:$B$10118,2,FALSE))</f>
        <v>4.92</v>
      </c>
    </row>
    <row r="2921" spans="2:5">
      <c r="B2921" s="52">
        <v>38328</v>
      </c>
      <c r="C2921">
        <f>VLOOKUP($B2921,'Bloomberg Dow Jones Indices'!$G$6:$J$6000,2,FALSE)</f>
        <v>3.3083999999999998</v>
      </c>
      <c r="D2921">
        <f>VLOOKUP(B2921,'Bloomberg Dow Jones Indices'!$I$6:$J$6000,2,0)</f>
        <v>2.0750000000000002</v>
      </c>
      <c r="E2921">
        <f>IF(VLOOKUP($B2921,'20 Year Treasuries Daily'!$A$7:$B$10118,2,FALSE)="ND",NA(),VLOOKUP($B2921,'20 Year Treasuries Daily'!$A$7:$B$10118,2,FALSE))</f>
        <v>4.91</v>
      </c>
    </row>
    <row r="2922" spans="2:5">
      <c r="B2922" s="52">
        <v>38329</v>
      </c>
      <c r="C2922">
        <f>VLOOKUP($B2922,'Bloomberg Dow Jones Indices'!$G$6:$J$6000,2,FALSE)</f>
        <v>3.3237000000000001</v>
      </c>
      <c r="D2922">
        <f>VLOOKUP(B2922,'Bloomberg Dow Jones Indices'!$I$6:$J$6000,2,0)</f>
        <v>2.0665</v>
      </c>
      <c r="E2922">
        <f>IF(VLOOKUP($B2922,'20 Year Treasuries Daily'!$A$7:$B$10118,2,FALSE)="ND",NA(),VLOOKUP($B2922,'20 Year Treasuries Daily'!$A$7:$B$10118,2,FALSE))</f>
        <v>4.8</v>
      </c>
    </row>
    <row r="2923" spans="2:5">
      <c r="B2923" s="52">
        <v>38330</v>
      </c>
      <c r="C2923">
        <f>VLOOKUP($B2923,'Bloomberg Dow Jones Indices'!$G$6:$J$6000,2,FALSE)</f>
        <v>3.3193999999999999</v>
      </c>
      <c r="D2923">
        <f>VLOOKUP(B2923,'Bloomberg Dow Jones Indices'!$I$6:$J$6000,2,0)</f>
        <v>2.0550000000000002</v>
      </c>
      <c r="E2923">
        <f>IF(VLOOKUP($B2923,'20 Year Treasuries Daily'!$A$7:$B$10118,2,FALSE)="ND",NA(),VLOOKUP($B2923,'20 Year Treasuries Daily'!$A$7:$B$10118,2,FALSE))</f>
        <v>4.84</v>
      </c>
    </row>
    <row r="2924" spans="2:5">
      <c r="B2924" s="52">
        <v>38331</v>
      </c>
      <c r="C2924">
        <f>VLOOKUP($B2924,'Bloomberg Dow Jones Indices'!$G$6:$J$6000,2,FALSE)</f>
        <v>3.3098999999999998</v>
      </c>
      <c r="D2924">
        <f>VLOOKUP(B2924,'Bloomberg Dow Jones Indices'!$I$6:$J$6000,2,0)</f>
        <v>2.0569000000000002</v>
      </c>
      <c r="E2924">
        <f>IF(VLOOKUP($B2924,'20 Year Treasuries Daily'!$A$7:$B$10118,2,FALSE)="ND",NA(),VLOOKUP($B2924,'20 Year Treasuries Daily'!$A$7:$B$10118,2,FALSE))</f>
        <v>4.83</v>
      </c>
    </row>
    <row r="2925" spans="2:5">
      <c r="B2925" s="52">
        <v>38334</v>
      </c>
      <c r="C2925">
        <f>VLOOKUP($B2925,'Bloomberg Dow Jones Indices'!$G$6:$J$6000,2,FALSE)</f>
        <v>3.2555000000000001</v>
      </c>
      <c r="D2925">
        <f>VLOOKUP(B2925,'Bloomberg Dow Jones Indices'!$I$6:$J$6000,2,0)</f>
        <v>2.0385</v>
      </c>
      <c r="E2925">
        <f>IF(VLOOKUP($B2925,'20 Year Treasuries Daily'!$A$7:$B$10118,2,FALSE)="ND",NA(),VLOOKUP($B2925,'20 Year Treasuries Daily'!$A$7:$B$10118,2,FALSE))</f>
        <v>4.8099999999999996</v>
      </c>
    </row>
    <row r="2926" spans="2:5">
      <c r="B2926" s="52">
        <v>38335</v>
      </c>
      <c r="C2926">
        <f>VLOOKUP($B2926,'Bloomberg Dow Jones Indices'!$G$6:$J$6000,2,FALSE)</f>
        <v>3.2488000000000001</v>
      </c>
      <c r="D2926">
        <f>VLOOKUP(B2926,'Bloomberg Dow Jones Indices'!$I$6:$J$6000,2,0)</f>
        <v>2.0312000000000001</v>
      </c>
      <c r="E2926">
        <f>IF(VLOOKUP($B2926,'20 Year Treasuries Daily'!$A$7:$B$10118,2,FALSE)="ND",NA(),VLOOKUP($B2926,'20 Year Treasuries Daily'!$A$7:$B$10118,2,FALSE))</f>
        <v>4.79</v>
      </c>
    </row>
    <row r="2927" spans="2:5">
      <c r="B2927" s="52">
        <v>38336</v>
      </c>
      <c r="C2927">
        <f>VLOOKUP($B2927,'Bloomberg Dow Jones Indices'!$G$6:$J$6000,2,FALSE)</f>
        <v>3.2263000000000002</v>
      </c>
      <c r="D2927">
        <f>VLOOKUP(B2927,'Bloomberg Dow Jones Indices'!$I$6:$J$6000,2,0)</f>
        <v>2.0310999999999999</v>
      </c>
      <c r="E2927">
        <f>IF(VLOOKUP($B2927,'20 Year Treasuries Daily'!$A$7:$B$10118,2,FALSE)="ND",NA(),VLOOKUP($B2927,'20 Year Treasuries Daily'!$A$7:$B$10118,2,FALSE))</f>
        <v>4.72</v>
      </c>
    </row>
    <row r="2928" spans="2:5">
      <c r="B2928" s="52">
        <v>38337</v>
      </c>
      <c r="C2928">
        <f>VLOOKUP($B2928,'Bloomberg Dow Jones Indices'!$G$6:$J$6000,2,FALSE)</f>
        <v>3.2235</v>
      </c>
      <c r="D2928">
        <f>VLOOKUP(B2928,'Bloomberg Dow Jones Indices'!$I$6:$J$6000,2,0)</f>
        <v>2.0284</v>
      </c>
      <c r="E2928">
        <f>IF(VLOOKUP($B2928,'20 Year Treasuries Daily'!$A$7:$B$10118,2,FALSE)="ND",NA(),VLOOKUP($B2928,'20 Year Treasuries Daily'!$A$7:$B$10118,2,FALSE))</f>
        <v>4.84</v>
      </c>
    </row>
    <row r="2929" spans="2:5">
      <c r="B2929" s="52">
        <v>38338</v>
      </c>
      <c r="C2929">
        <f>VLOOKUP($B2929,'Bloomberg Dow Jones Indices'!$G$6:$J$6000,2,FALSE)</f>
        <v>3.2153</v>
      </c>
      <c r="D2929">
        <f>VLOOKUP(B2929,'Bloomberg Dow Jones Indices'!$I$6:$J$6000,2,0)</f>
        <v>2.0390999999999999</v>
      </c>
      <c r="E2929">
        <f>IF(VLOOKUP($B2929,'20 Year Treasuries Daily'!$A$7:$B$10118,2,FALSE)="ND",NA(),VLOOKUP($B2929,'20 Year Treasuries Daily'!$A$7:$B$10118,2,FALSE))</f>
        <v>4.8499999999999996</v>
      </c>
    </row>
    <row r="2930" spans="2:5">
      <c r="B2930" s="52">
        <v>38341</v>
      </c>
      <c r="C2930">
        <f>VLOOKUP($B2930,'Bloomberg Dow Jones Indices'!$G$6:$J$6000,2,FALSE)</f>
        <v>3.1756000000000002</v>
      </c>
      <c r="D2930">
        <f>VLOOKUP(B2930,'Bloomberg Dow Jones Indices'!$I$6:$J$6000,2,0)</f>
        <v>2.0367999999999999</v>
      </c>
      <c r="E2930">
        <f>IF(VLOOKUP($B2930,'20 Year Treasuries Daily'!$A$7:$B$10118,2,FALSE)="ND",NA(),VLOOKUP($B2930,'20 Year Treasuries Daily'!$A$7:$B$10118,2,FALSE))</f>
        <v>4.84</v>
      </c>
    </row>
    <row r="2931" spans="2:5">
      <c r="B2931" s="52">
        <v>38342</v>
      </c>
      <c r="C2931">
        <f>VLOOKUP($B2931,'Bloomberg Dow Jones Indices'!$G$6:$J$6000,2,FALSE)</f>
        <v>3.1532</v>
      </c>
      <c r="D2931">
        <f>VLOOKUP(B2931,'Bloomberg Dow Jones Indices'!$I$6:$J$6000,2,0)</f>
        <v>2.0183</v>
      </c>
      <c r="E2931">
        <f>IF(VLOOKUP($B2931,'20 Year Treasuries Daily'!$A$7:$B$10118,2,FALSE)="ND",NA(),VLOOKUP($B2931,'20 Year Treasuries Daily'!$A$7:$B$10118,2,FALSE))</f>
        <v>4.82</v>
      </c>
    </row>
    <row r="2932" spans="2:5">
      <c r="B2932" s="52">
        <v>38343</v>
      </c>
      <c r="C2932">
        <f>VLOOKUP($B2932,'Bloomberg Dow Jones Indices'!$G$6:$J$6000,2,FALSE)</f>
        <v>3.1467000000000001</v>
      </c>
      <c r="D2932">
        <f>VLOOKUP(B2932,'Bloomberg Dow Jones Indices'!$I$6:$J$6000,2,0)</f>
        <v>2.0125000000000002</v>
      </c>
      <c r="E2932">
        <f>IF(VLOOKUP($B2932,'20 Year Treasuries Daily'!$A$7:$B$10118,2,FALSE)="ND",NA(),VLOOKUP($B2932,'20 Year Treasuries Daily'!$A$7:$B$10118,2,FALSE))</f>
        <v>4.8499999999999996</v>
      </c>
    </row>
    <row r="2933" spans="2:5">
      <c r="B2933" s="52">
        <v>38344</v>
      </c>
      <c r="C2933">
        <f>VLOOKUP($B2933,'Bloomberg Dow Jones Indices'!$G$6:$J$6000,2,FALSE)</f>
        <v>3.1501999999999999</v>
      </c>
      <c r="D2933">
        <f>VLOOKUP(B2933,'Bloomberg Dow Jones Indices'!$I$6:$J$6000,2,0)</f>
        <v>2.0105</v>
      </c>
      <c r="E2933">
        <f>IF(VLOOKUP($B2933,'20 Year Treasuries Daily'!$A$7:$B$10118,2,FALSE)="ND",NA(),VLOOKUP($B2933,'20 Year Treasuries Daily'!$A$7:$B$10118,2,FALSE))</f>
        <v>4.8600000000000003</v>
      </c>
    </row>
    <row r="2934" spans="2:5">
      <c r="B2934" s="52">
        <v>38348</v>
      </c>
      <c r="C2934">
        <f>VLOOKUP($B2934,'Bloomberg Dow Jones Indices'!$G$6:$J$6000,2,FALSE)</f>
        <v>3.1713</v>
      </c>
      <c r="D2934">
        <f>VLOOKUP(B2934,'Bloomberg Dow Jones Indices'!$I$6:$J$6000,2,0)</f>
        <v>2.02</v>
      </c>
      <c r="E2934">
        <f>IF(VLOOKUP($B2934,'20 Year Treasuries Daily'!$A$7:$B$10118,2,FALSE)="ND",NA(),VLOOKUP($B2934,'20 Year Treasuries Daily'!$A$7:$B$10118,2,FALSE))</f>
        <v>4.95</v>
      </c>
    </row>
    <row r="2935" spans="2:5">
      <c r="B2935" s="52">
        <v>38349</v>
      </c>
      <c r="C2935">
        <f>VLOOKUP($B2935,'Bloomberg Dow Jones Indices'!$G$6:$J$6000,2,FALSE)</f>
        <v>3.1614</v>
      </c>
      <c r="D2935">
        <f>VLOOKUP(B2935,'Bloomberg Dow Jones Indices'!$I$6:$J$6000,2,0)</f>
        <v>2.0053999999999998</v>
      </c>
      <c r="E2935">
        <f>IF(VLOOKUP($B2935,'20 Year Treasuries Daily'!$A$7:$B$10118,2,FALSE)="ND",NA(),VLOOKUP($B2935,'20 Year Treasuries Daily'!$A$7:$B$10118,2,FALSE))</f>
        <v>4.9400000000000004</v>
      </c>
    </row>
    <row r="2936" spans="2:5">
      <c r="B2936" s="52">
        <v>38350</v>
      </c>
      <c r="C2936">
        <f>VLOOKUP($B2936,'Bloomberg Dow Jones Indices'!$G$6:$J$6000,2,FALSE)</f>
        <v>3.157</v>
      </c>
      <c r="D2936">
        <f>VLOOKUP(B2936,'Bloomberg Dow Jones Indices'!$I$6:$J$6000,2,0)</f>
        <v>2.0101</v>
      </c>
      <c r="E2936">
        <f>IF(VLOOKUP($B2936,'20 Year Treasuries Daily'!$A$7:$B$10118,2,FALSE)="ND",NA(),VLOOKUP($B2936,'20 Year Treasuries Daily'!$A$7:$B$10118,2,FALSE))</f>
        <v>4.96</v>
      </c>
    </row>
    <row r="2937" spans="2:5">
      <c r="B2937" s="52">
        <v>38351</v>
      </c>
      <c r="C2937">
        <f>VLOOKUP($B2937,'Bloomberg Dow Jones Indices'!$G$6:$J$6000,2,FALSE)</f>
        <v>3.1505000000000001</v>
      </c>
      <c r="D2937">
        <f>VLOOKUP(B2937,'Bloomberg Dow Jones Indices'!$I$6:$J$6000,2,0)</f>
        <v>2.0154999999999998</v>
      </c>
      <c r="E2937">
        <f>IF(VLOOKUP($B2937,'20 Year Treasuries Daily'!$A$7:$B$10118,2,FALSE)="ND",NA(),VLOOKUP($B2937,'20 Year Treasuries Daily'!$A$7:$B$10118,2,FALSE))</f>
        <v>4.92</v>
      </c>
    </row>
    <row r="2938" spans="2:5">
      <c r="B2938" s="52">
        <v>38352</v>
      </c>
      <c r="C2938">
        <f>VLOOKUP($B2938,'Bloomberg Dow Jones Indices'!$G$6:$J$6000,2,FALSE)</f>
        <v>3.1684000000000001</v>
      </c>
      <c r="D2938">
        <f>VLOOKUP(B2938,'Bloomberg Dow Jones Indices'!$I$6:$J$6000,2,0)</f>
        <v>2.0186999999999999</v>
      </c>
      <c r="E2938">
        <f>IF(VLOOKUP($B2938,'20 Year Treasuries Daily'!$A$7:$B$10118,2,FALSE)="ND",NA(),VLOOKUP($B2938,'20 Year Treasuries Daily'!$A$7:$B$10118,2,FALSE))</f>
        <v>4.8499999999999996</v>
      </c>
    </row>
    <row r="2939" spans="2:5">
      <c r="B2939" s="52">
        <v>38355</v>
      </c>
      <c r="C2939">
        <f>VLOOKUP($B2939,'Bloomberg Dow Jones Indices'!$G$6:$J$6000,2,FALSE)</f>
        <v>3.2092999999999998</v>
      </c>
      <c r="D2939">
        <f>VLOOKUP(B2939,'Bloomberg Dow Jones Indices'!$I$6:$J$6000,2,0)</f>
        <v>2.0287999999999999</v>
      </c>
      <c r="E2939">
        <f>IF(VLOOKUP($B2939,'20 Year Treasuries Daily'!$A$7:$B$10118,2,FALSE)="ND",NA(),VLOOKUP($B2939,'20 Year Treasuries Daily'!$A$7:$B$10118,2,FALSE))</f>
        <v>4.84</v>
      </c>
    </row>
    <row r="2940" spans="2:5">
      <c r="B2940" s="52">
        <v>38356</v>
      </c>
      <c r="C2940">
        <f>VLOOKUP($B2940,'Bloomberg Dow Jones Indices'!$G$6:$J$6000,2,FALSE)</f>
        <v>3.2309999999999999</v>
      </c>
      <c r="D2940">
        <f>VLOOKUP(B2940,'Bloomberg Dow Jones Indices'!$I$6:$J$6000,2,0)</f>
        <v>2.0476000000000001</v>
      </c>
      <c r="E2940">
        <f>IF(VLOOKUP($B2940,'20 Year Treasuries Daily'!$A$7:$B$10118,2,FALSE)="ND",NA(),VLOOKUP($B2940,'20 Year Treasuries Daily'!$A$7:$B$10118,2,FALSE))</f>
        <v>4.91</v>
      </c>
    </row>
    <row r="2941" spans="2:5">
      <c r="B2941" s="52">
        <v>38357</v>
      </c>
      <c r="C2941">
        <f>VLOOKUP($B2941,'Bloomberg Dow Jones Indices'!$G$6:$J$6000,2,FALSE)</f>
        <v>3.2610000000000001</v>
      </c>
      <c r="D2941">
        <f>VLOOKUP(B2941,'Bloomberg Dow Jones Indices'!$I$6:$J$6000,2,0)</f>
        <v>2.0554000000000001</v>
      </c>
      <c r="E2941">
        <f>IF(VLOOKUP($B2941,'20 Year Treasuries Daily'!$A$7:$B$10118,2,FALSE)="ND",NA(),VLOOKUP($B2941,'20 Year Treasuries Daily'!$A$7:$B$10118,2,FALSE))</f>
        <v>4.88</v>
      </c>
    </row>
    <row r="2942" spans="2:5">
      <c r="B2942" s="52">
        <v>38358</v>
      </c>
      <c r="C2942">
        <f>VLOOKUP($B2942,'Bloomberg Dow Jones Indices'!$G$6:$J$6000,2,FALSE)</f>
        <v>3.2560000000000002</v>
      </c>
      <c r="D2942">
        <f>VLOOKUP(B2942,'Bloomberg Dow Jones Indices'!$I$6:$J$6000,2,0)</f>
        <v>2.0512000000000001</v>
      </c>
      <c r="E2942">
        <f>IF(VLOOKUP($B2942,'20 Year Treasuries Daily'!$A$7:$B$10118,2,FALSE)="ND",NA(),VLOOKUP($B2942,'20 Year Treasuries Daily'!$A$7:$B$10118,2,FALSE))</f>
        <v>4.88</v>
      </c>
    </row>
    <row r="2943" spans="2:5">
      <c r="B2943" s="52">
        <v>38359</v>
      </c>
      <c r="C2943">
        <f>VLOOKUP($B2943,'Bloomberg Dow Jones Indices'!$G$6:$J$6000,2,FALSE)</f>
        <v>3.2686999999999999</v>
      </c>
      <c r="D2943">
        <f>VLOOKUP(B2943,'Bloomberg Dow Jones Indices'!$I$6:$J$6000,2,0)</f>
        <v>2.0548999999999999</v>
      </c>
      <c r="E2943">
        <f>IF(VLOOKUP($B2943,'20 Year Treasuries Daily'!$A$7:$B$10118,2,FALSE)="ND",NA(),VLOOKUP($B2943,'20 Year Treasuries Daily'!$A$7:$B$10118,2,FALSE))</f>
        <v>4.88</v>
      </c>
    </row>
    <row r="2944" spans="2:5">
      <c r="B2944" s="52">
        <v>38362</v>
      </c>
      <c r="C2944">
        <f>VLOOKUP($B2944,'Bloomberg Dow Jones Indices'!$G$6:$J$6000,2,FALSE)</f>
        <v>3.2425000000000002</v>
      </c>
      <c r="D2944">
        <f>VLOOKUP(B2944,'Bloomberg Dow Jones Indices'!$I$6:$J$6000,2,0)</f>
        <v>2.0516000000000001</v>
      </c>
      <c r="E2944">
        <f>IF(VLOOKUP($B2944,'20 Year Treasuries Daily'!$A$7:$B$10118,2,FALSE)="ND",NA(),VLOOKUP($B2944,'20 Year Treasuries Daily'!$A$7:$B$10118,2,FALSE))</f>
        <v>4.8600000000000003</v>
      </c>
    </row>
    <row r="2945" spans="2:5">
      <c r="B2945" s="52">
        <v>38363</v>
      </c>
      <c r="C2945">
        <f>VLOOKUP($B2945,'Bloomberg Dow Jones Indices'!$G$6:$J$6000,2,FALSE)</f>
        <v>3.2584</v>
      </c>
      <c r="D2945">
        <f>VLOOKUP(B2945,'Bloomberg Dow Jones Indices'!$I$6:$J$6000,2,0)</f>
        <v>2.0642</v>
      </c>
      <c r="E2945">
        <f>IF(VLOOKUP($B2945,'20 Year Treasuries Daily'!$A$7:$B$10118,2,FALSE)="ND",NA(),VLOOKUP($B2945,'20 Year Treasuries Daily'!$A$7:$B$10118,2,FALSE))</f>
        <v>4.83</v>
      </c>
    </row>
    <row r="2946" spans="2:5">
      <c r="B2946" s="52">
        <v>38364</v>
      </c>
      <c r="C2946">
        <f>VLOOKUP($B2946,'Bloomberg Dow Jones Indices'!$G$6:$J$6000,2,FALSE)</f>
        <v>3.2442000000000002</v>
      </c>
      <c r="D2946">
        <f>VLOOKUP(B2946,'Bloomberg Dow Jones Indices'!$I$6:$J$6000,2,0)</f>
        <v>2.0522</v>
      </c>
      <c r="E2946">
        <f>IF(VLOOKUP($B2946,'20 Year Treasuries Daily'!$A$7:$B$10118,2,FALSE)="ND",NA(),VLOOKUP($B2946,'20 Year Treasuries Daily'!$A$7:$B$10118,2,FALSE))</f>
        <v>4.8099999999999996</v>
      </c>
    </row>
    <row r="2947" spans="2:5">
      <c r="B2947" s="52">
        <v>38365</v>
      </c>
      <c r="C2947">
        <f>VLOOKUP($B2947,'Bloomberg Dow Jones Indices'!$G$6:$J$6000,2,FALSE)</f>
        <v>3.2189000000000001</v>
      </c>
      <c r="D2947">
        <f>VLOOKUP(B2947,'Bloomberg Dow Jones Indices'!$I$6:$J$6000,2,0)</f>
        <v>2.0741000000000001</v>
      </c>
      <c r="E2947">
        <f>IF(VLOOKUP($B2947,'20 Year Treasuries Daily'!$A$7:$B$10118,2,FALSE)="ND",NA(),VLOOKUP($B2947,'20 Year Treasuries Daily'!$A$7:$B$10118,2,FALSE))</f>
        <v>4.75</v>
      </c>
    </row>
    <row r="2948" spans="2:5">
      <c r="B2948" s="52">
        <v>38366</v>
      </c>
      <c r="C2948">
        <f>VLOOKUP($B2948,'Bloomberg Dow Jones Indices'!$G$6:$J$6000,2,FALSE)</f>
        <v>3.1938</v>
      </c>
      <c r="D2948">
        <f>VLOOKUP(B2948,'Bloomberg Dow Jones Indices'!$I$6:$J$6000,2,0)</f>
        <v>2.0638000000000001</v>
      </c>
      <c r="E2948">
        <f>IF(VLOOKUP($B2948,'20 Year Treasuries Daily'!$A$7:$B$10118,2,FALSE)="ND",NA(),VLOOKUP($B2948,'20 Year Treasuries Daily'!$A$7:$B$10118,2,FALSE))</f>
        <v>4.76</v>
      </c>
    </row>
    <row r="2949" spans="2:5">
      <c r="B2949" s="52">
        <v>38370</v>
      </c>
      <c r="C2949">
        <f>VLOOKUP($B2949,'Bloomberg Dow Jones Indices'!$G$6:$J$6000,2,FALSE)</f>
        <v>3.1655000000000002</v>
      </c>
      <c r="D2949">
        <f>VLOOKUP(B2949,'Bloomberg Dow Jones Indices'!$I$6:$J$6000,2,0)</f>
        <v>2.0528</v>
      </c>
      <c r="E2949">
        <f>IF(VLOOKUP($B2949,'20 Year Treasuries Daily'!$A$7:$B$10118,2,FALSE)="ND",NA(),VLOOKUP($B2949,'20 Year Treasuries Daily'!$A$7:$B$10118,2,FALSE))</f>
        <v>4.7300000000000004</v>
      </c>
    </row>
    <row r="2950" spans="2:5">
      <c r="B2950" s="52">
        <v>38371</v>
      </c>
      <c r="C2950">
        <f>VLOOKUP($B2950,'Bloomberg Dow Jones Indices'!$G$6:$J$6000,2,FALSE)</f>
        <v>3.1718999999999999</v>
      </c>
      <c r="D2950">
        <f>VLOOKUP(B2950,'Bloomberg Dow Jones Indices'!$I$6:$J$6000,2,0)</f>
        <v>2.0716999999999999</v>
      </c>
      <c r="E2950">
        <f>IF(VLOOKUP($B2950,'20 Year Treasuries Daily'!$A$7:$B$10118,2,FALSE)="ND",NA(),VLOOKUP($B2950,'20 Year Treasuries Daily'!$A$7:$B$10118,2,FALSE))</f>
        <v>4.71</v>
      </c>
    </row>
    <row r="2951" spans="2:5">
      <c r="B2951" s="52">
        <v>38372</v>
      </c>
      <c r="C2951">
        <f>VLOOKUP($B2951,'Bloomberg Dow Jones Indices'!$G$6:$J$6000,2,FALSE)</f>
        <v>3.1888000000000001</v>
      </c>
      <c r="D2951">
        <f>VLOOKUP(B2951,'Bloomberg Dow Jones Indices'!$I$6:$J$6000,2,0)</f>
        <v>2.0853000000000002</v>
      </c>
      <c r="E2951">
        <f>IF(VLOOKUP($B2951,'20 Year Treasuries Daily'!$A$7:$B$10118,2,FALSE)="ND",NA(),VLOOKUP($B2951,'20 Year Treasuries Daily'!$A$7:$B$10118,2,FALSE))</f>
        <v>4.7</v>
      </c>
    </row>
    <row r="2952" spans="2:5">
      <c r="B2952" s="52">
        <v>38373</v>
      </c>
      <c r="C2952">
        <f>VLOOKUP($B2952,'Bloomberg Dow Jones Indices'!$G$6:$J$6000,2,FALSE)</f>
        <v>3.1995</v>
      </c>
      <c r="D2952">
        <f>VLOOKUP(B2952,'Bloomberg Dow Jones Indices'!$I$6:$J$6000,2,0)</f>
        <v>2.101</v>
      </c>
      <c r="E2952">
        <f>IF(VLOOKUP($B2952,'20 Year Treasuries Daily'!$A$7:$B$10118,2,FALSE)="ND",NA(),VLOOKUP($B2952,'20 Year Treasuries Daily'!$A$7:$B$10118,2,FALSE))</f>
        <v>4.6900000000000004</v>
      </c>
    </row>
    <row r="2953" spans="2:5">
      <c r="B2953" s="52">
        <v>38376</v>
      </c>
      <c r="C2953">
        <f>VLOOKUP($B2953,'Bloomberg Dow Jones Indices'!$G$6:$J$6000,2,FALSE)</f>
        <v>3.1739000000000002</v>
      </c>
      <c r="D2953">
        <f>VLOOKUP(B2953,'Bloomberg Dow Jones Indices'!$I$6:$J$6000,2,0)</f>
        <v>2.1059999999999999</v>
      </c>
      <c r="E2953">
        <f>IF(VLOOKUP($B2953,'20 Year Treasuries Daily'!$A$7:$B$10118,2,FALSE)="ND",NA(),VLOOKUP($B2953,'20 Year Treasuries Daily'!$A$7:$B$10118,2,FALSE))</f>
        <v>4.6500000000000004</v>
      </c>
    </row>
    <row r="2954" spans="2:5">
      <c r="B2954" s="52">
        <v>38377</v>
      </c>
      <c r="C2954">
        <f>VLOOKUP($B2954,'Bloomberg Dow Jones Indices'!$G$6:$J$6000,2,FALSE)</f>
        <v>3.1985999999999999</v>
      </c>
      <c r="D2954">
        <f>VLOOKUP(B2954,'Bloomberg Dow Jones Indices'!$I$6:$J$6000,2,0)</f>
        <v>2.0872000000000002</v>
      </c>
      <c r="E2954">
        <f>IF(VLOOKUP($B2954,'20 Year Treasuries Daily'!$A$7:$B$10118,2,FALSE)="ND",NA(),VLOOKUP($B2954,'20 Year Treasuries Daily'!$A$7:$B$10118,2,FALSE))</f>
        <v>4.72</v>
      </c>
    </row>
    <row r="2955" spans="2:5">
      <c r="B2955" s="52">
        <v>38378</v>
      </c>
      <c r="C2955">
        <f>VLOOKUP($B2955,'Bloomberg Dow Jones Indices'!$G$6:$J$6000,2,FALSE)</f>
        <v>3.1455000000000002</v>
      </c>
      <c r="D2955">
        <f>VLOOKUP(B2955,'Bloomberg Dow Jones Indices'!$I$6:$J$6000,2,0)</f>
        <v>2.0798999999999999</v>
      </c>
      <c r="E2955">
        <f>IF(VLOOKUP($B2955,'20 Year Treasuries Daily'!$A$7:$B$10118,2,FALSE)="ND",NA(),VLOOKUP($B2955,'20 Year Treasuries Daily'!$A$7:$B$10118,2,FALSE))</f>
        <v>4.72</v>
      </c>
    </row>
    <row r="2956" spans="2:5">
      <c r="B2956" s="52">
        <v>38379</v>
      </c>
      <c r="C2956">
        <f>VLOOKUP($B2956,'Bloomberg Dow Jones Indices'!$G$6:$J$6000,2,FALSE)</f>
        <v>3.1265000000000001</v>
      </c>
      <c r="D2956">
        <f>VLOOKUP(B2956,'Bloomberg Dow Jones Indices'!$I$6:$J$6000,2,0)</f>
        <v>2.0861000000000001</v>
      </c>
      <c r="E2956">
        <f>IF(VLOOKUP($B2956,'20 Year Treasuries Daily'!$A$7:$B$10118,2,FALSE)="ND",NA(),VLOOKUP($B2956,'20 Year Treasuries Daily'!$A$7:$B$10118,2,FALSE))</f>
        <v>4.7300000000000004</v>
      </c>
    </row>
    <row r="2957" spans="2:5">
      <c r="B2957" s="52">
        <v>38380</v>
      </c>
      <c r="C2957">
        <f>VLOOKUP($B2957,'Bloomberg Dow Jones Indices'!$G$6:$J$6000,2,FALSE)</f>
        <v>3.1254</v>
      </c>
      <c r="D2957">
        <f>VLOOKUP(B2957,'Bloomberg Dow Jones Indices'!$I$6:$J$6000,2,0)</f>
        <v>2.0941000000000001</v>
      </c>
      <c r="E2957">
        <f>IF(VLOOKUP($B2957,'20 Year Treasuries Daily'!$A$7:$B$10118,2,FALSE)="ND",NA(),VLOOKUP($B2957,'20 Year Treasuries Daily'!$A$7:$B$10118,2,FALSE))</f>
        <v>4.66</v>
      </c>
    </row>
    <row r="2958" spans="2:5">
      <c r="B2958" s="52">
        <v>38383</v>
      </c>
      <c r="C2958">
        <f>VLOOKUP($B2958,'Bloomberg Dow Jones Indices'!$G$6:$J$6000,2,FALSE)</f>
        <v>3.0899000000000001</v>
      </c>
      <c r="D2958">
        <f>VLOOKUP(B2958,'Bloomberg Dow Jones Indices'!$I$6:$J$6000,2,0)</f>
        <v>2.0815999999999999</v>
      </c>
      <c r="E2958">
        <f>IF(VLOOKUP($B2958,'20 Year Treasuries Daily'!$A$7:$B$10118,2,FALSE)="ND",NA(),VLOOKUP($B2958,'20 Year Treasuries Daily'!$A$7:$B$10118,2,FALSE))</f>
        <v>4.6399999999999997</v>
      </c>
    </row>
    <row r="2959" spans="2:5">
      <c r="B2959" s="52">
        <v>38384</v>
      </c>
      <c r="C2959">
        <f>VLOOKUP($B2959,'Bloomberg Dow Jones Indices'!$G$6:$J$6000,2,FALSE)</f>
        <v>3.0726</v>
      </c>
      <c r="D2959">
        <f>VLOOKUP(B2959,'Bloomberg Dow Jones Indices'!$I$6:$J$6000,2,0)</f>
        <v>2.0693999999999999</v>
      </c>
      <c r="E2959">
        <f>IF(VLOOKUP($B2959,'20 Year Treasuries Daily'!$A$7:$B$10118,2,FALSE)="ND",NA(),VLOOKUP($B2959,'20 Year Treasuries Daily'!$A$7:$B$10118,2,FALSE))</f>
        <v>4.6500000000000004</v>
      </c>
    </row>
    <row r="2960" spans="2:5">
      <c r="B2960" s="52">
        <v>38385</v>
      </c>
      <c r="C2960">
        <f>VLOOKUP($B2960,'Bloomberg Dow Jones Indices'!$G$6:$J$6000,2,FALSE)</f>
        <v>3.0508000000000002</v>
      </c>
      <c r="D2960">
        <f>VLOOKUP(B2960,'Bloomberg Dow Jones Indices'!$I$6:$J$6000,2,0)</f>
        <v>2.0606</v>
      </c>
      <c r="E2960">
        <f>IF(VLOOKUP($B2960,'20 Year Treasuries Daily'!$A$7:$B$10118,2,FALSE)="ND",NA(),VLOOKUP($B2960,'20 Year Treasuries Daily'!$A$7:$B$10118,2,FALSE))</f>
        <v>4.63</v>
      </c>
    </row>
    <row r="2961" spans="2:5">
      <c r="B2961" s="52">
        <v>38386</v>
      </c>
      <c r="C2961">
        <f>VLOOKUP($B2961,'Bloomberg Dow Jones Indices'!$G$6:$J$6000,2,FALSE)</f>
        <v>3.0520999999999998</v>
      </c>
      <c r="D2961">
        <f>VLOOKUP(B2961,'Bloomberg Dow Jones Indices'!$I$6:$J$6000,2,0)</f>
        <v>2.0669</v>
      </c>
      <c r="E2961">
        <f>IF(VLOOKUP($B2961,'20 Year Treasuries Daily'!$A$7:$B$10118,2,FALSE)="ND",NA(),VLOOKUP($B2961,'20 Year Treasuries Daily'!$A$7:$B$10118,2,FALSE))</f>
        <v>4.6399999999999997</v>
      </c>
    </row>
    <row r="2962" spans="2:5">
      <c r="B2962" s="52">
        <v>38387</v>
      </c>
      <c r="C2962">
        <f>VLOOKUP($B2962,'Bloomberg Dow Jones Indices'!$G$6:$J$6000,2,FALSE)</f>
        <v>3.0162</v>
      </c>
      <c r="D2962">
        <f>VLOOKUP(B2962,'Bloomberg Dow Jones Indices'!$I$6:$J$6000,2,0)</f>
        <v>2.0432000000000001</v>
      </c>
      <c r="E2962">
        <f>IF(VLOOKUP($B2962,'20 Year Treasuries Daily'!$A$7:$B$10118,2,FALSE)="ND",NA(),VLOOKUP($B2962,'20 Year Treasuries Daily'!$A$7:$B$10118,2,FALSE))</f>
        <v>4.54</v>
      </c>
    </row>
    <row r="2963" spans="2:5">
      <c r="B2963" s="52">
        <v>38390</v>
      </c>
      <c r="C2963">
        <f>VLOOKUP($B2963,'Bloomberg Dow Jones Indices'!$G$6:$J$6000,2,FALSE)</f>
        <v>3.0246</v>
      </c>
      <c r="D2963">
        <f>VLOOKUP(B2963,'Bloomberg Dow Jones Indices'!$I$6:$J$6000,2,0)</f>
        <v>2.0432000000000001</v>
      </c>
      <c r="E2963">
        <f>IF(VLOOKUP($B2963,'20 Year Treasuries Daily'!$A$7:$B$10118,2,FALSE)="ND",NA(),VLOOKUP($B2963,'20 Year Treasuries Daily'!$A$7:$B$10118,2,FALSE))</f>
        <v>4.49</v>
      </c>
    </row>
    <row r="2964" spans="2:5">
      <c r="B2964" s="52">
        <v>38391</v>
      </c>
      <c r="C2964">
        <f>VLOOKUP($B2964,'Bloomberg Dow Jones Indices'!$G$6:$J$6000,2,FALSE)</f>
        <v>3.0127999999999999</v>
      </c>
      <c r="D2964">
        <f>VLOOKUP(B2964,'Bloomberg Dow Jones Indices'!$I$6:$J$6000,2,0)</f>
        <v>2.0442999999999998</v>
      </c>
      <c r="E2964">
        <f>IF(VLOOKUP($B2964,'20 Year Treasuries Daily'!$A$7:$B$10118,2,FALSE)="ND",NA(),VLOOKUP($B2964,'20 Year Treasuries Daily'!$A$7:$B$10118,2,FALSE))</f>
        <v>4.46</v>
      </c>
    </row>
    <row r="2965" spans="2:5">
      <c r="B2965" s="52">
        <v>38392</v>
      </c>
      <c r="C2965">
        <f>VLOOKUP($B2965,'Bloomberg Dow Jones Indices'!$G$6:$J$6000,2,FALSE)</f>
        <v>3.0242</v>
      </c>
      <c r="D2965">
        <f>VLOOKUP(B2965,'Bloomberg Dow Jones Indices'!$I$6:$J$6000,2,0)</f>
        <v>2.0628000000000002</v>
      </c>
      <c r="E2965">
        <f>IF(VLOOKUP($B2965,'20 Year Treasuries Daily'!$A$7:$B$10118,2,FALSE)="ND",NA(),VLOOKUP($B2965,'20 Year Treasuries Daily'!$A$7:$B$10118,2,FALSE))</f>
        <v>4.43</v>
      </c>
    </row>
    <row r="2966" spans="2:5">
      <c r="B2966" s="52">
        <v>38393</v>
      </c>
      <c r="C2966">
        <f>VLOOKUP($B2966,'Bloomberg Dow Jones Indices'!$G$6:$J$6000,2,FALSE)</f>
        <v>3.0127000000000002</v>
      </c>
      <c r="D2966">
        <f>VLOOKUP(B2966,'Bloomberg Dow Jones Indices'!$I$6:$J$6000,2,0)</f>
        <v>2.0464000000000002</v>
      </c>
      <c r="E2966">
        <f>IF(VLOOKUP($B2966,'20 Year Treasuries Daily'!$A$7:$B$10118,2,FALSE)="ND",NA(),VLOOKUP($B2966,'20 Year Treasuries Daily'!$A$7:$B$10118,2,FALSE))</f>
        <v>4.5199999999999996</v>
      </c>
    </row>
    <row r="2967" spans="2:5">
      <c r="B2967" s="52">
        <v>38394</v>
      </c>
      <c r="C2967">
        <f>VLOOKUP($B2967,'Bloomberg Dow Jones Indices'!$G$6:$J$6000,2,FALSE)</f>
        <v>3.0377000000000001</v>
      </c>
      <c r="D2967">
        <f>VLOOKUP(B2967,'Bloomberg Dow Jones Indices'!$I$6:$J$6000,2,0)</f>
        <v>2.0407000000000002</v>
      </c>
      <c r="E2967">
        <f>IF(VLOOKUP($B2967,'20 Year Treasuries Daily'!$A$7:$B$10118,2,FALSE)="ND",NA(),VLOOKUP($B2967,'20 Year Treasuries Daily'!$A$7:$B$10118,2,FALSE))</f>
        <v>4.55</v>
      </c>
    </row>
    <row r="2968" spans="2:5">
      <c r="B2968" s="52">
        <v>38397</v>
      </c>
      <c r="C2968">
        <f>VLOOKUP($B2968,'Bloomberg Dow Jones Indices'!$G$6:$J$6000,2,FALSE)</f>
        <v>3.0137</v>
      </c>
      <c r="D2968">
        <f>VLOOKUP(B2968,'Bloomberg Dow Jones Indices'!$I$6:$J$6000,2,0)</f>
        <v>2.0415999999999999</v>
      </c>
      <c r="E2968">
        <f>IF(VLOOKUP($B2968,'20 Year Treasuries Daily'!$A$7:$B$10118,2,FALSE)="ND",NA(),VLOOKUP($B2968,'20 Year Treasuries Daily'!$A$7:$B$10118,2,FALSE))</f>
        <v>4.51</v>
      </c>
    </row>
    <row r="2969" spans="2:5">
      <c r="B2969" s="52">
        <v>38398</v>
      </c>
      <c r="C2969">
        <f>VLOOKUP($B2969,'Bloomberg Dow Jones Indices'!$G$6:$J$6000,2,FALSE)</f>
        <v>3.03</v>
      </c>
      <c r="D2969">
        <f>VLOOKUP(B2969,'Bloomberg Dow Jones Indices'!$I$6:$J$6000,2,0)</f>
        <v>2.0329000000000002</v>
      </c>
      <c r="E2969">
        <f>IF(VLOOKUP($B2969,'20 Year Treasuries Daily'!$A$7:$B$10118,2,FALSE)="ND",NA(),VLOOKUP($B2969,'20 Year Treasuries Daily'!$A$7:$B$10118,2,FALSE))</f>
        <v>4.55</v>
      </c>
    </row>
    <row r="2970" spans="2:5">
      <c r="B2970" s="52">
        <v>38399</v>
      </c>
      <c r="C2970">
        <f>VLOOKUP($B2970,'Bloomberg Dow Jones Indices'!$G$6:$J$6000,2,FALSE)</f>
        <v>3.0061</v>
      </c>
      <c r="D2970">
        <f>VLOOKUP(B2970,'Bloomberg Dow Jones Indices'!$I$6:$J$6000,2,0)</f>
        <v>2.0407999999999999</v>
      </c>
      <c r="E2970">
        <f>IF(VLOOKUP($B2970,'20 Year Treasuries Daily'!$A$7:$B$10118,2,FALSE)="ND",NA(),VLOOKUP($B2970,'20 Year Treasuries Daily'!$A$7:$B$10118,2,FALSE))</f>
        <v>4.5999999999999996</v>
      </c>
    </row>
    <row r="2971" spans="2:5">
      <c r="B2971" s="52">
        <v>38400</v>
      </c>
      <c r="C2971">
        <f>VLOOKUP($B2971,'Bloomberg Dow Jones Indices'!$G$6:$J$6000,2,FALSE)</f>
        <v>3.0102000000000002</v>
      </c>
      <c r="D2971">
        <f>VLOOKUP(B2971,'Bloomberg Dow Jones Indices'!$I$6:$J$6000,2,0)</f>
        <v>2.0560999999999998</v>
      </c>
      <c r="E2971">
        <f>IF(VLOOKUP($B2971,'20 Year Treasuries Daily'!$A$7:$B$10118,2,FALSE)="ND",NA(),VLOOKUP($B2971,'20 Year Treasuries Daily'!$A$7:$B$10118,2,FALSE))</f>
        <v>4.6500000000000004</v>
      </c>
    </row>
    <row r="2972" spans="2:5">
      <c r="B2972" s="52">
        <v>38401</v>
      </c>
      <c r="C2972">
        <f>VLOOKUP($B2972,'Bloomberg Dow Jones Indices'!$G$6:$J$6000,2,FALSE)</f>
        <v>3.0430000000000001</v>
      </c>
      <c r="D2972">
        <f>VLOOKUP(B2972,'Bloomberg Dow Jones Indices'!$I$6:$J$6000,2,0)</f>
        <v>2.0501999999999998</v>
      </c>
      <c r="E2972">
        <f>IF(VLOOKUP($B2972,'20 Year Treasuries Daily'!$A$7:$B$10118,2,FALSE)="ND",NA(),VLOOKUP($B2972,'20 Year Treasuries Daily'!$A$7:$B$10118,2,FALSE))</f>
        <v>4.72</v>
      </c>
    </row>
    <row r="2973" spans="2:5">
      <c r="B2973" s="52">
        <v>38405</v>
      </c>
      <c r="C2973">
        <f>VLOOKUP($B2973,'Bloomberg Dow Jones Indices'!$G$6:$J$6000,2,FALSE)</f>
        <v>3.1269</v>
      </c>
      <c r="D2973">
        <f>VLOOKUP(B2973,'Bloomberg Dow Jones Indices'!$I$6:$J$6000,2,0)</f>
        <v>2.0838000000000001</v>
      </c>
      <c r="E2973">
        <f>IF(VLOOKUP($B2973,'20 Year Treasuries Daily'!$A$7:$B$10118,2,FALSE)="ND",NA(),VLOOKUP($B2973,'20 Year Treasuries Daily'!$A$7:$B$10118,2,FALSE))</f>
        <v>4.75</v>
      </c>
    </row>
    <row r="2974" spans="2:5">
      <c r="B2974" s="52">
        <v>38406</v>
      </c>
      <c r="C2974">
        <f>VLOOKUP($B2974,'Bloomberg Dow Jones Indices'!$G$6:$J$6000,2,FALSE)</f>
        <v>3.1091000000000002</v>
      </c>
      <c r="D2974">
        <f>VLOOKUP(B2974,'Bloomberg Dow Jones Indices'!$I$6:$J$6000,2,0)</f>
        <v>2.0758000000000001</v>
      </c>
      <c r="E2974">
        <f>IF(VLOOKUP($B2974,'20 Year Treasuries Daily'!$A$7:$B$10118,2,FALSE)="ND",NA(),VLOOKUP($B2974,'20 Year Treasuries Daily'!$A$7:$B$10118,2,FALSE))</f>
        <v>4.7300000000000004</v>
      </c>
    </row>
    <row r="2975" spans="2:5">
      <c r="B2975" s="52">
        <v>38407</v>
      </c>
      <c r="C2975">
        <f>VLOOKUP($B2975,'Bloomberg Dow Jones Indices'!$G$6:$J$6000,2,FALSE)</f>
        <v>3.0762999999999998</v>
      </c>
      <c r="D2975">
        <f>VLOOKUP(B2975,'Bloomberg Dow Jones Indices'!$I$6:$J$6000,2,0)</f>
        <v>2.0627</v>
      </c>
      <c r="E2975">
        <f>IF(VLOOKUP($B2975,'20 Year Treasuries Daily'!$A$7:$B$10118,2,FALSE)="ND",NA(),VLOOKUP($B2975,'20 Year Treasuries Daily'!$A$7:$B$10118,2,FALSE))</f>
        <v>4.74</v>
      </c>
    </row>
    <row r="2976" spans="2:5">
      <c r="B2976" s="52">
        <v>38408</v>
      </c>
      <c r="C2976">
        <f>VLOOKUP($B2976,'Bloomberg Dow Jones Indices'!$G$6:$J$6000,2,FALSE)</f>
        <v>3.0158</v>
      </c>
      <c r="D2976">
        <f>VLOOKUP(B2976,'Bloomberg Dow Jones Indices'!$I$6:$J$6000,2,0)</f>
        <v>2.0449999999999999</v>
      </c>
      <c r="E2976">
        <f>IF(VLOOKUP($B2976,'20 Year Treasuries Daily'!$A$7:$B$10118,2,FALSE)="ND",NA(),VLOOKUP($B2976,'20 Year Treasuries Daily'!$A$7:$B$10118,2,FALSE))</f>
        <v>4.72</v>
      </c>
    </row>
    <row r="2977" spans="2:5">
      <c r="B2977" s="52">
        <v>38411</v>
      </c>
      <c r="C2977">
        <f>VLOOKUP($B2977,'Bloomberg Dow Jones Indices'!$G$6:$J$6000,2,FALSE)</f>
        <v>3.0428999999999999</v>
      </c>
      <c r="D2977">
        <f>VLOOKUP(B2977,'Bloomberg Dow Jones Indices'!$I$6:$J$6000,2,0)</f>
        <v>2.0592999999999999</v>
      </c>
      <c r="E2977">
        <f>IF(VLOOKUP($B2977,'20 Year Treasuries Daily'!$A$7:$B$10118,2,FALSE)="ND",NA(),VLOOKUP($B2977,'20 Year Treasuries Daily'!$A$7:$B$10118,2,FALSE))</f>
        <v>4.79</v>
      </c>
    </row>
    <row r="2978" spans="2:5">
      <c r="B2978" s="52">
        <v>38412</v>
      </c>
      <c r="C2978">
        <f>VLOOKUP($B2978,'Bloomberg Dow Jones Indices'!$G$6:$J$6000,2,FALSE)</f>
        <v>3.0413000000000001</v>
      </c>
      <c r="D2978">
        <f>VLOOKUP(B2978,'Bloomberg Dow Jones Indices'!$I$6:$J$6000,2,0)</f>
        <v>2.0472000000000001</v>
      </c>
      <c r="E2978">
        <f>IF(VLOOKUP($B2978,'20 Year Treasuries Daily'!$A$7:$B$10118,2,FALSE)="ND",NA(),VLOOKUP($B2978,'20 Year Treasuries Daily'!$A$7:$B$10118,2,FALSE))</f>
        <v>4.8</v>
      </c>
    </row>
    <row r="2979" spans="2:5">
      <c r="B2979" s="52">
        <v>38413</v>
      </c>
      <c r="C2979">
        <f>VLOOKUP($B2979,'Bloomberg Dow Jones Indices'!$G$6:$J$6000,2,FALSE)</f>
        <v>3.1156999999999999</v>
      </c>
      <c r="D2979">
        <f>VLOOKUP(B2979,'Bloomberg Dow Jones Indices'!$I$6:$J$6000,2,0)</f>
        <v>2.0554000000000001</v>
      </c>
      <c r="E2979">
        <f>IF(VLOOKUP($B2979,'20 Year Treasuries Daily'!$A$7:$B$10118,2,FALSE)="ND",NA(),VLOOKUP($B2979,'20 Year Treasuries Daily'!$A$7:$B$10118,2,FALSE))</f>
        <v>4.82</v>
      </c>
    </row>
    <row r="2980" spans="2:5">
      <c r="B2980" s="52">
        <v>38414</v>
      </c>
      <c r="C2980">
        <f>VLOOKUP($B2980,'Bloomberg Dow Jones Indices'!$G$6:$J$6000,2,FALSE)</f>
        <v>3.1030000000000002</v>
      </c>
      <c r="D2980">
        <f>VLOOKUP(B2980,'Bloomberg Dow Jones Indices'!$I$6:$J$6000,2,0)</f>
        <v>2.0514000000000001</v>
      </c>
      <c r="E2980">
        <f>IF(VLOOKUP($B2980,'20 Year Treasuries Daily'!$A$7:$B$10118,2,FALSE)="ND",NA(),VLOOKUP($B2980,'20 Year Treasuries Daily'!$A$7:$B$10118,2,FALSE))</f>
        <v>4.82</v>
      </c>
    </row>
    <row r="2981" spans="2:5">
      <c r="B2981" s="52">
        <v>38415</v>
      </c>
      <c r="C2981">
        <f>VLOOKUP($B2981,'Bloomberg Dow Jones Indices'!$G$6:$J$6000,2,FALSE)</f>
        <v>3.0442999999999998</v>
      </c>
      <c r="D2981">
        <f>VLOOKUP(B2981,'Bloomberg Dow Jones Indices'!$I$6:$J$6000,2,0)</f>
        <v>2.0312000000000001</v>
      </c>
      <c r="E2981">
        <f>IF(VLOOKUP($B2981,'20 Year Treasuries Daily'!$A$7:$B$10118,2,FALSE)="ND",NA(),VLOOKUP($B2981,'20 Year Treasuries Daily'!$A$7:$B$10118,2,FALSE))</f>
        <v>4.7300000000000004</v>
      </c>
    </row>
    <row r="2982" spans="2:5">
      <c r="B2982" s="52">
        <v>38418</v>
      </c>
      <c r="C2982">
        <f>VLOOKUP($B2982,'Bloomberg Dow Jones Indices'!$G$6:$J$6000,2,FALSE)</f>
        <v>3.0331999999999999</v>
      </c>
      <c r="D2982">
        <f>VLOOKUP(B2982,'Bloomberg Dow Jones Indices'!$I$6:$J$6000,2,0)</f>
        <v>2.0318999999999998</v>
      </c>
      <c r="E2982">
        <f>IF(VLOOKUP($B2982,'20 Year Treasuries Daily'!$A$7:$B$10118,2,FALSE)="ND",NA(),VLOOKUP($B2982,'20 Year Treasuries Daily'!$A$7:$B$10118,2,FALSE))</f>
        <v>4.7</v>
      </c>
    </row>
    <row r="2983" spans="2:5">
      <c r="B2983" s="52">
        <v>38419</v>
      </c>
      <c r="C2983">
        <f>VLOOKUP($B2983,'Bloomberg Dow Jones Indices'!$G$6:$J$6000,2,FALSE)</f>
        <v>3.0539999999999998</v>
      </c>
      <c r="D2983">
        <f>VLOOKUP(B2983,'Bloomberg Dow Jones Indices'!$I$6:$J$6000,2,0)</f>
        <v>2.0385</v>
      </c>
      <c r="E2983">
        <f>IF(VLOOKUP($B2983,'20 Year Treasuries Daily'!$A$7:$B$10118,2,FALSE)="ND",NA(),VLOOKUP($B2983,'20 Year Treasuries Daily'!$A$7:$B$10118,2,FALSE))</f>
        <v>4.78</v>
      </c>
    </row>
    <row r="2984" spans="2:5">
      <c r="B2984" s="52">
        <v>38420</v>
      </c>
      <c r="C2984">
        <f>VLOOKUP($B2984,'Bloomberg Dow Jones Indices'!$G$6:$J$6000,2,FALSE)</f>
        <v>3.12</v>
      </c>
      <c r="D2984">
        <f>VLOOKUP(B2984,'Bloomberg Dow Jones Indices'!$I$6:$J$6000,2,0)</f>
        <v>2.0587</v>
      </c>
      <c r="E2984">
        <f>IF(VLOOKUP($B2984,'20 Year Treasuries Daily'!$A$7:$B$10118,2,FALSE)="ND",NA(),VLOOKUP($B2984,'20 Year Treasuries Daily'!$A$7:$B$10118,2,FALSE))</f>
        <v>4.92</v>
      </c>
    </row>
    <row r="2985" spans="2:5">
      <c r="B2985" s="52">
        <v>38421</v>
      </c>
      <c r="C2985">
        <f>VLOOKUP($B2985,'Bloomberg Dow Jones Indices'!$G$6:$J$6000,2,FALSE)</f>
        <v>3.097</v>
      </c>
      <c r="D2985">
        <f>VLOOKUP(B2985,'Bloomberg Dow Jones Indices'!$I$6:$J$6000,2,0)</f>
        <v>2.0499000000000001</v>
      </c>
      <c r="E2985">
        <f>IF(VLOOKUP($B2985,'20 Year Treasuries Daily'!$A$7:$B$10118,2,FALSE)="ND",NA(),VLOOKUP($B2985,'20 Year Treasuries Daily'!$A$7:$B$10118,2,FALSE))</f>
        <v>4.8499999999999996</v>
      </c>
    </row>
    <row r="2986" spans="2:5">
      <c r="B2986" s="52">
        <v>38422</v>
      </c>
      <c r="C2986">
        <f>VLOOKUP($B2986,'Bloomberg Dow Jones Indices'!$G$6:$J$6000,2,FALSE)</f>
        <v>3.1183999999999998</v>
      </c>
      <c r="D2986">
        <f>VLOOKUP(B2986,'Bloomberg Dow Jones Indices'!$I$6:$J$6000,2,0)</f>
        <v>2.0701000000000001</v>
      </c>
      <c r="E2986">
        <f>IF(VLOOKUP($B2986,'20 Year Treasuries Daily'!$A$7:$B$10118,2,FALSE)="ND",NA(),VLOOKUP($B2986,'20 Year Treasuries Daily'!$A$7:$B$10118,2,FALSE))</f>
        <v>4.93</v>
      </c>
    </row>
    <row r="2987" spans="2:5">
      <c r="B2987" s="52">
        <v>38425</v>
      </c>
      <c r="C2987">
        <f>VLOOKUP($B2987,'Bloomberg Dow Jones Indices'!$G$6:$J$6000,2,FALSE)</f>
        <v>3.0608</v>
      </c>
      <c r="D2987">
        <f>VLOOKUP(B2987,'Bloomberg Dow Jones Indices'!$I$6:$J$6000,2,0)</f>
        <v>2.0642999999999998</v>
      </c>
      <c r="E2987">
        <f>IF(VLOOKUP($B2987,'20 Year Treasuries Daily'!$A$7:$B$10118,2,FALSE)="ND",NA(),VLOOKUP($B2987,'20 Year Treasuries Daily'!$A$7:$B$10118,2,FALSE))</f>
        <v>4.9000000000000004</v>
      </c>
    </row>
    <row r="2988" spans="2:5">
      <c r="B2988" s="52">
        <v>38426</v>
      </c>
      <c r="C2988">
        <f>VLOOKUP($B2988,'Bloomberg Dow Jones Indices'!$G$6:$J$6000,2,FALSE)</f>
        <v>3.0760000000000001</v>
      </c>
      <c r="D2988">
        <f>VLOOKUP(B2988,'Bloomberg Dow Jones Indices'!$I$6:$J$6000,2,0)</f>
        <v>2.0758000000000001</v>
      </c>
      <c r="E2988">
        <f>IF(VLOOKUP($B2988,'20 Year Treasuries Daily'!$A$7:$B$10118,2,FALSE)="ND",NA(),VLOOKUP($B2988,'20 Year Treasuries Daily'!$A$7:$B$10118,2,FALSE))</f>
        <v>4.93</v>
      </c>
    </row>
    <row r="2989" spans="2:5">
      <c r="B2989" s="52">
        <v>38427</v>
      </c>
      <c r="C2989">
        <f>VLOOKUP($B2989,'Bloomberg Dow Jones Indices'!$G$6:$J$6000,2,FALSE)</f>
        <v>3.0973000000000002</v>
      </c>
      <c r="D2989">
        <f>VLOOKUP(B2989,'Bloomberg Dow Jones Indices'!$I$6:$J$6000,2,0)</f>
        <v>2.0990000000000002</v>
      </c>
      <c r="E2989">
        <f>IF(VLOOKUP($B2989,'20 Year Treasuries Daily'!$A$7:$B$10118,2,FALSE)="ND",NA(),VLOOKUP($B2989,'20 Year Treasuries Daily'!$A$7:$B$10118,2,FALSE))</f>
        <v>4.91</v>
      </c>
    </row>
    <row r="2990" spans="2:5">
      <c r="B2990" s="52">
        <v>38428</v>
      </c>
      <c r="C2990">
        <f>VLOOKUP($B2990,'Bloomberg Dow Jones Indices'!$G$6:$J$6000,2,FALSE)</f>
        <v>3.069</v>
      </c>
      <c r="D2990">
        <f>VLOOKUP(B2990,'Bloomberg Dow Jones Indices'!$I$6:$J$6000,2,0)</f>
        <v>2.1002999999999998</v>
      </c>
      <c r="E2990">
        <f>IF(VLOOKUP($B2990,'20 Year Treasuries Daily'!$A$7:$B$10118,2,FALSE)="ND",NA(),VLOOKUP($B2990,'20 Year Treasuries Daily'!$A$7:$B$10118,2,FALSE))</f>
        <v>4.87</v>
      </c>
    </row>
    <row r="2991" spans="2:5">
      <c r="B2991" s="52">
        <v>38429</v>
      </c>
      <c r="C2991">
        <f>VLOOKUP($B2991,'Bloomberg Dow Jones Indices'!$G$6:$J$6000,2,FALSE)</f>
        <v>3.0746000000000002</v>
      </c>
      <c r="D2991">
        <f>VLOOKUP(B2991,'Bloomberg Dow Jones Indices'!$I$6:$J$6000,2,0)</f>
        <v>2.0996999999999999</v>
      </c>
      <c r="E2991">
        <f>IF(VLOOKUP($B2991,'20 Year Treasuries Daily'!$A$7:$B$10118,2,FALSE)="ND",NA(),VLOOKUP($B2991,'20 Year Treasuries Daily'!$A$7:$B$10118,2,FALSE))</f>
        <v>4.92</v>
      </c>
    </row>
    <row r="2992" spans="2:5">
      <c r="B2992" s="52">
        <v>38432</v>
      </c>
      <c r="C2992">
        <f>VLOOKUP($B2992,'Bloomberg Dow Jones Indices'!$G$6:$J$6000,2,FALSE)</f>
        <v>3.0771000000000002</v>
      </c>
      <c r="D2992">
        <f>VLOOKUP(B2992,'Bloomberg Dow Jones Indices'!$I$6:$J$6000,2,0)</f>
        <v>2.1124999999999998</v>
      </c>
      <c r="E2992">
        <f>IF(VLOOKUP($B2992,'20 Year Treasuries Daily'!$A$7:$B$10118,2,FALSE)="ND",NA(),VLOOKUP($B2992,'20 Year Treasuries Daily'!$A$7:$B$10118,2,FALSE))</f>
        <v>4.9400000000000004</v>
      </c>
    </row>
    <row r="2993" spans="2:5">
      <c r="B2993" s="52">
        <v>38433</v>
      </c>
      <c r="C2993">
        <f>VLOOKUP($B2993,'Bloomberg Dow Jones Indices'!$G$6:$J$6000,2,FALSE)</f>
        <v>3.1385000000000001</v>
      </c>
      <c r="D2993">
        <f>VLOOKUP(B2993,'Bloomberg Dow Jones Indices'!$I$6:$J$6000,2,0)</f>
        <v>2.1316000000000002</v>
      </c>
      <c r="E2993">
        <f>IF(VLOOKUP($B2993,'20 Year Treasuries Daily'!$A$7:$B$10118,2,FALSE)="ND",NA(),VLOOKUP($B2993,'20 Year Treasuries Daily'!$A$7:$B$10118,2,FALSE))</f>
        <v>5.01</v>
      </c>
    </row>
    <row r="2994" spans="2:5">
      <c r="B2994" s="52">
        <v>38434</v>
      </c>
      <c r="C2994">
        <f>VLOOKUP($B2994,'Bloomberg Dow Jones Indices'!$G$6:$J$6000,2,FALSE)</f>
        <v>3.1671999999999998</v>
      </c>
      <c r="D2994">
        <f>VLOOKUP(B2994,'Bloomberg Dow Jones Indices'!$I$6:$J$6000,2,0)</f>
        <v>2.1345999999999998</v>
      </c>
      <c r="E2994">
        <f>IF(VLOOKUP($B2994,'20 Year Treasuries Daily'!$A$7:$B$10118,2,FALSE)="ND",NA(),VLOOKUP($B2994,'20 Year Treasuries Daily'!$A$7:$B$10118,2,FALSE))</f>
        <v>4.99</v>
      </c>
    </row>
    <row r="2995" spans="2:5">
      <c r="B2995" s="52">
        <v>38435</v>
      </c>
      <c r="C2995">
        <f>VLOOKUP($B2995,'Bloomberg Dow Jones Indices'!$G$6:$J$6000,2,FALSE)</f>
        <v>3.12</v>
      </c>
      <c r="D2995">
        <f>VLOOKUP(B2995,'Bloomberg Dow Jones Indices'!$I$6:$J$6000,2,0)</f>
        <v>2.1372</v>
      </c>
      <c r="E2995">
        <f>IF(VLOOKUP($B2995,'20 Year Treasuries Daily'!$A$7:$B$10118,2,FALSE)="ND",NA(),VLOOKUP($B2995,'20 Year Treasuries Daily'!$A$7:$B$10118,2,FALSE))</f>
        <v>4.97</v>
      </c>
    </row>
    <row r="2996" spans="2:5">
      <c r="B2996" s="52">
        <v>38439</v>
      </c>
      <c r="C2996">
        <f>VLOOKUP($B2996,'Bloomberg Dow Jones Indices'!$G$6:$J$6000,2,FALSE)</f>
        <v>3.1158999999999999</v>
      </c>
      <c r="D2996">
        <f>VLOOKUP(B2996,'Bloomberg Dow Jones Indices'!$I$6:$J$6000,2,0)</f>
        <v>2.1284999999999998</v>
      </c>
      <c r="E2996">
        <f>IF(VLOOKUP($B2996,'20 Year Treasuries Daily'!$A$7:$B$10118,2,FALSE)="ND",NA(),VLOOKUP($B2996,'20 Year Treasuries Daily'!$A$7:$B$10118,2,FALSE))</f>
        <v>5.01</v>
      </c>
    </row>
    <row r="2997" spans="2:5">
      <c r="B2997" s="52">
        <v>38440</v>
      </c>
      <c r="C2997">
        <f>VLOOKUP($B2997,'Bloomberg Dow Jones Indices'!$G$6:$J$6000,2,FALSE)</f>
        <v>3.2214</v>
      </c>
      <c r="D2997">
        <f>VLOOKUP(B2997,'Bloomberg Dow Jones Indices'!$I$6:$J$6000,2,0)</f>
        <v>2.1448999999999998</v>
      </c>
      <c r="E2997">
        <f>IF(VLOOKUP($B2997,'20 Year Treasuries Daily'!$A$7:$B$10118,2,FALSE)="ND",NA(),VLOOKUP($B2997,'20 Year Treasuries Daily'!$A$7:$B$10118,2,FALSE))</f>
        <v>4.9800000000000004</v>
      </c>
    </row>
    <row r="2998" spans="2:5">
      <c r="B2998" s="52">
        <v>38441</v>
      </c>
      <c r="C2998">
        <f>VLOOKUP($B2998,'Bloomberg Dow Jones Indices'!$G$6:$J$6000,2,FALSE)</f>
        <v>3.1776</v>
      </c>
      <c r="D2998">
        <f>VLOOKUP(B2998,'Bloomberg Dow Jones Indices'!$I$6:$J$6000,2,0)</f>
        <v>2.1187999999999998</v>
      </c>
      <c r="E2998">
        <f>IF(VLOOKUP($B2998,'20 Year Treasuries Daily'!$A$7:$B$10118,2,FALSE)="ND",NA(),VLOOKUP($B2998,'20 Year Treasuries Daily'!$A$7:$B$10118,2,FALSE))</f>
        <v>4.93</v>
      </c>
    </row>
    <row r="2999" spans="2:5">
      <c r="B2999" s="52">
        <v>38442</v>
      </c>
      <c r="C2999">
        <f>VLOOKUP($B2999,'Bloomberg Dow Jones Indices'!$G$6:$J$6000,2,FALSE)</f>
        <v>3.1433</v>
      </c>
      <c r="D2999">
        <f>VLOOKUP(B2999,'Bloomberg Dow Jones Indices'!$I$6:$J$6000,2,0)</f>
        <v>2.1263000000000001</v>
      </c>
      <c r="E2999">
        <f>IF(VLOOKUP($B2999,'20 Year Treasuries Daily'!$A$7:$B$10118,2,FALSE)="ND",NA(),VLOOKUP($B2999,'20 Year Treasuries Daily'!$A$7:$B$10118,2,FALSE))</f>
        <v>4.88</v>
      </c>
    </row>
    <row r="3000" spans="2:5">
      <c r="B3000" s="52">
        <v>38443</v>
      </c>
      <c r="C3000">
        <f>VLOOKUP($B3000,'Bloomberg Dow Jones Indices'!$G$6:$J$6000,2,FALSE)</f>
        <v>3.1261999999999999</v>
      </c>
      <c r="D3000">
        <f>VLOOKUP(B3000,'Bloomberg Dow Jones Indices'!$I$6:$J$6000,2,0)</f>
        <v>2.1465999999999998</v>
      </c>
      <c r="E3000">
        <f>IF(VLOOKUP($B3000,'20 Year Treasuries Daily'!$A$7:$B$10118,2,FALSE)="ND",NA(),VLOOKUP($B3000,'20 Year Treasuries Daily'!$A$7:$B$10118,2,FALSE))</f>
        <v>4.8499999999999996</v>
      </c>
    </row>
    <row r="3001" spans="2:5">
      <c r="B3001" s="52">
        <v>38446</v>
      </c>
      <c r="C3001">
        <f>VLOOKUP($B3001,'Bloomberg Dow Jones Indices'!$G$6:$J$6000,2,FALSE)</f>
        <v>3.1185</v>
      </c>
      <c r="D3001">
        <f>VLOOKUP(B3001,'Bloomberg Dow Jones Indices'!$I$6:$J$6000,2,0)</f>
        <v>2.1431</v>
      </c>
      <c r="E3001">
        <f>IF(VLOOKUP($B3001,'20 Year Treasuries Daily'!$A$7:$B$10118,2,FALSE)="ND",NA(),VLOOKUP($B3001,'20 Year Treasuries Daily'!$A$7:$B$10118,2,FALSE))</f>
        <v>4.84</v>
      </c>
    </row>
    <row r="3002" spans="2:5">
      <c r="B3002" s="52">
        <v>38447</v>
      </c>
      <c r="C3002">
        <f>VLOOKUP($B3002,'Bloomberg Dow Jones Indices'!$G$6:$J$6000,2,FALSE)</f>
        <v>3.0977000000000001</v>
      </c>
      <c r="D3002">
        <f>VLOOKUP(B3002,'Bloomberg Dow Jones Indices'!$I$6:$J$6000,2,0)</f>
        <v>2.1355</v>
      </c>
      <c r="E3002">
        <f>IF(VLOOKUP($B3002,'20 Year Treasuries Daily'!$A$7:$B$10118,2,FALSE)="ND",NA(),VLOOKUP($B3002,'20 Year Treasuries Daily'!$A$7:$B$10118,2,FALSE))</f>
        <v>4.87</v>
      </c>
    </row>
    <row r="3003" spans="2:5">
      <c r="B3003" s="52">
        <v>38448</v>
      </c>
      <c r="C3003">
        <f>VLOOKUP($B3003,'Bloomberg Dow Jones Indices'!$G$6:$J$6000,2,FALSE)</f>
        <v>3.1084999999999998</v>
      </c>
      <c r="D3003">
        <f>VLOOKUP(B3003,'Bloomberg Dow Jones Indices'!$I$6:$J$6000,2,0)</f>
        <v>2.1320000000000001</v>
      </c>
      <c r="E3003">
        <f>IF(VLOOKUP($B3003,'20 Year Treasuries Daily'!$A$7:$B$10118,2,FALSE)="ND",NA(),VLOOKUP($B3003,'20 Year Treasuries Daily'!$A$7:$B$10118,2,FALSE))</f>
        <v>4.8499999999999996</v>
      </c>
    </row>
    <row r="3004" spans="2:5">
      <c r="B3004" s="52">
        <v>38449</v>
      </c>
      <c r="C3004">
        <f>VLOOKUP($B3004,'Bloomberg Dow Jones Indices'!$G$6:$J$6000,2,FALSE)</f>
        <v>3.0825</v>
      </c>
      <c r="D3004">
        <f>VLOOKUP(B3004,'Bloomberg Dow Jones Indices'!$I$6:$J$6000,2,0)</f>
        <v>2.1198000000000001</v>
      </c>
      <c r="E3004">
        <f>IF(VLOOKUP($B3004,'20 Year Treasuries Daily'!$A$7:$B$10118,2,FALSE)="ND",NA(),VLOOKUP($B3004,'20 Year Treasuries Daily'!$A$7:$B$10118,2,FALSE))</f>
        <v>4.9000000000000004</v>
      </c>
    </row>
    <row r="3005" spans="2:5">
      <c r="B3005" s="52">
        <v>38450</v>
      </c>
      <c r="C3005">
        <f>VLOOKUP($B3005,'Bloomberg Dow Jones Indices'!$G$6:$J$6000,2,FALSE)</f>
        <v>3.1114000000000002</v>
      </c>
      <c r="D3005">
        <f>VLOOKUP(B3005,'Bloomberg Dow Jones Indices'!$I$6:$J$6000,2,0)</f>
        <v>2.137</v>
      </c>
      <c r="E3005">
        <f>IF(VLOOKUP($B3005,'20 Year Treasuries Daily'!$A$7:$B$10118,2,FALSE)="ND",NA(),VLOOKUP($B3005,'20 Year Treasuries Daily'!$A$7:$B$10118,2,FALSE))</f>
        <v>4.88</v>
      </c>
    </row>
    <row r="3006" spans="2:5">
      <c r="B3006" s="52">
        <v>38453</v>
      </c>
      <c r="C3006">
        <f>VLOOKUP($B3006,'Bloomberg Dow Jones Indices'!$G$6:$J$6000,2,FALSE)</f>
        <v>3.0754000000000001</v>
      </c>
      <c r="D3006">
        <f>VLOOKUP(B3006,'Bloomberg Dow Jones Indices'!$I$6:$J$6000,2,0)</f>
        <v>2.1396000000000002</v>
      </c>
      <c r="E3006">
        <f>IF(VLOOKUP($B3006,'20 Year Treasuries Daily'!$A$7:$B$10118,2,FALSE)="ND",NA(),VLOOKUP($B3006,'20 Year Treasuries Daily'!$A$7:$B$10118,2,FALSE))</f>
        <v>4.84</v>
      </c>
    </row>
    <row r="3007" spans="2:5">
      <c r="B3007" s="52">
        <v>38454</v>
      </c>
      <c r="C3007">
        <f>VLOOKUP($B3007,'Bloomberg Dow Jones Indices'!$G$6:$J$6000,2,FALSE)</f>
        <v>3.0455000000000001</v>
      </c>
      <c r="D3007">
        <f>VLOOKUP(B3007,'Bloomberg Dow Jones Indices'!$I$6:$J$6000,2,0)</f>
        <v>2.1274999999999999</v>
      </c>
      <c r="E3007">
        <f>IF(VLOOKUP($B3007,'20 Year Treasuries Daily'!$A$7:$B$10118,2,FALSE)="ND",NA(),VLOOKUP($B3007,'20 Year Treasuries Daily'!$A$7:$B$10118,2,FALSE))</f>
        <v>4.78</v>
      </c>
    </row>
    <row r="3008" spans="2:5">
      <c r="B3008" s="52">
        <v>38455</v>
      </c>
      <c r="C3008">
        <f>VLOOKUP($B3008,'Bloomberg Dow Jones Indices'!$G$6:$J$6000,2,FALSE)</f>
        <v>3.0669</v>
      </c>
      <c r="D3008">
        <f>VLOOKUP(B3008,'Bloomberg Dow Jones Indices'!$I$6:$J$6000,2,0)</f>
        <v>2.1488</v>
      </c>
      <c r="E3008">
        <f>IF(VLOOKUP($B3008,'20 Year Treasuries Daily'!$A$7:$B$10118,2,FALSE)="ND",NA(),VLOOKUP($B3008,'20 Year Treasuries Daily'!$A$7:$B$10118,2,FALSE))</f>
        <v>4.8</v>
      </c>
    </row>
    <row r="3009" spans="2:5">
      <c r="B3009" s="52">
        <v>38456</v>
      </c>
      <c r="C3009">
        <f>VLOOKUP($B3009,'Bloomberg Dow Jones Indices'!$G$6:$J$6000,2,FALSE)</f>
        <v>3.0994999999999999</v>
      </c>
      <c r="D3009">
        <f>VLOOKUP(B3009,'Bloomberg Dow Jones Indices'!$I$6:$J$6000,2,0)</f>
        <v>2.1749999999999998</v>
      </c>
      <c r="E3009">
        <f>IF(VLOOKUP($B3009,'20 Year Treasuries Daily'!$A$7:$B$10118,2,FALSE)="ND",NA(),VLOOKUP($B3009,'20 Year Treasuries Daily'!$A$7:$B$10118,2,FALSE))</f>
        <v>4.8</v>
      </c>
    </row>
    <row r="3010" spans="2:5">
      <c r="B3010" s="52">
        <v>38457</v>
      </c>
      <c r="C3010">
        <f>VLOOKUP($B3010,'Bloomberg Dow Jones Indices'!$G$6:$J$6000,2,FALSE)</f>
        <v>3.1581999999999999</v>
      </c>
      <c r="D3010">
        <f>VLOOKUP(B3010,'Bloomberg Dow Jones Indices'!$I$6:$J$6000,2,0)</f>
        <v>2.2162000000000002</v>
      </c>
      <c r="E3010">
        <f>IF(VLOOKUP($B3010,'20 Year Treasuries Daily'!$A$7:$B$10118,2,FALSE)="ND",NA(),VLOOKUP($B3010,'20 Year Treasuries Daily'!$A$7:$B$10118,2,FALSE))</f>
        <v>4.7300000000000004</v>
      </c>
    </row>
    <row r="3011" spans="2:5">
      <c r="B3011" s="52">
        <v>38460</v>
      </c>
      <c r="C3011">
        <f>VLOOKUP($B3011,'Bloomberg Dow Jones Indices'!$G$6:$J$6000,2,FALSE)</f>
        <v>3.1391</v>
      </c>
      <c r="D3011">
        <f>VLOOKUP(B3011,'Bloomberg Dow Jones Indices'!$I$6:$J$6000,2,0)</f>
        <v>2.2198000000000002</v>
      </c>
      <c r="E3011">
        <f>IF(VLOOKUP($B3011,'20 Year Treasuries Daily'!$A$7:$B$10118,2,FALSE)="ND",NA(),VLOOKUP($B3011,'20 Year Treasuries Daily'!$A$7:$B$10118,2,FALSE))</f>
        <v>4.7</v>
      </c>
    </row>
    <row r="3012" spans="2:5">
      <c r="B3012" s="52">
        <v>38461</v>
      </c>
      <c r="C3012">
        <f>VLOOKUP($B3012,'Bloomberg Dow Jones Indices'!$G$6:$J$6000,2,FALSE)</f>
        <v>3.0969000000000002</v>
      </c>
      <c r="D3012">
        <f>VLOOKUP(B3012,'Bloomberg Dow Jones Indices'!$I$6:$J$6000,2,0)</f>
        <v>2.2075</v>
      </c>
      <c r="E3012">
        <f>IF(VLOOKUP($B3012,'20 Year Treasuries Daily'!$A$7:$B$10118,2,FALSE)="ND",NA(),VLOOKUP($B3012,'20 Year Treasuries Daily'!$A$7:$B$10118,2,FALSE))</f>
        <v>4.6399999999999997</v>
      </c>
    </row>
    <row r="3013" spans="2:5">
      <c r="B3013" s="52">
        <v>38462</v>
      </c>
      <c r="C3013">
        <f>VLOOKUP($B3013,'Bloomberg Dow Jones Indices'!$G$6:$J$6000,2,FALSE)</f>
        <v>3.1255999999999999</v>
      </c>
      <c r="D3013">
        <f>VLOOKUP(B3013,'Bloomberg Dow Jones Indices'!$I$6:$J$6000,2,0)</f>
        <v>2.2349999999999999</v>
      </c>
      <c r="E3013">
        <f>IF(VLOOKUP($B3013,'20 Year Treasuries Daily'!$A$7:$B$10118,2,FALSE)="ND",NA(),VLOOKUP($B3013,'20 Year Treasuries Daily'!$A$7:$B$10118,2,FALSE))</f>
        <v>4.66</v>
      </c>
    </row>
    <row r="3014" spans="2:5">
      <c r="B3014" s="52">
        <v>38463</v>
      </c>
      <c r="C3014">
        <f>VLOOKUP($B3014,'Bloomberg Dow Jones Indices'!$G$6:$J$6000,2,FALSE)</f>
        <v>3.0863999999999998</v>
      </c>
      <c r="D3014">
        <f>VLOOKUP(B3014,'Bloomberg Dow Jones Indices'!$I$6:$J$6000,2,0)</f>
        <v>2.1928000000000001</v>
      </c>
      <c r="E3014">
        <f>IF(VLOOKUP($B3014,'20 Year Treasuries Daily'!$A$7:$B$10118,2,FALSE)="ND",NA(),VLOOKUP($B3014,'20 Year Treasuries Daily'!$A$7:$B$10118,2,FALSE))</f>
        <v>4.7300000000000004</v>
      </c>
    </row>
    <row r="3015" spans="2:5">
      <c r="B3015" s="52">
        <v>38464</v>
      </c>
      <c r="C3015">
        <f>VLOOKUP($B3015,'Bloomberg Dow Jones Indices'!$G$6:$J$6000,2,FALSE)</f>
        <v>3.0745</v>
      </c>
      <c r="D3015">
        <f>VLOOKUP(B3015,'Bloomberg Dow Jones Indices'!$I$6:$J$6000,2,0)</f>
        <v>2.206</v>
      </c>
      <c r="E3015">
        <f>IF(VLOOKUP($B3015,'20 Year Treasuries Daily'!$A$7:$B$10118,2,FALSE)="ND",NA(),VLOOKUP($B3015,'20 Year Treasuries Daily'!$A$7:$B$10118,2,FALSE))</f>
        <v>4.68</v>
      </c>
    </row>
    <row r="3016" spans="2:5">
      <c r="B3016" s="52">
        <v>38467</v>
      </c>
      <c r="C3016">
        <f>VLOOKUP($B3016,'Bloomberg Dow Jones Indices'!$G$6:$J$6000,2,FALSE)</f>
        <v>3.0478999999999998</v>
      </c>
      <c r="D3016">
        <f>VLOOKUP(B3016,'Bloomberg Dow Jones Indices'!$I$6:$J$6000,2,0)</f>
        <v>2.1877</v>
      </c>
      <c r="E3016">
        <f>IF(VLOOKUP($B3016,'20 Year Treasuries Daily'!$A$7:$B$10118,2,FALSE)="ND",NA(),VLOOKUP($B3016,'20 Year Treasuries Daily'!$A$7:$B$10118,2,FALSE))</f>
        <v>4.6500000000000004</v>
      </c>
    </row>
    <row r="3017" spans="2:5">
      <c r="B3017" s="52">
        <v>38468</v>
      </c>
      <c r="C3017">
        <f>VLOOKUP($B3017,'Bloomberg Dow Jones Indices'!$G$6:$J$6000,2,FALSE)</f>
        <v>3.0808</v>
      </c>
      <c r="D3017">
        <f>VLOOKUP(B3017,'Bloomberg Dow Jones Indices'!$I$6:$J$6000,2,0)</f>
        <v>2.2073999999999998</v>
      </c>
      <c r="E3017">
        <f>IF(VLOOKUP($B3017,'20 Year Treasuries Daily'!$A$7:$B$10118,2,FALSE)="ND",NA(),VLOOKUP($B3017,'20 Year Treasuries Daily'!$A$7:$B$10118,2,FALSE))</f>
        <v>4.67</v>
      </c>
    </row>
    <row r="3018" spans="2:5">
      <c r="B3018" s="52">
        <v>38469</v>
      </c>
      <c r="C3018">
        <f>VLOOKUP($B3018,'Bloomberg Dow Jones Indices'!$G$6:$J$6000,2,FALSE)</f>
        <v>3.0587</v>
      </c>
      <c r="D3018">
        <f>VLOOKUP(B3018,'Bloomberg Dow Jones Indices'!$I$6:$J$6000,2,0)</f>
        <v>2.1970999999999998</v>
      </c>
      <c r="E3018">
        <f>IF(VLOOKUP($B3018,'20 Year Treasuries Daily'!$A$7:$B$10118,2,FALSE)="ND",NA(),VLOOKUP($B3018,'20 Year Treasuries Daily'!$A$7:$B$10118,2,FALSE))</f>
        <v>4.6500000000000004</v>
      </c>
    </row>
    <row r="3019" spans="2:5">
      <c r="B3019" s="52">
        <v>38470</v>
      </c>
      <c r="C3019">
        <f>VLOOKUP($B3019,'Bloomberg Dow Jones Indices'!$G$6:$J$6000,2,FALSE)</f>
        <v>3.0750000000000002</v>
      </c>
      <c r="D3019">
        <f>VLOOKUP(B3019,'Bloomberg Dow Jones Indices'!$I$6:$J$6000,2,0)</f>
        <v>2.2280000000000002</v>
      </c>
      <c r="E3019">
        <f>IF(VLOOKUP($B3019,'20 Year Treasuries Daily'!$A$7:$B$10118,2,FALSE)="ND",NA(),VLOOKUP($B3019,'20 Year Treasuries Daily'!$A$7:$B$10118,2,FALSE))</f>
        <v>4.5999999999999996</v>
      </c>
    </row>
    <row r="3020" spans="2:5">
      <c r="B3020" s="52">
        <v>38471</v>
      </c>
      <c r="C3020">
        <f>VLOOKUP($B3020,'Bloomberg Dow Jones Indices'!$G$6:$J$6000,2,FALSE)</f>
        <v>3.036</v>
      </c>
      <c r="D3020">
        <f>VLOOKUP(B3020,'Bloomberg Dow Jones Indices'!$I$6:$J$6000,2,0)</f>
        <v>2.2012999999999998</v>
      </c>
      <c r="E3020">
        <f>IF(VLOOKUP($B3020,'20 Year Treasuries Daily'!$A$7:$B$10118,2,FALSE)="ND",NA(),VLOOKUP($B3020,'20 Year Treasuries Daily'!$A$7:$B$10118,2,FALSE))</f>
        <v>4.6100000000000003</v>
      </c>
    </row>
    <row r="3021" spans="2:5">
      <c r="B3021" s="52">
        <v>38474</v>
      </c>
      <c r="C3021">
        <f>VLOOKUP($B3021,'Bloomberg Dow Jones Indices'!$G$6:$J$6000,2,FALSE)</f>
        <v>3.0219999999999998</v>
      </c>
      <c r="D3021">
        <f>VLOOKUP(B3021,'Bloomberg Dow Jones Indices'!$I$6:$J$6000,2,0)</f>
        <v>2.1886000000000001</v>
      </c>
      <c r="E3021">
        <f>IF(VLOOKUP($B3021,'20 Year Treasuries Daily'!$A$7:$B$10118,2,FALSE)="ND",NA(),VLOOKUP($B3021,'20 Year Treasuries Daily'!$A$7:$B$10118,2,FALSE))</f>
        <v>4.6100000000000003</v>
      </c>
    </row>
    <row r="3022" spans="2:5">
      <c r="B3022" s="52">
        <v>38475</v>
      </c>
      <c r="C3022">
        <f>VLOOKUP($B3022,'Bloomberg Dow Jones Indices'!$G$6:$J$6000,2,FALSE)</f>
        <v>3.0558000000000001</v>
      </c>
      <c r="D3022">
        <f>VLOOKUP(B3022,'Bloomberg Dow Jones Indices'!$I$6:$J$6000,2,0)</f>
        <v>2.1875</v>
      </c>
      <c r="E3022">
        <f>IF(VLOOKUP($B3022,'20 Year Treasuries Daily'!$A$7:$B$10118,2,FALSE)="ND",NA(),VLOOKUP($B3022,'20 Year Treasuries Daily'!$A$7:$B$10118,2,FALSE))</f>
        <v>4.5999999999999996</v>
      </c>
    </row>
    <row r="3023" spans="2:5">
      <c r="B3023" s="52">
        <v>38476</v>
      </c>
      <c r="C3023">
        <f>VLOOKUP($B3023,'Bloomberg Dow Jones Indices'!$G$6:$J$6000,2,FALSE)</f>
        <v>3.0587</v>
      </c>
      <c r="D3023">
        <f>VLOOKUP(B3023,'Bloomberg Dow Jones Indices'!$I$6:$J$6000,2,0)</f>
        <v>2.1635</v>
      </c>
      <c r="E3023">
        <f>IF(VLOOKUP($B3023,'20 Year Treasuries Daily'!$A$7:$B$10118,2,FALSE)="ND",NA(),VLOOKUP($B3023,'20 Year Treasuries Daily'!$A$7:$B$10118,2,FALSE))</f>
        <v>4.6399999999999997</v>
      </c>
    </row>
    <row r="3024" spans="2:5">
      <c r="B3024" s="52">
        <v>38477</v>
      </c>
      <c r="C3024">
        <f>VLOOKUP($B3024,'Bloomberg Dow Jones Indices'!$G$6:$J$6000,2,FALSE)</f>
        <v>3.0840000000000001</v>
      </c>
      <c r="D3024">
        <f>VLOOKUP(B3024,'Bloomberg Dow Jones Indices'!$I$6:$J$6000,2,0)</f>
        <v>2.1726999999999999</v>
      </c>
      <c r="E3024">
        <f>IF(VLOOKUP($B3024,'20 Year Treasuries Daily'!$A$7:$B$10118,2,FALSE)="ND",NA(),VLOOKUP($B3024,'20 Year Treasuries Daily'!$A$7:$B$10118,2,FALSE))</f>
        <v>4.6399999999999997</v>
      </c>
    </row>
    <row r="3025" spans="2:5">
      <c r="B3025" s="52">
        <v>38478</v>
      </c>
      <c r="C3025">
        <f>VLOOKUP($B3025,'Bloomberg Dow Jones Indices'!$G$6:$J$6000,2,FALSE)</f>
        <v>3.0972</v>
      </c>
      <c r="D3025">
        <f>VLOOKUP(B3025,'Bloomberg Dow Jones Indices'!$I$6:$J$6000,2,0)</f>
        <v>2.1730999999999998</v>
      </c>
      <c r="E3025">
        <f>IF(VLOOKUP($B3025,'20 Year Treasuries Daily'!$A$7:$B$10118,2,FALSE)="ND",NA(),VLOOKUP($B3025,'20 Year Treasuries Daily'!$A$7:$B$10118,2,FALSE))</f>
        <v>4.6900000000000004</v>
      </c>
    </row>
    <row r="3026" spans="2:5">
      <c r="B3026" s="52">
        <v>38481</v>
      </c>
      <c r="C3026">
        <f>VLOOKUP($B3026,'Bloomberg Dow Jones Indices'!$G$6:$J$6000,2,FALSE)</f>
        <v>3.0724999999999998</v>
      </c>
      <c r="D3026">
        <f>VLOOKUP(B3026,'Bloomberg Dow Jones Indices'!$I$6:$J$6000,2,0)</f>
        <v>2.1648999999999998</v>
      </c>
      <c r="E3026">
        <f>IF(VLOOKUP($B3026,'20 Year Treasuries Daily'!$A$7:$B$10118,2,FALSE)="ND",NA(),VLOOKUP($B3026,'20 Year Treasuries Daily'!$A$7:$B$10118,2,FALSE))</f>
        <v>4.6900000000000004</v>
      </c>
    </row>
    <row r="3027" spans="2:5">
      <c r="B3027" s="52">
        <v>38482</v>
      </c>
      <c r="C3027">
        <f>VLOOKUP($B3027,'Bloomberg Dow Jones Indices'!$G$6:$J$6000,2,FALSE)</f>
        <v>3.0941000000000001</v>
      </c>
      <c r="D3027">
        <f>VLOOKUP(B3027,'Bloomberg Dow Jones Indices'!$I$6:$J$6000,2,0)</f>
        <v>2.1867000000000001</v>
      </c>
      <c r="E3027">
        <f>IF(VLOOKUP($B3027,'20 Year Treasuries Daily'!$A$7:$B$10118,2,FALSE)="ND",NA(),VLOOKUP($B3027,'20 Year Treasuries Daily'!$A$7:$B$10118,2,FALSE))</f>
        <v>4.6500000000000004</v>
      </c>
    </row>
    <row r="3028" spans="2:5">
      <c r="B3028" s="52">
        <v>38483</v>
      </c>
      <c r="C3028">
        <f>VLOOKUP($B3028,'Bloomberg Dow Jones Indices'!$G$6:$J$6000,2,FALSE)</f>
        <v>3.1034000000000002</v>
      </c>
      <c r="D3028">
        <f>VLOOKUP(B3028,'Bloomberg Dow Jones Indices'!$I$6:$J$6000,2,0)</f>
        <v>2.1905000000000001</v>
      </c>
      <c r="E3028">
        <f>IF(VLOOKUP($B3028,'20 Year Treasuries Daily'!$A$7:$B$10118,2,FALSE)="ND",NA(),VLOOKUP($B3028,'20 Year Treasuries Daily'!$A$7:$B$10118,2,FALSE))</f>
        <v>4.6100000000000003</v>
      </c>
    </row>
    <row r="3029" spans="2:5">
      <c r="B3029" s="52">
        <v>38484</v>
      </c>
      <c r="C3029">
        <f>VLOOKUP($B3029,'Bloomberg Dow Jones Indices'!$G$6:$J$6000,2,FALSE)</f>
        <v>3.1362000000000001</v>
      </c>
      <c r="D3029">
        <f>VLOOKUP(B3029,'Bloomberg Dow Jones Indices'!$I$6:$J$6000,2,0)</f>
        <v>2.2143000000000002</v>
      </c>
      <c r="E3029">
        <f>IF(VLOOKUP($B3029,'20 Year Treasuries Daily'!$A$7:$B$10118,2,FALSE)="ND",NA(),VLOOKUP($B3029,'20 Year Treasuries Daily'!$A$7:$B$10118,2,FALSE))</f>
        <v>4.59</v>
      </c>
    </row>
    <row r="3030" spans="2:5">
      <c r="B3030" s="52">
        <v>38485</v>
      </c>
      <c r="C3030">
        <f>VLOOKUP($B3030,'Bloomberg Dow Jones Indices'!$G$6:$J$6000,2,FALSE)</f>
        <v>3.2016999999999998</v>
      </c>
      <c r="D3030">
        <f>VLOOKUP(B3030,'Bloomberg Dow Jones Indices'!$I$6:$J$6000,2,0)</f>
        <v>2.2284000000000002</v>
      </c>
      <c r="E3030">
        <f>IF(VLOOKUP($B3030,'20 Year Treasuries Daily'!$A$7:$B$10118,2,FALSE)="ND",NA(),VLOOKUP($B3030,'20 Year Treasuries Daily'!$A$7:$B$10118,2,FALSE))</f>
        <v>4.5599999999999996</v>
      </c>
    </row>
    <row r="3031" spans="2:5">
      <c r="B3031" s="52">
        <v>38488</v>
      </c>
      <c r="C3031">
        <f>VLOOKUP($B3031,'Bloomberg Dow Jones Indices'!$G$6:$J$6000,2,FALSE)</f>
        <v>3.1991000000000001</v>
      </c>
      <c r="D3031">
        <f>VLOOKUP(B3031,'Bloomberg Dow Jones Indices'!$I$6:$J$6000,2,0)</f>
        <v>2.2040000000000002</v>
      </c>
      <c r="E3031">
        <f>IF(VLOOKUP($B3031,'20 Year Treasuries Daily'!$A$7:$B$10118,2,FALSE)="ND",NA(),VLOOKUP($B3031,'20 Year Treasuries Daily'!$A$7:$B$10118,2,FALSE))</f>
        <v>4.5599999999999996</v>
      </c>
    </row>
    <row r="3032" spans="2:5">
      <c r="B3032" s="52">
        <v>38489</v>
      </c>
      <c r="C3032">
        <f>VLOOKUP($B3032,'Bloomberg Dow Jones Indices'!$G$6:$J$6000,2,FALSE)</f>
        <v>3.1541999999999999</v>
      </c>
      <c r="D3032">
        <f>VLOOKUP(B3032,'Bloomberg Dow Jones Indices'!$I$6:$J$6000,2,0)</f>
        <v>2.1869999999999998</v>
      </c>
      <c r="E3032">
        <f>IF(VLOOKUP($B3032,'20 Year Treasuries Daily'!$A$7:$B$10118,2,FALSE)="ND",NA(),VLOOKUP($B3032,'20 Year Treasuries Daily'!$A$7:$B$10118,2,FALSE))</f>
        <v>4.54</v>
      </c>
    </row>
    <row r="3033" spans="2:5">
      <c r="B3033" s="52">
        <v>38490</v>
      </c>
      <c r="C3033">
        <f>VLOOKUP($B3033,'Bloomberg Dow Jones Indices'!$G$6:$J$6000,2,FALSE)</f>
        <v>3.1406999999999998</v>
      </c>
      <c r="D3033">
        <f>VLOOKUP(B3033,'Bloomberg Dow Jones Indices'!$I$6:$J$6000,2,0)</f>
        <v>2.1726000000000001</v>
      </c>
      <c r="E3033">
        <f>IF(VLOOKUP($B3033,'20 Year Treasuries Daily'!$A$7:$B$10118,2,FALSE)="ND",NA(),VLOOKUP($B3033,'20 Year Treasuries Daily'!$A$7:$B$10118,2,FALSE))</f>
        <v>4.49</v>
      </c>
    </row>
    <row r="3034" spans="2:5">
      <c r="B3034" s="52">
        <v>38491</v>
      </c>
      <c r="C3034">
        <f>VLOOKUP($B3034,'Bloomberg Dow Jones Indices'!$G$6:$J$6000,2,FALSE)</f>
        <v>3.1223999999999998</v>
      </c>
      <c r="D3034">
        <f>VLOOKUP(B3034,'Bloomberg Dow Jones Indices'!$I$6:$J$6000,2,0)</f>
        <v>2.1667000000000001</v>
      </c>
      <c r="E3034">
        <f>IF(VLOOKUP($B3034,'20 Year Treasuries Daily'!$A$7:$B$10118,2,FALSE)="ND",NA(),VLOOKUP($B3034,'20 Year Treasuries Daily'!$A$7:$B$10118,2,FALSE))</f>
        <v>4.5199999999999996</v>
      </c>
    </row>
    <row r="3035" spans="2:5">
      <c r="B3035" s="52">
        <v>38492</v>
      </c>
      <c r="C3035">
        <f>VLOOKUP($B3035,'Bloomberg Dow Jones Indices'!$G$6:$J$6000,2,FALSE)</f>
        <v>3.1194999999999999</v>
      </c>
      <c r="D3035">
        <f>VLOOKUP(B3035,'Bloomberg Dow Jones Indices'!$I$6:$J$6000,2,0)</f>
        <v>2.1711</v>
      </c>
      <c r="E3035">
        <f>IF(VLOOKUP($B3035,'20 Year Treasuries Daily'!$A$7:$B$10118,2,FALSE)="ND",NA(),VLOOKUP($B3035,'20 Year Treasuries Daily'!$A$7:$B$10118,2,FALSE))</f>
        <v>4.5199999999999996</v>
      </c>
    </row>
    <row r="3036" spans="2:5">
      <c r="B3036" s="52">
        <v>38495</v>
      </c>
      <c r="C3036">
        <f>VLOOKUP($B3036,'Bloomberg Dow Jones Indices'!$G$6:$J$6000,2,FALSE)</f>
        <v>3.1337999999999999</v>
      </c>
      <c r="D3036">
        <f>VLOOKUP(B3036,'Bloomberg Dow Jones Indices'!$I$6:$J$6000,2,0)</f>
        <v>2.1604000000000001</v>
      </c>
      <c r="E3036">
        <f>IF(VLOOKUP($B3036,'20 Year Treasuries Daily'!$A$7:$B$10118,2,FALSE)="ND",NA(),VLOOKUP($B3036,'20 Year Treasuries Daily'!$A$7:$B$10118,2,FALSE))</f>
        <v>4.46</v>
      </c>
    </row>
    <row r="3037" spans="2:5">
      <c r="B3037" s="52">
        <v>38496</v>
      </c>
      <c r="C3037">
        <f>VLOOKUP($B3037,'Bloomberg Dow Jones Indices'!$G$6:$J$6000,2,FALSE)</f>
        <v>3.1316000000000002</v>
      </c>
      <c r="D3037">
        <f>VLOOKUP(B3037,'Bloomberg Dow Jones Indices'!$I$6:$J$6000,2,0)</f>
        <v>2.1644999999999999</v>
      </c>
      <c r="E3037">
        <f>IF(VLOOKUP($B3037,'20 Year Treasuries Daily'!$A$7:$B$10118,2,FALSE)="ND",NA(),VLOOKUP($B3037,'20 Year Treasuries Daily'!$A$7:$B$10118,2,FALSE))</f>
        <v>4.43</v>
      </c>
    </row>
    <row r="3038" spans="2:5">
      <c r="B3038" s="52">
        <v>38497</v>
      </c>
      <c r="C3038">
        <f>VLOOKUP($B3038,'Bloomberg Dow Jones Indices'!$G$6:$J$6000,2,FALSE)</f>
        <v>3.1446000000000001</v>
      </c>
      <c r="D3038">
        <f>VLOOKUP(B3038,'Bloomberg Dow Jones Indices'!$I$6:$J$6000,2,0)</f>
        <v>2.1739999999999999</v>
      </c>
      <c r="E3038">
        <f>IF(VLOOKUP($B3038,'20 Year Treasuries Daily'!$A$7:$B$10118,2,FALSE)="ND",NA(),VLOOKUP($B3038,'20 Year Treasuries Daily'!$A$7:$B$10118,2,FALSE))</f>
        <v>4.4800000000000004</v>
      </c>
    </row>
    <row r="3039" spans="2:5">
      <c r="B3039" s="52">
        <v>38498</v>
      </c>
      <c r="C3039">
        <f>VLOOKUP($B3039,'Bloomberg Dow Jones Indices'!$G$6:$J$6000,2,FALSE)</f>
        <v>3.1372</v>
      </c>
      <c r="D3039">
        <f>VLOOKUP(B3039,'Bloomberg Dow Jones Indices'!$I$6:$J$6000,2,0)</f>
        <v>2.1576</v>
      </c>
      <c r="E3039">
        <f>IF(VLOOKUP($B3039,'20 Year Treasuries Daily'!$A$7:$B$10118,2,FALSE)="ND",NA(),VLOOKUP($B3039,'20 Year Treasuries Daily'!$A$7:$B$10118,2,FALSE))</f>
        <v>4.49</v>
      </c>
    </row>
    <row r="3040" spans="2:5">
      <c r="B3040" s="52">
        <v>38499</v>
      </c>
      <c r="C3040">
        <f>VLOOKUP($B3040,'Bloomberg Dow Jones Indices'!$G$6:$J$6000,2,FALSE)</f>
        <v>3.1225999999999998</v>
      </c>
      <c r="D3040">
        <f>VLOOKUP(B3040,'Bloomberg Dow Jones Indices'!$I$6:$J$6000,2,0)</f>
        <v>2.1564999999999999</v>
      </c>
      <c r="E3040">
        <f>IF(VLOOKUP($B3040,'20 Year Treasuries Daily'!$A$7:$B$10118,2,FALSE)="ND",NA(),VLOOKUP($B3040,'20 Year Treasuries Daily'!$A$7:$B$10118,2,FALSE))</f>
        <v>4.49</v>
      </c>
    </row>
    <row r="3041" spans="2:5">
      <c r="B3041" s="52">
        <v>38503</v>
      </c>
      <c r="C3041">
        <f>VLOOKUP($B3041,'Bloomberg Dow Jones Indices'!$G$6:$J$6000,2,FALSE)</f>
        <v>3.1217000000000001</v>
      </c>
      <c r="D3041">
        <f>VLOOKUP(B3041,'Bloomberg Dow Jones Indices'!$I$6:$J$6000,2,0)</f>
        <v>2.1720000000000002</v>
      </c>
      <c r="E3041">
        <f>IF(VLOOKUP($B3041,'20 Year Treasuries Daily'!$A$7:$B$10118,2,FALSE)="ND",NA(),VLOOKUP($B3041,'20 Year Treasuries Daily'!$A$7:$B$10118,2,FALSE))</f>
        <v>4.4000000000000004</v>
      </c>
    </row>
    <row r="3042" spans="2:5">
      <c r="B3042" s="52">
        <v>38504</v>
      </c>
      <c r="C3042">
        <f>VLOOKUP($B3042,'Bloomberg Dow Jones Indices'!$G$6:$J$6000,2,FALSE)</f>
        <v>3.1673</v>
      </c>
      <c r="D3042">
        <f>VLOOKUP(B3042,'Bloomberg Dow Jones Indices'!$I$6:$J$6000,2,0)</f>
        <v>2.16</v>
      </c>
      <c r="E3042">
        <f>IF(VLOOKUP($B3042,'20 Year Treasuries Daily'!$A$7:$B$10118,2,FALSE)="ND",NA(),VLOOKUP($B3042,'20 Year Treasuries Daily'!$A$7:$B$10118,2,FALSE))</f>
        <v>4.3099999999999996</v>
      </c>
    </row>
    <row r="3043" spans="2:5">
      <c r="B3043" s="52">
        <v>38505</v>
      </c>
      <c r="C3043">
        <f>VLOOKUP($B3043,'Bloomberg Dow Jones Indices'!$G$6:$J$6000,2,FALSE)</f>
        <v>3.1684999999999999</v>
      </c>
      <c r="D3043">
        <f>VLOOKUP(B3043,'Bloomberg Dow Jones Indices'!$I$6:$J$6000,2,0)</f>
        <v>2.1592000000000002</v>
      </c>
      <c r="E3043">
        <f>IF(VLOOKUP($B3043,'20 Year Treasuries Daily'!$A$7:$B$10118,2,FALSE)="ND",NA(),VLOOKUP($B3043,'20 Year Treasuries Daily'!$A$7:$B$10118,2,FALSE))</f>
        <v>4.28</v>
      </c>
    </row>
    <row r="3044" spans="2:5">
      <c r="B3044" s="52">
        <v>38506</v>
      </c>
      <c r="C3044">
        <f>VLOOKUP($B3044,'Bloomberg Dow Jones Indices'!$G$6:$J$6000,2,FALSE)</f>
        <v>3.1621999999999999</v>
      </c>
      <c r="D3044">
        <f>VLOOKUP(B3044,'Bloomberg Dow Jones Indices'!$I$6:$J$6000,2,0)</f>
        <v>2.1783000000000001</v>
      </c>
      <c r="E3044">
        <f>IF(VLOOKUP($B3044,'20 Year Treasuries Daily'!$A$7:$B$10118,2,FALSE)="ND",NA(),VLOOKUP($B3044,'20 Year Treasuries Daily'!$A$7:$B$10118,2,FALSE))</f>
        <v>4.34</v>
      </c>
    </row>
    <row r="3045" spans="2:5">
      <c r="B3045" s="52">
        <v>38509</v>
      </c>
      <c r="C3045">
        <f>VLOOKUP($B3045,'Bloomberg Dow Jones Indices'!$G$6:$J$6000,2,FALSE)</f>
        <v>3.1659000000000002</v>
      </c>
      <c r="D3045">
        <f>VLOOKUP(B3045,'Bloomberg Dow Jones Indices'!$I$6:$J$6000,2,0)</f>
        <v>2.177</v>
      </c>
      <c r="E3045">
        <f>IF(VLOOKUP($B3045,'20 Year Treasuries Daily'!$A$7:$B$10118,2,FALSE)="ND",NA(),VLOOKUP($B3045,'20 Year Treasuries Daily'!$A$7:$B$10118,2,FALSE))</f>
        <v>4.3099999999999996</v>
      </c>
    </row>
    <row r="3046" spans="2:5">
      <c r="B3046" s="52">
        <v>38510</v>
      </c>
      <c r="C3046">
        <f>VLOOKUP($B3046,'Bloomberg Dow Jones Indices'!$G$6:$J$6000,2,FALSE)</f>
        <v>3.1554000000000002</v>
      </c>
      <c r="D3046">
        <f>VLOOKUP(B3046,'Bloomberg Dow Jones Indices'!$I$6:$J$6000,2,0)</f>
        <v>2.1747999999999998</v>
      </c>
      <c r="E3046">
        <f>IF(VLOOKUP($B3046,'20 Year Treasuries Daily'!$A$7:$B$10118,2,FALSE)="ND",NA(),VLOOKUP($B3046,'20 Year Treasuries Daily'!$A$7:$B$10118,2,FALSE))</f>
        <v>4.26</v>
      </c>
    </row>
    <row r="3047" spans="2:5">
      <c r="B3047" s="52">
        <v>38511</v>
      </c>
      <c r="C3047">
        <f>VLOOKUP($B3047,'Bloomberg Dow Jones Indices'!$G$6:$J$6000,2,FALSE)</f>
        <v>3.161</v>
      </c>
      <c r="D3047">
        <f>VLOOKUP(B3047,'Bloomberg Dow Jones Indices'!$I$6:$J$6000,2,0)</f>
        <v>2.1760999999999999</v>
      </c>
      <c r="E3047">
        <f>IF(VLOOKUP($B3047,'20 Year Treasuries Daily'!$A$7:$B$10118,2,FALSE)="ND",NA(),VLOOKUP($B3047,'20 Year Treasuries Daily'!$A$7:$B$10118,2,FALSE))</f>
        <v>4.29</v>
      </c>
    </row>
    <row r="3048" spans="2:5">
      <c r="B3048" s="52">
        <v>38512</v>
      </c>
      <c r="C3048">
        <f>VLOOKUP($B3048,'Bloomberg Dow Jones Indices'!$G$6:$J$6000,2,FALSE)</f>
        <v>3.1549</v>
      </c>
      <c r="D3048">
        <f>VLOOKUP(B3048,'Bloomberg Dow Jones Indices'!$I$6:$J$6000,2,0)</f>
        <v>2.1705999999999999</v>
      </c>
      <c r="E3048">
        <f>IF(VLOOKUP($B3048,'20 Year Treasuries Daily'!$A$7:$B$10118,2,FALSE)="ND",NA(),VLOOKUP($B3048,'20 Year Treasuries Daily'!$A$7:$B$10118,2,FALSE))</f>
        <v>4.3099999999999996</v>
      </c>
    </row>
    <row r="3049" spans="2:5">
      <c r="B3049" s="52">
        <v>38513</v>
      </c>
      <c r="C3049">
        <f>VLOOKUP($B3049,'Bloomberg Dow Jones Indices'!$G$6:$J$6000,2,FALSE)</f>
        <v>3.1364999999999998</v>
      </c>
      <c r="D3049">
        <f>VLOOKUP(B3049,'Bloomberg Dow Jones Indices'!$I$6:$J$6000,2,0)</f>
        <v>2.1686999999999999</v>
      </c>
      <c r="E3049">
        <f>IF(VLOOKUP($B3049,'20 Year Treasuries Daily'!$A$7:$B$10118,2,FALSE)="ND",NA(),VLOOKUP($B3049,'20 Year Treasuries Daily'!$A$7:$B$10118,2,FALSE))</f>
        <v>4.3899999999999997</v>
      </c>
    </row>
    <row r="3050" spans="2:5">
      <c r="B3050" s="52">
        <v>38516</v>
      </c>
      <c r="C3050">
        <f>VLOOKUP($B3050,'Bloomberg Dow Jones Indices'!$G$6:$J$6000,2,FALSE)</f>
        <v>3.1208999999999998</v>
      </c>
      <c r="D3050">
        <f>VLOOKUP(B3050,'Bloomberg Dow Jones Indices'!$I$6:$J$6000,2,0)</f>
        <v>2.1978</v>
      </c>
      <c r="E3050">
        <f>IF(VLOOKUP($B3050,'20 Year Treasuries Daily'!$A$7:$B$10118,2,FALSE)="ND",NA(),VLOOKUP($B3050,'20 Year Treasuries Daily'!$A$7:$B$10118,2,FALSE))</f>
        <v>4.4400000000000004</v>
      </c>
    </row>
    <row r="3051" spans="2:5">
      <c r="B3051" s="52">
        <v>38517</v>
      </c>
      <c r="C3051">
        <f>VLOOKUP($B3051,'Bloomberg Dow Jones Indices'!$G$6:$J$6000,2,FALSE)</f>
        <v>3.1114999999999999</v>
      </c>
      <c r="D3051">
        <f>VLOOKUP(B3051,'Bloomberg Dow Jones Indices'!$I$6:$J$6000,2,0)</f>
        <v>2.1926000000000001</v>
      </c>
      <c r="E3051">
        <f>IF(VLOOKUP($B3051,'20 Year Treasuries Daily'!$A$7:$B$10118,2,FALSE)="ND",NA(),VLOOKUP($B3051,'20 Year Treasuries Daily'!$A$7:$B$10118,2,FALSE))</f>
        <v>4.49</v>
      </c>
    </row>
    <row r="3052" spans="2:5">
      <c r="B3052" s="52">
        <v>38518</v>
      </c>
      <c r="C3052">
        <f>VLOOKUP($B3052,'Bloomberg Dow Jones Indices'!$G$6:$J$6000,2,FALSE)</f>
        <v>3.1248999999999998</v>
      </c>
      <c r="D3052">
        <f>VLOOKUP(B3052,'Bloomberg Dow Jones Indices'!$I$6:$J$6000,2,0)</f>
        <v>2.1886999999999999</v>
      </c>
      <c r="E3052">
        <f>IF(VLOOKUP($B3052,'20 Year Treasuries Daily'!$A$7:$B$10118,2,FALSE)="ND",NA(),VLOOKUP($B3052,'20 Year Treasuries Daily'!$A$7:$B$10118,2,FALSE))</f>
        <v>4.49</v>
      </c>
    </row>
    <row r="3053" spans="2:5">
      <c r="B3053" s="52">
        <v>38519</v>
      </c>
      <c r="C3053">
        <f>VLOOKUP($B3053,'Bloomberg Dow Jones Indices'!$G$6:$J$6000,2,FALSE)</f>
        <v>3.1318999999999999</v>
      </c>
      <c r="D3053">
        <f>VLOOKUP(B3053,'Bloomberg Dow Jones Indices'!$I$6:$J$6000,2,0)</f>
        <v>2.1861999999999999</v>
      </c>
      <c r="E3053">
        <f>IF(VLOOKUP($B3053,'20 Year Treasuries Daily'!$A$7:$B$10118,2,FALSE)="ND",NA(),VLOOKUP($B3053,'20 Year Treasuries Daily'!$A$7:$B$10118,2,FALSE))</f>
        <v>4.45</v>
      </c>
    </row>
    <row r="3054" spans="2:5">
      <c r="B3054" s="52">
        <v>38520</v>
      </c>
      <c r="C3054">
        <f>VLOOKUP($B3054,'Bloomberg Dow Jones Indices'!$G$6:$J$6000,2,FALSE)</f>
        <v>3.0939000000000001</v>
      </c>
      <c r="D3054">
        <f>VLOOKUP(B3054,'Bloomberg Dow Jones Indices'!$I$6:$J$6000,2,0)</f>
        <v>2.177</v>
      </c>
      <c r="E3054">
        <f>IF(VLOOKUP($B3054,'20 Year Treasuries Daily'!$A$7:$B$10118,2,FALSE)="ND",NA(),VLOOKUP($B3054,'20 Year Treasuries Daily'!$A$7:$B$10118,2,FALSE))</f>
        <v>4.4400000000000004</v>
      </c>
    </row>
    <row r="3055" spans="2:5">
      <c r="B3055" s="52">
        <v>38523</v>
      </c>
      <c r="C3055">
        <f>VLOOKUP($B3055,'Bloomberg Dow Jones Indices'!$G$6:$J$6000,2,FALSE)</f>
        <v>3.0851999999999999</v>
      </c>
      <c r="D3055">
        <f>VLOOKUP(B3055,'Bloomberg Dow Jones Indices'!$I$6:$J$6000,2,0)</f>
        <v>2.1798999999999999</v>
      </c>
      <c r="E3055">
        <f>IF(VLOOKUP($B3055,'20 Year Treasuries Daily'!$A$7:$B$10118,2,FALSE)="ND",NA(),VLOOKUP($B3055,'20 Year Treasuries Daily'!$A$7:$B$10118,2,FALSE))</f>
        <v>4.46</v>
      </c>
    </row>
    <row r="3056" spans="2:5">
      <c r="B3056" s="52">
        <v>38524</v>
      </c>
      <c r="C3056">
        <f>VLOOKUP($B3056,'Bloomberg Dow Jones Indices'!$G$6:$J$6000,2,FALSE)</f>
        <v>3.0844</v>
      </c>
      <c r="D3056">
        <f>VLOOKUP(B3056,'Bloomberg Dow Jones Indices'!$I$6:$J$6000,2,0)</f>
        <v>2.1818</v>
      </c>
      <c r="E3056">
        <f>IF(VLOOKUP($B3056,'20 Year Treasuries Daily'!$A$7:$B$10118,2,FALSE)="ND",NA(),VLOOKUP($B3056,'20 Year Treasuries Daily'!$A$7:$B$10118,2,FALSE))</f>
        <v>4.4000000000000004</v>
      </c>
    </row>
    <row r="3057" spans="2:5">
      <c r="B3057" s="52">
        <v>38525</v>
      </c>
      <c r="C3057">
        <f>VLOOKUP($B3057,'Bloomberg Dow Jones Indices'!$G$6:$J$6000,2,FALSE)</f>
        <v>3.0596000000000001</v>
      </c>
      <c r="D3057">
        <f>VLOOKUP(B3057,'Bloomberg Dow Jones Indices'!$I$6:$J$6000,2,0)</f>
        <v>2.1842000000000001</v>
      </c>
      <c r="E3057">
        <f>IF(VLOOKUP($B3057,'20 Year Treasuries Daily'!$A$7:$B$10118,2,FALSE)="ND",NA(),VLOOKUP($B3057,'20 Year Treasuries Daily'!$A$7:$B$10118,2,FALSE))</f>
        <v>4.3099999999999996</v>
      </c>
    </row>
    <row r="3058" spans="2:5">
      <c r="B3058" s="52">
        <v>38526</v>
      </c>
      <c r="C3058">
        <f>VLOOKUP($B3058,'Bloomberg Dow Jones Indices'!$G$6:$J$6000,2,FALSE)</f>
        <v>3.0476999999999999</v>
      </c>
      <c r="D3058">
        <f>VLOOKUP(B3058,'Bloomberg Dow Jones Indices'!$I$6:$J$6000,2,0)</f>
        <v>2.2206000000000001</v>
      </c>
      <c r="E3058">
        <f>IF(VLOOKUP($B3058,'20 Year Treasuries Daily'!$A$7:$B$10118,2,FALSE)="ND",NA(),VLOOKUP($B3058,'20 Year Treasuries Daily'!$A$7:$B$10118,2,FALSE))</f>
        <v>4.32</v>
      </c>
    </row>
    <row r="3059" spans="2:5">
      <c r="B3059" s="52">
        <v>38527</v>
      </c>
      <c r="C3059">
        <f>VLOOKUP($B3059,'Bloomberg Dow Jones Indices'!$G$6:$J$6000,2,FALSE)</f>
        <v>3.0695999999999999</v>
      </c>
      <c r="D3059">
        <f>VLOOKUP(B3059,'Bloomberg Dow Jones Indices'!$I$6:$J$6000,2,0)</f>
        <v>2.2473000000000001</v>
      </c>
      <c r="E3059">
        <f>IF(VLOOKUP($B3059,'20 Year Treasuries Daily'!$A$7:$B$10118,2,FALSE)="ND",NA(),VLOOKUP($B3059,'20 Year Treasuries Daily'!$A$7:$B$10118,2,FALSE))</f>
        <v>4.28</v>
      </c>
    </row>
    <row r="3060" spans="2:5">
      <c r="B3060" s="52">
        <v>38530</v>
      </c>
      <c r="C3060">
        <f>VLOOKUP($B3060,'Bloomberg Dow Jones Indices'!$G$6:$J$6000,2,FALSE)</f>
        <v>3.0575000000000001</v>
      </c>
      <c r="D3060">
        <f>VLOOKUP(B3060,'Bloomberg Dow Jones Indices'!$I$6:$J$6000,2,0)</f>
        <v>2.2488000000000001</v>
      </c>
      <c r="E3060">
        <f>IF(VLOOKUP($B3060,'20 Year Treasuries Daily'!$A$7:$B$10118,2,FALSE)="ND",NA(),VLOOKUP($B3060,'20 Year Treasuries Daily'!$A$7:$B$10118,2,FALSE))</f>
        <v>4.25</v>
      </c>
    </row>
    <row r="3061" spans="2:5">
      <c r="B3061" s="52">
        <v>38531</v>
      </c>
      <c r="C3061">
        <f>VLOOKUP($B3061,'Bloomberg Dow Jones Indices'!$G$6:$J$6000,2,FALSE)</f>
        <v>3.0846</v>
      </c>
      <c r="D3061">
        <f>VLOOKUP(B3061,'Bloomberg Dow Jones Indices'!$I$6:$J$6000,2,0)</f>
        <v>2.2240000000000002</v>
      </c>
      <c r="E3061">
        <f>IF(VLOOKUP($B3061,'20 Year Treasuries Daily'!$A$7:$B$10118,2,FALSE)="ND",NA(),VLOOKUP($B3061,'20 Year Treasuries Daily'!$A$7:$B$10118,2,FALSE))</f>
        <v>4.3</v>
      </c>
    </row>
    <row r="3062" spans="2:5">
      <c r="B3062" s="52">
        <v>38532</v>
      </c>
      <c r="C3062">
        <f>VLOOKUP($B3062,'Bloomberg Dow Jones Indices'!$G$6:$J$6000,2,FALSE)</f>
        <v>3.0893999999999999</v>
      </c>
      <c r="D3062">
        <f>VLOOKUP(B3062,'Bloomberg Dow Jones Indices'!$I$6:$J$6000,2,0)</f>
        <v>2.2321</v>
      </c>
      <c r="E3062">
        <f>IF(VLOOKUP($B3062,'20 Year Treasuries Daily'!$A$7:$B$10118,2,FALSE)="ND",NA(),VLOOKUP($B3062,'20 Year Treasuries Daily'!$A$7:$B$10118,2,FALSE))</f>
        <v>4.33</v>
      </c>
    </row>
    <row r="3063" spans="2:5">
      <c r="B3063" s="52">
        <v>38533</v>
      </c>
      <c r="C3063">
        <f>VLOOKUP($B3063,'Bloomberg Dow Jones Indices'!$G$6:$J$6000,2,FALSE)</f>
        <v>3.0794999999999999</v>
      </c>
      <c r="D3063">
        <f>VLOOKUP(B3063,'Bloomberg Dow Jones Indices'!$I$6:$J$6000,2,0)</f>
        <v>2.2538</v>
      </c>
      <c r="E3063">
        <f>IF(VLOOKUP($B3063,'20 Year Treasuries Daily'!$A$7:$B$10118,2,FALSE)="ND",NA(),VLOOKUP($B3063,'20 Year Treasuries Daily'!$A$7:$B$10118,2,FALSE))</f>
        <v>4.28</v>
      </c>
    </row>
    <row r="3064" spans="2:5">
      <c r="B3064" s="52">
        <v>38534</v>
      </c>
      <c r="C3064">
        <f>VLOOKUP($B3064,'Bloomberg Dow Jones Indices'!$G$6:$J$6000,2,FALSE)</f>
        <v>3.0497000000000001</v>
      </c>
      <c r="D3064">
        <f>VLOOKUP(B3064,'Bloomberg Dow Jones Indices'!$I$6:$J$6000,2,0)</f>
        <v>2.2475000000000001</v>
      </c>
      <c r="E3064">
        <f>IF(VLOOKUP($B3064,'20 Year Treasuries Daily'!$A$7:$B$10118,2,FALSE)="ND",NA(),VLOOKUP($B3064,'20 Year Treasuries Daily'!$A$7:$B$10118,2,FALSE))</f>
        <v>4.37</v>
      </c>
    </row>
    <row r="3065" spans="2:5">
      <c r="B3065" s="52">
        <v>38538</v>
      </c>
      <c r="C3065">
        <f>VLOOKUP($B3065,'Bloomberg Dow Jones Indices'!$G$6:$J$6000,2,FALSE)</f>
        <v>3.05</v>
      </c>
      <c r="D3065">
        <f>VLOOKUP(B3065,'Bloomberg Dow Jones Indices'!$I$6:$J$6000,2,0)</f>
        <v>2.2326999999999999</v>
      </c>
      <c r="E3065">
        <f>IF(VLOOKUP($B3065,'20 Year Treasuries Daily'!$A$7:$B$10118,2,FALSE)="ND",NA(),VLOOKUP($B3065,'20 Year Treasuries Daily'!$A$7:$B$10118,2,FALSE))</f>
        <v>4.43</v>
      </c>
    </row>
    <row r="3066" spans="2:5">
      <c r="B3066" s="52">
        <v>38539</v>
      </c>
      <c r="C3066">
        <f>VLOOKUP($B3066,'Bloomberg Dow Jones Indices'!$G$6:$J$6000,2,FALSE)</f>
        <v>3.1070000000000002</v>
      </c>
      <c r="D3066">
        <f>VLOOKUP(B3066,'Bloomberg Dow Jones Indices'!$I$6:$J$6000,2,0)</f>
        <v>2.2568999999999999</v>
      </c>
      <c r="E3066">
        <f>IF(VLOOKUP($B3066,'20 Year Treasuries Daily'!$A$7:$B$10118,2,FALSE)="ND",NA(),VLOOKUP($B3066,'20 Year Treasuries Daily'!$A$7:$B$10118,2,FALSE))</f>
        <v>4.4000000000000004</v>
      </c>
    </row>
    <row r="3067" spans="2:5">
      <c r="B3067" s="52">
        <v>38540</v>
      </c>
      <c r="C3067">
        <f>VLOOKUP($B3067,'Bloomberg Dow Jones Indices'!$G$6:$J$6000,2,FALSE)</f>
        <v>3.0794999999999999</v>
      </c>
      <c r="D3067">
        <f>VLOOKUP(B3067,'Bloomberg Dow Jones Indices'!$I$6:$J$6000,2,0)</f>
        <v>2.25</v>
      </c>
      <c r="E3067">
        <f>IF(VLOOKUP($B3067,'20 Year Treasuries Daily'!$A$7:$B$10118,2,FALSE)="ND",NA(),VLOOKUP($B3067,'20 Year Treasuries Daily'!$A$7:$B$10118,2,FALSE))</f>
        <v>4.37</v>
      </c>
    </row>
    <row r="3068" spans="2:5">
      <c r="B3068" s="52">
        <v>38541</v>
      </c>
      <c r="C3068">
        <f>VLOOKUP($B3068,'Bloomberg Dow Jones Indices'!$G$6:$J$6000,2,FALSE)</f>
        <v>3.0493999999999999</v>
      </c>
      <c r="D3068">
        <f>VLOOKUP(B3068,'Bloomberg Dow Jones Indices'!$I$6:$J$6000,2,0)</f>
        <v>2.2183999999999999</v>
      </c>
      <c r="E3068">
        <f>IF(VLOOKUP($B3068,'20 Year Treasuries Daily'!$A$7:$B$10118,2,FALSE)="ND",NA(),VLOOKUP($B3068,'20 Year Treasuries Daily'!$A$7:$B$10118,2,FALSE))</f>
        <v>4.42</v>
      </c>
    </row>
    <row r="3069" spans="2:5">
      <c r="B3069" s="52">
        <v>38544</v>
      </c>
      <c r="C3069">
        <f>VLOOKUP($B3069,'Bloomberg Dow Jones Indices'!$G$6:$J$6000,2,FALSE)</f>
        <v>3.0186999999999999</v>
      </c>
      <c r="D3069">
        <f>VLOOKUP(B3069,'Bloomberg Dow Jones Indices'!$I$6:$J$6000,2,0)</f>
        <v>2.2035</v>
      </c>
      <c r="E3069">
        <f>IF(VLOOKUP($B3069,'20 Year Treasuries Daily'!$A$7:$B$10118,2,FALSE)="ND",NA(),VLOOKUP($B3069,'20 Year Treasuries Daily'!$A$7:$B$10118,2,FALSE))</f>
        <v>4.42</v>
      </c>
    </row>
    <row r="3070" spans="2:5">
      <c r="B3070" s="52">
        <v>38545</v>
      </c>
      <c r="C3070">
        <f>VLOOKUP($B3070,'Bloomberg Dow Jones Indices'!$G$6:$J$6000,2,FALSE)</f>
        <v>3.0036</v>
      </c>
      <c r="D3070">
        <f>VLOOKUP(B3070,'Bloomberg Dow Jones Indices'!$I$6:$J$6000,2,0)</f>
        <v>2.2046999999999999</v>
      </c>
      <c r="E3070">
        <f>IF(VLOOKUP($B3070,'20 Year Treasuries Daily'!$A$7:$B$10118,2,FALSE)="ND",NA(),VLOOKUP($B3070,'20 Year Treasuries Daily'!$A$7:$B$10118,2,FALSE))</f>
        <v>4.46</v>
      </c>
    </row>
    <row r="3071" spans="2:5">
      <c r="B3071" s="52">
        <v>38546</v>
      </c>
      <c r="C3071">
        <f>VLOOKUP($B3071,'Bloomberg Dow Jones Indices'!$G$6:$J$6000,2,FALSE)</f>
        <v>2.9996999999999998</v>
      </c>
      <c r="D3071">
        <f>VLOOKUP(B3071,'Bloomberg Dow Jones Indices'!$I$6:$J$6000,2,0)</f>
        <v>2.1955999999999998</v>
      </c>
      <c r="E3071">
        <f>IF(VLOOKUP($B3071,'20 Year Treasuries Daily'!$A$7:$B$10118,2,FALSE)="ND",NA(),VLOOKUP($B3071,'20 Year Treasuries Daily'!$A$7:$B$10118,2,FALSE))</f>
        <v>4.47</v>
      </c>
    </row>
    <row r="3072" spans="2:5">
      <c r="B3072" s="52">
        <v>38547</v>
      </c>
      <c r="C3072">
        <f>VLOOKUP($B3072,'Bloomberg Dow Jones Indices'!$G$6:$J$6000,2,FALSE)</f>
        <v>3.0316999999999998</v>
      </c>
      <c r="D3072">
        <f>VLOOKUP(B3072,'Bloomberg Dow Jones Indices'!$I$6:$J$6000,2,0)</f>
        <v>2.2015000000000002</v>
      </c>
      <c r="E3072">
        <f>IF(VLOOKUP($B3072,'20 Year Treasuries Daily'!$A$7:$B$10118,2,FALSE)="ND",NA(),VLOOKUP($B3072,'20 Year Treasuries Daily'!$A$7:$B$10118,2,FALSE))</f>
        <v>4.49</v>
      </c>
    </row>
    <row r="3073" spans="2:5">
      <c r="B3073" s="52">
        <v>38548</v>
      </c>
      <c r="C3073">
        <f>VLOOKUP($B3073,'Bloomberg Dow Jones Indices'!$G$6:$J$6000,2,FALSE)</f>
        <v>3.0312999999999999</v>
      </c>
      <c r="D3073">
        <f>VLOOKUP(B3073,'Bloomberg Dow Jones Indices'!$I$6:$J$6000,2,0)</f>
        <v>2.1991000000000001</v>
      </c>
      <c r="E3073">
        <f>IF(VLOOKUP($B3073,'20 Year Treasuries Daily'!$A$7:$B$10118,2,FALSE)="ND",NA(),VLOOKUP($B3073,'20 Year Treasuries Daily'!$A$7:$B$10118,2,FALSE))</f>
        <v>4.47</v>
      </c>
    </row>
    <row r="3074" spans="2:5">
      <c r="B3074" s="52">
        <v>38551</v>
      </c>
      <c r="C3074">
        <f>VLOOKUP($B3074,'Bloomberg Dow Jones Indices'!$G$6:$J$6000,2,FALSE)</f>
        <v>3.0367999999999999</v>
      </c>
      <c r="D3074">
        <f>VLOOKUP(B3074,'Bloomberg Dow Jones Indices'!$I$6:$J$6000,2,0)</f>
        <v>2.2128000000000001</v>
      </c>
      <c r="E3074">
        <f>IF(VLOOKUP($B3074,'20 Year Treasuries Daily'!$A$7:$B$10118,2,FALSE)="ND",NA(),VLOOKUP($B3074,'20 Year Treasuries Daily'!$A$7:$B$10118,2,FALSE))</f>
        <v>4.53</v>
      </c>
    </row>
    <row r="3075" spans="2:5">
      <c r="B3075" s="52">
        <v>38552</v>
      </c>
      <c r="C3075">
        <f>VLOOKUP($B3075,'Bloomberg Dow Jones Indices'!$G$6:$J$6000,2,FALSE)</f>
        <v>3.0232999999999999</v>
      </c>
      <c r="D3075">
        <f>VLOOKUP(B3075,'Bloomberg Dow Jones Indices'!$I$6:$J$6000,2,0)</f>
        <v>2.1979000000000002</v>
      </c>
      <c r="E3075">
        <f>IF(VLOOKUP($B3075,'20 Year Treasuries Daily'!$A$7:$B$10118,2,FALSE)="ND",NA(),VLOOKUP($B3075,'20 Year Treasuries Daily'!$A$7:$B$10118,2,FALSE))</f>
        <v>4.5</v>
      </c>
    </row>
    <row r="3076" spans="2:5">
      <c r="B3076" s="52">
        <v>38553</v>
      </c>
      <c r="C3076">
        <f>VLOOKUP($B3076,'Bloomberg Dow Jones Indices'!$G$6:$J$6000,2,FALSE)</f>
        <v>3.0065</v>
      </c>
      <c r="D3076">
        <f>VLOOKUP(B3076,'Bloomberg Dow Jones Indices'!$I$6:$J$6000,2,0)</f>
        <v>2.1947000000000001</v>
      </c>
      <c r="E3076">
        <f>IF(VLOOKUP($B3076,'20 Year Treasuries Daily'!$A$7:$B$10118,2,FALSE)="ND",NA(),VLOOKUP($B3076,'20 Year Treasuries Daily'!$A$7:$B$10118,2,FALSE))</f>
        <v>4.47</v>
      </c>
    </row>
    <row r="3077" spans="2:5">
      <c r="B3077" s="52">
        <v>38554</v>
      </c>
      <c r="C3077">
        <f>VLOOKUP($B3077,'Bloomberg Dow Jones Indices'!$G$6:$J$6000,2,FALSE)</f>
        <v>3.0634000000000001</v>
      </c>
      <c r="D3077">
        <f>VLOOKUP(B3077,'Bloomberg Dow Jones Indices'!$I$6:$J$6000,2,0)</f>
        <v>2.2073999999999998</v>
      </c>
      <c r="E3077">
        <f>IF(VLOOKUP($B3077,'20 Year Treasuries Daily'!$A$7:$B$10118,2,FALSE)="ND",NA(),VLOOKUP($B3077,'20 Year Treasuries Daily'!$A$7:$B$10118,2,FALSE))</f>
        <v>4.58</v>
      </c>
    </row>
    <row r="3078" spans="2:5">
      <c r="B3078" s="52">
        <v>38555</v>
      </c>
      <c r="C3078">
        <f>VLOOKUP($B3078,'Bloomberg Dow Jones Indices'!$G$6:$J$6000,2,FALSE)</f>
        <v>3.0299</v>
      </c>
      <c r="D3078">
        <f>VLOOKUP(B3078,'Bloomberg Dow Jones Indices'!$I$6:$J$6000,2,0)</f>
        <v>2.2025000000000001</v>
      </c>
      <c r="E3078">
        <f>IF(VLOOKUP($B3078,'20 Year Treasuries Daily'!$A$7:$B$10118,2,FALSE)="ND",NA(),VLOOKUP($B3078,'20 Year Treasuries Daily'!$A$7:$B$10118,2,FALSE))</f>
        <v>4.5199999999999996</v>
      </c>
    </row>
    <row r="3079" spans="2:5">
      <c r="B3079" s="52">
        <v>38558</v>
      </c>
      <c r="C3079">
        <f>VLOOKUP($B3079,'Bloomberg Dow Jones Indices'!$G$6:$J$6000,2,FALSE)</f>
        <v>3.0371000000000001</v>
      </c>
      <c r="D3079">
        <f>VLOOKUP(B3079,'Bloomberg Dow Jones Indices'!$I$6:$J$6000,2,0)</f>
        <v>2.2139000000000002</v>
      </c>
      <c r="E3079">
        <f>IF(VLOOKUP($B3079,'20 Year Treasuries Daily'!$A$7:$B$10118,2,FALSE)="ND",NA(),VLOOKUP($B3079,'20 Year Treasuries Daily'!$A$7:$B$10118,2,FALSE))</f>
        <v>4.53</v>
      </c>
    </row>
    <row r="3080" spans="2:5">
      <c r="B3080" s="52">
        <v>38559</v>
      </c>
      <c r="C3080">
        <f>VLOOKUP($B3080,'Bloomberg Dow Jones Indices'!$G$6:$J$6000,2,FALSE)</f>
        <v>3.0350999999999999</v>
      </c>
      <c r="D3080">
        <f>VLOOKUP(B3080,'Bloomberg Dow Jones Indices'!$I$6:$J$6000,2,0)</f>
        <v>2.2174</v>
      </c>
      <c r="E3080">
        <f>IF(VLOOKUP($B3080,'20 Year Treasuries Daily'!$A$7:$B$10118,2,FALSE)="ND",NA(),VLOOKUP($B3080,'20 Year Treasuries Daily'!$A$7:$B$10118,2,FALSE))</f>
        <v>4.53</v>
      </c>
    </row>
    <row r="3081" spans="2:5">
      <c r="B3081" s="52">
        <v>38560</v>
      </c>
      <c r="C3081">
        <f>VLOOKUP($B3081,'Bloomberg Dow Jones Indices'!$G$6:$J$6000,2,FALSE)</f>
        <v>3.0219999999999998</v>
      </c>
      <c r="D3081">
        <f>VLOOKUP(B3081,'Bloomberg Dow Jones Indices'!$I$6:$J$6000,2,0)</f>
        <v>2.2054999999999998</v>
      </c>
      <c r="E3081">
        <f>IF(VLOOKUP($B3081,'20 Year Treasuries Daily'!$A$7:$B$10118,2,FALSE)="ND",NA(),VLOOKUP($B3081,'20 Year Treasuries Daily'!$A$7:$B$10118,2,FALSE))</f>
        <v>4.55</v>
      </c>
    </row>
    <row r="3082" spans="2:5">
      <c r="B3082" s="52">
        <v>38561</v>
      </c>
      <c r="C3082">
        <f>VLOOKUP($B3082,'Bloomberg Dow Jones Indices'!$G$6:$J$6000,2,FALSE)</f>
        <v>2.9990999999999999</v>
      </c>
      <c r="D3082">
        <f>VLOOKUP(B3082,'Bloomberg Dow Jones Indices'!$I$6:$J$6000,2,0)</f>
        <v>2.1943000000000001</v>
      </c>
      <c r="E3082">
        <f>IF(VLOOKUP($B3082,'20 Year Treasuries Daily'!$A$7:$B$10118,2,FALSE)="ND",NA(),VLOOKUP($B3082,'20 Year Treasuries Daily'!$A$7:$B$10118,2,FALSE))</f>
        <v>4.4800000000000004</v>
      </c>
    </row>
    <row r="3083" spans="2:5">
      <c r="B3083" s="52">
        <v>38562</v>
      </c>
      <c r="C3083">
        <f>VLOOKUP($B3083,'Bloomberg Dow Jones Indices'!$G$6:$J$6000,2,FALSE)</f>
        <v>2.9988999999999999</v>
      </c>
      <c r="D3083">
        <f>VLOOKUP(B3083,'Bloomberg Dow Jones Indices'!$I$6:$J$6000,2,0)</f>
        <v>2.2077</v>
      </c>
      <c r="E3083">
        <f>IF(VLOOKUP($B3083,'20 Year Treasuries Daily'!$A$7:$B$10118,2,FALSE)="ND",NA(),VLOOKUP($B3083,'20 Year Treasuries Daily'!$A$7:$B$10118,2,FALSE))</f>
        <v>4.5599999999999996</v>
      </c>
    </row>
    <row r="3084" spans="2:5">
      <c r="B3084" s="52">
        <v>38565</v>
      </c>
      <c r="C3084">
        <f>VLOOKUP($B3084,'Bloomberg Dow Jones Indices'!$G$6:$J$6000,2,FALSE)</f>
        <v>3.0350000000000001</v>
      </c>
      <c r="D3084">
        <f>VLOOKUP(B3084,'Bloomberg Dow Jones Indices'!$I$6:$J$6000,2,0)</f>
        <v>2.2113999999999998</v>
      </c>
      <c r="E3084">
        <f>IF(VLOOKUP($B3084,'20 Year Treasuries Daily'!$A$7:$B$10118,2,FALSE)="ND",NA(),VLOOKUP($B3084,'20 Year Treasuries Daily'!$A$7:$B$10118,2,FALSE))</f>
        <v>4.59</v>
      </c>
    </row>
    <row r="3085" spans="2:5">
      <c r="B3085" s="52">
        <v>38566</v>
      </c>
      <c r="C3085">
        <f>VLOOKUP($B3085,'Bloomberg Dow Jones Indices'!$G$6:$J$6000,2,FALSE)</f>
        <v>2.9607999999999999</v>
      </c>
      <c r="D3085">
        <f>VLOOKUP(B3085,'Bloomberg Dow Jones Indices'!$I$6:$J$6000,2,0)</f>
        <v>2.1987999999999999</v>
      </c>
      <c r="E3085">
        <f>IF(VLOOKUP($B3085,'20 Year Treasuries Daily'!$A$7:$B$10118,2,FALSE)="ND",NA(),VLOOKUP($B3085,'20 Year Treasuries Daily'!$A$7:$B$10118,2,FALSE))</f>
        <v>4.62</v>
      </c>
    </row>
    <row r="3086" spans="2:5">
      <c r="B3086" s="52">
        <v>38567</v>
      </c>
      <c r="C3086">
        <f>VLOOKUP($B3086,'Bloomberg Dow Jones Indices'!$G$6:$J$6000,2,FALSE)</f>
        <v>2.9457</v>
      </c>
      <c r="D3086">
        <f>VLOOKUP(B3086,'Bloomberg Dow Jones Indices'!$I$6:$J$6000,2,0)</f>
        <v>2.1989000000000001</v>
      </c>
      <c r="E3086">
        <f>IF(VLOOKUP($B3086,'20 Year Treasuries Daily'!$A$7:$B$10118,2,FALSE)="ND",NA(),VLOOKUP($B3086,'20 Year Treasuries Daily'!$A$7:$B$10118,2,FALSE))</f>
        <v>4.58</v>
      </c>
    </row>
    <row r="3087" spans="2:5">
      <c r="B3087" s="52">
        <v>38568</v>
      </c>
      <c r="C3087">
        <f>VLOOKUP($B3087,'Bloomberg Dow Jones Indices'!$G$6:$J$6000,2,FALSE)</f>
        <v>2.9641999999999999</v>
      </c>
      <c r="D3087">
        <f>VLOOKUP(B3087,'Bloomberg Dow Jones Indices'!$I$6:$J$6000,2,0)</f>
        <v>2.2170999999999998</v>
      </c>
      <c r="E3087">
        <f>IF(VLOOKUP($B3087,'20 Year Treasuries Daily'!$A$7:$B$10118,2,FALSE)="ND",NA(),VLOOKUP($B3087,'20 Year Treasuries Daily'!$A$7:$B$10118,2,FALSE))</f>
        <v>4.5999999999999996</v>
      </c>
    </row>
    <row r="3088" spans="2:5">
      <c r="B3088" s="52">
        <v>38569</v>
      </c>
      <c r="C3088">
        <f>VLOOKUP($B3088,'Bloomberg Dow Jones Indices'!$G$6:$J$6000,2,FALSE)</f>
        <v>3.0152999999999999</v>
      </c>
      <c r="D3088">
        <f>VLOOKUP(B3088,'Bloomberg Dow Jones Indices'!$I$6:$J$6000,2,0)</f>
        <v>2.2280000000000002</v>
      </c>
      <c r="E3088">
        <f>IF(VLOOKUP($B3088,'20 Year Treasuries Daily'!$A$7:$B$10118,2,FALSE)="ND",NA(),VLOOKUP($B3088,'20 Year Treasuries Daily'!$A$7:$B$10118,2,FALSE))</f>
        <v>4.66</v>
      </c>
    </row>
    <row r="3089" spans="2:5">
      <c r="B3089" s="52">
        <v>38572</v>
      </c>
      <c r="C3089">
        <f>VLOOKUP($B3089,'Bloomberg Dow Jones Indices'!$G$6:$J$6000,2,FALSE)</f>
        <v>3.0750000000000002</v>
      </c>
      <c r="D3089">
        <f>VLOOKUP(B3089,'Bloomberg Dow Jones Indices'!$I$6:$J$6000,2,0)</f>
        <v>2.234</v>
      </c>
      <c r="E3089">
        <f>IF(VLOOKUP($B3089,'20 Year Treasuries Daily'!$A$7:$B$10118,2,FALSE)="ND",NA(),VLOOKUP($B3089,'20 Year Treasuries Daily'!$A$7:$B$10118,2,FALSE))</f>
        <v>4.68</v>
      </c>
    </row>
    <row r="3090" spans="2:5">
      <c r="B3090" s="52">
        <v>38573</v>
      </c>
      <c r="C3090">
        <f>VLOOKUP($B3090,'Bloomberg Dow Jones Indices'!$G$6:$J$6000,2,FALSE)</f>
        <v>3.0409999999999999</v>
      </c>
      <c r="D3090">
        <f>VLOOKUP(B3090,'Bloomberg Dow Jones Indices'!$I$6:$J$6000,2,0)</f>
        <v>2.2174</v>
      </c>
      <c r="E3090">
        <f>IF(VLOOKUP($B3090,'20 Year Treasuries Daily'!$A$7:$B$10118,2,FALSE)="ND",NA(),VLOOKUP($B3090,'20 Year Treasuries Daily'!$A$7:$B$10118,2,FALSE))</f>
        <v>4.66</v>
      </c>
    </row>
    <row r="3091" spans="2:5">
      <c r="B3091" s="52">
        <v>38574</v>
      </c>
      <c r="C3091">
        <f>VLOOKUP($B3091,'Bloomberg Dow Jones Indices'!$G$6:$J$6000,2,FALSE)</f>
        <v>3.0392000000000001</v>
      </c>
      <c r="D3091">
        <f>VLOOKUP(B3091,'Bloomberg Dow Jones Indices'!$I$6:$J$6000,2,0)</f>
        <v>2.2286000000000001</v>
      </c>
      <c r="E3091">
        <f>IF(VLOOKUP($B3091,'20 Year Treasuries Daily'!$A$7:$B$10118,2,FALSE)="ND",NA(),VLOOKUP($B3091,'20 Year Treasuries Daily'!$A$7:$B$10118,2,FALSE))</f>
        <v>4.6500000000000004</v>
      </c>
    </row>
    <row r="3092" spans="2:5">
      <c r="B3092" s="52">
        <v>38575</v>
      </c>
      <c r="C3092">
        <f>VLOOKUP($B3092,'Bloomberg Dow Jones Indices'!$G$6:$J$6000,2,FALSE)</f>
        <v>3.0259</v>
      </c>
      <c r="D3092">
        <f>VLOOKUP(B3092,'Bloomberg Dow Jones Indices'!$I$6:$J$6000,2,0)</f>
        <v>2.2109999999999999</v>
      </c>
      <c r="E3092">
        <f>IF(VLOOKUP($B3092,'20 Year Treasuries Daily'!$A$7:$B$10118,2,FALSE)="ND",NA(),VLOOKUP($B3092,'20 Year Treasuries Daily'!$A$7:$B$10118,2,FALSE))</f>
        <v>4.5999999999999996</v>
      </c>
    </row>
    <row r="3093" spans="2:5">
      <c r="B3093" s="52">
        <v>38576</v>
      </c>
      <c r="C3093">
        <f>VLOOKUP($B3093,'Bloomberg Dow Jones Indices'!$G$6:$J$6000,2,FALSE)</f>
        <v>3.0348000000000002</v>
      </c>
      <c r="D3093">
        <f>VLOOKUP(B3093,'Bloomberg Dow Jones Indices'!$I$6:$J$6000,2,0)</f>
        <v>2.2288999999999999</v>
      </c>
      <c r="E3093">
        <f>IF(VLOOKUP($B3093,'20 Year Treasuries Daily'!$A$7:$B$10118,2,FALSE)="ND",NA(),VLOOKUP($B3093,'20 Year Treasuries Daily'!$A$7:$B$10118,2,FALSE))</f>
        <v>4.5199999999999996</v>
      </c>
    </row>
    <row r="3094" spans="2:5">
      <c r="B3094" s="52">
        <v>38579</v>
      </c>
      <c r="C3094">
        <f>VLOOKUP($B3094,'Bloomberg Dow Jones Indices'!$G$6:$J$6000,2,FALSE)</f>
        <v>3.0272999999999999</v>
      </c>
      <c r="D3094">
        <f>VLOOKUP(B3094,'Bloomberg Dow Jones Indices'!$I$6:$J$6000,2,0)</f>
        <v>2.2217000000000002</v>
      </c>
      <c r="E3094">
        <f>IF(VLOOKUP($B3094,'20 Year Treasuries Daily'!$A$7:$B$10118,2,FALSE)="ND",NA(),VLOOKUP($B3094,'20 Year Treasuries Daily'!$A$7:$B$10118,2,FALSE))</f>
        <v>4.53</v>
      </c>
    </row>
    <row r="3095" spans="2:5">
      <c r="B3095" s="52">
        <v>38580</v>
      </c>
      <c r="C3095">
        <f>VLOOKUP($B3095,'Bloomberg Dow Jones Indices'!$G$6:$J$6000,2,FALSE)</f>
        <v>3.0716999999999999</v>
      </c>
      <c r="D3095">
        <f>VLOOKUP(B3095,'Bloomberg Dow Jones Indices'!$I$6:$J$6000,2,0)</f>
        <v>2.2473000000000001</v>
      </c>
      <c r="E3095">
        <f>IF(VLOOKUP($B3095,'20 Year Treasuries Daily'!$A$7:$B$10118,2,FALSE)="ND",NA(),VLOOKUP($B3095,'20 Year Treasuries Daily'!$A$7:$B$10118,2,FALSE))</f>
        <v>4.49</v>
      </c>
    </row>
    <row r="3096" spans="2:5">
      <c r="B3096" s="52">
        <v>38581</v>
      </c>
      <c r="C3096">
        <f>VLOOKUP($B3096,'Bloomberg Dow Jones Indices'!$G$6:$J$6000,2,FALSE)</f>
        <v>3.0779000000000001</v>
      </c>
      <c r="D3096">
        <f>VLOOKUP(B3096,'Bloomberg Dow Jones Indices'!$I$6:$J$6000,2,0)</f>
        <v>2.2502</v>
      </c>
      <c r="E3096">
        <f>IF(VLOOKUP($B3096,'20 Year Treasuries Daily'!$A$7:$B$10118,2,FALSE)="ND",NA(),VLOOKUP($B3096,'20 Year Treasuries Daily'!$A$7:$B$10118,2,FALSE))</f>
        <v>4.53</v>
      </c>
    </row>
    <row r="3097" spans="2:5">
      <c r="B3097" s="52">
        <v>38582</v>
      </c>
      <c r="C3097">
        <f>VLOOKUP($B3097,'Bloomberg Dow Jones Indices'!$G$6:$J$6000,2,FALSE)</f>
        <v>3.0712999999999999</v>
      </c>
      <c r="D3097">
        <f>VLOOKUP(B3097,'Bloomberg Dow Jones Indices'!$I$6:$J$6000,2,0)</f>
        <v>2.2492999999999999</v>
      </c>
      <c r="E3097">
        <f>IF(VLOOKUP($B3097,'20 Year Treasuries Daily'!$A$7:$B$10118,2,FALSE)="ND",NA(),VLOOKUP($B3097,'20 Year Treasuries Daily'!$A$7:$B$10118,2,FALSE))</f>
        <v>4.4800000000000004</v>
      </c>
    </row>
    <row r="3098" spans="2:5">
      <c r="B3098" s="52">
        <v>38583</v>
      </c>
      <c r="C3098">
        <f>VLOOKUP($B3098,'Bloomberg Dow Jones Indices'!$G$6:$J$6000,2,FALSE)</f>
        <v>3.0476000000000001</v>
      </c>
      <c r="D3098">
        <f>VLOOKUP(B3098,'Bloomberg Dow Jones Indices'!$I$6:$J$6000,2,0)</f>
        <v>2.2518000000000002</v>
      </c>
      <c r="E3098">
        <f>IF(VLOOKUP($B3098,'20 Year Treasuries Daily'!$A$7:$B$10118,2,FALSE)="ND",NA(),VLOOKUP($B3098,'20 Year Treasuries Daily'!$A$7:$B$10118,2,FALSE))</f>
        <v>4.47</v>
      </c>
    </row>
    <row r="3099" spans="2:5">
      <c r="B3099" s="52">
        <v>38586</v>
      </c>
      <c r="C3099">
        <f>VLOOKUP($B3099,'Bloomberg Dow Jones Indices'!$G$6:$J$6000,2,FALSE)</f>
        <v>3.0308999999999999</v>
      </c>
      <c r="D3099">
        <f>VLOOKUP(B3099,'Bloomberg Dow Jones Indices'!$I$6:$J$6000,2,0)</f>
        <v>2.2494999999999998</v>
      </c>
      <c r="E3099">
        <f>IF(VLOOKUP($B3099,'20 Year Treasuries Daily'!$A$7:$B$10118,2,FALSE)="ND",NA(),VLOOKUP($B3099,'20 Year Treasuries Daily'!$A$7:$B$10118,2,FALSE))</f>
        <v>4.4800000000000004</v>
      </c>
    </row>
    <row r="3100" spans="2:5">
      <c r="B3100" s="52">
        <v>38587</v>
      </c>
      <c r="C3100">
        <f>VLOOKUP($B3100,'Bloomberg Dow Jones Indices'!$G$6:$J$6000,2,FALSE)</f>
        <v>3.0135999999999998</v>
      </c>
      <c r="D3100">
        <f>VLOOKUP(B3100,'Bloomberg Dow Jones Indices'!$I$6:$J$6000,2,0)</f>
        <v>2.2603</v>
      </c>
      <c r="E3100">
        <f>IF(VLOOKUP($B3100,'20 Year Treasuries Daily'!$A$7:$B$10118,2,FALSE)="ND",NA(),VLOOKUP($B3100,'20 Year Treasuries Daily'!$A$7:$B$10118,2,FALSE))</f>
        <v>4.46</v>
      </c>
    </row>
    <row r="3101" spans="2:5">
      <c r="B3101" s="52">
        <v>38588</v>
      </c>
      <c r="C3101">
        <f>VLOOKUP($B3101,'Bloomberg Dow Jones Indices'!$G$6:$J$6000,2,FALSE)</f>
        <v>3.0392000000000001</v>
      </c>
      <c r="D3101">
        <f>VLOOKUP(B3101,'Bloomberg Dow Jones Indices'!$I$6:$J$6000,2,0)</f>
        <v>2.2786</v>
      </c>
      <c r="E3101">
        <f>IF(VLOOKUP($B3101,'20 Year Treasuries Daily'!$A$7:$B$10118,2,FALSE)="ND",NA(),VLOOKUP($B3101,'20 Year Treasuries Daily'!$A$7:$B$10118,2,FALSE))</f>
        <v>4.46</v>
      </c>
    </row>
    <row r="3102" spans="2:5">
      <c r="B3102" s="52">
        <v>38589</v>
      </c>
      <c r="C3102">
        <f>VLOOKUP($B3102,'Bloomberg Dow Jones Indices'!$G$6:$J$6000,2,FALSE)</f>
        <v>3.0038999999999998</v>
      </c>
      <c r="D3102">
        <f>VLOOKUP(B3102,'Bloomberg Dow Jones Indices'!$I$6:$J$6000,2,0)</f>
        <v>2.2751999999999999</v>
      </c>
      <c r="E3102">
        <f>IF(VLOOKUP($B3102,'20 Year Treasuries Daily'!$A$7:$B$10118,2,FALSE)="ND",NA(),VLOOKUP($B3102,'20 Year Treasuries Daily'!$A$7:$B$10118,2,FALSE))</f>
        <v>4.45</v>
      </c>
    </row>
    <row r="3103" spans="2:5">
      <c r="B3103" s="52">
        <v>38590</v>
      </c>
      <c r="C3103">
        <f>VLOOKUP($B3103,'Bloomberg Dow Jones Indices'!$G$6:$J$6000,2,FALSE)</f>
        <v>3.0205000000000002</v>
      </c>
      <c r="D3103">
        <f>VLOOKUP(B3103,'Bloomberg Dow Jones Indices'!$I$6:$J$6000,2,0)</f>
        <v>2.2869000000000002</v>
      </c>
      <c r="E3103">
        <f>IF(VLOOKUP($B3103,'20 Year Treasuries Daily'!$A$7:$B$10118,2,FALSE)="ND",NA(),VLOOKUP($B3103,'20 Year Treasuries Daily'!$A$7:$B$10118,2,FALSE))</f>
        <v>4.46</v>
      </c>
    </row>
    <row r="3104" spans="2:5">
      <c r="B3104" s="52">
        <v>38593</v>
      </c>
      <c r="C3104">
        <f>VLOOKUP($B3104,'Bloomberg Dow Jones Indices'!$G$6:$J$6000,2,FALSE)</f>
        <v>2.9980000000000002</v>
      </c>
      <c r="D3104">
        <f>VLOOKUP(B3104,'Bloomberg Dow Jones Indices'!$I$6:$J$6000,2,0)</f>
        <v>2.2725</v>
      </c>
      <c r="E3104">
        <f>IF(VLOOKUP($B3104,'20 Year Treasuries Daily'!$A$7:$B$10118,2,FALSE)="ND",NA(),VLOOKUP($B3104,'20 Year Treasuries Daily'!$A$7:$B$10118,2,FALSE))</f>
        <v>4.45</v>
      </c>
    </row>
    <row r="3105" spans="2:5">
      <c r="B3105" s="52">
        <v>38594</v>
      </c>
      <c r="C3105">
        <f>VLOOKUP($B3105,'Bloomberg Dow Jones Indices'!$G$6:$J$6000,2,FALSE)</f>
        <v>2.9958999999999998</v>
      </c>
      <c r="D3105">
        <f>VLOOKUP(B3105,'Bloomberg Dow Jones Indices'!$I$6:$J$6000,2,0)</f>
        <v>2.2846000000000002</v>
      </c>
      <c r="E3105">
        <f>IF(VLOOKUP($B3105,'20 Year Treasuries Daily'!$A$7:$B$10118,2,FALSE)="ND",NA(),VLOOKUP($B3105,'20 Year Treasuries Daily'!$A$7:$B$10118,2,FALSE))</f>
        <v>4.43</v>
      </c>
    </row>
    <row r="3106" spans="2:5">
      <c r="B3106" s="52">
        <v>38595</v>
      </c>
      <c r="C3106">
        <f>VLOOKUP($B3106,'Bloomberg Dow Jones Indices'!$G$6:$J$6000,2,FALSE)</f>
        <v>3.0318000000000001</v>
      </c>
      <c r="D3106">
        <f>VLOOKUP(B3106,'Bloomberg Dow Jones Indices'!$I$6:$J$6000,2,0)</f>
        <v>2.2753000000000001</v>
      </c>
      <c r="E3106">
        <f>IF(VLOOKUP($B3106,'20 Year Treasuries Daily'!$A$7:$B$10118,2,FALSE)="ND",NA(),VLOOKUP($B3106,'20 Year Treasuries Daily'!$A$7:$B$10118,2,FALSE))</f>
        <v>4.3</v>
      </c>
    </row>
    <row r="3107" spans="2:5">
      <c r="B3107" s="52">
        <v>38596</v>
      </c>
      <c r="C3107">
        <f>VLOOKUP($B3107,'Bloomberg Dow Jones Indices'!$G$6:$J$6000,2,FALSE)</f>
        <v>2.968</v>
      </c>
      <c r="D3107">
        <f>VLOOKUP(B3107,'Bloomberg Dow Jones Indices'!$I$6:$J$6000,2,0)</f>
        <v>2.2801</v>
      </c>
      <c r="E3107">
        <f>IF(VLOOKUP($B3107,'20 Year Treasuries Daily'!$A$7:$B$10118,2,FALSE)="ND",NA(),VLOOKUP($B3107,'20 Year Treasuries Daily'!$A$7:$B$10118,2,FALSE))</f>
        <v>4.3099999999999996</v>
      </c>
    </row>
    <row r="3108" spans="2:5">
      <c r="B3108" s="52">
        <v>38597</v>
      </c>
      <c r="C3108">
        <f>VLOOKUP($B3108,'Bloomberg Dow Jones Indices'!$G$6:$J$6000,2,FALSE)</f>
        <v>2.9823</v>
      </c>
      <c r="D3108">
        <f>VLOOKUP(B3108,'Bloomberg Dow Jones Indices'!$I$6:$J$6000,2,0)</f>
        <v>2.2827999999999999</v>
      </c>
      <c r="E3108">
        <f>IF(VLOOKUP($B3108,'20 Year Treasuries Daily'!$A$7:$B$10118,2,FALSE)="ND",NA(),VLOOKUP($B3108,'20 Year Treasuries Daily'!$A$7:$B$10118,2,FALSE))</f>
        <v>4.33</v>
      </c>
    </row>
    <row r="3109" spans="2:5">
      <c r="B3109" s="52">
        <v>38601</v>
      </c>
      <c r="C3109">
        <f>VLOOKUP($B3109,'Bloomberg Dow Jones Indices'!$G$6:$J$6000,2,FALSE)</f>
        <v>2.9445999999999999</v>
      </c>
      <c r="D3109">
        <f>VLOOKUP(B3109,'Bloomberg Dow Jones Indices'!$I$6:$J$6000,2,0)</f>
        <v>2.2522000000000002</v>
      </c>
      <c r="E3109">
        <f>IF(VLOOKUP($B3109,'20 Year Treasuries Daily'!$A$7:$B$10118,2,FALSE)="ND",NA(),VLOOKUP($B3109,'20 Year Treasuries Daily'!$A$7:$B$10118,2,FALSE))</f>
        <v>4.3899999999999997</v>
      </c>
    </row>
    <row r="3110" spans="2:5">
      <c r="B3110" s="52">
        <v>38602</v>
      </c>
      <c r="C3110">
        <f>VLOOKUP($B3110,'Bloomberg Dow Jones Indices'!$G$6:$J$6000,2,FALSE)</f>
        <v>2.9428999999999998</v>
      </c>
      <c r="D3110">
        <f>VLOOKUP(B3110,'Bloomberg Dow Jones Indices'!$I$6:$J$6000,2,0)</f>
        <v>2.2427999999999999</v>
      </c>
      <c r="E3110">
        <f>IF(VLOOKUP($B3110,'20 Year Treasuries Daily'!$A$7:$B$10118,2,FALSE)="ND",NA(),VLOOKUP($B3110,'20 Year Treasuries Daily'!$A$7:$B$10118,2,FALSE))</f>
        <v>4.46</v>
      </c>
    </row>
    <row r="3111" spans="2:5">
      <c r="B3111" s="52">
        <v>38603</v>
      </c>
      <c r="C3111">
        <f>VLOOKUP($B3111,'Bloomberg Dow Jones Indices'!$G$6:$J$6000,2,FALSE)</f>
        <v>2.9670999999999998</v>
      </c>
      <c r="D3111">
        <f>VLOOKUP(B3111,'Bloomberg Dow Jones Indices'!$I$6:$J$6000,2,0)</f>
        <v>2.2507999999999999</v>
      </c>
      <c r="E3111">
        <f>IF(VLOOKUP($B3111,'20 Year Treasuries Daily'!$A$7:$B$10118,2,FALSE)="ND",NA(),VLOOKUP($B3111,'20 Year Treasuries Daily'!$A$7:$B$10118,2,FALSE))</f>
        <v>4.45</v>
      </c>
    </row>
    <row r="3112" spans="2:5">
      <c r="B3112" s="52">
        <v>38604</v>
      </c>
      <c r="C3112">
        <f>VLOOKUP($B3112,'Bloomberg Dow Jones Indices'!$G$6:$J$6000,2,FALSE)</f>
        <v>2.931</v>
      </c>
      <c r="D3112">
        <f>VLOOKUP(B3112,'Bloomberg Dow Jones Indices'!$I$6:$J$6000,2,0)</f>
        <v>2.2332999999999998</v>
      </c>
      <c r="E3112">
        <f>IF(VLOOKUP($B3112,'20 Year Treasuries Daily'!$A$7:$B$10118,2,FALSE)="ND",NA(),VLOOKUP($B3112,'20 Year Treasuries Daily'!$A$7:$B$10118,2,FALSE))</f>
        <v>4.45</v>
      </c>
    </row>
    <row r="3113" spans="2:5">
      <c r="B3113" s="52">
        <v>38607</v>
      </c>
      <c r="C3113">
        <f>VLOOKUP($B3113,'Bloomberg Dow Jones Indices'!$G$6:$J$6000,2,FALSE)</f>
        <v>2.9342999999999999</v>
      </c>
      <c r="D3113">
        <f>VLOOKUP(B3113,'Bloomberg Dow Jones Indices'!$I$6:$J$6000,2,0)</f>
        <v>2.2324000000000002</v>
      </c>
      <c r="E3113">
        <f>IF(VLOOKUP($B3113,'20 Year Treasuries Daily'!$A$7:$B$10118,2,FALSE)="ND",NA(),VLOOKUP($B3113,'20 Year Treasuries Daily'!$A$7:$B$10118,2,FALSE))</f>
        <v>4.5</v>
      </c>
    </row>
    <row r="3114" spans="2:5">
      <c r="B3114" s="52">
        <v>38608</v>
      </c>
      <c r="C3114">
        <f>VLOOKUP($B3114,'Bloomberg Dow Jones Indices'!$G$6:$J$6000,2,FALSE)</f>
        <v>2.9586000000000001</v>
      </c>
      <c r="D3114">
        <f>VLOOKUP(B3114,'Bloomberg Dow Jones Indices'!$I$6:$J$6000,2,0)</f>
        <v>2.2579000000000002</v>
      </c>
      <c r="E3114">
        <f>IF(VLOOKUP($B3114,'20 Year Treasuries Daily'!$A$7:$B$10118,2,FALSE)="ND",NA(),VLOOKUP($B3114,'20 Year Treasuries Daily'!$A$7:$B$10118,2,FALSE))</f>
        <v>4.47</v>
      </c>
    </row>
    <row r="3115" spans="2:5">
      <c r="B3115" s="52">
        <v>38609</v>
      </c>
      <c r="C3115">
        <f>VLOOKUP($B3115,'Bloomberg Dow Jones Indices'!$G$6:$J$6000,2,FALSE)</f>
        <v>2.9398999999999997</v>
      </c>
      <c r="D3115">
        <f>VLOOKUP(B3115,'Bloomberg Dow Jones Indices'!$I$6:$J$6000,2,0)</f>
        <v>2.2692000000000001</v>
      </c>
      <c r="E3115">
        <f>IF(VLOOKUP($B3115,'20 Year Treasuries Daily'!$A$7:$B$10118,2,FALSE)="ND",NA(),VLOOKUP($B3115,'20 Year Treasuries Daily'!$A$7:$B$10118,2,FALSE))</f>
        <v>4.5</v>
      </c>
    </row>
    <row r="3116" spans="2:5">
      <c r="B3116" s="52">
        <v>38610</v>
      </c>
      <c r="C3116">
        <f>VLOOKUP($B3116,'Bloomberg Dow Jones Indices'!$G$6:$J$6000,2,FALSE)</f>
        <v>2.9104999999999999</v>
      </c>
      <c r="D3116">
        <f>VLOOKUP(B3116,'Bloomberg Dow Jones Indices'!$I$6:$J$6000,2,0)</f>
        <v>2.2662</v>
      </c>
      <c r="E3116">
        <f>IF(VLOOKUP($B3116,'20 Year Treasuries Daily'!$A$7:$B$10118,2,FALSE)="ND",NA(),VLOOKUP($B3116,'20 Year Treasuries Daily'!$A$7:$B$10118,2,FALSE))</f>
        <v>4.5599999999999996</v>
      </c>
    </row>
    <row r="3117" spans="2:5">
      <c r="B3117" s="52">
        <v>38611</v>
      </c>
      <c r="C3117">
        <f>VLOOKUP($B3117,'Bloomberg Dow Jones Indices'!$G$6:$J$6000,2,FALSE)</f>
        <v>2.8776999999999999</v>
      </c>
      <c r="D3117">
        <f>VLOOKUP(B3117,'Bloomberg Dow Jones Indices'!$I$6:$J$6000,2,0)</f>
        <v>2.2484999999999999</v>
      </c>
      <c r="E3117">
        <f>IF(VLOOKUP($B3117,'20 Year Treasuries Daily'!$A$7:$B$10118,2,FALSE)="ND",NA(),VLOOKUP($B3117,'20 Year Treasuries Daily'!$A$7:$B$10118,2,FALSE))</f>
        <v>4.6100000000000003</v>
      </c>
    </row>
    <row r="3118" spans="2:5">
      <c r="B3118" s="52">
        <v>38614</v>
      </c>
      <c r="C3118">
        <f>VLOOKUP($B3118,'Bloomberg Dow Jones Indices'!$G$6:$J$6000,2,FALSE)</f>
        <v>2.8702000000000001</v>
      </c>
      <c r="D3118">
        <f>VLOOKUP(B3118,'Bloomberg Dow Jones Indices'!$I$6:$J$6000,2,0)</f>
        <v>2.2665000000000002</v>
      </c>
      <c r="E3118">
        <f>IF(VLOOKUP($B3118,'20 Year Treasuries Daily'!$A$7:$B$10118,2,FALSE)="ND",NA(),VLOOKUP($B3118,'20 Year Treasuries Daily'!$A$7:$B$10118,2,FALSE))</f>
        <v>4.5999999999999996</v>
      </c>
    </row>
    <row r="3119" spans="2:5">
      <c r="B3119" s="52">
        <v>38615</v>
      </c>
      <c r="C3119">
        <f>VLOOKUP($B3119,'Bloomberg Dow Jones Indices'!$G$6:$J$6000,2,FALSE)</f>
        <v>2.8883000000000001</v>
      </c>
      <c r="D3119">
        <f>VLOOKUP(B3119,'Bloomberg Dow Jones Indices'!$I$6:$J$6000,2,0)</f>
        <v>2.2829000000000002</v>
      </c>
      <c r="E3119">
        <f>IF(VLOOKUP($B3119,'20 Year Treasuries Daily'!$A$7:$B$10118,2,FALSE)="ND",NA(),VLOOKUP($B3119,'20 Year Treasuries Daily'!$A$7:$B$10118,2,FALSE))</f>
        <v>4.59</v>
      </c>
    </row>
    <row r="3120" spans="2:5">
      <c r="B3120" s="52">
        <v>38616</v>
      </c>
      <c r="C3120">
        <f>VLOOKUP($B3120,'Bloomberg Dow Jones Indices'!$G$6:$J$6000,2,FALSE)</f>
        <v>2.9258999999999999</v>
      </c>
      <c r="D3120">
        <f>VLOOKUP(B3120,'Bloomberg Dow Jones Indices'!$I$6:$J$6000,2,0)</f>
        <v>2.3056999999999999</v>
      </c>
      <c r="E3120">
        <f>IF(VLOOKUP($B3120,'20 Year Treasuries Daily'!$A$7:$B$10118,2,FALSE)="ND",NA(),VLOOKUP($B3120,'20 Year Treasuries Daily'!$A$7:$B$10118,2,FALSE))</f>
        <v>4.5199999999999996</v>
      </c>
    </row>
    <row r="3121" spans="2:5">
      <c r="B3121" s="52">
        <v>38617</v>
      </c>
      <c r="C3121">
        <f>VLOOKUP($B3121,'Bloomberg Dow Jones Indices'!$G$6:$J$6000,2,FALSE)</f>
        <v>2.9497</v>
      </c>
      <c r="D3121">
        <f>VLOOKUP(B3121,'Bloomberg Dow Jones Indices'!$I$6:$J$6000,2,0)</f>
        <v>2.2974999999999999</v>
      </c>
      <c r="E3121">
        <f>IF(VLOOKUP($B3121,'20 Year Treasuries Daily'!$A$7:$B$10118,2,FALSE)="ND",NA(),VLOOKUP($B3121,'20 Year Treasuries Daily'!$A$7:$B$10118,2,FALSE))</f>
        <v>4.5199999999999996</v>
      </c>
    </row>
    <row r="3122" spans="2:5">
      <c r="B3122" s="52">
        <v>38618</v>
      </c>
      <c r="C3122">
        <f>VLOOKUP($B3122,'Bloomberg Dow Jones Indices'!$G$6:$J$6000,2,FALSE)</f>
        <v>2.9443999999999999</v>
      </c>
      <c r="D3122">
        <f>VLOOKUP(B3122,'Bloomberg Dow Jones Indices'!$I$6:$J$6000,2,0)</f>
        <v>2.298</v>
      </c>
      <c r="E3122">
        <f>IF(VLOOKUP($B3122,'20 Year Treasuries Daily'!$A$7:$B$10118,2,FALSE)="ND",NA(),VLOOKUP($B3122,'20 Year Treasuries Daily'!$A$7:$B$10118,2,FALSE))</f>
        <v>4.57</v>
      </c>
    </row>
    <row r="3123" spans="2:5">
      <c r="B3123" s="52">
        <v>38621</v>
      </c>
      <c r="C3123">
        <f>VLOOKUP($B3123,'Bloomberg Dow Jones Indices'!$G$6:$J$6000,2,FALSE)</f>
        <v>2.9180000000000001</v>
      </c>
      <c r="D3123">
        <f>VLOOKUP(B3123,'Bloomberg Dow Jones Indices'!$I$6:$J$6000,2,0)</f>
        <v>2.2927</v>
      </c>
      <c r="E3123">
        <f>IF(VLOOKUP($B3123,'20 Year Treasuries Daily'!$A$7:$B$10118,2,FALSE)="ND",NA(),VLOOKUP($B3123,'20 Year Treasuries Daily'!$A$7:$B$10118,2,FALSE))</f>
        <v>4.5999999999999996</v>
      </c>
    </row>
    <row r="3124" spans="2:5">
      <c r="B3124" s="52">
        <v>38622</v>
      </c>
      <c r="C3124">
        <f>VLOOKUP($B3124,'Bloomberg Dow Jones Indices'!$G$6:$J$6000,2,FALSE)</f>
        <v>2.9060999999999999</v>
      </c>
      <c r="D3124">
        <f>VLOOKUP(B3124,'Bloomberg Dow Jones Indices'!$I$6:$J$6000,2,0)</f>
        <v>2.29</v>
      </c>
      <c r="E3124">
        <f>IF(VLOOKUP($B3124,'20 Year Treasuries Daily'!$A$7:$B$10118,2,FALSE)="ND",NA(),VLOOKUP($B3124,'20 Year Treasuries Daily'!$A$7:$B$10118,2,FALSE))</f>
        <v>4.5999999999999996</v>
      </c>
    </row>
    <row r="3125" spans="2:5">
      <c r="B3125" s="52">
        <v>38623</v>
      </c>
      <c r="C3125">
        <f>VLOOKUP($B3125,'Bloomberg Dow Jones Indices'!$G$6:$J$6000,2,FALSE)</f>
        <v>2.8837000000000002</v>
      </c>
      <c r="D3125">
        <f>VLOOKUP(B3125,'Bloomberg Dow Jones Indices'!$I$6:$J$6000,2,0)</f>
        <v>2.2862999999999998</v>
      </c>
      <c r="E3125">
        <f>IF(VLOOKUP($B3125,'20 Year Treasuries Daily'!$A$7:$B$10118,2,FALSE)="ND",NA(),VLOOKUP($B3125,'20 Year Treasuries Daily'!$A$7:$B$10118,2,FALSE))</f>
        <v>4.55</v>
      </c>
    </row>
    <row r="3126" spans="2:5">
      <c r="B3126" s="52">
        <v>38624</v>
      </c>
      <c r="C3126">
        <f>VLOOKUP($B3126,'Bloomberg Dow Jones Indices'!$G$6:$J$6000,2,FALSE)</f>
        <v>2.9009</v>
      </c>
      <c r="D3126">
        <f>VLOOKUP(B3126,'Bloomberg Dow Jones Indices'!$I$6:$J$6000,2,0)</f>
        <v>2.2690000000000001</v>
      </c>
      <c r="E3126">
        <f>IF(VLOOKUP($B3126,'20 Year Treasuries Daily'!$A$7:$B$10118,2,FALSE)="ND",NA(),VLOOKUP($B3126,'20 Year Treasuries Daily'!$A$7:$B$10118,2,FALSE))</f>
        <v>4.59</v>
      </c>
    </row>
    <row r="3127" spans="2:5">
      <c r="B3127" s="52">
        <v>38625</v>
      </c>
      <c r="C3127">
        <f>VLOOKUP($B3127,'Bloomberg Dow Jones Indices'!$G$6:$J$6000,2,FALSE)</f>
        <v>2.9050000000000002</v>
      </c>
      <c r="D3127">
        <f>VLOOKUP(B3127,'Bloomberg Dow Jones Indices'!$I$6:$J$6000,2,0)</f>
        <v>2.2656000000000001</v>
      </c>
      <c r="E3127">
        <f>IF(VLOOKUP($B3127,'20 Year Treasuries Daily'!$A$7:$B$10118,2,FALSE)="ND",NA(),VLOOKUP($B3127,'20 Year Treasuries Daily'!$A$7:$B$10118,2,FALSE))</f>
        <v>4.62</v>
      </c>
    </row>
    <row r="3128" spans="2:5">
      <c r="B3128" s="52">
        <v>38628</v>
      </c>
      <c r="C3128">
        <f>VLOOKUP($B3128,'Bloomberg Dow Jones Indices'!$G$6:$J$6000,2,FALSE)</f>
        <v>2.8700999999999999</v>
      </c>
      <c r="D3128">
        <f>VLOOKUP(B3128,'Bloomberg Dow Jones Indices'!$I$6:$J$6000,2,0)</f>
        <v>2.2850999999999999</v>
      </c>
      <c r="E3128">
        <f>IF(VLOOKUP($B3128,'20 Year Treasuries Daily'!$A$7:$B$10118,2,FALSE)="ND",NA(),VLOOKUP($B3128,'20 Year Treasuries Daily'!$A$7:$B$10118,2,FALSE))</f>
        <v>4.67</v>
      </c>
    </row>
    <row r="3129" spans="2:5">
      <c r="B3129" s="52">
        <v>38629</v>
      </c>
      <c r="C3129">
        <f>VLOOKUP($B3129,'Bloomberg Dow Jones Indices'!$G$6:$J$6000,2,FALSE)</f>
        <v>2.9255</v>
      </c>
      <c r="D3129">
        <f>VLOOKUP(B3129,'Bloomberg Dow Jones Indices'!$I$6:$J$6000,2,0)</f>
        <v>2.3056999999999999</v>
      </c>
      <c r="E3129">
        <f>IF(VLOOKUP($B3129,'20 Year Treasuries Daily'!$A$7:$B$10118,2,FALSE)="ND",NA(),VLOOKUP($B3129,'20 Year Treasuries Daily'!$A$7:$B$10118,2,FALSE))</f>
        <v>4.66</v>
      </c>
    </row>
    <row r="3130" spans="2:5">
      <c r="B3130" s="52">
        <v>38630</v>
      </c>
      <c r="C3130">
        <f>VLOOKUP($B3130,'Bloomberg Dow Jones Indices'!$G$6:$J$6000,2,FALSE)</f>
        <v>3.0253999999999999</v>
      </c>
      <c r="D3130">
        <f>VLOOKUP(B3130,'Bloomberg Dow Jones Indices'!$I$6:$J$6000,2,0)</f>
        <v>2.3357000000000001</v>
      </c>
      <c r="E3130">
        <f>IF(VLOOKUP($B3130,'20 Year Treasuries Daily'!$A$7:$B$10118,2,FALSE)="ND",NA(),VLOOKUP($B3130,'20 Year Treasuries Daily'!$A$7:$B$10118,2,FALSE))</f>
        <v>4.63</v>
      </c>
    </row>
    <row r="3131" spans="2:5">
      <c r="B3131" s="52">
        <v>38631</v>
      </c>
      <c r="C3131">
        <f>VLOOKUP($B3131,'Bloomberg Dow Jones Indices'!$G$6:$J$6000,2,FALSE)</f>
        <v>3.0733999999999999</v>
      </c>
      <c r="D3131">
        <f>VLOOKUP(B3131,'Bloomberg Dow Jones Indices'!$I$6:$J$6000,2,0)</f>
        <v>2.3426</v>
      </c>
      <c r="E3131">
        <f>IF(VLOOKUP($B3131,'20 Year Treasuries Daily'!$A$7:$B$10118,2,FALSE)="ND",NA(),VLOOKUP($B3131,'20 Year Treasuries Daily'!$A$7:$B$10118,2,FALSE))</f>
        <v>4.6399999999999997</v>
      </c>
    </row>
    <row r="3132" spans="2:5">
      <c r="B3132" s="52">
        <v>38632</v>
      </c>
      <c r="C3132">
        <f>VLOOKUP($B3132,'Bloomberg Dow Jones Indices'!$G$6:$J$6000,2,FALSE)</f>
        <v>3.0352999999999999</v>
      </c>
      <c r="D3132">
        <f>VLOOKUP(B3132,'Bloomberg Dow Jones Indices'!$I$6:$J$6000,2,0)</f>
        <v>2.3414000000000001</v>
      </c>
      <c r="E3132">
        <f>IF(VLOOKUP($B3132,'20 Year Treasuries Daily'!$A$7:$B$10118,2,FALSE)="ND",NA(),VLOOKUP($B3132,'20 Year Treasuries Daily'!$A$7:$B$10118,2,FALSE))</f>
        <v>4.62</v>
      </c>
    </row>
    <row r="3133" spans="2:5">
      <c r="B3133" s="52">
        <v>38635</v>
      </c>
      <c r="C3133">
        <f>VLOOKUP($B3133,'Bloomberg Dow Jones Indices'!$G$6:$J$6000,2,FALSE)</f>
        <v>3.0935000000000001</v>
      </c>
      <c r="D3133">
        <f>VLOOKUP(B3133,'Bloomberg Dow Jones Indices'!$I$6:$J$6000,2,0)</f>
        <v>2.3536000000000001</v>
      </c>
      <c r="E3133" t="e">
        <f>IF(VLOOKUP($B3133,'20 Year Treasuries Daily'!$A$7:$B$10118,2,FALSE)="ND",NA(),VLOOKUP($B3133,'20 Year Treasuries Daily'!$A$7:$B$10118,2,FALSE))</f>
        <v>#N/A</v>
      </c>
    </row>
    <row r="3134" spans="2:5">
      <c r="B3134" s="52">
        <v>38636</v>
      </c>
      <c r="C3134">
        <f>VLOOKUP($B3134,'Bloomberg Dow Jones Indices'!$G$6:$J$6000,2,FALSE)</f>
        <v>3.0764</v>
      </c>
      <c r="D3134">
        <f>VLOOKUP(B3134,'Bloomberg Dow Jones Indices'!$I$6:$J$6000,2,0)</f>
        <v>2.3502999999999998</v>
      </c>
      <c r="E3134">
        <f>IF(VLOOKUP($B3134,'20 Year Treasuries Daily'!$A$7:$B$10118,2,FALSE)="ND",NA(),VLOOKUP($B3134,'20 Year Treasuries Daily'!$A$7:$B$10118,2,FALSE))</f>
        <v>4.6500000000000004</v>
      </c>
    </row>
    <row r="3135" spans="2:5">
      <c r="B3135" s="52">
        <v>38637</v>
      </c>
      <c r="C3135">
        <f>VLOOKUP($B3135,'Bloomberg Dow Jones Indices'!$G$6:$J$6000,2,FALSE)</f>
        <v>3.1383000000000001</v>
      </c>
      <c r="D3135">
        <f>VLOOKUP(B3135,'Bloomberg Dow Jones Indices'!$I$6:$J$6000,2,0)</f>
        <v>2.3586999999999998</v>
      </c>
      <c r="E3135">
        <f>IF(VLOOKUP($B3135,'20 Year Treasuries Daily'!$A$7:$B$10118,2,FALSE)="ND",NA(),VLOOKUP($B3135,'20 Year Treasuries Daily'!$A$7:$B$10118,2,FALSE))</f>
        <v>4.71</v>
      </c>
    </row>
    <row r="3136" spans="2:5">
      <c r="B3136" s="52">
        <v>38638</v>
      </c>
      <c r="C3136">
        <f>VLOOKUP($B3136,'Bloomberg Dow Jones Indices'!$G$6:$J$6000,2,FALSE)</f>
        <v>3.2280000000000002</v>
      </c>
      <c r="D3136">
        <f>VLOOKUP(B3136,'Bloomberg Dow Jones Indices'!$I$6:$J$6000,2,0)</f>
        <v>2.3586999999999998</v>
      </c>
      <c r="E3136">
        <f>IF(VLOOKUP($B3136,'20 Year Treasuries Daily'!$A$7:$B$10118,2,FALSE)="ND",NA(),VLOOKUP($B3136,'20 Year Treasuries Daily'!$A$7:$B$10118,2,FALSE))</f>
        <v>4.7699999999999996</v>
      </c>
    </row>
    <row r="3137" spans="2:5">
      <c r="B3137" s="52">
        <v>38639</v>
      </c>
      <c r="C3137">
        <f>VLOOKUP($B3137,'Bloomberg Dow Jones Indices'!$G$6:$J$6000,2,FALSE)</f>
        <v>3.1875</v>
      </c>
      <c r="D3137">
        <f>VLOOKUP(B3137,'Bloomberg Dow Jones Indices'!$I$6:$J$6000,2,0)</f>
        <v>2.3425000000000002</v>
      </c>
      <c r="E3137">
        <f>IF(VLOOKUP($B3137,'20 Year Treasuries Daily'!$A$7:$B$10118,2,FALSE)="ND",NA(),VLOOKUP($B3137,'20 Year Treasuries Daily'!$A$7:$B$10118,2,FALSE))</f>
        <v>4.76</v>
      </c>
    </row>
    <row r="3138" spans="2:5">
      <c r="B3138" s="52">
        <v>38642</v>
      </c>
      <c r="C3138">
        <f>VLOOKUP($B3138,'Bloomberg Dow Jones Indices'!$G$6:$J$6000,2,FALSE)</f>
        <v>3.1360999999999999</v>
      </c>
      <c r="D3138">
        <f>VLOOKUP(B3138,'Bloomberg Dow Jones Indices'!$I$6:$J$6000,2,0)</f>
        <v>2.3288000000000002</v>
      </c>
      <c r="E3138">
        <f>IF(VLOOKUP($B3138,'20 Year Treasuries Daily'!$A$7:$B$10118,2,FALSE)="ND",NA(),VLOOKUP($B3138,'20 Year Treasuries Daily'!$A$7:$B$10118,2,FALSE))</f>
        <v>4.7699999999999996</v>
      </c>
    </row>
    <row r="3139" spans="2:5">
      <c r="B3139" s="52">
        <v>38643</v>
      </c>
      <c r="C3139">
        <f>VLOOKUP($B3139,'Bloomberg Dow Jones Indices'!$G$6:$J$6000,2,FALSE)</f>
        <v>3.2031000000000001</v>
      </c>
      <c r="D3139">
        <f>VLOOKUP(B3139,'Bloomberg Dow Jones Indices'!$I$6:$J$6000,2,0)</f>
        <v>2.343</v>
      </c>
      <c r="E3139">
        <f>IF(VLOOKUP($B3139,'20 Year Treasuries Daily'!$A$7:$B$10118,2,FALSE)="ND",NA(),VLOOKUP($B3139,'20 Year Treasuries Daily'!$A$7:$B$10118,2,FALSE))</f>
        <v>4.78</v>
      </c>
    </row>
    <row r="3140" spans="2:5">
      <c r="B3140" s="52">
        <v>38644</v>
      </c>
      <c r="C3140">
        <f>VLOOKUP($B3140,'Bloomberg Dow Jones Indices'!$G$6:$J$6000,2,FALSE)</f>
        <v>3.1947000000000001</v>
      </c>
      <c r="D3140">
        <f>VLOOKUP(B3140,'Bloomberg Dow Jones Indices'!$I$6:$J$6000,2,0)</f>
        <v>2.3163</v>
      </c>
      <c r="E3140">
        <f>IF(VLOOKUP($B3140,'20 Year Treasuries Daily'!$A$7:$B$10118,2,FALSE)="ND",NA(),VLOOKUP($B3140,'20 Year Treasuries Daily'!$A$7:$B$10118,2,FALSE))</f>
        <v>4.76</v>
      </c>
    </row>
    <row r="3141" spans="2:5">
      <c r="B3141" s="52">
        <v>38645</v>
      </c>
      <c r="C3141">
        <f>VLOOKUP($B3141,'Bloomberg Dow Jones Indices'!$G$6:$J$6000,2,FALSE)</f>
        <v>3.2968999999999999</v>
      </c>
      <c r="D3141">
        <f>VLOOKUP(B3141,'Bloomberg Dow Jones Indices'!$I$6:$J$6000,2,0)</f>
        <v>2.3498000000000001</v>
      </c>
      <c r="E3141">
        <f>IF(VLOOKUP($B3141,'20 Year Treasuries Daily'!$A$7:$B$10118,2,FALSE)="ND",NA(),VLOOKUP($B3141,'20 Year Treasuries Daily'!$A$7:$B$10118,2,FALSE))</f>
        <v>4.75</v>
      </c>
    </row>
    <row r="3142" spans="2:5">
      <c r="B3142" s="52">
        <v>38646</v>
      </c>
      <c r="C3142">
        <f>VLOOKUP($B3142,'Bloomberg Dow Jones Indices'!$G$6:$J$6000,2,FALSE)</f>
        <v>3.2484999999999999</v>
      </c>
      <c r="D3142">
        <f>VLOOKUP(B3142,'Bloomberg Dow Jones Indices'!$I$6:$J$6000,2,0)</f>
        <v>2.3649</v>
      </c>
      <c r="E3142">
        <f>IF(VLOOKUP($B3142,'20 Year Treasuries Daily'!$A$7:$B$10118,2,FALSE)="ND",NA(),VLOOKUP($B3142,'20 Year Treasuries Daily'!$A$7:$B$10118,2,FALSE))</f>
        <v>4.68</v>
      </c>
    </row>
    <row r="3143" spans="2:5">
      <c r="B3143" s="52">
        <v>38649</v>
      </c>
      <c r="C3143">
        <f>VLOOKUP($B3143,'Bloomberg Dow Jones Indices'!$G$6:$J$6000,2,FALSE)</f>
        <v>3.1612</v>
      </c>
      <c r="D3143">
        <f>VLOOKUP(B3143,'Bloomberg Dow Jones Indices'!$I$6:$J$6000,2,0)</f>
        <v>2.3262999999999998</v>
      </c>
      <c r="E3143">
        <f>IF(VLOOKUP($B3143,'20 Year Treasuries Daily'!$A$7:$B$10118,2,FALSE)="ND",NA(),VLOOKUP($B3143,'20 Year Treasuries Daily'!$A$7:$B$10118,2,FALSE))</f>
        <v>4.74</v>
      </c>
    </row>
    <row r="3144" spans="2:5">
      <c r="B3144" s="52">
        <v>38650</v>
      </c>
      <c r="C3144">
        <f>VLOOKUP($B3144,'Bloomberg Dow Jones Indices'!$G$6:$J$6000,2,FALSE)</f>
        <v>3.1606000000000001</v>
      </c>
      <c r="D3144">
        <f>VLOOKUP(B3144,'Bloomberg Dow Jones Indices'!$I$6:$J$6000,2,0)</f>
        <v>2.3279000000000001</v>
      </c>
      <c r="E3144">
        <f>IF(VLOOKUP($B3144,'20 Year Treasuries Daily'!$A$7:$B$10118,2,FALSE)="ND",NA(),VLOOKUP($B3144,'20 Year Treasuries Daily'!$A$7:$B$10118,2,FALSE))</f>
        <v>4.8</v>
      </c>
    </row>
    <row r="3145" spans="2:5">
      <c r="B3145" s="52">
        <v>38651</v>
      </c>
      <c r="C3145">
        <f>VLOOKUP($B3145,'Bloomberg Dow Jones Indices'!$G$6:$J$6000,2,FALSE)</f>
        <v>3.2033</v>
      </c>
      <c r="D3145">
        <f>VLOOKUP(B3145,'Bloomberg Dow Jones Indices'!$I$6:$J$6000,2,0)</f>
        <v>2.3353000000000002</v>
      </c>
      <c r="E3145">
        <f>IF(VLOOKUP($B3145,'20 Year Treasuries Daily'!$A$7:$B$10118,2,FALSE)="ND",NA(),VLOOKUP($B3145,'20 Year Treasuries Daily'!$A$7:$B$10118,2,FALSE))</f>
        <v>4.87</v>
      </c>
    </row>
    <row r="3146" spans="2:5">
      <c r="B3146" s="52">
        <v>38652</v>
      </c>
      <c r="C3146">
        <f>VLOOKUP($B3146,'Bloomberg Dow Jones Indices'!$G$6:$J$6000,2,FALSE)</f>
        <v>3.2454000000000001</v>
      </c>
      <c r="D3146">
        <f>VLOOKUP(B3146,'Bloomberg Dow Jones Indices'!$I$6:$J$6000,2,0)</f>
        <v>2.3614999999999999</v>
      </c>
      <c r="E3146">
        <f>IF(VLOOKUP($B3146,'20 Year Treasuries Daily'!$A$7:$B$10118,2,FALSE)="ND",NA(),VLOOKUP($B3146,'20 Year Treasuries Daily'!$A$7:$B$10118,2,FALSE))</f>
        <v>4.84</v>
      </c>
    </row>
    <row r="3147" spans="2:5">
      <c r="B3147" s="52">
        <v>38653</v>
      </c>
      <c r="C3147">
        <f>VLOOKUP($B3147,'Bloomberg Dow Jones Indices'!$G$6:$J$6000,2,FALSE)</f>
        <v>3.1718000000000002</v>
      </c>
      <c r="D3147">
        <f>VLOOKUP(B3147,'Bloomberg Dow Jones Indices'!$I$6:$J$6000,2,0)</f>
        <v>2.3222999999999998</v>
      </c>
      <c r="E3147">
        <f>IF(VLOOKUP($B3147,'20 Year Treasuries Daily'!$A$7:$B$10118,2,FALSE)="ND",NA(),VLOOKUP($B3147,'20 Year Treasuries Daily'!$A$7:$B$10118,2,FALSE))</f>
        <v>4.84</v>
      </c>
    </row>
    <row r="3148" spans="2:5">
      <c r="B3148" s="52">
        <v>38656</v>
      </c>
      <c r="C3148">
        <f>VLOOKUP($B3148,'Bloomberg Dow Jones Indices'!$G$6:$J$6000,2,FALSE)</f>
        <v>3.1314000000000002</v>
      </c>
      <c r="D3148">
        <f>VLOOKUP(B3148,'Bloomberg Dow Jones Indices'!$I$6:$J$6000,2,0)</f>
        <v>2.3140000000000001</v>
      </c>
      <c r="E3148">
        <f>IF(VLOOKUP($B3148,'20 Year Treasuries Daily'!$A$7:$B$10118,2,FALSE)="ND",NA(),VLOOKUP($B3148,'20 Year Treasuries Daily'!$A$7:$B$10118,2,FALSE))</f>
        <v>4.84</v>
      </c>
    </row>
    <row r="3149" spans="2:5">
      <c r="B3149" s="52">
        <v>38657</v>
      </c>
      <c r="C3149">
        <f>VLOOKUP($B3149,'Bloomberg Dow Jones Indices'!$G$6:$J$6000,2,FALSE)</f>
        <v>3.2162000000000002</v>
      </c>
      <c r="D3149">
        <f>VLOOKUP(B3149,'Bloomberg Dow Jones Indices'!$I$6:$J$6000,2,0)</f>
        <v>2.3214000000000001</v>
      </c>
      <c r="E3149">
        <f>IF(VLOOKUP($B3149,'20 Year Treasuries Daily'!$A$7:$B$10118,2,FALSE)="ND",NA(),VLOOKUP($B3149,'20 Year Treasuries Daily'!$A$7:$B$10118,2,FALSE))</f>
        <v>4.8499999999999996</v>
      </c>
    </row>
    <row r="3150" spans="2:5">
      <c r="B3150" s="52">
        <v>38658</v>
      </c>
      <c r="C3150">
        <f>VLOOKUP($B3150,'Bloomberg Dow Jones Indices'!$G$6:$J$6000,2,FALSE)</f>
        <v>3.1959</v>
      </c>
      <c r="D3150">
        <f>VLOOKUP(B3150,'Bloomberg Dow Jones Indices'!$I$6:$J$6000,2,0)</f>
        <v>2.3068</v>
      </c>
      <c r="E3150">
        <f>IF(VLOOKUP($B3150,'20 Year Treasuries Daily'!$A$7:$B$10118,2,FALSE)="ND",NA(),VLOOKUP($B3150,'20 Year Treasuries Daily'!$A$7:$B$10118,2,FALSE))</f>
        <v>4.88</v>
      </c>
    </row>
    <row r="3151" spans="2:5">
      <c r="B3151" s="52">
        <v>38659</v>
      </c>
      <c r="C3151">
        <f>VLOOKUP($B3151,'Bloomberg Dow Jones Indices'!$G$6:$J$6000,2,FALSE)</f>
        <v>3.1972999999999998</v>
      </c>
      <c r="D3151">
        <f>VLOOKUP(B3151,'Bloomberg Dow Jones Indices'!$I$6:$J$6000,2,0)</f>
        <v>2.3018999999999998</v>
      </c>
      <c r="E3151">
        <f>IF(VLOOKUP($B3151,'20 Year Treasuries Daily'!$A$7:$B$10118,2,FALSE)="ND",NA(),VLOOKUP($B3151,'20 Year Treasuries Daily'!$A$7:$B$10118,2,FALSE))</f>
        <v>4.9400000000000004</v>
      </c>
    </row>
    <row r="3152" spans="2:5">
      <c r="B3152" s="52">
        <v>38660</v>
      </c>
      <c r="C3152">
        <f>VLOOKUP($B3152,'Bloomberg Dow Jones Indices'!$G$6:$J$6000,2,FALSE)</f>
        <v>3.2081</v>
      </c>
      <c r="D3152">
        <f>VLOOKUP(B3152,'Bloomberg Dow Jones Indices'!$I$6:$J$6000,2,0)</f>
        <v>2.3002000000000002</v>
      </c>
      <c r="E3152">
        <f>IF(VLOOKUP($B3152,'20 Year Treasuries Daily'!$A$7:$B$10118,2,FALSE)="ND",NA(),VLOOKUP($B3152,'20 Year Treasuries Daily'!$A$7:$B$10118,2,FALSE))</f>
        <v>4.95</v>
      </c>
    </row>
    <row r="3153" spans="2:5">
      <c r="B3153" s="52">
        <v>38663</v>
      </c>
      <c r="C3153">
        <f>VLOOKUP($B3153,'Bloomberg Dow Jones Indices'!$G$6:$J$6000,2,FALSE)</f>
        <v>3.1941999999999999</v>
      </c>
      <c r="D3153">
        <f>VLOOKUP(B3153,'Bloomberg Dow Jones Indices'!$I$6:$J$6000,2,0)</f>
        <v>2.2881</v>
      </c>
      <c r="E3153">
        <f>IF(VLOOKUP($B3153,'20 Year Treasuries Daily'!$A$7:$B$10118,2,FALSE)="ND",NA(),VLOOKUP($B3153,'20 Year Treasuries Daily'!$A$7:$B$10118,2,FALSE))</f>
        <v>4.93</v>
      </c>
    </row>
    <row r="3154" spans="2:5">
      <c r="B3154" s="52">
        <v>38664</v>
      </c>
      <c r="C3154">
        <f>VLOOKUP($B3154,'Bloomberg Dow Jones Indices'!$G$6:$J$6000,2,FALSE)</f>
        <v>3.2040999999999999</v>
      </c>
      <c r="D3154">
        <f>VLOOKUP(B3154,'Bloomberg Dow Jones Indices'!$I$6:$J$6000,2,0)</f>
        <v>2.3066</v>
      </c>
      <c r="E3154">
        <f>IF(VLOOKUP($B3154,'20 Year Treasuries Daily'!$A$7:$B$10118,2,FALSE)="ND",NA(),VLOOKUP($B3154,'20 Year Treasuries Daily'!$A$7:$B$10118,2,FALSE))</f>
        <v>4.8600000000000003</v>
      </c>
    </row>
    <row r="3155" spans="2:5">
      <c r="B3155" s="52">
        <v>38665</v>
      </c>
      <c r="C3155">
        <f>VLOOKUP($B3155,'Bloomberg Dow Jones Indices'!$G$6:$J$6000,2,FALSE)</f>
        <v>3.1928000000000001</v>
      </c>
      <c r="D3155">
        <f>VLOOKUP(B3155,'Bloomberg Dow Jones Indices'!$I$6:$J$6000,2,0)</f>
        <v>2.3050999999999999</v>
      </c>
      <c r="E3155">
        <f>IF(VLOOKUP($B3155,'20 Year Treasuries Daily'!$A$7:$B$10118,2,FALSE)="ND",NA(),VLOOKUP($B3155,'20 Year Treasuries Daily'!$A$7:$B$10118,2,FALSE))</f>
        <v>4.93</v>
      </c>
    </row>
    <row r="3156" spans="2:5">
      <c r="B3156" s="52">
        <v>38666</v>
      </c>
      <c r="C3156">
        <f>VLOOKUP($B3156,'Bloomberg Dow Jones Indices'!$G$6:$J$6000,2,FALSE)</f>
        <v>3.2311000000000001</v>
      </c>
      <c r="D3156">
        <f>VLOOKUP(B3156,'Bloomberg Dow Jones Indices'!$I$6:$J$6000,2,0)</f>
        <v>2.2953000000000001</v>
      </c>
      <c r="E3156">
        <f>IF(VLOOKUP($B3156,'20 Year Treasuries Daily'!$A$7:$B$10118,2,FALSE)="ND",NA(),VLOOKUP($B3156,'20 Year Treasuries Daily'!$A$7:$B$10118,2,FALSE))</f>
        <v>4.8499999999999996</v>
      </c>
    </row>
    <row r="3157" spans="2:5">
      <c r="B3157" s="52">
        <v>38667</v>
      </c>
      <c r="C3157">
        <f>VLOOKUP($B3157,'Bloomberg Dow Jones Indices'!$G$6:$J$6000,2,FALSE)</f>
        <v>3.2572000000000001</v>
      </c>
      <c r="D3157">
        <f>VLOOKUP(B3157,'Bloomberg Dow Jones Indices'!$I$6:$J$6000,2,0)</f>
        <v>2.2854999999999999</v>
      </c>
      <c r="E3157" t="e">
        <f>IF(VLOOKUP($B3157,'20 Year Treasuries Daily'!$A$7:$B$10118,2,FALSE)="ND",NA(),VLOOKUP($B3157,'20 Year Treasuries Daily'!$A$7:$B$10118,2,FALSE))</f>
        <v>#N/A</v>
      </c>
    </row>
    <row r="3158" spans="2:5">
      <c r="B3158" s="52">
        <v>38670</v>
      </c>
      <c r="C3158">
        <f>VLOOKUP($B3158,'Bloomberg Dow Jones Indices'!$G$6:$J$6000,2,FALSE)</f>
        <v>3.2646000000000002</v>
      </c>
      <c r="D3158">
        <f>VLOOKUP(B3158,'Bloomberg Dow Jones Indices'!$I$6:$J$6000,2,0)</f>
        <v>2.2831000000000001</v>
      </c>
      <c r="E3158">
        <f>IF(VLOOKUP($B3158,'20 Year Treasuries Daily'!$A$7:$B$10118,2,FALSE)="ND",NA(),VLOOKUP($B3158,'20 Year Treasuries Daily'!$A$7:$B$10118,2,FALSE))</f>
        <v>4.9000000000000004</v>
      </c>
    </row>
    <row r="3159" spans="2:5">
      <c r="B3159" s="52">
        <v>38671</v>
      </c>
      <c r="C3159">
        <f>VLOOKUP($B3159,'Bloomberg Dow Jones Indices'!$G$6:$J$6000,2,FALSE)</f>
        <v>3.2503000000000002</v>
      </c>
      <c r="D3159">
        <f>VLOOKUP(B3159,'Bloomberg Dow Jones Indices'!$I$6:$J$6000,2,0)</f>
        <v>2.2854000000000001</v>
      </c>
      <c r="E3159">
        <f>IF(VLOOKUP($B3159,'20 Year Treasuries Daily'!$A$7:$B$10118,2,FALSE)="ND",NA(),VLOOKUP($B3159,'20 Year Treasuries Daily'!$A$7:$B$10118,2,FALSE))</f>
        <v>4.83</v>
      </c>
    </row>
    <row r="3160" spans="2:5">
      <c r="B3160" s="52">
        <v>38672</v>
      </c>
      <c r="C3160">
        <f>VLOOKUP($B3160,'Bloomberg Dow Jones Indices'!$G$6:$J$6000,2,FALSE)</f>
        <v>3.2231000000000001</v>
      </c>
      <c r="D3160">
        <f>VLOOKUP(B3160,'Bloomberg Dow Jones Indices'!$I$6:$J$6000,2,0)</f>
        <v>2.2927</v>
      </c>
      <c r="E3160">
        <f>IF(VLOOKUP($B3160,'20 Year Treasuries Daily'!$A$7:$B$10118,2,FALSE)="ND",NA(),VLOOKUP($B3160,'20 Year Treasuries Daily'!$A$7:$B$10118,2,FALSE))</f>
        <v>4.7699999999999996</v>
      </c>
    </row>
    <row r="3161" spans="2:5">
      <c r="B3161" s="52">
        <v>38673</v>
      </c>
      <c r="C3161">
        <f>VLOOKUP($B3161,'Bloomberg Dow Jones Indices'!$G$6:$J$6000,2,FALSE)</f>
        <v>3.1738</v>
      </c>
      <c r="D3161">
        <f>VLOOKUP(B3161,'Bloomberg Dow Jones Indices'!$I$6:$J$6000,2,0)</f>
        <v>2.2829000000000002</v>
      </c>
      <c r="E3161">
        <f>IF(VLOOKUP($B3161,'20 Year Treasuries Daily'!$A$7:$B$10118,2,FALSE)="ND",NA(),VLOOKUP($B3161,'20 Year Treasuries Daily'!$A$7:$B$10118,2,FALSE))</f>
        <v>4.75</v>
      </c>
    </row>
    <row r="3162" spans="2:5">
      <c r="B3162" s="52">
        <v>38674</v>
      </c>
      <c r="C3162">
        <f>VLOOKUP($B3162,'Bloomberg Dow Jones Indices'!$G$6:$J$6000,2,FALSE)</f>
        <v>3.1823999999999999</v>
      </c>
      <c r="D3162">
        <f>VLOOKUP(B3162,'Bloomberg Dow Jones Indices'!$I$6:$J$6000,2,0)</f>
        <v>2.2765</v>
      </c>
      <c r="E3162">
        <f>IF(VLOOKUP($B3162,'20 Year Treasuries Daily'!$A$7:$B$10118,2,FALSE)="ND",NA(),VLOOKUP($B3162,'20 Year Treasuries Daily'!$A$7:$B$10118,2,FALSE))</f>
        <v>4.79</v>
      </c>
    </row>
    <row r="3163" spans="2:5">
      <c r="B3163" s="52">
        <v>38677</v>
      </c>
      <c r="C3163">
        <f>VLOOKUP($B3163,'Bloomberg Dow Jones Indices'!$G$6:$J$6000,2,FALSE)</f>
        <v>3.1726000000000001</v>
      </c>
      <c r="D3163">
        <f>VLOOKUP(B3163,'Bloomberg Dow Jones Indices'!$I$6:$J$6000,2,0)</f>
        <v>2.2650999999999999</v>
      </c>
      <c r="E3163">
        <f>IF(VLOOKUP($B3163,'20 Year Treasuries Daily'!$A$7:$B$10118,2,FALSE)="ND",NA(),VLOOKUP($B3163,'20 Year Treasuries Daily'!$A$7:$B$10118,2,FALSE))</f>
        <v>4.76</v>
      </c>
    </row>
    <row r="3164" spans="2:5">
      <c r="B3164" s="52">
        <v>38678</v>
      </c>
      <c r="C3164">
        <f>VLOOKUP($B3164,'Bloomberg Dow Jones Indices'!$G$6:$J$6000,2,FALSE)</f>
        <v>3.1659999999999999</v>
      </c>
      <c r="D3164">
        <f>VLOOKUP(B3164,'Bloomberg Dow Jones Indices'!$I$6:$J$6000,2,0)</f>
        <v>2.2589000000000001</v>
      </c>
      <c r="E3164">
        <f>IF(VLOOKUP($B3164,'20 Year Treasuries Daily'!$A$7:$B$10118,2,FALSE)="ND",NA(),VLOOKUP($B3164,'20 Year Treasuries Daily'!$A$7:$B$10118,2,FALSE))</f>
        <v>4.76</v>
      </c>
    </row>
    <row r="3165" spans="2:5">
      <c r="B3165" s="52">
        <v>38679</v>
      </c>
      <c r="C3165">
        <f>VLOOKUP($B3165,'Bloomberg Dow Jones Indices'!$G$6:$J$6000,2,FALSE)</f>
        <v>3.1404999999999998</v>
      </c>
      <c r="D3165">
        <f>VLOOKUP(B3165,'Bloomberg Dow Jones Indices'!$I$6:$J$6000,2,0)</f>
        <v>2.2496999999999998</v>
      </c>
      <c r="E3165">
        <f>IF(VLOOKUP($B3165,'20 Year Treasuries Daily'!$A$7:$B$10118,2,FALSE)="ND",NA(),VLOOKUP($B3165,'20 Year Treasuries Daily'!$A$7:$B$10118,2,FALSE))</f>
        <v>4.8</v>
      </c>
    </row>
    <row r="3166" spans="2:5">
      <c r="B3166" s="52">
        <v>38681</v>
      </c>
      <c r="C3166">
        <f>VLOOKUP($B3166,'Bloomberg Dow Jones Indices'!$G$6:$J$6000,2,FALSE)</f>
        <v>3.1236999999999999</v>
      </c>
      <c r="D3166">
        <f>VLOOKUP(B3166,'Bloomberg Dow Jones Indices'!$I$6:$J$6000,2,0)</f>
        <v>2.2465000000000002</v>
      </c>
      <c r="E3166">
        <f>IF(VLOOKUP($B3166,'20 Year Treasuries Daily'!$A$7:$B$10118,2,FALSE)="ND",NA(),VLOOKUP($B3166,'20 Year Treasuries Daily'!$A$7:$B$10118,2,FALSE))</f>
        <v>4.76</v>
      </c>
    </row>
    <row r="3167" spans="2:5">
      <c r="B3167" s="52">
        <v>38684</v>
      </c>
      <c r="C3167">
        <f>VLOOKUP($B3167,'Bloomberg Dow Jones Indices'!$G$6:$J$6000,2,FALSE)</f>
        <v>3.1396000000000002</v>
      </c>
      <c r="D3167">
        <f>VLOOKUP(B3167,'Bloomberg Dow Jones Indices'!$I$6:$J$6000,2,0)</f>
        <v>2.2549000000000001</v>
      </c>
      <c r="E3167">
        <f>IF(VLOOKUP($B3167,'20 Year Treasuries Daily'!$A$7:$B$10118,2,FALSE)="ND",NA(),VLOOKUP($B3167,'20 Year Treasuries Daily'!$A$7:$B$10118,2,FALSE))</f>
        <v>4.71</v>
      </c>
    </row>
    <row r="3168" spans="2:5">
      <c r="B3168" s="52">
        <v>38685</v>
      </c>
      <c r="C3168">
        <f>VLOOKUP($B3168,'Bloomberg Dow Jones Indices'!$G$6:$J$6000,2,FALSE)</f>
        <v>3.1271</v>
      </c>
      <c r="D3168">
        <f>VLOOKUP(B3168,'Bloomberg Dow Jones Indices'!$I$6:$J$6000,2,0)</f>
        <v>2.2587000000000002</v>
      </c>
      <c r="E3168">
        <f>IF(VLOOKUP($B3168,'20 Year Treasuries Daily'!$A$7:$B$10118,2,FALSE)="ND",NA(),VLOOKUP($B3168,'20 Year Treasuries Daily'!$A$7:$B$10118,2,FALSE))</f>
        <v>4.78</v>
      </c>
    </row>
    <row r="3169" spans="2:5">
      <c r="B3169" s="52">
        <v>38686</v>
      </c>
      <c r="C3169">
        <f>VLOOKUP($B3169,'Bloomberg Dow Jones Indices'!$G$6:$J$6000,2,FALSE)</f>
        <v>3.1537999999999999</v>
      </c>
      <c r="D3169">
        <f>VLOOKUP(B3169,'Bloomberg Dow Jones Indices'!$I$6:$J$6000,2,0)</f>
        <v>2.2814999999999999</v>
      </c>
      <c r="E3169">
        <f>IF(VLOOKUP($B3169,'20 Year Treasuries Daily'!$A$7:$B$10118,2,FALSE)="ND",NA(),VLOOKUP($B3169,'20 Year Treasuries Daily'!$A$7:$B$10118,2,FALSE))</f>
        <v>4.8099999999999996</v>
      </c>
    </row>
    <row r="3170" spans="2:5">
      <c r="B3170" s="52">
        <v>38687</v>
      </c>
      <c r="C3170">
        <f>VLOOKUP($B3170,'Bloomberg Dow Jones Indices'!$G$6:$J$6000,2,FALSE)</f>
        <v>3.1294</v>
      </c>
      <c r="D3170">
        <f>VLOOKUP(B3170,'Bloomberg Dow Jones Indices'!$I$6:$J$6000,2,0)</f>
        <v>2.2591999999999999</v>
      </c>
      <c r="E3170">
        <f>IF(VLOOKUP($B3170,'20 Year Treasuries Daily'!$A$7:$B$10118,2,FALSE)="ND",NA(),VLOOKUP($B3170,'20 Year Treasuries Daily'!$A$7:$B$10118,2,FALSE))</f>
        <v>4.83</v>
      </c>
    </row>
    <row r="3171" spans="2:5">
      <c r="B3171" s="52">
        <v>38688</v>
      </c>
      <c r="C3171">
        <f>VLOOKUP($B3171,'Bloomberg Dow Jones Indices'!$G$6:$J$6000,2,FALSE)</f>
        <v>3.1313</v>
      </c>
      <c r="D3171">
        <f>VLOOKUP(B3171,'Bloomberg Dow Jones Indices'!$I$6:$J$6000,2,0)</f>
        <v>2.2665000000000002</v>
      </c>
      <c r="E3171">
        <f>IF(VLOOKUP($B3171,'20 Year Treasuries Daily'!$A$7:$B$10118,2,FALSE)="ND",NA(),VLOOKUP($B3171,'20 Year Treasuries Daily'!$A$7:$B$10118,2,FALSE))</f>
        <v>4.8099999999999996</v>
      </c>
    </row>
    <row r="3172" spans="2:5">
      <c r="B3172" s="52">
        <v>38691</v>
      </c>
      <c r="C3172">
        <f>VLOOKUP($B3172,'Bloomberg Dow Jones Indices'!$G$6:$J$6000,2,FALSE)</f>
        <v>3.1219000000000001</v>
      </c>
      <c r="D3172">
        <f>VLOOKUP(B3172,'Bloomberg Dow Jones Indices'!$I$6:$J$6000,2,0)</f>
        <v>2.2753999999999999</v>
      </c>
      <c r="E3172">
        <f>IF(VLOOKUP($B3172,'20 Year Treasuries Daily'!$A$7:$B$10118,2,FALSE)="ND",NA(),VLOOKUP($B3172,'20 Year Treasuries Daily'!$A$7:$B$10118,2,FALSE))</f>
        <v>4.8499999999999996</v>
      </c>
    </row>
    <row r="3173" spans="2:5">
      <c r="B3173" s="52">
        <v>38692</v>
      </c>
      <c r="C3173">
        <f>VLOOKUP($B3173,'Bloomberg Dow Jones Indices'!$G$6:$J$6000,2,FALSE)</f>
        <v>3.1248999999999998</v>
      </c>
      <c r="D3173">
        <f>VLOOKUP(B3173,'Bloomberg Dow Jones Indices'!$I$6:$J$6000,2,0)</f>
        <v>2.2707999999999999</v>
      </c>
      <c r="E3173">
        <f>IF(VLOOKUP($B3173,'20 Year Treasuries Daily'!$A$7:$B$10118,2,FALSE)="ND",NA(),VLOOKUP($B3173,'20 Year Treasuries Daily'!$A$7:$B$10118,2,FALSE))</f>
        <v>4.79</v>
      </c>
    </row>
    <row r="3174" spans="2:5">
      <c r="B3174" s="52">
        <v>38693</v>
      </c>
      <c r="C3174">
        <f>VLOOKUP($B3174,'Bloomberg Dow Jones Indices'!$G$6:$J$6000,2,FALSE)</f>
        <v>3.1518999999999999</v>
      </c>
      <c r="D3174">
        <f>VLOOKUP(B3174,'Bloomberg Dow Jones Indices'!$I$6:$J$6000,2,0)</f>
        <v>2.2804000000000002</v>
      </c>
      <c r="E3174">
        <f>IF(VLOOKUP($B3174,'20 Year Treasuries Daily'!$A$7:$B$10118,2,FALSE)="ND",NA(),VLOOKUP($B3174,'20 Year Treasuries Daily'!$A$7:$B$10118,2,FALSE))</f>
        <v>4.8</v>
      </c>
    </row>
    <row r="3175" spans="2:5">
      <c r="B3175" s="52">
        <v>38694</v>
      </c>
      <c r="C3175">
        <f>VLOOKUP($B3175,'Bloomberg Dow Jones Indices'!$G$6:$J$6000,2,FALSE)</f>
        <v>3.1093999999999999</v>
      </c>
      <c r="D3175">
        <f>VLOOKUP(B3175,'Bloomberg Dow Jones Indices'!$I$6:$J$6000,2,0)</f>
        <v>2.2945000000000002</v>
      </c>
      <c r="E3175">
        <f>IF(VLOOKUP($B3175,'20 Year Treasuries Daily'!$A$7:$B$10118,2,FALSE)="ND",NA(),VLOOKUP($B3175,'20 Year Treasuries Daily'!$A$7:$B$10118,2,FALSE))</f>
        <v>4.75</v>
      </c>
    </row>
    <row r="3176" spans="2:5">
      <c r="B3176" s="52">
        <v>38695</v>
      </c>
      <c r="C3176">
        <f>VLOOKUP($B3176,'Bloomberg Dow Jones Indices'!$G$6:$J$6000,2,FALSE)</f>
        <v>3.17</v>
      </c>
      <c r="D3176">
        <f>VLOOKUP(B3176,'Bloomberg Dow Jones Indices'!$I$6:$J$6000,2,0)</f>
        <v>2.2894999999999999</v>
      </c>
      <c r="E3176">
        <f>IF(VLOOKUP($B3176,'20 Year Treasuries Daily'!$A$7:$B$10118,2,FALSE)="ND",NA(),VLOOKUP($B3176,'20 Year Treasuries Daily'!$A$7:$B$10118,2,FALSE))</f>
        <v>4.83</v>
      </c>
    </row>
    <row r="3177" spans="2:5">
      <c r="B3177" s="52">
        <v>38698</v>
      </c>
      <c r="C3177">
        <f>VLOOKUP($B3177,'Bloomberg Dow Jones Indices'!$G$6:$J$6000,2,FALSE)</f>
        <v>3.1859000000000002</v>
      </c>
      <c r="D3177">
        <f>VLOOKUP(B3177,'Bloomberg Dow Jones Indices'!$I$6:$J$6000,2,0)</f>
        <v>2.2917999999999998</v>
      </c>
      <c r="E3177">
        <f>IF(VLOOKUP($B3177,'20 Year Treasuries Daily'!$A$7:$B$10118,2,FALSE)="ND",NA(),VLOOKUP($B3177,'20 Year Treasuries Daily'!$A$7:$B$10118,2,FALSE))</f>
        <v>4.82</v>
      </c>
    </row>
    <row r="3178" spans="2:5">
      <c r="B3178" s="52">
        <v>38699</v>
      </c>
      <c r="C3178">
        <f>VLOOKUP($B3178,'Bloomberg Dow Jones Indices'!$G$6:$J$6000,2,FALSE)</f>
        <v>3.1469</v>
      </c>
      <c r="D3178">
        <f>VLOOKUP(B3178,'Bloomberg Dow Jones Indices'!$I$6:$J$6000,2,0)</f>
        <v>2.2800000000000002</v>
      </c>
      <c r="E3178">
        <f>IF(VLOOKUP($B3178,'20 Year Treasuries Daily'!$A$7:$B$10118,2,FALSE)="ND",NA(),VLOOKUP($B3178,'20 Year Treasuries Daily'!$A$7:$B$10118,2,FALSE))</f>
        <v>4.8099999999999996</v>
      </c>
    </row>
    <row r="3179" spans="2:5">
      <c r="B3179" s="52">
        <v>38700</v>
      </c>
      <c r="C3179">
        <f>VLOOKUP($B3179,'Bloomberg Dow Jones Indices'!$G$6:$J$6000,2,FALSE)</f>
        <v>3.1177999999999999</v>
      </c>
      <c r="D3179">
        <f>VLOOKUP(B3179,'Bloomberg Dow Jones Indices'!$I$6:$J$6000,2,0)</f>
        <v>2.2688999999999999</v>
      </c>
      <c r="E3179">
        <f>IF(VLOOKUP($B3179,'20 Year Treasuries Daily'!$A$7:$B$10118,2,FALSE)="ND",NA(),VLOOKUP($B3179,'20 Year Treasuries Daily'!$A$7:$B$10118,2,FALSE))</f>
        <v>4.7300000000000004</v>
      </c>
    </row>
    <row r="3180" spans="2:5">
      <c r="B3180" s="52">
        <v>38701</v>
      </c>
      <c r="C3180">
        <f>VLOOKUP($B3180,'Bloomberg Dow Jones Indices'!$G$6:$J$6000,2,FALSE)</f>
        <v>3.1303000000000001</v>
      </c>
      <c r="D3180">
        <f>VLOOKUP(B3180,'Bloomberg Dow Jones Indices'!$I$6:$J$6000,2,0)</f>
        <v>2.2692999999999999</v>
      </c>
      <c r="E3180">
        <f>IF(VLOOKUP($B3180,'20 Year Treasuries Daily'!$A$7:$B$10118,2,FALSE)="ND",NA(),VLOOKUP($B3180,'20 Year Treasuries Daily'!$A$7:$B$10118,2,FALSE))</f>
        <v>4.75</v>
      </c>
    </row>
    <row r="3181" spans="2:5">
      <c r="B3181" s="52">
        <v>38702</v>
      </c>
      <c r="C3181">
        <f>VLOOKUP($B3181,'Bloomberg Dow Jones Indices'!$G$6:$J$6000,2,FALSE)</f>
        <v>3.1307999999999998</v>
      </c>
      <c r="D3181">
        <f>VLOOKUP(B3181,'Bloomberg Dow Jones Indices'!$I$6:$J$6000,2,0)</f>
        <v>2.2706</v>
      </c>
      <c r="E3181">
        <f>IF(VLOOKUP($B3181,'20 Year Treasuries Daily'!$A$7:$B$10118,2,FALSE)="ND",NA(),VLOOKUP($B3181,'20 Year Treasuries Daily'!$A$7:$B$10118,2,FALSE))</f>
        <v>4.72</v>
      </c>
    </row>
    <row r="3182" spans="2:5">
      <c r="B3182" s="52">
        <v>38705</v>
      </c>
      <c r="C3182">
        <f>VLOOKUP($B3182,'Bloomberg Dow Jones Indices'!$G$6:$J$6000,2,FALSE)</f>
        <v>3.1739000000000002</v>
      </c>
      <c r="D3182">
        <f>VLOOKUP(B3182,'Bloomberg Dow Jones Indices'!$I$6:$J$6000,2,0)</f>
        <v>2.2787000000000002</v>
      </c>
      <c r="E3182">
        <f>IF(VLOOKUP($B3182,'20 Year Treasuries Daily'!$A$7:$B$10118,2,FALSE)="ND",NA(),VLOOKUP($B3182,'20 Year Treasuries Daily'!$A$7:$B$10118,2,FALSE))</f>
        <v>4.72</v>
      </c>
    </row>
    <row r="3183" spans="2:5">
      <c r="B3183" s="52">
        <v>38706</v>
      </c>
      <c r="C3183">
        <f>VLOOKUP($B3183,'Bloomberg Dow Jones Indices'!$G$6:$J$6000,2,FALSE)</f>
        <v>3.1657000000000002</v>
      </c>
      <c r="D3183">
        <f>VLOOKUP(B3183,'Bloomberg Dow Jones Indices'!$I$6:$J$6000,2,0)</f>
        <v>2.2852999999999999</v>
      </c>
      <c r="E3183">
        <f>IF(VLOOKUP($B3183,'20 Year Treasuries Daily'!$A$7:$B$10118,2,FALSE)="ND",NA(),VLOOKUP($B3183,'20 Year Treasuries Daily'!$A$7:$B$10118,2,FALSE))</f>
        <v>4.74</v>
      </c>
    </row>
    <row r="3184" spans="2:5">
      <c r="B3184" s="52">
        <v>38707</v>
      </c>
      <c r="C3184">
        <f>VLOOKUP($B3184,'Bloomberg Dow Jones Indices'!$G$6:$J$6000,2,FALSE)</f>
        <v>3.2042999999999999</v>
      </c>
      <c r="D3184">
        <f>VLOOKUP(B3184,'Bloomberg Dow Jones Indices'!$I$6:$J$6000,2,0)</f>
        <v>2.2793000000000001</v>
      </c>
      <c r="E3184">
        <f>IF(VLOOKUP($B3184,'20 Year Treasuries Daily'!$A$7:$B$10118,2,FALSE)="ND",NA(),VLOOKUP($B3184,'20 Year Treasuries Daily'!$A$7:$B$10118,2,FALSE))</f>
        <v>4.75</v>
      </c>
    </row>
    <row r="3185" spans="2:5">
      <c r="B3185" s="52">
        <v>38708</v>
      </c>
      <c r="C3185">
        <f>VLOOKUP($B3185,'Bloomberg Dow Jones Indices'!$G$6:$J$6000,2,FALSE)</f>
        <v>3.1837</v>
      </c>
      <c r="D3185">
        <f>VLOOKUP(B3185,'Bloomberg Dow Jones Indices'!$I$6:$J$6000,2,0)</f>
        <v>2.2698999999999998</v>
      </c>
      <c r="E3185">
        <f>IF(VLOOKUP($B3185,'20 Year Treasuries Daily'!$A$7:$B$10118,2,FALSE)="ND",NA(),VLOOKUP($B3185,'20 Year Treasuries Daily'!$A$7:$B$10118,2,FALSE))</f>
        <v>4.6900000000000004</v>
      </c>
    </row>
    <row r="3186" spans="2:5">
      <c r="B3186" s="52">
        <v>38709</v>
      </c>
      <c r="C3186">
        <f>VLOOKUP($B3186,'Bloomberg Dow Jones Indices'!$G$6:$J$6000,2,FALSE)</f>
        <v>3.1777000000000002</v>
      </c>
      <c r="D3186">
        <f>VLOOKUP(B3186,'Bloomberg Dow Jones Indices'!$I$6:$J$6000,2,0)</f>
        <v>2.2763</v>
      </c>
      <c r="E3186">
        <f>IF(VLOOKUP($B3186,'20 Year Treasuries Daily'!$A$7:$B$10118,2,FALSE)="ND",NA(),VLOOKUP($B3186,'20 Year Treasuries Daily'!$A$7:$B$10118,2,FALSE))</f>
        <v>4.63</v>
      </c>
    </row>
    <row r="3187" spans="2:5">
      <c r="B3187" s="52">
        <v>38713</v>
      </c>
      <c r="C3187">
        <f>VLOOKUP($B3187,'Bloomberg Dow Jones Indices'!$G$6:$J$6000,2,FALSE)</f>
        <v>3.1981999999999999</v>
      </c>
      <c r="D3187">
        <f>VLOOKUP(B3187,'Bloomberg Dow Jones Indices'!$I$6:$J$6000,2,0)</f>
        <v>2.2986</v>
      </c>
      <c r="E3187">
        <f>IF(VLOOKUP($B3187,'20 Year Treasuries Daily'!$A$7:$B$10118,2,FALSE)="ND",NA(),VLOOKUP($B3187,'20 Year Treasuries Daily'!$A$7:$B$10118,2,FALSE))</f>
        <v>4.58</v>
      </c>
    </row>
    <row r="3188" spans="2:5">
      <c r="B3188" s="52">
        <v>38714</v>
      </c>
      <c r="C3188">
        <f>VLOOKUP($B3188,'Bloomberg Dow Jones Indices'!$G$6:$J$6000,2,FALSE)</f>
        <v>3.2723</v>
      </c>
      <c r="D3188">
        <f>VLOOKUP(B3188,'Bloomberg Dow Jones Indices'!$I$6:$J$6000,2,0)</f>
        <v>2.2947000000000002</v>
      </c>
      <c r="E3188">
        <f>IF(VLOOKUP($B3188,'20 Year Treasuries Daily'!$A$7:$B$10118,2,FALSE)="ND",NA(),VLOOKUP($B3188,'20 Year Treasuries Daily'!$A$7:$B$10118,2,FALSE))</f>
        <v>4.62</v>
      </c>
    </row>
    <row r="3189" spans="2:5">
      <c r="B3189" s="52">
        <v>38715</v>
      </c>
      <c r="C3189">
        <f>VLOOKUP($B3189,'Bloomberg Dow Jones Indices'!$G$6:$J$6000,2,FALSE)</f>
        <v>3.2757000000000001</v>
      </c>
      <c r="D3189">
        <f>VLOOKUP(B3189,'Bloomberg Dow Jones Indices'!$I$6:$J$6000,2,0)</f>
        <v>2.2970999999999999</v>
      </c>
      <c r="E3189">
        <f>IF(VLOOKUP($B3189,'20 Year Treasuries Daily'!$A$7:$B$10118,2,FALSE)="ND",NA(),VLOOKUP($B3189,'20 Year Treasuries Daily'!$A$7:$B$10118,2,FALSE))</f>
        <v>4.5999999999999996</v>
      </c>
    </row>
    <row r="3190" spans="2:5">
      <c r="B3190" s="52">
        <v>38716</v>
      </c>
      <c r="C3190">
        <f>VLOOKUP($B3190,'Bloomberg Dow Jones Indices'!$G$6:$J$6000,2,FALSE)</f>
        <v>3.2879999999999998</v>
      </c>
      <c r="D3190">
        <f>VLOOKUP(B3190,'Bloomberg Dow Jones Indices'!$I$6:$J$6000,2,0)</f>
        <v>2.3115000000000001</v>
      </c>
      <c r="E3190">
        <f>IF(VLOOKUP($B3190,'20 Year Treasuries Daily'!$A$7:$B$10118,2,FALSE)="ND",NA(),VLOOKUP($B3190,'20 Year Treasuries Daily'!$A$7:$B$10118,2,FALSE))</f>
        <v>4.6100000000000003</v>
      </c>
    </row>
    <row r="3191" spans="2:5">
      <c r="B3191" s="52">
        <v>38720</v>
      </c>
      <c r="C3191">
        <f>VLOOKUP($B3191,'Bloomberg Dow Jones Indices'!$G$6:$J$6000,2,FALSE)</f>
        <v>3.2208999999999999</v>
      </c>
      <c r="D3191">
        <f>VLOOKUP(B3191,'Bloomberg Dow Jones Indices'!$I$6:$J$6000,2,0)</f>
        <v>2.2837999999999998</v>
      </c>
      <c r="E3191">
        <f>IF(VLOOKUP($B3191,'20 Year Treasuries Daily'!$A$7:$B$10118,2,FALSE)="ND",NA(),VLOOKUP($B3191,'20 Year Treasuries Daily'!$A$7:$B$10118,2,FALSE))</f>
        <v>4.62</v>
      </c>
    </row>
    <row r="3192" spans="2:5">
      <c r="B3192" s="52">
        <v>38721</v>
      </c>
      <c r="C3192">
        <f>VLOOKUP($B3192,'Bloomberg Dow Jones Indices'!$G$6:$J$6000,2,FALSE)</f>
        <v>3.214</v>
      </c>
      <c r="D3192">
        <f>VLOOKUP(B3192,'Bloomberg Dow Jones Indices'!$I$6:$J$6000,2,0)</f>
        <v>2.2770000000000001</v>
      </c>
      <c r="E3192">
        <f>IF(VLOOKUP($B3192,'20 Year Treasuries Daily'!$A$7:$B$10118,2,FALSE)="ND",NA(),VLOOKUP($B3192,'20 Year Treasuries Daily'!$A$7:$B$10118,2,FALSE))</f>
        <v>4.5999999999999996</v>
      </c>
    </row>
    <row r="3193" spans="2:5">
      <c r="B3193" s="52">
        <v>38722</v>
      </c>
      <c r="C3193">
        <f>VLOOKUP($B3193,'Bloomberg Dow Jones Indices'!$G$6:$J$6000,2,FALSE)</f>
        <v>3.2416</v>
      </c>
      <c r="D3193">
        <f>VLOOKUP(B3193,'Bloomberg Dow Jones Indices'!$I$6:$J$6000,2,0)</f>
        <v>2.2765</v>
      </c>
      <c r="E3193">
        <f>IF(VLOOKUP($B3193,'20 Year Treasuries Daily'!$A$7:$B$10118,2,FALSE)="ND",NA(),VLOOKUP($B3193,'20 Year Treasuries Daily'!$A$7:$B$10118,2,FALSE))</f>
        <v>4.6100000000000003</v>
      </c>
    </row>
    <row r="3194" spans="2:5">
      <c r="B3194" s="52">
        <v>38723</v>
      </c>
      <c r="C3194">
        <f>VLOOKUP($B3194,'Bloomberg Dow Jones Indices'!$G$6:$J$6000,2,FALSE)</f>
        <v>3.2084999999999999</v>
      </c>
      <c r="D3194">
        <f>VLOOKUP(B3194,'Bloomberg Dow Jones Indices'!$I$6:$J$6000,2,0)</f>
        <v>2.2627000000000002</v>
      </c>
      <c r="E3194">
        <f>IF(VLOOKUP($B3194,'20 Year Treasuries Daily'!$A$7:$B$10118,2,FALSE)="ND",NA(),VLOOKUP($B3194,'20 Year Treasuries Daily'!$A$7:$B$10118,2,FALSE))</f>
        <v>4.63</v>
      </c>
    </row>
    <row r="3195" spans="2:5">
      <c r="B3195" s="52">
        <v>38726</v>
      </c>
      <c r="C3195">
        <f>VLOOKUP($B3195,'Bloomberg Dow Jones Indices'!$G$6:$J$6000,2,FALSE)</f>
        <v>3.2235999999999998</v>
      </c>
      <c r="D3195">
        <f>VLOOKUP(B3195,'Bloomberg Dow Jones Indices'!$I$6:$J$6000,2,0)</f>
        <v>2.2519</v>
      </c>
      <c r="E3195">
        <f>IF(VLOOKUP($B3195,'20 Year Treasuries Daily'!$A$7:$B$10118,2,FALSE)="ND",NA(),VLOOKUP($B3195,'20 Year Treasuries Daily'!$A$7:$B$10118,2,FALSE))</f>
        <v>4.63</v>
      </c>
    </row>
    <row r="3196" spans="2:5">
      <c r="B3196" s="52">
        <v>38727</v>
      </c>
      <c r="C3196">
        <f>VLOOKUP($B3196,'Bloomberg Dow Jones Indices'!$G$6:$J$6000,2,FALSE)</f>
        <v>3.2189999999999999</v>
      </c>
      <c r="D3196">
        <f>VLOOKUP(B3196,'Bloomberg Dow Jones Indices'!$I$6:$J$6000,2,0)</f>
        <v>2.2519999999999998</v>
      </c>
      <c r="E3196">
        <f>IF(VLOOKUP($B3196,'20 Year Treasuries Daily'!$A$7:$B$10118,2,FALSE)="ND",NA(),VLOOKUP($B3196,'20 Year Treasuries Daily'!$A$7:$B$10118,2,FALSE))</f>
        <v>4.68</v>
      </c>
    </row>
    <row r="3197" spans="2:5">
      <c r="B3197" s="52">
        <v>38728</v>
      </c>
      <c r="C3197">
        <f>VLOOKUP($B3197,'Bloomberg Dow Jones Indices'!$G$6:$J$6000,2,FALSE)</f>
        <v>3.2290000000000001</v>
      </c>
      <c r="D3197">
        <f>VLOOKUP(B3197,'Bloomberg Dow Jones Indices'!$I$6:$J$6000,2,0)</f>
        <v>2.2454999999999998</v>
      </c>
      <c r="E3197">
        <f>IF(VLOOKUP($B3197,'20 Year Treasuries Daily'!$A$7:$B$10118,2,FALSE)="ND",NA(),VLOOKUP($B3197,'20 Year Treasuries Daily'!$A$7:$B$10118,2,FALSE))</f>
        <v>4.7</v>
      </c>
    </row>
    <row r="3198" spans="2:5">
      <c r="B3198" s="52">
        <v>38729</v>
      </c>
      <c r="C3198">
        <f>VLOOKUP($B3198,'Bloomberg Dow Jones Indices'!$G$6:$J$6000,2,FALSE)</f>
        <v>3.2267000000000001</v>
      </c>
      <c r="D3198">
        <f>VLOOKUP(B3198,'Bloomberg Dow Jones Indices'!$I$6:$J$6000,2,0)</f>
        <v>2.2621000000000002</v>
      </c>
      <c r="E3198">
        <f>IF(VLOOKUP($B3198,'20 Year Treasuries Daily'!$A$7:$B$10118,2,FALSE)="ND",NA(),VLOOKUP($B3198,'20 Year Treasuries Daily'!$A$7:$B$10118,2,FALSE))</f>
        <v>4.66</v>
      </c>
    </row>
    <row r="3199" spans="2:5">
      <c r="B3199" s="52">
        <v>38730</v>
      </c>
      <c r="C3199">
        <f>VLOOKUP($B3199,'Bloomberg Dow Jones Indices'!$G$6:$J$6000,2,FALSE)</f>
        <v>3.2031000000000001</v>
      </c>
      <c r="D3199">
        <f>VLOOKUP(B3199,'Bloomberg Dow Jones Indices'!$I$6:$J$6000,2,0)</f>
        <v>2.2625999999999999</v>
      </c>
      <c r="E3199">
        <f>IF(VLOOKUP($B3199,'20 Year Treasuries Daily'!$A$7:$B$10118,2,FALSE)="ND",NA(),VLOOKUP($B3199,'20 Year Treasuries Daily'!$A$7:$B$10118,2,FALSE))</f>
        <v>4.59</v>
      </c>
    </row>
    <row r="3200" spans="2:5">
      <c r="B3200" s="52">
        <v>38734</v>
      </c>
      <c r="C3200">
        <f>VLOOKUP($B3200,'Bloomberg Dow Jones Indices'!$G$6:$J$6000,2,FALSE)</f>
        <v>3.1617000000000002</v>
      </c>
      <c r="D3200">
        <f>VLOOKUP(B3200,'Bloomberg Dow Jones Indices'!$I$6:$J$6000,2,0)</f>
        <v>2.2757999999999998</v>
      </c>
      <c r="E3200">
        <f>IF(VLOOKUP($B3200,'20 Year Treasuries Daily'!$A$7:$B$10118,2,FALSE)="ND",NA(),VLOOKUP($B3200,'20 Year Treasuries Daily'!$A$7:$B$10118,2,FALSE))</f>
        <v>4.57</v>
      </c>
    </row>
    <row r="3201" spans="2:5">
      <c r="B3201" s="52">
        <v>38735</v>
      </c>
      <c r="C3201">
        <f>VLOOKUP($B3201,'Bloomberg Dow Jones Indices'!$G$6:$J$6000,2,FALSE)</f>
        <v>3.1652</v>
      </c>
      <c r="D3201">
        <f>VLOOKUP(B3201,'Bloomberg Dow Jones Indices'!$I$6:$J$6000,2,0)</f>
        <v>2.29</v>
      </c>
      <c r="E3201">
        <f>IF(VLOOKUP($B3201,'20 Year Treasuries Daily'!$A$7:$B$10118,2,FALSE)="ND",NA(),VLOOKUP($B3201,'20 Year Treasuries Daily'!$A$7:$B$10118,2,FALSE))</f>
        <v>4.58</v>
      </c>
    </row>
    <row r="3202" spans="2:5">
      <c r="B3202" s="52">
        <v>38736</v>
      </c>
      <c r="C3202">
        <f>VLOOKUP($B3202,'Bloomberg Dow Jones Indices'!$G$6:$J$6000,2,FALSE)</f>
        <v>3.1391999999999998</v>
      </c>
      <c r="D3202">
        <f>VLOOKUP(B3202,'Bloomberg Dow Jones Indices'!$I$6:$J$6000,2,0)</f>
        <v>2.2846000000000002</v>
      </c>
      <c r="E3202">
        <f>IF(VLOOKUP($B3202,'20 Year Treasuries Daily'!$A$7:$B$10118,2,FALSE)="ND",NA(),VLOOKUP($B3202,'20 Year Treasuries Daily'!$A$7:$B$10118,2,FALSE))</f>
        <v>4.6100000000000003</v>
      </c>
    </row>
    <row r="3203" spans="2:5">
      <c r="B3203" s="52">
        <v>38737</v>
      </c>
      <c r="C3203">
        <f>VLOOKUP($B3203,'Bloomberg Dow Jones Indices'!$G$6:$J$6000,2,FALSE)</f>
        <v>3.1616</v>
      </c>
      <c r="D3203">
        <f>VLOOKUP(B3203,'Bloomberg Dow Jones Indices'!$I$6:$J$6000,2,0)</f>
        <v>2.3302999999999998</v>
      </c>
      <c r="E3203">
        <f>IF(VLOOKUP($B3203,'20 Year Treasuries Daily'!$A$7:$B$10118,2,FALSE)="ND",NA(),VLOOKUP($B3203,'20 Year Treasuries Daily'!$A$7:$B$10118,2,FALSE))</f>
        <v>4.59</v>
      </c>
    </row>
    <row r="3204" spans="2:5">
      <c r="B3204" s="52">
        <v>38740</v>
      </c>
      <c r="C3204">
        <f>VLOOKUP($B3204,'Bloomberg Dow Jones Indices'!$G$6:$J$6000,2,FALSE)</f>
        <v>3.1583999999999999</v>
      </c>
      <c r="D3204">
        <f>VLOOKUP(B3204,'Bloomberg Dow Jones Indices'!$I$6:$J$6000,2,0)</f>
        <v>2.3256000000000001</v>
      </c>
      <c r="E3204">
        <f>IF(VLOOKUP($B3204,'20 Year Treasuries Daily'!$A$7:$B$10118,2,FALSE)="ND",NA(),VLOOKUP($B3204,'20 Year Treasuries Daily'!$A$7:$B$10118,2,FALSE))</f>
        <v>4.59</v>
      </c>
    </row>
    <row r="3205" spans="2:5">
      <c r="B3205" s="52">
        <v>38741</v>
      </c>
      <c r="C3205">
        <f>VLOOKUP($B3205,'Bloomberg Dow Jones Indices'!$G$6:$J$6000,2,FALSE)</f>
        <v>3.1339999999999999</v>
      </c>
      <c r="D3205">
        <f>VLOOKUP(B3205,'Bloomberg Dow Jones Indices'!$I$6:$J$6000,2,0)</f>
        <v>2.3205</v>
      </c>
      <c r="E3205">
        <f>IF(VLOOKUP($B3205,'20 Year Treasuries Daily'!$A$7:$B$10118,2,FALSE)="ND",NA(),VLOOKUP($B3205,'20 Year Treasuries Daily'!$A$7:$B$10118,2,FALSE))</f>
        <v>4.63</v>
      </c>
    </row>
    <row r="3206" spans="2:5">
      <c r="B3206" s="52">
        <v>38742</v>
      </c>
      <c r="C3206">
        <f>VLOOKUP($B3206,'Bloomberg Dow Jones Indices'!$G$6:$J$6000,2,FALSE)</f>
        <v>3.1819000000000002</v>
      </c>
      <c r="D3206">
        <f>VLOOKUP(B3206,'Bloomberg Dow Jones Indices'!$I$6:$J$6000,2,0)</f>
        <v>2.3210000000000002</v>
      </c>
      <c r="E3206">
        <f>IF(VLOOKUP($B3206,'20 Year Treasuries Daily'!$A$7:$B$10118,2,FALSE)="ND",NA(),VLOOKUP($B3206,'20 Year Treasuries Daily'!$A$7:$B$10118,2,FALSE))</f>
        <v>4.72</v>
      </c>
    </row>
    <row r="3207" spans="2:5">
      <c r="B3207" s="52">
        <v>38743</v>
      </c>
      <c r="C3207">
        <f>VLOOKUP($B3207,'Bloomberg Dow Jones Indices'!$G$6:$J$6000,2,FALSE)</f>
        <v>3.2113999999999998</v>
      </c>
      <c r="D3207">
        <f>VLOOKUP(B3207,'Bloomberg Dow Jones Indices'!$I$6:$J$6000,2,0)</f>
        <v>2.2995999999999999</v>
      </c>
      <c r="E3207">
        <f>IF(VLOOKUP($B3207,'20 Year Treasuries Daily'!$A$7:$B$10118,2,FALSE)="ND",NA(),VLOOKUP($B3207,'20 Year Treasuries Daily'!$A$7:$B$10118,2,FALSE))</f>
        <v>4.76</v>
      </c>
    </row>
    <row r="3208" spans="2:5">
      <c r="B3208" s="52">
        <v>38744</v>
      </c>
      <c r="C3208">
        <f>VLOOKUP($B3208,'Bloomberg Dow Jones Indices'!$G$6:$J$6000,2,FALSE)</f>
        <v>3.2014</v>
      </c>
      <c r="D3208">
        <f>VLOOKUP(B3208,'Bloomberg Dow Jones Indices'!$I$6:$J$6000,2,0)</f>
        <v>2.2789999999999999</v>
      </c>
      <c r="E3208">
        <f>IF(VLOOKUP($B3208,'20 Year Treasuries Daily'!$A$7:$B$10118,2,FALSE)="ND",NA(),VLOOKUP($B3208,'20 Year Treasuries Daily'!$A$7:$B$10118,2,FALSE))</f>
        <v>4.75</v>
      </c>
    </row>
    <row r="3209" spans="2:5">
      <c r="B3209" s="52">
        <v>38747</v>
      </c>
      <c r="C3209">
        <f>VLOOKUP($B3209,'Bloomberg Dow Jones Indices'!$G$6:$J$6000,2,FALSE)</f>
        <v>3.2197</v>
      </c>
      <c r="D3209">
        <f>VLOOKUP(B3209,'Bloomberg Dow Jones Indices'!$I$6:$J$6000,2,0)</f>
        <v>2.2805</v>
      </c>
      <c r="E3209">
        <f>IF(VLOOKUP($B3209,'20 Year Treasuries Daily'!$A$7:$B$10118,2,FALSE)="ND",NA(),VLOOKUP($B3209,'20 Year Treasuries Daily'!$A$7:$B$10118,2,FALSE))</f>
        <v>4.7699999999999996</v>
      </c>
    </row>
    <row r="3210" spans="2:5">
      <c r="B3210" s="52">
        <v>38748</v>
      </c>
      <c r="C3210">
        <f>VLOOKUP($B3210,'Bloomberg Dow Jones Indices'!$G$6:$J$6000,2,FALSE)</f>
        <v>3.2187000000000001</v>
      </c>
      <c r="D3210">
        <f>VLOOKUP(B3210,'Bloomberg Dow Jones Indices'!$I$6:$J$6000,2,0)</f>
        <v>2.2879</v>
      </c>
      <c r="E3210">
        <f>IF(VLOOKUP($B3210,'20 Year Treasuries Daily'!$A$7:$B$10118,2,FALSE)="ND",NA(),VLOOKUP($B3210,'20 Year Treasuries Daily'!$A$7:$B$10118,2,FALSE))</f>
        <v>4.74</v>
      </c>
    </row>
    <row r="3211" spans="2:5">
      <c r="B3211" s="52">
        <v>38749</v>
      </c>
      <c r="C3211">
        <f>VLOOKUP($B3211,'Bloomberg Dow Jones Indices'!$G$6:$J$6000,2,FALSE)</f>
        <v>3.2138</v>
      </c>
      <c r="D3211">
        <f>VLOOKUP(B3211,'Bloomberg Dow Jones Indices'!$I$6:$J$6000,2,0)</f>
        <v>2.2692999999999999</v>
      </c>
      <c r="E3211">
        <f>IF(VLOOKUP($B3211,'20 Year Treasuries Daily'!$A$7:$B$10118,2,FALSE)="ND",NA(),VLOOKUP($B3211,'20 Year Treasuries Daily'!$A$7:$B$10118,2,FALSE))</f>
        <v>4.7699999999999996</v>
      </c>
    </row>
    <row r="3212" spans="2:5">
      <c r="B3212" s="52">
        <v>38750</v>
      </c>
      <c r="C3212">
        <f>VLOOKUP($B3212,'Bloomberg Dow Jones Indices'!$G$6:$J$6000,2,FALSE)</f>
        <v>3.2650999999999999</v>
      </c>
      <c r="D3212">
        <f>VLOOKUP(B3212,'Bloomberg Dow Jones Indices'!$I$6:$J$6000,2,0)</f>
        <v>2.2942999999999998</v>
      </c>
      <c r="E3212">
        <f>IF(VLOOKUP($B3212,'20 Year Treasuries Daily'!$A$7:$B$10118,2,FALSE)="ND",NA(),VLOOKUP($B3212,'20 Year Treasuries Daily'!$A$7:$B$10118,2,FALSE))</f>
        <v>4.76</v>
      </c>
    </row>
    <row r="3213" spans="2:5">
      <c r="B3213" s="52">
        <v>38751</v>
      </c>
      <c r="C3213">
        <f>VLOOKUP($B3213,'Bloomberg Dow Jones Indices'!$G$6:$J$6000,2,FALSE)</f>
        <v>3.2947000000000002</v>
      </c>
      <c r="D3213">
        <f>VLOOKUP(B3213,'Bloomberg Dow Jones Indices'!$I$6:$J$6000,2,0)</f>
        <v>2.3081999999999998</v>
      </c>
      <c r="E3213">
        <f>IF(VLOOKUP($B3213,'20 Year Treasuries Daily'!$A$7:$B$10118,2,FALSE)="ND",NA(),VLOOKUP($B3213,'20 Year Treasuries Daily'!$A$7:$B$10118,2,FALSE))</f>
        <v>4.7</v>
      </c>
    </row>
    <row r="3214" spans="2:5">
      <c r="B3214" s="52">
        <v>38754</v>
      </c>
      <c r="C3214">
        <f>VLOOKUP($B3214,'Bloomberg Dow Jones Indices'!$G$6:$J$6000,2,FALSE)</f>
        <v>3.2768999999999999</v>
      </c>
      <c r="D3214">
        <f>VLOOKUP(B3214,'Bloomberg Dow Jones Indices'!$I$6:$J$6000,2,0)</f>
        <v>2.3071999999999999</v>
      </c>
      <c r="E3214">
        <f>IF(VLOOKUP($B3214,'20 Year Treasuries Daily'!$A$7:$B$10118,2,FALSE)="ND",NA(),VLOOKUP($B3214,'20 Year Treasuries Daily'!$A$7:$B$10118,2,FALSE))</f>
        <v>4.6900000000000004</v>
      </c>
    </row>
    <row r="3215" spans="2:5">
      <c r="B3215" s="52">
        <v>38755</v>
      </c>
      <c r="C3215">
        <f>VLOOKUP($B3215,'Bloomberg Dow Jones Indices'!$G$6:$J$6000,2,FALSE)</f>
        <v>3.3018000000000001</v>
      </c>
      <c r="D3215">
        <f>VLOOKUP(B3215,'Bloomberg Dow Jones Indices'!$I$6:$J$6000,2,0)</f>
        <v>2.3176000000000001</v>
      </c>
      <c r="E3215">
        <f>IF(VLOOKUP($B3215,'20 Year Treasuries Daily'!$A$7:$B$10118,2,FALSE)="ND",NA(),VLOOKUP($B3215,'20 Year Treasuries Daily'!$A$7:$B$10118,2,FALSE))</f>
        <v>4.7300000000000004</v>
      </c>
    </row>
    <row r="3216" spans="2:5">
      <c r="B3216" s="52">
        <v>38756</v>
      </c>
      <c r="C3216">
        <f>VLOOKUP($B3216,'Bloomberg Dow Jones Indices'!$G$6:$J$6000,2,FALSE)</f>
        <v>3.3153000000000001</v>
      </c>
      <c r="D3216">
        <f>VLOOKUP(B3216,'Bloomberg Dow Jones Indices'!$I$6:$J$6000,2,0)</f>
        <v>2.3069000000000002</v>
      </c>
      <c r="E3216">
        <f>IF(VLOOKUP($B3216,'20 Year Treasuries Daily'!$A$7:$B$10118,2,FALSE)="ND",NA(),VLOOKUP($B3216,'20 Year Treasuries Daily'!$A$7:$B$10118,2,FALSE))</f>
        <v>4.75</v>
      </c>
    </row>
    <row r="3217" spans="2:5">
      <c r="B3217" s="52">
        <v>38757</v>
      </c>
      <c r="C3217">
        <f>VLOOKUP($B3217,'Bloomberg Dow Jones Indices'!$G$6:$J$6000,2,FALSE)</f>
        <v>3.2984</v>
      </c>
      <c r="D3217">
        <f>VLOOKUP(B3217,'Bloomberg Dow Jones Indices'!$I$6:$J$6000,2,0)</f>
        <v>2.3016999999999999</v>
      </c>
      <c r="E3217">
        <f>IF(VLOOKUP($B3217,'30 Year Treasuries Daily'!$A$7:$B$10118,2,FALSE)="ND",NA(),VLOOKUP($B3217,'30 Year Treasuries Daily'!$A$7:$B$10118,2,FALSE))</f>
        <v>4.51</v>
      </c>
    </row>
    <row r="3218" spans="2:5">
      <c r="B3218" s="52">
        <v>38758</v>
      </c>
      <c r="C3218">
        <f>VLOOKUP($B3218,'Bloomberg Dow Jones Indices'!$G$6:$J$6000,2,FALSE)</f>
        <v>3.3005</v>
      </c>
      <c r="D3218">
        <f>VLOOKUP(B3218,'Bloomberg Dow Jones Indices'!$I$6:$J$6000,2,0)</f>
        <v>2.2940999999999998</v>
      </c>
      <c r="E3218">
        <f>IF(VLOOKUP($B3218,'30 Year Treasuries Daily'!$A$7:$B$10118,2,FALSE)="ND",NA(),VLOOKUP($B3218,'30 Year Treasuries Daily'!$A$7:$B$10118,2,FALSE))</f>
        <v>4.55</v>
      </c>
    </row>
    <row r="3219" spans="2:5">
      <c r="B3219" s="52">
        <v>38761</v>
      </c>
      <c r="C3219">
        <f>VLOOKUP($B3219,'Bloomberg Dow Jones Indices'!$G$6:$J$6000,2,FALSE)</f>
        <v>3.3104</v>
      </c>
      <c r="D3219">
        <f>VLOOKUP(B3219,'Bloomberg Dow Jones Indices'!$I$6:$J$6000,2,0)</f>
        <v>2.3012000000000001</v>
      </c>
      <c r="E3219">
        <f>IF(VLOOKUP($B3219,'30 Year Treasuries Daily'!$A$7:$B$10118,2,FALSE)="ND",NA(),VLOOKUP($B3219,'30 Year Treasuries Daily'!$A$7:$B$10118,2,FALSE))</f>
        <v>4.5599999999999996</v>
      </c>
    </row>
    <row r="3220" spans="2:5">
      <c r="B3220" s="52">
        <v>38762</v>
      </c>
      <c r="C3220">
        <f>VLOOKUP($B3220,'Bloomberg Dow Jones Indices'!$G$6:$J$6000,2,FALSE)</f>
        <v>3.3252999999999999</v>
      </c>
      <c r="D3220">
        <f>VLOOKUP(B3220,'Bloomberg Dow Jones Indices'!$I$6:$J$6000,2,0)</f>
        <v>2.2547000000000001</v>
      </c>
      <c r="E3220">
        <f>IF(VLOOKUP($B3220,'30 Year Treasuries Daily'!$A$7:$B$10118,2,FALSE)="ND",NA(),VLOOKUP($B3220,'30 Year Treasuries Daily'!$A$7:$B$10118,2,FALSE))</f>
        <v>4.5999999999999996</v>
      </c>
    </row>
    <row r="3221" spans="2:5">
      <c r="B3221" s="52">
        <v>38763</v>
      </c>
      <c r="C3221">
        <f>VLOOKUP($B3221,'Bloomberg Dow Jones Indices'!$G$6:$J$6000,2,FALSE)</f>
        <v>3.3292999999999999</v>
      </c>
      <c r="D3221">
        <f>VLOOKUP(B3221,'Bloomberg Dow Jones Indices'!$I$6:$J$6000,2,0)</f>
        <v>2.2492000000000001</v>
      </c>
      <c r="E3221">
        <f>IF(VLOOKUP($B3221,'30 Year Treasuries Daily'!$A$7:$B$10118,2,FALSE)="ND",NA(),VLOOKUP($B3221,'30 Year Treasuries Daily'!$A$7:$B$10118,2,FALSE))</f>
        <v>4.58</v>
      </c>
    </row>
    <row r="3222" spans="2:5">
      <c r="B3222" s="52">
        <v>38764</v>
      </c>
      <c r="C3222">
        <f>VLOOKUP($B3222,'Bloomberg Dow Jones Indices'!$G$6:$J$6000,2,FALSE)</f>
        <v>3.3052000000000001</v>
      </c>
      <c r="D3222">
        <f>VLOOKUP(B3222,'Bloomberg Dow Jones Indices'!$I$6:$J$6000,2,0)</f>
        <v>2.2366999999999999</v>
      </c>
      <c r="E3222">
        <f>IF(VLOOKUP($B3222,'30 Year Treasuries Daily'!$A$7:$B$10118,2,FALSE)="ND",NA(),VLOOKUP($B3222,'30 Year Treasuries Daily'!$A$7:$B$10118,2,FALSE))</f>
        <v>4.57</v>
      </c>
    </row>
    <row r="3223" spans="2:5">
      <c r="B3223" s="52">
        <v>38765</v>
      </c>
      <c r="C3223">
        <f>VLOOKUP($B3223,'Bloomberg Dow Jones Indices'!$G$6:$J$6000,2,FALSE)</f>
        <v>3.2786</v>
      </c>
      <c r="D3223">
        <f>VLOOKUP(B3223,'Bloomberg Dow Jones Indices'!$I$6:$J$6000,2,0)</f>
        <v>2.2378</v>
      </c>
      <c r="E3223">
        <f>IF(VLOOKUP($B3223,'30 Year Treasuries Daily'!$A$7:$B$10118,2,FALSE)="ND",NA(),VLOOKUP($B3223,'30 Year Treasuries Daily'!$A$7:$B$10118,2,FALSE))</f>
        <v>4.51</v>
      </c>
    </row>
    <row r="3224" spans="2:5">
      <c r="B3224" s="52">
        <v>38769</v>
      </c>
      <c r="C3224">
        <f>VLOOKUP($B3224,'Bloomberg Dow Jones Indices'!$G$6:$J$6000,2,FALSE)</f>
        <v>3.2667999999999999</v>
      </c>
      <c r="D3224">
        <f>VLOOKUP(B3224,'Bloomberg Dow Jones Indices'!$I$6:$J$6000,2,0)</f>
        <v>2.2471000000000001</v>
      </c>
      <c r="E3224">
        <f>IF(VLOOKUP($B3224,'30 Year Treasuries Daily'!$A$7:$B$10118,2,FALSE)="ND",NA(),VLOOKUP($B3224,'30 Year Treasuries Daily'!$A$7:$B$10118,2,FALSE))</f>
        <v>4.53</v>
      </c>
    </row>
    <row r="3225" spans="2:5">
      <c r="B3225" s="52">
        <v>38770</v>
      </c>
      <c r="C3225">
        <f>VLOOKUP($B3225,'Bloomberg Dow Jones Indices'!$G$6:$J$6000,2,FALSE)</f>
        <v>3.2595999999999998</v>
      </c>
      <c r="D3225">
        <f>VLOOKUP(B3225,'Bloomberg Dow Jones Indices'!$I$6:$J$6000,2,0)</f>
        <v>2.2363</v>
      </c>
      <c r="E3225">
        <f>IF(VLOOKUP($B3225,'30 Year Treasuries Daily'!$A$7:$B$10118,2,FALSE)="ND",NA(),VLOOKUP($B3225,'30 Year Treasuries Daily'!$A$7:$B$10118,2,FALSE))</f>
        <v>4.4800000000000004</v>
      </c>
    </row>
    <row r="3226" spans="2:5">
      <c r="B3226" s="52">
        <v>38771</v>
      </c>
      <c r="C3226">
        <f>VLOOKUP($B3226,'Bloomberg Dow Jones Indices'!$G$6:$J$6000,2,FALSE)</f>
        <v>3.2761</v>
      </c>
      <c r="D3226">
        <f>VLOOKUP(B3226,'Bloomberg Dow Jones Indices'!$I$6:$J$6000,2,0)</f>
        <v>2.2536999999999998</v>
      </c>
      <c r="E3226">
        <f>IF(VLOOKUP($B3226,'30 Year Treasuries Daily'!$A$7:$B$10118,2,FALSE)="ND",NA(),VLOOKUP($B3226,'30 Year Treasuries Daily'!$A$7:$B$10118,2,FALSE))</f>
        <v>4.51</v>
      </c>
    </row>
    <row r="3227" spans="2:5">
      <c r="B3227" s="52">
        <v>38772</v>
      </c>
      <c r="C3227">
        <f>VLOOKUP($B3227,'Bloomberg Dow Jones Indices'!$G$6:$J$6000,2,FALSE)</f>
        <v>3.2633999999999999</v>
      </c>
      <c r="D3227">
        <f>VLOOKUP(B3227,'Bloomberg Dow Jones Indices'!$I$6:$J$6000,2,0)</f>
        <v>2.2584</v>
      </c>
      <c r="E3227">
        <f>IF(VLOOKUP($B3227,'30 Year Treasuries Daily'!$A$7:$B$10118,2,FALSE)="ND",NA(),VLOOKUP($B3227,'30 Year Treasuries Daily'!$A$7:$B$10118,2,FALSE))</f>
        <v>4.5199999999999996</v>
      </c>
    </row>
    <row r="3228" spans="2:5">
      <c r="B3228" s="52">
        <v>38775</v>
      </c>
      <c r="C3228">
        <f>VLOOKUP($B3228,'Bloomberg Dow Jones Indices'!$G$6:$J$6000,2,FALSE)</f>
        <v>3.2275999999999998</v>
      </c>
      <c r="D3228">
        <f>VLOOKUP(B3228,'Bloomberg Dow Jones Indices'!$I$6:$J$6000,2,0)</f>
        <v>2.2511999999999999</v>
      </c>
      <c r="E3228">
        <f>IF(VLOOKUP($B3228,'30 Year Treasuries Daily'!$A$7:$B$10118,2,FALSE)="ND",NA(),VLOOKUP($B3228,'30 Year Treasuries Daily'!$A$7:$B$10118,2,FALSE))</f>
        <v>4.55</v>
      </c>
    </row>
    <row r="3229" spans="2:5">
      <c r="B3229" s="52">
        <v>38776</v>
      </c>
      <c r="C3229">
        <f>VLOOKUP($B3229,'Bloomberg Dow Jones Indices'!$G$6:$J$6000,2,FALSE)</f>
        <v>3.2566000000000002</v>
      </c>
      <c r="D3229">
        <f>VLOOKUP(B3229,'Bloomberg Dow Jones Indices'!$I$6:$J$6000,2,0)</f>
        <v>2.2725</v>
      </c>
      <c r="E3229">
        <f>IF(VLOOKUP($B3229,'30 Year Treasuries Daily'!$A$7:$B$10118,2,FALSE)="ND",NA(),VLOOKUP($B3229,'30 Year Treasuries Daily'!$A$7:$B$10118,2,FALSE))</f>
        <v>4.51</v>
      </c>
    </row>
    <row r="3230" spans="2:5">
      <c r="B3230" s="52">
        <v>38777</v>
      </c>
      <c r="C3230">
        <f>VLOOKUP($B3230,'Bloomberg Dow Jones Indices'!$G$6:$J$6000,2,FALSE)</f>
        <v>3.2865000000000002</v>
      </c>
      <c r="D3230">
        <f>VLOOKUP(B3230,'Bloomberg Dow Jones Indices'!$I$6:$J$6000,2,0)</f>
        <v>2.2618999999999998</v>
      </c>
      <c r="E3230">
        <f>IF(VLOOKUP($B3230,'30 Year Treasuries Daily'!$A$7:$B$10118,2,FALSE)="ND",NA(),VLOOKUP($B3230,'30 Year Treasuries Daily'!$A$7:$B$10118,2,FALSE))</f>
        <v>4.5599999999999996</v>
      </c>
    </row>
    <row r="3231" spans="2:5">
      <c r="B3231" s="52">
        <v>38778</v>
      </c>
      <c r="C3231">
        <f>VLOOKUP($B3231,'Bloomberg Dow Jones Indices'!$G$6:$J$6000,2,FALSE)</f>
        <v>3.2877000000000001</v>
      </c>
      <c r="D3231">
        <f>VLOOKUP(B3231,'Bloomberg Dow Jones Indices'!$I$6:$J$6000,2,0)</f>
        <v>2.2677</v>
      </c>
      <c r="E3231">
        <f>IF(VLOOKUP($B3231,'30 Year Treasuries Daily'!$A$7:$B$10118,2,FALSE)="ND",NA(),VLOOKUP($B3231,'30 Year Treasuries Daily'!$A$7:$B$10118,2,FALSE))</f>
        <v>4.62</v>
      </c>
    </row>
    <row r="3232" spans="2:5">
      <c r="B3232" s="52">
        <v>38779</v>
      </c>
      <c r="C3232">
        <f>VLOOKUP($B3232,'Bloomberg Dow Jones Indices'!$G$6:$J$6000,2,FALSE)</f>
        <v>3.286</v>
      </c>
      <c r="D3232">
        <f>VLOOKUP(B3232,'Bloomberg Dow Jones Indices'!$I$6:$J$6000,2,0)</f>
        <v>2.2685</v>
      </c>
      <c r="E3232">
        <f>IF(VLOOKUP($B3232,'30 Year Treasuries Daily'!$A$7:$B$10118,2,FALSE)="ND",NA(),VLOOKUP($B3232,'30 Year Treasuries Daily'!$A$7:$B$10118,2,FALSE))</f>
        <v>4.66</v>
      </c>
    </row>
    <row r="3233" spans="2:5">
      <c r="B3233" s="52">
        <v>38782</v>
      </c>
      <c r="C3233">
        <f>VLOOKUP($B3233,'Bloomberg Dow Jones Indices'!$G$6:$J$6000,2,FALSE)</f>
        <v>3.3776000000000002</v>
      </c>
      <c r="D3233">
        <f>VLOOKUP(B3233,'Bloomberg Dow Jones Indices'!$I$6:$J$6000,2,0)</f>
        <v>2.2814999999999999</v>
      </c>
      <c r="E3233">
        <f>IF(VLOOKUP($B3233,'30 Year Treasuries Daily'!$A$7:$B$10118,2,FALSE)="ND",NA(),VLOOKUP($B3233,'30 Year Treasuries Daily'!$A$7:$B$10118,2,FALSE))</f>
        <v>4.72</v>
      </c>
    </row>
    <row r="3234" spans="2:5">
      <c r="B3234" s="52">
        <v>38783</v>
      </c>
      <c r="C3234">
        <f>VLOOKUP($B3234,'Bloomberg Dow Jones Indices'!$G$6:$J$6000,2,FALSE)</f>
        <v>3.3912</v>
      </c>
      <c r="D3234">
        <f>VLOOKUP(B3234,'Bloomberg Dow Jones Indices'!$I$6:$J$6000,2,0)</f>
        <v>2.2806000000000002</v>
      </c>
      <c r="E3234">
        <f>IF(VLOOKUP($B3234,'30 Year Treasuries Daily'!$A$7:$B$10118,2,FALSE)="ND",NA(),VLOOKUP($B3234,'30 Year Treasuries Daily'!$A$7:$B$10118,2,FALSE))</f>
        <v>4.72</v>
      </c>
    </row>
    <row r="3235" spans="2:5">
      <c r="B3235" s="52">
        <v>38784</v>
      </c>
      <c r="C3235">
        <f>VLOOKUP($B3235,'Bloomberg Dow Jones Indices'!$G$6:$J$6000,2,FALSE)</f>
        <v>3.3872999999999998</v>
      </c>
      <c r="D3235">
        <f>VLOOKUP(B3235,'Bloomberg Dow Jones Indices'!$I$6:$J$6000,2,0)</f>
        <v>2.2753999999999999</v>
      </c>
      <c r="E3235">
        <f>IF(VLOOKUP($B3235,'30 Year Treasuries Daily'!$A$7:$B$10118,2,FALSE)="ND",NA(),VLOOKUP($B3235,'30 Year Treasuries Daily'!$A$7:$B$10118,2,FALSE))</f>
        <v>4.72</v>
      </c>
    </row>
    <row r="3236" spans="2:5">
      <c r="B3236" s="52">
        <v>38785</v>
      </c>
      <c r="C3236">
        <f>VLOOKUP($B3236,'Bloomberg Dow Jones Indices'!$G$6:$J$6000,2,FALSE)</f>
        <v>3.4087000000000001</v>
      </c>
      <c r="D3236">
        <f>VLOOKUP(B3236,'Bloomberg Dow Jones Indices'!$I$6:$J$6000,2,0)</f>
        <v>2.2823000000000002</v>
      </c>
      <c r="E3236">
        <f>IF(VLOOKUP($B3236,'30 Year Treasuries Daily'!$A$7:$B$10118,2,FALSE)="ND",NA(),VLOOKUP($B3236,'30 Year Treasuries Daily'!$A$7:$B$10118,2,FALSE))</f>
        <v>4.72</v>
      </c>
    </row>
    <row r="3237" spans="2:5">
      <c r="B3237" s="52">
        <v>38786</v>
      </c>
      <c r="C3237">
        <f>VLOOKUP($B3237,'Bloomberg Dow Jones Indices'!$G$6:$J$6000,2,FALSE)</f>
        <v>3.3900999999999999</v>
      </c>
      <c r="D3237">
        <f>VLOOKUP(B3237,'Bloomberg Dow Jones Indices'!$I$6:$J$6000,2,0)</f>
        <v>2.2608999999999999</v>
      </c>
      <c r="E3237">
        <f>IF(VLOOKUP($B3237,'30 Year Treasuries Daily'!$A$7:$B$10118,2,FALSE)="ND",NA(),VLOOKUP($B3237,'30 Year Treasuries Daily'!$A$7:$B$10118,2,FALSE))</f>
        <v>4.74</v>
      </c>
    </row>
    <row r="3238" spans="2:5">
      <c r="B3238" s="52">
        <v>38789</v>
      </c>
      <c r="C3238">
        <f>VLOOKUP($B3238,'Bloomberg Dow Jones Indices'!$G$6:$J$6000,2,FALSE)</f>
        <v>3.3826999999999998</v>
      </c>
      <c r="D3238">
        <f>VLOOKUP(B3238,'Bloomberg Dow Jones Indices'!$I$6:$J$6000,2,0)</f>
        <v>2.2682000000000002</v>
      </c>
      <c r="E3238">
        <f>IF(VLOOKUP($B3238,'30 Year Treasuries Daily'!$A$7:$B$10118,2,FALSE)="ND",NA(),VLOOKUP($B3238,'30 Year Treasuries Daily'!$A$7:$B$10118,2,FALSE))</f>
        <v>4.7699999999999996</v>
      </c>
    </row>
    <row r="3239" spans="2:5">
      <c r="B3239" s="52">
        <v>38790</v>
      </c>
      <c r="C3239">
        <f>VLOOKUP($B3239,'Bloomberg Dow Jones Indices'!$G$6:$J$6000,2,FALSE)</f>
        <v>3.3428</v>
      </c>
      <c r="D3239">
        <f>VLOOKUP(B3239,'Bloomberg Dow Jones Indices'!$I$6:$J$6000,2,0)</f>
        <v>2.2528999999999999</v>
      </c>
      <c r="E3239">
        <f>IF(VLOOKUP($B3239,'30 Year Treasuries Daily'!$A$7:$B$10118,2,FALSE)="ND",NA(),VLOOKUP($B3239,'30 Year Treasuries Daily'!$A$7:$B$10118,2,FALSE))</f>
        <v>4.71</v>
      </c>
    </row>
    <row r="3240" spans="2:5">
      <c r="B3240" s="52">
        <v>38791</v>
      </c>
      <c r="C3240">
        <f>VLOOKUP($B3240,'Bloomberg Dow Jones Indices'!$G$6:$J$6000,2,FALSE)</f>
        <v>3.3296999999999999</v>
      </c>
      <c r="D3240">
        <f>VLOOKUP(B3240,'Bloomberg Dow Jones Indices'!$I$6:$J$6000,2,0)</f>
        <v>2.2423999999999999</v>
      </c>
      <c r="E3240">
        <f>IF(VLOOKUP($B3240,'30 Year Treasuries Daily'!$A$7:$B$10118,2,FALSE)="ND",NA(),VLOOKUP($B3240,'30 Year Treasuries Daily'!$A$7:$B$10118,2,FALSE))</f>
        <v>4.75</v>
      </c>
    </row>
    <row r="3241" spans="2:5">
      <c r="B3241" s="52">
        <v>38792</v>
      </c>
      <c r="C3241">
        <f>VLOOKUP($B3241,'Bloomberg Dow Jones Indices'!$G$6:$J$6000,2,FALSE)</f>
        <v>3.3063000000000002</v>
      </c>
      <c r="D3241">
        <f>VLOOKUP(B3241,'Bloomberg Dow Jones Indices'!$I$6:$J$6000,2,0)</f>
        <v>2.2336999999999998</v>
      </c>
      <c r="E3241">
        <f>IF(VLOOKUP($B3241,'30 Year Treasuries Daily'!$A$7:$B$10118,2,FALSE)="ND",NA(),VLOOKUP($B3241,'30 Year Treasuries Daily'!$A$7:$B$10118,2,FALSE))</f>
        <v>4.7</v>
      </c>
    </row>
    <row r="3242" spans="2:5">
      <c r="B3242" s="52">
        <v>38793</v>
      </c>
      <c r="C3242">
        <f>VLOOKUP($B3242,'Bloomberg Dow Jones Indices'!$G$6:$J$6000,2,FALSE)</f>
        <v>3.3222</v>
      </c>
      <c r="D3242">
        <f>VLOOKUP(B3242,'Bloomberg Dow Jones Indices'!$I$6:$J$6000,2,0)</f>
        <v>2.2284999999999999</v>
      </c>
      <c r="E3242">
        <f>IF(VLOOKUP($B3242,'30 Year Treasuries Daily'!$A$7:$B$10118,2,FALSE)="ND",NA(),VLOOKUP($B3242,'30 Year Treasuries Daily'!$A$7:$B$10118,2,FALSE))</f>
        <v>4.72</v>
      </c>
    </row>
    <row r="3243" spans="2:5">
      <c r="B3243" s="52">
        <v>38796</v>
      </c>
      <c r="C3243">
        <f>VLOOKUP($B3243,'Bloomberg Dow Jones Indices'!$G$6:$J$6000,2,FALSE)</f>
        <v>3.3607</v>
      </c>
      <c r="D3243">
        <f>VLOOKUP(B3243,'Bloomberg Dow Jones Indices'!$I$6:$J$6000,2,0)</f>
        <v>2.2294999999999998</v>
      </c>
      <c r="E3243">
        <f>IF(VLOOKUP($B3243,'30 Year Treasuries Daily'!$A$7:$B$10118,2,FALSE)="ND",NA(),VLOOKUP($B3243,'30 Year Treasuries Daily'!$A$7:$B$10118,2,FALSE))</f>
        <v>4.7</v>
      </c>
    </row>
    <row r="3244" spans="2:5">
      <c r="B3244" s="52">
        <v>38797</v>
      </c>
      <c r="C3244">
        <f>VLOOKUP($B3244,'Bloomberg Dow Jones Indices'!$G$6:$J$6000,2,FALSE)</f>
        <v>3.3974000000000002</v>
      </c>
      <c r="D3244">
        <f>VLOOKUP(B3244,'Bloomberg Dow Jones Indices'!$I$6:$J$6000,2,0)</f>
        <v>2.2372000000000001</v>
      </c>
      <c r="E3244">
        <f>IF(VLOOKUP($B3244,'30 Year Treasuries Daily'!$A$7:$B$10118,2,FALSE)="ND",NA(),VLOOKUP($B3244,'30 Year Treasuries Daily'!$A$7:$B$10118,2,FALSE))</f>
        <v>4.74</v>
      </c>
    </row>
    <row r="3245" spans="2:5">
      <c r="B3245" s="52">
        <v>38798</v>
      </c>
      <c r="C3245">
        <f>VLOOKUP($B3245,'Bloomberg Dow Jones Indices'!$G$6:$J$6000,2,FALSE)</f>
        <v>3.3786</v>
      </c>
      <c r="D3245">
        <f>VLOOKUP(B3245,'Bloomberg Dow Jones Indices'!$I$6:$J$6000,2,0)</f>
        <v>2.2210000000000001</v>
      </c>
      <c r="E3245">
        <f>IF(VLOOKUP($B3245,'30 Year Treasuries Daily'!$A$7:$B$10118,2,FALSE)="ND",NA(),VLOOKUP($B3245,'30 Year Treasuries Daily'!$A$7:$B$10118,2,FALSE))</f>
        <v>4.7300000000000004</v>
      </c>
    </row>
    <row r="3246" spans="2:5">
      <c r="B3246" s="52">
        <v>38799</v>
      </c>
      <c r="C3246">
        <f>VLOOKUP($B3246,'Bloomberg Dow Jones Indices'!$G$6:$J$6000,2,FALSE)</f>
        <v>3.3845000000000001</v>
      </c>
      <c r="D3246">
        <f>VLOOKUP(B3246,'Bloomberg Dow Jones Indices'!$I$6:$J$6000,2,0)</f>
        <v>2.2303000000000002</v>
      </c>
      <c r="E3246">
        <f>IF(VLOOKUP($B3246,'30 Year Treasuries Daily'!$A$7:$B$10118,2,FALSE)="ND",NA(),VLOOKUP($B3246,'30 Year Treasuries Daily'!$A$7:$B$10118,2,FALSE))</f>
        <v>4.75</v>
      </c>
    </row>
    <row r="3247" spans="2:5">
      <c r="B3247" s="52">
        <v>38800</v>
      </c>
      <c r="C3247">
        <f>VLOOKUP($B3247,'Bloomberg Dow Jones Indices'!$G$6:$J$6000,2,FALSE)</f>
        <v>3.3917999999999999</v>
      </c>
      <c r="D3247">
        <f>VLOOKUP(B3247,'Bloomberg Dow Jones Indices'!$I$6:$J$6000,2,0)</f>
        <v>2.2284000000000002</v>
      </c>
      <c r="E3247">
        <f>IF(VLOOKUP($B3247,'30 Year Treasuries Daily'!$A$7:$B$10118,2,FALSE)="ND",NA(),VLOOKUP($B3247,'30 Year Treasuries Daily'!$A$7:$B$10118,2,FALSE))</f>
        <v>4.7</v>
      </c>
    </row>
    <row r="3248" spans="2:5">
      <c r="B3248" s="52">
        <v>38803</v>
      </c>
      <c r="C3248">
        <f>VLOOKUP($B3248,'Bloomberg Dow Jones Indices'!$G$6:$J$6000,2,FALSE)</f>
        <v>3.4220999999999999</v>
      </c>
      <c r="D3248">
        <f>VLOOKUP(B3248,'Bloomberg Dow Jones Indices'!$I$6:$J$6000,2,0)</f>
        <v>2.2343000000000002</v>
      </c>
      <c r="E3248">
        <f>IF(VLOOKUP($B3248,'30 Year Treasuries Daily'!$A$7:$B$10118,2,FALSE)="ND",NA(),VLOOKUP($B3248,'30 Year Treasuries Daily'!$A$7:$B$10118,2,FALSE))</f>
        <v>4.7300000000000004</v>
      </c>
    </row>
    <row r="3249" spans="2:5">
      <c r="B3249" s="52">
        <v>38804</v>
      </c>
      <c r="C3249">
        <f>VLOOKUP($B3249,'Bloomberg Dow Jones Indices'!$G$6:$J$6000,2,FALSE)</f>
        <v>3.4419</v>
      </c>
      <c r="D3249">
        <f>VLOOKUP(B3249,'Bloomberg Dow Jones Indices'!$I$6:$J$6000,2,0)</f>
        <v>2.2534999999999998</v>
      </c>
      <c r="E3249">
        <f>IF(VLOOKUP($B3249,'30 Year Treasuries Daily'!$A$7:$B$10118,2,FALSE)="ND",NA(),VLOOKUP($B3249,'30 Year Treasuries Daily'!$A$7:$B$10118,2,FALSE))</f>
        <v>4.8</v>
      </c>
    </row>
    <row r="3250" spans="2:5">
      <c r="B3250" s="52">
        <v>38805</v>
      </c>
      <c r="C3250">
        <f>VLOOKUP($B3250,'Bloomberg Dow Jones Indices'!$G$6:$J$6000,2,FALSE)</f>
        <v>3.4230999999999998</v>
      </c>
      <c r="D3250">
        <f>VLOOKUP(B3250,'Bloomberg Dow Jones Indices'!$I$6:$J$6000,2,0)</f>
        <v>2.2412000000000001</v>
      </c>
      <c r="E3250">
        <f>IF(VLOOKUP($B3250,'30 Year Treasuries Daily'!$A$7:$B$10118,2,FALSE)="ND",NA(),VLOOKUP($B3250,'30 Year Treasuries Daily'!$A$7:$B$10118,2,FALSE))</f>
        <v>4.84</v>
      </c>
    </row>
    <row r="3251" spans="2:5">
      <c r="B3251" s="52">
        <v>38806</v>
      </c>
      <c r="C3251">
        <f>VLOOKUP($B3251,'Bloomberg Dow Jones Indices'!$G$6:$J$6000,2,FALSE)</f>
        <v>3.4615999999999998</v>
      </c>
      <c r="D3251">
        <f>VLOOKUP(B3251,'Bloomberg Dow Jones Indices'!$I$6:$J$6000,2,0)</f>
        <v>2.2542</v>
      </c>
      <c r="E3251">
        <f>IF(VLOOKUP($B3251,'30 Year Treasuries Daily'!$A$7:$B$10118,2,FALSE)="ND",NA(),VLOOKUP($B3251,'30 Year Treasuries Daily'!$A$7:$B$10118,2,FALSE))</f>
        <v>4.8899999999999997</v>
      </c>
    </row>
    <row r="3252" spans="2:5">
      <c r="B3252" s="52">
        <v>38807</v>
      </c>
      <c r="C3252">
        <f>VLOOKUP($B3252,'Bloomberg Dow Jones Indices'!$G$6:$J$6000,2,FALSE)</f>
        <v>3.4941</v>
      </c>
      <c r="D3252">
        <f>VLOOKUP(B3252,'Bloomberg Dow Jones Indices'!$I$6:$J$6000,2,0)</f>
        <v>2.2625999999999999</v>
      </c>
      <c r="E3252">
        <f>IF(VLOOKUP($B3252,'30 Year Treasuries Daily'!$A$7:$B$10118,2,FALSE)="ND",NA(),VLOOKUP($B3252,'30 Year Treasuries Daily'!$A$7:$B$10118,2,FALSE))</f>
        <v>4.9000000000000004</v>
      </c>
    </row>
    <row r="3253" spans="2:5">
      <c r="B3253" s="52">
        <v>38810</v>
      </c>
      <c r="C3253">
        <f>VLOOKUP($B3253,'Bloomberg Dow Jones Indices'!$G$6:$J$6000,2,FALSE)</f>
        <v>3.4819</v>
      </c>
      <c r="D3253">
        <f>VLOOKUP(B3253,'Bloomberg Dow Jones Indices'!$I$6:$J$6000,2,0)</f>
        <v>2.2553999999999998</v>
      </c>
      <c r="E3253">
        <f>IF(VLOOKUP($B3253,'30 Year Treasuries Daily'!$A$7:$B$10118,2,FALSE)="ND",NA(),VLOOKUP($B3253,'30 Year Treasuries Daily'!$A$7:$B$10118,2,FALSE))</f>
        <v>4.9000000000000004</v>
      </c>
    </row>
    <row r="3254" spans="2:5">
      <c r="B3254" s="52">
        <v>38811</v>
      </c>
      <c r="C3254">
        <f>VLOOKUP($B3254,'Bloomberg Dow Jones Indices'!$G$6:$J$6000,2,FALSE)</f>
        <v>3.4432999999999998</v>
      </c>
      <c r="D3254">
        <f>VLOOKUP(B3254,'Bloomberg Dow Jones Indices'!$I$6:$J$6000,2,0)</f>
        <v>2.2435</v>
      </c>
      <c r="E3254">
        <f>IF(VLOOKUP($B3254,'30 Year Treasuries Daily'!$A$7:$B$10118,2,FALSE)="ND",NA(),VLOOKUP($B3254,'30 Year Treasuries Daily'!$A$7:$B$10118,2,FALSE))</f>
        <v>4.91</v>
      </c>
    </row>
    <row r="3255" spans="2:5">
      <c r="B3255" s="52">
        <v>38812</v>
      </c>
      <c r="C3255">
        <f>VLOOKUP($B3255,'Bloomberg Dow Jones Indices'!$G$6:$J$6000,2,FALSE)</f>
        <v>3.4098000000000002</v>
      </c>
      <c r="D3255">
        <f>VLOOKUP(B3255,'Bloomberg Dow Jones Indices'!$I$6:$J$6000,2,0)</f>
        <v>2.2364000000000002</v>
      </c>
      <c r="E3255">
        <f>IF(VLOOKUP($B3255,'30 Year Treasuries Daily'!$A$7:$B$10118,2,FALSE)="ND",NA(),VLOOKUP($B3255,'30 Year Treasuries Daily'!$A$7:$B$10118,2,FALSE))</f>
        <v>4.9000000000000004</v>
      </c>
    </row>
    <row r="3256" spans="2:5">
      <c r="B3256" s="52">
        <v>38813</v>
      </c>
      <c r="C3256">
        <f>VLOOKUP($B3256,'Bloomberg Dow Jones Indices'!$G$6:$J$6000,2,FALSE)</f>
        <v>3.4577999999999998</v>
      </c>
      <c r="D3256">
        <f>VLOOKUP(B3256,'Bloomberg Dow Jones Indices'!$I$6:$J$6000,2,0)</f>
        <v>2.2416999999999998</v>
      </c>
      <c r="E3256">
        <f>IF(VLOOKUP($B3256,'30 Year Treasuries Daily'!$A$7:$B$10118,2,FALSE)="ND",NA(),VLOOKUP($B3256,'30 Year Treasuries Daily'!$A$7:$B$10118,2,FALSE))</f>
        <v>4.96</v>
      </c>
    </row>
    <row r="3257" spans="2:5">
      <c r="B3257" s="52">
        <v>38814</v>
      </c>
      <c r="C3257">
        <f>VLOOKUP($B3257,'Bloomberg Dow Jones Indices'!$G$6:$J$6000,2,FALSE)</f>
        <v>3.5202</v>
      </c>
      <c r="D3257">
        <f>VLOOKUP(B3257,'Bloomberg Dow Jones Indices'!$I$6:$J$6000,2,0)</f>
        <v>2.2612000000000001</v>
      </c>
      <c r="E3257">
        <f>IF(VLOOKUP($B3257,'30 Year Treasuries Daily'!$A$7:$B$10118,2,FALSE)="ND",NA(),VLOOKUP($B3257,'30 Year Treasuries Daily'!$A$7:$B$10118,2,FALSE))</f>
        <v>5.04</v>
      </c>
    </row>
    <row r="3258" spans="2:5">
      <c r="B3258" s="52">
        <v>38817</v>
      </c>
      <c r="C3258">
        <f>VLOOKUP($B3258,'Bloomberg Dow Jones Indices'!$G$6:$J$6000,2,FALSE)</f>
        <v>3.5011999999999999</v>
      </c>
      <c r="D3258">
        <f>VLOOKUP(B3258,'Bloomberg Dow Jones Indices'!$I$6:$J$6000,2,0)</f>
        <v>2.2568999999999999</v>
      </c>
      <c r="E3258">
        <f>IF(VLOOKUP($B3258,'30 Year Treasuries Daily'!$A$7:$B$10118,2,FALSE)="ND",NA(),VLOOKUP($B3258,'30 Year Treasuries Daily'!$A$7:$B$10118,2,FALSE))</f>
        <v>5.04</v>
      </c>
    </row>
    <row r="3259" spans="2:5">
      <c r="B3259" s="52">
        <v>38818</v>
      </c>
      <c r="C3259">
        <f>VLOOKUP($B3259,'Bloomberg Dow Jones Indices'!$G$6:$J$6000,2,FALSE)</f>
        <v>3.5358000000000001</v>
      </c>
      <c r="D3259">
        <f>VLOOKUP(B3259,'Bloomberg Dow Jones Indices'!$I$6:$J$6000,2,0)</f>
        <v>2.2673999999999999</v>
      </c>
      <c r="E3259">
        <f>IF(VLOOKUP($B3259,'30 Year Treasuries Daily'!$A$7:$B$10118,2,FALSE)="ND",NA(),VLOOKUP($B3259,'30 Year Treasuries Daily'!$A$7:$B$10118,2,FALSE))</f>
        <v>5</v>
      </c>
    </row>
    <row r="3260" spans="2:5">
      <c r="B3260" s="52">
        <v>38819</v>
      </c>
      <c r="C3260">
        <f>VLOOKUP($B3260,'Bloomberg Dow Jones Indices'!$G$6:$J$6000,2,FALSE)</f>
        <v>3.5312999999999999</v>
      </c>
      <c r="D3260">
        <f>VLOOKUP(B3260,'Bloomberg Dow Jones Indices'!$I$6:$J$6000,2,0)</f>
        <v>2.2591999999999999</v>
      </c>
      <c r="E3260">
        <f>IF(VLOOKUP($B3260,'30 Year Treasuries Daily'!$A$7:$B$10118,2,FALSE)="ND",NA(),VLOOKUP($B3260,'30 Year Treasuries Daily'!$A$7:$B$10118,2,FALSE))</f>
        <v>5.05</v>
      </c>
    </row>
    <row r="3261" spans="2:5">
      <c r="B3261" s="52">
        <v>38820</v>
      </c>
      <c r="C3261">
        <f>VLOOKUP($B3261,'Bloomberg Dow Jones Indices'!$G$6:$J$6000,2,FALSE)</f>
        <v>3.5535999999999999</v>
      </c>
      <c r="D3261">
        <f>VLOOKUP(B3261,'Bloomberg Dow Jones Indices'!$I$6:$J$6000,2,0)</f>
        <v>2.2576000000000001</v>
      </c>
      <c r="E3261">
        <f>IF(VLOOKUP($B3261,'30 Year Treasuries Daily'!$A$7:$B$10118,2,FALSE)="ND",NA(),VLOOKUP($B3261,'30 Year Treasuries Daily'!$A$7:$B$10118,2,FALSE))</f>
        <v>5.1100000000000003</v>
      </c>
    </row>
    <row r="3262" spans="2:5">
      <c r="B3262" s="52">
        <v>38824</v>
      </c>
      <c r="C3262">
        <f>VLOOKUP($B3262,'Bloomberg Dow Jones Indices'!$G$6:$J$6000,2,FALSE)</f>
        <v>3.5503999999999998</v>
      </c>
      <c r="D3262">
        <f>VLOOKUP(B3262,'Bloomberg Dow Jones Indices'!$I$6:$J$6000,2,0)</f>
        <v>2.2706</v>
      </c>
      <c r="E3262">
        <f>IF(VLOOKUP($B3262,'30 Year Treasuries Daily'!$A$7:$B$10118,2,FALSE)="ND",NA(),VLOOKUP($B3262,'30 Year Treasuries Daily'!$A$7:$B$10118,2,FALSE))</f>
        <v>5.08</v>
      </c>
    </row>
    <row r="3263" spans="2:5">
      <c r="B3263" s="52">
        <v>38825</v>
      </c>
      <c r="C3263">
        <f>VLOOKUP($B3263,'Bloomberg Dow Jones Indices'!$G$6:$J$6000,2,FALSE)</f>
        <v>3.4666999999999999</v>
      </c>
      <c r="D3263">
        <f>VLOOKUP(B3263,'Bloomberg Dow Jones Indices'!$I$6:$J$6000,2,0)</f>
        <v>2.2313000000000001</v>
      </c>
      <c r="E3263">
        <f>IF(VLOOKUP($B3263,'30 Year Treasuries Daily'!$A$7:$B$10118,2,FALSE)="ND",NA(),VLOOKUP($B3263,'30 Year Treasuries Daily'!$A$7:$B$10118,2,FALSE))</f>
        <v>5.07</v>
      </c>
    </row>
    <row r="3264" spans="2:5">
      <c r="B3264" s="52">
        <v>38826</v>
      </c>
      <c r="C3264">
        <f>VLOOKUP($B3264,'Bloomberg Dow Jones Indices'!$G$6:$J$6000,2,FALSE)</f>
        <v>3.4561000000000002</v>
      </c>
      <c r="D3264">
        <f>VLOOKUP(B3264,'Bloomberg Dow Jones Indices'!$I$6:$J$6000,2,0)</f>
        <v>2.2315</v>
      </c>
      <c r="E3264">
        <f>IF(VLOOKUP($B3264,'30 Year Treasuries Daily'!$A$7:$B$10118,2,FALSE)="ND",NA(),VLOOKUP($B3264,'30 Year Treasuries Daily'!$A$7:$B$10118,2,FALSE))</f>
        <v>5.13</v>
      </c>
    </row>
    <row r="3265" spans="2:5">
      <c r="B3265" s="52">
        <v>38827</v>
      </c>
      <c r="C3265">
        <f>VLOOKUP($B3265,'Bloomberg Dow Jones Indices'!$G$6:$J$6000,2,FALSE)</f>
        <v>3.4335</v>
      </c>
      <c r="D3265">
        <f>VLOOKUP(B3265,'Bloomberg Dow Jones Indices'!$I$6:$J$6000,2,0)</f>
        <v>2.222</v>
      </c>
      <c r="E3265">
        <f>IF(VLOOKUP($B3265,'30 Year Treasuries Daily'!$A$7:$B$10118,2,FALSE)="ND",NA(),VLOOKUP($B3265,'30 Year Treasuries Daily'!$A$7:$B$10118,2,FALSE))</f>
        <v>5.14</v>
      </c>
    </row>
    <row r="3266" spans="2:5">
      <c r="B3266" s="52">
        <v>38828</v>
      </c>
      <c r="C3266">
        <f>VLOOKUP($B3266,'Bloomberg Dow Jones Indices'!$G$6:$J$6000,2,FALSE)</f>
        <v>3.4121000000000001</v>
      </c>
      <c r="D3266">
        <f>VLOOKUP(B3266,'Bloomberg Dow Jones Indices'!$I$6:$J$6000,2,0)</f>
        <v>2.2212000000000001</v>
      </c>
      <c r="E3266">
        <f>IF(VLOOKUP($B3266,'30 Year Treasuries Daily'!$A$7:$B$10118,2,FALSE)="ND",NA(),VLOOKUP($B3266,'30 Year Treasuries Daily'!$A$7:$B$10118,2,FALSE))</f>
        <v>5.0999999999999996</v>
      </c>
    </row>
    <row r="3267" spans="2:5">
      <c r="B3267" s="52">
        <v>38831</v>
      </c>
      <c r="C3267">
        <f>VLOOKUP($B3267,'Bloomberg Dow Jones Indices'!$G$6:$J$6000,2,FALSE)</f>
        <v>3.3858999999999999</v>
      </c>
      <c r="D3267">
        <f>VLOOKUP(B3267,'Bloomberg Dow Jones Indices'!$I$6:$J$6000,2,0)</f>
        <v>2.2233000000000001</v>
      </c>
      <c r="E3267">
        <f>IF(VLOOKUP($B3267,'30 Year Treasuries Daily'!$A$7:$B$10118,2,FALSE)="ND",NA(),VLOOKUP($B3267,'30 Year Treasuries Daily'!$A$7:$B$10118,2,FALSE))</f>
        <v>5.07</v>
      </c>
    </row>
    <row r="3268" spans="2:5">
      <c r="B3268" s="52">
        <v>38832</v>
      </c>
      <c r="C3268">
        <f>VLOOKUP($B3268,'Bloomberg Dow Jones Indices'!$G$6:$J$6000,2,FALSE)</f>
        <v>3.4253999999999998</v>
      </c>
      <c r="D3268">
        <f>VLOOKUP(B3268,'Bloomberg Dow Jones Indices'!$I$6:$J$6000,2,0)</f>
        <v>2.2338</v>
      </c>
      <c r="E3268">
        <f>IF(VLOOKUP($B3268,'30 Year Treasuries Daily'!$A$7:$B$10118,2,FALSE)="ND",NA(),VLOOKUP($B3268,'30 Year Treasuries Daily'!$A$7:$B$10118,2,FALSE))</f>
        <v>5.16</v>
      </c>
    </row>
    <row r="3269" spans="2:5">
      <c r="B3269" s="52">
        <v>38833</v>
      </c>
      <c r="C3269">
        <f>VLOOKUP($B3269,'Bloomberg Dow Jones Indices'!$G$6:$J$6000,2,FALSE)</f>
        <v>3.464</v>
      </c>
      <c r="D3269">
        <f>VLOOKUP(B3269,'Bloomberg Dow Jones Indices'!$I$6:$J$6000,2,0)</f>
        <v>2.2198000000000002</v>
      </c>
      <c r="E3269">
        <f>IF(VLOOKUP($B3269,'30 Year Treasuries Daily'!$A$7:$B$10118,2,FALSE)="ND",NA(),VLOOKUP($B3269,'30 Year Treasuries Daily'!$A$7:$B$10118,2,FALSE))</f>
        <v>5.18</v>
      </c>
    </row>
    <row r="3270" spans="2:5">
      <c r="B3270" s="52">
        <v>38834</v>
      </c>
      <c r="C3270">
        <f>VLOOKUP($B3270,'Bloomberg Dow Jones Indices'!$G$6:$J$6000,2,FALSE)</f>
        <v>3.4266000000000001</v>
      </c>
      <c r="D3270">
        <f>VLOOKUP(B3270,'Bloomberg Dow Jones Indices'!$I$6:$J$6000,2,0)</f>
        <v>2.2178</v>
      </c>
      <c r="E3270">
        <f>IF(VLOOKUP($B3270,'30 Year Treasuries Daily'!$A$7:$B$10118,2,FALSE)="ND",NA(),VLOOKUP($B3270,'30 Year Treasuries Daily'!$A$7:$B$10118,2,FALSE))</f>
        <v>5.18</v>
      </c>
    </row>
    <row r="3271" spans="2:5">
      <c r="B3271" s="52">
        <v>38835</v>
      </c>
      <c r="C3271">
        <f>VLOOKUP($B3271,'Bloomberg Dow Jones Indices'!$G$6:$J$6000,2,FALSE)</f>
        <v>3.4224000000000001</v>
      </c>
      <c r="D3271">
        <f>VLOOKUP(B3271,'Bloomberg Dow Jones Indices'!$I$6:$J$6000,2,0)</f>
        <v>2.2208000000000001</v>
      </c>
      <c r="E3271">
        <f>IF(VLOOKUP($B3271,'30 Year Treasuries Daily'!$A$7:$B$10118,2,FALSE)="ND",NA(),VLOOKUP($B3271,'30 Year Treasuries Daily'!$A$7:$B$10118,2,FALSE))</f>
        <v>5.17</v>
      </c>
    </row>
    <row r="3272" spans="2:5">
      <c r="B3272" s="52">
        <v>38838</v>
      </c>
      <c r="C3272">
        <f>VLOOKUP($B3272,'Bloomberg Dow Jones Indices'!$G$6:$J$6000,2,FALSE)</f>
        <v>3.4523000000000001</v>
      </c>
      <c r="D3272">
        <f>VLOOKUP(B3272,'Bloomberg Dow Jones Indices'!$I$6:$J$6000,2,0)</f>
        <v>2.2254999999999998</v>
      </c>
      <c r="E3272">
        <f>IF(VLOOKUP($B3272,'30 Year Treasuries Daily'!$A$7:$B$10118,2,FALSE)="ND",NA(),VLOOKUP($B3272,'30 Year Treasuries Daily'!$A$7:$B$10118,2,FALSE))</f>
        <v>5.23</v>
      </c>
    </row>
    <row r="3273" spans="2:5">
      <c r="B3273" s="52">
        <v>38839</v>
      </c>
      <c r="C3273">
        <f>VLOOKUP($B3273,'Bloomberg Dow Jones Indices'!$G$6:$J$6000,2,FALSE)</f>
        <v>3.3715999999999999</v>
      </c>
      <c r="D3273">
        <f>VLOOKUP(B3273,'Bloomberg Dow Jones Indices'!$I$6:$J$6000,2,0)</f>
        <v>2.2111999999999998</v>
      </c>
      <c r="E3273">
        <f>IF(VLOOKUP($B3273,'30 Year Treasuries Daily'!$A$7:$B$10118,2,FALSE)="ND",NA(),VLOOKUP($B3273,'30 Year Treasuries Daily'!$A$7:$B$10118,2,FALSE))</f>
        <v>5.2</v>
      </c>
    </row>
    <row r="3274" spans="2:5">
      <c r="B3274" s="52">
        <v>38840</v>
      </c>
      <c r="C3274">
        <f>VLOOKUP($B3274,'Bloomberg Dow Jones Indices'!$G$6:$J$6000,2,FALSE)</f>
        <v>3.3895</v>
      </c>
      <c r="D3274">
        <f>VLOOKUP(B3274,'Bloomberg Dow Jones Indices'!$I$6:$J$6000,2,0)</f>
        <v>2.2157999999999998</v>
      </c>
      <c r="E3274">
        <f>IF(VLOOKUP($B3274,'30 Year Treasuries Daily'!$A$7:$B$10118,2,FALSE)="ND",NA(),VLOOKUP($B3274,'30 Year Treasuries Daily'!$A$7:$B$10118,2,FALSE))</f>
        <v>5.24</v>
      </c>
    </row>
    <row r="3275" spans="2:5">
      <c r="B3275" s="52">
        <v>38841</v>
      </c>
      <c r="C3275">
        <f>VLOOKUP($B3275,'Bloomberg Dow Jones Indices'!$G$6:$J$6000,2,FALSE)</f>
        <v>3.3891</v>
      </c>
      <c r="D3275">
        <f>VLOOKUP(B3275,'Bloomberg Dow Jones Indices'!$I$6:$J$6000,2,0)</f>
        <v>2.2082999999999999</v>
      </c>
      <c r="E3275">
        <f>IF(VLOOKUP($B3275,'30 Year Treasuries Daily'!$A$7:$B$10118,2,FALSE)="ND",NA(),VLOOKUP($B3275,'30 Year Treasuries Daily'!$A$7:$B$10118,2,FALSE))</f>
        <v>5.23</v>
      </c>
    </row>
    <row r="3276" spans="2:5">
      <c r="B3276" s="52">
        <v>38842</v>
      </c>
      <c r="C3276">
        <f>VLOOKUP($B3276,'Bloomberg Dow Jones Indices'!$G$6:$J$6000,2,FALSE)</f>
        <v>3.3155000000000001</v>
      </c>
      <c r="D3276">
        <f>VLOOKUP(B3276,'Bloomberg Dow Jones Indices'!$I$6:$J$6000,2,0)</f>
        <v>2.1818</v>
      </c>
      <c r="E3276">
        <f>IF(VLOOKUP($B3276,'30 Year Treasuries Daily'!$A$7:$B$10118,2,FALSE)="ND",NA(),VLOOKUP($B3276,'30 Year Treasuries Daily'!$A$7:$B$10118,2,FALSE))</f>
        <v>5.2</v>
      </c>
    </row>
    <row r="3277" spans="2:5">
      <c r="B3277" s="52">
        <v>38845</v>
      </c>
      <c r="C3277">
        <f>VLOOKUP($B3277,'Bloomberg Dow Jones Indices'!$G$6:$J$6000,2,FALSE)</f>
        <v>3.3443999999999998</v>
      </c>
      <c r="D3277">
        <f>VLOOKUP(B3277,'Bloomberg Dow Jones Indices'!$I$6:$J$6000,2,0)</f>
        <v>2.1874000000000002</v>
      </c>
      <c r="E3277">
        <f>IF(VLOOKUP($B3277,'30 Year Treasuries Daily'!$A$7:$B$10118,2,FALSE)="ND",NA(),VLOOKUP($B3277,'30 Year Treasuries Daily'!$A$7:$B$10118,2,FALSE))</f>
        <v>5.19</v>
      </c>
    </row>
    <row r="3278" spans="2:5">
      <c r="B3278" s="52">
        <v>38846</v>
      </c>
      <c r="C3278">
        <f>VLOOKUP($B3278,'Bloomberg Dow Jones Indices'!$G$6:$J$6000,2,FALSE)</f>
        <v>3.3609</v>
      </c>
      <c r="D3278">
        <f>VLOOKUP(B3278,'Bloomberg Dow Jones Indices'!$I$6:$J$6000,2,0)</f>
        <v>2.1770999999999998</v>
      </c>
      <c r="E3278">
        <f>IF(VLOOKUP($B3278,'30 Year Treasuries Daily'!$A$7:$B$10118,2,FALSE)="ND",NA(),VLOOKUP($B3278,'30 Year Treasuries Daily'!$A$7:$B$10118,2,FALSE))</f>
        <v>5.2</v>
      </c>
    </row>
    <row r="3279" spans="2:5">
      <c r="B3279" s="52">
        <v>38847</v>
      </c>
      <c r="C3279">
        <f>VLOOKUP($B3279,'Bloomberg Dow Jones Indices'!$G$6:$J$6000,2,FALSE)</f>
        <v>3.3437000000000001</v>
      </c>
      <c r="D3279">
        <f>VLOOKUP(B3279,'Bloomberg Dow Jones Indices'!$I$6:$J$6000,2,0)</f>
        <v>2.1682999999999999</v>
      </c>
      <c r="E3279">
        <f>IF(VLOOKUP($B3279,'30 Year Treasuries Daily'!$A$7:$B$10118,2,FALSE)="ND",NA(),VLOOKUP($B3279,'30 Year Treasuries Daily'!$A$7:$B$10118,2,FALSE))</f>
        <v>5.19</v>
      </c>
    </row>
    <row r="3280" spans="2:5">
      <c r="B3280" s="52">
        <v>38848</v>
      </c>
      <c r="C3280">
        <f>VLOOKUP($B3280,'Bloomberg Dow Jones Indices'!$G$6:$J$6000,2,FALSE)</f>
        <v>3.3818000000000001</v>
      </c>
      <c r="D3280">
        <f>VLOOKUP(B3280,'Bloomberg Dow Jones Indices'!$I$6:$J$6000,2,0)</f>
        <v>2.1949999999999998</v>
      </c>
      <c r="E3280">
        <f>IF(VLOOKUP($B3280,'30 Year Treasuries Daily'!$A$7:$B$10118,2,FALSE)="ND",NA(),VLOOKUP($B3280,'30 Year Treasuries Daily'!$A$7:$B$10118,2,FALSE))</f>
        <v>5.23</v>
      </c>
    </row>
    <row r="3281" spans="2:5">
      <c r="B3281" s="52">
        <v>38849</v>
      </c>
      <c r="C3281">
        <f>VLOOKUP($B3281,'Bloomberg Dow Jones Indices'!$G$6:$J$6000,2,FALSE)</f>
        <v>3.4302999999999999</v>
      </c>
      <c r="D3281">
        <f>VLOOKUP(B3281,'Bloomberg Dow Jones Indices'!$I$6:$J$6000,2,0)</f>
        <v>2.2181000000000002</v>
      </c>
      <c r="E3281">
        <f>IF(VLOOKUP($B3281,'30 Year Treasuries Daily'!$A$7:$B$10118,2,FALSE)="ND",NA(),VLOOKUP($B3281,'30 Year Treasuries Daily'!$A$7:$B$10118,2,FALSE))</f>
        <v>5.29</v>
      </c>
    </row>
    <row r="3282" spans="2:5">
      <c r="B3282" s="52">
        <v>38852</v>
      </c>
      <c r="C3282">
        <f>VLOOKUP($B3282,'Bloomberg Dow Jones Indices'!$G$6:$J$6000,2,FALSE)</f>
        <v>3.4180000000000001</v>
      </c>
      <c r="D3282">
        <f>VLOOKUP(B3282,'Bloomberg Dow Jones Indices'!$I$6:$J$6000,2,0)</f>
        <v>2.2096</v>
      </c>
      <c r="E3282">
        <f>IF(VLOOKUP($B3282,'30 Year Treasuries Daily'!$A$7:$B$10118,2,FALSE)="ND",NA(),VLOOKUP($B3282,'30 Year Treasuries Daily'!$A$7:$B$10118,2,FALSE))</f>
        <v>5.26</v>
      </c>
    </row>
    <row r="3283" spans="2:5">
      <c r="B3283" s="52">
        <v>38853</v>
      </c>
      <c r="C3283">
        <f>VLOOKUP($B3283,'Bloomberg Dow Jones Indices'!$G$6:$J$6000,2,FALSE)</f>
        <v>3.4308999999999998</v>
      </c>
      <c r="D3283">
        <f>VLOOKUP(B3283,'Bloomberg Dow Jones Indices'!$I$6:$J$6000,2,0)</f>
        <v>2.2113</v>
      </c>
      <c r="E3283">
        <f>IF(VLOOKUP($B3283,'30 Year Treasuries Daily'!$A$7:$B$10118,2,FALSE)="ND",NA(),VLOOKUP($B3283,'30 Year Treasuries Daily'!$A$7:$B$10118,2,FALSE))</f>
        <v>5.22</v>
      </c>
    </row>
    <row r="3284" spans="2:5">
      <c r="B3284" s="52">
        <v>38854</v>
      </c>
      <c r="C3284">
        <f>VLOOKUP($B3284,'Bloomberg Dow Jones Indices'!$G$6:$J$6000,2,FALSE)</f>
        <v>3.4954000000000001</v>
      </c>
      <c r="D3284">
        <f>VLOOKUP(B3284,'Bloomberg Dow Jones Indices'!$I$6:$J$6000,2,0)</f>
        <v>2.2622999999999998</v>
      </c>
      <c r="E3284">
        <f>IF(VLOOKUP($B3284,'30 Year Treasuries Daily'!$A$7:$B$10118,2,FALSE)="ND",NA(),VLOOKUP($B3284,'30 Year Treasuries Daily'!$A$7:$B$10118,2,FALSE))</f>
        <v>5.28</v>
      </c>
    </row>
    <row r="3285" spans="2:5">
      <c r="B3285" s="52">
        <v>38855</v>
      </c>
      <c r="C3285">
        <f>VLOOKUP($B3285,'Bloomberg Dow Jones Indices'!$G$6:$J$6000,2,FALSE)</f>
        <v>3.4897999999999998</v>
      </c>
      <c r="D3285">
        <f>VLOOKUP(B3285,'Bloomberg Dow Jones Indices'!$I$6:$J$6000,2,0)</f>
        <v>2.2781000000000002</v>
      </c>
      <c r="E3285">
        <f>IF(VLOOKUP($B3285,'30 Year Treasuries Daily'!$A$7:$B$10118,2,FALSE)="ND",NA(),VLOOKUP($B3285,'30 Year Treasuries Daily'!$A$7:$B$10118,2,FALSE))</f>
        <v>5.18</v>
      </c>
    </row>
    <row r="3286" spans="2:5">
      <c r="B3286" s="52">
        <v>38856</v>
      </c>
      <c r="C3286">
        <f>VLOOKUP($B3286,'Bloomberg Dow Jones Indices'!$G$6:$J$6000,2,FALSE)</f>
        <v>3.4590000000000001</v>
      </c>
      <c r="D3286">
        <f>VLOOKUP(B3286,'Bloomberg Dow Jones Indices'!$I$6:$J$6000,2,0)</f>
        <v>2.2747999999999999</v>
      </c>
      <c r="E3286">
        <f>IF(VLOOKUP($B3286,'30 Year Treasuries Daily'!$A$7:$B$10118,2,FALSE)="ND",NA(),VLOOKUP($B3286,'30 Year Treasuries Daily'!$A$7:$B$10118,2,FALSE))</f>
        <v>5.14</v>
      </c>
    </row>
    <row r="3287" spans="2:5">
      <c r="B3287" s="52">
        <v>38859</v>
      </c>
      <c r="C3287">
        <f>VLOOKUP($B3287,'Bloomberg Dow Jones Indices'!$G$6:$J$6000,2,FALSE)</f>
        <v>3.4348000000000001</v>
      </c>
      <c r="D3287">
        <f>VLOOKUP(B3287,'Bloomberg Dow Jones Indices'!$I$6:$J$6000,2,0)</f>
        <v>2.2787000000000002</v>
      </c>
      <c r="E3287">
        <f>IF(VLOOKUP($B3287,'30 Year Treasuries Daily'!$A$7:$B$10118,2,FALSE)="ND",NA(),VLOOKUP($B3287,'30 Year Treasuries Daily'!$A$7:$B$10118,2,FALSE))</f>
        <v>5.13</v>
      </c>
    </row>
    <row r="3288" spans="2:5">
      <c r="B3288" s="52">
        <v>38860</v>
      </c>
      <c r="C3288">
        <f>VLOOKUP($B3288,'Bloomberg Dow Jones Indices'!$G$6:$J$6000,2,FALSE)</f>
        <v>3.4843999999999999</v>
      </c>
      <c r="D3288">
        <f>VLOOKUP(B3288,'Bloomberg Dow Jones Indices'!$I$6:$J$6000,2,0)</f>
        <v>2.2842000000000002</v>
      </c>
      <c r="E3288">
        <f>IF(VLOOKUP($B3288,'30 Year Treasuries Daily'!$A$7:$B$10118,2,FALSE)="ND",NA(),VLOOKUP($B3288,'30 Year Treasuries Daily'!$A$7:$B$10118,2,FALSE))</f>
        <v>5.16</v>
      </c>
    </row>
    <row r="3289" spans="2:5">
      <c r="B3289" s="52">
        <v>38861</v>
      </c>
      <c r="C3289">
        <f>VLOOKUP($B3289,'Bloomberg Dow Jones Indices'!$G$6:$J$6000,2,FALSE)</f>
        <v>3.4687000000000001</v>
      </c>
      <c r="D3289">
        <f>VLOOKUP(B3289,'Bloomberg Dow Jones Indices'!$I$6:$J$6000,2,0)</f>
        <v>2.2803</v>
      </c>
      <c r="E3289">
        <f>IF(VLOOKUP($B3289,'30 Year Treasuries Daily'!$A$7:$B$10118,2,FALSE)="ND",NA(),VLOOKUP($B3289,'30 Year Treasuries Daily'!$A$7:$B$10118,2,FALSE))</f>
        <v>5.13</v>
      </c>
    </row>
    <row r="3290" spans="2:5">
      <c r="B3290" s="52">
        <v>38862</v>
      </c>
      <c r="C3290">
        <f>VLOOKUP($B3290,'Bloomberg Dow Jones Indices'!$G$6:$J$6000,2,FALSE)</f>
        <v>3.4363999999999999</v>
      </c>
      <c r="D3290">
        <f>VLOOKUP(B3290,'Bloomberg Dow Jones Indices'!$I$6:$J$6000,2,0)</f>
        <v>2.2645</v>
      </c>
      <c r="E3290">
        <f>IF(VLOOKUP($B3290,'30 Year Treasuries Daily'!$A$7:$B$10118,2,FALSE)="ND",NA(),VLOOKUP($B3290,'30 Year Treasuries Daily'!$A$7:$B$10118,2,FALSE))</f>
        <v>5.17</v>
      </c>
    </row>
    <row r="3291" spans="2:5">
      <c r="B3291" s="52">
        <v>38863</v>
      </c>
      <c r="C3291">
        <f>VLOOKUP($B3291,'Bloomberg Dow Jones Indices'!$G$6:$J$6000,2,FALSE)</f>
        <v>3.3956</v>
      </c>
      <c r="D3291">
        <f>VLOOKUP(B3291,'Bloomberg Dow Jones Indices'!$I$6:$J$6000,2,0)</f>
        <v>2.2509000000000001</v>
      </c>
      <c r="E3291">
        <f>IF(VLOOKUP($B3291,'30 Year Treasuries Daily'!$A$7:$B$10118,2,FALSE)="ND",NA(),VLOOKUP($B3291,'30 Year Treasuries Daily'!$A$7:$B$10118,2,FALSE))</f>
        <v>5.16</v>
      </c>
    </row>
    <row r="3292" spans="2:5">
      <c r="B3292" s="52">
        <v>38867</v>
      </c>
      <c r="C3292">
        <f>VLOOKUP($B3292,'Bloomberg Dow Jones Indices'!$G$6:$J$6000,2,FALSE)</f>
        <v>3.4276</v>
      </c>
      <c r="D3292">
        <f>VLOOKUP(B3292,'Bloomberg Dow Jones Indices'!$I$6:$J$6000,2,0)</f>
        <v>2.2883</v>
      </c>
      <c r="E3292">
        <f>IF(VLOOKUP($B3292,'30 Year Treasuries Daily'!$A$7:$B$10118,2,FALSE)="ND",NA(),VLOOKUP($B3292,'30 Year Treasuries Daily'!$A$7:$B$10118,2,FALSE))</f>
        <v>5.19</v>
      </c>
    </row>
    <row r="3293" spans="2:5">
      <c r="B3293" s="52">
        <v>38868</v>
      </c>
      <c r="C3293">
        <f>VLOOKUP($B3293,'Bloomberg Dow Jones Indices'!$G$6:$J$6000,2,FALSE)</f>
        <v>3.4041999999999999</v>
      </c>
      <c r="D3293">
        <f>VLOOKUP(B3293,'Bloomberg Dow Jones Indices'!$I$6:$J$6000,2,0)</f>
        <v>2.2749000000000001</v>
      </c>
      <c r="E3293">
        <f>IF(VLOOKUP($B3293,'30 Year Treasuries Daily'!$A$7:$B$10118,2,FALSE)="ND",NA(),VLOOKUP($B3293,'30 Year Treasuries Daily'!$A$7:$B$10118,2,FALSE))</f>
        <v>5.21</v>
      </c>
    </row>
    <row r="3294" spans="2:5">
      <c r="B3294" s="52">
        <v>38869</v>
      </c>
      <c r="C3294">
        <f>VLOOKUP($B3294,'Bloomberg Dow Jones Indices'!$G$6:$J$6000,2,FALSE)</f>
        <v>3.3608000000000002</v>
      </c>
      <c r="D3294">
        <f>VLOOKUP(B3294,'Bloomberg Dow Jones Indices'!$I$6:$J$6000,2,0)</f>
        <v>2.2563</v>
      </c>
      <c r="E3294">
        <f>IF(VLOOKUP($B3294,'30 Year Treasuries Daily'!$A$7:$B$10118,2,FALSE)="ND",NA(),VLOOKUP($B3294,'30 Year Treasuries Daily'!$A$7:$B$10118,2,FALSE))</f>
        <v>5.2</v>
      </c>
    </row>
    <row r="3295" spans="2:5">
      <c r="B3295" s="52">
        <v>38870</v>
      </c>
      <c r="C3295">
        <f>VLOOKUP($B3295,'Bloomberg Dow Jones Indices'!$G$6:$J$6000,2,FALSE)</f>
        <v>3.3246000000000002</v>
      </c>
      <c r="D3295">
        <f>VLOOKUP(B3295,'Bloomberg Dow Jones Indices'!$I$6:$J$6000,2,0)</f>
        <v>2.2587999999999999</v>
      </c>
      <c r="E3295">
        <f>IF(VLOOKUP($B3295,'30 Year Treasuries Daily'!$A$7:$B$10118,2,FALSE)="ND",NA(),VLOOKUP($B3295,'30 Year Treasuries Daily'!$A$7:$B$10118,2,FALSE))</f>
        <v>5.0999999999999996</v>
      </c>
    </row>
    <row r="3296" spans="2:5">
      <c r="B3296" s="52">
        <v>38873</v>
      </c>
      <c r="C3296">
        <f>VLOOKUP($B3296,'Bloomberg Dow Jones Indices'!$G$6:$J$6000,2,FALSE)</f>
        <v>3.3580000000000001</v>
      </c>
      <c r="D3296">
        <f>VLOOKUP(B3296,'Bloomberg Dow Jones Indices'!$I$6:$J$6000,2,0)</f>
        <v>2.2995000000000001</v>
      </c>
      <c r="E3296">
        <f>IF(VLOOKUP($B3296,'30 Year Treasuries Daily'!$A$7:$B$10118,2,FALSE)="ND",NA(),VLOOKUP($B3296,'30 Year Treasuries Daily'!$A$7:$B$10118,2,FALSE))</f>
        <v>5.0999999999999996</v>
      </c>
    </row>
    <row r="3297" spans="2:5">
      <c r="B3297" s="52">
        <v>38874</v>
      </c>
      <c r="C3297">
        <f>VLOOKUP($B3297,'Bloomberg Dow Jones Indices'!$G$6:$J$6000,2,FALSE)</f>
        <v>3.3670999999999998</v>
      </c>
      <c r="D3297">
        <f>VLOOKUP(B3297,'Bloomberg Dow Jones Indices'!$I$6:$J$6000,2,0)</f>
        <v>2.3129</v>
      </c>
      <c r="E3297">
        <f>IF(VLOOKUP($B3297,'30 Year Treasuries Daily'!$A$7:$B$10118,2,FALSE)="ND",NA(),VLOOKUP($B3297,'30 Year Treasuries Daily'!$A$7:$B$10118,2,FALSE))</f>
        <v>5.08</v>
      </c>
    </row>
    <row r="3298" spans="2:5">
      <c r="B3298" s="52">
        <v>38875</v>
      </c>
      <c r="C3298">
        <f>VLOOKUP($B3298,'Bloomberg Dow Jones Indices'!$G$6:$J$6000,2,FALSE)</f>
        <v>3.3931</v>
      </c>
      <c r="D3298">
        <f>VLOOKUP(B3298,'Bloomberg Dow Jones Indices'!$I$6:$J$6000,2,0)</f>
        <v>2.3279999999999998</v>
      </c>
      <c r="E3298">
        <f>IF(VLOOKUP($B3298,'30 Year Treasuries Daily'!$A$7:$B$10118,2,FALSE)="ND",NA(),VLOOKUP($B3298,'30 Year Treasuries Daily'!$A$7:$B$10118,2,FALSE))</f>
        <v>5.09</v>
      </c>
    </row>
    <row r="3299" spans="2:5">
      <c r="B3299" s="52">
        <v>38876</v>
      </c>
      <c r="C3299">
        <f>VLOOKUP($B3299,'Bloomberg Dow Jones Indices'!$G$6:$J$6000,2,FALSE)</f>
        <v>3.3837999999999999</v>
      </c>
      <c r="D3299">
        <f>VLOOKUP(B3299,'Bloomberg Dow Jones Indices'!$I$6:$J$6000,2,0)</f>
        <v>2.3262999999999998</v>
      </c>
      <c r="E3299">
        <f>IF(VLOOKUP($B3299,'30 Year Treasuries Daily'!$A$7:$B$10118,2,FALSE)="ND",NA(),VLOOKUP($B3299,'30 Year Treasuries Daily'!$A$7:$B$10118,2,FALSE))</f>
        <v>5.0599999999999996</v>
      </c>
    </row>
    <row r="3300" spans="2:5">
      <c r="B3300" s="52">
        <v>38877</v>
      </c>
      <c r="C3300">
        <f>VLOOKUP($B3300,'Bloomberg Dow Jones Indices'!$G$6:$J$6000,2,FALSE)</f>
        <v>3.3624999999999998</v>
      </c>
      <c r="D3300">
        <f>VLOOKUP(B3300,'Bloomberg Dow Jones Indices'!$I$6:$J$6000,2,0)</f>
        <v>2.3363</v>
      </c>
      <c r="E3300">
        <f>IF(VLOOKUP($B3300,'30 Year Treasuries Daily'!$A$7:$B$10118,2,FALSE)="ND",NA(),VLOOKUP($B3300,'30 Year Treasuries Daily'!$A$7:$B$10118,2,FALSE))</f>
        <v>5.03</v>
      </c>
    </row>
    <row r="3301" spans="2:5">
      <c r="B3301" s="52">
        <v>38880</v>
      </c>
      <c r="C3301">
        <f>VLOOKUP($B3301,'Bloomberg Dow Jones Indices'!$G$6:$J$6000,2,FALSE)</f>
        <v>3.3582999999999998</v>
      </c>
      <c r="D3301">
        <f>VLOOKUP(B3301,'Bloomberg Dow Jones Indices'!$I$6:$J$6000,2,0)</f>
        <v>2.3578000000000001</v>
      </c>
      <c r="E3301">
        <f>IF(VLOOKUP($B3301,'30 Year Treasuries Daily'!$A$7:$B$10118,2,FALSE)="ND",NA(),VLOOKUP($B3301,'30 Year Treasuries Daily'!$A$7:$B$10118,2,FALSE))</f>
        <v>5.03</v>
      </c>
    </row>
    <row r="3302" spans="2:5">
      <c r="B3302" s="52">
        <v>38881</v>
      </c>
      <c r="C3302">
        <f>VLOOKUP($B3302,'Bloomberg Dow Jones Indices'!$G$6:$J$6000,2,FALSE)</f>
        <v>3.4079999999999999</v>
      </c>
      <c r="D3302">
        <f>VLOOKUP(B3302,'Bloomberg Dow Jones Indices'!$I$6:$J$6000,2,0)</f>
        <v>2.3843000000000001</v>
      </c>
      <c r="E3302">
        <f>IF(VLOOKUP($B3302,'30 Year Treasuries Daily'!$A$7:$B$10118,2,FALSE)="ND",NA(),VLOOKUP($B3302,'30 Year Treasuries Daily'!$A$7:$B$10118,2,FALSE))</f>
        <v>5.01</v>
      </c>
    </row>
    <row r="3303" spans="2:5">
      <c r="B3303" s="52">
        <v>38882</v>
      </c>
      <c r="C3303">
        <f>VLOOKUP($B3303,'Bloomberg Dow Jones Indices'!$G$6:$J$6000,2,FALSE)</f>
        <v>3.4314</v>
      </c>
      <c r="D3303">
        <f>VLOOKUP(B3303,'Bloomberg Dow Jones Indices'!$I$6:$J$6000,2,0)</f>
        <v>2.3599000000000001</v>
      </c>
      <c r="E3303">
        <f>IF(VLOOKUP($B3303,'30 Year Treasuries Daily'!$A$7:$B$10118,2,FALSE)="ND",NA(),VLOOKUP($B3303,'30 Year Treasuries Daily'!$A$7:$B$10118,2,FALSE))</f>
        <v>5.09</v>
      </c>
    </row>
    <row r="3304" spans="2:5">
      <c r="B3304" s="52">
        <v>38883</v>
      </c>
      <c r="C3304">
        <f>VLOOKUP($B3304,'Bloomberg Dow Jones Indices'!$G$6:$J$6000,2,FALSE)</f>
        <v>3.3757999999999999</v>
      </c>
      <c r="D3304">
        <f>VLOOKUP(B3304,'Bloomberg Dow Jones Indices'!$I$6:$J$6000,2,0)</f>
        <v>2.3174000000000001</v>
      </c>
      <c r="E3304">
        <f>IF(VLOOKUP($B3304,'30 Year Treasuries Daily'!$A$7:$B$10118,2,FALSE)="ND",NA(),VLOOKUP($B3304,'30 Year Treasuries Daily'!$A$7:$B$10118,2,FALSE))</f>
        <v>5.13</v>
      </c>
    </row>
    <row r="3305" spans="2:5">
      <c r="B3305" s="52">
        <v>38884</v>
      </c>
      <c r="C3305">
        <f>VLOOKUP($B3305,'Bloomberg Dow Jones Indices'!$G$6:$J$6000,2,FALSE)</f>
        <v>3.3744000000000001</v>
      </c>
      <c r="D3305">
        <f>VLOOKUP(B3305,'Bloomberg Dow Jones Indices'!$I$6:$J$6000,2,0)</f>
        <v>2.3176000000000001</v>
      </c>
      <c r="E3305">
        <f>IF(VLOOKUP($B3305,'30 Year Treasuries Daily'!$A$7:$B$10118,2,FALSE)="ND",NA(),VLOOKUP($B3305,'30 Year Treasuries Daily'!$A$7:$B$10118,2,FALSE))</f>
        <v>5.17</v>
      </c>
    </row>
    <row r="3306" spans="2:5">
      <c r="B3306" s="52">
        <v>38887</v>
      </c>
      <c r="C3306">
        <f>VLOOKUP($B3306,'Bloomberg Dow Jones Indices'!$G$6:$J$6000,2,FALSE)</f>
        <v>3.4268000000000001</v>
      </c>
      <c r="D3306">
        <f>VLOOKUP(B3306,'Bloomberg Dow Jones Indices'!$I$6:$J$6000,2,0)</f>
        <v>2.3329</v>
      </c>
      <c r="E3306">
        <f>IF(VLOOKUP($B3306,'30 Year Treasuries Daily'!$A$7:$B$10118,2,FALSE)="ND",NA(),VLOOKUP($B3306,'30 Year Treasuries Daily'!$A$7:$B$10118,2,FALSE))</f>
        <v>5.18</v>
      </c>
    </row>
    <row r="3307" spans="2:5">
      <c r="B3307" s="52">
        <v>38888</v>
      </c>
      <c r="C3307">
        <f>VLOOKUP($B3307,'Bloomberg Dow Jones Indices'!$G$6:$J$6000,2,FALSE)</f>
        <v>3.4106999999999998</v>
      </c>
      <c r="D3307">
        <f>VLOOKUP(B3307,'Bloomberg Dow Jones Indices'!$I$6:$J$6000,2,0)</f>
        <v>2.3260000000000001</v>
      </c>
      <c r="E3307">
        <f>IF(VLOOKUP($B3307,'30 Year Treasuries Daily'!$A$7:$B$10118,2,FALSE)="ND",NA(),VLOOKUP($B3307,'30 Year Treasuries Daily'!$A$7:$B$10118,2,FALSE))</f>
        <v>5.19</v>
      </c>
    </row>
    <row r="3308" spans="2:5">
      <c r="B3308" s="52">
        <v>38889</v>
      </c>
      <c r="C3308">
        <f>VLOOKUP($B3308,'Bloomberg Dow Jones Indices'!$G$6:$J$6000,2,FALSE)</f>
        <v>3.4102999999999999</v>
      </c>
      <c r="D3308">
        <f>VLOOKUP(B3308,'Bloomberg Dow Jones Indices'!$I$6:$J$6000,2,0)</f>
        <v>2.3039999999999998</v>
      </c>
      <c r="E3308">
        <f>IF(VLOOKUP($B3308,'30 Year Treasuries Daily'!$A$7:$B$10118,2,FALSE)="ND",NA(),VLOOKUP($B3308,'30 Year Treasuries Daily'!$A$7:$B$10118,2,FALSE))</f>
        <v>5.19</v>
      </c>
    </row>
    <row r="3309" spans="2:5">
      <c r="B3309" s="52">
        <v>38890</v>
      </c>
      <c r="C3309">
        <f>VLOOKUP($B3309,'Bloomberg Dow Jones Indices'!$G$6:$J$6000,2,FALSE)</f>
        <v>3.4281999999999999</v>
      </c>
      <c r="D3309">
        <f>VLOOKUP(B3309,'Bloomberg Dow Jones Indices'!$I$6:$J$6000,2,0)</f>
        <v>2.3188</v>
      </c>
      <c r="E3309">
        <f>IF(VLOOKUP($B3309,'30 Year Treasuries Daily'!$A$7:$B$10118,2,FALSE)="ND",NA(),VLOOKUP($B3309,'30 Year Treasuries Daily'!$A$7:$B$10118,2,FALSE))</f>
        <v>5.23</v>
      </c>
    </row>
    <row r="3310" spans="2:5">
      <c r="B3310" s="52">
        <v>38891</v>
      </c>
      <c r="C3310">
        <f>VLOOKUP($B3310,'Bloomberg Dow Jones Indices'!$G$6:$J$6000,2,FALSE)</f>
        <v>3.4127000000000001</v>
      </c>
      <c r="D3310">
        <f>VLOOKUP(B3310,'Bloomberg Dow Jones Indices'!$I$6:$J$6000,2,0)</f>
        <v>2.3250999999999999</v>
      </c>
      <c r="E3310">
        <f>IF(VLOOKUP($B3310,'30 Year Treasuries Daily'!$A$7:$B$10118,2,FALSE)="ND",NA(),VLOOKUP($B3310,'30 Year Treasuries Daily'!$A$7:$B$10118,2,FALSE))</f>
        <v>5.26</v>
      </c>
    </row>
    <row r="3311" spans="2:5">
      <c r="B3311" s="52">
        <v>38894</v>
      </c>
      <c r="C3311">
        <f>VLOOKUP($B3311,'Bloomberg Dow Jones Indices'!$G$6:$J$6000,2,FALSE)</f>
        <v>3.3974000000000002</v>
      </c>
      <c r="D3311">
        <f>VLOOKUP(B3311,'Bloomberg Dow Jones Indices'!$I$6:$J$6000,2,0)</f>
        <v>2.3132999999999999</v>
      </c>
      <c r="E3311">
        <f>IF(VLOOKUP($B3311,'30 Year Treasuries Daily'!$A$7:$B$10118,2,FALSE)="ND",NA(),VLOOKUP($B3311,'30 Year Treasuries Daily'!$A$7:$B$10118,2,FALSE))</f>
        <v>5.28</v>
      </c>
    </row>
    <row r="3312" spans="2:5">
      <c r="B3312" s="52">
        <v>38895</v>
      </c>
      <c r="C3312">
        <f>VLOOKUP($B3312,'Bloomberg Dow Jones Indices'!$G$6:$J$6000,2,FALSE)</f>
        <v>3.4095</v>
      </c>
      <c r="D3312">
        <f>VLOOKUP(B3312,'Bloomberg Dow Jones Indices'!$I$6:$J$6000,2,0)</f>
        <v>2.3388</v>
      </c>
      <c r="E3312">
        <f>IF(VLOOKUP($B3312,'30 Year Treasuries Daily'!$A$7:$B$10118,2,FALSE)="ND",NA(),VLOOKUP($B3312,'30 Year Treasuries Daily'!$A$7:$B$10118,2,FALSE))</f>
        <v>5.24</v>
      </c>
    </row>
    <row r="3313" spans="2:5">
      <c r="B3313" s="52">
        <v>38896</v>
      </c>
      <c r="C3313">
        <f>VLOOKUP($B3313,'Bloomberg Dow Jones Indices'!$G$6:$J$6000,2,FALSE)</f>
        <v>3.3955000000000002</v>
      </c>
      <c r="D3313">
        <f>VLOOKUP(B3313,'Bloomberg Dow Jones Indices'!$I$6:$J$6000,2,0)</f>
        <v>2.3284000000000002</v>
      </c>
      <c r="E3313">
        <f>IF(VLOOKUP($B3313,'30 Year Treasuries Daily'!$A$7:$B$10118,2,FALSE)="ND",NA(),VLOOKUP($B3313,'30 Year Treasuries Daily'!$A$7:$B$10118,2,FALSE))</f>
        <v>5.28</v>
      </c>
    </row>
    <row r="3314" spans="2:5">
      <c r="B3314" s="52">
        <v>38897</v>
      </c>
      <c r="C3314">
        <f>VLOOKUP($B3314,'Bloomberg Dow Jones Indices'!$G$6:$J$6000,2,FALSE)</f>
        <v>3.3656999999999999</v>
      </c>
      <c r="D3314">
        <f>VLOOKUP(B3314,'Bloomberg Dow Jones Indices'!$I$6:$J$6000,2,0)</f>
        <v>2.2831999999999999</v>
      </c>
      <c r="E3314">
        <f>IF(VLOOKUP($B3314,'30 Year Treasuries Daily'!$A$7:$B$10118,2,FALSE)="ND",NA(),VLOOKUP($B3314,'30 Year Treasuries Daily'!$A$7:$B$10118,2,FALSE))</f>
        <v>5.26</v>
      </c>
    </row>
    <row r="3315" spans="2:5">
      <c r="B3315" s="52">
        <v>38898</v>
      </c>
      <c r="C3315">
        <f>VLOOKUP($B3315,'Bloomberg Dow Jones Indices'!$G$6:$J$6000,2,FALSE)</f>
        <v>3.3567999999999998</v>
      </c>
      <c r="D3315">
        <f>VLOOKUP(B3315,'Bloomberg Dow Jones Indices'!$I$6:$J$6000,2,0)</f>
        <v>2.2915000000000001</v>
      </c>
      <c r="E3315">
        <f>IF(VLOOKUP($B3315,'30 Year Treasuries Daily'!$A$7:$B$10118,2,FALSE)="ND",NA(),VLOOKUP($B3315,'30 Year Treasuries Daily'!$A$7:$B$10118,2,FALSE))</f>
        <v>5.19</v>
      </c>
    </row>
    <row r="3316" spans="2:5">
      <c r="B3316" s="52">
        <v>38901</v>
      </c>
      <c r="C3316">
        <f>VLOOKUP($B3316,'Bloomberg Dow Jones Indices'!$G$6:$J$6000,2,FALSE)</f>
        <v>3.3205999999999998</v>
      </c>
      <c r="D3316">
        <f>VLOOKUP(B3316,'Bloomberg Dow Jones Indices'!$I$6:$J$6000,2,0)</f>
        <v>2.2757000000000001</v>
      </c>
      <c r="E3316">
        <f>IF(VLOOKUP($B3316,'30 Year Treasuries Daily'!$A$7:$B$10118,2,FALSE)="ND",NA(),VLOOKUP($B3316,'30 Year Treasuries Daily'!$A$7:$B$10118,2,FALSE))</f>
        <v>5.2</v>
      </c>
    </row>
    <row r="3317" spans="2:5">
      <c r="B3317" s="52">
        <v>38903</v>
      </c>
      <c r="C3317">
        <f>VLOOKUP($B3317,'Bloomberg Dow Jones Indices'!$G$6:$J$6000,2,FALSE)</f>
        <v>3.3426999999999998</v>
      </c>
      <c r="D3317">
        <f>VLOOKUP(B3317,'Bloomberg Dow Jones Indices'!$I$6:$J$6000,2,0)</f>
        <v>2.2934000000000001</v>
      </c>
      <c r="E3317">
        <f>IF(VLOOKUP($B3317,'30 Year Treasuries Daily'!$A$7:$B$10118,2,FALSE)="ND",NA(),VLOOKUP($B3317,'30 Year Treasuries Daily'!$A$7:$B$10118,2,FALSE))</f>
        <v>5.27</v>
      </c>
    </row>
    <row r="3318" spans="2:5">
      <c r="B3318" s="52">
        <v>38904</v>
      </c>
      <c r="C3318">
        <f>VLOOKUP($B3318,'Bloomberg Dow Jones Indices'!$G$6:$J$6000,2,FALSE)</f>
        <v>3.3576999999999999</v>
      </c>
      <c r="D3318">
        <f>VLOOKUP(B3318,'Bloomberg Dow Jones Indices'!$I$6:$J$6000,2,0)</f>
        <v>2.2791000000000001</v>
      </c>
      <c r="E3318">
        <f>IF(VLOOKUP($B3318,'30 Year Treasuries Daily'!$A$7:$B$10118,2,FALSE)="ND",NA(),VLOOKUP($B3318,'30 Year Treasuries Daily'!$A$7:$B$10118,2,FALSE))</f>
        <v>5.23</v>
      </c>
    </row>
    <row r="3319" spans="2:5">
      <c r="B3319" s="52">
        <v>38905</v>
      </c>
      <c r="C3319">
        <f>VLOOKUP($B3319,'Bloomberg Dow Jones Indices'!$G$6:$J$6000,2,FALSE)</f>
        <v>3.335</v>
      </c>
      <c r="D3319">
        <f>VLOOKUP(B3319,'Bloomberg Dow Jones Indices'!$I$6:$J$6000,2,0)</f>
        <v>2.3067000000000002</v>
      </c>
      <c r="E3319">
        <f>IF(VLOOKUP($B3319,'30 Year Treasuries Daily'!$A$7:$B$10118,2,FALSE)="ND",NA(),VLOOKUP($B3319,'30 Year Treasuries Daily'!$A$7:$B$10118,2,FALSE))</f>
        <v>5.18</v>
      </c>
    </row>
    <row r="3320" spans="2:5">
      <c r="B3320" s="52">
        <v>38908</v>
      </c>
      <c r="C3320">
        <f>VLOOKUP($B3320,'Bloomberg Dow Jones Indices'!$G$6:$J$6000,2,FALSE)</f>
        <v>3.3174000000000001</v>
      </c>
      <c r="D3320">
        <f>VLOOKUP(B3320,'Bloomberg Dow Jones Indices'!$I$6:$J$6000,2,0)</f>
        <v>2.3039999999999998</v>
      </c>
      <c r="E3320">
        <f>IF(VLOOKUP($B3320,'30 Year Treasuries Daily'!$A$7:$B$10118,2,FALSE)="ND",NA(),VLOOKUP($B3320,'30 Year Treasuries Daily'!$A$7:$B$10118,2,FALSE))</f>
        <v>5.17</v>
      </c>
    </row>
    <row r="3321" spans="2:5">
      <c r="B3321" s="52">
        <v>38909</v>
      </c>
      <c r="C3321">
        <f>VLOOKUP($B3321,'Bloomberg Dow Jones Indices'!$G$6:$J$6000,2,FALSE)</f>
        <v>3.2964000000000002</v>
      </c>
      <c r="D3321">
        <f>VLOOKUP(B3321,'Bloomberg Dow Jones Indices'!$I$6:$J$6000,2,0)</f>
        <v>2.2976000000000001</v>
      </c>
      <c r="E3321">
        <f>IF(VLOOKUP($B3321,'30 Year Treasuries Daily'!$A$7:$B$10118,2,FALSE)="ND",NA(),VLOOKUP($B3321,'30 Year Treasuries Daily'!$A$7:$B$10118,2,FALSE))</f>
        <v>5.14</v>
      </c>
    </row>
    <row r="3322" spans="2:5">
      <c r="B3322" s="52">
        <v>38910</v>
      </c>
      <c r="C3322">
        <f>VLOOKUP($B3322,'Bloomberg Dow Jones Indices'!$G$6:$J$6000,2,FALSE)</f>
        <v>3.3218999999999999</v>
      </c>
      <c r="D3322">
        <f>VLOOKUP(B3322,'Bloomberg Dow Jones Indices'!$I$6:$J$6000,2,0)</f>
        <v>2.323</v>
      </c>
      <c r="E3322">
        <f>IF(VLOOKUP($B3322,'30 Year Treasuries Daily'!$A$7:$B$10118,2,FALSE)="ND",NA(),VLOOKUP($B3322,'30 Year Treasuries Daily'!$A$7:$B$10118,2,FALSE))</f>
        <v>5.14</v>
      </c>
    </row>
    <row r="3323" spans="2:5">
      <c r="B3323" s="52">
        <v>38911</v>
      </c>
      <c r="C3323">
        <f>VLOOKUP($B3323,'Bloomberg Dow Jones Indices'!$G$6:$J$6000,2,FALSE)</f>
        <v>3.3296000000000001</v>
      </c>
      <c r="D3323">
        <f>VLOOKUP(B3323,'Bloomberg Dow Jones Indices'!$I$6:$J$6000,2,0)</f>
        <v>2.3586999999999998</v>
      </c>
      <c r="E3323">
        <f>IF(VLOOKUP($B3323,'30 Year Treasuries Daily'!$A$7:$B$10118,2,FALSE)="ND",NA(),VLOOKUP($B3323,'30 Year Treasuries Daily'!$A$7:$B$10118,2,FALSE))</f>
        <v>5.12</v>
      </c>
    </row>
    <row r="3324" spans="2:5">
      <c r="B3324" s="52">
        <v>38912</v>
      </c>
      <c r="C3324">
        <f>VLOOKUP($B3324,'Bloomberg Dow Jones Indices'!$G$6:$J$6000,2,FALSE)</f>
        <v>3.3233000000000001</v>
      </c>
      <c r="D3324">
        <f>VLOOKUP(B3324,'Bloomberg Dow Jones Indices'!$I$6:$J$6000,2,0)</f>
        <v>2.3822000000000001</v>
      </c>
      <c r="E3324">
        <f>IF(VLOOKUP($B3324,'30 Year Treasuries Daily'!$A$7:$B$10118,2,FALSE)="ND",NA(),VLOOKUP($B3324,'30 Year Treasuries Daily'!$A$7:$B$10118,2,FALSE))</f>
        <v>5.1100000000000003</v>
      </c>
    </row>
    <row r="3325" spans="2:5">
      <c r="B3325" s="52">
        <v>38915</v>
      </c>
      <c r="C3325">
        <f>VLOOKUP($B3325,'Bloomberg Dow Jones Indices'!$G$6:$J$6000,2,FALSE)</f>
        <v>3.3153999999999999</v>
      </c>
      <c r="D3325">
        <f>VLOOKUP(B3325,'Bloomberg Dow Jones Indices'!$I$6:$J$6000,2,0)</f>
        <v>2.3803999999999998</v>
      </c>
      <c r="E3325">
        <f>IF(VLOOKUP($B3325,'30 Year Treasuries Daily'!$A$7:$B$10118,2,FALSE)="ND",NA(),VLOOKUP($B3325,'30 Year Treasuries Daily'!$A$7:$B$10118,2,FALSE))</f>
        <v>5.0999999999999996</v>
      </c>
    </row>
    <row r="3326" spans="2:5">
      <c r="B3326" s="52">
        <v>38916</v>
      </c>
      <c r="C3326">
        <f>VLOOKUP($B3326,'Bloomberg Dow Jones Indices'!$G$6:$J$6000,2,FALSE)</f>
        <v>3.3064</v>
      </c>
      <c r="D3326">
        <f>VLOOKUP(B3326,'Bloomberg Dow Jones Indices'!$I$6:$J$6000,2,0)</f>
        <v>2.3727</v>
      </c>
      <c r="E3326">
        <f>IF(VLOOKUP($B3326,'30 Year Treasuries Daily'!$A$7:$B$10118,2,FALSE)="ND",NA(),VLOOKUP($B3326,'30 Year Treasuries Daily'!$A$7:$B$10118,2,FALSE))</f>
        <v>5.16</v>
      </c>
    </row>
    <row r="3327" spans="2:5">
      <c r="B3327" s="52">
        <v>38917</v>
      </c>
      <c r="C3327">
        <f>VLOOKUP($B3327,'Bloomberg Dow Jones Indices'!$G$6:$J$6000,2,FALSE)</f>
        <v>3.2597</v>
      </c>
      <c r="D3327">
        <f>VLOOKUP(B3327,'Bloomberg Dow Jones Indices'!$I$6:$J$6000,2,0)</f>
        <v>2.3290999999999999</v>
      </c>
      <c r="E3327">
        <f>IF(VLOOKUP($B3327,'30 Year Treasuries Daily'!$A$7:$B$10118,2,FALSE)="ND",NA(),VLOOKUP($B3327,'30 Year Treasuries Daily'!$A$7:$B$10118,2,FALSE))</f>
        <v>5.0999999999999996</v>
      </c>
    </row>
    <row r="3328" spans="2:5">
      <c r="B3328" s="52">
        <v>38918</v>
      </c>
      <c r="C3328">
        <f>VLOOKUP($B3328,'Bloomberg Dow Jones Indices'!$G$6:$J$6000,2,FALSE)</f>
        <v>3.2509999999999999</v>
      </c>
      <c r="D3328">
        <f>VLOOKUP(B3328,'Bloomberg Dow Jones Indices'!$I$6:$J$6000,2,0)</f>
        <v>2.3468999999999998</v>
      </c>
      <c r="E3328">
        <f>IF(VLOOKUP($B3328,'30 Year Treasuries Daily'!$A$7:$B$10118,2,FALSE)="ND",NA(),VLOOKUP($B3328,'30 Year Treasuries Daily'!$A$7:$B$10118,2,FALSE))</f>
        <v>5.08</v>
      </c>
    </row>
    <row r="3329" spans="2:5">
      <c r="B3329" s="52">
        <v>38919</v>
      </c>
      <c r="C3329">
        <f>VLOOKUP($B3329,'Bloomberg Dow Jones Indices'!$G$6:$J$6000,2,FALSE)</f>
        <v>3.2464</v>
      </c>
      <c r="D3329">
        <f>VLOOKUP(B3329,'Bloomberg Dow Jones Indices'!$I$6:$J$6000,2,0)</f>
        <v>2.3597999999999999</v>
      </c>
      <c r="E3329">
        <f>IF(VLOOKUP($B3329,'30 Year Treasuries Daily'!$A$7:$B$10118,2,FALSE)="ND",NA(),VLOOKUP($B3329,'30 Year Treasuries Daily'!$A$7:$B$10118,2,FALSE))</f>
        <v>5.0999999999999996</v>
      </c>
    </row>
    <row r="3330" spans="2:5">
      <c r="B3330" s="52">
        <v>38922</v>
      </c>
      <c r="C3330">
        <f>VLOOKUP($B3330,'Bloomberg Dow Jones Indices'!$G$6:$J$6000,2,FALSE)</f>
        <v>3.2161</v>
      </c>
      <c r="D3330">
        <f>VLOOKUP(B3330,'Bloomberg Dow Jones Indices'!$I$6:$J$6000,2,0)</f>
        <v>2.3208000000000002</v>
      </c>
      <c r="E3330">
        <f>IF(VLOOKUP($B3330,'30 Year Treasuries Daily'!$A$7:$B$10118,2,FALSE)="ND",NA(),VLOOKUP($B3330,'30 Year Treasuries Daily'!$A$7:$B$10118,2,FALSE))</f>
        <v>5.1100000000000003</v>
      </c>
    </row>
    <row r="3331" spans="2:5">
      <c r="B3331" s="52">
        <v>38923</v>
      </c>
      <c r="C3331">
        <f>VLOOKUP($B3331,'Bloomberg Dow Jones Indices'!$G$6:$J$6000,2,FALSE)</f>
        <v>3.2037</v>
      </c>
      <c r="D3331">
        <f>VLOOKUP(B3331,'Bloomberg Dow Jones Indices'!$I$6:$J$6000,2,0)</f>
        <v>2.3098000000000001</v>
      </c>
      <c r="E3331">
        <f>IF(VLOOKUP($B3331,'30 Year Treasuries Daily'!$A$7:$B$10118,2,FALSE)="ND",NA(),VLOOKUP($B3331,'30 Year Treasuries Daily'!$A$7:$B$10118,2,FALSE))</f>
        <v>5.13</v>
      </c>
    </row>
    <row r="3332" spans="2:5">
      <c r="B3332" s="52">
        <v>38924</v>
      </c>
      <c r="C3332">
        <f>VLOOKUP($B3332,'Bloomberg Dow Jones Indices'!$G$6:$J$6000,2,FALSE)</f>
        <v>3.1880999999999999</v>
      </c>
      <c r="D3332">
        <f>VLOOKUP(B3332,'Bloomberg Dow Jones Indices'!$I$6:$J$6000,2,0)</f>
        <v>2.31</v>
      </c>
      <c r="E3332">
        <f>IF(VLOOKUP($B3332,'30 Year Treasuries Daily'!$A$7:$B$10118,2,FALSE)="ND",NA(),VLOOKUP($B3332,'30 Year Treasuries Daily'!$A$7:$B$10118,2,FALSE))</f>
        <v>5.0999999999999996</v>
      </c>
    </row>
    <row r="3333" spans="2:5">
      <c r="B3333" s="52">
        <v>38925</v>
      </c>
      <c r="C3333">
        <f>VLOOKUP($B3333,'Bloomberg Dow Jones Indices'!$G$6:$J$6000,2,FALSE)</f>
        <v>3.2121</v>
      </c>
      <c r="D3333">
        <f>VLOOKUP(B3333,'Bloomberg Dow Jones Indices'!$I$6:$J$6000,2,0)</f>
        <v>2.3105000000000002</v>
      </c>
      <c r="E3333">
        <f>IF(VLOOKUP($B3333,'30 Year Treasuries Daily'!$A$7:$B$10118,2,FALSE)="ND",NA(),VLOOKUP($B3333,'30 Year Treasuries Daily'!$A$7:$B$10118,2,FALSE))</f>
        <v>5.1100000000000003</v>
      </c>
    </row>
    <row r="3334" spans="2:5">
      <c r="B3334" s="52">
        <v>38926</v>
      </c>
      <c r="C3334">
        <f>VLOOKUP($B3334,'Bloomberg Dow Jones Indices'!$G$6:$J$6000,2,FALSE)</f>
        <v>3.1941999999999999</v>
      </c>
      <c r="D3334">
        <f>VLOOKUP(B3334,'Bloomberg Dow Jones Indices'!$I$6:$J$6000,2,0)</f>
        <v>2.2858999999999998</v>
      </c>
      <c r="E3334">
        <f>IF(VLOOKUP($B3334,'30 Year Treasuries Daily'!$A$7:$B$10118,2,FALSE)="ND",NA(),VLOOKUP($B3334,'30 Year Treasuries Daily'!$A$7:$B$10118,2,FALSE))</f>
        <v>5.07</v>
      </c>
    </row>
    <row r="3335" spans="2:5">
      <c r="B3335" s="52">
        <v>38929</v>
      </c>
      <c r="C3335">
        <f>VLOOKUP($B3335,'Bloomberg Dow Jones Indices'!$G$6:$J$6000,2,FALSE)</f>
        <v>3.206</v>
      </c>
      <c r="D3335">
        <f>VLOOKUP(B3335,'Bloomberg Dow Jones Indices'!$I$6:$J$6000,2,0)</f>
        <v>2.2928999999999999</v>
      </c>
      <c r="E3335">
        <f>IF(VLOOKUP($B3335,'30 Year Treasuries Daily'!$A$7:$B$10118,2,FALSE)="ND",NA(),VLOOKUP($B3335,'30 Year Treasuries Daily'!$A$7:$B$10118,2,FALSE))</f>
        <v>5.07</v>
      </c>
    </row>
    <row r="3336" spans="2:5">
      <c r="B3336" s="52">
        <v>38930</v>
      </c>
      <c r="C3336">
        <f>VLOOKUP($B3336,'Bloomberg Dow Jones Indices'!$G$6:$J$6000,2,FALSE)</f>
        <v>3.1709000000000001</v>
      </c>
      <c r="D3336">
        <f>VLOOKUP(B3336,'Bloomberg Dow Jones Indices'!$I$6:$J$6000,2,0)</f>
        <v>2.3052000000000001</v>
      </c>
      <c r="E3336">
        <f>IF(VLOOKUP($B3336,'30 Year Treasuries Daily'!$A$7:$B$10118,2,FALSE)="ND",NA(),VLOOKUP($B3336,'30 Year Treasuries Daily'!$A$7:$B$10118,2,FALSE))</f>
        <v>5.07</v>
      </c>
    </row>
    <row r="3337" spans="2:5">
      <c r="B3337" s="52">
        <v>38931</v>
      </c>
      <c r="C3337">
        <f>VLOOKUP($B3337,'Bloomberg Dow Jones Indices'!$G$6:$J$6000,2,FALSE)</f>
        <v>3.1720999999999999</v>
      </c>
      <c r="D3337">
        <f>VLOOKUP(B3337,'Bloomberg Dow Jones Indices'!$I$6:$J$6000,2,0)</f>
        <v>2.2898999999999998</v>
      </c>
      <c r="E3337">
        <f>IF(VLOOKUP($B3337,'30 Year Treasuries Daily'!$A$7:$B$10118,2,FALSE)="ND",NA(),VLOOKUP($B3337,'30 Year Treasuries Daily'!$A$7:$B$10118,2,FALSE))</f>
        <v>5.05</v>
      </c>
    </row>
    <row r="3338" spans="2:5">
      <c r="B3338" s="52">
        <v>38932</v>
      </c>
      <c r="C3338">
        <f>VLOOKUP($B3338,'Bloomberg Dow Jones Indices'!$G$6:$J$6000,2,FALSE)</f>
        <v>3.2082000000000002</v>
      </c>
      <c r="D3338">
        <f>VLOOKUP(B3338,'Bloomberg Dow Jones Indices'!$I$6:$J$6000,2,0)</f>
        <v>2.2862</v>
      </c>
      <c r="E3338">
        <f>IF(VLOOKUP($B3338,'30 Year Treasuries Daily'!$A$7:$B$10118,2,FALSE)="ND",NA(),VLOOKUP($B3338,'30 Year Treasuries Daily'!$A$7:$B$10118,2,FALSE))</f>
        <v>5.04</v>
      </c>
    </row>
    <row r="3339" spans="2:5">
      <c r="B3339" s="52">
        <v>38933</v>
      </c>
      <c r="C3339">
        <f>VLOOKUP($B3339,'Bloomberg Dow Jones Indices'!$G$6:$J$6000,2,FALSE)</f>
        <v>3.2096</v>
      </c>
      <c r="D3339">
        <f>VLOOKUP(B3339,'Bloomberg Dow Jones Indices'!$I$6:$J$6000,2,0)</f>
        <v>2.2867000000000002</v>
      </c>
      <c r="E3339">
        <f>IF(VLOOKUP($B3339,'30 Year Treasuries Daily'!$A$7:$B$10118,2,FALSE)="ND",NA(),VLOOKUP($B3339,'30 Year Treasuries Daily'!$A$7:$B$10118,2,FALSE))</f>
        <v>5</v>
      </c>
    </row>
    <row r="3340" spans="2:5">
      <c r="B3340" s="52">
        <v>38936</v>
      </c>
      <c r="C3340">
        <f>VLOOKUP($B3340,'Bloomberg Dow Jones Indices'!$G$6:$J$6000,2,FALSE)</f>
        <v>3.2370000000000001</v>
      </c>
      <c r="D3340">
        <f>VLOOKUP(B3340,'Bloomberg Dow Jones Indices'!$I$6:$J$6000,2,0)</f>
        <v>2.2909999999999999</v>
      </c>
      <c r="E3340">
        <f>IF(VLOOKUP($B3340,'30 Year Treasuries Daily'!$A$7:$B$10118,2,FALSE)="ND",NA(),VLOOKUP($B3340,'30 Year Treasuries Daily'!$A$7:$B$10118,2,FALSE))</f>
        <v>5</v>
      </c>
    </row>
    <row r="3341" spans="2:5">
      <c r="B3341" s="52">
        <v>38937</v>
      </c>
      <c r="C3341">
        <f>VLOOKUP($B3341,'Bloomberg Dow Jones Indices'!$G$6:$J$6000,2,FALSE)</f>
        <v>3.2172000000000001</v>
      </c>
      <c r="D3341">
        <f>VLOOKUP(B3341,'Bloomberg Dow Jones Indices'!$I$6:$J$6000,2,0)</f>
        <v>2.3075000000000001</v>
      </c>
      <c r="E3341">
        <f>IF(VLOOKUP($B3341,'30 Year Treasuries Daily'!$A$7:$B$10118,2,FALSE)="ND",NA(),VLOOKUP($B3341,'30 Year Treasuries Daily'!$A$7:$B$10118,2,FALSE))</f>
        <v>5.0199999999999996</v>
      </c>
    </row>
    <row r="3342" spans="2:5">
      <c r="B3342" s="52">
        <v>38938</v>
      </c>
      <c r="C3342">
        <f>VLOOKUP($B3342,'Bloomberg Dow Jones Indices'!$G$6:$J$6000,2,FALSE)</f>
        <v>3.2156000000000002</v>
      </c>
      <c r="D3342">
        <f>VLOOKUP(B3342,'Bloomberg Dow Jones Indices'!$I$6:$J$6000,2,0)</f>
        <v>2.3170000000000002</v>
      </c>
      <c r="E3342">
        <f>IF(VLOOKUP($B3342,'30 Year Treasuries Daily'!$A$7:$B$10118,2,FALSE)="ND",NA(),VLOOKUP($B3342,'30 Year Treasuries Daily'!$A$7:$B$10118,2,FALSE))</f>
        <v>5.05</v>
      </c>
    </row>
    <row r="3343" spans="2:5">
      <c r="B3343" s="52">
        <v>38939</v>
      </c>
      <c r="C3343">
        <f>VLOOKUP($B3343,'Bloomberg Dow Jones Indices'!$G$6:$J$6000,2,FALSE)</f>
        <v>3.2153</v>
      </c>
      <c r="D3343">
        <f>VLOOKUP(B3343,'Bloomberg Dow Jones Indices'!$I$6:$J$6000,2,0)</f>
        <v>2.3090999999999999</v>
      </c>
      <c r="E3343">
        <f>IF(VLOOKUP($B3343,'30 Year Treasuries Daily'!$A$7:$B$10118,2,FALSE)="ND",NA(),VLOOKUP($B3343,'30 Year Treasuries Daily'!$A$7:$B$10118,2,FALSE))</f>
        <v>5.0599999999999996</v>
      </c>
    </row>
    <row r="3344" spans="2:5">
      <c r="B3344" s="52">
        <v>38940</v>
      </c>
      <c r="C3344">
        <f>VLOOKUP($B3344,'Bloomberg Dow Jones Indices'!$G$6:$J$6000,2,FALSE)</f>
        <v>3.2223999999999999</v>
      </c>
      <c r="D3344">
        <f>VLOOKUP(B3344,'Bloomberg Dow Jones Indices'!$I$6:$J$6000,2,0)</f>
        <v>2.3167</v>
      </c>
      <c r="E3344">
        <f>IF(VLOOKUP($B3344,'30 Year Treasuries Daily'!$A$7:$B$10118,2,FALSE)="ND",NA(),VLOOKUP($B3344,'30 Year Treasuries Daily'!$A$7:$B$10118,2,FALSE))</f>
        <v>5.09</v>
      </c>
    </row>
    <row r="3345" spans="2:5">
      <c r="B3345" s="52">
        <v>38943</v>
      </c>
      <c r="C3345">
        <f>VLOOKUP($B3345,'Bloomberg Dow Jones Indices'!$G$6:$J$6000,2,FALSE)</f>
        <v>3.2229000000000001</v>
      </c>
      <c r="D3345">
        <f>VLOOKUP(B3345,'Bloomberg Dow Jones Indices'!$I$6:$J$6000,2,0)</f>
        <v>2.3146</v>
      </c>
      <c r="E3345">
        <f>IF(VLOOKUP($B3345,'30 Year Treasuries Daily'!$A$7:$B$10118,2,FALSE)="ND",NA(),VLOOKUP($B3345,'30 Year Treasuries Daily'!$A$7:$B$10118,2,FALSE))</f>
        <v>5.12</v>
      </c>
    </row>
    <row r="3346" spans="2:5">
      <c r="B3346" s="52">
        <v>38944</v>
      </c>
      <c r="C3346">
        <f>VLOOKUP($B3346,'Bloomberg Dow Jones Indices'!$G$6:$J$6000,2,FALSE)</f>
        <v>3.1970999999999998</v>
      </c>
      <c r="D3346">
        <f>VLOOKUP(B3346,'Bloomberg Dow Jones Indices'!$I$6:$J$6000,2,0)</f>
        <v>2.2879999999999998</v>
      </c>
      <c r="E3346">
        <f>IF(VLOOKUP($B3346,'30 Year Treasuries Daily'!$A$7:$B$10118,2,FALSE)="ND",NA(),VLOOKUP($B3346,'30 Year Treasuries Daily'!$A$7:$B$10118,2,FALSE))</f>
        <v>5.05</v>
      </c>
    </row>
    <row r="3347" spans="2:5">
      <c r="B3347" s="52">
        <v>38945</v>
      </c>
      <c r="C3347">
        <f>VLOOKUP($B3347,'Bloomberg Dow Jones Indices'!$G$6:$J$6000,2,FALSE)</f>
        <v>3.2282999999999999</v>
      </c>
      <c r="D3347">
        <f>VLOOKUP(B3347,'Bloomberg Dow Jones Indices'!$I$6:$J$6000,2,0)</f>
        <v>2.2743000000000002</v>
      </c>
      <c r="E3347">
        <f>IF(VLOOKUP($B3347,'30 Year Treasuries Daily'!$A$7:$B$10118,2,FALSE)="ND",NA(),VLOOKUP($B3347,'30 Year Treasuries Daily'!$A$7:$B$10118,2,FALSE))</f>
        <v>5</v>
      </c>
    </row>
    <row r="3348" spans="2:5">
      <c r="B3348" s="52">
        <v>38946</v>
      </c>
      <c r="C3348">
        <f>VLOOKUP($B3348,'Bloomberg Dow Jones Indices'!$G$6:$J$6000,2,FALSE)</f>
        <v>3.2385999999999999</v>
      </c>
      <c r="D3348">
        <f>VLOOKUP(B3348,'Bloomberg Dow Jones Indices'!$I$6:$J$6000,2,0)</f>
        <v>2.2728000000000002</v>
      </c>
      <c r="E3348">
        <f>IF(VLOOKUP($B3348,'30 Year Treasuries Daily'!$A$7:$B$10118,2,FALSE)="ND",NA(),VLOOKUP($B3348,'30 Year Treasuries Daily'!$A$7:$B$10118,2,FALSE))</f>
        <v>5</v>
      </c>
    </row>
    <row r="3349" spans="2:5">
      <c r="B3349" s="52">
        <v>38947</v>
      </c>
      <c r="C3349">
        <f>VLOOKUP($B3349,'Bloomberg Dow Jones Indices'!$G$6:$J$6000,2,FALSE)</f>
        <v>3.1976</v>
      </c>
      <c r="D3349">
        <f>VLOOKUP(B3349,'Bloomberg Dow Jones Indices'!$I$6:$J$6000,2,0)</f>
        <v>2.2635000000000001</v>
      </c>
      <c r="E3349">
        <f>IF(VLOOKUP($B3349,'30 Year Treasuries Daily'!$A$7:$B$10118,2,FALSE)="ND",NA(),VLOOKUP($B3349,'30 Year Treasuries Daily'!$A$7:$B$10118,2,FALSE))</f>
        <v>4.97</v>
      </c>
    </row>
    <row r="3350" spans="2:5">
      <c r="B3350" s="52">
        <v>38950</v>
      </c>
      <c r="C3350">
        <f>VLOOKUP($B3350,'Bloomberg Dow Jones Indices'!$G$6:$J$6000,2,FALSE)</f>
        <v>3.1932999999999998</v>
      </c>
      <c r="D3350">
        <f>VLOOKUP(B3350,'Bloomberg Dow Jones Indices'!$I$6:$J$6000,2,0)</f>
        <v>2.2707000000000002</v>
      </c>
      <c r="E3350">
        <f>IF(VLOOKUP($B3350,'30 Year Treasuries Daily'!$A$7:$B$10118,2,FALSE)="ND",NA(),VLOOKUP($B3350,'30 Year Treasuries Daily'!$A$7:$B$10118,2,FALSE))</f>
        <v>4.96</v>
      </c>
    </row>
    <row r="3351" spans="2:5">
      <c r="B3351" s="52">
        <v>38951</v>
      </c>
      <c r="C3351">
        <f>VLOOKUP($B3351,'Bloomberg Dow Jones Indices'!$G$6:$J$6000,2,FALSE)</f>
        <v>3.1701000000000001</v>
      </c>
      <c r="D3351">
        <f>VLOOKUP(B3351,'Bloomberg Dow Jones Indices'!$I$6:$J$6000,2,0)</f>
        <v>2.2717999999999998</v>
      </c>
      <c r="E3351">
        <f>IF(VLOOKUP($B3351,'30 Year Treasuries Daily'!$A$7:$B$10118,2,FALSE)="ND",NA(),VLOOKUP($B3351,'30 Year Treasuries Daily'!$A$7:$B$10118,2,FALSE))</f>
        <v>4.95</v>
      </c>
    </row>
    <row r="3352" spans="2:5">
      <c r="B3352" s="52">
        <v>38952</v>
      </c>
      <c r="C3352">
        <f>VLOOKUP($B3352,'Bloomberg Dow Jones Indices'!$G$6:$J$6000,2,FALSE)</f>
        <v>3.2052</v>
      </c>
      <c r="D3352">
        <f>VLOOKUP(B3352,'Bloomberg Dow Jones Indices'!$I$6:$J$6000,2,0)</f>
        <v>2.2831000000000001</v>
      </c>
      <c r="E3352">
        <f>IF(VLOOKUP($B3352,'30 Year Treasuries Daily'!$A$7:$B$10118,2,FALSE)="ND",NA(),VLOOKUP($B3352,'30 Year Treasuries Daily'!$A$7:$B$10118,2,FALSE))</f>
        <v>4.95</v>
      </c>
    </row>
    <row r="3353" spans="2:5">
      <c r="B3353" s="52">
        <v>38953</v>
      </c>
      <c r="C3353">
        <f>VLOOKUP($B3353,'Bloomberg Dow Jones Indices'!$G$6:$J$6000,2,FALSE)</f>
        <v>3.1945000000000001</v>
      </c>
      <c r="D3353">
        <f>VLOOKUP(B3353,'Bloomberg Dow Jones Indices'!$I$6:$J$6000,2,0)</f>
        <v>2.2816999999999998</v>
      </c>
      <c r="E3353">
        <f>IF(VLOOKUP($B3353,'30 Year Treasuries Daily'!$A$7:$B$10118,2,FALSE)="ND",NA(),VLOOKUP($B3353,'30 Year Treasuries Daily'!$A$7:$B$10118,2,FALSE))</f>
        <v>4.9400000000000004</v>
      </c>
    </row>
    <row r="3354" spans="2:5">
      <c r="B3354" s="52">
        <v>38954</v>
      </c>
      <c r="C3354">
        <f>VLOOKUP($B3354,'Bloomberg Dow Jones Indices'!$G$6:$J$6000,2,FALSE)</f>
        <v>3.1917</v>
      </c>
      <c r="D3354">
        <f>VLOOKUP(B3354,'Bloomberg Dow Jones Indices'!$I$6:$J$6000,2,0)</f>
        <v>2.2890999999999999</v>
      </c>
      <c r="E3354">
        <f>IF(VLOOKUP($B3354,'30 Year Treasuries Daily'!$A$7:$B$10118,2,FALSE)="ND",NA(),VLOOKUP($B3354,'30 Year Treasuries Daily'!$A$7:$B$10118,2,FALSE))</f>
        <v>4.93</v>
      </c>
    </row>
    <row r="3355" spans="2:5">
      <c r="B3355" s="52">
        <v>38957</v>
      </c>
      <c r="C3355">
        <f>VLOOKUP($B3355,'Bloomberg Dow Jones Indices'!$G$6:$J$6000,2,FALSE)</f>
        <v>3.1717</v>
      </c>
      <c r="D3355">
        <f>VLOOKUP(B3355,'Bloomberg Dow Jones Indices'!$I$6:$J$6000,2,0)</f>
        <v>2.2753000000000001</v>
      </c>
      <c r="E3355">
        <f>IF(VLOOKUP($B3355,'30 Year Treasuries Daily'!$A$7:$B$10118,2,FALSE)="ND",NA(),VLOOKUP($B3355,'30 Year Treasuries Daily'!$A$7:$B$10118,2,FALSE))</f>
        <v>4.9400000000000004</v>
      </c>
    </row>
    <row r="3356" spans="2:5">
      <c r="B3356" s="52">
        <v>38958</v>
      </c>
      <c r="C3356">
        <f>VLOOKUP($B3356,'Bloomberg Dow Jones Indices'!$G$6:$J$6000,2,FALSE)</f>
        <v>3.1707999999999998</v>
      </c>
      <c r="D3356">
        <f>VLOOKUP(B3356,'Bloomberg Dow Jones Indices'!$I$6:$J$6000,2,0)</f>
        <v>2.2717999999999998</v>
      </c>
      <c r="E3356">
        <f>IF(VLOOKUP($B3356,'30 Year Treasuries Daily'!$A$7:$B$10118,2,FALSE)="ND",NA(),VLOOKUP($B3356,'30 Year Treasuries Daily'!$A$7:$B$10118,2,FALSE))</f>
        <v>4.93</v>
      </c>
    </row>
    <row r="3357" spans="2:5">
      <c r="B3357" s="52">
        <v>38959</v>
      </c>
      <c r="C3357">
        <f>VLOOKUP($B3357,'Bloomberg Dow Jones Indices'!$G$6:$J$6000,2,FALSE)</f>
        <v>3.2305999999999999</v>
      </c>
      <c r="D3357">
        <f>VLOOKUP(B3357,'Bloomberg Dow Jones Indices'!$I$6:$J$6000,2,0)</f>
        <v>2.2702</v>
      </c>
      <c r="E3357">
        <f>IF(VLOOKUP($B3357,'30 Year Treasuries Daily'!$A$7:$B$10118,2,FALSE)="ND",NA(),VLOOKUP($B3357,'30 Year Treasuries Daily'!$A$7:$B$10118,2,FALSE))</f>
        <v>4.91</v>
      </c>
    </row>
    <row r="3358" spans="2:5">
      <c r="B3358" s="52">
        <v>38960</v>
      </c>
      <c r="C3358">
        <f>VLOOKUP($B3358,'Bloomberg Dow Jones Indices'!$G$6:$J$6000,2,FALSE)</f>
        <v>3.1913</v>
      </c>
      <c r="D3358">
        <f>VLOOKUP(B3358,'Bloomberg Dow Jones Indices'!$I$6:$J$6000,2,0)</f>
        <v>2.2706</v>
      </c>
      <c r="E3358">
        <f>IF(VLOOKUP($B3358,'30 Year Treasuries Daily'!$A$7:$B$10118,2,FALSE)="ND",NA(),VLOOKUP($B3358,'30 Year Treasuries Daily'!$A$7:$B$10118,2,FALSE))</f>
        <v>4.88</v>
      </c>
    </row>
    <row r="3359" spans="2:5">
      <c r="B3359" s="52">
        <v>38961</v>
      </c>
      <c r="C3359">
        <f>VLOOKUP($B3359,'Bloomberg Dow Jones Indices'!$G$6:$J$6000,2,FALSE)</f>
        <v>3.1997</v>
      </c>
      <c r="D3359">
        <f>VLOOKUP(B3359,'Bloomberg Dow Jones Indices'!$I$6:$J$6000,2,0)</f>
        <v>2.2541000000000002</v>
      </c>
      <c r="E3359">
        <f>IF(VLOOKUP($B3359,'30 Year Treasuries Daily'!$A$7:$B$10118,2,FALSE)="ND",NA(),VLOOKUP($B3359,'30 Year Treasuries Daily'!$A$7:$B$10118,2,FALSE))</f>
        <v>4.87</v>
      </c>
    </row>
    <row r="3360" spans="2:5">
      <c r="B3360" s="52">
        <v>38965</v>
      </c>
      <c r="C3360">
        <f>VLOOKUP($B3360,'Bloomberg Dow Jones Indices'!$G$6:$J$6000,2,FALSE)</f>
        <v>3.2235999999999998</v>
      </c>
      <c r="D3360">
        <f>VLOOKUP(B3360,'Bloomberg Dow Jones Indices'!$I$6:$J$6000,2,0)</f>
        <v>2.2566000000000002</v>
      </c>
      <c r="E3360">
        <f>IF(VLOOKUP($B3360,'30 Year Treasuries Daily'!$A$7:$B$10118,2,FALSE)="ND",NA(),VLOOKUP($B3360,'30 Year Treasuries Daily'!$A$7:$B$10118,2,FALSE))</f>
        <v>4.93</v>
      </c>
    </row>
    <row r="3361" spans="2:5">
      <c r="B3361" s="52">
        <v>38966</v>
      </c>
      <c r="C3361">
        <f>VLOOKUP($B3361,'Bloomberg Dow Jones Indices'!$G$6:$J$6000,2,FALSE)</f>
        <v>3.2503000000000002</v>
      </c>
      <c r="D3361">
        <f>VLOOKUP(B3361,'Bloomberg Dow Jones Indices'!$I$6:$J$6000,2,0)</f>
        <v>2.2690999999999999</v>
      </c>
      <c r="E3361">
        <f>IF(VLOOKUP($B3361,'30 Year Treasuries Daily'!$A$7:$B$10118,2,FALSE)="ND",NA(),VLOOKUP($B3361,'30 Year Treasuries Daily'!$A$7:$B$10118,2,FALSE))</f>
        <v>4.95</v>
      </c>
    </row>
    <row r="3362" spans="2:5">
      <c r="B3362" s="52">
        <v>38967</v>
      </c>
      <c r="C3362">
        <f>VLOOKUP($B3362,'Bloomberg Dow Jones Indices'!$G$6:$J$6000,2,FALSE)</f>
        <v>3.2509999999999999</v>
      </c>
      <c r="D3362">
        <f>VLOOKUP(B3362,'Bloomberg Dow Jones Indices'!$I$6:$J$6000,2,0)</f>
        <v>2.2841</v>
      </c>
      <c r="E3362">
        <f>IF(VLOOKUP($B3362,'30 Year Treasuries Daily'!$A$7:$B$10118,2,FALSE)="ND",NA(),VLOOKUP($B3362,'30 Year Treasuries Daily'!$A$7:$B$10118,2,FALSE))</f>
        <v>4.9400000000000004</v>
      </c>
    </row>
    <row r="3363" spans="2:5">
      <c r="B3363" s="52">
        <v>38968</v>
      </c>
      <c r="C3363">
        <f>VLOOKUP($B3363,'Bloomberg Dow Jones Indices'!$G$6:$J$6000,2,FALSE)</f>
        <v>3.2549999999999999</v>
      </c>
      <c r="D3363">
        <f>VLOOKUP(B3363,'Bloomberg Dow Jones Indices'!$I$6:$J$6000,2,0)</f>
        <v>2.2719</v>
      </c>
      <c r="E3363">
        <f>IF(VLOOKUP($B3363,'30 Year Treasuries Daily'!$A$7:$B$10118,2,FALSE)="ND",NA(),VLOOKUP($B3363,'30 Year Treasuries Daily'!$A$7:$B$10118,2,FALSE))</f>
        <v>4.92</v>
      </c>
    </row>
    <row r="3364" spans="2:5">
      <c r="B3364" s="52">
        <v>38971</v>
      </c>
      <c r="C3364">
        <f>VLOOKUP($B3364,'Bloomberg Dow Jones Indices'!$G$6:$J$6000,2,FALSE)</f>
        <v>3.2728999999999999</v>
      </c>
      <c r="D3364">
        <f>VLOOKUP(B3364,'Bloomberg Dow Jones Indices'!$I$6:$J$6000,2,0)</f>
        <v>2.2709999999999999</v>
      </c>
      <c r="E3364">
        <f>IF(VLOOKUP($B3364,'30 Year Treasuries Daily'!$A$7:$B$10118,2,FALSE)="ND",NA(),VLOOKUP($B3364,'30 Year Treasuries Daily'!$A$7:$B$10118,2,FALSE))</f>
        <v>4.95</v>
      </c>
    </row>
    <row r="3365" spans="2:5">
      <c r="B3365" s="52">
        <v>38972</v>
      </c>
      <c r="C3365">
        <f>VLOOKUP($B3365,'Bloomberg Dow Jones Indices'!$G$6:$J$6000,2,FALSE)</f>
        <v>3.3008999999999999</v>
      </c>
      <c r="D3365">
        <f>VLOOKUP(B3365,'Bloomberg Dow Jones Indices'!$I$6:$J$6000,2,0)</f>
        <v>2.2509999999999999</v>
      </c>
      <c r="E3365">
        <f>IF(VLOOKUP($B3365,'30 Year Treasuries Daily'!$A$7:$B$10118,2,FALSE)="ND",NA(),VLOOKUP($B3365,'30 Year Treasuries Daily'!$A$7:$B$10118,2,FALSE))</f>
        <v>4.91</v>
      </c>
    </row>
    <row r="3366" spans="2:5">
      <c r="B3366" s="52">
        <v>38973</v>
      </c>
      <c r="C3366">
        <f>VLOOKUP($B3366,'Bloomberg Dow Jones Indices'!$G$6:$J$6000,2,FALSE)</f>
        <v>3.2875000000000001</v>
      </c>
      <c r="D3366">
        <f>VLOOKUP(B3366,'Bloomberg Dow Jones Indices'!$I$6:$J$6000,2,0)</f>
        <v>2.2484000000000002</v>
      </c>
      <c r="E3366">
        <f>IF(VLOOKUP($B3366,'30 Year Treasuries Daily'!$A$7:$B$10118,2,FALSE)="ND",NA(),VLOOKUP($B3366,'30 Year Treasuries Daily'!$A$7:$B$10118,2,FALSE))</f>
        <v>4.9000000000000004</v>
      </c>
    </row>
    <row r="3367" spans="2:5">
      <c r="B3367" s="52">
        <v>38974</v>
      </c>
      <c r="C3367">
        <f>VLOOKUP($B3367,'Bloomberg Dow Jones Indices'!$G$6:$J$6000,2,FALSE)</f>
        <v>3.3106999999999998</v>
      </c>
      <c r="D3367">
        <f>VLOOKUP(B3367,'Bloomberg Dow Jones Indices'!$I$6:$J$6000,2,0)</f>
        <v>2.2515000000000001</v>
      </c>
      <c r="E3367">
        <f>IF(VLOOKUP($B3367,'30 Year Treasuries Daily'!$A$7:$B$10118,2,FALSE)="ND",NA(),VLOOKUP($B3367,'30 Year Treasuries Daily'!$A$7:$B$10118,2,FALSE))</f>
        <v>4.92</v>
      </c>
    </row>
    <row r="3368" spans="2:5">
      <c r="B3368" s="52">
        <v>38975</v>
      </c>
      <c r="C3368">
        <f>VLOOKUP($B3368,'Bloomberg Dow Jones Indices'!$G$6:$J$6000,2,FALSE)</f>
        <v>3.3174000000000001</v>
      </c>
      <c r="D3368">
        <f>VLOOKUP(B3368,'Bloomberg Dow Jones Indices'!$I$6:$J$6000,2,0)</f>
        <v>2.2450000000000001</v>
      </c>
      <c r="E3368">
        <f>IF(VLOOKUP($B3368,'30 Year Treasuries Daily'!$A$7:$B$10118,2,FALSE)="ND",NA(),VLOOKUP($B3368,'30 Year Treasuries Daily'!$A$7:$B$10118,2,FALSE))</f>
        <v>4.92</v>
      </c>
    </row>
    <row r="3369" spans="2:5">
      <c r="B3369" s="52">
        <v>38978</v>
      </c>
      <c r="C3369">
        <f>VLOOKUP($B3369,'Bloomberg Dow Jones Indices'!$G$6:$J$6000,2,FALSE)</f>
        <v>3.3231000000000002</v>
      </c>
      <c r="D3369">
        <f>VLOOKUP(B3369,'Bloomberg Dow Jones Indices'!$I$6:$J$6000,2,0)</f>
        <v>2.2461000000000002</v>
      </c>
      <c r="E3369">
        <f>IF(VLOOKUP($B3369,'30 Year Treasuries Daily'!$A$7:$B$10118,2,FALSE)="ND",NA(),VLOOKUP($B3369,'30 Year Treasuries Daily'!$A$7:$B$10118,2,FALSE))</f>
        <v>4.93</v>
      </c>
    </row>
    <row r="3370" spans="2:5">
      <c r="B3370" s="52">
        <v>38979</v>
      </c>
      <c r="C3370">
        <f>VLOOKUP($B3370,'Bloomberg Dow Jones Indices'!$G$6:$J$6000,2,FALSE)</f>
        <v>3.3161</v>
      </c>
      <c r="D3370">
        <f>VLOOKUP(B3370,'Bloomberg Dow Jones Indices'!$I$6:$J$6000,2,0)</f>
        <v>2.2488999999999999</v>
      </c>
      <c r="E3370">
        <f>IF(VLOOKUP($B3370,'30 Year Treasuries Daily'!$A$7:$B$10118,2,FALSE)="ND",NA(),VLOOKUP($B3370,'30 Year Treasuries Daily'!$A$7:$B$10118,2,FALSE))</f>
        <v>4.8600000000000003</v>
      </c>
    </row>
    <row r="3371" spans="2:5">
      <c r="B3371" s="52">
        <v>38980</v>
      </c>
      <c r="C3371">
        <f>VLOOKUP($B3371,'Bloomberg Dow Jones Indices'!$G$6:$J$6000,2,FALSE)</f>
        <v>3.3304999999999998</v>
      </c>
      <c r="D3371">
        <f>VLOOKUP(B3371,'Bloomberg Dow Jones Indices'!$I$6:$J$6000,2,0)</f>
        <v>2.2349000000000001</v>
      </c>
      <c r="E3371">
        <f>IF(VLOOKUP($B3371,'30 Year Treasuries Daily'!$A$7:$B$10118,2,FALSE)="ND",NA(),VLOOKUP($B3371,'30 Year Treasuries Daily'!$A$7:$B$10118,2,FALSE))</f>
        <v>4.8499999999999996</v>
      </c>
    </row>
    <row r="3372" spans="2:5">
      <c r="B3372" s="52">
        <v>38981</v>
      </c>
      <c r="C3372">
        <f>VLOOKUP($B3372,'Bloomberg Dow Jones Indices'!$G$6:$J$6000,2,FALSE)</f>
        <v>3.3401999999999998</v>
      </c>
      <c r="D3372">
        <f>VLOOKUP(B3372,'Bloomberg Dow Jones Indices'!$I$6:$J$6000,2,0)</f>
        <v>2.2524000000000002</v>
      </c>
      <c r="E3372">
        <f>IF(VLOOKUP($B3372,'30 Year Treasuries Daily'!$A$7:$B$10118,2,FALSE)="ND",NA(),VLOOKUP($B3372,'30 Year Treasuries Daily'!$A$7:$B$10118,2,FALSE))</f>
        <v>4.78</v>
      </c>
    </row>
    <row r="3373" spans="2:5">
      <c r="B3373" s="52">
        <v>38982</v>
      </c>
      <c r="C3373">
        <f>VLOOKUP($B3373,'Bloomberg Dow Jones Indices'!$G$6:$J$6000,2,FALSE)</f>
        <v>3.3425000000000002</v>
      </c>
      <c r="D3373">
        <f>VLOOKUP(B3373,'Bloomberg Dow Jones Indices'!$I$6:$J$6000,2,0)</f>
        <v>2.2574000000000001</v>
      </c>
      <c r="E3373">
        <f>IF(VLOOKUP($B3373,'30 Year Treasuries Daily'!$A$7:$B$10118,2,FALSE)="ND",NA(),VLOOKUP($B3373,'30 Year Treasuries Daily'!$A$7:$B$10118,2,FALSE))</f>
        <v>4.74</v>
      </c>
    </row>
    <row r="3374" spans="2:5">
      <c r="B3374" s="52">
        <v>38985</v>
      </c>
      <c r="C3374">
        <f>VLOOKUP($B3374,'Bloomberg Dow Jones Indices'!$G$6:$J$6000,2,FALSE)</f>
        <v>3.2964000000000002</v>
      </c>
      <c r="D3374">
        <f>VLOOKUP(B3374,'Bloomberg Dow Jones Indices'!$I$6:$J$6000,2,0)</f>
        <v>2.2441</v>
      </c>
      <c r="E3374">
        <f>IF(VLOOKUP($B3374,'30 Year Treasuries Daily'!$A$7:$B$10118,2,FALSE)="ND",NA(),VLOOKUP($B3374,'30 Year Treasuries Daily'!$A$7:$B$10118,2,FALSE))</f>
        <v>4.7</v>
      </c>
    </row>
    <row r="3375" spans="2:5">
      <c r="B3375" s="52">
        <v>38986</v>
      </c>
      <c r="C3375">
        <f>VLOOKUP($B3375,'Bloomberg Dow Jones Indices'!$G$6:$J$6000,2,FALSE)</f>
        <v>3.2877000000000001</v>
      </c>
      <c r="D3375">
        <f>VLOOKUP(B3375,'Bloomberg Dow Jones Indices'!$I$6:$J$6000,2,0)</f>
        <v>2.2262</v>
      </c>
      <c r="E3375">
        <f>IF(VLOOKUP($B3375,'30 Year Treasuries Daily'!$A$7:$B$10118,2,FALSE)="ND",NA(),VLOOKUP($B3375,'30 Year Treasuries Daily'!$A$7:$B$10118,2,FALSE))</f>
        <v>4.71</v>
      </c>
    </row>
    <row r="3376" spans="2:5">
      <c r="B3376" s="52">
        <v>38987</v>
      </c>
      <c r="C3376">
        <f>VLOOKUP($B3376,'Bloomberg Dow Jones Indices'!$G$6:$J$6000,2,FALSE)</f>
        <v>3.2528000000000001</v>
      </c>
      <c r="D3376">
        <f>VLOOKUP(B3376,'Bloomberg Dow Jones Indices'!$I$6:$J$6000,2,0)</f>
        <v>2.2223999999999999</v>
      </c>
      <c r="E3376">
        <f>IF(VLOOKUP($B3376,'30 Year Treasuries Daily'!$A$7:$B$10118,2,FALSE)="ND",NA(),VLOOKUP($B3376,'30 Year Treasuries Daily'!$A$7:$B$10118,2,FALSE))</f>
        <v>4.7300000000000004</v>
      </c>
    </row>
    <row r="3377" spans="2:5">
      <c r="B3377" s="52">
        <v>38988</v>
      </c>
      <c r="C3377">
        <f>VLOOKUP($B3377,'Bloomberg Dow Jones Indices'!$G$6:$J$6000,2,FALSE)</f>
        <v>3.2719</v>
      </c>
      <c r="D3377">
        <f>VLOOKUP(B3377,'Bloomberg Dow Jones Indices'!$I$6:$J$6000,2,0)</f>
        <v>2.2168000000000001</v>
      </c>
      <c r="E3377">
        <f>IF(VLOOKUP($B3377,'30 Year Treasuries Daily'!$A$7:$B$10118,2,FALSE)="ND",NA(),VLOOKUP($B3377,'30 Year Treasuries Daily'!$A$7:$B$10118,2,FALSE))</f>
        <v>4.76</v>
      </c>
    </row>
    <row r="3378" spans="2:5">
      <c r="B3378" s="52">
        <v>38989</v>
      </c>
      <c r="C3378">
        <f>VLOOKUP($B3378,'Bloomberg Dow Jones Indices'!$G$6:$J$6000,2,FALSE)</f>
        <v>3.3063000000000002</v>
      </c>
      <c r="D3378">
        <f>VLOOKUP(B3378,'Bloomberg Dow Jones Indices'!$I$6:$J$6000,2,0)</f>
        <v>2.2242999999999999</v>
      </c>
      <c r="E3378">
        <f>IF(VLOOKUP($B3378,'30 Year Treasuries Daily'!$A$7:$B$10118,2,FALSE)="ND",NA(),VLOOKUP($B3378,'30 Year Treasuries Daily'!$A$7:$B$10118,2,FALSE))</f>
        <v>4.7699999999999996</v>
      </c>
    </row>
    <row r="3379" spans="2:5">
      <c r="B3379" s="52">
        <v>38992</v>
      </c>
      <c r="C3379">
        <f>VLOOKUP($B3379,'Bloomberg Dow Jones Indices'!$G$6:$J$6000,2,FALSE)</f>
        <v>3.2896000000000001</v>
      </c>
      <c r="D3379">
        <f>VLOOKUP(B3379,'Bloomberg Dow Jones Indices'!$I$6:$J$6000,2,0)</f>
        <v>2.226</v>
      </c>
      <c r="E3379">
        <f>IF(VLOOKUP($B3379,'30 Year Treasuries Daily'!$A$7:$B$10118,2,FALSE)="ND",NA(),VLOOKUP($B3379,'30 Year Treasuries Daily'!$A$7:$B$10118,2,FALSE))</f>
        <v>4.76</v>
      </c>
    </row>
    <row r="3380" spans="2:5">
      <c r="B3380" s="52">
        <v>38993</v>
      </c>
      <c r="C3380">
        <f>VLOOKUP($B3380,'Bloomberg Dow Jones Indices'!$G$6:$J$6000,2,FALSE)</f>
        <v>3.2841</v>
      </c>
      <c r="D3380">
        <f>VLOOKUP(B3380,'Bloomberg Dow Jones Indices'!$I$6:$J$6000,2,0)</f>
        <v>2.2151999999999998</v>
      </c>
      <c r="E3380">
        <f>IF(VLOOKUP($B3380,'30 Year Treasuries Daily'!$A$7:$B$10118,2,FALSE)="ND",NA(),VLOOKUP($B3380,'30 Year Treasuries Daily'!$A$7:$B$10118,2,FALSE))</f>
        <v>4.76</v>
      </c>
    </row>
    <row r="3381" spans="2:5">
      <c r="B3381" s="52">
        <v>38994</v>
      </c>
      <c r="C3381">
        <f>VLOOKUP($B3381,'Bloomberg Dow Jones Indices'!$G$6:$J$6000,2,FALSE)</f>
        <v>3.2715000000000001</v>
      </c>
      <c r="D3381">
        <f>VLOOKUP(B3381,'Bloomberg Dow Jones Indices'!$I$6:$J$6000,2,0)</f>
        <v>2.1941000000000002</v>
      </c>
      <c r="E3381">
        <f>IF(VLOOKUP($B3381,'30 Year Treasuries Daily'!$A$7:$B$10118,2,FALSE)="ND",NA(),VLOOKUP($B3381,'30 Year Treasuries Daily'!$A$7:$B$10118,2,FALSE))</f>
        <v>4.72</v>
      </c>
    </row>
    <row r="3382" spans="2:5">
      <c r="B3382" s="52">
        <v>38995</v>
      </c>
      <c r="C3382">
        <f>VLOOKUP($B3382,'Bloomberg Dow Jones Indices'!$G$6:$J$6000,2,FALSE)</f>
        <v>3.2734999999999999</v>
      </c>
      <c r="D3382">
        <f>VLOOKUP(B3382,'Bloomberg Dow Jones Indices'!$I$6:$J$6000,2,0)</f>
        <v>2.1918000000000002</v>
      </c>
      <c r="E3382">
        <f>IF(VLOOKUP($B3382,'30 Year Treasuries Daily'!$A$7:$B$10118,2,FALSE)="ND",NA(),VLOOKUP($B3382,'30 Year Treasuries Daily'!$A$7:$B$10118,2,FALSE))</f>
        <v>4.76</v>
      </c>
    </row>
    <row r="3383" spans="2:5">
      <c r="B3383" s="52">
        <v>38996</v>
      </c>
      <c r="C3383">
        <f>VLOOKUP($B3383,'Bloomberg Dow Jones Indices'!$G$6:$J$6000,2,FALSE)</f>
        <v>3.3006000000000002</v>
      </c>
      <c r="D3383">
        <f>VLOOKUP(B3383,'Bloomberg Dow Jones Indices'!$I$6:$J$6000,2,0)</f>
        <v>2.1949000000000001</v>
      </c>
      <c r="E3383">
        <f>IF(VLOOKUP($B3383,'30 Year Treasuries Daily'!$A$7:$B$10118,2,FALSE)="ND",NA(),VLOOKUP($B3383,'30 Year Treasuries Daily'!$A$7:$B$10118,2,FALSE))</f>
        <v>4.84</v>
      </c>
    </row>
    <row r="3384" spans="2:5">
      <c r="B3384" s="52">
        <v>38999</v>
      </c>
      <c r="C3384">
        <f>VLOOKUP($B3384,'Bloomberg Dow Jones Indices'!$G$6:$J$6000,2,FALSE)</f>
        <v>3.3026</v>
      </c>
      <c r="D3384">
        <f>VLOOKUP(B3384,'Bloomberg Dow Jones Indices'!$I$6:$J$6000,2,0)</f>
        <v>2.1935000000000002</v>
      </c>
      <c r="E3384" t="e">
        <f>IF(VLOOKUP($B3384,'30 Year Treasuries Daily'!$A$7:$B$10118,2,FALSE)="ND",NA(),VLOOKUP($B3384,'30 Year Treasuries Daily'!$A$7:$B$10118,2,FALSE))</f>
        <v>#N/A</v>
      </c>
    </row>
    <row r="3385" spans="2:5">
      <c r="B3385" s="52">
        <v>39000</v>
      </c>
      <c r="C3385">
        <f>VLOOKUP($B3385,'Bloomberg Dow Jones Indices'!$G$6:$J$6000,2,FALSE)</f>
        <v>3.2740999999999998</v>
      </c>
      <c r="D3385">
        <f>VLOOKUP(B3385,'Bloomberg Dow Jones Indices'!$I$6:$J$6000,2,0)</f>
        <v>2.1917</v>
      </c>
      <c r="E3385">
        <f>IF(VLOOKUP($B3385,'30 Year Treasuries Daily'!$A$7:$B$10118,2,FALSE)="ND",NA(),VLOOKUP($B3385,'30 Year Treasuries Daily'!$A$7:$B$10118,2,FALSE))</f>
        <v>4.88</v>
      </c>
    </row>
    <row r="3386" spans="2:5">
      <c r="B3386" s="52">
        <v>39001</v>
      </c>
      <c r="C3386">
        <f>VLOOKUP($B3386,'Bloomberg Dow Jones Indices'!$G$6:$J$6000,2,FALSE)</f>
        <v>3.2702999999999998</v>
      </c>
      <c r="D3386">
        <f>VLOOKUP(B3386,'Bloomberg Dow Jones Indices'!$I$6:$J$6000,2,0)</f>
        <v>2.1945000000000001</v>
      </c>
      <c r="E3386">
        <f>IF(VLOOKUP($B3386,'30 Year Treasuries Daily'!$A$7:$B$10118,2,FALSE)="ND",NA(),VLOOKUP($B3386,'30 Year Treasuries Daily'!$A$7:$B$10118,2,FALSE))</f>
        <v>4.91</v>
      </c>
    </row>
    <row r="3387" spans="2:5">
      <c r="B3387" s="52">
        <v>39002</v>
      </c>
      <c r="C3387">
        <f>VLOOKUP($B3387,'Bloomberg Dow Jones Indices'!$G$6:$J$6000,2,FALSE)</f>
        <v>3.2584</v>
      </c>
      <c r="D3387">
        <f>VLOOKUP(B3387,'Bloomberg Dow Jones Indices'!$I$6:$J$6000,2,0)</f>
        <v>2.177</v>
      </c>
      <c r="E3387">
        <f>IF(VLOOKUP($B3387,'30 Year Treasuries Daily'!$A$7:$B$10118,2,FALSE)="ND",NA(),VLOOKUP($B3387,'30 Year Treasuries Daily'!$A$7:$B$10118,2,FALSE))</f>
        <v>4.91</v>
      </c>
    </row>
    <row r="3388" spans="2:5">
      <c r="B3388" s="52">
        <v>39003</v>
      </c>
      <c r="C3388">
        <f>VLOOKUP($B3388,'Bloomberg Dow Jones Indices'!$G$6:$J$6000,2,FALSE)</f>
        <v>3.2549000000000001</v>
      </c>
      <c r="D3388">
        <f>VLOOKUP(B3388,'Bloomberg Dow Jones Indices'!$I$6:$J$6000,2,0)</f>
        <v>2.1745999999999999</v>
      </c>
      <c r="E3388">
        <f>IF(VLOOKUP($B3388,'30 Year Treasuries Daily'!$A$7:$B$10118,2,FALSE)="ND",NA(),VLOOKUP($B3388,'30 Year Treasuries Daily'!$A$7:$B$10118,2,FALSE))</f>
        <v>4.9400000000000004</v>
      </c>
    </row>
    <row r="3389" spans="2:5">
      <c r="B3389" s="52">
        <v>39006</v>
      </c>
      <c r="C3389">
        <f>VLOOKUP($B3389,'Bloomberg Dow Jones Indices'!$G$6:$J$6000,2,FALSE)</f>
        <v>3.2435999999999998</v>
      </c>
      <c r="D3389">
        <f>VLOOKUP(B3389,'Bloomberg Dow Jones Indices'!$I$6:$J$6000,2,0)</f>
        <v>2.1709999999999998</v>
      </c>
      <c r="E3389">
        <f>IF(VLOOKUP($B3389,'30 Year Treasuries Daily'!$A$7:$B$10118,2,FALSE)="ND",NA(),VLOOKUP($B3389,'30 Year Treasuries Daily'!$A$7:$B$10118,2,FALSE))</f>
        <v>4.92</v>
      </c>
    </row>
    <row r="3390" spans="2:5">
      <c r="B3390" s="52">
        <v>39007</v>
      </c>
      <c r="C3390">
        <f>VLOOKUP($B3390,'Bloomberg Dow Jones Indices'!$G$6:$J$6000,2,FALSE)</f>
        <v>3.2240000000000002</v>
      </c>
      <c r="D3390">
        <f>VLOOKUP(B3390,'Bloomberg Dow Jones Indices'!$I$6:$J$6000,2,0)</f>
        <v>2.1766000000000001</v>
      </c>
      <c r="E3390">
        <f>IF(VLOOKUP($B3390,'30 Year Treasuries Daily'!$A$7:$B$10118,2,FALSE)="ND",NA(),VLOOKUP($B3390,'30 Year Treasuries Daily'!$A$7:$B$10118,2,FALSE))</f>
        <v>4.91</v>
      </c>
    </row>
    <row r="3391" spans="2:5">
      <c r="B3391" s="52">
        <v>39008</v>
      </c>
      <c r="C3391">
        <f>VLOOKUP($B3391,'Bloomberg Dow Jones Indices'!$G$6:$J$6000,2,FALSE)</f>
        <v>3.1987000000000001</v>
      </c>
      <c r="D3391">
        <f>VLOOKUP(B3391,'Bloomberg Dow Jones Indices'!$I$6:$J$6000,2,0)</f>
        <v>2.1707999999999998</v>
      </c>
      <c r="E3391">
        <f>IF(VLOOKUP($B3391,'30 Year Treasuries Daily'!$A$7:$B$10118,2,FALSE)="ND",NA(),VLOOKUP($B3391,'30 Year Treasuries Daily'!$A$7:$B$10118,2,FALSE))</f>
        <v>4.8899999999999997</v>
      </c>
    </row>
    <row r="3392" spans="2:5">
      <c r="B3392" s="52">
        <v>39009</v>
      </c>
      <c r="C3392">
        <f>VLOOKUP($B3392,'Bloomberg Dow Jones Indices'!$G$6:$J$6000,2,FALSE)</f>
        <v>3.1837</v>
      </c>
      <c r="D3392">
        <f>VLOOKUP(B3392,'Bloomberg Dow Jones Indices'!$I$6:$J$6000,2,0)</f>
        <v>2.1707000000000001</v>
      </c>
      <c r="E3392">
        <f>IF(VLOOKUP($B3392,'30 Year Treasuries Daily'!$A$7:$B$10118,2,FALSE)="ND",NA(),VLOOKUP($B3392,'30 Year Treasuries Daily'!$A$7:$B$10118,2,FALSE))</f>
        <v>4.91</v>
      </c>
    </row>
    <row r="3393" spans="2:5">
      <c r="B3393" s="52">
        <v>39010</v>
      </c>
      <c r="C3393">
        <f>VLOOKUP($B3393,'Bloomberg Dow Jones Indices'!$G$6:$J$6000,2,FALSE)</f>
        <v>3.1655000000000002</v>
      </c>
      <c r="D3393">
        <f>VLOOKUP(B3393,'Bloomberg Dow Jones Indices'!$I$6:$J$6000,2,0)</f>
        <v>2.1724000000000001</v>
      </c>
      <c r="E3393">
        <f>IF(VLOOKUP($B3393,'30 Year Treasuries Daily'!$A$7:$B$10118,2,FALSE)="ND",NA(),VLOOKUP($B3393,'30 Year Treasuries Daily'!$A$7:$B$10118,2,FALSE))</f>
        <v>4.91</v>
      </c>
    </row>
    <row r="3394" spans="2:5">
      <c r="B3394" s="52">
        <v>39013</v>
      </c>
      <c r="C3394">
        <f>VLOOKUP($B3394,'Bloomberg Dow Jones Indices'!$G$6:$J$6000,2,FALSE)</f>
        <v>3.1535000000000002</v>
      </c>
      <c r="D3394">
        <f>VLOOKUP(B3394,'Bloomberg Dow Jones Indices'!$I$6:$J$6000,2,0)</f>
        <v>2.1518999999999999</v>
      </c>
      <c r="E3394">
        <f>IF(VLOOKUP($B3394,'30 Year Treasuries Daily'!$A$7:$B$10118,2,FALSE)="ND",NA(),VLOOKUP($B3394,'30 Year Treasuries Daily'!$A$7:$B$10118,2,FALSE))</f>
        <v>4.95</v>
      </c>
    </row>
    <row r="3395" spans="2:5">
      <c r="B3395" s="52">
        <v>39014</v>
      </c>
      <c r="C3395">
        <f>VLOOKUP($B3395,'Bloomberg Dow Jones Indices'!$G$6:$J$6000,2,FALSE)</f>
        <v>3.1568999999999998</v>
      </c>
      <c r="D3395">
        <f>VLOOKUP(B3395,'Bloomberg Dow Jones Indices'!$I$6:$J$6000,2,0)</f>
        <v>2.1499000000000001</v>
      </c>
      <c r="E3395">
        <f>IF(VLOOKUP($B3395,'30 Year Treasuries Daily'!$A$7:$B$10118,2,FALSE)="ND",NA(),VLOOKUP($B3395,'30 Year Treasuries Daily'!$A$7:$B$10118,2,FALSE))</f>
        <v>4.95</v>
      </c>
    </row>
    <row r="3396" spans="2:5">
      <c r="B3396" s="52">
        <v>39015</v>
      </c>
      <c r="C3396">
        <f>VLOOKUP($B3396,'Bloomberg Dow Jones Indices'!$G$6:$J$6000,2,FALSE)</f>
        <v>3.1316000000000002</v>
      </c>
      <c r="D3396">
        <f>VLOOKUP(B3396,'Bloomberg Dow Jones Indices'!$I$6:$J$6000,2,0)</f>
        <v>2.1486999999999998</v>
      </c>
      <c r="E3396">
        <f>IF(VLOOKUP($B3396,'30 Year Treasuries Daily'!$A$7:$B$10118,2,FALSE)="ND",NA(),VLOOKUP($B3396,'30 Year Treasuries Daily'!$A$7:$B$10118,2,FALSE))</f>
        <v>4.8899999999999997</v>
      </c>
    </row>
    <row r="3397" spans="2:5">
      <c r="B3397" s="52">
        <v>39016</v>
      </c>
      <c r="C3397">
        <f>VLOOKUP($B3397,'Bloomberg Dow Jones Indices'!$G$6:$J$6000,2,FALSE)</f>
        <v>3.1444999999999999</v>
      </c>
      <c r="D3397">
        <f>VLOOKUP(B3397,'Bloomberg Dow Jones Indices'!$I$6:$J$6000,2,0)</f>
        <v>2.1436000000000002</v>
      </c>
      <c r="E3397">
        <f>IF(VLOOKUP($B3397,'30 Year Treasuries Daily'!$A$7:$B$10118,2,FALSE)="ND",NA(),VLOOKUP($B3397,'30 Year Treasuries Daily'!$A$7:$B$10118,2,FALSE))</f>
        <v>4.84</v>
      </c>
    </row>
    <row r="3398" spans="2:5">
      <c r="B3398" s="52">
        <v>39017</v>
      </c>
      <c r="C3398">
        <f>VLOOKUP($B3398,'Bloomberg Dow Jones Indices'!$G$6:$J$6000,2,FALSE)</f>
        <v>3.1653000000000002</v>
      </c>
      <c r="D3398">
        <f>VLOOKUP(B3398,'Bloomberg Dow Jones Indices'!$I$6:$J$6000,2,0)</f>
        <v>2.1566000000000001</v>
      </c>
      <c r="E3398">
        <f>IF(VLOOKUP($B3398,'30 Year Treasuries Daily'!$A$7:$B$10118,2,FALSE)="ND",NA(),VLOOKUP($B3398,'30 Year Treasuries Daily'!$A$7:$B$10118,2,FALSE))</f>
        <v>4.8</v>
      </c>
    </row>
    <row r="3399" spans="2:5">
      <c r="B3399" s="52">
        <v>39020</v>
      </c>
      <c r="C3399">
        <f>VLOOKUP($B3399,'Bloomberg Dow Jones Indices'!$G$6:$J$6000,2,FALSE)</f>
        <v>3.1684000000000001</v>
      </c>
      <c r="D3399">
        <f>VLOOKUP(B3399,'Bloomberg Dow Jones Indices'!$I$6:$J$6000,2,0)</f>
        <v>2.1573000000000002</v>
      </c>
      <c r="E3399">
        <f>IF(VLOOKUP($B3399,'30 Year Treasuries Daily'!$A$7:$B$10118,2,FALSE)="ND",NA(),VLOOKUP($B3399,'30 Year Treasuries Daily'!$A$7:$B$10118,2,FALSE))</f>
        <v>4.78</v>
      </c>
    </row>
    <row r="3400" spans="2:5">
      <c r="B3400" s="52">
        <v>39021</v>
      </c>
      <c r="C3400">
        <f>VLOOKUP($B3400,'Bloomberg Dow Jones Indices'!$G$6:$J$6000,2,FALSE)</f>
        <v>3.1596000000000002</v>
      </c>
      <c r="D3400">
        <f>VLOOKUP(B3400,'Bloomberg Dow Jones Indices'!$I$6:$J$6000,2,0)</f>
        <v>2.1583000000000001</v>
      </c>
      <c r="E3400">
        <f>IF(VLOOKUP($B3400,'30 Year Treasuries Daily'!$A$7:$B$10118,2,FALSE)="ND",NA(),VLOOKUP($B3400,'30 Year Treasuries Daily'!$A$7:$B$10118,2,FALSE))</f>
        <v>4.72</v>
      </c>
    </row>
    <row r="3401" spans="2:5">
      <c r="B3401" s="52">
        <v>39022</v>
      </c>
      <c r="C3401">
        <f>VLOOKUP($B3401,'Bloomberg Dow Jones Indices'!$G$6:$J$6000,2,FALSE)</f>
        <v>3.1292</v>
      </c>
      <c r="D3401">
        <f>VLOOKUP(B3401,'Bloomberg Dow Jones Indices'!$I$6:$J$6000,2,0)</f>
        <v>2.1671999999999998</v>
      </c>
      <c r="E3401">
        <f>IF(VLOOKUP($B3401,'30 Year Treasuries Daily'!$A$7:$B$10118,2,FALSE)="ND",NA(),VLOOKUP($B3401,'30 Year Treasuries Daily'!$A$7:$B$10118,2,FALSE))</f>
        <v>4.68</v>
      </c>
    </row>
    <row r="3402" spans="2:5">
      <c r="B3402" s="52">
        <v>39023</v>
      </c>
      <c r="C3402">
        <f>VLOOKUP($B3402,'Bloomberg Dow Jones Indices'!$G$6:$J$6000,2,FALSE)</f>
        <v>3.1556999999999999</v>
      </c>
      <c r="D3402">
        <f>VLOOKUP(B3402,'Bloomberg Dow Jones Indices'!$I$6:$J$6000,2,0)</f>
        <v>2.1728000000000001</v>
      </c>
      <c r="E3402">
        <f>IF(VLOOKUP($B3402,'30 Year Treasuries Daily'!$A$7:$B$10118,2,FALSE)="ND",NA(),VLOOKUP($B3402,'30 Year Treasuries Daily'!$A$7:$B$10118,2,FALSE))</f>
        <v>4.72</v>
      </c>
    </row>
    <row r="3403" spans="2:5">
      <c r="B3403" s="52">
        <v>39024</v>
      </c>
      <c r="C3403">
        <f>VLOOKUP($B3403,'Bloomberg Dow Jones Indices'!$G$6:$J$6000,2,FALSE)</f>
        <v>3.1829000000000001</v>
      </c>
      <c r="D3403">
        <f>VLOOKUP(B3403,'Bloomberg Dow Jones Indices'!$I$6:$J$6000,2,0)</f>
        <v>2.1800000000000002</v>
      </c>
      <c r="E3403">
        <f>IF(VLOOKUP($B3403,'30 Year Treasuries Daily'!$A$7:$B$10118,2,FALSE)="ND",NA(),VLOOKUP($B3403,'30 Year Treasuries Daily'!$A$7:$B$10118,2,FALSE))</f>
        <v>4.8099999999999996</v>
      </c>
    </row>
    <row r="3404" spans="2:5">
      <c r="B3404" s="52">
        <v>39027</v>
      </c>
      <c r="C3404">
        <f>VLOOKUP($B3404,'Bloomberg Dow Jones Indices'!$G$6:$J$6000,2,FALSE)</f>
        <v>3.2000999999999999</v>
      </c>
      <c r="D3404">
        <f>VLOOKUP(B3404,'Bloomberg Dow Jones Indices'!$I$6:$J$6000,2,0)</f>
        <v>2.1585000000000001</v>
      </c>
      <c r="E3404">
        <f>IF(VLOOKUP($B3404,'30 Year Treasuries Daily'!$A$7:$B$10118,2,FALSE)="ND",NA(),VLOOKUP($B3404,'30 Year Treasuries Daily'!$A$7:$B$10118,2,FALSE))</f>
        <v>4.79</v>
      </c>
    </row>
    <row r="3405" spans="2:5">
      <c r="B3405" s="52">
        <v>39028</v>
      </c>
      <c r="C3405">
        <f>VLOOKUP($B3405,'Bloomberg Dow Jones Indices'!$G$6:$J$6000,2,FALSE)</f>
        <v>3.2054999999999998</v>
      </c>
      <c r="D3405">
        <f>VLOOKUP(B3405,'Bloomberg Dow Jones Indices'!$I$6:$J$6000,2,0)</f>
        <v>2.1494</v>
      </c>
      <c r="E3405">
        <f>IF(VLOOKUP($B3405,'30 Year Treasuries Daily'!$A$7:$B$10118,2,FALSE)="ND",NA(),VLOOKUP($B3405,'30 Year Treasuries Daily'!$A$7:$B$10118,2,FALSE))</f>
        <v>4.76</v>
      </c>
    </row>
    <row r="3406" spans="2:5">
      <c r="B3406" s="52">
        <v>39029</v>
      </c>
      <c r="C3406">
        <f>VLOOKUP($B3406,'Bloomberg Dow Jones Indices'!$G$6:$J$6000,2,FALSE)</f>
        <v>3.1772</v>
      </c>
      <c r="D3406">
        <f>VLOOKUP(B3406,'Bloomberg Dow Jones Indices'!$I$6:$J$6000,2,0)</f>
        <v>2.1591</v>
      </c>
      <c r="E3406">
        <f>IF(VLOOKUP($B3406,'30 Year Treasuries Daily'!$A$7:$B$10118,2,FALSE)="ND",NA(),VLOOKUP($B3406,'30 Year Treasuries Daily'!$A$7:$B$10118,2,FALSE))</f>
        <v>4.7300000000000004</v>
      </c>
    </row>
    <row r="3407" spans="2:5">
      <c r="B3407" s="52">
        <v>39030</v>
      </c>
      <c r="C3407">
        <f>VLOOKUP($B3407,'Bloomberg Dow Jones Indices'!$G$6:$J$6000,2,FALSE)</f>
        <v>3.1741000000000001</v>
      </c>
      <c r="D3407">
        <f>VLOOKUP(B3407,'Bloomberg Dow Jones Indices'!$I$6:$J$6000,2,0)</f>
        <v>2.1741000000000001</v>
      </c>
      <c r="E3407">
        <f>IF(VLOOKUP($B3407,'30 Year Treasuries Daily'!$A$7:$B$10118,2,FALSE)="ND",NA(),VLOOKUP($B3407,'30 Year Treasuries Daily'!$A$7:$B$10118,2,FALSE))</f>
        <v>4.7300000000000004</v>
      </c>
    </row>
    <row r="3408" spans="2:5">
      <c r="B3408" s="52">
        <v>39031</v>
      </c>
      <c r="C3408">
        <f>VLOOKUP($B3408,'Bloomberg Dow Jones Indices'!$G$6:$J$6000,2,FALSE)</f>
        <v>3.1570999999999998</v>
      </c>
      <c r="D3408">
        <f>VLOOKUP(B3408,'Bloomberg Dow Jones Indices'!$I$6:$J$6000,2,0)</f>
        <v>2.1732</v>
      </c>
      <c r="E3408">
        <f>IF(VLOOKUP($B3408,'30 Year Treasuries Daily'!$A$7:$B$10118,2,FALSE)="ND",NA(),VLOOKUP($B3408,'30 Year Treasuries Daily'!$A$7:$B$10118,2,FALSE))</f>
        <v>4.6900000000000004</v>
      </c>
    </row>
    <row r="3409" spans="2:5">
      <c r="B3409" s="52">
        <v>39034</v>
      </c>
      <c r="C3409">
        <f>VLOOKUP($B3409,'Bloomberg Dow Jones Indices'!$G$6:$J$6000,2,FALSE)</f>
        <v>3.1623000000000001</v>
      </c>
      <c r="D3409">
        <f>VLOOKUP(B3409,'Bloomberg Dow Jones Indices'!$I$6:$J$6000,2,0)</f>
        <v>2.1907999999999999</v>
      </c>
      <c r="E3409">
        <f>IF(VLOOKUP($B3409,'30 Year Treasuries Daily'!$A$7:$B$10118,2,FALSE)="ND",NA(),VLOOKUP($B3409,'30 Year Treasuries Daily'!$A$7:$B$10118,2,FALSE))</f>
        <v>4.71</v>
      </c>
    </row>
    <row r="3410" spans="2:5">
      <c r="B3410" s="52">
        <v>39035</v>
      </c>
      <c r="C3410">
        <f>VLOOKUP($B3410,'Bloomberg Dow Jones Indices'!$G$6:$J$6000,2,FALSE)</f>
        <v>3.1694</v>
      </c>
      <c r="D3410">
        <f>VLOOKUP(B3410,'Bloomberg Dow Jones Indices'!$I$6:$J$6000,2,0)</f>
        <v>2.1766000000000001</v>
      </c>
      <c r="E3410">
        <f>IF(VLOOKUP($B3410,'30 Year Treasuries Daily'!$A$7:$B$10118,2,FALSE)="ND",NA(),VLOOKUP($B3410,'30 Year Treasuries Daily'!$A$7:$B$10118,2,FALSE))</f>
        <v>4.66</v>
      </c>
    </row>
    <row r="3411" spans="2:5">
      <c r="B3411" s="52">
        <v>39036</v>
      </c>
      <c r="C3411">
        <f>VLOOKUP($B3411,'Bloomberg Dow Jones Indices'!$G$6:$J$6000,2,FALSE)</f>
        <v>3.1833</v>
      </c>
      <c r="D3411">
        <f>VLOOKUP(B3411,'Bloomberg Dow Jones Indices'!$I$6:$J$6000,2,0)</f>
        <v>2.1573000000000002</v>
      </c>
      <c r="E3411">
        <f>IF(VLOOKUP($B3411,'30 Year Treasuries Daily'!$A$7:$B$10118,2,FALSE)="ND",NA(),VLOOKUP($B3411,'30 Year Treasuries Daily'!$A$7:$B$10118,2,FALSE))</f>
        <v>4.6900000000000004</v>
      </c>
    </row>
    <row r="3412" spans="2:5">
      <c r="B3412" s="52">
        <v>39037</v>
      </c>
      <c r="C3412">
        <f>VLOOKUP($B3412,'Bloomberg Dow Jones Indices'!$G$6:$J$6000,2,FALSE)</f>
        <v>3.1751999999999998</v>
      </c>
      <c r="D3412">
        <f>VLOOKUP(B3412,'Bloomberg Dow Jones Indices'!$I$6:$J$6000,2,0)</f>
        <v>2.1490999999999998</v>
      </c>
      <c r="E3412">
        <f>IF(VLOOKUP($B3412,'30 Year Treasuries Daily'!$A$7:$B$10118,2,FALSE)="ND",NA(),VLOOKUP($B3412,'30 Year Treasuries Daily'!$A$7:$B$10118,2,FALSE))</f>
        <v>4.74</v>
      </c>
    </row>
    <row r="3413" spans="2:5">
      <c r="B3413" s="52">
        <v>39038</v>
      </c>
      <c r="C3413">
        <f>VLOOKUP($B3413,'Bloomberg Dow Jones Indices'!$G$6:$J$6000,2,FALSE)</f>
        <v>3.1720999999999999</v>
      </c>
      <c r="D3413">
        <f>VLOOKUP(B3413,'Bloomberg Dow Jones Indices'!$I$6:$J$6000,2,0)</f>
        <v>2.1427</v>
      </c>
      <c r="E3413">
        <f>IF(VLOOKUP($B3413,'30 Year Treasuries Daily'!$A$7:$B$10118,2,FALSE)="ND",NA(),VLOOKUP($B3413,'30 Year Treasuries Daily'!$A$7:$B$10118,2,FALSE))</f>
        <v>4.6900000000000004</v>
      </c>
    </row>
    <row r="3414" spans="2:5">
      <c r="B3414" s="52">
        <v>39041</v>
      </c>
      <c r="C3414">
        <f>VLOOKUP($B3414,'Bloomberg Dow Jones Indices'!$G$6:$J$6000,2,FALSE)</f>
        <v>3.1838000000000002</v>
      </c>
      <c r="D3414">
        <f>VLOOKUP(B3414,'Bloomberg Dow Jones Indices'!$I$6:$J$6000,2,0)</f>
        <v>2.1490999999999998</v>
      </c>
      <c r="E3414">
        <f>IF(VLOOKUP($B3414,'30 Year Treasuries Daily'!$A$7:$B$10118,2,FALSE)="ND",NA(),VLOOKUP($B3414,'30 Year Treasuries Daily'!$A$7:$B$10118,2,FALSE))</f>
        <v>4.68</v>
      </c>
    </row>
    <row r="3415" spans="2:5">
      <c r="B3415" s="52">
        <v>39042</v>
      </c>
      <c r="C3415">
        <f>VLOOKUP($B3415,'Bloomberg Dow Jones Indices'!$G$6:$J$6000,2,FALSE)</f>
        <v>3.1762000000000001</v>
      </c>
      <c r="D3415">
        <f>VLOOKUP(B3415,'Bloomberg Dow Jones Indices'!$I$6:$J$6000,2,0)</f>
        <v>2.1507999999999998</v>
      </c>
      <c r="E3415">
        <f>IF(VLOOKUP($B3415,'30 Year Treasuries Daily'!$A$7:$B$10118,2,FALSE)="ND",NA(),VLOOKUP($B3415,'30 Year Treasuries Daily'!$A$7:$B$10118,2,FALSE))</f>
        <v>4.66</v>
      </c>
    </row>
    <row r="3416" spans="2:5">
      <c r="B3416" s="52">
        <v>39043</v>
      </c>
      <c r="C3416">
        <f>VLOOKUP($B3416,'Bloomberg Dow Jones Indices'!$G$6:$J$6000,2,FALSE)</f>
        <v>3.17</v>
      </c>
      <c r="D3416">
        <f>VLOOKUP(B3416,'Bloomberg Dow Jones Indices'!$I$6:$J$6000,2,0)</f>
        <v>2.1499000000000001</v>
      </c>
      <c r="E3416">
        <f>IF(VLOOKUP($B3416,'30 Year Treasuries Daily'!$A$7:$B$10118,2,FALSE)="ND",NA(),VLOOKUP($B3416,'30 Year Treasuries Daily'!$A$7:$B$10118,2,FALSE))</f>
        <v>4.6500000000000004</v>
      </c>
    </row>
    <row r="3417" spans="2:5">
      <c r="B3417" s="52">
        <v>39045</v>
      </c>
      <c r="C3417">
        <f>VLOOKUP($B3417,'Bloomberg Dow Jones Indices'!$G$6:$J$6000,2,FALSE)</f>
        <v>3.1677</v>
      </c>
      <c r="D3417">
        <f>VLOOKUP(B3417,'Bloomberg Dow Jones Indices'!$I$6:$J$6000,2,0)</f>
        <v>2.161</v>
      </c>
      <c r="E3417">
        <f>IF(VLOOKUP($B3417,'30 Year Treasuries Daily'!$A$7:$B$10118,2,FALSE)="ND",NA(),VLOOKUP($B3417,'30 Year Treasuries Daily'!$A$7:$B$10118,2,FALSE))</f>
        <v>4.63</v>
      </c>
    </row>
    <row r="3418" spans="2:5">
      <c r="B3418" s="52">
        <v>39048</v>
      </c>
      <c r="C3418">
        <f>VLOOKUP($B3418,'Bloomberg Dow Jones Indices'!$G$6:$J$6000,2,FALSE)</f>
        <v>3.1943000000000001</v>
      </c>
      <c r="D3418">
        <f>VLOOKUP(B3418,'Bloomberg Dow Jones Indices'!$I$6:$J$6000,2,0)</f>
        <v>2.1892</v>
      </c>
      <c r="E3418">
        <f>IF(VLOOKUP($B3418,'30 Year Treasuries Daily'!$A$7:$B$10118,2,FALSE)="ND",NA(),VLOOKUP($B3418,'30 Year Treasuries Daily'!$A$7:$B$10118,2,FALSE))</f>
        <v>4.62</v>
      </c>
    </row>
    <row r="3419" spans="2:5">
      <c r="B3419" s="52">
        <v>39049</v>
      </c>
      <c r="C3419">
        <f>VLOOKUP($B3419,'Bloomberg Dow Jones Indices'!$G$6:$J$6000,2,FALSE)</f>
        <v>3.1766000000000001</v>
      </c>
      <c r="D3419">
        <f>VLOOKUP(B3419,'Bloomberg Dow Jones Indices'!$I$6:$J$6000,2,0)</f>
        <v>2.1947999999999999</v>
      </c>
      <c r="E3419">
        <f>IF(VLOOKUP($B3419,'30 Year Treasuries Daily'!$A$7:$B$10118,2,FALSE)="ND",NA(),VLOOKUP($B3419,'30 Year Treasuries Daily'!$A$7:$B$10118,2,FALSE))</f>
        <v>4.59</v>
      </c>
    </row>
    <row r="3420" spans="2:5">
      <c r="B3420" s="52">
        <v>39050</v>
      </c>
      <c r="C3420">
        <f>VLOOKUP($B3420,'Bloomberg Dow Jones Indices'!$G$6:$J$6000,2,FALSE)</f>
        <v>3.1459000000000001</v>
      </c>
      <c r="D3420">
        <f>VLOOKUP(B3420,'Bloomberg Dow Jones Indices'!$I$6:$J$6000,2,0)</f>
        <v>2.1816</v>
      </c>
      <c r="E3420">
        <f>IF(VLOOKUP($B3420,'30 Year Treasuries Daily'!$A$7:$B$10118,2,FALSE)="ND",NA(),VLOOKUP($B3420,'30 Year Treasuries Daily'!$A$7:$B$10118,2,FALSE))</f>
        <v>4.6100000000000003</v>
      </c>
    </row>
    <row r="3421" spans="2:5">
      <c r="B3421" s="52">
        <v>39051</v>
      </c>
      <c r="C3421">
        <f>VLOOKUP($B3421,'Bloomberg Dow Jones Indices'!$G$6:$J$6000,2,FALSE)</f>
        <v>3.137</v>
      </c>
      <c r="D3421">
        <f>VLOOKUP(B3421,'Bloomberg Dow Jones Indices'!$I$6:$J$6000,2,0)</f>
        <v>2.1823999999999999</v>
      </c>
      <c r="E3421">
        <f>IF(VLOOKUP($B3421,'30 Year Treasuries Daily'!$A$7:$B$10118,2,FALSE)="ND",NA(),VLOOKUP($B3421,'30 Year Treasuries Daily'!$A$7:$B$10118,2,FALSE))</f>
        <v>4.5599999999999996</v>
      </c>
    </row>
    <row r="3422" spans="2:5">
      <c r="B3422" s="52">
        <v>39052</v>
      </c>
      <c r="C3422">
        <f>VLOOKUP($B3422,'Bloomberg Dow Jones Indices'!$G$6:$J$6000,2,FALSE)</f>
        <v>3.1246999999999998</v>
      </c>
      <c r="D3422">
        <f>VLOOKUP(B3422,'Bloomberg Dow Jones Indices'!$I$6:$J$6000,2,0)</f>
        <v>2.1874000000000002</v>
      </c>
      <c r="E3422">
        <f>IF(VLOOKUP($B3422,'30 Year Treasuries Daily'!$A$7:$B$10118,2,FALSE)="ND",NA(),VLOOKUP($B3422,'30 Year Treasuries Daily'!$A$7:$B$10118,2,FALSE))</f>
        <v>4.54</v>
      </c>
    </row>
    <row r="3423" spans="2:5">
      <c r="B3423" s="52">
        <v>39055</v>
      </c>
      <c r="C3423">
        <f>VLOOKUP($B3423,'Bloomberg Dow Jones Indices'!$G$6:$J$6000,2,FALSE)</f>
        <v>3.1036999999999999</v>
      </c>
      <c r="D3423">
        <f>VLOOKUP(B3423,'Bloomberg Dow Jones Indices'!$I$6:$J$6000,2,0)</f>
        <v>2.1714000000000002</v>
      </c>
      <c r="E3423">
        <f>IF(VLOOKUP($B3423,'30 Year Treasuries Daily'!$A$7:$B$10118,2,FALSE)="ND",NA(),VLOOKUP($B3423,'30 Year Treasuries Daily'!$A$7:$B$10118,2,FALSE))</f>
        <v>4.55</v>
      </c>
    </row>
    <row r="3424" spans="2:5">
      <c r="B3424" s="52">
        <v>39056</v>
      </c>
      <c r="C3424">
        <f>VLOOKUP($B3424,'Bloomberg Dow Jones Indices'!$G$6:$J$6000,2,FALSE)</f>
        <v>3.0941000000000001</v>
      </c>
      <c r="D3424">
        <f>VLOOKUP(B3424,'Bloomberg Dow Jones Indices'!$I$6:$J$6000,2,0)</f>
        <v>2.1629999999999998</v>
      </c>
      <c r="E3424">
        <f>IF(VLOOKUP($B3424,'30 Year Treasuries Daily'!$A$7:$B$10118,2,FALSE)="ND",NA(),VLOOKUP($B3424,'30 Year Treasuries Daily'!$A$7:$B$10118,2,FALSE))</f>
        <v>4.57</v>
      </c>
    </row>
    <row r="3425" spans="2:5">
      <c r="B3425" s="52">
        <v>39057</v>
      </c>
      <c r="C3425">
        <f>VLOOKUP($B3425,'Bloomberg Dow Jones Indices'!$G$6:$J$6000,2,FALSE)</f>
        <v>3.1206</v>
      </c>
      <c r="D3425">
        <f>VLOOKUP(B3425,'Bloomberg Dow Jones Indices'!$I$6:$J$6000,2,0)</f>
        <v>2.1669</v>
      </c>
      <c r="E3425">
        <f>IF(VLOOKUP($B3425,'30 Year Treasuries Daily'!$A$7:$B$10118,2,FALSE)="ND",NA(),VLOOKUP($B3425,'30 Year Treasuries Daily'!$A$7:$B$10118,2,FALSE))</f>
        <v>4.5999999999999996</v>
      </c>
    </row>
    <row r="3426" spans="2:5">
      <c r="B3426" s="52">
        <v>39058</v>
      </c>
      <c r="C3426">
        <f>VLOOKUP($B3426,'Bloomberg Dow Jones Indices'!$G$6:$J$6000,2,FALSE)</f>
        <v>3.1320999999999999</v>
      </c>
      <c r="D3426">
        <f>VLOOKUP(B3426,'Bloomberg Dow Jones Indices'!$I$6:$J$6000,2,0)</f>
        <v>2.1724000000000001</v>
      </c>
      <c r="E3426">
        <f>IF(VLOOKUP($B3426,'30 Year Treasuries Daily'!$A$7:$B$10118,2,FALSE)="ND",NA(),VLOOKUP($B3426,'30 Year Treasuries Daily'!$A$7:$B$10118,2,FALSE))</f>
        <v>4.5999999999999996</v>
      </c>
    </row>
    <row r="3427" spans="2:5">
      <c r="B3427" s="52">
        <v>39059</v>
      </c>
      <c r="C3427">
        <f>VLOOKUP($B3427,'Bloomberg Dow Jones Indices'!$G$6:$J$6000,2,FALSE)</f>
        <v>3.1404999999999998</v>
      </c>
      <c r="D3427">
        <f>VLOOKUP(B3427,'Bloomberg Dow Jones Indices'!$I$6:$J$6000,2,0)</f>
        <v>2.1671999999999998</v>
      </c>
      <c r="E3427">
        <f>IF(VLOOKUP($B3427,'30 Year Treasuries Daily'!$A$7:$B$10118,2,FALSE)="ND",NA(),VLOOKUP($B3427,'30 Year Treasuries Daily'!$A$7:$B$10118,2,FALSE))</f>
        <v>4.66</v>
      </c>
    </row>
    <row r="3428" spans="2:5">
      <c r="B3428" s="52">
        <v>39062</v>
      </c>
      <c r="C3428">
        <f>VLOOKUP($B3428,'Bloomberg Dow Jones Indices'!$G$6:$J$6000,2,FALSE)</f>
        <v>3.1303999999999998</v>
      </c>
      <c r="D3428">
        <f>VLOOKUP(B3428,'Bloomberg Dow Jones Indices'!$I$6:$J$6000,2,0)</f>
        <v>2.1636000000000002</v>
      </c>
      <c r="E3428">
        <f>IF(VLOOKUP($B3428,'30 Year Treasuries Daily'!$A$7:$B$10118,2,FALSE)="ND",NA(),VLOOKUP($B3428,'30 Year Treasuries Daily'!$A$7:$B$10118,2,FALSE))</f>
        <v>4.63</v>
      </c>
    </row>
    <row r="3429" spans="2:5">
      <c r="B3429" s="52">
        <v>39063</v>
      </c>
      <c r="C3429">
        <f>VLOOKUP($B3429,'Bloomberg Dow Jones Indices'!$G$6:$J$6000,2,FALSE)</f>
        <v>3.1202000000000001</v>
      </c>
      <c r="D3429">
        <f>VLOOKUP(B3429,'Bloomberg Dow Jones Indices'!$I$6:$J$6000,2,0)</f>
        <v>2.1657999999999999</v>
      </c>
      <c r="E3429">
        <f>IF(VLOOKUP($B3429,'30 Year Treasuries Daily'!$A$7:$B$10118,2,FALSE)="ND",NA(),VLOOKUP($B3429,'30 Year Treasuries Daily'!$A$7:$B$10118,2,FALSE))</f>
        <v>4.5999999999999996</v>
      </c>
    </row>
    <row r="3430" spans="2:5">
      <c r="B3430" s="52">
        <v>39064</v>
      </c>
      <c r="C3430">
        <f>VLOOKUP($B3430,'Bloomberg Dow Jones Indices'!$G$6:$J$6000,2,FALSE)</f>
        <v>3.1082000000000001</v>
      </c>
      <c r="D3430">
        <f>VLOOKUP(B3430,'Bloomberg Dow Jones Indices'!$I$6:$J$6000,2,0)</f>
        <v>2.1692</v>
      </c>
      <c r="E3430">
        <f>IF(VLOOKUP($B3430,'30 Year Treasuries Daily'!$A$7:$B$10118,2,FALSE)="ND",NA(),VLOOKUP($B3430,'30 Year Treasuries Daily'!$A$7:$B$10118,2,FALSE))</f>
        <v>4.6900000000000004</v>
      </c>
    </row>
    <row r="3431" spans="2:5">
      <c r="B3431" s="52">
        <v>39065</v>
      </c>
      <c r="C3431">
        <f>VLOOKUP($B3431,'Bloomberg Dow Jones Indices'!$G$6:$J$6000,2,FALSE)</f>
        <v>3.1015999999999999</v>
      </c>
      <c r="D3431">
        <f>VLOOKUP(B3431,'Bloomberg Dow Jones Indices'!$I$6:$J$6000,2,0)</f>
        <v>2.1518999999999999</v>
      </c>
      <c r="E3431">
        <f>IF(VLOOKUP($B3431,'30 Year Treasuries Daily'!$A$7:$B$10118,2,FALSE)="ND",NA(),VLOOKUP($B3431,'30 Year Treasuries Daily'!$A$7:$B$10118,2,FALSE))</f>
        <v>4.72</v>
      </c>
    </row>
    <row r="3432" spans="2:5">
      <c r="B3432" s="52">
        <v>39066</v>
      </c>
      <c r="C3432">
        <f>VLOOKUP($B3432,'Bloomberg Dow Jones Indices'!$G$6:$J$6000,2,FALSE)</f>
        <v>3.1109</v>
      </c>
      <c r="D3432">
        <f>VLOOKUP(B3432,'Bloomberg Dow Jones Indices'!$I$6:$J$6000,2,0)</f>
        <v>2.1469</v>
      </c>
      <c r="E3432">
        <f>IF(VLOOKUP($B3432,'30 Year Treasuries Daily'!$A$7:$B$10118,2,FALSE)="ND",NA(),VLOOKUP($B3432,'30 Year Treasuries Daily'!$A$7:$B$10118,2,FALSE))</f>
        <v>4.72</v>
      </c>
    </row>
    <row r="3433" spans="2:5">
      <c r="B3433" s="52">
        <v>39069</v>
      </c>
      <c r="C3433">
        <f>VLOOKUP($B3433,'Bloomberg Dow Jones Indices'!$G$6:$J$6000,2,FALSE)</f>
        <v>3.1345999999999998</v>
      </c>
      <c r="D3433">
        <f>VLOOKUP(B3433,'Bloomberg Dow Jones Indices'!$I$6:$J$6000,2,0)</f>
        <v>2.1476000000000002</v>
      </c>
      <c r="E3433">
        <f>IF(VLOOKUP($B3433,'30 Year Treasuries Daily'!$A$7:$B$10118,2,FALSE)="ND",NA(),VLOOKUP($B3433,'30 Year Treasuries Daily'!$A$7:$B$10118,2,FALSE))</f>
        <v>4.72</v>
      </c>
    </row>
    <row r="3434" spans="2:5">
      <c r="B3434" s="52">
        <v>39070</v>
      </c>
      <c r="C3434">
        <f>VLOOKUP($B3434,'Bloomberg Dow Jones Indices'!$G$6:$J$6000,2,FALSE)</f>
        <v>3.1139999999999999</v>
      </c>
      <c r="D3434">
        <f>VLOOKUP(B3434,'Bloomberg Dow Jones Indices'!$I$6:$J$6000,2,0)</f>
        <v>2.1425000000000001</v>
      </c>
      <c r="E3434">
        <f>IF(VLOOKUP($B3434,'30 Year Treasuries Daily'!$A$7:$B$10118,2,FALSE)="ND",NA(),VLOOKUP($B3434,'30 Year Treasuries Daily'!$A$7:$B$10118,2,FALSE))</f>
        <v>4.7300000000000004</v>
      </c>
    </row>
    <row r="3435" spans="2:5">
      <c r="B3435" s="52">
        <v>39071</v>
      </c>
      <c r="C3435">
        <f>VLOOKUP($B3435,'Bloomberg Dow Jones Indices'!$G$6:$J$6000,2,FALSE)</f>
        <v>3.1288</v>
      </c>
      <c r="D3435">
        <f>VLOOKUP(B3435,'Bloomberg Dow Jones Indices'!$I$6:$J$6000,2,0)</f>
        <v>2.1436999999999999</v>
      </c>
      <c r="E3435">
        <f>IF(VLOOKUP($B3435,'30 Year Treasuries Daily'!$A$7:$B$10118,2,FALSE)="ND",NA(),VLOOKUP($B3435,'30 Year Treasuries Daily'!$A$7:$B$10118,2,FALSE))</f>
        <v>4.7300000000000004</v>
      </c>
    </row>
    <row r="3436" spans="2:5">
      <c r="B3436" s="52">
        <v>39072</v>
      </c>
      <c r="C3436">
        <f>VLOOKUP($B3436,'Bloomberg Dow Jones Indices'!$G$6:$J$6000,2,FALSE)</f>
        <v>3.1372</v>
      </c>
      <c r="D3436">
        <f>VLOOKUP(B3436,'Bloomberg Dow Jones Indices'!$I$6:$J$6000,2,0)</f>
        <v>2.153</v>
      </c>
      <c r="E3436">
        <f>IF(VLOOKUP($B3436,'30 Year Treasuries Daily'!$A$7:$B$10118,2,FALSE)="ND",NA(),VLOOKUP($B3436,'30 Year Treasuries Daily'!$A$7:$B$10118,2,FALSE))</f>
        <v>4.7</v>
      </c>
    </row>
    <row r="3437" spans="2:5">
      <c r="B3437" s="52">
        <v>39073</v>
      </c>
      <c r="C3437">
        <f>VLOOKUP($B3437,'Bloomberg Dow Jones Indices'!$G$6:$J$6000,2,FALSE)</f>
        <v>3.1440999999999999</v>
      </c>
      <c r="D3437">
        <f>VLOOKUP(B3437,'Bloomberg Dow Jones Indices'!$I$6:$J$6000,2,0)</f>
        <v>2.1705000000000001</v>
      </c>
      <c r="E3437">
        <f>IF(VLOOKUP($B3437,'30 Year Treasuries Daily'!$A$7:$B$10118,2,FALSE)="ND",NA(),VLOOKUP($B3437,'30 Year Treasuries Daily'!$A$7:$B$10118,2,FALSE))</f>
        <v>4.76</v>
      </c>
    </row>
    <row r="3438" spans="2:5">
      <c r="B3438" s="52">
        <v>39077</v>
      </c>
      <c r="C3438">
        <f>VLOOKUP($B3438,'Bloomberg Dow Jones Indices'!$G$6:$J$6000,2,FALSE)</f>
        <v>3.1263999999999998</v>
      </c>
      <c r="D3438">
        <f>VLOOKUP(B3438,'Bloomberg Dow Jones Indices'!$I$6:$J$6000,2,0)</f>
        <v>2.1593</v>
      </c>
      <c r="E3438">
        <f>IF(VLOOKUP($B3438,'30 Year Treasuries Daily'!$A$7:$B$10118,2,FALSE)="ND",NA(),VLOOKUP($B3438,'30 Year Treasuries Daily'!$A$7:$B$10118,2,FALSE))</f>
        <v>4.7300000000000004</v>
      </c>
    </row>
    <row r="3439" spans="2:5">
      <c r="B3439" s="52">
        <v>39078</v>
      </c>
      <c r="C3439">
        <f>VLOOKUP($B3439,'Bloomberg Dow Jones Indices'!$G$6:$J$6000,2,FALSE)</f>
        <v>3.1198999999999999</v>
      </c>
      <c r="D3439">
        <f>VLOOKUP(B3439,'Bloomberg Dow Jones Indices'!$I$6:$J$6000,2,0)</f>
        <v>2.1415000000000002</v>
      </c>
      <c r="E3439">
        <f>IF(VLOOKUP($B3439,'30 Year Treasuries Daily'!$A$7:$B$10118,2,FALSE)="ND",NA(),VLOOKUP($B3439,'30 Year Treasuries Daily'!$A$7:$B$10118,2,FALSE))</f>
        <v>4.78</v>
      </c>
    </row>
    <row r="3440" spans="2:5">
      <c r="B3440" s="52">
        <v>39079</v>
      </c>
      <c r="C3440">
        <f>VLOOKUP($B3440,'Bloomberg Dow Jones Indices'!$G$6:$J$6000,2,FALSE)</f>
        <v>3.1284999999999998</v>
      </c>
      <c r="D3440">
        <f>VLOOKUP(B3440,'Bloomberg Dow Jones Indices'!$I$6:$J$6000,2,0)</f>
        <v>2.1431</v>
      </c>
      <c r="E3440">
        <f>IF(VLOOKUP($B3440,'30 Year Treasuries Daily'!$A$7:$B$10118,2,FALSE)="ND",NA(),VLOOKUP($B3440,'30 Year Treasuries Daily'!$A$7:$B$10118,2,FALSE))</f>
        <v>4.8099999999999996</v>
      </c>
    </row>
    <row r="3441" spans="2:5">
      <c r="B3441" s="52">
        <v>39080</v>
      </c>
      <c r="C3441">
        <f>VLOOKUP($B3441,'Bloomberg Dow Jones Indices'!$G$6:$J$6000,2,FALSE)</f>
        <v>3.1375999999999999</v>
      </c>
      <c r="D3441">
        <f>VLOOKUP(B3441,'Bloomberg Dow Jones Indices'!$I$6:$J$6000,2,0)</f>
        <v>2.1497000000000002</v>
      </c>
      <c r="E3441">
        <f>IF(VLOOKUP($B3441,'30 Year Treasuries Daily'!$A$7:$B$10118,2,FALSE)="ND",NA(),VLOOKUP($B3441,'30 Year Treasuries Daily'!$A$7:$B$10118,2,FALSE))</f>
        <v>4.8099999999999996</v>
      </c>
    </row>
    <row r="3442" spans="2:5">
      <c r="B3442" s="52">
        <v>39085</v>
      </c>
      <c r="C3442">
        <f>VLOOKUP($B3442,'Bloomberg Dow Jones Indices'!$G$6:$J$6000,2,FALSE)</f>
        <v>3.1976</v>
      </c>
      <c r="D3442">
        <f>VLOOKUP(B3442,'Bloomberg Dow Jones Indices'!$I$6:$J$6000,2,0)</f>
        <v>2.1496</v>
      </c>
      <c r="E3442">
        <f>IF(VLOOKUP($B3442,'30 Year Treasuries Daily'!$A$7:$B$10118,2,FALSE)="ND",NA(),VLOOKUP($B3442,'30 Year Treasuries Daily'!$A$7:$B$10118,2,FALSE))</f>
        <v>4.7699999999999996</v>
      </c>
    </row>
    <row r="3443" spans="2:5">
      <c r="B3443" s="52">
        <v>39086</v>
      </c>
      <c r="C3443">
        <f>VLOOKUP($B3443,'Bloomberg Dow Jones Indices'!$G$6:$J$6000,2,FALSE)</f>
        <v>3.2124999999999999</v>
      </c>
      <c r="D3443">
        <f>VLOOKUP(B3443,'Bloomberg Dow Jones Indices'!$I$6:$J$6000,2,0)</f>
        <v>2.1486000000000001</v>
      </c>
      <c r="E3443">
        <f>IF(VLOOKUP($B3443,'30 Year Treasuries Daily'!$A$7:$B$10118,2,FALSE)="ND",NA(),VLOOKUP($B3443,'30 Year Treasuries Daily'!$A$7:$B$10118,2,FALSE))</f>
        <v>4.72</v>
      </c>
    </row>
    <row r="3444" spans="2:5">
      <c r="B3444" s="52">
        <v>39087</v>
      </c>
      <c r="C3444">
        <f>VLOOKUP($B3444,'Bloomberg Dow Jones Indices'!$G$6:$J$6000,2,FALSE)</f>
        <v>3.2692999999999999</v>
      </c>
      <c r="D3444">
        <f>VLOOKUP(B3444,'Bloomberg Dow Jones Indices'!$I$6:$J$6000,2,0)</f>
        <v>2.1629</v>
      </c>
      <c r="E3444">
        <f>IF(VLOOKUP($B3444,'30 Year Treasuries Daily'!$A$7:$B$10118,2,FALSE)="ND",NA(),VLOOKUP($B3444,'30 Year Treasuries Daily'!$A$7:$B$10118,2,FALSE))</f>
        <v>4.74</v>
      </c>
    </row>
    <row r="3445" spans="2:5">
      <c r="B3445" s="52">
        <v>39090</v>
      </c>
      <c r="C3445">
        <f>VLOOKUP($B3445,'Bloomberg Dow Jones Indices'!$G$6:$J$6000,2,FALSE)</f>
        <v>3.2732999999999999</v>
      </c>
      <c r="D3445">
        <f>VLOOKUP(B3445,'Bloomberg Dow Jones Indices'!$I$6:$J$6000,2,0)</f>
        <v>2.1598999999999999</v>
      </c>
      <c r="E3445">
        <f>IF(VLOOKUP($B3445,'30 Year Treasuries Daily'!$A$7:$B$10118,2,FALSE)="ND",NA(),VLOOKUP($B3445,'30 Year Treasuries Daily'!$A$7:$B$10118,2,FALSE))</f>
        <v>4.74</v>
      </c>
    </row>
    <row r="3446" spans="2:5">
      <c r="B3446" s="52">
        <v>39091</v>
      </c>
      <c r="C3446">
        <f>VLOOKUP($B3446,'Bloomberg Dow Jones Indices'!$G$6:$J$6000,2,FALSE)</f>
        <v>3.2646999999999999</v>
      </c>
      <c r="D3446">
        <f>VLOOKUP(B3446,'Bloomberg Dow Jones Indices'!$I$6:$J$6000,2,0)</f>
        <v>2.1610999999999998</v>
      </c>
      <c r="E3446">
        <f>IF(VLOOKUP($B3446,'30 Year Treasuries Daily'!$A$7:$B$10118,2,FALSE)="ND",NA(),VLOOKUP($B3446,'30 Year Treasuries Daily'!$A$7:$B$10118,2,FALSE))</f>
        <v>4.74</v>
      </c>
    </row>
    <row r="3447" spans="2:5">
      <c r="B3447" s="52">
        <v>39092</v>
      </c>
      <c r="C3447">
        <f>VLOOKUP($B3447,'Bloomberg Dow Jones Indices'!$G$6:$J$6000,2,FALSE)</f>
        <v>3.2602000000000002</v>
      </c>
      <c r="D3447">
        <f>VLOOKUP(B3447,'Bloomberg Dow Jones Indices'!$I$6:$J$6000,2,0)</f>
        <v>2.1566999999999998</v>
      </c>
      <c r="E3447">
        <f>IF(VLOOKUP($B3447,'30 Year Treasuries Daily'!$A$7:$B$10118,2,FALSE)="ND",NA(),VLOOKUP($B3447,'30 Year Treasuries Daily'!$A$7:$B$10118,2,FALSE))</f>
        <v>4.7699999999999996</v>
      </c>
    </row>
    <row r="3448" spans="2:5">
      <c r="B3448" s="52">
        <v>39093</v>
      </c>
      <c r="C3448">
        <f>VLOOKUP($B3448,'Bloomberg Dow Jones Indices'!$G$6:$J$6000,2,FALSE)</f>
        <v>3.2654000000000001</v>
      </c>
      <c r="D3448">
        <f>VLOOKUP(B3448,'Bloomberg Dow Jones Indices'!$I$6:$J$6000,2,0)</f>
        <v>2.1440999999999999</v>
      </c>
      <c r="E3448">
        <f>IF(VLOOKUP($B3448,'30 Year Treasuries Daily'!$A$7:$B$10118,2,FALSE)="ND",NA(),VLOOKUP($B3448,'30 Year Treasuries Daily'!$A$7:$B$10118,2,FALSE))</f>
        <v>4.82</v>
      </c>
    </row>
    <row r="3449" spans="2:5">
      <c r="B3449" s="52">
        <v>39094</v>
      </c>
      <c r="C3449">
        <f>VLOOKUP($B3449,'Bloomberg Dow Jones Indices'!$G$6:$J$6000,2,FALSE)</f>
        <v>3.2875999999999999</v>
      </c>
      <c r="D3449">
        <f>VLOOKUP(B3449,'Bloomberg Dow Jones Indices'!$I$6:$J$6000,2,0)</f>
        <v>2.1371000000000002</v>
      </c>
      <c r="E3449">
        <f>IF(VLOOKUP($B3449,'30 Year Treasuries Daily'!$A$7:$B$10118,2,FALSE)="ND",NA(),VLOOKUP($B3449,'30 Year Treasuries Daily'!$A$7:$B$10118,2,FALSE))</f>
        <v>4.8600000000000003</v>
      </c>
    </row>
    <row r="3450" spans="2:5">
      <c r="B3450" s="52">
        <v>39098</v>
      </c>
      <c r="C3450">
        <f>VLOOKUP($B3450,'Bloomberg Dow Jones Indices'!$G$6:$J$6000,2,FALSE)</f>
        <v>3.2797999999999998</v>
      </c>
      <c r="D3450">
        <f>VLOOKUP(B3450,'Bloomberg Dow Jones Indices'!$I$6:$J$6000,2,0)</f>
        <v>2.1326000000000001</v>
      </c>
      <c r="E3450">
        <f>IF(VLOOKUP($B3450,'30 Year Treasuries Daily'!$A$7:$B$10118,2,FALSE)="ND",NA(),VLOOKUP($B3450,'30 Year Treasuries Daily'!$A$7:$B$10118,2,FALSE))</f>
        <v>4.8499999999999996</v>
      </c>
    </row>
    <row r="3451" spans="2:5">
      <c r="B3451" s="52">
        <v>39099</v>
      </c>
      <c r="C3451">
        <f>VLOOKUP($B3451,'Bloomberg Dow Jones Indices'!$G$6:$J$6000,2,FALSE)</f>
        <v>3.2762000000000002</v>
      </c>
      <c r="D3451">
        <f>VLOOKUP(B3451,'Bloomberg Dow Jones Indices'!$I$6:$J$6000,2,0)</f>
        <v>2.1354000000000002</v>
      </c>
      <c r="E3451">
        <f>IF(VLOOKUP($B3451,'30 Year Treasuries Daily'!$A$7:$B$10118,2,FALSE)="ND",NA(),VLOOKUP($B3451,'30 Year Treasuries Daily'!$A$7:$B$10118,2,FALSE))</f>
        <v>4.88</v>
      </c>
    </row>
    <row r="3452" spans="2:5">
      <c r="B3452" s="52">
        <v>39100</v>
      </c>
      <c r="C3452">
        <f>VLOOKUP($B3452,'Bloomberg Dow Jones Indices'!$G$6:$J$6000,2,FALSE)</f>
        <v>3.2793999999999999</v>
      </c>
      <c r="D3452">
        <f>VLOOKUP(B3452,'Bloomberg Dow Jones Indices'!$I$6:$J$6000,2,0)</f>
        <v>2.1402000000000001</v>
      </c>
      <c r="E3452">
        <f>IF(VLOOKUP($B3452,'30 Year Treasuries Daily'!$A$7:$B$10118,2,FALSE)="ND",NA(),VLOOKUP($B3452,'30 Year Treasuries Daily'!$A$7:$B$10118,2,FALSE))</f>
        <v>4.8499999999999996</v>
      </c>
    </row>
    <row r="3453" spans="2:5">
      <c r="B3453" s="52">
        <v>39101</v>
      </c>
      <c r="C3453">
        <f>VLOOKUP($B3453,'Bloomberg Dow Jones Indices'!$G$6:$J$6000,2,FALSE)</f>
        <v>3.2659000000000002</v>
      </c>
      <c r="D3453">
        <f>VLOOKUP(B3453,'Bloomberg Dow Jones Indices'!$I$6:$J$6000,2,0)</f>
        <v>2.1406000000000001</v>
      </c>
      <c r="E3453">
        <f>IF(VLOOKUP($B3453,'30 Year Treasuries Daily'!$A$7:$B$10118,2,FALSE)="ND",NA(),VLOOKUP($B3453,'30 Year Treasuries Daily'!$A$7:$B$10118,2,FALSE))</f>
        <v>4.87</v>
      </c>
    </row>
    <row r="3454" spans="2:5">
      <c r="B3454" s="52">
        <v>39104</v>
      </c>
      <c r="C3454">
        <f>VLOOKUP($B3454,'Bloomberg Dow Jones Indices'!$G$6:$J$6000,2,FALSE)</f>
        <v>3.2711999999999999</v>
      </c>
      <c r="D3454">
        <f>VLOOKUP(B3454,'Bloomberg Dow Jones Indices'!$I$6:$J$6000,2,0)</f>
        <v>2.1558000000000002</v>
      </c>
      <c r="E3454">
        <f>IF(VLOOKUP($B3454,'30 Year Treasuries Daily'!$A$7:$B$10118,2,FALSE)="ND",NA(),VLOOKUP($B3454,'30 Year Treasuries Daily'!$A$7:$B$10118,2,FALSE))</f>
        <v>4.84</v>
      </c>
    </row>
    <row r="3455" spans="2:5">
      <c r="B3455" s="52">
        <v>39105</v>
      </c>
      <c r="C3455">
        <f>VLOOKUP($B3455,'Bloomberg Dow Jones Indices'!$G$6:$J$6000,2,FALSE)</f>
        <v>3.2557</v>
      </c>
      <c r="D3455">
        <f>VLOOKUP(B3455,'Bloomberg Dow Jones Indices'!$I$6:$J$6000,2,0)</f>
        <v>2.1459999999999999</v>
      </c>
      <c r="E3455">
        <f>IF(VLOOKUP($B3455,'30 Year Treasuries Daily'!$A$7:$B$10118,2,FALSE)="ND",NA(),VLOOKUP($B3455,'30 Year Treasuries Daily'!$A$7:$B$10118,2,FALSE))</f>
        <v>4.9000000000000004</v>
      </c>
    </row>
    <row r="3456" spans="2:5">
      <c r="B3456" s="52">
        <v>39106</v>
      </c>
      <c r="C3456">
        <f>VLOOKUP($B3456,'Bloomberg Dow Jones Indices'!$G$6:$J$6000,2,FALSE)</f>
        <v>3.2286999999999999</v>
      </c>
      <c r="D3456">
        <f>VLOOKUP(B3456,'Bloomberg Dow Jones Indices'!$I$6:$J$6000,2,0)</f>
        <v>2.1311</v>
      </c>
      <c r="E3456">
        <f>IF(VLOOKUP($B3456,'30 Year Treasuries Daily'!$A$7:$B$10118,2,FALSE)="ND",NA(),VLOOKUP($B3456,'30 Year Treasuries Daily'!$A$7:$B$10118,2,FALSE))</f>
        <v>4.91</v>
      </c>
    </row>
    <row r="3457" spans="2:5">
      <c r="B3457" s="52">
        <v>39107</v>
      </c>
      <c r="C3457">
        <f>VLOOKUP($B3457,'Bloomberg Dow Jones Indices'!$G$6:$J$6000,2,FALSE)</f>
        <v>3.2477</v>
      </c>
      <c r="D3457">
        <f>VLOOKUP(B3457,'Bloomberg Dow Jones Indices'!$I$6:$J$6000,2,0)</f>
        <v>2.1514000000000002</v>
      </c>
      <c r="E3457">
        <f>IF(VLOOKUP($B3457,'30 Year Treasuries Daily'!$A$7:$B$10118,2,FALSE)="ND",NA(),VLOOKUP($B3457,'30 Year Treasuries Daily'!$A$7:$B$10118,2,FALSE))</f>
        <v>4.96</v>
      </c>
    </row>
    <row r="3458" spans="2:5">
      <c r="B3458" s="52">
        <v>39108</v>
      </c>
      <c r="C3458">
        <f>VLOOKUP($B3458,'Bloomberg Dow Jones Indices'!$G$6:$J$6000,2,FALSE)</f>
        <v>3.24</v>
      </c>
      <c r="D3458">
        <f>VLOOKUP(B3458,'Bloomberg Dow Jones Indices'!$I$6:$J$6000,2,0)</f>
        <v>2.1539999999999999</v>
      </c>
      <c r="E3458">
        <f>IF(VLOOKUP($B3458,'30 Year Treasuries Daily'!$A$7:$B$10118,2,FALSE)="ND",NA(),VLOOKUP($B3458,'30 Year Treasuries Daily'!$A$7:$B$10118,2,FALSE))</f>
        <v>4.9800000000000004</v>
      </c>
    </row>
    <row r="3459" spans="2:5">
      <c r="B3459" s="52">
        <v>39111</v>
      </c>
      <c r="C3459">
        <f>VLOOKUP($B3459,'Bloomberg Dow Jones Indices'!$G$6:$J$6000,2,FALSE)</f>
        <v>3.2435999999999998</v>
      </c>
      <c r="D3459">
        <f>VLOOKUP(B3459,'Bloomberg Dow Jones Indices'!$I$6:$J$6000,2,0)</f>
        <v>2.1534</v>
      </c>
      <c r="E3459">
        <f>IF(VLOOKUP($B3459,'30 Year Treasuries Daily'!$A$7:$B$10118,2,FALSE)="ND",NA(),VLOOKUP($B3459,'30 Year Treasuries Daily'!$A$7:$B$10118,2,FALSE))</f>
        <v>4.99</v>
      </c>
    </row>
    <row r="3460" spans="2:5">
      <c r="B3460" s="52">
        <v>39112</v>
      </c>
      <c r="C3460">
        <f>VLOOKUP($B3460,'Bloomberg Dow Jones Indices'!$G$6:$J$6000,2,FALSE)</f>
        <v>3.2265000000000001</v>
      </c>
      <c r="D3460">
        <f>VLOOKUP(B3460,'Bloomberg Dow Jones Indices'!$I$6:$J$6000,2,0)</f>
        <v>2.1478000000000002</v>
      </c>
      <c r="E3460">
        <f>IF(VLOOKUP($B3460,'30 Year Treasuries Daily'!$A$7:$B$10118,2,FALSE)="ND",NA(),VLOOKUP($B3460,'30 Year Treasuries Daily'!$A$7:$B$10118,2,FALSE))</f>
        <v>4.9800000000000004</v>
      </c>
    </row>
    <row r="3461" spans="2:5">
      <c r="B3461" s="52">
        <v>39113</v>
      </c>
      <c r="C3461">
        <f>VLOOKUP($B3461,'Bloomberg Dow Jones Indices'!$G$6:$J$6000,2,FALSE)</f>
        <v>3.2197</v>
      </c>
      <c r="D3461">
        <f>VLOOKUP(B3461,'Bloomberg Dow Jones Indices'!$I$6:$J$6000,2,0)</f>
        <v>2.1322999999999999</v>
      </c>
      <c r="E3461">
        <f>IF(VLOOKUP($B3461,'30 Year Treasuries Daily'!$A$7:$B$10118,2,FALSE)="ND",NA(),VLOOKUP($B3461,'30 Year Treasuries Daily'!$A$7:$B$10118,2,FALSE))</f>
        <v>4.93</v>
      </c>
    </row>
    <row r="3462" spans="2:5">
      <c r="B3462" s="52">
        <v>39114</v>
      </c>
      <c r="C3462">
        <f>VLOOKUP($B3462,'Bloomberg Dow Jones Indices'!$G$6:$J$6000,2,FALSE)</f>
        <v>3.1976</v>
      </c>
      <c r="D3462">
        <f>VLOOKUP(B3462,'Bloomberg Dow Jones Indices'!$I$6:$J$6000,2,0)</f>
        <v>2.1267</v>
      </c>
      <c r="E3462">
        <f>IF(VLOOKUP($B3462,'30 Year Treasuries Daily'!$A$7:$B$10118,2,FALSE)="ND",NA(),VLOOKUP($B3462,'30 Year Treasuries Daily'!$A$7:$B$10118,2,FALSE))</f>
        <v>4.93</v>
      </c>
    </row>
    <row r="3463" spans="2:5">
      <c r="B3463" s="52">
        <v>39115</v>
      </c>
      <c r="C3463">
        <f>VLOOKUP($B3463,'Bloomberg Dow Jones Indices'!$G$6:$J$6000,2,FALSE)</f>
        <v>3.1737000000000002</v>
      </c>
      <c r="D3463">
        <f>VLOOKUP(B3463,'Bloomberg Dow Jones Indices'!$I$6:$J$6000,2,0)</f>
        <v>2.1301000000000001</v>
      </c>
      <c r="E3463">
        <f>IF(VLOOKUP($B3463,'30 Year Treasuries Daily'!$A$7:$B$10118,2,FALSE)="ND",NA(),VLOOKUP($B3463,'30 Year Treasuries Daily'!$A$7:$B$10118,2,FALSE))</f>
        <v>4.93</v>
      </c>
    </row>
    <row r="3464" spans="2:5">
      <c r="B3464" s="52">
        <v>39118</v>
      </c>
      <c r="C3464">
        <f>VLOOKUP($B3464,'Bloomberg Dow Jones Indices'!$G$6:$J$6000,2,FALSE)</f>
        <v>3.15</v>
      </c>
      <c r="D3464">
        <f>VLOOKUP(B3464,'Bloomberg Dow Jones Indices'!$I$6:$J$6000,2,0)</f>
        <v>2.1295000000000002</v>
      </c>
      <c r="E3464">
        <f>IF(VLOOKUP($B3464,'30 Year Treasuries Daily'!$A$7:$B$10118,2,FALSE)="ND",NA(),VLOOKUP($B3464,'30 Year Treasuries Daily'!$A$7:$B$10118,2,FALSE))</f>
        <v>4.91</v>
      </c>
    </row>
    <row r="3465" spans="2:5">
      <c r="B3465" s="52">
        <v>39119</v>
      </c>
      <c r="C3465">
        <f>VLOOKUP($B3465,'Bloomberg Dow Jones Indices'!$G$6:$J$6000,2,FALSE)</f>
        <v>3.1259000000000001</v>
      </c>
      <c r="D3465">
        <f>VLOOKUP(B3465,'Bloomberg Dow Jones Indices'!$I$6:$J$6000,2,0)</f>
        <v>2.1288</v>
      </c>
      <c r="E3465">
        <f>IF(VLOOKUP($B3465,'30 Year Treasuries Daily'!$A$7:$B$10118,2,FALSE)="ND",NA(),VLOOKUP($B3465,'30 Year Treasuries Daily'!$A$7:$B$10118,2,FALSE))</f>
        <v>4.87</v>
      </c>
    </row>
    <row r="3466" spans="2:5">
      <c r="B3466" s="52">
        <v>39120</v>
      </c>
      <c r="C3466">
        <f>VLOOKUP($B3466,'Bloomberg Dow Jones Indices'!$G$6:$J$6000,2,FALSE)</f>
        <v>3.1278000000000001</v>
      </c>
      <c r="D3466">
        <f>VLOOKUP(B3466,'Bloomberg Dow Jones Indices'!$I$6:$J$6000,2,0)</f>
        <v>2.1413000000000002</v>
      </c>
      <c r="E3466">
        <f>IF(VLOOKUP($B3466,'30 Year Treasuries Daily'!$A$7:$B$10118,2,FALSE)="ND",NA(),VLOOKUP($B3466,'30 Year Treasuries Daily'!$A$7:$B$10118,2,FALSE))</f>
        <v>4.8600000000000003</v>
      </c>
    </row>
    <row r="3467" spans="2:5">
      <c r="B3467" s="52">
        <v>39121</v>
      </c>
      <c r="C3467">
        <f>VLOOKUP($B3467,'Bloomberg Dow Jones Indices'!$G$6:$J$6000,2,FALSE)</f>
        <v>3.1093999999999999</v>
      </c>
      <c r="D3467">
        <f>VLOOKUP(B3467,'Bloomberg Dow Jones Indices'!$I$6:$J$6000,2,0)</f>
        <v>2.1463000000000001</v>
      </c>
      <c r="E3467">
        <f>IF(VLOOKUP($B3467,'30 Year Treasuries Daily'!$A$7:$B$10118,2,FALSE)="ND",NA(),VLOOKUP($B3467,'30 Year Treasuries Daily'!$A$7:$B$10118,2,FALSE))</f>
        <v>4.8099999999999996</v>
      </c>
    </row>
    <row r="3468" spans="2:5">
      <c r="B3468" s="52">
        <v>39122</v>
      </c>
      <c r="C3468">
        <f>VLOOKUP($B3468,'Bloomberg Dow Jones Indices'!$G$6:$J$6000,2,FALSE)</f>
        <v>3.1031</v>
      </c>
      <c r="D3468">
        <f>VLOOKUP(B3468,'Bloomberg Dow Jones Indices'!$I$6:$J$6000,2,0)</f>
        <v>2.1560000000000001</v>
      </c>
      <c r="E3468">
        <f>IF(VLOOKUP($B3468,'30 Year Treasuries Daily'!$A$7:$B$10118,2,FALSE)="ND",NA(),VLOOKUP($B3468,'30 Year Treasuries Daily'!$A$7:$B$10118,2,FALSE))</f>
        <v>4.87</v>
      </c>
    </row>
    <row r="3469" spans="2:5">
      <c r="B3469" s="52">
        <v>39125</v>
      </c>
      <c r="C3469">
        <f>VLOOKUP($B3469,'Bloomberg Dow Jones Indices'!$G$6:$J$6000,2,FALSE)</f>
        <v>3.1065999999999998</v>
      </c>
      <c r="D3469">
        <f>VLOOKUP(B3469,'Bloomberg Dow Jones Indices'!$I$6:$J$6000,2,0)</f>
        <v>2.1608000000000001</v>
      </c>
      <c r="E3469">
        <f>IF(VLOOKUP($B3469,'30 Year Treasuries Daily'!$A$7:$B$10118,2,FALSE)="ND",NA(),VLOOKUP($B3469,'30 Year Treasuries Daily'!$A$7:$B$10118,2,FALSE))</f>
        <v>4.88</v>
      </c>
    </row>
    <row r="3470" spans="2:5">
      <c r="B3470" s="52">
        <v>39126</v>
      </c>
      <c r="C3470">
        <f>VLOOKUP($B3470,'Bloomberg Dow Jones Indices'!$G$6:$J$6000,2,FALSE)</f>
        <v>3.0994999999999999</v>
      </c>
      <c r="D3470">
        <f>VLOOKUP(B3470,'Bloomberg Dow Jones Indices'!$I$6:$J$6000,2,0)</f>
        <v>2.1440000000000001</v>
      </c>
      <c r="E3470">
        <f>IF(VLOOKUP($B3470,'30 Year Treasuries Daily'!$A$7:$B$10118,2,FALSE)="ND",NA(),VLOOKUP($B3470,'30 Year Treasuries Daily'!$A$7:$B$10118,2,FALSE))</f>
        <v>4.9000000000000004</v>
      </c>
    </row>
    <row r="3471" spans="2:5">
      <c r="B3471" s="52">
        <v>39127</v>
      </c>
      <c r="C3471">
        <f>VLOOKUP($B3471,'Bloomberg Dow Jones Indices'!$G$6:$J$6000,2,FALSE)</f>
        <v>3.0750000000000002</v>
      </c>
      <c r="D3471">
        <f>VLOOKUP(B3471,'Bloomberg Dow Jones Indices'!$I$6:$J$6000,2,0)</f>
        <v>2.1322000000000001</v>
      </c>
      <c r="E3471">
        <f>IF(VLOOKUP($B3471,'30 Year Treasuries Daily'!$A$7:$B$10118,2,FALSE)="ND",NA(),VLOOKUP($B3471,'30 Year Treasuries Daily'!$A$7:$B$10118,2,FALSE))</f>
        <v>4.83</v>
      </c>
    </row>
    <row r="3472" spans="2:5">
      <c r="B3472" s="52">
        <v>39128</v>
      </c>
      <c r="C3472">
        <f>VLOOKUP($B3472,'Bloomberg Dow Jones Indices'!$G$6:$J$6000,2,FALSE)</f>
        <v>3.0880999999999998</v>
      </c>
      <c r="D3472">
        <f>VLOOKUP(B3472,'Bloomberg Dow Jones Indices'!$I$6:$J$6000,2,0)</f>
        <v>2.1282999999999999</v>
      </c>
      <c r="E3472">
        <f>IF(VLOOKUP($B3472,'30 Year Treasuries Daily'!$A$7:$B$10118,2,FALSE)="ND",NA(),VLOOKUP($B3472,'30 Year Treasuries Daily'!$A$7:$B$10118,2,FALSE))</f>
        <v>4.8099999999999996</v>
      </c>
    </row>
    <row r="3473" spans="2:5">
      <c r="B3473" s="52">
        <v>39129</v>
      </c>
      <c r="C3473">
        <f>VLOOKUP($B3473,'Bloomberg Dow Jones Indices'!$G$6:$J$6000,2,FALSE)</f>
        <v>3.0888</v>
      </c>
      <c r="D3473">
        <f>VLOOKUP(B3473,'Bloomberg Dow Jones Indices'!$I$6:$J$6000,2,0)</f>
        <v>2.1278999999999999</v>
      </c>
      <c r="E3473">
        <f>IF(VLOOKUP($B3473,'30 Year Treasuries Daily'!$A$7:$B$10118,2,FALSE)="ND",NA(),VLOOKUP($B3473,'30 Year Treasuries Daily'!$A$7:$B$10118,2,FALSE))</f>
        <v>4.79</v>
      </c>
    </row>
    <row r="3474" spans="2:5">
      <c r="B3474" s="52">
        <v>39133</v>
      </c>
      <c r="C3474">
        <f>VLOOKUP($B3474,'Bloomberg Dow Jones Indices'!$G$6:$J$6000,2,FALSE)</f>
        <v>3.0737999999999999</v>
      </c>
      <c r="D3474">
        <f>VLOOKUP(B3474,'Bloomberg Dow Jones Indices'!$I$6:$J$6000,2,0)</f>
        <v>2.1246999999999998</v>
      </c>
      <c r="E3474">
        <f>IF(VLOOKUP($B3474,'30 Year Treasuries Daily'!$A$7:$B$10118,2,FALSE)="ND",NA(),VLOOKUP($B3474,'30 Year Treasuries Daily'!$A$7:$B$10118,2,FALSE))</f>
        <v>4.78</v>
      </c>
    </row>
    <row r="3475" spans="2:5">
      <c r="B3475" s="52">
        <v>39134</v>
      </c>
      <c r="C3475">
        <f>VLOOKUP($B3475,'Bloomberg Dow Jones Indices'!$G$6:$J$6000,2,FALSE)</f>
        <v>3.0920000000000001</v>
      </c>
      <c r="D3475">
        <f>VLOOKUP(B3475,'Bloomberg Dow Jones Indices'!$I$6:$J$6000,2,0)</f>
        <v>2.1339999999999999</v>
      </c>
      <c r="E3475">
        <f>IF(VLOOKUP($B3475,'30 Year Treasuries Daily'!$A$7:$B$10118,2,FALSE)="ND",NA(),VLOOKUP($B3475,'30 Year Treasuries Daily'!$A$7:$B$10118,2,FALSE))</f>
        <v>4.79</v>
      </c>
    </row>
    <row r="3476" spans="2:5">
      <c r="B3476" s="52">
        <v>39135</v>
      </c>
      <c r="C3476">
        <f>VLOOKUP($B3476,'Bloomberg Dow Jones Indices'!$G$6:$J$6000,2,FALSE)</f>
        <v>3.0804</v>
      </c>
      <c r="D3476">
        <f>VLOOKUP(B3476,'Bloomberg Dow Jones Indices'!$I$6:$J$6000,2,0)</f>
        <v>2.1446999999999998</v>
      </c>
      <c r="E3476">
        <f>IF(VLOOKUP($B3476,'30 Year Treasuries Daily'!$A$7:$B$10118,2,FALSE)="ND",NA(),VLOOKUP($B3476,'30 Year Treasuries Daily'!$A$7:$B$10118,2,FALSE))</f>
        <v>4.83</v>
      </c>
    </row>
    <row r="3477" spans="2:5">
      <c r="B3477" s="52">
        <v>39136</v>
      </c>
      <c r="C3477">
        <f>VLOOKUP($B3477,'Bloomberg Dow Jones Indices'!$G$6:$J$6000,2,FALSE)</f>
        <v>3.0524</v>
      </c>
      <c r="D3477">
        <f>VLOOKUP(B3477,'Bloomberg Dow Jones Indices'!$I$6:$J$6000,2,0)</f>
        <v>2.1556000000000002</v>
      </c>
      <c r="E3477">
        <f>IF(VLOOKUP($B3477,'30 Year Treasuries Daily'!$A$7:$B$10118,2,FALSE)="ND",NA(),VLOOKUP($B3477,'30 Year Treasuries Daily'!$A$7:$B$10118,2,FALSE))</f>
        <v>4.79</v>
      </c>
    </row>
    <row r="3478" spans="2:5">
      <c r="B3478" s="52">
        <v>39139</v>
      </c>
      <c r="C3478">
        <f>VLOOKUP($B3478,'Bloomberg Dow Jones Indices'!$G$6:$J$6000,2,FALSE)</f>
        <v>2.9741999999999997</v>
      </c>
      <c r="D3478">
        <f>VLOOKUP(B3478,'Bloomberg Dow Jones Indices'!$I$6:$J$6000,2,0)</f>
        <v>2.1581999999999999</v>
      </c>
      <c r="E3478">
        <f>IF(VLOOKUP($B3478,'30 Year Treasuries Daily'!$A$7:$B$10118,2,FALSE)="ND",NA(),VLOOKUP($B3478,'30 Year Treasuries Daily'!$A$7:$B$10118,2,FALSE))</f>
        <v>4.7300000000000004</v>
      </c>
    </row>
    <row r="3479" spans="2:5">
      <c r="B3479" s="52">
        <v>39140</v>
      </c>
      <c r="C3479">
        <f>VLOOKUP($B3479,'Bloomberg Dow Jones Indices'!$G$6:$J$6000,2,FALSE)</f>
        <v>3.0623999999999998</v>
      </c>
      <c r="D3479">
        <f>VLOOKUP(B3479,'Bloomberg Dow Jones Indices'!$I$6:$J$6000,2,0)</f>
        <v>2.2317</v>
      </c>
      <c r="E3479">
        <f>IF(VLOOKUP($B3479,'30 Year Treasuries Daily'!$A$7:$B$10118,2,FALSE)="ND",NA(),VLOOKUP($B3479,'30 Year Treasuries Daily'!$A$7:$B$10118,2,FALSE))</f>
        <v>4.62</v>
      </c>
    </row>
    <row r="3480" spans="2:5">
      <c r="B3480" s="52">
        <v>39141</v>
      </c>
      <c r="C3480">
        <f>VLOOKUP($B3480,'Bloomberg Dow Jones Indices'!$G$6:$J$6000,2,FALSE)</f>
        <v>3.0672000000000001</v>
      </c>
      <c r="D3480">
        <f>VLOOKUP(B3480,'Bloomberg Dow Jones Indices'!$I$6:$J$6000,2,0)</f>
        <v>2.2231000000000001</v>
      </c>
      <c r="E3480">
        <f>IF(VLOOKUP($B3480,'30 Year Treasuries Daily'!$A$7:$B$10118,2,FALSE)="ND",NA(),VLOOKUP($B3480,'30 Year Treasuries Daily'!$A$7:$B$10118,2,FALSE))</f>
        <v>4.68</v>
      </c>
    </row>
    <row r="3481" spans="2:5">
      <c r="B3481" s="52">
        <v>39142</v>
      </c>
      <c r="C3481">
        <f>VLOOKUP($B3481,'Bloomberg Dow Jones Indices'!$G$6:$J$6000,2,FALSE)</f>
        <v>3.0575999999999999</v>
      </c>
      <c r="D3481">
        <f>VLOOKUP(B3481,'Bloomberg Dow Jones Indices'!$I$6:$J$6000,2,0)</f>
        <v>2.2294</v>
      </c>
      <c r="E3481">
        <f>IF(VLOOKUP($B3481,'30 Year Treasuries Daily'!$A$7:$B$10118,2,FALSE)="ND",NA(),VLOOKUP($B3481,'30 Year Treasuries Daily'!$A$7:$B$10118,2,FALSE))</f>
        <v>4.68</v>
      </c>
    </row>
    <row r="3482" spans="2:5">
      <c r="B3482" s="52">
        <v>39143</v>
      </c>
      <c r="C3482">
        <f>VLOOKUP($B3482,'Bloomberg Dow Jones Indices'!$G$6:$J$6000,2,FALSE)</f>
        <v>3.1002999999999998</v>
      </c>
      <c r="D3482">
        <f>VLOOKUP(B3482,'Bloomberg Dow Jones Indices'!$I$6:$J$6000,2,0)</f>
        <v>2.2515000000000001</v>
      </c>
      <c r="E3482">
        <f>IF(VLOOKUP($B3482,'30 Year Treasuries Daily'!$A$7:$B$10118,2,FALSE)="ND",NA(),VLOOKUP($B3482,'30 Year Treasuries Daily'!$A$7:$B$10118,2,FALSE))</f>
        <v>4.6500000000000004</v>
      </c>
    </row>
    <row r="3483" spans="2:5">
      <c r="B3483" s="52">
        <v>39146</v>
      </c>
      <c r="C3483">
        <f>VLOOKUP($B3483,'Bloomberg Dow Jones Indices'!$G$6:$J$6000,2,FALSE)</f>
        <v>3.1358000000000001</v>
      </c>
      <c r="D3483">
        <f>VLOOKUP(B3483,'Bloomberg Dow Jones Indices'!$I$6:$J$6000,2,0)</f>
        <v>2.2633999999999999</v>
      </c>
      <c r="E3483">
        <f>IF(VLOOKUP($B3483,'30 Year Treasuries Daily'!$A$7:$B$10118,2,FALSE)="ND",NA(),VLOOKUP($B3483,'30 Year Treasuries Daily'!$A$7:$B$10118,2,FALSE))</f>
        <v>4.6399999999999997</v>
      </c>
    </row>
    <row r="3484" spans="2:5">
      <c r="B3484" s="52">
        <v>39147</v>
      </c>
      <c r="C3484">
        <f>VLOOKUP($B3484,'Bloomberg Dow Jones Indices'!$G$6:$J$6000,2,FALSE)</f>
        <v>3.0958000000000001</v>
      </c>
      <c r="D3484">
        <f>VLOOKUP(B3484,'Bloomberg Dow Jones Indices'!$I$6:$J$6000,2,0)</f>
        <v>2.2391999999999999</v>
      </c>
      <c r="E3484">
        <f>IF(VLOOKUP($B3484,'30 Year Treasuries Daily'!$A$7:$B$10118,2,FALSE)="ND",NA(),VLOOKUP($B3484,'30 Year Treasuries Daily'!$A$7:$B$10118,2,FALSE))</f>
        <v>4.66</v>
      </c>
    </row>
    <row r="3485" spans="2:5">
      <c r="B3485" s="52">
        <v>39148</v>
      </c>
      <c r="C3485">
        <f>VLOOKUP($B3485,'Bloomberg Dow Jones Indices'!$G$6:$J$6000,2,FALSE)</f>
        <v>3.1006</v>
      </c>
      <c r="D3485">
        <f>VLOOKUP(B3485,'Bloomberg Dow Jones Indices'!$I$6:$J$6000,2,0)</f>
        <v>2.2419000000000002</v>
      </c>
      <c r="E3485">
        <f>IF(VLOOKUP($B3485,'30 Year Treasuries Daily'!$A$7:$B$10118,2,FALSE)="ND",NA(),VLOOKUP($B3485,'30 Year Treasuries Daily'!$A$7:$B$10118,2,FALSE))</f>
        <v>4.6399999999999997</v>
      </c>
    </row>
    <row r="3486" spans="2:5">
      <c r="B3486" s="52">
        <v>39149</v>
      </c>
      <c r="C3486">
        <f>VLOOKUP($B3486,'Bloomberg Dow Jones Indices'!$G$6:$J$6000,2,FALSE)</f>
        <v>3.0983999999999998</v>
      </c>
      <c r="D3486">
        <f>VLOOKUP(B3486,'Bloomberg Dow Jones Indices'!$I$6:$J$6000,2,0)</f>
        <v>2.2294999999999998</v>
      </c>
      <c r="E3486">
        <f>IF(VLOOKUP($B3486,'30 Year Treasuries Daily'!$A$7:$B$10118,2,FALSE)="ND",NA(),VLOOKUP($B3486,'30 Year Treasuries Daily'!$A$7:$B$10118,2,FALSE))</f>
        <v>4.6500000000000004</v>
      </c>
    </row>
    <row r="3487" spans="2:5">
      <c r="B3487" s="52">
        <v>39150</v>
      </c>
      <c r="C3487">
        <f>VLOOKUP($B3487,'Bloomberg Dow Jones Indices'!$G$6:$J$6000,2,FALSE)</f>
        <v>3.0907</v>
      </c>
      <c r="D3487">
        <f>VLOOKUP(B3487,'Bloomberg Dow Jones Indices'!$I$6:$J$6000,2,0)</f>
        <v>2.2265999999999999</v>
      </c>
      <c r="E3487">
        <f>IF(VLOOKUP($B3487,'30 Year Treasuries Daily'!$A$7:$B$10118,2,FALSE)="ND",NA(),VLOOKUP($B3487,'30 Year Treasuries Daily'!$A$7:$B$10118,2,FALSE))</f>
        <v>4.72</v>
      </c>
    </row>
    <row r="3488" spans="2:5">
      <c r="B3488" s="52">
        <v>39153</v>
      </c>
      <c r="C3488">
        <f>VLOOKUP($B3488,'Bloomberg Dow Jones Indices'!$G$6:$J$6000,2,FALSE)</f>
        <v>3.0598999999999998</v>
      </c>
      <c r="D3488">
        <f>VLOOKUP(B3488,'Bloomberg Dow Jones Indices'!$I$6:$J$6000,2,0)</f>
        <v>2.2189999999999999</v>
      </c>
      <c r="E3488">
        <f>IF(VLOOKUP($B3488,'30 Year Treasuries Daily'!$A$7:$B$10118,2,FALSE)="ND",NA(),VLOOKUP($B3488,'30 Year Treasuries Daily'!$A$7:$B$10118,2,FALSE))</f>
        <v>4.6900000000000004</v>
      </c>
    </row>
    <row r="3489" spans="2:5">
      <c r="B3489" s="52">
        <v>39154</v>
      </c>
      <c r="C3489">
        <f>VLOOKUP($B3489,'Bloomberg Dow Jones Indices'!$G$6:$J$6000,2,FALSE)</f>
        <v>3.1061000000000001</v>
      </c>
      <c r="D3489">
        <f>VLOOKUP(B3489,'Bloomberg Dow Jones Indices'!$I$6:$J$6000,2,0)</f>
        <v>2.2694999999999999</v>
      </c>
      <c r="E3489">
        <f>IF(VLOOKUP($B3489,'30 Year Treasuries Daily'!$A$7:$B$10118,2,FALSE)="ND",NA(),VLOOKUP($B3489,'30 Year Treasuries Daily'!$A$7:$B$10118,2,FALSE))</f>
        <v>4.66</v>
      </c>
    </row>
    <row r="3490" spans="2:5">
      <c r="B3490" s="52">
        <v>39155</v>
      </c>
      <c r="C3490">
        <f>VLOOKUP($B3490,'Bloomberg Dow Jones Indices'!$G$6:$J$6000,2,FALSE)</f>
        <v>3.0882999999999998</v>
      </c>
      <c r="D3490">
        <f>VLOOKUP(B3490,'Bloomberg Dow Jones Indices'!$I$6:$J$6000,2,0)</f>
        <v>2.2622999999999998</v>
      </c>
      <c r="E3490">
        <f>IF(VLOOKUP($B3490,'30 Year Treasuries Daily'!$A$7:$B$10118,2,FALSE)="ND",NA(),VLOOKUP($B3490,'30 Year Treasuries Daily'!$A$7:$B$10118,2,FALSE))</f>
        <v>4.6900000000000004</v>
      </c>
    </row>
    <row r="3491" spans="2:5">
      <c r="B3491" s="52">
        <v>39156</v>
      </c>
      <c r="C3491">
        <f>VLOOKUP($B3491,'Bloomberg Dow Jones Indices'!$G$6:$J$6000,2,FALSE)</f>
        <v>3.0569999999999999</v>
      </c>
      <c r="D3491">
        <f>VLOOKUP(B3491,'Bloomberg Dow Jones Indices'!$I$6:$J$6000,2,0)</f>
        <v>2.2574000000000001</v>
      </c>
      <c r="E3491">
        <f>IF(VLOOKUP($B3491,'30 Year Treasuries Daily'!$A$7:$B$10118,2,FALSE)="ND",NA(),VLOOKUP($B3491,'30 Year Treasuries Daily'!$A$7:$B$10118,2,FALSE))</f>
        <v>4.6900000000000004</v>
      </c>
    </row>
    <row r="3492" spans="2:5">
      <c r="B3492" s="52">
        <v>39157</v>
      </c>
      <c r="C3492">
        <f>VLOOKUP($B3492,'Bloomberg Dow Jones Indices'!$G$6:$J$6000,2,FALSE)</f>
        <v>3.0756000000000001</v>
      </c>
      <c r="D3492">
        <f>VLOOKUP(B3492,'Bloomberg Dow Jones Indices'!$I$6:$J$6000,2,0)</f>
        <v>2.2665999999999999</v>
      </c>
      <c r="E3492">
        <f>IF(VLOOKUP($B3492,'30 Year Treasuries Daily'!$A$7:$B$10118,2,FALSE)="ND",NA(),VLOOKUP($B3492,'30 Year Treasuries Daily'!$A$7:$B$10118,2,FALSE))</f>
        <v>4.7</v>
      </c>
    </row>
    <row r="3493" spans="2:5">
      <c r="B3493" s="52">
        <v>39160</v>
      </c>
      <c r="C3493">
        <f>VLOOKUP($B3493,'Bloomberg Dow Jones Indices'!$G$6:$J$6000,2,FALSE)</f>
        <v>3.0385</v>
      </c>
      <c r="D3493">
        <f>VLOOKUP(B3493,'Bloomberg Dow Jones Indices'!$I$6:$J$6000,2,0)</f>
        <v>2.2450999999999999</v>
      </c>
      <c r="E3493">
        <f>IF(VLOOKUP($B3493,'30 Year Treasuries Daily'!$A$7:$B$10118,2,FALSE)="ND",NA(),VLOOKUP($B3493,'30 Year Treasuries Daily'!$A$7:$B$10118,2,FALSE))</f>
        <v>4.72</v>
      </c>
    </row>
    <row r="3494" spans="2:5">
      <c r="B3494" s="52">
        <v>39161</v>
      </c>
      <c r="C3494">
        <f>VLOOKUP($B3494,'Bloomberg Dow Jones Indices'!$G$6:$J$6000,2,FALSE)</f>
        <v>2.9973000000000001</v>
      </c>
      <c r="D3494">
        <f>VLOOKUP(B3494,'Bloomberg Dow Jones Indices'!$I$6:$J$6000,2,0)</f>
        <v>2.2338</v>
      </c>
      <c r="E3494">
        <f>IF(VLOOKUP($B3494,'30 Year Treasuries Daily'!$A$7:$B$10118,2,FALSE)="ND",NA(),VLOOKUP($B3494,'30 Year Treasuries Daily'!$A$7:$B$10118,2,FALSE))</f>
        <v>4.71</v>
      </c>
    </row>
    <row r="3495" spans="2:5">
      <c r="B3495" s="52">
        <v>39162</v>
      </c>
      <c r="C3495">
        <f>VLOOKUP($B3495,'Bloomberg Dow Jones Indices'!$G$6:$J$6000,2,FALSE)</f>
        <v>2.9628999999999999</v>
      </c>
      <c r="D3495">
        <f>VLOOKUP(B3495,'Bloomberg Dow Jones Indices'!$I$6:$J$6000,2,0)</f>
        <v>2.2052</v>
      </c>
      <c r="E3495">
        <f>IF(VLOOKUP($B3495,'30 Year Treasuries Daily'!$A$7:$B$10118,2,FALSE)="ND",NA(),VLOOKUP($B3495,'30 Year Treasuries Daily'!$A$7:$B$10118,2,FALSE))</f>
        <v>4.7</v>
      </c>
    </row>
    <row r="3496" spans="2:5">
      <c r="B3496" s="52">
        <v>39163</v>
      </c>
      <c r="C3496">
        <f>VLOOKUP($B3496,'Bloomberg Dow Jones Indices'!$G$6:$J$6000,2,FALSE)</f>
        <v>2.9596999999999998</v>
      </c>
      <c r="D3496">
        <f>VLOOKUP(B3496,'Bloomberg Dow Jones Indices'!$I$6:$J$6000,2,0)</f>
        <v>2.2027999999999999</v>
      </c>
      <c r="E3496">
        <f>IF(VLOOKUP($B3496,'30 Year Treasuries Daily'!$A$7:$B$10118,2,FALSE)="ND",NA(),VLOOKUP($B3496,'30 Year Treasuries Daily'!$A$7:$B$10118,2,FALSE))</f>
        <v>4.78</v>
      </c>
    </row>
    <row r="3497" spans="2:5">
      <c r="B3497" s="52">
        <v>39164</v>
      </c>
      <c r="C3497">
        <f>VLOOKUP($B3497,'Bloomberg Dow Jones Indices'!$G$6:$J$6000,2,FALSE)</f>
        <v>2.9462999999999999</v>
      </c>
      <c r="D3497">
        <f>VLOOKUP(B3497,'Bloomberg Dow Jones Indices'!$I$6:$J$6000,2,0)</f>
        <v>2.1993</v>
      </c>
      <c r="E3497">
        <f>IF(VLOOKUP($B3497,'30 Year Treasuries Daily'!$A$7:$B$10118,2,FALSE)="ND",NA(),VLOOKUP($B3497,'30 Year Treasuries Daily'!$A$7:$B$10118,2,FALSE))</f>
        <v>4.8</v>
      </c>
    </row>
    <row r="3498" spans="2:5">
      <c r="B3498" s="52">
        <v>39167</v>
      </c>
      <c r="C3498">
        <f>VLOOKUP($B3498,'Bloomberg Dow Jones Indices'!$G$6:$J$6000,2,FALSE)</f>
        <v>2.9272999999999998</v>
      </c>
      <c r="D3498">
        <f>VLOOKUP(B3498,'Bloomberg Dow Jones Indices'!$I$6:$J$6000,2,0)</f>
        <v>2.2014</v>
      </c>
      <c r="E3498">
        <f>IF(VLOOKUP($B3498,'30 Year Treasuries Daily'!$A$7:$B$10118,2,FALSE)="ND",NA(),VLOOKUP($B3498,'30 Year Treasuries Daily'!$A$7:$B$10118,2,FALSE))</f>
        <v>4.79</v>
      </c>
    </row>
    <row r="3499" spans="2:5">
      <c r="B3499" s="52">
        <v>39168</v>
      </c>
      <c r="C3499">
        <f>VLOOKUP($B3499,'Bloomberg Dow Jones Indices'!$G$6:$J$6000,2,FALSE)</f>
        <v>2.9342000000000001</v>
      </c>
      <c r="D3499">
        <f>VLOOKUP(B3499,'Bloomberg Dow Jones Indices'!$I$6:$J$6000,2,0)</f>
        <v>2.2141000000000002</v>
      </c>
      <c r="E3499">
        <f>IF(VLOOKUP($B3499,'30 Year Treasuries Daily'!$A$7:$B$10118,2,FALSE)="ND",NA(),VLOOKUP($B3499,'30 Year Treasuries Daily'!$A$7:$B$10118,2,FALSE))</f>
        <v>4.8099999999999996</v>
      </c>
    </row>
    <row r="3500" spans="2:5">
      <c r="B3500" s="52">
        <v>39169</v>
      </c>
      <c r="C3500">
        <f>VLOOKUP($B3500,'Bloomberg Dow Jones Indices'!$G$6:$J$6000,2,FALSE)</f>
        <v>2.9420999999999999</v>
      </c>
      <c r="D3500">
        <f>VLOOKUP(B3500,'Bloomberg Dow Jones Indices'!$I$6:$J$6000,2,0)</f>
        <v>2.2315999999999998</v>
      </c>
      <c r="E3500">
        <f>IF(VLOOKUP($B3500,'30 Year Treasuries Daily'!$A$7:$B$10118,2,FALSE)="ND",NA(),VLOOKUP($B3500,'30 Year Treasuries Daily'!$A$7:$B$10118,2,FALSE))</f>
        <v>4.83</v>
      </c>
    </row>
    <row r="3501" spans="2:5">
      <c r="B3501" s="52">
        <v>39170</v>
      </c>
      <c r="C3501">
        <f>VLOOKUP($B3501,'Bloomberg Dow Jones Indices'!$G$6:$J$6000,2,FALSE)</f>
        <v>2.9308999999999998</v>
      </c>
      <c r="D3501">
        <f>VLOOKUP(B3501,'Bloomberg Dow Jones Indices'!$I$6:$J$6000,2,0)</f>
        <v>2.2227999999999999</v>
      </c>
      <c r="E3501">
        <f>IF(VLOOKUP($B3501,'30 Year Treasuries Daily'!$A$7:$B$10118,2,FALSE)="ND",NA(),VLOOKUP($B3501,'30 Year Treasuries Daily'!$A$7:$B$10118,2,FALSE))</f>
        <v>4.83</v>
      </c>
    </row>
    <row r="3502" spans="2:5">
      <c r="B3502" s="52">
        <v>39171</v>
      </c>
      <c r="C3502">
        <f>VLOOKUP($B3502,'Bloomberg Dow Jones Indices'!$G$6:$J$6000,2,FALSE)</f>
        <v>2.9496000000000002</v>
      </c>
      <c r="D3502">
        <f>VLOOKUP(B3502,'Bloomberg Dow Jones Indices'!$I$6:$J$6000,2,0)</f>
        <v>2.2218</v>
      </c>
      <c r="E3502">
        <f>IF(VLOOKUP($B3502,'30 Year Treasuries Daily'!$A$7:$B$10118,2,FALSE)="ND",NA(),VLOOKUP($B3502,'30 Year Treasuries Daily'!$A$7:$B$10118,2,FALSE))</f>
        <v>4.84</v>
      </c>
    </row>
    <row r="3503" spans="2:5">
      <c r="B3503" s="52">
        <v>39174</v>
      </c>
      <c r="C3503">
        <f>VLOOKUP($B3503,'Bloomberg Dow Jones Indices'!$G$6:$J$6000,2,FALSE)</f>
        <v>2.8917000000000002</v>
      </c>
      <c r="D3503">
        <f>VLOOKUP(B3503,'Bloomberg Dow Jones Indices'!$I$6:$J$6000,2,0)</f>
        <v>2.2486999999999999</v>
      </c>
      <c r="E3503">
        <f>IF(VLOOKUP($B3503,'30 Year Treasuries Daily'!$A$7:$B$10118,2,FALSE)="ND",NA(),VLOOKUP($B3503,'30 Year Treasuries Daily'!$A$7:$B$10118,2,FALSE))</f>
        <v>4.84</v>
      </c>
    </row>
    <row r="3504" spans="2:5">
      <c r="B3504" s="52">
        <v>39175</v>
      </c>
      <c r="C3504">
        <f>VLOOKUP($B3504,'Bloomberg Dow Jones Indices'!$G$6:$J$6000,2,FALSE)</f>
        <v>2.8923000000000001</v>
      </c>
      <c r="D3504">
        <f>VLOOKUP(B3504,'Bloomberg Dow Jones Indices'!$I$6:$J$6000,2,0)</f>
        <v>2.2277</v>
      </c>
      <c r="E3504">
        <f>IF(VLOOKUP($B3504,'30 Year Treasuries Daily'!$A$7:$B$10118,2,FALSE)="ND",NA(),VLOOKUP($B3504,'30 Year Treasuries Daily'!$A$7:$B$10118,2,FALSE))</f>
        <v>4.8499999999999996</v>
      </c>
    </row>
    <row r="3505" spans="2:5">
      <c r="B3505" s="52">
        <v>39176</v>
      </c>
      <c r="C3505">
        <f>VLOOKUP($B3505,'Bloomberg Dow Jones Indices'!$G$6:$J$6000,2,FALSE)</f>
        <v>2.9028999999999998</v>
      </c>
      <c r="D3505">
        <f>VLOOKUP(B3505,'Bloomberg Dow Jones Indices'!$I$6:$J$6000,2,0)</f>
        <v>2.2242000000000002</v>
      </c>
      <c r="E3505">
        <f>IF(VLOOKUP($B3505,'30 Year Treasuries Daily'!$A$7:$B$10118,2,FALSE)="ND",NA(),VLOOKUP($B3505,'30 Year Treasuries Daily'!$A$7:$B$10118,2,FALSE))</f>
        <v>4.8499999999999996</v>
      </c>
    </row>
    <row r="3506" spans="2:5">
      <c r="B3506" s="52">
        <v>39177</v>
      </c>
      <c r="C3506">
        <f>VLOOKUP($B3506,'Bloomberg Dow Jones Indices'!$G$6:$J$6000,2,FALSE)</f>
        <v>2.8909000000000002</v>
      </c>
      <c r="D3506">
        <f>VLOOKUP(B3506,'Bloomberg Dow Jones Indices'!$I$6:$J$6000,2,0)</f>
        <v>2.2202999999999999</v>
      </c>
      <c r="E3506">
        <f>IF(VLOOKUP($B3506,'30 Year Treasuries Daily'!$A$7:$B$10118,2,FALSE)="ND",NA(),VLOOKUP($B3506,'30 Year Treasuries Daily'!$A$7:$B$10118,2,FALSE))</f>
        <v>4.87</v>
      </c>
    </row>
    <row r="3507" spans="2:5">
      <c r="B3507" s="52">
        <v>39181</v>
      </c>
      <c r="C3507">
        <f>VLOOKUP($B3507,'Bloomberg Dow Jones Indices'!$G$6:$J$6000,2,FALSE)</f>
        <v>2.8726000000000003</v>
      </c>
      <c r="D3507">
        <f>VLOOKUP(B3507,'Bloomberg Dow Jones Indices'!$I$6:$J$6000,2,0)</f>
        <v>2.2187000000000001</v>
      </c>
      <c r="E3507">
        <f>IF(VLOOKUP($B3507,'30 Year Treasuries Daily'!$A$7:$B$10118,2,FALSE)="ND",NA(),VLOOKUP($B3507,'30 Year Treasuries Daily'!$A$7:$B$10118,2,FALSE))</f>
        <v>4.92</v>
      </c>
    </row>
    <row r="3508" spans="2:5">
      <c r="B3508" s="52">
        <v>39182</v>
      </c>
      <c r="C3508">
        <f>VLOOKUP($B3508,'Bloomberg Dow Jones Indices'!$G$6:$J$6000,2,FALSE)</f>
        <v>2.863</v>
      </c>
      <c r="D3508">
        <f>VLOOKUP(B3508,'Bloomberg Dow Jones Indices'!$I$6:$J$6000,2,0)</f>
        <v>2.2179000000000002</v>
      </c>
      <c r="E3508">
        <f>IF(VLOOKUP($B3508,'30 Year Treasuries Daily'!$A$7:$B$10118,2,FALSE)="ND",NA(),VLOOKUP($B3508,'30 Year Treasuries Daily'!$A$7:$B$10118,2,FALSE))</f>
        <v>4.91</v>
      </c>
    </row>
    <row r="3509" spans="2:5">
      <c r="B3509" s="52">
        <v>39183</v>
      </c>
      <c r="C3509">
        <f>VLOOKUP($B3509,'Bloomberg Dow Jones Indices'!$G$6:$J$6000,2,FALSE)</f>
        <v>2.875</v>
      </c>
      <c r="D3509">
        <f>VLOOKUP(B3509,'Bloomberg Dow Jones Indices'!$I$6:$J$6000,2,0)</f>
        <v>2.2336999999999998</v>
      </c>
      <c r="E3509">
        <f>IF(VLOOKUP($B3509,'30 Year Treasuries Daily'!$A$7:$B$10118,2,FALSE)="ND",NA(),VLOOKUP($B3509,'30 Year Treasuries Daily'!$A$7:$B$10118,2,FALSE))</f>
        <v>4.92</v>
      </c>
    </row>
    <row r="3510" spans="2:5">
      <c r="B3510" s="52">
        <v>39184</v>
      </c>
      <c r="C3510">
        <f>VLOOKUP($B3510,'Bloomberg Dow Jones Indices'!$G$6:$J$6000,2,FALSE)</f>
        <v>2.8860999999999999</v>
      </c>
      <c r="D3510">
        <f>VLOOKUP(B3510,'Bloomberg Dow Jones Indices'!$I$6:$J$6000,2,0)</f>
        <v>2.2216</v>
      </c>
      <c r="E3510">
        <f>IF(VLOOKUP($B3510,'30 Year Treasuries Daily'!$A$7:$B$10118,2,FALSE)="ND",NA(),VLOOKUP($B3510,'30 Year Treasuries Daily'!$A$7:$B$10118,2,FALSE))</f>
        <v>4.91</v>
      </c>
    </row>
    <row r="3511" spans="2:5">
      <c r="B3511" s="52">
        <v>39185</v>
      </c>
      <c r="C3511">
        <f>VLOOKUP($B3511,'Bloomberg Dow Jones Indices'!$G$6:$J$6000,2,FALSE)</f>
        <v>2.8915999999999999</v>
      </c>
      <c r="D3511">
        <f>VLOOKUP(B3511,'Bloomberg Dow Jones Indices'!$I$6:$J$6000,2,0)</f>
        <v>2.2111999999999998</v>
      </c>
      <c r="E3511">
        <f>IF(VLOOKUP($B3511,'30 Year Treasuries Daily'!$A$7:$B$10118,2,FALSE)="ND",NA(),VLOOKUP($B3511,'30 Year Treasuries Daily'!$A$7:$B$10118,2,FALSE))</f>
        <v>4.93</v>
      </c>
    </row>
    <row r="3512" spans="2:5">
      <c r="B3512" s="52">
        <v>39188</v>
      </c>
      <c r="C3512">
        <f>VLOOKUP($B3512,'Bloomberg Dow Jones Indices'!$G$6:$J$6000,2,FALSE)</f>
        <v>2.8780000000000001</v>
      </c>
      <c r="D3512">
        <f>VLOOKUP(B3512,'Bloomberg Dow Jones Indices'!$I$6:$J$6000,2,0)</f>
        <v>2.1922999999999999</v>
      </c>
      <c r="E3512">
        <f>IF(VLOOKUP($B3512,'30 Year Treasuries Daily'!$A$7:$B$10118,2,FALSE)="ND",NA(),VLOOKUP($B3512,'30 Year Treasuries Daily'!$A$7:$B$10118,2,FALSE))</f>
        <v>4.8899999999999997</v>
      </c>
    </row>
    <row r="3513" spans="2:5">
      <c r="B3513" s="52">
        <v>39189</v>
      </c>
      <c r="C3513">
        <f>VLOOKUP($B3513,'Bloomberg Dow Jones Indices'!$G$6:$J$6000,2,FALSE)</f>
        <v>2.8552</v>
      </c>
      <c r="D3513">
        <f>VLOOKUP(B3513,'Bloomberg Dow Jones Indices'!$I$6:$J$6000,2,0)</f>
        <v>2.1833</v>
      </c>
      <c r="E3513">
        <f>IF(VLOOKUP($B3513,'30 Year Treasuries Daily'!$A$7:$B$10118,2,FALSE)="ND",NA(),VLOOKUP($B3513,'30 Year Treasuries Daily'!$A$7:$B$10118,2,FALSE))</f>
        <v>4.8499999999999996</v>
      </c>
    </row>
    <row r="3514" spans="2:5">
      <c r="B3514" s="52">
        <v>39190</v>
      </c>
      <c r="C3514">
        <f>VLOOKUP($B3514,'Bloomberg Dow Jones Indices'!$G$6:$J$6000,2,FALSE)</f>
        <v>2.8506999999999998</v>
      </c>
      <c r="D3514">
        <f>VLOOKUP(B3514,'Bloomberg Dow Jones Indices'!$I$6:$J$6000,2,0)</f>
        <v>2.1779999999999999</v>
      </c>
      <c r="E3514">
        <f>IF(VLOOKUP($B3514,'30 Year Treasuries Daily'!$A$7:$B$10118,2,FALSE)="ND",NA(),VLOOKUP($B3514,'30 Year Treasuries Daily'!$A$7:$B$10118,2,FALSE))</f>
        <v>4.8099999999999996</v>
      </c>
    </row>
    <row r="3515" spans="2:5">
      <c r="B3515" s="52">
        <v>39191</v>
      </c>
      <c r="C3515">
        <f>VLOOKUP($B3515,'Bloomberg Dow Jones Indices'!$G$6:$J$6000,2,FALSE)</f>
        <v>2.8616000000000001</v>
      </c>
      <c r="D3515">
        <f>VLOOKUP(B3515,'Bloomberg Dow Jones Indices'!$I$6:$J$6000,2,0)</f>
        <v>2.1804000000000001</v>
      </c>
      <c r="E3515">
        <f>IF(VLOOKUP($B3515,'30 Year Treasuries Daily'!$A$7:$B$10118,2,FALSE)="ND",NA(),VLOOKUP($B3515,'30 Year Treasuries Daily'!$A$7:$B$10118,2,FALSE))</f>
        <v>4.84</v>
      </c>
    </row>
    <row r="3516" spans="2:5">
      <c r="B3516" s="52">
        <v>39192</v>
      </c>
      <c r="C3516">
        <f>VLOOKUP($B3516,'Bloomberg Dow Jones Indices'!$G$6:$J$6000,2,FALSE)</f>
        <v>2.8342000000000001</v>
      </c>
      <c r="D3516">
        <f>VLOOKUP(B3516,'Bloomberg Dow Jones Indices'!$I$6:$J$6000,2,0)</f>
        <v>2.1545999999999998</v>
      </c>
      <c r="E3516">
        <f>IF(VLOOKUP($B3516,'30 Year Treasuries Daily'!$A$7:$B$10118,2,FALSE)="ND",NA(),VLOOKUP($B3516,'30 Year Treasuries Daily'!$A$7:$B$10118,2,FALSE))</f>
        <v>4.8499999999999996</v>
      </c>
    </row>
    <row r="3517" spans="2:5">
      <c r="B3517" s="52">
        <v>39195</v>
      </c>
      <c r="C3517">
        <f>VLOOKUP($B3517,'Bloomberg Dow Jones Indices'!$G$6:$J$6000,2,FALSE)</f>
        <v>2.8161</v>
      </c>
      <c r="D3517">
        <f>VLOOKUP(B3517,'Bloomberg Dow Jones Indices'!$I$6:$J$6000,2,0)</f>
        <v>2.1617000000000002</v>
      </c>
      <c r="E3517">
        <f>IF(VLOOKUP($B3517,'30 Year Treasuries Daily'!$A$7:$B$10118,2,FALSE)="ND",NA(),VLOOKUP($B3517,'30 Year Treasuries Daily'!$A$7:$B$10118,2,FALSE))</f>
        <v>4.83</v>
      </c>
    </row>
    <row r="3518" spans="2:5">
      <c r="B3518" s="52">
        <v>39196</v>
      </c>
      <c r="C3518">
        <f>VLOOKUP($B3518,'Bloomberg Dow Jones Indices'!$G$6:$J$6000,2,FALSE)</f>
        <v>2.8018999999999998</v>
      </c>
      <c r="D3518">
        <f>VLOOKUP(B3518,'Bloomberg Dow Jones Indices'!$I$6:$J$6000,2,0)</f>
        <v>2.1558999999999999</v>
      </c>
      <c r="E3518">
        <f>IF(VLOOKUP($B3518,'30 Year Treasuries Daily'!$A$7:$B$10118,2,FALSE)="ND",NA(),VLOOKUP($B3518,'30 Year Treasuries Daily'!$A$7:$B$10118,2,FALSE))</f>
        <v>4.8</v>
      </c>
    </row>
    <row r="3519" spans="2:5">
      <c r="B3519" s="52">
        <v>39197</v>
      </c>
      <c r="C3519">
        <f>VLOOKUP($B3519,'Bloomberg Dow Jones Indices'!$G$6:$J$6000,2,FALSE)</f>
        <v>2.778</v>
      </c>
      <c r="D3519">
        <f>VLOOKUP(B3519,'Bloomberg Dow Jones Indices'!$I$6:$J$6000,2,0)</f>
        <v>2.1360000000000001</v>
      </c>
      <c r="E3519">
        <f>IF(VLOOKUP($B3519,'30 Year Treasuries Daily'!$A$7:$B$10118,2,FALSE)="ND",NA(),VLOOKUP($B3519,'30 Year Treasuries Daily'!$A$7:$B$10118,2,FALSE))</f>
        <v>4.83</v>
      </c>
    </row>
    <row r="3520" spans="2:5">
      <c r="B3520" s="52">
        <v>39198</v>
      </c>
      <c r="C3520">
        <f>VLOOKUP($B3520,'Bloomberg Dow Jones Indices'!$G$6:$J$6000,2,FALSE)</f>
        <v>2.7978000000000001</v>
      </c>
      <c r="D3520">
        <f>VLOOKUP(B3520,'Bloomberg Dow Jones Indices'!$I$6:$J$6000,2,0)</f>
        <v>2.1335000000000002</v>
      </c>
      <c r="E3520">
        <f>IF(VLOOKUP($B3520,'30 Year Treasuries Daily'!$A$7:$B$10118,2,FALSE)="ND",NA(),VLOOKUP($B3520,'30 Year Treasuries Daily'!$A$7:$B$10118,2,FALSE))</f>
        <v>4.87</v>
      </c>
    </row>
    <row r="3521" spans="2:5">
      <c r="B3521" s="52">
        <v>39199</v>
      </c>
      <c r="C3521">
        <f>VLOOKUP($B3521,'Bloomberg Dow Jones Indices'!$G$6:$J$6000,2,FALSE)</f>
        <v>2.8134999999999999</v>
      </c>
      <c r="D3521">
        <f>VLOOKUP(B3521,'Bloomberg Dow Jones Indices'!$I$6:$J$6000,2,0)</f>
        <v>2.1310000000000002</v>
      </c>
      <c r="E3521">
        <f>IF(VLOOKUP($B3521,'30 Year Treasuries Daily'!$A$7:$B$10118,2,FALSE)="ND",NA(),VLOOKUP($B3521,'30 Year Treasuries Daily'!$A$7:$B$10118,2,FALSE))</f>
        <v>4.8899999999999997</v>
      </c>
    </row>
    <row r="3522" spans="2:5">
      <c r="B3522" s="52">
        <v>39202</v>
      </c>
      <c r="C3522">
        <f>VLOOKUP($B3522,'Bloomberg Dow Jones Indices'!$G$6:$J$6000,2,FALSE)</f>
        <v>2.8412999999999999</v>
      </c>
      <c r="D3522">
        <f>VLOOKUP(B3522,'Bloomberg Dow Jones Indices'!$I$6:$J$6000,2,0)</f>
        <v>2.1404000000000001</v>
      </c>
      <c r="E3522">
        <f>IF(VLOOKUP($B3522,'30 Year Treasuries Daily'!$A$7:$B$10118,2,FALSE)="ND",NA(),VLOOKUP($B3522,'30 Year Treasuries Daily'!$A$7:$B$10118,2,FALSE))</f>
        <v>4.8099999999999996</v>
      </c>
    </row>
    <row r="3523" spans="2:5">
      <c r="B3523" s="52">
        <v>39203</v>
      </c>
      <c r="C3523">
        <f>VLOOKUP($B3523,'Bloomberg Dow Jones Indices'!$G$6:$J$6000,2,FALSE)</f>
        <v>2.8127</v>
      </c>
      <c r="D3523">
        <f>VLOOKUP(B3523,'Bloomberg Dow Jones Indices'!$I$6:$J$6000,2,0)</f>
        <v>2.1284999999999998</v>
      </c>
      <c r="E3523">
        <f>IF(VLOOKUP($B3523,'30 Year Treasuries Daily'!$A$7:$B$10118,2,FALSE)="ND",NA(),VLOOKUP($B3523,'30 Year Treasuries Daily'!$A$7:$B$10118,2,FALSE))</f>
        <v>4.8099999999999996</v>
      </c>
    </row>
    <row r="3524" spans="2:5">
      <c r="B3524" s="52">
        <v>39204</v>
      </c>
      <c r="C3524">
        <f>VLOOKUP($B3524,'Bloomberg Dow Jones Indices'!$G$6:$J$6000,2,FALSE)</f>
        <v>2.7980999999999998</v>
      </c>
      <c r="D3524">
        <f>VLOOKUP(B3524,'Bloomberg Dow Jones Indices'!$I$6:$J$6000,2,0)</f>
        <v>2.1175000000000002</v>
      </c>
      <c r="E3524">
        <f>IF(VLOOKUP($B3524,'30 Year Treasuries Daily'!$A$7:$B$10118,2,FALSE)="ND",NA(),VLOOKUP($B3524,'30 Year Treasuries Daily'!$A$7:$B$10118,2,FALSE))</f>
        <v>4.82</v>
      </c>
    </row>
    <row r="3525" spans="2:5">
      <c r="B3525" s="52">
        <v>39205</v>
      </c>
      <c r="C3525">
        <f>VLOOKUP($B3525,'Bloomberg Dow Jones Indices'!$G$6:$J$6000,2,FALSE)</f>
        <v>2.8172999999999999</v>
      </c>
      <c r="D3525">
        <f>VLOOKUP(B3525,'Bloomberg Dow Jones Indices'!$I$6:$J$6000,2,0)</f>
        <v>2.1166999999999998</v>
      </c>
      <c r="E3525">
        <f>IF(VLOOKUP($B3525,'30 Year Treasuries Daily'!$A$7:$B$10118,2,FALSE)="ND",NA(),VLOOKUP($B3525,'30 Year Treasuries Daily'!$A$7:$B$10118,2,FALSE))</f>
        <v>4.84</v>
      </c>
    </row>
    <row r="3526" spans="2:5">
      <c r="B3526" s="52">
        <v>39206</v>
      </c>
      <c r="C3526">
        <f>VLOOKUP($B3526,'Bloomberg Dow Jones Indices'!$G$6:$J$6000,2,FALSE)</f>
        <v>2.8121999999999998</v>
      </c>
      <c r="D3526">
        <f>VLOOKUP(B3526,'Bloomberg Dow Jones Indices'!$I$6:$J$6000,2,0)</f>
        <v>2.113</v>
      </c>
      <c r="E3526">
        <f>IF(VLOOKUP($B3526,'30 Year Treasuries Daily'!$A$7:$B$10118,2,FALSE)="ND",NA(),VLOOKUP($B3526,'30 Year Treasuries Daily'!$A$7:$B$10118,2,FALSE))</f>
        <v>4.8</v>
      </c>
    </row>
    <row r="3527" spans="2:5">
      <c r="B3527" s="52">
        <v>39209</v>
      </c>
      <c r="C3527">
        <f>VLOOKUP($B3527,'Bloomberg Dow Jones Indices'!$G$6:$J$6000,2,FALSE)</f>
        <v>2.7880000000000003</v>
      </c>
      <c r="D3527">
        <f>VLOOKUP(B3527,'Bloomberg Dow Jones Indices'!$I$6:$J$6000,2,0)</f>
        <v>2.1053000000000002</v>
      </c>
      <c r="E3527">
        <f>IF(VLOOKUP($B3527,'30 Year Treasuries Daily'!$A$7:$B$10118,2,FALSE)="ND",NA(),VLOOKUP($B3527,'30 Year Treasuries Daily'!$A$7:$B$10118,2,FALSE))</f>
        <v>4.79</v>
      </c>
    </row>
    <row r="3528" spans="2:5">
      <c r="B3528" s="52">
        <v>39210</v>
      </c>
      <c r="C3528">
        <f>VLOOKUP($B3528,'Bloomberg Dow Jones Indices'!$G$6:$J$6000,2,FALSE)</f>
        <v>2.8045999999999998</v>
      </c>
      <c r="D3528">
        <f>VLOOKUP(B3528,'Bloomberg Dow Jones Indices'!$I$6:$J$6000,2,0)</f>
        <v>2.1120000000000001</v>
      </c>
      <c r="E3528">
        <f>IF(VLOOKUP($B3528,'30 Year Treasuries Daily'!$A$7:$B$10118,2,FALSE)="ND",NA(),VLOOKUP($B3528,'30 Year Treasuries Daily'!$A$7:$B$10118,2,FALSE))</f>
        <v>4.8</v>
      </c>
    </row>
    <row r="3529" spans="2:5">
      <c r="B3529" s="52">
        <v>39211</v>
      </c>
      <c r="C3529">
        <f>VLOOKUP($B3529,'Bloomberg Dow Jones Indices'!$G$6:$J$6000,2,FALSE)</f>
        <v>2.7842000000000002</v>
      </c>
      <c r="D3529">
        <f>VLOOKUP(B3529,'Bloomberg Dow Jones Indices'!$I$6:$J$6000,2,0)</f>
        <v>2.1095999999999999</v>
      </c>
      <c r="E3529">
        <f>IF(VLOOKUP($B3529,'30 Year Treasuries Daily'!$A$7:$B$10118,2,FALSE)="ND",NA(),VLOOKUP($B3529,'30 Year Treasuries Daily'!$A$7:$B$10118,2,FALSE))</f>
        <v>4.83</v>
      </c>
    </row>
    <row r="3530" spans="2:5">
      <c r="B3530" s="52">
        <v>39212</v>
      </c>
      <c r="C3530">
        <f>VLOOKUP($B3530,'Bloomberg Dow Jones Indices'!$G$6:$J$6000,2,FALSE)</f>
        <v>2.8227000000000002</v>
      </c>
      <c r="D3530">
        <f>VLOOKUP(B3530,'Bloomberg Dow Jones Indices'!$I$6:$J$6000,2,0)</f>
        <v>2.1349999999999998</v>
      </c>
      <c r="E3530">
        <f>IF(VLOOKUP($B3530,'30 Year Treasuries Daily'!$A$7:$B$10118,2,FALSE)="ND",NA(),VLOOKUP($B3530,'30 Year Treasuries Daily'!$A$7:$B$10118,2,FALSE))</f>
        <v>4.83</v>
      </c>
    </row>
    <row r="3531" spans="2:5">
      <c r="B3531" s="52">
        <v>39213</v>
      </c>
      <c r="C3531">
        <f>VLOOKUP($B3531,'Bloomberg Dow Jones Indices'!$G$6:$J$6000,2,FALSE)</f>
        <v>2.8052999999999999</v>
      </c>
      <c r="D3531">
        <f>VLOOKUP(B3531,'Bloomberg Dow Jones Indices'!$I$6:$J$6000,2,0)</f>
        <v>2.1172</v>
      </c>
      <c r="E3531">
        <f>IF(VLOOKUP($B3531,'30 Year Treasuries Daily'!$A$7:$B$10118,2,FALSE)="ND",NA(),VLOOKUP($B3531,'30 Year Treasuries Daily'!$A$7:$B$10118,2,FALSE))</f>
        <v>4.8499999999999996</v>
      </c>
    </row>
    <row r="3532" spans="2:5">
      <c r="B3532" s="52">
        <v>39216</v>
      </c>
      <c r="C3532">
        <f>VLOOKUP($B3532,'Bloomberg Dow Jones Indices'!$G$6:$J$6000,2,FALSE)</f>
        <v>2.7991000000000001</v>
      </c>
      <c r="D3532">
        <f>VLOOKUP(B3532,'Bloomberg Dow Jones Indices'!$I$6:$J$6000,2,0)</f>
        <v>2.1139000000000001</v>
      </c>
      <c r="E3532">
        <f>IF(VLOOKUP($B3532,'30 Year Treasuries Daily'!$A$7:$B$10118,2,FALSE)="ND",NA(),VLOOKUP($B3532,'30 Year Treasuries Daily'!$A$7:$B$10118,2,FALSE))</f>
        <v>4.8600000000000003</v>
      </c>
    </row>
    <row r="3533" spans="2:5">
      <c r="B3533" s="52">
        <v>39217</v>
      </c>
      <c r="C3533">
        <f>VLOOKUP($B3533,'Bloomberg Dow Jones Indices'!$G$6:$J$6000,2,FALSE)</f>
        <v>2.7907999999999999</v>
      </c>
      <c r="D3533">
        <f>VLOOKUP(B3533,'Bloomberg Dow Jones Indices'!$I$6:$J$6000,2,0)</f>
        <v>2.1086999999999998</v>
      </c>
      <c r="E3533">
        <f>IF(VLOOKUP($B3533,'30 Year Treasuries Daily'!$A$7:$B$10118,2,FALSE)="ND",NA(),VLOOKUP($B3533,'30 Year Treasuries Daily'!$A$7:$B$10118,2,FALSE))</f>
        <v>4.88</v>
      </c>
    </row>
    <row r="3534" spans="2:5">
      <c r="B3534" s="52">
        <v>39218</v>
      </c>
      <c r="C3534">
        <f>VLOOKUP($B3534,'Bloomberg Dow Jones Indices'!$G$6:$J$6000,2,FALSE)</f>
        <v>2.7717000000000001</v>
      </c>
      <c r="D3534">
        <f>VLOOKUP(B3534,'Bloomberg Dow Jones Indices'!$I$6:$J$6000,2,0)</f>
        <v>2.0983000000000001</v>
      </c>
      <c r="E3534">
        <f>IF(VLOOKUP($B3534,'30 Year Treasuries Daily'!$A$7:$B$10118,2,FALSE)="ND",NA(),VLOOKUP($B3534,'30 Year Treasuries Daily'!$A$7:$B$10118,2,FALSE))</f>
        <v>4.88</v>
      </c>
    </row>
    <row r="3535" spans="2:5">
      <c r="B3535" s="52">
        <v>39219</v>
      </c>
      <c r="C3535">
        <f>VLOOKUP($B3535,'Bloomberg Dow Jones Indices'!$G$6:$J$6000,2,FALSE)</f>
        <v>2.7904999999999998</v>
      </c>
      <c r="D3535">
        <f>VLOOKUP(B3535,'Bloomberg Dow Jones Indices'!$I$6:$J$6000,2,0)</f>
        <v>2.0998999999999999</v>
      </c>
      <c r="E3535">
        <f>IF(VLOOKUP($B3535,'30 Year Treasuries Daily'!$A$7:$B$10118,2,FALSE)="ND",NA(),VLOOKUP($B3535,'30 Year Treasuries Daily'!$A$7:$B$10118,2,FALSE))</f>
        <v>4.91</v>
      </c>
    </row>
    <row r="3536" spans="2:5">
      <c r="B3536" s="52">
        <v>39220</v>
      </c>
      <c r="C3536">
        <f>VLOOKUP($B3536,'Bloomberg Dow Jones Indices'!$G$6:$J$6000,2,FALSE)</f>
        <v>2.7725999999999997</v>
      </c>
      <c r="D3536">
        <f>VLOOKUP(B3536,'Bloomberg Dow Jones Indices'!$I$6:$J$6000,2,0)</f>
        <v>2.0876000000000001</v>
      </c>
      <c r="E3536">
        <f>IF(VLOOKUP($B3536,'30 Year Treasuries Daily'!$A$7:$B$10118,2,FALSE)="ND",NA(),VLOOKUP($B3536,'30 Year Treasuries Daily'!$A$7:$B$10118,2,FALSE))</f>
        <v>4.96</v>
      </c>
    </row>
    <row r="3537" spans="2:5">
      <c r="B3537" s="52">
        <v>39223</v>
      </c>
      <c r="C3537">
        <f>VLOOKUP($B3537,'Bloomberg Dow Jones Indices'!$G$6:$J$6000,2,FALSE)</f>
        <v>2.7605</v>
      </c>
      <c r="D3537">
        <f>VLOOKUP(B3537,'Bloomberg Dow Jones Indices'!$I$6:$J$6000,2,0)</f>
        <v>2.0897000000000001</v>
      </c>
      <c r="E3537">
        <f>IF(VLOOKUP($B3537,'30 Year Treasuries Daily'!$A$7:$B$10118,2,FALSE)="ND",NA(),VLOOKUP($B3537,'30 Year Treasuries Daily'!$A$7:$B$10118,2,FALSE))</f>
        <v>4.9400000000000004</v>
      </c>
    </row>
    <row r="3538" spans="2:5">
      <c r="B3538" s="52">
        <v>39224</v>
      </c>
      <c r="C3538">
        <f>VLOOKUP($B3538,'Bloomberg Dow Jones Indices'!$G$6:$J$6000,2,FALSE)</f>
        <v>2.7709000000000001</v>
      </c>
      <c r="D3538">
        <f>VLOOKUP(B3538,'Bloomberg Dow Jones Indices'!$I$6:$J$6000,2,0)</f>
        <v>2.0901000000000001</v>
      </c>
      <c r="E3538">
        <f>IF(VLOOKUP($B3538,'30 Year Treasuries Daily'!$A$7:$B$10118,2,FALSE)="ND",NA(),VLOOKUP($B3538,'30 Year Treasuries Daily'!$A$7:$B$10118,2,FALSE))</f>
        <v>4.9800000000000004</v>
      </c>
    </row>
    <row r="3539" spans="2:5">
      <c r="B3539" s="52">
        <v>39225</v>
      </c>
      <c r="C3539">
        <f>VLOOKUP($B3539,'Bloomberg Dow Jones Indices'!$G$6:$J$6000,2,FALSE)</f>
        <v>2.8029999999999999</v>
      </c>
      <c r="D3539">
        <f>VLOOKUP(B3539,'Bloomberg Dow Jones Indices'!$I$6:$J$6000,2,0)</f>
        <v>2.0922999999999998</v>
      </c>
      <c r="E3539">
        <f>IF(VLOOKUP($B3539,'30 Year Treasuries Daily'!$A$7:$B$10118,2,FALSE)="ND",NA(),VLOOKUP($B3539,'30 Year Treasuries Daily'!$A$7:$B$10118,2,FALSE))</f>
        <v>5.01</v>
      </c>
    </row>
    <row r="3540" spans="2:5">
      <c r="B3540" s="52">
        <v>39226</v>
      </c>
      <c r="C3540">
        <f>VLOOKUP($B3540,'Bloomberg Dow Jones Indices'!$G$6:$J$6000,2,FALSE)</f>
        <v>2.8811999999999998</v>
      </c>
      <c r="D3540">
        <f>VLOOKUP(B3540,'Bloomberg Dow Jones Indices'!$I$6:$J$6000,2,0)</f>
        <v>2.1078999999999999</v>
      </c>
      <c r="E3540">
        <f>IF(VLOOKUP($B3540,'30 Year Treasuries Daily'!$A$7:$B$10118,2,FALSE)="ND",NA(),VLOOKUP($B3540,'30 Year Treasuries Daily'!$A$7:$B$10118,2,FALSE))</f>
        <v>5</v>
      </c>
    </row>
    <row r="3541" spans="2:5">
      <c r="B3541" s="52">
        <v>39227</v>
      </c>
      <c r="C3541">
        <f>VLOOKUP($B3541,'Bloomberg Dow Jones Indices'!$G$6:$J$6000,2,FALSE)</f>
        <v>2.8862000000000001</v>
      </c>
      <c r="D3541">
        <f>VLOOKUP(B3541,'Bloomberg Dow Jones Indices'!$I$6:$J$6000,2,0)</f>
        <v>2.0975999999999999</v>
      </c>
      <c r="E3541">
        <f>IF(VLOOKUP($B3541,'30 Year Treasuries Daily'!$A$7:$B$10118,2,FALSE)="ND",NA(),VLOOKUP($B3541,'30 Year Treasuries Daily'!$A$7:$B$10118,2,FALSE))</f>
        <v>5.01</v>
      </c>
    </row>
    <row r="3542" spans="2:5">
      <c r="B3542" s="52">
        <v>39231</v>
      </c>
      <c r="C3542">
        <f>VLOOKUP($B3542,'Bloomberg Dow Jones Indices'!$G$6:$J$6000,2,FALSE)</f>
        <v>2.8681000000000001</v>
      </c>
      <c r="D3542">
        <f>VLOOKUP(B3542,'Bloomberg Dow Jones Indices'!$I$6:$J$6000,2,0)</f>
        <v>2.0954000000000002</v>
      </c>
      <c r="E3542">
        <f>IF(VLOOKUP($B3542,'30 Year Treasuries Daily'!$A$7:$B$10118,2,FALSE)="ND",NA(),VLOOKUP($B3542,'30 Year Treasuries Daily'!$A$7:$B$10118,2,FALSE))</f>
        <v>5.01</v>
      </c>
    </row>
    <row r="3543" spans="2:5">
      <c r="B3543" s="52">
        <v>39232</v>
      </c>
      <c r="C3543">
        <f>VLOOKUP($B3543,'Bloomberg Dow Jones Indices'!$G$6:$J$6000,2,FALSE)</f>
        <v>2.8504</v>
      </c>
      <c r="D3543">
        <f>VLOOKUP(B3543,'Bloomberg Dow Jones Indices'!$I$6:$J$6000,2,0)</f>
        <v>2.0790999999999999</v>
      </c>
      <c r="E3543">
        <f>IF(VLOOKUP($B3543,'30 Year Treasuries Daily'!$A$7:$B$10118,2,FALSE)="ND",NA(),VLOOKUP($B3543,'30 Year Treasuries Daily'!$A$7:$B$10118,2,FALSE))</f>
        <v>5.01</v>
      </c>
    </row>
    <row r="3544" spans="2:5">
      <c r="B3544" s="52">
        <v>39233</v>
      </c>
      <c r="C3544">
        <f>VLOOKUP($B3544,'Bloomberg Dow Jones Indices'!$G$6:$J$6000,2,FALSE)</f>
        <v>2.8407999999999998</v>
      </c>
      <c r="D3544">
        <f>VLOOKUP(B3544,'Bloomberg Dow Jones Indices'!$I$6:$J$6000,2,0)</f>
        <v>2.08</v>
      </c>
      <c r="E3544">
        <f>IF(VLOOKUP($B3544,'30 Year Treasuries Daily'!$A$7:$B$10118,2,FALSE)="ND",NA(),VLOOKUP($B3544,'30 Year Treasuries Daily'!$A$7:$B$10118,2,FALSE))</f>
        <v>5.01</v>
      </c>
    </row>
    <row r="3545" spans="2:5">
      <c r="B3545" s="52">
        <v>39234</v>
      </c>
      <c r="C3545">
        <f>VLOOKUP($B3545,'Bloomberg Dow Jones Indices'!$G$6:$J$6000,2,FALSE)</f>
        <v>2.8544999999999998</v>
      </c>
      <c r="D3545">
        <f>VLOOKUP(B3545,'Bloomberg Dow Jones Indices'!$I$6:$J$6000,2,0)</f>
        <v>2.0737999999999999</v>
      </c>
      <c r="E3545">
        <f>IF(VLOOKUP($B3545,'30 Year Treasuries Daily'!$A$7:$B$10118,2,FALSE)="ND",NA(),VLOOKUP($B3545,'30 Year Treasuries Daily'!$A$7:$B$10118,2,FALSE))</f>
        <v>5.0599999999999996</v>
      </c>
    </row>
    <row r="3546" spans="2:5">
      <c r="B3546" s="52">
        <v>39237</v>
      </c>
      <c r="C3546">
        <f>VLOOKUP($B3546,'Bloomberg Dow Jones Indices'!$G$6:$J$6000,2,FALSE)</f>
        <v>2.8601999999999999</v>
      </c>
      <c r="D3546">
        <f>VLOOKUP(B3546,'Bloomberg Dow Jones Indices'!$I$6:$J$6000,2,0)</f>
        <v>2.0726</v>
      </c>
      <c r="E3546">
        <f>IF(VLOOKUP($B3546,'30 Year Treasuries Daily'!$A$7:$B$10118,2,FALSE)="ND",NA(),VLOOKUP($B3546,'30 Year Treasuries Daily'!$A$7:$B$10118,2,FALSE))</f>
        <v>5.0199999999999996</v>
      </c>
    </row>
    <row r="3547" spans="2:5">
      <c r="B3547" s="52">
        <v>39238</v>
      </c>
      <c r="C3547">
        <f>VLOOKUP($B3547,'Bloomberg Dow Jones Indices'!$G$6:$J$6000,2,FALSE)</f>
        <v>2.9032999999999998</v>
      </c>
      <c r="D3547">
        <f>VLOOKUP(B3547,'Bloomberg Dow Jones Indices'!$I$6:$J$6000,2,0)</f>
        <v>2.0893999999999999</v>
      </c>
      <c r="E3547">
        <f>IF(VLOOKUP($B3547,'30 Year Treasuries Daily'!$A$7:$B$10118,2,FALSE)="ND",NA(),VLOOKUP($B3547,'30 Year Treasuries Daily'!$A$7:$B$10118,2,FALSE))</f>
        <v>5.07</v>
      </c>
    </row>
    <row r="3548" spans="2:5">
      <c r="B3548" s="52">
        <v>39239</v>
      </c>
      <c r="C3548">
        <f>VLOOKUP($B3548,'Bloomberg Dow Jones Indices'!$G$6:$J$6000,2,FALSE)</f>
        <v>2.9436999999999998</v>
      </c>
      <c r="D3548">
        <f>VLOOKUP(B3548,'Bloomberg Dow Jones Indices'!$I$6:$J$6000,2,0)</f>
        <v>2.1095000000000002</v>
      </c>
      <c r="E3548">
        <f>IF(VLOOKUP($B3548,'30 Year Treasuries Daily'!$A$7:$B$10118,2,FALSE)="ND",NA(),VLOOKUP($B3548,'30 Year Treasuries Daily'!$A$7:$B$10118,2,FALSE))</f>
        <v>5.08</v>
      </c>
    </row>
    <row r="3549" spans="2:5">
      <c r="B3549" s="52">
        <v>39240</v>
      </c>
      <c r="C3549">
        <f>VLOOKUP($B3549,'Bloomberg Dow Jones Indices'!$G$6:$J$6000,2,FALSE)</f>
        <v>3.0430999999999999</v>
      </c>
      <c r="D3549">
        <f>VLOOKUP(B3549,'Bloomberg Dow Jones Indices'!$I$6:$J$6000,2,0)</f>
        <v>2.1410999999999998</v>
      </c>
      <c r="E3549">
        <f>IF(VLOOKUP($B3549,'30 Year Treasuries Daily'!$A$7:$B$10118,2,FALSE)="ND",NA(),VLOOKUP($B3549,'30 Year Treasuries Daily'!$A$7:$B$10118,2,FALSE))</f>
        <v>5.2</v>
      </c>
    </row>
    <row r="3550" spans="2:5">
      <c r="B3550" s="52">
        <v>39241</v>
      </c>
      <c r="C3550">
        <f>VLOOKUP($B3550,'Bloomberg Dow Jones Indices'!$G$6:$J$6000,2,FALSE)</f>
        <v>3.0192000000000001</v>
      </c>
      <c r="D3550">
        <f>VLOOKUP(B3550,'Bloomberg Dow Jones Indices'!$I$6:$J$6000,2,0)</f>
        <v>2.1160000000000001</v>
      </c>
      <c r="E3550">
        <f>IF(VLOOKUP($B3550,'30 Year Treasuries Daily'!$A$7:$B$10118,2,FALSE)="ND",NA(),VLOOKUP($B3550,'30 Year Treasuries Daily'!$A$7:$B$10118,2,FALSE))</f>
        <v>5.22</v>
      </c>
    </row>
    <row r="3551" spans="2:5">
      <c r="B3551" s="52">
        <v>39244</v>
      </c>
      <c r="C3551">
        <f>VLOOKUP($B3551,'Bloomberg Dow Jones Indices'!$G$6:$J$6000,2,FALSE)</f>
        <v>2.9967999999999999</v>
      </c>
      <c r="D3551">
        <f>VLOOKUP(B3551,'Bloomberg Dow Jones Indices'!$I$6:$J$6000,2,0)</f>
        <v>2.1158999999999999</v>
      </c>
      <c r="E3551">
        <f>IF(VLOOKUP($B3551,'30 Year Treasuries Daily'!$A$7:$B$10118,2,FALSE)="ND",NA(),VLOOKUP($B3551,'30 Year Treasuries Daily'!$A$7:$B$10118,2,FALSE))</f>
        <v>5.24</v>
      </c>
    </row>
    <row r="3552" spans="2:5">
      <c r="B3552" s="52">
        <v>39245</v>
      </c>
      <c r="C3552">
        <f>VLOOKUP($B3552,'Bloomberg Dow Jones Indices'!$G$6:$J$6000,2,FALSE)</f>
        <v>3.0387</v>
      </c>
      <c r="D3552">
        <f>VLOOKUP(B3552,'Bloomberg Dow Jones Indices'!$I$6:$J$6000,2,0)</f>
        <v>2.1366000000000001</v>
      </c>
      <c r="E3552">
        <f>IF(VLOOKUP($B3552,'30 Year Treasuries Daily'!$A$7:$B$10118,2,FALSE)="ND",NA(),VLOOKUP($B3552,'30 Year Treasuries Daily'!$A$7:$B$10118,2,FALSE))</f>
        <v>5.35</v>
      </c>
    </row>
    <row r="3553" spans="2:5">
      <c r="B3553" s="52">
        <v>39246</v>
      </c>
      <c r="C3553">
        <f>VLOOKUP($B3553,'Bloomberg Dow Jones Indices'!$G$6:$J$6000,2,FALSE)</f>
        <v>2.9779</v>
      </c>
      <c r="D3553">
        <f>VLOOKUP(B3553,'Bloomberg Dow Jones Indices'!$I$6:$J$6000,2,0)</f>
        <v>2.1025999999999998</v>
      </c>
      <c r="E3553">
        <f>IF(VLOOKUP($B3553,'30 Year Treasuries Daily'!$A$7:$B$10118,2,FALSE)="ND",NA(),VLOOKUP($B3553,'30 Year Treasuries Daily'!$A$7:$B$10118,2,FALSE))</f>
        <v>5.28</v>
      </c>
    </row>
    <row r="3554" spans="2:5">
      <c r="B3554" s="52">
        <v>39247</v>
      </c>
      <c r="C3554">
        <f>VLOOKUP($B3554,'Bloomberg Dow Jones Indices'!$G$6:$J$6000,2,FALSE)</f>
        <v>2.9655</v>
      </c>
      <c r="D3554">
        <f>VLOOKUP(B3554,'Bloomberg Dow Jones Indices'!$I$6:$J$6000,2,0)</f>
        <v>2.0916000000000001</v>
      </c>
      <c r="E3554">
        <f>IF(VLOOKUP($B3554,'30 Year Treasuries Daily'!$A$7:$B$10118,2,FALSE)="ND",NA(),VLOOKUP($B3554,'30 Year Treasuries Daily'!$A$7:$B$10118,2,FALSE))</f>
        <v>5.3</v>
      </c>
    </row>
    <row r="3555" spans="2:5">
      <c r="B3555" s="52">
        <v>39248</v>
      </c>
      <c r="C3555">
        <f>VLOOKUP($B3555,'Bloomberg Dow Jones Indices'!$G$6:$J$6000,2,FALSE)</f>
        <v>2.9196</v>
      </c>
      <c r="D3555">
        <f>VLOOKUP(B3555,'Bloomberg Dow Jones Indices'!$I$6:$J$6000,2,0)</f>
        <v>2.0783999999999998</v>
      </c>
      <c r="E3555">
        <f>IF(VLOOKUP($B3555,'30 Year Treasuries Daily'!$A$7:$B$10118,2,FALSE)="ND",NA(),VLOOKUP($B3555,'30 Year Treasuries Daily'!$A$7:$B$10118,2,FALSE))</f>
        <v>5.26</v>
      </c>
    </row>
    <row r="3556" spans="2:5">
      <c r="B3556" s="52">
        <v>39251</v>
      </c>
      <c r="C3556">
        <f>VLOOKUP($B3556,'Bloomberg Dow Jones Indices'!$G$6:$J$6000,2,FALSE)</f>
        <v>2.9502000000000002</v>
      </c>
      <c r="D3556">
        <f>VLOOKUP(B3556,'Bloomberg Dow Jones Indices'!$I$6:$J$6000,2,0)</f>
        <v>2.0825</v>
      </c>
      <c r="E3556">
        <f>IF(VLOOKUP($B3556,'30 Year Treasuries Daily'!$A$7:$B$10118,2,FALSE)="ND",NA(),VLOOKUP($B3556,'30 Year Treasuries Daily'!$A$7:$B$10118,2,FALSE))</f>
        <v>5.26</v>
      </c>
    </row>
    <row r="3557" spans="2:5">
      <c r="B3557" s="52">
        <v>39252</v>
      </c>
      <c r="C3557">
        <f>VLOOKUP($B3557,'Bloomberg Dow Jones Indices'!$G$6:$J$6000,2,FALSE)</f>
        <v>2.9485000000000001</v>
      </c>
      <c r="D3557">
        <f>VLOOKUP(B3557,'Bloomberg Dow Jones Indices'!$I$6:$J$6000,2,0)</f>
        <v>2.0790000000000002</v>
      </c>
      <c r="E3557">
        <f>IF(VLOOKUP($B3557,'30 Year Treasuries Daily'!$A$7:$B$10118,2,FALSE)="ND",NA(),VLOOKUP($B3557,'30 Year Treasuries Daily'!$A$7:$B$10118,2,FALSE))</f>
        <v>5.2</v>
      </c>
    </row>
    <row r="3558" spans="2:5">
      <c r="B3558" s="52">
        <v>39253</v>
      </c>
      <c r="C3558">
        <f>VLOOKUP($B3558,'Bloomberg Dow Jones Indices'!$G$6:$J$6000,2,FALSE)</f>
        <v>3.0259999999999998</v>
      </c>
      <c r="D3558">
        <f>VLOOKUP(B3558,'Bloomberg Dow Jones Indices'!$I$6:$J$6000,2,0)</f>
        <v>2.1015000000000001</v>
      </c>
      <c r="E3558">
        <f>IF(VLOOKUP($B3558,'30 Year Treasuries Daily'!$A$7:$B$10118,2,FALSE)="ND",NA(),VLOOKUP($B3558,'30 Year Treasuries Daily'!$A$7:$B$10118,2,FALSE))</f>
        <v>5.24</v>
      </c>
    </row>
    <row r="3559" spans="2:5">
      <c r="B3559" s="52">
        <v>39254</v>
      </c>
      <c r="C3559">
        <f>VLOOKUP($B3559,'Bloomberg Dow Jones Indices'!$G$6:$J$6000,2,FALSE)</f>
        <v>3.0024999999999999</v>
      </c>
      <c r="D3559">
        <f>VLOOKUP(B3559,'Bloomberg Dow Jones Indices'!$I$6:$J$6000,2,0)</f>
        <v>2.0945999999999998</v>
      </c>
      <c r="E3559">
        <f>IF(VLOOKUP($B3559,'30 Year Treasuries Daily'!$A$7:$B$10118,2,FALSE)="ND",NA(),VLOOKUP($B3559,'30 Year Treasuries Daily'!$A$7:$B$10118,2,FALSE))</f>
        <v>5.28</v>
      </c>
    </row>
    <row r="3560" spans="2:5">
      <c r="B3560" s="52">
        <v>39255</v>
      </c>
      <c r="C3560">
        <f>VLOOKUP($B3560,'Bloomberg Dow Jones Indices'!$G$6:$J$6000,2,FALSE)</f>
        <v>3.0562</v>
      </c>
      <c r="D3560">
        <f>VLOOKUP(B3560,'Bloomberg Dow Jones Indices'!$I$6:$J$6000,2,0)</f>
        <v>2.1236999999999999</v>
      </c>
      <c r="E3560">
        <f>IF(VLOOKUP($B3560,'30 Year Treasuries Daily'!$A$7:$B$10118,2,FALSE)="ND",NA(),VLOOKUP($B3560,'30 Year Treasuries Daily'!$A$7:$B$10118,2,FALSE))</f>
        <v>5.25</v>
      </c>
    </row>
    <row r="3561" spans="2:5">
      <c r="B3561" s="52">
        <v>39258</v>
      </c>
      <c r="C3561">
        <f>VLOOKUP($B3561,'Bloomberg Dow Jones Indices'!$G$6:$J$6000,2,FALSE)</f>
        <v>3.0366</v>
      </c>
      <c r="D3561">
        <f>VLOOKUP(B3561,'Bloomberg Dow Jones Indices'!$I$6:$J$6000,2,0)</f>
        <v>2.125</v>
      </c>
      <c r="E3561">
        <f>IF(VLOOKUP($B3561,'30 Year Treasuries Daily'!$A$7:$B$10118,2,FALSE)="ND",NA(),VLOOKUP($B3561,'30 Year Treasuries Daily'!$A$7:$B$10118,2,FALSE))</f>
        <v>5.2</v>
      </c>
    </row>
    <row r="3562" spans="2:5">
      <c r="B3562" s="52">
        <v>39259</v>
      </c>
      <c r="C3562">
        <f>VLOOKUP($B3562,'Bloomberg Dow Jones Indices'!$G$6:$J$6000,2,FALSE)</f>
        <v>3.0407000000000002</v>
      </c>
      <c r="D3562">
        <f>VLOOKUP(B3562,'Bloomberg Dow Jones Indices'!$I$6:$J$6000,2,0)</f>
        <v>2.1273</v>
      </c>
      <c r="E3562">
        <f>IF(VLOOKUP($B3562,'30 Year Treasuries Daily'!$A$7:$B$10118,2,FALSE)="ND",NA(),VLOOKUP($B3562,'30 Year Treasuries Daily'!$A$7:$B$10118,2,FALSE))</f>
        <v>5.22</v>
      </c>
    </row>
    <row r="3563" spans="2:5">
      <c r="B3563" s="52">
        <v>39260</v>
      </c>
      <c r="C3563">
        <f>VLOOKUP($B3563,'Bloomberg Dow Jones Indices'!$G$6:$J$6000,2,FALSE)</f>
        <v>2.9927999999999999</v>
      </c>
      <c r="D3563">
        <f>VLOOKUP(B3563,'Bloomberg Dow Jones Indices'!$I$6:$J$6000,2,0)</f>
        <v>2.113</v>
      </c>
      <c r="E3563">
        <f>IF(VLOOKUP($B3563,'30 Year Treasuries Daily'!$A$7:$B$10118,2,FALSE)="ND",NA(),VLOOKUP($B3563,'30 Year Treasuries Daily'!$A$7:$B$10118,2,FALSE))</f>
        <v>5.2</v>
      </c>
    </row>
    <row r="3564" spans="2:5">
      <c r="B3564" s="52">
        <v>39261</v>
      </c>
      <c r="C3564">
        <f>VLOOKUP($B3564,'Bloomberg Dow Jones Indices'!$G$6:$J$6000,2,FALSE)</f>
        <v>2.9962</v>
      </c>
      <c r="D3564">
        <f>VLOOKUP(B3564,'Bloomberg Dow Jones Indices'!$I$6:$J$6000,2,0)</f>
        <v>2.1139000000000001</v>
      </c>
      <c r="E3564">
        <f>IF(VLOOKUP($B3564,'30 Year Treasuries Daily'!$A$7:$B$10118,2,FALSE)="ND",NA(),VLOOKUP($B3564,'30 Year Treasuries Daily'!$A$7:$B$10118,2,FALSE))</f>
        <v>5.22</v>
      </c>
    </row>
    <row r="3565" spans="2:5">
      <c r="B3565" s="52">
        <v>39262</v>
      </c>
      <c r="C3565">
        <f>VLOOKUP($B3565,'Bloomberg Dow Jones Indices'!$G$6:$J$6000,2,FALSE)</f>
        <v>2.9845999999999999</v>
      </c>
      <c r="D3565">
        <f>VLOOKUP(B3565,'Bloomberg Dow Jones Indices'!$I$6:$J$6000,2,0)</f>
        <v>2.1160000000000001</v>
      </c>
      <c r="E3565">
        <f>IF(VLOOKUP($B3565,'30 Year Treasuries Daily'!$A$7:$B$10118,2,FALSE)="ND",NA(),VLOOKUP($B3565,'30 Year Treasuries Daily'!$A$7:$B$10118,2,FALSE))</f>
        <v>5.12</v>
      </c>
    </row>
    <row r="3566" spans="2:5">
      <c r="B3566" s="52">
        <v>39265</v>
      </c>
      <c r="C3566">
        <f>VLOOKUP($B3566,'Bloomberg Dow Jones Indices'!$G$6:$J$6000,2,FALSE)</f>
        <v>2.9214000000000002</v>
      </c>
      <c r="D3566">
        <f>VLOOKUP(B3566,'Bloomberg Dow Jones Indices'!$I$6:$J$6000,2,0)</f>
        <v>2.0962000000000001</v>
      </c>
      <c r="E3566">
        <f>IF(VLOOKUP($B3566,'30 Year Treasuries Daily'!$A$7:$B$10118,2,FALSE)="ND",NA(),VLOOKUP($B3566,'30 Year Treasuries Daily'!$A$7:$B$10118,2,FALSE))</f>
        <v>5.09</v>
      </c>
    </row>
    <row r="3567" spans="2:5">
      <c r="B3567" s="52">
        <v>39266</v>
      </c>
      <c r="C3567">
        <f>VLOOKUP($B3567,'Bloomberg Dow Jones Indices'!$G$6:$J$6000,2,FALSE)</f>
        <v>2.9249999999999998</v>
      </c>
      <c r="D3567">
        <f>VLOOKUP(B3567,'Bloomberg Dow Jones Indices'!$I$6:$J$6000,2,0)</f>
        <v>2.0920999999999998</v>
      </c>
      <c r="E3567">
        <f>IF(VLOOKUP($B3567,'30 Year Treasuries Daily'!$A$7:$B$10118,2,FALSE)="ND",NA(),VLOOKUP($B3567,'30 Year Treasuries Daily'!$A$7:$B$10118,2,FALSE))</f>
        <v>5.14</v>
      </c>
    </row>
    <row r="3568" spans="2:5">
      <c r="B3568" s="52">
        <v>39268</v>
      </c>
      <c r="C3568">
        <f>VLOOKUP($B3568,'Bloomberg Dow Jones Indices'!$G$6:$J$6000,2,FALSE)</f>
        <v>2.9339</v>
      </c>
      <c r="D3568">
        <f>VLOOKUP(B3568,'Bloomberg Dow Jones Indices'!$I$6:$J$6000,2,0)</f>
        <v>2.0939000000000001</v>
      </c>
      <c r="E3568">
        <f>IF(VLOOKUP($B3568,'30 Year Treasuries Daily'!$A$7:$B$10118,2,FALSE)="ND",NA(),VLOOKUP($B3568,'30 Year Treasuries Daily'!$A$7:$B$10118,2,FALSE))</f>
        <v>5.24</v>
      </c>
    </row>
    <row r="3569" spans="2:5">
      <c r="B3569" s="52">
        <v>39269</v>
      </c>
      <c r="C3569">
        <f>VLOOKUP($B3569,'Bloomberg Dow Jones Indices'!$G$6:$J$6000,2,FALSE)</f>
        <v>2.9432999999999998</v>
      </c>
      <c r="D3569">
        <f>VLOOKUP(B3569,'Bloomberg Dow Jones Indices'!$I$6:$J$6000,2,0)</f>
        <v>2.0882000000000001</v>
      </c>
      <c r="E3569">
        <f>IF(VLOOKUP($B3569,'30 Year Treasuries Daily'!$A$7:$B$10118,2,FALSE)="ND",NA(),VLOOKUP($B3569,'30 Year Treasuries Daily'!$A$7:$B$10118,2,FALSE))</f>
        <v>5.28</v>
      </c>
    </row>
    <row r="3570" spans="2:5">
      <c r="B3570" s="52">
        <v>39272</v>
      </c>
      <c r="C3570">
        <f>VLOOKUP($B3570,'Bloomberg Dow Jones Indices'!$G$6:$J$6000,2,FALSE)</f>
        <v>2.9358</v>
      </c>
      <c r="D3570">
        <f>VLOOKUP(B3570,'Bloomberg Dow Jones Indices'!$I$6:$J$6000,2,0)</f>
        <v>2.0823</v>
      </c>
      <c r="E3570">
        <f>IF(VLOOKUP($B3570,'30 Year Treasuries Daily'!$A$7:$B$10118,2,FALSE)="ND",NA(),VLOOKUP($B3570,'30 Year Treasuries Daily'!$A$7:$B$10118,2,FALSE))</f>
        <v>5.25</v>
      </c>
    </row>
    <row r="3571" spans="2:5">
      <c r="B3571" s="52">
        <v>39273</v>
      </c>
      <c r="C3571">
        <f>VLOOKUP($B3571,'Bloomberg Dow Jones Indices'!$G$6:$J$6000,2,FALSE)</f>
        <v>2.9708000000000001</v>
      </c>
      <c r="D3571">
        <f>VLOOKUP(B3571,'Bloomberg Dow Jones Indices'!$I$6:$J$6000,2,0)</f>
        <v>2.1052</v>
      </c>
      <c r="E3571">
        <f>IF(VLOOKUP($B3571,'30 Year Treasuries Daily'!$A$7:$B$10118,2,FALSE)="ND",NA(),VLOOKUP($B3571,'30 Year Treasuries Daily'!$A$7:$B$10118,2,FALSE))</f>
        <v>5.14</v>
      </c>
    </row>
    <row r="3572" spans="2:5">
      <c r="B3572" s="52">
        <v>39274</v>
      </c>
      <c r="C3572">
        <f>VLOOKUP($B3572,'Bloomberg Dow Jones Indices'!$G$6:$J$6000,2,FALSE)</f>
        <v>2.9558999999999997</v>
      </c>
      <c r="D3572">
        <f>VLOOKUP(B3572,'Bloomberg Dow Jones Indices'!$I$6:$J$6000,2,0)</f>
        <v>2.0933999999999999</v>
      </c>
      <c r="E3572">
        <f>IF(VLOOKUP($B3572,'30 Year Treasuries Daily'!$A$7:$B$10118,2,FALSE)="ND",NA(),VLOOKUP($B3572,'30 Year Treasuries Daily'!$A$7:$B$10118,2,FALSE))</f>
        <v>5.18</v>
      </c>
    </row>
    <row r="3573" spans="2:5">
      <c r="B3573" s="52">
        <v>39275</v>
      </c>
      <c r="C3573">
        <f>VLOOKUP($B3573,'Bloomberg Dow Jones Indices'!$G$6:$J$6000,2,FALSE)</f>
        <v>2.9134000000000002</v>
      </c>
      <c r="D3573">
        <f>VLOOKUP(B3573,'Bloomberg Dow Jones Indices'!$I$6:$J$6000,2,0)</f>
        <v>2.0505</v>
      </c>
      <c r="E3573">
        <f>IF(VLOOKUP($B3573,'30 Year Treasuries Daily'!$A$7:$B$10118,2,FALSE)="ND",NA(),VLOOKUP($B3573,'30 Year Treasuries Daily'!$A$7:$B$10118,2,FALSE))</f>
        <v>5.22</v>
      </c>
    </row>
    <row r="3574" spans="2:5">
      <c r="B3574" s="52">
        <v>39276</v>
      </c>
      <c r="C3574">
        <f>VLOOKUP($B3574,'Bloomberg Dow Jones Indices'!$G$6:$J$6000,2,FALSE)</f>
        <v>2.8843000000000001</v>
      </c>
      <c r="D3574">
        <f>VLOOKUP(B3574,'Bloomberg Dow Jones Indices'!$I$6:$J$6000,2,0)</f>
        <v>2.0438000000000001</v>
      </c>
      <c r="E3574">
        <f>IF(VLOOKUP($B3574,'30 Year Treasuries Daily'!$A$7:$B$10118,2,FALSE)="ND",NA(),VLOOKUP($B3574,'30 Year Treasuries Daily'!$A$7:$B$10118,2,FALSE))</f>
        <v>5.19</v>
      </c>
    </row>
    <row r="3575" spans="2:5">
      <c r="B3575" s="52">
        <v>39279</v>
      </c>
      <c r="C3575">
        <f>VLOOKUP($B3575,'Bloomberg Dow Jones Indices'!$G$6:$J$6000,2,FALSE)</f>
        <v>2.9302000000000001</v>
      </c>
      <c r="D3575">
        <f>VLOOKUP(B3575,'Bloomberg Dow Jones Indices'!$I$6:$J$6000,2,0)</f>
        <v>2.0373999999999999</v>
      </c>
      <c r="E3575">
        <f>IF(VLOOKUP($B3575,'30 Year Treasuries Daily'!$A$7:$B$10118,2,FALSE)="ND",NA(),VLOOKUP($B3575,'30 Year Treasuries Daily'!$A$7:$B$10118,2,FALSE))</f>
        <v>5.14</v>
      </c>
    </row>
    <row r="3576" spans="2:5">
      <c r="B3576" s="52">
        <v>39280</v>
      </c>
      <c r="C3576">
        <f>VLOOKUP($B3576,'Bloomberg Dow Jones Indices'!$G$6:$J$6000,2,FALSE)</f>
        <v>2.9325999999999999</v>
      </c>
      <c r="D3576">
        <f>VLOOKUP(B3576,'Bloomberg Dow Jones Indices'!$I$6:$J$6000,2,0)</f>
        <v>2.0344000000000002</v>
      </c>
      <c r="E3576">
        <f>IF(VLOOKUP($B3576,'30 Year Treasuries Daily'!$A$7:$B$10118,2,FALSE)="ND",NA(),VLOOKUP($B3576,'30 Year Treasuries Daily'!$A$7:$B$10118,2,FALSE))</f>
        <v>5.16</v>
      </c>
    </row>
    <row r="3577" spans="2:5">
      <c r="B3577" s="52">
        <v>39281</v>
      </c>
      <c r="C3577">
        <f>VLOOKUP($B3577,'Bloomberg Dow Jones Indices'!$G$6:$J$6000,2,FALSE)</f>
        <v>2.9072</v>
      </c>
      <c r="D3577">
        <f>VLOOKUP(B3577,'Bloomberg Dow Jones Indices'!$I$6:$J$6000,2,0)</f>
        <v>2.048</v>
      </c>
      <c r="E3577">
        <f>IF(VLOOKUP($B3577,'30 Year Treasuries Daily'!$A$7:$B$10118,2,FALSE)="ND",NA(),VLOOKUP($B3577,'30 Year Treasuries Daily'!$A$7:$B$10118,2,FALSE))</f>
        <v>5.0999999999999996</v>
      </c>
    </row>
    <row r="3578" spans="2:5">
      <c r="B3578" s="52">
        <v>39282</v>
      </c>
      <c r="C3578">
        <f>VLOOKUP($B3578,'Bloomberg Dow Jones Indices'!$G$6:$J$6000,2,FALSE)</f>
        <v>2.8551000000000002</v>
      </c>
      <c r="D3578">
        <f>VLOOKUP(B3578,'Bloomberg Dow Jones Indices'!$I$6:$J$6000,2,0)</f>
        <v>2.036</v>
      </c>
      <c r="E3578">
        <f>IF(VLOOKUP($B3578,'30 Year Treasuries Daily'!$A$7:$B$10118,2,FALSE)="ND",NA(),VLOOKUP($B3578,'30 Year Treasuries Daily'!$A$7:$B$10118,2,FALSE))</f>
        <v>5.12</v>
      </c>
    </row>
    <row r="3579" spans="2:5">
      <c r="B3579" s="52">
        <v>39283</v>
      </c>
      <c r="C3579">
        <f>VLOOKUP($B3579,'Bloomberg Dow Jones Indices'!$G$6:$J$6000,2,FALSE)</f>
        <v>2.9049</v>
      </c>
      <c r="D3579">
        <f>VLOOKUP(B3579,'Bloomberg Dow Jones Indices'!$I$6:$J$6000,2,0)</f>
        <v>2.0579999999999998</v>
      </c>
      <c r="E3579">
        <f>IF(VLOOKUP($B3579,'30 Year Treasuries Daily'!$A$7:$B$10118,2,FALSE)="ND",NA(),VLOOKUP($B3579,'30 Year Treasuries Daily'!$A$7:$B$10118,2,FALSE))</f>
        <v>5.07</v>
      </c>
    </row>
    <row r="3580" spans="2:5">
      <c r="B3580" s="52">
        <v>39286</v>
      </c>
      <c r="C3580">
        <f>VLOOKUP($B3580,'Bloomberg Dow Jones Indices'!$G$6:$J$6000,2,FALSE)</f>
        <v>2.8893</v>
      </c>
      <c r="D3580">
        <f>VLOOKUP(B3580,'Bloomberg Dow Jones Indices'!$I$6:$J$6000,2,0)</f>
        <v>2.0442999999999998</v>
      </c>
      <c r="E3580">
        <f>IF(VLOOKUP($B3580,'30 Year Treasuries Daily'!$A$7:$B$10118,2,FALSE)="ND",NA(),VLOOKUP($B3580,'30 Year Treasuries Daily'!$A$7:$B$10118,2,FALSE))</f>
        <v>5.07</v>
      </c>
    </row>
    <row r="3581" spans="2:5">
      <c r="B3581" s="52">
        <v>39287</v>
      </c>
      <c r="C3581">
        <f>VLOOKUP($B3581,'Bloomberg Dow Jones Indices'!$G$6:$J$6000,2,FALSE)</f>
        <v>2.9925999999999999</v>
      </c>
      <c r="D3581">
        <f>VLOOKUP(B3581,'Bloomberg Dow Jones Indices'!$I$6:$J$6000,2,0)</f>
        <v>2.0781000000000001</v>
      </c>
      <c r="E3581">
        <f>IF(VLOOKUP($B3581,'30 Year Treasuries Daily'!$A$7:$B$10118,2,FALSE)="ND",NA(),VLOOKUP($B3581,'30 Year Treasuries Daily'!$A$7:$B$10118,2,FALSE))</f>
        <v>5.05</v>
      </c>
    </row>
    <row r="3582" spans="2:5">
      <c r="B3582" s="52">
        <v>39288</v>
      </c>
      <c r="C3582">
        <f>VLOOKUP($B3582,'Bloomberg Dow Jones Indices'!$G$6:$J$6000,2,FALSE)</f>
        <v>2.9863</v>
      </c>
      <c r="D3582">
        <f>VLOOKUP(B3582,'Bloomberg Dow Jones Indices'!$I$6:$J$6000,2,0)</f>
        <v>2.0678000000000001</v>
      </c>
      <c r="E3582">
        <f>IF(VLOOKUP($B3582,'30 Year Treasuries Daily'!$A$7:$B$10118,2,FALSE)="ND",NA(),VLOOKUP($B3582,'30 Year Treasuries Daily'!$A$7:$B$10118,2,FALSE))</f>
        <v>5.04</v>
      </c>
    </row>
    <row r="3583" spans="2:5">
      <c r="B3583" s="52">
        <v>39289</v>
      </c>
      <c r="C3583">
        <f>VLOOKUP($B3583,'Bloomberg Dow Jones Indices'!$G$6:$J$6000,2,FALSE)</f>
        <v>3.0785</v>
      </c>
      <c r="D3583">
        <f>VLOOKUP(B3583,'Bloomberg Dow Jones Indices'!$I$6:$J$6000,2,0)</f>
        <v>2.1156000000000001</v>
      </c>
      <c r="E3583">
        <f>IF(VLOOKUP($B3583,'30 Year Treasuries Daily'!$A$7:$B$10118,2,FALSE)="ND",NA(),VLOOKUP($B3583,'30 Year Treasuries Daily'!$A$7:$B$10118,2,FALSE))</f>
        <v>4.95</v>
      </c>
    </row>
    <row r="3584" spans="2:5">
      <c r="B3584" s="52">
        <v>39290</v>
      </c>
      <c r="C3584">
        <f>VLOOKUP($B3584,'Bloomberg Dow Jones Indices'!$G$6:$J$6000,2,FALSE)</f>
        <v>3.1316000000000002</v>
      </c>
      <c r="D3584">
        <f>VLOOKUP(B3584,'Bloomberg Dow Jones Indices'!$I$6:$J$6000,2,0)</f>
        <v>2.1488</v>
      </c>
      <c r="E3584">
        <f>IF(VLOOKUP($B3584,'30 Year Treasuries Daily'!$A$7:$B$10118,2,FALSE)="ND",NA(),VLOOKUP($B3584,'30 Year Treasuries Daily'!$A$7:$B$10118,2,FALSE))</f>
        <v>4.95</v>
      </c>
    </row>
    <row r="3585" spans="2:5">
      <c r="B3585" s="52">
        <v>39293</v>
      </c>
      <c r="C3585">
        <f>VLOOKUP($B3585,'Bloomberg Dow Jones Indices'!$G$6:$J$6000,2,FALSE)</f>
        <v>3.1078000000000001</v>
      </c>
      <c r="D3585">
        <f>VLOOKUP(B3585,'Bloomberg Dow Jones Indices'!$I$6:$J$6000,2,0)</f>
        <v>2.1339000000000001</v>
      </c>
      <c r="E3585">
        <f>IF(VLOOKUP($B3585,'30 Year Treasuries Daily'!$A$7:$B$10118,2,FALSE)="ND",NA(),VLOOKUP($B3585,'30 Year Treasuries Daily'!$A$7:$B$10118,2,FALSE))</f>
        <v>4.97</v>
      </c>
    </row>
    <row r="3586" spans="2:5">
      <c r="B3586" s="52">
        <v>39294</v>
      </c>
      <c r="C3586">
        <f>VLOOKUP($B3586,'Bloomberg Dow Jones Indices'!$G$6:$J$6000,2,FALSE)</f>
        <v>3.1017999999999999</v>
      </c>
      <c r="D3586">
        <f>VLOOKUP(B3586,'Bloomberg Dow Jones Indices'!$I$6:$J$6000,2,0)</f>
        <v>2.1575000000000002</v>
      </c>
      <c r="E3586">
        <f>IF(VLOOKUP($B3586,'30 Year Treasuries Daily'!$A$7:$B$10118,2,FALSE)="ND",NA(),VLOOKUP($B3586,'30 Year Treasuries Daily'!$A$7:$B$10118,2,FALSE))</f>
        <v>4.92</v>
      </c>
    </row>
    <row r="3587" spans="2:5">
      <c r="B3587" s="52">
        <v>39295</v>
      </c>
      <c r="C3587">
        <f>VLOOKUP($B3587,'Bloomberg Dow Jones Indices'!$G$6:$J$6000,2,FALSE)</f>
        <v>3.0377000000000001</v>
      </c>
      <c r="D3587">
        <f>VLOOKUP(B3587,'Bloomberg Dow Jones Indices'!$I$6:$J$6000,2,0)</f>
        <v>2.1343999999999999</v>
      </c>
      <c r="E3587">
        <f>IF(VLOOKUP($B3587,'30 Year Treasuries Daily'!$A$7:$B$10118,2,FALSE)="ND",NA(),VLOOKUP($B3587,'30 Year Treasuries Daily'!$A$7:$B$10118,2,FALSE))</f>
        <v>4.9000000000000004</v>
      </c>
    </row>
    <row r="3588" spans="2:5">
      <c r="B3588" s="52">
        <v>39296</v>
      </c>
      <c r="C3588">
        <f>VLOOKUP($B3588,'Bloomberg Dow Jones Indices'!$G$6:$J$6000,2,FALSE)</f>
        <v>3.0084</v>
      </c>
      <c r="D3588">
        <f>VLOOKUP(B3588,'Bloomberg Dow Jones Indices'!$I$6:$J$6000,2,0)</f>
        <v>2.1215000000000002</v>
      </c>
      <c r="E3588">
        <f>IF(VLOOKUP($B3588,'30 Year Treasuries Daily'!$A$7:$B$10118,2,FALSE)="ND",NA(),VLOOKUP($B3588,'30 Year Treasuries Daily'!$A$7:$B$10118,2,FALSE))</f>
        <v>4.91</v>
      </c>
    </row>
    <row r="3589" spans="2:5">
      <c r="B3589" s="52">
        <v>39297</v>
      </c>
      <c r="C3589">
        <f>VLOOKUP($B3589,'Bloomberg Dow Jones Indices'!$G$6:$J$6000,2,FALSE)</f>
        <v>3.1282000000000001</v>
      </c>
      <c r="D3589">
        <f>VLOOKUP(B3589,'Bloomberg Dow Jones Indices'!$I$6:$J$6000,2,0)</f>
        <v>2.1675</v>
      </c>
      <c r="E3589">
        <f>IF(VLOOKUP($B3589,'30 Year Treasuries Daily'!$A$7:$B$10118,2,FALSE)="ND",NA(),VLOOKUP($B3589,'30 Year Treasuries Daily'!$A$7:$B$10118,2,FALSE))</f>
        <v>4.87</v>
      </c>
    </row>
    <row r="3590" spans="2:5">
      <c r="B3590" s="52">
        <v>39300</v>
      </c>
      <c r="C3590">
        <f>VLOOKUP($B3590,'Bloomberg Dow Jones Indices'!$G$6:$J$6000,2,FALSE)</f>
        <v>3.0232000000000001</v>
      </c>
      <c r="D3590">
        <f>VLOOKUP(B3590,'Bloomberg Dow Jones Indices'!$I$6:$J$6000,2,0)</f>
        <v>2.1214</v>
      </c>
      <c r="E3590">
        <f>IF(VLOOKUP($B3590,'30 Year Treasuries Daily'!$A$7:$B$10118,2,FALSE)="ND",NA(),VLOOKUP($B3590,'30 Year Treasuries Daily'!$A$7:$B$10118,2,FALSE))</f>
        <v>4.8899999999999997</v>
      </c>
    </row>
    <row r="3591" spans="2:5">
      <c r="B3591" s="52">
        <v>39301</v>
      </c>
      <c r="C3591">
        <f>VLOOKUP($B3591,'Bloomberg Dow Jones Indices'!$G$6:$J$6000,2,FALSE)</f>
        <v>2.9638999999999998</v>
      </c>
      <c r="D3591">
        <f>VLOOKUP(B3591,'Bloomberg Dow Jones Indices'!$I$6:$J$6000,2,0)</f>
        <v>2.1158000000000001</v>
      </c>
      <c r="E3591">
        <f>IF(VLOOKUP($B3591,'30 Year Treasuries Daily'!$A$7:$B$10118,2,FALSE)="ND",NA(),VLOOKUP($B3591,'30 Year Treasuries Daily'!$A$7:$B$10118,2,FALSE))</f>
        <v>4.92</v>
      </c>
    </row>
    <row r="3592" spans="2:5">
      <c r="B3592" s="52">
        <v>39302</v>
      </c>
      <c r="C3592">
        <f>VLOOKUP($B3592,'Bloomberg Dow Jones Indices'!$G$6:$J$6000,2,FALSE)</f>
        <v>2.9459</v>
      </c>
      <c r="D3592">
        <f>VLOOKUP(B3592,'Bloomberg Dow Jones Indices'!$I$6:$J$6000,2,0)</f>
        <v>2.1038999999999999</v>
      </c>
      <c r="E3592">
        <f>IF(VLOOKUP($B3592,'30 Year Treasuries Daily'!$A$7:$B$10118,2,FALSE)="ND",NA(),VLOOKUP($B3592,'30 Year Treasuries Daily'!$A$7:$B$10118,2,FALSE))</f>
        <v>5.01</v>
      </c>
    </row>
    <row r="3593" spans="2:5">
      <c r="B3593" s="52">
        <v>39303</v>
      </c>
      <c r="C3593">
        <f>VLOOKUP($B3593,'Bloomberg Dow Jones Indices'!$G$6:$J$6000,2,FALSE)</f>
        <v>3.0270000000000001</v>
      </c>
      <c r="D3593">
        <f>VLOOKUP(B3593,'Bloomberg Dow Jones Indices'!$I$6:$J$6000,2,0)</f>
        <v>2.1671</v>
      </c>
      <c r="E3593">
        <f>IF(VLOOKUP($B3593,'30 Year Treasuries Daily'!$A$7:$B$10118,2,FALSE)="ND",NA(),VLOOKUP($B3593,'30 Year Treasuries Daily'!$A$7:$B$10118,2,FALSE))</f>
        <v>5.0199999999999996</v>
      </c>
    </row>
    <row r="3594" spans="2:5">
      <c r="B3594" s="52">
        <v>39304</v>
      </c>
      <c r="C3594">
        <f>VLOOKUP($B3594,'Bloomberg Dow Jones Indices'!$G$6:$J$6000,2,FALSE)</f>
        <v>3.0383</v>
      </c>
      <c r="D3594">
        <f>VLOOKUP(B3594,'Bloomberg Dow Jones Indices'!$I$6:$J$6000,2,0)</f>
        <v>2.1722000000000001</v>
      </c>
      <c r="E3594">
        <f>IF(VLOOKUP($B3594,'30 Year Treasuries Daily'!$A$7:$B$10118,2,FALSE)="ND",NA(),VLOOKUP($B3594,'30 Year Treasuries Daily'!$A$7:$B$10118,2,FALSE))</f>
        <v>5.03</v>
      </c>
    </row>
    <row r="3595" spans="2:5">
      <c r="B3595" s="52">
        <v>39307</v>
      </c>
      <c r="C3595">
        <f>VLOOKUP($B3595,'Bloomberg Dow Jones Indices'!$G$6:$J$6000,2,FALSE)</f>
        <v>3.0312000000000001</v>
      </c>
      <c r="D3595">
        <f>VLOOKUP(B3595,'Bloomberg Dow Jones Indices'!$I$6:$J$6000,2,0)</f>
        <v>2.1726999999999999</v>
      </c>
      <c r="E3595">
        <f>IF(VLOOKUP($B3595,'30 Year Treasuries Daily'!$A$7:$B$10118,2,FALSE)="ND",NA(),VLOOKUP($B3595,'30 Year Treasuries Daily'!$A$7:$B$10118,2,FALSE))</f>
        <v>5.01</v>
      </c>
    </row>
    <row r="3596" spans="2:5">
      <c r="B3596" s="52">
        <v>39308</v>
      </c>
      <c r="C3596">
        <f>VLOOKUP($B3596,'Bloomberg Dow Jones Indices'!$G$6:$J$6000,2,FALSE)</f>
        <v>3.1038999999999999</v>
      </c>
      <c r="D3596">
        <f>VLOOKUP(B3596,'Bloomberg Dow Jones Indices'!$I$6:$J$6000,2,0)</f>
        <v>2.2079</v>
      </c>
      <c r="E3596">
        <f>IF(VLOOKUP($B3596,'30 Year Treasuries Daily'!$A$7:$B$10118,2,FALSE)="ND",NA(),VLOOKUP($B3596,'30 Year Treasuries Daily'!$A$7:$B$10118,2,FALSE))</f>
        <v>4.99</v>
      </c>
    </row>
    <row r="3597" spans="2:5">
      <c r="B3597" s="52">
        <v>39309</v>
      </c>
      <c r="C3597">
        <f>VLOOKUP($B3597,'Bloomberg Dow Jones Indices'!$G$6:$J$6000,2,FALSE)</f>
        <v>3.1334</v>
      </c>
      <c r="D3597">
        <f>VLOOKUP(B3597,'Bloomberg Dow Jones Indices'!$I$6:$J$6000,2,0)</f>
        <v>2.2435</v>
      </c>
      <c r="E3597">
        <f>IF(VLOOKUP($B3597,'30 Year Treasuries Daily'!$A$7:$B$10118,2,FALSE)="ND",NA(),VLOOKUP($B3597,'30 Year Treasuries Daily'!$A$7:$B$10118,2,FALSE))</f>
        <v>5</v>
      </c>
    </row>
    <row r="3598" spans="2:5">
      <c r="B3598" s="52">
        <v>39310</v>
      </c>
      <c r="C3598">
        <f>VLOOKUP($B3598,'Bloomberg Dow Jones Indices'!$G$6:$J$6000,2,FALSE)</f>
        <v>3.1417999999999999</v>
      </c>
      <c r="D3598">
        <f>VLOOKUP(B3598,'Bloomberg Dow Jones Indices'!$I$6:$J$6000,2,0)</f>
        <v>2.2477</v>
      </c>
      <c r="E3598">
        <f>IF(VLOOKUP($B3598,'30 Year Treasuries Daily'!$A$7:$B$10118,2,FALSE)="ND",NA(),VLOOKUP($B3598,'30 Year Treasuries Daily'!$A$7:$B$10118,2,FALSE))</f>
        <v>4.92</v>
      </c>
    </row>
    <row r="3599" spans="2:5">
      <c r="B3599" s="52">
        <v>39311</v>
      </c>
      <c r="C3599">
        <f>VLOOKUP($B3599,'Bloomberg Dow Jones Indices'!$G$6:$J$6000,2,FALSE)</f>
        <v>3.0577999999999999</v>
      </c>
      <c r="D3599">
        <f>VLOOKUP(B3599,'Bloomberg Dow Jones Indices'!$I$6:$J$6000,2,0)</f>
        <v>2.2076000000000002</v>
      </c>
      <c r="E3599">
        <f>IF(VLOOKUP($B3599,'30 Year Treasuries Daily'!$A$7:$B$10118,2,FALSE)="ND",NA(),VLOOKUP($B3599,'30 Year Treasuries Daily'!$A$7:$B$10118,2,FALSE))</f>
        <v>5</v>
      </c>
    </row>
    <row r="3600" spans="2:5">
      <c r="B3600" s="52">
        <v>39314</v>
      </c>
      <c r="C3600">
        <f>VLOOKUP($B3600,'Bloomberg Dow Jones Indices'!$G$6:$J$6000,2,FALSE)</f>
        <v>3.0531999999999999</v>
      </c>
      <c r="D3600">
        <f>VLOOKUP(B3600,'Bloomberg Dow Jones Indices'!$I$6:$J$6000,2,0)</f>
        <v>2.2004999999999999</v>
      </c>
      <c r="E3600">
        <f>IF(VLOOKUP($B3600,'30 Year Treasuries Daily'!$A$7:$B$10118,2,FALSE)="ND",NA(),VLOOKUP($B3600,'30 Year Treasuries Daily'!$A$7:$B$10118,2,FALSE))</f>
        <v>4.9800000000000004</v>
      </c>
    </row>
    <row r="3601" spans="2:5">
      <c r="B3601" s="52">
        <v>39315</v>
      </c>
      <c r="C3601">
        <f>VLOOKUP($B3601,'Bloomberg Dow Jones Indices'!$G$6:$J$6000,2,FALSE)</f>
        <v>3.0325000000000002</v>
      </c>
      <c r="D3601">
        <f>VLOOKUP(B3601,'Bloomberg Dow Jones Indices'!$I$6:$J$6000,2,0)</f>
        <v>2.2056</v>
      </c>
      <c r="E3601">
        <f>IF(VLOOKUP($B3601,'30 Year Treasuries Daily'!$A$7:$B$10118,2,FALSE)="ND",NA(),VLOOKUP($B3601,'30 Year Treasuries Daily'!$A$7:$B$10118,2,FALSE))</f>
        <v>4.95</v>
      </c>
    </row>
    <row r="3602" spans="2:5">
      <c r="B3602" s="52">
        <v>39316</v>
      </c>
      <c r="C3602">
        <f>VLOOKUP($B3602,'Bloomberg Dow Jones Indices'!$G$6:$J$6000,2,FALSE)</f>
        <v>3.0055999999999998</v>
      </c>
      <c r="D3602">
        <f>VLOOKUP(B3602,'Bloomberg Dow Jones Indices'!$I$6:$J$6000,2,0)</f>
        <v>2.1825999999999999</v>
      </c>
      <c r="E3602">
        <f>IF(VLOOKUP($B3602,'30 Year Treasuries Daily'!$A$7:$B$10118,2,FALSE)="ND",NA(),VLOOKUP($B3602,'30 Year Treasuries Daily'!$A$7:$B$10118,2,FALSE))</f>
        <v>4.96</v>
      </c>
    </row>
    <row r="3603" spans="2:5">
      <c r="B3603" s="52">
        <v>39317</v>
      </c>
      <c r="C3603">
        <f>VLOOKUP($B3603,'Bloomberg Dow Jones Indices'!$G$6:$J$6000,2,FALSE)</f>
        <v>3.008</v>
      </c>
      <c r="D3603">
        <f>VLOOKUP(B3603,'Bloomberg Dow Jones Indices'!$I$6:$J$6000,2,0)</f>
        <v>2.1827000000000001</v>
      </c>
      <c r="E3603">
        <f>IF(VLOOKUP($B3603,'30 Year Treasuries Daily'!$A$7:$B$10118,2,FALSE)="ND",NA(),VLOOKUP($B3603,'30 Year Treasuries Daily'!$A$7:$B$10118,2,FALSE))</f>
        <v>4.93</v>
      </c>
    </row>
    <row r="3604" spans="2:5">
      <c r="B3604" s="52">
        <v>39318</v>
      </c>
      <c r="C3604">
        <f>VLOOKUP($B3604,'Bloomberg Dow Jones Indices'!$G$6:$J$6000,2,FALSE)</f>
        <v>2.9893000000000001</v>
      </c>
      <c r="D3604">
        <f>VLOOKUP(B3604,'Bloomberg Dow Jones Indices'!$I$6:$J$6000,2,0)</f>
        <v>2.1617999999999999</v>
      </c>
      <c r="E3604">
        <f>IF(VLOOKUP($B3604,'30 Year Treasuries Daily'!$A$7:$B$10118,2,FALSE)="ND",NA(),VLOOKUP($B3604,'30 Year Treasuries Daily'!$A$7:$B$10118,2,FALSE))</f>
        <v>4.88</v>
      </c>
    </row>
    <row r="3605" spans="2:5">
      <c r="B3605" s="52">
        <v>39321</v>
      </c>
      <c r="C3605">
        <f>VLOOKUP($B3605,'Bloomberg Dow Jones Indices'!$G$6:$J$6000,2,FALSE)</f>
        <v>3.0882999999999998</v>
      </c>
      <c r="D3605">
        <f>VLOOKUP(B3605,'Bloomberg Dow Jones Indices'!$I$6:$J$6000,2,0)</f>
        <v>2.1709999999999998</v>
      </c>
      <c r="E3605">
        <f>IF(VLOOKUP($B3605,'30 Year Treasuries Daily'!$A$7:$B$10118,2,FALSE)="ND",NA(),VLOOKUP($B3605,'30 Year Treasuries Daily'!$A$7:$B$10118,2,FALSE))</f>
        <v>4.87</v>
      </c>
    </row>
    <row r="3606" spans="2:5">
      <c r="B3606" s="52">
        <v>39322</v>
      </c>
      <c r="C3606">
        <f>VLOOKUP($B3606,'Bloomberg Dow Jones Indices'!$G$6:$J$6000,2,FALSE)</f>
        <v>3.1257999999999999</v>
      </c>
      <c r="D3606">
        <f>VLOOKUP(B3606,'Bloomberg Dow Jones Indices'!$I$6:$J$6000,2,0)</f>
        <v>2.2223000000000002</v>
      </c>
      <c r="E3606">
        <f>IF(VLOOKUP($B3606,'30 Year Treasuries Daily'!$A$7:$B$10118,2,FALSE)="ND",NA(),VLOOKUP($B3606,'30 Year Treasuries Daily'!$A$7:$B$10118,2,FALSE))</f>
        <v>4.8600000000000003</v>
      </c>
    </row>
    <row r="3607" spans="2:5">
      <c r="B3607" s="52">
        <v>39323</v>
      </c>
      <c r="C3607">
        <f>VLOOKUP($B3607,'Bloomberg Dow Jones Indices'!$G$6:$J$6000,2,FALSE)</f>
        <v>3.0590999999999999</v>
      </c>
      <c r="D3607">
        <f>VLOOKUP(B3607,'Bloomberg Dow Jones Indices'!$I$6:$J$6000,2,0)</f>
        <v>2.1808999999999998</v>
      </c>
      <c r="E3607">
        <f>IF(VLOOKUP($B3607,'30 Year Treasuries Daily'!$A$7:$B$10118,2,FALSE)="ND",NA(),VLOOKUP($B3607,'30 Year Treasuries Daily'!$A$7:$B$10118,2,FALSE))</f>
        <v>4.88</v>
      </c>
    </row>
    <row r="3608" spans="2:5">
      <c r="B3608" s="52">
        <v>39324</v>
      </c>
      <c r="C3608">
        <f>VLOOKUP($B3608,'Bloomberg Dow Jones Indices'!$G$6:$J$6000,2,FALSE)</f>
        <v>3.0893000000000002</v>
      </c>
      <c r="D3608">
        <f>VLOOKUP(B3608,'Bloomberg Dow Jones Indices'!$I$6:$J$6000,2,0)</f>
        <v>2.1892999999999998</v>
      </c>
      <c r="E3608">
        <f>IF(VLOOKUP($B3608,'30 Year Treasuries Daily'!$A$7:$B$10118,2,FALSE)="ND",NA(),VLOOKUP($B3608,'30 Year Treasuries Daily'!$A$7:$B$10118,2,FALSE))</f>
        <v>4.83</v>
      </c>
    </row>
    <row r="3609" spans="2:5">
      <c r="B3609" s="52">
        <v>39325</v>
      </c>
      <c r="C3609">
        <f>VLOOKUP($B3609,'Bloomberg Dow Jones Indices'!$G$6:$J$6000,2,FALSE)</f>
        <v>3.0785</v>
      </c>
      <c r="D3609">
        <f>VLOOKUP(B3609,'Bloomberg Dow Jones Indices'!$I$6:$J$6000,2,0)</f>
        <v>2.1698</v>
      </c>
      <c r="E3609">
        <f>IF(VLOOKUP($B3609,'30 Year Treasuries Daily'!$A$7:$B$10118,2,FALSE)="ND",NA(),VLOOKUP($B3609,'30 Year Treasuries Daily'!$A$7:$B$10118,2,FALSE))</f>
        <v>4.83</v>
      </c>
    </row>
    <row r="3610" spans="2:5">
      <c r="B3610" s="52">
        <v>39329</v>
      </c>
      <c r="C3610">
        <f>VLOOKUP($B3610,'Bloomberg Dow Jones Indices'!$G$6:$J$6000,2,FALSE)</f>
        <v>3.0219</v>
      </c>
      <c r="D3610">
        <f>VLOOKUP(B3610,'Bloomberg Dow Jones Indices'!$I$6:$J$6000,2,0)</f>
        <v>2.1551</v>
      </c>
      <c r="E3610">
        <f>IF(VLOOKUP($B3610,'30 Year Treasuries Daily'!$A$7:$B$10118,2,FALSE)="ND",NA(),VLOOKUP($B3610,'30 Year Treasuries Daily'!$A$7:$B$10118,2,FALSE))</f>
        <v>4.84</v>
      </c>
    </row>
    <row r="3611" spans="2:5">
      <c r="B3611" s="52">
        <v>39330</v>
      </c>
      <c r="C3611">
        <f>VLOOKUP($B3611,'Bloomberg Dow Jones Indices'!$G$6:$J$6000,2,FALSE)</f>
        <v>3.0602</v>
      </c>
      <c r="D3611">
        <f>VLOOKUP(B3611,'Bloomberg Dow Jones Indices'!$I$6:$J$6000,2,0)</f>
        <v>2.1804000000000001</v>
      </c>
      <c r="E3611">
        <f>IF(VLOOKUP($B3611,'30 Year Treasuries Daily'!$A$7:$B$10118,2,FALSE)="ND",NA(),VLOOKUP($B3611,'30 Year Treasuries Daily'!$A$7:$B$10118,2,FALSE))</f>
        <v>4.78</v>
      </c>
    </row>
    <row r="3612" spans="2:5">
      <c r="B3612" s="52">
        <v>39331</v>
      </c>
      <c r="C3612">
        <f>VLOOKUP($B3612,'Bloomberg Dow Jones Indices'!$G$6:$J$6000,2,FALSE)</f>
        <v>3.0276000000000001</v>
      </c>
      <c r="D3612">
        <f>VLOOKUP(B3612,'Bloomberg Dow Jones Indices'!$I$6:$J$6000,2,0)</f>
        <v>2.1709999999999998</v>
      </c>
      <c r="E3612">
        <f>IF(VLOOKUP($B3612,'30 Year Treasuries Daily'!$A$7:$B$10118,2,FALSE)="ND",NA(),VLOOKUP($B3612,'30 Year Treasuries Daily'!$A$7:$B$10118,2,FALSE))</f>
        <v>4.79</v>
      </c>
    </row>
    <row r="3613" spans="2:5">
      <c r="B3613" s="52">
        <v>39332</v>
      </c>
      <c r="C3613">
        <f>VLOOKUP($B3613,'Bloomberg Dow Jones Indices'!$G$6:$J$6000,2,FALSE)</f>
        <v>3.0808</v>
      </c>
      <c r="D3613">
        <f>VLOOKUP(B3613,'Bloomberg Dow Jones Indices'!$I$6:$J$6000,2,0)</f>
        <v>2.2124000000000001</v>
      </c>
      <c r="E3613">
        <f>IF(VLOOKUP($B3613,'30 Year Treasuries Daily'!$A$7:$B$10118,2,FALSE)="ND",NA(),VLOOKUP($B3613,'30 Year Treasuries Daily'!$A$7:$B$10118,2,FALSE))</f>
        <v>4.7</v>
      </c>
    </row>
    <row r="3614" spans="2:5">
      <c r="B3614" s="52">
        <v>39335</v>
      </c>
      <c r="C3614">
        <f>VLOOKUP($B3614,'Bloomberg Dow Jones Indices'!$G$6:$J$6000,2,FALSE)</f>
        <v>3.0720999999999998</v>
      </c>
      <c r="D3614">
        <f>VLOOKUP(B3614,'Bloomberg Dow Jones Indices'!$I$6:$J$6000,2,0)</f>
        <v>2.2099000000000002</v>
      </c>
      <c r="E3614">
        <f>IF(VLOOKUP($B3614,'30 Year Treasuries Daily'!$A$7:$B$10118,2,FALSE)="ND",NA(),VLOOKUP($B3614,'30 Year Treasuries Daily'!$A$7:$B$10118,2,FALSE))</f>
        <v>4.6500000000000004</v>
      </c>
    </row>
    <row r="3615" spans="2:5">
      <c r="B3615" s="52">
        <v>39336</v>
      </c>
      <c r="C3615">
        <f>VLOOKUP($B3615,'Bloomberg Dow Jones Indices'!$G$6:$J$6000,2,FALSE)</f>
        <v>3.0375999999999999</v>
      </c>
      <c r="D3615">
        <f>VLOOKUP(B3615,'Bloomberg Dow Jones Indices'!$I$6:$J$6000,2,0)</f>
        <v>2.1798999999999999</v>
      </c>
      <c r="E3615">
        <f>IF(VLOOKUP($B3615,'30 Year Treasuries Daily'!$A$7:$B$10118,2,FALSE)="ND",NA(),VLOOKUP($B3615,'30 Year Treasuries Daily'!$A$7:$B$10118,2,FALSE))</f>
        <v>4.6500000000000004</v>
      </c>
    </row>
    <row r="3616" spans="2:5">
      <c r="B3616" s="52">
        <v>39337</v>
      </c>
      <c r="C3616">
        <f>VLOOKUP($B3616,'Bloomberg Dow Jones Indices'!$G$6:$J$6000,2,FALSE)</f>
        <v>3.0306999999999999</v>
      </c>
      <c r="D3616">
        <f>VLOOKUP(B3616,'Bloomberg Dow Jones Indices'!$I$6:$J$6000,2,0)</f>
        <v>2.1778</v>
      </c>
      <c r="E3616">
        <f>IF(VLOOKUP($B3616,'30 Year Treasuries Daily'!$A$7:$B$10118,2,FALSE)="ND",NA(),VLOOKUP($B3616,'30 Year Treasuries Daily'!$A$7:$B$10118,2,FALSE))</f>
        <v>4.68</v>
      </c>
    </row>
    <row r="3617" spans="2:5">
      <c r="B3617" s="52">
        <v>39338</v>
      </c>
      <c r="C3617">
        <f>VLOOKUP($B3617,'Bloomberg Dow Jones Indices'!$G$6:$J$6000,2,FALSE)</f>
        <v>3.0179</v>
      </c>
      <c r="D3617">
        <f>VLOOKUP(B3617,'Bloomberg Dow Jones Indices'!$I$6:$J$6000,2,0)</f>
        <v>2.1562000000000001</v>
      </c>
      <c r="E3617">
        <f>IF(VLOOKUP($B3617,'30 Year Treasuries Daily'!$A$7:$B$10118,2,FALSE)="ND",NA(),VLOOKUP($B3617,'30 Year Treasuries Daily'!$A$7:$B$10118,2,FALSE))</f>
        <v>4.75</v>
      </c>
    </row>
    <row r="3618" spans="2:5">
      <c r="B3618" s="52">
        <v>39339</v>
      </c>
      <c r="C3618">
        <f>VLOOKUP($B3618,'Bloomberg Dow Jones Indices'!$G$6:$J$6000,2,FALSE)</f>
        <v>3.0045999999999999</v>
      </c>
      <c r="D3618">
        <f>VLOOKUP(B3618,'Bloomberg Dow Jones Indices'!$I$6:$J$6000,2,0)</f>
        <v>2.1534</v>
      </c>
      <c r="E3618">
        <f>IF(VLOOKUP($B3618,'30 Year Treasuries Daily'!$A$7:$B$10118,2,FALSE)="ND",NA(),VLOOKUP($B3618,'30 Year Treasuries Daily'!$A$7:$B$10118,2,FALSE))</f>
        <v>4.72</v>
      </c>
    </row>
    <row r="3619" spans="2:5">
      <c r="B3619" s="52">
        <v>39342</v>
      </c>
      <c r="C3619">
        <f>VLOOKUP($B3619,'Bloomberg Dow Jones Indices'!$G$6:$J$6000,2,FALSE)</f>
        <v>3.0204</v>
      </c>
      <c r="D3619">
        <f>VLOOKUP(B3619,'Bloomberg Dow Jones Indices'!$I$6:$J$6000,2,0)</f>
        <v>2.1596000000000002</v>
      </c>
      <c r="E3619">
        <f>IF(VLOOKUP($B3619,'30 Year Treasuries Daily'!$A$7:$B$10118,2,FALSE)="ND",NA(),VLOOKUP($B3619,'30 Year Treasuries Daily'!$A$7:$B$10118,2,FALSE))</f>
        <v>4.72</v>
      </c>
    </row>
    <row r="3620" spans="2:5">
      <c r="B3620" s="52">
        <v>39343</v>
      </c>
      <c r="C3620">
        <f>VLOOKUP($B3620,'Bloomberg Dow Jones Indices'!$G$6:$J$6000,2,FALSE)</f>
        <v>2.9609000000000001</v>
      </c>
      <c r="D3620">
        <f>VLOOKUP(B3620,'Bloomberg Dow Jones Indices'!$I$6:$J$6000,2,0)</f>
        <v>2.1067999999999998</v>
      </c>
      <c r="E3620">
        <f>IF(VLOOKUP($B3620,'30 Year Treasuries Daily'!$A$7:$B$10118,2,FALSE)="ND",NA(),VLOOKUP($B3620,'30 Year Treasuries Daily'!$A$7:$B$10118,2,FALSE))</f>
        <v>4.7699999999999996</v>
      </c>
    </row>
    <row r="3621" spans="2:5">
      <c r="B3621" s="52">
        <v>39344</v>
      </c>
      <c r="C3621">
        <f>VLOOKUP($B3621,'Bloomberg Dow Jones Indices'!$G$6:$J$6000,2,FALSE)</f>
        <v>2.9224999999999999</v>
      </c>
      <c r="D3621">
        <f>VLOOKUP(B3621,'Bloomberg Dow Jones Indices'!$I$6:$J$6000,2,0)</f>
        <v>2.0952000000000002</v>
      </c>
      <c r="E3621">
        <f>IF(VLOOKUP($B3621,'30 Year Treasuries Daily'!$A$7:$B$10118,2,FALSE)="ND",NA(),VLOOKUP($B3621,'30 Year Treasuries Daily'!$A$7:$B$10118,2,FALSE))</f>
        <v>4.83</v>
      </c>
    </row>
    <row r="3622" spans="2:5">
      <c r="B3622" s="52">
        <v>39345</v>
      </c>
      <c r="C3622">
        <f>VLOOKUP($B3622,'Bloomberg Dow Jones Indices'!$G$6:$J$6000,2,FALSE)</f>
        <v>2.9569000000000001</v>
      </c>
      <c r="D3622">
        <f>VLOOKUP(B3622,'Bloomberg Dow Jones Indices'!$I$6:$J$6000,2,0)</f>
        <v>2.1044</v>
      </c>
      <c r="E3622">
        <f>IF(VLOOKUP($B3622,'30 Year Treasuries Daily'!$A$7:$B$10118,2,FALSE)="ND",NA(),VLOOKUP($B3622,'30 Year Treasuries Daily'!$A$7:$B$10118,2,FALSE))</f>
        <v>4.96</v>
      </c>
    </row>
    <row r="3623" spans="2:5">
      <c r="B3623" s="52">
        <v>39346</v>
      </c>
      <c r="C3623">
        <f>VLOOKUP($B3623,'Bloomberg Dow Jones Indices'!$G$6:$J$6000,2,FALSE)</f>
        <v>2.9412000000000003</v>
      </c>
      <c r="D3623">
        <f>VLOOKUP(B3623,'Bloomberg Dow Jones Indices'!$I$6:$J$6000,2,0)</f>
        <v>2.0962999999999998</v>
      </c>
      <c r="E3623">
        <f>IF(VLOOKUP($B3623,'30 Year Treasuries Daily'!$A$7:$B$10118,2,FALSE)="ND",NA(),VLOOKUP($B3623,'30 Year Treasuries Daily'!$A$7:$B$10118,2,FALSE))</f>
        <v>4.8899999999999997</v>
      </c>
    </row>
    <row r="3624" spans="2:5">
      <c r="B3624" s="52">
        <v>39349</v>
      </c>
      <c r="C3624">
        <f>VLOOKUP($B3624,'Bloomberg Dow Jones Indices'!$G$6:$J$6000,2,FALSE)</f>
        <v>2.9359999999999999</v>
      </c>
      <c r="D3624">
        <f>VLOOKUP(B3624,'Bloomberg Dow Jones Indices'!$I$6:$J$6000,2,0)</f>
        <v>2.1055999999999999</v>
      </c>
      <c r="E3624">
        <f>IF(VLOOKUP($B3624,'30 Year Treasuries Daily'!$A$7:$B$10118,2,FALSE)="ND",NA(),VLOOKUP($B3624,'30 Year Treasuries Daily'!$A$7:$B$10118,2,FALSE))</f>
        <v>4.88</v>
      </c>
    </row>
    <row r="3625" spans="2:5">
      <c r="B3625" s="52">
        <v>39350</v>
      </c>
      <c r="C3625">
        <f>VLOOKUP($B3625,'Bloomberg Dow Jones Indices'!$G$6:$J$6000,2,FALSE)</f>
        <v>2.9390000000000001</v>
      </c>
      <c r="D3625">
        <f>VLOOKUP(B3625,'Bloomberg Dow Jones Indices'!$I$6:$J$6000,2,0)</f>
        <v>2.1025999999999998</v>
      </c>
      <c r="E3625">
        <f>IF(VLOOKUP($B3625,'30 Year Treasuries Daily'!$A$7:$B$10118,2,FALSE)="ND",NA(),VLOOKUP($B3625,'30 Year Treasuries Daily'!$A$7:$B$10118,2,FALSE))</f>
        <v>4.8899999999999997</v>
      </c>
    </row>
    <row r="3626" spans="2:5">
      <c r="B3626" s="52">
        <v>39351</v>
      </c>
      <c r="C3626">
        <f>VLOOKUP($B3626,'Bloomberg Dow Jones Indices'!$G$6:$J$6000,2,FALSE)</f>
        <v>2.9222000000000001</v>
      </c>
      <c r="D3626">
        <f>VLOOKUP(B3626,'Bloomberg Dow Jones Indices'!$I$6:$J$6000,2,0)</f>
        <v>2.0874999999999999</v>
      </c>
      <c r="E3626">
        <f>IF(VLOOKUP($B3626,'30 Year Treasuries Daily'!$A$7:$B$10118,2,FALSE)="ND",NA(),VLOOKUP($B3626,'30 Year Treasuries Daily'!$A$7:$B$10118,2,FALSE))</f>
        <v>4.9000000000000004</v>
      </c>
    </row>
    <row r="3627" spans="2:5">
      <c r="B3627" s="52">
        <v>39352</v>
      </c>
      <c r="C3627">
        <f>VLOOKUP($B3627,'Bloomberg Dow Jones Indices'!$G$6:$J$6000,2,FALSE)</f>
        <v>2.9462000000000002</v>
      </c>
      <c r="D3627">
        <f>VLOOKUP(B3627,'Bloomberg Dow Jones Indices'!$I$6:$J$6000,2,0)</f>
        <v>2.0823</v>
      </c>
      <c r="E3627">
        <f>IF(VLOOKUP($B3627,'30 Year Treasuries Daily'!$A$7:$B$10118,2,FALSE)="ND",NA(),VLOOKUP($B3627,'30 Year Treasuries Daily'!$A$7:$B$10118,2,FALSE))</f>
        <v>4.84</v>
      </c>
    </row>
    <row r="3628" spans="2:5">
      <c r="B3628" s="52">
        <v>39353</v>
      </c>
      <c r="C3628">
        <f>VLOOKUP($B3628,'Bloomberg Dow Jones Indices'!$G$6:$J$6000,2,FALSE)</f>
        <v>2.9874999999999998</v>
      </c>
      <c r="D3628">
        <f>VLOOKUP(B3628,'Bloomberg Dow Jones Indices'!$I$6:$J$6000,2,0)</f>
        <v>2.0849000000000002</v>
      </c>
      <c r="E3628">
        <f>IF(VLOOKUP($B3628,'30 Year Treasuries Daily'!$A$7:$B$10118,2,FALSE)="ND",NA(),VLOOKUP($B3628,'30 Year Treasuries Daily'!$A$7:$B$10118,2,FALSE))</f>
        <v>4.83</v>
      </c>
    </row>
    <row r="3629" spans="2:5">
      <c r="B3629" s="52">
        <v>39356</v>
      </c>
      <c r="C3629">
        <f>VLOOKUP($B3629,'Bloomberg Dow Jones Indices'!$G$6:$J$6000,2,FALSE)</f>
        <v>2.9447999999999999</v>
      </c>
      <c r="D3629">
        <f>VLOOKUP(B3629,'Bloomberg Dow Jones Indices'!$I$6:$J$6000,2,0)</f>
        <v>2.0565000000000002</v>
      </c>
      <c r="E3629">
        <f>IF(VLOOKUP($B3629,'30 Year Treasuries Daily'!$A$7:$B$10118,2,FALSE)="ND",NA(),VLOOKUP($B3629,'30 Year Treasuries Daily'!$A$7:$B$10118,2,FALSE))</f>
        <v>4.79</v>
      </c>
    </row>
    <row r="3630" spans="2:5">
      <c r="B3630" s="52">
        <v>39357</v>
      </c>
      <c r="C3630">
        <f>VLOOKUP($B3630,'Bloomberg Dow Jones Indices'!$G$6:$J$6000,2,FALSE)</f>
        <v>2.9492000000000003</v>
      </c>
      <c r="D3630">
        <f>VLOOKUP(B3630,'Bloomberg Dow Jones Indices'!$I$6:$J$6000,2,0)</f>
        <v>2.0623999999999998</v>
      </c>
      <c r="E3630">
        <f>IF(VLOOKUP($B3630,'30 Year Treasuries Daily'!$A$7:$B$10118,2,FALSE)="ND",NA(),VLOOKUP($B3630,'30 Year Treasuries Daily'!$A$7:$B$10118,2,FALSE))</f>
        <v>4.7699999999999996</v>
      </c>
    </row>
    <row r="3631" spans="2:5">
      <c r="B3631" s="52">
        <v>39358</v>
      </c>
      <c r="C3631">
        <f>VLOOKUP($B3631,'Bloomberg Dow Jones Indices'!$G$6:$J$6000,2,FALSE)</f>
        <v>2.9523999999999999</v>
      </c>
      <c r="D3631">
        <f>VLOOKUP(B3631,'Bloomberg Dow Jones Indices'!$I$6:$J$6000,2,0)</f>
        <v>2.0764</v>
      </c>
      <c r="E3631">
        <f>IF(VLOOKUP($B3631,'30 Year Treasuries Daily'!$A$7:$B$10118,2,FALSE)="ND",NA(),VLOOKUP($B3631,'30 Year Treasuries Daily'!$A$7:$B$10118,2,FALSE))</f>
        <v>4.79</v>
      </c>
    </row>
    <row r="3632" spans="2:5">
      <c r="B3632" s="52">
        <v>39359</v>
      </c>
      <c r="C3632">
        <f>VLOOKUP($B3632,'Bloomberg Dow Jones Indices'!$G$6:$J$6000,2,FALSE)</f>
        <v>2.9241000000000001</v>
      </c>
      <c r="D3632">
        <f>VLOOKUP(B3632,'Bloomberg Dow Jones Indices'!$I$6:$J$6000,2,0)</f>
        <v>2.0754999999999999</v>
      </c>
      <c r="E3632">
        <f>IF(VLOOKUP($B3632,'30 Year Treasuries Daily'!$A$7:$B$10118,2,FALSE)="ND",NA(),VLOOKUP($B3632,'30 Year Treasuries Daily'!$A$7:$B$10118,2,FALSE))</f>
        <v>4.7699999999999996</v>
      </c>
    </row>
    <row r="3633" spans="2:5">
      <c r="B3633" s="52">
        <v>39360</v>
      </c>
      <c r="C3633">
        <f>VLOOKUP($B3633,'Bloomberg Dow Jones Indices'!$G$6:$J$6000,2,FALSE)</f>
        <v>2.9098000000000002</v>
      </c>
      <c r="D3633">
        <f>VLOOKUP(B3633,'Bloomberg Dow Jones Indices'!$I$6:$J$6000,2,0)</f>
        <v>2.0647000000000002</v>
      </c>
      <c r="E3633">
        <f>IF(VLOOKUP($B3633,'30 Year Treasuries Daily'!$A$7:$B$10118,2,FALSE)="ND",NA(),VLOOKUP($B3633,'30 Year Treasuries Daily'!$A$7:$B$10118,2,FALSE))</f>
        <v>4.87</v>
      </c>
    </row>
    <row r="3634" spans="2:5">
      <c r="B3634" s="52">
        <v>39363</v>
      </c>
      <c r="C3634">
        <f>VLOOKUP($B3634,'Bloomberg Dow Jones Indices'!$G$6:$J$6000,2,FALSE)</f>
        <v>2.9154999999999998</v>
      </c>
      <c r="D3634">
        <f>VLOOKUP(B3634,'Bloomberg Dow Jones Indices'!$I$6:$J$6000,2,0)</f>
        <v>2.0680000000000001</v>
      </c>
      <c r="E3634" t="e">
        <f>IF(VLOOKUP($B3634,'30 Year Treasuries Daily'!$A$7:$B$10118,2,FALSE)="ND",NA(),VLOOKUP($B3634,'30 Year Treasuries Daily'!$A$7:$B$10118,2,FALSE))</f>
        <v>#N/A</v>
      </c>
    </row>
    <row r="3635" spans="2:5">
      <c r="B3635" s="52">
        <v>39364</v>
      </c>
      <c r="C3635">
        <f>VLOOKUP($B3635,'Bloomberg Dow Jones Indices'!$G$6:$J$6000,2,FALSE)</f>
        <v>2.8765000000000001</v>
      </c>
      <c r="D3635">
        <f>VLOOKUP(B3635,'Bloomberg Dow Jones Indices'!$I$6:$J$6000,2,0)</f>
        <v>2.0503</v>
      </c>
      <c r="E3635">
        <f>IF(VLOOKUP($B3635,'30 Year Treasuries Daily'!$A$7:$B$10118,2,FALSE)="ND",NA(),VLOOKUP($B3635,'30 Year Treasuries Daily'!$A$7:$B$10118,2,FALSE))</f>
        <v>4.87</v>
      </c>
    </row>
    <row r="3636" spans="2:5">
      <c r="B3636" s="52">
        <v>39365</v>
      </c>
      <c r="C3636">
        <f>VLOOKUP($B3636,'Bloomberg Dow Jones Indices'!$G$6:$J$6000,2,FALSE)</f>
        <v>2.9083999999999999</v>
      </c>
      <c r="D3636">
        <f>VLOOKUP(B3636,'Bloomberg Dow Jones Indices'!$I$6:$J$6000,2,0)</f>
        <v>2.0628000000000002</v>
      </c>
      <c r="E3636">
        <f>IF(VLOOKUP($B3636,'30 Year Treasuries Daily'!$A$7:$B$10118,2,FALSE)="ND",NA(),VLOOKUP($B3636,'30 Year Treasuries Daily'!$A$7:$B$10118,2,FALSE))</f>
        <v>4.8600000000000003</v>
      </c>
    </row>
    <row r="3637" spans="2:5">
      <c r="B3637" s="52">
        <v>39366</v>
      </c>
      <c r="C3637">
        <f>VLOOKUP($B3637,'Bloomberg Dow Jones Indices'!$G$6:$J$6000,2,FALSE)</f>
        <v>2.8986000000000001</v>
      </c>
      <c r="D3637">
        <f>VLOOKUP(B3637,'Bloomberg Dow Jones Indices'!$I$6:$J$6000,2,0)</f>
        <v>2.0722</v>
      </c>
      <c r="E3637">
        <f>IF(VLOOKUP($B3637,'30 Year Treasuries Daily'!$A$7:$B$10118,2,FALSE)="ND",NA(),VLOOKUP($B3637,'30 Year Treasuries Daily'!$A$7:$B$10118,2,FALSE))</f>
        <v>4.87</v>
      </c>
    </row>
    <row r="3638" spans="2:5">
      <c r="B3638" s="52">
        <v>39367</v>
      </c>
      <c r="C3638">
        <f>VLOOKUP($B3638,'Bloomberg Dow Jones Indices'!$G$6:$J$6000,2,FALSE)</f>
        <v>2.8898999999999999</v>
      </c>
      <c r="D3638">
        <f>VLOOKUP(B3638,'Bloomberg Dow Jones Indices'!$I$6:$J$6000,2,0)</f>
        <v>2.0607000000000002</v>
      </c>
      <c r="E3638">
        <f>IF(VLOOKUP($B3638,'30 Year Treasuries Daily'!$A$7:$B$10118,2,FALSE)="ND",NA(),VLOOKUP($B3638,'30 Year Treasuries Daily'!$A$7:$B$10118,2,FALSE))</f>
        <v>4.91</v>
      </c>
    </row>
    <row r="3639" spans="2:5">
      <c r="B3639" s="52">
        <v>39370</v>
      </c>
      <c r="C3639">
        <f>VLOOKUP($B3639,'Bloomberg Dow Jones Indices'!$G$6:$J$6000,2,FALSE)</f>
        <v>2.9196999999999997</v>
      </c>
      <c r="D3639">
        <f>VLOOKUP(B3639,'Bloomberg Dow Jones Indices'!$I$6:$J$6000,2,0)</f>
        <v>2.0767000000000002</v>
      </c>
      <c r="E3639">
        <f>IF(VLOOKUP($B3639,'30 Year Treasuries Daily'!$A$7:$B$10118,2,FALSE)="ND",NA(),VLOOKUP($B3639,'30 Year Treasuries Daily'!$A$7:$B$10118,2,FALSE))</f>
        <v>4.91</v>
      </c>
    </row>
    <row r="3640" spans="2:5">
      <c r="B3640" s="52">
        <v>39371</v>
      </c>
      <c r="C3640">
        <f>VLOOKUP($B3640,'Bloomberg Dow Jones Indices'!$G$6:$J$6000,2,FALSE)</f>
        <v>2.9264999999999999</v>
      </c>
      <c r="D3640">
        <f>VLOOKUP(B3640,'Bloomberg Dow Jones Indices'!$I$6:$J$6000,2,0)</f>
        <v>2.0874000000000001</v>
      </c>
      <c r="E3640">
        <f>IF(VLOOKUP($B3640,'30 Year Treasuries Daily'!$A$7:$B$10118,2,FALSE)="ND",NA(),VLOOKUP($B3640,'30 Year Treasuries Daily'!$A$7:$B$10118,2,FALSE))</f>
        <v>4.9000000000000004</v>
      </c>
    </row>
    <row r="3641" spans="2:5">
      <c r="B3641" s="52">
        <v>39372</v>
      </c>
      <c r="C3641">
        <f>VLOOKUP($B3641,'Bloomberg Dow Jones Indices'!$G$6:$J$6000,2,FALSE)</f>
        <v>2.9318999999999997</v>
      </c>
      <c r="D3641">
        <f>VLOOKUP(B3641,'Bloomberg Dow Jones Indices'!$I$6:$J$6000,2,0)</f>
        <v>2.0928</v>
      </c>
      <c r="E3641">
        <f>IF(VLOOKUP($B3641,'30 Year Treasuries Daily'!$A$7:$B$10118,2,FALSE)="ND",NA(),VLOOKUP($B3641,'30 Year Treasuries Daily'!$A$7:$B$10118,2,FALSE))</f>
        <v>4.82</v>
      </c>
    </row>
    <row r="3642" spans="2:5">
      <c r="B3642" s="52">
        <v>39373</v>
      </c>
      <c r="C3642">
        <f>VLOOKUP($B3642,'Bloomberg Dow Jones Indices'!$G$6:$J$6000,2,FALSE)</f>
        <v>2.9407999999999999</v>
      </c>
      <c r="D3642">
        <f>VLOOKUP(B3642,'Bloomberg Dow Jones Indices'!$I$6:$J$6000,2,0)</f>
        <v>2.0969000000000002</v>
      </c>
      <c r="E3642">
        <f>IF(VLOOKUP($B3642,'30 Year Treasuries Daily'!$A$7:$B$10118,2,FALSE)="ND",NA(),VLOOKUP($B3642,'30 Year Treasuries Daily'!$A$7:$B$10118,2,FALSE))</f>
        <v>4.78</v>
      </c>
    </row>
    <row r="3643" spans="2:5">
      <c r="B3643" s="52">
        <v>39374</v>
      </c>
      <c r="C3643">
        <f>VLOOKUP($B3643,'Bloomberg Dow Jones Indices'!$G$6:$J$6000,2,FALSE)</f>
        <v>3.01</v>
      </c>
      <c r="D3643">
        <f>VLOOKUP(B3643,'Bloomberg Dow Jones Indices'!$I$6:$J$6000,2,0)</f>
        <v>2.1537999999999999</v>
      </c>
      <c r="E3643">
        <f>IF(VLOOKUP($B3643,'30 Year Treasuries Daily'!$A$7:$B$10118,2,FALSE)="ND",NA(),VLOOKUP($B3643,'30 Year Treasuries Daily'!$A$7:$B$10118,2,FALSE))</f>
        <v>4.68</v>
      </c>
    </row>
    <row r="3644" spans="2:5">
      <c r="B3644" s="52">
        <v>39377</v>
      </c>
      <c r="C3644">
        <f>VLOOKUP($B3644,'Bloomberg Dow Jones Indices'!$G$6:$J$6000,2,FALSE)</f>
        <v>2.9908000000000001</v>
      </c>
      <c r="D3644">
        <f>VLOOKUP(B3644,'Bloomberg Dow Jones Indices'!$I$6:$J$6000,2,0)</f>
        <v>2.1465999999999998</v>
      </c>
      <c r="E3644">
        <f>IF(VLOOKUP($B3644,'30 Year Treasuries Daily'!$A$7:$B$10118,2,FALSE)="ND",NA(),VLOOKUP($B3644,'30 Year Treasuries Daily'!$A$7:$B$10118,2,FALSE))</f>
        <v>4.68</v>
      </c>
    </row>
    <row r="3645" spans="2:5">
      <c r="B3645" s="52">
        <v>39378</v>
      </c>
      <c r="C3645">
        <f>VLOOKUP($B3645,'Bloomberg Dow Jones Indices'!$G$6:$J$6000,2,FALSE)</f>
        <v>2.9901</v>
      </c>
      <c r="D3645">
        <f>VLOOKUP(B3645,'Bloomberg Dow Jones Indices'!$I$6:$J$6000,2,0)</f>
        <v>2.1295000000000002</v>
      </c>
      <c r="E3645">
        <f>IF(VLOOKUP($B3645,'30 Year Treasuries Daily'!$A$7:$B$10118,2,FALSE)="ND",NA(),VLOOKUP($B3645,'30 Year Treasuries Daily'!$A$7:$B$10118,2,FALSE))</f>
        <v>4.6900000000000004</v>
      </c>
    </row>
    <row r="3646" spans="2:5">
      <c r="B3646" s="52">
        <v>39379</v>
      </c>
      <c r="C3646">
        <f>VLOOKUP($B3646,'Bloomberg Dow Jones Indices'!$G$6:$J$6000,2,FALSE)</f>
        <v>2.9718999999999998</v>
      </c>
      <c r="D3646">
        <f>VLOOKUP(B3646,'Bloomberg Dow Jones Indices'!$I$6:$J$6000,2,0)</f>
        <v>2.1295999999999999</v>
      </c>
      <c r="E3646">
        <f>IF(VLOOKUP($B3646,'30 Year Treasuries Daily'!$A$7:$B$10118,2,FALSE)="ND",NA(),VLOOKUP($B3646,'30 Year Treasuries Daily'!$A$7:$B$10118,2,FALSE))</f>
        <v>4.6399999999999997</v>
      </c>
    </row>
    <row r="3647" spans="2:5">
      <c r="B3647" s="52">
        <v>39380</v>
      </c>
      <c r="C3647">
        <f>VLOOKUP($B3647,'Bloomberg Dow Jones Indices'!$G$6:$J$6000,2,FALSE)</f>
        <v>2.9203000000000001</v>
      </c>
      <c r="D3647">
        <f>VLOOKUP(B3647,'Bloomberg Dow Jones Indices'!$I$6:$J$6000,2,0)</f>
        <v>2.1301999999999999</v>
      </c>
      <c r="E3647">
        <f>IF(VLOOKUP($B3647,'30 Year Treasuries Daily'!$A$7:$B$10118,2,FALSE)="ND",NA(),VLOOKUP($B3647,'30 Year Treasuries Daily'!$A$7:$B$10118,2,FALSE))</f>
        <v>4.66</v>
      </c>
    </row>
    <row r="3648" spans="2:5">
      <c r="B3648" s="52">
        <v>39381</v>
      </c>
      <c r="C3648">
        <f>VLOOKUP($B3648,'Bloomberg Dow Jones Indices'!$G$6:$J$6000,2,FALSE)</f>
        <v>2.8721000000000001</v>
      </c>
      <c r="D3648">
        <f>VLOOKUP(B3648,'Bloomberg Dow Jones Indices'!$I$6:$J$6000,2,0)</f>
        <v>2.1093999999999999</v>
      </c>
      <c r="E3648">
        <f>IF(VLOOKUP($B3648,'30 Year Treasuries Daily'!$A$7:$B$10118,2,FALSE)="ND",NA(),VLOOKUP($B3648,'30 Year Treasuries Daily'!$A$7:$B$10118,2,FALSE))</f>
        <v>4.68</v>
      </c>
    </row>
    <row r="3649" spans="2:5">
      <c r="B3649" s="52">
        <v>39384</v>
      </c>
      <c r="C3649">
        <f>VLOOKUP($B3649,'Bloomberg Dow Jones Indices'!$G$6:$J$6000,2,FALSE)</f>
        <v>2.8513000000000002</v>
      </c>
      <c r="D3649">
        <f>VLOOKUP(B3649,'Bloomberg Dow Jones Indices'!$I$6:$J$6000,2,0)</f>
        <v>2.0996999999999999</v>
      </c>
      <c r="E3649">
        <f>IF(VLOOKUP($B3649,'30 Year Treasuries Daily'!$A$7:$B$10118,2,FALSE)="ND",NA(),VLOOKUP($B3649,'30 Year Treasuries Daily'!$A$7:$B$10118,2,FALSE))</f>
        <v>4.66</v>
      </c>
    </row>
    <row r="3650" spans="2:5">
      <c r="B3650" s="52">
        <v>39385</v>
      </c>
      <c r="C3650">
        <f>VLOOKUP($B3650,'Bloomberg Dow Jones Indices'!$G$6:$J$6000,2,FALSE)</f>
        <v>2.8510999999999997</v>
      </c>
      <c r="D3650">
        <f>VLOOKUP(B3650,'Bloomberg Dow Jones Indices'!$I$6:$J$6000,2,0)</f>
        <v>2.1114999999999999</v>
      </c>
      <c r="E3650">
        <f>IF(VLOOKUP($B3650,'30 Year Treasuries Daily'!$A$7:$B$10118,2,FALSE)="ND",NA(),VLOOKUP($B3650,'30 Year Treasuries Daily'!$A$7:$B$10118,2,FALSE))</f>
        <v>4.68</v>
      </c>
    </row>
    <row r="3651" spans="2:5">
      <c r="B3651" s="52">
        <v>39386</v>
      </c>
      <c r="C3651">
        <f>VLOOKUP($B3651,'Bloomberg Dow Jones Indices'!$G$6:$J$6000,2,FALSE)</f>
        <v>2.8058000000000001</v>
      </c>
      <c r="D3651">
        <f>VLOOKUP(B3651,'Bloomberg Dow Jones Indices'!$I$6:$J$6000,2,0)</f>
        <v>2.0918999999999999</v>
      </c>
      <c r="E3651">
        <f>IF(VLOOKUP($B3651,'30 Year Treasuries Daily'!$A$7:$B$10118,2,FALSE)="ND",NA(),VLOOKUP($B3651,'30 Year Treasuries Daily'!$A$7:$B$10118,2,FALSE))</f>
        <v>4.74</v>
      </c>
    </row>
    <row r="3652" spans="2:5">
      <c r="B3652" s="52">
        <v>39387</v>
      </c>
      <c r="C3652">
        <f>VLOOKUP($B3652,'Bloomberg Dow Jones Indices'!$G$6:$J$6000,2,FALSE)</f>
        <v>2.8712</v>
      </c>
      <c r="D3652">
        <f>VLOOKUP(B3652,'Bloomberg Dow Jones Indices'!$I$6:$J$6000,2,0)</f>
        <v>2.1507000000000001</v>
      </c>
      <c r="E3652">
        <f>IF(VLOOKUP($B3652,'30 Year Treasuries Daily'!$A$7:$B$10118,2,FALSE)="ND",NA(),VLOOKUP($B3652,'30 Year Treasuries Daily'!$A$7:$B$10118,2,FALSE))</f>
        <v>4.6399999999999997</v>
      </c>
    </row>
    <row r="3653" spans="2:5">
      <c r="B3653" s="52">
        <v>39388</v>
      </c>
      <c r="C3653">
        <f>VLOOKUP($B3653,'Bloomberg Dow Jones Indices'!$G$6:$J$6000,2,FALSE)</f>
        <v>2.8563999999999998</v>
      </c>
      <c r="D3653">
        <f>VLOOKUP(B3653,'Bloomberg Dow Jones Indices'!$I$6:$J$6000,2,0)</f>
        <v>2.1463999999999999</v>
      </c>
      <c r="E3653">
        <f>IF(VLOOKUP($B3653,'30 Year Treasuries Daily'!$A$7:$B$10118,2,FALSE)="ND",NA(),VLOOKUP($B3653,'30 Year Treasuries Daily'!$A$7:$B$10118,2,FALSE))</f>
        <v>4.6100000000000003</v>
      </c>
    </row>
    <row r="3654" spans="2:5">
      <c r="B3654" s="52">
        <v>39391</v>
      </c>
      <c r="C3654">
        <f>VLOOKUP($B3654,'Bloomberg Dow Jones Indices'!$G$6:$J$6000,2,FALSE)</f>
        <v>2.8429000000000002</v>
      </c>
      <c r="D3654">
        <f>VLOOKUP(B3654,'Bloomberg Dow Jones Indices'!$I$6:$J$6000,2,0)</f>
        <v>2.1553</v>
      </c>
      <c r="E3654">
        <f>IF(VLOOKUP($B3654,'30 Year Treasuries Daily'!$A$7:$B$10118,2,FALSE)="ND",NA(),VLOOKUP($B3654,'30 Year Treasuries Daily'!$A$7:$B$10118,2,FALSE))</f>
        <v>4.63</v>
      </c>
    </row>
    <row r="3655" spans="2:5">
      <c r="B3655" s="52">
        <v>39392</v>
      </c>
      <c r="C3655">
        <f>VLOOKUP($B3655,'Bloomberg Dow Jones Indices'!$G$6:$J$6000,2,FALSE)</f>
        <v>2.8449999999999998</v>
      </c>
      <c r="D3655">
        <f>VLOOKUP(B3655,'Bloomberg Dow Jones Indices'!$I$6:$J$6000,2,0)</f>
        <v>2.1368</v>
      </c>
      <c r="E3655">
        <f>IF(VLOOKUP($B3655,'30 Year Treasuries Daily'!$A$7:$B$10118,2,FALSE)="ND",NA(),VLOOKUP($B3655,'30 Year Treasuries Daily'!$A$7:$B$10118,2,FALSE))</f>
        <v>4.66</v>
      </c>
    </row>
    <row r="3656" spans="2:5">
      <c r="B3656" s="52">
        <v>39393</v>
      </c>
      <c r="C3656">
        <f>VLOOKUP($B3656,'Bloomberg Dow Jones Indices'!$G$6:$J$6000,2,FALSE)</f>
        <v>2.9169</v>
      </c>
      <c r="D3656">
        <f>VLOOKUP(B3656,'Bloomberg Dow Jones Indices'!$I$6:$J$6000,2,0)</f>
        <v>2.2088000000000001</v>
      </c>
      <c r="E3656">
        <f>IF(VLOOKUP($B3656,'30 Year Treasuries Daily'!$A$7:$B$10118,2,FALSE)="ND",NA(),VLOOKUP($B3656,'30 Year Treasuries Daily'!$A$7:$B$10118,2,FALSE))</f>
        <v>4.67</v>
      </c>
    </row>
    <row r="3657" spans="2:5">
      <c r="B3657" s="52">
        <v>39394</v>
      </c>
      <c r="C3657">
        <f>VLOOKUP($B3657,'Bloomberg Dow Jones Indices'!$G$6:$J$6000,2,FALSE)</f>
        <v>2.8601000000000001</v>
      </c>
      <c r="D3657">
        <f>VLOOKUP(B3657,'Bloomberg Dow Jones Indices'!$I$6:$J$6000,2,0)</f>
        <v>2.2143999999999999</v>
      </c>
      <c r="E3657">
        <f>IF(VLOOKUP($B3657,'30 Year Treasuries Daily'!$A$7:$B$10118,2,FALSE)="ND",NA(),VLOOKUP($B3657,'30 Year Treasuries Daily'!$A$7:$B$10118,2,FALSE))</f>
        <v>4.67</v>
      </c>
    </row>
    <row r="3658" spans="2:5">
      <c r="B3658" s="52">
        <v>39395</v>
      </c>
      <c r="C3658">
        <f>VLOOKUP($B3658,'Bloomberg Dow Jones Indices'!$G$6:$J$6000,2,FALSE)</f>
        <v>2.875</v>
      </c>
      <c r="D3658">
        <f>VLOOKUP(B3658,'Bloomberg Dow Jones Indices'!$I$6:$J$6000,2,0)</f>
        <v>2.2524000000000002</v>
      </c>
      <c r="E3658">
        <f>IF(VLOOKUP($B3658,'30 Year Treasuries Daily'!$A$7:$B$10118,2,FALSE)="ND",NA(),VLOOKUP($B3658,'30 Year Treasuries Daily'!$A$7:$B$10118,2,FALSE))</f>
        <v>4.6100000000000003</v>
      </c>
    </row>
    <row r="3659" spans="2:5">
      <c r="B3659" s="52">
        <v>39398</v>
      </c>
      <c r="C3659">
        <f>VLOOKUP($B3659,'Bloomberg Dow Jones Indices'!$G$6:$J$6000,2,FALSE)</f>
        <v>2.9209000000000001</v>
      </c>
      <c r="D3659">
        <f>VLOOKUP(B3659,'Bloomberg Dow Jones Indices'!$I$6:$J$6000,2,0)</f>
        <v>2.262</v>
      </c>
      <c r="E3659" t="e">
        <f>IF(VLOOKUP($B3659,'30 Year Treasuries Daily'!$A$7:$B$10118,2,FALSE)="ND",NA(),VLOOKUP($B3659,'30 Year Treasuries Daily'!$A$7:$B$10118,2,FALSE))</f>
        <v>#N/A</v>
      </c>
    </row>
    <row r="3660" spans="2:5">
      <c r="B3660" s="52">
        <v>39399</v>
      </c>
      <c r="C3660">
        <f>VLOOKUP($B3660,'Bloomberg Dow Jones Indices'!$G$6:$J$6000,2,FALSE)</f>
        <v>2.9135</v>
      </c>
      <c r="D3660">
        <f>VLOOKUP(B3660,'Bloomberg Dow Jones Indices'!$I$6:$J$6000,2,0)</f>
        <v>2.2412000000000001</v>
      </c>
      <c r="E3660">
        <f>IF(VLOOKUP($B3660,'30 Year Treasuries Daily'!$A$7:$B$10118,2,FALSE)="ND",NA(),VLOOKUP($B3660,'30 Year Treasuries Daily'!$A$7:$B$10118,2,FALSE))</f>
        <v>4.6100000000000003</v>
      </c>
    </row>
    <row r="3661" spans="2:5">
      <c r="B3661" s="52">
        <v>39400</v>
      </c>
      <c r="C3661">
        <f>VLOOKUP($B3661,'Bloomberg Dow Jones Indices'!$G$6:$J$6000,2,FALSE)</f>
        <v>2.9062999999999999</v>
      </c>
      <c r="D3661">
        <f>VLOOKUP(B3661,'Bloomberg Dow Jones Indices'!$I$6:$J$6000,2,0)</f>
        <v>2.2574999999999998</v>
      </c>
      <c r="E3661">
        <f>IF(VLOOKUP($B3661,'30 Year Treasuries Daily'!$A$7:$B$10118,2,FALSE)="ND",NA(),VLOOKUP($B3661,'30 Year Treasuries Daily'!$A$7:$B$10118,2,FALSE))</f>
        <v>4.6100000000000003</v>
      </c>
    </row>
    <row r="3662" spans="2:5">
      <c r="B3662" s="52">
        <v>39401</v>
      </c>
      <c r="C3662">
        <f>VLOOKUP($B3662,'Bloomberg Dow Jones Indices'!$G$6:$J$6000,2,FALSE)</f>
        <v>2.9069000000000003</v>
      </c>
      <c r="D3662">
        <f>VLOOKUP(B3662,'Bloomberg Dow Jones Indices'!$I$6:$J$6000,2,0)</f>
        <v>2.2782999999999998</v>
      </c>
      <c r="E3662">
        <f>IF(VLOOKUP($B3662,'30 Year Treasuries Daily'!$A$7:$B$10118,2,FALSE)="ND",NA(),VLOOKUP($B3662,'30 Year Treasuries Daily'!$A$7:$B$10118,2,FALSE))</f>
        <v>4.54</v>
      </c>
    </row>
    <row r="3663" spans="2:5">
      <c r="B3663" s="52">
        <v>39402</v>
      </c>
      <c r="C3663">
        <f>VLOOKUP($B3663,'Bloomberg Dow Jones Indices'!$G$6:$J$6000,2,FALSE)</f>
        <v>2.8929999999999998</v>
      </c>
      <c r="D3663">
        <f>VLOOKUP(B3663,'Bloomberg Dow Jones Indices'!$I$6:$J$6000,2,0)</f>
        <v>2.2682000000000002</v>
      </c>
      <c r="E3663">
        <f>IF(VLOOKUP($B3663,'30 Year Treasuries Daily'!$A$7:$B$10118,2,FALSE)="ND",NA(),VLOOKUP($B3663,'30 Year Treasuries Daily'!$A$7:$B$10118,2,FALSE))</f>
        <v>4.5199999999999996</v>
      </c>
    </row>
    <row r="3664" spans="2:5">
      <c r="B3664" s="52">
        <v>39405</v>
      </c>
      <c r="C3664">
        <f>VLOOKUP($B3664,'Bloomberg Dow Jones Indices'!$G$6:$J$6000,2,FALSE)</f>
        <v>2.8906999999999998</v>
      </c>
      <c r="D3664">
        <f>VLOOKUP(B3664,'Bloomberg Dow Jones Indices'!$I$6:$J$6000,2,0)</f>
        <v>2.3064</v>
      </c>
      <c r="E3664">
        <f>IF(VLOOKUP($B3664,'30 Year Treasuries Daily'!$A$7:$B$10118,2,FALSE)="ND",NA(),VLOOKUP($B3664,'30 Year Treasuries Daily'!$A$7:$B$10118,2,FALSE))</f>
        <v>4.47</v>
      </c>
    </row>
    <row r="3665" spans="2:5">
      <c r="B3665" s="52">
        <v>39406</v>
      </c>
      <c r="C3665">
        <f>VLOOKUP($B3665,'Bloomberg Dow Jones Indices'!$G$6:$J$6000,2,FALSE)</f>
        <v>2.8364000000000003</v>
      </c>
      <c r="D3665">
        <f>VLOOKUP(B3665,'Bloomberg Dow Jones Indices'!$I$6:$J$6000,2,0)</f>
        <v>2.2984999999999998</v>
      </c>
      <c r="E3665">
        <f>IF(VLOOKUP($B3665,'30 Year Treasuries Daily'!$A$7:$B$10118,2,FALSE)="ND",NA(),VLOOKUP($B3665,'30 Year Treasuries Daily'!$A$7:$B$10118,2,FALSE))</f>
        <v>4.49</v>
      </c>
    </row>
    <row r="3666" spans="2:5">
      <c r="B3666" s="52">
        <v>39407</v>
      </c>
      <c r="C3666">
        <f>VLOOKUP($B3666,'Bloomberg Dow Jones Indices'!$G$6:$J$6000,2,FALSE)</f>
        <v>2.8693999999999997</v>
      </c>
      <c r="D3666">
        <f>VLOOKUP(B3666,'Bloomberg Dow Jones Indices'!$I$6:$J$6000,2,0)</f>
        <v>2.3363999999999998</v>
      </c>
      <c r="E3666">
        <f>IF(VLOOKUP($B3666,'30 Year Treasuries Daily'!$A$7:$B$10118,2,FALSE)="ND",NA(),VLOOKUP($B3666,'30 Year Treasuries Daily'!$A$7:$B$10118,2,FALSE))</f>
        <v>4.46</v>
      </c>
    </row>
    <row r="3667" spans="2:5">
      <c r="B3667" s="52">
        <v>39409</v>
      </c>
      <c r="C3667">
        <f>VLOOKUP($B3667,'Bloomberg Dow Jones Indices'!$G$6:$J$6000,2,FALSE)</f>
        <v>2.8590999999999998</v>
      </c>
      <c r="D3667">
        <f>VLOOKUP(B3667,'Bloomberg Dow Jones Indices'!$I$6:$J$6000,2,0)</f>
        <v>2.3062</v>
      </c>
      <c r="E3667">
        <f>IF(VLOOKUP($B3667,'30 Year Treasuries Daily'!$A$7:$B$10118,2,FALSE)="ND",NA(),VLOOKUP($B3667,'30 Year Treasuries Daily'!$A$7:$B$10118,2,FALSE))</f>
        <v>4.43</v>
      </c>
    </row>
    <row r="3668" spans="2:5">
      <c r="B3668" s="52">
        <v>39412</v>
      </c>
      <c r="C3668">
        <f>VLOOKUP($B3668,'Bloomberg Dow Jones Indices'!$G$6:$J$6000,2,FALSE)</f>
        <v>2.879</v>
      </c>
      <c r="D3668">
        <f>VLOOKUP(B3668,'Bloomberg Dow Jones Indices'!$I$6:$J$6000,2,0)</f>
        <v>2.3492000000000002</v>
      </c>
      <c r="E3668">
        <f>IF(VLOOKUP($B3668,'30 Year Treasuries Daily'!$A$7:$B$10118,2,FALSE)="ND",NA(),VLOOKUP($B3668,'30 Year Treasuries Daily'!$A$7:$B$10118,2,FALSE))</f>
        <v>4.26</v>
      </c>
    </row>
    <row r="3669" spans="2:5">
      <c r="B3669" s="52">
        <v>39413</v>
      </c>
      <c r="C3669">
        <f>VLOOKUP($B3669,'Bloomberg Dow Jones Indices'!$G$6:$J$6000,2,FALSE)</f>
        <v>2.8612000000000002</v>
      </c>
      <c r="D3669">
        <f>VLOOKUP(B3669,'Bloomberg Dow Jones Indices'!$I$6:$J$6000,2,0)</f>
        <v>2.3102</v>
      </c>
      <c r="E3669">
        <f>IF(VLOOKUP($B3669,'30 Year Treasuries Daily'!$A$7:$B$10118,2,FALSE)="ND",NA(),VLOOKUP($B3669,'30 Year Treasuries Daily'!$A$7:$B$10118,2,FALSE))</f>
        <v>4.3600000000000003</v>
      </c>
    </row>
    <row r="3670" spans="2:5">
      <c r="B3670" s="52">
        <v>39414</v>
      </c>
      <c r="C3670">
        <f>VLOOKUP($B3670,'Bloomberg Dow Jones Indices'!$G$6:$J$6000,2,FALSE)</f>
        <v>2.8391000000000002</v>
      </c>
      <c r="D3670">
        <f>VLOOKUP(B3670,'Bloomberg Dow Jones Indices'!$I$6:$J$6000,2,0)</f>
        <v>2.2545000000000002</v>
      </c>
      <c r="E3670">
        <f>IF(VLOOKUP($B3670,'30 Year Treasuries Daily'!$A$7:$B$10118,2,FALSE)="ND",NA(),VLOOKUP($B3670,'30 Year Treasuries Daily'!$A$7:$B$10118,2,FALSE))</f>
        <v>4.41</v>
      </c>
    </row>
    <row r="3671" spans="2:5">
      <c r="B3671" s="52">
        <v>39415</v>
      </c>
      <c r="C3671">
        <f>VLOOKUP($B3671,'Bloomberg Dow Jones Indices'!$G$6:$J$6000,2,FALSE)</f>
        <v>2.8414000000000001</v>
      </c>
      <c r="D3671">
        <f>VLOOKUP(B3671,'Bloomberg Dow Jones Indices'!$I$6:$J$6000,2,0)</f>
        <v>2.2507000000000001</v>
      </c>
      <c r="E3671">
        <f>IF(VLOOKUP($B3671,'30 Year Treasuries Daily'!$A$7:$B$10118,2,FALSE)="ND",NA(),VLOOKUP($B3671,'30 Year Treasuries Daily'!$A$7:$B$10118,2,FALSE))</f>
        <v>4.3499999999999996</v>
      </c>
    </row>
    <row r="3672" spans="2:5">
      <c r="B3672" s="52">
        <v>39416</v>
      </c>
      <c r="C3672">
        <f>VLOOKUP($B3672,'Bloomberg Dow Jones Indices'!$G$6:$J$6000,2,FALSE)</f>
        <v>2.8254000000000001</v>
      </c>
      <c r="D3672">
        <f>VLOOKUP(B3672,'Bloomberg Dow Jones Indices'!$I$6:$J$6000,2,0)</f>
        <v>2.2406000000000001</v>
      </c>
      <c r="E3672">
        <f>IF(VLOOKUP($B3672,'30 Year Treasuries Daily'!$A$7:$B$10118,2,FALSE)="ND",NA(),VLOOKUP($B3672,'30 Year Treasuries Daily'!$A$7:$B$10118,2,FALSE))</f>
        <v>4.4000000000000004</v>
      </c>
    </row>
    <row r="3673" spans="2:5">
      <c r="B3673" s="52">
        <v>39419</v>
      </c>
      <c r="C3673">
        <f>VLOOKUP($B3673,'Bloomberg Dow Jones Indices'!$G$6:$J$6000,2,FALSE)</f>
        <v>2.7976999999999999</v>
      </c>
      <c r="D3673">
        <f>VLOOKUP(B3673,'Bloomberg Dow Jones Indices'!$I$6:$J$6000,2,0)</f>
        <v>2.2502</v>
      </c>
      <c r="E3673">
        <f>IF(VLOOKUP($B3673,'30 Year Treasuries Daily'!$A$7:$B$10118,2,FALSE)="ND",NA(),VLOOKUP($B3673,'30 Year Treasuries Daily'!$A$7:$B$10118,2,FALSE))</f>
        <v>4.34</v>
      </c>
    </row>
    <row r="3674" spans="2:5">
      <c r="B3674" s="52">
        <v>39420</v>
      </c>
      <c r="C3674">
        <f>VLOOKUP($B3674,'Bloomberg Dow Jones Indices'!$G$6:$J$6000,2,FALSE)</f>
        <v>2.7728000000000002</v>
      </c>
      <c r="D3674">
        <f>VLOOKUP(B3674,'Bloomberg Dow Jones Indices'!$I$6:$J$6000,2,0)</f>
        <v>2.2614000000000001</v>
      </c>
      <c r="E3674">
        <f>IF(VLOOKUP($B3674,'30 Year Treasuries Daily'!$A$7:$B$10118,2,FALSE)="ND",NA(),VLOOKUP($B3674,'30 Year Treasuries Daily'!$A$7:$B$10118,2,FALSE))</f>
        <v>4.34</v>
      </c>
    </row>
    <row r="3675" spans="2:5">
      <c r="B3675" s="52">
        <v>39421</v>
      </c>
      <c r="C3675">
        <f>VLOOKUP($B3675,'Bloomberg Dow Jones Indices'!$G$6:$J$6000,2,FALSE)</f>
        <v>2.7355999999999998</v>
      </c>
      <c r="D3675">
        <f>VLOOKUP(B3675,'Bloomberg Dow Jones Indices'!$I$6:$J$6000,2,0)</f>
        <v>2.2330000000000001</v>
      </c>
      <c r="E3675">
        <f>IF(VLOOKUP($B3675,'30 Year Treasuries Daily'!$A$7:$B$10118,2,FALSE)="ND",NA(),VLOOKUP($B3675,'30 Year Treasuries Daily'!$A$7:$B$10118,2,FALSE))</f>
        <v>4.3899999999999997</v>
      </c>
    </row>
    <row r="3676" spans="2:5">
      <c r="B3676" s="52">
        <v>39422</v>
      </c>
      <c r="C3676">
        <f>VLOOKUP($B3676,'Bloomberg Dow Jones Indices'!$G$6:$J$6000,2,FALSE)</f>
        <v>2.7408000000000001</v>
      </c>
      <c r="D3676">
        <f>VLOOKUP(B3676,'Bloomberg Dow Jones Indices'!$I$6:$J$6000,2,0)</f>
        <v>2.2042999999999999</v>
      </c>
      <c r="E3676">
        <f>IF(VLOOKUP($B3676,'30 Year Treasuries Daily'!$A$7:$B$10118,2,FALSE)="ND",NA(),VLOOKUP($B3676,'30 Year Treasuries Daily'!$A$7:$B$10118,2,FALSE))</f>
        <v>4.49</v>
      </c>
    </row>
    <row r="3677" spans="2:5">
      <c r="B3677" s="52">
        <v>39423</v>
      </c>
      <c r="C3677">
        <f>VLOOKUP($B3677,'Bloomberg Dow Jones Indices'!$G$6:$J$6000,2,FALSE)</f>
        <v>2.7328999999999999</v>
      </c>
      <c r="D3677">
        <f>VLOOKUP(B3677,'Bloomberg Dow Jones Indices'!$I$6:$J$6000,2,0)</f>
        <v>2.2033999999999998</v>
      </c>
      <c r="E3677">
        <f>IF(VLOOKUP($B3677,'30 Year Treasuries Daily'!$A$7:$B$10118,2,FALSE)="ND",NA(),VLOOKUP($B3677,'30 Year Treasuries Daily'!$A$7:$B$10118,2,FALSE))</f>
        <v>4.58</v>
      </c>
    </row>
    <row r="3678" spans="2:5">
      <c r="B3678" s="52">
        <v>39426</v>
      </c>
      <c r="C3678">
        <f>VLOOKUP($B3678,'Bloomberg Dow Jones Indices'!$G$6:$J$6000,2,FALSE)</f>
        <v>2.7225999999999999</v>
      </c>
      <c r="D3678">
        <f>VLOOKUP(B3678,'Bloomberg Dow Jones Indices'!$I$6:$J$6000,2,0)</f>
        <v>2.1871</v>
      </c>
      <c r="E3678">
        <f>IF(VLOOKUP($B3678,'30 Year Treasuries Daily'!$A$7:$B$10118,2,FALSE)="ND",NA(),VLOOKUP($B3678,'30 Year Treasuries Daily'!$A$7:$B$10118,2,FALSE))</f>
        <v>4.5999999999999996</v>
      </c>
    </row>
    <row r="3679" spans="2:5">
      <c r="B3679" s="52">
        <v>39427</v>
      </c>
      <c r="C3679">
        <f>VLOOKUP($B3679,'Bloomberg Dow Jones Indices'!$G$6:$J$6000,2,FALSE)</f>
        <v>2.7877999999999998</v>
      </c>
      <c r="D3679">
        <f>VLOOKUP(B3679,'Bloomberg Dow Jones Indices'!$I$6:$J$6000,2,0)</f>
        <v>2.2349999999999999</v>
      </c>
      <c r="E3679">
        <f>IF(VLOOKUP($B3679,'30 Year Treasuries Daily'!$A$7:$B$10118,2,FALSE)="ND",NA(),VLOOKUP($B3679,'30 Year Treasuries Daily'!$A$7:$B$10118,2,FALSE))</f>
        <v>4.47</v>
      </c>
    </row>
    <row r="3680" spans="2:5">
      <c r="B3680" s="52">
        <v>39428</v>
      </c>
      <c r="C3680">
        <f>VLOOKUP($B3680,'Bloomberg Dow Jones Indices'!$G$6:$J$6000,2,FALSE)</f>
        <v>2.7835000000000001</v>
      </c>
      <c r="D3680">
        <f>VLOOKUP(B3680,'Bloomberg Dow Jones Indices'!$I$6:$J$6000,2,0)</f>
        <v>2.2313000000000001</v>
      </c>
      <c r="E3680">
        <f>IF(VLOOKUP($B3680,'30 Year Treasuries Daily'!$A$7:$B$10118,2,FALSE)="ND",NA(),VLOOKUP($B3680,'30 Year Treasuries Daily'!$A$7:$B$10118,2,FALSE))</f>
        <v>4.51</v>
      </c>
    </row>
    <row r="3681" spans="2:5">
      <c r="B3681" s="52">
        <v>39429</v>
      </c>
      <c r="C3681">
        <f>VLOOKUP($B3681,'Bloomberg Dow Jones Indices'!$G$6:$J$6000,2,FALSE)</f>
        <v>2.7523</v>
      </c>
      <c r="D3681">
        <f>VLOOKUP(B3681,'Bloomberg Dow Jones Indices'!$I$6:$J$6000,2,0)</f>
        <v>2.2241</v>
      </c>
      <c r="E3681">
        <f>IF(VLOOKUP($B3681,'30 Year Treasuries Daily'!$A$7:$B$10118,2,FALSE)="ND",NA(),VLOOKUP($B3681,'30 Year Treasuries Daily'!$A$7:$B$10118,2,FALSE))</f>
        <v>4.6100000000000003</v>
      </c>
    </row>
    <row r="3682" spans="2:5">
      <c r="B3682" s="52">
        <v>39430</v>
      </c>
      <c r="C3682">
        <f>VLOOKUP($B3682,'Bloomberg Dow Jones Indices'!$G$6:$J$6000,2,FALSE)</f>
        <v>2.7917999999999998</v>
      </c>
      <c r="D3682">
        <f>VLOOKUP(B3682,'Bloomberg Dow Jones Indices'!$I$6:$J$6000,2,0)</f>
        <v>2.2538</v>
      </c>
      <c r="E3682">
        <f>IF(VLOOKUP($B3682,'30 Year Treasuries Daily'!$A$7:$B$10118,2,FALSE)="ND",NA(),VLOOKUP($B3682,'30 Year Treasuries Daily'!$A$7:$B$10118,2,FALSE))</f>
        <v>4.66</v>
      </c>
    </row>
    <row r="3683" spans="2:5">
      <c r="B3683" s="52">
        <v>39433</v>
      </c>
      <c r="C3683">
        <f>VLOOKUP($B3683,'Bloomberg Dow Jones Indices'!$G$6:$J$6000,2,FALSE)</f>
        <v>2.8243</v>
      </c>
      <c r="D3683">
        <f>VLOOKUP(B3683,'Bloomberg Dow Jones Indices'!$I$6:$J$6000,2,0)</f>
        <v>2.2833000000000001</v>
      </c>
      <c r="E3683">
        <f>IF(VLOOKUP($B3683,'30 Year Treasuries Daily'!$A$7:$B$10118,2,FALSE)="ND",NA(),VLOOKUP($B3683,'30 Year Treasuries Daily'!$A$7:$B$10118,2,FALSE))</f>
        <v>4.62</v>
      </c>
    </row>
    <row r="3684" spans="2:5">
      <c r="B3684" s="52">
        <v>39434</v>
      </c>
      <c r="C3684">
        <f>VLOOKUP($B3684,'Bloomberg Dow Jones Indices'!$G$6:$J$6000,2,FALSE)</f>
        <v>2.7850000000000001</v>
      </c>
      <c r="D3684">
        <f>VLOOKUP(B3684,'Bloomberg Dow Jones Indices'!$I$6:$J$6000,2,0)</f>
        <v>2.2720000000000002</v>
      </c>
      <c r="E3684">
        <f>IF(VLOOKUP($B3684,'30 Year Treasuries Daily'!$A$7:$B$10118,2,FALSE)="ND",NA(),VLOOKUP($B3684,'30 Year Treasuries Daily'!$A$7:$B$10118,2,FALSE))</f>
        <v>4.55</v>
      </c>
    </row>
    <row r="3685" spans="2:5">
      <c r="B3685" s="52">
        <v>39435</v>
      </c>
      <c r="C3685">
        <f>VLOOKUP($B3685,'Bloomberg Dow Jones Indices'!$G$6:$J$6000,2,FALSE)</f>
        <v>2.8048000000000002</v>
      </c>
      <c r="D3685">
        <f>VLOOKUP(B3685,'Bloomberg Dow Jones Indices'!$I$6:$J$6000,2,0)</f>
        <v>2.2763999999999998</v>
      </c>
      <c r="E3685">
        <f>IF(VLOOKUP($B3685,'30 Year Treasuries Daily'!$A$7:$B$10118,2,FALSE)="ND",NA(),VLOOKUP($B3685,'30 Year Treasuries Daily'!$A$7:$B$10118,2,FALSE))</f>
        <v>4.47</v>
      </c>
    </row>
    <row r="3686" spans="2:5">
      <c r="B3686" s="52">
        <v>39436</v>
      </c>
      <c r="C3686">
        <f>VLOOKUP($B3686,'Bloomberg Dow Jones Indices'!$G$6:$J$6000,2,FALSE)</f>
        <v>2.8052999999999999</v>
      </c>
      <c r="D3686">
        <f>VLOOKUP(B3686,'Bloomberg Dow Jones Indices'!$I$6:$J$6000,2,0)</f>
        <v>2.2715999999999998</v>
      </c>
      <c r="E3686">
        <f>IF(VLOOKUP($B3686,'30 Year Treasuries Daily'!$A$7:$B$10118,2,FALSE)="ND",NA(),VLOOKUP($B3686,'30 Year Treasuries Daily'!$A$7:$B$10118,2,FALSE))</f>
        <v>4.46</v>
      </c>
    </row>
    <row r="3687" spans="2:5">
      <c r="B3687" s="52">
        <v>39437</v>
      </c>
      <c r="C3687">
        <f>VLOOKUP($B3687,'Bloomberg Dow Jones Indices'!$G$6:$J$6000,2,FALSE)</f>
        <v>2.7866</v>
      </c>
      <c r="D3687">
        <f>VLOOKUP(B3687,'Bloomberg Dow Jones Indices'!$I$6:$J$6000,2,0)</f>
        <v>2.2303999999999999</v>
      </c>
      <c r="E3687">
        <f>IF(VLOOKUP($B3687,'30 Year Treasuries Daily'!$A$7:$B$10118,2,FALSE)="ND",NA(),VLOOKUP($B3687,'30 Year Treasuries Daily'!$A$7:$B$10118,2,FALSE))</f>
        <v>4.58</v>
      </c>
    </row>
    <row r="3688" spans="2:5">
      <c r="B3688" s="52">
        <v>39440</v>
      </c>
      <c r="C3688">
        <f>VLOOKUP($B3688,'Bloomberg Dow Jones Indices'!$G$6:$J$6000,2,FALSE)</f>
        <v>2.7862999999999998</v>
      </c>
      <c r="D3688">
        <f>VLOOKUP(B3688,'Bloomberg Dow Jones Indices'!$I$6:$J$6000,2,0)</f>
        <v>2.2141000000000002</v>
      </c>
      <c r="E3688">
        <f>IF(VLOOKUP($B3688,'30 Year Treasuries Daily'!$A$7:$B$10118,2,FALSE)="ND",NA(),VLOOKUP($B3688,'30 Year Treasuries Daily'!$A$7:$B$10118,2,FALSE))</f>
        <v>4.62</v>
      </c>
    </row>
    <row r="3689" spans="2:5">
      <c r="B3689" s="52">
        <v>39442</v>
      </c>
      <c r="C3689">
        <f>VLOOKUP($B3689,'Bloomberg Dow Jones Indices'!$G$6:$J$6000,2,FALSE)</f>
        <v>2.7986</v>
      </c>
      <c r="D3689">
        <f>VLOOKUP(B3689,'Bloomberg Dow Jones Indices'!$I$6:$J$6000,2,0)</f>
        <v>2.2137000000000002</v>
      </c>
      <c r="E3689">
        <f>IF(VLOOKUP($B3689,'30 Year Treasuries Daily'!$A$7:$B$10118,2,FALSE)="ND",NA(),VLOOKUP($B3689,'30 Year Treasuries Daily'!$A$7:$B$10118,2,FALSE))</f>
        <v>4.68</v>
      </c>
    </row>
    <row r="3690" spans="2:5">
      <c r="B3690" s="52">
        <v>39443</v>
      </c>
      <c r="C3690">
        <f>VLOOKUP($B3690,'Bloomberg Dow Jones Indices'!$G$6:$J$6000,2,FALSE)</f>
        <v>2.8313999999999999</v>
      </c>
      <c r="D3690">
        <f>VLOOKUP(B3690,'Bloomberg Dow Jones Indices'!$I$6:$J$6000,2,0)</f>
        <v>2.2456</v>
      </c>
      <c r="E3690">
        <f>IF(VLOOKUP($B3690,'30 Year Treasuries Daily'!$A$7:$B$10118,2,FALSE)="ND",NA(),VLOOKUP($B3690,'30 Year Treasuries Daily'!$A$7:$B$10118,2,FALSE))</f>
        <v>4.6100000000000003</v>
      </c>
    </row>
    <row r="3691" spans="2:5">
      <c r="B3691" s="52">
        <v>39444</v>
      </c>
      <c r="C3691">
        <f>VLOOKUP($B3691,'Bloomberg Dow Jones Indices'!$G$6:$J$6000,2,FALSE)</f>
        <v>2.8092000000000001</v>
      </c>
      <c r="D3691">
        <f>VLOOKUP(B3691,'Bloomberg Dow Jones Indices'!$I$6:$J$6000,2,0)</f>
        <v>2.2444999999999999</v>
      </c>
      <c r="E3691">
        <f>IF(VLOOKUP($B3691,'30 Year Treasuries Daily'!$A$7:$B$10118,2,FALSE)="ND",NA(),VLOOKUP($B3691,'30 Year Treasuries Daily'!$A$7:$B$10118,2,FALSE))</f>
        <v>4.51</v>
      </c>
    </row>
    <row r="3692" spans="2:5">
      <c r="B3692" s="52">
        <v>39447</v>
      </c>
      <c r="C3692">
        <f>VLOOKUP($B3692,'Bloomberg Dow Jones Indices'!$G$6:$J$6000,2,FALSE)</f>
        <v>2.8336999999999999</v>
      </c>
      <c r="D3692">
        <f>VLOOKUP(B3692,'Bloomberg Dow Jones Indices'!$I$6:$J$6000,2,0)</f>
        <v>2.2616000000000001</v>
      </c>
      <c r="E3692">
        <f>IF(VLOOKUP($B3692,'30 Year Treasuries Daily'!$A$7:$B$10118,2,FALSE)="ND",NA(),VLOOKUP($B3692,'30 Year Treasuries Daily'!$A$7:$B$10118,2,FALSE))</f>
        <v>4.45</v>
      </c>
    </row>
    <row r="3693" spans="2:5">
      <c r="B3693" s="52">
        <v>39449</v>
      </c>
      <c r="C3693">
        <f>VLOOKUP($B3693,'Bloomberg Dow Jones Indices'!$G$6:$J$6000,2,FALSE)</f>
        <v>2.8706</v>
      </c>
      <c r="D3693">
        <f>VLOOKUP(B3693,'Bloomberg Dow Jones Indices'!$I$6:$J$6000,2,0)</f>
        <v>2.3043</v>
      </c>
      <c r="E3693">
        <f>IF(VLOOKUP($B3693,'30 Year Treasuries Daily'!$A$7:$B$10118,2,FALSE)="ND",NA(),VLOOKUP($B3693,'30 Year Treasuries Daily'!$A$7:$B$10118,2,FALSE))</f>
        <v>4.3499999999999996</v>
      </c>
    </row>
    <row r="3694" spans="2:5">
      <c r="B3694" s="52">
        <v>39450</v>
      </c>
      <c r="C3694">
        <f>VLOOKUP($B3694,'Bloomberg Dow Jones Indices'!$G$6:$J$6000,2,FALSE)</f>
        <v>2.8552999999999997</v>
      </c>
      <c r="D3694">
        <f>VLOOKUP(B3694,'Bloomberg Dow Jones Indices'!$I$6:$J$6000,2,0)</f>
        <v>2.302</v>
      </c>
      <c r="E3694">
        <f>IF(VLOOKUP($B3694,'30 Year Treasuries Daily'!$A$7:$B$10118,2,FALSE)="ND",NA(),VLOOKUP($B3694,'30 Year Treasuries Daily'!$A$7:$B$10118,2,FALSE))</f>
        <v>4.37</v>
      </c>
    </row>
    <row r="3695" spans="2:5">
      <c r="B3695" s="52">
        <v>39451</v>
      </c>
      <c r="C3695">
        <f>VLOOKUP($B3695,'Bloomberg Dow Jones Indices'!$G$6:$J$6000,2,FALSE)</f>
        <v>2.8361000000000001</v>
      </c>
      <c r="D3695">
        <f>VLOOKUP(B3695,'Bloomberg Dow Jones Indices'!$I$6:$J$6000,2,0)</f>
        <v>2.3481000000000001</v>
      </c>
      <c r="E3695">
        <f>IF(VLOOKUP($B3695,'30 Year Treasuries Daily'!$A$7:$B$10118,2,FALSE)="ND",NA(),VLOOKUP($B3695,'30 Year Treasuries Daily'!$A$7:$B$10118,2,FALSE))</f>
        <v>4.3600000000000003</v>
      </c>
    </row>
    <row r="3696" spans="2:5">
      <c r="B3696" s="52">
        <v>39454</v>
      </c>
      <c r="C3696">
        <f>VLOOKUP($B3696,'Bloomberg Dow Jones Indices'!$G$6:$J$6000,2,FALSE)</f>
        <v>2.7598000000000003</v>
      </c>
      <c r="D3696">
        <f>VLOOKUP(B3696,'Bloomberg Dow Jones Indices'!$I$6:$J$6000,2,0)</f>
        <v>2.3431000000000002</v>
      </c>
      <c r="E3696">
        <f>IF(VLOOKUP($B3696,'30 Year Treasuries Daily'!$A$7:$B$10118,2,FALSE)="ND",NA(),VLOOKUP($B3696,'30 Year Treasuries Daily'!$A$7:$B$10118,2,FALSE))</f>
        <v>4.34</v>
      </c>
    </row>
    <row r="3697" spans="2:5">
      <c r="B3697" s="52">
        <v>39455</v>
      </c>
      <c r="C3697">
        <f>VLOOKUP($B3697,'Bloomberg Dow Jones Indices'!$G$6:$J$6000,2,FALSE)</f>
        <v>2.7749999999999999</v>
      </c>
      <c r="D3697">
        <f>VLOOKUP(B3697,'Bloomberg Dow Jones Indices'!$I$6:$J$6000,2,0)</f>
        <v>2.3919999999999999</v>
      </c>
      <c r="E3697">
        <f>IF(VLOOKUP($B3697,'30 Year Treasuries Daily'!$A$7:$B$10118,2,FALSE)="ND",NA(),VLOOKUP($B3697,'30 Year Treasuries Daily'!$A$7:$B$10118,2,FALSE))</f>
        <v>4.3499999999999996</v>
      </c>
    </row>
    <row r="3698" spans="2:5">
      <c r="B3698" s="52">
        <v>39456</v>
      </c>
      <c r="C3698">
        <f>VLOOKUP($B3698,'Bloomberg Dow Jones Indices'!$G$6:$J$6000,2,FALSE)</f>
        <v>2.7433999999999998</v>
      </c>
      <c r="D3698">
        <f>VLOOKUP(B3698,'Bloomberg Dow Jones Indices'!$I$6:$J$6000,2,0)</f>
        <v>2.3645999999999998</v>
      </c>
      <c r="E3698">
        <f>IF(VLOOKUP($B3698,'30 Year Treasuries Daily'!$A$7:$B$10118,2,FALSE)="ND",NA(),VLOOKUP($B3698,'30 Year Treasuries Daily'!$A$7:$B$10118,2,FALSE))</f>
        <v>4.32</v>
      </c>
    </row>
    <row r="3699" spans="2:5">
      <c r="B3699" s="52">
        <v>39457</v>
      </c>
      <c r="C3699">
        <f>VLOOKUP($B3699,'Bloomberg Dow Jones Indices'!$G$6:$J$6000,2,FALSE)</f>
        <v>2.7555000000000001</v>
      </c>
      <c r="D3699">
        <f>VLOOKUP(B3699,'Bloomberg Dow Jones Indices'!$I$6:$J$6000,2,0)</f>
        <v>2.3429000000000002</v>
      </c>
      <c r="E3699">
        <f>IF(VLOOKUP($B3699,'30 Year Treasuries Daily'!$A$7:$B$10118,2,FALSE)="ND",NA(),VLOOKUP($B3699,'30 Year Treasuries Daily'!$A$7:$B$10118,2,FALSE))</f>
        <v>4.4400000000000004</v>
      </c>
    </row>
    <row r="3700" spans="2:5">
      <c r="B3700" s="52">
        <v>39458</v>
      </c>
      <c r="C3700">
        <f>VLOOKUP($B3700,'Bloomberg Dow Jones Indices'!$G$6:$J$6000,2,FALSE)</f>
        <v>2.7766999999999999</v>
      </c>
      <c r="D3700">
        <f>VLOOKUP(B3700,'Bloomberg Dow Jones Indices'!$I$6:$J$6000,2,0)</f>
        <v>2.3887999999999998</v>
      </c>
      <c r="E3700">
        <f>IF(VLOOKUP($B3700,'30 Year Treasuries Daily'!$A$7:$B$10118,2,FALSE)="ND",NA(),VLOOKUP($B3700,'30 Year Treasuries Daily'!$A$7:$B$10118,2,FALSE))</f>
        <v>4.3899999999999997</v>
      </c>
    </row>
    <row r="3701" spans="2:5">
      <c r="B3701" s="52">
        <v>39461</v>
      </c>
      <c r="C3701">
        <f>VLOOKUP($B3701,'Bloomberg Dow Jones Indices'!$G$6:$J$6000,2,FALSE)</f>
        <v>2.7652999999999999</v>
      </c>
      <c r="D3701">
        <f>VLOOKUP(B3701,'Bloomberg Dow Jones Indices'!$I$6:$J$6000,2,0)</f>
        <v>2.3565999999999998</v>
      </c>
      <c r="E3701">
        <f>IF(VLOOKUP($B3701,'30 Year Treasuries Daily'!$A$7:$B$10118,2,FALSE)="ND",NA(),VLOOKUP($B3701,'30 Year Treasuries Daily'!$A$7:$B$10118,2,FALSE))</f>
        <v>4.37</v>
      </c>
    </row>
    <row r="3702" spans="2:5">
      <c r="B3702" s="52">
        <v>39462</v>
      </c>
      <c r="C3702">
        <f>VLOOKUP($B3702,'Bloomberg Dow Jones Indices'!$G$6:$J$6000,2,FALSE)</f>
        <v>2.7970999999999999</v>
      </c>
      <c r="D3702">
        <f>VLOOKUP(B3702,'Bloomberg Dow Jones Indices'!$I$6:$J$6000,2,0)</f>
        <v>2.4089</v>
      </c>
      <c r="E3702">
        <f>IF(VLOOKUP($B3702,'30 Year Treasuries Daily'!$A$7:$B$10118,2,FALSE)="ND",NA(),VLOOKUP($B3702,'30 Year Treasuries Daily'!$A$7:$B$10118,2,FALSE))</f>
        <v>4.28</v>
      </c>
    </row>
    <row r="3703" spans="2:5">
      <c r="B3703" s="52">
        <v>39463</v>
      </c>
      <c r="C3703">
        <f>VLOOKUP($B3703,'Bloomberg Dow Jones Indices'!$G$6:$J$6000,2,FALSE)</f>
        <v>2.8406000000000002</v>
      </c>
      <c r="D3703">
        <f>VLOOKUP(B3703,'Bloomberg Dow Jones Indices'!$I$6:$J$6000,2,0)</f>
        <v>2.4182000000000001</v>
      </c>
      <c r="E3703">
        <f>IF(VLOOKUP($B3703,'30 Year Treasuries Daily'!$A$7:$B$10118,2,FALSE)="ND",NA(),VLOOKUP($B3703,'30 Year Treasuries Daily'!$A$7:$B$10118,2,FALSE))</f>
        <v>4.32</v>
      </c>
    </row>
    <row r="3704" spans="2:5">
      <c r="B3704" s="52">
        <v>39464</v>
      </c>
      <c r="C3704">
        <f>VLOOKUP($B3704,'Bloomberg Dow Jones Indices'!$G$6:$J$6000,2,FALSE)</f>
        <v>2.9506999999999999</v>
      </c>
      <c r="D3704">
        <f>VLOOKUP(B3704,'Bloomberg Dow Jones Indices'!$I$6:$J$6000,2,0)</f>
        <v>2.4832999999999998</v>
      </c>
      <c r="E3704">
        <f>IF(VLOOKUP($B3704,'30 Year Treasuries Daily'!$A$7:$B$10118,2,FALSE)="ND",NA(),VLOOKUP($B3704,'30 Year Treasuries Daily'!$A$7:$B$10118,2,FALSE))</f>
        <v>4.25</v>
      </c>
    </row>
    <row r="3705" spans="2:5">
      <c r="B3705" s="52">
        <v>39465</v>
      </c>
      <c r="C3705">
        <f>VLOOKUP($B3705,'Bloomberg Dow Jones Indices'!$G$6:$J$6000,2,FALSE)</f>
        <v>2.9946000000000002</v>
      </c>
      <c r="D3705">
        <f>VLOOKUP(B3705,'Bloomberg Dow Jones Indices'!$I$6:$J$6000,2,0)</f>
        <v>2.4956</v>
      </c>
      <c r="E3705">
        <f>IF(VLOOKUP($B3705,'30 Year Treasuries Daily'!$A$7:$B$10118,2,FALSE)="ND",NA(),VLOOKUP($B3705,'30 Year Treasuries Daily'!$A$7:$B$10118,2,FALSE))</f>
        <v>4.28</v>
      </c>
    </row>
    <row r="3706" spans="2:5">
      <c r="B3706" s="52">
        <v>39469</v>
      </c>
      <c r="C3706">
        <f>VLOOKUP($B3706,'Bloomberg Dow Jones Indices'!$G$6:$J$6000,2,FALSE)</f>
        <v>3.0990000000000002</v>
      </c>
      <c r="D3706">
        <f>VLOOKUP(B3706,'Bloomberg Dow Jones Indices'!$I$6:$J$6000,2,0)</f>
        <v>2.5223</v>
      </c>
      <c r="E3706">
        <f>IF(VLOOKUP($B3706,'30 Year Treasuries Daily'!$A$7:$B$10118,2,FALSE)="ND",NA(),VLOOKUP($B3706,'30 Year Treasuries Daily'!$A$7:$B$10118,2,FALSE))</f>
        <v>4.2300000000000004</v>
      </c>
    </row>
    <row r="3707" spans="2:5">
      <c r="B3707" s="52">
        <v>39470</v>
      </c>
      <c r="C3707">
        <f>VLOOKUP($B3707,'Bloomberg Dow Jones Indices'!$G$6:$J$6000,2,FALSE)</f>
        <v>2.9954999999999998</v>
      </c>
      <c r="D3707">
        <f>VLOOKUP(B3707,'Bloomberg Dow Jones Indices'!$I$6:$J$6000,2,0)</f>
        <v>2.4607999999999999</v>
      </c>
      <c r="E3707">
        <f>IF(VLOOKUP($B3707,'30 Year Treasuries Daily'!$A$7:$B$10118,2,FALSE)="ND",NA(),VLOOKUP($B3707,'30 Year Treasuries Daily'!$A$7:$B$10118,2,FALSE))</f>
        <v>4.2300000000000004</v>
      </c>
    </row>
    <row r="3708" spans="2:5">
      <c r="B3708" s="52">
        <v>39471</v>
      </c>
      <c r="C3708">
        <f>VLOOKUP($B3708,'Bloomberg Dow Jones Indices'!$G$6:$J$6000,2,FALSE)</f>
        <v>3.0672000000000001</v>
      </c>
      <c r="D3708">
        <f>VLOOKUP(B3708,'Bloomberg Dow Jones Indices'!$I$6:$J$6000,2,0)</f>
        <v>2.4393000000000002</v>
      </c>
      <c r="E3708">
        <f>IF(VLOOKUP($B3708,'30 Year Treasuries Daily'!$A$7:$B$10118,2,FALSE)="ND",NA(),VLOOKUP($B3708,'30 Year Treasuries Daily'!$A$7:$B$10118,2,FALSE))</f>
        <v>4.3600000000000003</v>
      </c>
    </row>
    <row r="3709" spans="2:5">
      <c r="B3709" s="52">
        <v>39472</v>
      </c>
      <c r="C3709">
        <f>VLOOKUP($B3709,'Bloomberg Dow Jones Indices'!$G$6:$J$6000,2,FALSE)</f>
        <v>3.1169000000000002</v>
      </c>
      <c r="D3709">
        <f>VLOOKUP(B3709,'Bloomberg Dow Jones Indices'!$I$6:$J$6000,2,0)</f>
        <v>2.4735</v>
      </c>
      <c r="E3709">
        <f>IF(VLOOKUP($B3709,'30 Year Treasuries Daily'!$A$7:$B$10118,2,FALSE)="ND",NA(),VLOOKUP($B3709,'30 Year Treasuries Daily'!$A$7:$B$10118,2,FALSE))</f>
        <v>4.28</v>
      </c>
    </row>
    <row r="3710" spans="2:5">
      <c r="B3710" s="52">
        <v>39475</v>
      </c>
      <c r="C3710">
        <f>VLOOKUP($B3710,'Bloomberg Dow Jones Indices'!$G$6:$J$6000,2,FALSE)</f>
        <v>3.0739999999999998</v>
      </c>
      <c r="D3710">
        <f>VLOOKUP(B3710,'Bloomberg Dow Jones Indices'!$I$6:$J$6000,2,0)</f>
        <v>2.4382000000000001</v>
      </c>
      <c r="E3710">
        <f>IF(VLOOKUP($B3710,'30 Year Treasuries Daily'!$A$7:$B$10118,2,FALSE)="ND",NA(),VLOOKUP($B3710,'30 Year Treasuries Daily'!$A$7:$B$10118,2,FALSE))</f>
        <v>4.29</v>
      </c>
    </row>
    <row r="3711" spans="2:5">
      <c r="B3711" s="52">
        <v>39476</v>
      </c>
      <c r="C3711">
        <f>VLOOKUP($B3711,'Bloomberg Dow Jones Indices'!$G$6:$J$6000,2,FALSE)</f>
        <v>3.0619000000000001</v>
      </c>
      <c r="D3711">
        <f>VLOOKUP(B3711,'Bloomberg Dow Jones Indices'!$I$6:$J$6000,2,0)</f>
        <v>2.4194</v>
      </c>
      <c r="E3711">
        <f>IF(VLOOKUP($B3711,'30 Year Treasuries Daily'!$A$7:$B$10118,2,FALSE)="ND",NA(),VLOOKUP($B3711,'30 Year Treasuries Daily'!$A$7:$B$10118,2,FALSE))</f>
        <v>4.34</v>
      </c>
    </row>
    <row r="3712" spans="2:5">
      <c r="B3712" s="52">
        <v>39477</v>
      </c>
      <c r="C3712">
        <f>VLOOKUP($B3712,'Bloomberg Dow Jones Indices'!$G$6:$J$6000,2,FALSE)</f>
        <v>3.0686</v>
      </c>
      <c r="D3712">
        <f>VLOOKUP(B3712,'Bloomberg Dow Jones Indices'!$I$6:$J$6000,2,0)</f>
        <v>2.4266999999999999</v>
      </c>
      <c r="E3712">
        <f>IF(VLOOKUP($B3712,'30 Year Treasuries Daily'!$A$7:$B$10118,2,FALSE)="ND",NA(),VLOOKUP($B3712,'30 Year Treasuries Daily'!$A$7:$B$10118,2,FALSE))</f>
        <v>4.4400000000000004</v>
      </c>
    </row>
    <row r="3713" spans="2:5">
      <c r="B3713" s="52">
        <v>39478</v>
      </c>
      <c r="C3713">
        <f>VLOOKUP($B3713,'Bloomberg Dow Jones Indices'!$G$6:$J$6000,2,FALSE)</f>
        <v>3.0042</v>
      </c>
      <c r="D3713">
        <f>VLOOKUP(B3713,'Bloomberg Dow Jones Indices'!$I$6:$J$6000,2,0)</f>
        <v>2.3727</v>
      </c>
      <c r="E3713">
        <f>IF(VLOOKUP($B3713,'30 Year Treasuries Daily'!$A$7:$B$10118,2,FALSE)="ND",NA(),VLOOKUP($B3713,'30 Year Treasuries Daily'!$A$7:$B$10118,2,FALSE))</f>
        <v>4.3499999999999996</v>
      </c>
    </row>
    <row r="3714" spans="2:5">
      <c r="B3714" s="52">
        <v>39479</v>
      </c>
      <c r="C3714">
        <f>VLOOKUP($B3714,'Bloomberg Dow Jones Indices'!$G$6:$J$6000,2,FALSE)</f>
        <v>2.9607999999999999</v>
      </c>
      <c r="D3714">
        <f>VLOOKUP(B3714,'Bloomberg Dow Jones Indices'!$I$6:$J$6000,2,0)</f>
        <v>2.3553999999999999</v>
      </c>
      <c r="E3714">
        <f>IF(VLOOKUP($B3714,'30 Year Treasuries Daily'!$A$7:$B$10118,2,FALSE)="ND",NA(),VLOOKUP($B3714,'30 Year Treasuries Daily'!$A$7:$B$10118,2,FALSE))</f>
        <v>4.32</v>
      </c>
    </row>
    <row r="3715" spans="2:5">
      <c r="B3715" s="52">
        <v>39482</v>
      </c>
      <c r="C3715">
        <f>VLOOKUP($B3715,'Bloomberg Dow Jones Indices'!$G$6:$J$6000,2,FALSE)</f>
        <v>2.9211999999999998</v>
      </c>
      <c r="D3715">
        <f>VLOOKUP(B3715,'Bloomberg Dow Jones Indices'!$I$6:$J$6000,2,0)</f>
        <v>2.3755999999999999</v>
      </c>
      <c r="E3715">
        <f>IF(VLOOKUP($B3715,'30 Year Treasuries Daily'!$A$7:$B$10118,2,FALSE)="ND",NA(),VLOOKUP($B3715,'30 Year Treasuries Daily'!$A$7:$B$10118,2,FALSE))</f>
        <v>4.37</v>
      </c>
    </row>
    <row r="3716" spans="2:5">
      <c r="B3716" s="52">
        <v>39483</v>
      </c>
      <c r="C3716">
        <f>VLOOKUP($B3716,'Bloomberg Dow Jones Indices'!$G$6:$J$6000,2,FALSE)</f>
        <v>3.0712000000000002</v>
      </c>
      <c r="D3716">
        <f>VLOOKUP(B3716,'Bloomberg Dow Jones Indices'!$I$6:$J$6000,2,0)</f>
        <v>2.4483000000000001</v>
      </c>
      <c r="E3716">
        <f>IF(VLOOKUP($B3716,'30 Year Treasuries Daily'!$A$7:$B$10118,2,FALSE)="ND",NA(),VLOOKUP($B3716,'30 Year Treasuries Daily'!$A$7:$B$10118,2,FALSE))</f>
        <v>4.33</v>
      </c>
    </row>
    <row r="3717" spans="2:5">
      <c r="B3717" s="52">
        <v>39484</v>
      </c>
      <c r="C3717">
        <f>VLOOKUP($B3717,'Bloomberg Dow Jones Indices'!$G$6:$J$6000,2,FALSE)</f>
        <v>3.0771999999999999</v>
      </c>
      <c r="D3717">
        <f>VLOOKUP(B3717,'Bloomberg Dow Jones Indices'!$I$6:$J$6000,2,0)</f>
        <v>2.4733000000000001</v>
      </c>
      <c r="E3717">
        <f>IF(VLOOKUP($B3717,'30 Year Treasuries Daily'!$A$7:$B$10118,2,FALSE)="ND",NA(),VLOOKUP($B3717,'30 Year Treasuries Daily'!$A$7:$B$10118,2,FALSE))</f>
        <v>4.37</v>
      </c>
    </row>
    <row r="3718" spans="2:5">
      <c r="B3718" s="52">
        <v>39485</v>
      </c>
      <c r="C3718">
        <f>VLOOKUP($B3718,'Bloomberg Dow Jones Indices'!$G$6:$J$6000,2,FALSE)</f>
        <v>3.0876999999999999</v>
      </c>
      <c r="D3718">
        <f>VLOOKUP(B3718,'Bloomberg Dow Jones Indices'!$I$6:$J$6000,2,0)</f>
        <v>2.4657999999999998</v>
      </c>
      <c r="E3718">
        <f>IF(VLOOKUP($B3718,'30 Year Treasuries Daily'!$A$7:$B$10118,2,FALSE)="ND",NA(),VLOOKUP($B3718,'30 Year Treasuries Daily'!$A$7:$B$10118,2,FALSE))</f>
        <v>4.51</v>
      </c>
    </row>
    <row r="3719" spans="2:5">
      <c r="B3719" s="52">
        <v>39486</v>
      </c>
      <c r="C3719">
        <f>VLOOKUP($B3719,'Bloomberg Dow Jones Indices'!$G$6:$J$6000,2,FALSE)</f>
        <v>3.1038000000000001</v>
      </c>
      <c r="D3719">
        <f>VLOOKUP(B3719,'Bloomberg Dow Jones Indices'!$I$6:$J$6000,2,0)</f>
        <v>2.4788999999999999</v>
      </c>
      <c r="E3719">
        <f>IF(VLOOKUP($B3719,'30 Year Treasuries Daily'!$A$7:$B$10118,2,FALSE)="ND",NA(),VLOOKUP($B3719,'30 Year Treasuries Daily'!$A$7:$B$10118,2,FALSE))</f>
        <v>4.43</v>
      </c>
    </row>
    <row r="3720" spans="2:5">
      <c r="B3720" s="52">
        <v>39489</v>
      </c>
      <c r="C3720">
        <f>VLOOKUP($B3720,'Bloomberg Dow Jones Indices'!$G$6:$J$6000,2,FALSE)</f>
        <v>3.0827</v>
      </c>
      <c r="D3720">
        <f>VLOOKUP(B3720,'Bloomberg Dow Jones Indices'!$I$6:$J$6000,2,0)</f>
        <v>2.4672000000000001</v>
      </c>
      <c r="E3720">
        <f>IF(VLOOKUP($B3720,'30 Year Treasuries Daily'!$A$7:$B$10118,2,FALSE)="ND",NA(),VLOOKUP($B3720,'30 Year Treasuries Daily'!$A$7:$B$10118,2,FALSE))</f>
        <v>4.41</v>
      </c>
    </row>
    <row r="3721" spans="2:5">
      <c r="B3721" s="52">
        <v>39490</v>
      </c>
      <c r="C3721">
        <f>VLOOKUP($B3721,'Bloomberg Dow Jones Indices'!$G$6:$J$6000,2,FALSE)</f>
        <v>3.0533999999999999</v>
      </c>
      <c r="D3721">
        <f>VLOOKUP(B3721,'Bloomberg Dow Jones Indices'!$I$6:$J$6000,2,0)</f>
        <v>2.4405999999999999</v>
      </c>
      <c r="E3721">
        <f>IF(VLOOKUP($B3721,'30 Year Treasuries Daily'!$A$7:$B$10118,2,FALSE)="ND",NA(),VLOOKUP($B3721,'30 Year Treasuries Daily'!$A$7:$B$10118,2,FALSE))</f>
        <v>4.46</v>
      </c>
    </row>
    <row r="3722" spans="2:5">
      <c r="B3722" s="52">
        <v>39491</v>
      </c>
      <c r="C3722">
        <f>VLOOKUP($B3722,'Bloomberg Dow Jones Indices'!$G$6:$J$6000,2,FALSE)</f>
        <v>3.0581999999999998</v>
      </c>
      <c r="D3722">
        <f>VLOOKUP(B3722,'Bloomberg Dow Jones Indices'!$I$6:$J$6000,2,0)</f>
        <v>2.4119999999999999</v>
      </c>
      <c r="E3722">
        <f>IF(VLOOKUP($B3722,'30 Year Treasuries Daily'!$A$7:$B$10118,2,FALSE)="ND",NA(),VLOOKUP($B3722,'30 Year Treasuries Daily'!$A$7:$B$10118,2,FALSE))</f>
        <v>4.5199999999999996</v>
      </c>
    </row>
    <row r="3723" spans="2:5">
      <c r="B3723" s="52">
        <v>39492</v>
      </c>
      <c r="C3723">
        <f>VLOOKUP($B3723,'Bloomberg Dow Jones Indices'!$G$6:$J$6000,2,FALSE)</f>
        <v>3.0905</v>
      </c>
      <c r="D3723">
        <f>VLOOKUP(B3723,'Bloomberg Dow Jones Indices'!$I$6:$J$6000,2,0)</f>
        <v>2.4462000000000002</v>
      </c>
      <c r="E3723">
        <f>IF(VLOOKUP($B3723,'30 Year Treasuries Daily'!$A$7:$B$10118,2,FALSE)="ND",NA(),VLOOKUP($B3723,'30 Year Treasuries Daily'!$A$7:$B$10118,2,FALSE))</f>
        <v>4.67</v>
      </c>
    </row>
    <row r="3724" spans="2:5">
      <c r="B3724" s="52">
        <v>39493</v>
      </c>
      <c r="C3724">
        <f>VLOOKUP($B3724,'Bloomberg Dow Jones Indices'!$G$6:$J$6000,2,FALSE)</f>
        <v>3.0804999999999998</v>
      </c>
      <c r="D3724">
        <f>VLOOKUP(B3724,'Bloomberg Dow Jones Indices'!$I$6:$J$6000,2,0)</f>
        <v>2.4519000000000002</v>
      </c>
      <c r="E3724">
        <f>IF(VLOOKUP($B3724,'30 Year Treasuries Daily'!$A$7:$B$10118,2,FALSE)="ND",NA(),VLOOKUP($B3724,'30 Year Treasuries Daily'!$A$7:$B$10118,2,FALSE))</f>
        <v>4.58</v>
      </c>
    </row>
    <row r="3725" spans="2:5">
      <c r="B3725" s="52">
        <v>39497</v>
      </c>
      <c r="C3725">
        <f>VLOOKUP($B3725,'Bloomberg Dow Jones Indices'!$G$6:$J$6000,2,FALSE)</f>
        <v>3.0838999999999999</v>
      </c>
      <c r="D3725">
        <f>VLOOKUP(B3725,'Bloomberg Dow Jones Indices'!$I$6:$J$6000,2,0)</f>
        <v>2.5026000000000002</v>
      </c>
      <c r="E3725">
        <f>IF(VLOOKUP($B3725,'30 Year Treasuries Daily'!$A$7:$B$10118,2,FALSE)="ND",NA(),VLOOKUP($B3725,'30 Year Treasuries Daily'!$A$7:$B$10118,2,FALSE))</f>
        <v>4.66</v>
      </c>
    </row>
    <row r="3726" spans="2:5">
      <c r="B3726" s="52">
        <v>39498</v>
      </c>
      <c r="C3726">
        <f>VLOOKUP($B3726,'Bloomberg Dow Jones Indices'!$G$6:$J$6000,2,FALSE)</f>
        <v>3.0832999999999999</v>
      </c>
      <c r="D3726">
        <f>VLOOKUP(B3726,'Bloomberg Dow Jones Indices'!$I$6:$J$6000,2,0)</f>
        <v>2.4858000000000002</v>
      </c>
      <c r="E3726">
        <f>IF(VLOOKUP($B3726,'30 Year Treasuries Daily'!$A$7:$B$10118,2,FALSE)="ND",NA(),VLOOKUP($B3726,'30 Year Treasuries Daily'!$A$7:$B$10118,2,FALSE))</f>
        <v>4.6500000000000004</v>
      </c>
    </row>
    <row r="3727" spans="2:5">
      <c r="B3727" s="52">
        <v>39499</v>
      </c>
      <c r="C3727">
        <f>VLOOKUP($B3727,'Bloomberg Dow Jones Indices'!$G$6:$J$6000,2,FALSE)</f>
        <v>3.1339999999999999</v>
      </c>
      <c r="D3727">
        <f>VLOOKUP(B3727,'Bloomberg Dow Jones Indices'!$I$6:$J$6000,2,0)</f>
        <v>2.5167000000000002</v>
      </c>
      <c r="E3727">
        <f>IF(VLOOKUP($B3727,'30 Year Treasuries Daily'!$A$7:$B$10118,2,FALSE)="ND",NA(),VLOOKUP($B3727,'30 Year Treasuries Daily'!$A$7:$B$10118,2,FALSE))</f>
        <v>4.54</v>
      </c>
    </row>
    <row r="3728" spans="2:5">
      <c r="B3728" s="52">
        <v>39500</v>
      </c>
      <c r="C3728">
        <f>VLOOKUP($B3728,'Bloomberg Dow Jones Indices'!$G$6:$J$6000,2,FALSE)</f>
        <v>3.0983000000000001</v>
      </c>
      <c r="D3728">
        <f>VLOOKUP(B3728,'Bloomberg Dow Jones Indices'!$I$6:$J$6000,2,0)</f>
        <v>2.4996999999999998</v>
      </c>
      <c r="E3728">
        <f>IF(VLOOKUP($B3728,'30 Year Treasuries Daily'!$A$7:$B$10118,2,FALSE)="ND",NA(),VLOOKUP($B3728,'30 Year Treasuries Daily'!$A$7:$B$10118,2,FALSE))</f>
        <v>4.58</v>
      </c>
    </row>
    <row r="3729" spans="2:5">
      <c r="B3729" s="52">
        <v>39503</v>
      </c>
      <c r="C3729">
        <f>VLOOKUP($B3729,'Bloomberg Dow Jones Indices'!$G$6:$J$6000,2,FALSE)</f>
        <v>3.0781999999999998</v>
      </c>
      <c r="D3729">
        <f>VLOOKUP(B3729,'Bloomberg Dow Jones Indices'!$I$6:$J$6000,2,0)</f>
        <v>2.4620000000000002</v>
      </c>
      <c r="E3729">
        <f>IF(VLOOKUP($B3729,'30 Year Treasuries Daily'!$A$7:$B$10118,2,FALSE)="ND",NA(),VLOOKUP($B3729,'30 Year Treasuries Daily'!$A$7:$B$10118,2,FALSE))</f>
        <v>4.67</v>
      </c>
    </row>
    <row r="3730" spans="2:5">
      <c r="B3730" s="52">
        <v>39504</v>
      </c>
      <c r="C3730">
        <f>VLOOKUP($B3730,'Bloomberg Dow Jones Indices'!$G$6:$J$6000,2,FALSE)</f>
        <v>3.0547</v>
      </c>
      <c r="D3730">
        <f>VLOOKUP(B3730,'Bloomberg Dow Jones Indices'!$I$6:$J$6000,2,0)</f>
        <v>2.4398</v>
      </c>
      <c r="E3730">
        <f>IF(VLOOKUP($B3730,'30 Year Treasuries Daily'!$A$7:$B$10118,2,FALSE)="ND",NA(),VLOOKUP($B3730,'30 Year Treasuries Daily'!$A$7:$B$10118,2,FALSE))</f>
        <v>4.66</v>
      </c>
    </row>
    <row r="3731" spans="2:5">
      <c r="B3731" s="52">
        <v>39505</v>
      </c>
      <c r="C3731">
        <f>VLOOKUP($B3731,'Bloomberg Dow Jones Indices'!$G$6:$J$6000,2,FALSE)</f>
        <v>3.1198000000000001</v>
      </c>
      <c r="D3731">
        <f>VLOOKUP(B3731,'Bloomberg Dow Jones Indices'!$I$6:$J$6000,2,0)</f>
        <v>2.4380000000000002</v>
      </c>
      <c r="E3731">
        <f>IF(VLOOKUP($B3731,'30 Year Treasuries Daily'!$A$7:$B$10118,2,FALSE)="ND",NA(),VLOOKUP($B3731,'30 Year Treasuries Daily'!$A$7:$B$10118,2,FALSE))</f>
        <v>4.6500000000000004</v>
      </c>
    </row>
    <row r="3732" spans="2:5">
      <c r="B3732" s="52">
        <v>39506</v>
      </c>
      <c r="C3732">
        <f>VLOOKUP($B3732,'Bloomberg Dow Jones Indices'!$G$6:$J$6000,2,FALSE)</f>
        <v>3.1427999999999998</v>
      </c>
      <c r="D3732">
        <f>VLOOKUP(B3732,'Bloomberg Dow Jones Indices'!$I$6:$J$6000,2,0)</f>
        <v>2.4596999999999998</v>
      </c>
      <c r="E3732">
        <f>IF(VLOOKUP($B3732,'30 Year Treasuries Daily'!$A$7:$B$10118,2,FALSE)="ND",NA(),VLOOKUP($B3732,'30 Year Treasuries Daily'!$A$7:$B$10118,2,FALSE))</f>
        <v>4.55</v>
      </c>
    </row>
    <row r="3733" spans="2:5">
      <c r="B3733" s="52">
        <v>39507</v>
      </c>
      <c r="C3733">
        <f>VLOOKUP($B3733,'Bloomberg Dow Jones Indices'!$G$6:$J$6000,2,FALSE)</f>
        <v>3.2408999999999999</v>
      </c>
      <c r="D3733">
        <f>VLOOKUP(B3733,'Bloomberg Dow Jones Indices'!$I$6:$J$6000,2,0)</f>
        <v>2.5230000000000001</v>
      </c>
      <c r="E3733">
        <f>IF(VLOOKUP($B3733,'30 Year Treasuries Daily'!$A$7:$B$10118,2,FALSE)="ND",NA(),VLOOKUP($B3733,'30 Year Treasuries Daily'!$A$7:$B$10118,2,FALSE))</f>
        <v>4.41</v>
      </c>
    </row>
    <row r="3734" spans="2:5">
      <c r="B3734" s="52">
        <v>39510</v>
      </c>
      <c r="C3734">
        <f>VLOOKUP($B3734,'Bloomberg Dow Jones Indices'!$G$6:$J$6000,2,FALSE)</f>
        <v>3.2054999999999998</v>
      </c>
      <c r="D3734">
        <f>VLOOKUP(B3734,'Bloomberg Dow Jones Indices'!$I$6:$J$6000,2,0)</f>
        <v>2.5246</v>
      </c>
      <c r="E3734">
        <f>IF(VLOOKUP($B3734,'30 Year Treasuries Daily'!$A$7:$B$10118,2,FALSE)="ND",NA(),VLOOKUP($B3734,'30 Year Treasuries Daily'!$A$7:$B$10118,2,FALSE))</f>
        <v>4.42</v>
      </c>
    </row>
    <row r="3735" spans="2:5">
      <c r="B3735" s="52">
        <v>39511</v>
      </c>
      <c r="C3735">
        <f>VLOOKUP($B3735,'Bloomberg Dow Jones Indices'!$G$6:$J$6000,2,FALSE)</f>
        <v>3.1583999999999999</v>
      </c>
      <c r="D3735">
        <f>VLOOKUP(B3735,'Bloomberg Dow Jones Indices'!$I$6:$J$6000,2,0)</f>
        <v>2.5339</v>
      </c>
      <c r="E3735">
        <f>IF(VLOOKUP($B3735,'30 Year Treasuries Daily'!$A$7:$B$10118,2,FALSE)="ND",NA(),VLOOKUP($B3735,'30 Year Treasuries Daily'!$A$7:$B$10118,2,FALSE))</f>
        <v>4.5199999999999996</v>
      </c>
    </row>
    <row r="3736" spans="2:5">
      <c r="B3736" s="52">
        <v>39512</v>
      </c>
      <c r="C3736">
        <f>VLOOKUP($B3736,'Bloomberg Dow Jones Indices'!$G$6:$J$6000,2,FALSE)</f>
        <v>3.1480000000000001</v>
      </c>
      <c r="D3736">
        <f>VLOOKUP(B3736,'Bloomberg Dow Jones Indices'!$I$6:$J$6000,2,0)</f>
        <v>2.5329999999999999</v>
      </c>
      <c r="E3736">
        <f>IF(VLOOKUP($B3736,'30 Year Treasuries Daily'!$A$7:$B$10118,2,FALSE)="ND",NA(),VLOOKUP($B3736,'30 Year Treasuries Daily'!$A$7:$B$10118,2,FALSE))</f>
        <v>4.5999999999999996</v>
      </c>
    </row>
    <row r="3737" spans="2:5">
      <c r="B3737" s="52">
        <v>39513</v>
      </c>
      <c r="C3737">
        <f>VLOOKUP($B3737,'Bloomberg Dow Jones Indices'!$G$6:$J$6000,2,FALSE)</f>
        <v>3.2250000000000001</v>
      </c>
      <c r="D3737">
        <f>VLOOKUP(B3737,'Bloomberg Dow Jones Indices'!$I$6:$J$6000,2,0)</f>
        <v>2.5781000000000001</v>
      </c>
      <c r="E3737">
        <f>IF(VLOOKUP($B3737,'30 Year Treasuries Daily'!$A$7:$B$10118,2,FALSE)="ND",NA(),VLOOKUP($B3737,'30 Year Treasuries Daily'!$A$7:$B$10118,2,FALSE))</f>
        <v>4.57</v>
      </c>
    </row>
    <row r="3738" spans="2:5">
      <c r="B3738" s="52">
        <v>39514</v>
      </c>
      <c r="C3738">
        <f>VLOOKUP($B3738,'Bloomberg Dow Jones Indices'!$G$6:$J$6000,2,FALSE)</f>
        <v>3.2368000000000001</v>
      </c>
      <c r="D3738">
        <f>VLOOKUP(B3738,'Bloomberg Dow Jones Indices'!$I$6:$J$6000,2,0)</f>
        <v>2.6099000000000001</v>
      </c>
      <c r="E3738">
        <f>IF(VLOOKUP($B3738,'30 Year Treasuries Daily'!$A$7:$B$10118,2,FALSE)="ND",NA(),VLOOKUP($B3738,'30 Year Treasuries Daily'!$A$7:$B$10118,2,FALSE))</f>
        <v>4.55</v>
      </c>
    </row>
    <row r="3739" spans="2:5">
      <c r="B3739" s="52">
        <v>39517</v>
      </c>
      <c r="C3739">
        <f>VLOOKUP($B3739,'Bloomberg Dow Jones Indices'!$G$6:$J$6000,2,FALSE)</f>
        <v>3.2641999999999998</v>
      </c>
      <c r="D3739">
        <f>VLOOKUP(B3739,'Bloomberg Dow Jones Indices'!$I$6:$J$6000,2,0)</f>
        <v>2.6440999999999999</v>
      </c>
      <c r="E3739">
        <f>IF(VLOOKUP($B3739,'30 Year Treasuries Daily'!$A$7:$B$10118,2,FALSE)="ND",NA(),VLOOKUP($B3739,'30 Year Treasuries Daily'!$A$7:$B$10118,2,FALSE))</f>
        <v>4.45</v>
      </c>
    </row>
    <row r="3740" spans="2:5">
      <c r="B3740" s="52">
        <v>39518</v>
      </c>
      <c r="C3740">
        <f>VLOOKUP($B3740,'Bloomberg Dow Jones Indices'!$G$6:$J$6000,2,FALSE)</f>
        <v>3.1714000000000002</v>
      </c>
      <c r="D3740">
        <f>VLOOKUP(B3740,'Bloomberg Dow Jones Indices'!$I$6:$J$6000,2,0)</f>
        <v>2.5535000000000001</v>
      </c>
      <c r="E3740">
        <f>IF(VLOOKUP($B3740,'30 Year Treasuries Daily'!$A$7:$B$10118,2,FALSE)="ND",NA(),VLOOKUP($B3740,'30 Year Treasuries Daily'!$A$7:$B$10118,2,FALSE))</f>
        <v>4.53</v>
      </c>
    </row>
    <row r="3741" spans="2:5">
      <c r="B3741" s="52">
        <v>39519</v>
      </c>
      <c r="C3741">
        <f>VLOOKUP($B3741,'Bloomberg Dow Jones Indices'!$G$6:$J$6000,2,FALSE)</f>
        <v>3.2162999999999999</v>
      </c>
      <c r="D3741">
        <f>VLOOKUP(B3741,'Bloomberg Dow Jones Indices'!$I$6:$J$6000,2,0)</f>
        <v>2.5670999999999999</v>
      </c>
      <c r="E3741">
        <f>IF(VLOOKUP($B3741,'30 Year Treasuries Daily'!$A$7:$B$10118,2,FALSE)="ND",NA(),VLOOKUP($B3741,'30 Year Treasuries Daily'!$A$7:$B$10118,2,FALSE))</f>
        <v>4.4000000000000004</v>
      </c>
    </row>
    <row r="3742" spans="2:5">
      <c r="B3742" s="52">
        <v>39520</v>
      </c>
      <c r="C3742">
        <f>VLOOKUP($B3742,'Bloomberg Dow Jones Indices'!$G$6:$J$6000,2,FALSE)</f>
        <v>3.2172999999999998</v>
      </c>
      <c r="D3742">
        <f>VLOOKUP(B3742,'Bloomberg Dow Jones Indices'!$I$6:$J$6000,2,0)</f>
        <v>2.5596000000000001</v>
      </c>
      <c r="E3742">
        <f>IF(VLOOKUP($B3742,'30 Year Treasuries Daily'!$A$7:$B$10118,2,FALSE)="ND",NA(),VLOOKUP($B3742,'30 Year Treasuries Daily'!$A$7:$B$10118,2,FALSE))</f>
        <v>4.47</v>
      </c>
    </row>
    <row r="3743" spans="2:5">
      <c r="B3743" s="52">
        <v>39521</v>
      </c>
      <c r="C3743">
        <f>VLOOKUP($B3743,'Bloomberg Dow Jones Indices'!$G$6:$J$6000,2,FALSE)</f>
        <v>3.246</v>
      </c>
      <c r="D3743">
        <f>VLOOKUP(B3743,'Bloomberg Dow Jones Indices'!$I$6:$J$6000,2,0)</f>
        <v>2.6013000000000002</v>
      </c>
      <c r="E3743">
        <f>IF(VLOOKUP($B3743,'30 Year Treasuries Daily'!$A$7:$B$10118,2,FALSE)="ND",NA(),VLOOKUP($B3743,'30 Year Treasuries Daily'!$A$7:$B$10118,2,FALSE))</f>
        <v>4.3499999999999996</v>
      </c>
    </row>
    <row r="3744" spans="2:5">
      <c r="B3744" s="52">
        <v>39524</v>
      </c>
      <c r="C3744">
        <f>VLOOKUP($B3744,'Bloomberg Dow Jones Indices'!$G$6:$J$6000,2,FALSE)</f>
        <v>3.2425999999999999</v>
      </c>
      <c r="D3744">
        <f>VLOOKUP(B3744,'Bloomberg Dow Jones Indices'!$I$6:$J$6000,2,0)</f>
        <v>2.5967000000000002</v>
      </c>
      <c r="E3744">
        <f>IF(VLOOKUP($B3744,'30 Year Treasuries Daily'!$A$7:$B$10118,2,FALSE)="ND",NA(),VLOOKUP($B3744,'30 Year Treasuries Daily'!$A$7:$B$10118,2,FALSE))</f>
        <v>4.29</v>
      </c>
    </row>
    <row r="3745" spans="2:5">
      <c r="B3745" s="52">
        <v>39525</v>
      </c>
      <c r="C3745">
        <f>VLOOKUP($B3745,'Bloomberg Dow Jones Indices'!$G$6:$J$6000,2,FALSE)</f>
        <v>3.1855000000000002</v>
      </c>
      <c r="D3745">
        <f>VLOOKUP(B3745,'Bloomberg Dow Jones Indices'!$I$6:$J$6000,2,0)</f>
        <v>2.5085999999999999</v>
      </c>
      <c r="E3745">
        <f>IF(VLOOKUP($B3745,'30 Year Treasuries Daily'!$A$7:$B$10118,2,FALSE)="ND",NA(),VLOOKUP($B3745,'30 Year Treasuries Daily'!$A$7:$B$10118,2,FALSE))</f>
        <v>4.3499999999999996</v>
      </c>
    </row>
    <row r="3746" spans="2:5">
      <c r="B3746" s="52">
        <v>39526</v>
      </c>
      <c r="C3746">
        <f>VLOOKUP($B3746,'Bloomberg Dow Jones Indices'!$G$6:$J$6000,2,FALSE)</f>
        <v>3.2625999999999999</v>
      </c>
      <c r="D3746">
        <f>VLOOKUP(B3746,'Bloomberg Dow Jones Indices'!$I$6:$J$6000,2,0)</f>
        <v>2.5693999999999999</v>
      </c>
      <c r="E3746">
        <f>IF(VLOOKUP($B3746,'30 Year Treasuries Daily'!$A$7:$B$10118,2,FALSE)="ND",NA(),VLOOKUP($B3746,'30 Year Treasuries Daily'!$A$7:$B$10118,2,FALSE))</f>
        <v>4.22</v>
      </c>
    </row>
    <row r="3747" spans="2:5">
      <c r="B3747" s="52">
        <v>39527</v>
      </c>
      <c r="C3747">
        <f>VLOOKUP($B3747,'Bloomberg Dow Jones Indices'!$G$6:$J$6000,2,FALSE)</f>
        <v>3.2462</v>
      </c>
      <c r="D3747">
        <f>VLOOKUP(B3747,'Bloomberg Dow Jones Indices'!$I$6:$J$6000,2,0)</f>
        <v>2.5150000000000001</v>
      </c>
      <c r="E3747">
        <f>IF(VLOOKUP($B3747,'30 Year Treasuries Daily'!$A$7:$B$10118,2,FALSE)="ND",NA(),VLOOKUP($B3747,'30 Year Treasuries Daily'!$A$7:$B$10118,2,FALSE))</f>
        <v>4.17</v>
      </c>
    </row>
    <row r="3748" spans="2:5">
      <c r="B3748" s="52">
        <v>39531</v>
      </c>
      <c r="C3748">
        <f>VLOOKUP($B3748,'Bloomberg Dow Jones Indices'!$G$6:$J$6000,2,FALSE)</f>
        <v>3.2566999999999999</v>
      </c>
      <c r="D3748">
        <f>VLOOKUP(B3748,'Bloomberg Dow Jones Indices'!$I$6:$J$6000,2,0)</f>
        <v>2.4775</v>
      </c>
      <c r="E3748">
        <f>IF(VLOOKUP($B3748,'30 Year Treasuries Daily'!$A$7:$B$10118,2,FALSE)="ND",NA(),VLOOKUP($B3748,'30 Year Treasuries Daily'!$A$7:$B$10118,2,FALSE))</f>
        <v>4.33</v>
      </c>
    </row>
    <row r="3749" spans="2:5">
      <c r="B3749" s="52">
        <v>39532</v>
      </c>
      <c r="C3749">
        <f>VLOOKUP($B3749,'Bloomberg Dow Jones Indices'!$G$6:$J$6000,2,FALSE)</f>
        <v>3.2646999999999999</v>
      </c>
      <c r="D3749">
        <f>VLOOKUP(B3749,'Bloomberg Dow Jones Indices'!$I$6:$J$6000,2,0)</f>
        <v>2.4805999999999999</v>
      </c>
      <c r="E3749">
        <f>IF(VLOOKUP($B3749,'30 Year Treasuries Daily'!$A$7:$B$10118,2,FALSE)="ND",NA(),VLOOKUP($B3749,'30 Year Treasuries Daily'!$A$7:$B$10118,2,FALSE))</f>
        <v>4.3</v>
      </c>
    </row>
    <row r="3750" spans="2:5">
      <c r="B3750" s="52">
        <v>39533</v>
      </c>
      <c r="C3750">
        <f>VLOOKUP($B3750,'Bloomberg Dow Jones Indices'!$G$6:$J$6000,2,FALSE)</f>
        <v>3.2561</v>
      </c>
      <c r="D3750">
        <f>VLOOKUP(B3750,'Bloomberg Dow Jones Indices'!$I$6:$J$6000,2,0)</f>
        <v>2.5024999999999999</v>
      </c>
      <c r="E3750">
        <f>IF(VLOOKUP($B3750,'30 Year Treasuries Daily'!$A$7:$B$10118,2,FALSE)="ND",NA(),VLOOKUP($B3750,'30 Year Treasuries Daily'!$A$7:$B$10118,2,FALSE))</f>
        <v>4.33</v>
      </c>
    </row>
    <row r="3751" spans="2:5">
      <c r="B3751" s="52">
        <v>39534</v>
      </c>
      <c r="C3751">
        <f>VLOOKUP($B3751,'Bloomberg Dow Jones Indices'!$G$6:$J$6000,2,FALSE)</f>
        <v>3.2519999999999998</v>
      </c>
      <c r="D3751">
        <f>VLOOKUP(B3751,'Bloomberg Dow Jones Indices'!$I$6:$J$6000,2,0)</f>
        <v>2.5270000000000001</v>
      </c>
      <c r="E3751">
        <f>IF(VLOOKUP($B3751,'30 Year Treasuries Daily'!$A$7:$B$10118,2,FALSE)="ND",NA(),VLOOKUP($B3751,'30 Year Treasuries Daily'!$A$7:$B$10118,2,FALSE))</f>
        <v>4.38</v>
      </c>
    </row>
    <row r="3752" spans="2:5">
      <c r="B3752" s="52">
        <v>39535</v>
      </c>
      <c r="C3752">
        <f>VLOOKUP($B3752,'Bloomberg Dow Jones Indices'!$G$6:$J$6000,2,FALSE)</f>
        <v>3.2831999999999999</v>
      </c>
      <c r="D3752">
        <f>VLOOKUP(B3752,'Bloomberg Dow Jones Indices'!$I$6:$J$6000,2,0)</f>
        <v>2.5448</v>
      </c>
      <c r="E3752">
        <f>IF(VLOOKUP($B3752,'30 Year Treasuries Daily'!$A$7:$B$10118,2,FALSE)="ND",NA(),VLOOKUP($B3752,'30 Year Treasuries Daily'!$A$7:$B$10118,2,FALSE))</f>
        <v>4.33</v>
      </c>
    </row>
    <row r="3753" spans="2:5">
      <c r="B3753" s="52">
        <v>39538</v>
      </c>
      <c r="C3753">
        <f>VLOOKUP($B3753,'Bloomberg Dow Jones Indices'!$G$6:$J$6000,2,FALSE)</f>
        <v>3.2450000000000001</v>
      </c>
      <c r="D3753">
        <f>VLOOKUP(B3753,'Bloomberg Dow Jones Indices'!$I$6:$J$6000,2,0)</f>
        <v>2.5352000000000001</v>
      </c>
      <c r="E3753">
        <f>IF(VLOOKUP($B3753,'30 Year Treasuries Daily'!$A$7:$B$10118,2,FALSE)="ND",NA(),VLOOKUP($B3753,'30 Year Treasuries Daily'!$A$7:$B$10118,2,FALSE))</f>
        <v>4.3</v>
      </c>
    </row>
    <row r="3754" spans="2:5">
      <c r="B3754" s="52">
        <v>39539</v>
      </c>
      <c r="C3754">
        <f>VLOOKUP($B3754,'Bloomberg Dow Jones Indices'!$G$6:$J$6000,2,FALSE)</f>
        <v>3.1516999999999999</v>
      </c>
      <c r="D3754">
        <f>VLOOKUP(B3754,'Bloomberg Dow Jones Indices'!$I$6:$J$6000,2,0)</f>
        <v>2.4569999999999999</v>
      </c>
      <c r="E3754">
        <f>IF(VLOOKUP($B3754,'30 Year Treasuries Daily'!$A$7:$B$10118,2,FALSE)="ND",NA(),VLOOKUP($B3754,'30 Year Treasuries Daily'!$A$7:$B$10118,2,FALSE))</f>
        <v>4.4000000000000004</v>
      </c>
    </row>
    <row r="3755" spans="2:5">
      <c r="B3755" s="52">
        <v>39540</v>
      </c>
      <c r="C3755">
        <f>VLOOKUP($B3755,'Bloomberg Dow Jones Indices'!$G$6:$J$6000,2,FALSE)</f>
        <v>3.1269999999999998</v>
      </c>
      <c r="D3755">
        <f>VLOOKUP(B3755,'Bloomberg Dow Jones Indices'!$I$6:$J$6000,2,0)</f>
        <v>2.4691000000000001</v>
      </c>
      <c r="E3755">
        <f>IF(VLOOKUP($B3755,'30 Year Treasuries Daily'!$A$7:$B$10118,2,FALSE)="ND",NA(),VLOOKUP($B3755,'30 Year Treasuries Daily'!$A$7:$B$10118,2,FALSE))</f>
        <v>4.38</v>
      </c>
    </row>
    <row r="3756" spans="2:5">
      <c r="B3756" s="52">
        <v>39541</v>
      </c>
      <c r="C3756">
        <f>VLOOKUP($B3756,'Bloomberg Dow Jones Indices'!$G$6:$J$6000,2,FALSE)</f>
        <v>3.1391</v>
      </c>
      <c r="D3756">
        <f>VLOOKUP(B3756,'Bloomberg Dow Jones Indices'!$I$6:$J$6000,2,0)</f>
        <v>2.4651000000000001</v>
      </c>
      <c r="E3756">
        <f>IF(VLOOKUP($B3756,'30 Year Treasuries Daily'!$A$7:$B$10118,2,FALSE)="ND",NA(),VLOOKUP($B3756,'30 Year Treasuries Daily'!$A$7:$B$10118,2,FALSE))</f>
        <v>4.4000000000000004</v>
      </c>
    </row>
    <row r="3757" spans="2:5">
      <c r="B3757" s="52">
        <v>39542</v>
      </c>
      <c r="C3757">
        <f>VLOOKUP($B3757,'Bloomberg Dow Jones Indices'!$G$6:$J$6000,2,FALSE)</f>
        <v>3.1194000000000002</v>
      </c>
      <c r="D3757">
        <f>VLOOKUP(B3757,'Bloomberg Dow Jones Indices'!$I$6:$J$6000,2,0)</f>
        <v>2.4683999999999999</v>
      </c>
      <c r="E3757">
        <f>IF(VLOOKUP($B3757,'30 Year Treasuries Daily'!$A$7:$B$10118,2,FALSE)="ND",NA(),VLOOKUP($B3757,'30 Year Treasuries Daily'!$A$7:$B$10118,2,FALSE))</f>
        <v>4.32</v>
      </c>
    </row>
    <row r="3758" spans="2:5">
      <c r="B3758" s="52">
        <v>39545</v>
      </c>
      <c r="C3758">
        <f>VLOOKUP($B3758,'Bloomberg Dow Jones Indices'!$G$6:$J$6000,2,FALSE)</f>
        <v>3.1185999999999998</v>
      </c>
      <c r="D3758">
        <f>VLOOKUP(B3758,'Bloomberg Dow Jones Indices'!$I$6:$J$6000,2,0)</f>
        <v>2.4678</v>
      </c>
      <c r="E3758">
        <f>IF(VLOOKUP($B3758,'30 Year Treasuries Daily'!$A$7:$B$10118,2,FALSE)="ND",NA(),VLOOKUP($B3758,'30 Year Treasuries Daily'!$A$7:$B$10118,2,FALSE))</f>
        <v>4.3600000000000003</v>
      </c>
    </row>
    <row r="3759" spans="2:5">
      <c r="B3759" s="52">
        <v>39546</v>
      </c>
      <c r="C3759">
        <f>VLOOKUP($B3759,'Bloomberg Dow Jones Indices'!$G$6:$J$6000,2,FALSE)</f>
        <v>3.1080000000000001</v>
      </c>
      <c r="D3759">
        <f>VLOOKUP(B3759,'Bloomberg Dow Jones Indices'!$I$6:$J$6000,2,0)</f>
        <v>2.4794</v>
      </c>
      <c r="E3759">
        <f>IF(VLOOKUP($B3759,'30 Year Treasuries Daily'!$A$7:$B$10118,2,FALSE)="ND",NA(),VLOOKUP($B3759,'30 Year Treasuries Daily'!$A$7:$B$10118,2,FALSE))</f>
        <v>4.37</v>
      </c>
    </row>
    <row r="3760" spans="2:5">
      <c r="B3760" s="52">
        <v>39547</v>
      </c>
      <c r="C3760">
        <f>VLOOKUP($B3760,'Bloomberg Dow Jones Indices'!$G$6:$J$6000,2,FALSE)</f>
        <v>3.1042000000000001</v>
      </c>
      <c r="D3760">
        <f>VLOOKUP(B3760,'Bloomberg Dow Jones Indices'!$I$6:$J$6000,2,0)</f>
        <v>2.4910999999999999</v>
      </c>
      <c r="E3760">
        <f>IF(VLOOKUP($B3760,'30 Year Treasuries Daily'!$A$7:$B$10118,2,FALSE)="ND",NA(),VLOOKUP($B3760,'30 Year Treasuries Daily'!$A$7:$B$10118,2,FALSE))</f>
        <v>4.3099999999999996</v>
      </c>
    </row>
    <row r="3761" spans="2:5">
      <c r="B3761" s="52">
        <v>39548</v>
      </c>
      <c r="C3761">
        <f>VLOOKUP($B3761,'Bloomberg Dow Jones Indices'!$G$6:$J$6000,2,FALSE)</f>
        <v>3.1166</v>
      </c>
      <c r="D3761">
        <f>VLOOKUP(B3761,'Bloomberg Dow Jones Indices'!$I$6:$J$6000,2,0)</f>
        <v>2.4802</v>
      </c>
      <c r="E3761">
        <f>IF(VLOOKUP($B3761,'30 Year Treasuries Daily'!$A$7:$B$10118,2,FALSE)="ND",NA(),VLOOKUP($B3761,'30 Year Treasuries Daily'!$A$7:$B$10118,2,FALSE))</f>
        <v>4.34</v>
      </c>
    </row>
    <row r="3762" spans="2:5">
      <c r="B3762" s="52">
        <v>39549</v>
      </c>
      <c r="C3762">
        <f>VLOOKUP($B3762,'Bloomberg Dow Jones Indices'!$G$6:$J$6000,2,FALSE)</f>
        <v>3.1078999999999999</v>
      </c>
      <c r="D3762">
        <f>VLOOKUP(B3762,'Bloomberg Dow Jones Indices'!$I$6:$J$6000,2,0)</f>
        <v>2.5319000000000003</v>
      </c>
      <c r="E3762">
        <f>IF(VLOOKUP($B3762,'30 Year Treasuries Daily'!$A$7:$B$10118,2,FALSE)="ND",NA(),VLOOKUP($B3762,'30 Year Treasuries Daily'!$A$7:$B$10118,2,FALSE))</f>
        <v>4.3</v>
      </c>
    </row>
    <row r="3763" spans="2:5">
      <c r="B3763" s="52">
        <v>39552</v>
      </c>
      <c r="C3763">
        <f>VLOOKUP($B3763,'Bloomberg Dow Jones Indices'!$G$6:$J$6000,2,FALSE)</f>
        <v>3.1059999999999999</v>
      </c>
      <c r="D3763">
        <f>VLOOKUP(B3763,'Bloomberg Dow Jones Indices'!$I$6:$J$6000,2,0)</f>
        <v>2.5366999999999997</v>
      </c>
      <c r="E3763">
        <f>IF(VLOOKUP($B3763,'30 Year Treasuries Daily'!$A$7:$B$10118,2,FALSE)="ND",NA(),VLOOKUP($B3763,'30 Year Treasuries Daily'!$A$7:$B$10118,2,FALSE))</f>
        <v>4.3499999999999996</v>
      </c>
    </row>
    <row r="3764" spans="2:5">
      <c r="B3764" s="52">
        <v>39553</v>
      </c>
      <c r="C3764">
        <f>VLOOKUP($B3764,'Bloomberg Dow Jones Indices'!$G$6:$J$6000,2,FALSE)</f>
        <v>3.0817999999999999</v>
      </c>
      <c r="D3764">
        <f>VLOOKUP(B3764,'Bloomberg Dow Jones Indices'!$I$6:$J$6000,2,0)</f>
        <v>2.5243000000000002</v>
      </c>
      <c r="E3764">
        <f>IF(VLOOKUP($B3764,'30 Year Treasuries Daily'!$A$7:$B$10118,2,FALSE)="ND",NA(),VLOOKUP($B3764,'30 Year Treasuries Daily'!$A$7:$B$10118,2,FALSE))</f>
        <v>4.42</v>
      </c>
    </row>
    <row r="3765" spans="2:5">
      <c r="B3765" s="52">
        <v>39554</v>
      </c>
      <c r="C3765">
        <f>VLOOKUP($B3765,'Bloomberg Dow Jones Indices'!$G$6:$J$6000,2,FALSE)</f>
        <v>3.0222000000000002</v>
      </c>
      <c r="D3765">
        <f>VLOOKUP(B3765,'Bloomberg Dow Jones Indices'!$I$6:$J$6000,2,0)</f>
        <v>2.4761000000000002</v>
      </c>
      <c r="E3765">
        <f>IF(VLOOKUP($B3765,'30 Year Treasuries Daily'!$A$7:$B$10118,2,FALSE)="ND",NA(),VLOOKUP($B3765,'30 Year Treasuries Daily'!$A$7:$B$10118,2,FALSE))</f>
        <v>4.54</v>
      </c>
    </row>
    <row r="3766" spans="2:5">
      <c r="B3766" s="52">
        <v>39555</v>
      </c>
      <c r="C3766">
        <f>VLOOKUP($B3766,'Bloomberg Dow Jones Indices'!$G$6:$J$6000,2,FALSE)</f>
        <v>3.0232999999999999</v>
      </c>
      <c r="D3766">
        <f>VLOOKUP(B3766,'Bloomberg Dow Jones Indices'!$I$6:$J$6000,2,0)</f>
        <v>2.4798</v>
      </c>
      <c r="E3766">
        <f>IF(VLOOKUP($B3766,'30 Year Treasuries Daily'!$A$7:$B$10118,2,FALSE)="ND",NA(),VLOOKUP($B3766,'30 Year Treasuries Daily'!$A$7:$B$10118,2,FALSE))</f>
        <v>4.54</v>
      </c>
    </row>
    <row r="3767" spans="2:5">
      <c r="B3767" s="52">
        <v>39556</v>
      </c>
      <c r="C3767">
        <f>VLOOKUP($B3767,'Bloomberg Dow Jones Indices'!$G$6:$J$6000,2,FALSE)</f>
        <v>3.0125999999999999</v>
      </c>
      <c r="D3767">
        <f>VLOOKUP(B3767,'Bloomberg Dow Jones Indices'!$I$6:$J$6000,2,0)</f>
        <v>2.4356</v>
      </c>
      <c r="E3767">
        <f>IF(VLOOKUP($B3767,'30 Year Treasuries Daily'!$A$7:$B$10118,2,FALSE)="ND",NA(),VLOOKUP($B3767,'30 Year Treasuries Daily'!$A$7:$B$10118,2,FALSE))</f>
        <v>4.51</v>
      </c>
    </row>
    <row r="3768" spans="2:5">
      <c r="B3768" s="52">
        <v>39559</v>
      </c>
      <c r="C3768">
        <f>VLOOKUP($B3768,'Bloomberg Dow Jones Indices'!$G$6:$J$6000,2,FALSE)</f>
        <v>3.0242</v>
      </c>
      <c r="D3768">
        <f>VLOOKUP(B3768,'Bloomberg Dow Jones Indices'!$I$6:$J$6000,2,0)</f>
        <v>2.4401999999999999</v>
      </c>
      <c r="E3768">
        <f>IF(VLOOKUP($B3768,'30 Year Treasuries Daily'!$A$7:$B$10118,2,FALSE)="ND",NA(),VLOOKUP($B3768,'30 Year Treasuries Daily'!$A$7:$B$10118,2,FALSE))</f>
        <v>4.4800000000000004</v>
      </c>
    </row>
    <row r="3769" spans="2:5">
      <c r="B3769" s="52">
        <v>39560</v>
      </c>
      <c r="C3769">
        <f>VLOOKUP($B3769,'Bloomberg Dow Jones Indices'!$G$6:$J$6000,2,FALSE)</f>
        <v>3.0365000000000002</v>
      </c>
      <c r="D3769">
        <f>VLOOKUP(B3769,'Bloomberg Dow Jones Indices'!$I$6:$J$6000,2,0)</f>
        <v>2.4603000000000002</v>
      </c>
      <c r="E3769">
        <f>IF(VLOOKUP($B3769,'30 Year Treasuries Daily'!$A$7:$B$10118,2,FALSE)="ND",NA(),VLOOKUP($B3769,'30 Year Treasuries Daily'!$A$7:$B$10118,2,FALSE))</f>
        <v>4.46</v>
      </c>
    </row>
    <row r="3770" spans="2:5">
      <c r="B3770" s="52">
        <v>39561</v>
      </c>
      <c r="C3770">
        <f>VLOOKUP($B3770,'Bloomberg Dow Jones Indices'!$G$6:$J$6000,2,FALSE)</f>
        <v>3.0103</v>
      </c>
      <c r="D3770">
        <f>VLOOKUP(B3770,'Bloomberg Dow Jones Indices'!$I$6:$J$6000,2,0)</f>
        <v>2.452</v>
      </c>
      <c r="E3770">
        <f>IF(VLOOKUP($B3770,'30 Year Treasuries Daily'!$A$7:$B$10118,2,FALSE)="ND",NA(),VLOOKUP($B3770,'30 Year Treasuries Daily'!$A$7:$B$10118,2,FALSE))</f>
        <v>4.49</v>
      </c>
    </row>
    <row r="3771" spans="2:5">
      <c r="B3771" s="52">
        <v>39562</v>
      </c>
      <c r="C3771">
        <f>VLOOKUP($B3771,'Bloomberg Dow Jones Indices'!$G$6:$J$6000,2,FALSE)</f>
        <v>3.0301999999999998</v>
      </c>
      <c r="D3771">
        <f>VLOOKUP(B3771,'Bloomberg Dow Jones Indices'!$I$6:$J$6000,2,0)</f>
        <v>2.4356999999999998</v>
      </c>
      <c r="E3771">
        <f>IF(VLOOKUP($B3771,'30 Year Treasuries Daily'!$A$7:$B$10118,2,FALSE)="ND",NA(),VLOOKUP($B3771,'30 Year Treasuries Daily'!$A$7:$B$10118,2,FALSE))</f>
        <v>4.5599999999999996</v>
      </c>
    </row>
    <row r="3772" spans="2:5">
      <c r="B3772" s="52">
        <v>39563</v>
      </c>
      <c r="C3772">
        <f>VLOOKUP($B3772,'Bloomberg Dow Jones Indices'!$G$6:$J$6000,2,FALSE)</f>
        <v>3.0154000000000001</v>
      </c>
      <c r="D3772">
        <f>VLOOKUP(B3772,'Bloomberg Dow Jones Indices'!$I$6:$J$6000,2,0)</f>
        <v>2.4276</v>
      </c>
      <c r="E3772">
        <f>IF(VLOOKUP($B3772,'30 Year Treasuries Daily'!$A$7:$B$10118,2,FALSE)="ND",NA(),VLOOKUP($B3772,'30 Year Treasuries Daily'!$A$7:$B$10118,2,FALSE))</f>
        <v>4.6100000000000003</v>
      </c>
    </row>
    <row r="3773" spans="2:5">
      <c r="B3773" s="52">
        <v>39566</v>
      </c>
      <c r="C3773">
        <f>VLOOKUP($B3773,'Bloomberg Dow Jones Indices'!$G$6:$J$6000,2,FALSE)</f>
        <v>3.0274999999999999</v>
      </c>
      <c r="D3773">
        <f>VLOOKUP(B3773,'Bloomberg Dow Jones Indices'!$I$6:$J$6000,2,0)</f>
        <v>2.4314</v>
      </c>
      <c r="E3773">
        <f>IF(VLOOKUP($B3773,'30 Year Treasuries Daily'!$A$7:$B$10118,2,FALSE)="ND",NA(),VLOOKUP($B3773,'30 Year Treasuries Daily'!$A$7:$B$10118,2,FALSE))</f>
        <v>4.57</v>
      </c>
    </row>
    <row r="3774" spans="2:5">
      <c r="B3774" s="52">
        <v>39567</v>
      </c>
      <c r="C3774">
        <f>VLOOKUP($B3774,'Bloomberg Dow Jones Indices'!$G$6:$J$6000,2,FALSE)</f>
        <v>3.0430999999999999</v>
      </c>
      <c r="D3774">
        <f>VLOOKUP(B3774,'Bloomberg Dow Jones Indices'!$I$6:$J$6000,2,0)</f>
        <v>2.4388999999999998</v>
      </c>
      <c r="E3774">
        <f>IF(VLOOKUP($B3774,'30 Year Treasuries Daily'!$A$7:$B$10118,2,FALSE)="ND",NA(),VLOOKUP($B3774,'30 Year Treasuries Daily'!$A$7:$B$10118,2,FALSE))</f>
        <v>4.55</v>
      </c>
    </row>
    <row r="3775" spans="2:5">
      <c r="B3775" s="52">
        <v>39568</v>
      </c>
      <c r="C3775">
        <f>VLOOKUP($B3775,'Bloomberg Dow Jones Indices'!$G$6:$J$6000,2,FALSE)</f>
        <v>3.0447000000000002</v>
      </c>
      <c r="D3775">
        <f>VLOOKUP(B3775,'Bloomberg Dow Jones Indices'!$I$6:$J$6000,2,0)</f>
        <v>2.4411</v>
      </c>
      <c r="E3775">
        <f>IF(VLOOKUP($B3775,'30 Year Treasuries Daily'!$A$7:$B$10118,2,FALSE)="ND",NA(),VLOOKUP($B3775,'30 Year Treasuries Daily'!$A$7:$B$10118,2,FALSE))</f>
        <v>4.49</v>
      </c>
    </row>
    <row r="3776" spans="2:5">
      <c r="B3776" s="52">
        <v>39569</v>
      </c>
      <c r="C3776">
        <f>VLOOKUP($B3776,'Bloomberg Dow Jones Indices'!$G$6:$J$6000,2,FALSE)</f>
        <v>3.0102000000000002</v>
      </c>
      <c r="D3776">
        <f>VLOOKUP(B3776,'Bloomberg Dow Jones Indices'!$I$6:$J$6000,2,0)</f>
        <v>2.3917999999999999</v>
      </c>
      <c r="E3776">
        <f>IF(VLOOKUP($B3776,'30 Year Treasuries Daily'!$A$7:$B$10118,2,FALSE)="ND",NA(),VLOOKUP($B3776,'30 Year Treasuries Daily'!$A$7:$B$10118,2,FALSE))</f>
        <v>4.49</v>
      </c>
    </row>
    <row r="3777" spans="2:5">
      <c r="B3777" s="52">
        <v>39570</v>
      </c>
      <c r="C3777">
        <f>VLOOKUP($B3777,'Bloomberg Dow Jones Indices'!$G$6:$J$6000,2,FALSE)</f>
        <v>2.9731999999999998</v>
      </c>
      <c r="D3777">
        <f>VLOOKUP(B3777,'Bloomberg Dow Jones Indices'!$I$6:$J$6000,2,0)</f>
        <v>2.3829000000000002</v>
      </c>
      <c r="E3777">
        <f>IF(VLOOKUP($B3777,'30 Year Treasuries Daily'!$A$7:$B$10118,2,FALSE)="ND",NA(),VLOOKUP($B3777,'30 Year Treasuries Daily'!$A$7:$B$10118,2,FALSE))</f>
        <v>4.57</v>
      </c>
    </row>
    <row r="3778" spans="2:5">
      <c r="B3778" s="52">
        <v>39573</v>
      </c>
      <c r="C3778">
        <f>VLOOKUP($B3778,'Bloomberg Dow Jones Indices'!$G$6:$J$6000,2,FALSE)</f>
        <v>3.0211000000000001</v>
      </c>
      <c r="D3778">
        <f>VLOOKUP(B3778,'Bloomberg Dow Jones Indices'!$I$6:$J$6000,2,0)</f>
        <v>2.4009</v>
      </c>
      <c r="E3778">
        <f>IF(VLOOKUP($B3778,'30 Year Treasuries Daily'!$A$7:$B$10118,2,FALSE)="ND",NA(),VLOOKUP($B3778,'30 Year Treasuries Daily'!$A$7:$B$10118,2,FALSE))</f>
        <v>4.58</v>
      </c>
    </row>
    <row r="3779" spans="2:5">
      <c r="B3779" s="52">
        <v>39574</v>
      </c>
      <c r="C3779">
        <f>VLOOKUP($B3779,'Bloomberg Dow Jones Indices'!$G$6:$J$6000,2,FALSE)</f>
        <v>3.0289999999999999</v>
      </c>
      <c r="D3779">
        <f>VLOOKUP(B3779,'Bloomberg Dow Jones Indices'!$I$6:$J$6000,2,0)</f>
        <v>2.3915000000000002</v>
      </c>
      <c r="E3779">
        <f>IF(VLOOKUP($B3779,'30 Year Treasuries Daily'!$A$7:$B$10118,2,FALSE)="ND",NA(),VLOOKUP($B3779,'30 Year Treasuries Daily'!$A$7:$B$10118,2,FALSE))</f>
        <v>4.6399999999999997</v>
      </c>
    </row>
    <row r="3780" spans="2:5">
      <c r="B3780" s="52">
        <v>39575</v>
      </c>
      <c r="C3780">
        <f>VLOOKUP($B3780,'Bloomberg Dow Jones Indices'!$G$6:$J$6000,2,FALSE)</f>
        <v>3.0817000000000001</v>
      </c>
      <c r="D3780">
        <f>VLOOKUP(B3780,'Bloomberg Dow Jones Indices'!$I$6:$J$6000,2,0)</f>
        <v>2.4415</v>
      </c>
      <c r="E3780">
        <f>IF(VLOOKUP($B3780,'30 Year Treasuries Daily'!$A$7:$B$10118,2,FALSE)="ND",NA(),VLOOKUP($B3780,'30 Year Treasuries Daily'!$A$7:$B$10118,2,FALSE))</f>
        <v>4.6100000000000003</v>
      </c>
    </row>
    <row r="3781" spans="2:5">
      <c r="B3781" s="52">
        <v>39576</v>
      </c>
      <c r="C3781">
        <f>VLOOKUP($B3781,'Bloomberg Dow Jones Indices'!$G$6:$J$6000,2,FALSE)</f>
        <v>3.0682999999999998</v>
      </c>
      <c r="D3781">
        <f>VLOOKUP(B3781,'Bloomberg Dow Jones Indices'!$I$6:$J$6000,2,0)</f>
        <v>2.4314999999999998</v>
      </c>
      <c r="E3781">
        <f>IF(VLOOKUP($B3781,'30 Year Treasuries Daily'!$A$7:$B$10118,2,FALSE)="ND",NA(),VLOOKUP($B3781,'30 Year Treasuries Daily'!$A$7:$B$10118,2,FALSE))</f>
        <v>4.5</v>
      </c>
    </row>
    <row r="3782" spans="2:5">
      <c r="B3782" s="52">
        <v>39577</v>
      </c>
      <c r="C3782">
        <f>VLOOKUP($B3782,'Bloomberg Dow Jones Indices'!$G$6:$J$6000,2,FALSE)</f>
        <v>3.0689000000000002</v>
      </c>
      <c r="D3782">
        <f>VLOOKUP(B3782,'Bloomberg Dow Jones Indices'!$I$6:$J$6000,2,0)</f>
        <v>2.4577999999999998</v>
      </c>
      <c r="E3782">
        <f>IF(VLOOKUP($B3782,'30 Year Treasuries Daily'!$A$7:$B$10118,2,FALSE)="ND",NA(),VLOOKUP($B3782,'30 Year Treasuries Daily'!$A$7:$B$10118,2,FALSE))</f>
        <v>4.53</v>
      </c>
    </row>
    <row r="3783" spans="2:5">
      <c r="B3783" s="52">
        <v>39580</v>
      </c>
      <c r="C3783">
        <f>VLOOKUP($B3783,'Bloomberg Dow Jones Indices'!$G$6:$J$6000,2,FALSE)</f>
        <v>3.0430999999999999</v>
      </c>
      <c r="D3783">
        <f>VLOOKUP(B3783,'Bloomberg Dow Jones Indices'!$I$6:$J$6000,2,0)</f>
        <v>2.4329000000000001</v>
      </c>
      <c r="E3783">
        <f>IF(VLOOKUP($B3783,'30 Year Treasuries Daily'!$A$7:$B$10118,2,FALSE)="ND",NA(),VLOOKUP($B3783,'30 Year Treasuries Daily'!$A$7:$B$10118,2,FALSE))</f>
        <v>4.53</v>
      </c>
    </row>
    <row r="3784" spans="2:5">
      <c r="B3784" s="52">
        <v>39581</v>
      </c>
      <c r="C3784">
        <f>VLOOKUP($B3784,'Bloomberg Dow Jones Indices'!$G$6:$J$6000,2,FALSE)</f>
        <v>3.0703</v>
      </c>
      <c r="D3784">
        <f>VLOOKUP(B3784,'Bloomberg Dow Jones Indices'!$I$6:$J$6000,2,0)</f>
        <v>2.4443999999999999</v>
      </c>
      <c r="E3784">
        <f>IF(VLOOKUP($B3784,'30 Year Treasuries Daily'!$A$7:$B$10118,2,FALSE)="ND",NA(),VLOOKUP($B3784,'30 Year Treasuries Daily'!$A$7:$B$10118,2,FALSE))</f>
        <v>4.62</v>
      </c>
    </row>
    <row r="3785" spans="2:5">
      <c r="B3785" s="52">
        <v>39582</v>
      </c>
      <c r="C3785">
        <f>VLOOKUP($B3785,'Bloomberg Dow Jones Indices'!$G$6:$J$6000,2,FALSE)</f>
        <v>3.0501</v>
      </c>
      <c r="D3785">
        <f>VLOOKUP(B3785,'Bloomberg Dow Jones Indices'!$I$6:$J$6000,2,0)</f>
        <v>2.4363999999999999</v>
      </c>
      <c r="E3785">
        <f>IF(VLOOKUP($B3785,'30 Year Treasuries Daily'!$A$7:$B$10118,2,FALSE)="ND",NA(),VLOOKUP($B3785,'30 Year Treasuries Daily'!$A$7:$B$10118,2,FALSE))</f>
        <v>4.63</v>
      </c>
    </row>
    <row r="3786" spans="2:5">
      <c r="B3786" s="52">
        <v>39583</v>
      </c>
      <c r="C3786">
        <f>VLOOKUP($B3786,'Bloomberg Dow Jones Indices'!$G$6:$J$6000,2,FALSE)</f>
        <v>3.0577999999999999</v>
      </c>
      <c r="D3786">
        <f>VLOOKUP(B3786,'Bloomberg Dow Jones Indices'!$I$6:$J$6000,2,0)</f>
        <v>2.4230999999999998</v>
      </c>
      <c r="E3786">
        <f>IF(VLOOKUP($B3786,'30 Year Treasuries Daily'!$A$7:$B$10118,2,FALSE)="ND",NA(),VLOOKUP($B3786,'30 Year Treasuries Daily'!$A$7:$B$10118,2,FALSE))</f>
        <v>4.5599999999999996</v>
      </c>
    </row>
    <row r="3787" spans="2:5">
      <c r="B3787" s="52">
        <v>39584</v>
      </c>
      <c r="C3787">
        <f>VLOOKUP($B3787,'Bloomberg Dow Jones Indices'!$G$6:$J$6000,2,FALSE)</f>
        <v>3.0407999999999999</v>
      </c>
      <c r="D3787">
        <f>VLOOKUP(B3787,'Bloomberg Dow Jones Indices'!$I$6:$J$6000,2,0)</f>
        <v>2.4241999999999999</v>
      </c>
      <c r="E3787">
        <f>IF(VLOOKUP($B3787,'30 Year Treasuries Daily'!$A$7:$B$10118,2,FALSE)="ND",NA(),VLOOKUP($B3787,'30 Year Treasuries Daily'!$A$7:$B$10118,2,FALSE))</f>
        <v>4.58</v>
      </c>
    </row>
    <row r="3788" spans="2:5">
      <c r="B3788" s="52">
        <v>39587</v>
      </c>
      <c r="C3788">
        <f>VLOOKUP($B3788,'Bloomberg Dow Jones Indices'!$G$6:$J$6000,2,FALSE)</f>
        <v>3.0053999999999998</v>
      </c>
      <c r="D3788">
        <f>VLOOKUP(B3788,'Bloomberg Dow Jones Indices'!$I$6:$J$6000,2,0)</f>
        <v>2.4165000000000001</v>
      </c>
      <c r="E3788">
        <f>IF(VLOOKUP($B3788,'30 Year Treasuries Daily'!$A$7:$B$10118,2,FALSE)="ND",NA(),VLOOKUP($B3788,'30 Year Treasuries Daily'!$A$7:$B$10118,2,FALSE))</f>
        <v>4.5599999999999996</v>
      </c>
    </row>
    <row r="3789" spans="2:5">
      <c r="B3789" s="52">
        <v>39588</v>
      </c>
      <c r="C3789">
        <f>VLOOKUP($B3789,'Bloomberg Dow Jones Indices'!$G$6:$J$6000,2,FALSE)</f>
        <v>2.9927999999999999</v>
      </c>
      <c r="D3789">
        <f>VLOOKUP(B3789,'Bloomberg Dow Jones Indices'!$I$6:$J$6000,2,0)</f>
        <v>2.4540999999999999</v>
      </c>
      <c r="E3789">
        <f>IF(VLOOKUP($B3789,'30 Year Treasuries Daily'!$A$7:$B$10118,2,FALSE)="ND",NA(),VLOOKUP($B3789,'30 Year Treasuries Daily'!$A$7:$B$10118,2,FALSE))</f>
        <v>4.53</v>
      </c>
    </row>
    <row r="3790" spans="2:5">
      <c r="B3790" s="52">
        <v>39589</v>
      </c>
      <c r="C3790">
        <f>VLOOKUP($B3790,'Bloomberg Dow Jones Indices'!$G$6:$J$6000,2,FALSE)</f>
        <v>2.9971999999999999</v>
      </c>
      <c r="D3790">
        <f>VLOOKUP(B3790,'Bloomberg Dow Jones Indices'!$I$6:$J$6000,2,0)</f>
        <v>2.4996999999999998</v>
      </c>
      <c r="E3790">
        <f>IF(VLOOKUP($B3790,'30 Year Treasuries Daily'!$A$7:$B$10118,2,FALSE)="ND",NA(),VLOOKUP($B3790,'30 Year Treasuries Daily'!$A$7:$B$10118,2,FALSE))</f>
        <v>4.55</v>
      </c>
    </row>
    <row r="3791" spans="2:5">
      <c r="B3791" s="52">
        <v>39590</v>
      </c>
      <c r="C3791">
        <f>VLOOKUP($B3791,'Bloomberg Dow Jones Indices'!$G$6:$J$6000,2,FALSE)</f>
        <v>2.9897</v>
      </c>
      <c r="D3791">
        <f>VLOOKUP(B3791,'Bloomberg Dow Jones Indices'!$I$6:$J$6000,2,0)</f>
        <v>2.4977999999999998</v>
      </c>
      <c r="E3791">
        <f>IF(VLOOKUP($B3791,'30 Year Treasuries Daily'!$A$7:$B$10118,2,FALSE)="ND",NA(),VLOOKUP($B3791,'30 Year Treasuries Daily'!$A$7:$B$10118,2,FALSE))</f>
        <v>4.63</v>
      </c>
    </row>
    <row r="3792" spans="2:5">
      <c r="B3792" s="52">
        <v>39591</v>
      </c>
      <c r="C3792">
        <f>VLOOKUP($B3792,'Bloomberg Dow Jones Indices'!$G$6:$J$6000,2,FALSE)</f>
        <v>3.0478999999999998</v>
      </c>
      <c r="D3792">
        <f>VLOOKUP(B3792,'Bloomberg Dow Jones Indices'!$I$6:$J$6000,2,0)</f>
        <v>2.5270000000000001</v>
      </c>
      <c r="E3792">
        <f>IF(VLOOKUP($B3792,'30 Year Treasuries Daily'!$A$7:$B$10118,2,FALSE)="ND",NA(),VLOOKUP($B3792,'30 Year Treasuries Daily'!$A$7:$B$10118,2,FALSE))</f>
        <v>4.57</v>
      </c>
    </row>
    <row r="3793" spans="2:5">
      <c r="B3793" s="52">
        <v>39595</v>
      </c>
      <c r="C3793">
        <f>VLOOKUP($B3793,'Bloomberg Dow Jones Indices'!$G$6:$J$6000,2,FALSE)</f>
        <v>3.0304000000000002</v>
      </c>
      <c r="D3793">
        <f>VLOOKUP(B3793,'Bloomberg Dow Jones Indices'!$I$6:$J$6000,2,0)</f>
        <v>2.5131999999999999</v>
      </c>
      <c r="E3793">
        <f>IF(VLOOKUP($B3793,'30 Year Treasuries Daily'!$A$7:$B$10118,2,FALSE)="ND",NA(),VLOOKUP($B3793,'30 Year Treasuries Daily'!$A$7:$B$10118,2,FALSE))</f>
        <v>4.6500000000000004</v>
      </c>
    </row>
    <row r="3794" spans="2:5">
      <c r="B3794" s="52">
        <v>39596</v>
      </c>
      <c r="C3794">
        <f>VLOOKUP($B3794,'Bloomberg Dow Jones Indices'!$G$6:$J$6000,2,FALSE)</f>
        <v>3.0272000000000001</v>
      </c>
      <c r="D3794">
        <f>VLOOKUP(B3794,'Bloomberg Dow Jones Indices'!$I$6:$J$6000,2,0)</f>
        <v>2.504</v>
      </c>
      <c r="E3794">
        <f>IF(VLOOKUP($B3794,'30 Year Treasuries Daily'!$A$7:$B$10118,2,FALSE)="ND",NA(),VLOOKUP($B3794,'30 Year Treasuries Daily'!$A$7:$B$10118,2,FALSE))</f>
        <v>4.71</v>
      </c>
    </row>
    <row r="3795" spans="2:5">
      <c r="B3795" s="52">
        <v>39597</v>
      </c>
      <c r="C3795">
        <f>VLOOKUP($B3795,'Bloomberg Dow Jones Indices'!$G$6:$J$6000,2,FALSE)</f>
        <v>3.0081000000000002</v>
      </c>
      <c r="D3795">
        <f>VLOOKUP(B3795,'Bloomberg Dow Jones Indices'!$I$6:$J$6000,2,0)</f>
        <v>2.4937</v>
      </c>
      <c r="E3795">
        <f>IF(VLOOKUP($B3795,'30 Year Treasuries Daily'!$A$7:$B$10118,2,FALSE)="ND",NA(),VLOOKUP($B3795,'30 Year Treasuries Daily'!$A$7:$B$10118,2,FALSE))</f>
        <v>4.76</v>
      </c>
    </row>
    <row r="3796" spans="2:5">
      <c r="B3796" s="52">
        <v>39598</v>
      </c>
      <c r="C3796">
        <f>VLOOKUP($B3796,'Bloomberg Dow Jones Indices'!$G$6:$J$6000,2,FALSE)</f>
        <v>3.0129000000000001</v>
      </c>
      <c r="D3796">
        <f>VLOOKUP(B3796,'Bloomberg Dow Jones Indices'!$I$6:$J$6000,2,0)</f>
        <v>2.4952999999999999</v>
      </c>
      <c r="E3796">
        <f>IF(VLOOKUP($B3796,'30 Year Treasuries Daily'!$A$7:$B$10118,2,FALSE)="ND",NA(),VLOOKUP($B3796,'30 Year Treasuries Daily'!$A$7:$B$10118,2,FALSE))</f>
        <v>4.72</v>
      </c>
    </row>
    <row r="3797" spans="2:5">
      <c r="B3797" s="52">
        <v>39601</v>
      </c>
      <c r="C3797">
        <f>VLOOKUP($B3797,'Bloomberg Dow Jones Indices'!$G$6:$J$6000,2,FALSE)</f>
        <v>3.0466000000000002</v>
      </c>
      <c r="D3797">
        <f>VLOOKUP(B3797,'Bloomberg Dow Jones Indices'!$I$6:$J$6000,2,0)</f>
        <v>2.5221</v>
      </c>
      <c r="E3797">
        <f>IF(VLOOKUP($B3797,'30 Year Treasuries Daily'!$A$7:$B$10118,2,FALSE)="ND",NA(),VLOOKUP($B3797,'30 Year Treasuries Daily'!$A$7:$B$10118,2,FALSE))</f>
        <v>4.68</v>
      </c>
    </row>
    <row r="3798" spans="2:5">
      <c r="B3798" s="52">
        <v>39602</v>
      </c>
      <c r="C3798">
        <f>VLOOKUP($B3798,'Bloomberg Dow Jones Indices'!$G$6:$J$6000,2,FALSE)</f>
        <v>3.0617999999999999</v>
      </c>
      <c r="D3798">
        <f>VLOOKUP(B3798,'Bloomberg Dow Jones Indices'!$I$6:$J$6000,2,0)</f>
        <v>2.5426000000000002</v>
      </c>
      <c r="E3798">
        <f>IF(VLOOKUP($B3798,'30 Year Treasuries Daily'!$A$7:$B$10118,2,FALSE)="ND",NA(),VLOOKUP($B3798,'30 Year Treasuries Daily'!$A$7:$B$10118,2,FALSE))</f>
        <v>4.63</v>
      </c>
    </row>
    <row r="3799" spans="2:5">
      <c r="B3799" s="52">
        <v>39603</v>
      </c>
      <c r="C3799">
        <f>VLOOKUP($B3799,'Bloomberg Dow Jones Indices'!$G$6:$J$6000,2,FALSE)</f>
        <v>3.0356999999999998</v>
      </c>
      <c r="D3799">
        <f>VLOOKUP(B3799,'Bloomberg Dow Jones Indices'!$I$6:$J$6000,2,0)</f>
        <v>2.5526999999999997</v>
      </c>
      <c r="E3799">
        <f>IF(VLOOKUP($B3799,'30 Year Treasuries Daily'!$A$7:$B$10118,2,FALSE)="ND",NA(),VLOOKUP($B3799,'30 Year Treasuries Daily'!$A$7:$B$10118,2,FALSE))</f>
        <v>4.71</v>
      </c>
    </row>
    <row r="3800" spans="2:5">
      <c r="B3800" s="52">
        <v>39604</v>
      </c>
      <c r="C3800">
        <f>VLOOKUP($B3800,'Bloomberg Dow Jones Indices'!$G$6:$J$6000,2,FALSE)</f>
        <v>3.0072999999999999</v>
      </c>
      <c r="D3800">
        <f>VLOOKUP(B3800,'Bloomberg Dow Jones Indices'!$I$6:$J$6000,2,0)</f>
        <v>2.5093999999999999</v>
      </c>
      <c r="E3800">
        <f>IF(VLOOKUP($B3800,'30 Year Treasuries Daily'!$A$7:$B$10118,2,FALSE)="ND",NA(),VLOOKUP($B3800,'30 Year Treasuries Daily'!$A$7:$B$10118,2,FALSE))</f>
        <v>4.75</v>
      </c>
    </row>
    <row r="3801" spans="2:5">
      <c r="B3801" s="52">
        <v>39605</v>
      </c>
      <c r="C3801">
        <f>VLOOKUP($B3801,'Bloomberg Dow Jones Indices'!$G$6:$J$6000,2,FALSE)</f>
        <v>3.0836999999999999</v>
      </c>
      <c r="D3801">
        <f>VLOOKUP(B3801,'Bloomberg Dow Jones Indices'!$I$6:$J$6000,2,0)</f>
        <v>2.5905</v>
      </c>
      <c r="E3801">
        <f>IF(VLOOKUP($B3801,'30 Year Treasuries Daily'!$A$7:$B$10118,2,FALSE)="ND",NA(),VLOOKUP($B3801,'30 Year Treasuries Daily'!$A$7:$B$10118,2,FALSE))</f>
        <v>4.6500000000000004</v>
      </c>
    </row>
    <row r="3802" spans="2:5">
      <c r="B3802" s="52">
        <v>39608</v>
      </c>
      <c r="C3802">
        <f>VLOOKUP($B3802,'Bloomberg Dow Jones Indices'!$G$6:$J$6000,2,FALSE)</f>
        <v>3.0404</v>
      </c>
      <c r="D3802">
        <f>VLOOKUP(B3802,'Bloomberg Dow Jones Indices'!$I$6:$J$6000,2,0)</f>
        <v>2.5756000000000001</v>
      </c>
      <c r="E3802">
        <f>IF(VLOOKUP($B3802,'30 Year Treasuries Daily'!$A$7:$B$10118,2,FALSE)="ND",NA(),VLOOKUP($B3802,'30 Year Treasuries Daily'!$A$7:$B$10118,2,FALSE))</f>
        <v>4.6399999999999997</v>
      </c>
    </row>
    <row r="3803" spans="2:5">
      <c r="B3803" s="52">
        <v>39609</v>
      </c>
      <c r="C3803">
        <f>VLOOKUP($B3803,'Bloomberg Dow Jones Indices'!$G$6:$J$6000,2,FALSE)</f>
        <v>3.0350999999999999</v>
      </c>
      <c r="D3803">
        <f>VLOOKUP(B3803,'Bloomberg Dow Jones Indices'!$I$6:$J$6000,2,0)</f>
        <v>2.5737000000000001</v>
      </c>
      <c r="E3803">
        <f>IF(VLOOKUP($B3803,'30 Year Treasuries Daily'!$A$7:$B$10118,2,FALSE)="ND",NA(),VLOOKUP($B3803,'30 Year Treasuries Daily'!$A$7:$B$10118,2,FALSE))</f>
        <v>4.7</v>
      </c>
    </row>
    <row r="3804" spans="2:5">
      <c r="B3804" s="52">
        <v>39610</v>
      </c>
      <c r="C3804">
        <f>VLOOKUP($B3804,'Bloomberg Dow Jones Indices'!$G$6:$J$6000,2,FALSE)</f>
        <v>3.0629</v>
      </c>
      <c r="D3804">
        <f>VLOOKUP(B3804,'Bloomberg Dow Jones Indices'!$I$6:$J$6000,2,0)</f>
        <v>2.6202000000000001</v>
      </c>
      <c r="E3804">
        <f>IF(VLOOKUP($B3804,'30 Year Treasuries Daily'!$A$7:$B$10118,2,FALSE)="ND",NA(),VLOOKUP($B3804,'30 Year Treasuries Daily'!$A$7:$B$10118,2,FALSE))</f>
        <v>4.72</v>
      </c>
    </row>
    <row r="3805" spans="2:5">
      <c r="B3805" s="52">
        <v>39611</v>
      </c>
      <c r="C3805">
        <f>VLOOKUP($B3805,'Bloomberg Dow Jones Indices'!$G$6:$J$6000,2,FALSE)</f>
        <v>3.0609000000000002</v>
      </c>
      <c r="D3805">
        <f>VLOOKUP(B3805,'Bloomberg Dow Jones Indices'!$I$6:$J$6000,2,0)</f>
        <v>2.6076999999999999</v>
      </c>
      <c r="E3805">
        <f>IF(VLOOKUP($B3805,'30 Year Treasuries Daily'!$A$7:$B$10118,2,FALSE)="ND",NA(),VLOOKUP($B3805,'30 Year Treasuries Daily'!$A$7:$B$10118,2,FALSE))</f>
        <v>4.7699999999999996</v>
      </c>
    </row>
    <row r="3806" spans="2:5">
      <c r="B3806" s="52">
        <v>39612</v>
      </c>
      <c r="C3806">
        <f>VLOOKUP($B3806,'Bloomberg Dow Jones Indices'!$G$6:$J$6000,2,FALSE)</f>
        <v>3.0106000000000002</v>
      </c>
      <c r="D3806">
        <f>VLOOKUP(B3806,'Bloomberg Dow Jones Indices'!$I$6:$J$6000,2,0)</f>
        <v>2.5726</v>
      </c>
      <c r="E3806">
        <f>IF(VLOOKUP($B3806,'30 Year Treasuries Daily'!$A$7:$B$10118,2,FALSE)="ND",NA(),VLOOKUP($B3806,'30 Year Treasuries Daily'!$A$7:$B$10118,2,FALSE))</f>
        <v>4.79</v>
      </c>
    </row>
    <row r="3807" spans="2:5">
      <c r="B3807" s="52">
        <v>39615</v>
      </c>
      <c r="C3807">
        <f>VLOOKUP($B3807,'Bloomberg Dow Jones Indices'!$G$6:$J$6000,2,FALSE)</f>
        <v>3.0148999999999999</v>
      </c>
      <c r="D3807">
        <f>VLOOKUP(B3807,'Bloomberg Dow Jones Indices'!$I$6:$J$6000,2,0)</f>
        <v>2.5806</v>
      </c>
      <c r="E3807">
        <f>IF(VLOOKUP($B3807,'30 Year Treasuries Daily'!$A$7:$B$10118,2,FALSE)="ND",NA(),VLOOKUP($B3807,'30 Year Treasuries Daily'!$A$7:$B$10118,2,FALSE))</f>
        <v>4.7699999999999996</v>
      </c>
    </row>
    <row r="3808" spans="2:5">
      <c r="B3808" s="52">
        <v>39616</v>
      </c>
      <c r="C3808">
        <f>VLOOKUP($B3808,'Bloomberg Dow Jones Indices'!$G$6:$J$6000,2,FALSE)</f>
        <v>3.0099</v>
      </c>
      <c r="D3808">
        <f>VLOOKUP(B3808,'Bloomberg Dow Jones Indices'!$I$6:$J$6000,2,0)</f>
        <v>2.6036999999999999</v>
      </c>
      <c r="E3808">
        <f>IF(VLOOKUP($B3808,'30 Year Treasuries Daily'!$A$7:$B$10118,2,FALSE)="ND",NA(),VLOOKUP($B3808,'30 Year Treasuries Daily'!$A$7:$B$10118,2,FALSE))</f>
        <v>4.78</v>
      </c>
    </row>
    <row r="3809" spans="2:5">
      <c r="B3809" s="52">
        <v>39617</v>
      </c>
      <c r="C3809">
        <f>VLOOKUP($B3809,'Bloomberg Dow Jones Indices'!$G$6:$J$6000,2,FALSE)</f>
        <v>3.0230999999999999</v>
      </c>
      <c r="D3809">
        <f>VLOOKUP(B3809,'Bloomberg Dow Jones Indices'!$I$6:$J$6000,2,0)</f>
        <v>2.6320999999999999</v>
      </c>
      <c r="E3809">
        <f>IF(VLOOKUP($B3809,'30 Year Treasuries Daily'!$A$7:$B$10118,2,FALSE)="ND",NA(),VLOOKUP($B3809,'30 Year Treasuries Daily'!$A$7:$B$10118,2,FALSE))</f>
        <v>4.72</v>
      </c>
    </row>
    <row r="3810" spans="2:5">
      <c r="B3810" s="52">
        <v>39618</v>
      </c>
      <c r="C3810">
        <f>VLOOKUP($B3810,'Bloomberg Dow Jones Indices'!$G$6:$J$6000,2,FALSE)</f>
        <v>2.9944999999999999</v>
      </c>
      <c r="D3810">
        <f>VLOOKUP(B3810,'Bloomberg Dow Jones Indices'!$I$6:$J$6000,2,0)</f>
        <v>2.6267</v>
      </c>
      <c r="E3810">
        <f>IF(VLOOKUP($B3810,'30 Year Treasuries Daily'!$A$7:$B$10118,2,FALSE)="ND",NA(),VLOOKUP($B3810,'30 Year Treasuries Daily'!$A$7:$B$10118,2,FALSE))</f>
        <v>4.76</v>
      </c>
    </row>
    <row r="3811" spans="2:5">
      <c r="B3811" s="52">
        <v>39619</v>
      </c>
      <c r="C3811">
        <f>VLOOKUP($B3811,'Bloomberg Dow Jones Indices'!$G$6:$J$6000,2,FALSE)</f>
        <v>3.0407999999999999</v>
      </c>
      <c r="D3811">
        <f>VLOOKUP(B3811,'Bloomberg Dow Jones Indices'!$I$6:$J$6000,2,0)</f>
        <v>2.6756000000000002</v>
      </c>
      <c r="E3811">
        <f>IF(VLOOKUP($B3811,'30 Year Treasuries Daily'!$A$7:$B$10118,2,FALSE)="ND",NA(),VLOOKUP($B3811,'30 Year Treasuries Daily'!$A$7:$B$10118,2,FALSE))</f>
        <v>4.71</v>
      </c>
    </row>
    <row r="3812" spans="2:5">
      <c r="B3812" s="52">
        <v>39622</v>
      </c>
      <c r="C3812">
        <f>VLOOKUP($B3812,'Bloomberg Dow Jones Indices'!$G$6:$J$6000,2,FALSE)</f>
        <v>3.0127999999999999</v>
      </c>
      <c r="D3812">
        <f>VLOOKUP(B3812,'Bloomberg Dow Jones Indices'!$I$6:$J$6000,2,0)</f>
        <v>2.6757</v>
      </c>
      <c r="E3812">
        <f>IF(VLOOKUP($B3812,'30 Year Treasuries Daily'!$A$7:$B$10118,2,FALSE)="ND",NA(),VLOOKUP($B3812,'30 Year Treasuries Daily'!$A$7:$B$10118,2,FALSE))</f>
        <v>4.71</v>
      </c>
    </row>
    <row r="3813" spans="2:5">
      <c r="B3813" s="52">
        <v>39623</v>
      </c>
      <c r="C3813">
        <f>VLOOKUP($B3813,'Bloomberg Dow Jones Indices'!$G$6:$J$6000,2,FALSE)</f>
        <v>3.0213000000000001</v>
      </c>
      <c r="D3813">
        <f>VLOOKUP(B3813,'Bloomberg Dow Jones Indices'!$I$6:$J$6000,2,0)</f>
        <v>2.6836000000000002</v>
      </c>
      <c r="E3813">
        <f>IF(VLOOKUP($B3813,'30 Year Treasuries Daily'!$A$7:$B$10118,2,FALSE)="ND",NA(),VLOOKUP($B3813,'30 Year Treasuries Daily'!$A$7:$B$10118,2,FALSE))</f>
        <v>4.6500000000000004</v>
      </c>
    </row>
    <row r="3814" spans="2:5">
      <c r="B3814" s="52">
        <v>39624</v>
      </c>
      <c r="C3814">
        <f>VLOOKUP($B3814,'Bloomberg Dow Jones Indices'!$G$6:$J$6000,2,FALSE)</f>
        <v>3.0062000000000002</v>
      </c>
      <c r="D3814">
        <f>VLOOKUP(B3814,'Bloomberg Dow Jones Indices'!$I$6:$J$6000,2,0)</f>
        <v>2.6825999999999999</v>
      </c>
      <c r="E3814">
        <f>IF(VLOOKUP($B3814,'30 Year Treasuries Daily'!$A$7:$B$10118,2,FALSE)="ND",NA(),VLOOKUP($B3814,'30 Year Treasuries Daily'!$A$7:$B$10118,2,FALSE))</f>
        <v>4.6500000000000004</v>
      </c>
    </row>
    <row r="3815" spans="2:5">
      <c r="B3815" s="52">
        <v>39625</v>
      </c>
      <c r="C3815">
        <f>VLOOKUP($B3815,'Bloomberg Dow Jones Indices'!$G$6:$J$6000,2,FALSE)</f>
        <v>3.0973999999999999</v>
      </c>
      <c r="D3815">
        <f>VLOOKUP(B3815,'Bloomberg Dow Jones Indices'!$I$6:$J$6000,2,0)</f>
        <v>2.7665999999999999</v>
      </c>
      <c r="E3815">
        <f>IF(VLOOKUP($B3815,'30 Year Treasuries Daily'!$A$7:$B$10118,2,FALSE)="ND",NA(),VLOOKUP($B3815,'30 Year Treasuries Daily'!$A$7:$B$10118,2,FALSE))</f>
        <v>4.62</v>
      </c>
    </row>
    <row r="3816" spans="2:5">
      <c r="B3816" s="52">
        <v>39626</v>
      </c>
      <c r="C3816">
        <f>VLOOKUP($B3816,'Bloomberg Dow Jones Indices'!$G$6:$J$6000,2,FALSE)</f>
        <v>3.1189999999999998</v>
      </c>
      <c r="D3816">
        <f>VLOOKUP(B3816,'Bloomberg Dow Jones Indices'!$I$6:$J$6000,2,0)</f>
        <v>2.7926000000000002</v>
      </c>
      <c r="E3816">
        <f>IF(VLOOKUP($B3816,'30 Year Treasuries Daily'!$A$7:$B$10118,2,FALSE)="ND",NA(),VLOOKUP($B3816,'30 Year Treasuries Daily'!$A$7:$B$10118,2,FALSE))</f>
        <v>4.53</v>
      </c>
    </row>
    <row r="3817" spans="2:5">
      <c r="B3817" s="52">
        <v>39629</v>
      </c>
      <c r="C3817">
        <f>VLOOKUP($B3817,'Bloomberg Dow Jones Indices'!$G$6:$J$6000,2,FALSE)</f>
        <v>3.036</v>
      </c>
      <c r="D3817">
        <f>VLOOKUP(B3817,'Bloomberg Dow Jones Indices'!$I$6:$J$6000,2,0)</f>
        <v>2.7917999999999998</v>
      </c>
      <c r="E3817">
        <f>IF(VLOOKUP($B3817,'30 Year Treasuries Daily'!$A$7:$B$10118,2,FALSE)="ND",NA(),VLOOKUP($B3817,'30 Year Treasuries Daily'!$A$7:$B$10118,2,FALSE))</f>
        <v>4.53</v>
      </c>
    </row>
    <row r="3818" spans="2:5">
      <c r="B3818" s="52">
        <v>39630</v>
      </c>
      <c r="C3818">
        <f>VLOOKUP($B3818,'Bloomberg Dow Jones Indices'!$G$6:$J$6000,2,FALSE)</f>
        <v>3.0278</v>
      </c>
      <c r="D3818">
        <f>VLOOKUP(B3818,'Bloomberg Dow Jones Indices'!$I$6:$J$6000,2,0)</f>
        <v>2.7839</v>
      </c>
      <c r="E3818">
        <f>IF(VLOOKUP($B3818,'30 Year Treasuries Daily'!$A$7:$B$10118,2,FALSE)="ND",NA(),VLOOKUP($B3818,'30 Year Treasuries Daily'!$A$7:$B$10118,2,FALSE))</f>
        <v>4.55</v>
      </c>
    </row>
    <row r="3819" spans="2:5">
      <c r="B3819" s="52">
        <v>39631</v>
      </c>
      <c r="C3819">
        <f>VLOOKUP($B3819,'Bloomberg Dow Jones Indices'!$G$6:$J$6000,2,FALSE)</f>
        <v>3.0497000000000001</v>
      </c>
      <c r="D3819">
        <f>VLOOKUP(B3819,'Bloomberg Dow Jones Indices'!$I$6:$J$6000,2,0)</f>
        <v>2.8252000000000002</v>
      </c>
      <c r="E3819">
        <f>IF(VLOOKUP($B3819,'30 Year Treasuries Daily'!$A$7:$B$10118,2,FALSE)="ND",NA(),VLOOKUP($B3819,'30 Year Treasuries Daily'!$A$7:$B$10118,2,FALSE))</f>
        <v>4.51</v>
      </c>
    </row>
    <row r="3820" spans="2:5">
      <c r="B3820" s="52">
        <v>39632</v>
      </c>
      <c r="C3820">
        <f>VLOOKUP($B3820,'Bloomberg Dow Jones Indices'!$G$6:$J$6000,2,FALSE)</f>
        <v>3.0686</v>
      </c>
      <c r="D3820">
        <f>VLOOKUP(B3820,'Bloomberg Dow Jones Indices'!$I$6:$J$6000,2,0)</f>
        <v>2.8069999999999999</v>
      </c>
      <c r="E3820">
        <f>IF(VLOOKUP($B3820,'30 Year Treasuries Daily'!$A$7:$B$10118,2,FALSE)="ND",NA(),VLOOKUP($B3820,'30 Year Treasuries Daily'!$A$7:$B$10118,2,FALSE))</f>
        <v>4.53</v>
      </c>
    </row>
    <row r="3821" spans="2:5">
      <c r="B3821" s="52">
        <v>39636</v>
      </c>
      <c r="C3821">
        <f>VLOOKUP($B3821,'Bloomberg Dow Jones Indices'!$G$6:$J$6000,2,FALSE)</f>
        <v>3.0931999999999999</v>
      </c>
      <c r="D3821">
        <f>VLOOKUP(B3821,'Bloomberg Dow Jones Indices'!$I$6:$J$6000,2,0)</f>
        <v>2.8210999999999999</v>
      </c>
      <c r="E3821">
        <f>IF(VLOOKUP($B3821,'30 Year Treasuries Daily'!$A$7:$B$10118,2,FALSE)="ND",NA(),VLOOKUP($B3821,'30 Year Treasuries Daily'!$A$7:$B$10118,2,FALSE))</f>
        <v>4.51</v>
      </c>
    </row>
    <row r="3822" spans="2:5">
      <c r="B3822" s="52">
        <v>39637</v>
      </c>
      <c r="C3822">
        <f>VLOOKUP($B3822,'Bloomberg Dow Jones Indices'!$G$6:$J$6000,2,FALSE)</f>
        <v>3.0798000000000001</v>
      </c>
      <c r="D3822">
        <f>VLOOKUP(B3822,'Bloomberg Dow Jones Indices'!$I$6:$J$6000,2,0)</f>
        <v>2.7884000000000002</v>
      </c>
      <c r="E3822">
        <f>IF(VLOOKUP($B3822,'30 Year Treasuries Daily'!$A$7:$B$10118,2,FALSE)="ND",NA(),VLOOKUP($B3822,'30 Year Treasuries Daily'!$A$7:$B$10118,2,FALSE))</f>
        <v>4.46</v>
      </c>
    </row>
    <row r="3823" spans="2:5">
      <c r="B3823" s="52">
        <v>39638</v>
      </c>
      <c r="C3823">
        <f>VLOOKUP($B3823,'Bloomberg Dow Jones Indices'!$G$6:$J$6000,2,FALSE)</f>
        <v>3.0526</v>
      </c>
      <c r="D3823">
        <f>VLOOKUP(B3823,'Bloomberg Dow Jones Indices'!$I$6:$J$6000,2,0)</f>
        <v>2.8498000000000001</v>
      </c>
      <c r="E3823">
        <f>IF(VLOOKUP($B3823,'30 Year Treasuries Daily'!$A$7:$B$10118,2,FALSE)="ND",NA(),VLOOKUP($B3823,'30 Year Treasuries Daily'!$A$7:$B$10118,2,FALSE))</f>
        <v>4.42</v>
      </c>
    </row>
    <row r="3824" spans="2:5">
      <c r="B3824" s="52">
        <v>39639</v>
      </c>
      <c r="C3824">
        <f>VLOOKUP($B3824,'Bloomberg Dow Jones Indices'!$G$6:$J$6000,2,FALSE)</f>
        <v>3.0354999999999999</v>
      </c>
      <c r="D3824">
        <f>VLOOKUP(B3824,'Bloomberg Dow Jones Indices'!$I$6:$J$6000,2,0)</f>
        <v>2.8290999999999999</v>
      </c>
      <c r="E3824">
        <f>IF(VLOOKUP($B3824,'30 Year Treasuries Daily'!$A$7:$B$10118,2,FALSE)="ND",NA(),VLOOKUP($B3824,'30 Year Treasuries Daily'!$A$7:$B$10118,2,FALSE))</f>
        <v>4.42</v>
      </c>
    </row>
    <row r="3825" spans="2:5">
      <c r="B3825" s="52">
        <v>39640</v>
      </c>
      <c r="C3825">
        <f>VLOOKUP($B3825,'Bloomberg Dow Jones Indices'!$G$6:$J$6000,2,FALSE)</f>
        <v>3.0535000000000001</v>
      </c>
      <c r="D3825">
        <f>VLOOKUP(B3825,'Bloomberg Dow Jones Indices'!$I$6:$J$6000,2,0)</f>
        <v>2.8618000000000001</v>
      </c>
      <c r="E3825">
        <f>IF(VLOOKUP($B3825,'30 Year Treasuries Daily'!$A$7:$B$10118,2,FALSE)="ND",NA(),VLOOKUP($B3825,'30 Year Treasuries Daily'!$A$7:$B$10118,2,FALSE))</f>
        <v>4.5199999999999996</v>
      </c>
    </row>
    <row r="3826" spans="2:5">
      <c r="B3826" s="52">
        <v>39643</v>
      </c>
      <c r="C3826">
        <f>VLOOKUP($B3826,'Bloomberg Dow Jones Indices'!$G$6:$J$6000,2,FALSE)</f>
        <v>3.089</v>
      </c>
      <c r="D3826">
        <f>VLOOKUP(B3826,'Bloomberg Dow Jones Indices'!$I$6:$J$6000,2,0)</f>
        <v>2.8736000000000002</v>
      </c>
      <c r="E3826">
        <f>IF(VLOOKUP($B3826,'30 Year Treasuries Daily'!$A$7:$B$10118,2,FALSE)="ND",NA(),VLOOKUP($B3826,'30 Year Treasuries Daily'!$A$7:$B$10118,2,FALSE))</f>
        <v>4.47</v>
      </c>
    </row>
    <row r="3827" spans="2:5">
      <c r="B3827" s="52">
        <v>39644</v>
      </c>
      <c r="C3827">
        <f>VLOOKUP($B3827,'Bloomberg Dow Jones Indices'!$G$6:$J$6000,2,FALSE)</f>
        <v>3.1124000000000001</v>
      </c>
      <c r="D3827">
        <f>VLOOKUP(B3827,'Bloomberg Dow Jones Indices'!$I$6:$J$6000,2,0)</f>
        <v>2.8792999999999997</v>
      </c>
      <c r="E3827">
        <f>IF(VLOOKUP($B3827,'30 Year Treasuries Daily'!$A$7:$B$10118,2,FALSE)="ND",NA(),VLOOKUP($B3827,'30 Year Treasuries Daily'!$A$7:$B$10118,2,FALSE))</f>
        <v>4.4800000000000004</v>
      </c>
    </row>
    <row r="3828" spans="2:5">
      <c r="B3828" s="52">
        <v>39645</v>
      </c>
      <c r="C3828">
        <f>VLOOKUP($B3828,'Bloomberg Dow Jones Indices'!$G$6:$J$6000,2,FALSE)</f>
        <v>3.1791999999999998</v>
      </c>
      <c r="D3828">
        <f>VLOOKUP(B3828,'Bloomberg Dow Jones Indices'!$I$6:$J$6000,2,0)</f>
        <v>2.8120000000000003</v>
      </c>
      <c r="E3828">
        <f>IF(VLOOKUP($B3828,'30 Year Treasuries Daily'!$A$7:$B$10118,2,FALSE)="ND",NA(),VLOOKUP($B3828,'30 Year Treasuries Daily'!$A$7:$B$10118,2,FALSE))</f>
        <v>4.59</v>
      </c>
    </row>
    <row r="3829" spans="2:5">
      <c r="B3829" s="52">
        <v>39646</v>
      </c>
      <c r="C3829">
        <f>VLOOKUP($B3829,'Bloomberg Dow Jones Indices'!$G$6:$J$6000,2,FALSE)</f>
        <v>3.2309000000000001</v>
      </c>
      <c r="D3829">
        <f>VLOOKUP(B3829,'Bloomberg Dow Jones Indices'!$I$6:$J$6000,2,0)</f>
        <v>2.7654000000000001</v>
      </c>
      <c r="E3829">
        <f>IF(VLOOKUP($B3829,'30 Year Treasuries Daily'!$A$7:$B$10118,2,FALSE)="ND",NA(),VLOOKUP($B3829,'30 Year Treasuries Daily'!$A$7:$B$10118,2,FALSE))</f>
        <v>4.6500000000000004</v>
      </c>
    </row>
    <row r="3830" spans="2:5">
      <c r="B3830" s="52">
        <v>39647</v>
      </c>
      <c r="C3830">
        <f>VLOOKUP($B3830,'Bloomberg Dow Jones Indices'!$G$6:$J$6000,2,FALSE)</f>
        <v>3.2050000000000001</v>
      </c>
      <c r="D3830">
        <f>VLOOKUP(B3830,'Bloomberg Dow Jones Indices'!$I$6:$J$6000,2,0)</f>
        <v>2.7532999999999999</v>
      </c>
      <c r="E3830">
        <f>IF(VLOOKUP($B3830,'30 Year Treasuries Daily'!$A$7:$B$10118,2,FALSE)="ND",NA(),VLOOKUP($B3830,'30 Year Treasuries Daily'!$A$7:$B$10118,2,FALSE))</f>
        <v>4.66</v>
      </c>
    </row>
    <row r="3831" spans="2:5">
      <c r="B3831" s="52">
        <v>39650</v>
      </c>
      <c r="C3831">
        <f>VLOOKUP($B3831,'Bloomberg Dow Jones Indices'!$G$6:$J$6000,2,FALSE)</f>
        <v>3.1686000000000001</v>
      </c>
      <c r="D3831">
        <f>VLOOKUP(B3831,'Bloomberg Dow Jones Indices'!$I$6:$J$6000,2,0)</f>
        <v>2.7603999999999997</v>
      </c>
      <c r="E3831">
        <f>IF(VLOOKUP($B3831,'30 Year Treasuries Daily'!$A$7:$B$10118,2,FALSE)="ND",NA(),VLOOKUP($B3831,'30 Year Treasuries Daily'!$A$7:$B$10118,2,FALSE))</f>
        <v>4.6399999999999997</v>
      </c>
    </row>
    <row r="3832" spans="2:5">
      <c r="B3832" s="52">
        <v>39651</v>
      </c>
      <c r="C3832">
        <f>VLOOKUP($B3832,'Bloomberg Dow Jones Indices'!$G$6:$J$6000,2,FALSE)</f>
        <v>3.1739000000000002</v>
      </c>
      <c r="D3832">
        <f>VLOOKUP(B3832,'Bloomberg Dow Jones Indices'!$I$6:$J$6000,2,0)</f>
        <v>2.7282000000000002</v>
      </c>
      <c r="E3832">
        <f>IF(VLOOKUP($B3832,'30 Year Treasuries Daily'!$A$7:$B$10118,2,FALSE)="ND",NA(),VLOOKUP($B3832,'30 Year Treasuries Daily'!$A$7:$B$10118,2,FALSE))</f>
        <v>4.67</v>
      </c>
    </row>
    <row r="3833" spans="2:5">
      <c r="B3833" s="52">
        <v>39652</v>
      </c>
      <c r="C3833">
        <f>VLOOKUP($B3833,'Bloomberg Dow Jones Indices'!$G$6:$J$6000,2,FALSE)</f>
        <v>3.2553999999999998</v>
      </c>
      <c r="D3833">
        <f>VLOOKUP(B3833,'Bloomberg Dow Jones Indices'!$I$6:$J$6000,2,0)</f>
        <v>2.7212000000000001</v>
      </c>
      <c r="E3833">
        <f>IF(VLOOKUP($B3833,'30 Year Treasuries Daily'!$A$7:$B$10118,2,FALSE)="ND",NA(),VLOOKUP($B3833,'30 Year Treasuries Daily'!$A$7:$B$10118,2,FALSE))</f>
        <v>4.6900000000000004</v>
      </c>
    </row>
    <row r="3834" spans="2:5">
      <c r="B3834" s="52">
        <v>39653</v>
      </c>
      <c r="C3834">
        <f>VLOOKUP($B3834,'Bloomberg Dow Jones Indices'!$G$6:$J$6000,2,FALSE)</f>
        <v>3.2740999999999998</v>
      </c>
      <c r="D3834">
        <f>VLOOKUP(B3834,'Bloomberg Dow Jones Indices'!$I$6:$J$6000,2,0)</f>
        <v>2.7890999999999999</v>
      </c>
      <c r="E3834">
        <f>IF(VLOOKUP($B3834,'30 Year Treasuries Daily'!$A$7:$B$10118,2,FALSE)="ND",NA(),VLOOKUP($B3834,'30 Year Treasuries Daily'!$A$7:$B$10118,2,FALSE))</f>
        <v>4.5999999999999996</v>
      </c>
    </row>
    <row r="3835" spans="2:5">
      <c r="B3835" s="52">
        <v>39654</v>
      </c>
      <c r="C3835">
        <f>VLOOKUP($B3835,'Bloomberg Dow Jones Indices'!$G$6:$J$6000,2,FALSE)</f>
        <v>3.2991999999999999</v>
      </c>
      <c r="D3835">
        <f>VLOOKUP(B3835,'Bloomberg Dow Jones Indices'!$I$6:$J$6000,2,0)</f>
        <v>2.7838000000000003</v>
      </c>
      <c r="E3835">
        <f>IF(VLOOKUP($B3835,'30 Year Treasuries Daily'!$A$7:$B$10118,2,FALSE)="ND",NA(),VLOOKUP($B3835,'30 Year Treasuries Daily'!$A$7:$B$10118,2,FALSE))</f>
        <v>4.6900000000000004</v>
      </c>
    </row>
    <row r="3836" spans="2:5">
      <c r="B3836" s="52">
        <v>39657</v>
      </c>
      <c r="C3836">
        <f>VLOOKUP($B3836,'Bloomberg Dow Jones Indices'!$G$6:$J$6000,2,FALSE)</f>
        <v>3.3035999999999999</v>
      </c>
      <c r="D3836">
        <f>VLOOKUP(B3836,'Bloomberg Dow Jones Indices'!$I$6:$J$6000,2,0)</f>
        <v>2.8437999999999999</v>
      </c>
      <c r="E3836">
        <f>IF(VLOOKUP($B3836,'30 Year Treasuries Daily'!$A$7:$B$10118,2,FALSE)="ND",NA(),VLOOKUP($B3836,'30 Year Treasuries Daily'!$A$7:$B$10118,2,FALSE))</f>
        <v>4.63</v>
      </c>
    </row>
    <row r="3837" spans="2:5">
      <c r="B3837" s="52">
        <v>39658</v>
      </c>
      <c r="C3837">
        <f>VLOOKUP($B3837,'Bloomberg Dow Jones Indices'!$G$6:$J$6000,2,FALSE)</f>
        <v>3.2856999999999998</v>
      </c>
      <c r="D3837">
        <f>VLOOKUP(B3837,'Bloomberg Dow Jones Indices'!$I$6:$J$6000,2,0)</f>
        <v>2.7772999999999999</v>
      </c>
      <c r="E3837">
        <f>IF(VLOOKUP($B3837,'30 Year Treasuries Daily'!$A$7:$B$10118,2,FALSE)="ND",NA(),VLOOKUP($B3837,'30 Year Treasuries Daily'!$A$7:$B$10118,2,FALSE))</f>
        <v>4.6399999999999997</v>
      </c>
    </row>
    <row r="3838" spans="2:5">
      <c r="B3838" s="52">
        <v>39659</v>
      </c>
      <c r="C3838">
        <f>VLOOKUP($B3838,'Bloomberg Dow Jones Indices'!$G$6:$J$6000,2,FALSE)</f>
        <v>3.2366000000000001</v>
      </c>
      <c r="D3838">
        <f>VLOOKUP(B3838,'Bloomberg Dow Jones Indices'!$I$6:$J$6000,2,0)</f>
        <v>2.7326000000000001</v>
      </c>
      <c r="E3838">
        <f>IF(VLOOKUP($B3838,'30 Year Treasuries Daily'!$A$7:$B$10118,2,FALSE)="ND",NA(),VLOOKUP($B3838,'30 Year Treasuries Daily'!$A$7:$B$10118,2,FALSE))</f>
        <v>4.6399999999999997</v>
      </c>
    </row>
    <row r="3839" spans="2:5">
      <c r="B3839" s="52">
        <v>39660</v>
      </c>
      <c r="C3839">
        <f>VLOOKUP($B3839,'Bloomberg Dow Jones Indices'!$G$6:$J$6000,2,FALSE)</f>
        <v>3.2641999999999998</v>
      </c>
      <c r="D3839">
        <f>VLOOKUP(B3839,'Bloomberg Dow Jones Indices'!$I$6:$J$6000,2,0)</f>
        <v>2.7663000000000002</v>
      </c>
      <c r="E3839">
        <f>IF(VLOOKUP($B3839,'30 Year Treasuries Daily'!$A$7:$B$10118,2,FALSE)="ND",NA(),VLOOKUP($B3839,'30 Year Treasuries Daily'!$A$7:$B$10118,2,FALSE))</f>
        <v>4.59</v>
      </c>
    </row>
    <row r="3840" spans="2:5">
      <c r="B3840" s="52">
        <v>39661</v>
      </c>
      <c r="C3840">
        <f>VLOOKUP($B3840,'Bloomberg Dow Jones Indices'!$G$6:$J$6000,2,FALSE)</f>
        <v>3.3708999999999998</v>
      </c>
      <c r="D3840">
        <f>VLOOKUP(B3840,'Bloomberg Dow Jones Indices'!$I$6:$J$6000,2,0)</f>
        <v>2.7789000000000001</v>
      </c>
      <c r="E3840">
        <f>IF(VLOOKUP($B3840,'30 Year Treasuries Daily'!$A$7:$B$10118,2,FALSE)="ND",NA(),VLOOKUP($B3840,'30 Year Treasuries Daily'!$A$7:$B$10118,2,FALSE))</f>
        <v>4.57</v>
      </c>
    </row>
    <row r="3841" spans="2:5">
      <c r="B3841" s="52">
        <v>39664</v>
      </c>
      <c r="C3841">
        <f>VLOOKUP($B3841,'Bloomberg Dow Jones Indices'!$G$6:$J$6000,2,FALSE)</f>
        <v>3.4218000000000002</v>
      </c>
      <c r="D3841">
        <f>VLOOKUP(B3841,'Bloomberg Dow Jones Indices'!$I$6:$J$6000,2,0)</f>
        <v>2.7892999999999999</v>
      </c>
      <c r="E3841">
        <f>IF(VLOOKUP($B3841,'30 Year Treasuries Daily'!$A$7:$B$10118,2,FALSE)="ND",NA(),VLOOKUP($B3841,'30 Year Treasuries Daily'!$A$7:$B$10118,2,FALSE))</f>
        <v>4.58</v>
      </c>
    </row>
    <row r="3842" spans="2:5">
      <c r="B3842" s="52">
        <v>39665</v>
      </c>
      <c r="C3842">
        <f>VLOOKUP($B3842,'Bloomberg Dow Jones Indices'!$G$6:$J$6000,2,FALSE)</f>
        <v>3.3862000000000001</v>
      </c>
      <c r="D3842">
        <f>VLOOKUP(B3842,'Bloomberg Dow Jones Indices'!$I$6:$J$6000,2,0)</f>
        <v>2.7115999999999998</v>
      </c>
      <c r="E3842">
        <f>IF(VLOOKUP($B3842,'30 Year Treasuries Daily'!$A$7:$B$10118,2,FALSE)="ND",NA(),VLOOKUP($B3842,'30 Year Treasuries Daily'!$A$7:$B$10118,2,FALSE))</f>
        <v>4.63</v>
      </c>
    </row>
    <row r="3843" spans="2:5">
      <c r="B3843" s="52">
        <v>39666</v>
      </c>
      <c r="C3843">
        <f>VLOOKUP($B3843,'Bloomberg Dow Jones Indices'!$G$6:$J$6000,2,FALSE)</f>
        <v>3.4045000000000001</v>
      </c>
      <c r="D3843">
        <f>VLOOKUP(B3843,'Bloomberg Dow Jones Indices'!$I$6:$J$6000,2,0)</f>
        <v>2.7147999999999999</v>
      </c>
      <c r="E3843">
        <f>IF(VLOOKUP($B3843,'30 Year Treasuries Daily'!$A$7:$B$10118,2,FALSE)="ND",NA(),VLOOKUP($B3843,'30 Year Treasuries Daily'!$A$7:$B$10118,2,FALSE))</f>
        <v>4.68</v>
      </c>
    </row>
    <row r="3844" spans="2:5">
      <c r="B3844" s="52">
        <v>39667</v>
      </c>
      <c r="C3844">
        <f>VLOOKUP($B3844,'Bloomberg Dow Jones Indices'!$G$6:$J$6000,2,FALSE)</f>
        <v>3.4205999999999999</v>
      </c>
      <c r="D3844">
        <f>VLOOKUP(B3844,'Bloomberg Dow Jones Indices'!$I$6:$J$6000,2,0)</f>
        <v>2.7681</v>
      </c>
      <c r="E3844">
        <f>IF(VLOOKUP($B3844,'30 Year Treasuries Daily'!$A$7:$B$10118,2,FALSE)="ND",NA(),VLOOKUP($B3844,'30 Year Treasuries Daily'!$A$7:$B$10118,2,FALSE))</f>
        <v>4.5599999999999996</v>
      </c>
    </row>
    <row r="3845" spans="2:5">
      <c r="B3845" s="52">
        <v>39668</v>
      </c>
      <c r="C3845">
        <f>VLOOKUP($B3845,'Bloomberg Dow Jones Indices'!$G$6:$J$6000,2,FALSE)</f>
        <v>3.371</v>
      </c>
      <c r="D3845">
        <f>VLOOKUP(B3845,'Bloomberg Dow Jones Indices'!$I$6:$J$6000,2,0)</f>
        <v>2.6966999999999999</v>
      </c>
      <c r="E3845">
        <f>IF(VLOOKUP($B3845,'30 Year Treasuries Daily'!$A$7:$B$10118,2,FALSE)="ND",NA(),VLOOKUP($B3845,'30 Year Treasuries Daily'!$A$7:$B$10118,2,FALSE))</f>
        <v>4.55</v>
      </c>
    </row>
    <row r="3846" spans="2:5">
      <c r="B3846" s="52">
        <v>39671</v>
      </c>
      <c r="C3846">
        <f>VLOOKUP($B3846,'Bloomberg Dow Jones Indices'!$G$6:$J$6000,2,FALSE)</f>
        <v>3.3443999999999998</v>
      </c>
      <c r="D3846">
        <f>VLOOKUP(B3846,'Bloomberg Dow Jones Indices'!$I$6:$J$6000,2,0)</f>
        <v>2.6892</v>
      </c>
      <c r="E3846">
        <f>IF(VLOOKUP($B3846,'30 Year Treasuries Daily'!$A$7:$B$10118,2,FALSE)="ND",NA(),VLOOKUP($B3846,'30 Year Treasuries Daily'!$A$7:$B$10118,2,FALSE))</f>
        <v>4.6100000000000003</v>
      </c>
    </row>
    <row r="3847" spans="2:5">
      <c r="B3847" s="52">
        <v>39672</v>
      </c>
      <c r="C3847">
        <f>VLOOKUP($B3847,'Bloomberg Dow Jones Indices'!$G$6:$J$6000,2,FALSE)</f>
        <v>3.4131999999999998</v>
      </c>
      <c r="D3847">
        <f>VLOOKUP(B3847,'Bloomberg Dow Jones Indices'!$I$6:$J$6000,2,0)</f>
        <v>2.7214999999999998</v>
      </c>
      <c r="E3847">
        <f>IF(VLOOKUP($B3847,'30 Year Treasuries Daily'!$A$7:$B$10118,2,FALSE)="ND",NA(),VLOOKUP($B3847,'30 Year Treasuries Daily'!$A$7:$B$10118,2,FALSE))</f>
        <v>4.55</v>
      </c>
    </row>
    <row r="3848" spans="2:5">
      <c r="B3848" s="52">
        <v>39673</v>
      </c>
      <c r="C3848">
        <f>VLOOKUP($B3848,'Bloomberg Dow Jones Indices'!$G$6:$J$6000,2,FALSE)</f>
        <v>3.3952</v>
      </c>
      <c r="D3848">
        <f>VLOOKUP(B3848,'Bloomberg Dow Jones Indices'!$I$6:$J$6000,2,0)</f>
        <v>2.7513999999999998</v>
      </c>
      <c r="E3848">
        <f>IF(VLOOKUP($B3848,'30 Year Treasuries Daily'!$A$7:$B$10118,2,FALSE)="ND",NA(),VLOOKUP($B3848,'30 Year Treasuries Daily'!$A$7:$B$10118,2,FALSE))</f>
        <v>4.57</v>
      </c>
    </row>
    <row r="3849" spans="2:5">
      <c r="B3849" s="52">
        <v>39674</v>
      </c>
      <c r="C3849">
        <f>VLOOKUP($B3849,'Bloomberg Dow Jones Indices'!$G$6:$J$6000,2,FALSE)</f>
        <v>3.4319000000000002</v>
      </c>
      <c r="D3849">
        <f>VLOOKUP(B3849,'Bloomberg Dow Jones Indices'!$I$6:$J$6000,2,0)</f>
        <v>2.7317</v>
      </c>
      <c r="E3849">
        <f>IF(VLOOKUP($B3849,'30 Year Treasuries Daily'!$A$7:$B$10118,2,FALSE)="ND",NA(),VLOOKUP($B3849,'30 Year Treasuries Daily'!$A$7:$B$10118,2,FALSE))</f>
        <v>4.5199999999999996</v>
      </c>
    </row>
    <row r="3850" spans="2:5">
      <c r="B3850" s="52">
        <v>39675</v>
      </c>
      <c r="C3850">
        <f>VLOOKUP($B3850,'Bloomberg Dow Jones Indices'!$G$6:$J$6000,2,FALSE)</f>
        <v>3.4142999999999999</v>
      </c>
      <c r="D3850">
        <f>VLOOKUP(B3850,'Bloomberg Dow Jones Indices'!$I$6:$J$6000,2,0)</f>
        <v>2.7263000000000002</v>
      </c>
      <c r="E3850">
        <f>IF(VLOOKUP($B3850,'30 Year Treasuries Daily'!$A$7:$B$10118,2,FALSE)="ND",NA(),VLOOKUP($B3850,'30 Year Treasuries Daily'!$A$7:$B$10118,2,FALSE))</f>
        <v>4.47</v>
      </c>
    </row>
    <row r="3851" spans="2:5">
      <c r="B3851" s="52">
        <v>39678</v>
      </c>
      <c r="C3851">
        <f>VLOOKUP($B3851,'Bloomberg Dow Jones Indices'!$G$6:$J$6000,2,FALSE)</f>
        <v>3.4013999999999998</v>
      </c>
      <c r="D3851">
        <f>VLOOKUP(B3851,'Bloomberg Dow Jones Indices'!$I$6:$J$6000,2,0)</f>
        <v>2.7692000000000001</v>
      </c>
      <c r="E3851">
        <f>IF(VLOOKUP($B3851,'30 Year Treasuries Daily'!$A$7:$B$10118,2,FALSE)="ND",NA(),VLOOKUP($B3851,'30 Year Treasuries Daily'!$A$7:$B$10118,2,FALSE))</f>
        <v>4.4400000000000004</v>
      </c>
    </row>
    <row r="3852" spans="2:5">
      <c r="B3852" s="52">
        <v>39679</v>
      </c>
      <c r="C3852">
        <f>VLOOKUP($B3852,'Bloomberg Dow Jones Indices'!$G$6:$J$6000,2,FALSE)</f>
        <v>3.3906999999999998</v>
      </c>
      <c r="D3852">
        <f>VLOOKUP(B3852,'Bloomberg Dow Jones Indices'!$I$6:$J$6000,2,0)</f>
        <v>2.8018000000000001</v>
      </c>
      <c r="E3852">
        <f>IF(VLOOKUP($B3852,'30 Year Treasuries Daily'!$A$7:$B$10118,2,FALSE)="ND",NA(),VLOOKUP($B3852,'30 Year Treasuries Daily'!$A$7:$B$10118,2,FALSE))</f>
        <v>4.47</v>
      </c>
    </row>
    <row r="3853" spans="2:5">
      <c r="B3853" s="52">
        <v>39680</v>
      </c>
      <c r="C3853">
        <f>VLOOKUP($B3853,'Bloomberg Dow Jones Indices'!$G$6:$J$6000,2,FALSE)</f>
        <v>3.3660000000000001</v>
      </c>
      <c r="D3853">
        <f>VLOOKUP(B3853,'Bloomberg Dow Jones Indices'!$I$6:$J$6000,2,0)</f>
        <v>2.7862999999999998</v>
      </c>
      <c r="E3853">
        <f>IF(VLOOKUP($B3853,'30 Year Treasuries Daily'!$A$7:$B$10118,2,FALSE)="ND",NA(),VLOOKUP($B3853,'30 Year Treasuries Daily'!$A$7:$B$10118,2,FALSE))</f>
        <v>4.43</v>
      </c>
    </row>
    <row r="3854" spans="2:5">
      <c r="B3854" s="52">
        <v>39681</v>
      </c>
      <c r="C3854">
        <f>VLOOKUP($B3854,'Bloomberg Dow Jones Indices'!$G$6:$J$6000,2,FALSE)</f>
        <v>3.3319999999999999</v>
      </c>
      <c r="D3854">
        <f>VLOOKUP(B3854,'Bloomberg Dow Jones Indices'!$I$6:$J$6000,2,0)</f>
        <v>2.7831999999999999</v>
      </c>
      <c r="E3854">
        <f>IF(VLOOKUP($B3854,'30 Year Treasuries Daily'!$A$7:$B$10118,2,FALSE)="ND",NA(),VLOOKUP($B3854,'30 Year Treasuries Daily'!$A$7:$B$10118,2,FALSE))</f>
        <v>4.46</v>
      </c>
    </row>
    <row r="3855" spans="2:5">
      <c r="B3855" s="52">
        <v>39682</v>
      </c>
      <c r="C3855">
        <f>VLOOKUP($B3855,'Bloomberg Dow Jones Indices'!$G$6:$J$6000,2,FALSE)</f>
        <v>3.3254999999999999</v>
      </c>
      <c r="D3855">
        <f>VLOOKUP(B3855,'Bloomberg Dow Jones Indices'!$I$6:$J$6000,2,0)</f>
        <v>2.7389999999999999</v>
      </c>
      <c r="E3855">
        <f>IF(VLOOKUP($B3855,'30 Year Treasuries Daily'!$A$7:$B$10118,2,FALSE)="ND",NA(),VLOOKUP($B3855,'30 Year Treasuries Daily'!$A$7:$B$10118,2,FALSE))</f>
        <v>4.46</v>
      </c>
    </row>
    <row r="3856" spans="2:5">
      <c r="B3856" s="52">
        <v>39685</v>
      </c>
      <c r="C3856">
        <f>VLOOKUP($B3856,'Bloomberg Dow Jones Indices'!$G$6:$J$6000,2,FALSE)</f>
        <v>3.3592</v>
      </c>
      <c r="D3856">
        <f>VLOOKUP(B3856,'Bloomberg Dow Jones Indices'!$I$6:$J$6000,2,0)</f>
        <v>2.7972000000000001</v>
      </c>
      <c r="E3856">
        <f>IF(VLOOKUP($B3856,'30 Year Treasuries Daily'!$A$7:$B$10118,2,FALSE)="ND",NA(),VLOOKUP($B3856,'30 Year Treasuries Daily'!$A$7:$B$10118,2,FALSE))</f>
        <v>4.4000000000000004</v>
      </c>
    </row>
    <row r="3857" spans="2:5">
      <c r="B3857" s="52">
        <v>39686</v>
      </c>
      <c r="C3857">
        <f>VLOOKUP($B3857,'Bloomberg Dow Jones Indices'!$G$6:$J$6000,2,FALSE)</f>
        <v>3.3233000000000001</v>
      </c>
      <c r="D3857">
        <f>VLOOKUP(B3857,'Bloomberg Dow Jones Indices'!$I$6:$J$6000,2,0)</f>
        <v>2.7907000000000002</v>
      </c>
      <c r="E3857">
        <f>IF(VLOOKUP($B3857,'30 Year Treasuries Daily'!$A$7:$B$10118,2,FALSE)="ND",NA(),VLOOKUP($B3857,'30 Year Treasuries Daily'!$A$7:$B$10118,2,FALSE))</f>
        <v>4.4000000000000004</v>
      </c>
    </row>
    <row r="3858" spans="2:5">
      <c r="B3858" s="52">
        <v>39687</v>
      </c>
      <c r="C3858">
        <f>VLOOKUP($B3858,'Bloomberg Dow Jones Indices'!$G$6:$J$6000,2,FALSE)</f>
        <v>3.3157000000000001</v>
      </c>
      <c r="D3858">
        <f>VLOOKUP(B3858,'Bloomberg Dow Jones Indices'!$I$6:$J$6000,2,0)</f>
        <v>2.7688999999999999</v>
      </c>
      <c r="E3858">
        <f>IF(VLOOKUP($B3858,'30 Year Treasuries Daily'!$A$7:$B$10118,2,FALSE)="ND",NA(),VLOOKUP($B3858,'30 Year Treasuries Daily'!$A$7:$B$10118,2,FALSE))</f>
        <v>4.38</v>
      </c>
    </row>
    <row r="3859" spans="2:5">
      <c r="B3859" s="52">
        <v>39688</v>
      </c>
      <c r="C3859">
        <f>VLOOKUP($B3859,'Bloomberg Dow Jones Indices'!$G$6:$J$6000,2,FALSE)</f>
        <v>3.2957999999999998</v>
      </c>
      <c r="D3859">
        <f>VLOOKUP(B3859,'Bloomberg Dow Jones Indices'!$I$6:$J$6000,2,0)</f>
        <v>2.7185999999999999</v>
      </c>
      <c r="E3859">
        <f>IF(VLOOKUP($B3859,'30 Year Treasuries Daily'!$A$7:$B$10118,2,FALSE)="ND",NA(),VLOOKUP($B3859,'30 Year Treasuries Daily'!$A$7:$B$10118,2,FALSE))</f>
        <v>4.38</v>
      </c>
    </row>
    <row r="3860" spans="2:5">
      <c r="B3860" s="52">
        <v>39689</v>
      </c>
      <c r="C3860">
        <f>VLOOKUP($B3860,'Bloomberg Dow Jones Indices'!$G$6:$J$6000,2,FALSE)</f>
        <v>3.3553000000000002</v>
      </c>
      <c r="D3860">
        <f>VLOOKUP(B3860,'Bloomberg Dow Jones Indices'!$I$6:$J$6000,2,0)</f>
        <v>2.7591000000000001</v>
      </c>
      <c r="E3860">
        <f>IF(VLOOKUP($B3860,'30 Year Treasuries Daily'!$A$7:$B$10118,2,FALSE)="ND",NA(),VLOOKUP($B3860,'30 Year Treasuries Daily'!$A$7:$B$10118,2,FALSE))</f>
        <v>4.43</v>
      </c>
    </row>
    <row r="3861" spans="2:5">
      <c r="B3861" s="52">
        <v>39693</v>
      </c>
      <c r="C3861">
        <f>VLOOKUP($B3861,'Bloomberg Dow Jones Indices'!$G$6:$J$6000,2,FALSE)</f>
        <v>3.4012000000000002</v>
      </c>
      <c r="D3861">
        <f>VLOOKUP(B3861,'Bloomberg Dow Jones Indices'!$I$6:$J$6000,2,0)</f>
        <v>2.7654000000000001</v>
      </c>
      <c r="E3861">
        <f>IF(VLOOKUP($B3861,'30 Year Treasuries Daily'!$A$7:$B$10118,2,FALSE)="ND",NA(),VLOOKUP($B3861,'30 Year Treasuries Daily'!$A$7:$B$10118,2,FALSE))</f>
        <v>4.3600000000000003</v>
      </c>
    </row>
    <row r="3862" spans="2:5">
      <c r="B3862" s="52">
        <v>39694</v>
      </c>
      <c r="C3862">
        <f>VLOOKUP($B3862,'Bloomberg Dow Jones Indices'!$G$6:$J$6000,2,FALSE)</f>
        <v>3.4582999999999999</v>
      </c>
      <c r="D3862">
        <f>VLOOKUP(B3862,'Bloomberg Dow Jones Indices'!$I$6:$J$6000,2,0)</f>
        <v>2.7629999999999999</v>
      </c>
      <c r="E3862">
        <f>IF(VLOOKUP($B3862,'30 Year Treasuries Daily'!$A$7:$B$10118,2,FALSE)="ND",NA(),VLOOKUP($B3862,'30 Year Treasuries Daily'!$A$7:$B$10118,2,FALSE))</f>
        <v>4.32</v>
      </c>
    </row>
    <row r="3863" spans="2:5">
      <c r="B3863" s="52">
        <v>39695</v>
      </c>
      <c r="C3863">
        <f>VLOOKUP($B3863,'Bloomberg Dow Jones Indices'!$G$6:$J$6000,2,FALSE)</f>
        <v>3.5103999999999997</v>
      </c>
      <c r="D3863">
        <f>VLOOKUP(B3863,'Bloomberg Dow Jones Indices'!$I$6:$J$6000,2,0)</f>
        <v>2.8481000000000001</v>
      </c>
      <c r="E3863">
        <f>IF(VLOOKUP($B3863,'30 Year Treasuries Daily'!$A$7:$B$10118,2,FALSE)="ND",NA(),VLOOKUP($B3863,'30 Year Treasuries Daily'!$A$7:$B$10118,2,FALSE))</f>
        <v>4.2699999999999996</v>
      </c>
    </row>
    <row r="3864" spans="2:5">
      <c r="B3864" s="52">
        <v>39696</v>
      </c>
      <c r="C3864">
        <f>VLOOKUP($B3864,'Bloomberg Dow Jones Indices'!$G$6:$J$6000,2,FALSE)</f>
        <v>3.5775999999999999</v>
      </c>
      <c r="D3864">
        <f>VLOOKUP(B3864,'Bloomberg Dow Jones Indices'!$I$6:$J$6000,2,0)</f>
        <v>2.8397999999999999</v>
      </c>
      <c r="E3864">
        <f>IF(VLOOKUP($B3864,'30 Year Treasuries Daily'!$A$7:$B$10118,2,FALSE)="ND",NA(),VLOOKUP($B3864,'30 Year Treasuries Daily'!$A$7:$B$10118,2,FALSE))</f>
        <v>4.2699999999999996</v>
      </c>
    </row>
    <row r="3865" spans="2:5">
      <c r="B3865" s="52">
        <v>39699</v>
      </c>
      <c r="C3865">
        <f>VLOOKUP($B3865,'Bloomberg Dow Jones Indices'!$G$6:$J$6000,2,FALSE)</f>
        <v>3.4832000000000001</v>
      </c>
      <c r="D3865">
        <f>VLOOKUP(B3865,'Bloomberg Dow Jones Indices'!$I$6:$J$6000,2,0)</f>
        <v>2.7683</v>
      </c>
      <c r="E3865">
        <f>IF(VLOOKUP($B3865,'30 Year Treasuries Daily'!$A$7:$B$10118,2,FALSE)="ND",NA(),VLOOKUP($B3865,'30 Year Treasuries Daily'!$A$7:$B$10118,2,FALSE))</f>
        <v>4.26</v>
      </c>
    </row>
    <row r="3866" spans="2:5">
      <c r="B3866" s="52">
        <v>39700</v>
      </c>
      <c r="C3866">
        <f>VLOOKUP($B3866,'Bloomberg Dow Jones Indices'!$G$6:$J$6000,2,FALSE)</f>
        <v>3.6124000000000001</v>
      </c>
      <c r="D3866">
        <f>VLOOKUP(B3866,'Bloomberg Dow Jones Indices'!$I$6:$J$6000,2,0)</f>
        <v>2.8374000000000001</v>
      </c>
      <c r="E3866">
        <f>IF(VLOOKUP($B3866,'30 Year Treasuries Daily'!$A$7:$B$10118,2,FALSE)="ND",NA(),VLOOKUP($B3866,'30 Year Treasuries Daily'!$A$7:$B$10118,2,FALSE))</f>
        <v>4.2</v>
      </c>
    </row>
    <row r="3867" spans="2:5">
      <c r="B3867" s="52">
        <v>39701</v>
      </c>
      <c r="C3867">
        <f>VLOOKUP($B3867,'Bloomberg Dow Jones Indices'!$G$6:$J$6000,2,FALSE)</f>
        <v>3.5840000000000001</v>
      </c>
      <c r="D3867">
        <f>VLOOKUP(B3867,'Bloomberg Dow Jones Indices'!$I$6:$J$6000,2,0)</f>
        <v>2.8277999999999999</v>
      </c>
      <c r="E3867">
        <f>IF(VLOOKUP($B3867,'30 Year Treasuries Daily'!$A$7:$B$10118,2,FALSE)="ND",NA(),VLOOKUP($B3867,'30 Year Treasuries Daily'!$A$7:$B$10118,2,FALSE))</f>
        <v>4.2300000000000004</v>
      </c>
    </row>
    <row r="3868" spans="2:5">
      <c r="B3868" s="52">
        <v>39702</v>
      </c>
      <c r="C3868">
        <f>VLOOKUP($B3868,'Bloomberg Dow Jones Indices'!$G$6:$J$6000,2,FALSE)</f>
        <v>3.5399000000000003</v>
      </c>
      <c r="D3868">
        <f>VLOOKUP(B3868,'Bloomberg Dow Jones Indices'!$I$6:$J$6000,2,0)</f>
        <v>2.7898000000000001</v>
      </c>
      <c r="E3868">
        <f>IF(VLOOKUP($B3868,'30 Year Treasuries Daily'!$A$7:$B$10118,2,FALSE)="ND",NA(),VLOOKUP($B3868,'30 Year Treasuries Daily'!$A$7:$B$10118,2,FALSE))</f>
        <v>4.2</v>
      </c>
    </row>
    <row r="3869" spans="2:5">
      <c r="B3869" s="52">
        <v>39703</v>
      </c>
      <c r="C3869">
        <f>VLOOKUP($B3869,'Bloomberg Dow Jones Indices'!$G$6:$J$6000,2,FALSE)</f>
        <v>3.4950999999999999</v>
      </c>
      <c r="D3869">
        <f>VLOOKUP(B3869,'Bloomberg Dow Jones Indices'!$I$6:$J$6000,2,0)</f>
        <v>2.7927</v>
      </c>
      <c r="E3869">
        <f>IF(VLOOKUP($B3869,'30 Year Treasuries Daily'!$A$7:$B$10118,2,FALSE)="ND",NA(),VLOOKUP($B3869,'30 Year Treasuries Daily'!$A$7:$B$10118,2,FALSE))</f>
        <v>4.32</v>
      </c>
    </row>
    <row r="3870" spans="2:5">
      <c r="B3870" s="52">
        <v>39706</v>
      </c>
      <c r="C3870">
        <f>VLOOKUP($B3870,'Bloomberg Dow Jones Indices'!$G$6:$J$6000,2,FALSE)</f>
        <v>3.6032000000000002</v>
      </c>
      <c r="D3870">
        <f>VLOOKUP(B3870,'Bloomberg Dow Jones Indices'!$I$6:$J$6000,2,0)</f>
        <v>2.9218000000000002</v>
      </c>
      <c r="E3870">
        <f>IF(VLOOKUP($B3870,'30 Year Treasuries Daily'!$A$7:$B$10118,2,FALSE)="ND",NA(),VLOOKUP($B3870,'30 Year Treasuries Daily'!$A$7:$B$10118,2,FALSE))</f>
        <v>4.12</v>
      </c>
    </row>
    <row r="3871" spans="2:5">
      <c r="B3871" s="52">
        <v>39707</v>
      </c>
      <c r="C3871">
        <f>VLOOKUP($B3871,'Bloomberg Dow Jones Indices'!$G$6:$J$6000,2,FALSE)</f>
        <v>3.5857999999999999</v>
      </c>
      <c r="D3871">
        <f>VLOOKUP(B3871,'Bloomberg Dow Jones Indices'!$I$6:$J$6000,2,0)</f>
        <v>2.8843999999999999</v>
      </c>
      <c r="E3871">
        <f>IF(VLOOKUP($B3871,'30 Year Treasuries Daily'!$A$7:$B$10118,2,FALSE)="ND",NA(),VLOOKUP($B3871,'30 Year Treasuries Daily'!$A$7:$B$10118,2,FALSE))</f>
        <v>4.08</v>
      </c>
    </row>
    <row r="3872" spans="2:5">
      <c r="B3872" s="52">
        <v>39708</v>
      </c>
      <c r="C3872">
        <f>VLOOKUP($B3872,'Bloomberg Dow Jones Indices'!$G$6:$J$6000,2,FALSE)</f>
        <v>3.7875000000000001</v>
      </c>
      <c r="D3872">
        <f>VLOOKUP(B3872,'Bloomberg Dow Jones Indices'!$I$6:$J$6000,2,0)</f>
        <v>3.0065</v>
      </c>
      <c r="E3872">
        <f>IF(VLOOKUP($B3872,'30 Year Treasuries Daily'!$A$7:$B$10118,2,FALSE)="ND",NA(),VLOOKUP($B3872,'30 Year Treasuries Daily'!$A$7:$B$10118,2,FALSE))</f>
        <v>4.08</v>
      </c>
    </row>
    <row r="3873" spans="2:5">
      <c r="B3873" s="52">
        <v>39709</v>
      </c>
      <c r="C3873">
        <f>VLOOKUP($B3873,'Bloomberg Dow Jones Indices'!$G$6:$J$6000,2,FALSE)</f>
        <v>3.6560000000000001</v>
      </c>
      <c r="D3873">
        <f>VLOOKUP(B3873,'Bloomberg Dow Jones Indices'!$I$6:$J$6000,2,0)</f>
        <v>2.8969</v>
      </c>
      <c r="E3873">
        <f>IF(VLOOKUP($B3873,'30 Year Treasuries Daily'!$A$7:$B$10118,2,FALSE)="ND",NA(),VLOOKUP($B3873,'30 Year Treasuries Daily'!$A$7:$B$10118,2,FALSE))</f>
        <v>4.1399999999999997</v>
      </c>
    </row>
    <row r="3874" spans="2:5">
      <c r="B3874" s="52">
        <v>39710</v>
      </c>
      <c r="C3874">
        <f>VLOOKUP($B3874,'Bloomberg Dow Jones Indices'!$G$6:$J$6000,2,FALSE)</f>
        <v>3.5528</v>
      </c>
      <c r="D3874">
        <f>VLOOKUP(B3874,'Bloomberg Dow Jones Indices'!$I$6:$J$6000,2,0)</f>
        <v>2.8031000000000001</v>
      </c>
      <c r="E3874">
        <f>IF(VLOOKUP($B3874,'30 Year Treasuries Daily'!$A$7:$B$10118,2,FALSE)="ND",NA(),VLOOKUP($B3874,'30 Year Treasuries Daily'!$A$7:$B$10118,2,FALSE))</f>
        <v>4.3600000000000003</v>
      </c>
    </row>
    <row r="3875" spans="2:5">
      <c r="B3875" s="52">
        <v>39713</v>
      </c>
      <c r="C3875">
        <f>VLOOKUP($B3875,'Bloomberg Dow Jones Indices'!$G$6:$J$6000,2,FALSE)</f>
        <v>3.6364000000000001</v>
      </c>
      <c r="D3875">
        <f>VLOOKUP(B3875,'Bloomberg Dow Jones Indices'!$I$6:$J$6000,2,0)</f>
        <v>2.8551000000000002</v>
      </c>
      <c r="E3875">
        <f>IF(VLOOKUP($B3875,'30 Year Treasuries Daily'!$A$7:$B$10118,2,FALSE)="ND",NA(),VLOOKUP($B3875,'30 Year Treasuries Daily'!$A$7:$B$10118,2,FALSE))</f>
        <v>4.41</v>
      </c>
    </row>
    <row r="3876" spans="2:5">
      <c r="B3876" s="52">
        <v>39714</v>
      </c>
      <c r="C3876">
        <f>VLOOKUP($B3876,'Bloomberg Dow Jones Indices'!$G$6:$J$6000,2,FALSE)</f>
        <v>3.6842999999999999</v>
      </c>
      <c r="D3876">
        <f>VLOOKUP(B3876,'Bloomberg Dow Jones Indices'!$I$6:$J$6000,2,0)</f>
        <v>2.8975999999999997</v>
      </c>
      <c r="E3876">
        <f>IF(VLOOKUP($B3876,'30 Year Treasuries Daily'!$A$7:$B$10118,2,FALSE)="ND",NA(),VLOOKUP($B3876,'30 Year Treasuries Daily'!$A$7:$B$10118,2,FALSE))</f>
        <v>4.43</v>
      </c>
    </row>
    <row r="3877" spans="2:5">
      <c r="B3877" s="52">
        <v>39715</v>
      </c>
      <c r="C3877">
        <f>VLOOKUP($B3877,'Bloomberg Dow Jones Indices'!$G$6:$J$6000,2,FALSE)</f>
        <v>3.6775000000000002</v>
      </c>
      <c r="D3877">
        <f>VLOOKUP(B3877,'Bloomberg Dow Jones Indices'!$I$6:$J$6000,2,0)</f>
        <v>2.9053</v>
      </c>
      <c r="E3877">
        <f>IF(VLOOKUP($B3877,'30 Year Treasuries Daily'!$A$7:$B$10118,2,FALSE)="ND",NA(),VLOOKUP($B3877,'30 Year Treasuries Daily'!$A$7:$B$10118,2,FALSE))</f>
        <v>4.4000000000000004</v>
      </c>
    </row>
    <row r="3878" spans="2:5">
      <c r="B3878" s="52">
        <v>39716</v>
      </c>
      <c r="C3878">
        <f>VLOOKUP($B3878,'Bloomberg Dow Jones Indices'!$G$6:$J$6000,2,FALSE)</f>
        <v>3.5737999999999999</v>
      </c>
      <c r="D3878">
        <f>VLOOKUP(B3878,'Bloomberg Dow Jones Indices'!$I$6:$J$6000,2,0)</f>
        <v>2.8534000000000002</v>
      </c>
      <c r="E3878">
        <f>IF(VLOOKUP($B3878,'30 Year Treasuries Daily'!$A$7:$B$10118,2,FALSE)="ND",NA(),VLOOKUP($B3878,'30 Year Treasuries Daily'!$A$7:$B$10118,2,FALSE))</f>
        <v>4.4000000000000004</v>
      </c>
    </row>
    <row r="3879" spans="2:5">
      <c r="B3879" s="52">
        <v>39717</v>
      </c>
      <c r="C3879">
        <f>VLOOKUP($B3879,'Bloomberg Dow Jones Indices'!$G$6:$J$6000,2,FALSE)</f>
        <v>3.6132</v>
      </c>
      <c r="D3879">
        <f>VLOOKUP(B3879,'Bloomberg Dow Jones Indices'!$I$6:$J$6000,2,0)</f>
        <v>2.8224</v>
      </c>
      <c r="E3879">
        <f>IF(VLOOKUP($B3879,'30 Year Treasuries Daily'!$A$7:$B$10118,2,FALSE)="ND",NA(),VLOOKUP($B3879,'30 Year Treasuries Daily'!$A$7:$B$10118,2,FALSE))</f>
        <v>4.3600000000000003</v>
      </c>
    </row>
    <row r="3880" spans="2:5">
      <c r="B3880" s="52">
        <v>39720</v>
      </c>
      <c r="C3880">
        <f>VLOOKUP($B3880,'Bloomberg Dow Jones Indices'!$G$6:$J$6000,2,FALSE)</f>
        <v>3.7964000000000002</v>
      </c>
      <c r="D3880">
        <f>VLOOKUP(B3880,'Bloomberg Dow Jones Indices'!$I$6:$J$6000,2,0)</f>
        <v>3.0341999999999998</v>
      </c>
      <c r="E3880">
        <f>IF(VLOOKUP($B3880,'30 Year Treasuries Daily'!$A$7:$B$10118,2,FALSE)="ND",NA(),VLOOKUP($B3880,'30 Year Treasuries Daily'!$A$7:$B$10118,2,FALSE))</f>
        <v>4.13</v>
      </c>
    </row>
    <row r="3881" spans="2:5">
      <c r="B3881" s="52">
        <v>39721</v>
      </c>
      <c r="C3881">
        <f>VLOOKUP($B3881,'Bloomberg Dow Jones Indices'!$G$6:$J$6000,2,FALSE)</f>
        <v>3.7537000000000003</v>
      </c>
      <c r="D3881">
        <f>VLOOKUP(B3881,'Bloomberg Dow Jones Indices'!$I$6:$J$6000,2,0)</f>
        <v>2.8984999999999999</v>
      </c>
      <c r="E3881">
        <f>IF(VLOOKUP($B3881,'30 Year Treasuries Daily'!$A$7:$B$10118,2,FALSE)="ND",NA(),VLOOKUP($B3881,'30 Year Treasuries Daily'!$A$7:$B$10118,2,FALSE))</f>
        <v>4.3099999999999996</v>
      </c>
    </row>
    <row r="3882" spans="2:5">
      <c r="B3882" s="52">
        <v>39722</v>
      </c>
      <c r="C3882">
        <f>VLOOKUP($B3882,'Bloomberg Dow Jones Indices'!$G$6:$J$6000,2,FALSE)</f>
        <v>3.7462</v>
      </c>
      <c r="D3882">
        <f>VLOOKUP(B3882,'Bloomberg Dow Jones Indices'!$I$6:$J$6000,2,0)</f>
        <v>2.9060000000000001</v>
      </c>
      <c r="E3882">
        <f>IF(VLOOKUP($B3882,'30 Year Treasuries Daily'!$A$7:$B$10118,2,FALSE)="ND",NA(),VLOOKUP($B3882,'30 Year Treasuries Daily'!$A$7:$B$10118,2,FALSE))</f>
        <v>4.22</v>
      </c>
    </row>
    <row r="3883" spans="2:5">
      <c r="B3883" s="52">
        <v>39723</v>
      </c>
      <c r="C3883">
        <f>VLOOKUP($B3883,'Bloomberg Dow Jones Indices'!$G$6:$J$6000,2,FALSE)</f>
        <v>3.8704999999999998</v>
      </c>
      <c r="D3883">
        <f>VLOOKUP(B3883,'Bloomberg Dow Jones Indices'!$I$6:$J$6000,2,0)</f>
        <v>3.0024999999999999</v>
      </c>
      <c r="E3883">
        <f>IF(VLOOKUP($B3883,'30 Year Treasuries Daily'!$A$7:$B$10118,2,FALSE)="ND",NA(),VLOOKUP($B3883,'30 Year Treasuries Daily'!$A$7:$B$10118,2,FALSE))</f>
        <v>4.16</v>
      </c>
    </row>
    <row r="3884" spans="2:5">
      <c r="B3884" s="52">
        <v>39724</v>
      </c>
      <c r="C3884">
        <f>VLOOKUP($B3884,'Bloomberg Dow Jones Indices'!$G$6:$J$6000,2,FALSE)</f>
        <v>3.9062999999999999</v>
      </c>
      <c r="D3884">
        <f>VLOOKUP(B3884,'Bloomberg Dow Jones Indices'!$I$6:$J$6000,2,0)</f>
        <v>3.0482999999999998</v>
      </c>
      <c r="E3884">
        <f>IF(VLOOKUP($B3884,'30 Year Treasuries Daily'!$A$7:$B$10118,2,FALSE)="ND",NA(),VLOOKUP($B3884,'30 Year Treasuries Daily'!$A$7:$B$10118,2,FALSE))</f>
        <v>4.1100000000000003</v>
      </c>
    </row>
    <row r="3885" spans="2:5">
      <c r="B3885" s="52">
        <v>39727</v>
      </c>
      <c r="C3885">
        <f>VLOOKUP($B3885,'Bloomberg Dow Jones Indices'!$G$6:$J$6000,2,FALSE)</f>
        <v>4.1336000000000004</v>
      </c>
      <c r="D3885">
        <f>VLOOKUP(B3885,'Bloomberg Dow Jones Indices'!$I$6:$J$6000,2,0)</f>
        <v>3.1615000000000002</v>
      </c>
      <c r="E3885">
        <f>IF(VLOOKUP($B3885,'30 Year Treasuries Daily'!$A$7:$B$10118,2,FALSE)="ND",NA(),VLOOKUP($B3885,'30 Year Treasuries Daily'!$A$7:$B$10118,2,FALSE))</f>
        <v>3.99</v>
      </c>
    </row>
    <row r="3886" spans="2:5">
      <c r="B3886" s="52">
        <v>39728</v>
      </c>
      <c r="C3886">
        <f>VLOOKUP($B3886,'Bloomberg Dow Jones Indices'!$G$6:$J$6000,2,FALSE)</f>
        <v>4.2694999999999999</v>
      </c>
      <c r="D3886">
        <f>VLOOKUP(B3886,'Bloomberg Dow Jones Indices'!$I$6:$J$6000,2,0)</f>
        <v>3.3317000000000001</v>
      </c>
      <c r="E3886">
        <f>IF(VLOOKUP($B3886,'30 Year Treasuries Daily'!$A$7:$B$10118,2,FALSE)="ND",NA(),VLOOKUP($B3886,'30 Year Treasuries Daily'!$A$7:$B$10118,2,FALSE))</f>
        <v>4.01</v>
      </c>
    </row>
    <row r="3887" spans="2:5">
      <c r="B3887" s="52">
        <v>39729</v>
      </c>
      <c r="C3887">
        <f>VLOOKUP($B3887,'Bloomberg Dow Jones Indices'!$G$6:$J$6000,2,FALSE)</f>
        <v>4.3751999999999995</v>
      </c>
      <c r="D3887">
        <f>VLOOKUP(B3887,'Bloomberg Dow Jones Indices'!$I$6:$J$6000,2,0)</f>
        <v>3.4062000000000001</v>
      </c>
      <c r="E3887">
        <f>IF(VLOOKUP($B3887,'30 Year Treasuries Daily'!$A$7:$B$10118,2,FALSE)="ND",NA(),VLOOKUP($B3887,'30 Year Treasuries Daily'!$A$7:$B$10118,2,FALSE))</f>
        <v>4.09</v>
      </c>
    </row>
    <row r="3888" spans="2:5">
      <c r="B3888" s="52">
        <v>39730</v>
      </c>
      <c r="C3888">
        <f>VLOOKUP($B3888,'Bloomberg Dow Jones Indices'!$G$6:$J$6000,2,FALSE)</f>
        <v>4.6710000000000003</v>
      </c>
      <c r="D3888">
        <f>VLOOKUP(B3888,'Bloomberg Dow Jones Indices'!$I$6:$J$6000,2,0)</f>
        <v>3.6757</v>
      </c>
      <c r="E3888">
        <f>IF(VLOOKUP($B3888,'30 Year Treasuries Daily'!$A$7:$B$10118,2,FALSE)="ND",NA(),VLOOKUP($B3888,'30 Year Treasuries Daily'!$A$7:$B$10118,2,FALSE))</f>
        <v>4.1399999999999997</v>
      </c>
    </row>
    <row r="3889" spans="2:5">
      <c r="B3889" s="52">
        <v>39731</v>
      </c>
      <c r="C3889">
        <f>VLOOKUP($B3889,'Bloomberg Dow Jones Indices'!$G$6:$J$6000,2,FALSE)</f>
        <v>4.9550999999999998</v>
      </c>
      <c r="D3889">
        <f>VLOOKUP(B3889,'Bloomberg Dow Jones Indices'!$I$6:$J$6000,2,0)</f>
        <v>3.7313999999999998</v>
      </c>
      <c r="E3889">
        <f>IF(VLOOKUP($B3889,'30 Year Treasuries Daily'!$A$7:$B$10118,2,FALSE)="ND",NA(),VLOOKUP($B3889,'30 Year Treasuries Daily'!$A$7:$B$10118,2,FALSE))</f>
        <v>4.1500000000000004</v>
      </c>
    </row>
    <row r="3890" spans="2:5">
      <c r="B3890" s="52">
        <v>39734</v>
      </c>
      <c r="C3890">
        <f>VLOOKUP($B3890,'Bloomberg Dow Jones Indices'!$G$6:$J$6000,2,FALSE)</f>
        <v>4.3399000000000001</v>
      </c>
      <c r="D3890">
        <f>VLOOKUP(B3890,'Bloomberg Dow Jones Indices'!$I$6:$J$6000,2,0)</f>
        <v>3.3592</v>
      </c>
      <c r="E3890" t="e">
        <f>IF(VLOOKUP($B3890,'30 Year Treasuries Daily'!$A$7:$B$10118,2,FALSE)="ND",NA(),VLOOKUP($B3890,'30 Year Treasuries Daily'!$A$7:$B$10118,2,FALSE))</f>
        <v>#N/A</v>
      </c>
    </row>
    <row r="3891" spans="2:5">
      <c r="B3891" s="52">
        <v>39735</v>
      </c>
      <c r="C3891">
        <f>VLOOKUP($B3891,'Bloomberg Dow Jones Indices'!$G$6:$J$6000,2,FALSE)</f>
        <v>4.3609</v>
      </c>
      <c r="D3891">
        <f>VLOOKUP(B3891,'Bloomberg Dow Jones Indices'!$I$6:$J$6000,2,0)</f>
        <v>3.3868</v>
      </c>
      <c r="E3891">
        <f>IF(VLOOKUP($B3891,'30 Year Treasuries Daily'!$A$7:$B$10118,2,FALSE)="ND",NA(),VLOOKUP($B3891,'30 Year Treasuries Daily'!$A$7:$B$10118,2,FALSE))</f>
        <v>4.2699999999999996</v>
      </c>
    </row>
    <row r="3892" spans="2:5">
      <c r="B3892" s="52">
        <v>39736</v>
      </c>
      <c r="C3892">
        <f>VLOOKUP($B3892,'Bloomberg Dow Jones Indices'!$G$6:$J$6000,2,FALSE)</f>
        <v>4.7630999999999997</v>
      </c>
      <c r="D3892">
        <f>VLOOKUP(B3892,'Bloomberg Dow Jones Indices'!$I$6:$J$6000,2,0)</f>
        <v>3.6762000000000001</v>
      </c>
      <c r="E3892">
        <f>IF(VLOOKUP($B3892,'30 Year Treasuries Daily'!$A$7:$B$10118,2,FALSE)="ND",NA(),VLOOKUP($B3892,'30 Year Treasuries Daily'!$A$7:$B$10118,2,FALSE))</f>
        <v>4.25</v>
      </c>
    </row>
    <row r="3893" spans="2:5">
      <c r="B3893" s="52">
        <v>39737</v>
      </c>
      <c r="C3893">
        <f>VLOOKUP($B3893,'Bloomberg Dow Jones Indices'!$G$6:$J$6000,2,FALSE)</f>
        <v>4.5870999999999995</v>
      </c>
      <c r="D3893">
        <f>VLOOKUP(B3893,'Bloomberg Dow Jones Indices'!$I$6:$J$6000,2,0)</f>
        <v>3.5171999999999999</v>
      </c>
      <c r="E3893">
        <f>IF(VLOOKUP($B3893,'30 Year Treasuries Daily'!$A$7:$B$10118,2,FALSE)="ND",NA(),VLOOKUP($B3893,'30 Year Treasuries Daily'!$A$7:$B$10118,2,FALSE))</f>
        <v>4.25</v>
      </c>
    </row>
    <row r="3894" spans="2:5">
      <c r="B3894" s="52">
        <v>39738</v>
      </c>
      <c r="C3894">
        <f>VLOOKUP($B3894,'Bloomberg Dow Jones Indices'!$G$6:$J$6000,2,FALSE)</f>
        <v>4.5354999999999999</v>
      </c>
      <c r="D3894">
        <f>VLOOKUP(B3894,'Bloomberg Dow Jones Indices'!$I$6:$J$6000,2,0)</f>
        <v>3.5676999999999999</v>
      </c>
      <c r="E3894">
        <f>IF(VLOOKUP($B3894,'30 Year Treasuries Daily'!$A$7:$B$10118,2,FALSE)="ND",NA(),VLOOKUP($B3894,'30 Year Treasuries Daily'!$A$7:$B$10118,2,FALSE))</f>
        <v>4.32</v>
      </c>
    </row>
    <row r="3895" spans="2:5">
      <c r="B3895" s="52">
        <v>39741</v>
      </c>
      <c r="C3895">
        <f>VLOOKUP($B3895,'Bloomberg Dow Jones Indices'!$G$6:$J$6000,2,FALSE)</f>
        <v>4.1860999999999997</v>
      </c>
      <c r="D3895">
        <f>VLOOKUP(B3895,'Bloomberg Dow Jones Indices'!$I$6:$J$6000,2,0)</f>
        <v>3.4085999999999999</v>
      </c>
      <c r="E3895">
        <f>IF(VLOOKUP($B3895,'30 Year Treasuries Daily'!$A$7:$B$10118,2,FALSE)="ND",NA(),VLOOKUP($B3895,'30 Year Treasuries Daily'!$A$7:$B$10118,2,FALSE))</f>
        <v>4.26</v>
      </c>
    </row>
    <row r="3896" spans="2:5">
      <c r="B3896" s="52">
        <v>39742</v>
      </c>
      <c r="C3896">
        <f>VLOOKUP($B3896,'Bloomberg Dow Jones Indices'!$G$6:$J$6000,2,FALSE)</f>
        <v>4.3400999999999996</v>
      </c>
      <c r="D3896">
        <f>VLOOKUP(B3896,'Bloomberg Dow Jones Indices'!$I$6:$J$6000,2,0)</f>
        <v>3.4961000000000002</v>
      </c>
      <c r="E3896">
        <f>IF(VLOOKUP($B3896,'30 Year Treasuries Daily'!$A$7:$B$10118,2,FALSE)="ND",NA(),VLOOKUP($B3896,'30 Year Treasuries Daily'!$A$7:$B$10118,2,FALSE))</f>
        <v>4.2</v>
      </c>
    </row>
    <row r="3897" spans="2:5">
      <c r="B3897" s="52">
        <v>39743</v>
      </c>
      <c r="C3897">
        <f>VLOOKUP($B3897,'Bloomberg Dow Jones Indices'!$G$6:$J$6000,2,FALSE)</f>
        <v>4.6200999999999999</v>
      </c>
      <c r="D3897">
        <f>VLOOKUP(B3897,'Bloomberg Dow Jones Indices'!$I$6:$J$6000,2,0)</f>
        <v>3.7119</v>
      </c>
      <c r="E3897">
        <f>IF(VLOOKUP($B3897,'30 Year Treasuries Daily'!$A$7:$B$10118,2,FALSE)="ND",NA(),VLOOKUP($B3897,'30 Year Treasuries Daily'!$A$7:$B$10118,2,FALSE))</f>
        <v>4.07</v>
      </c>
    </row>
    <row r="3898" spans="2:5">
      <c r="B3898" s="52">
        <v>39744</v>
      </c>
      <c r="C3898">
        <f>VLOOKUP($B3898,'Bloomberg Dow Jones Indices'!$G$6:$J$6000,2,FALSE)</f>
        <v>4.3979999999999997</v>
      </c>
      <c r="D3898">
        <f>VLOOKUP(B3898,'Bloomberg Dow Jones Indices'!$I$6:$J$6000,2,0)</f>
        <v>3.6383999999999999</v>
      </c>
      <c r="E3898">
        <f>IF(VLOOKUP($B3898,'30 Year Treasuries Daily'!$A$7:$B$10118,2,FALSE)="ND",NA(),VLOOKUP($B3898,'30 Year Treasuries Daily'!$A$7:$B$10118,2,FALSE))</f>
        <v>3.99</v>
      </c>
    </row>
    <row r="3899" spans="2:5">
      <c r="B3899" s="52">
        <v>39745</v>
      </c>
      <c r="C3899">
        <f>VLOOKUP($B3899,'Bloomberg Dow Jones Indices'!$G$6:$J$6000,2,FALSE)</f>
        <v>4.5469999999999997</v>
      </c>
      <c r="D3899">
        <f>VLOOKUP(B3899,'Bloomberg Dow Jones Indices'!$I$6:$J$6000,2,0)</f>
        <v>3.774</v>
      </c>
      <c r="E3899">
        <f>IF(VLOOKUP($B3899,'30 Year Treasuries Daily'!$A$7:$B$10118,2,FALSE)="ND",NA(),VLOOKUP($B3899,'30 Year Treasuries Daily'!$A$7:$B$10118,2,FALSE))</f>
        <v>4.1100000000000003</v>
      </c>
    </row>
    <row r="3900" spans="2:5">
      <c r="B3900" s="52">
        <v>39748</v>
      </c>
      <c r="C3900">
        <f>VLOOKUP($B3900,'Bloomberg Dow Jones Indices'!$G$6:$J$6000,2,FALSE)</f>
        <v>4.7172000000000001</v>
      </c>
      <c r="D3900">
        <f>VLOOKUP(B3900,'Bloomberg Dow Jones Indices'!$I$6:$J$6000,2,0)</f>
        <v>3.8677999999999999</v>
      </c>
      <c r="E3900">
        <f>IF(VLOOKUP($B3900,'30 Year Treasuries Daily'!$A$7:$B$10118,2,FALSE)="ND",NA(),VLOOKUP($B3900,'30 Year Treasuries Daily'!$A$7:$B$10118,2,FALSE))</f>
        <v>4.12</v>
      </c>
    </row>
    <row r="3901" spans="2:5">
      <c r="B3901" s="52">
        <v>39749</v>
      </c>
      <c r="C3901">
        <f>VLOOKUP($B3901,'Bloomberg Dow Jones Indices'!$G$6:$J$6000,2,FALSE)</f>
        <v>4.2469000000000001</v>
      </c>
      <c r="D3901">
        <f>VLOOKUP(B3901,'Bloomberg Dow Jones Indices'!$I$6:$J$6000,2,0)</f>
        <v>3.4883000000000002</v>
      </c>
      <c r="E3901">
        <f>IF(VLOOKUP($B3901,'30 Year Treasuries Daily'!$A$7:$B$10118,2,FALSE)="ND",NA(),VLOOKUP($B3901,'30 Year Treasuries Daily'!$A$7:$B$10118,2,FALSE))</f>
        <v>4.1900000000000004</v>
      </c>
    </row>
    <row r="3902" spans="2:5">
      <c r="B3902" s="52">
        <v>39750</v>
      </c>
      <c r="C3902">
        <f>VLOOKUP($B3902,'Bloomberg Dow Jones Indices'!$G$6:$J$6000,2,FALSE)</f>
        <v>4.3834999999999997</v>
      </c>
      <c r="D3902">
        <f>VLOOKUP(B3902,'Bloomberg Dow Jones Indices'!$I$6:$J$6000,2,0)</f>
        <v>3.5171000000000001</v>
      </c>
      <c r="E3902">
        <f>IF(VLOOKUP($B3902,'30 Year Treasuries Daily'!$A$7:$B$10118,2,FALSE)="ND",NA(),VLOOKUP($B3902,'30 Year Treasuries Daily'!$A$7:$B$10118,2,FALSE))</f>
        <v>4.26</v>
      </c>
    </row>
    <row r="3903" spans="2:5">
      <c r="B3903" s="52">
        <v>39751</v>
      </c>
      <c r="C3903">
        <f>VLOOKUP($B3903,'Bloomberg Dow Jones Indices'!$G$6:$J$6000,2,FALSE)</f>
        <v>4.1851000000000003</v>
      </c>
      <c r="D3903">
        <f>VLOOKUP(B3903,'Bloomberg Dow Jones Indices'!$I$6:$J$6000,2,0)</f>
        <v>3.4114</v>
      </c>
      <c r="E3903">
        <f>IF(VLOOKUP($B3903,'30 Year Treasuries Daily'!$A$7:$B$10118,2,FALSE)="ND",NA(),VLOOKUP($B3903,'30 Year Treasuries Daily'!$A$7:$B$10118,2,FALSE))</f>
        <v>4.3</v>
      </c>
    </row>
    <row r="3904" spans="2:5">
      <c r="B3904" s="52">
        <v>39752</v>
      </c>
      <c r="C3904">
        <f>VLOOKUP($B3904,'Bloomberg Dow Jones Indices'!$G$6:$J$6000,2,FALSE)</f>
        <v>4.2537000000000003</v>
      </c>
      <c r="D3904">
        <f>VLOOKUP(B3904,'Bloomberg Dow Jones Indices'!$I$6:$J$6000,2,0)</f>
        <v>3.3586</v>
      </c>
      <c r="E3904">
        <f>IF(VLOOKUP($B3904,'30 Year Treasuries Daily'!$A$7:$B$10118,2,FALSE)="ND",NA(),VLOOKUP($B3904,'30 Year Treasuries Daily'!$A$7:$B$10118,2,FALSE))</f>
        <v>4.3499999999999996</v>
      </c>
    </row>
    <row r="3905" spans="2:5">
      <c r="B3905" s="52">
        <v>39755</v>
      </c>
      <c r="C3905">
        <f>VLOOKUP($B3905,'Bloomberg Dow Jones Indices'!$G$6:$J$6000,2,FALSE)</f>
        <v>4.2485999999999997</v>
      </c>
      <c r="D3905">
        <f>VLOOKUP(B3905,'Bloomberg Dow Jones Indices'!$I$6:$J$6000,2,0)</f>
        <v>3.3605</v>
      </c>
      <c r="E3905">
        <f>IF(VLOOKUP($B3905,'30 Year Treasuries Daily'!$A$7:$B$10118,2,FALSE)="ND",NA(),VLOOKUP($B3905,'30 Year Treasuries Daily'!$A$7:$B$10118,2,FALSE))</f>
        <v>4.33</v>
      </c>
    </row>
    <row r="3906" spans="2:5">
      <c r="B3906" s="52">
        <v>39756</v>
      </c>
      <c r="C3906">
        <f>VLOOKUP($B3906,'Bloomberg Dow Jones Indices'!$G$6:$J$6000,2,FALSE)</f>
        <v>4.1281999999999996</v>
      </c>
      <c r="D3906">
        <f>VLOOKUP(B3906,'Bloomberg Dow Jones Indices'!$I$6:$J$6000,2,0)</f>
        <v>3.2538999999999998</v>
      </c>
      <c r="E3906">
        <f>IF(VLOOKUP($B3906,'30 Year Treasuries Daily'!$A$7:$B$10118,2,FALSE)="ND",NA(),VLOOKUP($B3906,'30 Year Treasuries Daily'!$A$7:$B$10118,2,FALSE))</f>
        <v>4.2</v>
      </c>
    </row>
    <row r="3907" spans="2:5">
      <c r="B3907" s="52">
        <v>39757</v>
      </c>
      <c r="C3907">
        <f>VLOOKUP($B3907,'Bloomberg Dow Jones Indices'!$G$6:$J$6000,2,FALSE)</f>
        <v>4.3125</v>
      </c>
      <c r="D3907">
        <f>VLOOKUP(B3907,'Bloomberg Dow Jones Indices'!$I$6:$J$6000,2,0)</f>
        <v>3.4363000000000001</v>
      </c>
      <c r="E3907">
        <f>IF(VLOOKUP($B3907,'30 Year Treasuries Daily'!$A$7:$B$10118,2,FALSE)="ND",NA(),VLOOKUP($B3907,'30 Year Treasuries Daily'!$A$7:$B$10118,2,FALSE))</f>
        <v>4.13</v>
      </c>
    </row>
    <row r="3908" spans="2:5">
      <c r="B3908" s="52">
        <v>39758</v>
      </c>
      <c r="C3908">
        <f>VLOOKUP($B3908,'Bloomberg Dow Jones Indices'!$G$6:$J$6000,2,FALSE)</f>
        <v>4.5038</v>
      </c>
      <c r="D3908">
        <f>VLOOKUP(B3908,'Bloomberg Dow Jones Indices'!$I$6:$J$6000,2,0)</f>
        <v>3.6207000000000003</v>
      </c>
      <c r="E3908">
        <f>IF(VLOOKUP($B3908,'30 Year Treasuries Daily'!$A$7:$B$10118,2,FALSE)="ND",NA(),VLOOKUP($B3908,'30 Year Treasuries Daily'!$A$7:$B$10118,2,FALSE))</f>
        <v>4.1900000000000004</v>
      </c>
    </row>
    <row r="3909" spans="2:5">
      <c r="B3909" s="52">
        <v>39759</v>
      </c>
      <c r="C3909">
        <f>VLOOKUP($B3909,'Bloomberg Dow Jones Indices'!$G$6:$J$6000,2,FALSE)</f>
        <v>4.2954999999999997</v>
      </c>
      <c r="D3909">
        <f>VLOOKUP(B3909,'Bloomberg Dow Jones Indices'!$I$6:$J$6000,2,0)</f>
        <v>3.5247000000000002</v>
      </c>
      <c r="E3909">
        <f>IF(VLOOKUP($B3909,'30 Year Treasuries Daily'!$A$7:$B$10118,2,FALSE)="ND",NA(),VLOOKUP($B3909,'30 Year Treasuries Daily'!$A$7:$B$10118,2,FALSE))</f>
        <v>4.25</v>
      </c>
    </row>
    <row r="3910" spans="2:5">
      <c r="B3910" s="52">
        <v>39762</v>
      </c>
      <c r="C3910">
        <f>VLOOKUP($B3910,'Bloomberg Dow Jones Indices'!$G$6:$J$6000,2,FALSE)</f>
        <v>4.4368999999999996</v>
      </c>
      <c r="D3910">
        <f>VLOOKUP(B3910,'Bloomberg Dow Jones Indices'!$I$6:$J$6000,2,0)</f>
        <v>3.5537999999999998</v>
      </c>
      <c r="E3910">
        <f>IF(VLOOKUP($B3910,'30 Year Treasuries Daily'!$A$7:$B$10118,2,FALSE)="ND",NA(),VLOOKUP($B3910,'30 Year Treasuries Daily'!$A$7:$B$10118,2,FALSE))</f>
        <v>4.21</v>
      </c>
    </row>
    <row r="3911" spans="2:5">
      <c r="B3911" s="52">
        <v>39763</v>
      </c>
      <c r="C3911">
        <f>VLOOKUP($B3911,'Bloomberg Dow Jones Indices'!$G$6:$J$6000,2,FALSE)</f>
        <v>4.4344999999999999</v>
      </c>
      <c r="D3911">
        <f>VLOOKUP(B3911,'Bloomberg Dow Jones Indices'!$I$6:$J$6000,2,0)</f>
        <v>3.6259999999999999</v>
      </c>
      <c r="E3911" t="e">
        <f>IF(VLOOKUP($B3911,'30 Year Treasuries Daily'!$A$7:$B$10118,2,FALSE)="ND",NA(),VLOOKUP($B3911,'30 Year Treasuries Daily'!$A$7:$B$10118,2,FALSE))</f>
        <v>#N/A</v>
      </c>
    </row>
    <row r="3912" spans="2:5">
      <c r="B3912" s="52">
        <v>39764</v>
      </c>
      <c r="C3912">
        <f>VLOOKUP($B3912,'Bloomberg Dow Jones Indices'!$G$6:$J$6000,2,FALSE)</f>
        <v>4.5884999999999998</v>
      </c>
      <c r="D3912">
        <f>VLOOKUP(B3912,'Bloomberg Dow Jones Indices'!$I$6:$J$6000,2,0)</f>
        <v>3.8123</v>
      </c>
      <c r="E3912">
        <f>IF(VLOOKUP($B3912,'30 Year Treasuries Daily'!$A$7:$B$10118,2,FALSE)="ND",NA(),VLOOKUP($B3912,'30 Year Treasuries Daily'!$A$7:$B$10118,2,FALSE))</f>
        <v>4.17</v>
      </c>
    </row>
    <row r="3913" spans="2:5">
      <c r="B3913" s="52">
        <v>39765</v>
      </c>
      <c r="C3913">
        <f>VLOOKUP($B3913,'Bloomberg Dow Jones Indices'!$G$6:$J$6000,2,FALSE)</f>
        <v>4.2736999999999998</v>
      </c>
      <c r="D3913">
        <f>VLOOKUP(B3913,'Bloomberg Dow Jones Indices'!$I$6:$J$6000,2,0)</f>
        <v>3.5739000000000001</v>
      </c>
      <c r="E3913">
        <f>IF(VLOOKUP($B3913,'30 Year Treasuries Daily'!$A$7:$B$10118,2,FALSE)="ND",NA(),VLOOKUP($B3913,'30 Year Treasuries Daily'!$A$7:$B$10118,2,FALSE))</f>
        <v>4.34</v>
      </c>
    </row>
    <row r="3914" spans="2:5">
      <c r="B3914" s="52">
        <v>39766</v>
      </c>
      <c r="C3914">
        <f>VLOOKUP($B3914,'Bloomberg Dow Jones Indices'!$G$6:$J$6000,2,FALSE)</f>
        <v>4.4295</v>
      </c>
      <c r="D3914">
        <f>VLOOKUP(B3914,'Bloomberg Dow Jones Indices'!$I$6:$J$6000,2,0)</f>
        <v>3.7225999999999999</v>
      </c>
      <c r="E3914">
        <f>IF(VLOOKUP($B3914,'30 Year Treasuries Daily'!$A$7:$B$10118,2,FALSE)="ND",NA(),VLOOKUP($B3914,'30 Year Treasuries Daily'!$A$7:$B$10118,2,FALSE))</f>
        <v>4.22</v>
      </c>
    </row>
    <row r="3915" spans="2:5">
      <c r="B3915" s="52">
        <v>39769</v>
      </c>
      <c r="C3915">
        <f>VLOOKUP($B3915,'Bloomberg Dow Jones Indices'!$G$6:$J$6000,2,FALSE)</f>
        <v>4.4419000000000004</v>
      </c>
      <c r="D3915">
        <f>VLOOKUP(B3915,'Bloomberg Dow Jones Indices'!$I$6:$J$6000,2,0)</f>
        <v>3.8233000000000001</v>
      </c>
      <c r="E3915">
        <f>IF(VLOOKUP($B3915,'30 Year Treasuries Daily'!$A$7:$B$10118,2,FALSE)="ND",NA(),VLOOKUP($B3915,'30 Year Treasuries Daily'!$A$7:$B$10118,2,FALSE))</f>
        <v>4.2</v>
      </c>
    </row>
    <row r="3916" spans="2:5">
      <c r="B3916" s="52">
        <v>39770</v>
      </c>
      <c r="C3916">
        <f>VLOOKUP($B3916,'Bloomberg Dow Jones Indices'!$G$6:$J$6000,2,FALSE)</f>
        <v>4.4337999999999997</v>
      </c>
      <c r="D3916">
        <f>VLOOKUP(B3916,'Bloomberg Dow Jones Indices'!$I$6:$J$6000,2,0)</f>
        <v>3.7565</v>
      </c>
      <c r="E3916">
        <f>IF(VLOOKUP($B3916,'30 Year Treasuries Daily'!$A$7:$B$10118,2,FALSE)="ND",NA(),VLOOKUP($B3916,'30 Year Treasuries Daily'!$A$7:$B$10118,2,FALSE))</f>
        <v>4.1399999999999997</v>
      </c>
    </row>
    <row r="3917" spans="2:5">
      <c r="B3917" s="52">
        <v>39771</v>
      </c>
      <c r="C3917">
        <f>VLOOKUP($B3917,'Bloomberg Dow Jones Indices'!$G$6:$J$6000,2,FALSE)</f>
        <v>4.5864000000000003</v>
      </c>
      <c r="D3917">
        <f>VLOOKUP(B3917,'Bloomberg Dow Jones Indices'!$I$6:$J$6000,2,0)</f>
        <v>3.9592999999999998</v>
      </c>
      <c r="E3917">
        <f>IF(VLOOKUP($B3917,'30 Year Treasuries Daily'!$A$7:$B$10118,2,FALSE)="ND",NA(),VLOOKUP($B3917,'30 Year Treasuries Daily'!$A$7:$B$10118,2,FALSE))</f>
        <v>3.96</v>
      </c>
    </row>
    <row r="3918" spans="2:5">
      <c r="B3918" s="52">
        <v>39772</v>
      </c>
      <c r="C3918">
        <f>VLOOKUP($B3918,'Bloomberg Dow Jones Indices'!$G$6:$J$6000,2,FALSE)</f>
        <v>4.8334999999999999</v>
      </c>
      <c r="D3918">
        <f>VLOOKUP(B3918,'Bloomberg Dow Jones Indices'!$I$6:$J$6000,2,0)</f>
        <v>4.1925999999999997</v>
      </c>
      <c r="E3918">
        <f>IF(VLOOKUP($B3918,'30 Year Treasuries Daily'!$A$7:$B$10118,2,FALSE)="ND",NA(),VLOOKUP($B3918,'30 Year Treasuries Daily'!$A$7:$B$10118,2,FALSE))</f>
        <v>3.64</v>
      </c>
    </row>
    <row r="3919" spans="2:5">
      <c r="B3919" s="52">
        <v>39773</v>
      </c>
      <c r="C3919">
        <f>VLOOKUP($B3919,'Bloomberg Dow Jones Indices'!$G$6:$J$6000,2,FALSE)</f>
        <v>4.4295999999999998</v>
      </c>
      <c r="D3919">
        <f>VLOOKUP(B3919,'Bloomberg Dow Jones Indices'!$I$6:$J$6000,2,0)</f>
        <v>3.9396</v>
      </c>
      <c r="E3919">
        <f>IF(VLOOKUP($B3919,'30 Year Treasuries Daily'!$A$7:$B$10118,2,FALSE)="ND",NA(),VLOOKUP($B3919,'30 Year Treasuries Daily'!$A$7:$B$10118,2,FALSE))</f>
        <v>3.7</v>
      </c>
    </row>
    <row r="3920" spans="2:5">
      <c r="B3920" s="52">
        <v>39776</v>
      </c>
      <c r="C3920">
        <f>VLOOKUP($B3920,'Bloomberg Dow Jones Indices'!$G$6:$J$6000,2,FALSE)</f>
        <v>4.3811</v>
      </c>
      <c r="D3920">
        <f>VLOOKUP(B3920,'Bloomberg Dow Jones Indices'!$I$6:$J$6000,2,0)</f>
        <v>3.7544</v>
      </c>
      <c r="E3920">
        <f>IF(VLOOKUP($B3920,'30 Year Treasuries Daily'!$A$7:$B$10118,2,FALSE)="ND",NA(),VLOOKUP($B3920,'30 Year Treasuries Daily'!$A$7:$B$10118,2,FALSE))</f>
        <v>3.78</v>
      </c>
    </row>
    <row r="3921" spans="2:5">
      <c r="B3921" s="52">
        <v>39777</v>
      </c>
      <c r="C3921">
        <f>VLOOKUP($B3921,'Bloomberg Dow Jones Indices'!$G$6:$J$6000,2,FALSE)</f>
        <v>4.3573000000000004</v>
      </c>
      <c r="D3921">
        <f>VLOOKUP(B3921,'Bloomberg Dow Jones Indices'!$I$6:$J$6000,2,0)</f>
        <v>3.7383999999999999</v>
      </c>
      <c r="E3921">
        <f>IF(VLOOKUP($B3921,'30 Year Treasuries Daily'!$A$7:$B$10118,2,FALSE)="ND",NA(),VLOOKUP($B3921,'30 Year Treasuries Daily'!$A$7:$B$10118,2,FALSE))</f>
        <v>3.63</v>
      </c>
    </row>
    <row r="3922" spans="2:5">
      <c r="B3922" s="52">
        <v>39778</v>
      </c>
      <c r="C3922">
        <f>VLOOKUP($B3922,'Bloomberg Dow Jones Indices'!$G$6:$J$6000,2,FALSE)</f>
        <v>4.3151000000000002</v>
      </c>
      <c r="D3922">
        <f>VLOOKUP(B3922,'Bloomberg Dow Jones Indices'!$I$6:$J$6000,2,0)</f>
        <v>3.6475999999999997</v>
      </c>
      <c r="E3922">
        <f>IF(VLOOKUP($B3922,'30 Year Treasuries Daily'!$A$7:$B$10118,2,FALSE)="ND",NA(),VLOOKUP($B3922,'30 Year Treasuries Daily'!$A$7:$B$10118,2,FALSE))</f>
        <v>3.54</v>
      </c>
    </row>
    <row r="3923" spans="2:5">
      <c r="B3923" s="52">
        <v>39780</v>
      </c>
      <c r="C3923">
        <f>VLOOKUP($B3923,'Bloomberg Dow Jones Indices'!$G$6:$J$6000,2,FALSE)</f>
        <v>4.2526999999999999</v>
      </c>
      <c r="D3923">
        <f>VLOOKUP(B3923,'Bloomberg Dow Jones Indices'!$I$6:$J$6000,2,0)</f>
        <v>3.6052999999999997</v>
      </c>
      <c r="E3923">
        <f>IF(VLOOKUP($B3923,'30 Year Treasuries Daily'!$A$7:$B$10118,2,FALSE)="ND",NA(),VLOOKUP($B3923,'30 Year Treasuries Daily'!$A$7:$B$10118,2,FALSE))</f>
        <v>3.45</v>
      </c>
    </row>
    <row r="3924" spans="2:5">
      <c r="B3924" s="52">
        <v>39783</v>
      </c>
      <c r="C3924">
        <f>VLOOKUP($B3924,'Bloomberg Dow Jones Indices'!$G$6:$J$6000,2,FALSE)</f>
        <v>4.5404</v>
      </c>
      <c r="D3924">
        <f>VLOOKUP(B3924,'Bloomberg Dow Jones Indices'!$I$6:$J$6000,2,0)</f>
        <v>3.9060999999999999</v>
      </c>
      <c r="E3924">
        <f>IF(VLOOKUP($B3924,'30 Year Treasuries Daily'!$A$7:$B$10118,2,FALSE)="ND",NA(),VLOOKUP($B3924,'30 Year Treasuries Daily'!$A$7:$B$10118,2,FALSE))</f>
        <v>3.22</v>
      </c>
    </row>
    <row r="3925" spans="2:5">
      <c r="B3925" s="52">
        <v>39784</v>
      </c>
      <c r="C3925">
        <f>VLOOKUP($B3925,'Bloomberg Dow Jones Indices'!$G$6:$J$6000,2,FALSE)</f>
        <v>4.4584999999999999</v>
      </c>
      <c r="D3925">
        <f>VLOOKUP(B3925,'Bloomberg Dow Jones Indices'!$I$6:$J$6000,2,0)</f>
        <v>3.7808000000000002</v>
      </c>
      <c r="E3925">
        <f>IF(VLOOKUP($B3925,'30 Year Treasuries Daily'!$A$7:$B$10118,2,FALSE)="ND",NA(),VLOOKUP($B3925,'30 Year Treasuries Daily'!$A$7:$B$10118,2,FALSE))</f>
        <v>3.18</v>
      </c>
    </row>
    <row r="3926" spans="2:5">
      <c r="B3926" s="52">
        <v>39785</v>
      </c>
      <c r="C3926">
        <f>VLOOKUP($B3926,'Bloomberg Dow Jones Indices'!$G$6:$J$6000,2,FALSE)</f>
        <v>4.3722000000000003</v>
      </c>
      <c r="D3926">
        <f>VLOOKUP(B3926,'Bloomberg Dow Jones Indices'!$I$6:$J$6000,2,0)</f>
        <v>3.6752000000000002</v>
      </c>
      <c r="E3926">
        <f>IF(VLOOKUP($B3926,'30 Year Treasuries Daily'!$A$7:$B$10118,2,FALSE)="ND",NA(),VLOOKUP($B3926,'30 Year Treasuries Daily'!$A$7:$B$10118,2,FALSE))</f>
        <v>3.17</v>
      </c>
    </row>
    <row r="3927" spans="2:5">
      <c r="B3927" s="52">
        <v>39786</v>
      </c>
      <c r="C3927">
        <f>VLOOKUP($B3927,'Bloomberg Dow Jones Indices'!$G$6:$J$6000,2,FALSE)</f>
        <v>4.6117999999999997</v>
      </c>
      <c r="D3927">
        <f>VLOOKUP(B3927,'Bloomberg Dow Jones Indices'!$I$6:$J$6000,2,0)</f>
        <v>3.7697000000000003</v>
      </c>
      <c r="E3927">
        <f>IF(VLOOKUP($B3927,'30 Year Treasuries Daily'!$A$7:$B$10118,2,FALSE)="ND",NA(),VLOOKUP($B3927,'30 Year Treasuries Daily'!$A$7:$B$10118,2,FALSE))</f>
        <v>3.06</v>
      </c>
    </row>
    <row r="3928" spans="2:5">
      <c r="B3928" s="52">
        <v>39787</v>
      </c>
      <c r="C3928">
        <f>VLOOKUP($B3928,'Bloomberg Dow Jones Indices'!$G$6:$J$6000,2,FALSE)</f>
        <v>4.5042</v>
      </c>
      <c r="D3928">
        <f>VLOOKUP(B3928,'Bloomberg Dow Jones Indices'!$I$6:$J$6000,2,0)</f>
        <v>3.6566000000000001</v>
      </c>
      <c r="E3928">
        <f>IF(VLOOKUP($B3928,'30 Year Treasuries Daily'!$A$7:$B$10118,2,FALSE)="ND",NA(),VLOOKUP($B3928,'30 Year Treasuries Daily'!$A$7:$B$10118,2,FALSE))</f>
        <v>3.11</v>
      </c>
    </row>
    <row r="3929" spans="2:5">
      <c r="B3929" s="52">
        <v>39790</v>
      </c>
      <c r="C3929">
        <f>VLOOKUP($B3929,'Bloomberg Dow Jones Indices'!$G$6:$J$6000,2,FALSE)</f>
        <v>4.4619</v>
      </c>
      <c r="D3929">
        <f>VLOOKUP(B3929,'Bloomberg Dow Jones Indices'!$I$6:$J$6000,2,0)</f>
        <v>3.5343</v>
      </c>
      <c r="E3929">
        <f>IF(VLOOKUP($B3929,'30 Year Treasuries Daily'!$A$7:$B$10118,2,FALSE)="ND",NA(),VLOOKUP($B3929,'30 Year Treasuries Daily'!$A$7:$B$10118,2,FALSE))</f>
        <v>3.16</v>
      </c>
    </row>
    <row r="3930" spans="2:5">
      <c r="B3930" s="52">
        <v>39791</v>
      </c>
      <c r="C3930">
        <f>VLOOKUP($B3930,'Bloomberg Dow Jones Indices'!$G$6:$J$6000,2,FALSE)</f>
        <v>4.5412999999999997</v>
      </c>
      <c r="D3930">
        <f>VLOOKUP(B3930,'Bloomberg Dow Jones Indices'!$I$6:$J$6000,2,0)</f>
        <v>3.6330999999999998</v>
      </c>
      <c r="E3930">
        <f>IF(VLOOKUP($B3930,'30 Year Treasuries Daily'!$A$7:$B$10118,2,FALSE)="ND",NA(),VLOOKUP($B3930,'30 Year Treasuries Daily'!$A$7:$B$10118,2,FALSE))</f>
        <v>3.06</v>
      </c>
    </row>
    <row r="3931" spans="2:5">
      <c r="B3931" s="52">
        <v>39792</v>
      </c>
      <c r="C3931">
        <f>VLOOKUP($B3931,'Bloomberg Dow Jones Indices'!$G$6:$J$6000,2,FALSE)</f>
        <v>4.4528999999999996</v>
      </c>
      <c r="D3931">
        <f>VLOOKUP(B3931,'Bloomberg Dow Jones Indices'!$I$6:$J$6000,2,0)</f>
        <v>3.6040000000000001</v>
      </c>
      <c r="E3931">
        <f>IF(VLOOKUP($B3931,'30 Year Treasuries Daily'!$A$7:$B$10118,2,FALSE)="ND",NA(),VLOOKUP($B3931,'30 Year Treasuries Daily'!$A$7:$B$10118,2,FALSE))</f>
        <v>3.09</v>
      </c>
    </row>
    <row r="3932" spans="2:5">
      <c r="B3932" s="52">
        <v>39793</v>
      </c>
      <c r="C3932">
        <f>VLOOKUP($B3932,'Bloomberg Dow Jones Indices'!$G$6:$J$6000,2,FALSE)</f>
        <v>4.4828999999999999</v>
      </c>
      <c r="D3932">
        <f>VLOOKUP(B3932,'Bloomberg Dow Jones Indices'!$I$6:$J$6000,2,0)</f>
        <v>3.6882999999999999</v>
      </c>
      <c r="E3932">
        <f>IF(VLOOKUP($B3932,'30 Year Treasuries Daily'!$A$7:$B$10118,2,FALSE)="ND",NA(),VLOOKUP($B3932,'30 Year Treasuries Daily'!$A$7:$B$10118,2,FALSE))</f>
        <v>3.07</v>
      </c>
    </row>
    <row r="3933" spans="2:5">
      <c r="B3933" s="52">
        <v>39794</v>
      </c>
      <c r="C3933">
        <f>VLOOKUP($B3933,'Bloomberg Dow Jones Indices'!$G$6:$J$6000,2,FALSE)</f>
        <v>4.4545000000000003</v>
      </c>
      <c r="D3933">
        <f>VLOOKUP(B3933,'Bloomberg Dow Jones Indices'!$I$6:$J$6000,2,0)</f>
        <v>3.6606999999999998</v>
      </c>
      <c r="E3933">
        <f>IF(VLOOKUP($B3933,'30 Year Treasuries Daily'!$A$7:$B$10118,2,FALSE)="ND",NA(),VLOOKUP($B3933,'30 Year Treasuries Daily'!$A$7:$B$10118,2,FALSE))</f>
        <v>3.07</v>
      </c>
    </row>
    <row r="3934" spans="2:5">
      <c r="B3934" s="52">
        <v>39797</v>
      </c>
      <c r="C3934">
        <f>VLOOKUP($B3934,'Bloomberg Dow Jones Indices'!$G$6:$J$6000,2,FALSE)</f>
        <v>4.5265000000000004</v>
      </c>
      <c r="D3934">
        <f>VLOOKUP(B3934,'Bloomberg Dow Jones Indices'!$I$6:$J$6000,2,0)</f>
        <v>3.6884999999999999</v>
      </c>
      <c r="E3934">
        <f>IF(VLOOKUP($B3934,'30 Year Treasuries Daily'!$A$7:$B$10118,2,FALSE)="ND",NA(),VLOOKUP($B3934,'30 Year Treasuries Daily'!$A$7:$B$10118,2,FALSE))</f>
        <v>2.98</v>
      </c>
    </row>
    <row r="3935" spans="2:5">
      <c r="B3935" s="52">
        <v>39798</v>
      </c>
      <c r="C3935">
        <f>VLOOKUP($B3935,'Bloomberg Dow Jones Indices'!$G$6:$J$6000,2,FALSE)</f>
        <v>4.3742999999999999</v>
      </c>
      <c r="D3935">
        <f>VLOOKUP(B3935,'Bloomberg Dow Jones Indices'!$I$6:$J$6000,2,0)</f>
        <v>3.5399000000000003</v>
      </c>
      <c r="E3935">
        <f>IF(VLOOKUP($B3935,'30 Year Treasuries Daily'!$A$7:$B$10118,2,FALSE)="ND",NA(),VLOOKUP($B3935,'30 Year Treasuries Daily'!$A$7:$B$10118,2,FALSE))</f>
        <v>2.86</v>
      </c>
    </row>
    <row r="3936" spans="2:5">
      <c r="B3936" s="52">
        <v>39799</v>
      </c>
      <c r="C3936">
        <f>VLOOKUP($B3936,'Bloomberg Dow Jones Indices'!$G$6:$J$6000,2,FALSE)</f>
        <v>4.4989999999999997</v>
      </c>
      <c r="D3936">
        <f>VLOOKUP(B3936,'Bloomberg Dow Jones Indices'!$I$6:$J$6000,2,0)</f>
        <v>3.5798999999999999</v>
      </c>
      <c r="E3936">
        <f>IF(VLOOKUP($B3936,'30 Year Treasuries Daily'!$A$7:$B$10118,2,FALSE)="ND",NA(),VLOOKUP($B3936,'30 Year Treasuries Daily'!$A$7:$B$10118,2,FALSE))</f>
        <v>2.66</v>
      </c>
    </row>
    <row r="3937" spans="2:5">
      <c r="B3937" s="52">
        <v>39800</v>
      </c>
      <c r="C3937">
        <f>VLOOKUP($B3937,'Bloomberg Dow Jones Indices'!$G$6:$J$6000,2,FALSE)</f>
        <v>4.4568000000000003</v>
      </c>
      <c r="D3937">
        <f>VLOOKUP(B3937,'Bloomberg Dow Jones Indices'!$I$6:$J$6000,2,0)</f>
        <v>3.6711999999999998</v>
      </c>
      <c r="E3937">
        <f>IF(VLOOKUP($B3937,'30 Year Treasuries Daily'!$A$7:$B$10118,2,FALSE)="ND",NA(),VLOOKUP($B3937,'30 Year Treasuries Daily'!$A$7:$B$10118,2,FALSE))</f>
        <v>2.5299999999999998</v>
      </c>
    </row>
    <row r="3938" spans="2:5">
      <c r="B3938" s="52">
        <v>39801</v>
      </c>
      <c r="C3938">
        <f>VLOOKUP($B3938,'Bloomberg Dow Jones Indices'!$G$6:$J$6000,2,FALSE)</f>
        <v>4.4718999999999998</v>
      </c>
      <c r="D3938">
        <f>VLOOKUP(B3938,'Bloomberg Dow Jones Indices'!$I$6:$J$6000,2,0)</f>
        <v>3.6821999999999999</v>
      </c>
      <c r="E3938">
        <f>IF(VLOOKUP($B3938,'30 Year Treasuries Daily'!$A$7:$B$10118,2,FALSE)="ND",NA(),VLOOKUP($B3938,'30 Year Treasuries Daily'!$A$7:$B$10118,2,FALSE))</f>
        <v>2.5499999999999998</v>
      </c>
    </row>
    <row r="3939" spans="2:5">
      <c r="B3939" s="52">
        <v>39804</v>
      </c>
      <c r="C3939">
        <f>VLOOKUP($B3939,'Bloomberg Dow Jones Indices'!$G$6:$J$6000,2,FALSE)</f>
        <v>4.4915000000000003</v>
      </c>
      <c r="D3939">
        <f>VLOOKUP(B3939,'Bloomberg Dow Jones Indices'!$I$6:$J$6000,2,0)</f>
        <v>3.7079</v>
      </c>
      <c r="E3939">
        <f>IF(VLOOKUP($B3939,'30 Year Treasuries Daily'!$A$7:$B$10118,2,FALSE)="ND",NA(),VLOOKUP($B3939,'30 Year Treasuries Daily'!$A$7:$B$10118,2,FALSE))</f>
        <v>2.6</v>
      </c>
    </row>
    <row r="3940" spans="2:5">
      <c r="B3940" s="52">
        <v>39805</v>
      </c>
      <c r="C3940">
        <f>VLOOKUP($B3940,'Bloomberg Dow Jones Indices'!$G$6:$J$6000,2,FALSE)</f>
        <v>4.5827</v>
      </c>
      <c r="D3940">
        <f>VLOOKUP(B3940,'Bloomberg Dow Jones Indices'!$I$6:$J$6000,2,0)</f>
        <v>3.7538999999999998</v>
      </c>
      <c r="E3940">
        <f>IF(VLOOKUP($B3940,'30 Year Treasuries Daily'!$A$7:$B$10118,2,FALSE)="ND",NA(),VLOOKUP($B3940,'30 Year Treasuries Daily'!$A$7:$B$10118,2,FALSE))</f>
        <v>2.63</v>
      </c>
    </row>
    <row r="3941" spans="2:5">
      <c r="B3941" s="52">
        <v>39806</v>
      </c>
      <c r="C3941">
        <f>VLOOKUP($B3941,'Bloomberg Dow Jones Indices'!$G$6:$J$6000,2,FALSE)</f>
        <v>4.5491999999999999</v>
      </c>
      <c r="D3941">
        <f>VLOOKUP(B3941,'Bloomberg Dow Jones Indices'!$I$6:$J$6000,2,0)</f>
        <v>3.7321999999999997</v>
      </c>
      <c r="E3941">
        <f>IF(VLOOKUP($B3941,'30 Year Treasuries Daily'!$A$7:$B$10118,2,FALSE)="ND",NA(),VLOOKUP($B3941,'30 Year Treasuries Daily'!$A$7:$B$10118,2,FALSE))</f>
        <v>2.63</v>
      </c>
    </row>
    <row r="3942" spans="2:5">
      <c r="B3942" s="52">
        <v>39808</v>
      </c>
      <c r="C3942">
        <f>VLOOKUP($B3942,'Bloomberg Dow Jones Indices'!$G$6:$J$6000,2,FALSE)</f>
        <v>4.5316000000000001</v>
      </c>
      <c r="D3942">
        <f>VLOOKUP(B3942,'Bloomberg Dow Jones Indices'!$I$6:$J$6000,2,0)</f>
        <v>3.7115999999999998</v>
      </c>
      <c r="E3942">
        <f>IF(VLOOKUP($B3942,'30 Year Treasuries Daily'!$A$7:$B$10118,2,FALSE)="ND",NA(),VLOOKUP($B3942,'30 Year Treasuries Daily'!$A$7:$B$10118,2,FALSE))</f>
        <v>2.61</v>
      </c>
    </row>
    <row r="3943" spans="2:5">
      <c r="B3943" s="52">
        <v>39811</v>
      </c>
      <c r="C3943">
        <f>VLOOKUP($B3943,'Bloomberg Dow Jones Indices'!$G$6:$J$6000,2,FALSE)</f>
        <v>4.5502000000000002</v>
      </c>
      <c r="D3943">
        <f>VLOOKUP(B3943,'Bloomberg Dow Jones Indices'!$I$6:$J$6000,2,0)</f>
        <v>3.7254</v>
      </c>
      <c r="E3943">
        <f>IF(VLOOKUP($B3943,'30 Year Treasuries Daily'!$A$7:$B$10118,2,FALSE)="ND",NA(),VLOOKUP($B3943,'30 Year Treasuries Daily'!$A$7:$B$10118,2,FALSE))</f>
        <v>2.63</v>
      </c>
    </row>
    <row r="3944" spans="2:5">
      <c r="B3944" s="52">
        <v>39812</v>
      </c>
      <c r="C3944">
        <f>VLOOKUP($B3944,'Bloomberg Dow Jones Indices'!$G$6:$J$6000,2,FALSE)</f>
        <v>4.4844999999999997</v>
      </c>
      <c r="D3944">
        <f>VLOOKUP(B3944,'Bloomberg Dow Jones Indices'!$I$6:$J$6000,2,0)</f>
        <v>3.6461000000000001</v>
      </c>
      <c r="E3944">
        <f>IF(VLOOKUP($B3944,'30 Year Treasuries Daily'!$A$7:$B$10118,2,FALSE)="ND",NA(),VLOOKUP($B3944,'30 Year Treasuries Daily'!$A$7:$B$10118,2,FALSE))</f>
        <v>2.58</v>
      </c>
    </row>
    <row r="3945" spans="2:5">
      <c r="B3945" s="52">
        <v>39813</v>
      </c>
      <c r="C3945">
        <f>VLOOKUP($B3945,'Bloomberg Dow Jones Indices'!$G$6:$J$6000,2,FALSE)</f>
        <v>4.4006999999999996</v>
      </c>
      <c r="D3945">
        <f>VLOOKUP(B3945,'Bloomberg Dow Jones Indices'!$I$6:$J$6000,2,0)</f>
        <v>3.6013000000000002</v>
      </c>
      <c r="E3945">
        <f>IF(VLOOKUP($B3945,'30 Year Treasuries Daily'!$A$7:$B$10118,2,FALSE)="ND",NA(),VLOOKUP($B3945,'30 Year Treasuries Daily'!$A$7:$B$10118,2,FALSE))</f>
        <v>2.69</v>
      </c>
    </row>
    <row r="3946" spans="2:5">
      <c r="B3946" s="52">
        <v>39815</v>
      </c>
      <c r="C3946">
        <f>VLOOKUP($B3946,'Bloomberg Dow Jones Indices'!$G$6:$J$6000,2,FALSE)</f>
        <v>4.3071000000000002</v>
      </c>
      <c r="D3946">
        <f>VLOOKUP(B3946,'Bloomberg Dow Jones Indices'!$I$6:$J$6000,2,0)</f>
        <v>3.4763000000000002</v>
      </c>
      <c r="E3946">
        <f>IF(VLOOKUP($B3946,'30 Year Treasuries Daily'!$A$7:$B$10118,2,FALSE)="ND",NA(),VLOOKUP($B3946,'30 Year Treasuries Daily'!$A$7:$B$10118,2,FALSE))</f>
        <v>2.83</v>
      </c>
    </row>
    <row r="3947" spans="2:5">
      <c r="B3947" s="52">
        <v>39818</v>
      </c>
      <c r="C3947">
        <f>VLOOKUP($B3947,'Bloomberg Dow Jones Indices'!$G$6:$J$6000,2,FALSE)</f>
        <v>4.2712000000000003</v>
      </c>
      <c r="D3947">
        <f>VLOOKUP(B3947,'Bloomberg Dow Jones Indices'!$I$6:$J$6000,2,0)</f>
        <v>3.508</v>
      </c>
      <c r="E3947">
        <f>IF(VLOOKUP($B3947,'30 Year Treasuries Daily'!$A$7:$B$10118,2,FALSE)="ND",NA(),VLOOKUP($B3947,'30 Year Treasuries Daily'!$A$7:$B$10118,2,FALSE))</f>
        <v>3</v>
      </c>
    </row>
    <row r="3948" spans="2:5">
      <c r="B3948" s="52">
        <v>39819</v>
      </c>
      <c r="C3948">
        <f>VLOOKUP($B3948,'Bloomberg Dow Jones Indices'!$G$6:$J$6000,2,FALSE)</f>
        <v>4.2990000000000004</v>
      </c>
      <c r="D3948">
        <f>VLOOKUP(B3948,'Bloomberg Dow Jones Indices'!$I$6:$J$6000,2,0)</f>
        <v>3.4838</v>
      </c>
      <c r="E3948">
        <f>IF(VLOOKUP($B3948,'30 Year Treasuries Daily'!$A$7:$B$10118,2,FALSE)="ND",NA(),VLOOKUP($B3948,'30 Year Treasuries Daily'!$A$7:$B$10118,2,FALSE))</f>
        <v>3.04</v>
      </c>
    </row>
    <row r="3949" spans="2:5">
      <c r="B3949" s="52">
        <v>39820</v>
      </c>
      <c r="C3949">
        <f>VLOOKUP($B3949,'Bloomberg Dow Jones Indices'!$G$6:$J$6000,2,FALSE)</f>
        <v>4.3823999999999996</v>
      </c>
      <c r="D3949">
        <f>VLOOKUP(B3949,'Bloomberg Dow Jones Indices'!$I$6:$J$6000,2,0)</f>
        <v>3.5849000000000002</v>
      </c>
      <c r="E3949">
        <f>IF(VLOOKUP($B3949,'30 Year Treasuries Daily'!$A$7:$B$10118,2,FALSE)="ND",NA(),VLOOKUP($B3949,'30 Year Treasuries Daily'!$A$7:$B$10118,2,FALSE))</f>
        <v>3.05</v>
      </c>
    </row>
    <row r="3950" spans="2:5">
      <c r="B3950" s="52">
        <v>39821</v>
      </c>
      <c r="C3950">
        <f>VLOOKUP($B3950,'Bloomberg Dow Jones Indices'!$G$6:$J$6000,2,FALSE)</f>
        <v>4.3682999999999996</v>
      </c>
      <c r="D3950">
        <f>VLOOKUP(B3950,'Bloomberg Dow Jones Indices'!$I$6:$J$6000,2,0)</f>
        <v>3.5960999999999999</v>
      </c>
      <c r="E3950">
        <f>IF(VLOOKUP($B3950,'30 Year Treasuries Daily'!$A$7:$B$10118,2,FALSE)="ND",NA(),VLOOKUP($B3950,'30 Year Treasuries Daily'!$A$7:$B$10118,2,FALSE))</f>
        <v>3.04</v>
      </c>
    </row>
    <row r="3951" spans="2:5">
      <c r="B3951" s="52">
        <v>39822</v>
      </c>
      <c r="C3951">
        <f>VLOOKUP($B3951,'Bloomberg Dow Jones Indices'!$G$6:$J$6000,2,FALSE)</f>
        <v>4.4002999999999997</v>
      </c>
      <c r="D3951">
        <f>VLOOKUP(B3951,'Bloomberg Dow Jones Indices'!$I$6:$J$6000,2,0)</f>
        <v>3.6560000000000001</v>
      </c>
      <c r="E3951">
        <f>IF(VLOOKUP($B3951,'30 Year Treasuries Daily'!$A$7:$B$10118,2,FALSE)="ND",NA(),VLOOKUP($B3951,'30 Year Treasuries Daily'!$A$7:$B$10118,2,FALSE))</f>
        <v>3.04</v>
      </c>
    </row>
    <row r="3952" spans="2:5">
      <c r="B3952" s="52">
        <v>39825</v>
      </c>
      <c r="C3952">
        <f>VLOOKUP($B3952,'Bloomberg Dow Jones Indices'!$G$6:$J$6000,2,FALSE)</f>
        <v>4.3986000000000001</v>
      </c>
      <c r="D3952">
        <f>VLOOKUP(B3952,'Bloomberg Dow Jones Indices'!$I$6:$J$6000,2,0)</f>
        <v>3.7100999999999997</v>
      </c>
      <c r="E3952">
        <f>IF(VLOOKUP($B3952,'30 Year Treasuries Daily'!$A$7:$B$10118,2,FALSE)="ND",NA(),VLOOKUP($B3952,'30 Year Treasuries Daily'!$A$7:$B$10118,2,FALSE))</f>
        <v>2.99</v>
      </c>
    </row>
    <row r="3953" spans="2:5">
      <c r="B3953" s="52">
        <v>39826</v>
      </c>
      <c r="C3953">
        <f>VLOOKUP($B3953,'Bloomberg Dow Jones Indices'!$G$6:$J$6000,2,FALSE)</f>
        <v>4.4919000000000002</v>
      </c>
      <c r="D3953">
        <f>VLOOKUP(B3953,'Bloomberg Dow Jones Indices'!$I$6:$J$6000,2,0)</f>
        <v>3.7212000000000001</v>
      </c>
      <c r="E3953">
        <f>IF(VLOOKUP($B3953,'30 Year Treasuries Daily'!$A$7:$B$10118,2,FALSE)="ND",NA(),VLOOKUP($B3953,'30 Year Treasuries Daily'!$A$7:$B$10118,2,FALSE))</f>
        <v>3</v>
      </c>
    </row>
    <row r="3954" spans="2:5">
      <c r="B3954" s="52">
        <v>39827</v>
      </c>
      <c r="C3954">
        <f>VLOOKUP($B3954,'Bloomberg Dow Jones Indices'!$G$6:$J$6000,2,FALSE)</f>
        <v>4.5385</v>
      </c>
      <c r="D3954">
        <f>VLOOKUP(B3954,'Bloomberg Dow Jones Indices'!$I$6:$J$6000,2,0)</f>
        <v>3.8338999999999999</v>
      </c>
      <c r="E3954">
        <f>IF(VLOOKUP($B3954,'30 Year Treasuries Daily'!$A$7:$B$10118,2,FALSE)="ND",NA(),VLOOKUP($B3954,'30 Year Treasuries Daily'!$A$7:$B$10118,2,FALSE))</f>
        <v>2.89</v>
      </c>
    </row>
    <row r="3955" spans="2:5">
      <c r="B3955" s="52">
        <v>39828</v>
      </c>
      <c r="C3955">
        <f>VLOOKUP($B3955,'Bloomberg Dow Jones Indices'!$G$6:$J$6000,2,FALSE)</f>
        <v>4.5082000000000004</v>
      </c>
      <c r="D3955">
        <f>VLOOKUP(B3955,'Bloomberg Dow Jones Indices'!$I$6:$J$6000,2,0)</f>
        <v>3.8340000000000001</v>
      </c>
      <c r="E3955">
        <f>IF(VLOOKUP($B3955,'30 Year Treasuries Daily'!$A$7:$B$10118,2,FALSE)="ND",NA(),VLOOKUP($B3955,'30 Year Treasuries Daily'!$A$7:$B$10118,2,FALSE))</f>
        <v>2.86</v>
      </c>
    </row>
    <row r="3956" spans="2:5">
      <c r="B3956" s="52">
        <v>39829</v>
      </c>
      <c r="C3956">
        <f>VLOOKUP($B3956,'Bloomberg Dow Jones Indices'!$G$6:$J$6000,2,FALSE)</f>
        <v>4.4122000000000003</v>
      </c>
      <c r="D3956">
        <f>VLOOKUP(B3956,'Bloomberg Dow Jones Indices'!$I$6:$J$6000,2,0)</f>
        <v>3.8022</v>
      </c>
      <c r="E3956">
        <f>IF(VLOOKUP($B3956,'30 Year Treasuries Daily'!$A$7:$B$10118,2,FALSE)="ND",NA(),VLOOKUP($B3956,'30 Year Treasuries Daily'!$A$7:$B$10118,2,FALSE))</f>
        <v>2.89</v>
      </c>
    </row>
    <row r="3957" spans="2:5">
      <c r="B3957" s="52">
        <v>39833</v>
      </c>
      <c r="C3957">
        <f>VLOOKUP($B3957,'Bloomberg Dow Jones Indices'!$G$6:$J$6000,2,FALSE)</f>
        <v>4.5053999999999998</v>
      </c>
      <c r="D3957">
        <f>VLOOKUP(B3957,'Bloomberg Dow Jones Indices'!$I$6:$J$6000,2,0)</f>
        <v>3.9609999999999999</v>
      </c>
      <c r="E3957">
        <f>IF(VLOOKUP($B3957,'30 Year Treasuries Daily'!$A$7:$B$10118,2,FALSE)="ND",NA(),VLOOKUP($B3957,'30 Year Treasuries Daily'!$A$7:$B$10118,2,FALSE))</f>
        <v>2.97</v>
      </c>
    </row>
    <row r="3958" spans="2:5">
      <c r="B3958" s="52">
        <v>39834</v>
      </c>
      <c r="C3958">
        <f>VLOOKUP($B3958,'Bloomberg Dow Jones Indices'!$G$6:$J$6000,2,FALSE)</f>
        <v>4.4547999999999996</v>
      </c>
      <c r="D3958">
        <f>VLOOKUP(B3958,'Bloomberg Dow Jones Indices'!$I$6:$J$6000,2,0)</f>
        <v>3.8315999999999999</v>
      </c>
      <c r="E3958">
        <f>IF(VLOOKUP($B3958,'30 Year Treasuries Daily'!$A$7:$B$10118,2,FALSE)="ND",NA(),VLOOKUP($B3958,'30 Year Treasuries Daily'!$A$7:$B$10118,2,FALSE))</f>
        <v>3.15</v>
      </c>
    </row>
    <row r="3959" spans="2:5">
      <c r="B3959" s="52">
        <v>39835</v>
      </c>
      <c r="C3959">
        <f>VLOOKUP($B3959,'Bloomberg Dow Jones Indices'!$G$6:$J$6000,2,FALSE)</f>
        <v>4.4634999999999998</v>
      </c>
      <c r="D3959">
        <f>VLOOKUP(B3959,'Bloomberg Dow Jones Indices'!$I$6:$J$6000,2,0)</f>
        <v>3.8811999999999998</v>
      </c>
      <c r="E3959">
        <f>IF(VLOOKUP($B3959,'30 Year Treasuries Daily'!$A$7:$B$10118,2,FALSE)="ND",NA(),VLOOKUP($B3959,'30 Year Treasuries Daily'!$A$7:$B$10118,2,FALSE))</f>
        <v>3.25</v>
      </c>
    </row>
    <row r="3960" spans="2:5">
      <c r="B3960" s="52">
        <v>39836</v>
      </c>
      <c r="C3960">
        <f>VLOOKUP($B3960,'Bloomberg Dow Jones Indices'!$G$6:$J$6000,2,FALSE)</f>
        <v>4.4556000000000004</v>
      </c>
      <c r="D3960">
        <f>VLOOKUP(B3960,'Bloomberg Dow Jones Indices'!$I$6:$J$6000,2,0)</f>
        <v>3.903</v>
      </c>
      <c r="E3960">
        <f>IF(VLOOKUP($B3960,'30 Year Treasuries Daily'!$A$7:$B$10118,2,FALSE)="ND",NA(),VLOOKUP($B3960,'30 Year Treasuries Daily'!$A$7:$B$10118,2,FALSE))</f>
        <v>3.32</v>
      </c>
    </row>
    <row r="3961" spans="2:5">
      <c r="B3961" s="52">
        <v>39839</v>
      </c>
      <c r="C3961">
        <f>VLOOKUP($B3961,'Bloomberg Dow Jones Indices'!$G$6:$J$6000,2,FALSE)</f>
        <v>4.3411</v>
      </c>
      <c r="D3961">
        <f>VLOOKUP(B3961,'Bloomberg Dow Jones Indices'!$I$6:$J$6000,2,0)</f>
        <v>3.8845000000000001</v>
      </c>
      <c r="E3961">
        <f>IF(VLOOKUP($B3961,'30 Year Treasuries Daily'!$A$7:$B$10118,2,FALSE)="ND",NA(),VLOOKUP($B3961,'30 Year Treasuries Daily'!$A$7:$B$10118,2,FALSE))</f>
        <v>3.39</v>
      </c>
    </row>
    <row r="3962" spans="2:5">
      <c r="B3962" s="52">
        <v>39840</v>
      </c>
      <c r="C3962">
        <f>VLOOKUP($B3962,'Bloomberg Dow Jones Indices'!$G$6:$J$6000,2,FALSE)</f>
        <v>4.3217999999999996</v>
      </c>
      <c r="D3962">
        <f>VLOOKUP(B3962,'Bloomberg Dow Jones Indices'!$I$6:$J$6000,2,0)</f>
        <v>3.8566000000000003</v>
      </c>
      <c r="E3962">
        <f>IF(VLOOKUP($B3962,'30 Year Treasuries Daily'!$A$7:$B$10118,2,FALSE)="ND",NA(),VLOOKUP($B3962,'30 Year Treasuries Daily'!$A$7:$B$10118,2,FALSE))</f>
        <v>3.26</v>
      </c>
    </row>
    <row r="3963" spans="2:5">
      <c r="B3963" s="52">
        <v>39841</v>
      </c>
      <c r="C3963">
        <f>VLOOKUP($B3963,'Bloomberg Dow Jones Indices'!$G$6:$J$6000,2,FALSE)</f>
        <v>4.2866999999999997</v>
      </c>
      <c r="D3963">
        <f>VLOOKUP(B3963,'Bloomberg Dow Jones Indices'!$I$6:$J$6000,2,0)</f>
        <v>3.7641999999999998</v>
      </c>
      <c r="E3963">
        <f>IF(VLOOKUP($B3963,'30 Year Treasuries Daily'!$A$7:$B$10118,2,FALSE)="ND",NA(),VLOOKUP($B3963,'30 Year Treasuries Daily'!$A$7:$B$10118,2,FALSE))</f>
        <v>3.44</v>
      </c>
    </row>
    <row r="3964" spans="2:5">
      <c r="B3964" s="52">
        <v>39842</v>
      </c>
      <c r="C3964">
        <f>VLOOKUP($B3964,'Bloomberg Dow Jones Indices'!$G$6:$J$6000,2,FALSE)</f>
        <v>4.3094999999999999</v>
      </c>
      <c r="D3964">
        <f>VLOOKUP(B3964,'Bloomberg Dow Jones Indices'!$I$6:$J$6000,2,0)</f>
        <v>3.8384999999999998</v>
      </c>
      <c r="E3964">
        <f>IF(VLOOKUP($B3964,'30 Year Treasuries Daily'!$A$7:$B$10118,2,FALSE)="ND",NA(),VLOOKUP($B3964,'30 Year Treasuries Daily'!$A$7:$B$10118,2,FALSE))</f>
        <v>3.57</v>
      </c>
    </row>
    <row r="3965" spans="2:5">
      <c r="B3965" s="52">
        <v>39843</v>
      </c>
      <c r="C3965">
        <f>VLOOKUP($B3965,'Bloomberg Dow Jones Indices'!$G$6:$J$6000,2,FALSE)</f>
        <v>4.4170999999999996</v>
      </c>
      <c r="D3965">
        <f>VLOOKUP(B3965,'Bloomberg Dow Jones Indices'!$I$6:$J$6000,2,0)</f>
        <v>3.9095</v>
      </c>
      <c r="E3965">
        <f>IF(VLOOKUP($B3965,'30 Year Treasuries Daily'!$A$7:$B$10118,2,FALSE)="ND",NA(),VLOOKUP($B3965,'30 Year Treasuries Daily'!$A$7:$B$10118,2,FALSE))</f>
        <v>3.58</v>
      </c>
    </row>
    <row r="3966" spans="2:5">
      <c r="B3966" s="52">
        <v>39846</v>
      </c>
      <c r="C3966">
        <f>VLOOKUP($B3966,'Bloomberg Dow Jones Indices'!$G$6:$J$6000,2,FALSE)</f>
        <v>4.3883000000000001</v>
      </c>
      <c r="D3966">
        <f>VLOOKUP(B3966,'Bloomberg Dow Jones Indices'!$I$6:$J$6000,2,0)</f>
        <v>3.9411</v>
      </c>
      <c r="E3966">
        <f>IF(VLOOKUP($B3966,'30 Year Treasuries Daily'!$A$7:$B$10118,2,FALSE)="ND",NA(),VLOOKUP($B3966,'30 Year Treasuries Daily'!$A$7:$B$10118,2,FALSE))</f>
        <v>3.47</v>
      </c>
    </row>
    <row r="3967" spans="2:5">
      <c r="B3967" s="52">
        <v>39847</v>
      </c>
      <c r="C3967">
        <f>VLOOKUP($B3967,'Bloomberg Dow Jones Indices'!$G$6:$J$6000,2,FALSE)</f>
        <v>4.3384</v>
      </c>
      <c r="D3967">
        <f>VLOOKUP(B3967,'Bloomberg Dow Jones Indices'!$I$6:$J$6000,2,0)</f>
        <v>3.8719999999999999</v>
      </c>
      <c r="E3967">
        <f>IF(VLOOKUP($B3967,'30 Year Treasuries Daily'!$A$7:$B$10118,2,FALSE)="ND",NA(),VLOOKUP($B3967,'30 Year Treasuries Daily'!$A$7:$B$10118,2,FALSE))</f>
        <v>3.64</v>
      </c>
    </row>
    <row r="3968" spans="2:5">
      <c r="B3968" s="52">
        <v>39848</v>
      </c>
      <c r="C3968">
        <f>VLOOKUP($B3968,'Bloomberg Dow Jones Indices'!$G$6:$J$6000,2,FALSE)</f>
        <v>4.3045</v>
      </c>
      <c r="D3968">
        <f>VLOOKUP(B3968,'Bloomberg Dow Jones Indices'!$I$6:$J$6000,2,0)</f>
        <v>3.9344999999999999</v>
      </c>
      <c r="E3968">
        <f>IF(VLOOKUP($B3968,'30 Year Treasuries Daily'!$A$7:$B$10118,2,FALSE)="ND",NA(),VLOOKUP($B3968,'30 Year Treasuries Daily'!$A$7:$B$10118,2,FALSE))</f>
        <v>3.65</v>
      </c>
    </row>
    <row r="3969" spans="2:5">
      <c r="B3969" s="52">
        <v>39849</v>
      </c>
      <c r="C3969">
        <f>VLOOKUP($B3969,'Bloomberg Dow Jones Indices'!$G$6:$J$6000,2,FALSE)</f>
        <v>4.2823000000000002</v>
      </c>
      <c r="D3969">
        <f>VLOOKUP(B3969,'Bloomberg Dow Jones Indices'!$I$6:$J$6000,2,0)</f>
        <v>3.8826000000000001</v>
      </c>
      <c r="E3969">
        <f>IF(VLOOKUP($B3969,'30 Year Treasuries Daily'!$A$7:$B$10118,2,FALSE)="ND",NA(),VLOOKUP($B3969,'30 Year Treasuries Daily'!$A$7:$B$10118,2,FALSE))</f>
        <v>3.63</v>
      </c>
    </row>
    <row r="3970" spans="2:5">
      <c r="B3970" s="52">
        <v>39850</v>
      </c>
      <c r="C3970">
        <f>VLOOKUP($B3970,'Bloomberg Dow Jones Indices'!$G$6:$J$6000,2,FALSE)</f>
        <v>4.2435999999999998</v>
      </c>
      <c r="D3970">
        <f>VLOOKUP(B3970,'Bloomberg Dow Jones Indices'!$I$6:$J$6000,2,0)</f>
        <v>3.7949999999999999</v>
      </c>
      <c r="E3970">
        <f>IF(VLOOKUP($B3970,'30 Year Treasuries Daily'!$A$7:$B$10118,2,FALSE)="ND",NA(),VLOOKUP($B3970,'30 Year Treasuries Daily'!$A$7:$B$10118,2,FALSE))</f>
        <v>3.7</v>
      </c>
    </row>
    <row r="3971" spans="2:5">
      <c r="B3971" s="52">
        <v>39853</v>
      </c>
      <c r="C3971">
        <f>VLOOKUP($B3971,'Bloomberg Dow Jones Indices'!$G$6:$J$6000,2,FALSE)</f>
        <v>4.2850999999999999</v>
      </c>
      <c r="D3971">
        <f>VLOOKUP(B3971,'Bloomberg Dow Jones Indices'!$I$6:$J$6000,2,0)</f>
        <v>3.7995000000000001</v>
      </c>
      <c r="E3971">
        <f>IF(VLOOKUP($B3971,'30 Year Treasuries Daily'!$A$7:$B$10118,2,FALSE)="ND",NA(),VLOOKUP($B3971,'30 Year Treasuries Daily'!$A$7:$B$10118,2,FALSE))</f>
        <v>3.69</v>
      </c>
    </row>
    <row r="3972" spans="2:5">
      <c r="B3972" s="52">
        <v>39854</v>
      </c>
      <c r="C3972">
        <f>VLOOKUP($B3972,'Bloomberg Dow Jones Indices'!$G$6:$J$6000,2,FALSE)</f>
        <v>4.4131</v>
      </c>
      <c r="D3972">
        <f>VLOOKUP(B3972,'Bloomberg Dow Jones Indices'!$I$6:$J$6000,2,0)</f>
        <v>3.9835000000000003</v>
      </c>
      <c r="E3972">
        <f>IF(VLOOKUP($B3972,'30 Year Treasuries Daily'!$A$7:$B$10118,2,FALSE)="ND",NA(),VLOOKUP($B3972,'30 Year Treasuries Daily'!$A$7:$B$10118,2,FALSE))</f>
        <v>3.54</v>
      </c>
    </row>
    <row r="3973" spans="2:5">
      <c r="B3973" s="52">
        <v>39855</v>
      </c>
      <c r="C3973">
        <f>VLOOKUP($B3973,'Bloomberg Dow Jones Indices'!$G$6:$J$6000,2,FALSE)</f>
        <v>4.4295999999999998</v>
      </c>
      <c r="D3973">
        <f>VLOOKUP(B3973,'Bloomberg Dow Jones Indices'!$I$6:$J$6000,2,0)</f>
        <v>3.9580000000000002</v>
      </c>
      <c r="E3973">
        <f>IF(VLOOKUP($B3973,'30 Year Treasuries Daily'!$A$7:$B$10118,2,FALSE)="ND",NA(),VLOOKUP($B3973,'30 Year Treasuries Daily'!$A$7:$B$10118,2,FALSE))</f>
        <v>3.45</v>
      </c>
    </row>
    <row r="3974" spans="2:5">
      <c r="B3974" s="52">
        <v>39856</v>
      </c>
      <c r="C3974">
        <f>VLOOKUP($B3974,'Bloomberg Dow Jones Indices'!$G$6:$J$6000,2,FALSE)</f>
        <v>4.4646999999999997</v>
      </c>
      <c r="D3974">
        <f>VLOOKUP(B3974,'Bloomberg Dow Jones Indices'!$I$6:$J$6000,2,0)</f>
        <v>3.9683999999999999</v>
      </c>
      <c r="E3974">
        <f>IF(VLOOKUP($B3974,'30 Year Treasuries Daily'!$A$7:$B$10118,2,FALSE)="ND",NA(),VLOOKUP($B3974,'30 Year Treasuries Daily'!$A$7:$B$10118,2,FALSE))</f>
        <v>3.47</v>
      </c>
    </row>
    <row r="3975" spans="2:5">
      <c r="B3975" s="52">
        <v>39857</v>
      </c>
      <c r="C3975">
        <f>VLOOKUP($B3975,'Bloomberg Dow Jones Indices'!$G$6:$J$6000,2,FALSE)</f>
        <v>4.4798999999999998</v>
      </c>
      <c r="D3975">
        <f>VLOOKUP(B3975,'Bloomberg Dow Jones Indices'!$I$6:$J$6000,2,0)</f>
        <v>4.0101000000000004</v>
      </c>
      <c r="E3975">
        <f>IF(VLOOKUP($B3975,'30 Year Treasuries Daily'!$A$7:$B$10118,2,FALSE)="ND",NA(),VLOOKUP($B3975,'30 Year Treasuries Daily'!$A$7:$B$10118,2,FALSE))</f>
        <v>3.68</v>
      </c>
    </row>
    <row r="3976" spans="2:5">
      <c r="B3976" s="52">
        <v>39861</v>
      </c>
      <c r="C3976">
        <f>VLOOKUP($B3976,'Bloomberg Dow Jones Indices'!$G$6:$J$6000,2,FALSE)</f>
        <v>4.7065999999999999</v>
      </c>
      <c r="D3976">
        <f>VLOOKUP(B3976,'Bloomberg Dow Jones Indices'!$I$6:$J$6000,2,0)</f>
        <v>4.1703000000000001</v>
      </c>
      <c r="E3976">
        <f>IF(VLOOKUP($B3976,'30 Year Treasuries Daily'!$A$7:$B$10118,2,FALSE)="ND",NA(),VLOOKUP($B3976,'30 Year Treasuries Daily'!$A$7:$B$10118,2,FALSE))</f>
        <v>3.47</v>
      </c>
    </row>
    <row r="3977" spans="2:5">
      <c r="B3977" s="52">
        <v>39862</v>
      </c>
      <c r="C3977">
        <f>VLOOKUP($B3977,'Bloomberg Dow Jones Indices'!$G$6:$J$6000,2,FALSE)</f>
        <v>4.7832999999999997</v>
      </c>
      <c r="D3977">
        <f>VLOOKUP(B3977,'Bloomberg Dow Jones Indices'!$I$6:$J$6000,2,0)</f>
        <v>4.1764999999999999</v>
      </c>
      <c r="E3977">
        <f>IF(VLOOKUP($B3977,'30 Year Treasuries Daily'!$A$7:$B$10118,2,FALSE)="ND",NA(),VLOOKUP($B3977,'30 Year Treasuries Daily'!$A$7:$B$10118,2,FALSE))</f>
        <v>3.54</v>
      </c>
    </row>
    <row r="3978" spans="2:5">
      <c r="B3978" s="52">
        <v>39863</v>
      </c>
      <c r="C3978">
        <f>VLOOKUP($B3978,'Bloomberg Dow Jones Indices'!$G$6:$J$6000,2,FALSE)</f>
        <v>4.7538999999999998</v>
      </c>
      <c r="D3978">
        <f>VLOOKUP(B3978,'Bloomberg Dow Jones Indices'!$I$6:$J$6000,2,0)</f>
        <v>4.2267000000000001</v>
      </c>
      <c r="E3978">
        <f>IF(VLOOKUP($B3978,'30 Year Treasuries Daily'!$A$7:$B$10118,2,FALSE)="ND",NA(),VLOOKUP($B3978,'30 Year Treasuries Daily'!$A$7:$B$10118,2,FALSE))</f>
        <v>3.68</v>
      </c>
    </row>
    <row r="3979" spans="2:5">
      <c r="B3979" s="52">
        <v>39864</v>
      </c>
      <c r="C3979">
        <f>VLOOKUP($B3979,'Bloomberg Dow Jones Indices'!$G$6:$J$6000,2,FALSE)</f>
        <v>4.8731</v>
      </c>
      <c r="D3979">
        <f>VLOOKUP(B3979,'Bloomberg Dow Jones Indices'!$I$6:$J$6000,2,0)</f>
        <v>4.2891000000000004</v>
      </c>
      <c r="E3979">
        <f>IF(VLOOKUP($B3979,'30 Year Treasuries Daily'!$A$7:$B$10118,2,FALSE)="ND",NA(),VLOOKUP($B3979,'30 Year Treasuries Daily'!$A$7:$B$10118,2,FALSE))</f>
        <v>3.56</v>
      </c>
    </row>
    <row r="3980" spans="2:5">
      <c r="B3980" s="52">
        <v>39867</v>
      </c>
      <c r="C3980">
        <f>VLOOKUP($B3980,'Bloomberg Dow Jones Indices'!$G$6:$J$6000,2,FALSE)</f>
        <v>5.0002000000000004</v>
      </c>
      <c r="D3980">
        <f>VLOOKUP(B3980,'Bloomberg Dow Jones Indices'!$I$6:$J$6000,2,0)</f>
        <v>4.4404000000000003</v>
      </c>
      <c r="E3980">
        <f>IF(VLOOKUP($B3980,'30 Year Treasuries Daily'!$A$7:$B$10118,2,FALSE)="ND",NA(),VLOOKUP($B3980,'30 Year Treasuries Daily'!$A$7:$B$10118,2,FALSE))</f>
        <v>3.53</v>
      </c>
    </row>
    <row r="3981" spans="2:5">
      <c r="B3981" s="52">
        <v>39868</v>
      </c>
      <c r="C3981">
        <f>VLOOKUP($B3981,'Bloomberg Dow Jones Indices'!$G$6:$J$6000,2,FALSE)</f>
        <v>4.8152999999999997</v>
      </c>
      <c r="D3981">
        <f>VLOOKUP(B3981,'Bloomberg Dow Jones Indices'!$I$6:$J$6000,2,0)</f>
        <v>4.2976999999999999</v>
      </c>
      <c r="E3981">
        <f>IF(VLOOKUP($B3981,'30 Year Treasuries Daily'!$A$7:$B$10118,2,FALSE)="ND",NA(),VLOOKUP($B3981,'30 Year Treasuries Daily'!$A$7:$B$10118,2,FALSE))</f>
        <v>3.49</v>
      </c>
    </row>
    <row r="3982" spans="2:5">
      <c r="B3982" s="52">
        <v>39869</v>
      </c>
      <c r="C3982">
        <f>VLOOKUP($B3982,'Bloomberg Dow Jones Indices'!$G$6:$J$6000,2,FALSE)</f>
        <v>4.9142000000000001</v>
      </c>
      <c r="D3982">
        <f>VLOOKUP(B3982,'Bloomberg Dow Jones Indices'!$I$6:$J$6000,2,0)</f>
        <v>4.3449999999999998</v>
      </c>
      <c r="E3982">
        <f>IF(VLOOKUP($B3982,'30 Year Treasuries Daily'!$A$7:$B$10118,2,FALSE)="ND",NA(),VLOOKUP($B3982,'30 Year Treasuries Daily'!$A$7:$B$10118,2,FALSE))</f>
        <v>3.59</v>
      </c>
    </row>
    <row r="3983" spans="2:5">
      <c r="B3983" s="52">
        <v>39870</v>
      </c>
      <c r="C3983">
        <f>VLOOKUP($B3983,'Bloomberg Dow Jones Indices'!$G$6:$J$6000,2,FALSE)</f>
        <v>5.0025000000000004</v>
      </c>
      <c r="D3983">
        <f>VLOOKUP(B3983,'Bloomberg Dow Jones Indices'!$I$6:$J$6000,2,0)</f>
        <v>4.4126000000000003</v>
      </c>
      <c r="E3983">
        <f>IF(VLOOKUP($B3983,'30 Year Treasuries Daily'!$A$7:$B$10118,2,FALSE)="ND",NA(),VLOOKUP($B3983,'30 Year Treasuries Daily'!$A$7:$B$10118,2,FALSE))</f>
        <v>3.66</v>
      </c>
    </row>
    <row r="3984" spans="2:5">
      <c r="B3984" s="52">
        <v>39871</v>
      </c>
      <c r="C3984">
        <f>VLOOKUP($B3984,'Bloomberg Dow Jones Indices'!$G$6:$J$6000,2,FALSE)</f>
        <v>5.0697999999999999</v>
      </c>
      <c r="D3984">
        <f>VLOOKUP(B3984,'Bloomberg Dow Jones Indices'!$I$6:$J$6000,2,0)</f>
        <v>4.4509999999999996</v>
      </c>
      <c r="E3984">
        <f>IF(VLOOKUP($B3984,'30 Year Treasuries Daily'!$A$7:$B$10118,2,FALSE)="ND",NA(),VLOOKUP($B3984,'30 Year Treasuries Daily'!$A$7:$B$10118,2,FALSE))</f>
        <v>3.71</v>
      </c>
    </row>
    <row r="3985" spans="2:5">
      <c r="B3985" s="52">
        <v>39874</v>
      </c>
      <c r="C3985">
        <f>VLOOKUP($B3985,'Bloomberg Dow Jones Indices'!$G$6:$J$6000,2,FALSE)</f>
        <v>5.2557</v>
      </c>
      <c r="D3985">
        <f>VLOOKUP(B3985,'Bloomberg Dow Jones Indices'!$I$6:$J$6000,2,0)</f>
        <v>4.6482000000000001</v>
      </c>
      <c r="E3985">
        <f>IF(VLOOKUP($B3985,'30 Year Treasuries Daily'!$A$7:$B$10118,2,FALSE)="ND",NA(),VLOOKUP($B3985,'30 Year Treasuries Daily'!$A$7:$B$10118,2,FALSE))</f>
        <v>3.64</v>
      </c>
    </row>
    <row r="3986" spans="2:5">
      <c r="B3986" s="52">
        <v>39875</v>
      </c>
      <c r="C3986">
        <f>VLOOKUP($B3986,'Bloomberg Dow Jones Indices'!$G$6:$J$6000,2,FALSE)</f>
        <v>5.4283999999999999</v>
      </c>
      <c r="D3986">
        <f>VLOOKUP(B3986,'Bloomberg Dow Jones Indices'!$I$6:$J$6000,2,0)</f>
        <v>4.6738999999999997</v>
      </c>
      <c r="E3986">
        <f>IF(VLOOKUP($B3986,'30 Year Treasuries Daily'!$A$7:$B$10118,2,FALSE)="ND",NA(),VLOOKUP($B3986,'30 Year Treasuries Daily'!$A$7:$B$10118,2,FALSE))</f>
        <v>3.67</v>
      </c>
    </row>
    <row r="3987" spans="2:5">
      <c r="B3987" s="52">
        <v>39876</v>
      </c>
      <c r="C3987">
        <f>VLOOKUP($B3987,'Bloomberg Dow Jones Indices'!$G$6:$J$6000,2,FALSE)</f>
        <v>5.3438999999999997</v>
      </c>
      <c r="D3987">
        <f>VLOOKUP(B3987,'Bloomberg Dow Jones Indices'!$I$6:$J$6000,2,0)</f>
        <v>4.4991000000000003</v>
      </c>
      <c r="E3987">
        <f>IF(VLOOKUP($B3987,'30 Year Treasuries Daily'!$A$7:$B$10118,2,FALSE)="ND",NA(),VLOOKUP($B3987,'30 Year Treasuries Daily'!$A$7:$B$10118,2,FALSE))</f>
        <v>3.69</v>
      </c>
    </row>
    <row r="3988" spans="2:5">
      <c r="B3988" s="52">
        <v>39877</v>
      </c>
      <c r="C3988">
        <f>VLOOKUP($B3988,'Bloomberg Dow Jones Indices'!$G$6:$J$6000,2,FALSE)</f>
        <v>5.5440000000000005</v>
      </c>
      <c r="D3988">
        <f>VLOOKUP(B3988,'Bloomberg Dow Jones Indices'!$I$6:$J$6000,2,0)</f>
        <v>4.6911000000000005</v>
      </c>
      <c r="E3988">
        <f>IF(VLOOKUP($B3988,'30 Year Treasuries Daily'!$A$7:$B$10118,2,FALSE)="ND",NA(),VLOOKUP($B3988,'30 Year Treasuries Daily'!$A$7:$B$10118,2,FALSE))</f>
        <v>3.51</v>
      </c>
    </row>
    <row r="3989" spans="2:5">
      <c r="B3989" s="52">
        <v>39878</v>
      </c>
      <c r="C3989">
        <f>VLOOKUP($B3989,'Bloomberg Dow Jones Indices'!$G$6:$J$6000,2,FALSE)</f>
        <v>5.5349000000000004</v>
      </c>
      <c r="D3989">
        <f>VLOOKUP(B3989,'Bloomberg Dow Jones Indices'!$I$6:$J$6000,2,0)</f>
        <v>4.6680999999999999</v>
      </c>
      <c r="E3989">
        <f>IF(VLOOKUP($B3989,'30 Year Treasuries Daily'!$A$7:$B$10118,2,FALSE)="ND",NA(),VLOOKUP($B3989,'30 Year Treasuries Daily'!$A$7:$B$10118,2,FALSE))</f>
        <v>3.5</v>
      </c>
    </row>
    <row r="3990" spans="2:5">
      <c r="B3990" s="52">
        <v>39881</v>
      </c>
      <c r="C3990">
        <f>VLOOKUP($B3990,'Bloomberg Dow Jones Indices'!$G$6:$J$6000,2,FALSE)</f>
        <v>5.6532</v>
      </c>
      <c r="D3990">
        <f>VLOOKUP(B3990,'Bloomberg Dow Jones Indices'!$I$6:$J$6000,2,0)</f>
        <v>4.7251000000000003</v>
      </c>
      <c r="E3990">
        <f>IF(VLOOKUP($B3990,'30 Year Treasuries Daily'!$A$7:$B$10118,2,FALSE)="ND",NA(),VLOOKUP($B3990,'30 Year Treasuries Daily'!$A$7:$B$10118,2,FALSE))</f>
        <v>3.59</v>
      </c>
    </row>
    <row r="3991" spans="2:5">
      <c r="B3991" s="52">
        <v>39882</v>
      </c>
      <c r="C3991">
        <f>VLOOKUP($B3991,'Bloomberg Dow Jones Indices'!$G$6:$J$6000,2,FALSE)</f>
        <v>5.5158000000000005</v>
      </c>
      <c r="D3991">
        <f>VLOOKUP(B3991,'Bloomberg Dow Jones Indices'!$I$6:$J$6000,2,0)</f>
        <v>4.4661999999999997</v>
      </c>
      <c r="E3991">
        <f>IF(VLOOKUP($B3991,'30 Year Treasuries Daily'!$A$7:$B$10118,2,FALSE)="ND",NA(),VLOOKUP($B3991,'30 Year Treasuries Daily'!$A$7:$B$10118,2,FALSE))</f>
        <v>3.7</v>
      </c>
    </row>
    <row r="3992" spans="2:5">
      <c r="B3992" s="52">
        <v>39883</v>
      </c>
      <c r="C3992">
        <f>VLOOKUP($B3992,'Bloomberg Dow Jones Indices'!$G$6:$J$6000,2,FALSE)</f>
        <v>5.5628000000000002</v>
      </c>
      <c r="D3992">
        <f>VLOOKUP(B3992,'Bloomberg Dow Jones Indices'!$I$6:$J$6000,2,0)</f>
        <v>4.4711999999999996</v>
      </c>
      <c r="E3992">
        <f>IF(VLOOKUP($B3992,'30 Year Treasuries Daily'!$A$7:$B$10118,2,FALSE)="ND",NA(),VLOOKUP($B3992,'30 Year Treasuries Daily'!$A$7:$B$10118,2,FALSE))</f>
        <v>3.67</v>
      </c>
    </row>
    <row r="3993" spans="2:5">
      <c r="B3993" s="52">
        <v>39884</v>
      </c>
      <c r="C3993">
        <f>VLOOKUP($B3993,'Bloomberg Dow Jones Indices'!$G$6:$J$6000,2,FALSE)</f>
        <v>5.476</v>
      </c>
      <c r="D3993">
        <f>VLOOKUP(B3993,'Bloomberg Dow Jones Indices'!$I$6:$J$6000,2,0)</f>
        <v>4.3216999999999999</v>
      </c>
      <c r="E3993">
        <f>IF(VLOOKUP($B3993,'30 Year Treasuries Daily'!$A$7:$B$10118,2,FALSE)="ND",NA(),VLOOKUP($B3993,'30 Year Treasuries Daily'!$A$7:$B$10118,2,FALSE))</f>
        <v>3.63</v>
      </c>
    </row>
    <row r="3994" spans="2:5">
      <c r="B3994" s="52">
        <v>39885</v>
      </c>
      <c r="C3994">
        <f>VLOOKUP($B3994,'Bloomberg Dow Jones Indices'!$G$6:$J$6000,2,FALSE)</f>
        <v>5.4097</v>
      </c>
      <c r="D3994">
        <f>VLOOKUP(B3994,'Bloomberg Dow Jones Indices'!$I$6:$J$6000,2,0)</f>
        <v>4.2895000000000003</v>
      </c>
      <c r="E3994">
        <f>IF(VLOOKUP($B3994,'30 Year Treasuries Daily'!$A$7:$B$10118,2,FALSE)="ND",NA(),VLOOKUP($B3994,'30 Year Treasuries Daily'!$A$7:$B$10118,2,FALSE))</f>
        <v>3.66</v>
      </c>
    </row>
    <row r="3995" spans="2:5">
      <c r="B3995" s="52">
        <v>39888</v>
      </c>
      <c r="C3995">
        <f>VLOOKUP($B3995,'Bloomberg Dow Jones Indices'!$G$6:$J$6000,2,FALSE)</f>
        <v>5.26</v>
      </c>
      <c r="D3995">
        <f>VLOOKUP(B3995,'Bloomberg Dow Jones Indices'!$I$6:$J$6000,2,0)</f>
        <v>4.2935999999999996</v>
      </c>
      <c r="E3995">
        <f>IF(VLOOKUP($B3995,'30 Year Treasuries Daily'!$A$7:$B$10118,2,FALSE)="ND",NA(),VLOOKUP($B3995,'30 Year Treasuries Daily'!$A$7:$B$10118,2,FALSE))</f>
        <v>3.76</v>
      </c>
    </row>
    <row r="3996" spans="2:5">
      <c r="B3996" s="52">
        <v>39889</v>
      </c>
      <c r="C3996">
        <f>VLOOKUP($B3996,'Bloomberg Dow Jones Indices'!$G$6:$J$6000,2,FALSE)</f>
        <v>5.1713000000000005</v>
      </c>
      <c r="D3996">
        <f>VLOOKUP(B3996,'Bloomberg Dow Jones Indices'!$I$6:$J$6000,2,0)</f>
        <v>4.1898999999999997</v>
      </c>
      <c r="E3996">
        <f>IF(VLOOKUP($B3996,'30 Year Treasuries Daily'!$A$7:$B$10118,2,FALSE)="ND",NA(),VLOOKUP($B3996,'30 Year Treasuries Daily'!$A$7:$B$10118,2,FALSE))</f>
        <v>3.83</v>
      </c>
    </row>
    <row r="3997" spans="2:5">
      <c r="B3997" s="52">
        <v>39890</v>
      </c>
      <c r="C3997">
        <f>VLOOKUP($B3997,'Bloomberg Dow Jones Indices'!$G$6:$J$6000,2,FALSE)</f>
        <v>5.0345000000000004</v>
      </c>
      <c r="D3997">
        <f>VLOOKUP(B3997,'Bloomberg Dow Jones Indices'!$I$6:$J$6000,2,0)</f>
        <v>4.1390000000000002</v>
      </c>
      <c r="E3997">
        <f>IF(VLOOKUP($B3997,'30 Year Treasuries Daily'!$A$7:$B$10118,2,FALSE)="ND",NA(),VLOOKUP($B3997,'30 Year Treasuries Daily'!$A$7:$B$10118,2,FALSE))</f>
        <v>3.57</v>
      </c>
    </row>
    <row r="3998" spans="2:5">
      <c r="B3998" s="52">
        <v>39891</v>
      </c>
      <c r="C3998">
        <f>VLOOKUP($B3998,'Bloomberg Dow Jones Indices'!$G$6:$J$6000,2,FALSE)</f>
        <v>4.9922000000000004</v>
      </c>
      <c r="D3998">
        <f>VLOOKUP(B3998,'Bloomberg Dow Jones Indices'!$I$6:$J$6000,2,0)</f>
        <v>4.1870000000000003</v>
      </c>
      <c r="E3998">
        <f>IF(VLOOKUP($B3998,'30 Year Treasuries Daily'!$A$7:$B$10118,2,FALSE)="ND",NA(),VLOOKUP($B3998,'30 Year Treasuries Daily'!$A$7:$B$10118,2,FALSE))</f>
        <v>3.62</v>
      </c>
    </row>
    <row r="3999" spans="2:5">
      <c r="B3999" s="52">
        <v>39892</v>
      </c>
      <c r="C3999">
        <f>VLOOKUP($B3999,'Bloomberg Dow Jones Indices'!$G$6:$J$6000,2,FALSE)</f>
        <v>5.0221</v>
      </c>
      <c r="D3999">
        <f>VLOOKUP(B3999,'Bloomberg Dow Jones Indices'!$I$6:$J$6000,2,0)</f>
        <v>4.2573999999999996</v>
      </c>
      <c r="E3999">
        <f>IF(VLOOKUP($B3999,'30 Year Treasuries Daily'!$A$7:$B$10118,2,FALSE)="ND",NA(),VLOOKUP($B3999,'30 Year Treasuries Daily'!$A$7:$B$10118,2,FALSE))</f>
        <v>3.65</v>
      </c>
    </row>
    <row r="4000" spans="2:5">
      <c r="B4000" s="52">
        <v>39895</v>
      </c>
      <c r="C4000">
        <f>VLOOKUP($B4000,'Bloomberg Dow Jones Indices'!$G$6:$J$6000,2,FALSE)</f>
        <v>4.8285</v>
      </c>
      <c r="D4000">
        <f>VLOOKUP(B4000,'Bloomberg Dow Jones Indices'!$I$6:$J$6000,2,0)</f>
        <v>3.9870999999999999</v>
      </c>
      <c r="E4000">
        <f>IF(VLOOKUP($B4000,'30 Year Treasuries Daily'!$A$7:$B$10118,2,FALSE)="ND",NA(),VLOOKUP($B4000,'30 Year Treasuries Daily'!$A$7:$B$10118,2,FALSE))</f>
        <v>3.69</v>
      </c>
    </row>
    <row r="4001" spans="2:5">
      <c r="B4001" s="52">
        <v>39896</v>
      </c>
      <c r="C4001">
        <f>VLOOKUP($B4001,'Bloomberg Dow Jones Indices'!$G$6:$J$6000,2,FALSE)</f>
        <v>4.9332000000000003</v>
      </c>
      <c r="D4001">
        <f>VLOOKUP(B4001,'Bloomberg Dow Jones Indices'!$I$6:$J$6000,2,0)</f>
        <v>4.0473999999999997</v>
      </c>
      <c r="E4001">
        <f>IF(VLOOKUP($B4001,'30 Year Treasuries Daily'!$A$7:$B$10118,2,FALSE)="ND",NA(),VLOOKUP($B4001,'30 Year Treasuries Daily'!$A$7:$B$10118,2,FALSE))</f>
        <v>3.6</v>
      </c>
    </row>
    <row r="4002" spans="2:5">
      <c r="B4002" s="52">
        <v>39897</v>
      </c>
      <c r="C4002">
        <f>VLOOKUP($B4002,'Bloomberg Dow Jones Indices'!$G$6:$J$6000,2,FALSE)</f>
        <v>4.9352</v>
      </c>
      <c r="D4002">
        <f>VLOOKUP(B4002,'Bloomberg Dow Jones Indices'!$I$6:$J$6000,2,0)</f>
        <v>4.0004999999999997</v>
      </c>
      <c r="E4002">
        <f>IF(VLOOKUP($B4002,'30 Year Treasuries Daily'!$A$7:$B$10118,2,FALSE)="ND",NA(),VLOOKUP($B4002,'30 Year Treasuries Daily'!$A$7:$B$10118,2,FALSE))</f>
        <v>3.73</v>
      </c>
    </row>
    <row r="4003" spans="2:5">
      <c r="B4003" s="52">
        <v>39898</v>
      </c>
      <c r="C4003">
        <f>VLOOKUP($B4003,'Bloomberg Dow Jones Indices'!$G$6:$J$6000,2,FALSE)</f>
        <v>4.8731999999999998</v>
      </c>
      <c r="D4003">
        <f>VLOOKUP(B4003,'Bloomberg Dow Jones Indices'!$I$6:$J$6000,2,0)</f>
        <v>3.9121999999999999</v>
      </c>
      <c r="E4003">
        <f>IF(VLOOKUP($B4003,'30 Year Treasuries Daily'!$A$7:$B$10118,2,FALSE)="ND",NA(),VLOOKUP($B4003,'30 Year Treasuries Daily'!$A$7:$B$10118,2,FALSE))</f>
        <v>3.66</v>
      </c>
    </row>
    <row r="4004" spans="2:5">
      <c r="B4004" s="52">
        <v>39899</v>
      </c>
      <c r="C4004">
        <f>VLOOKUP($B4004,'Bloomberg Dow Jones Indices'!$G$6:$J$6000,2,FALSE)</f>
        <v>4.9714</v>
      </c>
      <c r="D4004">
        <f>VLOOKUP(B4004,'Bloomberg Dow Jones Indices'!$I$6:$J$6000,2,0)</f>
        <v>3.9868999999999999</v>
      </c>
      <c r="E4004">
        <f>IF(VLOOKUP($B4004,'30 Year Treasuries Daily'!$A$7:$B$10118,2,FALSE)="ND",NA(),VLOOKUP($B4004,'30 Year Treasuries Daily'!$A$7:$B$10118,2,FALSE))</f>
        <v>3.62</v>
      </c>
    </row>
    <row r="4005" spans="2:5">
      <c r="B4005" s="52">
        <v>39902</v>
      </c>
      <c r="C4005">
        <f>VLOOKUP($B4005,'Bloomberg Dow Jones Indices'!$G$6:$J$6000,2,FALSE)</f>
        <v>5.0804999999999998</v>
      </c>
      <c r="D4005">
        <f>VLOOKUP(B4005,'Bloomberg Dow Jones Indices'!$I$6:$J$6000,2,0)</f>
        <v>4.1215999999999999</v>
      </c>
      <c r="E4005">
        <f>IF(VLOOKUP($B4005,'30 Year Treasuries Daily'!$A$7:$B$10118,2,FALSE)="ND",NA(),VLOOKUP($B4005,'30 Year Treasuries Daily'!$A$7:$B$10118,2,FALSE))</f>
        <v>3.6</v>
      </c>
    </row>
    <row r="4006" spans="2:5">
      <c r="B4006" s="52">
        <v>39903</v>
      </c>
      <c r="C4006">
        <f>VLOOKUP($B4006,'Bloomberg Dow Jones Indices'!$G$6:$J$6000,2,FALSE)</f>
        <v>5.0000999999999998</v>
      </c>
      <c r="D4006">
        <f>VLOOKUP(B4006,'Bloomberg Dow Jones Indices'!$I$6:$J$6000,2,0)</f>
        <v>4.0744999999999996</v>
      </c>
      <c r="E4006">
        <f>IF(VLOOKUP($B4006,'30 Year Treasuries Daily'!$A$7:$B$10118,2,FALSE)="ND",NA(),VLOOKUP($B4006,'30 Year Treasuries Daily'!$A$7:$B$10118,2,FALSE))</f>
        <v>3.56</v>
      </c>
    </row>
    <row r="4007" spans="2:5">
      <c r="B4007" s="52">
        <v>39904</v>
      </c>
      <c r="C4007">
        <f>VLOOKUP($B4007,'Bloomberg Dow Jones Indices'!$G$6:$J$6000,2,FALSE)</f>
        <v>4.99</v>
      </c>
      <c r="D4007">
        <f>VLOOKUP(B4007,'Bloomberg Dow Jones Indices'!$I$6:$J$6000,2,0)</f>
        <v>3.9687000000000001</v>
      </c>
      <c r="E4007">
        <f>IF(VLOOKUP($B4007,'30 Year Treasuries Daily'!$A$7:$B$10118,2,FALSE)="ND",NA(),VLOOKUP($B4007,'30 Year Treasuries Daily'!$A$7:$B$10118,2,FALSE))</f>
        <v>3.51</v>
      </c>
    </row>
    <row r="4008" spans="2:5">
      <c r="B4008" s="52">
        <v>39905</v>
      </c>
      <c r="C4008">
        <f>VLOOKUP($B4008,'Bloomberg Dow Jones Indices'!$G$6:$J$6000,2,FALSE)</f>
        <v>4.9237000000000002</v>
      </c>
      <c r="D4008">
        <f>VLOOKUP(B4008,'Bloomberg Dow Jones Indices'!$I$6:$J$6000,2,0)</f>
        <v>3.8281000000000001</v>
      </c>
      <c r="E4008">
        <f>IF(VLOOKUP($B4008,'30 Year Treasuries Daily'!$A$7:$B$10118,2,FALSE)="ND",NA(),VLOOKUP($B4008,'30 Year Treasuries Daily'!$A$7:$B$10118,2,FALSE))</f>
        <v>3.57</v>
      </c>
    </row>
    <row r="4009" spans="2:5">
      <c r="B4009" s="52">
        <v>39906</v>
      </c>
      <c r="C4009">
        <f>VLOOKUP($B4009,'Bloomberg Dow Jones Indices'!$G$6:$J$6000,2,FALSE)</f>
        <v>4.8823999999999996</v>
      </c>
      <c r="D4009">
        <f>VLOOKUP(B4009,'Bloomberg Dow Jones Indices'!$I$6:$J$6000,2,0)</f>
        <v>3.8092000000000001</v>
      </c>
      <c r="E4009">
        <f>IF(VLOOKUP($B4009,'30 Year Treasuries Daily'!$A$7:$B$10118,2,FALSE)="ND",NA(),VLOOKUP($B4009,'30 Year Treasuries Daily'!$A$7:$B$10118,2,FALSE))</f>
        <v>3.7</v>
      </c>
    </row>
    <row r="4010" spans="2:5">
      <c r="B4010" s="52">
        <v>39909</v>
      </c>
      <c r="C4010">
        <f>VLOOKUP($B4010,'Bloomberg Dow Jones Indices'!$G$6:$J$6000,2,FALSE)</f>
        <v>4.9492000000000003</v>
      </c>
      <c r="D4010">
        <f>VLOOKUP(B4010,'Bloomberg Dow Jones Indices'!$I$6:$J$6000,2,0)</f>
        <v>3.8292000000000002</v>
      </c>
      <c r="E4010">
        <f>IF(VLOOKUP($B4010,'30 Year Treasuries Daily'!$A$7:$B$10118,2,FALSE)="ND",NA(),VLOOKUP($B4010,'30 Year Treasuries Daily'!$A$7:$B$10118,2,FALSE))</f>
        <v>3.73</v>
      </c>
    </row>
    <row r="4011" spans="2:5">
      <c r="B4011" s="52">
        <v>39910</v>
      </c>
      <c r="C4011">
        <f>VLOOKUP($B4011,'Bloomberg Dow Jones Indices'!$G$6:$J$6000,2,FALSE)</f>
        <v>4.9717000000000002</v>
      </c>
      <c r="D4011">
        <f>VLOOKUP(B4011,'Bloomberg Dow Jones Indices'!$I$6:$J$6000,2,0)</f>
        <v>3.9247999999999998</v>
      </c>
      <c r="E4011">
        <f>IF(VLOOKUP($B4011,'30 Year Treasuries Daily'!$A$7:$B$10118,2,FALSE)="ND",NA(),VLOOKUP($B4011,'30 Year Treasuries Daily'!$A$7:$B$10118,2,FALSE))</f>
        <v>3.72</v>
      </c>
    </row>
    <row r="4012" spans="2:5">
      <c r="B4012" s="52">
        <v>39911</v>
      </c>
      <c r="C4012">
        <f>VLOOKUP($B4012,'Bloomberg Dow Jones Indices'!$G$6:$J$6000,2,FALSE)</f>
        <v>4.8894000000000002</v>
      </c>
      <c r="D4012">
        <f>VLOOKUP(B4012,'Bloomberg Dow Jones Indices'!$I$6:$J$6000,2,0)</f>
        <v>3.9009999999999998</v>
      </c>
      <c r="E4012">
        <f>IF(VLOOKUP($B4012,'30 Year Treasuries Daily'!$A$7:$B$10118,2,FALSE)="ND",NA(),VLOOKUP($B4012,'30 Year Treasuries Daily'!$A$7:$B$10118,2,FALSE))</f>
        <v>3.66</v>
      </c>
    </row>
    <row r="4013" spans="2:5">
      <c r="B4013" s="52">
        <v>39912</v>
      </c>
      <c r="C4013">
        <f>VLOOKUP($B4013,'Bloomberg Dow Jones Indices'!$G$6:$J$6000,2,FALSE)</f>
        <v>4.8901000000000003</v>
      </c>
      <c r="D4013">
        <f>VLOOKUP(B4013,'Bloomberg Dow Jones Indices'!$I$6:$J$6000,2,0)</f>
        <v>3.7822</v>
      </c>
      <c r="E4013">
        <f>IF(VLOOKUP($B4013,'30 Year Treasuries Daily'!$A$7:$B$10118,2,FALSE)="ND",NA(),VLOOKUP($B4013,'30 Year Treasuries Daily'!$A$7:$B$10118,2,FALSE))</f>
        <v>3.76</v>
      </c>
    </row>
    <row r="4014" spans="2:5">
      <c r="B4014" s="52">
        <v>39916</v>
      </c>
      <c r="C4014">
        <f>VLOOKUP($B4014,'Bloomberg Dow Jones Indices'!$G$6:$J$6000,2,FALSE)</f>
        <v>4.9695</v>
      </c>
      <c r="D4014">
        <f>VLOOKUP(B4014,'Bloomberg Dow Jones Indices'!$I$6:$J$6000,2,0)</f>
        <v>3.7942</v>
      </c>
      <c r="E4014">
        <f>IF(VLOOKUP($B4014,'30 Year Treasuries Daily'!$A$7:$B$10118,2,FALSE)="ND",NA(),VLOOKUP($B4014,'30 Year Treasuries Daily'!$A$7:$B$10118,2,FALSE))</f>
        <v>3.69</v>
      </c>
    </row>
    <row r="4015" spans="2:5">
      <c r="B4015" s="52">
        <v>39917</v>
      </c>
      <c r="C4015">
        <f>VLOOKUP($B4015,'Bloomberg Dow Jones Indices'!$G$6:$J$6000,2,FALSE)</f>
        <v>5.0334000000000003</v>
      </c>
      <c r="D4015">
        <f>VLOOKUP(B4015,'Bloomberg Dow Jones Indices'!$I$6:$J$6000,2,0)</f>
        <v>3.8601000000000001</v>
      </c>
      <c r="E4015">
        <f>IF(VLOOKUP($B4015,'30 Year Treasuries Daily'!$A$7:$B$10118,2,FALSE)="ND",NA(),VLOOKUP($B4015,'30 Year Treasuries Daily'!$A$7:$B$10118,2,FALSE))</f>
        <v>3.64</v>
      </c>
    </row>
    <row r="4016" spans="2:5">
      <c r="B4016" s="52">
        <v>39918</v>
      </c>
      <c r="C4016">
        <f>VLOOKUP($B4016,'Bloomberg Dow Jones Indices'!$G$6:$J$6000,2,FALSE)</f>
        <v>4.9688999999999997</v>
      </c>
      <c r="D4016">
        <f>VLOOKUP(B4016,'Bloomberg Dow Jones Indices'!$I$6:$J$6000,2,0)</f>
        <v>3.8075000000000001</v>
      </c>
      <c r="E4016">
        <f>IF(VLOOKUP($B4016,'30 Year Treasuries Daily'!$A$7:$B$10118,2,FALSE)="ND",NA(),VLOOKUP($B4016,'30 Year Treasuries Daily'!$A$7:$B$10118,2,FALSE))</f>
        <v>3.66</v>
      </c>
    </row>
    <row r="4017" spans="2:5">
      <c r="B4017" s="52">
        <v>39919</v>
      </c>
      <c r="C4017">
        <f>VLOOKUP($B4017,'Bloomberg Dow Jones Indices'!$G$6:$J$6000,2,FALSE)</f>
        <v>4.9633000000000003</v>
      </c>
      <c r="D4017">
        <f>VLOOKUP(B4017,'Bloomberg Dow Jones Indices'!$I$6:$J$6000,2,0)</f>
        <v>3.7685</v>
      </c>
      <c r="E4017">
        <f>IF(VLOOKUP($B4017,'30 Year Treasuries Daily'!$A$7:$B$10118,2,FALSE)="ND",NA(),VLOOKUP($B4017,'30 Year Treasuries Daily'!$A$7:$B$10118,2,FALSE))</f>
        <v>3.72</v>
      </c>
    </row>
    <row r="4018" spans="2:5">
      <c r="B4018" s="52">
        <v>39920</v>
      </c>
      <c r="C4018">
        <f>VLOOKUP($B4018,'Bloomberg Dow Jones Indices'!$G$6:$J$6000,2,FALSE)</f>
        <v>4.9474999999999998</v>
      </c>
      <c r="D4018">
        <f>VLOOKUP(B4018,'Bloomberg Dow Jones Indices'!$I$6:$J$6000,2,0)</f>
        <v>3.7656999999999998</v>
      </c>
      <c r="E4018">
        <f>IF(VLOOKUP($B4018,'30 Year Treasuries Daily'!$A$7:$B$10118,2,FALSE)="ND",NA(),VLOOKUP($B4018,'30 Year Treasuries Daily'!$A$7:$B$10118,2,FALSE))</f>
        <v>3.79</v>
      </c>
    </row>
    <row r="4019" spans="2:5">
      <c r="B4019" s="52">
        <v>39923</v>
      </c>
      <c r="C4019">
        <f>VLOOKUP($B4019,'Bloomberg Dow Jones Indices'!$G$6:$J$6000,2,FALSE)</f>
        <v>5.0149999999999997</v>
      </c>
      <c r="D4019">
        <f>VLOOKUP(B4019,'Bloomberg Dow Jones Indices'!$I$6:$J$6000,2,0)</f>
        <v>3.9047999999999998</v>
      </c>
      <c r="E4019">
        <f>IF(VLOOKUP($B4019,'30 Year Treasuries Daily'!$A$7:$B$10118,2,FALSE)="ND",NA(),VLOOKUP($B4019,'30 Year Treasuries Daily'!$A$7:$B$10118,2,FALSE))</f>
        <v>3.69</v>
      </c>
    </row>
    <row r="4020" spans="2:5">
      <c r="B4020" s="52">
        <v>39924</v>
      </c>
      <c r="C4020">
        <f>VLOOKUP($B4020,'Bloomberg Dow Jones Indices'!$G$6:$J$6000,2,FALSE)</f>
        <v>4.9859</v>
      </c>
      <c r="D4020">
        <f>VLOOKUP(B4020,'Bloomberg Dow Jones Indices'!$I$6:$J$6000,2,0)</f>
        <v>3.8422000000000001</v>
      </c>
      <c r="E4020">
        <f>IF(VLOOKUP($B4020,'30 Year Treasuries Daily'!$A$7:$B$10118,2,FALSE)="ND",NA(),VLOOKUP($B4020,'30 Year Treasuries Daily'!$A$7:$B$10118,2,FALSE))</f>
        <v>3.74</v>
      </c>
    </row>
    <row r="4021" spans="2:5">
      <c r="B4021" s="52">
        <v>39925</v>
      </c>
      <c r="C4021">
        <f>VLOOKUP($B4021,'Bloomberg Dow Jones Indices'!$G$6:$J$6000,2,FALSE)</f>
        <v>5.0500999999999996</v>
      </c>
      <c r="D4021">
        <f>VLOOKUP(B4021,'Bloomberg Dow Jones Indices'!$I$6:$J$6000,2,0)</f>
        <v>3.8867000000000003</v>
      </c>
      <c r="E4021">
        <f>IF(VLOOKUP($B4021,'30 Year Treasuries Daily'!$A$7:$B$10118,2,FALSE)="ND",NA(),VLOOKUP($B4021,'30 Year Treasuries Daily'!$A$7:$B$10118,2,FALSE))</f>
        <v>3.82</v>
      </c>
    </row>
    <row r="4022" spans="2:5">
      <c r="B4022" s="52">
        <v>39926</v>
      </c>
      <c r="C4022">
        <f>VLOOKUP($B4022,'Bloomberg Dow Jones Indices'!$G$6:$J$6000,2,FALSE)</f>
        <v>5.0260999999999996</v>
      </c>
      <c r="D4022">
        <f>VLOOKUP(B4022,'Bloomberg Dow Jones Indices'!$I$6:$J$6000,2,0)</f>
        <v>3.8521999999999998</v>
      </c>
      <c r="E4022">
        <f>IF(VLOOKUP($B4022,'30 Year Treasuries Daily'!$A$7:$B$10118,2,FALSE)="ND",NA(),VLOOKUP($B4022,'30 Year Treasuries Daily'!$A$7:$B$10118,2,FALSE))</f>
        <v>3.8</v>
      </c>
    </row>
    <row r="4023" spans="2:5">
      <c r="B4023" s="52">
        <v>39927</v>
      </c>
      <c r="C4023">
        <f>VLOOKUP($B4023,'Bloomberg Dow Jones Indices'!$G$6:$J$6000,2,FALSE)</f>
        <v>5.0370999999999997</v>
      </c>
      <c r="D4023">
        <f>VLOOKUP(B4023,'Bloomberg Dow Jones Indices'!$I$6:$J$6000,2,0)</f>
        <v>3.7953999999999999</v>
      </c>
      <c r="E4023">
        <f>IF(VLOOKUP($B4023,'30 Year Treasuries Daily'!$A$7:$B$10118,2,FALSE)="ND",NA(),VLOOKUP($B4023,'30 Year Treasuries Daily'!$A$7:$B$10118,2,FALSE))</f>
        <v>3.89</v>
      </c>
    </row>
    <row r="4024" spans="2:5">
      <c r="B4024" s="52">
        <v>39930</v>
      </c>
      <c r="C4024">
        <f>VLOOKUP($B4024,'Bloomberg Dow Jones Indices'!$G$6:$J$6000,2,FALSE)</f>
        <v>4.9908999999999999</v>
      </c>
      <c r="D4024">
        <f>VLOOKUP(B4024,'Bloomberg Dow Jones Indices'!$I$6:$J$6000,2,0)</f>
        <v>3.8195999999999999</v>
      </c>
      <c r="E4024">
        <f>IF(VLOOKUP($B4024,'30 Year Treasuries Daily'!$A$7:$B$10118,2,FALSE)="ND",NA(),VLOOKUP($B4024,'30 Year Treasuries Daily'!$A$7:$B$10118,2,FALSE))</f>
        <v>3.84</v>
      </c>
    </row>
    <row r="4025" spans="2:5">
      <c r="B4025" s="52">
        <v>39931</v>
      </c>
      <c r="C4025">
        <f>VLOOKUP($B4025,'Bloomberg Dow Jones Indices'!$G$6:$J$6000,2,FALSE)</f>
        <v>4.9589999999999996</v>
      </c>
      <c r="D4025">
        <f>VLOOKUP(B4025,'Bloomberg Dow Jones Indices'!$I$6:$J$6000,2,0)</f>
        <v>3.8233999999999999</v>
      </c>
      <c r="E4025">
        <f>IF(VLOOKUP($B4025,'30 Year Treasuries Daily'!$A$7:$B$10118,2,FALSE)="ND",NA(),VLOOKUP($B4025,'30 Year Treasuries Daily'!$A$7:$B$10118,2,FALSE))</f>
        <v>3.97</v>
      </c>
    </row>
    <row r="4026" spans="2:5">
      <c r="B4026" s="52">
        <v>39932</v>
      </c>
      <c r="C4026">
        <f>VLOOKUP($B4026,'Bloomberg Dow Jones Indices'!$G$6:$J$6000,2,FALSE)</f>
        <v>4.9253</v>
      </c>
      <c r="D4026">
        <f>VLOOKUP(B4026,'Bloomberg Dow Jones Indices'!$I$6:$J$6000,2,0)</f>
        <v>3.7446000000000002</v>
      </c>
      <c r="E4026">
        <f>IF(VLOOKUP($B4026,'30 Year Treasuries Daily'!$A$7:$B$10118,2,FALSE)="ND",NA(),VLOOKUP($B4026,'30 Year Treasuries Daily'!$A$7:$B$10118,2,FALSE))</f>
        <v>4.01</v>
      </c>
    </row>
    <row r="4027" spans="2:5">
      <c r="B4027" s="52">
        <v>39933</v>
      </c>
      <c r="C4027">
        <f>VLOOKUP($B4027,'Bloomberg Dow Jones Indices'!$G$6:$J$6000,2,FALSE)</f>
        <v>4.9321000000000002</v>
      </c>
      <c r="D4027">
        <f>VLOOKUP(B4027,'Bloomberg Dow Jones Indices'!$I$6:$J$6000,2,0)</f>
        <v>3.7526999999999999</v>
      </c>
      <c r="E4027">
        <f>IF(VLOOKUP($B4027,'30 Year Treasuries Daily'!$A$7:$B$10118,2,FALSE)="ND",NA(),VLOOKUP($B4027,'30 Year Treasuries Daily'!$A$7:$B$10118,2,FALSE))</f>
        <v>4.05</v>
      </c>
    </row>
    <row r="4028" spans="2:5">
      <c r="B4028" s="52">
        <v>39934</v>
      </c>
      <c r="C4028">
        <f>VLOOKUP($B4028,'Bloomberg Dow Jones Indices'!$G$6:$J$6000,2,FALSE)</f>
        <v>4.8051000000000004</v>
      </c>
      <c r="D4028">
        <f>VLOOKUP(B4028,'Bloomberg Dow Jones Indices'!$I$6:$J$6000,2,0)</f>
        <v>3.7324000000000002</v>
      </c>
      <c r="E4028">
        <f>IF(VLOOKUP($B4028,'30 Year Treasuries Daily'!$A$7:$B$10118,2,FALSE)="ND",NA(),VLOOKUP($B4028,'30 Year Treasuries Daily'!$A$7:$B$10118,2,FALSE))</f>
        <v>4.09</v>
      </c>
    </row>
    <row r="4029" spans="2:5">
      <c r="B4029" s="52">
        <v>39937</v>
      </c>
      <c r="C4029">
        <f>VLOOKUP($B4029,'Bloomberg Dow Jones Indices'!$G$6:$J$6000,2,FALSE)</f>
        <v>4.7454999999999998</v>
      </c>
      <c r="D4029">
        <f>VLOOKUP(B4029,'Bloomberg Dow Jones Indices'!$I$6:$J$6000,2,0)</f>
        <v>3.6375000000000002</v>
      </c>
      <c r="E4029">
        <f>IF(VLOOKUP($B4029,'30 Year Treasuries Daily'!$A$7:$B$10118,2,FALSE)="ND",NA(),VLOOKUP($B4029,'30 Year Treasuries Daily'!$A$7:$B$10118,2,FALSE))</f>
        <v>4.0599999999999996</v>
      </c>
    </row>
    <row r="4030" spans="2:5">
      <c r="B4030" s="52">
        <v>39938</v>
      </c>
      <c r="C4030">
        <f>VLOOKUP($B4030,'Bloomberg Dow Jones Indices'!$G$6:$J$6000,2,FALSE)</f>
        <v>4.7633000000000001</v>
      </c>
      <c r="D4030">
        <f>VLOOKUP(B4030,'Bloomberg Dow Jones Indices'!$I$6:$J$6000,2,0)</f>
        <v>3.6444999999999999</v>
      </c>
      <c r="E4030">
        <f>IF(VLOOKUP($B4030,'30 Year Treasuries Daily'!$A$7:$B$10118,2,FALSE)="ND",NA(),VLOOKUP($B4030,'30 Year Treasuries Daily'!$A$7:$B$10118,2,FALSE))</f>
        <v>4.0599999999999996</v>
      </c>
    </row>
    <row r="4031" spans="2:5">
      <c r="B4031" s="52">
        <v>39939</v>
      </c>
      <c r="C4031">
        <f>VLOOKUP($B4031,'Bloomberg Dow Jones Indices'!$G$6:$J$6000,2,FALSE)</f>
        <v>4.7904</v>
      </c>
      <c r="D4031">
        <f>VLOOKUP(B4031,'Bloomberg Dow Jones Indices'!$I$6:$J$6000,2,0)</f>
        <v>3.5794000000000001</v>
      </c>
      <c r="E4031">
        <f>IF(VLOOKUP($B4031,'30 Year Treasuries Daily'!$A$7:$B$10118,2,FALSE)="ND",NA(),VLOOKUP($B4031,'30 Year Treasuries Daily'!$A$7:$B$10118,2,FALSE))</f>
        <v>4.09</v>
      </c>
    </row>
    <row r="4032" spans="2:5">
      <c r="B4032" s="52">
        <v>39940</v>
      </c>
      <c r="C4032">
        <f>VLOOKUP($B4032,'Bloomberg Dow Jones Indices'!$G$6:$J$6000,2,FALSE)</f>
        <v>4.7716000000000003</v>
      </c>
      <c r="D4032">
        <f>VLOOKUP(B4032,'Bloomberg Dow Jones Indices'!$I$6:$J$6000,2,0)</f>
        <v>3.6230000000000002</v>
      </c>
      <c r="E4032">
        <f>IF(VLOOKUP($B4032,'30 Year Treasuries Daily'!$A$7:$B$10118,2,FALSE)="ND",NA(),VLOOKUP($B4032,'30 Year Treasuries Daily'!$A$7:$B$10118,2,FALSE))</f>
        <v>4.25</v>
      </c>
    </row>
    <row r="4033" spans="2:5">
      <c r="B4033" s="52">
        <v>39941</v>
      </c>
      <c r="C4033">
        <f>VLOOKUP($B4033,'Bloomberg Dow Jones Indices'!$G$6:$J$6000,2,FALSE)</f>
        <v>4.7031999999999998</v>
      </c>
      <c r="D4033">
        <f>VLOOKUP(B4033,'Bloomberg Dow Jones Indices'!$I$6:$J$6000,2,0)</f>
        <v>3.5533999999999999</v>
      </c>
      <c r="E4033">
        <f>IF(VLOOKUP($B4033,'30 Year Treasuries Daily'!$A$7:$B$10118,2,FALSE)="ND",NA(),VLOOKUP($B4033,'30 Year Treasuries Daily'!$A$7:$B$10118,2,FALSE))</f>
        <v>4.28</v>
      </c>
    </row>
    <row r="4034" spans="2:5">
      <c r="B4034" s="52">
        <v>39944</v>
      </c>
      <c r="C4034">
        <f>VLOOKUP($B4034,'Bloomberg Dow Jones Indices'!$G$6:$J$6000,2,FALSE)</f>
        <v>4.7473000000000001</v>
      </c>
      <c r="D4034">
        <f>VLOOKUP(B4034,'Bloomberg Dow Jones Indices'!$I$6:$J$6000,2,0)</f>
        <v>3.6211000000000002</v>
      </c>
      <c r="E4034">
        <f>IF(VLOOKUP($B4034,'30 Year Treasuries Daily'!$A$7:$B$10118,2,FALSE)="ND",NA(),VLOOKUP($B4034,'30 Year Treasuries Daily'!$A$7:$B$10118,2,FALSE))</f>
        <v>4.18</v>
      </c>
    </row>
    <row r="4035" spans="2:5">
      <c r="B4035" s="52">
        <v>39945</v>
      </c>
      <c r="C4035">
        <f>VLOOKUP($B4035,'Bloomberg Dow Jones Indices'!$G$6:$J$6000,2,FALSE)</f>
        <v>4.7088000000000001</v>
      </c>
      <c r="D4035">
        <f>VLOOKUP(B4035,'Bloomberg Dow Jones Indices'!$I$6:$J$6000,2,0)</f>
        <v>3.5996000000000001</v>
      </c>
      <c r="E4035">
        <f>IF(VLOOKUP($B4035,'30 Year Treasuries Daily'!$A$7:$B$10118,2,FALSE)="ND",NA(),VLOOKUP($B4035,'30 Year Treasuries Daily'!$A$7:$B$10118,2,FALSE))</f>
        <v>4.16</v>
      </c>
    </row>
    <row r="4036" spans="2:5">
      <c r="B4036" s="52">
        <v>39946</v>
      </c>
      <c r="C4036">
        <f>VLOOKUP($B4036,'Bloomberg Dow Jones Indices'!$G$6:$J$6000,2,FALSE)</f>
        <v>4.8558000000000003</v>
      </c>
      <c r="D4036">
        <f>VLOOKUP(B4036,'Bloomberg Dow Jones Indices'!$I$6:$J$6000,2,0)</f>
        <v>3.6892</v>
      </c>
      <c r="E4036">
        <f>IF(VLOOKUP($B4036,'30 Year Treasuries Daily'!$A$7:$B$10118,2,FALSE)="ND",NA(),VLOOKUP($B4036,'30 Year Treasuries Daily'!$A$7:$B$10118,2,FALSE))</f>
        <v>4.09</v>
      </c>
    </row>
    <row r="4037" spans="2:5">
      <c r="B4037" s="52">
        <v>39947</v>
      </c>
      <c r="C4037">
        <f>VLOOKUP($B4037,'Bloomberg Dow Jones Indices'!$G$6:$J$6000,2,FALSE)</f>
        <v>4.8750999999999998</v>
      </c>
      <c r="D4037">
        <f>VLOOKUP(B4037,'Bloomberg Dow Jones Indices'!$I$6:$J$6000,2,0)</f>
        <v>3.6686999999999999</v>
      </c>
      <c r="E4037">
        <f>IF(VLOOKUP($B4037,'30 Year Treasuries Daily'!$A$7:$B$10118,2,FALSE)="ND",NA(),VLOOKUP($B4037,'30 Year Treasuries Daily'!$A$7:$B$10118,2,FALSE))</f>
        <v>4.0599999999999996</v>
      </c>
    </row>
    <row r="4038" spans="2:5">
      <c r="B4038" s="52">
        <v>39948</v>
      </c>
      <c r="C4038">
        <f>VLOOKUP($B4038,'Bloomberg Dow Jones Indices'!$G$6:$J$6000,2,FALSE)</f>
        <v>5.0094000000000003</v>
      </c>
      <c r="D4038">
        <f>VLOOKUP(B4038,'Bloomberg Dow Jones Indices'!$I$6:$J$6000,2,0)</f>
        <v>3.6964999999999999</v>
      </c>
      <c r="E4038">
        <f>IF(VLOOKUP($B4038,'30 Year Treasuries Daily'!$A$7:$B$10118,2,FALSE)="ND",NA(),VLOOKUP($B4038,'30 Year Treasuries Daily'!$A$7:$B$10118,2,FALSE))</f>
        <v>4.09</v>
      </c>
    </row>
    <row r="4039" spans="2:5">
      <c r="B4039" s="52">
        <v>39951</v>
      </c>
      <c r="C4039">
        <f>VLOOKUP($B4039,'Bloomberg Dow Jones Indices'!$G$6:$J$6000,2,FALSE)</f>
        <v>5.0027999999999997</v>
      </c>
      <c r="D4039">
        <f>VLOOKUP(B4039,'Bloomberg Dow Jones Indices'!$I$6:$J$6000,2,0)</f>
        <v>3.5941000000000001</v>
      </c>
      <c r="E4039">
        <f>IF(VLOOKUP($B4039,'30 Year Treasuries Daily'!$A$7:$B$10118,2,FALSE)="ND",NA(),VLOOKUP($B4039,'30 Year Treasuries Daily'!$A$7:$B$10118,2,FALSE))</f>
        <v>4.18</v>
      </c>
    </row>
    <row r="4040" spans="2:5">
      <c r="B4040" s="52">
        <v>39952</v>
      </c>
      <c r="C4040">
        <f>VLOOKUP($B4040,'Bloomberg Dow Jones Indices'!$G$6:$J$6000,2,FALSE)</f>
        <v>4.9169</v>
      </c>
      <c r="D4040">
        <f>VLOOKUP(B4040,'Bloomberg Dow Jones Indices'!$I$6:$J$6000,2,0)</f>
        <v>3.6084000000000001</v>
      </c>
      <c r="E4040">
        <f>IF(VLOOKUP($B4040,'30 Year Treasuries Daily'!$A$7:$B$10118,2,FALSE)="ND",NA(),VLOOKUP($B4040,'30 Year Treasuries Daily'!$A$7:$B$10118,2,FALSE))</f>
        <v>4.21</v>
      </c>
    </row>
    <row r="4041" spans="2:5">
      <c r="B4041" s="52">
        <v>39953</v>
      </c>
      <c r="C4041">
        <f>VLOOKUP($B4041,'Bloomberg Dow Jones Indices'!$G$6:$J$6000,2,FALSE)</f>
        <v>4.9961000000000002</v>
      </c>
      <c r="D4041">
        <f>VLOOKUP(B4041,'Bloomberg Dow Jones Indices'!$I$6:$J$6000,2,0)</f>
        <v>3.6320000000000001</v>
      </c>
      <c r="E4041">
        <f>IF(VLOOKUP($B4041,'30 Year Treasuries Daily'!$A$7:$B$10118,2,FALSE)="ND",NA(),VLOOKUP($B4041,'30 Year Treasuries Daily'!$A$7:$B$10118,2,FALSE))</f>
        <v>4.1399999999999997</v>
      </c>
    </row>
    <row r="4042" spans="2:5">
      <c r="B4042" s="52">
        <v>39954</v>
      </c>
      <c r="C4042">
        <f>VLOOKUP($B4042,'Bloomberg Dow Jones Indices'!$G$6:$J$6000,2,FALSE)</f>
        <v>5.0495999999999999</v>
      </c>
      <c r="D4042">
        <f>VLOOKUP(B4042,'Bloomberg Dow Jones Indices'!$I$6:$J$6000,2,0)</f>
        <v>3.6917999999999997</v>
      </c>
      <c r="E4042">
        <f>IF(VLOOKUP($B4042,'30 Year Treasuries Daily'!$A$7:$B$10118,2,FALSE)="ND",NA(),VLOOKUP($B4042,'30 Year Treasuries Daily'!$A$7:$B$10118,2,FALSE))</f>
        <v>4.3</v>
      </c>
    </row>
    <row r="4043" spans="2:5">
      <c r="B4043" s="52">
        <v>39955</v>
      </c>
      <c r="C4043">
        <f>VLOOKUP($B4043,'Bloomberg Dow Jones Indices'!$G$6:$J$6000,2,FALSE)</f>
        <v>5.0174000000000003</v>
      </c>
      <c r="D4043">
        <f>VLOOKUP(B4043,'Bloomberg Dow Jones Indices'!$I$6:$J$6000,2,0)</f>
        <v>3.6983999999999999</v>
      </c>
      <c r="E4043">
        <f>IF(VLOOKUP($B4043,'30 Year Treasuries Daily'!$A$7:$B$10118,2,FALSE)="ND",NA(),VLOOKUP($B4043,'30 Year Treasuries Daily'!$A$7:$B$10118,2,FALSE))</f>
        <v>4.38</v>
      </c>
    </row>
    <row r="4044" spans="2:5">
      <c r="B4044" s="52">
        <v>39959</v>
      </c>
      <c r="C4044">
        <f>VLOOKUP($B4044,'Bloomberg Dow Jones Indices'!$G$6:$J$6000,2,FALSE)</f>
        <v>4.8840000000000003</v>
      </c>
      <c r="D4044">
        <f>VLOOKUP(B4044,'Bloomberg Dow Jones Indices'!$I$6:$J$6000,2,0)</f>
        <v>3.6127000000000002</v>
      </c>
      <c r="E4044">
        <f>IF(VLOOKUP($B4044,'30 Year Treasuries Daily'!$A$7:$B$10118,2,FALSE)="ND",NA(),VLOOKUP($B4044,'30 Year Treasuries Daily'!$A$7:$B$10118,2,FALSE))</f>
        <v>4.45</v>
      </c>
    </row>
    <row r="4045" spans="2:5">
      <c r="B4045" s="52">
        <v>39960</v>
      </c>
      <c r="C4045">
        <f>VLOOKUP($B4045,'Bloomberg Dow Jones Indices'!$G$6:$J$6000,2,FALSE)</f>
        <v>4.9962</v>
      </c>
      <c r="D4045">
        <f>VLOOKUP(B4045,'Bloomberg Dow Jones Indices'!$I$6:$J$6000,2,0)</f>
        <v>3.6882999999999999</v>
      </c>
      <c r="E4045">
        <f>IF(VLOOKUP($B4045,'30 Year Treasuries Daily'!$A$7:$B$10118,2,FALSE)="ND",NA(),VLOOKUP($B4045,'30 Year Treasuries Daily'!$A$7:$B$10118,2,FALSE))</f>
        <v>4.59</v>
      </c>
    </row>
    <row r="4046" spans="2:5">
      <c r="B4046" s="52">
        <v>39961</v>
      </c>
      <c r="C4046">
        <f>VLOOKUP($B4046,'Bloomberg Dow Jones Indices'!$G$6:$J$6000,2,FALSE)</f>
        <v>4.8921999999999999</v>
      </c>
      <c r="D4046">
        <f>VLOOKUP(B4046,'Bloomberg Dow Jones Indices'!$I$6:$J$6000,2,0)</f>
        <v>3.6427</v>
      </c>
      <c r="E4046">
        <f>IF(VLOOKUP($B4046,'30 Year Treasuries Daily'!$A$7:$B$10118,2,FALSE)="ND",NA(),VLOOKUP($B4046,'30 Year Treasuries Daily'!$A$7:$B$10118,2,FALSE))</f>
        <v>4.54</v>
      </c>
    </row>
    <row r="4047" spans="2:5">
      <c r="B4047" s="52">
        <v>39962</v>
      </c>
      <c r="C4047">
        <f>VLOOKUP($B4047,'Bloomberg Dow Jones Indices'!$G$6:$J$6000,2,FALSE)</f>
        <v>4.8551000000000002</v>
      </c>
      <c r="D4047">
        <f>VLOOKUP(B4047,'Bloomberg Dow Jones Indices'!$I$6:$J$6000,2,0)</f>
        <v>3.6013000000000002</v>
      </c>
      <c r="E4047">
        <f>IF(VLOOKUP($B4047,'30 Year Treasuries Daily'!$A$7:$B$10118,2,FALSE)="ND",NA(),VLOOKUP($B4047,'30 Year Treasuries Daily'!$A$7:$B$10118,2,FALSE))</f>
        <v>4.34</v>
      </c>
    </row>
    <row r="4048" spans="2:5">
      <c r="B4048" s="52">
        <v>39965</v>
      </c>
      <c r="C4048">
        <f>VLOOKUP($B4048,'Bloomberg Dow Jones Indices'!$G$6:$J$6000,2,FALSE)</f>
        <v>4.7003000000000004</v>
      </c>
      <c r="D4048">
        <f>VLOOKUP(B4048,'Bloomberg Dow Jones Indices'!$I$6:$J$6000,2,0)</f>
        <v>3.51</v>
      </c>
      <c r="E4048">
        <f>IF(VLOOKUP($B4048,'30 Year Treasuries Daily'!$A$7:$B$10118,2,FALSE)="ND",NA(),VLOOKUP($B4048,'30 Year Treasuries Daily'!$A$7:$B$10118,2,FALSE))</f>
        <v>4.55</v>
      </c>
    </row>
    <row r="4049" spans="2:5">
      <c r="B4049" s="52">
        <v>39966</v>
      </c>
      <c r="C4049">
        <f>VLOOKUP($B4049,'Bloomberg Dow Jones Indices'!$G$6:$J$6000,2,FALSE)</f>
        <v>4.7576999999999998</v>
      </c>
      <c r="D4049">
        <f>VLOOKUP(B4049,'Bloomberg Dow Jones Indices'!$I$6:$J$6000,2,0)</f>
        <v>3.5022000000000002</v>
      </c>
      <c r="E4049">
        <f>IF(VLOOKUP($B4049,'30 Year Treasuries Daily'!$A$7:$B$10118,2,FALSE)="ND",NA(),VLOOKUP($B4049,'30 Year Treasuries Daily'!$A$7:$B$10118,2,FALSE))</f>
        <v>4.5</v>
      </c>
    </row>
    <row r="4050" spans="2:5">
      <c r="B4050" s="52">
        <v>39967</v>
      </c>
      <c r="C4050">
        <f>VLOOKUP($B4050,'Bloomberg Dow Jones Indices'!$G$6:$J$6000,2,FALSE)</f>
        <v>4.8449</v>
      </c>
      <c r="D4050">
        <f>VLOOKUP(B4050,'Bloomberg Dow Jones Indices'!$I$6:$J$6000,2,0)</f>
        <v>3.4708999999999999</v>
      </c>
      <c r="E4050">
        <f>IF(VLOOKUP($B4050,'30 Year Treasuries Daily'!$A$7:$B$10118,2,FALSE)="ND",NA(),VLOOKUP($B4050,'30 Year Treasuries Daily'!$A$7:$B$10118,2,FALSE))</f>
        <v>4.45</v>
      </c>
    </row>
    <row r="4051" spans="2:5">
      <c r="B4051" s="52">
        <v>39968</v>
      </c>
      <c r="C4051">
        <f>VLOOKUP($B4051,'Bloomberg Dow Jones Indices'!$G$6:$J$6000,2,FALSE)</f>
        <v>4.8067000000000002</v>
      </c>
      <c r="D4051">
        <f>VLOOKUP(B4051,'Bloomberg Dow Jones Indices'!$I$6:$J$6000,2,0)</f>
        <v>3.4525000000000001</v>
      </c>
      <c r="E4051">
        <f>IF(VLOOKUP($B4051,'30 Year Treasuries Daily'!$A$7:$B$10118,2,FALSE)="ND",NA(),VLOOKUP($B4051,'30 Year Treasuries Daily'!$A$7:$B$10118,2,FALSE))</f>
        <v>4.58</v>
      </c>
    </row>
    <row r="4052" spans="2:5">
      <c r="B4052" s="52">
        <v>39969</v>
      </c>
      <c r="C4052">
        <f>VLOOKUP($B4052,'Bloomberg Dow Jones Indices'!$G$6:$J$6000,2,FALSE)</f>
        <v>4.8129999999999997</v>
      </c>
      <c r="D4052">
        <f>VLOOKUP(B4052,'Bloomberg Dow Jones Indices'!$I$6:$J$6000,2,0)</f>
        <v>3.4474</v>
      </c>
      <c r="E4052">
        <f>IF(VLOOKUP($B4052,'30 Year Treasuries Daily'!$A$7:$B$10118,2,FALSE)="ND",NA(),VLOOKUP($B4052,'30 Year Treasuries Daily'!$A$7:$B$10118,2,FALSE))</f>
        <v>4.63</v>
      </c>
    </row>
    <row r="4053" spans="2:5">
      <c r="B4053" s="52">
        <v>39972</v>
      </c>
      <c r="C4053">
        <f>VLOOKUP($B4053,'Bloomberg Dow Jones Indices'!$G$6:$J$6000,2,FALSE)</f>
        <v>4.8426</v>
      </c>
      <c r="D4053">
        <f>VLOOKUP(B4053,'Bloomberg Dow Jones Indices'!$I$6:$J$6000,2,0)</f>
        <v>3.3102999999999998</v>
      </c>
      <c r="E4053">
        <f>IF(VLOOKUP($B4053,'30 Year Treasuries Daily'!$A$7:$B$10118,2,FALSE)="ND",NA(),VLOOKUP($B4053,'30 Year Treasuries Daily'!$A$7:$B$10118,2,FALSE))</f>
        <v>4.6500000000000004</v>
      </c>
    </row>
    <row r="4054" spans="2:5">
      <c r="B4054" s="52">
        <v>39973</v>
      </c>
      <c r="C4054">
        <f>VLOOKUP($B4054,'Bloomberg Dow Jones Indices'!$G$6:$J$6000,2,FALSE)</f>
        <v>4.8663999999999996</v>
      </c>
      <c r="D4054">
        <f>VLOOKUP(B4054,'Bloomberg Dow Jones Indices'!$I$6:$J$6000,2,0)</f>
        <v>3.3109000000000002</v>
      </c>
      <c r="E4054">
        <f>IF(VLOOKUP($B4054,'30 Year Treasuries Daily'!$A$7:$B$10118,2,FALSE)="ND",NA(),VLOOKUP($B4054,'30 Year Treasuries Daily'!$A$7:$B$10118,2,FALSE))</f>
        <v>4.6399999999999997</v>
      </c>
    </row>
    <row r="4055" spans="2:5">
      <c r="B4055" s="52">
        <v>39974</v>
      </c>
      <c r="C4055">
        <f>VLOOKUP($B4055,'Bloomberg Dow Jones Indices'!$G$6:$J$6000,2,FALSE)</f>
        <v>4.7923999999999998</v>
      </c>
      <c r="D4055">
        <f>VLOOKUP(B4055,'Bloomberg Dow Jones Indices'!$I$6:$J$6000,2,0)</f>
        <v>3.32</v>
      </c>
      <c r="E4055">
        <f>IF(VLOOKUP($B4055,'30 Year Treasuries Daily'!$A$7:$B$10118,2,FALSE)="ND",NA(),VLOOKUP($B4055,'30 Year Treasuries Daily'!$A$7:$B$10118,2,FALSE))</f>
        <v>4.76</v>
      </c>
    </row>
    <row r="4056" spans="2:5">
      <c r="B4056" s="52">
        <v>39975</v>
      </c>
      <c r="C4056">
        <f>VLOOKUP($B4056,'Bloomberg Dow Jones Indices'!$G$6:$J$6000,2,FALSE)</f>
        <v>4.6913</v>
      </c>
      <c r="D4056">
        <f>VLOOKUP(B4056,'Bloomberg Dow Jones Indices'!$I$6:$J$6000,2,0)</f>
        <v>3.3105000000000002</v>
      </c>
      <c r="E4056">
        <f>IF(VLOOKUP($B4056,'30 Year Treasuries Daily'!$A$7:$B$10118,2,FALSE)="ND",NA(),VLOOKUP($B4056,'30 Year Treasuries Daily'!$A$7:$B$10118,2,FALSE))</f>
        <v>4.6900000000000004</v>
      </c>
    </row>
    <row r="4057" spans="2:5">
      <c r="B4057" s="52">
        <v>39976</v>
      </c>
      <c r="C4057">
        <f>VLOOKUP($B4057,'Bloomberg Dow Jones Indices'!$G$6:$J$6000,2,FALSE)</f>
        <v>4.6288</v>
      </c>
      <c r="D4057">
        <f>VLOOKUP(B4057,'Bloomberg Dow Jones Indices'!$I$6:$J$6000,2,0)</f>
        <v>3.2997999999999998</v>
      </c>
      <c r="E4057">
        <f>IF(VLOOKUP($B4057,'30 Year Treasuries Daily'!$A$7:$B$10118,2,FALSE)="ND",NA(),VLOOKUP($B4057,'30 Year Treasuries Daily'!$A$7:$B$10118,2,FALSE))</f>
        <v>4.6500000000000004</v>
      </c>
    </row>
    <row r="4058" spans="2:5">
      <c r="B4058" s="52">
        <v>39979</v>
      </c>
      <c r="C4058">
        <f>VLOOKUP($B4058,'Bloomberg Dow Jones Indices'!$G$6:$J$6000,2,FALSE)</f>
        <v>4.7338000000000005</v>
      </c>
      <c r="D4058">
        <f>VLOOKUP(B4058,'Bloomberg Dow Jones Indices'!$I$6:$J$6000,2,0)</f>
        <v>3.3715000000000002</v>
      </c>
      <c r="E4058">
        <f>IF(VLOOKUP($B4058,'30 Year Treasuries Daily'!$A$7:$B$10118,2,FALSE)="ND",NA(),VLOOKUP($B4058,'30 Year Treasuries Daily'!$A$7:$B$10118,2,FALSE))</f>
        <v>4.6100000000000003</v>
      </c>
    </row>
    <row r="4059" spans="2:5">
      <c r="B4059" s="52">
        <v>39980</v>
      </c>
      <c r="C4059">
        <f>VLOOKUP($B4059,'Bloomberg Dow Jones Indices'!$G$6:$J$6000,2,FALSE)</f>
        <v>4.7526000000000002</v>
      </c>
      <c r="D4059">
        <f>VLOOKUP(B4059,'Bloomberg Dow Jones Indices'!$I$6:$J$6000,2,0)</f>
        <v>3.4140999999999999</v>
      </c>
      <c r="E4059">
        <f>IF(VLOOKUP($B4059,'30 Year Treasuries Daily'!$A$7:$B$10118,2,FALSE)="ND",NA(),VLOOKUP($B4059,'30 Year Treasuries Daily'!$A$7:$B$10118,2,FALSE))</f>
        <v>4.4800000000000004</v>
      </c>
    </row>
    <row r="4060" spans="2:5">
      <c r="B4060" s="52">
        <v>39981</v>
      </c>
      <c r="C4060">
        <f>VLOOKUP($B4060,'Bloomberg Dow Jones Indices'!$G$6:$J$6000,2,FALSE)</f>
        <v>4.7658000000000005</v>
      </c>
      <c r="D4060">
        <f>VLOOKUP(B4060,'Bloomberg Dow Jones Indices'!$I$6:$J$6000,2,0)</f>
        <v>3.4171</v>
      </c>
      <c r="E4060">
        <f>IF(VLOOKUP($B4060,'30 Year Treasuries Daily'!$A$7:$B$10118,2,FALSE)="ND",NA(),VLOOKUP($B4060,'30 Year Treasuries Daily'!$A$7:$B$10118,2,FALSE))</f>
        <v>4.5</v>
      </c>
    </row>
    <row r="4061" spans="2:5">
      <c r="B4061" s="52">
        <v>39982</v>
      </c>
      <c r="C4061">
        <f>VLOOKUP($B4061,'Bloomberg Dow Jones Indices'!$G$6:$J$6000,2,FALSE)</f>
        <v>4.6619000000000002</v>
      </c>
      <c r="D4061">
        <f>VLOOKUP(B4061,'Bloomberg Dow Jones Indices'!$I$6:$J$6000,2,0)</f>
        <v>3.3752</v>
      </c>
      <c r="E4061">
        <f>IF(VLOOKUP($B4061,'30 Year Treasuries Daily'!$A$7:$B$10118,2,FALSE)="ND",NA(),VLOOKUP($B4061,'30 Year Treasuries Daily'!$A$7:$B$10118,2,FALSE))</f>
        <v>4.63</v>
      </c>
    </row>
    <row r="4062" spans="2:5">
      <c r="B4062" s="52">
        <v>39983</v>
      </c>
      <c r="C4062">
        <f>VLOOKUP($B4062,'Bloomberg Dow Jones Indices'!$G$6:$J$6000,2,FALSE)</f>
        <v>4.7168000000000001</v>
      </c>
      <c r="D4062">
        <f>VLOOKUP(B4062,'Bloomberg Dow Jones Indices'!$I$6:$J$6000,2,0)</f>
        <v>3.3815</v>
      </c>
      <c r="E4062">
        <f>IF(VLOOKUP($B4062,'30 Year Treasuries Daily'!$A$7:$B$10118,2,FALSE)="ND",NA(),VLOOKUP($B4062,'30 Year Treasuries Daily'!$A$7:$B$10118,2,FALSE))</f>
        <v>4.5199999999999996</v>
      </c>
    </row>
    <row r="4063" spans="2:5">
      <c r="B4063" s="52">
        <v>39986</v>
      </c>
      <c r="C4063">
        <f>VLOOKUP($B4063,'Bloomberg Dow Jones Indices'!$G$6:$J$6000,2,FALSE)</f>
        <v>4.7141999999999999</v>
      </c>
      <c r="D4063">
        <f>VLOOKUP(B4063,'Bloomberg Dow Jones Indices'!$I$6:$J$6000,2,0)</f>
        <v>3.4628999999999999</v>
      </c>
      <c r="E4063">
        <f>IF(VLOOKUP($B4063,'30 Year Treasuries Daily'!$A$7:$B$10118,2,FALSE)="ND",NA(),VLOOKUP($B4063,'30 Year Treasuries Daily'!$A$7:$B$10118,2,FALSE))</f>
        <v>4.45</v>
      </c>
    </row>
    <row r="4064" spans="2:5">
      <c r="B4064" s="52">
        <v>39987</v>
      </c>
      <c r="C4064">
        <f>VLOOKUP($B4064,'Bloomberg Dow Jones Indices'!$G$6:$J$6000,2,FALSE)</f>
        <v>4.7508999999999997</v>
      </c>
      <c r="D4064">
        <f>VLOOKUP(B4064,'Bloomberg Dow Jones Indices'!$I$6:$J$6000,2,0)</f>
        <v>3.4695999999999998</v>
      </c>
      <c r="E4064">
        <f>IF(VLOOKUP($B4064,'30 Year Treasuries Daily'!$A$7:$B$10118,2,FALSE)="ND",NA(),VLOOKUP($B4064,'30 Year Treasuries Daily'!$A$7:$B$10118,2,FALSE))</f>
        <v>4.37</v>
      </c>
    </row>
    <row r="4065" spans="2:5">
      <c r="B4065" s="52">
        <v>39988</v>
      </c>
      <c r="C4065">
        <f>VLOOKUP($B4065,'Bloomberg Dow Jones Indices'!$G$6:$J$6000,2,FALSE)</f>
        <v>4.7068000000000003</v>
      </c>
      <c r="D4065">
        <f>VLOOKUP(B4065,'Bloomberg Dow Jones Indices'!$I$6:$J$6000,2,0)</f>
        <v>3.4792000000000001</v>
      </c>
      <c r="E4065">
        <f>IF(VLOOKUP($B4065,'30 Year Treasuries Daily'!$A$7:$B$10118,2,FALSE)="ND",NA(),VLOOKUP($B4065,'30 Year Treasuries Daily'!$A$7:$B$10118,2,FALSE))</f>
        <v>4.4400000000000004</v>
      </c>
    </row>
    <row r="4066" spans="2:5">
      <c r="B4066" s="52">
        <v>39989</v>
      </c>
      <c r="C4066">
        <f>VLOOKUP($B4066,'Bloomberg Dow Jones Indices'!$G$6:$J$6000,2,FALSE)</f>
        <v>4.6312999999999995</v>
      </c>
      <c r="D4066">
        <f>VLOOKUP(B4066,'Bloomberg Dow Jones Indices'!$I$6:$J$6000,2,0)</f>
        <v>3.4083999999999999</v>
      </c>
      <c r="E4066">
        <f>IF(VLOOKUP($B4066,'30 Year Treasuries Daily'!$A$7:$B$10118,2,FALSE)="ND",NA(),VLOOKUP($B4066,'30 Year Treasuries Daily'!$A$7:$B$10118,2,FALSE))</f>
        <v>4.33</v>
      </c>
    </row>
    <row r="4067" spans="2:5">
      <c r="B4067" s="52">
        <v>39990</v>
      </c>
      <c r="C4067">
        <f>VLOOKUP($B4067,'Bloomberg Dow Jones Indices'!$G$6:$J$6000,2,FALSE)</f>
        <v>4.6695000000000002</v>
      </c>
      <c r="D4067">
        <f>VLOOKUP(B4067,'Bloomberg Dow Jones Indices'!$I$6:$J$6000,2,0)</f>
        <v>3.4239000000000002</v>
      </c>
      <c r="E4067">
        <f>IF(VLOOKUP($B4067,'30 Year Treasuries Daily'!$A$7:$B$10118,2,FALSE)="ND",NA(),VLOOKUP($B4067,'30 Year Treasuries Daily'!$A$7:$B$10118,2,FALSE))</f>
        <v>4.3</v>
      </c>
    </row>
    <row r="4068" spans="2:5">
      <c r="B4068" s="52">
        <v>39993</v>
      </c>
      <c r="C4068">
        <f>VLOOKUP($B4068,'Bloomberg Dow Jones Indices'!$G$6:$J$6000,2,FALSE)</f>
        <v>4.6154999999999999</v>
      </c>
      <c r="D4068">
        <f>VLOOKUP(B4068,'Bloomberg Dow Jones Indices'!$I$6:$J$6000,2,0)</f>
        <v>3.3874</v>
      </c>
      <c r="E4068">
        <f>IF(VLOOKUP($B4068,'30 Year Treasuries Daily'!$A$7:$B$10118,2,FALSE)="ND",NA(),VLOOKUP($B4068,'30 Year Treasuries Daily'!$A$7:$B$10118,2,FALSE))</f>
        <v>4.3099999999999996</v>
      </c>
    </row>
    <row r="4069" spans="2:5">
      <c r="B4069" s="52">
        <v>39994</v>
      </c>
      <c r="C4069">
        <f>VLOOKUP($B4069,'Bloomberg Dow Jones Indices'!$G$6:$J$6000,2,FALSE)</f>
        <v>4.6432000000000002</v>
      </c>
      <c r="D4069">
        <f>VLOOKUP(B4069,'Bloomberg Dow Jones Indices'!$I$6:$J$6000,2,0)</f>
        <v>3.4203999999999999</v>
      </c>
      <c r="E4069">
        <f>IF(VLOOKUP($B4069,'30 Year Treasuries Daily'!$A$7:$B$10118,2,FALSE)="ND",NA(),VLOOKUP($B4069,'30 Year Treasuries Daily'!$A$7:$B$10118,2,FALSE))</f>
        <v>4.32</v>
      </c>
    </row>
    <row r="4070" spans="2:5">
      <c r="B4070" s="52">
        <v>39995</v>
      </c>
      <c r="C4070">
        <f>VLOOKUP($B4070,'Bloomberg Dow Jones Indices'!$G$6:$J$6000,2,FALSE)</f>
        <v>4.5938999999999997</v>
      </c>
      <c r="D4070">
        <f>VLOOKUP(B4070,'Bloomberg Dow Jones Indices'!$I$6:$J$6000,2,0)</f>
        <v>3.3681000000000001</v>
      </c>
      <c r="E4070">
        <f>IF(VLOOKUP($B4070,'30 Year Treasuries Daily'!$A$7:$B$10118,2,FALSE)="ND",NA(),VLOOKUP($B4070,'30 Year Treasuries Daily'!$A$7:$B$10118,2,FALSE))</f>
        <v>4.34</v>
      </c>
    </row>
    <row r="4071" spans="2:5">
      <c r="B4071" s="52">
        <v>39996</v>
      </c>
      <c r="C4071">
        <f>VLOOKUP($B4071,'Bloomberg Dow Jones Indices'!$G$6:$J$6000,2,FALSE)</f>
        <v>4.7374000000000001</v>
      </c>
      <c r="D4071">
        <f>VLOOKUP(B4071,'Bloomberg Dow Jones Indices'!$I$6:$J$6000,2,0)</f>
        <v>3.4590000000000001</v>
      </c>
      <c r="E4071">
        <f>IF(VLOOKUP($B4071,'30 Year Treasuries Daily'!$A$7:$B$10118,2,FALSE)="ND",NA(),VLOOKUP($B4071,'30 Year Treasuries Daily'!$A$7:$B$10118,2,FALSE))</f>
        <v>4.32</v>
      </c>
    </row>
    <row r="4072" spans="2:5">
      <c r="B4072" s="52">
        <v>40000</v>
      </c>
      <c r="C4072">
        <f>VLOOKUP($B4072,'Bloomberg Dow Jones Indices'!$G$6:$J$6000,2,FALSE)</f>
        <v>4.6944999999999997</v>
      </c>
      <c r="D4072">
        <f>VLOOKUP(B4072,'Bloomberg Dow Jones Indices'!$I$6:$J$6000,2,0)</f>
        <v>3.4405999999999999</v>
      </c>
      <c r="E4072">
        <f>IF(VLOOKUP($B4072,'30 Year Treasuries Daily'!$A$7:$B$10118,2,FALSE)="ND",NA(),VLOOKUP($B4072,'30 Year Treasuries Daily'!$A$7:$B$10118,2,FALSE))</f>
        <v>4.3499999999999996</v>
      </c>
    </row>
    <row r="4073" spans="2:5">
      <c r="B4073" s="52">
        <v>40001</v>
      </c>
      <c r="C4073">
        <f>VLOOKUP($B4073,'Bloomberg Dow Jones Indices'!$G$6:$J$6000,2,FALSE)</f>
        <v>4.7953999999999999</v>
      </c>
      <c r="D4073">
        <f>VLOOKUP(B4073,'Bloomberg Dow Jones Indices'!$I$6:$J$6000,2,0)</f>
        <v>3.5085999999999999</v>
      </c>
      <c r="E4073">
        <f>IF(VLOOKUP($B4073,'30 Year Treasuries Daily'!$A$7:$B$10118,2,FALSE)="ND",NA(),VLOOKUP($B4073,'30 Year Treasuries Daily'!$A$7:$B$10118,2,FALSE))</f>
        <v>4.3099999999999996</v>
      </c>
    </row>
    <row r="4074" spans="2:5">
      <c r="B4074" s="52">
        <v>40002</v>
      </c>
      <c r="C4074">
        <f>VLOOKUP($B4074,'Bloomberg Dow Jones Indices'!$G$6:$J$6000,2,FALSE)</f>
        <v>4.8121</v>
      </c>
      <c r="D4074">
        <f>VLOOKUP(B4074,'Bloomberg Dow Jones Indices'!$I$6:$J$6000,2,0)</f>
        <v>3.5060000000000002</v>
      </c>
      <c r="E4074">
        <f>IF(VLOOKUP($B4074,'30 Year Treasuries Daily'!$A$7:$B$10118,2,FALSE)="ND",NA(),VLOOKUP($B4074,'30 Year Treasuries Daily'!$A$7:$B$10118,2,FALSE))</f>
        <v>4.17</v>
      </c>
    </row>
    <row r="4075" spans="2:5">
      <c r="B4075" s="52">
        <v>40003</v>
      </c>
      <c r="C4075">
        <f>VLOOKUP($B4075,'Bloomberg Dow Jones Indices'!$G$6:$J$6000,2,FALSE)</f>
        <v>4.7849000000000004</v>
      </c>
      <c r="D4075">
        <f>VLOOKUP(B4075,'Bloomberg Dow Jones Indices'!$I$6:$J$6000,2,0)</f>
        <v>3.5038999999999998</v>
      </c>
      <c r="E4075">
        <f>IF(VLOOKUP($B4075,'30 Year Treasuries Daily'!$A$7:$B$10118,2,FALSE)="ND",NA(),VLOOKUP($B4075,'30 Year Treasuries Daily'!$A$7:$B$10118,2,FALSE))</f>
        <v>4.3099999999999996</v>
      </c>
    </row>
    <row r="4076" spans="2:5">
      <c r="B4076" s="52">
        <v>40004</v>
      </c>
      <c r="C4076">
        <f>VLOOKUP($B4076,'Bloomberg Dow Jones Indices'!$G$6:$J$6000,2,FALSE)</f>
        <v>4.798</v>
      </c>
      <c r="D4076">
        <f>VLOOKUP(B4076,'Bloomberg Dow Jones Indices'!$I$6:$J$6000,2,0)</f>
        <v>3.5197000000000003</v>
      </c>
      <c r="E4076">
        <f>IF(VLOOKUP($B4076,'30 Year Treasuries Daily'!$A$7:$B$10118,2,FALSE)="ND",NA(),VLOOKUP($B4076,'30 Year Treasuries Daily'!$A$7:$B$10118,2,FALSE))</f>
        <v>4.2</v>
      </c>
    </row>
    <row r="4077" spans="2:5">
      <c r="B4077" s="52">
        <v>40007</v>
      </c>
      <c r="C4077">
        <f>VLOOKUP($B4077,'Bloomberg Dow Jones Indices'!$G$6:$J$6000,2,FALSE)</f>
        <v>4.7186000000000003</v>
      </c>
      <c r="D4077">
        <f>VLOOKUP(B4077,'Bloomberg Dow Jones Indices'!$I$6:$J$6000,2,0)</f>
        <v>3.4415</v>
      </c>
      <c r="E4077">
        <f>IF(VLOOKUP($B4077,'30 Year Treasuries Daily'!$A$7:$B$10118,2,FALSE)="ND",NA(),VLOOKUP($B4077,'30 Year Treasuries Daily'!$A$7:$B$10118,2,FALSE))</f>
        <v>4.25</v>
      </c>
    </row>
    <row r="4078" spans="2:5">
      <c r="B4078" s="52">
        <v>40008</v>
      </c>
      <c r="C4078">
        <f>VLOOKUP($B4078,'Bloomberg Dow Jones Indices'!$G$6:$J$6000,2,FALSE)</f>
        <v>4.6871999999999998</v>
      </c>
      <c r="D4078">
        <f>VLOOKUP(B4078,'Bloomberg Dow Jones Indices'!$I$6:$J$6000,2,0)</f>
        <v>3.43</v>
      </c>
      <c r="E4078">
        <f>IF(VLOOKUP($B4078,'30 Year Treasuries Daily'!$A$7:$B$10118,2,FALSE)="ND",NA(),VLOOKUP($B4078,'30 Year Treasuries Daily'!$A$7:$B$10118,2,FALSE))</f>
        <v>4.38</v>
      </c>
    </row>
    <row r="4079" spans="2:5">
      <c r="B4079" s="52">
        <v>40009</v>
      </c>
      <c r="C4079">
        <f>VLOOKUP($B4079,'Bloomberg Dow Jones Indices'!$G$6:$J$6000,2,FALSE)</f>
        <v>4.5937000000000001</v>
      </c>
      <c r="D4079">
        <f>VLOOKUP(B4079,'Bloomberg Dow Jones Indices'!$I$6:$J$6000,2,0)</f>
        <v>3.3277999999999999</v>
      </c>
      <c r="E4079">
        <f>IF(VLOOKUP($B4079,'30 Year Treasuries Daily'!$A$7:$B$10118,2,FALSE)="ND",NA(),VLOOKUP($B4079,'30 Year Treasuries Daily'!$A$7:$B$10118,2,FALSE))</f>
        <v>4.4800000000000004</v>
      </c>
    </row>
    <row r="4080" spans="2:5">
      <c r="B4080" s="52">
        <v>40010</v>
      </c>
      <c r="C4080">
        <f>VLOOKUP($B4080,'Bloomberg Dow Jones Indices'!$G$6:$J$6000,2,FALSE)</f>
        <v>4.5858999999999996</v>
      </c>
      <c r="D4080">
        <f>VLOOKUP(B4080,'Bloomberg Dow Jones Indices'!$I$6:$J$6000,2,0)</f>
        <v>3.2913000000000001</v>
      </c>
      <c r="E4080">
        <f>IF(VLOOKUP($B4080,'30 Year Treasuries Daily'!$A$7:$B$10118,2,FALSE)="ND",NA(),VLOOKUP($B4080,'30 Year Treasuries Daily'!$A$7:$B$10118,2,FALSE))</f>
        <v>4.45</v>
      </c>
    </row>
    <row r="4081" spans="2:5">
      <c r="B4081" s="52">
        <v>40011</v>
      </c>
      <c r="C4081">
        <f>VLOOKUP($B4081,'Bloomberg Dow Jones Indices'!$G$6:$J$6000,2,FALSE)</f>
        <v>4.6193999999999997</v>
      </c>
      <c r="D4081">
        <f>VLOOKUP(B4081,'Bloomberg Dow Jones Indices'!$I$6:$J$6000,2,0)</f>
        <v>3.2791999999999999</v>
      </c>
      <c r="E4081">
        <f>IF(VLOOKUP($B4081,'30 Year Treasuries Daily'!$A$7:$B$10118,2,FALSE)="ND",NA(),VLOOKUP($B4081,'30 Year Treasuries Daily'!$A$7:$B$10118,2,FALSE))</f>
        <v>4.53</v>
      </c>
    </row>
    <row r="4082" spans="2:5">
      <c r="B4082" s="52">
        <v>40014</v>
      </c>
      <c r="C4082">
        <f>VLOOKUP($B4082,'Bloomberg Dow Jones Indices'!$G$6:$J$6000,2,FALSE)</f>
        <v>4.5720000000000001</v>
      </c>
      <c r="D4082">
        <f>VLOOKUP(B4082,'Bloomberg Dow Jones Indices'!$I$6:$J$6000,2,0)</f>
        <v>3.2406000000000001</v>
      </c>
      <c r="E4082">
        <f>IF(VLOOKUP($B4082,'30 Year Treasuries Daily'!$A$7:$B$10118,2,FALSE)="ND",NA(),VLOOKUP($B4082,'30 Year Treasuries Daily'!$A$7:$B$10118,2,FALSE))</f>
        <v>4.47</v>
      </c>
    </row>
    <row r="4083" spans="2:5">
      <c r="B4083" s="52">
        <v>40015</v>
      </c>
      <c r="C4083">
        <f>VLOOKUP($B4083,'Bloomberg Dow Jones Indices'!$G$6:$J$6000,2,FALSE)</f>
        <v>4.5259999999999998</v>
      </c>
      <c r="D4083">
        <f>VLOOKUP(B4083,'Bloomberg Dow Jones Indices'!$I$6:$J$6000,2,0)</f>
        <v>3.2159</v>
      </c>
      <c r="E4083">
        <f>IF(VLOOKUP($B4083,'30 Year Treasuries Daily'!$A$7:$B$10118,2,FALSE)="ND",NA(),VLOOKUP($B4083,'30 Year Treasuries Daily'!$A$7:$B$10118,2,FALSE))</f>
        <v>4.38</v>
      </c>
    </row>
    <row r="4084" spans="2:5">
      <c r="B4084" s="52">
        <v>40016</v>
      </c>
      <c r="C4084">
        <f>VLOOKUP($B4084,'Bloomberg Dow Jones Indices'!$G$6:$J$6000,2,FALSE)</f>
        <v>4.5559000000000003</v>
      </c>
      <c r="D4084">
        <f>VLOOKUP(B4084,'Bloomberg Dow Jones Indices'!$I$6:$J$6000,2,0)</f>
        <v>3.2319</v>
      </c>
      <c r="E4084">
        <f>IF(VLOOKUP($B4084,'30 Year Treasuries Daily'!$A$7:$B$10118,2,FALSE)="ND",NA(),VLOOKUP($B4084,'30 Year Treasuries Daily'!$A$7:$B$10118,2,FALSE))</f>
        <v>4.45</v>
      </c>
    </row>
    <row r="4085" spans="2:5">
      <c r="B4085" s="52">
        <v>40017</v>
      </c>
      <c r="C4085">
        <f>VLOOKUP($B4085,'Bloomberg Dow Jones Indices'!$G$6:$J$6000,2,FALSE)</f>
        <v>4.4439000000000002</v>
      </c>
      <c r="D4085">
        <f>VLOOKUP(B4085,'Bloomberg Dow Jones Indices'!$I$6:$J$6000,2,0)</f>
        <v>3.1648999999999998</v>
      </c>
      <c r="E4085">
        <f>IF(VLOOKUP($B4085,'30 Year Treasuries Daily'!$A$7:$B$10118,2,FALSE)="ND",NA(),VLOOKUP($B4085,'30 Year Treasuries Daily'!$A$7:$B$10118,2,FALSE))</f>
        <v>4.58</v>
      </c>
    </row>
    <row r="4086" spans="2:5">
      <c r="B4086" s="52">
        <v>40018</v>
      </c>
      <c r="C4086">
        <f>VLOOKUP($B4086,'Bloomberg Dow Jones Indices'!$G$6:$J$6000,2,FALSE)</f>
        <v>4.3852000000000002</v>
      </c>
      <c r="D4086">
        <f>VLOOKUP(B4086,'Bloomberg Dow Jones Indices'!$I$6:$J$6000,2,0)</f>
        <v>3.1566000000000001</v>
      </c>
      <c r="E4086">
        <f>IF(VLOOKUP($B4086,'30 Year Treasuries Daily'!$A$7:$B$10118,2,FALSE)="ND",NA(),VLOOKUP($B4086,'30 Year Treasuries Daily'!$A$7:$B$10118,2,FALSE))</f>
        <v>4.55</v>
      </c>
    </row>
    <row r="4087" spans="2:5">
      <c r="B4087" s="52">
        <v>40021</v>
      </c>
      <c r="C4087">
        <f>VLOOKUP($B4087,'Bloomberg Dow Jones Indices'!$G$6:$J$6000,2,FALSE)</f>
        <v>4.3886000000000003</v>
      </c>
      <c r="D4087">
        <f>VLOOKUP(B4087,'Bloomberg Dow Jones Indices'!$I$6:$J$6000,2,0)</f>
        <v>3.1513</v>
      </c>
      <c r="E4087">
        <f>IF(VLOOKUP($B4087,'30 Year Treasuries Daily'!$A$7:$B$10118,2,FALSE)="ND",NA(),VLOOKUP($B4087,'30 Year Treasuries Daily'!$A$7:$B$10118,2,FALSE))</f>
        <v>4.62</v>
      </c>
    </row>
    <row r="4088" spans="2:5">
      <c r="B4088" s="52">
        <v>40022</v>
      </c>
      <c r="C4088">
        <f>VLOOKUP($B4088,'Bloomberg Dow Jones Indices'!$G$6:$J$6000,2,FALSE)</f>
        <v>4.4828999999999999</v>
      </c>
      <c r="D4088">
        <f>VLOOKUP(B4088,'Bloomberg Dow Jones Indices'!$I$6:$J$6000,2,0)</f>
        <v>3.1554000000000002</v>
      </c>
      <c r="E4088">
        <f>IF(VLOOKUP($B4088,'30 Year Treasuries Daily'!$A$7:$B$10118,2,FALSE)="ND",NA(),VLOOKUP($B4088,'30 Year Treasuries Daily'!$A$7:$B$10118,2,FALSE))</f>
        <v>4.5599999999999996</v>
      </c>
    </row>
    <row r="4089" spans="2:5">
      <c r="B4089" s="52">
        <v>40023</v>
      </c>
      <c r="C4089">
        <f>VLOOKUP($B4089,'Bloomberg Dow Jones Indices'!$G$6:$J$6000,2,FALSE)</f>
        <v>4.4995000000000003</v>
      </c>
      <c r="D4089">
        <f>VLOOKUP(B4089,'Bloomberg Dow Jones Indices'!$I$6:$J$6000,2,0)</f>
        <v>3.1644000000000001</v>
      </c>
      <c r="E4089">
        <f>IF(VLOOKUP($B4089,'30 Year Treasuries Daily'!$A$7:$B$10118,2,FALSE)="ND",NA(),VLOOKUP($B4089,'30 Year Treasuries Daily'!$A$7:$B$10118,2,FALSE))</f>
        <v>4.5</v>
      </c>
    </row>
    <row r="4090" spans="2:5">
      <c r="B4090" s="52">
        <v>40024</v>
      </c>
      <c r="C4090">
        <f>VLOOKUP($B4090,'Bloomberg Dow Jones Indices'!$G$6:$J$6000,2,FALSE)</f>
        <v>4.4500999999999999</v>
      </c>
      <c r="D4090">
        <f>VLOOKUP(B4090,'Bloomberg Dow Jones Indices'!$I$6:$J$6000,2,0)</f>
        <v>3.1355</v>
      </c>
      <c r="E4090">
        <f>IF(VLOOKUP($B4090,'30 Year Treasuries Daily'!$A$7:$B$10118,2,FALSE)="ND",NA(),VLOOKUP($B4090,'30 Year Treasuries Daily'!$A$7:$B$10118,2,FALSE))</f>
        <v>4.4400000000000004</v>
      </c>
    </row>
    <row r="4091" spans="2:5">
      <c r="B4091" s="52">
        <v>40025</v>
      </c>
      <c r="C4091">
        <f>VLOOKUP($B4091,'Bloomberg Dow Jones Indices'!$G$6:$J$6000,2,FALSE)</f>
        <v>4.5004</v>
      </c>
      <c r="D4091">
        <f>VLOOKUP(B4091,'Bloomberg Dow Jones Indices'!$I$6:$J$6000,2,0)</f>
        <v>3.1295999999999999</v>
      </c>
      <c r="E4091">
        <f>IF(VLOOKUP($B4091,'30 Year Treasuries Daily'!$A$7:$B$10118,2,FALSE)="ND",NA(),VLOOKUP($B4091,'30 Year Treasuries Daily'!$A$7:$B$10118,2,FALSE))</f>
        <v>4.3099999999999996</v>
      </c>
    </row>
    <row r="4092" spans="2:5">
      <c r="B4092" s="52">
        <v>40028</v>
      </c>
      <c r="C4092">
        <f>VLOOKUP($B4092,'Bloomberg Dow Jones Indices'!$G$6:$J$6000,2,FALSE)</f>
        <v>4.4595000000000002</v>
      </c>
      <c r="D4092">
        <f>VLOOKUP(B4092,'Bloomberg Dow Jones Indices'!$I$6:$J$6000,2,0)</f>
        <v>3.0908000000000002</v>
      </c>
      <c r="E4092">
        <f>IF(VLOOKUP($B4092,'30 Year Treasuries Daily'!$A$7:$B$10118,2,FALSE)="ND",NA(),VLOOKUP($B4092,'30 Year Treasuries Daily'!$A$7:$B$10118,2,FALSE))</f>
        <v>4.42</v>
      </c>
    </row>
    <row r="4093" spans="2:5">
      <c r="B4093" s="52">
        <v>40029</v>
      </c>
      <c r="C4093">
        <f>VLOOKUP($B4093,'Bloomberg Dow Jones Indices'!$G$6:$J$6000,2,FALSE)</f>
        <v>4.4870999999999999</v>
      </c>
      <c r="D4093">
        <f>VLOOKUP(B4093,'Bloomberg Dow Jones Indices'!$I$6:$J$6000,2,0)</f>
        <v>3.0796999999999999</v>
      </c>
      <c r="E4093">
        <f>IF(VLOOKUP($B4093,'30 Year Treasuries Daily'!$A$7:$B$10118,2,FALSE)="ND",NA(),VLOOKUP($B4093,'30 Year Treasuries Daily'!$A$7:$B$10118,2,FALSE))</f>
        <v>4.45</v>
      </c>
    </row>
    <row r="4094" spans="2:5">
      <c r="B4094" s="52">
        <v>40030</v>
      </c>
      <c r="C4094">
        <f>VLOOKUP($B4094,'Bloomberg Dow Jones Indices'!$G$6:$J$6000,2,FALSE)</f>
        <v>4.5252999999999997</v>
      </c>
      <c r="D4094">
        <f>VLOOKUP(B4094,'Bloomberg Dow Jones Indices'!$I$6:$J$6000,2,0)</f>
        <v>3.0699000000000001</v>
      </c>
      <c r="E4094">
        <f>IF(VLOOKUP($B4094,'30 Year Treasuries Daily'!$A$7:$B$10118,2,FALSE)="ND",NA(),VLOOKUP($B4094,'30 Year Treasuries Daily'!$A$7:$B$10118,2,FALSE))</f>
        <v>4.57</v>
      </c>
    </row>
    <row r="4095" spans="2:5">
      <c r="B4095" s="52">
        <v>40031</v>
      </c>
      <c r="C4095">
        <f>VLOOKUP($B4095,'Bloomberg Dow Jones Indices'!$G$6:$J$6000,2,FALSE)</f>
        <v>4.5227000000000004</v>
      </c>
      <c r="D4095">
        <f>VLOOKUP(B4095,'Bloomberg Dow Jones Indices'!$I$6:$J$6000,2,0)</f>
        <v>3.0821999999999998</v>
      </c>
      <c r="E4095">
        <f>IF(VLOOKUP($B4095,'30 Year Treasuries Daily'!$A$7:$B$10118,2,FALSE)="ND",NA(),VLOOKUP($B4095,'30 Year Treasuries Daily'!$A$7:$B$10118,2,FALSE))</f>
        <v>4.53</v>
      </c>
    </row>
    <row r="4096" spans="2:5">
      <c r="B4096" s="52">
        <v>40032</v>
      </c>
      <c r="C4096">
        <f>VLOOKUP($B4096,'Bloomberg Dow Jones Indices'!$G$6:$J$6000,2,FALSE)</f>
        <v>4.4791999999999996</v>
      </c>
      <c r="D4096">
        <f>VLOOKUP(B4096,'Bloomberg Dow Jones Indices'!$I$6:$J$6000,2,0)</f>
        <v>3.0448</v>
      </c>
      <c r="E4096">
        <f>IF(VLOOKUP($B4096,'30 Year Treasuries Daily'!$A$7:$B$10118,2,FALSE)="ND",NA(),VLOOKUP($B4096,'30 Year Treasuries Daily'!$A$7:$B$10118,2,FALSE))</f>
        <v>4.6100000000000003</v>
      </c>
    </row>
    <row r="4097" spans="2:5">
      <c r="B4097" s="52">
        <v>40035</v>
      </c>
      <c r="C4097">
        <f>VLOOKUP($B4097,'Bloomberg Dow Jones Indices'!$G$6:$J$6000,2,FALSE)</f>
        <v>4.4635999999999996</v>
      </c>
      <c r="D4097">
        <f>VLOOKUP(B4097,'Bloomberg Dow Jones Indices'!$I$6:$J$6000,2,0)</f>
        <v>3.0552000000000001</v>
      </c>
      <c r="E4097">
        <f>IF(VLOOKUP($B4097,'30 Year Treasuries Daily'!$A$7:$B$10118,2,FALSE)="ND",NA(),VLOOKUP($B4097,'30 Year Treasuries Daily'!$A$7:$B$10118,2,FALSE))</f>
        <v>4.5199999999999996</v>
      </c>
    </row>
    <row r="4098" spans="2:5">
      <c r="B4098" s="52">
        <v>40036</v>
      </c>
      <c r="C4098">
        <f>VLOOKUP($B4098,'Bloomberg Dow Jones Indices'!$G$6:$J$6000,2,FALSE)</f>
        <v>4.4808000000000003</v>
      </c>
      <c r="D4098">
        <f>VLOOKUP(B4098,'Bloomberg Dow Jones Indices'!$I$6:$J$6000,2,0)</f>
        <v>3.0888</v>
      </c>
      <c r="E4098">
        <f>IF(VLOOKUP($B4098,'30 Year Treasuries Daily'!$A$7:$B$10118,2,FALSE)="ND",NA(),VLOOKUP($B4098,'30 Year Treasuries Daily'!$A$7:$B$10118,2,FALSE))</f>
        <v>4.4400000000000004</v>
      </c>
    </row>
    <row r="4099" spans="2:5">
      <c r="B4099" s="52">
        <v>40037</v>
      </c>
      <c r="C4099">
        <f>VLOOKUP($B4099,'Bloomberg Dow Jones Indices'!$G$6:$J$6000,2,FALSE)</f>
        <v>4.4668999999999999</v>
      </c>
      <c r="D4099">
        <f>VLOOKUP(B4099,'Bloomberg Dow Jones Indices'!$I$6:$J$6000,2,0)</f>
        <v>3.0518999999999998</v>
      </c>
      <c r="E4099">
        <f>IF(VLOOKUP($B4099,'30 Year Treasuries Daily'!$A$7:$B$10118,2,FALSE)="ND",NA(),VLOOKUP($B4099,'30 Year Treasuries Daily'!$A$7:$B$10118,2,FALSE))</f>
        <v>4.53</v>
      </c>
    </row>
    <row r="4100" spans="2:5">
      <c r="B4100" s="52">
        <v>40038</v>
      </c>
      <c r="C4100">
        <f>VLOOKUP($B4100,'Bloomberg Dow Jones Indices'!$G$6:$J$6000,2,FALSE)</f>
        <v>4.4747000000000003</v>
      </c>
      <c r="D4100">
        <f>VLOOKUP(B4100,'Bloomberg Dow Jones Indices'!$I$6:$J$6000,2,0)</f>
        <v>3.0400999999999998</v>
      </c>
      <c r="E4100">
        <f>IF(VLOOKUP($B4100,'30 Year Treasuries Daily'!$A$7:$B$10118,2,FALSE)="ND",NA(),VLOOKUP($B4100,'30 Year Treasuries Daily'!$A$7:$B$10118,2,FALSE))</f>
        <v>4.4400000000000004</v>
      </c>
    </row>
    <row r="4101" spans="2:5">
      <c r="B4101" s="52">
        <v>40039</v>
      </c>
      <c r="C4101">
        <f>VLOOKUP($B4101,'Bloomberg Dow Jones Indices'!$G$6:$J$6000,2,FALSE)</f>
        <v>4.4661999999999997</v>
      </c>
      <c r="D4101">
        <f>VLOOKUP(B4101,'Bloomberg Dow Jones Indices'!$I$6:$J$6000,2,0)</f>
        <v>3.0651000000000002</v>
      </c>
      <c r="E4101">
        <f>IF(VLOOKUP($B4101,'30 Year Treasuries Daily'!$A$7:$B$10118,2,FALSE)="ND",NA(),VLOOKUP($B4101,'30 Year Treasuries Daily'!$A$7:$B$10118,2,FALSE))</f>
        <v>4.41</v>
      </c>
    </row>
    <row r="4102" spans="2:5">
      <c r="B4102" s="52">
        <v>40042</v>
      </c>
      <c r="C4102">
        <f>VLOOKUP($B4102,'Bloomberg Dow Jones Indices'!$G$6:$J$6000,2,FALSE)</f>
        <v>4.5350999999999999</v>
      </c>
      <c r="D4102">
        <f>VLOOKUP(B4102,'Bloomberg Dow Jones Indices'!$I$6:$J$6000,2,0)</f>
        <v>3.13</v>
      </c>
      <c r="E4102">
        <f>IF(VLOOKUP($B4102,'30 Year Treasuries Daily'!$A$7:$B$10118,2,FALSE)="ND",NA(),VLOOKUP($B4102,'30 Year Treasuries Daily'!$A$7:$B$10118,2,FALSE))</f>
        <v>4.33</v>
      </c>
    </row>
    <row r="4103" spans="2:5">
      <c r="B4103" s="52">
        <v>40043</v>
      </c>
      <c r="C4103">
        <f>VLOOKUP($B4103,'Bloomberg Dow Jones Indices'!$G$6:$J$6000,2,FALSE)</f>
        <v>4.5251000000000001</v>
      </c>
      <c r="D4103">
        <f>VLOOKUP(B4103,'Bloomberg Dow Jones Indices'!$I$6:$J$6000,2,0)</f>
        <v>3.1036000000000001</v>
      </c>
      <c r="E4103">
        <f>IF(VLOOKUP($B4103,'30 Year Treasuries Daily'!$A$7:$B$10118,2,FALSE)="ND",NA(),VLOOKUP($B4103,'30 Year Treasuries Daily'!$A$7:$B$10118,2,FALSE))</f>
        <v>4.3499999999999996</v>
      </c>
    </row>
    <row r="4104" spans="2:5">
      <c r="B4104" s="52">
        <v>40044</v>
      </c>
      <c r="C4104">
        <f>VLOOKUP($B4104,'Bloomberg Dow Jones Indices'!$G$6:$J$6000,2,FALSE)</f>
        <v>4.4978999999999996</v>
      </c>
      <c r="D4104">
        <f>VLOOKUP(B4104,'Bloomberg Dow Jones Indices'!$I$6:$J$6000,2,0)</f>
        <v>3.0891999999999999</v>
      </c>
      <c r="E4104">
        <f>IF(VLOOKUP($B4104,'30 Year Treasuries Daily'!$A$7:$B$10118,2,FALSE)="ND",NA(),VLOOKUP($B4104,'30 Year Treasuries Daily'!$A$7:$B$10118,2,FALSE))</f>
        <v>4.28</v>
      </c>
    </row>
    <row r="4105" spans="2:5">
      <c r="B4105" s="52">
        <v>40045</v>
      </c>
      <c r="C4105">
        <f>VLOOKUP($B4105,'Bloomberg Dow Jones Indices'!$G$6:$J$6000,2,FALSE)</f>
        <v>4.4671000000000003</v>
      </c>
      <c r="D4105">
        <f>VLOOKUP(B4105,'Bloomberg Dow Jones Indices'!$I$6:$J$6000,2,0)</f>
        <v>3.0657999999999999</v>
      </c>
      <c r="E4105">
        <f>IF(VLOOKUP($B4105,'30 Year Treasuries Daily'!$A$7:$B$10118,2,FALSE)="ND",NA(),VLOOKUP($B4105,'30 Year Treasuries Daily'!$A$7:$B$10118,2,FALSE))</f>
        <v>4.24</v>
      </c>
    </row>
    <row r="4106" spans="2:5">
      <c r="B4106" s="52">
        <v>40046</v>
      </c>
      <c r="C4106">
        <f>VLOOKUP($B4106,'Bloomberg Dow Jones Indices'!$G$6:$J$6000,2,FALSE)</f>
        <v>4.3761000000000001</v>
      </c>
      <c r="D4106">
        <f>VLOOKUP(B4106,'Bloomberg Dow Jones Indices'!$I$6:$J$6000,2,0)</f>
        <v>3.0179</v>
      </c>
      <c r="E4106">
        <f>IF(VLOOKUP($B4106,'30 Year Treasuries Daily'!$A$7:$B$10118,2,FALSE)="ND",NA(),VLOOKUP($B4106,'30 Year Treasuries Daily'!$A$7:$B$10118,2,FALSE))</f>
        <v>4.3600000000000003</v>
      </c>
    </row>
    <row r="4107" spans="2:5">
      <c r="B4107" s="52">
        <v>40049</v>
      </c>
      <c r="C4107">
        <f>VLOOKUP($B4107,'Bloomberg Dow Jones Indices'!$G$6:$J$6000,2,FALSE)</f>
        <v>4.3685</v>
      </c>
      <c r="D4107">
        <f>VLOOKUP(B4107,'Bloomberg Dow Jones Indices'!$I$6:$J$6000,2,0)</f>
        <v>3.0169000000000001</v>
      </c>
      <c r="E4107">
        <f>IF(VLOOKUP($B4107,'30 Year Treasuries Daily'!$A$7:$B$10118,2,FALSE)="ND",NA(),VLOOKUP($B4107,'30 Year Treasuries Daily'!$A$7:$B$10118,2,FALSE))</f>
        <v>4.2699999999999996</v>
      </c>
    </row>
    <row r="4108" spans="2:5">
      <c r="B4108" s="52">
        <v>40050</v>
      </c>
      <c r="C4108">
        <f>VLOOKUP($B4108,'Bloomberg Dow Jones Indices'!$G$6:$J$6000,2,FALSE)</f>
        <v>4.3928000000000003</v>
      </c>
      <c r="D4108">
        <f>VLOOKUP(B4108,'Bloomberg Dow Jones Indices'!$I$6:$J$6000,2,0)</f>
        <v>3.0074000000000001</v>
      </c>
      <c r="E4108">
        <f>IF(VLOOKUP($B4108,'30 Year Treasuries Daily'!$A$7:$B$10118,2,FALSE)="ND",NA(),VLOOKUP($B4108,'30 Year Treasuries Daily'!$A$7:$B$10118,2,FALSE))</f>
        <v>4.22</v>
      </c>
    </row>
    <row r="4109" spans="2:5">
      <c r="B4109" s="52">
        <v>40051</v>
      </c>
      <c r="C4109">
        <f>VLOOKUP($B4109,'Bloomberg Dow Jones Indices'!$G$6:$J$6000,2,FALSE)</f>
        <v>4.4219999999999997</v>
      </c>
      <c r="D4109">
        <f>VLOOKUP(B4109,'Bloomberg Dow Jones Indices'!$I$6:$J$6000,2,0)</f>
        <v>3.0059999999999998</v>
      </c>
      <c r="E4109">
        <f>IF(VLOOKUP($B4109,'30 Year Treasuries Daily'!$A$7:$B$10118,2,FALSE)="ND",NA(),VLOOKUP($B4109,'30 Year Treasuries Daily'!$A$7:$B$10118,2,FALSE))</f>
        <v>4.2</v>
      </c>
    </row>
    <row r="4110" spans="2:5">
      <c r="B4110" s="52">
        <v>40052</v>
      </c>
      <c r="C4110">
        <f>VLOOKUP($B4110,'Bloomberg Dow Jones Indices'!$G$6:$J$6000,2,FALSE)</f>
        <v>4.4307999999999996</v>
      </c>
      <c r="D4110">
        <f>VLOOKUP(B4110,'Bloomberg Dow Jones Indices'!$I$6:$J$6000,2,0)</f>
        <v>2.9943999999999997</v>
      </c>
      <c r="E4110">
        <f>IF(VLOOKUP($B4110,'30 Year Treasuries Daily'!$A$7:$B$10118,2,FALSE)="ND",NA(),VLOOKUP($B4110,'30 Year Treasuries Daily'!$A$7:$B$10118,2,FALSE))</f>
        <v>4.2300000000000004</v>
      </c>
    </row>
    <row r="4111" spans="2:5">
      <c r="B4111" s="52">
        <v>40053</v>
      </c>
      <c r="C4111">
        <f>VLOOKUP($B4111,'Bloomberg Dow Jones Indices'!$G$6:$J$6000,2,FALSE)</f>
        <v>4.4347000000000003</v>
      </c>
      <c r="D4111">
        <f>VLOOKUP(B4111,'Bloomberg Dow Jones Indices'!$I$6:$J$6000,2,0)</f>
        <v>3.0156999999999998</v>
      </c>
      <c r="E4111">
        <f>IF(VLOOKUP($B4111,'30 Year Treasuries Daily'!$A$7:$B$10118,2,FALSE)="ND",NA(),VLOOKUP($B4111,'30 Year Treasuries Daily'!$A$7:$B$10118,2,FALSE))</f>
        <v>4.21</v>
      </c>
    </row>
    <row r="4112" spans="2:5">
      <c r="B4112" s="52">
        <v>40056</v>
      </c>
      <c r="C4112">
        <f>VLOOKUP($B4112,'Bloomberg Dow Jones Indices'!$G$6:$J$6000,2,FALSE)</f>
        <v>4.4790000000000001</v>
      </c>
      <c r="D4112">
        <f>VLOOKUP(B4112,'Bloomberg Dow Jones Indices'!$I$6:$J$6000,2,0)</f>
        <v>3.0308999999999999</v>
      </c>
      <c r="E4112">
        <f>IF(VLOOKUP($B4112,'30 Year Treasuries Daily'!$A$7:$B$10118,2,FALSE)="ND",NA(),VLOOKUP($B4112,'30 Year Treasuries Daily'!$A$7:$B$10118,2,FALSE))</f>
        <v>4.18</v>
      </c>
    </row>
    <row r="4113" spans="2:5">
      <c r="B4113" s="52">
        <v>40057</v>
      </c>
      <c r="C4113">
        <f>VLOOKUP($B4113,'Bloomberg Dow Jones Indices'!$G$6:$J$6000,2,FALSE)</f>
        <v>4.5105000000000004</v>
      </c>
      <c r="D4113">
        <f>VLOOKUP(B4113,'Bloomberg Dow Jones Indices'!$I$6:$J$6000,2,0)</f>
        <v>3.0914000000000001</v>
      </c>
      <c r="E4113">
        <f>IF(VLOOKUP($B4113,'30 Year Treasuries Daily'!$A$7:$B$10118,2,FALSE)="ND",NA(),VLOOKUP($B4113,'30 Year Treasuries Daily'!$A$7:$B$10118,2,FALSE))</f>
        <v>4.1900000000000004</v>
      </c>
    </row>
    <row r="4114" spans="2:5">
      <c r="B4114" s="52">
        <v>40058</v>
      </c>
      <c r="C4114">
        <f>VLOOKUP($B4114,'Bloomberg Dow Jones Indices'!$G$6:$J$6000,2,FALSE)</f>
        <v>4.5533000000000001</v>
      </c>
      <c r="D4114">
        <f>VLOOKUP(B4114,'Bloomberg Dow Jones Indices'!$I$6:$J$6000,2,0)</f>
        <v>3.0501</v>
      </c>
      <c r="E4114">
        <f>IF(VLOOKUP($B4114,'30 Year Treasuries Daily'!$A$7:$B$10118,2,FALSE)="ND",NA(),VLOOKUP($B4114,'30 Year Treasuries Daily'!$A$7:$B$10118,2,FALSE))</f>
        <v>4.09</v>
      </c>
    </row>
    <row r="4115" spans="2:5">
      <c r="B4115" s="52">
        <v>40059</v>
      </c>
      <c r="C4115">
        <f>VLOOKUP($B4115,'Bloomberg Dow Jones Indices'!$G$6:$J$6000,2,FALSE)</f>
        <v>4.5357000000000003</v>
      </c>
      <c r="D4115">
        <f>VLOOKUP(B4115,'Bloomberg Dow Jones Indices'!$I$6:$J$6000,2,0)</f>
        <v>3.0291999999999999</v>
      </c>
      <c r="E4115">
        <f>IF(VLOOKUP($B4115,'30 Year Treasuries Daily'!$A$7:$B$10118,2,FALSE)="ND",NA(),VLOOKUP($B4115,'30 Year Treasuries Daily'!$A$7:$B$10118,2,FALSE))</f>
        <v>4.1500000000000004</v>
      </c>
    </row>
    <row r="4116" spans="2:5">
      <c r="B4116" s="52">
        <v>40060</v>
      </c>
      <c r="C4116">
        <f>VLOOKUP($B4116,'Bloomberg Dow Jones Indices'!$G$6:$J$6000,2,FALSE)</f>
        <v>4.5263999999999998</v>
      </c>
      <c r="D4116">
        <f>VLOOKUP(B4116,'Bloomberg Dow Jones Indices'!$I$6:$J$6000,2,0)</f>
        <v>2.9981999999999998</v>
      </c>
      <c r="E4116">
        <f>IF(VLOOKUP($B4116,'30 Year Treasuries Daily'!$A$7:$B$10118,2,FALSE)="ND",NA(),VLOOKUP($B4116,'30 Year Treasuries Daily'!$A$7:$B$10118,2,FALSE))</f>
        <v>4.2699999999999996</v>
      </c>
    </row>
    <row r="4117" spans="2:5">
      <c r="B4117" s="52">
        <v>40064</v>
      </c>
      <c r="C4117">
        <f>VLOOKUP($B4117,'Bloomberg Dow Jones Indices'!$G$6:$J$6000,2,FALSE)</f>
        <v>4.5141</v>
      </c>
      <c r="D4117">
        <f>VLOOKUP(B4117,'Bloomberg Dow Jones Indices'!$I$6:$J$6000,2,0)</f>
        <v>2.9805000000000001</v>
      </c>
      <c r="E4117">
        <f>IF(VLOOKUP($B4117,'30 Year Treasuries Daily'!$A$7:$B$10118,2,FALSE)="ND",NA(),VLOOKUP($B4117,'30 Year Treasuries Daily'!$A$7:$B$10118,2,FALSE))</f>
        <v>4.3099999999999996</v>
      </c>
    </row>
    <row r="4118" spans="2:5">
      <c r="B4118" s="52">
        <v>40065</v>
      </c>
      <c r="C4118">
        <f>VLOOKUP($B4118,'Bloomberg Dow Jones Indices'!$G$6:$J$6000,2,FALSE)</f>
        <v>4.5158000000000005</v>
      </c>
      <c r="D4118">
        <f>VLOOKUP(B4118,'Bloomberg Dow Jones Indices'!$I$6:$J$6000,2,0)</f>
        <v>2.9649000000000001</v>
      </c>
      <c r="E4118">
        <f>IF(VLOOKUP($B4118,'30 Year Treasuries Daily'!$A$7:$B$10118,2,FALSE)="ND",NA(),VLOOKUP($B4118,'30 Year Treasuries Daily'!$A$7:$B$10118,2,FALSE))</f>
        <v>4.33</v>
      </c>
    </row>
    <row r="4119" spans="2:5">
      <c r="B4119" s="52">
        <v>40066</v>
      </c>
      <c r="C4119">
        <f>VLOOKUP($B4119,'Bloomberg Dow Jones Indices'!$G$6:$J$6000,2,FALSE)</f>
        <v>4.5071000000000003</v>
      </c>
      <c r="D4119">
        <f>VLOOKUP(B4119,'Bloomberg Dow Jones Indices'!$I$6:$J$6000,2,0)</f>
        <v>2.9401999999999999</v>
      </c>
      <c r="E4119">
        <f>IF(VLOOKUP($B4119,'30 Year Treasuries Daily'!$A$7:$B$10118,2,FALSE)="ND",NA(),VLOOKUP($B4119,'30 Year Treasuries Daily'!$A$7:$B$10118,2,FALSE))</f>
        <v>4.1900000000000004</v>
      </c>
    </row>
    <row r="4120" spans="2:5">
      <c r="B4120" s="52">
        <v>40067</v>
      </c>
      <c r="C4120">
        <f>VLOOKUP($B4120,'Bloomberg Dow Jones Indices'!$G$6:$J$6000,2,FALSE)</f>
        <v>4.5248999999999997</v>
      </c>
      <c r="D4120">
        <f>VLOOKUP(B4120,'Bloomberg Dow Jones Indices'!$I$6:$J$6000,2,0)</f>
        <v>2.9493</v>
      </c>
      <c r="E4120">
        <f>IF(VLOOKUP($B4120,'30 Year Treasuries Daily'!$A$7:$B$10118,2,FALSE)="ND",NA(),VLOOKUP($B4120,'30 Year Treasuries Daily'!$A$7:$B$10118,2,FALSE))</f>
        <v>4.18</v>
      </c>
    </row>
    <row r="4121" spans="2:5">
      <c r="B4121" s="52">
        <v>40070</v>
      </c>
      <c r="C4121">
        <f>VLOOKUP($B4121,'Bloomberg Dow Jones Indices'!$G$6:$J$6000,2,FALSE)</f>
        <v>4.4508999999999999</v>
      </c>
      <c r="D4121">
        <f>VLOOKUP(B4121,'Bloomberg Dow Jones Indices'!$I$6:$J$6000,2,0)</f>
        <v>2.9426999999999999</v>
      </c>
      <c r="E4121">
        <f>IF(VLOOKUP($B4121,'30 Year Treasuries Daily'!$A$7:$B$10118,2,FALSE)="ND",NA(),VLOOKUP($B4121,'30 Year Treasuries Daily'!$A$7:$B$10118,2,FALSE))</f>
        <v>4.22</v>
      </c>
    </row>
    <row r="4122" spans="2:5">
      <c r="B4122" s="52">
        <v>40071</v>
      </c>
      <c r="C4122">
        <f>VLOOKUP($B4122,'Bloomberg Dow Jones Indices'!$G$6:$J$6000,2,FALSE)</f>
        <v>4.4177</v>
      </c>
      <c r="D4122">
        <f>VLOOKUP(B4122,'Bloomberg Dow Jones Indices'!$I$6:$J$6000,2,0)</f>
        <v>2.9255</v>
      </c>
      <c r="E4122">
        <f>IF(VLOOKUP($B4122,'30 Year Treasuries Daily'!$A$7:$B$10118,2,FALSE)="ND",NA(),VLOOKUP($B4122,'30 Year Treasuries Daily'!$A$7:$B$10118,2,FALSE))</f>
        <v>4.2699999999999996</v>
      </c>
    </row>
    <row r="4123" spans="2:5">
      <c r="B4123" s="52">
        <v>40072</v>
      </c>
      <c r="C4123">
        <f>VLOOKUP($B4123,'Bloomberg Dow Jones Indices'!$G$6:$J$6000,2,FALSE)</f>
        <v>4.3541999999999996</v>
      </c>
      <c r="D4123">
        <f>VLOOKUP(B4123,'Bloomberg Dow Jones Indices'!$I$6:$J$6000,2,0)</f>
        <v>2.8932000000000002</v>
      </c>
      <c r="E4123">
        <f>IF(VLOOKUP($B4123,'30 Year Treasuries Daily'!$A$7:$B$10118,2,FALSE)="ND",NA(),VLOOKUP($B4123,'30 Year Treasuries Daily'!$A$7:$B$10118,2,FALSE))</f>
        <v>4.26</v>
      </c>
    </row>
    <row r="4124" spans="2:5">
      <c r="B4124" s="52">
        <v>40073</v>
      </c>
      <c r="C4124">
        <f>VLOOKUP($B4124,'Bloomberg Dow Jones Indices'!$G$6:$J$6000,2,FALSE)</f>
        <v>4.3834</v>
      </c>
      <c r="D4124">
        <f>VLOOKUP(B4124,'Bloomberg Dow Jones Indices'!$I$6:$J$6000,2,0)</f>
        <v>2.8792999999999997</v>
      </c>
      <c r="E4124">
        <f>IF(VLOOKUP($B4124,'30 Year Treasuries Daily'!$A$7:$B$10118,2,FALSE)="ND",NA(),VLOOKUP($B4124,'30 Year Treasuries Daily'!$A$7:$B$10118,2,FALSE))</f>
        <v>4.1900000000000004</v>
      </c>
    </row>
    <row r="4125" spans="2:5">
      <c r="B4125" s="52">
        <v>40074</v>
      </c>
      <c r="C4125">
        <f>VLOOKUP($B4125,'Bloomberg Dow Jones Indices'!$G$6:$J$6000,2,FALSE)</f>
        <v>4.3690999999999995</v>
      </c>
      <c r="D4125">
        <f>VLOOKUP(B4125,'Bloomberg Dow Jones Indices'!$I$6:$J$6000,2,0)</f>
        <v>2.8685999999999998</v>
      </c>
      <c r="E4125">
        <f>IF(VLOOKUP($B4125,'30 Year Treasuries Daily'!$A$7:$B$10118,2,FALSE)="ND",NA(),VLOOKUP($B4125,'30 Year Treasuries Daily'!$A$7:$B$10118,2,FALSE))</f>
        <v>4.24</v>
      </c>
    </row>
    <row r="4126" spans="2:5">
      <c r="B4126" s="52">
        <v>40077</v>
      </c>
      <c r="C4126">
        <f>VLOOKUP($B4126,'Bloomberg Dow Jones Indices'!$G$6:$J$6000,2,FALSE)</f>
        <v>4.3859000000000004</v>
      </c>
      <c r="D4126">
        <f>VLOOKUP(B4126,'Bloomberg Dow Jones Indices'!$I$6:$J$6000,2,0)</f>
        <v>2.8807999999999998</v>
      </c>
      <c r="E4126">
        <f>IF(VLOOKUP($B4126,'30 Year Treasuries Daily'!$A$7:$B$10118,2,FALSE)="ND",NA(),VLOOKUP($B4126,'30 Year Treasuries Daily'!$A$7:$B$10118,2,FALSE))</f>
        <v>4.2300000000000004</v>
      </c>
    </row>
    <row r="4127" spans="2:5">
      <c r="B4127" s="52">
        <v>40078</v>
      </c>
      <c r="C4127">
        <f>VLOOKUP($B4127,'Bloomberg Dow Jones Indices'!$G$6:$J$6000,2,FALSE)</f>
        <v>4.3970000000000002</v>
      </c>
      <c r="D4127">
        <f>VLOOKUP(B4127,'Bloomberg Dow Jones Indices'!$I$6:$J$6000,2,0)</f>
        <v>2.8658000000000001</v>
      </c>
      <c r="E4127">
        <f>IF(VLOOKUP($B4127,'30 Year Treasuries Daily'!$A$7:$B$10118,2,FALSE)="ND",NA(),VLOOKUP($B4127,'30 Year Treasuries Daily'!$A$7:$B$10118,2,FALSE))</f>
        <v>4.2</v>
      </c>
    </row>
    <row r="4128" spans="2:5">
      <c r="B4128" s="52">
        <v>40079</v>
      </c>
      <c r="C4128">
        <f>VLOOKUP($B4128,'Bloomberg Dow Jones Indices'!$G$6:$J$6000,2,FALSE)</f>
        <v>4.4181999999999997</v>
      </c>
      <c r="D4128">
        <f>VLOOKUP(B4128,'Bloomberg Dow Jones Indices'!$I$6:$J$6000,2,0)</f>
        <v>2.8896999999999999</v>
      </c>
      <c r="E4128">
        <f>IF(VLOOKUP($B4128,'30 Year Treasuries Daily'!$A$7:$B$10118,2,FALSE)="ND",NA(),VLOOKUP($B4128,'30 Year Treasuries Daily'!$A$7:$B$10118,2,FALSE))</f>
        <v>4.21</v>
      </c>
    </row>
    <row r="4129" spans="2:5">
      <c r="B4129" s="52">
        <v>40080</v>
      </c>
      <c r="C4129">
        <f>VLOOKUP($B4129,'Bloomberg Dow Jones Indices'!$G$6:$J$6000,2,FALSE)</f>
        <v>4.4206000000000003</v>
      </c>
      <c r="D4129">
        <f>VLOOKUP(B4129,'Bloomberg Dow Jones Indices'!$I$6:$J$6000,2,0)</f>
        <v>2.9020000000000001</v>
      </c>
      <c r="E4129">
        <f>IF(VLOOKUP($B4129,'30 Year Treasuries Daily'!$A$7:$B$10118,2,FALSE)="ND",NA(),VLOOKUP($B4129,'30 Year Treasuries Daily'!$A$7:$B$10118,2,FALSE))</f>
        <v>4.17</v>
      </c>
    </row>
    <row r="4130" spans="2:5">
      <c r="B4130" s="52">
        <v>40081</v>
      </c>
      <c r="C4130">
        <f>VLOOKUP($B4130,'Bloomberg Dow Jones Indices'!$G$6:$J$6000,2,FALSE)</f>
        <v>4.4376999999999995</v>
      </c>
      <c r="D4130">
        <f>VLOOKUP(B4130,'Bloomberg Dow Jones Indices'!$I$6:$J$6000,2,0)</f>
        <v>2.9146000000000001</v>
      </c>
      <c r="E4130">
        <f>IF(VLOOKUP($B4130,'30 Year Treasuries Daily'!$A$7:$B$10118,2,FALSE)="ND",NA(),VLOOKUP($B4130,'30 Year Treasuries Daily'!$A$7:$B$10118,2,FALSE))</f>
        <v>4.0999999999999996</v>
      </c>
    </row>
    <row r="4131" spans="2:5">
      <c r="B4131" s="52">
        <v>40084</v>
      </c>
      <c r="C4131">
        <f>VLOOKUP($B4131,'Bloomberg Dow Jones Indices'!$G$6:$J$6000,2,FALSE)</f>
        <v>4.4112</v>
      </c>
      <c r="D4131">
        <f>VLOOKUP(B4131,'Bloomberg Dow Jones Indices'!$I$6:$J$6000,2,0)</f>
        <v>2.8776999999999999</v>
      </c>
      <c r="E4131">
        <f>IF(VLOOKUP($B4131,'30 Year Treasuries Daily'!$A$7:$B$10118,2,FALSE)="ND",NA(),VLOOKUP($B4131,'30 Year Treasuries Daily'!$A$7:$B$10118,2,FALSE))</f>
        <v>4.04</v>
      </c>
    </row>
    <row r="4132" spans="2:5">
      <c r="B4132" s="52">
        <v>40085</v>
      </c>
      <c r="C4132">
        <f>VLOOKUP($B4132,'Bloomberg Dow Jones Indices'!$G$6:$J$6000,2,FALSE)</f>
        <v>4.407</v>
      </c>
      <c r="D4132">
        <f>VLOOKUP(B4132,'Bloomberg Dow Jones Indices'!$I$6:$J$6000,2,0)</f>
        <v>2.8915999999999999</v>
      </c>
      <c r="E4132">
        <f>IF(VLOOKUP($B4132,'30 Year Treasuries Daily'!$A$7:$B$10118,2,FALSE)="ND",NA(),VLOOKUP($B4132,'30 Year Treasuries Daily'!$A$7:$B$10118,2,FALSE))</f>
        <v>4.03</v>
      </c>
    </row>
    <row r="4133" spans="2:5">
      <c r="B4133" s="52">
        <v>40086</v>
      </c>
      <c r="C4133">
        <f>VLOOKUP($B4133,'Bloomberg Dow Jones Indices'!$G$6:$J$6000,2,FALSE)</f>
        <v>4.4424999999999999</v>
      </c>
      <c r="D4133">
        <f>VLOOKUP(B4133,'Bloomberg Dow Jones Indices'!$I$6:$J$6000,2,0)</f>
        <v>2.9005000000000001</v>
      </c>
      <c r="E4133">
        <f>IF(VLOOKUP($B4133,'30 Year Treasuries Daily'!$A$7:$B$10118,2,FALSE)="ND",NA(),VLOOKUP($B4133,'30 Year Treasuries Daily'!$A$7:$B$10118,2,FALSE))</f>
        <v>4.03</v>
      </c>
    </row>
    <row r="4134" spans="2:5">
      <c r="B4134" s="52">
        <v>40087</v>
      </c>
      <c r="C4134">
        <f>VLOOKUP($B4134,'Bloomberg Dow Jones Indices'!$G$6:$J$6000,2,FALSE)</f>
        <v>4.5270999999999999</v>
      </c>
      <c r="D4134">
        <f>VLOOKUP(B4134,'Bloomberg Dow Jones Indices'!$I$6:$J$6000,2,0)</f>
        <v>2.9624000000000001</v>
      </c>
      <c r="E4134">
        <f>IF(VLOOKUP($B4134,'30 Year Treasuries Daily'!$A$7:$B$10118,2,FALSE)="ND",NA(),VLOOKUP($B4134,'30 Year Treasuries Daily'!$A$7:$B$10118,2,FALSE))</f>
        <v>3.97</v>
      </c>
    </row>
    <row r="4135" spans="2:5">
      <c r="B4135" s="52">
        <v>40088</v>
      </c>
      <c r="C4135">
        <f>VLOOKUP($B4135,'Bloomberg Dow Jones Indices'!$G$6:$J$6000,2,FALSE)</f>
        <v>4.5632000000000001</v>
      </c>
      <c r="D4135">
        <f>VLOOKUP(B4135,'Bloomberg Dow Jones Indices'!$I$6:$J$6000,2,0)</f>
        <v>2.9428999999999998</v>
      </c>
      <c r="E4135">
        <f>IF(VLOOKUP($B4135,'30 Year Treasuries Daily'!$A$7:$B$10118,2,FALSE)="ND",NA(),VLOOKUP($B4135,'30 Year Treasuries Daily'!$A$7:$B$10118,2,FALSE))</f>
        <v>4.01</v>
      </c>
    </row>
    <row r="4136" spans="2:5">
      <c r="B4136" s="52">
        <v>40091</v>
      </c>
      <c r="C4136">
        <f>VLOOKUP($B4136,'Bloomberg Dow Jones Indices'!$G$6:$J$6000,2,FALSE)</f>
        <v>4.5103</v>
      </c>
      <c r="D4136">
        <f>VLOOKUP(B4136,'Bloomberg Dow Jones Indices'!$I$6:$J$6000,2,0)</f>
        <v>2.9085000000000001</v>
      </c>
      <c r="E4136">
        <f>IF(VLOOKUP($B4136,'30 Year Treasuries Daily'!$A$7:$B$10118,2,FALSE)="ND",NA(),VLOOKUP($B4136,'30 Year Treasuries Daily'!$A$7:$B$10118,2,FALSE))</f>
        <v>4.01</v>
      </c>
    </row>
    <row r="4137" spans="2:5">
      <c r="B4137" s="52">
        <v>40092</v>
      </c>
      <c r="C4137">
        <f>VLOOKUP($B4137,'Bloomberg Dow Jones Indices'!$G$6:$J$6000,2,FALSE)</f>
        <v>4.4714</v>
      </c>
      <c r="D4137">
        <f>VLOOKUP(B4137,'Bloomberg Dow Jones Indices'!$I$6:$J$6000,2,0)</f>
        <v>2.8692000000000002</v>
      </c>
      <c r="E4137">
        <f>IF(VLOOKUP($B4137,'30 Year Treasuries Daily'!$A$7:$B$10118,2,FALSE)="ND",NA(),VLOOKUP($B4137,'30 Year Treasuries Daily'!$A$7:$B$10118,2,FALSE))</f>
        <v>4.07</v>
      </c>
    </row>
    <row r="4138" spans="2:5">
      <c r="B4138" s="52">
        <v>40093</v>
      </c>
      <c r="C4138">
        <f>VLOOKUP($B4138,'Bloomberg Dow Jones Indices'!$G$6:$J$6000,2,FALSE)</f>
        <v>4.4833999999999996</v>
      </c>
      <c r="D4138">
        <f>VLOOKUP(B4138,'Bloomberg Dow Jones Indices'!$I$6:$J$6000,2,0)</f>
        <v>2.8727999999999998</v>
      </c>
      <c r="E4138">
        <f>IF(VLOOKUP($B4138,'30 Year Treasuries Daily'!$A$7:$B$10118,2,FALSE)="ND",NA(),VLOOKUP($B4138,'30 Year Treasuries Daily'!$A$7:$B$10118,2,FALSE))</f>
        <v>3.99</v>
      </c>
    </row>
    <row r="4139" spans="2:5">
      <c r="B4139" s="52">
        <v>40094</v>
      </c>
      <c r="C4139">
        <f>VLOOKUP($B4139,'Bloomberg Dow Jones Indices'!$G$6:$J$6000,2,FALSE)</f>
        <v>4.4694000000000003</v>
      </c>
      <c r="D4139">
        <f>VLOOKUP(B4139,'Bloomberg Dow Jones Indices'!$I$6:$J$6000,2,0)</f>
        <v>2.8548999999999998</v>
      </c>
      <c r="E4139">
        <f>IF(VLOOKUP($B4139,'30 Year Treasuries Daily'!$A$7:$B$10118,2,FALSE)="ND",NA(),VLOOKUP($B4139,'30 Year Treasuries Daily'!$A$7:$B$10118,2,FALSE))</f>
        <v>4.09</v>
      </c>
    </row>
    <row r="4140" spans="2:5">
      <c r="B4140" s="52">
        <v>40095</v>
      </c>
      <c r="C4140">
        <f>VLOOKUP($B4140,'Bloomberg Dow Jones Indices'!$G$6:$J$6000,2,FALSE)</f>
        <v>4.4432</v>
      </c>
      <c r="D4140">
        <f>VLOOKUP(B4140,'Bloomberg Dow Jones Indices'!$I$6:$J$6000,2,0)</f>
        <v>2.8323</v>
      </c>
      <c r="E4140">
        <f>IF(VLOOKUP($B4140,'30 Year Treasuries Daily'!$A$7:$B$10118,2,FALSE)="ND",NA(),VLOOKUP($B4140,'30 Year Treasuries Daily'!$A$7:$B$10118,2,FALSE))</f>
        <v>4.22</v>
      </c>
    </row>
    <row r="4141" spans="2:5">
      <c r="B4141" s="52">
        <v>40098</v>
      </c>
      <c r="C4141">
        <f>VLOOKUP($B4141,'Bloomberg Dow Jones Indices'!$G$6:$J$6000,2,FALSE)</f>
        <v>4.4188000000000001</v>
      </c>
      <c r="D4141">
        <f>VLOOKUP(B4141,'Bloomberg Dow Jones Indices'!$I$6:$J$6000,2,0)</f>
        <v>2.8262999999999998</v>
      </c>
      <c r="E4141" t="e">
        <f>IF(VLOOKUP($B4141,'30 Year Treasuries Daily'!$A$7:$B$10118,2,FALSE)="ND",NA(),VLOOKUP($B4141,'30 Year Treasuries Daily'!$A$7:$B$10118,2,FALSE))</f>
        <v>#N/A</v>
      </c>
    </row>
    <row r="4142" spans="2:5">
      <c r="B4142" s="52">
        <v>40099</v>
      </c>
      <c r="C4142">
        <f>VLOOKUP($B4142,'Bloomberg Dow Jones Indices'!$G$6:$J$6000,2,FALSE)</f>
        <v>4.4469000000000003</v>
      </c>
      <c r="D4142">
        <f>VLOOKUP(B4142,'Bloomberg Dow Jones Indices'!$I$6:$J$6000,2,0)</f>
        <v>2.8304999999999998</v>
      </c>
      <c r="E4142">
        <f>IF(VLOOKUP($B4142,'30 Year Treasuries Daily'!$A$7:$B$10118,2,FALSE)="ND",NA(),VLOOKUP($B4142,'30 Year Treasuries Daily'!$A$7:$B$10118,2,FALSE))</f>
        <v>4.16</v>
      </c>
    </row>
    <row r="4143" spans="2:5">
      <c r="B4143" s="52">
        <v>40100</v>
      </c>
      <c r="C4143">
        <f>VLOOKUP($B4143,'Bloomberg Dow Jones Indices'!$G$6:$J$6000,2,FALSE)</f>
        <v>4.4358000000000004</v>
      </c>
      <c r="D4143">
        <f>VLOOKUP(B4143,'Bloomberg Dow Jones Indices'!$I$6:$J$6000,2,0)</f>
        <v>2.7896000000000001</v>
      </c>
      <c r="E4143">
        <f>IF(VLOOKUP($B4143,'30 Year Treasuries Daily'!$A$7:$B$10118,2,FALSE)="ND",NA(),VLOOKUP($B4143,'30 Year Treasuries Daily'!$A$7:$B$10118,2,FALSE))</f>
        <v>4.28</v>
      </c>
    </row>
    <row r="4144" spans="2:5">
      <c r="B4144" s="52">
        <v>40101</v>
      </c>
      <c r="C4144">
        <f>VLOOKUP($B4144,'Bloomberg Dow Jones Indices'!$G$6:$J$6000,2,FALSE)</f>
        <v>4.3966000000000003</v>
      </c>
      <c r="D4144">
        <f>VLOOKUP(B4144,'Bloomberg Dow Jones Indices'!$I$6:$J$6000,2,0)</f>
        <v>2.7765</v>
      </c>
      <c r="E4144">
        <f>IF(VLOOKUP($B4144,'30 Year Treasuries Daily'!$A$7:$B$10118,2,FALSE)="ND",NA(),VLOOKUP($B4144,'30 Year Treasuries Daily'!$A$7:$B$10118,2,FALSE))</f>
        <v>4.3099999999999996</v>
      </c>
    </row>
    <row r="4145" spans="2:5">
      <c r="B4145" s="52">
        <v>40102</v>
      </c>
      <c r="C4145">
        <f>VLOOKUP($B4145,'Bloomberg Dow Jones Indices'!$G$6:$J$6000,2,FALSE)</f>
        <v>4.3867000000000003</v>
      </c>
      <c r="D4145">
        <f>VLOOKUP(B4145,'Bloomberg Dow Jones Indices'!$I$6:$J$6000,2,0)</f>
        <v>2.7951000000000001</v>
      </c>
      <c r="E4145">
        <f>IF(VLOOKUP($B4145,'30 Year Treasuries Daily'!$A$7:$B$10118,2,FALSE)="ND",NA(),VLOOKUP($B4145,'30 Year Treasuries Daily'!$A$7:$B$10118,2,FALSE))</f>
        <v>4.24</v>
      </c>
    </row>
    <row r="4146" spans="2:5">
      <c r="B4146" s="52">
        <v>40105</v>
      </c>
      <c r="C4146">
        <f>VLOOKUP($B4146,'Bloomberg Dow Jones Indices'!$G$6:$J$6000,2,FALSE)</f>
        <v>4.3224999999999998</v>
      </c>
      <c r="D4146">
        <f>VLOOKUP(B4146,'Bloomberg Dow Jones Indices'!$I$6:$J$6000,2,0)</f>
        <v>2.7685</v>
      </c>
      <c r="E4146">
        <f>IF(VLOOKUP($B4146,'30 Year Treasuries Daily'!$A$7:$B$10118,2,FALSE)="ND",NA(),VLOOKUP($B4146,'30 Year Treasuries Daily'!$A$7:$B$10118,2,FALSE))</f>
        <v>4.21</v>
      </c>
    </row>
    <row r="4147" spans="2:5">
      <c r="B4147" s="52">
        <v>40106</v>
      </c>
      <c r="C4147">
        <f>VLOOKUP($B4147,'Bloomberg Dow Jones Indices'!$G$6:$J$6000,2,FALSE)</f>
        <v>4.3879999999999999</v>
      </c>
      <c r="D4147">
        <f>VLOOKUP(B4147,'Bloomberg Dow Jones Indices'!$I$6:$J$6000,2,0)</f>
        <v>2.7824999999999998</v>
      </c>
      <c r="E4147">
        <f>IF(VLOOKUP($B4147,'30 Year Treasuries Daily'!$A$7:$B$10118,2,FALSE)="ND",NA(),VLOOKUP($B4147,'30 Year Treasuries Daily'!$A$7:$B$10118,2,FALSE))</f>
        <v>4.16</v>
      </c>
    </row>
    <row r="4148" spans="2:5">
      <c r="B4148" s="52">
        <v>40107</v>
      </c>
      <c r="C4148">
        <f>VLOOKUP($B4148,'Bloomberg Dow Jones Indices'!$G$6:$J$6000,2,FALSE)</f>
        <v>4.3821000000000003</v>
      </c>
      <c r="D4148">
        <f>VLOOKUP(B4148,'Bloomberg Dow Jones Indices'!$I$6:$J$6000,2,0)</f>
        <v>2.8113000000000001</v>
      </c>
      <c r="E4148">
        <f>IF(VLOOKUP($B4148,'30 Year Treasuries Daily'!$A$7:$B$10118,2,FALSE)="ND",NA(),VLOOKUP($B4148,'30 Year Treasuries Daily'!$A$7:$B$10118,2,FALSE))</f>
        <v>4.22</v>
      </c>
    </row>
    <row r="4149" spans="2:5">
      <c r="B4149" s="52">
        <v>40108</v>
      </c>
      <c r="C4149">
        <f>VLOOKUP($B4149,'Bloomberg Dow Jones Indices'!$G$6:$J$6000,2,FALSE)</f>
        <v>4.3677999999999999</v>
      </c>
      <c r="D4149">
        <f>VLOOKUP(B4149,'Bloomberg Dow Jones Indices'!$I$6:$J$6000,2,0)</f>
        <v>2.7744999999999997</v>
      </c>
      <c r="E4149">
        <f>IF(VLOOKUP($B4149,'30 Year Treasuries Daily'!$A$7:$B$10118,2,FALSE)="ND",NA(),VLOOKUP($B4149,'30 Year Treasuries Daily'!$A$7:$B$10118,2,FALSE))</f>
        <v>4.24</v>
      </c>
    </row>
    <row r="4150" spans="2:5">
      <c r="B4150" s="52">
        <v>40109</v>
      </c>
      <c r="C4150">
        <f>VLOOKUP($B4150,'Bloomberg Dow Jones Indices'!$G$6:$J$6000,2,FALSE)</f>
        <v>4.4401999999999999</v>
      </c>
      <c r="D4150">
        <f>VLOOKUP(B4150,'Bloomberg Dow Jones Indices'!$I$6:$J$6000,2,0)</f>
        <v>2.8048000000000002</v>
      </c>
      <c r="E4150">
        <f>IF(VLOOKUP($B4150,'30 Year Treasuries Daily'!$A$7:$B$10118,2,FALSE)="ND",NA(),VLOOKUP($B4150,'30 Year Treasuries Daily'!$A$7:$B$10118,2,FALSE))</f>
        <v>4.29</v>
      </c>
    </row>
    <row r="4151" spans="2:5">
      <c r="B4151" s="52">
        <v>40112</v>
      </c>
      <c r="C4151">
        <f>VLOOKUP($B4151,'Bloomberg Dow Jones Indices'!$G$6:$J$6000,2,FALSE)</f>
        <v>4.4964000000000004</v>
      </c>
      <c r="D4151">
        <f>VLOOKUP(B4151,'Bloomberg Dow Jones Indices'!$I$6:$J$6000,2,0)</f>
        <v>2.8345000000000002</v>
      </c>
      <c r="E4151">
        <f>IF(VLOOKUP($B4151,'30 Year Treasuries Daily'!$A$7:$B$10118,2,FALSE)="ND",NA(),VLOOKUP($B4151,'30 Year Treasuries Daily'!$A$7:$B$10118,2,FALSE))</f>
        <v>4.37</v>
      </c>
    </row>
    <row r="4152" spans="2:5">
      <c r="B4152" s="52">
        <v>40113</v>
      </c>
      <c r="C4152">
        <f>VLOOKUP($B4152,'Bloomberg Dow Jones Indices'!$G$6:$J$6000,2,FALSE)</f>
        <v>4.5244</v>
      </c>
      <c r="D4152">
        <f>VLOOKUP(B4152,'Bloomberg Dow Jones Indices'!$I$6:$J$6000,2,0)</f>
        <v>2.8304</v>
      </c>
      <c r="E4152">
        <f>IF(VLOOKUP($B4152,'30 Year Treasuries Daily'!$A$7:$B$10118,2,FALSE)="ND",NA(),VLOOKUP($B4152,'30 Year Treasuries Daily'!$A$7:$B$10118,2,FALSE))</f>
        <v>4.29</v>
      </c>
    </row>
    <row r="4153" spans="2:5">
      <c r="B4153" s="52">
        <v>40114</v>
      </c>
      <c r="C4153">
        <f>VLOOKUP($B4153,'Bloomberg Dow Jones Indices'!$G$6:$J$6000,2,FALSE)</f>
        <v>4.5781999999999998</v>
      </c>
      <c r="D4153">
        <f>VLOOKUP(B4153,'Bloomberg Dow Jones Indices'!$I$6:$J$6000,2,0)</f>
        <v>2.8650000000000002</v>
      </c>
      <c r="E4153">
        <f>IF(VLOOKUP($B4153,'30 Year Treasuries Daily'!$A$7:$B$10118,2,FALSE)="ND",NA(),VLOOKUP($B4153,'30 Year Treasuries Daily'!$A$7:$B$10118,2,FALSE))</f>
        <v>4.25</v>
      </c>
    </row>
    <row r="4154" spans="2:5">
      <c r="B4154" s="52">
        <v>40115</v>
      </c>
      <c r="C4154">
        <f>VLOOKUP($B4154,'Bloomberg Dow Jones Indices'!$G$6:$J$6000,2,FALSE)</f>
        <v>4.5339999999999998</v>
      </c>
      <c r="D4154">
        <f>VLOOKUP(B4154,'Bloomberg Dow Jones Indices'!$I$6:$J$6000,2,0)</f>
        <v>2.8075000000000001</v>
      </c>
      <c r="E4154">
        <f>IF(VLOOKUP($B4154,'30 Year Treasuries Daily'!$A$7:$B$10118,2,FALSE)="ND",NA(),VLOOKUP($B4154,'30 Year Treasuries Daily'!$A$7:$B$10118,2,FALSE))</f>
        <v>4.3499999999999996</v>
      </c>
    </row>
    <row r="4155" spans="2:5">
      <c r="B4155" s="52">
        <v>40116</v>
      </c>
      <c r="C4155">
        <f>VLOOKUP($B4155,'Bloomberg Dow Jones Indices'!$G$6:$J$6000,2,FALSE)</f>
        <v>4.62</v>
      </c>
      <c r="D4155">
        <f>VLOOKUP(B4155,'Bloomberg Dow Jones Indices'!$I$6:$J$6000,2,0)</f>
        <v>2.8797999999999999</v>
      </c>
      <c r="E4155">
        <f>IF(VLOOKUP($B4155,'30 Year Treasuries Daily'!$A$7:$B$10118,2,FALSE)="ND",NA(),VLOOKUP($B4155,'30 Year Treasuries Daily'!$A$7:$B$10118,2,FALSE))</f>
        <v>4.2300000000000004</v>
      </c>
    </row>
    <row r="4156" spans="2:5">
      <c r="B4156" s="52">
        <v>40119</v>
      </c>
      <c r="C4156">
        <f>VLOOKUP($B4156,'Bloomberg Dow Jones Indices'!$G$6:$J$6000,2,FALSE)</f>
        <v>4.6249000000000002</v>
      </c>
      <c r="D4156">
        <f>VLOOKUP(B4156,'Bloomberg Dow Jones Indices'!$I$6:$J$6000,2,0)</f>
        <v>2.8571999999999997</v>
      </c>
      <c r="E4156">
        <f>IF(VLOOKUP($B4156,'30 Year Treasuries Daily'!$A$7:$B$10118,2,FALSE)="ND",NA(),VLOOKUP($B4156,'30 Year Treasuries Daily'!$A$7:$B$10118,2,FALSE))</f>
        <v>4.26</v>
      </c>
    </row>
    <row r="4157" spans="2:5">
      <c r="B4157" s="52">
        <v>40120</v>
      </c>
      <c r="C4157">
        <f>VLOOKUP($B4157,'Bloomberg Dow Jones Indices'!$G$6:$J$6000,2,FALSE)</f>
        <v>4.6359000000000004</v>
      </c>
      <c r="D4157">
        <f>VLOOKUP(B4157,'Bloomberg Dow Jones Indices'!$I$6:$J$6000,2,0)</f>
        <v>2.8622999999999998</v>
      </c>
      <c r="E4157">
        <f>IF(VLOOKUP($B4157,'30 Year Treasuries Daily'!$A$7:$B$10118,2,FALSE)="ND",NA(),VLOOKUP($B4157,'30 Year Treasuries Daily'!$A$7:$B$10118,2,FALSE))</f>
        <v>4.34</v>
      </c>
    </row>
    <row r="4158" spans="2:5">
      <c r="B4158" s="52">
        <v>40121</v>
      </c>
      <c r="C4158">
        <f>VLOOKUP($B4158,'Bloomberg Dow Jones Indices'!$G$6:$J$6000,2,FALSE)</f>
        <v>4.6037999999999997</v>
      </c>
      <c r="D4158">
        <f>VLOOKUP(B4158,'Bloomberg Dow Jones Indices'!$I$6:$J$6000,2,0)</f>
        <v>2.8319000000000001</v>
      </c>
      <c r="E4158">
        <f>IF(VLOOKUP($B4158,'30 Year Treasuries Daily'!$A$7:$B$10118,2,FALSE)="ND",NA(),VLOOKUP($B4158,'30 Year Treasuries Daily'!$A$7:$B$10118,2,FALSE))</f>
        <v>4.41</v>
      </c>
    </row>
    <row r="4159" spans="2:5">
      <c r="B4159" s="52">
        <v>40122</v>
      </c>
      <c r="C4159">
        <f>VLOOKUP($B4159,'Bloomberg Dow Jones Indices'!$G$6:$J$6000,2,FALSE)</f>
        <v>4.5326000000000004</v>
      </c>
      <c r="D4159">
        <f>VLOOKUP(B4159,'Bloomberg Dow Jones Indices'!$I$6:$J$6000,2,0)</f>
        <v>2.7742</v>
      </c>
      <c r="E4159">
        <f>IF(VLOOKUP($B4159,'30 Year Treasuries Daily'!$A$7:$B$10118,2,FALSE)="ND",NA(),VLOOKUP($B4159,'30 Year Treasuries Daily'!$A$7:$B$10118,2,FALSE))</f>
        <v>4.41</v>
      </c>
    </row>
    <row r="4160" spans="2:5">
      <c r="B4160" s="52">
        <v>40123</v>
      </c>
      <c r="C4160">
        <f>VLOOKUP($B4160,'Bloomberg Dow Jones Indices'!$G$6:$J$6000,2,FALSE)</f>
        <v>4.5339999999999998</v>
      </c>
      <c r="D4160">
        <f>VLOOKUP(B4160,'Bloomberg Dow Jones Indices'!$I$6:$J$6000,2,0)</f>
        <v>2.7732000000000001</v>
      </c>
      <c r="E4160">
        <f>IF(VLOOKUP($B4160,'30 Year Treasuries Daily'!$A$7:$B$10118,2,FALSE)="ND",NA(),VLOOKUP($B4160,'30 Year Treasuries Daily'!$A$7:$B$10118,2,FALSE))</f>
        <v>4.4000000000000004</v>
      </c>
    </row>
    <row r="4161" spans="2:5">
      <c r="B4161" s="52">
        <v>40126</v>
      </c>
      <c r="C4161">
        <f>VLOOKUP($B4161,'Bloomberg Dow Jones Indices'!$G$6:$J$6000,2,FALSE)</f>
        <v>4.4574999999999996</v>
      </c>
      <c r="D4161">
        <f>VLOOKUP(B4161,'Bloomberg Dow Jones Indices'!$I$6:$J$6000,2,0)</f>
        <v>2.7194000000000003</v>
      </c>
      <c r="E4161">
        <f>IF(VLOOKUP($B4161,'30 Year Treasuries Daily'!$A$7:$B$10118,2,FALSE)="ND",NA(),VLOOKUP($B4161,'30 Year Treasuries Daily'!$A$7:$B$10118,2,FALSE))</f>
        <v>4.4000000000000004</v>
      </c>
    </row>
    <row r="4162" spans="2:5">
      <c r="B4162" s="52">
        <v>40127</v>
      </c>
      <c r="C4162">
        <f>VLOOKUP($B4162,'Bloomberg Dow Jones Indices'!$G$6:$J$6000,2,FALSE)</f>
        <v>4.4486999999999997</v>
      </c>
      <c r="D4162">
        <f>VLOOKUP(B4162,'Bloomberg Dow Jones Indices'!$I$6:$J$6000,2,0)</f>
        <v>2.7141000000000002</v>
      </c>
      <c r="E4162">
        <f>IF(VLOOKUP($B4162,'30 Year Treasuries Daily'!$A$7:$B$10118,2,FALSE)="ND",NA(),VLOOKUP($B4162,'30 Year Treasuries Daily'!$A$7:$B$10118,2,FALSE))</f>
        <v>4.41</v>
      </c>
    </row>
    <row r="4163" spans="2:5">
      <c r="B4163" s="52">
        <v>40128</v>
      </c>
      <c r="C4163">
        <f>VLOOKUP($B4163,'Bloomberg Dow Jones Indices'!$G$6:$J$6000,2,FALSE)</f>
        <v>4.4630000000000001</v>
      </c>
      <c r="D4163">
        <f>VLOOKUP(B4163,'Bloomberg Dow Jones Indices'!$I$6:$J$6000,2,0)</f>
        <v>2.7023999999999999</v>
      </c>
      <c r="E4163" t="e">
        <f>IF(VLOOKUP($B4163,'30 Year Treasuries Daily'!$A$7:$B$10118,2,FALSE)="ND",NA(),VLOOKUP($B4163,'30 Year Treasuries Daily'!$A$7:$B$10118,2,FALSE))</f>
        <v>#N/A</v>
      </c>
    </row>
    <row r="4164" spans="2:5">
      <c r="B4164" s="52">
        <v>40129</v>
      </c>
      <c r="C4164">
        <f>VLOOKUP($B4164,'Bloomberg Dow Jones Indices'!$G$6:$J$6000,2,FALSE)</f>
        <v>4.5285000000000002</v>
      </c>
      <c r="D4164">
        <f>VLOOKUP(B4164,'Bloomberg Dow Jones Indices'!$I$6:$J$6000,2,0)</f>
        <v>2.7273000000000001</v>
      </c>
      <c r="E4164">
        <f>IF(VLOOKUP($B4164,'30 Year Treasuries Daily'!$A$7:$B$10118,2,FALSE)="ND",NA(),VLOOKUP($B4164,'30 Year Treasuries Daily'!$A$7:$B$10118,2,FALSE))</f>
        <v>4.41</v>
      </c>
    </row>
    <row r="4165" spans="2:5">
      <c r="B4165" s="52">
        <v>40130</v>
      </c>
      <c r="C4165">
        <f>VLOOKUP($B4165,'Bloomberg Dow Jones Indices'!$G$6:$J$6000,2,FALSE)</f>
        <v>4.4935999999999998</v>
      </c>
      <c r="D4165">
        <f>VLOOKUP(B4165,'Bloomberg Dow Jones Indices'!$I$6:$J$6000,2,0)</f>
        <v>2.7079</v>
      </c>
      <c r="E4165">
        <f>IF(VLOOKUP($B4165,'30 Year Treasuries Daily'!$A$7:$B$10118,2,FALSE)="ND",NA(),VLOOKUP($B4165,'30 Year Treasuries Daily'!$A$7:$B$10118,2,FALSE))</f>
        <v>4.3600000000000003</v>
      </c>
    </row>
    <row r="4166" spans="2:5">
      <c r="B4166" s="52">
        <v>40133</v>
      </c>
      <c r="C4166">
        <f>VLOOKUP($B4166,'Bloomberg Dow Jones Indices'!$G$6:$J$6000,2,FALSE)</f>
        <v>4.4382000000000001</v>
      </c>
      <c r="D4166">
        <f>VLOOKUP(B4166,'Bloomberg Dow Jones Indices'!$I$6:$J$6000,2,0)</f>
        <v>2.6745999999999999</v>
      </c>
      <c r="E4166">
        <f>IF(VLOOKUP($B4166,'30 Year Treasuries Daily'!$A$7:$B$10118,2,FALSE)="ND",NA(),VLOOKUP($B4166,'30 Year Treasuries Daily'!$A$7:$B$10118,2,FALSE))</f>
        <v>4.26</v>
      </c>
    </row>
    <row r="4167" spans="2:5">
      <c r="B4167" s="52">
        <v>40134</v>
      </c>
      <c r="C4167">
        <f>VLOOKUP($B4167,'Bloomberg Dow Jones Indices'!$G$6:$J$6000,2,FALSE)</f>
        <v>4.4527999999999999</v>
      </c>
      <c r="D4167">
        <f>VLOOKUP(B4167,'Bloomberg Dow Jones Indices'!$I$6:$J$6000,2,0)</f>
        <v>2.6667999999999998</v>
      </c>
      <c r="E4167">
        <f>IF(VLOOKUP($B4167,'30 Year Treasuries Daily'!$A$7:$B$10118,2,FALSE)="ND",NA(),VLOOKUP($B4167,'30 Year Treasuries Daily'!$A$7:$B$10118,2,FALSE))</f>
        <v>4.26</v>
      </c>
    </row>
    <row r="4168" spans="2:5">
      <c r="B4168" s="52">
        <v>40135</v>
      </c>
      <c r="C4168">
        <f>VLOOKUP($B4168,'Bloomberg Dow Jones Indices'!$G$6:$J$6000,2,FALSE)</f>
        <v>4.4695999999999998</v>
      </c>
      <c r="D4168">
        <f>VLOOKUP(B4168,'Bloomberg Dow Jones Indices'!$I$6:$J$6000,2,0)</f>
        <v>2.6703000000000001</v>
      </c>
      <c r="E4168">
        <f>IF(VLOOKUP($B4168,'30 Year Treasuries Daily'!$A$7:$B$10118,2,FALSE)="ND",NA(),VLOOKUP($B4168,'30 Year Treasuries Daily'!$A$7:$B$10118,2,FALSE))</f>
        <v>4.29</v>
      </c>
    </row>
    <row r="4169" spans="2:5">
      <c r="B4169" s="52">
        <v>40136</v>
      </c>
      <c r="C4169">
        <f>VLOOKUP($B4169,'Bloomberg Dow Jones Indices'!$G$6:$J$6000,2,FALSE)</f>
        <v>4.5293999999999999</v>
      </c>
      <c r="D4169">
        <f>VLOOKUP(B4169,'Bloomberg Dow Jones Indices'!$I$6:$J$6000,2,0)</f>
        <v>2.6945999999999999</v>
      </c>
      <c r="E4169">
        <f>IF(VLOOKUP($B4169,'30 Year Treasuries Daily'!$A$7:$B$10118,2,FALSE)="ND",NA(),VLOOKUP($B4169,'30 Year Treasuries Daily'!$A$7:$B$10118,2,FALSE))</f>
        <v>4.29</v>
      </c>
    </row>
    <row r="4170" spans="2:5">
      <c r="B4170" s="52">
        <v>40137</v>
      </c>
      <c r="C4170">
        <f>VLOOKUP($B4170,'Bloomberg Dow Jones Indices'!$G$6:$J$6000,2,FALSE)</f>
        <v>4.5156000000000001</v>
      </c>
      <c r="D4170">
        <f>VLOOKUP(B4170,'Bloomberg Dow Jones Indices'!$I$6:$J$6000,2,0)</f>
        <v>2.7004999999999999</v>
      </c>
      <c r="E4170">
        <f>IF(VLOOKUP($B4170,'30 Year Treasuries Daily'!$A$7:$B$10118,2,FALSE)="ND",NA(),VLOOKUP($B4170,'30 Year Treasuries Daily'!$A$7:$B$10118,2,FALSE))</f>
        <v>4.3</v>
      </c>
    </row>
    <row r="4171" spans="2:5">
      <c r="B4171" s="52">
        <v>40140</v>
      </c>
      <c r="C4171">
        <f>VLOOKUP($B4171,'Bloomberg Dow Jones Indices'!$G$6:$J$6000,2,FALSE)</f>
        <v>4.4569000000000001</v>
      </c>
      <c r="D4171">
        <f>VLOOKUP(B4171,'Bloomberg Dow Jones Indices'!$I$6:$J$6000,2,0)</f>
        <v>2.6661999999999999</v>
      </c>
      <c r="E4171">
        <f>IF(VLOOKUP($B4171,'30 Year Treasuries Daily'!$A$7:$B$10118,2,FALSE)="ND",NA(),VLOOKUP($B4171,'30 Year Treasuries Daily'!$A$7:$B$10118,2,FALSE))</f>
        <v>4.29</v>
      </c>
    </row>
    <row r="4172" spans="2:5">
      <c r="B4172" s="52">
        <v>40141</v>
      </c>
      <c r="C4172">
        <f>VLOOKUP($B4172,'Bloomberg Dow Jones Indices'!$G$6:$J$6000,2,FALSE)</f>
        <v>4.4454000000000002</v>
      </c>
      <c r="D4172">
        <f>VLOOKUP(B4172,'Bloomberg Dow Jones Indices'!$I$6:$J$6000,2,0)</f>
        <v>2.6705999999999999</v>
      </c>
      <c r="E4172">
        <f>IF(VLOOKUP($B4172,'30 Year Treasuries Daily'!$A$7:$B$10118,2,FALSE)="ND",NA(),VLOOKUP($B4172,'30 Year Treasuries Daily'!$A$7:$B$10118,2,FALSE))</f>
        <v>4.25</v>
      </c>
    </row>
    <row r="4173" spans="2:5">
      <c r="B4173" s="52">
        <v>40142</v>
      </c>
      <c r="C4173">
        <f>VLOOKUP($B4173,'Bloomberg Dow Jones Indices'!$G$6:$J$6000,2,FALSE)</f>
        <v>4.4103000000000003</v>
      </c>
      <c r="D4173">
        <f>VLOOKUP(B4173,'Bloomberg Dow Jones Indices'!$I$6:$J$6000,2,0)</f>
        <v>2.6627999999999998</v>
      </c>
      <c r="E4173">
        <f>IF(VLOOKUP($B4173,'30 Year Treasuries Daily'!$A$7:$B$10118,2,FALSE)="ND",NA(),VLOOKUP($B4173,'30 Year Treasuries Daily'!$A$7:$B$10118,2,FALSE))</f>
        <v>4.2300000000000004</v>
      </c>
    </row>
    <row r="4174" spans="2:5">
      <c r="B4174" s="52">
        <v>40144</v>
      </c>
      <c r="C4174">
        <f>VLOOKUP($B4174,'Bloomberg Dow Jones Indices'!$G$6:$J$6000,2,FALSE)</f>
        <v>4.484</v>
      </c>
      <c r="D4174">
        <f>VLOOKUP(B4174,'Bloomberg Dow Jones Indices'!$I$6:$J$6000,2,0)</f>
        <v>2.7086000000000001</v>
      </c>
      <c r="E4174">
        <f>IF(VLOOKUP($B4174,'30 Year Treasuries Daily'!$A$7:$B$10118,2,FALSE)="ND",NA(),VLOOKUP($B4174,'30 Year Treasuries Daily'!$A$7:$B$10118,2,FALSE))</f>
        <v>4.21</v>
      </c>
    </row>
    <row r="4175" spans="2:5">
      <c r="B4175" s="52">
        <v>40147</v>
      </c>
      <c r="C4175">
        <f>VLOOKUP($B4175,'Bloomberg Dow Jones Indices'!$G$6:$J$6000,2,FALSE)</f>
        <v>4.4428000000000001</v>
      </c>
      <c r="D4175">
        <f>VLOOKUP(B4175,'Bloomberg Dow Jones Indices'!$I$6:$J$6000,2,0)</f>
        <v>2.6993999999999998</v>
      </c>
      <c r="E4175">
        <f>IF(VLOOKUP($B4175,'30 Year Treasuries Daily'!$A$7:$B$10118,2,FALSE)="ND",NA(),VLOOKUP($B4175,'30 Year Treasuries Daily'!$A$7:$B$10118,2,FALSE))</f>
        <v>4.2</v>
      </c>
    </row>
    <row r="4176" spans="2:5">
      <c r="B4176" s="52">
        <v>40148</v>
      </c>
      <c r="C4176">
        <f>VLOOKUP($B4176,'Bloomberg Dow Jones Indices'!$G$6:$J$6000,2,FALSE)</f>
        <v>4.3735999999999997</v>
      </c>
      <c r="D4176">
        <f>VLOOKUP(B4176,'Bloomberg Dow Jones Indices'!$I$6:$J$6000,2,0)</f>
        <v>2.6667000000000001</v>
      </c>
      <c r="E4176">
        <f>IF(VLOOKUP($B4176,'30 Year Treasuries Daily'!$A$7:$B$10118,2,FALSE)="ND",NA(),VLOOKUP($B4176,'30 Year Treasuries Daily'!$A$7:$B$10118,2,FALSE))</f>
        <v>4.26</v>
      </c>
    </row>
    <row r="4177" spans="2:5">
      <c r="B4177" s="52">
        <v>40149</v>
      </c>
      <c r="C4177">
        <f>VLOOKUP($B4177,'Bloomberg Dow Jones Indices'!$G$6:$J$6000,2,FALSE)</f>
        <v>4.3154000000000003</v>
      </c>
      <c r="D4177">
        <f>VLOOKUP(B4177,'Bloomberg Dow Jones Indices'!$I$6:$J$6000,2,0)</f>
        <v>2.6490999999999998</v>
      </c>
      <c r="E4177">
        <f>IF(VLOOKUP($B4177,'30 Year Treasuries Daily'!$A$7:$B$10118,2,FALSE)="ND",NA(),VLOOKUP($B4177,'30 Year Treasuries Daily'!$A$7:$B$10118,2,FALSE))</f>
        <v>4.26</v>
      </c>
    </row>
    <row r="4178" spans="2:5">
      <c r="B4178" s="52">
        <v>40150</v>
      </c>
      <c r="C4178">
        <f>VLOOKUP($B4178,'Bloomberg Dow Jones Indices'!$G$6:$J$6000,2,FALSE)</f>
        <v>4.2984</v>
      </c>
      <c r="D4178">
        <f>VLOOKUP(B4178,'Bloomberg Dow Jones Indices'!$I$6:$J$6000,2,0)</f>
        <v>2.6713</v>
      </c>
      <c r="E4178">
        <f>IF(VLOOKUP($B4178,'30 Year Treasuries Daily'!$A$7:$B$10118,2,FALSE)="ND",NA(),VLOOKUP($B4178,'30 Year Treasuries Daily'!$A$7:$B$10118,2,FALSE))</f>
        <v>4.33</v>
      </c>
    </row>
    <row r="4179" spans="2:5">
      <c r="B4179" s="52">
        <v>40151</v>
      </c>
      <c r="C4179">
        <f>VLOOKUP($B4179,'Bloomberg Dow Jones Indices'!$G$6:$J$6000,2,FALSE)</f>
        <v>4.3223000000000003</v>
      </c>
      <c r="D4179">
        <f>VLOOKUP(B4179,'Bloomberg Dow Jones Indices'!$I$6:$J$6000,2,0)</f>
        <v>2.6654</v>
      </c>
      <c r="E4179">
        <f>IF(VLOOKUP($B4179,'30 Year Treasuries Daily'!$A$7:$B$10118,2,FALSE)="ND",NA(),VLOOKUP($B4179,'30 Year Treasuries Daily'!$A$7:$B$10118,2,FALSE))</f>
        <v>4.4000000000000004</v>
      </c>
    </row>
    <row r="4180" spans="2:5">
      <c r="B4180" s="52">
        <v>40154</v>
      </c>
      <c r="C4180">
        <f>VLOOKUP($B4180,'Bloomberg Dow Jones Indices'!$G$6:$J$6000,2,FALSE)</f>
        <v>4.2943999999999996</v>
      </c>
      <c r="D4180">
        <f>VLOOKUP(B4180,'Bloomberg Dow Jones Indices'!$I$6:$J$6000,2,0)</f>
        <v>2.6650999999999998</v>
      </c>
      <c r="E4180">
        <f>IF(VLOOKUP($B4180,'30 Year Treasuries Daily'!$A$7:$B$10118,2,FALSE)="ND",NA(),VLOOKUP($B4180,'30 Year Treasuries Daily'!$A$7:$B$10118,2,FALSE))</f>
        <v>4.4000000000000004</v>
      </c>
    </row>
    <row r="4181" spans="2:5">
      <c r="B4181" s="52">
        <v>40155</v>
      </c>
      <c r="C4181">
        <f>VLOOKUP($B4181,'Bloomberg Dow Jones Indices'!$G$6:$J$6000,2,FALSE)</f>
        <v>4.3076999999999996</v>
      </c>
      <c r="D4181">
        <f>VLOOKUP(B4181,'Bloomberg Dow Jones Indices'!$I$6:$J$6000,2,0)</f>
        <v>2.6943000000000001</v>
      </c>
      <c r="E4181">
        <f>IF(VLOOKUP($B4181,'30 Year Treasuries Daily'!$A$7:$B$10118,2,FALSE)="ND",NA(),VLOOKUP($B4181,'30 Year Treasuries Daily'!$A$7:$B$10118,2,FALSE))</f>
        <v>4.3899999999999997</v>
      </c>
    </row>
    <row r="4182" spans="2:5">
      <c r="B4182" s="52">
        <v>40156</v>
      </c>
      <c r="C4182">
        <f>VLOOKUP($B4182,'Bloomberg Dow Jones Indices'!$G$6:$J$6000,2,FALSE)</f>
        <v>4.2834000000000003</v>
      </c>
      <c r="D4182">
        <f>VLOOKUP(B4182,'Bloomberg Dow Jones Indices'!$I$6:$J$6000,2,0)</f>
        <v>2.6835</v>
      </c>
      <c r="E4182">
        <f>IF(VLOOKUP($B4182,'30 Year Treasuries Daily'!$A$7:$B$10118,2,FALSE)="ND",NA(),VLOOKUP($B4182,'30 Year Treasuries Daily'!$A$7:$B$10118,2,FALSE))</f>
        <v>4.41</v>
      </c>
    </row>
    <row r="4183" spans="2:5">
      <c r="B4183" s="52">
        <v>40157</v>
      </c>
      <c r="C4183">
        <f>VLOOKUP($B4183,'Bloomberg Dow Jones Indices'!$G$6:$J$6000,2,FALSE)</f>
        <v>4.2271999999999998</v>
      </c>
      <c r="D4183">
        <f>VLOOKUP(B4183,'Bloomberg Dow Jones Indices'!$I$6:$J$6000,2,0)</f>
        <v>2.6657999999999999</v>
      </c>
      <c r="E4183">
        <f>IF(VLOOKUP($B4183,'30 Year Treasuries Daily'!$A$7:$B$10118,2,FALSE)="ND",NA(),VLOOKUP($B4183,'30 Year Treasuries Daily'!$A$7:$B$10118,2,FALSE))</f>
        <v>4.5</v>
      </c>
    </row>
    <row r="4184" spans="2:5">
      <c r="B4184" s="52">
        <v>40158</v>
      </c>
      <c r="C4184">
        <f>VLOOKUP($B4184,'Bloomberg Dow Jones Indices'!$G$6:$J$6000,2,FALSE)</f>
        <v>4.1608000000000001</v>
      </c>
      <c r="D4184">
        <f>VLOOKUP(B4184,'Bloomberg Dow Jones Indices'!$I$6:$J$6000,2,0)</f>
        <v>2.6490999999999998</v>
      </c>
      <c r="E4184">
        <f>IF(VLOOKUP($B4184,'30 Year Treasuries Daily'!$A$7:$B$10118,2,FALSE)="ND",NA(),VLOOKUP($B4184,'30 Year Treasuries Daily'!$A$7:$B$10118,2,FALSE))</f>
        <v>4.49</v>
      </c>
    </row>
    <row r="4185" spans="2:5">
      <c r="B4185" s="52">
        <v>40161</v>
      </c>
      <c r="C4185">
        <f>VLOOKUP($B4185,'Bloomberg Dow Jones Indices'!$G$6:$J$6000,2,FALSE)</f>
        <v>4.1440999999999999</v>
      </c>
      <c r="D4185">
        <f>VLOOKUP(B4185,'Bloomberg Dow Jones Indices'!$I$6:$J$6000,2,0)</f>
        <v>2.6415999999999999</v>
      </c>
      <c r="E4185">
        <f>IF(VLOOKUP($B4185,'30 Year Treasuries Daily'!$A$7:$B$10118,2,FALSE)="ND",NA(),VLOOKUP($B4185,'30 Year Treasuries Daily'!$A$7:$B$10118,2,FALSE))</f>
        <v>4.4800000000000004</v>
      </c>
    </row>
    <row r="4186" spans="2:5">
      <c r="B4186" s="52">
        <v>40162</v>
      </c>
      <c r="C4186">
        <f>VLOOKUP($B4186,'Bloomberg Dow Jones Indices'!$G$6:$J$6000,2,FALSE)</f>
        <v>4.1566000000000001</v>
      </c>
      <c r="D4186">
        <f>VLOOKUP(B4186,'Bloomberg Dow Jones Indices'!$I$6:$J$6000,2,0)</f>
        <v>2.6539999999999999</v>
      </c>
      <c r="E4186">
        <f>IF(VLOOKUP($B4186,'30 Year Treasuries Daily'!$A$7:$B$10118,2,FALSE)="ND",NA(),VLOOKUP($B4186,'30 Year Treasuries Daily'!$A$7:$B$10118,2,FALSE))</f>
        <v>4.5199999999999996</v>
      </c>
    </row>
    <row r="4187" spans="2:5">
      <c r="B4187" s="52">
        <v>40163</v>
      </c>
      <c r="C4187">
        <f>VLOOKUP($B4187,'Bloomberg Dow Jones Indices'!$G$6:$J$6000,2,FALSE)</f>
        <v>4.1783999999999999</v>
      </c>
      <c r="D4187">
        <f>VLOOKUP(B4187,'Bloomberg Dow Jones Indices'!$I$6:$J$6000,2,0)</f>
        <v>2.6568000000000001</v>
      </c>
      <c r="E4187">
        <f>IF(VLOOKUP($B4187,'30 Year Treasuries Daily'!$A$7:$B$10118,2,FALSE)="ND",NA(),VLOOKUP($B4187,'30 Year Treasuries Daily'!$A$7:$B$10118,2,FALSE))</f>
        <v>4.5199999999999996</v>
      </c>
    </row>
    <row r="4188" spans="2:5">
      <c r="B4188" s="52">
        <v>40164</v>
      </c>
      <c r="C4188">
        <f>VLOOKUP($B4188,'Bloomberg Dow Jones Indices'!$G$6:$J$6000,2,FALSE)</f>
        <v>4.2016</v>
      </c>
      <c r="D4188">
        <f>VLOOKUP(B4188,'Bloomberg Dow Jones Indices'!$I$6:$J$6000,2,0)</f>
        <v>2.6909999999999998</v>
      </c>
      <c r="E4188">
        <f>IF(VLOOKUP($B4188,'30 Year Treasuries Daily'!$A$7:$B$10118,2,FALSE)="ND",NA(),VLOOKUP($B4188,'30 Year Treasuries Daily'!$A$7:$B$10118,2,FALSE))</f>
        <v>4.42</v>
      </c>
    </row>
    <row r="4189" spans="2:5">
      <c r="B4189" s="52">
        <v>40165</v>
      </c>
      <c r="C4189">
        <f>VLOOKUP($B4189,'Bloomberg Dow Jones Indices'!$G$6:$J$6000,2,FALSE)</f>
        <v>4.1878000000000002</v>
      </c>
      <c r="D4189">
        <f>VLOOKUP(B4189,'Bloomberg Dow Jones Indices'!$I$6:$J$6000,2,0)</f>
        <v>2.6856</v>
      </c>
      <c r="E4189">
        <f>IF(VLOOKUP($B4189,'30 Year Treasuries Daily'!$A$7:$B$10118,2,FALSE)="ND",NA(),VLOOKUP($B4189,'30 Year Treasuries Daily'!$A$7:$B$10118,2,FALSE))</f>
        <v>4.46</v>
      </c>
    </row>
    <row r="4190" spans="2:5">
      <c r="B4190" s="52">
        <v>40168</v>
      </c>
      <c r="C4190">
        <f>VLOOKUP($B4190,'Bloomberg Dow Jones Indices'!$G$6:$J$6000,2,FALSE)</f>
        <v>4.1753</v>
      </c>
      <c r="D4190">
        <f>VLOOKUP(B4190,'Bloomberg Dow Jones Indices'!$I$6:$J$6000,2,0)</f>
        <v>2.6637</v>
      </c>
      <c r="E4190">
        <f>IF(VLOOKUP($B4190,'30 Year Treasuries Daily'!$A$7:$B$10118,2,FALSE)="ND",NA(),VLOOKUP($B4190,'30 Year Treasuries Daily'!$A$7:$B$10118,2,FALSE))</f>
        <v>4.5599999999999996</v>
      </c>
    </row>
    <row r="4191" spans="2:5">
      <c r="B4191" s="52">
        <v>40169</v>
      </c>
      <c r="C4191">
        <f>VLOOKUP($B4191,'Bloomberg Dow Jones Indices'!$G$6:$J$6000,2,FALSE)</f>
        <v>4.2035999999999998</v>
      </c>
      <c r="D4191">
        <f>VLOOKUP(B4191,'Bloomberg Dow Jones Indices'!$I$6:$J$6000,2,0)</f>
        <v>2.6507000000000001</v>
      </c>
      <c r="E4191">
        <f>IF(VLOOKUP($B4191,'30 Year Treasuries Daily'!$A$7:$B$10118,2,FALSE)="ND",NA(),VLOOKUP($B4191,'30 Year Treasuries Daily'!$A$7:$B$10118,2,FALSE))</f>
        <v>4.5999999999999996</v>
      </c>
    </row>
    <row r="4192" spans="2:5">
      <c r="B4192" s="52">
        <v>40170</v>
      </c>
      <c r="C4192">
        <f>VLOOKUP($B4192,'Bloomberg Dow Jones Indices'!$G$6:$J$6000,2,FALSE)</f>
        <v>4.2054</v>
      </c>
      <c r="D4192">
        <f>VLOOKUP(B4192,'Bloomberg Dow Jones Indices'!$I$6:$J$6000,2,0)</f>
        <v>2.6352000000000002</v>
      </c>
      <c r="E4192">
        <f>IF(VLOOKUP($B4192,'30 Year Treasuries Daily'!$A$7:$B$10118,2,FALSE)="ND",NA(),VLOOKUP($B4192,'30 Year Treasuries Daily'!$A$7:$B$10118,2,FALSE))</f>
        <v>4.6100000000000003</v>
      </c>
    </row>
    <row r="4193" spans="2:5">
      <c r="B4193" s="52">
        <v>40171</v>
      </c>
      <c r="C4193">
        <f>VLOOKUP($B4193,'Bloomberg Dow Jones Indices'!$G$6:$J$6000,2,FALSE)</f>
        <v>4.1784999999999997</v>
      </c>
      <c r="D4193">
        <f>VLOOKUP(B4193,'Bloomberg Dow Jones Indices'!$I$6:$J$6000,2,0)</f>
        <v>2.6217999999999999</v>
      </c>
      <c r="E4193">
        <f>IF(VLOOKUP($B4193,'30 Year Treasuries Daily'!$A$7:$B$10118,2,FALSE)="ND",NA(),VLOOKUP($B4193,'30 Year Treasuries Daily'!$A$7:$B$10118,2,FALSE))</f>
        <v>4.68</v>
      </c>
    </row>
    <row r="4194" spans="2:5">
      <c r="B4194" s="52">
        <v>40175</v>
      </c>
      <c r="C4194">
        <f>VLOOKUP($B4194,'Bloomberg Dow Jones Indices'!$G$6:$J$6000,2,FALSE)</f>
        <v>4.1718000000000002</v>
      </c>
      <c r="D4194">
        <f>VLOOKUP(B4194,'Bloomberg Dow Jones Indices'!$I$6:$J$6000,2,0)</f>
        <v>2.6150000000000002</v>
      </c>
      <c r="E4194">
        <f>IF(VLOOKUP($B4194,'30 Year Treasuries Daily'!$A$7:$B$10118,2,FALSE)="ND",NA(),VLOOKUP($B4194,'30 Year Treasuries Daily'!$A$7:$B$10118,2,FALSE))</f>
        <v>4.6900000000000004</v>
      </c>
    </row>
    <row r="4195" spans="2:5">
      <c r="B4195" s="52">
        <v>40176</v>
      </c>
      <c r="C4195">
        <f>VLOOKUP($B4195,'Bloomberg Dow Jones Indices'!$G$6:$J$6000,2,FALSE)</f>
        <v>4.1840000000000002</v>
      </c>
      <c r="D4195">
        <f>VLOOKUP(B4195,'Bloomberg Dow Jones Indices'!$I$6:$J$6000,2,0)</f>
        <v>2.6154999999999999</v>
      </c>
      <c r="E4195">
        <f>IF(VLOOKUP($B4195,'30 Year Treasuries Daily'!$A$7:$B$10118,2,FALSE)="ND",NA(),VLOOKUP($B4195,'30 Year Treasuries Daily'!$A$7:$B$10118,2,FALSE))</f>
        <v>4.6399999999999997</v>
      </c>
    </row>
    <row r="4196" spans="2:5">
      <c r="B4196" s="52">
        <v>40177</v>
      </c>
      <c r="C4196">
        <f>VLOOKUP($B4196,'Bloomberg Dow Jones Indices'!$G$6:$J$6000,2,FALSE)</f>
        <v>4.1778000000000004</v>
      </c>
      <c r="D4196">
        <f>VLOOKUP(B4196,'Bloomberg Dow Jones Indices'!$I$6:$J$6000,2,0)</f>
        <v>2.6147</v>
      </c>
      <c r="E4196">
        <f>IF(VLOOKUP($B4196,'30 Year Treasuries Daily'!$A$7:$B$10118,2,FALSE)="ND",NA(),VLOOKUP($B4196,'30 Year Treasuries Daily'!$A$7:$B$10118,2,FALSE))</f>
        <v>4.6100000000000003</v>
      </c>
    </row>
    <row r="4197" spans="2:5">
      <c r="B4197" s="52">
        <v>40178</v>
      </c>
      <c r="C4197">
        <f>VLOOKUP($B4197,'Bloomberg Dow Jones Indices'!$G$6:$J$6000,2,FALSE)</f>
        <v>4.2419000000000002</v>
      </c>
      <c r="D4197">
        <f>VLOOKUP(B4197,'Bloomberg Dow Jones Indices'!$I$6:$J$6000,2,0)</f>
        <v>2.6448999999999998</v>
      </c>
      <c r="E4197">
        <f>IF(VLOOKUP($B4197,'30 Year Treasuries Daily'!$A$7:$B$10118,2,FALSE)="ND",NA(),VLOOKUP($B4197,'30 Year Treasuries Daily'!$A$7:$B$10118,2,FALSE))</f>
        <v>4.63</v>
      </c>
    </row>
    <row r="4198" spans="2:5">
      <c r="B4198" s="52">
        <v>40182</v>
      </c>
      <c r="C4198">
        <f>VLOOKUP($B4198,'Bloomberg Dow Jones Indices'!$G$6:$J$6000,2,FALSE)</f>
        <v>4.2262000000000004</v>
      </c>
      <c r="D4198">
        <f>VLOOKUP(B4198,'Bloomberg Dow Jones Indices'!$I$6:$J$6000,2,0)</f>
        <v>2.5823999999999998</v>
      </c>
      <c r="E4198">
        <f>IF(VLOOKUP($B4198,'30 Year Treasuries Daily'!$A$7:$B$10118,2,FALSE)="ND",NA(),VLOOKUP($B4198,'30 Year Treasuries Daily'!$A$7:$B$10118,2,FALSE))</f>
        <v>4.6500000000000004</v>
      </c>
    </row>
    <row r="4199" spans="2:5">
      <c r="B4199" s="52">
        <v>40183</v>
      </c>
      <c r="C4199">
        <f>VLOOKUP($B4199,'Bloomberg Dow Jones Indices'!$G$6:$J$6000,2,FALSE)</f>
        <v>4.2702</v>
      </c>
      <c r="D4199">
        <f>VLOOKUP(B4199,'Bloomberg Dow Jones Indices'!$I$6:$J$6000,2,0)</f>
        <v>2.5853000000000002</v>
      </c>
      <c r="E4199">
        <f>IF(VLOOKUP($B4199,'30 Year Treasuries Daily'!$A$7:$B$10118,2,FALSE)="ND",NA(),VLOOKUP($B4199,'30 Year Treasuries Daily'!$A$7:$B$10118,2,FALSE))</f>
        <v>4.59</v>
      </c>
    </row>
    <row r="4200" spans="2:5">
      <c r="B4200" s="52">
        <v>40184</v>
      </c>
      <c r="C4200">
        <f>VLOOKUP($B4200,'Bloomberg Dow Jones Indices'!$G$6:$J$6000,2,FALSE)</f>
        <v>4.2382</v>
      </c>
      <c r="D4200">
        <f>VLOOKUP(B4200,'Bloomberg Dow Jones Indices'!$I$6:$J$6000,2,0)</f>
        <v>2.5867</v>
      </c>
      <c r="E4200">
        <f>IF(VLOOKUP($B4200,'30 Year Treasuries Daily'!$A$7:$B$10118,2,FALSE)="ND",NA(),VLOOKUP($B4200,'30 Year Treasuries Daily'!$A$7:$B$10118,2,FALSE))</f>
        <v>4.7</v>
      </c>
    </row>
    <row r="4201" spans="2:5">
      <c r="B4201" s="52">
        <v>40185</v>
      </c>
      <c r="C4201">
        <f>VLOOKUP($B4201,'Bloomberg Dow Jones Indices'!$G$6:$J$6000,2,FALSE)</f>
        <v>4.2568999999999999</v>
      </c>
      <c r="D4201">
        <f>VLOOKUP(B4201,'Bloomberg Dow Jones Indices'!$I$6:$J$6000,2,0)</f>
        <v>2.5785999999999998</v>
      </c>
      <c r="E4201">
        <f>IF(VLOOKUP($B4201,'30 Year Treasuries Daily'!$A$7:$B$10118,2,FALSE)="ND",NA(),VLOOKUP($B4201,'30 Year Treasuries Daily'!$A$7:$B$10118,2,FALSE))</f>
        <v>4.6900000000000004</v>
      </c>
    </row>
    <row r="4202" spans="2:5">
      <c r="B4202" s="52">
        <v>40186</v>
      </c>
      <c r="C4202">
        <f>VLOOKUP($B4202,'Bloomberg Dow Jones Indices'!$G$6:$J$6000,2,FALSE)</f>
        <v>4.2600999999999996</v>
      </c>
      <c r="D4202">
        <f>VLOOKUP(B4202,'Bloomberg Dow Jones Indices'!$I$6:$J$6000,2,0)</f>
        <v>2.5758000000000001</v>
      </c>
      <c r="E4202">
        <f>IF(VLOOKUP($B4202,'30 Year Treasuries Daily'!$A$7:$B$10118,2,FALSE)="ND",NA(),VLOOKUP($B4202,'30 Year Treasuries Daily'!$A$7:$B$10118,2,FALSE))</f>
        <v>4.7</v>
      </c>
    </row>
    <row r="4203" spans="2:5">
      <c r="B4203" s="52">
        <v>40189</v>
      </c>
      <c r="C4203">
        <f>VLOOKUP($B4203,'Bloomberg Dow Jones Indices'!$G$6:$J$6000,2,FALSE)</f>
        <v>4.2157999999999998</v>
      </c>
      <c r="D4203">
        <f>VLOOKUP(B4203,'Bloomberg Dow Jones Indices'!$I$6:$J$6000,2,0)</f>
        <v>2.5648</v>
      </c>
      <c r="E4203">
        <f>IF(VLOOKUP($B4203,'30 Year Treasuries Daily'!$A$7:$B$10118,2,FALSE)="ND",NA(),VLOOKUP($B4203,'30 Year Treasuries Daily'!$A$7:$B$10118,2,FALSE))</f>
        <v>4.74</v>
      </c>
    </row>
    <row r="4204" spans="2:5">
      <c r="B4204" s="52">
        <v>40190</v>
      </c>
      <c r="C4204">
        <f>VLOOKUP($B4204,'Bloomberg Dow Jones Indices'!$G$6:$J$6000,2,FALSE)</f>
        <v>4.2389999999999999</v>
      </c>
      <c r="D4204">
        <f>VLOOKUP(B4204,'Bloomberg Dow Jones Indices'!$I$6:$J$6000,2,0)</f>
        <v>2.5735999999999999</v>
      </c>
      <c r="E4204">
        <f>IF(VLOOKUP($B4204,'30 Year Treasuries Daily'!$A$7:$B$10118,2,FALSE)="ND",NA(),VLOOKUP($B4204,'30 Year Treasuries Daily'!$A$7:$B$10118,2,FALSE))</f>
        <v>4.62</v>
      </c>
    </row>
    <row r="4205" spans="2:5">
      <c r="B4205" s="52">
        <v>40191</v>
      </c>
      <c r="C4205">
        <f>VLOOKUP($B4205,'Bloomberg Dow Jones Indices'!$G$6:$J$6000,2,FALSE)</f>
        <v>4.2041000000000004</v>
      </c>
      <c r="D4205">
        <f>VLOOKUP(B4205,'Bloomberg Dow Jones Indices'!$I$6:$J$6000,2,0)</f>
        <v>2.5606999999999998</v>
      </c>
      <c r="E4205">
        <f>IF(VLOOKUP($B4205,'30 Year Treasuries Daily'!$A$7:$B$10118,2,FALSE)="ND",NA(),VLOOKUP($B4205,'30 Year Treasuries Daily'!$A$7:$B$10118,2,FALSE))</f>
        <v>4.71</v>
      </c>
    </row>
    <row r="4206" spans="2:5">
      <c r="B4206" s="52">
        <v>40192</v>
      </c>
      <c r="C4206">
        <f>VLOOKUP($B4206,'Bloomberg Dow Jones Indices'!$G$6:$J$6000,2,FALSE)</f>
        <v>4.2255000000000003</v>
      </c>
      <c r="D4206">
        <f>VLOOKUP(B4206,'Bloomberg Dow Jones Indices'!$I$6:$J$6000,2,0)</f>
        <v>2.5535999999999999</v>
      </c>
      <c r="E4206">
        <f>IF(VLOOKUP($B4206,'30 Year Treasuries Daily'!$A$7:$B$10118,2,FALSE)="ND",NA(),VLOOKUP($B4206,'30 Year Treasuries Daily'!$A$7:$B$10118,2,FALSE))</f>
        <v>4.63</v>
      </c>
    </row>
    <row r="4207" spans="2:5">
      <c r="B4207" s="52">
        <v>40193</v>
      </c>
      <c r="C4207">
        <f>VLOOKUP($B4207,'Bloomberg Dow Jones Indices'!$G$6:$J$6000,2,FALSE)</f>
        <v>4.2412999999999998</v>
      </c>
      <c r="D4207">
        <f>VLOOKUP(B4207,'Bloomberg Dow Jones Indices'!$I$6:$J$6000,2,0)</f>
        <v>2.5779000000000001</v>
      </c>
      <c r="E4207">
        <f>IF(VLOOKUP($B4207,'30 Year Treasuries Daily'!$A$7:$B$10118,2,FALSE)="ND",NA(),VLOOKUP($B4207,'30 Year Treasuries Daily'!$A$7:$B$10118,2,FALSE))</f>
        <v>4.58</v>
      </c>
    </row>
    <row r="4208" spans="2:5">
      <c r="B4208" s="52">
        <v>40197</v>
      </c>
      <c r="C4208">
        <f>VLOOKUP($B4208,'Bloomberg Dow Jones Indices'!$G$6:$J$6000,2,FALSE)</f>
        <v>4.1802000000000001</v>
      </c>
      <c r="D4208">
        <f>VLOOKUP(B4208,'Bloomberg Dow Jones Indices'!$I$6:$J$6000,2,0)</f>
        <v>2.5501</v>
      </c>
      <c r="E4208">
        <f>IF(VLOOKUP($B4208,'30 Year Treasuries Daily'!$A$7:$B$10118,2,FALSE)="ND",NA(),VLOOKUP($B4208,'30 Year Treasuries Daily'!$A$7:$B$10118,2,FALSE))</f>
        <v>4.5999999999999996</v>
      </c>
    </row>
    <row r="4209" spans="2:5">
      <c r="B4209" s="52">
        <v>40198</v>
      </c>
      <c r="C4209">
        <f>VLOOKUP($B4209,'Bloomberg Dow Jones Indices'!$G$6:$J$6000,2,FALSE)</f>
        <v>4.2253999999999996</v>
      </c>
      <c r="D4209">
        <f>VLOOKUP(B4209,'Bloomberg Dow Jones Indices'!$I$6:$J$6000,2,0)</f>
        <v>2.5823</v>
      </c>
      <c r="E4209">
        <f>IF(VLOOKUP($B4209,'30 Year Treasuries Daily'!$A$7:$B$10118,2,FALSE)="ND",NA(),VLOOKUP($B4209,'30 Year Treasuries Daily'!$A$7:$B$10118,2,FALSE))</f>
        <v>4.54</v>
      </c>
    </row>
    <row r="4210" spans="2:5">
      <c r="B4210" s="52">
        <v>40199</v>
      </c>
      <c r="C4210">
        <f>VLOOKUP($B4210,'Bloomberg Dow Jones Indices'!$G$6:$J$6000,2,FALSE)</f>
        <v>4.2926000000000002</v>
      </c>
      <c r="D4210">
        <f>VLOOKUP(B4210,'Bloomberg Dow Jones Indices'!$I$6:$J$6000,2,0)</f>
        <v>2.6353</v>
      </c>
      <c r="E4210">
        <f>IF(VLOOKUP($B4210,'30 Year Treasuries Daily'!$A$7:$B$10118,2,FALSE)="ND",NA(),VLOOKUP($B4210,'30 Year Treasuries Daily'!$A$7:$B$10118,2,FALSE))</f>
        <v>4.5</v>
      </c>
    </row>
    <row r="4211" spans="2:5">
      <c r="B4211" s="52">
        <v>40200</v>
      </c>
      <c r="C4211">
        <f>VLOOKUP($B4211,'Bloomberg Dow Jones Indices'!$G$6:$J$6000,2,FALSE)</f>
        <v>4.3967999999999998</v>
      </c>
      <c r="D4211">
        <f>VLOOKUP(B4211,'Bloomberg Dow Jones Indices'!$I$6:$J$6000,2,0)</f>
        <v>2.6915</v>
      </c>
      <c r="E4211">
        <f>IF(VLOOKUP($B4211,'30 Year Treasuries Daily'!$A$7:$B$10118,2,FALSE)="ND",NA(),VLOOKUP($B4211,'30 Year Treasuries Daily'!$A$7:$B$10118,2,FALSE))</f>
        <v>4.5</v>
      </c>
    </row>
    <row r="4212" spans="2:5">
      <c r="B4212" s="52">
        <v>40203</v>
      </c>
      <c r="C4212">
        <f>VLOOKUP($B4212,'Bloomberg Dow Jones Indices'!$G$6:$J$6000,2,FALSE)</f>
        <v>4.3723000000000001</v>
      </c>
      <c r="D4212">
        <f>VLOOKUP(B4212,'Bloomberg Dow Jones Indices'!$I$6:$J$6000,2,0)</f>
        <v>2.6852</v>
      </c>
      <c r="E4212">
        <f>IF(VLOOKUP($B4212,'30 Year Treasuries Daily'!$A$7:$B$10118,2,FALSE)="ND",NA(),VLOOKUP($B4212,'30 Year Treasuries Daily'!$A$7:$B$10118,2,FALSE))</f>
        <v>4.55</v>
      </c>
    </row>
    <row r="4213" spans="2:5">
      <c r="B4213" s="52">
        <v>40204</v>
      </c>
      <c r="C4213">
        <f>VLOOKUP($B4213,'Bloomberg Dow Jones Indices'!$G$6:$J$6000,2,FALSE)</f>
        <v>4.3558000000000003</v>
      </c>
      <c r="D4213">
        <f>VLOOKUP(B4213,'Bloomberg Dow Jones Indices'!$I$6:$J$6000,2,0)</f>
        <v>2.6859000000000002</v>
      </c>
      <c r="E4213">
        <f>IF(VLOOKUP($B4213,'30 Year Treasuries Daily'!$A$7:$B$10118,2,FALSE)="ND",NA(),VLOOKUP($B4213,'30 Year Treasuries Daily'!$A$7:$B$10118,2,FALSE))</f>
        <v>4.5599999999999996</v>
      </c>
    </row>
    <row r="4214" spans="2:5">
      <c r="B4214" s="52">
        <v>40205</v>
      </c>
      <c r="C4214">
        <f>VLOOKUP($B4214,'Bloomberg Dow Jones Indices'!$G$6:$J$6000,2,FALSE)</f>
        <v>4.3800999999999997</v>
      </c>
      <c r="D4214">
        <f>VLOOKUP(B4214,'Bloomberg Dow Jones Indices'!$I$6:$J$6000,2,0)</f>
        <v>2.6749000000000001</v>
      </c>
      <c r="E4214">
        <f>IF(VLOOKUP($B4214,'30 Year Treasuries Daily'!$A$7:$B$10118,2,FALSE)="ND",NA(),VLOOKUP($B4214,'30 Year Treasuries Daily'!$A$7:$B$10118,2,FALSE))</f>
        <v>4.55</v>
      </c>
    </row>
    <row r="4215" spans="2:5">
      <c r="B4215" s="52">
        <v>40206</v>
      </c>
      <c r="C4215">
        <f>VLOOKUP($B4215,'Bloomberg Dow Jones Indices'!$G$6:$J$6000,2,FALSE)</f>
        <v>4.4394</v>
      </c>
      <c r="D4215">
        <f>VLOOKUP(B4215,'Bloomberg Dow Jones Indices'!$I$6:$J$6000,2,0)</f>
        <v>2.7054999999999998</v>
      </c>
      <c r="E4215">
        <f>IF(VLOOKUP($B4215,'30 Year Treasuries Daily'!$A$7:$B$10118,2,FALSE)="ND",NA(),VLOOKUP($B4215,'30 Year Treasuries Daily'!$A$7:$B$10118,2,FALSE))</f>
        <v>4.57</v>
      </c>
    </row>
    <row r="4216" spans="2:5">
      <c r="B4216" s="52">
        <v>40207</v>
      </c>
      <c r="C4216">
        <f>VLOOKUP($B4216,'Bloomberg Dow Jones Indices'!$G$6:$J$6000,2,FALSE)</f>
        <v>4.4672000000000001</v>
      </c>
      <c r="D4216">
        <f>VLOOKUP(B4216,'Bloomberg Dow Jones Indices'!$I$6:$J$6000,2,0)</f>
        <v>2.7198000000000002</v>
      </c>
      <c r="E4216">
        <f>IF(VLOOKUP($B4216,'30 Year Treasuries Daily'!$A$7:$B$10118,2,FALSE)="ND",NA(),VLOOKUP($B4216,'30 Year Treasuries Daily'!$A$7:$B$10118,2,FALSE))</f>
        <v>4.51</v>
      </c>
    </row>
    <row r="4217" spans="2:5">
      <c r="B4217" s="52">
        <v>40210</v>
      </c>
      <c r="C4217">
        <f>VLOOKUP($B4217,'Bloomberg Dow Jones Indices'!$G$6:$J$6000,2,FALSE)</f>
        <v>4.4336000000000002</v>
      </c>
      <c r="D4217">
        <f>VLOOKUP(B4217,'Bloomberg Dow Jones Indices'!$I$6:$J$6000,2,0)</f>
        <v>2.6882000000000001</v>
      </c>
      <c r="E4217">
        <f>IF(VLOOKUP($B4217,'30 Year Treasuries Daily'!$A$7:$B$10118,2,FALSE)="ND",NA(),VLOOKUP($B4217,'30 Year Treasuries Daily'!$A$7:$B$10118,2,FALSE))</f>
        <v>4.5599999999999996</v>
      </c>
    </row>
    <row r="4218" spans="2:5">
      <c r="B4218" s="52">
        <v>40211</v>
      </c>
      <c r="C4218">
        <f>VLOOKUP($B4218,'Bloomberg Dow Jones Indices'!$G$6:$J$6000,2,FALSE)</f>
        <v>4.3971999999999998</v>
      </c>
      <c r="D4218">
        <f>VLOOKUP(B4218,'Bloomberg Dow Jones Indices'!$I$6:$J$6000,2,0)</f>
        <v>2.6591</v>
      </c>
      <c r="E4218">
        <f>IF(VLOOKUP($B4218,'30 Year Treasuries Daily'!$A$7:$B$10118,2,FALSE)="ND",NA(),VLOOKUP($B4218,'30 Year Treasuries Daily'!$A$7:$B$10118,2,FALSE))</f>
        <v>4.55</v>
      </c>
    </row>
    <row r="4219" spans="2:5">
      <c r="B4219" s="52">
        <v>40212</v>
      </c>
      <c r="C4219">
        <f>VLOOKUP($B4219,'Bloomberg Dow Jones Indices'!$G$6:$J$6000,2,FALSE)</f>
        <v>4.4396000000000004</v>
      </c>
      <c r="D4219">
        <f>VLOOKUP(B4219,'Bloomberg Dow Jones Indices'!$I$6:$J$6000,2,0)</f>
        <v>2.6465999999999998</v>
      </c>
      <c r="E4219">
        <f>IF(VLOOKUP($B4219,'30 Year Treasuries Daily'!$A$7:$B$10118,2,FALSE)="ND",NA(),VLOOKUP($B4219,'30 Year Treasuries Daily'!$A$7:$B$10118,2,FALSE))</f>
        <v>4.62</v>
      </c>
    </row>
    <row r="4220" spans="2:5">
      <c r="B4220" s="52">
        <v>40213</v>
      </c>
      <c r="C4220">
        <f>VLOOKUP($B4220,'Bloomberg Dow Jones Indices'!$G$6:$J$6000,2,FALSE)</f>
        <v>4.5594000000000001</v>
      </c>
      <c r="D4220">
        <f>VLOOKUP(B4220,'Bloomberg Dow Jones Indices'!$I$6:$J$6000,2,0)</f>
        <v>2.7176</v>
      </c>
      <c r="E4220">
        <f>IF(VLOOKUP($B4220,'30 Year Treasuries Daily'!$A$7:$B$10118,2,FALSE)="ND",NA(),VLOOKUP($B4220,'30 Year Treasuries Daily'!$A$7:$B$10118,2,FALSE))</f>
        <v>4.53</v>
      </c>
    </row>
    <row r="4221" spans="2:5">
      <c r="B4221" s="52">
        <v>40214</v>
      </c>
      <c r="C4221">
        <f>VLOOKUP($B4221,'Bloomberg Dow Jones Indices'!$G$6:$J$6000,2,FALSE)</f>
        <v>4.5735999999999999</v>
      </c>
      <c r="D4221">
        <f>VLOOKUP(B4221,'Bloomberg Dow Jones Indices'!$I$6:$J$6000,2,0)</f>
        <v>2.7149000000000001</v>
      </c>
      <c r="E4221">
        <f>IF(VLOOKUP($B4221,'30 Year Treasuries Daily'!$A$7:$B$10118,2,FALSE)="ND",NA(),VLOOKUP($B4221,'30 Year Treasuries Daily'!$A$7:$B$10118,2,FALSE))</f>
        <v>4.51</v>
      </c>
    </row>
    <row r="4222" spans="2:5">
      <c r="B4222" s="52">
        <v>40217</v>
      </c>
      <c r="C4222">
        <f>VLOOKUP($B4222,'Bloomberg Dow Jones Indices'!$G$6:$J$6000,2,FALSE)</f>
        <v>4.6213999999999995</v>
      </c>
      <c r="D4222">
        <f>VLOOKUP(B4222,'Bloomberg Dow Jones Indices'!$I$6:$J$6000,2,0)</f>
        <v>2.7486999999999999</v>
      </c>
      <c r="E4222">
        <f>IF(VLOOKUP($B4222,'30 Year Treasuries Daily'!$A$7:$B$10118,2,FALSE)="ND",NA(),VLOOKUP($B4222,'30 Year Treasuries Daily'!$A$7:$B$10118,2,FALSE))</f>
        <v>4.5199999999999996</v>
      </c>
    </row>
    <row r="4223" spans="2:5">
      <c r="B4223" s="52">
        <v>40218</v>
      </c>
      <c r="C4223">
        <f>VLOOKUP($B4223,'Bloomberg Dow Jones Indices'!$G$6:$J$6000,2,FALSE)</f>
        <v>4.5731000000000002</v>
      </c>
      <c r="D4223">
        <f>VLOOKUP(B4223,'Bloomberg Dow Jones Indices'!$I$6:$J$6000,2,0)</f>
        <v>2.7077</v>
      </c>
      <c r="E4223">
        <f>IF(VLOOKUP($B4223,'30 Year Treasuries Daily'!$A$7:$B$10118,2,FALSE)="ND",NA(),VLOOKUP($B4223,'30 Year Treasuries Daily'!$A$7:$B$10118,2,FALSE))</f>
        <v>4.58</v>
      </c>
    </row>
    <row r="4224" spans="2:5">
      <c r="B4224" s="52">
        <v>40219</v>
      </c>
      <c r="C4224">
        <f>VLOOKUP($B4224,'Bloomberg Dow Jones Indices'!$G$6:$J$6000,2,FALSE)</f>
        <v>4.6007999999999996</v>
      </c>
      <c r="D4224">
        <f>VLOOKUP(B4224,'Bloomberg Dow Jones Indices'!$I$6:$J$6000,2,0)</f>
        <v>2.7130999999999998</v>
      </c>
      <c r="E4224">
        <f>IF(VLOOKUP($B4224,'30 Year Treasuries Daily'!$A$7:$B$10118,2,FALSE)="ND",NA(),VLOOKUP($B4224,'30 Year Treasuries Daily'!$A$7:$B$10118,2,FALSE))</f>
        <v>4.6500000000000004</v>
      </c>
    </row>
    <row r="4225" spans="2:5">
      <c r="B4225" s="52">
        <v>40220</v>
      </c>
      <c r="C4225">
        <f>VLOOKUP($B4225,'Bloomberg Dow Jones Indices'!$G$6:$J$6000,2,FALSE)</f>
        <v>4.6027000000000005</v>
      </c>
      <c r="D4225">
        <f>VLOOKUP(B4225,'Bloomberg Dow Jones Indices'!$I$6:$J$6000,2,0)</f>
        <v>2.6848000000000001</v>
      </c>
      <c r="E4225">
        <f>IF(VLOOKUP($B4225,'30 Year Treasuries Daily'!$A$7:$B$10118,2,FALSE)="ND",NA(),VLOOKUP($B4225,'30 Year Treasuries Daily'!$A$7:$B$10118,2,FALSE))</f>
        <v>4.6900000000000004</v>
      </c>
    </row>
    <row r="4226" spans="2:5">
      <c r="B4226" s="52">
        <v>40221</v>
      </c>
      <c r="C4226">
        <f>VLOOKUP($B4226,'Bloomberg Dow Jones Indices'!$G$6:$J$6000,2,FALSE)</f>
        <v>4.6395</v>
      </c>
      <c r="D4226">
        <f>VLOOKUP(B4226,'Bloomberg Dow Jones Indices'!$I$6:$J$6000,2,0)</f>
        <v>2.6989999999999998</v>
      </c>
      <c r="E4226">
        <f>IF(VLOOKUP($B4226,'30 Year Treasuries Daily'!$A$7:$B$10118,2,FALSE)="ND",NA(),VLOOKUP($B4226,'30 Year Treasuries Daily'!$A$7:$B$10118,2,FALSE))</f>
        <v>4.66</v>
      </c>
    </row>
    <row r="4227" spans="2:5">
      <c r="B4227" s="52">
        <v>40225</v>
      </c>
      <c r="C4227">
        <f>VLOOKUP($B4227,'Bloomberg Dow Jones Indices'!$G$6:$J$6000,2,FALSE)</f>
        <v>4.5521000000000003</v>
      </c>
      <c r="D4227">
        <f>VLOOKUP(B4227,'Bloomberg Dow Jones Indices'!$I$6:$J$6000,2,0)</f>
        <v>2.6543999999999999</v>
      </c>
      <c r="E4227">
        <f>IF(VLOOKUP($B4227,'30 Year Treasuries Daily'!$A$7:$B$10118,2,FALSE)="ND",NA(),VLOOKUP($B4227,'30 Year Treasuries Daily'!$A$7:$B$10118,2,FALSE))</f>
        <v>4.63</v>
      </c>
    </row>
    <row r="4228" spans="2:5">
      <c r="B4228" s="52">
        <v>40226</v>
      </c>
      <c r="C4228">
        <f>VLOOKUP($B4228,'Bloomberg Dow Jones Indices'!$G$6:$J$6000,2,FALSE)</f>
        <v>4.5675999999999997</v>
      </c>
      <c r="D4228">
        <f>VLOOKUP(B4228,'Bloomberg Dow Jones Indices'!$I$6:$J$6000,2,0)</f>
        <v>2.6480999999999999</v>
      </c>
      <c r="E4228">
        <f>IF(VLOOKUP($B4228,'30 Year Treasuries Daily'!$A$7:$B$10118,2,FALSE)="ND",NA(),VLOOKUP($B4228,'30 Year Treasuries Daily'!$A$7:$B$10118,2,FALSE))</f>
        <v>4.7</v>
      </c>
    </row>
    <row r="4229" spans="2:5">
      <c r="B4229" s="52">
        <v>40227</v>
      </c>
      <c r="C4229">
        <f>VLOOKUP($B4229,'Bloomberg Dow Jones Indices'!$G$6:$J$6000,2,FALSE)</f>
        <v>4.5445000000000002</v>
      </c>
      <c r="D4229">
        <f>VLOOKUP(B4229,'Bloomberg Dow Jones Indices'!$I$6:$J$6000,2,0)</f>
        <v>2.6268000000000002</v>
      </c>
      <c r="E4229">
        <f>IF(VLOOKUP($B4229,'30 Year Treasuries Daily'!$A$7:$B$10118,2,FALSE)="ND",NA(),VLOOKUP($B4229,'30 Year Treasuries Daily'!$A$7:$B$10118,2,FALSE))</f>
        <v>4.74</v>
      </c>
    </row>
    <row r="4230" spans="2:5">
      <c r="B4230" s="52">
        <v>40228</v>
      </c>
      <c r="C4230">
        <f>VLOOKUP($B4230,'Bloomberg Dow Jones Indices'!$G$6:$J$6000,2,FALSE)</f>
        <v>4.4851000000000001</v>
      </c>
      <c r="D4230">
        <f>VLOOKUP(B4230,'Bloomberg Dow Jones Indices'!$I$6:$J$6000,2,0)</f>
        <v>2.6265000000000001</v>
      </c>
      <c r="E4230">
        <f>IF(VLOOKUP($B4230,'30 Year Treasuries Daily'!$A$7:$B$10118,2,FALSE)="ND",NA(),VLOOKUP($B4230,'30 Year Treasuries Daily'!$A$7:$B$10118,2,FALSE))</f>
        <v>4.71</v>
      </c>
    </row>
    <row r="4231" spans="2:5">
      <c r="B4231" s="52">
        <v>40231</v>
      </c>
      <c r="C4231">
        <f>VLOOKUP($B4231,'Bloomberg Dow Jones Indices'!$G$6:$J$6000,2,FALSE)</f>
        <v>4.5195999999999996</v>
      </c>
      <c r="D4231">
        <f>VLOOKUP(B4231,'Bloomberg Dow Jones Indices'!$I$6:$J$6000,2,0)</f>
        <v>2.6313</v>
      </c>
      <c r="E4231">
        <f>IF(VLOOKUP($B4231,'30 Year Treasuries Daily'!$A$7:$B$10118,2,FALSE)="ND",NA(),VLOOKUP($B4231,'30 Year Treasuries Daily'!$A$7:$B$10118,2,FALSE))</f>
        <v>4.7300000000000004</v>
      </c>
    </row>
    <row r="4232" spans="2:5">
      <c r="B4232" s="52">
        <v>40232</v>
      </c>
      <c r="C4232">
        <f>VLOOKUP($B4232,'Bloomberg Dow Jones Indices'!$G$6:$J$6000,2,FALSE)</f>
        <v>4.5545</v>
      </c>
      <c r="D4232">
        <f>VLOOKUP(B4232,'Bloomberg Dow Jones Indices'!$I$6:$J$6000,2,0)</f>
        <v>2.6572</v>
      </c>
      <c r="E4232">
        <f>IF(VLOOKUP($B4232,'30 Year Treasuries Daily'!$A$7:$B$10118,2,FALSE)="ND",NA(),VLOOKUP($B4232,'30 Year Treasuries Daily'!$A$7:$B$10118,2,FALSE))</f>
        <v>4.63</v>
      </c>
    </row>
    <row r="4233" spans="2:5">
      <c r="B4233" s="52">
        <v>40233</v>
      </c>
      <c r="C4233">
        <f>VLOOKUP($B4233,'Bloomberg Dow Jones Indices'!$G$6:$J$6000,2,FALSE)</f>
        <v>4.5603999999999996</v>
      </c>
      <c r="D4233">
        <f>VLOOKUP(B4233,'Bloomberg Dow Jones Indices'!$I$6:$J$6000,2,0)</f>
        <v>2.6337000000000002</v>
      </c>
      <c r="E4233">
        <f>IF(VLOOKUP($B4233,'30 Year Treasuries Daily'!$A$7:$B$10118,2,FALSE)="ND",NA(),VLOOKUP($B4233,'30 Year Treasuries Daily'!$A$7:$B$10118,2,FALSE))</f>
        <v>4.63</v>
      </c>
    </row>
    <row r="4234" spans="2:5">
      <c r="B4234" s="52">
        <v>40234</v>
      </c>
      <c r="C4234">
        <f>VLOOKUP($B4234,'Bloomberg Dow Jones Indices'!$G$6:$J$6000,2,FALSE)</f>
        <v>4.5837000000000003</v>
      </c>
      <c r="D4234">
        <f>VLOOKUP(B4234,'Bloomberg Dow Jones Indices'!$I$6:$J$6000,2,0)</f>
        <v>2.6355</v>
      </c>
      <c r="E4234">
        <f>IF(VLOOKUP($B4234,'30 Year Treasuries Daily'!$A$7:$B$10118,2,FALSE)="ND",NA(),VLOOKUP($B4234,'30 Year Treasuries Daily'!$A$7:$B$10118,2,FALSE))</f>
        <v>4.58</v>
      </c>
    </row>
    <row r="4235" spans="2:5">
      <c r="B4235" s="52">
        <v>40235</v>
      </c>
      <c r="C4235">
        <f>VLOOKUP($B4235,'Bloomberg Dow Jones Indices'!$G$6:$J$6000,2,FALSE)</f>
        <v>4.6139999999999999</v>
      </c>
      <c r="D4235">
        <f>VLOOKUP(B4235,'Bloomberg Dow Jones Indices'!$I$6:$J$6000,2,0)</f>
        <v>2.6343999999999999</v>
      </c>
      <c r="E4235">
        <f>IF(VLOOKUP($B4235,'30 Year Treasuries Daily'!$A$7:$B$10118,2,FALSE)="ND",NA(),VLOOKUP($B4235,'30 Year Treasuries Daily'!$A$7:$B$10118,2,FALSE))</f>
        <v>4.55</v>
      </c>
    </row>
    <row r="4236" spans="2:5">
      <c r="B4236" s="52">
        <v>40238</v>
      </c>
      <c r="C4236">
        <f>VLOOKUP($B4236,'Bloomberg Dow Jones Indices'!$G$6:$J$6000,2,FALSE)</f>
        <v>4.5542999999999996</v>
      </c>
      <c r="D4236">
        <f>VLOOKUP(B4236,'Bloomberg Dow Jones Indices'!$I$6:$J$6000,2,0)</f>
        <v>2.6146000000000003</v>
      </c>
      <c r="E4236">
        <f>IF(VLOOKUP($B4236,'30 Year Treasuries Daily'!$A$7:$B$10118,2,FALSE)="ND",NA(),VLOOKUP($B4236,'30 Year Treasuries Daily'!$A$7:$B$10118,2,FALSE))</f>
        <v>4.5599999999999996</v>
      </c>
    </row>
    <row r="4237" spans="2:5">
      <c r="B4237" s="52">
        <v>40239</v>
      </c>
      <c r="C4237">
        <f>VLOOKUP($B4237,'Bloomberg Dow Jones Indices'!$G$6:$J$6000,2,FALSE)</f>
        <v>4.5327000000000002</v>
      </c>
      <c r="D4237">
        <f>VLOOKUP(B4237,'Bloomberg Dow Jones Indices'!$I$6:$J$6000,2,0)</f>
        <v>2.6139999999999999</v>
      </c>
      <c r="E4237">
        <f>IF(VLOOKUP($B4237,'30 Year Treasuries Daily'!$A$7:$B$10118,2,FALSE)="ND",NA(),VLOOKUP($B4237,'30 Year Treasuries Daily'!$A$7:$B$10118,2,FALSE))</f>
        <v>4.57</v>
      </c>
    </row>
    <row r="4238" spans="2:5">
      <c r="B4238" s="52">
        <v>40240</v>
      </c>
      <c r="C4238">
        <f>VLOOKUP($B4238,'Bloomberg Dow Jones Indices'!$G$6:$J$6000,2,FALSE)</f>
        <v>4.5377999999999998</v>
      </c>
      <c r="D4238">
        <f>VLOOKUP(B4238,'Bloomberg Dow Jones Indices'!$I$6:$J$6000,2,0)</f>
        <v>2.6162999999999998</v>
      </c>
      <c r="E4238">
        <f>IF(VLOOKUP($B4238,'30 Year Treasuries Daily'!$A$7:$B$10118,2,FALSE)="ND",NA(),VLOOKUP($B4238,'30 Year Treasuries Daily'!$A$7:$B$10118,2,FALSE))</f>
        <v>4.58</v>
      </c>
    </row>
    <row r="4239" spans="2:5">
      <c r="B4239" s="52">
        <v>40241</v>
      </c>
      <c r="C4239">
        <f>VLOOKUP($B4239,'Bloomberg Dow Jones Indices'!$G$6:$J$6000,2,FALSE)</f>
        <v>4.53</v>
      </c>
      <c r="D4239">
        <f>VLOOKUP(B4239,'Bloomberg Dow Jones Indices'!$I$6:$J$6000,2,0)</f>
        <v>2.6044999999999998</v>
      </c>
      <c r="E4239">
        <f>IF(VLOOKUP($B4239,'30 Year Treasuries Daily'!$A$7:$B$10118,2,FALSE)="ND",NA(),VLOOKUP($B4239,'30 Year Treasuries Daily'!$A$7:$B$10118,2,FALSE))</f>
        <v>4.5599999999999996</v>
      </c>
    </row>
    <row r="4240" spans="2:5">
      <c r="B4240" s="52">
        <v>40242</v>
      </c>
      <c r="C4240">
        <f>VLOOKUP($B4240,'Bloomberg Dow Jones Indices'!$G$6:$J$6000,2,FALSE)</f>
        <v>4.4821999999999997</v>
      </c>
      <c r="D4240">
        <f>VLOOKUP(B4240,'Bloomberg Dow Jones Indices'!$I$6:$J$6000,2,0)</f>
        <v>2.5743999999999998</v>
      </c>
      <c r="E4240">
        <f>IF(VLOOKUP($B4240,'30 Year Treasuries Daily'!$A$7:$B$10118,2,FALSE)="ND",NA(),VLOOKUP($B4240,'30 Year Treasuries Daily'!$A$7:$B$10118,2,FALSE))</f>
        <v>4.6399999999999997</v>
      </c>
    </row>
    <row r="4241" spans="2:5">
      <c r="B4241" s="52">
        <v>40245</v>
      </c>
      <c r="C4241">
        <f>VLOOKUP($B4241,'Bloomberg Dow Jones Indices'!$G$6:$J$6000,2,FALSE)</f>
        <v>4.4920999999999998</v>
      </c>
      <c r="D4241">
        <f>VLOOKUP(B4241,'Bloomberg Dow Jones Indices'!$I$6:$J$6000,2,0)</f>
        <v>2.5798999999999999</v>
      </c>
      <c r="E4241">
        <f>IF(VLOOKUP($B4241,'30 Year Treasuries Daily'!$A$7:$B$10118,2,FALSE)="ND",NA(),VLOOKUP($B4241,'30 Year Treasuries Daily'!$A$7:$B$10118,2,FALSE))</f>
        <v>4.68</v>
      </c>
    </row>
    <row r="4242" spans="2:5">
      <c r="B4242" s="52">
        <v>40246</v>
      </c>
      <c r="C4242">
        <f>VLOOKUP($B4242,'Bloomberg Dow Jones Indices'!$G$6:$J$6000,2,FALSE)</f>
        <v>4.5056000000000003</v>
      </c>
      <c r="D4242">
        <f>VLOOKUP(B4242,'Bloomberg Dow Jones Indices'!$I$6:$J$6000,2,0)</f>
        <v>2.5777999999999999</v>
      </c>
      <c r="E4242">
        <f>IF(VLOOKUP($B4242,'30 Year Treasuries Daily'!$A$7:$B$10118,2,FALSE)="ND",NA(),VLOOKUP($B4242,'30 Year Treasuries Daily'!$A$7:$B$10118,2,FALSE))</f>
        <v>4.68</v>
      </c>
    </row>
    <row r="4243" spans="2:5">
      <c r="B4243" s="52">
        <v>40247</v>
      </c>
      <c r="C4243">
        <f>VLOOKUP($B4243,'Bloomberg Dow Jones Indices'!$G$6:$J$6000,2,FALSE)</f>
        <v>4.4931999999999999</v>
      </c>
      <c r="D4243">
        <f>VLOOKUP(B4243,'Bloomberg Dow Jones Indices'!$I$6:$J$6000,2,0)</f>
        <v>2.5792000000000002</v>
      </c>
      <c r="E4243">
        <f>IF(VLOOKUP($B4243,'30 Year Treasuries Daily'!$A$7:$B$10118,2,FALSE)="ND",NA(),VLOOKUP($B4243,'30 Year Treasuries Daily'!$A$7:$B$10118,2,FALSE))</f>
        <v>4.6900000000000004</v>
      </c>
    </row>
    <row r="4244" spans="2:5">
      <c r="B4244" s="52">
        <v>40248</v>
      </c>
      <c r="C4244">
        <f>VLOOKUP($B4244,'Bloomberg Dow Jones Indices'!$G$6:$J$6000,2,FALSE)</f>
        <v>4.4772999999999996</v>
      </c>
      <c r="D4244">
        <f>VLOOKUP(B4244,'Bloomberg Dow Jones Indices'!$I$6:$J$6000,2,0)</f>
        <v>2.5705</v>
      </c>
      <c r="E4244">
        <f>IF(VLOOKUP($B4244,'30 Year Treasuries Daily'!$A$7:$B$10118,2,FALSE)="ND",NA(),VLOOKUP($B4244,'30 Year Treasuries Daily'!$A$7:$B$10118,2,FALSE))</f>
        <v>4.66</v>
      </c>
    </row>
    <row r="4245" spans="2:5">
      <c r="B4245" s="52">
        <v>40249</v>
      </c>
      <c r="C4245">
        <f>VLOOKUP($B4245,'Bloomberg Dow Jones Indices'!$G$6:$J$6000,2,FALSE)</f>
        <v>4.5008999999999997</v>
      </c>
      <c r="D4245">
        <f>VLOOKUP(B4245,'Bloomberg Dow Jones Indices'!$I$6:$J$6000,2,0)</f>
        <v>2.5674000000000001</v>
      </c>
      <c r="E4245">
        <f>IF(VLOOKUP($B4245,'30 Year Treasuries Daily'!$A$7:$B$10118,2,FALSE)="ND",NA(),VLOOKUP($B4245,'30 Year Treasuries Daily'!$A$7:$B$10118,2,FALSE))</f>
        <v>4.62</v>
      </c>
    </row>
    <row r="4246" spans="2:5">
      <c r="B4246" s="52">
        <v>40252</v>
      </c>
      <c r="C4246">
        <f>VLOOKUP($B4246,'Bloomberg Dow Jones Indices'!$G$6:$J$6000,2,FALSE)</f>
        <v>4.4772999999999996</v>
      </c>
      <c r="D4246">
        <f>VLOOKUP(B4246,'Bloomberg Dow Jones Indices'!$I$6:$J$6000,2,0)</f>
        <v>2.5632000000000001</v>
      </c>
      <c r="E4246">
        <f>IF(VLOOKUP($B4246,'30 Year Treasuries Daily'!$A$7:$B$10118,2,FALSE)="ND",NA(),VLOOKUP($B4246,'30 Year Treasuries Daily'!$A$7:$B$10118,2,FALSE))</f>
        <v>4.63</v>
      </c>
    </row>
    <row r="4247" spans="2:5">
      <c r="B4247" s="52">
        <v>40253</v>
      </c>
      <c r="C4247">
        <f>VLOOKUP($B4247,'Bloomberg Dow Jones Indices'!$G$6:$J$6000,2,FALSE)</f>
        <v>4.4306999999999999</v>
      </c>
      <c r="D4247">
        <f>VLOOKUP(B4247,'Bloomberg Dow Jones Indices'!$I$6:$J$6000,2,0)</f>
        <v>2.5526999999999997</v>
      </c>
      <c r="E4247">
        <f>IF(VLOOKUP($B4247,'30 Year Treasuries Daily'!$A$7:$B$10118,2,FALSE)="ND",NA(),VLOOKUP($B4247,'30 Year Treasuries Daily'!$A$7:$B$10118,2,FALSE))</f>
        <v>4.59</v>
      </c>
    </row>
    <row r="4248" spans="2:5">
      <c r="B4248" s="52">
        <v>40254</v>
      </c>
      <c r="C4248">
        <f>VLOOKUP($B4248,'Bloomberg Dow Jones Indices'!$G$6:$J$6000,2,FALSE)</f>
        <v>4.4164000000000003</v>
      </c>
      <c r="D4248">
        <f>VLOOKUP(B4248,'Bloomberg Dow Jones Indices'!$I$6:$J$6000,2,0)</f>
        <v>2.5413000000000001</v>
      </c>
      <c r="E4248">
        <f>IF(VLOOKUP($B4248,'30 Year Treasuries Daily'!$A$7:$B$10118,2,FALSE)="ND",NA(),VLOOKUP($B4248,'30 Year Treasuries Daily'!$A$7:$B$10118,2,FALSE))</f>
        <v>4.5599999999999996</v>
      </c>
    </row>
    <row r="4249" spans="2:5">
      <c r="B4249" s="52">
        <v>40255</v>
      </c>
      <c r="C4249">
        <f>VLOOKUP($B4249,'Bloomberg Dow Jones Indices'!$G$6:$J$6000,2,FALSE)</f>
        <v>4.4382999999999999</v>
      </c>
      <c r="D4249">
        <f>VLOOKUP(B4249,'Bloomberg Dow Jones Indices'!$I$6:$J$6000,2,0)</f>
        <v>2.5305999999999997</v>
      </c>
      <c r="E4249">
        <f>IF(VLOOKUP($B4249,'30 Year Treasuries Daily'!$A$7:$B$10118,2,FALSE)="ND",NA(),VLOOKUP($B4249,'30 Year Treasuries Daily'!$A$7:$B$10118,2,FALSE))</f>
        <v>4.59</v>
      </c>
    </row>
    <row r="4250" spans="2:5">
      <c r="B4250" s="52">
        <v>40256</v>
      </c>
      <c r="C4250">
        <f>VLOOKUP($B4250,'Bloomberg Dow Jones Indices'!$G$6:$J$6000,2,FALSE)</f>
        <v>4.4420000000000002</v>
      </c>
      <c r="D4250">
        <f>VLOOKUP(B4250,'Bloomberg Dow Jones Indices'!$I$6:$J$6000,2,0)</f>
        <v>2.5394000000000001</v>
      </c>
      <c r="E4250">
        <f>IF(VLOOKUP($B4250,'30 Year Treasuries Daily'!$A$7:$B$10118,2,FALSE)="ND",NA(),VLOOKUP($B4250,'30 Year Treasuries Daily'!$A$7:$B$10118,2,FALSE))</f>
        <v>4.58</v>
      </c>
    </row>
    <row r="4251" spans="2:5">
      <c r="B4251" s="52">
        <v>40259</v>
      </c>
      <c r="C4251">
        <f>VLOOKUP($B4251,'Bloomberg Dow Jones Indices'!$G$6:$J$6000,2,FALSE)</f>
        <v>4.47</v>
      </c>
      <c r="D4251">
        <f>VLOOKUP(B4251,'Bloomberg Dow Jones Indices'!$I$6:$J$6000,2,0)</f>
        <v>2.5289999999999999</v>
      </c>
      <c r="E4251">
        <f>IF(VLOOKUP($B4251,'30 Year Treasuries Daily'!$A$7:$B$10118,2,FALSE)="ND",NA(),VLOOKUP($B4251,'30 Year Treasuries Daily'!$A$7:$B$10118,2,FALSE))</f>
        <v>4.57</v>
      </c>
    </row>
    <row r="4252" spans="2:5">
      <c r="B4252" s="52">
        <v>40260</v>
      </c>
      <c r="C4252">
        <f>VLOOKUP($B4252,'Bloomberg Dow Jones Indices'!$G$6:$J$6000,2,FALSE)</f>
        <v>4.4516999999999998</v>
      </c>
      <c r="D4252">
        <f>VLOOKUP(B4252,'Bloomberg Dow Jones Indices'!$I$6:$J$6000,2,0)</f>
        <v>2.5051000000000001</v>
      </c>
      <c r="E4252">
        <f>IF(VLOOKUP($B4252,'30 Year Treasuries Daily'!$A$7:$B$10118,2,FALSE)="ND",NA(),VLOOKUP($B4252,'30 Year Treasuries Daily'!$A$7:$B$10118,2,FALSE))</f>
        <v>4.5999999999999996</v>
      </c>
    </row>
    <row r="4253" spans="2:5">
      <c r="B4253" s="52">
        <v>40261</v>
      </c>
      <c r="C4253">
        <f>VLOOKUP($B4253,'Bloomberg Dow Jones Indices'!$G$6:$J$6000,2,FALSE)</f>
        <v>4.4934000000000003</v>
      </c>
      <c r="D4253">
        <f>VLOOKUP(B4253,'Bloomberg Dow Jones Indices'!$I$6:$J$6000,2,0)</f>
        <v>2.5173000000000001</v>
      </c>
      <c r="E4253">
        <f>IF(VLOOKUP($B4253,'30 Year Treasuries Daily'!$A$7:$B$10118,2,FALSE)="ND",NA(),VLOOKUP($B4253,'30 Year Treasuries Daily'!$A$7:$B$10118,2,FALSE))</f>
        <v>4.72</v>
      </c>
    </row>
    <row r="4254" spans="2:5">
      <c r="B4254" s="52">
        <v>40262</v>
      </c>
      <c r="C4254">
        <f>VLOOKUP($B4254,'Bloomberg Dow Jones Indices'!$G$6:$J$6000,2,FALSE)</f>
        <v>4.5199999999999996</v>
      </c>
      <c r="D4254">
        <f>VLOOKUP(B4254,'Bloomberg Dow Jones Indices'!$I$6:$J$6000,2,0)</f>
        <v>2.5160999999999998</v>
      </c>
      <c r="E4254">
        <f>IF(VLOOKUP($B4254,'30 Year Treasuries Daily'!$A$7:$B$10118,2,FALSE)="ND",NA(),VLOOKUP($B4254,'30 Year Treasuries Daily'!$A$7:$B$10118,2,FALSE))</f>
        <v>4.7699999999999996</v>
      </c>
    </row>
    <row r="4255" spans="2:5">
      <c r="B4255" s="52">
        <v>40263</v>
      </c>
      <c r="C4255">
        <f>VLOOKUP($B4255,'Bloomberg Dow Jones Indices'!$G$6:$J$6000,2,FALSE)</f>
        <v>4.5061999999999998</v>
      </c>
      <c r="D4255">
        <f>VLOOKUP(B4255,'Bloomberg Dow Jones Indices'!$I$6:$J$6000,2,0)</f>
        <v>2.5140000000000002</v>
      </c>
      <c r="E4255">
        <f>IF(VLOOKUP($B4255,'30 Year Treasuries Daily'!$A$7:$B$10118,2,FALSE)="ND",NA(),VLOOKUP($B4255,'30 Year Treasuries Daily'!$A$7:$B$10118,2,FALSE))</f>
        <v>4.75</v>
      </c>
    </row>
    <row r="4256" spans="2:5">
      <c r="B4256" s="52">
        <v>40266</v>
      </c>
      <c r="C4256">
        <f>VLOOKUP($B4256,'Bloomberg Dow Jones Indices'!$G$6:$J$6000,2,FALSE)</f>
        <v>4.4683000000000002</v>
      </c>
      <c r="D4256">
        <f>VLOOKUP(B4256,'Bloomberg Dow Jones Indices'!$I$6:$J$6000,2,0)</f>
        <v>2.5034999999999998</v>
      </c>
      <c r="E4256">
        <f>IF(VLOOKUP($B4256,'30 Year Treasuries Daily'!$A$7:$B$10118,2,FALSE)="ND",NA(),VLOOKUP($B4256,'30 Year Treasuries Daily'!$A$7:$B$10118,2,FALSE))</f>
        <v>4.76</v>
      </c>
    </row>
    <row r="4257" spans="2:5">
      <c r="B4257" s="52">
        <v>40267</v>
      </c>
      <c r="C4257">
        <f>VLOOKUP($B4257,'Bloomberg Dow Jones Indices'!$G$6:$J$6000,2,FALSE)</f>
        <v>4.4790999999999999</v>
      </c>
      <c r="D4257">
        <f>VLOOKUP(B4257,'Bloomberg Dow Jones Indices'!$I$6:$J$6000,2,0)</f>
        <v>2.5009000000000001</v>
      </c>
      <c r="E4257">
        <f>IF(VLOOKUP($B4257,'30 Year Treasuries Daily'!$A$7:$B$10118,2,FALSE)="ND",NA(),VLOOKUP($B4257,'30 Year Treasuries Daily'!$A$7:$B$10118,2,FALSE))</f>
        <v>4.75</v>
      </c>
    </row>
    <row r="4258" spans="2:5">
      <c r="B4258" s="52">
        <v>40268</v>
      </c>
      <c r="C4258">
        <f>VLOOKUP($B4258,'Bloomberg Dow Jones Indices'!$G$6:$J$6000,2,FALSE)</f>
        <v>4.4854000000000003</v>
      </c>
      <c r="D4258">
        <f>VLOOKUP(B4258,'Bloomberg Dow Jones Indices'!$I$6:$J$6000,2,0)</f>
        <v>2.5125999999999999</v>
      </c>
      <c r="E4258">
        <f>IF(VLOOKUP($B4258,'30 Year Treasuries Daily'!$A$7:$B$10118,2,FALSE)="ND",NA(),VLOOKUP($B4258,'30 Year Treasuries Daily'!$A$7:$B$10118,2,FALSE))</f>
        <v>4.72</v>
      </c>
    </row>
    <row r="4259" spans="2:5">
      <c r="B4259" s="52">
        <v>40269</v>
      </c>
      <c r="C4259">
        <f>VLOOKUP($B4259,'Bloomberg Dow Jones Indices'!$G$6:$J$6000,2,FALSE)</f>
        <v>4.4363000000000001</v>
      </c>
      <c r="D4259">
        <f>VLOOKUP(B4259,'Bloomberg Dow Jones Indices'!$I$6:$J$6000,2,0)</f>
        <v>2.4964</v>
      </c>
      <c r="E4259">
        <f>IF(VLOOKUP($B4259,'30 Year Treasuries Daily'!$A$7:$B$10118,2,FALSE)="ND",NA(),VLOOKUP($B4259,'30 Year Treasuries Daily'!$A$7:$B$10118,2,FALSE))</f>
        <v>4.74</v>
      </c>
    </row>
    <row r="4260" spans="2:5">
      <c r="B4260" s="52">
        <v>40273</v>
      </c>
      <c r="C4260">
        <f>VLOOKUP($B4260,'Bloomberg Dow Jones Indices'!$G$6:$J$6000,2,FALSE)</f>
        <v>4.4143999999999997</v>
      </c>
      <c r="D4260">
        <f>VLOOKUP(B4260,'Bloomberg Dow Jones Indices'!$I$6:$J$6000,2,0)</f>
        <v>2.4858000000000002</v>
      </c>
      <c r="E4260">
        <f>IF(VLOOKUP($B4260,'30 Year Treasuries Daily'!$A$7:$B$10118,2,FALSE)="ND",NA(),VLOOKUP($B4260,'30 Year Treasuries Daily'!$A$7:$B$10118,2,FALSE))</f>
        <v>4.8499999999999996</v>
      </c>
    </row>
    <row r="4261" spans="2:5">
      <c r="B4261" s="52">
        <v>40274</v>
      </c>
      <c r="C4261">
        <f>VLOOKUP($B4261,'Bloomberg Dow Jones Indices'!$G$6:$J$6000,2,FALSE)</f>
        <v>4.3827999999999996</v>
      </c>
      <c r="D4261">
        <f>VLOOKUP(B4261,'Bloomberg Dow Jones Indices'!$I$6:$J$6000,2,0)</f>
        <v>2.4866000000000001</v>
      </c>
      <c r="E4261">
        <f>IF(VLOOKUP($B4261,'30 Year Treasuries Daily'!$A$7:$B$10118,2,FALSE)="ND",NA(),VLOOKUP($B4261,'30 Year Treasuries Daily'!$A$7:$B$10118,2,FALSE))</f>
        <v>4.84</v>
      </c>
    </row>
    <row r="4262" spans="2:5">
      <c r="B4262" s="52">
        <v>40275</v>
      </c>
      <c r="C4262">
        <f>VLOOKUP($B4262,'Bloomberg Dow Jones Indices'!$G$6:$J$6000,2,FALSE)</f>
        <v>4.4223999999999997</v>
      </c>
      <c r="D4262">
        <f>VLOOKUP(B4262,'Bloomberg Dow Jones Indices'!$I$6:$J$6000,2,0)</f>
        <v>2.5049000000000001</v>
      </c>
      <c r="E4262">
        <f>IF(VLOOKUP($B4262,'30 Year Treasuries Daily'!$A$7:$B$10118,2,FALSE)="ND",NA(),VLOOKUP($B4262,'30 Year Treasuries Daily'!$A$7:$B$10118,2,FALSE))</f>
        <v>4.74</v>
      </c>
    </row>
    <row r="4263" spans="2:5">
      <c r="B4263" s="52">
        <v>40276</v>
      </c>
      <c r="C4263">
        <f>VLOOKUP($B4263,'Bloomberg Dow Jones Indices'!$G$6:$J$6000,2,FALSE)</f>
        <v>4.4405000000000001</v>
      </c>
      <c r="D4263">
        <f>VLOOKUP(B4263,'Bloomberg Dow Jones Indices'!$I$6:$J$6000,2,0)</f>
        <v>2.4981</v>
      </c>
      <c r="E4263">
        <f>IF(VLOOKUP($B4263,'30 Year Treasuries Daily'!$A$7:$B$10118,2,FALSE)="ND",NA(),VLOOKUP($B4263,'30 Year Treasuries Daily'!$A$7:$B$10118,2,FALSE))</f>
        <v>4.75</v>
      </c>
    </row>
    <row r="4264" spans="2:5">
      <c r="B4264" s="52">
        <v>40277</v>
      </c>
      <c r="C4264">
        <f>VLOOKUP($B4264,'Bloomberg Dow Jones Indices'!$G$6:$J$6000,2,FALSE)</f>
        <v>4.4143999999999997</v>
      </c>
      <c r="D4264">
        <f>VLOOKUP(B4264,'Bloomberg Dow Jones Indices'!$I$6:$J$6000,2,0)</f>
        <v>2.4821</v>
      </c>
      <c r="E4264">
        <f>IF(VLOOKUP($B4264,'30 Year Treasuries Daily'!$A$7:$B$10118,2,FALSE)="ND",NA(),VLOOKUP($B4264,'30 Year Treasuries Daily'!$A$7:$B$10118,2,FALSE))</f>
        <v>4.74</v>
      </c>
    </row>
    <row r="4265" spans="2:5">
      <c r="B4265" s="52">
        <v>40280</v>
      </c>
      <c r="C4265">
        <f>VLOOKUP($B4265,'Bloomberg Dow Jones Indices'!$G$6:$J$6000,2,FALSE)</f>
        <v>4.4004000000000003</v>
      </c>
      <c r="D4265">
        <f>VLOOKUP(B4265,'Bloomberg Dow Jones Indices'!$I$6:$J$6000,2,0)</f>
        <v>2.4802</v>
      </c>
      <c r="E4265">
        <f>IF(VLOOKUP($B4265,'30 Year Treasuries Daily'!$A$7:$B$10118,2,FALSE)="ND",NA(),VLOOKUP($B4265,'30 Year Treasuries Daily'!$A$7:$B$10118,2,FALSE))</f>
        <v>4.7</v>
      </c>
    </row>
    <row r="4266" spans="2:5">
      <c r="B4266" s="52">
        <v>40281</v>
      </c>
      <c r="C4266">
        <f>VLOOKUP($B4266,'Bloomberg Dow Jones Indices'!$G$6:$J$6000,2,FALSE)</f>
        <v>4.4210000000000003</v>
      </c>
      <c r="D4266">
        <f>VLOOKUP(B4266,'Bloomberg Dow Jones Indices'!$I$6:$J$6000,2,0)</f>
        <v>2.4771000000000001</v>
      </c>
      <c r="E4266">
        <f>IF(VLOOKUP($B4266,'30 Year Treasuries Daily'!$A$7:$B$10118,2,FALSE)="ND",NA(),VLOOKUP($B4266,'30 Year Treasuries Daily'!$A$7:$B$10118,2,FALSE))</f>
        <v>4.68</v>
      </c>
    </row>
    <row r="4267" spans="2:5">
      <c r="B4267" s="52">
        <v>40282</v>
      </c>
      <c r="C4267">
        <f>VLOOKUP($B4267,'Bloomberg Dow Jones Indices'!$G$6:$J$6000,2,FALSE)</f>
        <v>4.4252000000000002</v>
      </c>
      <c r="D4267">
        <f>VLOOKUP(B4267,'Bloomberg Dow Jones Indices'!$I$6:$J$6000,2,0)</f>
        <v>2.4540999999999999</v>
      </c>
      <c r="E4267">
        <f>IF(VLOOKUP($B4267,'30 Year Treasuries Daily'!$A$7:$B$10118,2,FALSE)="ND",NA(),VLOOKUP($B4267,'30 Year Treasuries Daily'!$A$7:$B$10118,2,FALSE))</f>
        <v>4.72</v>
      </c>
    </row>
    <row r="4268" spans="2:5">
      <c r="B4268" s="52">
        <v>40283</v>
      </c>
      <c r="C4268">
        <f>VLOOKUP($B4268,'Bloomberg Dow Jones Indices'!$G$6:$J$6000,2,FALSE)</f>
        <v>4.4291999999999998</v>
      </c>
      <c r="D4268">
        <f>VLOOKUP(B4268,'Bloomberg Dow Jones Indices'!$I$6:$J$6000,2,0)</f>
        <v>2.4493</v>
      </c>
      <c r="E4268">
        <f>IF(VLOOKUP($B4268,'30 Year Treasuries Daily'!$A$7:$B$10118,2,FALSE)="ND",NA(),VLOOKUP($B4268,'30 Year Treasuries Daily'!$A$7:$B$10118,2,FALSE))</f>
        <v>4.72</v>
      </c>
    </row>
    <row r="4269" spans="2:5">
      <c r="B4269" s="52">
        <v>40284</v>
      </c>
      <c r="C4269">
        <f>VLOOKUP($B4269,'Bloomberg Dow Jones Indices'!$G$6:$J$6000,2,FALSE)</f>
        <v>4.4779</v>
      </c>
      <c r="D4269">
        <f>VLOOKUP(B4269,'Bloomberg Dow Jones Indices'!$I$6:$J$6000,2,0)</f>
        <v>2.4773000000000001</v>
      </c>
      <c r="E4269">
        <f>IF(VLOOKUP($B4269,'30 Year Treasuries Daily'!$A$7:$B$10118,2,FALSE)="ND",NA(),VLOOKUP($B4269,'30 Year Treasuries Daily'!$A$7:$B$10118,2,FALSE))</f>
        <v>4.67</v>
      </c>
    </row>
    <row r="4270" spans="2:5">
      <c r="B4270" s="52">
        <v>40287</v>
      </c>
      <c r="C4270">
        <f>VLOOKUP($B4270,'Bloomberg Dow Jones Indices'!$G$6:$J$6000,2,FALSE)</f>
        <v>4.4740000000000002</v>
      </c>
      <c r="D4270">
        <f>VLOOKUP(B4270,'Bloomberg Dow Jones Indices'!$I$6:$J$6000,2,0)</f>
        <v>2.4609000000000001</v>
      </c>
      <c r="E4270">
        <f>IF(VLOOKUP($B4270,'30 Year Treasuries Daily'!$A$7:$B$10118,2,FALSE)="ND",NA(),VLOOKUP($B4270,'30 Year Treasuries Daily'!$A$7:$B$10118,2,FALSE))</f>
        <v>4.7</v>
      </c>
    </row>
    <row r="4271" spans="2:5">
      <c r="B4271" s="52">
        <v>40288</v>
      </c>
      <c r="C4271">
        <f>VLOOKUP($B4271,'Bloomberg Dow Jones Indices'!$G$6:$J$6000,2,FALSE)</f>
        <v>4.4218999999999999</v>
      </c>
      <c r="D4271">
        <f>VLOOKUP(B4271,'Bloomberg Dow Jones Indices'!$I$6:$J$6000,2,0)</f>
        <v>2.4554</v>
      </c>
      <c r="E4271">
        <f>IF(VLOOKUP($B4271,'30 Year Treasuries Daily'!$A$7:$B$10118,2,FALSE)="ND",NA(),VLOOKUP($B4271,'30 Year Treasuries Daily'!$A$7:$B$10118,2,FALSE))</f>
        <v>4.67</v>
      </c>
    </row>
    <row r="4272" spans="2:5">
      <c r="B4272" s="52">
        <v>40289</v>
      </c>
      <c r="C4272">
        <f>VLOOKUP($B4272,'Bloomberg Dow Jones Indices'!$G$6:$J$6000,2,FALSE)</f>
        <v>4.4200999999999997</v>
      </c>
      <c r="D4272">
        <f>VLOOKUP(B4272,'Bloomberg Dow Jones Indices'!$I$6:$J$6000,2,0)</f>
        <v>2.4537</v>
      </c>
      <c r="E4272">
        <f>IF(VLOOKUP($B4272,'30 Year Treasuries Daily'!$A$7:$B$10118,2,FALSE)="ND",NA(),VLOOKUP($B4272,'30 Year Treasuries Daily'!$A$7:$B$10118,2,FALSE))</f>
        <v>4.6100000000000003</v>
      </c>
    </row>
    <row r="4273" spans="2:5">
      <c r="B4273" s="52">
        <v>40290</v>
      </c>
      <c r="C4273">
        <f>VLOOKUP($B4273,'Bloomberg Dow Jones Indices'!$G$6:$J$6000,2,FALSE)</f>
        <v>4.4147999999999996</v>
      </c>
      <c r="D4273">
        <f>VLOOKUP(B4273,'Bloomberg Dow Jones Indices'!$I$6:$J$6000,2,0)</f>
        <v>2.4516</v>
      </c>
      <c r="E4273">
        <f>IF(VLOOKUP($B4273,'30 Year Treasuries Daily'!$A$7:$B$10118,2,FALSE)="ND",NA(),VLOOKUP($B4273,'30 Year Treasuries Daily'!$A$7:$B$10118,2,FALSE))</f>
        <v>4.6500000000000004</v>
      </c>
    </row>
    <row r="4274" spans="2:5">
      <c r="B4274" s="52">
        <v>40291</v>
      </c>
      <c r="C4274">
        <f>VLOOKUP($B4274,'Bloomberg Dow Jones Indices'!$G$6:$J$6000,2,FALSE)</f>
        <v>4.3734999999999999</v>
      </c>
      <c r="D4274">
        <f>VLOOKUP(B4274,'Bloomberg Dow Jones Indices'!$I$6:$J$6000,2,0)</f>
        <v>2.4363000000000001</v>
      </c>
      <c r="E4274">
        <f>IF(VLOOKUP($B4274,'30 Year Treasuries Daily'!$A$7:$B$10118,2,FALSE)="ND",NA(),VLOOKUP($B4274,'30 Year Treasuries Daily'!$A$7:$B$10118,2,FALSE))</f>
        <v>4.67</v>
      </c>
    </row>
    <row r="4275" spans="2:5">
      <c r="B4275" s="52">
        <v>40294</v>
      </c>
      <c r="C4275">
        <f>VLOOKUP($B4275,'Bloomberg Dow Jones Indices'!$G$6:$J$6000,2,FALSE)</f>
        <v>4.3921000000000001</v>
      </c>
      <c r="D4275">
        <f>VLOOKUP(B4275,'Bloomberg Dow Jones Indices'!$I$6:$J$6000,2,0)</f>
        <v>2.4361000000000002</v>
      </c>
      <c r="E4275">
        <f>IF(VLOOKUP($B4275,'30 Year Treasuries Daily'!$A$7:$B$10118,2,FALSE)="ND",NA(),VLOOKUP($B4275,'30 Year Treasuries Daily'!$A$7:$B$10118,2,FALSE))</f>
        <v>4.67</v>
      </c>
    </row>
    <row r="4276" spans="2:5">
      <c r="B4276" s="52">
        <v>40295</v>
      </c>
      <c r="C4276">
        <f>VLOOKUP($B4276,'Bloomberg Dow Jones Indices'!$G$6:$J$6000,2,FALSE)</f>
        <v>4.4699</v>
      </c>
      <c r="D4276">
        <f>VLOOKUP(B4276,'Bloomberg Dow Jones Indices'!$I$6:$J$6000,2,0)</f>
        <v>2.4832999999999998</v>
      </c>
      <c r="E4276">
        <f>IF(VLOOKUP($B4276,'30 Year Treasuries Daily'!$A$7:$B$10118,2,FALSE)="ND",NA(),VLOOKUP($B4276,'30 Year Treasuries Daily'!$A$7:$B$10118,2,FALSE))</f>
        <v>4.5599999999999996</v>
      </c>
    </row>
    <row r="4277" spans="2:5">
      <c r="B4277" s="52">
        <v>40296</v>
      </c>
      <c r="C4277">
        <f>VLOOKUP($B4277,'Bloomberg Dow Jones Indices'!$G$6:$J$6000,2,FALSE)</f>
        <v>4.4208999999999996</v>
      </c>
      <c r="D4277">
        <f>VLOOKUP(B4277,'Bloomberg Dow Jones Indices'!$I$6:$J$6000,2,0)</f>
        <v>2.4742000000000002</v>
      </c>
      <c r="E4277">
        <f>IF(VLOOKUP($B4277,'30 Year Treasuries Daily'!$A$7:$B$10118,2,FALSE)="ND",NA(),VLOOKUP($B4277,'30 Year Treasuries Daily'!$A$7:$B$10118,2,FALSE))</f>
        <v>4.63</v>
      </c>
    </row>
    <row r="4278" spans="2:5">
      <c r="B4278" s="52">
        <v>40297</v>
      </c>
      <c r="C4278">
        <f>VLOOKUP($B4278,'Bloomberg Dow Jones Indices'!$G$6:$J$6000,2,FALSE)</f>
        <v>4.4211</v>
      </c>
      <c r="D4278">
        <f>VLOOKUP(B4278,'Bloomberg Dow Jones Indices'!$I$6:$J$6000,2,0)</f>
        <v>2.4472</v>
      </c>
      <c r="E4278">
        <f>IF(VLOOKUP($B4278,'30 Year Treasuries Daily'!$A$7:$B$10118,2,FALSE)="ND",NA(),VLOOKUP($B4278,'30 Year Treasuries Daily'!$A$7:$B$10118,2,FALSE))</f>
        <v>4.5999999999999996</v>
      </c>
    </row>
    <row r="4279" spans="2:5">
      <c r="B4279" s="52">
        <v>40298</v>
      </c>
      <c r="C4279">
        <f>VLOOKUP($B4279,'Bloomberg Dow Jones Indices'!$G$6:$J$6000,2,FALSE)</f>
        <v>4.3834999999999997</v>
      </c>
      <c r="D4279">
        <f>VLOOKUP(B4279,'Bloomberg Dow Jones Indices'!$I$6:$J$6000,2,0)</f>
        <v>2.4824000000000002</v>
      </c>
      <c r="E4279">
        <f>IF(VLOOKUP($B4279,'30 Year Treasuries Daily'!$A$7:$B$10118,2,FALSE)="ND",NA(),VLOOKUP($B4279,'30 Year Treasuries Daily'!$A$7:$B$10118,2,FALSE))</f>
        <v>4.53</v>
      </c>
    </row>
    <row r="4280" spans="2:5">
      <c r="B4280" s="52">
        <v>40301</v>
      </c>
      <c r="C4280">
        <f>VLOOKUP($B4280,'Bloomberg Dow Jones Indices'!$G$6:$J$6000,2,FALSE)</f>
        <v>4.3297999999999996</v>
      </c>
      <c r="D4280">
        <f>VLOOKUP(B4280,'Bloomberg Dow Jones Indices'!$I$6:$J$6000,2,0)</f>
        <v>2.4506000000000001</v>
      </c>
      <c r="E4280">
        <f>IF(VLOOKUP($B4280,'30 Year Treasuries Daily'!$A$7:$B$10118,2,FALSE)="ND",NA(),VLOOKUP($B4280,'30 Year Treasuries Daily'!$A$7:$B$10118,2,FALSE))</f>
        <v>4.53</v>
      </c>
    </row>
    <row r="4281" spans="2:5">
      <c r="B4281" s="52">
        <v>40302</v>
      </c>
      <c r="C4281">
        <f>VLOOKUP($B4281,'Bloomberg Dow Jones Indices'!$G$6:$J$6000,2,FALSE)</f>
        <v>4.4150999999999998</v>
      </c>
      <c r="D4281">
        <f>VLOOKUP(B4281,'Bloomberg Dow Jones Indices'!$I$6:$J$6000,2,0)</f>
        <v>2.5009999999999999</v>
      </c>
      <c r="E4281">
        <f>IF(VLOOKUP($B4281,'30 Year Treasuries Daily'!$A$7:$B$10118,2,FALSE)="ND",NA(),VLOOKUP($B4281,'30 Year Treasuries Daily'!$A$7:$B$10118,2,FALSE))</f>
        <v>4.43</v>
      </c>
    </row>
    <row r="4282" spans="2:5">
      <c r="B4282" s="52">
        <v>40303</v>
      </c>
      <c r="C4282">
        <f>VLOOKUP($B4282,'Bloomberg Dow Jones Indices'!$G$6:$J$6000,2,FALSE)</f>
        <v>4.4481000000000002</v>
      </c>
      <c r="D4282">
        <f>VLOOKUP(B4282,'Bloomberg Dow Jones Indices'!$I$6:$J$6000,2,0)</f>
        <v>2.5171000000000001</v>
      </c>
      <c r="E4282">
        <f>IF(VLOOKUP($B4282,'30 Year Treasuries Daily'!$A$7:$B$10118,2,FALSE)="ND",NA(),VLOOKUP($B4282,'30 Year Treasuries Daily'!$A$7:$B$10118,2,FALSE))</f>
        <v>4.3899999999999997</v>
      </c>
    </row>
    <row r="4283" spans="2:5">
      <c r="B4283" s="52">
        <v>40304</v>
      </c>
      <c r="C4283">
        <f>VLOOKUP($B4283,'Bloomberg Dow Jones Indices'!$G$6:$J$6000,2,FALSE)</f>
        <v>4.5731000000000002</v>
      </c>
      <c r="D4283">
        <f>VLOOKUP(B4283,'Bloomberg Dow Jones Indices'!$I$6:$J$6000,2,0)</f>
        <v>2.6074999999999999</v>
      </c>
      <c r="E4283">
        <f>IF(VLOOKUP($B4283,'30 Year Treasuries Daily'!$A$7:$B$10118,2,FALSE)="ND",NA(),VLOOKUP($B4283,'30 Year Treasuries Daily'!$A$7:$B$10118,2,FALSE))</f>
        <v>4.1900000000000004</v>
      </c>
    </row>
    <row r="4284" spans="2:5">
      <c r="B4284" s="52">
        <v>40305</v>
      </c>
      <c r="C4284">
        <f>VLOOKUP($B4284,'Bloomberg Dow Jones Indices'!$G$6:$J$6000,2,FALSE)</f>
        <v>4.5877999999999997</v>
      </c>
      <c r="D4284">
        <f>VLOOKUP(B4284,'Bloomberg Dow Jones Indices'!$I$6:$J$6000,2,0)</f>
        <v>2.6427</v>
      </c>
      <c r="E4284">
        <f>IF(VLOOKUP($B4284,'30 Year Treasuries Daily'!$A$7:$B$10118,2,FALSE)="ND",NA(),VLOOKUP($B4284,'30 Year Treasuries Daily'!$A$7:$B$10118,2,FALSE))</f>
        <v>4.28</v>
      </c>
    </row>
    <row r="4285" spans="2:5">
      <c r="B4285" s="52">
        <v>40308</v>
      </c>
      <c r="C4285">
        <f>VLOOKUP($B4285,'Bloomberg Dow Jones Indices'!$G$6:$J$6000,2,FALSE)</f>
        <v>4.4589999999999996</v>
      </c>
      <c r="D4285">
        <f>VLOOKUP(B4285,'Bloomberg Dow Jones Indices'!$I$6:$J$6000,2,0)</f>
        <v>2.5434999999999999</v>
      </c>
      <c r="E4285">
        <f>IF(VLOOKUP($B4285,'30 Year Treasuries Daily'!$A$7:$B$10118,2,FALSE)="ND",NA(),VLOOKUP($B4285,'30 Year Treasuries Daily'!$A$7:$B$10118,2,FALSE))</f>
        <v>4.41</v>
      </c>
    </row>
    <row r="4286" spans="2:5">
      <c r="B4286" s="52">
        <v>40309</v>
      </c>
      <c r="C4286">
        <f>VLOOKUP($B4286,'Bloomberg Dow Jones Indices'!$G$6:$J$6000,2,FALSE)</f>
        <v>4.4503000000000004</v>
      </c>
      <c r="D4286">
        <f>VLOOKUP(B4286,'Bloomberg Dow Jones Indices'!$I$6:$J$6000,2,0)</f>
        <v>2.5537000000000001</v>
      </c>
      <c r="E4286">
        <f>IF(VLOOKUP($B4286,'30 Year Treasuries Daily'!$A$7:$B$10118,2,FALSE)="ND",NA(),VLOOKUP($B4286,'30 Year Treasuries Daily'!$A$7:$B$10118,2,FALSE))</f>
        <v>4.42</v>
      </c>
    </row>
    <row r="4287" spans="2:5">
      <c r="B4287" s="52">
        <v>40310</v>
      </c>
      <c r="C4287">
        <f>VLOOKUP($B4287,'Bloomberg Dow Jones Indices'!$G$6:$J$6000,2,FALSE)</f>
        <v>4.4230999999999998</v>
      </c>
      <c r="D4287">
        <f>VLOOKUP(B4287,'Bloomberg Dow Jones Indices'!$I$6:$J$6000,2,0)</f>
        <v>2.5236999999999998</v>
      </c>
      <c r="E4287">
        <f>IF(VLOOKUP($B4287,'30 Year Treasuries Daily'!$A$7:$B$10118,2,FALSE)="ND",NA(),VLOOKUP($B4287,'30 Year Treasuries Daily'!$A$7:$B$10118,2,FALSE))</f>
        <v>4.47</v>
      </c>
    </row>
    <row r="4288" spans="2:5">
      <c r="B4288" s="52">
        <v>40311</v>
      </c>
      <c r="C4288">
        <f>VLOOKUP($B4288,'Bloomberg Dow Jones Indices'!$G$6:$J$6000,2,FALSE)</f>
        <v>4.4474</v>
      </c>
      <c r="D4288">
        <f>VLOOKUP(B4288,'Bloomberg Dow Jones Indices'!$I$6:$J$6000,2,0)</f>
        <v>2.5503</v>
      </c>
      <c r="E4288">
        <f>IF(VLOOKUP($B4288,'30 Year Treasuries Daily'!$A$7:$B$10118,2,FALSE)="ND",NA(),VLOOKUP($B4288,'30 Year Treasuries Daily'!$A$7:$B$10118,2,FALSE))</f>
        <v>4.47</v>
      </c>
    </row>
    <row r="4289" spans="2:5">
      <c r="B4289" s="52">
        <v>40312</v>
      </c>
      <c r="C4289">
        <f>VLOOKUP($B4289,'Bloomberg Dow Jones Indices'!$G$6:$J$6000,2,FALSE)</f>
        <v>4.4816000000000003</v>
      </c>
      <c r="D4289">
        <f>VLOOKUP(B4289,'Bloomberg Dow Jones Indices'!$I$6:$J$6000,2,0)</f>
        <v>2.5893999999999999</v>
      </c>
      <c r="E4289">
        <f>IF(VLOOKUP($B4289,'30 Year Treasuries Daily'!$A$7:$B$10118,2,FALSE)="ND",NA(),VLOOKUP($B4289,'30 Year Treasuries Daily'!$A$7:$B$10118,2,FALSE))</f>
        <v>4.32</v>
      </c>
    </row>
    <row r="4290" spans="2:5">
      <c r="B4290" s="52">
        <v>40315</v>
      </c>
      <c r="C4290">
        <f>VLOOKUP($B4290,'Bloomberg Dow Jones Indices'!$G$6:$J$6000,2,FALSE)</f>
        <v>4.4855</v>
      </c>
      <c r="D4290">
        <f>VLOOKUP(B4290,'Bloomberg Dow Jones Indices'!$I$6:$J$6000,2,0)</f>
        <v>2.593</v>
      </c>
      <c r="E4290">
        <f>IF(VLOOKUP($B4290,'30 Year Treasuries Daily'!$A$7:$B$10118,2,FALSE)="ND",NA(),VLOOKUP($B4290,'30 Year Treasuries Daily'!$A$7:$B$10118,2,FALSE))</f>
        <v>4.3499999999999996</v>
      </c>
    </row>
    <row r="4291" spans="2:5">
      <c r="B4291" s="52">
        <v>40316</v>
      </c>
      <c r="C4291">
        <f>VLOOKUP($B4291,'Bloomberg Dow Jones Indices'!$G$6:$J$6000,2,FALSE)</f>
        <v>4.5332999999999997</v>
      </c>
      <c r="D4291">
        <f>VLOOKUP(B4291,'Bloomberg Dow Jones Indices'!$I$6:$J$6000,2,0)</f>
        <v>2.6214</v>
      </c>
      <c r="E4291">
        <f>IF(VLOOKUP($B4291,'30 Year Treasuries Daily'!$A$7:$B$10118,2,FALSE)="ND",NA(),VLOOKUP($B4291,'30 Year Treasuries Daily'!$A$7:$B$10118,2,FALSE))</f>
        <v>4.26</v>
      </c>
    </row>
    <row r="4292" spans="2:5">
      <c r="B4292" s="52">
        <v>40317</v>
      </c>
      <c r="C4292">
        <f>VLOOKUP($B4292,'Bloomberg Dow Jones Indices'!$G$6:$J$6000,2,FALSE)</f>
        <v>4.5854999999999997</v>
      </c>
      <c r="D4292">
        <f>VLOOKUP(B4292,'Bloomberg Dow Jones Indices'!$I$6:$J$6000,2,0)</f>
        <v>2.6391999999999998</v>
      </c>
      <c r="E4292">
        <f>IF(VLOOKUP($B4292,'30 Year Treasuries Daily'!$A$7:$B$10118,2,FALSE)="ND",NA(),VLOOKUP($B4292,'30 Year Treasuries Daily'!$A$7:$B$10118,2,FALSE))</f>
        <v>4.24</v>
      </c>
    </row>
    <row r="4293" spans="2:5">
      <c r="B4293" s="52">
        <v>40318</v>
      </c>
      <c r="C4293">
        <f>VLOOKUP($B4293,'Bloomberg Dow Jones Indices'!$G$6:$J$6000,2,FALSE)</f>
        <v>4.7328000000000001</v>
      </c>
      <c r="D4293">
        <f>VLOOKUP(B4293,'Bloomberg Dow Jones Indices'!$I$6:$J$6000,2,0)</f>
        <v>2.7378</v>
      </c>
      <c r="E4293">
        <f>IF(VLOOKUP($B4293,'30 Year Treasuries Daily'!$A$7:$B$10118,2,FALSE)="ND",NA(),VLOOKUP($B4293,'30 Year Treasuries Daily'!$A$7:$B$10118,2,FALSE))</f>
        <v>4.13</v>
      </c>
    </row>
    <row r="4294" spans="2:5">
      <c r="B4294" s="52">
        <v>40319</v>
      </c>
      <c r="C4294">
        <f>VLOOKUP($B4294,'Bloomberg Dow Jones Indices'!$G$6:$J$6000,2,FALSE)</f>
        <v>4.7070999999999996</v>
      </c>
      <c r="D4294">
        <f>VLOOKUP(B4294,'Bloomberg Dow Jones Indices'!$I$6:$J$6000,2,0)</f>
        <v>2.7042000000000002</v>
      </c>
      <c r="E4294">
        <f>IF(VLOOKUP($B4294,'30 Year Treasuries Daily'!$A$7:$B$10118,2,FALSE)="ND",NA(),VLOOKUP($B4294,'30 Year Treasuries Daily'!$A$7:$B$10118,2,FALSE))</f>
        <v>4.07</v>
      </c>
    </row>
    <row r="4295" spans="2:5">
      <c r="B4295" s="52">
        <v>40322</v>
      </c>
      <c r="C4295">
        <f>VLOOKUP($B4295,'Bloomberg Dow Jones Indices'!$G$6:$J$6000,2,FALSE)</f>
        <v>4.7503000000000002</v>
      </c>
      <c r="D4295">
        <f>VLOOKUP(B4295,'Bloomberg Dow Jones Indices'!$I$6:$J$6000,2,0)</f>
        <v>2.7382</v>
      </c>
      <c r="E4295">
        <f>IF(VLOOKUP($B4295,'30 Year Treasuries Daily'!$A$7:$B$10118,2,FALSE)="ND",NA(),VLOOKUP($B4295,'30 Year Treasuries Daily'!$A$7:$B$10118,2,FALSE))</f>
        <v>4.12</v>
      </c>
    </row>
    <row r="4296" spans="2:5">
      <c r="B4296" s="52">
        <v>40323</v>
      </c>
      <c r="C4296">
        <f>VLOOKUP($B4296,'Bloomberg Dow Jones Indices'!$G$6:$J$6000,2,FALSE)</f>
        <v>4.7838000000000003</v>
      </c>
      <c r="D4296">
        <f>VLOOKUP(B4296,'Bloomberg Dow Jones Indices'!$I$6:$J$6000,2,0)</f>
        <v>2.7443999999999997</v>
      </c>
      <c r="E4296">
        <f>IF(VLOOKUP($B4296,'30 Year Treasuries Daily'!$A$7:$B$10118,2,FALSE)="ND",NA(),VLOOKUP($B4296,'30 Year Treasuries Daily'!$A$7:$B$10118,2,FALSE))</f>
        <v>4.07</v>
      </c>
    </row>
    <row r="4297" spans="2:5">
      <c r="B4297" s="52">
        <v>40324</v>
      </c>
      <c r="C4297">
        <f>VLOOKUP($B4297,'Bloomberg Dow Jones Indices'!$G$6:$J$6000,2,FALSE)</f>
        <v>4.8072999999999997</v>
      </c>
      <c r="D4297">
        <f>VLOOKUP(B4297,'Bloomberg Dow Jones Indices'!$I$6:$J$6000,2,0)</f>
        <v>2.7635000000000001</v>
      </c>
      <c r="E4297">
        <f>IF(VLOOKUP($B4297,'30 Year Treasuries Daily'!$A$7:$B$10118,2,FALSE)="ND",NA(),VLOOKUP($B4297,'30 Year Treasuries Daily'!$A$7:$B$10118,2,FALSE))</f>
        <v>4.1100000000000003</v>
      </c>
    </row>
    <row r="4298" spans="2:5">
      <c r="B4298" s="52">
        <v>40325</v>
      </c>
      <c r="C4298">
        <f>VLOOKUP($B4298,'Bloomberg Dow Jones Indices'!$G$6:$J$6000,2,FALSE)</f>
        <v>4.7115999999999998</v>
      </c>
      <c r="D4298">
        <f>VLOOKUP(B4298,'Bloomberg Dow Jones Indices'!$I$6:$J$6000,2,0)</f>
        <v>2.6941999999999999</v>
      </c>
      <c r="E4298">
        <f>IF(VLOOKUP($B4298,'30 Year Treasuries Daily'!$A$7:$B$10118,2,FALSE)="ND",NA(),VLOOKUP($B4298,'30 Year Treasuries Daily'!$A$7:$B$10118,2,FALSE))</f>
        <v>4.24</v>
      </c>
    </row>
    <row r="4299" spans="2:5">
      <c r="B4299" s="52">
        <v>40326</v>
      </c>
      <c r="C4299">
        <f>VLOOKUP($B4299,'Bloomberg Dow Jones Indices'!$G$6:$J$6000,2,FALSE)</f>
        <v>4.7194000000000003</v>
      </c>
      <c r="D4299">
        <f>VLOOKUP(B4299,'Bloomberg Dow Jones Indices'!$I$6:$J$6000,2,0)</f>
        <v>2.7267999999999999</v>
      </c>
      <c r="E4299">
        <f>IF(VLOOKUP($B4299,'30 Year Treasuries Daily'!$A$7:$B$10118,2,FALSE)="ND",NA(),VLOOKUP($B4299,'30 Year Treasuries Daily'!$A$7:$B$10118,2,FALSE))</f>
        <v>4.22</v>
      </c>
    </row>
    <row r="4300" spans="2:5">
      <c r="B4300" s="52">
        <v>40330</v>
      </c>
      <c r="C4300">
        <f>VLOOKUP($B4300,'Bloomberg Dow Jones Indices'!$G$6:$J$6000,2,FALSE)</f>
        <v>4.8285999999999998</v>
      </c>
      <c r="D4300">
        <f>VLOOKUP(B4300,'Bloomberg Dow Jones Indices'!$I$6:$J$6000,2,0)</f>
        <v>2.7582</v>
      </c>
      <c r="E4300">
        <f>IF(VLOOKUP($B4300,'30 Year Treasuries Daily'!$A$7:$B$10118,2,FALSE)="ND",NA(),VLOOKUP($B4300,'30 Year Treasuries Daily'!$A$7:$B$10118,2,FALSE))</f>
        <v>4.1900000000000004</v>
      </c>
    </row>
    <row r="4301" spans="2:5">
      <c r="B4301" s="52">
        <v>40331</v>
      </c>
      <c r="C4301">
        <f>VLOOKUP($B4301,'Bloomberg Dow Jones Indices'!$G$6:$J$6000,2,FALSE)</f>
        <v>4.7346000000000004</v>
      </c>
      <c r="D4301">
        <f>VLOOKUP(B4301,'Bloomberg Dow Jones Indices'!$I$6:$J$6000,2,0)</f>
        <v>2.6974999999999998</v>
      </c>
      <c r="E4301">
        <f>IF(VLOOKUP($B4301,'30 Year Treasuries Daily'!$A$7:$B$10118,2,FALSE)="ND",NA(),VLOOKUP($B4301,'30 Year Treasuries Daily'!$A$7:$B$10118,2,FALSE))</f>
        <v>4.24</v>
      </c>
    </row>
    <row r="4302" spans="2:5">
      <c r="B4302" s="52">
        <v>40332</v>
      </c>
      <c r="C4302">
        <f>VLOOKUP($B4302,'Bloomberg Dow Jones Indices'!$G$6:$J$6000,2,FALSE)</f>
        <v>4.6851000000000003</v>
      </c>
      <c r="D4302">
        <f>VLOOKUP(B4302,'Bloomberg Dow Jones Indices'!$I$6:$J$6000,2,0)</f>
        <v>2.6959999999999997</v>
      </c>
      <c r="E4302">
        <f>IF(VLOOKUP($B4302,'30 Year Treasuries Daily'!$A$7:$B$10118,2,FALSE)="ND",NA(),VLOOKUP($B4302,'30 Year Treasuries Daily'!$A$7:$B$10118,2,FALSE))</f>
        <v>4.29</v>
      </c>
    </row>
    <row r="4303" spans="2:5">
      <c r="B4303" s="52">
        <v>40333</v>
      </c>
      <c r="C4303">
        <f>VLOOKUP($B4303,'Bloomberg Dow Jones Indices'!$G$6:$J$6000,2,FALSE)</f>
        <v>4.8178000000000001</v>
      </c>
      <c r="D4303">
        <f>VLOOKUP(B4303,'Bloomberg Dow Jones Indices'!$I$6:$J$6000,2,0)</f>
        <v>2.7838000000000003</v>
      </c>
      <c r="E4303">
        <f>IF(VLOOKUP($B4303,'30 Year Treasuries Daily'!$A$7:$B$10118,2,FALSE)="ND",NA(),VLOOKUP($B4303,'30 Year Treasuries Daily'!$A$7:$B$10118,2,FALSE))</f>
        <v>4.13</v>
      </c>
    </row>
    <row r="4304" spans="2:5">
      <c r="B4304" s="52">
        <v>40336</v>
      </c>
      <c r="C4304">
        <f>VLOOKUP($B4304,'Bloomberg Dow Jones Indices'!$G$6:$J$6000,2,FALSE)</f>
        <v>4.7900999999999998</v>
      </c>
      <c r="D4304">
        <f>VLOOKUP(B4304,'Bloomberg Dow Jones Indices'!$I$6:$J$6000,2,0)</f>
        <v>2.8165</v>
      </c>
      <c r="E4304">
        <f>IF(VLOOKUP($B4304,'30 Year Treasuries Daily'!$A$7:$B$10118,2,FALSE)="ND",NA(),VLOOKUP($B4304,'30 Year Treasuries Daily'!$A$7:$B$10118,2,FALSE))</f>
        <v>4.1100000000000003</v>
      </c>
    </row>
    <row r="4305" spans="2:5">
      <c r="B4305" s="52">
        <v>40337</v>
      </c>
      <c r="C4305">
        <f>VLOOKUP($B4305,'Bloomberg Dow Jones Indices'!$G$6:$J$6000,2,FALSE)</f>
        <v>4.7287999999999997</v>
      </c>
      <c r="D4305">
        <f>VLOOKUP(B4305,'Bloomberg Dow Jones Indices'!$I$6:$J$6000,2,0)</f>
        <v>2.7861000000000002</v>
      </c>
      <c r="E4305">
        <f>IF(VLOOKUP($B4305,'30 Year Treasuries Daily'!$A$7:$B$10118,2,FALSE)="ND",NA(),VLOOKUP($B4305,'30 Year Treasuries Daily'!$A$7:$B$10118,2,FALSE))</f>
        <v>4.0999999999999996</v>
      </c>
    </row>
    <row r="4306" spans="2:5">
      <c r="B4306" s="52">
        <v>40338</v>
      </c>
      <c r="C4306">
        <f>VLOOKUP($B4306,'Bloomberg Dow Jones Indices'!$G$6:$J$6000,2,FALSE)</f>
        <v>4.7666000000000004</v>
      </c>
      <c r="D4306">
        <f>VLOOKUP(B4306,'Bloomberg Dow Jones Indices'!$I$6:$J$6000,2,0)</f>
        <v>2.7976000000000001</v>
      </c>
      <c r="E4306">
        <f>IF(VLOOKUP($B4306,'30 Year Treasuries Daily'!$A$7:$B$10118,2,FALSE)="ND",NA(),VLOOKUP($B4306,'30 Year Treasuries Daily'!$A$7:$B$10118,2,FALSE))</f>
        <v>4.12</v>
      </c>
    </row>
    <row r="4307" spans="2:5">
      <c r="B4307" s="52">
        <v>40339</v>
      </c>
      <c r="C4307">
        <f>VLOOKUP($B4307,'Bloomberg Dow Jones Indices'!$G$6:$J$6000,2,FALSE)</f>
        <v>4.6395</v>
      </c>
      <c r="D4307">
        <f>VLOOKUP(B4307,'Bloomberg Dow Jones Indices'!$I$6:$J$6000,2,0)</f>
        <v>2.7223999999999999</v>
      </c>
      <c r="E4307">
        <f>IF(VLOOKUP($B4307,'30 Year Treasuries Daily'!$A$7:$B$10118,2,FALSE)="ND",NA(),VLOOKUP($B4307,'30 Year Treasuries Daily'!$A$7:$B$10118,2,FALSE))</f>
        <v>4.25</v>
      </c>
    </row>
    <row r="4308" spans="2:5">
      <c r="B4308" s="52">
        <v>40340</v>
      </c>
      <c r="C4308">
        <f>VLOOKUP($B4308,'Bloomberg Dow Jones Indices'!$G$6:$J$6000,2,FALSE)</f>
        <v>4.6464999999999996</v>
      </c>
      <c r="D4308">
        <f>VLOOKUP(B4308,'Bloomberg Dow Jones Indices'!$I$6:$J$6000,2,0)</f>
        <v>2.7143999999999999</v>
      </c>
      <c r="E4308">
        <f>IF(VLOOKUP($B4308,'30 Year Treasuries Daily'!$A$7:$B$10118,2,FALSE)="ND",NA(),VLOOKUP($B4308,'30 Year Treasuries Daily'!$A$7:$B$10118,2,FALSE))</f>
        <v>4.1500000000000004</v>
      </c>
    </row>
    <row r="4309" spans="2:5">
      <c r="B4309" s="52">
        <v>40343</v>
      </c>
      <c r="C4309">
        <f>VLOOKUP($B4309,'Bloomberg Dow Jones Indices'!$G$6:$J$6000,2,FALSE)</f>
        <v>4.6265999999999998</v>
      </c>
      <c r="D4309">
        <f>VLOOKUP(B4309,'Bloomberg Dow Jones Indices'!$I$6:$J$6000,2,0)</f>
        <v>2.7197</v>
      </c>
      <c r="E4309">
        <f>IF(VLOOKUP($B4309,'30 Year Treasuries Daily'!$A$7:$B$10118,2,FALSE)="ND",NA(),VLOOKUP($B4309,'30 Year Treasuries Daily'!$A$7:$B$10118,2,FALSE))</f>
        <v>4.2</v>
      </c>
    </row>
    <row r="4310" spans="2:5">
      <c r="B4310" s="52">
        <v>40344</v>
      </c>
      <c r="C4310">
        <f>VLOOKUP($B4310,'Bloomberg Dow Jones Indices'!$G$6:$J$6000,2,FALSE)</f>
        <v>4.5298999999999996</v>
      </c>
      <c r="D4310">
        <f>VLOOKUP(B4310,'Bloomberg Dow Jones Indices'!$I$6:$J$6000,2,0)</f>
        <v>2.6638000000000002</v>
      </c>
      <c r="E4310">
        <f>IF(VLOOKUP($B4310,'30 Year Treasuries Daily'!$A$7:$B$10118,2,FALSE)="ND",NA(),VLOOKUP($B4310,'30 Year Treasuries Daily'!$A$7:$B$10118,2,FALSE))</f>
        <v>4.2300000000000004</v>
      </c>
    </row>
    <row r="4311" spans="2:5">
      <c r="B4311" s="52">
        <v>40345</v>
      </c>
      <c r="C4311">
        <f>VLOOKUP($B4311,'Bloomberg Dow Jones Indices'!$G$6:$J$6000,2,FALSE)</f>
        <v>4.5036000000000005</v>
      </c>
      <c r="D4311">
        <f>VLOOKUP(B4311,'Bloomberg Dow Jones Indices'!$I$6:$J$6000,2,0)</f>
        <v>2.6625999999999999</v>
      </c>
      <c r="E4311">
        <f>IF(VLOOKUP($B4311,'30 Year Treasuries Daily'!$A$7:$B$10118,2,FALSE)="ND",NA(),VLOOKUP($B4311,'30 Year Treasuries Daily'!$A$7:$B$10118,2,FALSE))</f>
        <v>4.18</v>
      </c>
    </row>
    <row r="4312" spans="2:5">
      <c r="B4312" s="52">
        <v>40346</v>
      </c>
      <c r="C4312">
        <f>VLOOKUP($B4312,'Bloomberg Dow Jones Indices'!$G$6:$J$6000,2,FALSE)</f>
        <v>4.4658999999999995</v>
      </c>
      <c r="D4312">
        <f>VLOOKUP(B4312,'Bloomberg Dow Jones Indices'!$I$6:$J$6000,2,0)</f>
        <v>2.6562999999999999</v>
      </c>
      <c r="E4312">
        <f>IF(VLOOKUP($B4312,'30 Year Treasuries Daily'!$A$7:$B$10118,2,FALSE)="ND",NA(),VLOOKUP($B4312,'30 Year Treasuries Daily'!$A$7:$B$10118,2,FALSE))</f>
        <v>4.13</v>
      </c>
    </row>
    <row r="4313" spans="2:5">
      <c r="B4313" s="52">
        <v>40347</v>
      </c>
      <c r="C4313">
        <f>VLOOKUP($B4313,'Bloomberg Dow Jones Indices'!$G$6:$J$6000,2,FALSE)</f>
        <v>4.4574999999999996</v>
      </c>
      <c r="D4313">
        <f>VLOOKUP(B4313,'Bloomberg Dow Jones Indices'!$I$6:$J$6000,2,0)</f>
        <v>2.6520999999999999</v>
      </c>
      <c r="E4313">
        <f>IF(VLOOKUP($B4313,'30 Year Treasuries Daily'!$A$7:$B$10118,2,FALSE)="ND",NA(),VLOOKUP($B4313,'30 Year Treasuries Daily'!$A$7:$B$10118,2,FALSE))</f>
        <v>4.1500000000000004</v>
      </c>
    </row>
    <row r="4314" spans="2:5">
      <c r="B4314" s="52">
        <v>40350</v>
      </c>
      <c r="C4314">
        <f>VLOOKUP($B4314,'Bloomberg Dow Jones Indices'!$G$6:$J$6000,2,FALSE)</f>
        <v>4.4937000000000005</v>
      </c>
      <c r="D4314">
        <f>VLOOKUP(B4314,'Bloomberg Dow Jones Indices'!$I$6:$J$6000,2,0)</f>
        <v>2.6541999999999999</v>
      </c>
      <c r="E4314">
        <f>IF(VLOOKUP($B4314,'30 Year Treasuries Daily'!$A$7:$B$10118,2,FALSE)="ND",NA(),VLOOKUP($B4314,'30 Year Treasuries Daily'!$A$7:$B$10118,2,FALSE))</f>
        <v>4.17</v>
      </c>
    </row>
    <row r="4315" spans="2:5">
      <c r="B4315" s="52">
        <v>40351</v>
      </c>
      <c r="C4315">
        <f>VLOOKUP($B4315,'Bloomberg Dow Jones Indices'!$G$6:$J$6000,2,FALSE)</f>
        <v>4.6006999999999998</v>
      </c>
      <c r="D4315">
        <f>VLOOKUP(B4315,'Bloomberg Dow Jones Indices'!$I$6:$J$6000,2,0)</f>
        <v>2.6926000000000001</v>
      </c>
      <c r="E4315">
        <f>IF(VLOOKUP($B4315,'30 Year Treasuries Daily'!$A$7:$B$10118,2,FALSE)="ND",NA(),VLOOKUP($B4315,'30 Year Treasuries Daily'!$A$7:$B$10118,2,FALSE))</f>
        <v>4.0999999999999996</v>
      </c>
    </row>
    <row r="4316" spans="2:5">
      <c r="B4316" s="52">
        <v>40352</v>
      </c>
      <c r="C4316">
        <f>VLOOKUP($B4316,'Bloomberg Dow Jones Indices'!$G$6:$J$6000,2,FALSE)</f>
        <v>4.6547999999999998</v>
      </c>
      <c r="D4316">
        <f>VLOOKUP(B4316,'Bloomberg Dow Jones Indices'!$I$6:$J$6000,2,0)</f>
        <v>2.6913</v>
      </c>
      <c r="E4316">
        <f>IF(VLOOKUP($B4316,'30 Year Treasuries Daily'!$A$7:$B$10118,2,FALSE)="ND",NA(),VLOOKUP($B4316,'30 Year Treasuries Daily'!$A$7:$B$10118,2,FALSE))</f>
        <v>4.05</v>
      </c>
    </row>
    <row r="4317" spans="2:5">
      <c r="B4317" s="52">
        <v>40353</v>
      </c>
      <c r="C4317">
        <f>VLOOKUP($B4317,'Bloomberg Dow Jones Indices'!$G$6:$J$6000,2,FALSE)</f>
        <v>4.6757</v>
      </c>
      <c r="D4317">
        <f>VLOOKUP(B4317,'Bloomberg Dow Jones Indices'!$I$6:$J$6000,2,0)</f>
        <v>2.7298999999999998</v>
      </c>
      <c r="E4317">
        <f>IF(VLOOKUP($B4317,'30 Year Treasuries Daily'!$A$7:$B$10118,2,FALSE)="ND",NA(),VLOOKUP($B4317,'30 Year Treasuries Daily'!$A$7:$B$10118,2,FALSE))</f>
        <v>4.09</v>
      </c>
    </row>
    <row r="4318" spans="2:5">
      <c r="B4318" s="52">
        <v>40354</v>
      </c>
      <c r="C4318">
        <f>VLOOKUP($B4318,'Bloomberg Dow Jones Indices'!$G$6:$J$6000,2,FALSE)</f>
        <v>4.6662999999999997</v>
      </c>
      <c r="D4318">
        <f>VLOOKUP(B4318,'Bloomberg Dow Jones Indices'!$I$6:$J$6000,2,0)</f>
        <v>2.7324000000000002</v>
      </c>
      <c r="E4318">
        <f>IF(VLOOKUP($B4318,'30 Year Treasuries Daily'!$A$7:$B$10118,2,FALSE)="ND",NA(),VLOOKUP($B4318,'30 Year Treasuries Daily'!$A$7:$B$10118,2,FALSE))</f>
        <v>4.07</v>
      </c>
    </row>
    <row r="4319" spans="2:5">
      <c r="B4319" s="52">
        <v>40357</v>
      </c>
      <c r="C4319">
        <f>VLOOKUP($B4319,'Bloomberg Dow Jones Indices'!$G$6:$J$6000,2,FALSE)</f>
        <v>4.6532999999999998</v>
      </c>
      <c r="D4319">
        <f>VLOOKUP(B4319,'Bloomberg Dow Jones Indices'!$I$6:$J$6000,2,0)</f>
        <v>2.7338</v>
      </c>
      <c r="E4319">
        <f>IF(VLOOKUP($B4319,'30 Year Treasuries Daily'!$A$7:$B$10118,2,FALSE)="ND",NA(),VLOOKUP($B4319,'30 Year Treasuries Daily'!$A$7:$B$10118,2,FALSE))</f>
        <v>4.01</v>
      </c>
    </row>
    <row r="4320" spans="2:5">
      <c r="B4320" s="52">
        <v>40358</v>
      </c>
      <c r="C4320">
        <f>VLOOKUP($B4320,'Bloomberg Dow Jones Indices'!$G$6:$J$6000,2,FALSE)</f>
        <v>4.7515000000000001</v>
      </c>
      <c r="D4320">
        <f>VLOOKUP(B4320,'Bloomberg Dow Jones Indices'!$I$6:$J$6000,2,0)</f>
        <v>2.8081</v>
      </c>
      <c r="E4320">
        <f>IF(VLOOKUP($B4320,'30 Year Treasuries Daily'!$A$7:$B$10118,2,FALSE)="ND",NA(),VLOOKUP($B4320,'30 Year Treasuries Daily'!$A$7:$B$10118,2,FALSE))</f>
        <v>3.94</v>
      </c>
    </row>
    <row r="4321" spans="2:5">
      <c r="B4321" s="52">
        <v>40359</v>
      </c>
      <c r="C4321">
        <f>VLOOKUP($B4321,'Bloomberg Dow Jones Indices'!$G$6:$J$6000,2,FALSE)</f>
        <v>4.7857000000000003</v>
      </c>
      <c r="D4321">
        <f>VLOOKUP(B4321,'Bloomberg Dow Jones Indices'!$I$6:$J$6000,2,0)</f>
        <v>2.8357000000000001</v>
      </c>
      <c r="E4321">
        <f>IF(VLOOKUP($B4321,'30 Year Treasuries Daily'!$A$7:$B$10118,2,FALSE)="ND",NA(),VLOOKUP($B4321,'30 Year Treasuries Daily'!$A$7:$B$10118,2,FALSE))</f>
        <v>3.91</v>
      </c>
    </row>
    <row r="4322" spans="2:5">
      <c r="B4322" s="52">
        <v>40360</v>
      </c>
      <c r="C4322">
        <f>VLOOKUP($B4322,'Bloomberg Dow Jones Indices'!$G$6:$J$6000,2,FALSE)</f>
        <v>4.8029000000000002</v>
      </c>
      <c r="D4322">
        <f>VLOOKUP(B4322,'Bloomberg Dow Jones Indices'!$I$6:$J$6000,2,0)</f>
        <v>2.8477999999999999</v>
      </c>
      <c r="E4322">
        <f>IF(VLOOKUP($B4322,'30 Year Treasuries Daily'!$A$7:$B$10118,2,FALSE)="ND",NA(),VLOOKUP($B4322,'30 Year Treasuries Daily'!$A$7:$B$10118,2,FALSE))</f>
        <v>3.88</v>
      </c>
    </row>
    <row r="4323" spans="2:5">
      <c r="B4323" s="52">
        <v>40361</v>
      </c>
      <c r="C4323">
        <f>VLOOKUP($B4323,'Bloomberg Dow Jones Indices'!$G$6:$J$6000,2,FALSE)</f>
        <v>4.8055000000000003</v>
      </c>
      <c r="D4323">
        <f>VLOOKUP(B4323,'Bloomberg Dow Jones Indices'!$I$6:$J$6000,2,0)</f>
        <v>2.8654999999999999</v>
      </c>
      <c r="E4323">
        <f>IF(VLOOKUP($B4323,'30 Year Treasuries Daily'!$A$7:$B$10118,2,FALSE)="ND",NA(),VLOOKUP($B4323,'30 Year Treasuries Daily'!$A$7:$B$10118,2,FALSE))</f>
        <v>3.94</v>
      </c>
    </row>
    <row r="4324" spans="2:5">
      <c r="B4324" s="52">
        <v>40365</v>
      </c>
      <c r="C4324">
        <f>VLOOKUP($B4324,'Bloomberg Dow Jones Indices'!$G$6:$J$6000,2,FALSE)</f>
        <v>4.7507999999999999</v>
      </c>
      <c r="D4324">
        <f>VLOOKUP(B4324,'Bloomberg Dow Jones Indices'!$I$6:$J$6000,2,0)</f>
        <v>2.8487</v>
      </c>
      <c r="E4324">
        <f>IF(VLOOKUP($B4324,'30 Year Treasuries Daily'!$A$7:$B$10118,2,FALSE)="ND",NA(),VLOOKUP($B4324,'30 Year Treasuries Daily'!$A$7:$B$10118,2,FALSE))</f>
        <v>3.89</v>
      </c>
    </row>
    <row r="4325" spans="2:5">
      <c r="B4325" s="52">
        <v>40366</v>
      </c>
      <c r="C4325">
        <f>VLOOKUP($B4325,'Bloomberg Dow Jones Indices'!$G$6:$J$6000,2,FALSE)</f>
        <v>4.6018999999999997</v>
      </c>
      <c r="D4325">
        <f>VLOOKUP(B4325,'Bloomberg Dow Jones Indices'!$I$6:$J$6000,2,0)</f>
        <v>2.7725</v>
      </c>
      <c r="E4325">
        <f>IF(VLOOKUP($B4325,'30 Year Treasuries Daily'!$A$7:$B$10118,2,FALSE)="ND",NA(),VLOOKUP($B4325,'30 Year Treasuries Daily'!$A$7:$B$10118,2,FALSE))</f>
        <v>3.96</v>
      </c>
    </row>
    <row r="4326" spans="2:5">
      <c r="B4326" s="52">
        <v>40367</v>
      </c>
      <c r="C4326">
        <f>VLOOKUP($B4326,'Bloomberg Dow Jones Indices'!$G$6:$J$6000,2,FALSE)</f>
        <v>4.5556000000000001</v>
      </c>
      <c r="D4326">
        <f>VLOOKUP(B4326,'Bloomberg Dow Jones Indices'!$I$6:$J$6000,2,0)</f>
        <v>2.7395</v>
      </c>
      <c r="E4326">
        <f>IF(VLOOKUP($B4326,'30 Year Treasuries Daily'!$A$7:$B$10118,2,FALSE)="ND",NA(),VLOOKUP($B4326,'30 Year Treasuries Daily'!$A$7:$B$10118,2,FALSE))</f>
        <v>4</v>
      </c>
    </row>
    <row r="4327" spans="2:5">
      <c r="B4327" s="52">
        <v>40368</v>
      </c>
      <c r="C4327">
        <f>VLOOKUP($B4327,'Bloomberg Dow Jones Indices'!$G$6:$J$6000,2,FALSE)</f>
        <v>4.5296000000000003</v>
      </c>
      <c r="D4327">
        <f>VLOOKUP(B4327,'Bloomberg Dow Jones Indices'!$I$6:$J$6000,2,0)</f>
        <v>2.7236000000000002</v>
      </c>
      <c r="E4327">
        <f>IF(VLOOKUP($B4327,'30 Year Treasuries Daily'!$A$7:$B$10118,2,FALSE)="ND",NA(),VLOOKUP($B4327,'30 Year Treasuries Daily'!$A$7:$B$10118,2,FALSE))</f>
        <v>4.04</v>
      </c>
    </row>
    <row r="4328" spans="2:5">
      <c r="B4328" s="52">
        <v>40371</v>
      </c>
      <c r="C4328">
        <f>VLOOKUP($B4328,'Bloomberg Dow Jones Indices'!$G$6:$J$6000,2,FALSE)</f>
        <v>4.5118</v>
      </c>
      <c r="D4328">
        <f>VLOOKUP(B4328,'Bloomberg Dow Jones Indices'!$I$6:$J$6000,2,0)</f>
        <v>2.7187000000000001</v>
      </c>
      <c r="E4328">
        <f>IF(VLOOKUP($B4328,'30 Year Treasuries Daily'!$A$7:$B$10118,2,FALSE)="ND",NA(),VLOOKUP($B4328,'30 Year Treasuries Daily'!$A$7:$B$10118,2,FALSE))</f>
        <v>4.05</v>
      </c>
    </row>
    <row r="4329" spans="2:5">
      <c r="B4329" s="52">
        <v>40372</v>
      </c>
      <c r="C4329">
        <f>VLOOKUP($B4329,'Bloomberg Dow Jones Indices'!$G$6:$J$6000,2,FALSE)</f>
        <v>4.4995000000000003</v>
      </c>
      <c r="D4329">
        <f>VLOOKUP(B4329,'Bloomberg Dow Jones Indices'!$I$6:$J$6000,2,0)</f>
        <v>2.6802000000000001</v>
      </c>
      <c r="E4329">
        <f>IF(VLOOKUP($B4329,'30 Year Treasuries Daily'!$A$7:$B$10118,2,FALSE)="ND",NA(),VLOOKUP($B4329,'30 Year Treasuries Daily'!$A$7:$B$10118,2,FALSE))</f>
        <v>4.0999999999999996</v>
      </c>
    </row>
    <row r="4330" spans="2:5">
      <c r="B4330" s="52">
        <v>40373</v>
      </c>
      <c r="C4330">
        <f>VLOOKUP($B4330,'Bloomberg Dow Jones Indices'!$G$6:$J$6000,2,FALSE)</f>
        <v>4.49</v>
      </c>
      <c r="D4330">
        <f>VLOOKUP(B4330,'Bloomberg Dow Jones Indices'!$I$6:$J$6000,2,0)</f>
        <v>2.6793</v>
      </c>
      <c r="E4330">
        <f>IF(VLOOKUP($B4330,'30 Year Treasuries Daily'!$A$7:$B$10118,2,FALSE)="ND",NA(),VLOOKUP($B4330,'30 Year Treasuries Daily'!$A$7:$B$10118,2,FALSE))</f>
        <v>4.03</v>
      </c>
    </row>
    <row r="4331" spans="2:5">
      <c r="B4331" s="52">
        <v>40374</v>
      </c>
      <c r="C4331">
        <f>VLOOKUP($B4331,'Bloomberg Dow Jones Indices'!$G$6:$J$6000,2,FALSE)</f>
        <v>4.4614000000000003</v>
      </c>
      <c r="D4331">
        <f>VLOOKUP(B4331,'Bloomberg Dow Jones Indices'!$I$6:$J$6000,2,0)</f>
        <v>2.6812</v>
      </c>
      <c r="E4331">
        <f>IF(VLOOKUP($B4331,'30 Year Treasuries Daily'!$A$7:$B$10118,2,FALSE)="ND",NA(),VLOOKUP($B4331,'30 Year Treasuries Daily'!$A$7:$B$10118,2,FALSE))</f>
        <v>3.97</v>
      </c>
    </row>
    <row r="4332" spans="2:5">
      <c r="B4332" s="52">
        <v>40375</v>
      </c>
      <c r="C4332">
        <f>VLOOKUP($B4332,'Bloomberg Dow Jones Indices'!$G$6:$J$6000,2,FALSE)</f>
        <v>4.5334000000000003</v>
      </c>
      <c r="D4332">
        <f>VLOOKUP(B4332,'Bloomberg Dow Jones Indices'!$I$6:$J$6000,2,0)</f>
        <v>2.7521</v>
      </c>
      <c r="E4332">
        <f>IF(VLOOKUP($B4332,'30 Year Treasuries Daily'!$A$7:$B$10118,2,FALSE)="ND",NA(),VLOOKUP($B4332,'30 Year Treasuries Daily'!$A$7:$B$10118,2,FALSE))</f>
        <v>3.95</v>
      </c>
    </row>
    <row r="4333" spans="2:5">
      <c r="B4333" s="52">
        <v>40378</v>
      </c>
      <c r="C4333">
        <f>VLOOKUP($B4333,'Bloomberg Dow Jones Indices'!$G$6:$J$6000,2,FALSE)</f>
        <v>4.4729999999999999</v>
      </c>
      <c r="D4333">
        <f>VLOOKUP(B4333,'Bloomberg Dow Jones Indices'!$I$6:$J$6000,2,0)</f>
        <v>2.7368000000000001</v>
      </c>
      <c r="E4333">
        <f>IF(VLOOKUP($B4333,'30 Year Treasuries Daily'!$A$7:$B$10118,2,FALSE)="ND",NA(),VLOOKUP($B4333,'30 Year Treasuries Daily'!$A$7:$B$10118,2,FALSE))</f>
        <v>3.99</v>
      </c>
    </row>
    <row r="4334" spans="2:5">
      <c r="B4334" s="52">
        <v>40379</v>
      </c>
      <c r="C4334">
        <f>VLOOKUP($B4334,'Bloomberg Dow Jones Indices'!$G$6:$J$6000,2,FALSE)</f>
        <v>4.4348000000000001</v>
      </c>
      <c r="D4334">
        <f>VLOOKUP(B4334,'Bloomberg Dow Jones Indices'!$I$6:$J$6000,2,0)</f>
        <v>2.7166000000000001</v>
      </c>
      <c r="E4334">
        <f>IF(VLOOKUP($B4334,'30 Year Treasuries Daily'!$A$7:$B$10118,2,FALSE)="ND",NA(),VLOOKUP($B4334,'30 Year Treasuries Daily'!$A$7:$B$10118,2,FALSE))</f>
        <v>3.99</v>
      </c>
    </row>
    <row r="4335" spans="2:5">
      <c r="B4335" s="52">
        <v>40380</v>
      </c>
      <c r="C4335">
        <f>VLOOKUP($B4335,'Bloomberg Dow Jones Indices'!$G$6:$J$6000,2,FALSE)</f>
        <v>4.4964000000000004</v>
      </c>
      <c r="D4335">
        <f>VLOOKUP(B4335,'Bloomberg Dow Jones Indices'!$I$6:$J$6000,2,0)</f>
        <v>2.7490999999999999</v>
      </c>
      <c r="E4335">
        <f>IF(VLOOKUP($B4335,'30 Year Treasuries Daily'!$A$7:$B$10118,2,FALSE)="ND",NA(),VLOOKUP($B4335,'30 Year Treasuries Daily'!$A$7:$B$10118,2,FALSE))</f>
        <v>3.89</v>
      </c>
    </row>
    <row r="4336" spans="2:5">
      <c r="B4336" s="52">
        <v>40381</v>
      </c>
      <c r="C4336">
        <f>VLOOKUP($B4336,'Bloomberg Dow Jones Indices'!$G$6:$J$6000,2,FALSE)</f>
        <v>4.4264999999999999</v>
      </c>
      <c r="D4336">
        <f>VLOOKUP(B4336,'Bloomberg Dow Jones Indices'!$I$6:$J$6000,2,0)</f>
        <v>2.6953</v>
      </c>
      <c r="E4336">
        <f>IF(VLOOKUP($B4336,'30 Year Treasuries Daily'!$A$7:$B$10118,2,FALSE)="ND",NA(),VLOOKUP($B4336,'30 Year Treasuries Daily'!$A$7:$B$10118,2,FALSE))</f>
        <v>3.95</v>
      </c>
    </row>
    <row r="4337" spans="2:5">
      <c r="B4337" s="52">
        <v>40382</v>
      </c>
      <c r="C4337">
        <f>VLOOKUP($B4337,'Bloomberg Dow Jones Indices'!$G$6:$J$6000,2,FALSE)</f>
        <v>4.4265999999999996</v>
      </c>
      <c r="D4337">
        <f>VLOOKUP(B4337,'Bloomberg Dow Jones Indices'!$I$6:$J$6000,2,0)</f>
        <v>2.6688999999999998</v>
      </c>
      <c r="E4337">
        <f>IF(VLOOKUP($B4337,'30 Year Treasuries Daily'!$A$7:$B$10118,2,FALSE)="ND",NA(),VLOOKUP($B4337,'30 Year Treasuries Daily'!$A$7:$B$10118,2,FALSE))</f>
        <v>4.01</v>
      </c>
    </row>
    <row r="4338" spans="2:5">
      <c r="B4338" s="52">
        <v>40385</v>
      </c>
      <c r="C4338">
        <f>VLOOKUP($B4338,'Bloomberg Dow Jones Indices'!$G$6:$J$6000,2,FALSE)</f>
        <v>4.4036</v>
      </c>
      <c r="D4338">
        <f>VLOOKUP(B4338,'Bloomberg Dow Jones Indices'!$I$6:$J$6000,2,0)</f>
        <v>2.6433</v>
      </c>
      <c r="E4338">
        <f>IF(VLOOKUP($B4338,'30 Year Treasuries Daily'!$A$7:$B$10118,2,FALSE)="ND",NA(),VLOOKUP($B4338,'30 Year Treasuries Daily'!$A$7:$B$10118,2,FALSE))</f>
        <v>4.03</v>
      </c>
    </row>
    <row r="4339" spans="2:5">
      <c r="B4339" s="52">
        <v>40386</v>
      </c>
      <c r="C4339">
        <f>VLOOKUP($B4339,'Bloomberg Dow Jones Indices'!$G$6:$J$6000,2,FALSE)</f>
        <v>4.3306000000000004</v>
      </c>
      <c r="D4339">
        <f>VLOOKUP(B4339,'Bloomberg Dow Jones Indices'!$I$6:$J$6000,2,0)</f>
        <v>2.6402000000000001</v>
      </c>
      <c r="E4339">
        <f>IF(VLOOKUP($B4339,'30 Year Treasuries Daily'!$A$7:$B$10118,2,FALSE)="ND",NA(),VLOOKUP($B4339,'30 Year Treasuries Daily'!$A$7:$B$10118,2,FALSE))</f>
        <v>4.08</v>
      </c>
    </row>
    <row r="4340" spans="2:5">
      <c r="B4340" s="52">
        <v>40387</v>
      </c>
      <c r="C4340">
        <f>VLOOKUP($B4340,'Bloomberg Dow Jones Indices'!$G$6:$J$6000,2,FALSE)</f>
        <v>4.3550000000000004</v>
      </c>
      <c r="D4340">
        <f>VLOOKUP(B4340,'Bloomberg Dow Jones Indices'!$I$6:$J$6000,2,0)</f>
        <v>2.6503000000000001</v>
      </c>
      <c r="E4340">
        <f>IF(VLOOKUP($B4340,'30 Year Treasuries Daily'!$A$7:$B$10118,2,FALSE)="ND",NA(),VLOOKUP($B4340,'30 Year Treasuries Daily'!$A$7:$B$10118,2,FALSE))</f>
        <v>4.07</v>
      </c>
    </row>
    <row r="4341" spans="2:5">
      <c r="B4341" s="52">
        <v>40388</v>
      </c>
      <c r="C4341">
        <f>VLOOKUP($B4341,'Bloomberg Dow Jones Indices'!$G$6:$J$6000,2,FALSE)</f>
        <v>4.4236000000000004</v>
      </c>
      <c r="D4341">
        <f>VLOOKUP(B4341,'Bloomberg Dow Jones Indices'!$I$6:$J$6000,2,0)</f>
        <v>2.6579999999999999</v>
      </c>
      <c r="E4341">
        <f>IF(VLOOKUP($B4341,'30 Year Treasuries Daily'!$A$7:$B$10118,2,FALSE)="ND",NA(),VLOOKUP($B4341,'30 Year Treasuries Daily'!$A$7:$B$10118,2,FALSE))</f>
        <v>4.08</v>
      </c>
    </row>
    <row r="4342" spans="2:5">
      <c r="B4342" s="52">
        <v>40389</v>
      </c>
      <c r="C4342">
        <f>VLOOKUP($B4342,'Bloomberg Dow Jones Indices'!$G$6:$J$6000,2,FALSE)</f>
        <v>4.4443999999999999</v>
      </c>
      <c r="D4342">
        <f>VLOOKUP(B4342,'Bloomberg Dow Jones Indices'!$I$6:$J$6000,2,0)</f>
        <v>2.6583000000000001</v>
      </c>
      <c r="E4342">
        <f>IF(VLOOKUP($B4342,'30 Year Treasuries Daily'!$A$7:$B$10118,2,FALSE)="ND",NA(),VLOOKUP($B4342,'30 Year Treasuries Daily'!$A$7:$B$10118,2,FALSE))</f>
        <v>3.98</v>
      </c>
    </row>
    <row r="4343" spans="2:5">
      <c r="B4343" s="52">
        <v>40392</v>
      </c>
      <c r="C4343">
        <f>VLOOKUP($B4343,'Bloomberg Dow Jones Indices'!$G$6:$J$6000,2,FALSE)</f>
        <v>4.3501000000000003</v>
      </c>
      <c r="D4343">
        <f>VLOOKUP(B4343,'Bloomberg Dow Jones Indices'!$I$6:$J$6000,2,0)</f>
        <v>2.6063999999999998</v>
      </c>
      <c r="E4343">
        <f>IF(VLOOKUP($B4343,'30 Year Treasuries Daily'!$A$7:$B$10118,2,FALSE)="ND",NA(),VLOOKUP($B4343,'30 Year Treasuries Daily'!$A$7:$B$10118,2,FALSE))</f>
        <v>4.0599999999999996</v>
      </c>
    </row>
    <row r="4344" spans="2:5">
      <c r="B4344" s="52">
        <v>40393</v>
      </c>
      <c r="C4344">
        <f>VLOOKUP($B4344,'Bloomberg Dow Jones Indices'!$G$6:$J$6000,2,FALSE)</f>
        <v>4.3673999999999999</v>
      </c>
      <c r="D4344">
        <f>VLOOKUP(B4344,'Bloomberg Dow Jones Indices'!$I$6:$J$6000,2,0)</f>
        <v>2.6158000000000001</v>
      </c>
      <c r="E4344">
        <f>IF(VLOOKUP($B4344,'30 Year Treasuries Daily'!$A$7:$B$10118,2,FALSE)="ND",NA(),VLOOKUP($B4344,'30 Year Treasuries Daily'!$A$7:$B$10118,2,FALSE))</f>
        <v>4.04</v>
      </c>
    </row>
    <row r="4345" spans="2:5">
      <c r="B4345" s="52">
        <v>40394</v>
      </c>
      <c r="C4345">
        <f>VLOOKUP($B4345,'Bloomberg Dow Jones Indices'!$G$6:$J$6000,2,FALSE)</f>
        <v>4.3651999999999997</v>
      </c>
      <c r="D4345">
        <f>VLOOKUP(B4345,'Bloomberg Dow Jones Indices'!$I$6:$J$6000,2,0)</f>
        <v>2.6076000000000001</v>
      </c>
      <c r="E4345">
        <f>IF(VLOOKUP($B4345,'30 Year Treasuries Daily'!$A$7:$B$10118,2,FALSE)="ND",NA(),VLOOKUP($B4345,'30 Year Treasuries Daily'!$A$7:$B$10118,2,FALSE))</f>
        <v>4.07</v>
      </c>
    </row>
    <row r="4346" spans="2:5">
      <c r="B4346" s="52">
        <v>40395</v>
      </c>
      <c r="C4346">
        <f>VLOOKUP($B4346,'Bloomberg Dow Jones Indices'!$G$6:$J$6000,2,FALSE)</f>
        <v>4.3639999999999999</v>
      </c>
      <c r="D4346">
        <f>VLOOKUP(B4346,'Bloomberg Dow Jones Indices'!$I$6:$J$6000,2,0)</f>
        <v>2.609</v>
      </c>
      <c r="E4346">
        <f>IF(VLOOKUP($B4346,'30 Year Treasuries Daily'!$A$7:$B$10118,2,FALSE)="ND",NA(),VLOOKUP($B4346,'30 Year Treasuries Daily'!$A$7:$B$10118,2,FALSE))</f>
        <v>4.05</v>
      </c>
    </row>
    <row r="4347" spans="2:5">
      <c r="B4347" s="52">
        <v>40396</v>
      </c>
      <c r="C4347">
        <f>VLOOKUP($B4347,'Bloomberg Dow Jones Indices'!$G$6:$J$6000,2,FALSE)</f>
        <v>4.3540000000000001</v>
      </c>
      <c r="D4347">
        <f>VLOOKUP(B4347,'Bloomberg Dow Jones Indices'!$I$6:$J$6000,2,0)</f>
        <v>2.6212999999999997</v>
      </c>
      <c r="E4347">
        <f>IF(VLOOKUP($B4347,'30 Year Treasuries Daily'!$A$7:$B$10118,2,FALSE)="ND",NA(),VLOOKUP($B4347,'30 Year Treasuries Daily'!$A$7:$B$10118,2,FALSE))</f>
        <v>4</v>
      </c>
    </row>
    <row r="4348" spans="2:5">
      <c r="B4348" s="52">
        <v>40399</v>
      </c>
      <c r="C4348">
        <f>VLOOKUP($B4348,'Bloomberg Dow Jones Indices'!$G$6:$J$6000,2,FALSE)</f>
        <v>4.3396999999999997</v>
      </c>
      <c r="D4348">
        <f>VLOOKUP(B4348,'Bloomberg Dow Jones Indices'!$I$6:$J$6000,2,0)</f>
        <v>2.6101999999999999</v>
      </c>
      <c r="E4348">
        <f>IF(VLOOKUP($B4348,'30 Year Treasuries Daily'!$A$7:$B$10118,2,FALSE)="ND",NA(),VLOOKUP($B4348,'30 Year Treasuries Daily'!$A$7:$B$10118,2,FALSE))</f>
        <v>4.01</v>
      </c>
    </row>
    <row r="4349" spans="2:5">
      <c r="B4349" s="52">
        <v>40400</v>
      </c>
      <c r="C4349">
        <f>VLOOKUP($B4349,'Bloomberg Dow Jones Indices'!$G$6:$J$6000,2,FALSE)</f>
        <v>4.3209</v>
      </c>
      <c r="D4349">
        <f>VLOOKUP(B4349,'Bloomberg Dow Jones Indices'!$I$6:$J$6000,2,0)</f>
        <v>2.6236000000000002</v>
      </c>
      <c r="E4349">
        <f>IF(VLOOKUP($B4349,'30 Year Treasuries Daily'!$A$7:$B$10118,2,FALSE)="ND",NA(),VLOOKUP($B4349,'30 Year Treasuries Daily'!$A$7:$B$10118,2,FALSE))</f>
        <v>4</v>
      </c>
    </row>
    <row r="4350" spans="2:5">
      <c r="B4350" s="52">
        <v>40401</v>
      </c>
      <c r="C4350">
        <f>VLOOKUP($B4350,'Bloomberg Dow Jones Indices'!$G$6:$J$6000,2,FALSE)</f>
        <v>4.4165999999999999</v>
      </c>
      <c r="D4350">
        <f>VLOOKUP(B4350,'Bloomberg Dow Jones Indices'!$I$6:$J$6000,2,0)</f>
        <v>2.6943000000000001</v>
      </c>
      <c r="E4350">
        <f>IF(VLOOKUP($B4350,'30 Year Treasuries Daily'!$A$7:$B$10118,2,FALSE)="ND",NA(),VLOOKUP($B4350,'30 Year Treasuries Daily'!$A$7:$B$10118,2,FALSE))</f>
        <v>3.93</v>
      </c>
    </row>
    <row r="4351" spans="2:5">
      <c r="B4351" s="52">
        <v>40402</v>
      </c>
      <c r="C4351">
        <f>VLOOKUP($B4351,'Bloomberg Dow Jones Indices'!$G$6:$J$6000,2,FALSE)</f>
        <v>4.4364999999999997</v>
      </c>
      <c r="D4351">
        <f>VLOOKUP(B4351,'Bloomberg Dow Jones Indices'!$I$6:$J$6000,2,0)</f>
        <v>2.7096999999999998</v>
      </c>
      <c r="E4351">
        <f>IF(VLOOKUP($B4351,'30 Year Treasuries Daily'!$A$7:$B$10118,2,FALSE)="ND",NA(),VLOOKUP($B4351,'30 Year Treasuries Daily'!$A$7:$B$10118,2,FALSE))</f>
        <v>3.94</v>
      </c>
    </row>
    <row r="4352" spans="2:5">
      <c r="B4352" s="52">
        <v>40403</v>
      </c>
      <c r="C4352">
        <f>VLOOKUP($B4352,'Bloomberg Dow Jones Indices'!$G$6:$J$6000,2,FALSE)</f>
        <v>4.4237000000000002</v>
      </c>
      <c r="D4352">
        <f>VLOOKUP(B4352,'Bloomberg Dow Jones Indices'!$I$6:$J$6000,2,0)</f>
        <v>2.7141000000000002</v>
      </c>
      <c r="E4352">
        <f>IF(VLOOKUP($B4352,'30 Year Treasuries Daily'!$A$7:$B$10118,2,FALSE)="ND",NA(),VLOOKUP($B4352,'30 Year Treasuries Daily'!$A$7:$B$10118,2,FALSE))</f>
        <v>3.87</v>
      </c>
    </row>
    <row r="4353" spans="2:5">
      <c r="B4353" s="52">
        <v>40406</v>
      </c>
      <c r="C4353">
        <f>VLOOKUP($B4353,'Bloomberg Dow Jones Indices'!$G$6:$J$6000,2,FALSE)</f>
        <v>4.4268999999999998</v>
      </c>
      <c r="D4353">
        <f>VLOOKUP(B4353,'Bloomberg Dow Jones Indices'!$I$6:$J$6000,2,0)</f>
        <v>2.7143999999999999</v>
      </c>
      <c r="E4353">
        <f>IF(VLOOKUP($B4353,'30 Year Treasuries Daily'!$A$7:$B$10118,2,FALSE)="ND",NA(),VLOOKUP($B4353,'30 Year Treasuries Daily'!$A$7:$B$10118,2,FALSE))</f>
        <v>3.72</v>
      </c>
    </row>
    <row r="4354" spans="2:5">
      <c r="B4354" s="52">
        <v>40407</v>
      </c>
      <c r="C4354">
        <f>VLOOKUP($B4354,'Bloomberg Dow Jones Indices'!$G$6:$J$6000,2,FALSE)</f>
        <v>4.3846999999999996</v>
      </c>
      <c r="D4354">
        <f>VLOOKUP(B4354,'Bloomberg Dow Jones Indices'!$I$6:$J$6000,2,0)</f>
        <v>2.6901999999999999</v>
      </c>
      <c r="E4354">
        <f>IF(VLOOKUP($B4354,'30 Year Treasuries Daily'!$A$7:$B$10118,2,FALSE)="ND",NA(),VLOOKUP($B4354,'30 Year Treasuries Daily'!$A$7:$B$10118,2,FALSE))</f>
        <v>3.77</v>
      </c>
    </row>
    <row r="4355" spans="2:5">
      <c r="B4355" s="52">
        <v>40408</v>
      </c>
      <c r="C4355">
        <f>VLOOKUP($B4355,'Bloomberg Dow Jones Indices'!$G$6:$J$6000,2,FALSE)</f>
        <v>4.4116</v>
      </c>
      <c r="D4355">
        <f>VLOOKUP(B4355,'Bloomberg Dow Jones Indices'!$I$6:$J$6000,2,0)</f>
        <v>2.6917</v>
      </c>
      <c r="E4355">
        <f>IF(VLOOKUP($B4355,'30 Year Treasuries Daily'!$A$7:$B$10118,2,FALSE)="ND",NA(),VLOOKUP($B4355,'30 Year Treasuries Daily'!$A$7:$B$10118,2,FALSE))</f>
        <v>3.73</v>
      </c>
    </row>
    <row r="4356" spans="2:5">
      <c r="B4356" s="52">
        <v>40409</v>
      </c>
      <c r="C4356">
        <f>VLOOKUP($B4356,'Bloomberg Dow Jones Indices'!$G$6:$J$6000,2,FALSE)</f>
        <v>4.4702999999999999</v>
      </c>
      <c r="D4356">
        <f>VLOOKUP(B4356,'Bloomberg Dow Jones Indices'!$I$6:$J$6000,2,0)</f>
        <v>2.7296</v>
      </c>
      <c r="E4356">
        <f>IF(VLOOKUP($B4356,'30 Year Treasuries Daily'!$A$7:$B$10118,2,FALSE)="ND",NA(),VLOOKUP($B4356,'30 Year Treasuries Daily'!$A$7:$B$10118,2,FALSE))</f>
        <v>3.66</v>
      </c>
    </row>
    <row r="4357" spans="2:5">
      <c r="B4357" s="52">
        <v>40410</v>
      </c>
      <c r="C4357">
        <f>VLOOKUP($B4357,'Bloomberg Dow Jones Indices'!$G$6:$J$6000,2,FALSE)</f>
        <v>4.4485000000000001</v>
      </c>
      <c r="D4357">
        <f>VLOOKUP(B4357,'Bloomberg Dow Jones Indices'!$I$6:$J$6000,2,0)</f>
        <v>2.7450000000000001</v>
      </c>
      <c r="E4357">
        <f>IF(VLOOKUP($B4357,'30 Year Treasuries Daily'!$A$7:$B$10118,2,FALSE)="ND",NA(),VLOOKUP($B4357,'30 Year Treasuries Daily'!$A$7:$B$10118,2,FALSE))</f>
        <v>3.67</v>
      </c>
    </row>
    <row r="4358" spans="2:5">
      <c r="B4358" s="52">
        <v>40413</v>
      </c>
      <c r="C4358">
        <f>VLOOKUP($B4358,'Bloomberg Dow Jones Indices'!$G$6:$J$6000,2,FALSE)</f>
        <v>4.4236000000000004</v>
      </c>
      <c r="D4358">
        <f>VLOOKUP(B4358,'Bloomberg Dow Jones Indices'!$I$6:$J$6000,2,0)</f>
        <v>2.7555000000000001</v>
      </c>
      <c r="E4358">
        <f>IF(VLOOKUP($B4358,'30 Year Treasuries Daily'!$A$7:$B$10118,2,FALSE)="ND",NA(),VLOOKUP($B4358,'30 Year Treasuries Daily'!$A$7:$B$10118,2,FALSE))</f>
        <v>3.65</v>
      </c>
    </row>
    <row r="4359" spans="2:5">
      <c r="B4359" s="52">
        <v>40414</v>
      </c>
      <c r="C4359">
        <f>VLOOKUP($B4359,'Bloomberg Dow Jones Indices'!$G$6:$J$6000,2,FALSE)</f>
        <v>4.4099000000000004</v>
      </c>
      <c r="D4359">
        <f>VLOOKUP(B4359,'Bloomberg Dow Jones Indices'!$I$6:$J$6000,2,0)</f>
        <v>2.7923</v>
      </c>
      <c r="E4359">
        <f>IF(VLOOKUP($B4359,'30 Year Treasuries Daily'!$A$7:$B$10118,2,FALSE)="ND",NA(),VLOOKUP($B4359,'30 Year Treasuries Daily'!$A$7:$B$10118,2,FALSE))</f>
        <v>3.57</v>
      </c>
    </row>
    <row r="4360" spans="2:5">
      <c r="B4360" s="52">
        <v>40415</v>
      </c>
      <c r="C4360">
        <f>VLOOKUP($B4360,'Bloomberg Dow Jones Indices'!$G$6:$J$6000,2,FALSE)</f>
        <v>4.4427000000000003</v>
      </c>
      <c r="D4360">
        <f>VLOOKUP(B4360,'Bloomberg Dow Jones Indices'!$I$6:$J$6000,2,0)</f>
        <v>2.7869000000000002</v>
      </c>
      <c r="E4360">
        <f>IF(VLOOKUP($B4360,'30 Year Treasuries Daily'!$A$7:$B$10118,2,FALSE)="ND",NA(),VLOOKUP($B4360,'30 Year Treasuries Daily'!$A$7:$B$10118,2,FALSE))</f>
        <v>3.59</v>
      </c>
    </row>
    <row r="4361" spans="2:5">
      <c r="B4361" s="52">
        <v>40416</v>
      </c>
      <c r="C4361">
        <f>VLOOKUP($B4361,'Bloomberg Dow Jones Indices'!$G$6:$J$6000,2,FALSE)</f>
        <v>4.4645000000000001</v>
      </c>
      <c r="D4361">
        <f>VLOOKUP(B4361,'Bloomberg Dow Jones Indices'!$I$6:$J$6000,2,0)</f>
        <v>2.8075999999999999</v>
      </c>
      <c r="E4361">
        <f>IF(VLOOKUP($B4361,'30 Year Treasuries Daily'!$A$7:$B$10118,2,FALSE)="ND",NA(),VLOOKUP($B4361,'30 Year Treasuries Daily'!$A$7:$B$10118,2,FALSE))</f>
        <v>3.53</v>
      </c>
    </row>
    <row r="4362" spans="2:5">
      <c r="B4362" s="52">
        <v>40417</v>
      </c>
      <c r="C4362">
        <f>VLOOKUP($B4362,'Bloomberg Dow Jones Indices'!$G$6:$J$6000,2,FALSE)</f>
        <v>4.3838999999999997</v>
      </c>
      <c r="D4362">
        <f>VLOOKUP(B4362,'Bloomberg Dow Jones Indices'!$I$6:$J$6000,2,0)</f>
        <v>2.7656999999999998</v>
      </c>
      <c r="E4362">
        <f>IF(VLOOKUP($B4362,'30 Year Treasuries Daily'!$A$7:$B$10118,2,FALSE)="ND",NA(),VLOOKUP($B4362,'30 Year Treasuries Daily'!$A$7:$B$10118,2,FALSE))</f>
        <v>3.69</v>
      </c>
    </row>
    <row r="4363" spans="2:5">
      <c r="B4363" s="52">
        <v>40420</v>
      </c>
      <c r="C4363">
        <f>VLOOKUP($B4363,'Bloomberg Dow Jones Indices'!$G$6:$J$6000,2,FALSE)</f>
        <v>4.4432999999999998</v>
      </c>
      <c r="D4363">
        <f>VLOOKUP(B4363,'Bloomberg Dow Jones Indices'!$I$6:$J$6000,2,0)</f>
        <v>2.8083999999999998</v>
      </c>
      <c r="E4363">
        <f>IF(VLOOKUP($B4363,'30 Year Treasuries Daily'!$A$7:$B$10118,2,FALSE)="ND",NA(),VLOOKUP($B4363,'30 Year Treasuries Daily'!$A$7:$B$10118,2,FALSE))</f>
        <v>3.6</v>
      </c>
    </row>
    <row r="4364" spans="2:5">
      <c r="B4364" s="52">
        <v>40421</v>
      </c>
      <c r="C4364">
        <f>VLOOKUP($B4364,'Bloomberg Dow Jones Indices'!$G$6:$J$6000,2,FALSE)</f>
        <v>4.4231999999999996</v>
      </c>
      <c r="D4364">
        <f>VLOOKUP(B4364,'Bloomberg Dow Jones Indices'!$I$6:$J$6000,2,0)</f>
        <v>2.8079000000000001</v>
      </c>
      <c r="E4364">
        <f>IF(VLOOKUP($B4364,'30 Year Treasuries Daily'!$A$7:$B$10118,2,FALSE)="ND",NA(),VLOOKUP($B4364,'30 Year Treasuries Daily'!$A$7:$B$10118,2,FALSE))</f>
        <v>3.52</v>
      </c>
    </row>
    <row r="4365" spans="2:5">
      <c r="B4365" s="52">
        <v>40422</v>
      </c>
      <c r="C4365">
        <f>VLOOKUP($B4365,'Bloomberg Dow Jones Indices'!$G$6:$J$6000,2,FALSE)</f>
        <v>4.3297999999999996</v>
      </c>
      <c r="D4365">
        <f>VLOOKUP(B4365,'Bloomberg Dow Jones Indices'!$I$6:$J$6000,2,0)</f>
        <v>2.7382</v>
      </c>
      <c r="E4365">
        <f>IF(VLOOKUP($B4365,'30 Year Treasuries Daily'!$A$7:$B$10118,2,FALSE)="ND",NA(),VLOOKUP($B4365,'30 Year Treasuries Daily'!$A$7:$B$10118,2,FALSE))</f>
        <v>3.65</v>
      </c>
    </row>
    <row r="4366" spans="2:5">
      <c r="B4366" s="52">
        <v>40423</v>
      </c>
      <c r="C4366">
        <f>VLOOKUP($B4366,'Bloomberg Dow Jones Indices'!$G$6:$J$6000,2,FALSE)</f>
        <v>4.3352000000000004</v>
      </c>
      <c r="D4366">
        <f>VLOOKUP(B4366,'Bloomberg Dow Jones Indices'!$I$6:$J$6000,2,0)</f>
        <v>2.7248000000000001</v>
      </c>
      <c r="E4366">
        <f>IF(VLOOKUP($B4366,'30 Year Treasuries Daily'!$A$7:$B$10118,2,FALSE)="ND",NA(),VLOOKUP($B4366,'30 Year Treasuries Daily'!$A$7:$B$10118,2,FALSE))</f>
        <v>3.72</v>
      </c>
    </row>
    <row r="4367" spans="2:5">
      <c r="B4367" s="52">
        <v>40424</v>
      </c>
      <c r="C4367">
        <f>VLOOKUP($B4367,'Bloomberg Dow Jones Indices'!$G$6:$J$6000,2,FALSE)</f>
        <v>4.3064</v>
      </c>
      <c r="D4367">
        <f>VLOOKUP(B4367,'Bloomberg Dow Jones Indices'!$I$6:$J$6000,2,0)</f>
        <v>2.6915</v>
      </c>
      <c r="E4367">
        <f>IF(VLOOKUP($B4367,'30 Year Treasuries Daily'!$A$7:$B$10118,2,FALSE)="ND",NA(),VLOOKUP($B4367,'30 Year Treasuries Daily'!$A$7:$B$10118,2,FALSE))</f>
        <v>3.79</v>
      </c>
    </row>
    <row r="4368" spans="2:5">
      <c r="B4368" s="52">
        <v>40428</v>
      </c>
      <c r="C4368">
        <f>VLOOKUP($B4368,'Bloomberg Dow Jones Indices'!$G$6:$J$6000,2,FALSE)</f>
        <v>4.3310000000000004</v>
      </c>
      <c r="D4368">
        <f>VLOOKUP(B4368,'Bloomberg Dow Jones Indices'!$I$6:$J$6000,2,0)</f>
        <v>2.7194000000000003</v>
      </c>
      <c r="E4368">
        <f>IF(VLOOKUP($B4368,'30 Year Treasuries Daily'!$A$7:$B$10118,2,FALSE)="ND",NA(),VLOOKUP($B4368,'30 Year Treasuries Daily'!$A$7:$B$10118,2,FALSE))</f>
        <v>3.67</v>
      </c>
    </row>
    <row r="4369" spans="2:5">
      <c r="B4369" s="52">
        <v>40429</v>
      </c>
      <c r="C4369">
        <f>VLOOKUP($B4369,'Bloomberg Dow Jones Indices'!$G$6:$J$6000,2,FALSE)</f>
        <v>4.3487</v>
      </c>
      <c r="D4369">
        <f>VLOOKUP(B4369,'Bloomberg Dow Jones Indices'!$I$6:$J$6000,2,0)</f>
        <v>2.7115999999999998</v>
      </c>
      <c r="E4369">
        <f>IF(VLOOKUP($B4369,'30 Year Treasuries Daily'!$A$7:$B$10118,2,FALSE)="ND",NA(),VLOOKUP($B4369,'30 Year Treasuries Daily'!$A$7:$B$10118,2,FALSE))</f>
        <v>3.72</v>
      </c>
    </row>
    <row r="4370" spans="2:5">
      <c r="B4370" s="52">
        <v>40430</v>
      </c>
      <c r="C4370">
        <f>VLOOKUP($B4370,'Bloomberg Dow Jones Indices'!$G$6:$J$6000,2,FALSE)</f>
        <v>4.3184000000000005</v>
      </c>
      <c r="D4370">
        <f>VLOOKUP(B4370,'Bloomberg Dow Jones Indices'!$I$6:$J$6000,2,0)</f>
        <v>2.7042999999999999</v>
      </c>
      <c r="E4370">
        <f>IF(VLOOKUP($B4370,'30 Year Treasuries Daily'!$A$7:$B$10118,2,FALSE)="ND",NA(),VLOOKUP($B4370,'30 Year Treasuries Daily'!$A$7:$B$10118,2,FALSE))</f>
        <v>3.84</v>
      </c>
    </row>
    <row r="4371" spans="2:5">
      <c r="B4371" s="52">
        <v>40431</v>
      </c>
      <c r="C4371">
        <f>VLOOKUP($B4371,'Bloomberg Dow Jones Indices'!$G$6:$J$6000,2,FALSE)</f>
        <v>4.3605999999999998</v>
      </c>
      <c r="D4371">
        <f>VLOOKUP(B4371,'Bloomberg Dow Jones Indices'!$I$6:$J$6000,2,0)</f>
        <v>2.6920000000000002</v>
      </c>
      <c r="E4371">
        <f>IF(VLOOKUP($B4371,'30 Year Treasuries Daily'!$A$7:$B$10118,2,FALSE)="ND",NA(),VLOOKUP($B4371,'30 Year Treasuries Daily'!$A$7:$B$10118,2,FALSE))</f>
        <v>3.88</v>
      </c>
    </row>
    <row r="4372" spans="2:5">
      <c r="B4372" s="52">
        <v>40434</v>
      </c>
      <c r="C4372">
        <f>VLOOKUP($B4372,'Bloomberg Dow Jones Indices'!$G$6:$J$6000,2,FALSE)</f>
        <v>4.3455000000000004</v>
      </c>
      <c r="D4372">
        <f>VLOOKUP(B4372,'Bloomberg Dow Jones Indices'!$I$6:$J$6000,2,0)</f>
        <v>2.6734</v>
      </c>
      <c r="E4372">
        <f>IF(VLOOKUP($B4372,'30 Year Treasuries Daily'!$A$7:$B$10118,2,FALSE)="ND",NA(),VLOOKUP($B4372,'30 Year Treasuries Daily'!$A$7:$B$10118,2,FALSE))</f>
        <v>3.83</v>
      </c>
    </row>
    <row r="4373" spans="2:5">
      <c r="B4373" s="52">
        <v>40435</v>
      </c>
      <c r="C4373">
        <f>VLOOKUP($B4373,'Bloomberg Dow Jones Indices'!$G$6:$J$6000,2,FALSE)</f>
        <v>4.3548</v>
      </c>
      <c r="D4373">
        <f>VLOOKUP(B4373,'Bloomberg Dow Jones Indices'!$I$6:$J$6000,2,0)</f>
        <v>2.6778</v>
      </c>
      <c r="E4373">
        <f>IF(VLOOKUP($B4373,'30 Year Treasuries Daily'!$A$7:$B$10118,2,FALSE)="ND",NA(),VLOOKUP($B4373,'30 Year Treasuries Daily'!$A$7:$B$10118,2,FALSE))</f>
        <v>3.79</v>
      </c>
    </row>
    <row r="4374" spans="2:5">
      <c r="B4374" s="52">
        <v>40436</v>
      </c>
      <c r="C4374">
        <f>VLOOKUP($B4374,'Bloomberg Dow Jones Indices'!$G$6:$J$6000,2,FALSE)</f>
        <v>4.3864999999999998</v>
      </c>
      <c r="D4374">
        <f>VLOOKUP(B4374,'Bloomberg Dow Jones Indices'!$I$6:$J$6000,2,0)</f>
        <v>2.6661000000000001</v>
      </c>
      <c r="E4374">
        <f>IF(VLOOKUP($B4374,'30 Year Treasuries Daily'!$A$7:$B$10118,2,FALSE)="ND",NA(),VLOOKUP($B4374,'30 Year Treasuries Daily'!$A$7:$B$10118,2,FALSE))</f>
        <v>3.87</v>
      </c>
    </row>
    <row r="4375" spans="2:5">
      <c r="B4375" s="52">
        <v>40437</v>
      </c>
      <c r="C4375">
        <f>VLOOKUP($B4375,'Bloomberg Dow Jones Indices'!$G$6:$J$6000,2,FALSE)</f>
        <v>4.4032</v>
      </c>
      <c r="D4375">
        <f>VLOOKUP(B4375,'Bloomberg Dow Jones Indices'!$I$6:$J$6000,2,0)</f>
        <v>2.6619999999999999</v>
      </c>
      <c r="E4375">
        <f>IF(VLOOKUP($B4375,'30 Year Treasuries Daily'!$A$7:$B$10118,2,FALSE)="ND",NA(),VLOOKUP($B4375,'30 Year Treasuries Daily'!$A$7:$B$10118,2,FALSE))</f>
        <v>3.92</v>
      </c>
    </row>
    <row r="4376" spans="2:5">
      <c r="B4376" s="52">
        <v>40438</v>
      </c>
      <c r="C4376">
        <f>VLOOKUP($B4376,'Bloomberg Dow Jones Indices'!$G$6:$J$6000,2,FALSE)</f>
        <v>4.4009</v>
      </c>
      <c r="D4376">
        <f>VLOOKUP(B4376,'Bloomberg Dow Jones Indices'!$I$6:$J$6000,2,0)</f>
        <v>2.6587000000000001</v>
      </c>
      <c r="E4376">
        <f>IF(VLOOKUP($B4376,'30 Year Treasuries Daily'!$A$7:$B$10118,2,FALSE)="ND",NA(),VLOOKUP($B4376,'30 Year Treasuries Daily'!$A$7:$B$10118,2,FALSE))</f>
        <v>3.9</v>
      </c>
    </row>
    <row r="4377" spans="2:5">
      <c r="B4377" s="52">
        <v>40441</v>
      </c>
      <c r="C4377">
        <f>VLOOKUP($B4377,'Bloomberg Dow Jones Indices'!$G$6:$J$6000,2,FALSE)</f>
        <v>4.3354999999999997</v>
      </c>
      <c r="D4377">
        <f>VLOOKUP(B4377,'Bloomberg Dow Jones Indices'!$I$6:$J$6000,2,0)</f>
        <v>2.6227</v>
      </c>
      <c r="E4377">
        <f>IF(VLOOKUP($B4377,'30 Year Treasuries Daily'!$A$7:$B$10118,2,FALSE)="ND",NA(),VLOOKUP($B4377,'30 Year Treasuries Daily'!$A$7:$B$10118,2,FALSE))</f>
        <v>3.87</v>
      </c>
    </row>
    <row r="4378" spans="2:5">
      <c r="B4378" s="52">
        <v>40442</v>
      </c>
      <c r="C4378">
        <f>VLOOKUP($B4378,'Bloomberg Dow Jones Indices'!$G$6:$J$6000,2,FALSE)</f>
        <v>4.3562000000000003</v>
      </c>
      <c r="D4378">
        <f>VLOOKUP(B4378,'Bloomberg Dow Jones Indices'!$I$6:$J$6000,2,0)</f>
        <v>2.6208999999999998</v>
      </c>
      <c r="E4378">
        <f>IF(VLOOKUP($B4378,'30 Year Treasuries Daily'!$A$7:$B$10118,2,FALSE)="ND",NA(),VLOOKUP($B4378,'30 Year Treasuries Daily'!$A$7:$B$10118,2,FALSE))</f>
        <v>3.79</v>
      </c>
    </row>
    <row r="4379" spans="2:5">
      <c r="B4379" s="52">
        <v>40443</v>
      </c>
      <c r="C4379">
        <f>VLOOKUP($B4379,'Bloomberg Dow Jones Indices'!$G$6:$J$6000,2,FALSE)</f>
        <v>4.3329000000000004</v>
      </c>
      <c r="D4379">
        <f>VLOOKUP(B4379,'Bloomberg Dow Jones Indices'!$I$6:$J$6000,2,0)</f>
        <v>2.6261999999999999</v>
      </c>
      <c r="E4379">
        <f>IF(VLOOKUP($B4379,'30 Year Treasuries Daily'!$A$7:$B$10118,2,FALSE)="ND",NA(),VLOOKUP($B4379,'30 Year Treasuries Daily'!$A$7:$B$10118,2,FALSE))</f>
        <v>3.74</v>
      </c>
    </row>
    <row r="4380" spans="2:5">
      <c r="B4380" s="52">
        <v>40444</v>
      </c>
      <c r="C4380">
        <f>VLOOKUP($B4380,'Bloomberg Dow Jones Indices'!$G$6:$J$6000,2,FALSE)</f>
        <v>4.3730000000000002</v>
      </c>
      <c r="D4380">
        <f>VLOOKUP(B4380,'Bloomberg Dow Jones Indices'!$I$6:$J$6000,2,0)</f>
        <v>2.6451000000000002</v>
      </c>
      <c r="E4380">
        <f>IF(VLOOKUP($B4380,'30 Year Treasuries Daily'!$A$7:$B$10118,2,FALSE)="ND",NA(),VLOOKUP($B4380,'30 Year Treasuries Daily'!$A$7:$B$10118,2,FALSE))</f>
        <v>3.73</v>
      </c>
    </row>
    <row r="4381" spans="2:5">
      <c r="B4381" s="52">
        <v>40445</v>
      </c>
      <c r="C4381">
        <f>VLOOKUP($B4381,'Bloomberg Dow Jones Indices'!$G$6:$J$6000,2,FALSE)</f>
        <v>4.3040000000000003</v>
      </c>
      <c r="D4381">
        <f>VLOOKUP(B4381,'Bloomberg Dow Jones Indices'!$I$6:$J$6000,2,0)</f>
        <v>2.5968999999999998</v>
      </c>
      <c r="E4381">
        <f>IF(VLOOKUP($B4381,'30 Year Treasuries Daily'!$A$7:$B$10118,2,FALSE)="ND",NA(),VLOOKUP($B4381,'30 Year Treasuries Daily'!$A$7:$B$10118,2,FALSE))</f>
        <v>3.79</v>
      </c>
    </row>
    <row r="4382" spans="2:5">
      <c r="B4382" s="52">
        <v>40448</v>
      </c>
      <c r="C4382">
        <f>VLOOKUP($B4382,'Bloomberg Dow Jones Indices'!$G$6:$J$6000,2,FALSE)</f>
        <v>4.2969999999999997</v>
      </c>
      <c r="D4382">
        <f>VLOOKUP(B4382,'Bloomberg Dow Jones Indices'!$I$6:$J$6000,2,0)</f>
        <v>2.6085000000000003</v>
      </c>
      <c r="E4382">
        <f>IF(VLOOKUP($B4382,'30 Year Treasuries Daily'!$A$7:$B$10118,2,FALSE)="ND",NA(),VLOOKUP($B4382,'30 Year Treasuries Daily'!$A$7:$B$10118,2,FALSE))</f>
        <v>3.7</v>
      </c>
    </row>
    <row r="4383" spans="2:5">
      <c r="B4383" s="52">
        <v>40449</v>
      </c>
      <c r="C4383">
        <f>VLOOKUP($B4383,'Bloomberg Dow Jones Indices'!$G$6:$J$6000,2,FALSE)</f>
        <v>4.3010999999999999</v>
      </c>
      <c r="D4383">
        <f>VLOOKUP(B4383,'Bloomberg Dow Jones Indices'!$I$6:$J$6000,2,0)</f>
        <v>2.5973999999999999</v>
      </c>
      <c r="E4383">
        <f>IF(VLOOKUP($B4383,'30 Year Treasuries Daily'!$A$7:$B$10118,2,FALSE)="ND",NA(),VLOOKUP($B4383,'30 Year Treasuries Daily'!$A$7:$B$10118,2,FALSE))</f>
        <v>3.66</v>
      </c>
    </row>
    <row r="4384" spans="2:5">
      <c r="B4384" s="52">
        <v>40450</v>
      </c>
      <c r="C4384">
        <f>VLOOKUP($B4384,'Bloomberg Dow Jones Indices'!$G$6:$J$6000,2,FALSE)</f>
        <v>4.3178999999999998</v>
      </c>
      <c r="D4384">
        <f>VLOOKUP(B4384,'Bloomberg Dow Jones Indices'!$I$6:$J$6000,2,0)</f>
        <v>2.6029</v>
      </c>
      <c r="E4384">
        <f>IF(VLOOKUP($B4384,'30 Year Treasuries Daily'!$A$7:$B$10118,2,FALSE)="ND",NA(),VLOOKUP($B4384,'30 Year Treasuries Daily'!$A$7:$B$10118,2,FALSE))</f>
        <v>3.69</v>
      </c>
    </row>
    <row r="4385" spans="2:5">
      <c r="B4385" s="52">
        <v>40451</v>
      </c>
      <c r="C4385">
        <f>VLOOKUP($B4385,'Bloomberg Dow Jones Indices'!$G$6:$J$6000,2,FALSE)</f>
        <v>4.3304999999999998</v>
      </c>
      <c r="D4385">
        <f>VLOOKUP(B4385,'Bloomberg Dow Jones Indices'!$I$6:$J$6000,2,0)</f>
        <v>2.6143000000000001</v>
      </c>
      <c r="E4385">
        <f>IF(VLOOKUP($B4385,'30 Year Treasuries Daily'!$A$7:$B$10118,2,FALSE)="ND",NA(),VLOOKUP($B4385,'30 Year Treasuries Daily'!$A$7:$B$10118,2,FALSE))</f>
        <v>3.69</v>
      </c>
    </row>
    <row r="4386" spans="2:5">
      <c r="B4386" s="52">
        <v>40452</v>
      </c>
      <c r="C4386">
        <f>VLOOKUP($B4386,'Bloomberg Dow Jones Indices'!$G$6:$J$6000,2,FALSE)</f>
        <v>4.3072999999999997</v>
      </c>
      <c r="D4386">
        <f>VLOOKUP(B4386,'Bloomberg Dow Jones Indices'!$I$6:$J$6000,2,0)</f>
        <v>2.6042999999999998</v>
      </c>
      <c r="E4386">
        <f>IF(VLOOKUP($B4386,'30 Year Treasuries Daily'!$A$7:$B$10118,2,FALSE)="ND",NA(),VLOOKUP($B4386,'30 Year Treasuries Daily'!$A$7:$B$10118,2,FALSE))</f>
        <v>3.71</v>
      </c>
    </row>
    <row r="4387" spans="2:5">
      <c r="B4387" s="52">
        <v>40455</v>
      </c>
      <c r="C4387">
        <f>VLOOKUP($B4387,'Bloomberg Dow Jones Indices'!$G$6:$J$6000,2,FALSE)</f>
        <v>4.3234000000000004</v>
      </c>
      <c r="D4387">
        <f>VLOOKUP(B4387,'Bloomberg Dow Jones Indices'!$I$6:$J$6000,2,0)</f>
        <v>2.6233</v>
      </c>
      <c r="E4387">
        <f>IF(VLOOKUP($B4387,'30 Year Treasuries Daily'!$A$7:$B$10118,2,FALSE)="ND",NA(),VLOOKUP($B4387,'30 Year Treasuries Daily'!$A$7:$B$10118,2,FALSE))</f>
        <v>3.71</v>
      </c>
    </row>
    <row r="4388" spans="2:5">
      <c r="B4388" s="52">
        <v>40456</v>
      </c>
      <c r="C4388">
        <f>VLOOKUP($B4388,'Bloomberg Dow Jones Indices'!$G$6:$J$6000,2,FALSE)</f>
        <v>4.2789999999999999</v>
      </c>
      <c r="D4388">
        <f>VLOOKUP(B4388,'Bloomberg Dow Jones Indices'!$I$6:$J$6000,2,0)</f>
        <v>2.5769000000000002</v>
      </c>
      <c r="E4388">
        <f>IF(VLOOKUP($B4388,'30 Year Treasuries Daily'!$A$7:$B$10118,2,FALSE)="ND",NA(),VLOOKUP($B4388,'30 Year Treasuries Daily'!$A$7:$B$10118,2,FALSE))</f>
        <v>3.74</v>
      </c>
    </row>
    <row r="4389" spans="2:5">
      <c r="B4389" s="52">
        <v>40457</v>
      </c>
      <c r="C4389">
        <f>VLOOKUP($B4389,'Bloomberg Dow Jones Indices'!$G$6:$J$6000,2,FALSE)</f>
        <v>4.2938999999999998</v>
      </c>
      <c r="D4389">
        <f>VLOOKUP(B4389,'Bloomberg Dow Jones Indices'!$I$6:$J$6000,2,0)</f>
        <v>2.5731000000000002</v>
      </c>
      <c r="E4389">
        <f>IF(VLOOKUP($B4389,'30 Year Treasuries Daily'!$A$7:$B$10118,2,FALSE)="ND",NA(),VLOOKUP($B4389,'30 Year Treasuries Daily'!$A$7:$B$10118,2,FALSE))</f>
        <v>3.67</v>
      </c>
    </row>
    <row r="4390" spans="2:5">
      <c r="B4390" s="52">
        <v>40458</v>
      </c>
      <c r="C4390">
        <f>VLOOKUP($B4390,'Bloomberg Dow Jones Indices'!$G$6:$J$6000,2,FALSE)</f>
        <v>4.2876000000000003</v>
      </c>
      <c r="D4390">
        <f>VLOOKUP(B4390,'Bloomberg Dow Jones Indices'!$I$6:$J$6000,2,0)</f>
        <v>2.5775000000000001</v>
      </c>
      <c r="E4390">
        <f>IF(VLOOKUP($B4390,'30 Year Treasuries Daily'!$A$7:$B$10118,2,FALSE)="ND",NA(),VLOOKUP($B4390,'30 Year Treasuries Daily'!$A$7:$B$10118,2,FALSE))</f>
        <v>3.72</v>
      </c>
    </row>
    <row r="4391" spans="2:5">
      <c r="B4391" s="52">
        <v>40459</v>
      </c>
      <c r="C4391">
        <f>VLOOKUP($B4391,'Bloomberg Dow Jones Indices'!$G$6:$J$6000,2,FALSE)</f>
        <v>4.2695999999999996</v>
      </c>
      <c r="D4391">
        <f>VLOOKUP(B4391,'Bloomberg Dow Jones Indices'!$I$6:$J$6000,2,0)</f>
        <v>2.5640000000000001</v>
      </c>
      <c r="E4391">
        <f>IF(VLOOKUP($B4391,'30 Year Treasuries Daily'!$A$7:$B$10118,2,FALSE)="ND",NA(),VLOOKUP($B4391,'30 Year Treasuries Daily'!$A$7:$B$10118,2,FALSE))</f>
        <v>3.75</v>
      </c>
    </row>
    <row r="4392" spans="2:5">
      <c r="B4392" s="52">
        <v>40462</v>
      </c>
      <c r="C4392">
        <f>VLOOKUP($B4392,'Bloomberg Dow Jones Indices'!$G$6:$J$6000,2,FALSE)</f>
        <v>4.2685000000000004</v>
      </c>
      <c r="D4392">
        <f>VLOOKUP(B4392,'Bloomberg Dow Jones Indices'!$I$6:$J$6000,2,0)</f>
        <v>2.5630999999999999</v>
      </c>
      <c r="E4392" t="e">
        <f>IF(VLOOKUP($B4392,'30 Year Treasuries Daily'!$A$7:$B$10118,2,FALSE)="ND",NA(),VLOOKUP($B4392,'30 Year Treasuries Daily'!$A$7:$B$10118,2,FALSE))</f>
        <v>#N/A</v>
      </c>
    </row>
    <row r="4393" spans="2:5">
      <c r="B4393" s="52">
        <v>40463</v>
      </c>
      <c r="C4393">
        <f>VLOOKUP($B4393,'Bloomberg Dow Jones Indices'!$G$6:$J$6000,2,FALSE)</f>
        <v>4.2793999999999999</v>
      </c>
      <c r="D4393">
        <f>VLOOKUP(B4393,'Bloomberg Dow Jones Indices'!$I$6:$J$6000,2,0)</f>
        <v>2.5606999999999998</v>
      </c>
      <c r="E4393">
        <f>IF(VLOOKUP($B4393,'30 Year Treasuries Daily'!$A$7:$B$10118,2,FALSE)="ND",NA(),VLOOKUP($B4393,'30 Year Treasuries Daily'!$A$7:$B$10118,2,FALSE))</f>
        <v>3.8</v>
      </c>
    </row>
    <row r="4394" spans="2:5">
      <c r="B4394" s="52">
        <v>40464</v>
      </c>
      <c r="C4394">
        <f>VLOOKUP($B4394,'Bloomberg Dow Jones Indices'!$G$6:$J$6000,2,FALSE)</f>
        <v>4.2507999999999999</v>
      </c>
      <c r="D4394">
        <f>VLOOKUP(B4394,'Bloomberg Dow Jones Indices'!$I$6:$J$6000,2,0)</f>
        <v>2.5432999999999999</v>
      </c>
      <c r="E4394">
        <f>IF(VLOOKUP($B4394,'30 Year Treasuries Daily'!$A$7:$B$10118,2,FALSE)="ND",NA(),VLOOKUP($B4394,'30 Year Treasuries Daily'!$A$7:$B$10118,2,FALSE))</f>
        <v>3.84</v>
      </c>
    </row>
    <row r="4395" spans="2:5">
      <c r="B4395" s="52">
        <v>40465</v>
      </c>
      <c r="C4395">
        <f>VLOOKUP($B4395,'Bloomberg Dow Jones Indices'!$G$6:$J$6000,2,FALSE)</f>
        <v>4.2562999999999995</v>
      </c>
      <c r="D4395">
        <f>VLOOKUP(B4395,'Bloomberg Dow Jones Indices'!$I$6:$J$6000,2,0)</f>
        <v>2.5436000000000001</v>
      </c>
      <c r="E4395">
        <f>IF(VLOOKUP($B4395,'30 Year Treasuries Daily'!$A$7:$B$10118,2,FALSE)="ND",NA(),VLOOKUP($B4395,'30 Year Treasuries Daily'!$A$7:$B$10118,2,FALSE))</f>
        <v>3.91</v>
      </c>
    </row>
    <row r="4396" spans="2:5">
      <c r="B4396" s="52">
        <v>40466</v>
      </c>
      <c r="C4396">
        <f>VLOOKUP($B4396,'Bloomberg Dow Jones Indices'!$G$6:$J$6000,2,FALSE)</f>
        <v>4.2451999999999996</v>
      </c>
      <c r="D4396">
        <f>VLOOKUP(B4396,'Bloomberg Dow Jones Indices'!$I$6:$J$6000,2,0)</f>
        <v>2.5508999999999999</v>
      </c>
      <c r="E4396">
        <f>IF(VLOOKUP($B4396,'30 Year Treasuries Daily'!$A$7:$B$10118,2,FALSE)="ND",NA(),VLOOKUP($B4396,'30 Year Treasuries Daily'!$A$7:$B$10118,2,FALSE))</f>
        <v>3.98</v>
      </c>
    </row>
    <row r="4397" spans="2:5">
      <c r="B4397" s="52">
        <v>40469</v>
      </c>
      <c r="C4397">
        <f>VLOOKUP($B4397,'Bloomberg Dow Jones Indices'!$G$6:$J$6000,2,FALSE)</f>
        <v>4.2023000000000001</v>
      </c>
      <c r="D4397">
        <f>VLOOKUP(B4397,'Bloomberg Dow Jones Indices'!$I$6:$J$6000,2,0)</f>
        <v>2.5324</v>
      </c>
      <c r="E4397">
        <f>IF(VLOOKUP($B4397,'30 Year Treasuries Daily'!$A$7:$B$10118,2,FALSE)="ND",NA(),VLOOKUP($B4397,'30 Year Treasuries Daily'!$A$7:$B$10118,2,FALSE))</f>
        <v>3.93</v>
      </c>
    </row>
    <row r="4398" spans="2:5">
      <c r="B4398" s="52">
        <v>40470</v>
      </c>
      <c r="C4398">
        <f>VLOOKUP($B4398,'Bloomberg Dow Jones Indices'!$G$6:$J$6000,2,FALSE)</f>
        <v>4.2279</v>
      </c>
      <c r="D4398">
        <f>VLOOKUP(B4398,'Bloomberg Dow Jones Indices'!$I$6:$J$6000,2,0)</f>
        <v>2.5705</v>
      </c>
      <c r="E4398">
        <f>IF(VLOOKUP($B4398,'30 Year Treasuries Daily'!$A$7:$B$10118,2,FALSE)="ND",NA(),VLOOKUP($B4398,'30 Year Treasuries Daily'!$A$7:$B$10118,2,FALSE))</f>
        <v>3.9</v>
      </c>
    </row>
    <row r="4399" spans="2:5">
      <c r="B4399" s="52">
        <v>40471</v>
      </c>
      <c r="C4399">
        <f>VLOOKUP($B4399,'Bloomberg Dow Jones Indices'!$G$6:$J$6000,2,FALSE)</f>
        <v>4.1924999999999999</v>
      </c>
      <c r="D4399">
        <f>VLOOKUP(B4399,'Bloomberg Dow Jones Indices'!$I$6:$J$6000,2,0)</f>
        <v>2.5434000000000001</v>
      </c>
      <c r="E4399">
        <f>IF(VLOOKUP($B4399,'30 Year Treasuries Daily'!$A$7:$B$10118,2,FALSE)="ND",NA(),VLOOKUP($B4399,'30 Year Treasuries Daily'!$A$7:$B$10118,2,FALSE))</f>
        <v>3.89</v>
      </c>
    </row>
    <row r="4400" spans="2:5">
      <c r="B4400" s="52">
        <v>40472</v>
      </c>
      <c r="C4400">
        <f>VLOOKUP($B4400,'Bloomberg Dow Jones Indices'!$G$6:$J$6000,2,FALSE)</f>
        <v>4.2085999999999997</v>
      </c>
      <c r="D4400">
        <f>VLOOKUP(B4400,'Bloomberg Dow Jones Indices'!$I$6:$J$6000,2,0)</f>
        <v>2.536</v>
      </c>
      <c r="E4400">
        <f>IF(VLOOKUP($B4400,'30 Year Treasuries Daily'!$A$7:$B$10118,2,FALSE)="ND",NA(),VLOOKUP($B4400,'30 Year Treasuries Daily'!$A$7:$B$10118,2,FALSE))</f>
        <v>3.95</v>
      </c>
    </row>
    <row r="4401" spans="2:5">
      <c r="B4401" s="52">
        <v>40473</v>
      </c>
      <c r="C4401">
        <f>VLOOKUP($B4401,'Bloomberg Dow Jones Indices'!$G$6:$J$6000,2,FALSE)</f>
        <v>4.2389000000000001</v>
      </c>
      <c r="D4401">
        <f>VLOOKUP(B4401,'Bloomberg Dow Jones Indices'!$I$6:$J$6000,2,0)</f>
        <v>2.5390999999999999</v>
      </c>
      <c r="E4401">
        <f>IF(VLOOKUP($B4401,'30 Year Treasuries Daily'!$A$7:$B$10118,2,FALSE)="ND",NA(),VLOOKUP($B4401,'30 Year Treasuries Daily'!$A$7:$B$10118,2,FALSE))</f>
        <v>3.94</v>
      </c>
    </row>
    <row r="4402" spans="2:5">
      <c r="B4402" s="52">
        <v>40476</v>
      </c>
      <c r="C4402">
        <f>VLOOKUP($B4402,'Bloomberg Dow Jones Indices'!$G$6:$J$6000,2,FALSE)</f>
        <v>4.2560000000000002</v>
      </c>
      <c r="D4402">
        <f>VLOOKUP(B4402,'Bloomberg Dow Jones Indices'!$I$6:$J$6000,2,0)</f>
        <v>2.532</v>
      </c>
      <c r="E4402">
        <f>IF(VLOOKUP($B4402,'30 Year Treasuries Daily'!$A$7:$B$10118,2,FALSE)="ND",NA(),VLOOKUP($B4402,'30 Year Treasuries Daily'!$A$7:$B$10118,2,FALSE))</f>
        <v>3.91</v>
      </c>
    </row>
    <row r="4403" spans="2:5">
      <c r="B4403" s="52">
        <v>40477</v>
      </c>
      <c r="C4403">
        <f>VLOOKUP($B4403,'Bloomberg Dow Jones Indices'!$G$6:$J$6000,2,FALSE)</f>
        <v>4.2659000000000002</v>
      </c>
      <c r="D4403">
        <f>VLOOKUP(B4403,'Bloomberg Dow Jones Indices'!$I$6:$J$6000,2,0)</f>
        <v>2.5308000000000002</v>
      </c>
      <c r="E4403">
        <f>IF(VLOOKUP($B4403,'30 Year Treasuries Daily'!$A$7:$B$10118,2,FALSE)="ND",NA(),VLOOKUP($B4403,'30 Year Treasuries Daily'!$A$7:$B$10118,2,FALSE))</f>
        <v>4</v>
      </c>
    </row>
    <row r="4404" spans="2:5">
      <c r="B4404" s="52">
        <v>40478</v>
      </c>
      <c r="C4404">
        <f>VLOOKUP($B4404,'Bloomberg Dow Jones Indices'!$G$6:$J$6000,2,FALSE)</f>
        <v>4.2808999999999999</v>
      </c>
      <c r="D4404">
        <f>VLOOKUP(B4404,'Bloomberg Dow Jones Indices'!$I$6:$J$6000,2,0)</f>
        <v>2.5406</v>
      </c>
      <c r="E4404">
        <f>IF(VLOOKUP($B4404,'30 Year Treasuries Daily'!$A$7:$B$10118,2,FALSE)="ND",NA(),VLOOKUP($B4404,'30 Year Treasuries Daily'!$A$7:$B$10118,2,FALSE))</f>
        <v>4.0599999999999996</v>
      </c>
    </row>
    <row r="4405" spans="2:5">
      <c r="B4405" s="52">
        <v>40479</v>
      </c>
      <c r="C4405">
        <f>VLOOKUP($B4405,'Bloomberg Dow Jones Indices'!$G$6:$J$6000,2,FALSE)</f>
        <v>4.2722999999999995</v>
      </c>
      <c r="D4405">
        <f>VLOOKUP(B4405,'Bloomberg Dow Jones Indices'!$I$6:$J$6000,2,0)</f>
        <v>2.5434000000000001</v>
      </c>
      <c r="E4405">
        <f>IF(VLOOKUP($B4405,'30 Year Treasuries Daily'!$A$7:$B$10118,2,FALSE)="ND",NA(),VLOOKUP($B4405,'30 Year Treasuries Daily'!$A$7:$B$10118,2,FALSE))</f>
        <v>4.05</v>
      </c>
    </row>
    <row r="4406" spans="2:5">
      <c r="B4406" s="52">
        <v>40480</v>
      </c>
      <c r="C4406">
        <f>VLOOKUP($B4406,'Bloomberg Dow Jones Indices'!$G$6:$J$6000,2,FALSE)</f>
        <v>4.2629999999999999</v>
      </c>
      <c r="D4406">
        <f>VLOOKUP(B4406,'Bloomberg Dow Jones Indices'!$I$6:$J$6000,2,0)</f>
        <v>2.5423999999999998</v>
      </c>
      <c r="E4406">
        <f>IF(VLOOKUP($B4406,'30 Year Treasuries Daily'!$A$7:$B$10118,2,FALSE)="ND",NA(),VLOOKUP($B4406,'30 Year Treasuries Daily'!$A$7:$B$10118,2,FALSE))</f>
        <v>3.99</v>
      </c>
    </row>
    <row r="4407" spans="2:5">
      <c r="B4407" s="52">
        <v>40483</v>
      </c>
      <c r="C4407">
        <f>VLOOKUP($B4407,'Bloomberg Dow Jones Indices'!$G$6:$J$6000,2,FALSE)</f>
        <v>4.2960000000000003</v>
      </c>
      <c r="D4407">
        <f>VLOOKUP(B4407,'Bloomberg Dow Jones Indices'!$I$6:$J$6000,2,0)</f>
        <v>2.5409999999999999</v>
      </c>
      <c r="E4407">
        <f>IF(VLOOKUP($B4407,'30 Year Treasuries Daily'!$A$7:$B$10118,2,FALSE)="ND",NA(),VLOOKUP($B4407,'30 Year Treasuries Daily'!$A$7:$B$10118,2,FALSE))</f>
        <v>4.01</v>
      </c>
    </row>
    <row r="4408" spans="2:5">
      <c r="B4408" s="52">
        <v>40484</v>
      </c>
      <c r="C4408">
        <f>VLOOKUP($B4408,'Bloomberg Dow Jones Indices'!$G$6:$J$6000,2,FALSE)</f>
        <v>4.2442000000000002</v>
      </c>
      <c r="D4408">
        <f>VLOOKUP(B4408,'Bloomberg Dow Jones Indices'!$I$6:$J$6000,2,0)</f>
        <v>2.5263999999999998</v>
      </c>
      <c r="E4408">
        <f>IF(VLOOKUP($B4408,'30 Year Treasuries Daily'!$A$7:$B$10118,2,FALSE)="ND",NA(),VLOOKUP($B4408,'30 Year Treasuries Daily'!$A$7:$B$10118,2,FALSE))</f>
        <v>3.93</v>
      </c>
    </row>
    <row r="4409" spans="2:5">
      <c r="B4409" s="52">
        <v>40485</v>
      </c>
      <c r="C4409">
        <f>VLOOKUP($B4409,'Bloomberg Dow Jones Indices'!$G$6:$J$6000,2,FALSE)</f>
        <v>4.2599</v>
      </c>
      <c r="D4409">
        <f>VLOOKUP(B4409,'Bloomberg Dow Jones Indices'!$I$6:$J$6000,2,0)</f>
        <v>2.5215999999999998</v>
      </c>
      <c r="E4409">
        <f>IF(VLOOKUP($B4409,'30 Year Treasuries Daily'!$A$7:$B$10118,2,FALSE)="ND",NA(),VLOOKUP($B4409,'30 Year Treasuries Daily'!$A$7:$B$10118,2,FALSE))</f>
        <v>4.09</v>
      </c>
    </row>
    <row r="4410" spans="2:5">
      <c r="B4410" s="52">
        <v>40486</v>
      </c>
      <c r="C4410">
        <f>VLOOKUP($B4410,'Bloomberg Dow Jones Indices'!$G$6:$J$6000,2,FALSE)</f>
        <v>4.2123999999999997</v>
      </c>
      <c r="D4410">
        <f>VLOOKUP(B4410,'Bloomberg Dow Jones Indices'!$I$6:$J$6000,2,0)</f>
        <v>2.4744999999999999</v>
      </c>
      <c r="E4410">
        <f>IF(VLOOKUP($B4410,'30 Year Treasuries Daily'!$A$7:$B$10118,2,FALSE)="ND",NA(),VLOOKUP($B4410,'30 Year Treasuries Daily'!$A$7:$B$10118,2,FALSE))</f>
        <v>4.04</v>
      </c>
    </row>
    <row r="4411" spans="2:5">
      <c r="B4411" s="52">
        <v>40487</v>
      </c>
      <c r="C4411">
        <f>VLOOKUP($B4411,'Bloomberg Dow Jones Indices'!$G$6:$J$6000,2,FALSE)</f>
        <v>4.2137000000000002</v>
      </c>
      <c r="D4411">
        <f>VLOOKUP(B4411,'Bloomberg Dow Jones Indices'!$I$6:$J$6000,2,0)</f>
        <v>2.4725000000000001</v>
      </c>
      <c r="E4411">
        <f>IF(VLOOKUP($B4411,'30 Year Treasuries Daily'!$A$7:$B$10118,2,FALSE)="ND",NA(),VLOOKUP($B4411,'30 Year Treasuries Daily'!$A$7:$B$10118,2,FALSE))</f>
        <v>4.12</v>
      </c>
    </row>
    <row r="4412" spans="2:5">
      <c r="B4412" s="52">
        <v>40490</v>
      </c>
      <c r="C4412">
        <f>VLOOKUP($B4412,'Bloomberg Dow Jones Indices'!$G$6:$J$6000,2,FALSE)</f>
        <v>4.2530000000000001</v>
      </c>
      <c r="D4412">
        <f>VLOOKUP(B4412,'Bloomberg Dow Jones Indices'!$I$6:$J$6000,2,0)</f>
        <v>2.4872000000000001</v>
      </c>
      <c r="E4412">
        <f>IF(VLOOKUP($B4412,'30 Year Treasuries Daily'!$A$7:$B$10118,2,FALSE)="ND",NA(),VLOOKUP($B4412,'30 Year Treasuries Daily'!$A$7:$B$10118,2,FALSE))</f>
        <v>4.12</v>
      </c>
    </row>
    <row r="4413" spans="2:5">
      <c r="B4413" s="52">
        <v>40491</v>
      </c>
      <c r="C4413">
        <f>VLOOKUP($B4413,'Bloomberg Dow Jones Indices'!$G$6:$J$6000,2,FALSE)</f>
        <v>4.2569999999999997</v>
      </c>
      <c r="D4413">
        <f>VLOOKUP(B4413,'Bloomberg Dow Jones Indices'!$I$6:$J$6000,2,0)</f>
        <v>2.5017</v>
      </c>
      <c r="E4413">
        <f>IF(VLOOKUP($B4413,'30 Year Treasuries Daily'!$A$7:$B$10118,2,FALSE)="ND",NA(),VLOOKUP($B4413,'30 Year Treasuries Daily'!$A$7:$B$10118,2,FALSE))</f>
        <v>4.25</v>
      </c>
    </row>
    <row r="4414" spans="2:5">
      <c r="B4414" s="52">
        <v>40492</v>
      </c>
      <c r="C4414">
        <f>VLOOKUP($B4414,'Bloomberg Dow Jones Indices'!$G$6:$J$6000,2,FALSE)</f>
        <v>4.2885999999999997</v>
      </c>
      <c r="D4414">
        <f>VLOOKUP(B4414,'Bloomberg Dow Jones Indices'!$I$6:$J$6000,2,0)</f>
        <v>2.4994999999999998</v>
      </c>
      <c r="E4414">
        <f>IF(VLOOKUP($B4414,'30 Year Treasuries Daily'!$A$7:$B$10118,2,FALSE)="ND",NA(),VLOOKUP($B4414,'30 Year Treasuries Daily'!$A$7:$B$10118,2,FALSE))</f>
        <v>4.25</v>
      </c>
    </row>
    <row r="4415" spans="2:5">
      <c r="B4415" s="52">
        <v>40493</v>
      </c>
      <c r="C4415">
        <f>VLOOKUP($B4415,'Bloomberg Dow Jones Indices'!$G$6:$J$6000,2,FALSE)</f>
        <v>4.2786999999999997</v>
      </c>
      <c r="D4415">
        <f>VLOOKUP(B4415,'Bloomberg Dow Jones Indices'!$I$6:$J$6000,2,0)</f>
        <v>2.5158</v>
      </c>
      <c r="E4415" t="e">
        <f>IF(VLOOKUP($B4415,'30 Year Treasuries Daily'!$A$7:$B$10118,2,FALSE)="ND",NA(),VLOOKUP($B4415,'30 Year Treasuries Daily'!$A$7:$B$10118,2,FALSE))</f>
        <v>#N/A</v>
      </c>
    </row>
    <row r="4416" spans="2:5">
      <c r="B4416" s="52">
        <v>40494</v>
      </c>
      <c r="C4416">
        <f>VLOOKUP($B4416,'Bloomberg Dow Jones Indices'!$G$6:$J$6000,2,FALSE)</f>
        <v>4.3154000000000003</v>
      </c>
      <c r="D4416">
        <f>VLOOKUP(B4416,'Bloomberg Dow Jones Indices'!$I$6:$J$6000,2,0)</f>
        <v>2.5362</v>
      </c>
      <c r="E4416">
        <f>IF(VLOOKUP($B4416,'30 Year Treasuries Daily'!$A$7:$B$10118,2,FALSE)="ND",NA(),VLOOKUP($B4416,'30 Year Treasuries Daily'!$A$7:$B$10118,2,FALSE))</f>
        <v>4.26</v>
      </c>
    </row>
    <row r="4417" spans="2:5">
      <c r="B4417" s="52">
        <v>40497</v>
      </c>
      <c r="C4417">
        <f>VLOOKUP($B4417,'Bloomberg Dow Jones Indices'!$G$6:$J$6000,2,FALSE)</f>
        <v>4.3078000000000003</v>
      </c>
      <c r="D4417">
        <f>VLOOKUP(B4417,'Bloomberg Dow Jones Indices'!$I$6:$J$6000,2,0)</f>
        <v>2.5341</v>
      </c>
      <c r="E4417">
        <f>IF(VLOOKUP($B4417,'30 Year Treasuries Daily'!$A$7:$B$10118,2,FALSE)="ND",NA(),VLOOKUP($B4417,'30 Year Treasuries Daily'!$A$7:$B$10118,2,FALSE))</f>
        <v>4.38</v>
      </c>
    </row>
    <row r="4418" spans="2:5">
      <c r="B4418" s="52">
        <v>40498</v>
      </c>
      <c r="C4418">
        <f>VLOOKUP($B4418,'Bloomberg Dow Jones Indices'!$G$6:$J$6000,2,FALSE)</f>
        <v>4.3574000000000002</v>
      </c>
      <c r="D4418">
        <f>VLOOKUP(B4418,'Bloomberg Dow Jones Indices'!$I$6:$J$6000,2,0)</f>
        <v>2.5798999999999999</v>
      </c>
      <c r="E4418">
        <f>IF(VLOOKUP($B4418,'30 Year Treasuries Daily'!$A$7:$B$10118,2,FALSE)="ND",NA(),VLOOKUP($B4418,'30 Year Treasuries Daily'!$A$7:$B$10118,2,FALSE))</f>
        <v>4.26</v>
      </c>
    </row>
    <row r="4419" spans="2:5">
      <c r="B4419" s="52">
        <v>40499</v>
      </c>
      <c r="C4419">
        <f>VLOOKUP($B4419,'Bloomberg Dow Jones Indices'!$G$6:$J$6000,2,FALSE)</f>
        <v>4.3602999999999996</v>
      </c>
      <c r="D4419">
        <f>VLOOKUP(B4419,'Bloomberg Dow Jones Indices'!$I$6:$J$6000,2,0)</f>
        <v>2.5872999999999999</v>
      </c>
      <c r="E4419">
        <f>IF(VLOOKUP($B4419,'30 Year Treasuries Daily'!$A$7:$B$10118,2,FALSE)="ND",NA(),VLOOKUP($B4419,'30 Year Treasuries Daily'!$A$7:$B$10118,2,FALSE))</f>
        <v>4.3099999999999996</v>
      </c>
    </row>
    <row r="4420" spans="2:5">
      <c r="B4420" s="52">
        <v>40500</v>
      </c>
      <c r="C4420">
        <f>VLOOKUP($B4420,'Bloomberg Dow Jones Indices'!$G$6:$J$6000,2,FALSE)</f>
        <v>4.3346999999999998</v>
      </c>
      <c r="D4420">
        <f>VLOOKUP(B4420,'Bloomberg Dow Jones Indices'!$I$6:$J$6000,2,0)</f>
        <v>2.5472000000000001</v>
      </c>
      <c r="E4420">
        <f>IF(VLOOKUP($B4420,'30 Year Treasuries Daily'!$A$7:$B$10118,2,FALSE)="ND",NA(),VLOOKUP($B4420,'30 Year Treasuries Daily'!$A$7:$B$10118,2,FALSE))</f>
        <v>4.29</v>
      </c>
    </row>
    <row r="4421" spans="2:5">
      <c r="B4421" s="52">
        <v>40501</v>
      </c>
      <c r="C4421">
        <f>VLOOKUP($B4421,'Bloomberg Dow Jones Indices'!$G$6:$J$6000,2,FALSE)</f>
        <v>4.3495999999999997</v>
      </c>
      <c r="D4421">
        <f>VLOOKUP(B4421,'Bloomberg Dow Jones Indices'!$I$6:$J$6000,2,0)</f>
        <v>2.5421</v>
      </c>
      <c r="E4421">
        <f>IF(VLOOKUP($B4421,'30 Year Treasuries Daily'!$A$7:$B$10118,2,FALSE)="ND",NA(),VLOOKUP($B4421,'30 Year Treasuries Daily'!$A$7:$B$10118,2,FALSE))</f>
        <v>4.25</v>
      </c>
    </row>
    <row r="4422" spans="2:5">
      <c r="B4422" s="52">
        <v>40504</v>
      </c>
      <c r="C4422">
        <f>VLOOKUP($B4422,'Bloomberg Dow Jones Indices'!$G$6:$J$6000,2,FALSE)</f>
        <v>4.3452000000000002</v>
      </c>
      <c r="D4422">
        <f>VLOOKUP(B4422,'Bloomberg Dow Jones Indices'!$I$6:$J$6000,2,0)</f>
        <v>2.5478000000000001</v>
      </c>
      <c r="E4422">
        <f>IF(VLOOKUP($B4422,'30 Year Treasuries Daily'!$A$7:$B$10118,2,FALSE)="ND",NA(),VLOOKUP($B4422,'30 Year Treasuries Daily'!$A$7:$B$10118,2,FALSE))</f>
        <v>4.2</v>
      </c>
    </row>
    <row r="4423" spans="2:5">
      <c r="B4423" s="52">
        <v>40505</v>
      </c>
      <c r="C4423">
        <f>VLOOKUP($B4423,'Bloomberg Dow Jones Indices'!$G$6:$J$6000,2,FALSE)</f>
        <v>4.4021999999999997</v>
      </c>
      <c r="D4423">
        <f>VLOOKUP(B4423,'Bloomberg Dow Jones Indices'!$I$6:$J$6000,2,0)</f>
        <v>2.5806</v>
      </c>
      <c r="E4423">
        <f>IF(VLOOKUP($B4423,'30 Year Treasuries Daily'!$A$7:$B$10118,2,FALSE)="ND",NA(),VLOOKUP($B4423,'30 Year Treasuries Daily'!$A$7:$B$10118,2,FALSE))</f>
        <v>4.18</v>
      </c>
    </row>
    <row r="4424" spans="2:5">
      <c r="B4424" s="52">
        <v>40506</v>
      </c>
      <c r="C4424">
        <f>VLOOKUP($B4424,'Bloomberg Dow Jones Indices'!$G$6:$J$6000,2,FALSE)</f>
        <v>4.3895999999999997</v>
      </c>
      <c r="D4424">
        <f>VLOOKUP(B4424,'Bloomberg Dow Jones Indices'!$I$6:$J$6000,2,0)</f>
        <v>2.5457999999999998</v>
      </c>
      <c r="E4424">
        <f>IF(VLOOKUP($B4424,'30 Year Treasuries Daily'!$A$7:$B$10118,2,FALSE)="ND",NA(),VLOOKUP($B4424,'30 Year Treasuries Daily'!$A$7:$B$10118,2,FALSE))</f>
        <v>4.29</v>
      </c>
    </row>
    <row r="4425" spans="2:5">
      <c r="B4425" s="52">
        <v>40508</v>
      </c>
      <c r="C4425">
        <f>VLOOKUP($B4425,'Bloomberg Dow Jones Indices'!$G$6:$J$6000,2,FALSE)</f>
        <v>4.4187000000000003</v>
      </c>
      <c r="D4425">
        <f>VLOOKUP(B4425,'Bloomberg Dow Jones Indices'!$I$6:$J$6000,2,0)</f>
        <v>2.5710999999999999</v>
      </c>
      <c r="E4425">
        <f>IF(VLOOKUP($B4425,'30 Year Treasuries Daily'!$A$7:$B$10118,2,FALSE)="ND",NA(),VLOOKUP($B4425,'30 Year Treasuries Daily'!$A$7:$B$10118,2,FALSE))</f>
        <v>4.21</v>
      </c>
    </row>
    <row r="4426" spans="2:5">
      <c r="B4426" s="52">
        <v>40511</v>
      </c>
      <c r="C4426">
        <f>VLOOKUP($B4426,'Bloomberg Dow Jones Indices'!$G$6:$J$6000,2,FALSE)</f>
        <v>4.4333</v>
      </c>
      <c r="D4426">
        <f>VLOOKUP(B4426,'Bloomberg Dow Jones Indices'!$I$6:$J$6000,2,0)</f>
        <v>2.5865</v>
      </c>
      <c r="E4426">
        <f>IF(VLOOKUP($B4426,'30 Year Treasuries Daily'!$A$7:$B$10118,2,FALSE)="ND",NA(),VLOOKUP($B4426,'30 Year Treasuries Daily'!$A$7:$B$10118,2,FALSE))</f>
        <v>4.16</v>
      </c>
    </row>
    <row r="4427" spans="2:5">
      <c r="B4427" s="52">
        <v>40512</v>
      </c>
      <c r="C4427">
        <f>VLOOKUP($B4427,'Bloomberg Dow Jones Indices'!$G$6:$J$6000,2,FALSE)</f>
        <v>4.4326999999999996</v>
      </c>
      <c r="D4427">
        <f>VLOOKUP(B4427,'Bloomberg Dow Jones Indices'!$I$6:$J$6000,2,0)</f>
        <v>2.5981999999999998</v>
      </c>
      <c r="E4427">
        <f>IF(VLOOKUP($B4427,'30 Year Treasuries Daily'!$A$7:$B$10118,2,FALSE)="ND",NA(),VLOOKUP($B4427,'30 Year Treasuries Daily'!$A$7:$B$10118,2,FALSE))</f>
        <v>4.12</v>
      </c>
    </row>
    <row r="4428" spans="2:5">
      <c r="B4428" s="52">
        <v>40513</v>
      </c>
      <c r="C4428">
        <f>VLOOKUP($B4428,'Bloomberg Dow Jones Indices'!$G$6:$J$6000,2,FALSE)</f>
        <v>4.3787000000000003</v>
      </c>
      <c r="D4428">
        <f>VLOOKUP(B4428,'Bloomberg Dow Jones Indices'!$I$6:$J$6000,2,0)</f>
        <v>2.5404999999999998</v>
      </c>
      <c r="E4428">
        <f>IF(VLOOKUP($B4428,'30 Year Treasuries Daily'!$A$7:$B$10118,2,FALSE)="ND",NA(),VLOOKUP($B4428,'30 Year Treasuries Daily'!$A$7:$B$10118,2,FALSE))</f>
        <v>4.24</v>
      </c>
    </row>
    <row r="4429" spans="2:5">
      <c r="B4429" s="52">
        <v>40514</v>
      </c>
      <c r="C4429">
        <f>VLOOKUP($B4429,'Bloomberg Dow Jones Indices'!$G$6:$J$6000,2,FALSE)</f>
        <v>4.3628</v>
      </c>
      <c r="D4429">
        <f>VLOOKUP(B4429,'Bloomberg Dow Jones Indices'!$I$6:$J$6000,2,0)</f>
        <v>2.5167000000000002</v>
      </c>
      <c r="E4429">
        <f>IF(VLOOKUP($B4429,'30 Year Treasuries Daily'!$A$7:$B$10118,2,FALSE)="ND",NA(),VLOOKUP($B4429,'30 Year Treasuries Daily'!$A$7:$B$10118,2,FALSE))</f>
        <v>4.2699999999999996</v>
      </c>
    </row>
    <row r="4430" spans="2:5">
      <c r="B4430" s="52">
        <v>40515</v>
      </c>
      <c r="C4430">
        <f>VLOOKUP($B4430,'Bloomberg Dow Jones Indices'!$G$6:$J$6000,2,FALSE)</f>
        <v>4.3479999999999999</v>
      </c>
      <c r="D4430">
        <f>VLOOKUP(B4430,'Bloomberg Dow Jones Indices'!$I$6:$J$6000,2,0)</f>
        <v>2.5122999999999998</v>
      </c>
      <c r="E4430">
        <f>IF(VLOOKUP($B4430,'30 Year Treasuries Daily'!$A$7:$B$10118,2,FALSE)="ND",NA(),VLOOKUP($B4430,'30 Year Treasuries Daily'!$A$7:$B$10118,2,FALSE))</f>
        <v>4.32</v>
      </c>
    </row>
    <row r="4431" spans="2:5">
      <c r="B4431" s="52">
        <v>40518</v>
      </c>
      <c r="C4431">
        <f>VLOOKUP($B4431,'Bloomberg Dow Jones Indices'!$G$6:$J$6000,2,FALSE)</f>
        <v>4.3684000000000003</v>
      </c>
      <c r="D4431">
        <f>VLOOKUP(B4431,'Bloomberg Dow Jones Indices'!$I$6:$J$6000,2,0)</f>
        <v>2.5167000000000002</v>
      </c>
      <c r="E4431">
        <f>IF(VLOOKUP($B4431,'30 Year Treasuries Daily'!$A$7:$B$10118,2,FALSE)="ND",NA(),VLOOKUP($B4431,'30 Year Treasuries Daily'!$A$7:$B$10118,2,FALSE))</f>
        <v>4.25</v>
      </c>
    </row>
    <row r="4432" spans="2:5">
      <c r="B4432" s="52">
        <v>40519</v>
      </c>
      <c r="C4432">
        <f>VLOOKUP($B4432,'Bloomberg Dow Jones Indices'!$G$6:$J$6000,2,FALSE)</f>
        <v>4.3867000000000003</v>
      </c>
      <c r="D4432">
        <f>VLOOKUP(B4432,'Bloomberg Dow Jones Indices'!$I$6:$J$6000,2,0)</f>
        <v>2.5173999999999999</v>
      </c>
      <c r="E4432">
        <f>IF(VLOOKUP($B4432,'30 Year Treasuries Daily'!$A$7:$B$10118,2,FALSE)="ND",NA(),VLOOKUP($B4432,'30 Year Treasuries Daily'!$A$7:$B$10118,2,FALSE))</f>
        <v>4.3899999999999997</v>
      </c>
    </row>
    <row r="4433" spans="2:5">
      <c r="B4433" s="52">
        <v>40520</v>
      </c>
      <c r="C4433">
        <f>VLOOKUP($B4433,'Bloomberg Dow Jones Indices'!$G$6:$J$6000,2,FALSE)</f>
        <v>4.4066000000000001</v>
      </c>
      <c r="D4433">
        <f>VLOOKUP(B4433,'Bloomberg Dow Jones Indices'!$I$6:$J$6000,2,0)</f>
        <v>2.5183999999999997</v>
      </c>
      <c r="E4433">
        <f>IF(VLOOKUP($B4433,'30 Year Treasuries Daily'!$A$7:$B$10118,2,FALSE)="ND",NA(),VLOOKUP($B4433,'30 Year Treasuries Daily'!$A$7:$B$10118,2,FALSE))</f>
        <v>4.45</v>
      </c>
    </row>
    <row r="4434" spans="2:5">
      <c r="B4434" s="52">
        <v>40521</v>
      </c>
      <c r="C4434">
        <f>VLOOKUP($B4434,'Bloomberg Dow Jones Indices'!$G$6:$J$6000,2,FALSE)</f>
        <v>4.3924000000000003</v>
      </c>
      <c r="D4434">
        <f>VLOOKUP(B4434,'Bloomberg Dow Jones Indices'!$I$6:$J$6000,2,0)</f>
        <v>2.5223</v>
      </c>
      <c r="E4434">
        <f>IF(VLOOKUP($B4434,'30 Year Treasuries Daily'!$A$7:$B$10118,2,FALSE)="ND",NA(),VLOOKUP($B4434,'30 Year Treasuries Daily'!$A$7:$B$10118,2,FALSE))</f>
        <v>4.41</v>
      </c>
    </row>
    <row r="4435" spans="2:5">
      <c r="B4435" s="52">
        <v>40522</v>
      </c>
      <c r="C4435">
        <f>VLOOKUP($B4435,'Bloomberg Dow Jones Indices'!$G$6:$J$6000,2,FALSE)</f>
        <v>4.3710000000000004</v>
      </c>
      <c r="D4435">
        <f>VLOOKUP(B4435,'Bloomberg Dow Jones Indices'!$I$6:$J$6000,2,0)</f>
        <v>2.5133999999999999</v>
      </c>
      <c r="E4435">
        <f>IF(VLOOKUP($B4435,'30 Year Treasuries Daily'!$A$7:$B$10118,2,FALSE)="ND",NA(),VLOOKUP($B4435,'30 Year Treasuries Daily'!$A$7:$B$10118,2,FALSE))</f>
        <v>4.43</v>
      </c>
    </row>
    <row r="4436" spans="2:5">
      <c r="B4436" s="52">
        <v>40525</v>
      </c>
      <c r="C4436">
        <f>VLOOKUP($B4436,'Bloomberg Dow Jones Indices'!$G$6:$J$6000,2,FALSE)</f>
        <v>4.3475000000000001</v>
      </c>
      <c r="D4436">
        <f>VLOOKUP(B4436,'Bloomberg Dow Jones Indices'!$I$6:$J$6000,2,0)</f>
        <v>2.5093999999999999</v>
      </c>
      <c r="E4436">
        <f>IF(VLOOKUP($B4436,'30 Year Treasuries Daily'!$A$7:$B$10118,2,FALSE)="ND",NA(),VLOOKUP($B4436,'30 Year Treasuries Daily'!$A$7:$B$10118,2,FALSE))</f>
        <v>4.3899999999999997</v>
      </c>
    </row>
    <row r="4437" spans="2:5">
      <c r="B4437" s="52">
        <v>40526</v>
      </c>
      <c r="C4437">
        <f>VLOOKUP($B4437,'Bloomberg Dow Jones Indices'!$G$6:$J$6000,2,FALSE)</f>
        <v>4.3380999999999998</v>
      </c>
      <c r="D4437">
        <f>VLOOKUP(B4437,'Bloomberg Dow Jones Indices'!$I$6:$J$6000,2,0)</f>
        <v>2.4988999999999999</v>
      </c>
      <c r="E4437">
        <f>IF(VLOOKUP($B4437,'30 Year Treasuries Daily'!$A$7:$B$10118,2,FALSE)="ND",NA(),VLOOKUP($B4437,'30 Year Treasuries Daily'!$A$7:$B$10118,2,FALSE))</f>
        <v>4.54</v>
      </c>
    </row>
    <row r="4438" spans="2:5">
      <c r="B4438" s="52">
        <v>40527</v>
      </c>
      <c r="C4438">
        <f>VLOOKUP($B4438,'Bloomberg Dow Jones Indices'!$G$6:$J$6000,2,FALSE)</f>
        <v>4.3785999999999996</v>
      </c>
      <c r="D4438">
        <f>VLOOKUP(B4438,'Bloomberg Dow Jones Indices'!$I$6:$J$6000,2,0)</f>
        <v>2.5030999999999999</v>
      </c>
      <c r="E4438">
        <f>IF(VLOOKUP($B4438,'30 Year Treasuries Daily'!$A$7:$B$10118,2,FALSE)="ND",NA(),VLOOKUP($B4438,'30 Year Treasuries Daily'!$A$7:$B$10118,2,FALSE))</f>
        <v>4.59</v>
      </c>
    </row>
    <row r="4439" spans="2:5">
      <c r="B4439" s="52">
        <v>40528</v>
      </c>
      <c r="C4439">
        <f>VLOOKUP($B4439,'Bloomberg Dow Jones Indices'!$G$6:$J$6000,2,FALSE)</f>
        <v>4.3369</v>
      </c>
      <c r="D4439">
        <f>VLOOKUP(B4439,'Bloomberg Dow Jones Indices'!$I$6:$J$6000,2,0)</f>
        <v>2.4939999999999998</v>
      </c>
      <c r="E4439">
        <f>IF(VLOOKUP($B4439,'30 Year Treasuries Daily'!$A$7:$B$10118,2,FALSE)="ND",NA(),VLOOKUP($B4439,'30 Year Treasuries Daily'!$A$7:$B$10118,2,FALSE))</f>
        <v>4.57</v>
      </c>
    </row>
    <row r="4440" spans="2:5">
      <c r="B4440" s="52">
        <v>40529</v>
      </c>
      <c r="C4440">
        <f>VLOOKUP($B4440,'Bloomberg Dow Jones Indices'!$G$6:$J$6000,2,FALSE)</f>
        <v>4.3245000000000005</v>
      </c>
      <c r="D4440">
        <f>VLOOKUP(B4440,'Bloomberg Dow Jones Indices'!$I$6:$J$6000,2,0)</f>
        <v>2.4956</v>
      </c>
      <c r="E4440">
        <f>IF(VLOOKUP($B4440,'30 Year Treasuries Daily'!$A$7:$B$10118,2,FALSE)="ND",NA(),VLOOKUP($B4440,'30 Year Treasuries Daily'!$A$7:$B$10118,2,FALSE))</f>
        <v>4.41</v>
      </c>
    </row>
    <row r="4441" spans="2:5">
      <c r="B4441" s="52">
        <v>40532</v>
      </c>
      <c r="C4441">
        <f>VLOOKUP($B4441,'Bloomberg Dow Jones Indices'!$G$6:$J$6000,2,FALSE)</f>
        <v>4.3021000000000003</v>
      </c>
      <c r="D4441">
        <f>VLOOKUP(B4441,'Bloomberg Dow Jones Indices'!$I$6:$J$6000,2,0)</f>
        <v>2.4986000000000002</v>
      </c>
      <c r="E4441">
        <f>IF(VLOOKUP($B4441,'30 Year Treasuries Daily'!$A$7:$B$10118,2,FALSE)="ND",NA(),VLOOKUP($B4441,'30 Year Treasuries Daily'!$A$7:$B$10118,2,FALSE))</f>
        <v>4.4400000000000004</v>
      </c>
    </row>
    <row r="4442" spans="2:5">
      <c r="B4442" s="52">
        <v>40533</v>
      </c>
      <c r="C4442">
        <f>VLOOKUP($B4442,'Bloomberg Dow Jones Indices'!$G$6:$J$6000,2,FALSE)</f>
        <v>4.3055000000000003</v>
      </c>
      <c r="D4442">
        <f>VLOOKUP(B4442,'Bloomberg Dow Jones Indices'!$I$6:$J$6000,2,0)</f>
        <v>2.4866000000000001</v>
      </c>
      <c r="E4442">
        <f>IF(VLOOKUP($B4442,'30 Year Treasuries Daily'!$A$7:$B$10118,2,FALSE)="ND",NA(),VLOOKUP($B4442,'30 Year Treasuries Daily'!$A$7:$B$10118,2,FALSE))</f>
        <v>4.4400000000000004</v>
      </c>
    </row>
    <row r="4443" spans="2:5">
      <c r="B4443" s="52">
        <v>40534</v>
      </c>
      <c r="C4443">
        <f>VLOOKUP($B4443,'Bloomberg Dow Jones Indices'!$G$6:$J$6000,2,FALSE)</f>
        <v>4.2846000000000002</v>
      </c>
      <c r="D4443">
        <f>VLOOKUP(B4443,'Bloomberg Dow Jones Indices'!$I$6:$J$6000,2,0)</f>
        <v>2.4836</v>
      </c>
      <c r="E4443">
        <f>IF(VLOOKUP($B4443,'30 Year Treasuries Daily'!$A$7:$B$10118,2,FALSE)="ND",NA(),VLOOKUP($B4443,'30 Year Treasuries Daily'!$A$7:$B$10118,2,FALSE))</f>
        <v>4.45</v>
      </c>
    </row>
    <row r="4444" spans="2:5">
      <c r="B4444" s="52">
        <v>40535</v>
      </c>
      <c r="C4444">
        <f>VLOOKUP($B4444,'Bloomberg Dow Jones Indices'!$G$6:$J$6000,2,FALSE)</f>
        <v>4.2811000000000003</v>
      </c>
      <c r="D4444">
        <f>VLOOKUP(B4444,'Bloomberg Dow Jones Indices'!$I$6:$J$6000,2,0)</f>
        <v>2.4805999999999999</v>
      </c>
      <c r="E4444">
        <f>IF(VLOOKUP($B4444,'30 Year Treasuries Daily'!$A$7:$B$10118,2,FALSE)="ND",NA(),VLOOKUP($B4444,'30 Year Treasuries Daily'!$A$7:$B$10118,2,FALSE))</f>
        <v>4.47</v>
      </c>
    </row>
    <row r="4445" spans="2:5">
      <c r="B4445" s="52">
        <v>40539</v>
      </c>
      <c r="C4445">
        <f>VLOOKUP($B4445,'Bloomberg Dow Jones Indices'!$G$6:$J$6000,2,FALSE)</f>
        <v>4.2797999999999998</v>
      </c>
      <c r="D4445">
        <f>VLOOKUP(B4445,'Bloomberg Dow Jones Indices'!$I$6:$J$6000,2,0)</f>
        <v>2.4845000000000002</v>
      </c>
      <c r="E4445">
        <f>IF(VLOOKUP($B4445,'30 Year Treasuries Daily'!$A$7:$B$10118,2,FALSE)="ND",NA(),VLOOKUP($B4445,'30 Year Treasuries Daily'!$A$7:$B$10118,2,FALSE))</f>
        <v>4.42</v>
      </c>
    </row>
    <row r="4446" spans="2:5">
      <c r="B4446" s="52">
        <v>40540</v>
      </c>
      <c r="C4446">
        <f>VLOOKUP($B4446,'Bloomberg Dow Jones Indices'!$G$6:$J$6000,2,FALSE)</f>
        <v>4.2686000000000002</v>
      </c>
      <c r="D4446">
        <f>VLOOKUP(B4446,'Bloomberg Dow Jones Indices'!$I$6:$J$6000,2,0)</f>
        <v>2.4801000000000002</v>
      </c>
      <c r="E4446">
        <f>IF(VLOOKUP($B4446,'30 Year Treasuries Daily'!$A$7:$B$10118,2,FALSE)="ND",NA(),VLOOKUP($B4446,'30 Year Treasuries Daily'!$A$7:$B$10118,2,FALSE))</f>
        <v>4.53</v>
      </c>
    </row>
    <row r="4447" spans="2:5">
      <c r="B4447" s="52">
        <v>40541</v>
      </c>
      <c r="C4447">
        <f>VLOOKUP($B4447,'Bloomberg Dow Jones Indices'!$G$6:$J$6000,2,FALSE)</f>
        <v>4.2910000000000004</v>
      </c>
      <c r="D4447">
        <f>VLOOKUP(B4447,'Bloomberg Dow Jones Indices'!$I$6:$J$6000,2,0)</f>
        <v>2.4779999999999998</v>
      </c>
      <c r="E4447">
        <f>IF(VLOOKUP($B4447,'30 Year Treasuries Daily'!$A$7:$B$10118,2,FALSE)="ND",NA(),VLOOKUP($B4447,'30 Year Treasuries Daily'!$A$7:$B$10118,2,FALSE))</f>
        <v>4.41</v>
      </c>
    </row>
    <row r="4448" spans="2:5">
      <c r="B4448" s="52">
        <v>40542</v>
      </c>
      <c r="C4448">
        <f>VLOOKUP($B4448,'Bloomberg Dow Jones Indices'!$G$6:$J$6000,2,FALSE)</f>
        <v>4.2994000000000003</v>
      </c>
      <c r="D4448">
        <f>VLOOKUP(B4448,'Bloomberg Dow Jones Indices'!$I$6:$J$6000,2,0)</f>
        <v>2.4813999999999998</v>
      </c>
      <c r="E4448">
        <f>IF(VLOOKUP($B4448,'30 Year Treasuries Daily'!$A$7:$B$10118,2,FALSE)="ND",NA(),VLOOKUP($B4448,'30 Year Treasuries Daily'!$A$7:$B$10118,2,FALSE))</f>
        <v>4.43</v>
      </c>
    </row>
    <row r="4449" spans="2:5">
      <c r="B4449" s="52">
        <v>40543</v>
      </c>
      <c r="C4449">
        <f>VLOOKUP($B4449,'Bloomberg Dow Jones Indices'!$G$6:$J$6000,2,FALSE)</f>
        <v>4.2968999999999999</v>
      </c>
      <c r="D4449">
        <f>VLOOKUP(B4449,'Bloomberg Dow Jones Indices'!$I$6:$J$6000,2,0)</f>
        <v>2.4797000000000002</v>
      </c>
      <c r="E4449">
        <f>IF(VLOOKUP($B4449,'30 Year Treasuries Daily'!$A$7:$B$10118,2,FALSE)="ND",NA(),VLOOKUP($B4449,'30 Year Treasuries Daily'!$A$7:$B$10118,2,FALSE))</f>
        <v>4.34</v>
      </c>
    </row>
    <row r="4450" spans="2:5">
      <c r="B4450" s="52">
        <v>40546</v>
      </c>
      <c r="C4450">
        <f>VLOOKUP($B4450,'Bloomberg Dow Jones Indices'!$G$6:$J$6000,2,FALSE)</f>
        <v>4.2801</v>
      </c>
      <c r="D4450">
        <f>VLOOKUP(B4450,'Bloomberg Dow Jones Indices'!$I$6:$J$6000,2,0)</f>
        <v>2.4599000000000002</v>
      </c>
      <c r="E4450">
        <f>IF(VLOOKUP($B4450,'30 Year Treasuries Daily'!$A$7:$B$10118,2,FALSE)="ND",NA(),VLOOKUP($B4450,'30 Year Treasuries Daily'!$A$7:$B$10118,2,FALSE))</f>
        <v>4.3899999999999997</v>
      </c>
    </row>
    <row r="4451" spans="2:5">
      <c r="B4451" s="52">
        <v>40547</v>
      </c>
      <c r="C4451">
        <f>VLOOKUP($B4451,'Bloomberg Dow Jones Indices'!$G$6:$J$6000,2,FALSE)</f>
        <v>4.2598000000000003</v>
      </c>
      <c r="D4451">
        <f>VLOOKUP(B4451,'Bloomberg Dow Jones Indices'!$I$6:$J$6000,2,0)</f>
        <v>2.4556</v>
      </c>
      <c r="E4451">
        <f>IF(VLOOKUP($B4451,'30 Year Treasuries Daily'!$A$7:$B$10118,2,FALSE)="ND",NA(),VLOOKUP($B4451,'30 Year Treasuries Daily'!$A$7:$B$10118,2,FALSE))</f>
        <v>4.4400000000000004</v>
      </c>
    </row>
    <row r="4452" spans="2:5">
      <c r="B4452" s="52">
        <v>40548</v>
      </c>
      <c r="C4452">
        <f>VLOOKUP($B4452,'Bloomberg Dow Jones Indices'!$G$6:$J$6000,2,FALSE)</f>
        <v>4.2841000000000005</v>
      </c>
      <c r="D4452">
        <f>VLOOKUP(B4452,'Bloomberg Dow Jones Indices'!$I$6:$J$6000,2,0)</f>
        <v>2.4489999999999998</v>
      </c>
      <c r="E4452">
        <f>IF(VLOOKUP($B4452,'30 Year Treasuries Daily'!$A$7:$B$10118,2,FALSE)="ND",NA(),VLOOKUP($B4452,'30 Year Treasuries Daily'!$A$7:$B$10118,2,FALSE))</f>
        <v>4.55</v>
      </c>
    </row>
    <row r="4453" spans="2:5">
      <c r="B4453" s="52">
        <v>40549</v>
      </c>
      <c r="C4453">
        <f>VLOOKUP($B4453,'Bloomberg Dow Jones Indices'!$G$6:$J$6000,2,FALSE)</f>
        <v>4.2816999999999998</v>
      </c>
      <c r="D4453">
        <f>VLOOKUP(B4453,'Bloomberg Dow Jones Indices'!$I$6:$J$6000,2,0)</f>
        <v>2.4558</v>
      </c>
      <c r="E4453">
        <f>IF(VLOOKUP($B4453,'30 Year Treasuries Daily'!$A$7:$B$10118,2,FALSE)="ND",NA(),VLOOKUP($B4453,'30 Year Treasuries Daily'!$A$7:$B$10118,2,FALSE))</f>
        <v>4.53</v>
      </c>
    </row>
    <row r="4454" spans="2:5">
      <c r="B4454" s="52">
        <v>40550</v>
      </c>
      <c r="C4454">
        <f>VLOOKUP($B4454,'Bloomberg Dow Jones Indices'!$G$6:$J$6000,2,FALSE)</f>
        <v>4.2681000000000004</v>
      </c>
      <c r="D4454">
        <f>VLOOKUP(B4454,'Bloomberg Dow Jones Indices'!$I$6:$J$6000,2,0)</f>
        <v>2.4605000000000001</v>
      </c>
      <c r="E4454">
        <f>IF(VLOOKUP($B4454,'30 Year Treasuries Daily'!$A$7:$B$10118,2,FALSE)="ND",NA(),VLOOKUP($B4454,'30 Year Treasuries Daily'!$A$7:$B$10118,2,FALSE))</f>
        <v>4.4800000000000004</v>
      </c>
    </row>
    <row r="4455" spans="2:5">
      <c r="B4455" s="52">
        <v>40553</v>
      </c>
      <c r="C4455">
        <f>VLOOKUP($B4455,'Bloomberg Dow Jones Indices'!$G$6:$J$6000,2,FALSE)</f>
        <v>4.2923999999999998</v>
      </c>
      <c r="D4455">
        <f>VLOOKUP(B4455,'Bloomberg Dow Jones Indices'!$I$6:$J$6000,2,0)</f>
        <v>2.4683999999999999</v>
      </c>
      <c r="E4455">
        <f>IF(VLOOKUP($B4455,'30 Year Treasuries Daily'!$A$7:$B$10118,2,FALSE)="ND",NA(),VLOOKUP($B4455,'30 Year Treasuries Daily'!$A$7:$B$10118,2,FALSE))</f>
        <v>4.47</v>
      </c>
    </row>
    <row r="4456" spans="2:5">
      <c r="B4456" s="52">
        <v>40554</v>
      </c>
      <c r="C4456">
        <f>VLOOKUP($B4456,'Bloomberg Dow Jones Indices'!$G$6:$J$6000,2,FALSE)</f>
        <v>4.2851999999999997</v>
      </c>
      <c r="D4456">
        <f>VLOOKUP(B4456,'Bloomberg Dow Jones Indices'!$I$6:$J$6000,2,0)</f>
        <v>2.4611000000000001</v>
      </c>
      <c r="E4456">
        <f>IF(VLOOKUP($B4456,'30 Year Treasuries Daily'!$A$7:$B$10118,2,FALSE)="ND",NA(),VLOOKUP($B4456,'30 Year Treasuries Daily'!$A$7:$B$10118,2,FALSE))</f>
        <v>4.49</v>
      </c>
    </row>
    <row r="4457" spans="2:5">
      <c r="B4457" s="52">
        <v>40555</v>
      </c>
      <c r="C4457">
        <f>VLOOKUP($B4457,'Bloomberg Dow Jones Indices'!$G$6:$J$6000,2,FALSE)</f>
        <v>4.2586000000000004</v>
      </c>
      <c r="D4457">
        <f>VLOOKUP(B4457,'Bloomberg Dow Jones Indices'!$I$6:$J$6000,2,0)</f>
        <v>2.4436</v>
      </c>
      <c r="E4457">
        <f>IF(VLOOKUP($B4457,'30 Year Treasuries Daily'!$A$7:$B$10118,2,FALSE)="ND",NA(),VLOOKUP($B4457,'30 Year Treasuries Daily'!$A$7:$B$10118,2,FALSE))</f>
        <v>4.5199999999999996</v>
      </c>
    </row>
    <row r="4458" spans="2:5">
      <c r="B4458" s="52">
        <v>40556</v>
      </c>
      <c r="C4458">
        <f>VLOOKUP($B4458,'Bloomberg Dow Jones Indices'!$G$6:$J$6000,2,FALSE)</f>
        <v>4.2511999999999999</v>
      </c>
      <c r="D4458">
        <f>VLOOKUP(B4458,'Bloomberg Dow Jones Indices'!$I$6:$J$6000,2,0)</f>
        <v>2.4485000000000001</v>
      </c>
      <c r="E4458">
        <f>IF(VLOOKUP($B4458,'30 Year Treasuries Daily'!$A$7:$B$10118,2,FALSE)="ND",NA(),VLOOKUP($B4458,'30 Year Treasuries Daily'!$A$7:$B$10118,2,FALSE))</f>
        <v>4.5</v>
      </c>
    </row>
    <row r="4459" spans="2:5">
      <c r="B4459" s="52">
        <v>40557</v>
      </c>
      <c r="C4459">
        <f>VLOOKUP($B4459,'Bloomberg Dow Jones Indices'!$G$6:$J$6000,2,FALSE)</f>
        <v>4.2354000000000003</v>
      </c>
      <c r="D4459">
        <f>VLOOKUP(B4459,'Bloomberg Dow Jones Indices'!$I$6:$J$6000,2,0)</f>
        <v>2.4369999999999998</v>
      </c>
      <c r="E4459">
        <f>IF(VLOOKUP($B4459,'30 Year Treasuries Daily'!$A$7:$B$10118,2,FALSE)="ND",NA(),VLOOKUP($B4459,'30 Year Treasuries Daily'!$A$7:$B$10118,2,FALSE))</f>
        <v>4.53</v>
      </c>
    </row>
    <row r="4460" spans="2:5">
      <c r="B4460" s="52">
        <v>40561</v>
      </c>
      <c r="C4460">
        <f>VLOOKUP($B4460,'Bloomberg Dow Jones Indices'!$G$6:$J$6000,2,FALSE)</f>
        <v>4.226</v>
      </c>
      <c r="D4460">
        <f>VLOOKUP(B4460,'Bloomberg Dow Jones Indices'!$I$6:$J$6000,2,0)</f>
        <v>2.4279000000000002</v>
      </c>
      <c r="E4460">
        <f>IF(VLOOKUP($B4460,'30 Year Treasuries Daily'!$A$7:$B$10118,2,FALSE)="ND",NA(),VLOOKUP($B4460,'30 Year Treasuries Daily'!$A$7:$B$10118,2,FALSE))</f>
        <v>4.5599999999999996</v>
      </c>
    </row>
    <row r="4461" spans="2:5">
      <c r="B4461" s="52">
        <v>40562</v>
      </c>
      <c r="C4461">
        <f>VLOOKUP($B4461,'Bloomberg Dow Jones Indices'!$G$6:$J$6000,2,FALSE)</f>
        <v>4.2309000000000001</v>
      </c>
      <c r="D4461">
        <f>VLOOKUP(B4461,'Bloomberg Dow Jones Indices'!$I$6:$J$6000,2,0)</f>
        <v>2.4331999999999998</v>
      </c>
      <c r="E4461">
        <f>IF(VLOOKUP($B4461,'30 Year Treasuries Daily'!$A$7:$B$10118,2,FALSE)="ND",NA(),VLOOKUP($B4461,'30 Year Treasuries Daily'!$A$7:$B$10118,2,FALSE))</f>
        <v>4.53</v>
      </c>
    </row>
    <row r="4462" spans="2:5">
      <c r="B4462" s="52">
        <v>40563</v>
      </c>
      <c r="C4462">
        <f>VLOOKUP($B4462,'Bloomberg Dow Jones Indices'!$G$6:$J$6000,2,FALSE)</f>
        <v>4.2062999999999997</v>
      </c>
      <c r="D4462">
        <f>VLOOKUP(B4462,'Bloomberg Dow Jones Indices'!$I$6:$J$6000,2,0)</f>
        <v>2.4337</v>
      </c>
      <c r="E4462">
        <f>IF(VLOOKUP($B4462,'30 Year Treasuries Daily'!$A$7:$B$10118,2,FALSE)="ND",NA(),VLOOKUP($B4462,'30 Year Treasuries Daily'!$A$7:$B$10118,2,FALSE))</f>
        <v>4.5999999999999996</v>
      </c>
    </row>
    <row r="4463" spans="2:5">
      <c r="B4463" s="52">
        <v>40564</v>
      </c>
      <c r="C4463">
        <f>VLOOKUP($B4463,'Bloomberg Dow Jones Indices'!$G$6:$J$6000,2,FALSE)</f>
        <v>4.2100999999999997</v>
      </c>
      <c r="D4463">
        <f>VLOOKUP(B4463,'Bloomberg Dow Jones Indices'!$I$6:$J$6000,2,0)</f>
        <v>2.4236</v>
      </c>
      <c r="E4463">
        <f>IF(VLOOKUP($B4463,'30 Year Treasuries Daily'!$A$7:$B$10118,2,FALSE)="ND",NA(),VLOOKUP($B4463,'30 Year Treasuries Daily'!$A$7:$B$10118,2,FALSE))</f>
        <v>4.57</v>
      </c>
    </row>
    <row r="4464" spans="2:5">
      <c r="B4464" s="52">
        <v>40567</v>
      </c>
      <c r="C4464">
        <f>VLOOKUP($B4464,'Bloomberg Dow Jones Indices'!$G$6:$J$6000,2,FALSE)</f>
        <v>4.1872999999999996</v>
      </c>
      <c r="D4464">
        <f>VLOOKUP(B4464,'Bloomberg Dow Jones Indices'!$I$6:$J$6000,2,0)</f>
        <v>2.4016000000000002</v>
      </c>
      <c r="E4464">
        <f>IF(VLOOKUP($B4464,'30 Year Treasuries Daily'!$A$7:$B$10118,2,FALSE)="ND",NA(),VLOOKUP($B4464,'30 Year Treasuries Daily'!$A$7:$B$10118,2,FALSE))</f>
        <v>4.55</v>
      </c>
    </row>
    <row r="4465" spans="2:5">
      <c r="B4465" s="52">
        <v>40568</v>
      </c>
      <c r="C4465">
        <f>VLOOKUP($B4465,'Bloomberg Dow Jones Indices'!$G$6:$J$6000,2,FALSE)</f>
        <v>4.1974999999999998</v>
      </c>
      <c r="D4465">
        <f>VLOOKUP(B4465,'Bloomberg Dow Jones Indices'!$I$6:$J$6000,2,0)</f>
        <v>2.4022999999999999</v>
      </c>
      <c r="E4465">
        <f>IF(VLOOKUP($B4465,'30 Year Treasuries Daily'!$A$7:$B$10118,2,FALSE)="ND",NA(),VLOOKUP($B4465,'30 Year Treasuries Daily'!$A$7:$B$10118,2,FALSE))</f>
        <v>4.4800000000000004</v>
      </c>
    </row>
    <row r="4466" spans="2:5">
      <c r="B4466" s="52">
        <v>40569</v>
      </c>
      <c r="C4466">
        <f>VLOOKUP($B4466,'Bloomberg Dow Jones Indices'!$G$6:$J$6000,2,FALSE)</f>
        <v>4.2096</v>
      </c>
      <c r="D4466">
        <f>VLOOKUP(B4466,'Bloomberg Dow Jones Indices'!$I$6:$J$6000,2,0)</f>
        <v>2.4005999999999998</v>
      </c>
      <c r="E4466">
        <f>IF(VLOOKUP($B4466,'30 Year Treasuries Daily'!$A$7:$B$10118,2,FALSE)="ND",NA(),VLOOKUP($B4466,'30 Year Treasuries Daily'!$A$7:$B$10118,2,FALSE))</f>
        <v>4.59</v>
      </c>
    </row>
    <row r="4467" spans="2:5">
      <c r="B4467" s="52">
        <v>40570</v>
      </c>
      <c r="C4467">
        <f>VLOOKUP($B4467,'Bloomberg Dow Jones Indices'!$G$6:$J$6000,2,FALSE)</f>
        <v>4.1990999999999996</v>
      </c>
      <c r="D4467">
        <f>VLOOKUP(B4467,'Bloomberg Dow Jones Indices'!$I$6:$J$6000,2,0)</f>
        <v>2.3997999999999999</v>
      </c>
      <c r="E4467">
        <f>IF(VLOOKUP($B4467,'30 Year Treasuries Daily'!$A$7:$B$10118,2,FALSE)="ND",NA(),VLOOKUP($B4467,'30 Year Treasuries Daily'!$A$7:$B$10118,2,FALSE))</f>
        <v>4.57</v>
      </c>
    </row>
    <row r="4468" spans="2:5">
      <c r="B4468" s="52">
        <v>40571</v>
      </c>
      <c r="C4468">
        <f>VLOOKUP($B4468,'Bloomberg Dow Jones Indices'!$G$6:$J$6000,2,FALSE)</f>
        <v>4.2553999999999998</v>
      </c>
      <c r="D4468">
        <f>VLOOKUP(B4468,'Bloomberg Dow Jones Indices'!$I$6:$J$6000,2,0)</f>
        <v>2.4335</v>
      </c>
      <c r="E4468">
        <f>IF(VLOOKUP($B4468,'30 Year Treasuries Daily'!$A$7:$B$10118,2,FALSE)="ND",NA(),VLOOKUP($B4468,'30 Year Treasuries Daily'!$A$7:$B$10118,2,FALSE))</f>
        <v>4.53</v>
      </c>
    </row>
    <row r="4469" spans="2:5">
      <c r="B4469" s="52">
        <v>40574</v>
      </c>
      <c r="C4469">
        <f>VLOOKUP($B4469,'Bloomberg Dow Jones Indices'!$G$6:$J$6000,2,FALSE)</f>
        <v>4.2511000000000001</v>
      </c>
      <c r="D4469">
        <f>VLOOKUP(B4469,'Bloomberg Dow Jones Indices'!$I$6:$J$6000,2,0)</f>
        <v>2.4195000000000002</v>
      </c>
      <c r="E4469">
        <f>IF(VLOOKUP($B4469,'30 Year Treasuries Daily'!$A$7:$B$10118,2,FALSE)="ND",NA(),VLOOKUP($B4469,'30 Year Treasuries Daily'!$A$7:$B$10118,2,FALSE))</f>
        <v>4.58</v>
      </c>
    </row>
    <row r="4470" spans="2:5">
      <c r="B4470" s="52">
        <v>40575</v>
      </c>
      <c r="C4470">
        <f>VLOOKUP($B4470,'Bloomberg Dow Jones Indices'!$G$6:$J$6000,2,FALSE)</f>
        <v>4.2077999999999998</v>
      </c>
      <c r="D4470">
        <f>VLOOKUP(B4470,'Bloomberg Dow Jones Indices'!$I$6:$J$6000,2,0)</f>
        <v>2.3896999999999999</v>
      </c>
      <c r="E4470">
        <f>IF(VLOOKUP($B4470,'30 Year Treasuries Daily'!$A$7:$B$10118,2,FALSE)="ND",NA(),VLOOKUP($B4470,'30 Year Treasuries Daily'!$A$7:$B$10118,2,FALSE))</f>
        <v>4.62</v>
      </c>
    </row>
    <row r="4471" spans="2:5">
      <c r="B4471" s="52">
        <v>40576</v>
      </c>
      <c r="C4471">
        <f>VLOOKUP($B4471,'Bloomberg Dow Jones Indices'!$G$6:$J$6000,2,FALSE)</f>
        <v>4.2239000000000004</v>
      </c>
      <c r="D4471">
        <f>VLOOKUP(B4471,'Bloomberg Dow Jones Indices'!$I$6:$J$6000,2,0)</f>
        <v>2.3906000000000001</v>
      </c>
      <c r="E4471">
        <f>IF(VLOOKUP($B4471,'30 Year Treasuries Daily'!$A$7:$B$10118,2,FALSE)="ND",NA(),VLOOKUP($B4471,'30 Year Treasuries Daily'!$A$7:$B$10118,2,FALSE))</f>
        <v>4.6399999999999997</v>
      </c>
    </row>
    <row r="4472" spans="2:5">
      <c r="B4472" s="52">
        <v>40577</v>
      </c>
      <c r="C4472">
        <f>VLOOKUP($B4472,'Bloomberg Dow Jones Indices'!$G$6:$J$6000,2,FALSE)</f>
        <v>4.2107000000000001</v>
      </c>
      <c r="D4472">
        <f>VLOOKUP(B4472,'Bloomberg Dow Jones Indices'!$I$6:$J$6000,2,0)</f>
        <v>2.3881000000000001</v>
      </c>
      <c r="E4472">
        <f>IF(VLOOKUP($B4472,'30 Year Treasuries Daily'!$A$7:$B$10118,2,FALSE)="ND",NA(),VLOOKUP($B4472,'30 Year Treasuries Daily'!$A$7:$B$10118,2,FALSE))</f>
        <v>4.67</v>
      </c>
    </row>
    <row r="4473" spans="2:5">
      <c r="B4473" s="52">
        <v>40578</v>
      </c>
      <c r="C4473">
        <f>VLOOKUP($B4473,'Bloomberg Dow Jones Indices'!$G$6:$J$6000,2,FALSE)</f>
        <v>4.2374000000000001</v>
      </c>
      <c r="D4473">
        <f>VLOOKUP(B4473,'Bloomberg Dow Jones Indices'!$I$6:$J$6000,2,0)</f>
        <v>2.3822000000000001</v>
      </c>
      <c r="E4473">
        <f>IF(VLOOKUP($B4473,'30 Year Treasuries Daily'!$A$7:$B$10118,2,FALSE)="ND",NA(),VLOOKUP($B4473,'30 Year Treasuries Daily'!$A$7:$B$10118,2,FALSE))</f>
        <v>4.7300000000000004</v>
      </c>
    </row>
    <row r="4474" spans="2:5">
      <c r="B4474" s="52">
        <v>40581</v>
      </c>
      <c r="C4474">
        <f>VLOOKUP($B4474,'Bloomberg Dow Jones Indices'!$G$6:$J$6000,2,FALSE)</f>
        <v>4.2084999999999999</v>
      </c>
      <c r="D4474">
        <f>VLOOKUP(B4474,'Bloomberg Dow Jones Indices'!$I$6:$J$6000,2,0)</f>
        <v>2.3685999999999998</v>
      </c>
      <c r="E4474">
        <f>IF(VLOOKUP($B4474,'30 Year Treasuries Daily'!$A$7:$B$10118,2,FALSE)="ND",NA(),VLOOKUP($B4474,'30 Year Treasuries Daily'!$A$7:$B$10118,2,FALSE))</f>
        <v>4.71</v>
      </c>
    </row>
    <row r="4475" spans="2:5">
      <c r="B4475" s="52">
        <v>40582</v>
      </c>
      <c r="C4475">
        <f>VLOOKUP($B4475,'Bloomberg Dow Jones Indices'!$G$6:$J$6000,2,FALSE)</f>
        <v>4.2187000000000001</v>
      </c>
      <c r="D4475">
        <f>VLOOKUP(B4475,'Bloomberg Dow Jones Indices'!$I$6:$J$6000,2,0)</f>
        <v>2.3622000000000001</v>
      </c>
      <c r="E4475">
        <f>IF(VLOOKUP($B4475,'30 Year Treasuries Daily'!$A$7:$B$10118,2,FALSE)="ND",NA(),VLOOKUP($B4475,'30 Year Treasuries Daily'!$A$7:$B$10118,2,FALSE))</f>
        <v>4.76</v>
      </c>
    </row>
    <row r="4476" spans="2:5">
      <c r="B4476" s="52">
        <v>40583</v>
      </c>
      <c r="C4476">
        <f>VLOOKUP($B4476,'Bloomberg Dow Jones Indices'!$G$6:$J$6000,2,FALSE)</f>
        <v>4.2220000000000004</v>
      </c>
      <c r="D4476">
        <f>VLOOKUP(B4476,'Bloomberg Dow Jones Indices'!$I$6:$J$6000,2,0)</f>
        <v>2.3609</v>
      </c>
      <c r="E4476">
        <f>IF(VLOOKUP($B4476,'30 Year Treasuries Daily'!$A$7:$B$10118,2,FALSE)="ND",NA(),VLOOKUP($B4476,'30 Year Treasuries Daily'!$A$7:$B$10118,2,FALSE))</f>
        <v>4.71</v>
      </c>
    </row>
    <row r="4477" spans="2:5">
      <c r="B4477" s="52">
        <v>40584</v>
      </c>
      <c r="C4477">
        <f>VLOOKUP($B4477,'Bloomberg Dow Jones Indices'!$G$6:$J$6000,2,FALSE)</f>
        <v>4.2137000000000002</v>
      </c>
      <c r="D4477">
        <f>VLOOKUP(B4477,'Bloomberg Dow Jones Indices'!$I$6:$J$6000,2,0)</f>
        <v>2.3628999999999998</v>
      </c>
      <c r="E4477">
        <f>IF(VLOOKUP($B4477,'30 Year Treasuries Daily'!$A$7:$B$10118,2,FALSE)="ND",NA(),VLOOKUP($B4477,'30 Year Treasuries Daily'!$A$7:$B$10118,2,FALSE))</f>
        <v>4.75</v>
      </c>
    </row>
    <row r="4478" spans="2:5">
      <c r="B4478" s="52">
        <v>40585</v>
      </c>
      <c r="C4478">
        <f>VLOOKUP($B4478,'Bloomberg Dow Jones Indices'!$G$6:$J$6000,2,FALSE)</f>
        <v>4.2241999999999997</v>
      </c>
      <c r="D4478">
        <f>VLOOKUP(B4478,'Bloomberg Dow Jones Indices'!$I$6:$J$6000,2,0)</f>
        <v>2.3544</v>
      </c>
      <c r="E4478">
        <f>IF(VLOOKUP($B4478,'30 Year Treasuries Daily'!$A$7:$B$10118,2,FALSE)="ND",NA(),VLOOKUP($B4478,'30 Year Treasuries Daily'!$A$7:$B$10118,2,FALSE))</f>
        <v>4.71</v>
      </c>
    </row>
    <row r="4479" spans="2:5">
      <c r="B4479" s="52">
        <v>40588</v>
      </c>
      <c r="C4479">
        <f>VLOOKUP($B4479,'Bloomberg Dow Jones Indices'!$G$6:$J$6000,2,FALSE)</f>
        <v>4.2625999999999999</v>
      </c>
      <c r="D4479">
        <f>VLOOKUP(B4479,'Bloomberg Dow Jones Indices'!$I$6:$J$6000,2,0)</f>
        <v>2.3578999999999999</v>
      </c>
      <c r="E4479">
        <f>IF(VLOOKUP($B4479,'30 Year Treasuries Daily'!$A$7:$B$10118,2,FALSE)="ND",NA(),VLOOKUP($B4479,'30 Year Treasuries Daily'!$A$7:$B$10118,2,FALSE))</f>
        <v>4.67</v>
      </c>
    </row>
    <row r="4480" spans="2:5">
      <c r="B4480" s="52">
        <v>40589</v>
      </c>
      <c r="C4480">
        <f>VLOOKUP($B4480,'Bloomberg Dow Jones Indices'!$G$6:$J$6000,2,FALSE)</f>
        <v>4.2526999999999999</v>
      </c>
      <c r="D4480">
        <f>VLOOKUP(B4480,'Bloomberg Dow Jones Indices'!$I$6:$J$6000,2,0)</f>
        <v>2.3677999999999999</v>
      </c>
      <c r="E4480">
        <f>IF(VLOOKUP($B4480,'30 Year Treasuries Daily'!$A$7:$B$10118,2,FALSE)="ND",NA(),VLOOKUP($B4480,'30 Year Treasuries Daily'!$A$7:$B$10118,2,FALSE))</f>
        <v>4.66</v>
      </c>
    </row>
    <row r="4481" spans="2:5">
      <c r="B4481" s="52">
        <v>40590</v>
      </c>
      <c r="C4481">
        <f>VLOOKUP($B4481,'Bloomberg Dow Jones Indices'!$G$6:$J$6000,2,FALSE)</f>
        <v>4.2685000000000004</v>
      </c>
      <c r="D4481">
        <f>VLOOKUP(B4481,'Bloomberg Dow Jones Indices'!$I$6:$J$6000,2,0)</f>
        <v>2.3574000000000002</v>
      </c>
      <c r="E4481">
        <f>IF(VLOOKUP($B4481,'30 Year Treasuries Daily'!$A$7:$B$10118,2,FALSE)="ND",NA(),VLOOKUP($B4481,'30 Year Treasuries Daily'!$A$7:$B$10118,2,FALSE))</f>
        <v>4.67</v>
      </c>
    </row>
    <row r="4482" spans="2:5">
      <c r="B4482" s="52">
        <v>40591</v>
      </c>
      <c r="C4482">
        <f>VLOOKUP($B4482,'Bloomberg Dow Jones Indices'!$G$6:$J$6000,2,FALSE)</f>
        <v>4.2473000000000001</v>
      </c>
      <c r="D4482">
        <f>VLOOKUP(B4482,'Bloomberg Dow Jones Indices'!$I$6:$J$6000,2,0)</f>
        <v>2.3517000000000001</v>
      </c>
      <c r="E4482">
        <f>IF(VLOOKUP($B4482,'30 Year Treasuries Daily'!$A$7:$B$10118,2,FALSE)="ND",NA(),VLOOKUP($B4482,'30 Year Treasuries Daily'!$A$7:$B$10118,2,FALSE))</f>
        <v>4.66</v>
      </c>
    </row>
    <row r="4483" spans="2:5">
      <c r="B4483" s="52">
        <v>40592</v>
      </c>
      <c r="C4483">
        <f>VLOOKUP($B4483,'Bloomberg Dow Jones Indices'!$G$6:$J$6000,2,FALSE)</f>
        <v>4.2484000000000002</v>
      </c>
      <c r="D4483">
        <f>VLOOKUP(B4483,'Bloomberg Dow Jones Indices'!$I$6:$J$6000,2,0)</f>
        <v>2.3378000000000001</v>
      </c>
      <c r="E4483">
        <f>IF(VLOOKUP($B4483,'30 Year Treasuries Daily'!$A$7:$B$10118,2,FALSE)="ND",NA(),VLOOKUP($B4483,'30 Year Treasuries Daily'!$A$7:$B$10118,2,FALSE))</f>
        <v>4.7</v>
      </c>
    </row>
    <row r="4484" spans="2:5">
      <c r="B4484" s="52">
        <v>40596</v>
      </c>
      <c r="C4484">
        <f>VLOOKUP($B4484,'Bloomberg Dow Jones Indices'!$G$6:$J$6000,2,FALSE)</f>
        <v>4.2565999999999997</v>
      </c>
      <c r="D4484">
        <f>VLOOKUP(B4484,'Bloomberg Dow Jones Indices'!$I$6:$J$6000,2,0)</f>
        <v>2.3719999999999999</v>
      </c>
      <c r="E4484">
        <f>IF(VLOOKUP($B4484,'30 Year Treasuries Daily'!$A$7:$B$10118,2,FALSE)="ND",NA(),VLOOKUP($B4484,'30 Year Treasuries Daily'!$A$7:$B$10118,2,FALSE))</f>
        <v>4.5999999999999996</v>
      </c>
    </row>
    <row r="4485" spans="2:5">
      <c r="B4485" s="52">
        <v>40597</v>
      </c>
      <c r="C4485">
        <f>VLOOKUP($B4485,'Bloomberg Dow Jones Indices'!$G$6:$J$6000,2,FALSE)</f>
        <v>4.2666000000000004</v>
      </c>
      <c r="D4485">
        <f>VLOOKUP(B4485,'Bloomberg Dow Jones Indices'!$I$6:$J$6000,2,0)</f>
        <v>2.3929999999999998</v>
      </c>
      <c r="E4485">
        <f>IF(VLOOKUP($B4485,'30 Year Treasuries Daily'!$A$7:$B$10118,2,FALSE)="ND",NA(),VLOOKUP($B4485,'30 Year Treasuries Daily'!$A$7:$B$10118,2,FALSE))</f>
        <v>4.59</v>
      </c>
    </row>
    <row r="4486" spans="2:5">
      <c r="B4486" s="52">
        <v>40598</v>
      </c>
      <c r="C4486">
        <f>VLOOKUP($B4486,'Bloomberg Dow Jones Indices'!$G$6:$J$6000,2,FALSE)</f>
        <v>4.2775999999999996</v>
      </c>
      <c r="D4486">
        <f>VLOOKUP(B4486,'Bloomberg Dow Jones Indices'!$I$6:$J$6000,2,0)</f>
        <v>2.4028999999999998</v>
      </c>
      <c r="E4486">
        <f>IF(VLOOKUP($B4486,'30 Year Treasuries Daily'!$A$7:$B$10118,2,FALSE)="ND",NA(),VLOOKUP($B4486,'30 Year Treasuries Daily'!$A$7:$B$10118,2,FALSE))</f>
        <v>4.54</v>
      </c>
    </row>
    <row r="4487" spans="2:5">
      <c r="B4487" s="52">
        <v>40599</v>
      </c>
      <c r="C4487">
        <f>VLOOKUP($B4487,'Bloomberg Dow Jones Indices'!$G$6:$J$6000,2,FALSE)</f>
        <v>4.2510000000000003</v>
      </c>
      <c r="D4487">
        <f>VLOOKUP(B4487,'Bloomberg Dow Jones Indices'!$I$6:$J$6000,2,0)</f>
        <v>2.3974000000000002</v>
      </c>
      <c r="E4487">
        <f>IF(VLOOKUP($B4487,'30 Year Treasuries Daily'!$A$7:$B$10118,2,FALSE)="ND",NA(),VLOOKUP($B4487,'30 Year Treasuries Daily'!$A$7:$B$10118,2,FALSE))</f>
        <v>4.51</v>
      </c>
    </row>
    <row r="4488" spans="2:5">
      <c r="B4488" s="52">
        <v>40602</v>
      </c>
      <c r="C4488">
        <f>VLOOKUP($B4488,'Bloomberg Dow Jones Indices'!$G$6:$J$6000,2,FALSE)</f>
        <v>4.1978</v>
      </c>
      <c r="D4488">
        <f>VLOOKUP(B4488,'Bloomberg Dow Jones Indices'!$I$6:$J$6000,2,0)</f>
        <v>2.3786</v>
      </c>
      <c r="E4488">
        <f>IF(VLOOKUP($B4488,'30 Year Treasuries Daily'!$A$7:$B$10118,2,FALSE)="ND",NA(),VLOOKUP($B4488,'30 Year Treasuries Daily'!$A$7:$B$10118,2,FALSE))</f>
        <v>4.49</v>
      </c>
    </row>
    <row r="4489" spans="2:5">
      <c r="B4489" s="52">
        <v>40603</v>
      </c>
      <c r="C4489">
        <f>VLOOKUP($B4489,'Bloomberg Dow Jones Indices'!$G$6:$J$6000,2,FALSE)</f>
        <v>4.1363000000000003</v>
      </c>
      <c r="D4489">
        <f>VLOOKUP(B4489,'Bloomberg Dow Jones Indices'!$I$6:$J$6000,2,0)</f>
        <v>2.4117999999999999</v>
      </c>
      <c r="E4489">
        <f>IF(VLOOKUP($B4489,'30 Year Treasuries Daily'!$A$7:$B$10118,2,FALSE)="ND",NA(),VLOOKUP($B4489,'30 Year Treasuries Daily'!$A$7:$B$10118,2,FALSE))</f>
        <v>4.4800000000000004</v>
      </c>
    </row>
    <row r="4490" spans="2:5">
      <c r="B4490" s="52">
        <v>40604</v>
      </c>
      <c r="C4490">
        <f>VLOOKUP($B4490,'Bloomberg Dow Jones Indices'!$G$6:$J$6000,2,FALSE)</f>
        <v>4.1542000000000003</v>
      </c>
      <c r="D4490">
        <f>VLOOKUP(B4490,'Bloomberg Dow Jones Indices'!$I$6:$J$6000,2,0)</f>
        <v>2.4100999999999999</v>
      </c>
      <c r="E4490">
        <f>IF(VLOOKUP($B4490,'30 Year Treasuries Daily'!$A$7:$B$10118,2,FALSE)="ND",NA(),VLOOKUP($B4490,'30 Year Treasuries Daily'!$A$7:$B$10118,2,FALSE))</f>
        <v>4.54</v>
      </c>
    </row>
    <row r="4491" spans="2:5">
      <c r="B4491" s="52">
        <v>40605</v>
      </c>
      <c r="C4491">
        <f>VLOOKUP($B4491,'Bloomberg Dow Jones Indices'!$G$6:$J$6000,2,FALSE)</f>
        <v>4.1191000000000004</v>
      </c>
      <c r="D4491">
        <f>VLOOKUP(B4491,'Bloomberg Dow Jones Indices'!$I$6:$J$6000,2,0)</f>
        <v>2.3725000000000001</v>
      </c>
      <c r="E4491">
        <f>IF(VLOOKUP($B4491,'30 Year Treasuries Daily'!$A$7:$B$10118,2,FALSE)="ND",NA(),VLOOKUP($B4491,'30 Year Treasuries Daily'!$A$7:$B$10118,2,FALSE))</f>
        <v>4.6399999999999997</v>
      </c>
    </row>
    <row r="4492" spans="2:5">
      <c r="B4492" s="52">
        <v>40606</v>
      </c>
      <c r="C4492">
        <f>VLOOKUP($B4492,'Bloomberg Dow Jones Indices'!$G$6:$J$6000,2,FALSE)</f>
        <v>4.1429999999999998</v>
      </c>
      <c r="D4492">
        <f>VLOOKUP(B4492,'Bloomberg Dow Jones Indices'!$I$6:$J$6000,2,0)</f>
        <v>2.3896999999999999</v>
      </c>
      <c r="E4492">
        <f>IF(VLOOKUP($B4492,'30 Year Treasuries Daily'!$A$7:$B$10118,2,FALSE)="ND",NA(),VLOOKUP($B4492,'30 Year Treasuries Daily'!$A$7:$B$10118,2,FALSE))</f>
        <v>4.5999999999999996</v>
      </c>
    </row>
    <row r="4493" spans="2:5">
      <c r="B4493" s="52">
        <v>40609</v>
      </c>
      <c r="C4493">
        <f>VLOOKUP($B4493,'Bloomberg Dow Jones Indices'!$G$6:$J$6000,2,FALSE)</f>
        <v>4.1364000000000001</v>
      </c>
      <c r="D4493">
        <f>VLOOKUP(B4493,'Bloomberg Dow Jones Indices'!$I$6:$J$6000,2,0)</f>
        <v>2.4055</v>
      </c>
      <c r="E4493">
        <f>IF(VLOOKUP($B4493,'30 Year Treasuries Daily'!$A$7:$B$10118,2,FALSE)="ND",NA(),VLOOKUP($B4493,'30 Year Treasuries Daily'!$A$7:$B$10118,2,FALSE))</f>
        <v>4.6100000000000003</v>
      </c>
    </row>
    <row r="4494" spans="2:5">
      <c r="B4494" s="52">
        <v>40610</v>
      </c>
      <c r="C4494">
        <f>VLOOKUP($B4494,'Bloomberg Dow Jones Indices'!$G$6:$J$6000,2,FALSE)</f>
        <v>4.0978000000000003</v>
      </c>
      <c r="D4494">
        <f>VLOOKUP(B4494,'Bloomberg Dow Jones Indices'!$I$6:$J$6000,2,0)</f>
        <v>2.3837000000000002</v>
      </c>
      <c r="E4494">
        <f>IF(VLOOKUP($B4494,'30 Year Treasuries Daily'!$A$7:$B$10118,2,FALSE)="ND",NA(),VLOOKUP($B4494,'30 Year Treasuries Daily'!$A$7:$B$10118,2,FALSE))</f>
        <v>4.66</v>
      </c>
    </row>
    <row r="4495" spans="2:5">
      <c r="B4495" s="52">
        <v>40611</v>
      </c>
      <c r="C4495">
        <f>VLOOKUP($B4495,'Bloomberg Dow Jones Indices'!$G$6:$J$6000,2,FALSE)</f>
        <v>4.0548999999999999</v>
      </c>
      <c r="D4495">
        <f>VLOOKUP(B4495,'Bloomberg Dow Jones Indices'!$I$6:$J$6000,2,0)</f>
        <v>2.3877999999999999</v>
      </c>
      <c r="E4495">
        <f>IF(VLOOKUP($B4495,'30 Year Treasuries Daily'!$A$7:$B$10118,2,FALSE)="ND",NA(),VLOOKUP($B4495,'30 Year Treasuries Daily'!$A$7:$B$10118,2,FALSE))</f>
        <v>4.5999999999999996</v>
      </c>
    </row>
    <row r="4496" spans="2:5">
      <c r="B4496" s="52">
        <v>40612</v>
      </c>
      <c r="C4496">
        <f>VLOOKUP($B4496,'Bloomberg Dow Jones Indices'!$G$6:$J$6000,2,FALSE)</f>
        <v>4.1059999999999999</v>
      </c>
      <c r="D4496">
        <f>VLOOKUP(B4496,'Bloomberg Dow Jones Indices'!$I$6:$J$6000,2,0)</f>
        <v>2.4333</v>
      </c>
      <c r="E4496">
        <f>IF(VLOOKUP($B4496,'30 Year Treasuries Daily'!$A$7:$B$10118,2,FALSE)="ND",NA(),VLOOKUP($B4496,'30 Year Treasuries Daily'!$A$7:$B$10118,2,FALSE))</f>
        <v>4.53</v>
      </c>
    </row>
    <row r="4497" spans="2:5">
      <c r="B4497" s="52">
        <v>40613</v>
      </c>
      <c r="C4497">
        <f>VLOOKUP($B4497,'Bloomberg Dow Jones Indices'!$G$6:$J$6000,2,FALSE)</f>
        <v>4.0921000000000003</v>
      </c>
      <c r="D4497">
        <f>VLOOKUP(B4497,'Bloomberg Dow Jones Indices'!$I$6:$J$6000,2,0)</f>
        <v>2.4230999999999998</v>
      </c>
      <c r="E4497">
        <f>IF(VLOOKUP($B4497,'30 Year Treasuries Daily'!$A$7:$B$10118,2,FALSE)="ND",NA(),VLOOKUP($B4497,'30 Year Treasuries Daily'!$A$7:$B$10118,2,FALSE))</f>
        <v>4.54</v>
      </c>
    </row>
    <row r="4498" spans="2:5">
      <c r="B4498" s="52">
        <v>40616</v>
      </c>
      <c r="C4498">
        <f>VLOOKUP($B4498,'Bloomberg Dow Jones Indices'!$G$6:$J$6000,2,FALSE)</f>
        <v>4.1510999999999996</v>
      </c>
      <c r="D4498">
        <f>VLOOKUP(B4498,'Bloomberg Dow Jones Indices'!$I$6:$J$6000,2,0)</f>
        <v>2.4335</v>
      </c>
      <c r="E4498">
        <f>IF(VLOOKUP($B4498,'30 Year Treasuries Daily'!$A$7:$B$10118,2,FALSE)="ND",NA(),VLOOKUP($B4498,'30 Year Treasuries Daily'!$A$7:$B$10118,2,FALSE))</f>
        <v>4.5199999999999996</v>
      </c>
    </row>
    <row r="4499" spans="2:5">
      <c r="B4499" s="52">
        <v>40617</v>
      </c>
      <c r="C4499">
        <f>VLOOKUP($B4499,'Bloomberg Dow Jones Indices'!$G$6:$J$6000,2,FALSE)</f>
        <v>4.2295999999999996</v>
      </c>
      <c r="D4499">
        <f>VLOOKUP(B4499,'Bloomberg Dow Jones Indices'!$I$6:$J$6000,2,0)</f>
        <v>2.4618000000000002</v>
      </c>
      <c r="E4499">
        <f>IF(VLOOKUP($B4499,'30 Year Treasuries Daily'!$A$7:$B$10118,2,FALSE)="ND",NA(),VLOOKUP($B4499,'30 Year Treasuries Daily'!$A$7:$B$10118,2,FALSE))</f>
        <v>4.47</v>
      </c>
    </row>
    <row r="4500" spans="2:5">
      <c r="B4500" s="52">
        <v>40618</v>
      </c>
      <c r="C4500">
        <f>VLOOKUP($B4500,'Bloomberg Dow Jones Indices'!$G$6:$J$6000,2,FALSE)</f>
        <v>4.306</v>
      </c>
      <c r="D4500">
        <f>VLOOKUP(B4500,'Bloomberg Dow Jones Indices'!$I$6:$J$6000,2,0)</f>
        <v>2.5131000000000001</v>
      </c>
      <c r="E4500">
        <f>IF(VLOOKUP($B4500,'30 Year Treasuries Daily'!$A$7:$B$10118,2,FALSE)="ND",NA(),VLOOKUP($B4500,'30 Year Treasuries Daily'!$A$7:$B$10118,2,FALSE))</f>
        <v>4.38</v>
      </c>
    </row>
    <row r="4501" spans="2:5">
      <c r="B4501" s="52">
        <v>40619</v>
      </c>
      <c r="C4501">
        <f>VLOOKUP($B4501,'Bloomberg Dow Jones Indices'!$G$6:$J$6000,2,FALSE)</f>
        <v>4.2929000000000004</v>
      </c>
      <c r="D4501">
        <f>VLOOKUP(B4501,'Bloomberg Dow Jones Indices'!$I$6:$J$6000,2,0)</f>
        <v>2.4786999999999999</v>
      </c>
      <c r="E4501">
        <f>IF(VLOOKUP($B4501,'30 Year Treasuries Daily'!$A$7:$B$10118,2,FALSE)="ND",NA(),VLOOKUP($B4501,'30 Year Treasuries Daily'!$A$7:$B$10118,2,FALSE))</f>
        <v>4.42</v>
      </c>
    </row>
    <row r="4502" spans="2:5">
      <c r="B4502" s="52">
        <v>40620</v>
      </c>
      <c r="C4502">
        <f>VLOOKUP($B4502,'Bloomberg Dow Jones Indices'!$G$6:$J$6000,2,FALSE)</f>
        <v>4.2742000000000004</v>
      </c>
      <c r="D4502">
        <f>VLOOKUP(B4502,'Bloomberg Dow Jones Indices'!$I$6:$J$6000,2,0)</f>
        <v>2.4611000000000001</v>
      </c>
      <c r="E4502">
        <f>IF(VLOOKUP($B4502,'30 Year Treasuries Daily'!$A$7:$B$10118,2,FALSE)="ND",NA(),VLOOKUP($B4502,'30 Year Treasuries Daily'!$A$7:$B$10118,2,FALSE))</f>
        <v>4.43</v>
      </c>
    </row>
    <row r="4503" spans="2:5">
      <c r="B4503" s="52">
        <v>40623</v>
      </c>
      <c r="C4503">
        <f>VLOOKUP($B4503,'Bloomberg Dow Jones Indices'!$G$6:$J$6000,2,FALSE)</f>
        <v>4.2104999999999997</v>
      </c>
      <c r="D4503">
        <f>VLOOKUP(B4503,'Bloomberg Dow Jones Indices'!$I$6:$J$6000,2,0)</f>
        <v>2.4247000000000001</v>
      </c>
      <c r="E4503">
        <f>IF(VLOOKUP($B4503,'30 Year Treasuries Daily'!$A$7:$B$10118,2,FALSE)="ND",NA(),VLOOKUP($B4503,'30 Year Treasuries Daily'!$A$7:$B$10118,2,FALSE))</f>
        <v>4.45</v>
      </c>
    </row>
    <row r="4504" spans="2:5">
      <c r="B4504" s="52">
        <v>40624</v>
      </c>
      <c r="C4504">
        <f>VLOOKUP($B4504,'Bloomberg Dow Jones Indices'!$G$6:$J$6000,2,FALSE)</f>
        <v>4.2092999999999998</v>
      </c>
      <c r="D4504">
        <f>VLOOKUP(B4504,'Bloomberg Dow Jones Indices'!$I$6:$J$6000,2,0)</f>
        <v>2.4283000000000001</v>
      </c>
      <c r="E4504">
        <f>IF(VLOOKUP($B4504,'30 Year Treasuries Daily'!$A$7:$B$10118,2,FALSE)="ND",NA(),VLOOKUP($B4504,'30 Year Treasuries Daily'!$A$7:$B$10118,2,FALSE))</f>
        <v>4.4400000000000004</v>
      </c>
    </row>
    <row r="4505" spans="2:5">
      <c r="B4505" s="52">
        <v>40625</v>
      </c>
      <c r="C4505">
        <f>VLOOKUP($B4505,'Bloomberg Dow Jones Indices'!$G$6:$J$6000,2,FALSE)</f>
        <v>4.2125000000000004</v>
      </c>
      <c r="D4505">
        <f>VLOOKUP(B4505,'Bloomberg Dow Jones Indices'!$I$6:$J$6000,2,0)</f>
        <v>2.4148000000000001</v>
      </c>
      <c r="E4505">
        <f>IF(VLOOKUP($B4505,'30 Year Treasuries Daily'!$A$7:$B$10118,2,FALSE)="ND",NA(),VLOOKUP($B4505,'30 Year Treasuries Daily'!$A$7:$B$10118,2,FALSE))</f>
        <v>4.4400000000000004</v>
      </c>
    </row>
    <row r="4506" spans="2:5">
      <c r="B4506" s="52">
        <v>40626</v>
      </c>
      <c r="C4506">
        <f>VLOOKUP($B4506,'Bloomberg Dow Jones Indices'!$G$6:$J$6000,2,FALSE)</f>
        <v>4.1939000000000002</v>
      </c>
      <c r="D4506">
        <f>VLOOKUP(B4506,'Bloomberg Dow Jones Indices'!$I$6:$J$6000,2,0)</f>
        <v>2.3980000000000001</v>
      </c>
      <c r="E4506">
        <f>IF(VLOOKUP($B4506,'30 Year Treasuries Daily'!$A$7:$B$10118,2,FALSE)="ND",NA(),VLOOKUP($B4506,'30 Year Treasuries Daily'!$A$7:$B$10118,2,FALSE))</f>
        <v>4.4800000000000004</v>
      </c>
    </row>
    <row r="4507" spans="2:5">
      <c r="B4507" s="52">
        <v>40627</v>
      </c>
      <c r="C4507">
        <f>VLOOKUP($B4507,'Bloomberg Dow Jones Indices'!$G$6:$J$6000,2,FALSE)</f>
        <v>4.1914999999999996</v>
      </c>
      <c r="D4507">
        <f>VLOOKUP(B4507,'Bloomberg Dow Jones Indices'!$I$6:$J$6000,2,0)</f>
        <v>2.3881999999999999</v>
      </c>
      <c r="E4507">
        <f>IF(VLOOKUP($B4507,'30 Year Treasuries Daily'!$A$7:$B$10118,2,FALSE)="ND",NA(),VLOOKUP($B4507,'30 Year Treasuries Daily'!$A$7:$B$10118,2,FALSE))</f>
        <v>4.51</v>
      </c>
    </row>
    <row r="4508" spans="2:5">
      <c r="B4508" s="52">
        <v>40630</v>
      </c>
      <c r="C4508">
        <f>VLOOKUP($B4508,'Bloomberg Dow Jones Indices'!$G$6:$J$6000,2,FALSE)</f>
        <v>4.2122000000000002</v>
      </c>
      <c r="D4508">
        <f>VLOOKUP(B4508,'Bloomberg Dow Jones Indices'!$I$6:$J$6000,2,0)</f>
        <v>2.3925999999999998</v>
      </c>
      <c r="E4508">
        <f>IF(VLOOKUP($B4508,'30 Year Treasuries Daily'!$A$7:$B$10118,2,FALSE)="ND",NA(),VLOOKUP($B4508,'30 Year Treasuries Daily'!$A$7:$B$10118,2,FALSE))</f>
        <v>4.51</v>
      </c>
    </row>
    <row r="4509" spans="2:5">
      <c r="B4509" s="52">
        <v>40631</v>
      </c>
      <c r="C4509">
        <f>VLOOKUP($B4509,'Bloomberg Dow Jones Indices'!$G$6:$J$6000,2,FALSE)</f>
        <v>4.1778000000000004</v>
      </c>
      <c r="D4509">
        <f>VLOOKUP(B4509,'Bloomberg Dow Jones Indices'!$I$6:$J$6000,2,0)</f>
        <v>2.3805000000000001</v>
      </c>
      <c r="E4509">
        <f>IF(VLOOKUP($B4509,'30 Year Treasuries Daily'!$A$7:$B$10118,2,FALSE)="ND",NA(),VLOOKUP($B4509,'30 Year Treasuries Daily'!$A$7:$B$10118,2,FALSE))</f>
        <v>4.54</v>
      </c>
    </row>
    <row r="4510" spans="2:5">
      <c r="B4510" s="52">
        <v>40632</v>
      </c>
      <c r="C4510">
        <f>VLOOKUP($B4510,'Bloomberg Dow Jones Indices'!$G$6:$J$6000,2,FALSE)</f>
        <v>4.13</v>
      </c>
      <c r="D4510">
        <f>VLOOKUP(B4510,'Bloomberg Dow Jones Indices'!$I$6:$J$6000,2,0)</f>
        <v>2.3666999999999998</v>
      </c>
      <c r="E4510">
        <f>IF(VLOOKUP($B4510,'30 Year Treasuries Daily'!$A$7:$B$10118,2,FALSE)="ND",NA(),VLOOKUP($B4510,'30 Year Treasuries Daily'!$A$7:$B$10118,2,FALSE))</f>
        <v>4.5199999999999996</v>
      </c>
    </row>
    <row r="4511" spans="2:5">
      <c r="B4511" s="52">
        <v>40633</v>
      </c>
      <c r="C4511">
        <f>VLOOKUP($B4511,'Bloomberg Dow Jones Indices'!$G$6:$J$6000,2,FALSE)</f>
        <v>4.1418999999999997</v>
      </c>
      <c r="D4511">
        <f>VLOOKUP(B4511,'Bloomberg Dow Jones Indices'!$I$6:$J$6000,2,0)</f>
        <v>2.3727</v>
      </c>
      <c r="E4511">
        <f>IF(VLOOKUP($B4511,'30 Year Treasuries Daily'!$A$7:$B$10118,2,FALSE)="ND",NA(),VLOOKUP($B4511,'30 Year Treasuries Daily'!$A$7:$B$10118,2,FALSE))</f>
        <v>4.51</v>
      </c>
    </row>
    <row r="4512" spans="2:5">
      <c r="B4512" s="52">
        <v>40634</v>
      </c>
      <c r="C4512">
        <f>VLOOKUP($B4512,'Bloomberg Dow Jones Indices'!$G$6:$J$6000,2,FALSE)</f>
        <v>4.1146000000000003</v>
      </c>
      <c r="D4512">
        <f>VLOOKUP(B4512,'Bloomberg Dow Jones Indices'!$I$6:$J$6000,2,0)</f>
        <v>2.3616999999999999</v>
      </c>
      <c r="E4512">
        <f>IF(VLOOKUP($B4512,'30 Year Treasuries Daily'!$A$7:$B$10118,2,FALSE)="ND",NA(),VLOOKUP($B4512,'30 Year Treasuries Daily'!$A$7:$B$10118,2,FALSE))</f>
        <v>4.4800000000000004</v>
      </c>
    </row>
    <row r="4513" spans="2:5">
      <c r="B4513" s="52">
        <v>40637</v>
      </c>
      <c r="C4513">
        <f>VLOOKUP($B4513,'Bloomberg Dow Jones Indices'!$G$6:$J$6000,2,FALSE)</f>
        <v>4.1208999999999998</v>
      </c>
      <c r="D4513">
        <f>VLOOKUP(B4513,'Bloomberg Dow Jones Indices'!$I$6:$J$6000,2,0)</f>
        <v>2.3694999999999999</v>
      </c>
      <c r="E4513">
        <f>IF(VLOOKUP($B4513,'30 Year Treasuries Daily'!$A$7:$B$10118,2,FALSE)="ND",NA(),VLOOKUP($B4513,'30 Year Treasuries Daily'!$A$7:$B$10118,2,FALSE))</f>
        <v>4.49</v>
      </c>
    </row>
    <row r="4514" spans="2:5">
      <c r="B4514" s="52">
        <v>40638</v>
      </c>
      <c r="C4514">
        <f>VLOOKUP($B4514,'Bloomberg Dow Jones Indices'!$G$6:$J$6000,2,FALSE)</f>
        <v>4.1337000000000002</v>
      </c>
      <c r="D4514">
        <f>VLOOKUP(B4514,'Bloomberg Dow Jones Indices'!$I$6:$J$6000,2,0)</f>
        <v>2.3706999999999998</v>
      </c>
      <c r="E4514">
        <f>IF(VLOOKUP($B4514,'30 Year Treasuries Daily'!$A$7:$B$10118,2,FALSE)="ND",NA(),VLOOKUP($B4514,'30 Year Treasuries Daily'!$A$7:$B$10118,2,FALSE))</f>
        <v>4.51</v>
      </c>
    </row>
    <row r="4515" spans="2:5">
      <c r="B4515" s="52">
        <v>40639</v>
      </c>
      <c r="C4515">
        <f>VLOOKUP($B4515,'Bloomberg Dow Jones Indices'!$G$6:$J$6000,2,FALSE)</f>
        <v>4.1021999999999998</v>
      </c>
      <c r="D4515">
        <f>VLOOKUP(B4515,'Bloomberg Dow Jones Indices'!$I$6:$J$6000,2,0)</f>
        <v>2.3658000000000001</v>
      </c>
      <c r="E4515">
        <f>IF(VLOOKUP($B4515,'30 Year Treasuries Daily'!$A$7:$B$10118,2,FALSE)="ND",NA(),VLOOKUP($B4515,'30 Year Treasuries Daily'!$A$7:$B$10118,2,FALSE))</f>
        <v>4.58</v>
      </c>
    </row>
    <row r="4516" spans="2:5">
      <c r="B4516" s="52">
        <v>40640</v>
      </c>
      <c r="C4516">
        <f>VLOOKUP($B4516,'Bloomberg Dow Jones Indices'!$G$6:$J$6000,2,FALSE)</f>
        <v>4.1196999999999999</v>
      </c>
      <c r="D4516">
        <f>VLOOKUP(B4516,'Bloomberg Dow Jones Indices'!$I$6:$J$6000,2,0)</f>
        <v>2.3691</v>
      </c>
      <c r="E4516">
        <f>IF(VLOOKUP($B4516,'30 Year Treasuries Daily'!$A$7:$B$10118,2,FALSE)="ND",NA(),VLOOKUP($B4516,'30 Year Treasuries Daily'!$A$7:$B$10118,2,FALSE))</f>
        <v>4.63</v>
      </c>
    </row>
    <row r="4517" spans="2:5">
      <c r="B4517" s="52">
        <v>40641</v>
      </c>
      <c r="C4517">
        <f>VLOOKUP($B4517,'Bloomberg Dow Jones Indices'!$G$6:$J$6000,2,FALSE)</f>
        <v>4.1280000000000001</v>
      </c>
      <c r="D4517">
        <f>VLOOKUP(B4517,'Bloomberg Dow Jones Indices'!$I$6:$J$6000,2,0)</f>
        <v>2.3746999999999998</v>
      </c>
      <c r="E4517">
        <f>IF(VLOOKUP($B4517,'30 Year Treasuries Daily'!$A$7:$B$10118,2,FALSE)="ND",NA(),VLOOKUP($B4517,'30 Year Treasuries Daily'!$A$7:$B$10118,2,FALSE))</f>
        <v>4.63</v>
      </c>
    </row>
    <row r="4518" spans="2:5">
      <c r="B4518" s="52">
        <v>40644</v>
      </c>
      <c r="C4518">
        <f>VLOOKUP($B4518,'Bloomberg Dow Jones Indices'!$G$6:$J$6000,2,FALSE)</f>
        <v>4.1879999999999997</v>
      </c>
      <c r="D4518">
        <f>VLOOKUP(B4518,'Bloomberg Dow Jones Indices'!$I$6:$J$6000,2,0)</f>
        <v>2.3744999999999998</v>
      </c>
      <c r="E4518">
        <f>IF(VLOOKUP($B4518,'30 Year Treasuries Daily'!$A$7:$B$10118,2,FALSE)="ND",NA(),VLOOKUP($B4518,'30 Year Treasuries Daily'!$A$7:$B$10118,2,FALSE))</f>
        <v>4.6399999999999997</v>
      </c>
    </row>
    <row r="4519" spans="2:5">
      <c r="B4519" s="52">
        <v>40645</v>
      </c>
      <c r="C4519">
        <f>VLOOKUP($B4519,'Bloomberg Dow Jones Indices'!$G$6:$J$6000,2,FALSE)</f>
        <v>4.1966000000000001</v>
      </c>
      <c r="D4519">
        <f>VLOOKUP(B4519,'Bloomberg Dow Jones Indices'!$I$6:$J$6000,2,0)</f>
        <v>2.3973</v>
      </c>
      <c r="E4519">
        <f>IF(VLOOKUP($B4519,'30 Year Treasuries Daily'!$A$7:$B$10118,2,FALSE)="ND",NA(),VLOOKUP($B4519,'30 Year Treasuries Daily'!$A$7:$B$10118,2,FALSE))</f>
        <v>4.58</v>
      </c>
    </row>
    <row r="4520" spans="2:5">
      <c r="B4520" s="52">
        <v>40646</v>
      </c>
      <c r="C4520">
        <f>VLOOKUP($B4520,'Bloomberg Dow Jones Indices'!$G$6:$J$6000,2,FALSE)</f>
        <v>4.1783999999999999</v>
      </c>
      <c r="D4520">
        <f>VLOOKUP(B4520,'Bloomberg Dow Jones Indices'!$I$6:$J$6000,2,0)</f>
        <v>2.3957999999999999</v>
      </c>
      <c r="E4520">
        <f>IF(VLOOKUP($B4520,'30 Year Treasuries Daily'!$A$7:$B$10118,2,FALSE)="ND",NA(),VLOOKUP($B4520,'30 Year Treasuries Daily'!$A$7:$B$10118,2,FALSE))</f>
        <v>4.55</v>
      </c>
    </row>
    <row r="4521" spans="2:5">
      <c r="B4521" s="52">
        <v>40647</v>
      </c>
      <c r="C4521">
        <f>VLOOKUP($B4521,'Bloomberg Dow Jones Indices'!$G$6:$J$6000,2,FALSE)</f>
        <v>4.1536999999999997</v>
      </c>
      <c r="D4521">
        <f>VLOOKUP(B4521,'Bloomberg Dow Jones Indices'!$I$6:$J$6000,2,0)</f>
        <v>2.3931</v>
      </c>
      <c r="E4521">
        <f>IF(VLOOKUP($B4521,'30 Year Treasuries Daily'!$A$7:$B$10118,2,FALSE)="ND",NA(),VLOOKUP($B4521,'30 Year Treasuries Daily'!$A$7:$B$10118,2,FALSE))</f>
        <v>4.53</v>
      </c>
    </row>
    <row r="4522" spans="2:5">
      <c r="B4522" s="52">
        <v>40648</v>
      </c>
      <c r="C4522">
        <f>VLOOKUP($B4522,'Bloomberg Dow Jones Indices'!$G$6:$J$6000,2,FALSE)</f>
        <v>4.1119000000000003</v>
      </c>
      <c r="D4522">
        <f>VLOOKUP(B4522,'Bloomberg Dow Jones Indices'!$I$6:$J$6000,2,0)</f>
        <v>2.3820999999999999</v>
      </c>
      <c r="E4522">
        <f>IF(VLOOKUP($B4522,'30 Year Treasuries Daily'!$A$7:$B$10118,2,FALSE)="ND",NA(),VLOOKUP($B4522,'30 Year Treasuries Daily'!$A$7:$B$10118,2,FALSE))</f>
        <v>4.47</v>
      </c>
    </row>
    <row r="4523" spans="2:5">
      <c r="B4523" s="52">
        <v>40651</v>
      </c>
      <c r="C4523">
        <f>VLOOKUP($B4523,'Bloomberg Dow Jones Indices'!$G$6:$J$6000,2,FALSE)</f>
        <v>4.1475</v>
      </c>
      <c r="D4523">
        <f>VLOOKUP(B4523,'Bloomberg Dow Jones Indices'!$I$6:$J$6000,2,0)</f>
        <v>2.4093999999999998</v>
      </c>
      <c r="E4523">
        <f>IF(VLOOKUP($B4523,'30 Year Treasuries Daily'!$A$7:$B$10118,2,FALSE)="ND",NA(),VLOOKUP($B4523,'30 Year Treasuries Daily'!$A$7:$B$10118,2,FALSE))</f>
        <v>4.45</v>
      </c>
    </row>
    <row r="4524" spans="2:5">
      <c r="B4524" s="52">
        <v>40652</v>
      </c>
      <c r="C4524">
        <f>VLOOKUP($B4524,'Bloomberg Dow Jones Indices'!$G$6:$J$6000,2,FALSE)</f>
        <v>4.1477000000000004</v>
      </c>
      <c r="D4524">
        <f>VLOOKUP(B4524,'Bloomberg Dow Jones Indices'!$I$6:$J$6000,2,0)</f>
        <v>2.3965999999999998</v>
      </c>
      <c r="E4524">
        <f>IF(VLOOKUP($B4524,'30 Year Treasuries Daily'!$A$7:$B$10118,2,FALSE)="ND",NA(),VLOOKUP($B4524,'30 Year Treasuries Daily'!$A$7:$B$10118,2,FALSE))</f>
        <v>4.43</v>
      </c>
    </row>
    <row r="4525" spans="2:5">
      <c r="B4525" s="52">
        <v>40653</v>
      </c>
      <c r="C4525">
        <f>VLOOKUP($B4525,'Bloomberg Dow Jones Indices'!$G$6:$J$6000,2,FALSE)</f>
        <v>4.0959000000000003</v>
      </c>
      <c r="D4525">
        <f>VLOOKUP(B4525,'Bloomberg Dow Jones Indices'!$I$6:$J$6000,2,0)</f>
        <v>2.3618999999999999</v>
      </c>
      <c r="E4525">
        <f>IF(VLOOKUP($B4525,'30 Year Treasuries Daily'!$A$7:$B$10118,2,FALSE)="ND",NA(),VLOOKUP($B4525,'30 Year Treasuries Daily'!$A$7:$B$10118,2,FALSE))</f>
        <v>4.47</v>
      </c>
    </row>
    <row r="4526" spans="2:5">
      <c r="B4526" s="52">
        <v>40654</v>
      </c>
      <c r="C4526">
        <f>VLOOKUP($B4526,'Bloomberg Dow Jones Indices'!$G$6:$J$6000,2,FALSE)</f>
        <v>4.0892999999999997</v>
      </c>
      <c r="D4526">
        <f>VLOOKUP(B4526,'Bloomberg Dow Jones Indices'!$I$6:$J$6000,2,0)</f>
        <v>2.3519999999999999</v>
      </c>
      <c r="E4526">
        <f>IF(VLOOKUP($B4526,'30 Year Treasuries Daily'!$A$7:$B$10118,2,FALSE)="ND",NA(),VLOOKUP($B4526,'30 Year Treasuries Daily'!$A$7:$B$10118,2,FALSE))</f>
        <v>4.47</v>
      </c>
    </row>
    <row r="4527" spans="2:5">
      <c r="B4527" s="52">
        <v>40658</v>
      </c>
      <c r="C4527">
        <f>VLOOKUP($B4527,'Bloomberg Dow Jones Indices'!$G$6:$J$6000,2,FALSE)</f>
        <v>4.0880999999999998</v>
      </c>
      <c r="D4527">
        <f>VLOOKUP(B4527,'Bloomberg Dow Jones Indices'!$I$6:$J$6000,2,0)</f>
        <v>2.3569</v>
      </c>
      <c r="E4527">
        <f>IF(VLOOKUP($B4527,'30 Year Treasuries Daily'!$A$7:$B$10118,2,FALSE)="ND",NA(),VLOOKUP($B4527,'30 Year Treasuries Daily'!$A$7:$B$10118,2,FALSE))</f>
        <v>4.46</v>
      </c>
    </row>
    <row r="4528" spans="2:5">
      <c r="B4528" s="52">
        <v>40659</v>
      </c>
      <c r="C4528">
        <f>VLOOKUP($B4528,'Bloomberg Dow Jones Indices'!$G$6:$J$6000,2,FALSE)</f>
        <v>4.0465999999999998</v>
      </c>
      <c r="D4528">
        <f>VLOOKUP(B4528,'Bloomberg Dow Jones Indices'!$I$6:$J$6000,2,0)</f>
        <v>2.3353000000000002</v>
      </c>
      <c r="E4528">
        <f>IF(VLOOKUP($B4528,'30 Year Treasuries Daily'!$A$7:$B$10118,2,FALSE)="ND",NA(),VLOOKUP($B4528,'30 Year Treasuries Daily'!$A$7:$B$10118,2,FALSE))</f>
        <v>4.3899999999999997</v>
      </c>
    </row>
    <row r="4529" spans="2:5">
      <c r="B4529" s="52">
        <v>40660</v>
      </c>
      <c r="C4529">
        <f>VLOOKUP($B4529,'Bloomberg Dow Jones Indices'!$G$6:$J$6000,2,FALSE)</f>
        <v>4.0183</v>
      </c>
      <c r="D4529">
        <f>VLOOKUP(B4529,'Bloomberg Dow Jones Indices'!$I$6:$J$6000,2,0)</f>
        <v>2.3203</v>
      </c>
      <c r="E4529">
        <f>IF(VLOOKUP($B4529,'30 Year Treasuries Daily'!$A$7:$B$10118,2,FALSE)="ND",NA(),VLOOKUP($B4529,'30 Year Treasuries Daily'!$A$7:$B$10118,2,FALSE))</f>
        <v>4.45</v>
      </c>
    </row>
    <row r="4530" spans="2:5">
      <c r="B4530" s="52">
        <v>40661</v>
      </c>
      <c r="C4530">
        <f>VLOOKUP($B4530,'Bloomberg Dow Jones Indices'!$G$6:$J$6000,2,FALSE)</f>
        <v>3.9967000000000001</v>
      </c>
      <c r="D4530">
        <f>VLOOKUP(B4530,'Bloomberg Dow Jones Indices'!$I$6:$J$6000,2,0)</f>
        <v>2.3071000000000002</v>
      </c>
      <c r="E4530">
        <f>IF(VLOOKUP($B4530,'30 Year Treasuries Daily'!$A$7:$B$10118,2,FALSE)="ND",NA(),VLOOKUP($B4530,'30 Year Treasuries Daily'!$A$7:$B$10118,2,FALSE))</f>
        <v>4.42</v>
      </c>
    </row>
    <row r="4531" spans="2:5">
      <c r="B4531" s="52">
        <v>40662</v>
      </c>
      <c r="C4531">
        <f>VLOOKUP($B4531,'Bloomberg Dow Jones Indices'!$G$6:$J$6000,2,FALSE)</f>
        <v>3.9906999999999999</v>
      </c>
      <c r="D4531">
        <f>VLOOKUP(B4531,'Bloomberg Dow Jones Indices'!$I$6:$J$6000,2,0)</f>
        <v>2.2986</v>
      </c>
      <c r="E4531">
        <f>IF(VLOOKUP($B4531,'30 Year Treasuries Daily'!$A$7:$B$10118,2,FALSE)="ND",NA(),VLOOKUP($B4531,'30 Year Treasuries Daily'!$A$7:$B$10118,2,FALSE))</f>
        <v>4.4000000000000004</v>
      </c>
    </row>
    <row r="4532" spans="2:5">
      <c r="B4532" s="52">
        <v>40665</v>
      </c>
      <c r="C4532">
        <f>VLOOKUP($B4532,'Bloomberg Dow Jones Indices'!$G$6:$J$6000,2,FALSE)</f>
        <v>3.9954000000000001</v>
      </c>
      <c r="D4532">
        <f>VLOOKUP(B4532,'Bloomberg Dow Jones Indices'!$I$6:$J$6000,2,0)</f>
        <v>2.2991999999999999</v>
      </c>
      <c r="E4532">
        <f>IF(VLOOKUP($B4532,'30 Year Treasuries Daily'!$A$7:$B$10118,2,FALSE)="ND",NA(),VLOOKUP($B4532,'30 Year Treasuries Daily'!$A$7:$B$10118,2,FALSE))</f>
        <v>4.38</v>
      </c>
    </row>
    <row r="4533" spans="2:5">
      <c r="B4533" s="52">
        <v>40666</v>
      </c>
      <c r="C4533">
        <f>VLOOKUP($B4533,'Bloomberg Dow Jones Indices'!$G$6:$J$6000,2,FALSE)</f>
        <v>3.9619</v>
      </c>
      <c r="D4533">
        <f>VLOOKUP(B4533,'Bloomberg Dow Jones Indices'!$I$6:$J$6000,2,0)</f>
        <v>2.2991999999999999</v>
      </c>
      <c r="E4533">
        <f>IF(VLOOKUP($B4533,'30 Year Treasuries Daily'!$A$7:$B$10118,2,FALSE)="ND",NA(),VLOOKUP($B4533,'30 Year Treasuries Daily'!$A$7:$B$10118,2,FALSE))</f>
        <v>4.3600000000000003</v>
      </c>
    </row>
    <row r="4534" spans="2:5">
      <c r="B4534" s="52">
        <v>40667</v>
      </c>
      <c r="C4534">
        <f>VLOOKUP($B4534,'Bloomberg Dow Jones Indices'!$G$6:$J$6000,2,FALSE)</f>
        <v>3.9733000000000001</v>
      </c>
      <c r="D4534">
        <f>VLOOKUP(B4534,'Bloomberg Dow Jones Indices'!$I$6:$J$6000,2,0)</f>
        <v>2.3157999999999999</v>
      </c>
      <c r="E4534">
        <f>IF(VLOOKUP($B4534,'30 Year Treasuries Daily'!$A$7:$B$10118,2,FALSE)="ND",NA(),VLOOKUP($B4534,'30 Year Treasuries Daily'!$A$7:$B$10118,2,FALSE))</f>
        <v>4.33</v>
      </c>
    </row>
    <row r="4535" spans="2:5">
      <c r="B4535" s="52">
        <v>40668</v>
      </c>
      <c r="C4535">
        <f>VLOOKUP($B4535,'Bloomberg Dow Jones Indices'!$G$6:$J$6000,2,FALSE)</f>
        <v>4.0014000000000003</v>
      </c>
      <c r="D4535">
        <f>VLOOKUP(B4535,'Bloomberg Dow Jones Indices'!$I$6:$J$6000,2,0)</f>
        <v>2.3414000000000001</v>
      </c>
      <c r="E4535">
        <f>IF(VLOOKUP($B4535,'30 Year Treasuries Daily'!$A$7:$B$10118,2,FALSE)="ND",NA(),VLOOKUP($B4535,'30 Year Treasuries Daily'!$A$7:$B$10118,2,FALSE))</f>
        <v>4.26</v>
      </c>
    </row>
    <row r="4536" spans="2:5">
      <c r="B4536" s="52">
        <v>40669</v>
      </c>
      <c r="C4536">
        <f>VLOOKUP($B4536,'Bloomberg Dow Jones Indices'!$G$6:$J$6000,2,FALSE)</f>
        <v>3.9912000000000001</v>
      </c>
      <c r="D4536">
        <f>VLOOKUP(B4536,'Bloomberg Dow Jones Indices'!$I$6:$J$6000,2,0)</f>
        <v>2.3372999999999999</v>
      </c>
      <c r="E4536">
        <f>IF(VLOOKUP($B4536,'30 Year Treasuries Daily'!$A$7:$B$10118,2,FALSE)="ND",NA(),VLOOKUP($B4536,'30 Year Treasuries Daily'!$A$7:$B$10118,2,FALSE))</f>
        <v>4.29</v>
      </c>
    </row>
    <row r="4537" spans="2:5">
      <c r="B4537" s="52">
        <v>40672</v>
      </c>
      <c r="C4537">
        <f>VLOOKUP($B4537,'Bloomberg Dow Jones Indices'!$G$6:$J$6000,2,FALSE)</f>
        <v>3.9786000000000001</v>
      </c>
      <c r="D4537">
        <f>VLOOKUP(B4537,'Bloomberg Dow Jones Indices'!$I$6:$J$6000,2,0)</f>
        <v>2.3288000000000002</v>
      </c>
      <c r="E4537">
        <f>IF(VLOOKUP($B4537,'30 Year Treasuries Daily'!$A$7:$B$10118,2,FALSE)="ND",NA(),VLOOKUP($B4537,'30 Year Treasuries Daily'!$A$7:$B$10118,2,FALSE))</f>
        <v>4.3</v>
      </c>
    </row>
    <row r="4538" spans="2:5">
      <c r="B4538" s="52">
        <v>40673</v>
      </c>
      <c r="C4538">
        <f>VLOOKUP($B4538,'Bloomberg Dow Jones Indices'!$G$6:$J$6000,2,FALSE)</f>
        <v>3.9226999999999999</v>
      </c>
      <c r="D4538">
        <f>VLOOKUP(B4538,'Bloomberg Dow Jones Indices'!$I$6:$J$6000,2,0)</f>
        <v>2.3149999999999999</v>
      </c>
      <c r="E4538">
        <f>IF(VLOOKUP($B4538,'30 Year Treasuries Daily'!$A$7:$B$10118,2,FALSE)="ND",NA(),VLOOKUP($B4538,'30 Year Treasuries Daily'!$A$7:$B$10118,2,FALSE))</f>
        <v>4.34</v>
      </c>
    </row>
    <row r="4539" spans="2:5">
      <c r="B4539" s="52">
        <v>40674</v>
      </c>
      <c r="C4539">
        <f>VLOOKUP($B4539,'Bloomberg Dow Jones Indices'!$G$6:$J$6000,2,FALSE)</f>
        <v>3.9323999999999999</v>
      </c>
      <c r="D4539">
        <f>VLOOKUP(B4539,'Bloomberg Dow Jones Indices'!$I$6:$J$6000,2,0)</f>
        <v>2.3456999999999999</v>
      </c>
      <c r="E4539">
        <f>IF(VLOOKUP($B4539,'30 Year Treasuries Daily'!$A$7:$B$10118,2,FALSE)="ND",NA(),VLOOKUP($B4539,'30 Year Treasuries Daily'!$A$7:$B$10118,2,FALSE))</f>
        <v>4.3099999999999996</v>
      </c>
    </row>
    <row r="4540" spans="2:5">
      <c r="B4540" s="52">
        <v>40675</v>
      </c>
      <c r="C4540">
        <f>VLOOKUP($B4540,'Bloomberg Dow Jones Indices'!$G$6:$J$6000,2,FALSE)</f>
        <v>3.9032999999999998</v>
      </c>
      <c r="D4540">
        <f>VLOOKUP(B4540,'Bloomberg Dow Jones Indices'!$I$6:$J$6000,2,0)</f>
        <v>2.3334999999999999</v>
      </c>
      <c r="E4540">
        <f>IF(VLOOKUP($B4540,'30 Year Treasuries Daily'!$A$7:$B$10118,2,FALSE)="ND",NA(),VLOOKUP($B4540,'30 Year Treasuries Daily'!$A$7:$B$10118,2,FALSE))</f>
        <v>4.37</v>
      </c>
    </row>
    <row r="4541" spans="2:5">
      <c r="B4541" s="52">
        <v>40676</v>
      </c>
      <c r="C4541">
        <f>VLOOKUP($B4541,'Bloomberg Dow Jones Indices'!$G$6:$J$6000,2,FALSE)</f>
        <v>3.9268000000000001</v>
      </c>
      <c r="D4541">
        <f>VLOOKUP(B4541,'Bloomberg Dow Jones Indices'!$I$6:$J$6000,2,0)</f>
        <v>2.3519999999999999</v>
      </c>
      <c r="E4541">
        <f>IF(VLOOKUP($B4541,'30 Year Treasuries Daily'!$A$7:$B$10118,2,FALSE)="ND",NA(),VLOOKUP($B4541,'30 Year Treasuries Daily'!$A$7:$B$10118,2,FALSE))</f>
        <v>4.32</v>
      </c>
    </row>
    <row r="4542" spans="2:5">
      <c r="B4542" s="52">
        <v>40679</v>
      </c>
      <c r="C4542">
        <f>VLOOKUP($B4542,'Bloomberg Dow Jones Indices'!$G$6:$J$6000,2,FALSE)</f>
        <v>3.9306000000000001</v>
      </c>
      <c r="D4542">
        <f>VLOOKUP(B4542,'Bloomberg Dow Jones Indices'!$I$6:$J$6000,2,0)</f>
        <v>2.3609</v>
      </c>
      <c r="E4542">
        <f>IF(VLOOKUP($B4542,'30 Year Treasuries Daily'!$A$7:$B$10118,2,FALSE)="ND",NA(),VLOOKUP($B4542,'30 Year Treasuries Daily'!$A$7:$B$10118,2,FALSE))</f>
        <v>4.28</v>
      </c>
    </row>
    <row r="4543" spans="2:5">
      <c r="B4543" s="52">
        <v>40680</v>
      </c>
      <c r="C4543">
        <f>VLOOKUP($B4543,'Bloomberg Dow Jones Indices'!$G$6:$J$6000,2,FALSE)</f>
        <v>3.8965000000000001</v>
      </c>
      <c r="D4543">
        <f>VLOOKUP(B4543,'Bloomberg Dow Jones Indices'!$I$6:$J$6000,2,0)</f>
        <v>2.3794</v>
      </c>
      <c r="E4543">
        <f>IF(VLOOKUP($B4543,'30 Year Treasuries Daily'!$A$7:$B$10118,2,FALSE)="ND",NA(),VLOOKUP($B4543,'30 Year Treasuries Daily'!$A$7:$B$10118,2,FALSE))</f>
        <v>4.2300000000000004</v>
      </c>
    </row>
    <row r="4544" spans="2:5">
      <c r="B4544" s="52">
        <v>40681</v>
      </c>
      <c r="C4544">
        <f>VLOOKUP($B4544,'Bloomberg Dow Jones Indices'!$G$6:$J$6000,2,FALSE)</f>
        <v>3.9066000000000001</v>
      </c>
      <c r="D4544">
        <f>VLOOKUP(B4544,'Bloomberg Dow Jones Indices'!$I$6:$J$6000,2,0)</f>
        <v>2.3689</v>
      </c>
      <c r="E4544">
        <f>IF(VLOOKUP($B4544,'30 Year Treasuries Daily'!$A$7:$B$10118,2,FALSE)="ND",NA(),VLOOKUP($B4544,'30 Year Treasuries Daily'!$A$7:$B$10118,2,FALSE))</f>
        <v>4.29</v>
      </c>
    </row>
    <row r="4545" spans="2:5">
      <c r="B4545" s="52">
        <v>40682</v>
      </c>
      <c r="C4545">
        <f>VLOOKUP($B4545,'Bloomberg Dow Jones Indices'!$G$6:$J$6000,2,FALSE)</f>
        <v>3.9018000000000002</v>
      </c>
      <c r="D4545">
        <f>VLOOKUP(B4545,'Bloomberg Dow Jones Indices'!$I$6:$J$6000,2,0)</f>
        <v>2.3605</v>
      </c>
      <c r="E4545">
        <f>IF(VLOOKUP($B4545,'30 Year Treasuries Daily'!$A$7:$B$10118,2,FALSE)="ND",NA(),VLOOKUP($B4545,'30 Year Treasuries Daily'!$A$7:$B$10118,2,FALSE))</f>
        <v>4.3</v>
      </c>
    </row>
    <row r="4546" spans="2:5">
      <c r="B4546" s="52">
        <v>40683</v>
      </c>
      <c r="C4546">
        <f>VLOOKUP($B4546,'Bloomberg Dow Jones Indices'!$G$6:$J$6000,2,FALSE)</f>
        <v>3.9026999999999998</v>
      </c>
      <c r="D4546">
        <f>VLOOKUP(B4546,'Bloomberg Dow Jones Indices'!$I$6:$J$6000,2,0)</f>
        <v>2.3780999999999999</v>
      </c>
      <c r="E4546">
        <f>IF(VLOOKUP($B4546,'30 Year Treasuries Daily'!$A$7:$B$10118,2,FALSE)="ND",NA(),VLOOKUP($B4546,'30 Year Treasuries Daily'!$A$7:$B$10118,2,FALSE))</f>
        <v>4.3</v>
      </c>
    </row>
    <row r="4547" spans="2:5">
      <c r="B4547" s="52">
        <v>40686</v>
      </c>
      <c r="C4547">
        <f>VLOOKUP($B4547,'Bloomberg Dow Jones Indices'!$G$6:$J$6000,2,FALSE)</f>
        <v>3.9502000000000002</v>
      </c>
      <c r="D4547">
        <f>VLOOKUP(B4547,'Bloomberg Dow Jones Indices'!$I$6:$J$6000,2,0)</f>
        <v>2.4032</v>
      </c>
      <c r="E4547">
        <f>IF(VLOOKUP($B4547,'30 Year Treasuries Daily'!$A$7:$B$10118,2,FALSE)="ND",NA(),VLOOKUP($B4547,'30 Year Treasuries Daily'!$A$7:$B$10118,2,FALSE))</f>
        <v>4.2699999999999996</v>
      </c>
    </row>
    <row r="4548" spans="2:5">
      <c r="B4548" s="52">
        <v>40687</v>
      </c>
      <c r="C4548">
        <f>VLOOKUP($B4548,'Bloomberg Dow Jones Indices'!$G$6:$J$6000,2,FALSE)</f>
        <v>3.9535999999999998</v>
      </c>
      <c r="D4548">
        <f>VLOOKUP(B4548,'Bloomberg Dow Jones Indices'!$I$6:$J$6000,2,0)</f>
        <v>2.4079999999999999</v>
      </c>
      <c r="E4548">
        <f>IF(VLOOKUP($B4548,'30 Year Treasuries Daily'!$A$7:$B$10118,2,FALSE)="ND",NA(),VLOOKUP($B4548,'30 Year Treasuries Daily'!$A$7:$B$10118,2,FALSE))</f>
        <v>4.26</v>
      </c>
    </row>
    <row r="4549" spans="2:5">
      <c r="B4549" s="52">
        <v>40688</v>
      </c>
      <c r="C4549">
        <f>VLOOKUP($B4549,'Bloomberg Dow Jones Indices'!$G$6:$J$6000,2,FALSE)</f>
        <v>3.9664999999999999</v>
      </c>
      <c r="D4549">
        <f>VLOOKUP(B4549,'Bloomberg Dow Jones Indices'!$I$6:$J$6000,2,0)</f>
        <v>2.4005999999999998</v>
      </c>
      <c r="E4549">
        <f>IF(VLOOKUP($B4549,'30 Year Treasuries Daily'!$A$7:$B$10118,2,FALSE)="ND",NA(),VLOOKUP($B4549,'30 Year Treasuries Daily'!$A$7:$B$10118,2,FALSE))</f>
        <v>4.28</v>
      </c>
    </row>
    <row r="4550" spans="2:5">
      <c r="B4550" s="52">
        <v>40689</v>
      </c>
      <c r="C4550">
        <f>VLOOKUP($B4550,'Bloomberg Dow Jones Indices'!$G$6:$J$6000,2,FALSE)</f>
        <v>3.9721000000000002</v>
      </c>
      <c r="D4550">
        <f>VLOOKUP(B4550,'Bloomberg Dow Jones Indices'!$I$6:$J$6000,2,0)</f>
        <v>2.4007999999999998</v>
      </c>
      <c r="E4550">
        <f>IF(VLOOKUP($B4550,'30 Year Treasuries Daily'!$A$7:$B$10118,2,FALSE)="ND",NA(),VLOOKUP($B4550,'30 Year Treasuries Daily'!$A$7:$B$10118,2,FALSE))</f>
        <v>4.2300000000000004</v>
      </c>
    </row>
    <row r="4551" spans="2:5">
      <c r="B4551" s="52">
        <v>40690</v>
      </c>
      <c r="C4551">
        <f>VLOOKUP($B4551,'Bloomberg Dow Jones Indices'!$G$6:$J$6000,2,FALSE)</f>
        <v>3.9657</v>
      </c>
      <c r="D4551">
        <f>VLOOKUP(B4551,'Bloomberg Dow Jones Indices'!$I$6:$J$6000,2,0)</f>
        <v>2.3970000000000002</v>
      </c>
      <c r="E4551">
        <f>IF(VLOOKUP($B4551,'30 Year Treasuries Daily'!$A$7:$B$10118,2,FALSE)="ND",NA(),VLOOKUP($B4551,'30 Year Treasuries Daily'!$A$7:$B$10118,2,FALSE))</f>
        <v>4.24</v>
      </c>
    </row>
    <row r="4552" spans="2:5">
      <c r="B4552" s="52">
        <v>40694</v>
      </c>
      <c r="C4552">
        <f>VLOOKUP($B4552,'Bloomberg Dow Jones Indices'!$G$6:$J$6000,2,FALSE)</f>
        <v>3.94</v>
      </c>
      <c r="D4552">
        <f>VLOOKUP(B4552,'Bloomberg Dow Jones Indices'!$I$6:$J$6000,2,0)</f>
        <v>2.3725000000000001</v>
      </c>
      <c r="E4552">
        <f>IF(VLOOKUP($B4552,'30 Year Treasuries Daily'!$A$7:$B$10118,2,FALSE)="ND",NA(),VLOOKUP($B4552,'30 Year Treasuries Daily'!$A$7:$B$10118,2,FALSE))</f>
        <v>4.22</v>
      </c>
    </row>
    <row r="4553" spans="2:5">
      <c r="B4553" s="52">
        <v>40695</v>
      </c>
      <c r="C4553">
        <f>VLOOKUP($B4553,'Bloomberg Dow Jones Indices'!$G$6:$J$6000,2,FALSE)</f>
        <v>3.9935999999999998</v>
      </c>
      <c r="D4553">
        <f>VLOOKUP(B4553,'Bloomberg Dow Jones Indices'!$I$6:$J$6000,2,0)</f>
        <v>2.4264999999999999</v>
      </c>
      <c r="E4553">
        <f>IF(VLOOKUP($B4553,'30 Year Treasuries Daily'!$A$7:$B$10118,2,FALSE)="ND",NA(),VLOOKUP($B4553,'30 Year Treasuries Daily'!$A$7:$B$10118,2,FALSE))</f>
        <v>4.1500000000000004</v>
      </c>
    </row>
    <row r="4554" spans="2:5">
      <c r="B4554" s="52">
        <v>40696</v>
      </c>
      <c r="C4554">
        <f>VLOOKUP($B4554,'Bloomberg Dow Jones Indices'!$G$6:$J$6000,2,FALSE)</f>
        <v>4.008</v>
      </c>
      <c r="D4554">
        <f>VLOOKUP(B4554,'Bloomberg Dow Jones Indices'!$I$6:$J$6000,2,0)</f>
        <v>2.4348000000000001</v>
      </c>
      <c r="E4554">
        <f>IF(VLOOKUP($B4554,'30 Year Treasuries Daily'!$A$7:$B$10118,2,FALSE)="ND",NA(),VLOOKUP($B4554,'30 Year Treasuries Daily'!$A$7:$B$10118,2,FALSE))</f>
        <v>4.25</v>
      </c>
    </row>
    <row r="4555" spans="2:5">
      <c r="B4555" s="52">
        <v>40697</v>
      </c>
      <c r="C4555">
        <f>VLOOKUP($B4555,'Bloomberg Dow Jones Indices'!$G$6:$J$6000,2,FALSE)</f>
        <v>4.0339</v>
      </c>
      <c r="D4555">
        <f>VLOOKUP(B4555,'Bloomberg Dow Jones Indices'!$I$6:$J$6000,2,0)</f>
        <v>2.4542999999999999</v>
      </c>
      <c r="E4555">
        <f>IF(VLOOKUP($B4555,'30 Year Treasuries Daily'!$A$7:$B$10118,2,FALSE)="ND",NA(),VLOOKUP($B4555,'30 Year Treasuries Daily'!$A$7:$B$10118,2,FALSE))</f>
        <v>4.22</v>
      </c>
    </row>
    <row r="4556" spans="2:5">
      <c r="B4556" s="52">
        <v>40700</v>
      </c>
      <c r="C4556">
        <f>VLOOKUP($B4556,'Bloomberg Dow Jones Indices'!$G$6:$J$6000,2,FALSE)</f>
        <v>4.0549999999999997</v>
      </c>
      <c r="D4556">
        <f>VLOOKUP(B4556,'Bloomberg Dow Jones Indices'!$I$6:$J$6000,2,0)</f>
        <v>2.4666999999999999</v>
      </c>
      <c r="E4556">
        <f>IF(VLOOKUP($B4556,'30 Year Treasuries Daily'!$A$7:$B$10118,2,FALSE)="ND",NA(),VLOOKUP($B4556,'30 Year Treasuries Daily'!$A$7:$B$10118,2,FALSE))</f>
        <v>4.25</v>
      </c>
    </row>
    <row r="4557" spans="2:5">
      <c r="B4557" s="52">
        <v>40701</v>
      </c>
      <c r="C4557">
        <f>VLOOKUP($B4557,'Bloomberg Dow Jones Indices'!$G$6:$J$6000,2,FALSE)</f>
        <v>4.0511999999999997</v>
      </c>
      <c r="D4557">
        <f>VLOOKUP(B4557,'Bloomberg Dow Jones Indices'!$I$6:$J$6000,2,0)</f>
        <v>2.4706000000000001</v>
      </c>
      <c r="E4557">
        <f>IF(VLOOKUP($B4557,'30 Year Treasuries Daily'!$A$7:$B$10118,2,FALSE)="ND",NA(),VLOOKUP($B4557,'30 Year Treasuries Daily'!$A$7:$B$10118,2,FALSE))</f>
        <v>4.2699999999999996</v>
      </c>
    </row>
    <row r="4558" spans="2:5">
      <c r="B4558" s="52">
        <v>40702</v>
      </c>
      <c r="C4558">
        <f>VLOOKUP($B4558,'Bloomberg Dow Jones Indices'!$G$6:$J$6000,2,FALSE)</f>
        <v>4.0586000000000002</v>
      </c>
      <c r="D4558">
        <f>VLOOKUP(B4558,'Bloomberg Dow Jones Indices'!$I$6:$J$6000,2,0)</f>
        <v>2.4782000000000002</v>
      </c>
      <c r="E4558">
        <f>IF(VLOOKUP($B4558,'30 Year Treasuries Daily'!$A$7:$B$10118,2,FALSE)="ND",NA(),VLOOKUP($B4558,'30 Year Treasuries Daily'!$A$7:$B$10118,2,FALSE))</f>
        <v>4.2</v>
      </c>
    </row>
    <row r="4559" spans="2:5">
      <c r="B4559" s="52">
        <v>40703</v>
      </c>
      <c r="C4559">
        <f>VLOOKUP($B4559,'Bloomberg Dow Jones Indices'!$G$6:$J$6000,2,FALSE)</f>
        <v>4.0524000000000004</v>
      </c>
      <c r="D4559">
        <f>VLOOKUP(B4559,'Bloomberg Dow Jones Indices'!$I$6:$J$6000,2,0)</f>
        <v>2.4628000000000001</v>
      </c>
      <c r="E4559">
        <f>IF(VLOOKUP($B4559,'30 Year Treasuries Daily'!$A$7:$B$10118,2,FALSE)="ND",NA(),VLOOKUP($B4559,'30 Year Treasuries Daily'!$A$7:$B$10118,2,FALSE))</f>
        <v>4.22</v>
      </c>
    </row>
    <row r="4560" spans="2:5">
      <c r="B4560" s="52">
        <v>40704</v>
      </c>
      <c r="C4560">
        <f>VLOOKUP($B4560,'Bloomberg Dow Jones Indices'!$G$6:$J$6000,2,FALSE)</f>
        <v>4.0803000000000003</v>
      </c>
      <c r="D4560">
        <f>VLOOKUP(B4560,'Bloomberg Dow Jones Indices'!$I$6:$J$6000,2,0)</f>
        <v>2.4984000000000002</v>
      </c>
      <c r="E4560">
        <f>IF(VLOOKUP($B4560,'30 Year Treasuries Daily'!$A$7:$B$10118,2,FALSE)="ND",NA(),VLOOKUP($B4560,'30 Year Treasuries Daily'!$A$7:$B$10118,2,FALSE))</f>
        <v>4.18</v>
      </c>
    </row>
    <row r="4561" spans="2:5">
      <c r="B4561" s="52">
        <v>40707</v>
      </c>
      <c r="C4561">
        <f>VLOOKUP($B4561,'Bloomberg Dow Jones Indices'!$G$6:$J$6000,2,FALSE)</f>
        <v>4.0743</v>
      </c>
      <c r="D4561">
        <f>VLOOKUP(B4561,'Bloomberg Dow Jones Indices'!$I$6:$J$6000,2,0)</f>
        <v>2.5026000000000002</v>
      </c>
      <c r="E4561">
        <f>IF(VLOOKUP($B4561,'30 Year Treasuries Daily'!$A$7:$B$10118,2,FALSE)="ND",NA(),VLOOKUP($B4561,'30 Year Treasuries Daily'!$A$7:$B$10118,2,FALSE))</f>
        <v>4.2</v>
      </c>
    </row>
    <row r="4562" spans="2:5">
      <c r="B4562" s="52">
        <v>40708</v>
      </c>
      <c r="C4562">
        <f>VLOOKUP($B4562,'Bloomberg Dow Jones Indices'!$G$6:$J$6000,2,FALSE)</f>
        <v>4.0534999999999997</v>
      </c>
      <c r="D4562">
        <f>VLOOKUP(B4562,'Bloomberg Dow Jones Indices'!$I$6:$J$6000,2,0)</f>
        <v>2.4779</v>
      </c>
      <c r="E4562">
        <f>IF(VLOOKUP($B4562,'30 Year Treasuries Daily'!$A$7:$B$10118,2,FALSE)="ND",NA(),VLOOKUP($B4562,'30 Year Treasuries Daily'!$A$7:$B$10118,2,FALSE))</f>
        <v>4.3</v>
      </c>
    </row>
    <row r="4563" spans="2:5">
      <c r="B4563" s="52">
        <v>40709</v>
      </c>
      <c r="C4563">
        <f>VLOOKUP($B4563,'Bloomberg Dow Jones Indices'!$G$6:$J$6000,2,FALSE)</f>
        <v>4.1089000000000002</v>
      </c>
      <c r="D4563">
        <f>VLOOKUP(B4563,'Bloomberg Dow Jones Indices'!$I$6:$J$6000,2,0)</f>
        <v>2.5152000000000001</v>
      </c>
      <c r="E4563">
        <f>IF(VLOOKUP($B4563,'30 Year Treasuries Daily'!$A$7:$B$10118,2,FALSE)="ND",NA(),VLOOKUP($B4563,'30 Year Treasuries Daily'!$A$7:$B$10118,2,FALSE))</f>
        <v>4.1900000000000004</v>
      </c>
    </row>
    <row r="4564" spans="2:5">
      <c r="B4564" s="52">
        <v>40710</v>
      </c>
      <c r="C4564">
        <f>VLOOKUP($B4564,'Bloomberg Dow Jones Indices'!$G$6:$J$6000,2,FALSE)</f>
        <v>4.0754999999999999</v>
      </c>
      <c r="D4564">
        <f>VLOOKUP(B4564,'Bloomberg Dow Jones Indices'!$I$6:$J$6000,2,0)</f>
        <v>2.5047999999999999</v>
      </c>
      <c r="E4564">
        <f>IF(VLOOKUP($B4564,'30 Year Treasuries Daily'!$A$7:$B$10118,2,FALSE)="ND",NA(),VLOOKUP($B4564,'30 Year Treasuries Daily'!$A$7:$B$10118,2,FALSE))</f>
        <v>4.16</v>
      </c>
    </row>
    <row r="4565" spans="2:5">
      <c r="B4565" s="52">
        <v>40711</v>
      </c>
      <c r="C4565">
        <f>VLOOKUP($B4565,'Bloomberg Dow Jones Indices'!$G$6:$J$6000,2,FALSE)</f>
        <v>4.0519999999999996</v>
      </c>
      <c r="D4565">
        <f>VLOOKUP(B4565,'Bloomberg Dow Jones Indices'!$I$6:$J$6000,2,0)</f>
        <v>2.4958999999999998</v>
      </c>
      <c r="E4565">
        <f>IF(VLOOKUP($B4565,'30 Year Treasuries Daily'!$A$7:$B$10118,2,FALSE)="ND",NA(),VLOOKUP($B4565,'30 Year Treasuries Daily'!$A$7:$B$10118,2,FALSE))</f>
        <v>4.1900000000000004</v>
      </c>
    </row>
    <row r="4566" spans="2:5">
      <c r="B4566" s="52">
        <v>40714</v>
      </c>
      <c r="C4566">
        <f>VLOOKUP($B4566,'Bloomberg Dow Jones Indices'!$G$6:$J$6000,2,FALSE)</f>
        <v>4.0294999999999996</v>
      </c>
      <c r="D4566">
        <f>VLOOKUP(B4566,'Bloomberg Dow Jones Indices'!$I$6:$J$6000,2,0)</f>
        <v>2.4802</v>
      </c>
      <c r="E4566">
        <f>IF(VLOOKUP($B4566,'30 Year Treasuries Daily'!$A$7:$B$10118,2,FALSE)="ND",NA(),VLOOKUP($B4566,'30 Year Treasuries Daily'!$A$7:$B$10118,2,FALSE))</f>
        <v>4.1900000000000004</v>
      </c>
    </row>
    <row r="4567" spans="2:5">
      <c r="B4567" s="52">
        <v>40715</v>
      </c>
      <c r="C4567">
        <f>VLOOKUP($B4567,'Bloomberg Dow Jones Indices'!$G$6:$J$6000,2,FALSE)</f>
        <v>4.0236000000000001</v>
      </c>
      <c r="D4567">
        <f>VLOOKUP(B4567,'Bloomberg Dow Jones Indices'!$I$6:$J$6000,2,0)</f>
        <v>2.4579</v>
      </c>
      <c r="E4567">
        <f>IF(VLOOKUP($B4567,'30 Year Treasuries Daily'!$A$7:$B$10118,2,FALSE)="ND",NA(),VLOOKUP($B4567,'30 Year Treasuries Daily'!$A$7:$B$10118,2,FALSE))</f>
        <v>4.21</v>
      </c>
    </row>
    <row r="4568" spans="2:5">
      <c r="B4568" s="52">
        <v>40716</v>
      </c>
      <c r="C4568">
        <f>VLOOKUP($B4568,'Bloomberg Dow Jones Indices'!$G$6:$J$6000,2,FALSE)</f>
        <v>4.0465</v>
      </c>
      <c r="D4568">
        <f>VLOOKUP(B4568,'Bloomberg Dow Jones Indices'!$I$6:$J$6000,2,0)</f>
        <v>2.4742000000000002</v>
      </c>
      <c r="E4568">
        <f>IF(VLOOKUP($B4568,'30 Year Treasuries Daily'!$A$7:$B$10118,2,FALSE)="ND",NA(),VLOOKUP($B4568,'30 Year Treasuries Daily'!$A$7:$B$10118,2,FALSE))</f>
        <v>4.22</v>
      </c>
    </row>
    <row r="4569" spans="2:5">
      <c r="B4569" s="52">
        <v>40717</v>
      </c>
      <c r="C4569">
        <f>VLOOKUP($B4569,'Bloomberg Dow Jones Indices'!$G$6:$J$6000,2,FALSE)</f>
        <v>4.0841000000000003</v>
      </c>
      <c r="D4569">
        <f>VLOOKUP(B4569,'Bloomberg Dow Jones Indices'!$I$6:$J$6000,2,0)</f>
        <v>2.4864000000000002</v>
      </c>
      <c r="E4569">
        <f>IF(VLOOKUP($B4569,'30 Year Treasuries Daily'!$A$7:$B$10118,2,FALSE)="ND",NA(),VLOOKUP($B4569,'30 Year Treasuries Daily'!$A$7:$B$10118,2,FALSE))</f>
        <v>4.17</v>
      </c>
    </row>
    <row r="4570" spans="2:5">
      <c r="B4570" s="52">
        <v>40718</v>
      </c>
      <c r="C4570">
        <f>VLOOKUP($B4570,'Bloomberg Dow Jones Indices'!$G$6:$J$6000,2,FALSE)</f>
        <v>4.0787000000000004</v>
      </c>
      <c r="D4570">
        <f>VLOOKUP(B4570,'Bloomberg Dow Jones Indices'!$I$6:$J$6000,2,0)</f>
        <v>2.5105</v>
      </c>
      <c r="E4570">
        <f>IF(VLOOKUP($B4570,'30 Year Treasuries Daily'!$A$7:$B$10118,2,FALSE)="ND",NA(),VLOOKUP($B4570,'30 Year Treasuries Daily'!$A$7:$B$10118,2,FALSE))</f>
        <v>4.17</v>
      </c>
    </row>
    <row r="4571" spans="2:5">
      <c r="B4571" s="52">
        <v>40721</v>
      </c>
      <c r="C4571">
        <f>VLOOKUP($B4571,'Bloomberg Dow Jones Indices'!$G$6:$J$6000,2,FALSE)</f>
        <v>4.0491999999999999</v>
      </c>
      <c r="D4571">
        <f>VLOOKUP(B4571,'Bloomberg Dow Jones Indices'!$I$6:$J$6000,2,0)</f>
        <v>2.4878</v>
      </c>
      <c r="E4571">
        <f>IF(VLOOKUP($B4571,'30 Year Treasuries Daily'!$A$7:$B$10118,2,FALSE)="ND",NA(),VLOOKUP($B4571,'30 Year Treasuries Daily'!$A$7:$B$10118,2,FALSE))</f>
        <v>4.28</v>
      </c>
    </row>
    <row r="4572" spans="2:5">
      <c r="B4572" s="52">
        <v>40722</v>
      </c>
      <c r="C4572">
        <f>VLOOKUP($B4572,'Bloomberg Dow Jones Indices'!$G$6:$J$6000,2,FALSE)</f>
        <v>4.0298999999999996</v>
      </c>
      <c r="D4572">
        <f>VLOOKUP(B4572,'Bloomberg Dow Jones Indices'!$I$6:$J$6000,2,0)</f>
        <v>2.4581</v>
      </c>
      <c r="E4572">
        <f>IF(VLOOKUP($B4572,'30 Year Treasuries Daily'!$A$7:$B$10118,2,FALSE)="ND",NA(),VLOOKUP($B4572,'30 Year Treasuries Daily'!$A$7:$B$10118,2,FALSE))</f>
        <v>4.33</v>
      </c>
    </row>
    <row r="4573" spans="2:5">
      <c r="B4573" s="52">
        <v>40723</v>
      </c>
      <c r="C4573">
        <f>VLOOKUP($B4573,'Bloomberg Dow Jones Indices'!$G$6:$J$6000,2,FALSE)</f>
        <v>4.0106000000000002</v>
      </c>
      <c r="D4573">
        <f>VLOOKUP(B4573,'Bloomberg Dow Jones Indices'!$I$6:$J$6000,2,0)</f>
        <v>2.4436</v>
      </c>
      <c r="E4573">
        <f>IF(VLOOKUP($B4573,'30 Year Treasuries Daily'!$A$7:$B$10118,2,FALSE)="ND",NA(),VLOOKUP($B4573,'30 Year Treasuries Daily'!$A$7:$B$10118,2,FALSE))</f>
        <v>4.3899999999999997</v>
      </c>
    </row>
    <row r="4574" spans="2:5">
      <c r="B4574" s="52">
        <v>40724</v>
      </c>
      <c r="C4574">
        <f>VLOOKUP($B4574,'Bloomberg Dow Jones Indices'!$G$6:$J$6000,2,FALSE)</f>
        <v>3.9904000000000002</v>
      </c>
      <c r="D4574">
        <f>VLOOKUP(B4574,'Bloomberg Dow Jones Indices'!$I$6:$J$6000,2,0)</f>
        <v>2.4135</v>
      </c>
      <c r="E4574">
        <f>IF(VLOOKUP($B4574,'30 Year Treasuries Daily'!$A$7:$B$10118,2,FALSE)="ND",NA(),VLOOKUP($B4574,'30 Year Treasuries Daily'!$A$7:$B$10118,2,FALSE))</f>
        <v>4.38</v>
      </c>
    </row>
    <row r="4575" spans="2:5">
      <c r="B4575" s="52">
        <v>40725</v>
      </c>
      <c r="C4575">
        <f>VLOOKUP($B4575,'Bloomberg Dow Jones Indices'!$G$6:$J$6000,2,FALSE)</f>
        <v>3.9398999999999997</v>
      </c>
      <c r="D4575">
        <f>VLOOKUP(B4575,'Bloomberg Dow Jones Indices'!$I$6:$J$6000,2,0)</f>
        <v>2.3932000000000002</v>
      </c>
      <c r="E4575">
        <f>IF(VLOOKUP($B4575,'30 Year Treasuries Daily'!$A$7:$B$10118,2,FALSE)="ND",NA(),VLOOKUP($B4575,'30 Year Treasuries Daily'!$A$7:$B$10118,2,FALSE))</f>
        <v>4.4000000000000004</v>
      </c>
    </row>
    <row r="4576" spans="2:5">
      <c r="B4576" s="52">
        <v>40729</v>
      </c>
      <c r="C4576">
        <f>VLOOKUP($B4576,'Bloomberg Dow Jones Indices'!$G$6:$J$6000,2,FALSE)</f>
        <v>3.9638999999999998</v>
      </c>
      <c r="D4576">
        <f>VLOOKUP(B4576,'Bloomberg Dow Jones Indices'!$I$6:$J$6000,2,0)</f>
        <v>2.3992</v>
      </c>
      <c r="E4576">
        <f>IF(VLOOKUP($B4576,'30 Year Treasuries Daily'!$A$7:$B$10118,2,FALSE)="ND",NA(),VLOOKUP($B4576,'30 Year Treasuries Daily'!$A$7:$B$10118,2,FALSE))</f>
        <v>4.3899999999999997</v>
      </c>
    </row>
    <row r="4577" spans="2:5">
      <c r="B4577" s="52">
        <v>40730</v>
      </c>
      <c r="C4577">
        <f>VLOOKUP($B4577,'Bloomberg Dow Jones Indices'!$G$6:$J$6000,2,FALSE)</f>
        <v>3.9581</v>
      </c>
      <c r="D4577">
        <f>VLOOKUP(B4577,'Bloomberg Dow Jones Indices'!$I$6:$J$6000,2,0)</f>
        <v>2.3898999999999999</v>
      </c>
      <c r="E4577">
        <f>IF(VLOOKUP($B4577,'30 Year Treasuries Daily'!$A$7:$B$10118,2,FALSE)="ND",NA(),VLOOKUP($B4577,'30 Year Treasuries Daily'!$A$7:$B$10118,2,FALSE))</f>
        <v>4.3499999999999996</v>
      </c>
    </row>
    <row r="4578" spans="2:5">
      <c r="B4578" s="52">
        <v>40731</v>
      </c>
      <c r="C4578">
        <f>VLOOKUP($B4578,'Bloomberg Dow Jones Indices'!$G$6:$J$6000,2,FALSE)</f>
        <v>3.9420000000000002</v>
      </c>
      <c r="D4578">
        <f>VLOOKUP(B4578,'Bloomberg Dow Jones Indices'!$I$6:$J$6000,2,0)</f>
        <v>2.3723999999999998</v>
      </c>
      <c r="E4578">
        <f>IF(VLOOKUP($B4578,'30 Year Treasuries Daily'!$A$7:$B$10118,2,FALSE)="ND",NA(),VLOOKUP($B4578,'30 Year Treasuries Daily'!$A$7:$B$10118,2,FALSE))</f>
        <v>4.37</v>
      </c>
    </row>
    <row r="4579" spans="2:5">
      <c r="B4579" s="52">
        <v>40732</v>
      </c>
      <c r="C4579">
        <f>VLOOKUP($B4579,'Bloomberg Dow Jones Indices'!$G$6:$J$6000,2,FALSE)</f>
        <v>3.9605000000000001</v>
      </c>
      <c r="D4579">
        <f>VLOOKUP(B4579,'Bloomberg Dow Jones Indices'!$I$6:$J$6000,2,0)</f>
        <v>2.3839999999999999</v>
      </c>
      <c r="E4579">
        <f>IF(VLOOKUP($B4579,'30 Year Treasuries Daily'!$A$7:$B$10118,2,FALSE)="ND",NA(),VLOOKUP($B4579,'30 Year Treasuries Daily'!$A$7:$B$10118,2,FALSE))</f>
        <v>4.2699999999999996</v>
      </c>
    </row>
    <row r="4580" spans="2:5">
      <c r="B4580" s="52">
        <v>40735</v>
      </c>
      <c r="C4580">
        <f>VLOOKUP($B4580,'Bloomberg Dow Jones Indices'!$G$6:$J$6000,2,FALSE)</f>
        <v>4.0098000000000003</v>
      </c>
      <c r="D4580">
        <f>VLOOKUP(B4580,'Bloomberg Dow Jones Indices'!$I$6:$J$6000,2,0)</f>
        <v>2.4129</v>
      </c>
      <c r="E4580">
        <f>IF(VLOOKUP($B4580,'30 Year Treasuries Daily'!$A$7:$B$10118,2,FALSE)="ND",NA(),VLOOKUP($B4580,'30 Year Treasuries Daily'!$A$7:$B$10118,2,FALSE))</f>
        <v>4.2</v>
      </c>
    </row>
    <row r="4581" spans="2:5">
      <c r="B4581" s="52">
        <v>40736</v>
      </c>
      <c r="C4581">
        <f>VLOOKUP($B4581,'Bloomberg Dow Jones Indices'!$G$6:$J$6000,2,FALSE)</f>
        <v>3.9942000000000002</v>
      </c>
      <c r="D4581">
        <f>VLOOKUP(B4581,'Bloomberg Dow Jones Indices'!$I$6:$J$6000,2,0)</f>
        <v>2.4243000000000001</v>
      </c>
      <c r="E4581">
        <f>IF(VLOOKUP($B4581,'30 Year Treasuries Daily'!$A$7:$B$10118,2,FALSE)="ND",NA(),VLOOKUP($B4581,'30 Year Treasuries Daily'!$A$7:$B$10118,2,FALSE))</f>
        <v>4.1900000000000004</v>
      </c>
    </row>
    <row r="4582" spans="2:5">
      <c r="B4582" s="52">
        <v>40737</v>
      </c>
      <c r="C4582">
        <f>VLOOKUP($B4582,'Bloomberg Dow Jones Indices'!$G$6:$J$6000,2,FALSE)</f>
        <v>4.0004999999999997</v>
      </c>
      <c r="D4582">
        <f>VLOOKUP(B4582,'Bloomberg Dow Jones Indices'!$I$6:$J$6000,2,0)</f>
        <v>2.4156</v>
      </c>
      <c r="E4582">
        <f>IF(VLOOKUP($B4582,'30 Year Treasuries Daily'!$A$7:$B$10118,2,FALSE)="ND",NA(),VLOOKUP($B4582,'30 Year Treasuries Daily'!$A$7:$B$10118,2,FALSE))</f>
        <v>4.17</v>
      </c>
    </row>
    <row r="4583" spans="2:5">
      <c r="B4583" s="52">
        <v>40738</v>
      </c>
      <c r="C4583">
        <f>VLOOKUP($B4583,'Bloomberg Dow Jones Indices'!$G$6:$J$6000,2,FALSE)</f>
        <v>4.0170000000000003</v>
      </c>
      <c r="D4583">
        <f>VLOOKUP(B4583,'Bloomberg Dow Jones Indices'!$I$6:$J$6000,2,0)</f>
        <v>2.4262000000000001</v>
      </c>
      <c r="E4583">
        <f>IF(VLOOKUP($B4583,'30 Year Treasuries Daily'!$A$7:$B$10118,2,FALSE)="ND",NA(),VLOOKUP($B4583,'30 Year Treasuries Daily'!$A$7:$B$10118,2,FALSE))</f>
        <v>4.25</v>
      </c>
    </row>
    <row r="4584" spans="2:5">
      <c r="B4584" s="52">
        <v>40739</v>
      </c>
      <c r="C4584">
        <f>VLOOKUP($B4584,'Bloomberg Dow Jones Indices'!$G$6:$J$6000,2,FALSE)</f>
        <v>4.0038999999999998</v>
      </c>
      <c r="D4584">
        <f>VLOOKUP(B4584,'Bloomberg Dow Jones Indices'!$I$6:$J$6000,2,0)</f>
        <v>2.4178999999999999</v>
      </c>
      <c r="E4584">
        <f>IF(VLOOKUP($B4584,'30 Year Treasuries Daily'!$A$7:$B$10118,2,FALSE)="ND",NA(),VLOOKUP($B4584,'30 Year Treasuries Daily'!$A$7:$B$10118,2,FALSE))</f>
        <v>4.26</v>
      </c>
    </row>
    <row r="4585" spans="2:5">
      <c r="B4585" s="52">
        <v>40742</v>
      </c>
      <c r="C4585">
        <f>VLOOKUP($B4585,'Bloomberg Dow Jones Indices'!$G$6:$J$6000,2,FALSE)</f>
        <v>4.0437000000000003</v>
      </c>
      <c r="D4585">
        <f>VLOOKUP(B4585,'Bloomberg Dow Jones Indices'!$I$6:$J$6000,2,0)</f>
        <v>2.4375999999999998</v>
      </c>
      <c r="E4585">
        <f>IF(VLOOKUP($B4585,'30 Year Treasuries Daily'!$A$7:$B$10118,2,FALSE)="ND",NA(),VLOOKUP($B4585,'30 Year Treasuries Daily'!$A$7:$B$10118,2,FALSE))</f>
        <v>4.29</v>
      </c>
    </row>
    <row r="4586" spans="2:5">
      <c r="B4586" s="52">
        <v>40743</v>
      </c>
      <c r="C4586">
        <f>VLOOKUP($B4586,'Bloomberg Dow Jones Indices'!$G$6:$J$6000,2,FALSE)</f>
        <v>4.0050999999999997</v>
      </c>
      <c r="D4586">
        <f>VLOOKUP(B4586,'Bloomberg Dow Jones Indices'!$I$6:$J$6000,2,0)</f>
        <v>2.3984999999999999</v>
      </c>
      <c r="E4586">
        <f>IF(VLOOKUP($B4586,'30 Year Treasuries Daily'!$A$7:$B$10118,2,FALSE)="ND",NA(),VLOOKUP($B4586,'30 Year Treasuries Daily'!$A$7:$B$10118,2,FALSE))</f>
        <v>4.1900000000000004</v>
      </c>
    </row>
    <row r="4587" spans="2:5">
      <c r="B4587" s="52">
        <v>40744</v>
      </c>
      <c r="C4587">
        <f>VLOOKUP($B4587,'Bloomberg Dow Jones Indices'!$G$6:$J$6000,2,FALSE)</f>
        <v>3.98</v>
      </c>
      <c r="D4587">
        <f>VLOOKUP(B4587,'Bloomberg Dow Jones Indices'!$I$6:$J$6000,2,0)</f>
        <v>2.4039999999999999</v>
      </c>
      <c r="E4587">
        <f>IF(VLOOKUP($B4587,'30 Year Treasuries Daily'!$A$7:$B$10118,2,FALSE)="ND",NA(),VLOOKUP($B4587,'30 Year Treasuries Daily'!$A$7:$B$10118,2,FALSE))</f>
        <v>4.25</v>
      </c>
    </row>
    <row r="4588" spans="2:5">
      <c r="B4588" s="52">
        <v>40745</v>
      </c>
      <c r="C4588">
        <f>VLOOKUP($B4588,'Bloomberg Dow Jones Indices'!$G$6:$J$6000,2,FALSE)</f>
        <v>3.9194</v>
      </c>
      <c r="D4588">
        <f>VLOOKUP(B4588,'Bloomberg Dow Jones Indices'!$I$6:$J$6000,2,0)</f>
        <v>2.3752</v>
      </c>
      <c r="E4588">
        <f>IF(VLOOKUP($B4588,'30 Year Treasuries Daily'!$A$7:$B$10118,2,FALSE)="ND",NA(),VLOOKUP($B4588,'30 Year Treasuries Daily'!$A$7:$B$10118,2,FALSE))</f>
        <v>4.3099999999999996</v>
      </c>
    </row>
    <row r="4589" spans="2:5">
      <c r="B4589" s="52">
        <v>40746</v>
      </c>
      <c r="C4589">
        <f>VLOOKUP($B4589,'Bloomberg Dow Jones Indices'!$G$6:$J$6000,2,FALSE)</f>
        <v>3.9380999999999999</v>
      </c>
      <c r="D4589">
        <f>VLOOKUP(B4589,'Bloomberg Dow Jones Indices'!$I$6:$J$6000,2,0)</f>
        <v>2.3833000000000002</v>
      </c>
      <c r="E4589">
        <f>IF(VLOOKUP($B4589,'30 Year Treasuries Daily'!$A$7:$B$10118,2,FALSE)="ND",NA(),VLOOKUP($B4589,'30 Year Treasuries Daily'!$A$7:$B$10118,2,FALSE))</f>
        <v>4.26</v>
      </c>
    </row>
    <row r="4590" spans="2:5">
      <c r="B4590" s="52">
        <v>40749</v>
      </c>
      <c r="C4590">
        <f>VLOOKUP($B4590,'Bloomberg Dow Jones Indices'!$G$6:$J$6000,2,FALSE)</f>
        <v>3.9304000000000001</v>
      </c>
      <c r="D4590">
        <f>VLOOKUP(B4590,'Bloomberg Dow Jones Indices'!$I$6:$J$6000,2,0)</f>
        <v>2.4</v>
      </c>
      <c r="E4590">
        <f>IF(VLOOKUP($B4590,'30 Year Treasuries Daily'!$A$7:$B$10118,2,FALSE)="ND",NA(),VLOOKUP($B4590,'30 Year Treasuries Daily'!$A$7:$B$10118,2,FALSE))</f>
        <v>4.3099999999999996</v>
      </c>
    </row>
    <row r="4591" spans="2:5">
      <c r="B4591" s="52">
        <v>40750</v>
      </c>
      <c r="C4591">
        <f>VLOOKUP($B4591,'Bloomberg Dow Jones Indices'!$G$6:$J$6000,2,FALSE)</f>
        <v>3.9436</v>
      </c>
      <c r="D4591">
        <f>VLOOKUP(B4591,'Bloomberg Dow Jones Indices'!$I$6:$J$6000,2,0)</f>
        <v>2.4176000000000002</v>
      </c>
      <c r="E4591">
        <f>IF(VLOOKUP($B4591,'30 Year Treasuries Daily'!$A$7:$B$10118,2,FALSE)="ND",NA(),VLOOKUP($B4591,'30 Year Treasuries Daily'!$A$7:$B$10118,2,FALSE))</f>
        <v>4.28</v>
      </c>
    </row>
    <row r="4592" spans="2:5">
      <c r="B4592" s="52">
        <v>40751</v>
      </c>
      <c r="C4592">
        <f>VLOOKUP($B4592,'Bloomberg Dow Jones Indices'!$G$6:$J$6000,2,FALSE)</f>
        <v>3.9478999999999997</v>
      </c>
      <c r="D4592">
        <f>VLOOKUP(B4592,'Bloomberg Dow Jones Indices'!$I$6:$J$6000,2,0)</f>
        <v>2.4567000000000001</v>
      </c>
      <c r="E4592">
        <f>IF(VLOOKUP($B4592,'30 Year Treasuries Daily'!$A$7:$B$10118,2,FALSE)="ND",NA(),VLOOKUP($B4592,'30 Year Treasuries Daily'!$A$7:$B$10118,2,FALSE))</f>
        <v>4.29</v>
      </c>
    </row>
    <row r="4593" spans="2:5">
      <c r="B4593" s="52">
        <v>40752</v>
      </c>
      <c r="C4593">
        <f>VLOOKUP($B4593,'Bloomberg Dow Jones Indices'!$G$6:$J$6000,2,FALSE)</f>
        <v>3.9756999999999998</v>
      </c>
      <c r="D4593">
        <f>VLOOKUP(B4593,'Bloomberg Dow Jones Indices'!$I$6:$J$6000,2,0)</f>
        <v>2.4691999999999998</v>
      </c>
      <c r="E4593">
        <f>IF(VLOOKUP($B4593,'30 Year Treasuries Daily'!$A$7:$B$10118,2,FALSE)="ND",NA(),VLOOKUP($B4593,'30 Year Treasuries Daily'!$A$7:$B$10118,2,FALSE))</f>
        <v>4.26</v>
      </c>
    </row>
    <row r="4594" spans="2:5">
      <c r="B4594" s="52">
        <v>40753</v>
      </c>
      <c r="C4594">
        <f>VLOOKUP($B4594,'Bloomberg Dow Jones Indices'!$G$6:$J$6000,2,FALSE)</f>
        <v>4.0149999999999997</v>
      </c>
      <c r="D4594">
        <f>VLOOKUP(B4594,'Bloomberg Dow Jones Indices'!$I$6:$J$6000,2,0)</f>
        <v>2.4889000000000001</v>
      </c>
      <c r="E4594">
        <f>IF(VLOOKUP($B4594,'30 Year Treasuries Daily'!$A$7:$B$10118,2,FALSE)="ND",NA(),VLOOKUP($B4594,'30 Year Treasuries Daily'!$A$7:$B$10118,2,FALSE))</f>
        <v>4.12</v>
      </c>
    </row>
    <row r="4595" spans="2:5">
      <c r="B4595" s="52">
        <v>40756</v>
      </c>
      <c r="C4595">
        <f>VLOOKUP($B4595,'Bloomberg Dow Jones Indices'!$G$6:$J$6000,2,FALSE)</f>
        <v>4.0022000000000002</v>
      </c>
      <c r="D4595">
        <f>VLOOKUP(B4595,'Bloomberg Dow Jones Indices'!$I$6:$J$6000,2,0)</f>
        <v>2.4910999999999999</v>
      </c>
      <c r="E4595">
        <f>IF(VLOOKUP($B4595,'30 Year Treasuries Daily'!$A$7:$B$10118,2,FALSE)="ND",NA(),VLOOKUP($B4595,'30 Year Treasuries Daily'!$A$7:$B$10118,2,FALSE))</f>
        <v>4.07</v>
      </c>
    </row>
    <row r="4596" spans="2:5">
      <c r="B4596" s="52">
        <v>40757</v>
      </c>
      <c r="C4596">
        <f>VLOOKUP($B4596,'Bloomberg Dow Jones Indices'!$G$6:$J$6000,2,FALSE)</f>
        <v>4.0702999999999996</v>
      </c>
      <c r="D4596">
        <f>VLOOKUP(B4596,'Bloomberg Dow Jones Indices'!$I$6:$J$6000,2,0)</f>
        <v>2.5468999999999999</v>
      </c>
      <c r="E4596">
        <f>IF(VLOOKUP($B4596,'30 Year Treasuries Daily'!$A$7:$B$10118,2,FALSE)="ND",NA(),VLOOKUP($B4596,'30 Year Treasuries Daily'!$A$7:$B$10118,2,FALSE))</f>
        <v>3.93</v>
      </c>
    </row>
    <row r="4597" spans="2:5">
      <c r="B4597" s="52">
        <v>40758</v>
      </c>
      <c r="C4597">
        <f>VLOOKUP($B4597,'Bloomberg Dow Jones Indices'!$G$6:$J$6000,2,FALSE)</f>
        <v>4.0739000000000001</v>
      </c>
      <c r="D4597">
        <f>VLOOKUP(B4597,'Bloomberg Dow Jones Indices'!$I$6:$J$6000,2,0)</f>
        <v>2.5451000000000001</v>
      </c>
      <c r="E4597">
        <f>IF(VLOOKUP($B4597,'30 Year Treasuries Daily'!$A$7:$B$10118,2,FALSE)="ND",NA(),VLOOKUP($B4597,'30 Year Treasuries Daily'!$A$7:$B$10118,2,FALSE))</f>
        <v>3.89</v>
      </c>
    </row>
    <row r="4598" spans="2:5">
      <c r="B4598" s="52">
        <v>40759</v>
      </c>
      <c r="C4598">
        <f>VLOOKUP($B4598,'Bloomberg Dow Jones Indices'!$G$6:$J$6000,2,FALSE)</f>
        <v>4.2157999999999998</v>
      </c>
      <c r="D4598">
        <f>VLOOKUP(B4598,'Bloomberg Dow Jones Indices'!$I$6:$J$6000,2,0)</f>
        <v>2.6598000000000002</v>
      </c>
      <c r="E4598">
        <f>IF(VLOOKUP($B4598,'30 Year Treasuries Daily'!$A$7:$B$10118,2,FALSE)="ND",NA(),VLOOKUP($B4598,'30 Year Treasuries Daily'!$A$7:$B$10118,2,FALSE))</f>
        <v>3.7</v>
      </c>
    </row>
    <row r="4599" spans="2:5">
      <c r="B4599" s="52">
        <v>40760</v>
      </c>
      <c r="C4599">
        <f>VLOOKUP($B4599,'Bloomberg Dow Jones Indices'!$G$6:$J$6000,2,FALSE)</f>
        <v>4.1742999999999997</v>
      </c>
      <c r="D4599">
        <f>VLOOKUP(B4599,'Bloomberg Dow Jones Indices'!$I$6:$J$6000,2,0)</f>
        <v>2.6456</v>
      </c>
      <c r="E4599">
        <f>IF(VLOOKUP($B4599,'30 Year Treasuries Daily'!$A$7:$B$10118,2,FALSE)="ND",NA(),VLOOKUP($B4599,'30 Year Treasuries Daily'!$A$7:$B$10118,2,FALSE))</f>
        <v>3.82</v>
      </c>
    </row>
    <row r="4600" spans="2:5">
      <c r="B4600" s="52">
        <v>40763</v>
      </c>
      <c r="C4600">
        <f>VLOOKUP($B4600,'Bloomberg Dow Jones Indices'!$G$6:$J$6000,2,FALSE)</f>
        <v>4.4355000000000002</v>
      </c>
      <c r="D4600">
        <f>VLOOKUP(B4600,'Bloomberg Dow Jones Indices'!$I$6:$J$6000,2,0)</f>
        <v>2.8079999999999998</v>
      </c>
      <c r="E4600">
        <f>IF(VLOOKUP($B4600,'30 Year Treasuries Daily'!$A$7:$B$10118,2,FALSE)="ND",NA(),VLOOKUP($B4600,'30 Year Treasuries Daily'!$A$7:$B$10118,2,FALSE))</f>
        <v>3.68</v>
      </c>
    </row>
    <row r="4601" spans="2:5">
      <c r="B4601" s="52">
        <v>40764</v>
      </c>
      <c r="C4601">
        <f>VLOOKUP($B4601,'Bloomberg Dow Jones Indices'!$G$6:$J$6000,2,FALSE)</f>
        <v>4.2877999999999998</v>
      </c>
      <c r="D4601">
        <f>VLOOKUP(B4601,'Bloomberg Dow Jones Indices'!$I$6:$J$6000,2,0)</f>
        <v>2.7006000000000001</v>
      </c>
      <c r="E4601">
        <f>IF(VLOOKUP($B4601,'30 Year Treasuries Daily'!$A$7:$B$10118,2,FALSE)="ND",NA(),VLOOKUP($B4601,'30 Year Treasuries Daily'!$A$7:$B$10118,2,FALSE))</f>
        <v>3.56</v>
      </c>
    </row>
    <row r="4602" spans="2:5">
      <c r="B4602" s="52">
        <v>40765</v>
      </c>
      <c r="C4602">
        <f>VLOOKUP($B4602,'Bloomberg Dow Jones Indices'!$G$6:$J$6000,2,FALSE)</f>
        <v>4.3697999999999997</v>
      </c>
      <c r="D4602">
        <f>VLOOKUP(B4602,'Bloomberg Dow Jones Indices'!$I$6:$J$6000,2,0)</f>
        <v>2.8380000000000001</v>
      </c>
      <c r="E4602">
        <f>IF(VLOOKUP($B4602,'30 Year Treasuries Daily'!$A$7:$B$10118,2,FALSE)="ND",NA(),VLOOKUP($B4602,'30 Year Treasuries Daily'!$A$7:$B$10118,2,FALSE))</f>
        <v>3.54</v>
      </c>
    </row>
    <row r="4603" spans="2:5">
      <c r="B4603" s="52">
        <v>40766</v>
      </c>
      <c r="C4603">
        <f>VLOOKUP($B4603,'Bloomberg Dow Jones Indices'!$G$6:$J$6000,2,FALSE)</f>
        <v>4.1995000000000005</v>
      </c>
      <c r="D4603">
        <f>VLOOKUP(B4603,'Bloomberg Dow Jones Indices'!$I$6:$J$6000,2,0)</f>
        <v>2.7302</v>
      </c>
      <c r="E4603">
        <f>IF(VLOOKUP($B4603,'30 Year Treasuries Daily'!$A$7:$B$10118,2,FALSE)="ND",NA(),VLOOKUP($B4603,'30 Year Treasuries Daily'!$A$7:$B$10118,2,FALSE))</f>
        <v>3.82</v>
      </c>
    </row>
    <row r="4604" spans="2:5">
      <c r="B4604" s="52">
        <v>40767</v>
      </c>
      <c r="C4604">
        <f>VLOOKUP($B4604,'Bloomberg Dow Jones Indices'!$G$6:$J$6000,2,FALSE)</f>
        <v>4.2191999999999998</v>
      </c>
      <c r="D4604">
        <f>VLOOKUP(B4604,'Bloomberg Dow Jones Indices'!$I$6:$J$6000,2,0)</f>
        <v>2.6997999999999998</v>
      </c>
      <c r="E4604">
        <f>IF(VLOOKUP($B4604,'30 Year Treasuries Daily'!$A$7:$B$10118,2,FALSE)="ND",NA(),VLOOKUP($B4604,'30 Year Treasuries Daily'!$A$7:$B$10118,2,FALSE))</f>
        <v>3.72</v>
      </c>
    </row>
    <row r="4605" spans="2:5">
      <c r="B4605" s="52">
        <v>40770</v>
      </c>
      <c r="C4605">
        <f>VLOOKUP($B4605,'Bloomberg Dow Jones Indices'!$G$6:$J$6000,2,FALSE)</f>
        <v>4.0738000000000003</v>
      </c>
      <c r="D4605">
        <f>VLOOKUP(B4605,'Bloomberg Dow Jones Indices'!$I$6:$J$6000,2,0)</f>
        <v>2.6494999999999997</v>
      </c>
      <c r="E4605">
        <f>IF(VLOOKUP($B4605,'30 Year Treasuries Daily'!$A$7:$B$10118,2,FALSE)="ND",NA(),VLOOKUP($B4605,'30 Year Treasuries Daily'!$A$7:$B$10118,2,FALSE))</f>
        <v>3.75</v>
      </c>
    </row>
    <row r="4606" spans="2:5">
      <c r="B4606" s="52">
        <v>40771</v>
      </c>
      <c r="C4606">
        <f>VLOOKUP($B4606,'Bloomberg Dow Jones Indices'!$G$6:$J$6000,2,FALSE)</f>
        <v>4.0903</v>
      </c>
      <c r="D4606">
        <f>VLOOKUP(B4606,'Bloomberg Dow Jones Indices'!$I$6:$J$6000,2,0)</f>
        <v>2.6692999999999998</v>
      </c>
      <c r="E4606">
        <f>IF(VLOOKUP($B4606,'30 Year Treasuries Daily'!$A$7:$B$10118,2,FALSE)="ND",NA(),VLOOKUP($B4606,'30 Year Treasuries Daily'!$A$7:$B$10118,2,FALSE))</f>
        <v>3.67</v>
      </c>
    </row>
    <row r="4607" spans="2:5">
      <c r="B4607" s="52">
        <v>40772</v>
      </c>
      <c r="C4607">
        <f>VLOOKUP($B4607,'Bloomberg Dow Jones Indices'!$G$6:$J$6000,2,FALSE)</f>
        <v>4.0587</v>
      </c>
      <c r="D4607">
        <f>VLOOKUP(B4607,'Bloomberg Dow Jones Indices'!$I$6:$J$6000,2,0)</f>
        <v>2.6776</v>
      </c>
      <c r="E4607">
        <f>IF(VLOOKUP($B4607,'30 Year Treasuries Daily'!$A$7:$B$10118,2,FALSE)="ND",NA(),VLOOKUP($B4607,'30 Year Treasuries Daily'!$A$7:$B$10118,2,FALSE))</f>
        <v>3.57</v>
      </c>
    </row>
    <row r="4608" spans="2:5">
      <c r="B4608" s="52">
        <v>40773</v>
      </c>
      <c r="C4608">
        <f>VLOOKUP($B4608,'Bloomberg Dow Jones Indices'!$G$6:$J$6000,2,FALSE)</f>
        <v>4.1329000000000002</v>
      </c>
      <c r="D4608">
        <f>VLOOKUP(B4608,'Bloomberg Dow Jones Indices'!$I$6:$J$6000,2,0)</f>
        <v>2.7799</v>
      </c>
      <c r="E4608">
        <f>IF(VLOOKUP($B4608,'30 Year Treasuries Daily'!$A$7:$B$10118,2,FALSE)="ND",NA(),VLOOKUP($B4608,'30 Year Treasuries Daily'!$A$7:$B$10118,2,FALSE))</f>
        <v>3.45</v>
      </c>
    </row>
    <row r="4609" spans="2:5">
      <c r="B4609" s="52">
        <v>40774</v>
      </c>
      <c r="C4609">
        <f>VLOOKUP($B4609,'Bloomberg Dow Jones Indices'!$G$6:$J$6000,2,FALSE)</f>
        <v>4.1649000000000003</v>
      </c>
      <c r="D4609">
        <f>VLOOKUP(B4609,'Bloomberg Dow Jones Indices'!$I$6:$J$6000,2,0)</f>
        <v>2.8243</v>
      </c>
      <c r="E4609">
        <f>IF(VLOOKUP($B4609,'30 Year Treasuries Daily'!$A$7:$B$10118,2,FALSE)="ND",NA(),VLOOKUP($B4609,'30 Year Treasuries Daily'!$A$7:$B$10118,2,FALSE))</f>
        <v>3.39</v>
      </c>
    </row>
    <row r="4610" spans="2:5">
      <c r="B4610" s="52">
        <v>40777</v>
      </c>
      <c r="C4610">
        <f>VLOOKUP($B4610,'Bloomberg Dow Jones Indices'!$G$6:$J$6000,2,FALSE)</f>
        <v>4.1805000000000003</v>
      </c>
      <c r="D4610">
        <f>VLOOKUP(B4610,'Bloomberg Dow Jones Indices'!$I$6:$J$6000,2,0)</f>
        <v>2.8147000000000002</v>
      </c>
      <c r="E4610">
        <f>IF(VLOOKUP($B4610,'30 Year Treasuries Daily'!$A$7:$B$10118,2,FALSE)="ND",NA(),VLOOKUP($B4610,'30 Year Treasuries Daily'!$A$7:$B$10118,2,FALSE))</f>
        <v>3.42</v>
      </c>
    </row>
    <row r="4611" spans="2:5">
      <c r="B4611" s="52">
        <v>40778</v>
      </c>
      <c r="C4611">
        <f>VLOOKUP($B4611,'Bloomberg Dow Jones Indices'!$G$6:$J$6000,2,FALSE)</f>
        <v>4.1005000000000003</v>
      </c>
      <c r="D4611">
        <f>VLOOKUP(B4611,'Bloomberg Dow Jones Indices'!$I$6:$J$6000,2,0)</f>
        <v>2.7336</v>
      </c>
      <c r="E4611">
        <f>IF(VLOOKUP($B4611,'30 Year Treasuries Daily'!$A$7:$B$10118,2,FALSE)="ND",NA(),VLOOKUP($B4611,'30 Year Treasuries Daily'!$A$7:$B$10118,2,FALSE))</f>
        <v>3.47</v>
      </c>
    </row>
    <row r="4612" spans="2:5">
      <c r="B4612" s="52">
        <v>40779</v>
      </c>
      <c r="C4612">
        <f>VLOOKUP($B4612,'Bloomberg Dow Jones Indices'!$G$6:$J$6000,2,FALSE)</f>
        <v>4.0536000000000003</v>
      </c>
      <c r="D4612">
        <f>VLOOKUP(B4612,'Bloomberg Dow Jones Indices'!$I$6:$J$6000,2,0)</f>
        <v>2.6987999999999999</v>
      </c>
      <c r="E4612">
        <f>IF(VLOOKUP($B4612,'30 Year Treasuries Daily'!$A$7:$B$10118,2,FALSE)="ND",NA(),VLOOKUP($B4612,'30 Year Treasuries Daily'!$A$7:$B$10118,2,FALSE))</f>
        <v>3.63</v>
      </c>
    </row>
    <row r="4613" spans="2:5">
      <c r="B4613" s="52">
        <v>40780</v>
      </c>
      <c r="C4613">
        <f>VLOOKUP($B4613,'Bloomberg Dow Jones Indices'!$G$6:$J$6000,2,FALSE)</f>
        <v>4.1178999999999997</v>
      </c>
      <c r="D4613">
        <f>VLOOKUP(B4613,'Bloomberg Dow Jones Indices'!$I$6:$J$6000,2,0)</f>
        <v>2.7401999999999997</v>
      </c>
      <c r="E4613">
        <f>IF(VLOOKUP($B4613,'30 Year Treasuries Daily'!$A$7:$B$10118,2,FALSE)="ND",NA(),VLOOKUP($B4613,'30 Year Treasuries Daily'!$A$7:$B$10118,2,FALSE))</f>
        <v>3.6</v>
      </c>
    </row>
    <row r="4614" spans="2:5">
      <c r="B4614" s="52">
        <v>40781</v>
      </c>
      <c r="C4614">
        <f>VLOOKUP($B4614,'Bloomberg Dow Jones Indices'!$G$6:$J$6000,2,FALSE)</f>
        <v>4.1262999999999996</v>
      </c>
      <c r="D4614">
        <f>VLOOKUP(B4614,'Bloomberg Dow Jones Indices'!$I$6:$J$6000,2,0)</f>
        <v>2.7095000000000002</v>
      </c>
      <c r="E4614">
        <f>IF(VLOOKUP($B4614,'30 Year Treasuries Daily'!$A$7:$B$10118,2,FALSE)="ND",NA(),VLOOKUP($B4614,'30 Year Treasuries Daily'!$A$7:$B$10118,2,FALSE))</f>
        <v>3.54</v>
      </c>
    </row>
    <row r="4615" spans="2:5">
      <c r="B4615" s="52">
        <v>40784</v>
      </c>
      <c r="C4615">
        <f>VLOOKUP($B4615,'Bloomberg Dow Jones Indices'!$G$6:$J$6000,2,FALSE)</f>
        <v>4.0446</v>
      </c>
      <c r="D4615">
        <f>VLOOKUP(B4615,'Bloomberg Dow Jones Indices'!$I$6:$J$6000,2,0)</f>
        <v>2.6497000000000002</v>
      </c>
      <c r="E4615">
        <f>IF(VLOOKUP($B4615,'30 Year Treasuries Daily'!$A$7:$B$10118,2,FALSE)="ND",NA(),VLOOKUP($B4615,'30 Year Treasuries Daily'!$A$7:$B$10118,2,FALSE))</f>
        <v>3.63</v>
      </c>
    </row>
    <row r="4616" spans="2:5">
      <c r="B4616" s="52">
        <v>40785</v>
      </c>
      <c r="C4616">
        <f>VLOOKUP($B4616,'Bloomberg Dow Jones Indices'!$G$6:$J$6000,2,FALSE)</f>
        <v>4.0411000000000001</v>
      </c>
      <c r="D4616">
        <f>VLOOKUP(B4616,'Bloomberg Dow Jones Indices'!$I$6:$J$6000,2,0)</f>
        <v>2.6497000000000002</v>
      </c>
      <c r="E4616">
        <f>IF(VLOOKUP($B4616,'30 Year Treasuries Daily'!$A$7:$B$10118,2,FALSE)="ND",NA(),VLOOKUP($B4616,'30 Year Treasuries Daily'!$A$7:$B$10118,2,FALSE))</f>
        <v>3.53</v>
      </c>
    </row>
    <row r="4617" spans="2:5">
      <c r="B4617" s="52">
        <v>40786</v>
      </c>
      <c r="C4617">
        <f>VLOOKUP($B4617,'Bloomberg Dow Jones Indices'!$G$6:$J$6000,2,FALSE)</f>
        <v>4.0183999999999997</v>
      </c>
      <c r="D4617">
        <f>VLOOKUP(B4617,'Bloomberg Dow Jones Indices'!$I$6:$J$6000,2,0)</f>
        <v>2.6375000000000002</v>
      </c>
      <c r="E4617">
        <f>IF(VLOOKUP($B4617,'30 Year Treasuries Daily'!$A$7:$B$10118,2,FALSE)="ND",NA(),VLOOKUP($B4617,'30 Year Treasuries Daily'!$A$7:$B$10118,2,FALSE))</f>
        <v>3.6</v>
      </c>
    </row>
    <row r="4618" spans="2:5">
      <c r="B4618" s="52">
        <v>40787</v>
      </c>
      <c r="C4618">
        <f>VLOOKUP($B4618,'Bloomberg Dow Jones Indices'!$G$6:$J$6000,2,FALSE)</f>
        <v>4.0425000000000004</v>
      </c>
      <c r="D4618">
        <f>VLOOKUP(B4618,'Bloomberg Dow Jones Indices'!$I$6:$J$6000,2,0)</f>
        <v>2.665</v>
      </c>
      <c r="E4618">
        <f>IF(VLOOKUP($B4618,'30 Year Treasuries Daily'!$A$7:$B$10118,2,FALSE)="ND",NA(),VLOOKUP($B4618,'30 Year Treasuries Daily'!$A$7:$B$10118,2,FALSE))</f>
        <v>3.51</v>
      </c>
    </row>
    <row r="4619" spans="2:5">
      <c r="B4619" s="52">
        <v>40788</v>
      </c>
      <c r="C4619">
        <f>VLOOKUP($B4619,'Bloomberg Dow Jones Indices'!$G$6:$J$6000,2,FALSE)</f>
        <v>4.0968999999999998</v>
      </c>
      <c r="D4619">
        <f>VLOOKUP(B4619,'Bloomberg Dow Jones Indices'!$I$6:$J$6000,2,0)</f>
        <v>2.7250999999999999</v>
      </c>
      <c r="E4619">
        <f>IF(VLOOKUP($B4619,'30 Year Treasuries Daily'!$A$7:$B$10118,2,FALSE)="ND",NA(),VLOOKUP($B4619,'30 Year Treasuries Daily'!$A$7:$B$10118,2,FALSE))</f>
        <v>3.32</v>
      </c>
    </row>
    <row r="4620" spans="2:5">
      <c r="B4620" s="52">
        <v>40792</v>
      </c>
      <c r="C4620">
        <f>VLOOKUP($B4620,'Bloomberg Dow Jones Indices'!$G$6:$J$6000,2,FALSE)</f>
        <v>4.1208999999999998</v>
      </c>
      <c r="D4620">
        <f>VLOOKUP(B4620,'Bloomberg Dow Jones Indices'!$I$6:$J$6000,2,0)</f>
        <v>2.7498</v>
      </c>
      <c r="E4620">
        <f>IF(VLOOKUP($B4620,'30 Year Treasuries Daily'!$A$7:$B$10118,2,FALSE)="ND",NA(),VLOOKUP($B4620,'30 Year Treasuries Daily'!$A$7:$B$10118,2,FALSE))</f>
        <v>3.26</v>
      </c>
    </row>
    <row r="4621" spans="2:5">
      <c r="B4621" s="52">
        <v>40793</v>
      </c>
      <c r="C4621">
        <f>VLOOKUP($B4621,'Bloomberg Dow Jones Indices'!$G$6:$J$6000,2,FALSE)</f>
        <v>4.0758000000000001</v>
      </c>
      <c r="D4621">
        <f>VLOOKUP(B4621,'Bloomberg Dow Jones Indices'!$I$6:$J$6000,2,0)</f>
        <v>2.6867000000000001</v>
      </c>
      <c r="E4621">
        <f>IF(VLOOKUP($B4621,'30 Year Treasuries Daily'!$A$7:$B$10118,2,FALSE)="ND",NA(),VLOOKUP($B4621,'30 Year Treasuries Daily'!$A$7:$B$10118,2,FALSE))</f>
        <v>3.36</v>
      </c>
    </row>
    <row r="4622" spans="2:5">
      <c r="B4622" s="52">
        <v>40794</v>
      </c>
      <c r="C4622">
        <f>VLOOKUP($B4622,'Bloomberg Dow Jones Indices'!$G$6:$J$6000,2,FALSE)</f>
        <v>4.0731000000000002</v>
      </c>
      <c r="D4622">
        <f>VLOOKUP(B4622,'Bloomberg Dow Jones Indices'!$I$6:$J$6000,2,0)</f>
        <v>2.7151000000000001</v>
      </c>
      <c r="E4622">
        <f>IF(VLOOKUP($B4622,'30 Year Treasuries Daily'!$A$7:$B$10118,2,FALSE)="ND",NA(),VLOOKUP($B4622,'30 Year Treasuries Daily'!$A$7:$B$10118,2,FALSE))</f>
        <v>3.32</v>
      </c>
    </row>
    <row r="4623" spans="2:5">
      <c r="B4623" s="52">
        <v>40795</v>
      </c>
      <c r="C4623">
        <f>VLOOKUP($B4623,'Bloomberg Dow Jones Indices'!$G$6:$J$6000,2,FALSE)</f>
        <v>4.1635999999999997</v>
      </c>
      <c r="D4623">
        <f>VLOOKUP(B4623,'Bloomberg Dow Jones Indices'!$I$6:$J$6000,2,0)</f>
        <v>2.7900999999999998</v>
      </c>
      <c r="E4623">
        <f>IF(VLOOKUP($B4623,'30 Year Treasuries Daily'!$A$7:$B$10118,2,FALSE)="ND",NA(),VLOOKUP($B4623,'30 Year Treasuries Daily'!$A$7:$B$10118,2,FALSE))</f>
        <v>3.26</v>
      </c>
    </row>
    <row r="4624" spans="2:5">
      <c r="B4624" s="52">
        <v>40798</v>
      </c>
      <c r="C4624">
        <f>VLOOKUP($B4624,'Bloomberg Dow Jones Indices'!$G$6:$J$6000,2,FALSE)</f>
        <v>4.1288</v>
      </c>
      <c r="D4624">
        <f>VLOOKUP(B4624,'Bloomberg Dow Jones Indices'!$I$6:$J$6000,2,0)</f>
        <v>2.7753999999999999</v>
      </c>
      <c r="E4624">
        <f>IF(VLOOKUP($B4624,'30 Year Treasuries Daily'!$A$7:$B$10118,2,FALSE)="ND",NA(),VLOOKUP($B4624,'30 Year Treasuries Daily'!$A$7:$B$10118,2,FALSE))</f>
        <v>3.24</v>
      </c>
    </row>
    <row r="4625" spans="2:5">
      <c r="B4625" s="52">
        <v>40799</v>
      </c>
      <c r="C4625">
        <f>VLOOKUP($B4625,'Bloomberg Dow Jones Indices'!$G$6:$J$6000,2,FALSE)</f>
        <v>4.1093000000000002</v>
      </c>
      <c r="D4625">
        <f>VLOOKUP(B4625,'Bloomberg Dow Jones Indices'!$I$6:$J$6000,2,0)</f>
        <v>2.7663000000000002</v>
      </c>
      <c r="E4625">
        <f>IF(VLOOKUP($B4625,'30 Year Treasuries Daily'!$A$7:$B$10118,2,FALSE)="ND",NA(),VLOOKUP($B4625,'30 Year Treasuries Daily'!$A$7:$B$10118,2,FALSE))</f>
        <v>3.32</v>
      </c>
    </row>
    <row r="4626" spans="2:5">
      <c r="B4626" s="52">
        <v>40800</v>
      </c>
      <c r="C4626">
        <f>VLOOKUP($B4626,'Bloomberg Dow Jones Indices'!$G$6:$J$6000,2,FALSE)</f>
        <v>4.0705999999999998</v>
      </c>
      <c r="D4626">
        <f>VLOOKUP(B4626,'Bloomberg Dow Jones Indices'!$I$6:$J$6000,2,0)</f>
        <v>2.7316000000000003</v>
      </c>
      <c r="E4626">
        <f>IF(VLOOKUP($B4626,'30 Year Treasuries Daily'!$A$7:$B$10118,2,FALSE)="ND",NA(),VLOOKUP($B4626,'30 Year Treasuries Daily'!$A$7:$B$10118,2,FALSE))</f>
        <v>3.32</v>
      </c>
    </row>
    <row r="4627" spans="2:5">
      <c r="B4627" s="52">
        <v>40801</v>
      </c>
      <c r="C4627">
        <f>VLOOKUP($B4627,'Bloomberg Dow Jones Indices'!$G$6:$J$6000,2,FALSE)</f>
        <v>4.0198999999999998</v>
      </c>
      <c r="D4627">
        <f>VLOOKUP(B4627,'Bloomberg Dow Jones Indices'!$I$6:$J$6000,2,0)</f>
        <v>2.6890000000000001</v>
      </c>
      <c r="E4627">
        <f>IF(VLOOKUP($B4627,'30 Year Treasuries Daily'!$A$7:$B$10118,2,FALSE)="ND",NA(),VLOOKUP($B4627,'30 Year Treasuries Daily'!$A$7:$B$10118,2,FALSE))</f>
        <v>3.36</v>
      </c>
    </row>
    <row r="4628" spans="2:5">
      <c r="B4628" s="52">
        <v>40802</v>
      </c>
      <c r="C4628">
        <f>VLOOKUP($B4628,'Bloomberg Dow Jones Indices'!$G$6:$J$6000,2,FALSE)</f>
        <v>3.9797000000000002</v>
      </c>
      <c r="D4628">
        <f>VLOOKUP(B4628,'Bloomberg Dow Jones Indices'!$I$6:$J$6000,2,0)</f>
        <v>2.6713</v>
      </c>
      <c r="E4628">
        <f>IF(VLOOKUP($B4628,'30 Year Treasuries Daily'!$A$7:$B$10118,2,FALSE)="ND",NA(),VLOOKUP($B4628,'30 Year Treasuries Daily'!$A$7:$B$10118,2,FALSE))</f>
        <v>3.34</v>
      </c>
    </row>
    <row r="4629" spans="2:5">
      <c r="B4629" s="52">
        <v>40805</v>
      </c>
      <c r="C4629">
        <f>VLOOKUP($B4629,'Bloomberg Dow Jones Indices'!$G$6:$J$6000,2,FALSE)</f>
        <v>3.9952999999999999</v>
      </c>
      <c r="D4629">
        <f>VLOOKUP(B4629,'Bloomberg Dow Jones Indices'!$I$6:$J$6000,2,0)</f>
        <v>2.6966000000000001</v>
      </c>
      <c r="E4629">
        <f>IF(VLOOKUP($B4629,'30 Year Treasuries Daily'!$A$7:$B$10118,2,FALSE)="ND",NA(),VLOOKUP($B4629,'30 Year Treasuries Daily'!$A$7:$B$10118,2,FALSE))</f>
        <v>3.22</v>
      </c>
    </row>
    <row r="4630" spans="2:5">
      <c r="B4630" s="52">
        <v>40806</v>
      </c>
      <c r="C4630">
        <f>VLOOKUP($B4630,'Bloomberg Dow Jones Indices'!$G$6:$J$6000,2,FALSE)</f>
        <v>3.9417999999999997</v>
      </c>
      <c r="D4630">
        <f>VLOOKUP(B4630,'Bloomberg Dow Jones Indices'!$I$6:$J$6000,2,0)</f>
        <v>2.6947999999999999</v>
      </c>
      <c r="E4630">
        <f>IF(VLOOKUP($B4630,'30 Year Treasuries Daily'!$A$7:$B$10118,2,FALSE)="ND",NA(),VLOOKUP($B4630,'30 Year Treasuries Daily'!$A$7:$B$10118,2,FALSE))</f>
        <v>3.2</v>
      </c>
    </row>
    <row r="4631" spans="2:5">
      <c r="B4631" s="52">
        <v>40807</v>
      </c>
      <c r="C4631">
        <f>VLOOKUP($B4631,'Bloomberg Dow Jones Indices'!$G$6:$J$6000,2,FALSE)</f>
        <v>4.0121000000000002</v>
      </c>
      <c r="D4631">
        <f>VLOOKUP(B4631,'Bloomberg Dow Jones Indices'!$I$6:$J$6000,2,0)</f>
        <v>2.7635999999999998</v>
      </c>
      <c r="E4631">
        <f>IF(VLOOKUP($B4631,'30 Year Treasuries Daily'!$A$7:$B$10118,2,FALSE)="ND",NA(),VLOOKUP($B4631,'30 Year Treasuries Daily'!$A$7:$B$10118,2,FALSE))</f>
        <v>3.03</v>
      </c>
    </row>
    <row r="4632" spans="2:5">
      <c r="B4632" s="52">
        <v>40808</v>
      </c>
      <c r="C4632">
        <f>VLOOKUP($B4632,'Bloomberg Dow Jones Indices'!$G$6:$J$6000,2,FALSE)</f>
        <v>4.0890000000000004</v>
      </c>
      <c r="D4632">
        <f>VLOOKUP(B4632,'Bloomberg Dow Jones Indices'!$I$6:$J$6000,2,0)</f>
        <v>2.8643000000000001</v>
      </c>
      <c r="E4632">
        <f>IF(VLOOKUP($B4632,'30 Year Treasuries Daily'!$A$7:$B$10118,2,FALSE)="ND",NA(),VLOOKUP($B4632,'30 Year Treasuries Daily'!$A$7:$B$10118,2,FALSE))</f>
        <v>2.78</v>
      </c>
    </row>
    <row r="4633" spans="2:5">
      <c r="B4633" s="52">
        <v>40809</v>
      </c>
      <c r="C4633">
        <f>VLOOKUP($B4633,'Bloomberg Dow Jones Indices'!$G$6:$J$6000,2,FALSE)</f>
        <v>4.0510999999999999</v>
      </c>
      <c r="D4633">
        <f>VLOOKUP(B4633,'Bloomberg Dow Jones Indices'!$I$6:$J$6000,2,0)</f>
        <v>2.8542000000000001</v>
      </c>
      <c r="E4633">
        <f>IF(VLOOKUP($B4633,'30 Year Treasuries Daily'!$A$7:$B$10118,2,FALSE)="ND",NA(),VLOOKUP($B4633,'30 Year Treasuries Daily'!$A$7:$B$10118,2,FALSE))</f>
        <v>2.89</v>
      </c>
    </row>
    <row r="4634" spans="2:5">
      <c r="B4634" s="52">
        <v>40812</v>
      </c>
      <c r="C4634">
        <f>VLOOKUP($B4634,'Bloomberg Dow Jones Indices'!$G$6:$J$6000,2,FALSE)</f>
        <v>4.0111999999999997</v>
      </c>
      <c r="D4634">
        <f>VLOOKUP(B4634,'Bloomberg Dow Jones Indices'!$I$6:$J$6000,2,0)</f>
        <v>2.7838000000000003</v>
      </c>
      <c r="E4634">
        <f>IF(VLOOKUP($B4634,'30 Year Treasuries Daily'!$A$7:$B$10118,2,FALSE)="ND",NA(),VLOOKUP($B4634,'30 Year Treasuries Daily'!$A$7:$B$10118,2,FALSE))</f>
        <v>2.99</v>
      </c>
    </row>
    <row r="4635" spans="2:5">
      <c r="B4635" s="52">
        <v>40813</v>
      </c>
      <c r="C4635">
        <f>VLOOKUP($B4635,'Bloomberg Dow Jones Indices'!$G$6:$J$6000,2,FALSE)</f>
        <v>4.0072999999999999</v>
      </c>
      <c r="D4635">
        <f>VLOOKUP(B4635,'Bloomberg Dow Jones Indices'!$I$6:$J$6000,2,0)</f>
        <v>2.7473000000000001</v>
      </c>
      <c r="E4635">
        <f>IF(VLOOKUP($B4635,'30 Year Treasuries Daily'!$A$7:$B$10118,2,FALSE)="ND",NA(),VLOOKUP($B4635,'30 Year Treasuries Daily'!$A$7:$B$10118,2,FALSE))</f>
        <v>3.08</v>
      </c>
    </row>
    <row r="4636" spans="2:5">
      <c r="B4636" s="52">
        <v>40814</v>
      </c>
      <c r="C4636">
        <f>VLOOKUP($B4636,'Bloomberg Dow Jones Indices'!$G$6:$J$6000,2,FALSE)</f>
        <v>4.0495999999999999</v>
      </c>
      <c r="D4636">
        <f>VLOOKUP(B4636,'Bloomberg Dow Jones Indices'!$I$6:$J$6000,2,0)</f>
        <v>2.7922000000000002</v>
      </c>
      <c r="E4636">
        <f>IF(VLOOKUP($B4636,'30 Year Treasuries Daily'!$A$7:$B$10118,2,FALSE)="ND",NA(),VLOOKUP($B4636,'30 Year Treasuries Daily'!$A$7:$B$10118,2,FALSE))</f>
        <v>3.1</v>
      </c>
    </row>
    <row r="4637" spans="2:5">
      <c r="B4637" s="52">
        <v>40815</v>
      </c>
      <c r="C4637">
        <f>VLOOKUP($B4637,'Bloomberg Dow Jones Indices'!$G$6:$J$6000,2,FALSE)</f>
        <v>3.9872999999999998</v>
      </c>
      <c r="D4637">
        <f>VLOOKUP(B4637,'Bloomberg Dow Jones Indices'!$I$6:$J$6000,2,0)</f>
        <v>2.7564000000000002</v>
      </c>
      <c r="E4637">
        <f>IF(VLOOKUP($B4637,'30 Year Treasuries Daily'!$A$7:$B$10118,2,FALSE)="ND",NA(),VLOOKUP($B4637,'30 Year Treasuries Daily'!$A$7:$B$10118,2,FALSE))</f>
        <v>3.03</v>
      </c>
    </row>
    <row r="4638" spans="2:5">
      <c r="B4638" s="52">
        <v>40816</v>
      </c>
      <c r="C4638">
        <f>VLOOKUP($B4638,'Bloomberg Dow Jones Indices'!$G$6:$J$6000,2,FALSE)</f>
        <v>4.0349000000000004</v>
      </c>
      <c r="D4638">
        <f>VLOOKUP(B4638,'Bloomberg Dow Jones Indices'!$I$6:$J$6000,2,0)</f>
        <v>2.8170999999999999</v>
      </c>
      <c r="E4638">
        <f>IF(VLOOKUP($B4638,'30 Year Treasuries Daily'!$A$7:$B$10118,2,FALSE)="ND",NA(),VLOOKUP($B4638,'30 Year Treasuries Daily'!$A$7:$B$10118,2,FALSE))</f>
        <v>2.9</v>
      </c>
    </row>
    <row r="4639" spans="2:5">
      <c r="B4639" s="52">
        <v>40819</v>
      </c>
      <c r="C4639">
        <f>VLOOKUP($B4639,'Bloomberg Dow Jones Indices'!$G$6:$J$6000,2,FALSE)</f>
        <v>4.1283000000000003</v>
      </c>
      <c r="D4639">
        <f>VLOOKUP(B4639,'Bloomberg Dow Jones Indices'!$I$6:$J$6000,2,0)</f>
        <v>2.8853999999999997</v>
      </c>
      <c r="E4639">
        <f>IF(VLOOKUP($B4639,'30 Year Treasuries Daily'!$A$7:$B$10118,2,FALSE)="ND",NA(),VLOOKUP($B4639,'30 Year Treasuries Daily'!$A$7:$B$10118,2,FALSE))</f>
        <v>2.76</v>
      </c>
    </row>
    <row r="4640" spans="2:5">
      <c r="B4640" s="52">
        <v>40820</v>
      </c>
      <c r="C4640">
        <f>VLOOKUP($B4640,'Bloomberg Dow Jones Indices'!$G$6:$J$6000,2,FALSE)</f>
        <v>4.1426999999999996</v>
      </c>
      <c r="D4640">
        <f>VLOOKUP(B4640,'Bloomberg Dow Jones Indices'!$I$6:$J$6000,2,0)</f>
        <v>2.8626</v>
      </c>
      <c r="E4640">
        <f>IF(VLOOKUP($B4640,'30 Year Treasuries Daily'!$A$7:$B$10118,2,FALSE)="ND",NA(),VLOOKUP($B4640,'30 Year Treasuries Daily'!$A$7:$B$10118,2,FALSE))</f>
        <v>2.77</v>
      </c>
    </row>
    <row r="4641" spans="2:5">
      <c r="B4641" s="52">
        <v>40821</v>
      </c>
      <c r="C4641">
        <f>VLOOKUP($B4641,'Bloomberg Dow Jones Indices'!$G$6:$J$6000,2,FALSE)</f>
        <v>4.1410999999999998</v>
      </c>
      <c r="D4641">
        <f>VLOOKUP(B4641,'Bloomberg Dow Jones Indices'!$I$6:$J$6000,2,0)</f>
        <v>2.8298000000000001</v>
      </c>
      <c r="E4641">
        <f>IF(VLOOKUP($B4641,'30 Year Treasuries Daily'!$A$7:$B$10118,2,FALSE)="ND",NA(),VLOOKUP($B4641,'30 Year Treasuries Daily'!$A$7:$B$10118,2,FALSE))</f>
        <v>2.87</v>
      </c>
    </row>
    <row r="4642" spans="2:5">
      <c r="B4642" s="52">
        <v>40822</v>
      </c>
      <c r="C4642">
        <f>VLOOKUP($B4642,'Bloomberg Dow Jones Indices'!$G$6:$J$6000,2,FALSE)</f>
        <v>4.0663</v>
      </c>
      <c r="D4642">
        <f>VLOOKUP(B4642,'Bloomberg Dow Jones Indices'!$I$6:$J$6000,2,0)</f>
        <v>2.7831999999999999</v>
      </c>
      <c r="E4642">
        <f>IF(VLOOKUP($B4642,'30 Year Treasuries Daily'!$A$7:$B$10118,2,FALSE)="ND",NA(),VLOOKUP($B4642,'30 Year Treasuries Daily'!$A$7:$B$10118,2,FALSE))</f>
        <v>2.96</v>
      </c>
    </row>
    <row r="4643" spans="2:5">
      <c r="B4643" s="52">
        <v>40823</v>
      </c>
      <c r="C4643">
        <f>VLOOKUP($B4643,'Bloomberg Dow Jones Indices'!$G$6:$J$6000,2,FALSE)</f>
        <v>4.0540000000000003</v>
      </c>
      <c r="D4643">
        <f>VLOOKUP(B4643,'Bloomberg Dow Jones Indices'!$I$6:$J$6000,2,0)</f>
        <v>2.7881999999999998</v>
      </c>
      <c r="E4643">
        <f>IF(VLOOKUP($B4643,'30 Year Treasuries Daily'!$A$7:$B$10118,2,FALSE)="ND",NA(),VLOOKUP($B4643,'30 Year Treasuries Daily'!$A$7:$B$10118,2,FALSE))</f>
        <v>3.02</v>
      </c>
    </row>
    <row r="4644" spans="2:5">
      <c r="B4644" s="52">
        <v>40826</v>
      </c>
      <c r="C4644">
        <f>VLOOKUP($B4644,'Bloomberg Dow Jones Indices'!$G$6:$J$6000,2,FALSE)</f>
        <v>3.9699999999999998</v>
      </c>
      <c r="D4644">
        <f>VLOOKUP(B4644,'Bloomberg Dow Jones Indices'!$I$6:$J$6000,2,0)</f>
        <v>2.7077</v>
      </c>
      <c r="E4644" t="e">
        <f>IF(VLOOKUP($B4644,'30 Year Treasuries Daily'!$A$7:$B$10118,2,FALSE)="ND",NA(),VLOOKUP($B4644,'30 Year Treasuries Daily'!$A$7:$B$10118,2,FALSE))</f>
        <v>#N/A</v>
      </c>
    </row>
    <row r="4645" spans="2:5">
      <c r="B4645" s="52">
        <v>40827</v>
      </c>
      <c r="C4645">
        <f>VLOOKUP($B4645,'Bloomberg Dow Jones Indices'!$G$6:$J$6000,2,FALSE)</f>
        <v>4.0113000000000003</v>
      </c>
      <c r="D4645">
        <f>VLOOKUP(B4645,'Bloomberg Dow Jones Indices'!$I$6:$J$6000,2,0)</f>
        <v>2.7118000000000002</v>
      </c>
      <c r="E4645">
        <f>IF(VLOOKUP($B4645,'30 Year Treasuries Daily'!$A$7:$B$10118,2,FALSE)="ND",NA(),VLOOKUP($B4645,'30 Year Treasuries Daily'!$A$7:$B$10118,2,FALSE))</f>
        <v>3.11</v>
      </c>
    </row>
    <row r="4646" spans="2:5">
      <c r="B4646" s="52">
        <v>40828</v>
      </c>
      <c r="C4646">
        <f>VLOOKUP($B4646,'Bloomberg Dow Jones Indices'!$G$6:$J$6000,2,FALSE)</f>
        <v>4.0197000000000003</v>
      </c>
      <c r="D4646">
        <f>VLOOKUP(B4646,'Bloomberg Dow Jones Indices'!$I$6:$J$6000,2,0)</f>
        <v>2.6875999999999998</v>
      </c>
      <c r="E4646">
        <f>IF(VLOOKUP($B4646,'30 Year Treasuries Daily'!$A$7:$B$10118,2,FALSE)="ND",NA(),VLOOKUP($B4646,'30 Year Treasuries Daily'!$A$7:$B$10118,2,FALSE))</f>
        <v>3.19</v>
      </c>
    </row>
    <row r="4647" spans="2:5">
      <c r="B4647" s="52">
        <v>40829</v>
      </c>
      <c r="C4647">
        <f>VLOOKUP($B4647,'Bloomberg Dow Jones Indices'!$G$6:$J$6000,2,FALSE)</f>
        <v>4.0242000000000004</v>
      </c>
      <c r="D4647">
        <f>VLOOKUP(B4647,'Bloomberg Dow Jones Indices'!$I$6:$J$6000,2,0)</f>
        <v>2.6970999999999998</v>
      </c>
      <c r="E4647">
        <f>IF(VLOOKUP($B4647,'30 Year Treasuries Daily'!$A$7:$B$10118,2,FALSE)="ND",NA(),VLOOKUP($B4647,'30 Year Treasuries Daily'!$A$7:$B$10118,2,FALSE))</f>
        <v>3.15</v>
      </c>
    </row>
    <row r="4648" spans="2:5">
      <c r="B4648" s="52">
        <v>40830</v>
      </c>
      <c r="C4648">
        <f>VLOOKUP($B4648,'Bloomberg Dow Jones Indices'!$G$6:$J$6000,2,FALSE)</f>
        <v>3.9854000000000003</v>
      </c>
      <c r="D4648">
        <f>VLOOKUP(B4648,'Bloomberg Dow Jones Indices'!$I$6:$J$6000,2,0)</f>
        <v>2.6585999999999999</v>
      </c>
      <c r="E4648">
        <f>IF(VLOOKUP($B4648,'30 Year Treasuries Daily'!$A$7:$B$10118,2,FALSE)="ND",NA(),VLOOKUP($B4648,'30 Year Treasuries Daily'!$A$7:$B$10118,2,FALSE))</f>
        <v>3.22</v>
      </c>
    </row>
    <row r="4649" spans="2:5">
      <c r="B4649" s="52">
        <v>40833</v>
      </c>
      <c r="C4649">
        <f>VLOOKUP($B4649,'Bloomberg Dow Jones Indices'!$G$6:$J$6000,2,FALSE)</f>
        <v>3.9910999999999999</v>
      </c>
      <c r="D4649">
        <f>VLOOKUP(B4649,'Bloomberg Dow Jones Indices'!$I$6:$J$6000,2,0)</f>
        <v>2.7162999999999999</v>
      </c>
      <c r="E4649">
        <f>IF(VLOOKUP($B4649,'30 Year Treasuries Daily'!$A$7:$B$10118,2,FALSE)="ND",NA(),VLOOKUP($B4649,'30 Year Treasuries Daily'!$A$7:$B$10118,2,FALSE))</f>
        <v>3.13</v>
      </c>
    </row>
    <row r="4650" spans="2:5">
      <c r="B4650" s="52">
        <v>40834</v>
      </c>
      <c r="C4650">
        <f>VLOOKUP($B4650,'Bloomberg Dow Jones Indices'!$G$6:$J$6000,2,FALSE)</f>
        <v>3.9561000000000002</v>
      </c>
      <c r="D4650">
        <f>VLOOKUP(B4650,'Bloomberg Dow Jones Indices'!$I$6:$J$6000,2,0)</f>
        <v>2.6741000000000001</v>
      </c>
      <c r="E4650">
        <f>IF(VLOOKUP($B4650,'30 Year Treasuries Daily'!$A$7:$B$10118,2,FALSE)="ND",NA(),VLOOKUP($B4650,'30 Year Treasuries Daily'!$A$7:$B$10118,2,FALSE))</f>
        <v>3.17</v>
      </c>
    </row>
    <row r="4651" spans="2:5">
      <c r="B4651" s="52">
        <v>40835</v>
      </c>
      <c r="C4651">
        <f>VLOOKUP($B4651,'Bloomberg Dow Jones Indices'!$G$6:$J$6000,2,FALSE)</f>
        <v>3.9525999999999999</v>
      </c>
      <c r="D4651">
        <f>VLOOKUP(B4651,'Bloomberg Dow Jones Indices'!$I$6:$J$6000,2,0)</f>
        <v>2.6938</v>
      </c>
      <c r="E4651">
        <f>IF(VLOOKUP($B4651,'30 Year Treasuries Daily'!$A$7:$B$10118,2,FALSE)="ND",NA(),VLOOKUP($B4651,'30 Year Treasuries Daily'!$A$7:$B$10118,2,FALSE))</f>
        <v>3.17</v>
      </c>
    </row>
    <row r="4652" spans="2:5">
      <c r="B4652" s="52">
        <v>40836</v>
      </c>
      <c r="C4652">
        <f>VLOOKUP($B4652,'Bloomberg Dow Jones Indices'!$G$6:$J$6000,2,FALSE)</f>
        <v>3.9268999999999998</v>
      </c>
      <c r="D4652">
        <f>VLOOKUP(B4652,'Bloomberg Dow Jones Indices'!$I$6:$J$6000,2,0)</f>
        <v>2.6863999999999999</v>
      </c>
      <c r="E4652">
        <f>IF(VLOOKUP($B4652,'30 Year Treasuries Daily'!$A$7:$B$10118,2,FALSE)="ND",NA(),VLOOKUP($B4652,'30 Year Treasuries Daily'!$A$7:$B$10118,2,FALSE))</f>
        <v>3.19</v>
      </c>
    </row>
    <row r="4653" spans="2:5">
      <c r="B4653" s="52">
        <v>40837</v>
      </c>
      <c r="C4653">
        <f>VLOOKUP($B4653,'Bloomberg Dow Jones Indices'!$G$6:$J$6000,2,FALSE)</f>
        <v>3.8631000000000002</v>
      </c>
      <c r="D4653">
        <f>VLOOKUP(B4653,'Bloomberg Dow Jones Indices'!$I$6:$J$6000,2,0)</f>
        <v>2.6257000000000001</v>
      </c>
      <c r="E4653">
        <f>IF(VLOOKUP($B4653,'30 Year Treasuries Daily'!$A$7:$B$10118,2,FALSE)="ND",NA(),VLOOKUP($B4653,'30 Year Treasuries Daily'!$A$7:$B$10118,2,FALSE))</f>
        <v>3.26</v>
      </c>
    </row>
    <row r="4654" spans="2:5">
      <c r="B4654" s="52">
        <v>40840</v>
      </c>
      <c r="C4654">
        <f>VLOOKUP($B4654,'Bloomberg Dow Jones Indices'!$G$6:$J$6000,2,FALSE)</f>
        <v>3.8801000000000001</v>
      </c>
      <c r="D4654">
        <f>VLOOKUP(B4654,'Bloomberg Dow Jones Indices'!$I$6:$J$6000,2,0)</f>
        <v>2.6025999999999998</v>
      </c>
      <c r="E4654">
        <f>IF(VLOOKUP($B4654,'30 Year Treasuries Daily'!$A$7:$B$10118,2,FALSE)="ND",NA(),VLOOKUP($B4654,'30 Year Treasuries Daily'!$A$7:$B$10118,2,FALSE))</f>
        <v>3.27</v>
      </c>
    </row>
    <row r="4655" spans="2:5">
      <c r="B4655" s="52">
        <v>40841</v>
      </c>
      <c r="C4655">
        <f>VLOOKUP($B4655,'Bloomberg Dow Jones Indices'!$G$6:$J$6000,2,FALSE)</f>
        <v>3.9323000000000001</v>
      </c>
      <c r="D4655">
        <f>VLOOKUP(B4655,'Bloomberg Dow Jones Indices'!$I$6:$J$6000,2,0)</f>
        <v>2.6486000000000001</v>
      </c>
      <c r="E4655">
        <f>IF(VLOOKUP($B4655,'30 Year Treasuries Daily'!$A$7:$B$10118,2,FALSE)="ND",NA(),VLOOKUP($B4655,'30 Year Treasuries Daily'!$A$7:$B$10118,2,FALSE))</f>
        <v>3.13</v>
      </c>
    </row>
    <row r="4656" spans="2:5">
      <c r="B4656" s="52">
        <v>40842</v>
      </c>
      <c r="C4656">
        <f>VLOOKUP($B4656,'Bloomberg Dow Jones Indices'!$G$6:$J$6000,2,FALSE)</f>
        <v>3.9066000000000001</v>
      </c>
      <c r="D4656">
        <f>VLOOKUP(B4656,'Bloomberg Dow Jones Indices'!$I$6:$J$6000,2,0)</f>
        <v>2.6122999999999998</v>
      </c>
      <c r="E4656">
        <f>IF(VLOOKUP($B4656,'30 Year Treasuries Daily'!$A$7:$B$10118,2,FALSE)="ND",NA(),VLOOKUP($B4656,'30 Year Treasuries Daily'!$A$7:$B$10118,2,FALSE))</f>
        <v>3.22</v>
      </c>
    </row>
    <row r="4657" spans="2:5">
      <c r="B4657" s="52">
        <v>40843</v>
      </c>
      <c r="C4657">
        <f>VLOOKUP($B4657,'Bloomberg Dow Jones Indices'!$G$6:$J$6000,2,FALSE)</f>
        <v>3.8247</v>
      </c>
      <c r="D4657">
        <f>VLOOKUP(B4657,'Bloomberg Dow Jones Indices'!$I$6:$J$6000,2,0)</f>
        <v>2.5396999999999998</v>
      </c>
      <c r="E4657">
        <f>IF(VLOOKUP($B4657,'30 Year Treasuries Daily'!$A$7:$B$10118,2,FALSE)="ND",NA(),VLOOKUP($B4657,'30 Year Treasuries Daily'!$A$7:$B$10118,2,FALSE))</f>
        <v>3.45</v>
      </c>
    </row>
    <row r="4658" spans="2:5">
      <c r="B4658" s="52">
        <v>40844</v>
      </c>
      <c r="C4658">
        <f>VLOOKUP($B4658,'Bloomberg Dow Jones Indices'!$G$6:$J$6000,2,FALSE)</f>
        <v>3.8542999999999998</v>
      </c>
      <c r="D4658">
        <f>VLOOKUP(B4658,'Bloomberg Dow Jones Indices'!$I$6:$J$6000,2,0)</f>
        <v>2.5350000000000001</v>
      </c>
      <c r="E4658">
        <f>IF(VLOOKUP($B4658,'30 Year Treasuries Daily'!$A$7:$B$10118,2,FALSE)="ND",NA(),VLOOKUP($B4658,'30 Year Treasuries Daily'!$A$7:$B$10118,2,FALSE))</f>
        <v>3.36</v>
      </c>
    </row>
    <row r="4659" spans="2:5">
      <c r="B4659" s="52">
        <v>40847</v>
      </c>
      <c r="C4659">
        <f>VLOOKUP($B4659,'Bloomberg Dow Jones Indices'!$G$6:$J$6000,2,FALSE)</f>
        <v>3.8847</v>
      </c>
      <c r="D4659">
        <f>VLOOKUP(B4659,'Bloomberg Dow Jones Indices'!$I$6:$J$6000,2,0)</f>
        <v>2.5935999999999999</v>
      </c>
      <c r="E4659">
        <f>IF(VLOOKUP($B4659,'30 Year Treasuries Daily'!$A$7:$B$10118,2,FALSE)="ND",NA(),VLOOKUP($B4659,'30 Year Treasuries Daily'!$A$7:$B$10118,2,FALSE))</f>
        <v>3.16</v>
      </c>
    </row>
    <row r="4660" spans="2:5">
      <c r="B4660" s="52">
        <v>40848</v>
      </c>
      <c r="C4660">
        <f>VLOOKUP($B4660,'Bloomberg Dow Jones Indices'!$G$6:$J$6000,2,FALSE)</f>
        <v>3.9584000000000001</v>
      </c>
      <c r="D4660">
        <f>VLOOKUP(B4660,'Bloomberg Dow Jones Indices'!$I$6:$J$6000,2,0)</f>
        <v>2.6596000000000002</v>
      </c>
      <c r="E4660">
        <f>IF(VLOOKUP($B4660,'30 Year Treasuries Daily'!$A$7:$B$10118,2,FALSE)="ND",NA(),VLOOKUP($B4660,'30 Year Treasuries Daily'!$A$7:$B$10118,2,FALSE))</f>
        <v>2.99</v>
      </c>
    </row>
    <row r="4661" spans="2:5">
      <c r="B4661" s="52">
        <v>40849</v>
      </c>
      <c r="C4661">
        <f>VLOOKUP($B4661,'Bloomberg Dow Jones Indices'!$G$6:$J$6000,2,FALSE)</f>
        <v>3.8971999999999998</v>
      </c>
      <c r="D4661">
        <f>VLOOKUP(B4661,'Bloomberg Dow Jones Indices'!$I$6:$J$6000,2,0)</f>
        <v>2.6196000000000002</v>
      </c>
      <c r="E4661">
        <f>IF(VLOOKUP($B4661,'30 Year Treasuries Daily'!$A$7:$B$10118,2,FALSE)="ND",NA(),VLOOKUP($B4661,'30 Year Treasuries Daily'!$A$7:$B$10118,2,FALSE))</f>
        <v>3.03</v>
      </c>
    </row>
    <row r="4662" spans="2:5">
      <c r="B4662" s="52">
        <v>40850</v>
      </c>
      <c r="C4662">
        <f>VLOOKUP($B4662,'Bloomberg Dow Jones Indices'!$G$6:$J$6000,2,FALSE)</f>
        <v>3.8627000000000002</v>
      </c>
      <c r="D4662">
        <f>VLOOKUP(B4662,'Bloomberg Dow Jones Indices'!$I$6:$J$6000,2,0)</f>
        <v>2.5775999999999999</v>
      </c>
      <c r="E4662">
        <f>IF(VLOOKUP($B4662,'30 Year Treasuries Daily'!$A$7:$B$10118,2,FALSE)="ND",NA(),VLOOKUP($B4662,'30 Year Treasuries Daily'!$A$7:$B$10118,2,FALSE))</f>
        <v>3.1</v>
      </c>
    </row>
    <row r="4663" spans="2:5">
      <c r="B4663" s="52">
        <v>40851</v>
      </c>
      <c r="C4663">
        <f>VLOOKUP($B4663,'Bloomberg Dow Jones Indices'!$G$6:$J$6000,2,FALSE)</f>
        <v>3.8833000000000002</v>
      </c>
      <c r="D4663">
        <f>VLOOKUP(B4663,'Bloomberg Dow Jones Indices'!$I$6:$J$6000,2,0)</f>
        <v>2.5907999999999998</v>
      </c>
      <c r="E4663">
        <f>IF(VLOOKUP($B4663,'30 Year Treasuries Daily'!$A$7:$B$10118,2,FALSE)="ND",NA(),VLOOKUP($B4663,'30 Year Treasuries Daily'!$A$7:$B$10118,2,FALSE))</f>
        <v>3.09</v>
      </c>
    </row>
    <row r="4664" spans="2:5">
      <c r="B4664" s="52">
        <v>40854</v>
      </c>
      <c r="C4664">
        <f>VLOOKUP($B4664,'Bloomberg Dow Jones Indices'!$G$6:$J$6000,2,FALSE)</f>
        <v>3.8643000000000001</v>
      </c>
      <c r="D4664">
        <f>VLOOKUP(B4664,'Bloomberg Dow Jones Indices'!$I$6:$J$6000,2,0)</f>
        <v>2.5724999999999998</v>
      </c>
      <c r="E4664">
        <f>IF(VLOOKUP($B4664,'30 Year Treasuries Daily'!$A$7:$B$10118,2,FALSE)="ND",NA(),VLOOKUP($B4664,'30 Year Treasuries Daily'!$A$7:$B$10118,2,FALSE))</f>
        <v>3.05</v>
      </c>
    </row>
    <row r="4665" spans="2:5">
      <c r="B4665" s="52">
        <v>40855</v>
      </c>
      <c r="C4665">
        <f>VLOOKUP($B4665,'Bloomberg Dow Jones Indices'!$G$6:$J$6000,2,FALSE)</f>
        <v>3.8529</v>
      </c>
      <c r="D4665">
        <f>VLOOKUP(B4665,'Bloomberg Dow Jones Indices'!$I$6:$J$6000,2,0)</f>
        <v>2.5602999999999998</v>
      </c>
      <c r="E4665">
        <f>IF(VLOOKUP($B4665,'30 Year Treasuries Daily'!$A$7:$B$10118,2,FALSE)="ND",NA(),VLOOKUP($B4665,'30 Year Treasuries Daily'!$A$7:$B$10118,2,FALSE))</f>
        <v>3.13</v>
      </c>
    </row>
    <row r="4666" spans="2:5">
      <c r="B4666" s="52">
        <v>40856</v>
      </c>
      <c r="C4666">
        <f>VLOOKUP($B4666,'Bloomberg Dow Jones Indices'!$G$6:$J$6000,2,FALSE)</f>
        <v>3.9449999999999998</v>
      </c>
      <c r="D4666">
        <f>VLOOKUP(B4666,'Bloomberg Dow Jones Indices'!$I$6:$J$6000,2,0)</f>
        <v>2.6448999999999998</v>
      </c>
      <c r="E4666">
        <f>IF(VLOOKUP($B4666,'30 Year Treasuries Daily'!$A$7:$B$10118,2,FALSE)="ND",NA(),VLOOKUP($B4666,'30 Year Treasuries Daily'!$A$7:$B$10118,2,FALSE))</f>
        <v>3.03</v>
      </c>
    </row>
    <row r="4667" spans="2:5">
      <c r="B4667" s="52">
        <v>40857</v>
      </c>
      <c r="C4667">
        <f>VLOOKUP($B4667,'Bloomberg Dow Jones Indices'!$G$6:$J$6000,2,FALSE)</f>
        <v>3.9207000000000001</v>
      </c>
      <c r="D4667">
        <f>VLOOKUP(B4667,'Bloomberg Dow Jones Indices'!$I$6:$J$6000,2,0)</f>
        <v>2.6198000000000001</v>
      </c>
      <c r="E4667">
        <f>IF(VLOOKUP($B4667,'30 Year Treasuries Daily'!$A$7:$B$10118,2,FALSE)="ND",NA(),VLOOKUP($B4667,'30 Year Treasuries Daily'!$A$7:$B$10118,2,FALSE))</f>
        <v>3.12</v>
      </c>
    </row>
    <row r="4668" spans="2:5">
      <c r="B4668" s="52">
        <v>40858</v>
      </c>
      <c r="C4668">
        <f>VLOOKUP($B4668,'Bloomberg Dow Jones Indices'!$G$6:$J$6000,2,FALSE)</f>
        <v>3.8702000000000001</v>
      </c>
      <c r="D4668">
        <f>VLOOKUP(B4668,'Bloomberg Dow Jones Indices'!$I$6:$J$6000,2,0)</f>
        <v>2.5638000000000001</v>
      </c>
      <c r="E4668" t="e">
        <f>IF(VLOOKUP($B4668,'30 Year Treasuries Daily'!$A$7:$B$10118,2,FALSE)="ND",NA(),VLOOKUP($B4668,'30 Year Treasuries Daily'!$A$7:$B$10118,2,FALSE))</f>
        <v>#N/A</v>
      </c>
    </row>
    <row r="4669" spans="2:5">
      <c r="B4669" s="52">
        <v>40861</v>
      </c>
      <c r="C4669">
        <f>VLOOKUP($B4669,'Bloomberg Dow Jones Indices'!$G$6:$J$6000,2,FALSE)</f>
        <v>3.9207999999999998</v>
      </c>
      <c r="D4669">
        <f>VLOOKUP(B4669,'Bloomberg Dow Jones Indices'!$I$6:$J$6000,2,0)</f>
        <v>2.5796000000000001</v>
      </c>
      <c r="E4669">
        <f>IF(VLOOKUP($B4669,'30 Year Treasuries Daily'!$A$7:$B$10118,2,FALSE)="ND",NA(),VLOOKUP($B4669,'30 Year Treasuries Daily'!$A$7:$B$10118,2,FALSE))</f>
        <v>3.09</v>
      </c>
    </row>
    <row r="4670" spans="2:5">
      <c r="B4670" s="52">
        <v>40862</v>
      </c>
      <c r="C4670">
        <f>VLOOKUP($B4670,'Bloomberg Dow Jones Indices'!$G$6:$J$6000,2,FALSE)</f>
        <v>3.9077999999999999</v>
      </c>
      <c r="D4670">
        <f>VLOOKUP(B4670,'Bloomberg Dow Jones Indices'!$I$6:$J$6000,2,0)</f>
        <v>2.5785</v>
      </c>
      <c r="E4670">
        <f>IF(VLOOKUP($B4670,'30 Year Treasuries Daily'!$A$7:$B$10118,2,FALSE)="ND",NA(),VLOOKUP($B4670,'30 Year Treasuries Daily'!$A$7:$B$10118,2,FALSE))</f>
        <v>3.1</v>
      </c>
    </row>
    <row r="4671" spans="2:5">
      <c r="B4671" s="52">
        <v>40863</v>
      </c>
      <c r="C4671">
        <f>VLOOKUP($B4671,'Bloomberg Dow Jones Indices'!$G$6:$J$6000,2,FALSE)</f>
        <v>3.9649999999999999</v>
      </c>
      <c r="D4671">
        <f>VLOOKUP(B4671,'Bloomberg Dow Jones Indices'!$I$6:$J$6000,2,0)</f>
        <v>2.629</v>
      </c>
      <c r="E4671">
        <f>IF(VLOOKUP($B4671,'30 Year Treasuries Daily'!$A$7:$B$10118,2,FALSE)="ND",NA(),VLOOKUP($B4671,'30 Year Treasuries Daily'!$A$7:$B$10118,2,FALSE))</f>
        <v>3.05</v>
      </c>
    </row>
    <row r="4672" spans="2:5">
      <c r="B4672" s="52">
        <v>40864</v>
      </c>
      <c r="C4672">
        <f>VLOOKUP($B4672,'Bloomberg Dow Jones Indices'!$G$6:$J$6000,2,FALSE)</f>
        <v>3.9877000000000002</v>
      </c>
      <c r="D4672">
        <f>VLOOKUP(B4672,'Bloomberg Dow Jones Indices'!$I$6:$J$6000,2,0)</f>
        <v>2.6591</v>
      </c>
      <c r="E4672">
        <f>IF(VLOOKUP($B4672,'30 Year Treasuries Daily'!$A$7:$B$10118,2,FALSE)="ND",NA(),VLOOKUP($B4672,'30 Year Treasuries Daily'!$A$7:$B$10118,2,FALSE))</f>
        <v>2.98</v>
      </c>
    </row>
    <row r="4673" spans="2:5">
      <c r="B4673" s="52">
        <v>40865</v>
      </c>
      <c r="C4673">
        <f>VLOOKUP($B4673,'Bloomberg Dow Jones Indices'!$G$6:$J$6000,2,FALSE)</f>
        <v>3.9679000000000002</v>
      </c>
      <c r="D4673">
        <f>VLOOKUP(B4673,'Bloomberg Dow Jones Indices'!$I$6:$J$6000,2,0)</f>
        <v>2.6532999999999998</v>
      </c>
      <c r="E4673">
        <f>IF(VLOOKUP($B4673,'30 Year Treasuries Daily'!$A$7:$B$10118,2,FALSE)="ND",NA(),VLOOKUP($B4673,'30 Year Treasuries Daily'!$A$7:$B$10118,2,FALSE))</f>
        <v>2.99</v>
      </c>
    </row>
    <row r="4674" spans="2:5">
      <c r="B4674" s="52">
        <v>40868</v>
      </c>
      <c r="C4674">
        <f>VLOOKUP($B4674,'Bloomberg Dow Jones Indices'!$G$6:$J$6000,2,FALSE)</f>
        <v>4.0190999999999999</v>
      </c>
      <c r="D4674">
        <f>VLOOKUP(B4674,'Bloomberg Dow Jones Indices'!$I$6:$J$6000,2,0)</f>
        <v>2.7105000000000001</v>
      </c>
      <c r="E4674">
        <f>IF(VLOOKUP($B4674,'30 Year Treasuries Daily'!$A$7:$B$10118,2,FALSE)="ND",NA(),VLOOKUP($B4674,'30 Year Treasuries Daily'!$A$7:$B$10118,2,FALSE))</f>
        <v>2.96</v>
      </c>
    </row>
    <row r="4675" spans="2:5">
      <c r="B4675" s="52">
        <v>40869</v>
      </c>
      <c r="C4675">
        <f>VLOOKUP($B4675,'Bloomberg Dow Jones Indices'!$G$6:$J$6000,2,FALSE)</f>
        <v>4.0838000000000001</v>
      </c>
      <c r="D4675">
        <f>VLOOKUP(B4675,'Bloomberg Dow Jones Indices'!$I$6:$J$6000,2,0)</f>
        <v>2.7248000000000001</v>
      </c>
      <c r="E4675">
        <f>IF(VLOOKUP($B4675,'30 Year Treasuries Daily'!$A$7:$B$10118,2,FALSE)="ND",NA(),VLOOKUP($B4675,'30 Year Treasuries Daily'!$A$7:$B$10118,2,FALSE))</f>
        <v>2.91</v>
      </c>
    </row>
    <row r="4676" spans="2:5">
      <c r="B4676" s="52">
        <v>40870</v>
      </c>
      <c r="C4676">
        <f>VLOOKUP($B4676,'Bloomberg Dow Jones Indices'!$G$6:$J$6000,2,FALSE)</f>
        <v>4.1463000000000001</v>
      </c>
      <c r="D4676">
        <f>VLOOKUP(B4676,'Bloomberg Dow Jones Indices'!$I$6:$J$6000,2,0)</f>
        <v>2.782</v>
      </c>
      <c r="E4676">
        <f>IF(VLOOKUP($B4676,'30 Year Treasuries Daily'!$A$7:$B$10118,2,FALSE)="ND",NA(),VLOOKUP($B4676,'30 Year Treasuries Daily'!$A$7:$B$10118,2,FALSE))</f>
        <v>2.82</v>
      </c>
    </row>
    <row r="4677" spans="2:5">
      <c r="B4677" s="52">
        <v>40872</v>
      </c>
      <c r="C4677">
        <f>VLOOKUP($B4677,'Bloomberg Dow Jones Indices'!$G$6:$J$6000,2,FALSE)</f>
        <v>4.1262999999999996</v>
      </c>
      <c r="D4677">
        <f>VLOOKUP(B4677,'Bloomberg Dow Jones Indices'!$I$6:$J$6000,2,0)</f>
        <v>2.7904</v>
      </c>
      <c r="E4677">
        <f>IF(VLOOKUP($B4677,'30 Year Treasuries Daily'!$A$7:$B$10118,2,FALSE)="ND",NA(),VLOOKUP($B4677,'30 Year Treasuries Daily'!$A$7:$B$10118,2,FALSE))</f>
        <v>2.92</v>
      </c>
    </row>
    <row r="4678" spans="2:5">
      <c r="B4678" s="52">
        <v>40875</v>
      </c>
      <c r="C4678">
        <f>VLOOKUP($B4678,'Bloomberg Dow Jones Indices'!$G$6:$J$6000,2,FALSE)</f>
        <v>4.0671999999999997</v>
      </c>
      <c r="D4678">
        <f>VLOOKUP(B4678,'Bloomberg Dow Jones Indices'!$I$6:$J$6000,2,0)</f>
        <v>2.7199</v>
      </c>
      <c r="E4678">
        <f>IF(VLOOKUP($B4678,'30 Year Treasuries Daily'!$A$7:$B$10118,2,FALSE)="ND",NA(),VLOOKUP($B4678,'30 Year Treasuries Daily'!$A$7:$B$10118,2,FALSE))</f>
        <v>2.93</v>
      </c>
    </row>
    <row r="4679" spans="2:5">
      <c r="B4679" s="52">
        <v>40876</v>
      </c>
      <c r="C4679">
        <f>VLOOKUP($B4679,'Bloomberg Dow Jones Indices'!$G$6:$J$6000,2,FALSE)</f>
        <v>4.0216000000000003</v>
      </c>
      <c r="D4679">
        <f>VLOOKUP(B4679,'Bloomberg Dow Jones Indices'!$I$6:$J$6000,2,0)</f>
        <v>2.7236000000000002</v>
      </c>
      <c r="E4679">
        <f>IF(VLOOKUP($B4679,'30 Year Treasuries Daily'!$A$7:$B$10118,2,FALSE)="ND",NA(),VLOOKUP($B4679,'30 Year Treasuries Daily'!$A$7:$B$10118,2,FALSE))</f>
        <v>2.96</v>
      </c>
    </row>
    <row r="4680" spans="2:5">
      <c r="B4680" s="52">
        <v>40877</v>
      </c>
      <c r="C4680">
        <f>VLOOKUP($B4680,'Bloomberg Dow Jones Indices'!$G$6:$J$6000,2,FALSE)</f>
        <v>3.9226999999999999</v>
      </c>
      <c r="D4680">
        <f>VLOOKUP(B4680,'Bloomberg Dow Jones Indices'!$I$6:$J$6000,2,0)</f>
        <v>2.6128</v>
      </c>
      <c r="E4680">
        <f>IF(VLOOKUP($B4680,'30 Year Treasuries Daily'!$A$7:$B$10118,2,FALSE)="ND",NA(),VLOOKUP($B4680,'30 Year Treasuries Daily'!$A$7:$B$10118,2,FALSE))</f>
        <v>3.06</v>
      </c>
    </row>
    <row r="4681" spans="2:5">
      <c r="B4681" s="52">
        <v>40878</v>
      </c>
      <c r="C4681">
        <f>VLOOKUP($B4681,'Bloomberg Dow Jones Indices'!$G$6:$J$6000,2,FALSE)</f>
        <v>3.9295</v>
      </c>
      <c r="D4681">
        <f>VLOOKUP(B4681,'Bloomberg Dow Jones Indices'!$I$6:$J$6000,2,0)</f>
        <v>2.6183000000000001</v>
      </c>
      <c r="E4681">
        <f>IF(VLOOKUP($B4681,'30 Year Treasuries Daily'!$A$7:$B$10118,2,FALSE)="ND",NA(),VLOOKUP($B4681,'30 Year Treasuries Daily'!$A$7:$B$10118,2,FALSE))</f>
        <v>3.12</v>
      </c>
    </row>
    <row r="4682" spans="2:5">
      <c r="B4682" s="52">
        <v>40879</v>
      </c>
      <c r="C4682">
        <f>VLOOKUP($B4682,'Bloomberg Dow Jones Indices'!$G$6:$J$6000,2,FALSE)</f>
        <v>3.9687999999999999</v>
      </c>
      <c r="D4682">
        <f>VLOOKUP(B4682,'Bloomberg Dow Jones Indices'!$I$6:$J$6000,2,0)</f>
        <v>2.6185</v>
      </c>
      <c r="E4682">
        <f>IF(VLOOKUP($B4682,'30 Year Treasuries Daily'!$A$7:$B$10118,2,FALSE)="ND",NA(),VLOOKUP($B4682,'30 Year Treasuries Daily'!$A$7:$B$10118,2,FALSE))</f>
        <v>3.03</v>
      </c>
    </row>
    <row r="4683" spans="2:5">
      <c r="B4683" s="52">
        <v>40882</v>
      </c>
      <c r="C4683">
        <f>VLOOKUP($B4683,'Bloomberg Dow Jones Indices'!$G$6:$J$6000,2,FALSE)</f>
        <v>3.9346000000000001</v>
      </c>
      <c r="D4683">
        <f>VLOOKUP(B4683,'Bloomberg Dow Jones Indices'!$I$6:$J$6000,2,0)</f>
        <v>2.6015000000000001</v>
      </c>
      <c r="E4683">
        <f>IF(VLOOKUP($B4683,'30 Year Treasuries Daily'!$A$7:$B$10118,2,FALSE)="ND",NA(),VLOOKUP($B4683,'30 Year Treasuries Daily'!$A$7:$B$10118,2,FALSE))</f>
        <v>3.02</v>
      </c>
    </row>
    <row r="4684" spans="2:5">
      <c r="B4684" s="52">
        <v>40883</v>
      </c>
      <c r="C4684">
        <f>VLOOKUP($B4684,'Bloomberg Dow Jones Indices'!$G$6:$J$6000,2,FALSE)</f>
        <v>3.927</v>
      </c>
      <c r="D4684">
        <f>VLOOKUP(B4684,'Bloomberg Dow Jones Indices'!$I$6:$J$6000,2,0)</f>
        <v>2.5903</v>
      </c>
      <c r="E4684">
        <f>IF(VLOOKUP($B4684,'30 Year Treasuries Daily'!$A$7:$B$10118,2,FALSE)="ND",NA(),VLOOKUP($B4684,'30 Year Treasuries Daily'!$A$7:$B$10118,2,FALSE))</f>
        <v>3.09</v>
      </c>
    </row>
    <row r="4685" spans="2:5">
      <c r="B4685" s="52">
        <v>40884</v>
      </c>
      <c r="C4685">
        <f>VLOOKUP($B4685,'Bloomberg Dow Jones Indices'!$G$6:$J$6000,2,FALSE)</f>
        <v>3.9584000000000001</v>
      </c>
      <c r="D4685">
        <f>VLOOKUP(B4685,'Bloomberg Dow Jones Indices'!$I$6:$J$6000,2,0)</f>
        <v>2.5874999999999999</v>
      </c>
      <c r="E4685">
        <f>IF(VLOOKUP($B4685,'30 Year Treasuries Daily'!$A$7:$B$10118,2,FALSE)="ND",NA(),VLOOKUP($B4685,'30 Year Treasuries Daily'!$A$7:$B$10118,2,FALSE))</f>
        <v>3.04</v>
      </c>
    </row>
    <row r="4686" spans="2:5">
      <c r="B4686" s="52">
        <v>40885</v>
      </c>
      <c r="C4686">
        <f>VLOOKUP($B4686,'Bloomberg Dow Jones Indices'!$G$6:$J$6000,2,FALSE)</f>
        <v>4.0153999999999996</v>
      </c>
      <c r="D4686">
        <f>VLOOKUP(B4686,'Bloomberg Dow Jones Indices'!$I$6:$J$6000,2,0)</f>
        <v>2.6303000000000001</v>
      </c>
      <c r="E4686">
        <f>IF(VLOOKUP($B4686,'30 Year Treasuries Daily'!$A$7:$B$10118,2,FALSE)="ND",NA(),VLOOKUP($B4686,'30 Year Treasuries Daily'!$A$7:$B$10118,2,FALSE))</f>
        <v>3</v>
      </c>
    </row>
    <row r="4687" spans="2:5">
      <c r="B4687" s="52">
        <v>40886</v>
      </c>
      <c r="C4687">
        <f>VLOOKUP($B4687,'Bloomberg Dow Jones Indices'!$G$6:$J$6000,2,FALSE)</f>
        <v>3.9619999999999997</v>
      </c>
      <c r="D4687">
        <f>VLOOKUP(B4687,'Bloomberg Dow Jones Indices'!$I$6:$J$6000,2,0)</f>
        <v>2.59</v>
      </c>
      <c r="E4687">
        <f>IF(VLOOKUP($B4687,'30 Year Treasuries Daily'!$A$7:$B$10118,2,FALSE)="ND",NA(),VLOOKUP($B4687,'30 Year Treasuries Daily'!$A$7:$B$10118,2,FALSE))</f>
        <v>3.1</v>
      </c>
    </row>
    <row r="4688" spans="2:5">
      <c r="B4688" s="52">
        <v>40889</v>
      </c>
      <c r="C4688">
        <f>VLOOKUP($B4688,'Bloomberg Dow Jones Indices'!$G$6:$J$6000,2,FALSE)</f>
        <v>3.9998</v>
      </c>
      <c r="D4688">
        <f>VLOOKUP(B4688,'Bloomberg Dow Jones Indices'!$I$6:$J$6000,2,0)</f>
        <v>2.6276000000000002</v>
      </c>
      <c r="E4688">
        <f>IF(VLOOKUP($B4688,'30 Year Treasuries Daily'!$A$7:$B$10118,2,FALSE)="ND",NA(),VLOOKUP($B4688,'30 Year Treasuries Daily'!$A$7:$B$10118,2,FALSE))</f>
        <v>3.06</v>
      </c>
    </row>
    <row r="4689" spans="2:5">
      <c r="B4689" s="52">
        <v>40890</v>
      </c>
      <c r="C4689">
        <f>VLOOKUP($B4689,'Bloomberg Dow Jones Indices'!$G$6:$J$6000,2,FALSE)</f>
        <v>3.9788999999999999</v>
      </c>
      <c r="D4689">
        <f>VLOOKUP(B4689,'Bloomberg Dow Jones Indices'!$I$6:$J$6000,2,0)</f>
        <v>2.6448</v>
      </c>
      <c r="E4689">
        <f>IF(VLOOKUP($B4689,'30 Year Treasuries Daily'!$A$7:$B$10118,2,FALSE)="ND",NA(),VLOOKUP($B4689,'30 Year Treasuries Daily'!$A$7:$B$10118,2,FALSE))</f>
        <v>2.98</v>
      </c>
    </row>
    <row r="4690" spans="2:5">
      <c r="B4690" s="52">
        <v>40891</v>
      </c>
      <c r="C4690">
        <f>VLOOKUP($B4690,'Bloomberg Dow Jones Indices'!$G$6:$J$6000,2,FALSE)</f>
        <v>4.0174000000000003</v>
      </c>
      <c r="D4690">
        <f>VLOOKUP(B4690,'Bloomberg Dow Jones Indices'!$I$6:$J$6000,2,0)</f>
        <v>2.6870000000000003</v>
      </c>
      <c r="E4690">
        <f>IF(VLOOKUP($B4690,'30 Year Treasuries Daily'!$A$7:$B$10118,2,FALSE)="ND",NA(),VLOOKUP($B4690,'30 Year Treasuries Daily'!$A$7:$B$10118,2,FALSE))</f>
        <v>2.91</v>
      </c>
    </row>
    <row r="4691" spans="2:5">
      <c r="B4691" s="52">
        <v>40892</v>
      </c>
      <c r="C4691">
        <f>VLOOKUP($B4691,'Bloomberg Dow Jones Indices'!$G$6:$J$6000,2,FALSE)</f>
        <v>3.9628000000000001</v>
      </c>
      <c r="D4691">
        <f>VLOOKUP(B4691,'Bloomberg Dow Jones Indices'!$I$6:$J$6000,2,0)</f>
        <v>2.6766999999999999</v>
      </c>
      <c r="E4691">
        <f>IF(VLOOKUP($B4691,'30 Year Treasuries Daily'!$A$7:$B$10118,2,FALSE)="ND",NA(),VLOOKUP($B4691,'30 Year Treasuries Daily'!$A$7:$B$10118,2,FALSE))</f>
        <v>2.92</v>
      </c>
    </row>
    <row r="4692" spans="2:5">
      <c r="B4692" s="52">
        <v>40893</v>
      </c>
      <c r="C4692">
        <f>VLOOKUP($B4692,'Bloomberg Dow Jones Indices'!$G$6:$J$6000,2,FALSE)</f>
        <v>3.9689000000000001</v>
      </c>
      <c r="D4692">
        <f>VLOOKUP(B4692,'Bloomberg Dow Jones Indices'!$I$6:$J$6000,2,0)</f>
        <v>2.6772999999999998</v>
      </c>
      <c r="E4692">
        <f>IF(VLOOKUP($B4692,'30 Year Treasuries Daily'!$A$7:$B$10118,2,FALSE)="ND",NA(),VLOOKUP($B4692,'30 Year Treasuries Daily'!$A$7:$B$10118,2,FALSE))</f>
        <v>2.86</v>
      </c>
    </row>
    <row r="4693" spans="2:5">
      <c r="B4693" s="52">
        <v>40896</v>
      </c>
      <c r="C4693">
        <f>VLOOKUP($B4693,'Bloomberg Dow Jones Indices'!$G$6:$J$6000,2,FALSE)</f>
        <v>4.0061999999999998</v>
      </c>
      <c r="D4693">
        <f>VLOOKUP(B4693,'Bloomberg Dow Jones Indices'!$I$6:$J$6000,2,0)</f>
        <v>2.7</v>
      </c>
      <c r="E4693">
        <f>IF(VLOOKUP($B4693,'30 Year Treasuries Daily'!$A$7:$B$10118,2,FALSE)="ND",NA(),VLOOKUP($B4693,'30 Year Treasuries Daily'!$A$7:$B$10118,2,FALSE))</f>
        <v>2.79</v>
      </c>
    </row>
    <row r="4694" spans="2:5">
      <c r="B4694" s="52">
        <v>40897</v>
      </c>
      <c r="C4694">
        <f>VLOOKUP($B4694,'Bloomberg Dow Jones Indices'!$G$6:$J$6000,2,FALSE)</f>
        <v>3.92</v>
      </c>
      <c r="D4694">
        <f>VLOOKUP(B4694,'Bloomberg Dow Jones Indices'!$I$6:$J$6000,2,0)</f>
        <v>2.6248</v>
      </c>
      <c r="E4694">
        <f>IF(VLOOKUP($B4694,'30 Year Treasuries Daily'!$A$7:$B$10118,2,FALSE)="ND",NA(),VLOOKUP($B4694,'30 Year Treasuries Daily'!$A$7:$B$10118,2,FALSE))</f>
        <v>2.93</v>
      </c>
    </row>
    <row r="4695" spans="2:5">
      <c r="B4695" s="52">
        <v>40898</v>
      </c>
      <c r="C4695">
        <f>VLOOKUP($B4695,'Bloomberg Dow Jones Indices'!$G$6:$J$6000,2,FALSE)</f>
        <v>3.8601999999999999</v>
      </c>
      <c r="D4695">
        <f>VLOOKUP(B4695,'Bloomberg Dow Jones Indices'!$I$6:$J$6000,2,0)</f>
        <v>2.6238999999999999</v>
      </c>
      <c r="E4695">
        <f>IF(VLOOKUP($B4695,'30 Year Treasuries Daily'!$A$7:$B$10118,2,FALSE)="ND",NA(),VLOOKUP($B4695,'30 Year Treasuries Daily'!$A$7:$B$10118,2,FALSE))</f>
        <v>3</v>
      </c>
    </row>
    <row r="4696" spans="2:5">
      <c r="B4696" s="52">
        <v>40899</v>
      </c>
      <c r="C4696">
        <f>VLOOKUP($B4696,'Bloomberg Dow Jones Indices'!$G$6:$J$6000,2,FALSE)</f>
        <v>3.8523000000000001</v>
      </c>
      <c r="D4696">
        <f>VLOOKUP(B4696,'Bloomberg Dow Jones Indices'!$I$6:$J$6000,2,0)</f>
        <v>2.6124000000000001</v>
      </c>
      <c r="E4696">
        <f>IF(VLOOKUP($B4696,'30 Year Treasuries Daily'!$A$7:$B$10118,2,FALSE)="ND",NA(),VLOOKUP($B4696,'30 Year Treasuries Daily'!$A$7:$B$10118,2,FALSE))</f>
        <v>2.99</v>
      </c>
    </row>
    <row r="4697" spans="2:5">
      <c r="B4697" s="52">
        <v>40900</v>
      </c>
      <c r="C4697">
        <f>VLOOKUP($B4697,'Bloomberg Dow Jones Indices'!$G$6:$J$6000,2,FALSE)</f>
        <v>3.8250000000000002</v>
      </c>
      <c r="D4697">
        <f>VLOOKUP(B4697,'Bloomberg Dow Jones Indices'!$I$6:$J$6000,2,0)</f>
        <v>2.5859999999999999</v>
      </c>
      <c r="E4697">
        <f>IF(VLOOKUP($B4697,'30 Year Treasuries Daily'!$A$7:$B$10118,2,FALSE)="ND",NA(),VLOOKUP($B4697,'30 Year Treasuries Daily'!$A$7:$B$10118,2,FALSE))</f>
        <v>3.05</v>
      </c>
    </row>
    <row r="4698" spans="2:5">
      <c r="B4698" s="52">
        <v>40904</v>
      </c>
      <c r="C4698">
        <f>VLOOKUP($B4698,'Bloomberg Dow Jones Indices'!$G$6:$J$6000,2,FALSE)</f>
        <v>3.7951000000000001</v>
      </c>
      <c r="D4698">
        <f>VLOOKUP(B4698,'Bloomberg Dow Jones Indices'!$I$6:$J$6000,2,0)</f>
        <v>2.5865</v>
      </c>
      <c r="E4698">
        <f>IF(VLOOKUP($B4698,'30 Year Treasuries Daily'!$A$7:$B$10118,2,FALSE)="ND",NA(),VLOOKUP($B4698,'30 Year Treasuries Daily'!$A$7:$B$10118,2,FALSE))</f>
        <v>3.04</v>
      </c>
    </row>
    <row r="4699" spans="2:5">
      <c r="B4699" s="52">
        <v>40905</v>
      </c>
      <c r="C4699">
        <f>VLOOKUP($B4699,'Bloomberg Dow Jones Indices'!$G$6:$J$6000,2,FALSE)</f>
        <v>3.823</v>
      </c>
      <c r="D4699">
        <f>VLOOKUP(B4699,'Bloomberg Dow Jones Indices'!$I$6:$J$6000,2,0)</f>
        <v>2.6162999999999998</v>
      </c>
      <c r="E4699">
        <f>IF(VLOOKUP($B4699,'30 Year Treasuries Daily'!$A$7:$B$10118,2,FALSE)="ND",NA(),VLOOKUP($B4699,'30 Year Treasuries Daily'!$A$7:$B$10118,2,FALSE))</f>
        <v>2.91</v>
      </c>
    </row>
    <row r="4700" spans="2:5">
      <c r="B4700" s="52">
        <v>40906</v>
      </c>
      <c r="C4700">
        <f>VLOOKUP($B4700,'Bloomberg Dow Jones Indices'!$G$6:$J$6000,2,FALSE)</f>
        <v>3.7915999999999999</v>
      </c>
      <c r="D4700">
        <f>VLOOKUP(B4700,'Bloomberg Dow Jones Indices'!$I$6:$J$6000,2,0)</f>
        <v>2.5874999999999999</v>
      </c>
      <c r="E4700">
        <f>IF(VLOOKUP($B4700,'30 Year Treasuries Daily'!$A$7:$B$10118,2,FALSE)="ND",NA(),VLOOKUP($B4700,'30 Year Treasuries Daily'!$A$7:$B$10118,2,FALSE))</f>
        <v>2.9</v>
      </c>
    </row>
    <row r="4701" spans="2:5">
      <c r="B4701" s="52">
        <v>40907</v>
      </c>
      <c r="C4701">
        <f>VLOOKUP($B4701,'Bloomberg Dow Jones Indices'!$G$6:$J$6000,2,FALSE)</f>
        <v>3.8115000000000001</v>
      </c>
      <c r="D4701">
        <f>VLOOKUP(B4701,'Bloomberg Dow Jones Indices'!$I$6:$J$6000,2,0)</f>
        <v>2.6021999999999998</v>
      </c>
      <c r="E4701">
        <f>IF(VLOOKUP($B4701,'30 Year Treasuries Daily'!$A$7:$B$10118,2,FALSE)="ND",NA(),VLOOKUP($B4701,'30 Year Treasuries Daily'!$A$7:$B$10118,2,FALSE))</f>
        <v>2.89</v>
      </c>
    </row>
    <row r="4702" spans="2:5">
      <c r="B4702" s="52">
        <v>40911</v>
      </c>
      <c r="C4702">
        <f>VLOOKUP($B4702,'Bloomberg Dow Jones Indices'!$G$6:$J$6000,2,FALSE)</f>
        <v>3.9276</v>
      </c>
      <c r="D4702">
        <f>VLOOKUP(B4702,'Bloomberg Dow Jones Indices'!$I$6:$J$6000,2,0)</f>
        <v>2.5771999999999999</v>
      </c>
      <c r="E4702">
        <f>IF(VLOOKUP($B4702,'30 Year Treasuries Daily'!$A$7:$B$10118,2,FALSE)="ND",NA(),VLOOKUP($B4702,'30 Year Treasuries Daily'!$A$7:$B$10118,2,FALSE))</f>
        <v>2.98</v>
      </c>
    </row>
    <row r="4703" spans="2:5">
      <c r="B4703" s="52">
        <v>40912</v>
      </c>
      <c r="C4703">
        <f>VLOOKUP($B4703,'Bloomberg Dow Jones Indices'!$G$6:$J$6000,2,FALSE)</f>
        <v>3.9510000000000001</v>
      </c>
      <c r="D4703">
        <f>VLOOKUP(B4703,'Bloomberg Dow Jones Indices'!$I$6:$J$6000,2,0)</f>
        <v>2.5850999999999997</v>
      </c>
      <c r="E4703">
        <f>IF(VLOOKUP($B4703,'30 Year Treasuries Daily'!$A$7:$B$10118,2,FALSE)="ND",NA(),VLOOKUP($B4703,'30 Year Treasuries Daily'!$A$7:$B$10118,2,FALSE))</f>
        <v>3.03</v>
      </c>
    </row>
    <row r="4704" spans="2:5">
      <c r="B4704" s="52">
        <v>40913</v>
      </c>
      <c r="C4704">
        <f>VLOOKUP($B4704,'Bloomberg Dow Jones Indices'!$G$6:$J$6000,2,FALSE)</f>
        <v>3.9436</v>
      </c>
      <c r="D4704">
        <f>VLOOKUP(B4704,'Bloomberg Dow Jones Indices'!$I$6:$J$6000,2,0)</f>
        <v>2.5855999999999999</v>
      </c>
      <c r="E4704">
        <f>IF(VLOOKUP($B4704,'30 Year Treasuries Daily'!$A$7:$B$10118,2,FALSE)="ND",NA(),VLOOKUP($B4704,'30 Year Treasuries Daily'!$A$7:$B$10118,2,FALSE))</f>
        <v>3.06</v>
      </c>
    </row>
    <row r="4705" spans="2:5">
      <c r="B4705" s="52">
        <v>40914</v>
      </c>
      <c r="C4705">
        <f>VLOOKUP($B4705,'Bloomberg Dow Jones Indices'!$G$6:$J$6000,2,FALSE)</f>
        <v>3.9670000000000001</v>
      </c>
      <c r="D4705">
        <f>VLOOKUP(B4705,'Bloomberg Dow Jones Indices'!$I$6:$J$6000,2,0)</f>
        <v>2.5987</v>
      </c>
      <c r="E4705">
        <f>IF(VLOOKUP($B4705,'30 Year Treasuries Daily'!$A$7:$B$10118,2,FALSE)="ND",NA(),VLOOKUP($B4705,'30 Year Treasuries Daily'!$A$7:$B$10118,2,FALSE))</f>
        <v>3.02</v>
      </c>
    </row>
    <row r="4706" spans="2:5">
      <c r="B4706" s="52">
        <v>40917</v>
      </c>
      <c r="C4706">
        <f>VLOOKUP($B4706,'Bloomberg Dow Jones Indices'!$G$6:$J$6000,2,FALSE)</f>
        <v>3.9548999999999999</v>
      </c>
      <c r="D4706">
        <f>VLOOKUP(B4706,'Bloomberg Dow Jones Indices'!$I$6:$J$6000,2,0)</f>
        <v>2.5918000000000001</v>
      </c>
      <c r="E4706">
        <f>IF(VLOOKUP($B4706,'30 Year Treasuries Daily'!$A$7:$B$10118,2,FALSE)="ND",NA(),VLOOKUP($B4706,'30 Year Treasuries Daily'!$A$7:$B$10118,2,FALSE))</f>
        <v>3.02</v>
      </c>
    </row>
    <row r="4707" spans="2:5">
      <c r="B4707" s="52">
        <v>40918</v>
      </c>
      <c r="C4707">
        <f>VLOOKUP($B4707,'Bloomberg Dow Jones Indices'!$G$6:$J$6000,2,FALSE)</f>
        <v>3.9495</v>
      </c>
      <c r="D4707">
        <f>VLOOKUP(B4707,'Bloomberg Dow Jones Indices'!$I$6:$J$6000,2,0)</f>
        <v>2.5773000000000001</v>
      </c>
      <c r="E4707">
        <f>IF(VLOOKUP($B4707,'30 Year Treasuries Daily'!$A$7:$B$10118,2,FALSE)="ND",NA(),VLOOKUP($B4707,'30 Year Treasuries Daily'!$A$7:$B$10118,2,FALSE))</f>
        <v>3.04</v>
      </c>
    </row>
    <row r="4708" spans="2:5">
      <c r="B4708" s="52">
        <v>40919</v>
      </c>
      <c r="C4708">
        <f>VLOOKUP($B4708,'Bloomberg Dow Jones Indices'!$G$6:$J$6000,2,FALSE)</f>
        <v>3.9636</v>
      </c>
      <c r="D4708">
        <f>VLOOKUP(B4708,'Bloomberg Dow Jones Indices'!$I$6:$J$6000,2,0)</f>
        <v>2.58</v>
      </c>
      <c r="E4708">
        <f>IF(VLOOKUP($B4708,'30 Year Treasuries Daily'!$A$7:$B$10118,2,FALSE)="ND",NA(),VLOOKUP($B4708,'30 Year Treasuries Daily'!$A$7:$B$10118,2,FALSE))</f>
        <v>2.96</v>
      </c>
    </row>
    <row r="4709" spans="2:5">
      <c r="B4709" s="52">
        <v>40920</v>
      </c>
      <c r="C4709">
        <f>VLOOKUP($B4709,'Bloomberg Dow Jones Indices'!$G$6:$J$6000,2,FALSE)</f>
        <v>3.964</v>
      </c>
      <c r="D4709">
        <f>VLOOKUP(B4709,'Bloomberg Dow Jones Indices'!$I$6:$J$6000,2,0)</f>
        <v>2.5754999999999999</v>
      </c>
      <c r="E4709">
        <f>IF(VLOOKUP($B4709,'30 Year Treasuries Daily'!$A$7:$B$10118,2,FALSE)="ND",NA(),VLOOKUP($B4709,'30 Year Treasuries Daily'!$A$7:$B$10118,2,FALSE))</f>
        <v>2.97</v>
      </c>
    </row>
    <row r="4710" spans="2:5">
      <c r="B4710" s="52">
        <v>40921</v>
      </c>
      <c r="C4710">
        <f>VLOOKUP($B4710,'Bloomberg Dow Jones Indices'!$G$6:$J$6000,2,FALSE)</f>
        <v>3.9695999999999998</v>
      </c>
      <c r="D4710">
        <f>VLOOKUP(B4710,'Bloomberg Dow Jones Indices'!$I$6:$J$6000,2,0)</f>
        <v>2.5857000000000001</v>
      </c>
      <c r="E4710">
        <f>IF(VLOOKUP($B4710,'30 Year Treasuries Daily'!$A$7:$B$10118,2,FALSE)="ND",NA(),VLOOKUP($B4710,'30 Year Treasuries Daily'!$A$7:$B$10118,2,FALSE))</f>
        <v>2.91</v>
      </c>
    </row>
    <row r="4711" spans="2:5">
      <c r="B4711" s="52">
        <v>40925</v>
      </c>
      <c r="C4711">
        <f>VLOOKUP($B4711,'Bloomberg Dow Jones Indices'!$G$6:$J$6000,2,FALSE)</f>
        <v>3.9626999999999999</v>
      </c>
      <c r="D4711">
        <f>VLOOKUP(B4711,'Bloomberg Dow Jones Indices'!$I$6:$J$6000,2,0)</f>
        <v>2.5733000000000001</v>
      </c>
      <c r="E4711">
        <f>IF(VLOOKUP($B4711,'30 Year Treasuries Daily'!$A$7:$B$10118,2,FALSE)="ND",NA(),VLOOKUP($B4711,'30 Year Treasuries Daily'!$A$7:$B$10118,2,FALSE))</f>
        <v>2.89</v>
      </c>
    </row>
    <row r="4712" spans="2:5">
      <c r="B4712" s="52">
        <v>40926</v>
      </c>
      <c r="C4712">
        <f>VLOOKUP($B4712,'Bloomberg Dow Jones Indices'!$G$6:$J$6000,2,FALSE)</f>
        <v>3.9621</v>
      </c>
      <c r="D4712">
        <f>VLOOKUP(B4712,'Bloomberg Dow Jones Indices'!$I$6:$J$6000,2,0)</f>
        <v>2.5571999999999999</v>
      </c>
      <c r="E4712">
        <f>IF(VLOOKUP($B4712,'30 Year Treasuries Daily'!$A$7:$B$10118,2,FALSE)="ND",NA(),VLOOKUP($B4712,'30 Year Treasuries Daily'!$A$7:$B$10118,2,FALSE))</f>
        <v>2.96</v>
      </c>
    </row>
    <row r="4713" spans="2:5">
      <c r="B4713" s="52">
        <v>40927</v>
      </c>
      <c r="C4713">
        <f>VLOOKUP($B4713,'Bloomberg Dow Jones Indices'!$G$6:$J$6000,2,FALSE)</f>
        <v>4.0021000000000004</v>
      </c>
      <c r="D4713">
        <f>VLOOKUP(B4713,'Bloomberg Dow Jones Indices'!$I$6:$J$6000,2,0)</f>
        <v>2.5480999999999998</v>
      </c>
      <c r="E4713">
        <f>IF(VLOOKUP($B4713,'30 Year Treasuries Daily'!$A$7:$B$10118,2,FALSE)="ND",NA(),VLOOKUP($B4713,'30 Year Treasuries Daily'!$A$7:$B$10118,2,FALSE))</f>
        <v>3.05</v>
      </c>
    </row>
    <row r="4714" spans="2:5">
      <c r="B4714" s="52">
        <v>40928</v>
      </c>
      <c r="C4714">
        <f>VLOOKUP($B4714,'Bloomberg Dow Jones Indices'!$G$6:$J$6000,2,FALSE)</f>
        <v>3.9904999999999999</v>
      </c>
      <c r="D4714">
        <f>VLOOKUP(B4714,'Bloomberg Dow Jones Indices'!$I$6:$J$6000,2,0)</f>
        <v>2.5287999999999999</v>
      </c>
      <c r="E4714">
        <f>IF(VLOOKUP($B4714,'30 Year Treasuries Daily'!$A$7:$B$10118,2,FALSE)="ND",NA(),VLOOKUP($B4714,'30 Year Treasuries Daily'!$A$7:$B$10118,2,FALSE))</f>
        <v>3.1</v>
      </c>
    </row>
    <row r="4715" spans="2:5">
      <c r="B4715" s="52">
        <v>40931</v>
      </c>
      <c r="C4715">
        <f>VLOOKUP($B4715,'Bloomberg Dow Jones Indices'!$G$6:$J$6000,2,FALSE)</f>
        <v>3.9797000000000002</v>
      </c>
      <c r="D4715">
        <f>VLOOKUP(B4715,'Bloomberg Dow Jones Indices'!$I$6:$J$6000,2,0)</f>
        <v>2.5310999999999999</v>
      </c>
      <c r="E4715">
        <f>IF(VLOOKUP($B4715,'30 Year Treasuries Daily'!$A$7:$B$10118,2,FALSE)="ND",NA(),VLOOKUP($B4715,'30 Year Treasuries Daily'!$A$7:$B$10118,2,FALSE))</f>
        <v>3.15</v>
      </c>
    </row>
    <row r="4716" spans="2:5">
      <c r="B4716" s="52">
        <v>40932</v>
      </c>
      <c r="C4716">
        <f>VLOOKUP($B4716,'Bloomberg Dow Jones Indices'!$G$6:$J$6000,2,FALSE)</f>
        <v>4.0107999999999997</v>
      </c>
      <c r="D4716">
        <f>VLOOKUP(B4716,'Bloomberg Dow Jones Indices'!$I$6:$J$6000,2,0)</f>
        <v>2.5377000000000001</v>
      </c>
      <c r="E4716">
        <f>IF(VLOOKUP($B4716,'30 Year Treasuries Daily'!$A$7:$B$10118,2,FALSE)="ND",NA(),VLOOKUP($B4716,'30 Year Treasuries Daily'!$A$7:$B$10118,2,FALSE))</f>
        <v>3.15</v>
      </c>
    </row>
    <row r="4717" spans="2:5">
      <c r="B4717" s="52">
        <v>40933</v>
      </c>
      <c r="C4717">
        <f>VLOOKUP($B4717,'Bloomberg Dow Jones Indices'!$G$6:$J$6000,2,FALSE)</f>
        <v>3.9468999999999999</v>
      </c>
      <c r="D4717">
        <f>VLOOKUP(B4717,'Bloomberg Dow Jones Indices'!$I$6:$J$6000,2,0)</f>
        <v>2.5215999999999998</v>
      </c>
      <c r="E4717">
        <f>IF(VLOOKUP($B4717,'30 Year Treasuries Daily'!$A$7:$B$10118,2,FALSE)="ND",NA(),VLOOKUP($B4717,'30 Year Treasuries Daily'!$A$7:$B$10118,2,FALSE))</f>
        <v>3.13</v>
      </c>
    </row>
    <row r="4718" spans="2:5">
      <c r="B4718" s="52">
        <v>40934</v>
      </c>
      <c r="C4718">
        <f>VLOOKUP($B4718,'Bloomberg Dow Jones Indices'!$G$6:$J$6000,2,FALSE)</f>
        <v>3.9422000000000001</v>
      </c>
      <c r="D4718">
        <f>VLOOKUP(B4718,'Bloomberg Dow Jones Indices'!$I$6:$J$6000,2,0)</f>
        <v>2.5259999999999998</v>
      </c>
      <c r="E4718">
        <f>IF(VLOOKUP($B4718,'30 Year Treasuries Daily'!$A$7:$B$10118,2,FALSE)="ND",NA(),VLOOKUP($B4718,'30 Year Treasuries Daily'!$A$7:$B$10118,2,FALSE))</f>
        <v>3.1</v>
      </c>
    </row>
    <row r="4719" spans="2:5">
      <c r="B4719" s="52">
        <v>40935</v>
      </c>
      <c r="C4719">
        <f>VLOOKUP($B4719,'Bloomberg Dow Jones Indices'!$G$6:$J$6000,2,FALSE)</f>
        <v>3.9956</v>
      </c>
      <c r="D4719">
        <f>VLOOKUP(B4719,'Bloomberg Dow Jones Indices'!$I$6:$J$6000,2,0)</f>
        <v>2.5407999999999999</v>
      </c>
      <c r="E4719">
        <f>IF(VLOOKUP($B4719,'30 Year Treasuries Daily'!$A$7:$B$10118,2,FALSE)="ND",NA(),VLOOKUP($B4719,'30 Year Treasuries Daily'!$A$7:$B$10118,2,FALSE))</f>
        <v>3.07</v>
      </c>
    </row>
    <row r="4720" spans="2:5">
      <c r="B4720" s="52">
        <v>40938</v>
      </c>
      <c r="C4720">
        <f>VLOOKUP($B4720,'Bloomberg Dow Jones Indices'!$G$6:$J$6000,2,FALSE)</f>
        <v>4.0082000000000004</v>
      </c>
      <c r="D4720">
        <f>VLOOKUP(B4720,'Bloomberg Dow Jones Indices'!$I$6:$J$6000,2,0)</f>
        <v>2.5421</v>
      </c>
      <c r="E4720">
        <f>IF(VLOOKUP($B4720,'30 Year Treasuries Daily'!$A$7:$B$10118,2,FALSE)="ND",NA(),VLOOKUP($B4720,'30 Year Treasuries Daily'!$A$7:$B$10118,2,FALSE))</f>
        <v>2.99</v>
      </c>
    </row>
    <row r="4721" spans="2:5">
      <c r="B4721" s="52">
        <v>40939</v>
      </c>
      <c r="C4721">
        <f>VLOOKUP($B4721,'Bloomberg Dow Jones Indices'!$G$6:$J$6000,2,FALSE)</f>
        <v>3.9878</v>
      </c>
      <c r="D4721">
        <f>VLOOKUP(B4721,'Bloomberg Dow Jones Indices'!$I$6:$J$6000,2,0)</f>
        <v>2.5463</v>
      </c>
      <c r="E4721">
        <f>IF(VLOOKUP($B4721,'30 Year Treasuries Daily'!$A$7:$B$10118,2,FALSE)="ND",NA(),VLOOKUP($B4721,'30 Year Treasuries Daily'!$A$7:$B$10118,2,FALSE))</f>
        <v>2.94</v>
      </c>
    </row>
    <row r="4722" spans="2:5">
      <c r="B4722" s="52">
        <v>40940</v>
      </c>
      <c r="C4722">
        <f>VLOOKUP($B4722,'Bloomberg Dow Jones Indices'!$G$6:$J$6000,2,FALSE)</f>
        <v>3.9695</v>
      </c>
      <c r="D4722">
        <f>VLOOKUP(B4722,'Bloomberg Dow Jones Indices'!$I$6:$J$6000,2,0)</f>
        <v>2.5308000000000002</v>
      </c>
      <c r="E4722">
        <f>IF(VLOOKUP($B4722,'30 Year Treasuries Daily'!$A$7:$B$10118,2,FALSE)="ND",NA(),VLOOKUP($B4722,'30 Year Treasuries Daily'!$A$7:$B$10118,2,FALSE))</f>
        <v>3.01</v>
      </c>
    </row>
    <row r="4723" spans="2:5">
      <c r="B4723" s="52">
        <v>40941</v>
      </c>
      <c r="C4723">
        <f>VLOOKUP($B4723,'Bloomberg Dow Jones Indices'!$G$6:$J$6000,2,FALSE)</f>
        <v>3.9821</v>
      </c>
      <c r="D4723">
        <f>VLOOKUP(B4723,'Bloomberg Dow Jones Indices'!$I$6:$J$6000,2,0)</f>
        <v>2.5329999999999999</v>
      </c>
      <c r="E4723">
        <f>IF(VLOOKUP($B4723,'30 Year Treasuries Daily'!$A$7:$B$10118,2,FALSE)="ND",NA(),VLOOKUP($B4723,'30 Year Treasuries Daily'!$A$7:$B$10118,2,FALSE))</f>
        <v>3.01</v>
      </c>
    </row>
    <row r="4724" spans="2:5">
      <c r="B4724" s="52">
        <v>40942</v>
      </c>
      <c r="C4724">
        <f>VLOOKUP($B4724,'Bloomberg Dow Jones Indices'!$G$6:$J$6000,2,FALSE)</f>
        <v>4.0633999999999997</v>
      </c>
      <c r="D4724">
        <f>VLOOKUP(B4724,'Bloomberg Dow Jones Indices'!$I$6:$J$6000,2,0)</f>
        <v>2.5038</v>
      </c>
      <c r="E4724">
        <f>IF(VLOOKUP($B4724,'30 Year Treasuries Daily'!$A$7:$B$10118,2,FALSE)="ND",NA(),VLOOKUP($B4724,'30 Year Treasuries Daily'!$A$7:$B$10118,2,FALSE))</f>
        <v>3.13</v>
      </c>
    </row>
    <row r="4725" spans="2:5">
      <c r="B4725" s="52">
        <v>40945</v>
      </c>
      <c r="C4725">
        <f>VLOOKUP($B4725,'Bloomberg Dow Jones Indices'!$G$6:$J$6000,2,FALSE)</f>
        <v>4.0761000000000003</v>
      </c>
      <c r="D4725">
        <f>VLOOKUP(B4725,'Bloomberg Dow Jones Indices'!$I$6:$J$6000,2,0)</f>
        <v>2.5070999999999999</v>
      </c>
      <c r="E4725">
        <f>IF(VLOOKUP($B4725,'30 Year Treasuries Daily'!$A$7:$B$10118,2,FALSE)="ND",NA(),VLOOKUP($B4725,'30 Year Treasuries Daily'!$A$7:$B$10118,2,FALSE))</f>
        <v>3.08</v>
      </c>
    </row>
    <row r="4726" spans="2:5">
      <c r="B4726" s="52">
        <v>40946</v>
      </c>
      <c r="C4726">
        <f>VLOOKUP($B4726,'Bloomberg Dow Jones Indices'!$G$6:$J$6000,2,FALSE)</f>
        <v>4.0571000000000002</v>
      </c>
      <c r="D4726">
        <f>VLOOKUP(B4726,'Bloomberg Dow Jones Indices'!$I$6:$J$6000,2,0)</f>
        <v>2.5007000000000001</v>
      </c>
      <c r="E4726">
        <f>IF(VLOOKUP($B4726,'30 Year Treasuries Daily'!$A$7:$B$10118,2,FALSE)="ND",NA(),VLOOKUP($B4726,'30 Year Treasuries Daily'!$A$7:$B$10118,2,FALSE))</f>
        <v>3.14</v>
      </c>
    </row>
    <row r="4727" spans="2:5">
      <c r="B4727" s="52">
        <v>40947</v>
      </c>
      <c r="C4727">
        <f>VLOOKUP($B4727,'Bloomberg Dow Jones Indices'!$G$6:$J$6000,2,FALSE)</f>
        <v>4.0551000000000004</v>
      </c>
      <c r="D4727">
        <f>VLOOKUP(B4727,'Bloomberg Dow Jones Indices'!$I$6:$J$6000,2,0)</f>
        <v>2.5084</v>
      </c>
      <c r="E4727">
        <f>IF(VLOOKUP($B4727,'30 Year Treasuries Daily'!$A$7:$B$10118,2,FALSE)="ND",NA(),VLOOKUP($B4727,'30 Year Treasuries Daily'!$A$7:$B$10118,2,FALSE))</f>
        <v>3.14</v>
      </c>
    </row>
    <row r="4728" spans="2:5">
      <c r="B4728" s="52">
        <v>40948</v>
      </c>
      <c r="C4728">
        <f>VLOOKUP($B4728,'Bloomberg Dow Jones Indices'!$G$6:$J$6000,2,FALSE)</f>
        <v>4.0682</v>
      </c>
      <c r="D4728">
        <f>VLOOKUP(B4728,'Bloomberg Dow Jones Indices'!$I$6:$J$6000,2,0)</f>
        <v>2.5072000000000001</v>
      </c>
      <c r="E4728">
        <f>IF(VLOOKUP($B4728,'30 Year Treasuries Daily'!$A$7:$B$10118,2,FALSE)="ND",NA(),VLOOKUP($B4728,'30 Year Treasuries Daily'!$A$7:$B$10118,2,FALSE))</f>
        <v>3.2</v>
      </c>
    </row>
    <row r="4729" spans="2:5">
      <c r="B4729" s="52">
        <v>40949</v>
      </c>
      <c r="C4729">
        <f>VLOOKUP($B4729,'Bloomberg Dow Jones Indices'!$G$6:$J$6000,2,FALSE)</f>
        <v>4.0734000000000004</v>
      </c>
      <c r="D4729">
        <f>VLOOKUP(B4729,'Bloomberg Dow Jones Indices'!$I$6:$J$6000,2,0)</f>
        <v>2.5246</v>
      </c>
      <c r="E4729">
        <f>IF(VLOOKUP($B4729,'30 Year Treasuries Daily'!$A$7:$B$10118,2,FALSE)="ND",NA(),VLOOKUP($B4729,'30 Year Treasuries Daily'!$A$7:$B$10118,2,FALSE))</f>
        <v>3.11</v>
      </c>
    </row>
    <row r="4730" spans="2:5">
      <c r="B4730" s="52">
        <v>40952</v>
      </c>
      <c r="C4730">
        <f>VLOOKUP($B4730,'Bloomberg Dow Jones Indices'!$G$6:$J$6000,2,FALSE)</f>
        <v>4.0837000000000003</v>
      </c>
      <c r="D4730">
        <f>VLOOKUP(B4730,'Bloomberg Dow Jones Indices'!$I$6:$J$6000,2,0)</f>
        <v>2.5103999999999997</v>
      </c>
      <c r="E4730">
        <f>IF(VLOOKUP($B4730,'30 Year Treasuries Daily'!$A$7:$B$10118,2,FALSE)="ND",NA(),VLOOKUP($B4730,'30 Year Treasuries Daily'!$A$7:$B$10118,2,FALSE))</f>
        <v>3.14</v>
      </c>
    </row>
    <row r="4731" spans="2:5">
      <c r="B4731" s="52">
        <v>40953</v>
      </c>
      <c r="C4731">
        <f>VLOOKUP($B4731,'Bloomberg Dow Jones Indices'!$G$6:$J$6000,2,FALSE)</f>
        <v>4.0763999999999996</v>
      </c>
      <c r="D4731">
        <f>VLOOKUP(B4731,'Bloomberg Dow Jones Indices'!$I$6:$J$6000,2,0)</f>
        <v>2.5118999999999998</v>
      </c>
      <c r="E4731">
        <f>IF(VLOOKUP($B4731,'30 Year Treasuries Daily'!$A$7:$B$10118,2,FALSE)="ND",NA(),VLOOKUP($B4731,'30 Year Treasuries Daily'!$A$7:$B$10118,2,FALSE))</f>
        <v>3.06</v>
      </c>
    </row>
    <row r="4732" spans="2:5">
      <c r="B4732" s="52">
        <v>40954</v>
      </c>
      <c r="C4732">
        <f>VLOOKUP($B4732,'Bloomberg Dow Jones Indices'!$G$6:$J$6000,2,FALSE)</f>
        <v>4.0991999999999997</v>
      </c>
      <c r="D4732">
        <f>VLOOKUP(B4732,'Bloomberg Dow Jones Indices'!$I$6:$J$6000,2,0)</f>
        <v>2.5419999999999998</v>
      </c>
      <c r="E4732">
        <f>IF(VLOOKUP($B4732,'30 Year Treasuries Daily'!$A$7:$B$10118,2,FALSE)="ND",NA(),VLOOKUP($B4732,'30 Year Treasuries Daily'!$A$7:$B$10118,2,FALSE))</f>
        <v>3.09</v>
      </c>
    </row>
    <row r="4733" spans="2:5">
      <c r="B4733" s="52">
        <v>40955</v>
      </c>
      <c r="C4733">
        <f>VLOOKUP($B4733,'Bloomberg Dow Jones Indices'!$G$6:$J$6000,2,FALSE)</f>
        <v>4.0564</v>
      </c>
      <c r="D4733">
        <f>VLOOKUP(B4733,'Bloomberg Dow Jones Indices'!$I$6:$J$6000,2,0)</f>
        <v>2.5178000000000003</v>
      </c>
      <c r="E4733">
        <f>IF(VLOOKUP($B4733,'30 Year Treasuries Daily'!$A$7:$B$10118,2,FALSE)="ND",NA(),VLOOKUP($B4733,'30 Year Treasuries Daily'!$A$7:$B$10118,2,FALSE))</f>
        <v>3.14</v>
      </c>
    </row>
    <row r="4734" spans="2:5">
      <c r="B4734" s="52">
        <v>40956</v>
      </c>
      <c r="C4734">
        <f>VLOOKUP($B4734,'Bloomberg Dow Jones Indices'!$G$6:$J$6000,2,FALSE)</f>
        <v>4.0567000000000002</v>
      </c>
      <c r="D4734">
        <f>VLOOKUP(B4734,'Bloomberg Dow Jones Indices'!$I$6:$J$6000,2,0)</f>
        <v>2.5089000000000001</v>
      </c>
      <c r="E4734">
        <f>IF(VLOOKUP($B4734,'30 Year Treasuries Daily'!$A$7:$B$10118,2,FALSE)="ND",NA(),VLOOKUP($B4734,'30 Year Treasuries Daily'!$A$7:$B$10118,2,FALSE))</f>
        <v>3.16</v>
      </c>
    </row>
    <row r="4735" spans="2:5">
      <c r="B4735" s="52">
        <v>40960</v>
      </c>
      <c r="C4735">
        <f>VLOOKUP($B4735,'Bloomberg Dow Jones Indices'!$G$6:$J$6000,2,FALSE)</f>
        <v>4.0595999999999997</v>
      </c>
      <c r="D4735">
        <f>VLOOKUP(B4735,'Bloomberg Dow Jones Indices'!$I$6:$J$6000,2,0)</f>
        <v>2.5057999999999998</v>
      </c>
      <c r="E4735">
        <f>IF(VLOOKUP($B4735,'30 Year Treasuries Daily'!$A$7:$B$10118,2,FALSE)="ND",NA(),VLOOKUP($B4735,'30 Year Treasuries Daily'!$A$7:$B$10118,2,FALSE))</f>
        <v>3.2</v>
      </c>
    </row>
    <row r="4736" spans="2:5">
      <c r="B4736" s="52">
        <v>40961</v>
      </c>
      <c r="C4736">
        <f>VLOOKUP($B4736,'Bloomberg Dow Jones Indices'!$G$6:$J$6000,2,FALSE)</f>
        <v>4.0590999999999999</v>
      </c>
      <c r="D4736">
        <f>VLOOKUP(B4736,'Bloomberg Dow Jones Indices'!$I$6:$J$6000,2,0)</f>
        <v>2.5110000000000001</v>
      </c>
      <c r="E4736">
        <f>IF(VLOOKUP($B4736,'30 Year Treasuries Daily'!$A$7:$B$10118,2,FALSE)="ND",NA(),VLOOKUP($B4736,'30 Year Treasuries Daily'!$A$7:$B$10118,2,FALSE))</f>
        <v>3.15</v>
      </c>
    </row>
    <row r="4737" spans="2:5">
      <c r="B4737" s="52">
        <v>40962</v>
      </c>
      <c r="C4737">
        <f>VLOOKUP($B4737,'Bloomberg Dow Jones Indices'!$G$6:$J$6000,2,FALSE)</f>
        <v>4.0734000000000004</v>
      </c>
      <c r="D4737">
        <f>VLOOKUP(B4737,'Bloomberg Dow Jones Indices'!$I$6:$J$6000,2,0)</f>
        <v>2.5038999999999998</v>
      </c>
      <c r="E4737">
        <f>IF(VLOOKUP($B4737,'30 Year Treasuries Daily'!$A$7:$B$10118,2,FALSE)="ND",NA(),VLOOKUP($B4737,'30 Year Treasuries Daily'!$A$7:$B$10118,2,FALSE))</f>
        <v>3.13</v>
      </c>
    </row>
    <row r="4738" spans="2:5">
      <c r="B4738" s="52">
        <v>40963</v>
      </c>
      <c r="C4738">
        <f>VLOOKUP($B4738,'Bloomberg Dow Jones Indices'!$G$6:$J$6000,2,FALSE)</f>
        <v>4.0500999999999996</v>
      </c>
      <c r="D4738">
        <f>VLOOKUP(B4738,'Bloomberg Dow Jones Indices'!$I$6:$J$6000,2,0)</f>
        <v>2.5060000000000002</v>
      </c>
      <c r="E4738">
        <f>IF(VLOOKUP($B4738,'30 Year Treasuries Daily'!$A$7:$B$10118,2,FALSE)="ND",NA(),VLOOKUP($B4738,'30 Year Treasuries Daily'!$A$7:$B$10118,2,FALSE))</f>
        <v>3.1</v>
      </c>
    </row>
    <row r="4739" spans="2:5">
      <c r="B4739" s="52">
        <v>40966</v>
      </c>
      <c r="C4739">
        <f>VLOOKUP($B4739,'Bloomberg Dow Jones Indices'!$G$6:$J$6000,2,FALSE)</f>
        <v>4.0552999999999999</v>
      </c>
      <c r="D4739">
        <f>VLOOKUP(B4739,'Bloomberg Dow Jones Indices'!$I$6:$J$6000,2,0)</f>
        <v>2.5063</v>
      </c>
      <c r="E4739">
        <f>IF(VLOOKUP($B4739,'30 Year Treasuries Daily'!$A$7:$B$10118,2,FALSE)="ND",NA(),VLOOKUP($B4739,'30 Year Treasuries Daily'!$A$7:$B$10118,2,FALSE))</f>
        <v>3.04</v>
      </c>
    </row>
    <row r="4740" spans="2:5">
      <c r="B4740" s="52">
        <v>40967</v>
      </c>
      <c r="C4740">
        <f>VLOOKUP($B4740,'Bloomberg Dow Jones Indices'!$G$6:$J$6000,2,FALSE)</f>
        <v>4.0702999999999996</v>
      </c>
      <c r="D4740">
        <f>VLOOKUP(B4740,'Bloomberg Dow Jones Indices'!$I$6:$J$6000,2,0)</f>
        <v>2.5070000000000001</v>
      </c>
      <c r="E4740">
        <f>IF(VLOOKUP($B4740,'30 Year Treasuries Daily'!$A$7:$B$10118,2,FALSE)="ND",NA(),VLOOKUP($B4740,'30 Year Treasuries Daily'!$A$7:$B$10118,2,FALSE))</f>
        <v>3.07</v>
      </c>
    </row>
    <row r="4741" spans="2:5">
      <c r="B4741" s="52">
        <v>40968</v>
      </c>
      <c r="C4741">
        <f>VLOOKUP($B4741,'Bloomberg Dow Jones Indices'!$G$6:$J$6000,2,FALSE)</f>
        <v>4.0815999999999999</v>
      </c>
      <c r="D4741">
        <f>VLOOKUP(B4741,'Bloomberg Dow Jones Indices'!$I$6:$J$6000,2,0)</f>
        <v>2.5171999999999999</v>
      </c>
      <c r="E4741">
        <f>IF(VLOOKUP($B4741,'30 Year Treasuries Daily'!$A$7:$B$10118,2,FALSE)="ND",NA(),VLOOKUP($B4741,'30 Year Treasuries Daily'!$A$7:$B$10118,2,FALSE))</f>
        <v>3.08</v>
      </c>
    </row>
    <row r="4742" spans="2:5">
      <c r="B4742" s="52">
        <v>40969</v>
      </c>
      <c r="C4742">
        <f>VLOOKUP($B4742,'Bloomberg Dow Jones Indices'!$G$6:$J$6000,2,FALSE)</f>
        <v>4.0666000000000002</v>
      </c>
      <c r="D4742">
        <f>VLOOKUP(B4742,'Bloomberg Dow Jones Indices'!$I$6:$J$6000,2,0)</f>
        <v>2.5122999999999998</v>
      </c>
      <c r="E4742">
        <f>IF(VLOOKUP($B4742,'30 Year Treasuries Daily'!$A$7:$B$10118,2,FALSE)="ND",NA(),VLOOKUP($B4742,'30 Year Treasuries Daily'!$A$7:$B$10118,2,FALSE))</f>
        <v>3.15</v>
      </c>
    </row>
    <row r="4743" spans="2:5">
      <c r="B4743" s="52">
        <v>40970</v>
      </c>
      <c r="C4743">
        <f>VLOOKUP($B4743,'Bloomberg Dow Jones Indices'!$G$6:$J$6000,2,FALSE)</f>
        <v>4.0617000000000001</v>
      </c>
      <c r="D4743">
        <f>VLOOKUP(B4743,'Bloomberg Dow Jones Indices'!$I$6:$J$6000,2,0)</f>
        <v>2.5127999999999999</v>
      </c>
      <c r="E4743">
        <f>IF(VLOOKUP($B4743,'30 Year Treasuries Daily'!$A$7:$B$10118,2,FALSE)="ND",NA(),VLOOKUP($B4743,'30 Year Treasuries Daily'!$A$7:$B$10118,2,FALSE))</f>
        <v>3.11</v>
      </c>
    </row>
    <row r="4744" spans="2:5">
      <c r="B4744" s="52">
        <v>40973</v>
      </c>
      <c r="C4744">
        <f>VLOOKUP($B4744,'Bloomberg Dow Jones Indices'!$G$6:$J$6000,2,FALSE)</f>
        <v>4.0548999999999999</v>
      </c>
      <c r="D4744">
        <f>VLOOKUP(B4744,'Bloomberg Dow Jones Indices'!$I$6:$J$6000,2,0)</f>
        <v>2.5156000000000001</v>
      </c>
      <c r="E4744">
        <f>IF(VLOOKUP($B4744,'30 Year Treasuries Daily'!$A$7:$B$10118,2,FALSE)="ND",NA(),VLOOKUP($B4744,'30 Year Treasuries Daily'!$A$7:$B$10118,2,FALSE))</f>
        <v>3.13</v>
      </c>
    </row>
    <row r="4745" spans="2:5">
      <c r="B4745" s="52">
        <v>40974</v>
      </c>
      <c r="C4745">
        <f>VLOOKUP($B4745,'Bloomberg Dow Jones Indices'!$G$6:$J$6000,2,FALSE)</f>
        <v>4.0725999999999996</v>
      </c>
      <c r="D4745">
        <f>VLOOKUP(B4745,'Bloomberg Dow Jones Indices'!$I$6:$J$6000,2,0)</f>
        <v>2.5582000000000003</v>
      </c>
      <c r="E4745">
        <f>IF(VLOOKUP($B4745,'30 Year Treasuries Daily'!$A$7:$B$10118,2,FALSE)="ND",NA(),VLOOKUP($B4745,'30 Year Treasuries Daily'!$A$7:$B$10118,2,FALSE))</f>
        <v>3.08</v>
      </c>
    </row>
    <row r="4746" spans="2:5">
      <c r="B4746" s="52">
        <v>40975</v>
      </c>
      <c r="C4746">
        <f>VLOOKUP($B4746,'Bloomberg Dow Jones Indices'!$G$6:$J$6000,2,FALSE)</f>
        <v>4.1021000000000001</v>
      </c>
      <c r="D4746">
        <f>VLOOKUP(B4746,'Bloomberg Dow Jones Indices'!$I$6:$J$6000,2,0)</f>
        <v>2.5455999999999999</v>
      </c>
      <c r="E4746">
        <f>IF(VLOOKUP($B4746,'30 Year Treasuries Daily'!$A$7:$B$10118,2,FALSE)="ND",NA(),VLOOKUP($B4746,'30 Year Treasuries Daily'!$A$7:$B$10118,2,FALSE))</f>
        <v>3.12</v>
      </c>
    </row>
    <row r="4747" spans="2:5">
      <c r="B4747" s="52">
        <v>40976</v>
      </c>
      <c r="C4747">
        <f>VLOOKUP($B4747,'Bloomberg Dow Jones Indices'!$G$6:$J$6000,2,FALSE)</f>
        <v>4.0928000000000004</v>
      </c>
      <c r="D4747">
        <f>VLOOKUP(B4747,'Bloomberg Dow Jones Indices'!$I$6:$J$6000,2,0)</f>
        <v>2.5335000000000001</v>
      </c>
      <c r="E4747">
        <f>IF(VLOOKUP($B4747,'30 Year Treasuries Daily'!$A$7:$B$10118,2,FALSE)="ND",NA(),VLOOKUP($B4747,'30 Year Treasuries Daily'!$A$7:$B$10118,2,FALSE))</f>
        <v>3.18</v>
      </c>
    </row>
    <row r="4748" spans="2:5">
      <c r="B4748" s="52">
        <v>40977</v>
      </c>
      <c r="C4748">
        <f>VLOOKUP($B4748,'Bloomberg Dow Jones Indices'!$G$6:$J$6000,2,FALSE)</f>
        <v>4.0770999999999997</v>
      </c>
      <c r="D4748">
        <f>VLOOKUP(B4748,'Bloomberg Dow Jones Indices'!$I$6:$J$6000,2,0)</f>
        <v>2.5308000000000002</v>
      </c>
      <c r="E4748">
        <f>IF(VLOOKUP($B4748,'30 Year Treasuries Daily'!$A$7:$B$10118,2,FALSE)="ND",NA(),VLOOKUP($B4748,'30 Year Treasuries Daily'!$A$7:$B$10118,2,FALSE))</f>
        <v>3.19</v>
      </c>
    </row>
    <row r="4749" spans="2:5">
      <c r="B4749" s="52">
        <v>40980</v>
      </c>
      <c r="C4749">
        <f>VLOOKUP($B4749,'Bloomberg Dow Jones Indices'!$G$6:$J$6000,2,FALSE)</f>
        <v>4.0330000000000004</v>
      </c>
      <c r="D4749">
        <f>VLOOKUP(B4749,'Bloomberg Dow Jones Indices'!$I$6:$J$6000,2,0)</f>
        <v>2.5258000000000003</v>
      </c>
      <c r="E4749">
        <f>IF(VLOOKUP($B4749,'30 Year Treasuries Daily'!$A$7:$B$10118,2,FALSE)="ND",NA(),VLOOKUP($B4749,'30 Year Treasuries Daily'!$A$7:$B$10118,2,FALSE))</f>
        <v>3.17</v>
      </c>
    </row>
    <row r="4750" spans="2:5">
      <c r="B4750" s="52">
        <v>40981</v>
      </c>
      <c r="C4750">
        <f>VLOOKUP($B4750,'Bloomberg Dow Jones Indices'!$G$6:$J$6000,2,FALSE)</f>
        <v>3.9552</v>
      </c>
      <c r="D4750">
        <f>VLOOKUP(B4750,'Bloomberg Dow Jones Indices'!$I$6:$J$6000,2,0)</f>
        <v>2.4885999999999999</v>
      </c>
      <c r="E4750">
        <f>IF(VLOOKUP($B4750,'30 Year Treasuries Daily'!$A$7:$B$10118,2,FALSE)="ND",NA(),VLOOKUP($B4750,'30 Year Treasuries Daily'!$A$7:$B$10118,2,FALSE))</f>
        <v>3.26</v>
      </c>
    </row>
    <row r="4751" spans="2:5">
      <c r="B4751" s="52">
        <v>40982</v>
      </c>
      <c r="C4751">
        <f>VLOOKUP($B4751,'Bloomberg Dow Jones Indices'!$G$6:$J$6000,2,FALSE)</f>
        <v>4.0099</v>
      </c>
      <c r="D4751">
        <f>VLOOKUP(B4751,'Bloomberg Dow Jones Indices'!$I$6:$J$6000,2,0)</f>
        <v>2.4855</v>
      </c>
      <c r="E4751">
        <f>IF(VLOOKUP($B4751,'30 Year Treasuries Daily'!$A$7:$B$10118,2,FALSE)="ND",NA(),VLOOKUP($B4751,'30 Year Treasuries Daily'!$A$7:$B$10118,2,FALSE))</f>
        <v>3.43</v>
      </c>
    </row>
    <row r="4752" spans="2:5">
      <c r="B4752" s="52">
        <v>40983</v>
      </c>
      <c r="C4752">
        <f>VLOOKUP($B4752,'Bloomberg Dow Jones Indices'!$G$6:$J$6000,2,FALSE)</f>
        <v>4.0118999999999998</v>
      </c>
      <c r="D4752">
        <f>VLOOKUP(B4752,'Bloomberg Dow Jones Indices'!$I$6:$J$6000,2,0)</f>
        <v>2.4744999999999999</v>
      </c>
      <c r="E4752">
        <f>IF(VLOOKUP($B4752,'30 Year Treasuries Daily'!$A$7:$B$10118,2,FALSE)="ND",NA(),VLOOKUP($B4752,'30 Year Treasuries Daily'!$A$7:$B$10118,2,FALSE))</f>
        <v>3.41</v>
      </c>
    </row>
    <row r="4753" spans="2:5">
      <c r="B4753" s="52">
        <v>40984</v>
      </c>
      <c r="C4753">
        <f>VLOOKUP($B4753,'Bloomberg Dow Jones Indices'!$G$6:$J$6000,2,FALSE)</f>
        <v>4.0213000000000001</v>
      </c>
      <c r="D4753">
        <f>VLOOKUP(B4753,'Bloomberg Dow Jones Indices'!$I$6:$J$6000,2,0)</f>
        <v>2.4782999999999999</v>
      </c>
      <c r="E4753">
        <f>IF(VLOOKUP($B4753,'30 Year Treasuries Daily'!$A$7:$B$10118,2,FALSE)="ND",NA(),VLOOKUP($B4753,'30 Year Treasuries Daily'!$A$7:$B$10118,2,FALSE))</f>
        <v>3.41</v>
      </c>
    </row>
    <row r="4754" spans="2:5">
      <c r="B4754" s="52">
        <v>40987</v>
      </c>
      <c r="C4754">
        <f>VLOOKUP($B4754,'Bloomberg Dow Jones Indices'!$G$6:$J$6000,2,FALSE)</f>
        <v>4.0384000000000002</v>
      </c>
      <c r="D4754">
        <f>VLOOKUP(B4754,'Bloomberg Dow Jones Indices'!$I$6:$J$6000,2,0)</f>
        <v>2.4771000000000001</v>
      </c>
      <c r="E4754">
        <f>IF(VLOOKUP($B4754,'30 Year Treasuries Daily'!$A$7:$B$10118,2,FALSE)="ND",NA(),VLOOKUP($B4754,'30 Year Treasuries Daily'!$A$7:$B$10118,2,FALSE))</f>
        <v>3.48</v>
      </c>
    </row>
    <row r="4755" spans="2:5">
      <c r="B4755" s="52">
        <v>40988</v>
      </c>
      <c r="C4755">
        <f>VLOOKUP($B4755,'Bloomberg Dow Jones Indices'!$G$6:$J$6000,2,FALSE)</f>
        <v>4.0233999999999996</v>
      </c>
      <c r="D4755">
        <f>VLOOKUP(B4755,'Bloomberg Dow Jones Indices'!$I$6:$J$6000,2,0)</f>
        <v>2.4900000000000002</v>
      </c>
      <c r="E4755">
        <f>IF(VLOOKUP($B4755,'30 Year Treasuries Daily'!$A$7:$B$10118,2,FALSE)="ND",NA(),VLOOKUP($B4755,'30 Year Treasuries Daily'!$A$7:$B$10118,2,FALSE))</f>
        <v>3.46</v>
      </c>
    </row>
    <row r="4756" spans="2:5">
      <c r="B4756" s="52">
        <v>40989</v>
      </c>
      <c r="C4756">
        <f>VLOOKUP($B4756,'Bloomberg Dow Jones Indices'!$G$6:$J$6000,2,FALSE)</f>
        <v>4.0298999999999996</v>
      </c>
      <c r="D4756">
        <f>VLOOKUP(B4756,'Bloomberg Dow Jones Indices'!$I$6:$J$6000,2,0)</f>
        <v>2.4986999999999999</v>
      </c>
      <c r="E4756">
        <f>IF(VLOOKUP($B4756,'30 Year Treasuries Daily'!$A$7:$B$10118,2,FALSE)="ND",NA(),VLOOKUP($B4756,'30 Year Treasuries Daily'!$A$7:$B$10118,2,FALSE))</f>
        <v>3.38</v>
      </c>
    </row>
    <row r="4757" spans="2:5">
      <c r="B4757" s="52">
        <v>40990</v>
      </c>
      <c r="C4757">
        <f>VLOOKUP($B4757,'Bloomberg Dow Jones Indices'!$G$6:$J$6000,2,FALSE)</f>
        <v>4.0285000000000002</v>
      </c>
      <c r="D4757">
        <f>VLOOKUP(B4757,'Bloomberg Dow Jones Indices'!$I$6:$J$6000,2,0)</f>
        <v>2.5137</v>
      </c>
      <c r="E4757">
        <f>IF(VLOOKUP($B4757,'30 Year Treasuries Daily'!$A$7:$B$10118,2,FALSE)="ND",NA(),VLOOKUP($B4757,'30 Year Treasuries Daily'!$A$7:$B$10118,2,FALSE))</f>
        <v>3.37</v>
      </c>
    </row>
    <row r="4758" spans="2:5">
      <c r="B4758" s="52">
        <v>40991</v>
      </c>
      <c r="C4758">
        <f>VLOOKUP($B4758,'Bloomberg Dow Jones Indices'!$G$6:$J$6000,2,FALSE)</f>
        <v>4.0286999999999997</v>
      </c>
      <c r="D4758">
        <f>VLOOKUP(B4758,'Bloomberg Dow Jones Indices'!$I$6:$J$6000,2,0)</f>
        <v>2.5070000000000001</v>
      </c>
      <c r="E4758">
        <f>IF(VLOOKUP($B4758,'30 Year Treasuries Daily'!$A$7:$B$10118,2,FALSE)="ND",NA(),VLOOKUP($B4758,'30 Year Treasuries Daily'!$A$7:$B$10118,2,FALSE))</f>
        <v>3.31</v>
      </c>
    </row>
    <row r="4759" spans="2:5">
      <c r="B4759" s="52">
        <v>40994</v>
      </c>
      <c r="C4759">
        <f>VLOOKUP($B4759,'Bloomberg Dow Jones Indices'!$G$6:$J$6000,2,FALSE)</f>
        <v>3.9992000000000001</v>
      </c>
      <c r="D4759">
        <f>VLOOKUP(B4759,'Bloomberg Dow Jones Indices'!$I$6:$J$6000,2,0)</f>
        <v>2.4765999999999999</v>
      </c>
      <c r="E4759">
        <f>IF(VLOOKUP($B4759,'30 Year Treasuries Daily'!$A$7:$B$10118,2,FALSE)="ND",NA(),VLOOKUP($B4759,'30 Year Treasuries Daily'!$A$7:$B$10118,2,FALSE))</f>
        <v>3.33</v>
      </c>
    </row>
    <row r="4760" spans="2:5">
      <c r="B4760" s="52">
        <v>40995</v>
      </c>
      <c r="C4760">
        <f>VLOOKUP($B4760,'Bloomberg Dow Jones Indices'!$G$6:$J$6000,2,FALSE)</f>
        <v>3.9805999999999999</v>
      </c>
      <c r="D4760">
        <f>VLOOKUP(B4760,'Bloomberg Dow Jones Indices'!$I$6:$J$6000,2,0)</f>
        <v>2.4847999999999999</v>
      </c>
      <c r="E4760">
        <f>IF(VLOOKUP($B4760,'30 Year Treasuries Daily'!$A$7:$B$10118,2,FALSE)="ND",NA(),VLOOKUP($B4760,'30 Year Treasuries Daily'!$A$7:$B$10118,2,FALSE))</f>
        <v>3.29</v>
      </c>
    </row>
    <row r="4761" spans="2:5">
      <c r="B4761" s="52">
        <v>40996</v>
      </c>
      <c r="C4761">
        <f>VLOOKUP($B4761,'Bloomberg Dow Jones Indices'!$G$6:$J$6000,2,FALSE)</f>
        <v>4.0170000000000003</v>
      </c>
      <c r="D4761">
        <f>VLOOKUP(B4761,'Bloomberg Dow Jones Indices'!$I$6:$J$6000,2,0)</f>
        <v>2.4984000000000002</v>
      </c>
      <c r="E4761">
        <f>IF(VLOOKUP($B4761,'30 Year Treasuries Daily'!$A$7:$B$10118,2,FALSE)="ND",NA(),VLOOKUP($B4761,'30 Year Treasuries Daily'!$A$7:$B$10118,2,FALSE))</f>
        <v>3.31</v>
      </c>
    </row>
    <row r="4762" spans="2:5">
      <c r="B4762" s="52">
        <v>40997</v>
      </c>
      <c r="C4762">
        <f>VLOOKUP($B4762,'Bloomberg Dow Jones Indices'!$G$6:$J$6000,2,FALSE)</f>
        <v>4.0006000000000004</v>
      </c>
      <c r="D4762">
        <f>VLOOKUP(B4762,'Bloomberg Dow Jones Indices'!$I$6:$J$6000,2,0)</f>
        <v>2.4946000000000002</v>
      </c>
      <c r="E4762">
        <f>IF(VLOOKUP($B4762,'30 Year Treasuries Daily'!$A$7:$B$10118,2,FALSE)="ND",NA(),VLOOKUP($B4762,'30 Year Treasuries Daily'!$A$7:$B$10118,2,FALSE))</f>
        <v>3.27</v>
      </c>
    </row>
    <row r="4763" spans="2:5">
      <c r="B4763" s="52">
        <v>40998</v>
      </c>
      <c r="C4763">
        <f>VLOOKUP($B4763,'Bloomberg Dow Jones Indices'!$G$6:$J$6000,2,FALSE)</f>
        <v>3.9754</v>
      </c>
      <c r="D4763">
        <f>VLOOKUP(B4763,'Bloomberg Dow Jones Indices'!$I$6:$J$6000,2,0)</f>
        <v>2.4821</v>
      </c>
      <c r="E4763">
        <f>IF(VLOOKUP($B4763,'30 Year Treasuries Daily'!$A$7:$B$10118,2,FALSE)="ND",NA(),VLOOKUP($B4763,'30 Year Treasuries Daily'!$A$7:$B$10118,2,FALSE))</f>
        <v>3.35</v>
      </c>
    </row>
    <row r="4764" spans="2:5">
      <c r="B4764" s="52">
        <v>41001</v>
      </c>
      <c r="C4764">
        <f>VLOOKUP($B4764,'Bloomberg Dow Jones Indices'!$G$6:$J$6000,2,FALSE)</f>
        <v>3.956</v>
      </c>
      <c r="D4764">
        <f>VLOOKUP(B4764,'Bloomberg Dow Jones Indices'!$I$6:$J$6000,2,0)</f>
        <v>2.4723000000000002</v>
      </c>
      <c r="E4764">
        <f>IF(VLOOKUP($B4764,'30 Year Treasuries Daily'!$A$7:$B$10118,2,FALSE)="ND",NA(),VLOOKUP($B4764,'30 Year Treasuries Daily'!$A$7:$B$10118,2,FALSE))</f>
        <v>3.35</v>
      </c>
    </row>
    <row r="4765" spans="2:5">
      <c r="B4765" s="52">
        <v>41002</v>
      </c>
      <c r="C4765">
        <f>VLOOKUP($B4765,'Bloomberg Dow Jones Indices'!$G$6:$J$6000,2,FALSE)</f>
        <v>3.9553000000000003</v>
      </c>
      <c r="D4765">
        <f>VLOOKUP(B4765,'Bloomberg Dow Jones Indices'!$I$6:$J$6000,2,0)</f>
        <v>2.4897</v>
      </c>
      <c r="E4765">
        <f>IF(VLOOKUP($B4765,'30 Year Treasuries Daily'!$A$7:$B$10118,2,FALSE)="ND",NA(),VLOOKUP($B4765,'30 Year Treasuries Daily'!$A$7:$B$10118,2,FALSE))</f>
        <v>3.41</v>
      </c>
    </row>
    <row r="4766" spans="2:5">
      <c r="B4766" s="52">
        <v>41003</v>
      </c>
      <c r="C4766">
        <f>VLOOKUP($B4766,'Bloomberg Dow Jones Indices'!$G$6:$J$6000,2,FALSE)</f>
        <v>3.9556</v>
      </c>
      <c r="D4766">
        <f>VLOOKUP(B4766,'Bloomberg Dow Jones Indices'!$I$6:$J$6000,2,0)</f>
        <v>2.5133999999999999</v>
      </c>
      <c r="E4766">
        <f>IF(VLOOKUP($B4766,'30 Year Treasuries Daily'!$A$7:$B$10118,2,FALSE)="ND",NA(),VLOOKUP($B4766,'30 Year Treasuries Daily'!$A$7:$B$10118,2,FALSE))</f>
        <v>3.37</v>
      </c>
    </row>
    <row r="4767" spans="2:5">
      <c r="B4767" s="52">
        <v>41004</v>
      </c>
      <c r="C4767">
        <f>VLOOKUP($B4767,'Bloomberg Dow Jones Indices'!$G$6:$J$6000,2,FALSE)</f>
        <v>3.9769999999999999</v>
      </c>
      <c r="D4767">
        <f>VLOOKUP(B4767,'Bloomberg Dow Jones Indices'!$I$6:$J$6000,2,0)</f>
        <v>2.5175000000000001</v>
      </c>
      <c r="E4767">
        <f>IF(VLOOKUP($B4767,'30 Year Treasuries Daily'!$A$7:$B$10118,2,FALSE)="ND",NA(),VLOOKUP($B4767,'30 Year Treasuries Daily'!$A$7:$B$10118,2,FALSE))</f>
        <v>3.32</v>
      </c>
    </row>
    <row r="4768" spans="2:5">
      <c r="B4768" s="52">
        <v>41008</v>
      </c>
      <c r="C4768">
        <f>VLOOKUP($B4768,'Bloomberg Dow Jones Indices'!$G$6:$J$6000,2,FALSE)</f>
        <v>4.0026999999999999</v>
      </c>
      <c r="D4768">
        <f>VLOOKUP(B4768,'Bloomberg Dow Jones Indices'!$I$6:$J$6000,2,0)</f>
        <v>2.5430000000000001</v>
      </c>
      <c r="E4768">
        <f>IF(VLOOKUP($B4768,'30 Year Treasuries Daily'!$A$7:$B$10118,2,FALSE)="ND",NA(),VLOOKUP($B4768,'30 Year Treasuries Daily'!$A$7:$B$10118,2,FALSE))</f>
        <v>3.18</v>
      </c>
    </row>
    <row r="4769" spans="2:5">
      <c r="B4769" s="52">
        <v>41009</v>
      </c>
      <c r="C4769">
        <f>VLOOKUP($B4769,'Bloomberg Dow Jones Indices'!$G$6:$J$6000,2,FALSE)</f>
        <v>4.0557999999999996</v>
      </c>
      <c r="D4769">
        <f>VLOOKUP(B4769,'Bloomberg Dow Jones Indices'!$I$6:$J$6000,2,0)</f>
        <v>2.5857000000000001</v>
      </c>
      <c r="E4769">
        <f>IF(VLOOKUP($B4769,'30 Year Treasuries Daily'!$A$7:$B$10118,2,FALSE)="ND",NA(),VLOOKUP($B4769,'30 Year Treasuries Daily'!$A$7:$B$10118,2,FALSE))</f>
        <v>3.13</v>
      </c>
    </row>
    <row r="4770" spans="2:5">
      <c r="B4770" s="52">
        <v>41010</v>
      </c>
      <c r="C4770">
        <f>VLOOKUP($B4770,'Bloomberg Dow Jones Indices'!$G$6:$J$6000,2,FALSE)</f>
        <v>4.0452000000000004</v>
      </c>
      <c r="D4770">
        <f>VLOOKUP(B4770,'Bloomberg Dow Jones Indices'!$I$6:$J$6000,2,0)</f>
        <v>2.5676000000000001</v>
      </c>
      <c r="E4770">
        <f>IF(VLOOKUP($B4770,'30 Year Treasuries Daily'!$A$7:$B$10118,2,FALSE)="ND",NA(),VLOOKUP($B4770,'30 Year Treasuries Daily'!$A$7:$B$10118,2,FALSE))</f>
        <v>3.18</v>
      </c>
    </row>
    <row r="4771" spans="2:5">
      <c r="B4771" s="52">
        <v>41011</v>
      </c>
      <c r="C4771">
        <f>VLOOKUP($B4771,'Bloomberg Dow Jones Indices'!$G$6:$J$6000,2,FALSE)</f>
        <v>4.024</v>
      </c>
      <c r="D4771">
        <f>VLOOKUP(B4771,'Bloomberg Dow Jones Indices'!$I$6:$J$6000,2,0)</f>
        <v>2.5318000000000001</v>
      </c>
      <c r="E4771">
        <f>IF(VLOOKUP($B4771,'30 Year Treasuries Daily'!$A$7:$B$10118,2,FALSE)="ND",NA(),VLOOKUP($B4771,'30 Year Treasuries Daily'!$A$7:$B$10118,2,FALSE))</f>
        <v>3.22</v>
      </c>
    </row>
    <row r="4772" spans="2:5">
      <c r="B4772" s="52">
        <v>41012</v>
      </c>
      <c r="C4772">
        <f>VLOOKUP($B4772,'Bloomberg Dow Jones Indices'!$G$6:$J$6000,2,FALSE)</f>
        <v>4.0354999999999999</v>
      </c>
      <c r="D4772">
        <f>VLOOKUP(B4772,'Bloomberg Dow Jones Indices'!$I$6:$J$6000,2,0)</f>
        <v>2.5587999999999997</v>
      </c>
      <c r="E4772">
        <f>IF(VLOOKUP($B4772,'30 Year Treasuries Daily'!$A$7:$B$10118,2,FALSE)="ND",NA(),VLOOKUP($B4772,'30 Year Treasuries Daily'!$A$7:$B$10118,2,FALSE))</f>
        <v>3.14</v>
      </c>
    </row>
    <row r="4773" spans="2:5">
      <c r="B4773" s="52">
        <v>41015</v>
      </c>
      <c r="C4773">
        <f>VLOOKUP($B4773,'Bloomberg Dow Jones Indices'!$G$6:$J$6000,2,FALSE)</f>
        <v>3.9988999999999999</v>
      </c>
      <c r="D4773">
        <f>VLOOKUP(B4773,'Bloomberg Dow Jones Indices'!$I$6:$J$6000,2,0)</f>
        <v>2.5446</v>
      </c>
      <c r="E4773">
        <f>IF(VLOOKUP($B4773,'30 Year Treasuries Daily'!$A$7:$B$10118,2,FALSE)="ND",NA(),VLOOKUP($B4773,'30 Year Treasuries Daily'!$A$7:$B$10118,2,FALSE))</f>
        <v>3.12</v>
      </c>
    </row>
    <row r="4774" spans="2:5">
      <c r="B4774" s="52">
        <v>41016</v>
      </c>
      <c r="C4774">
        <f>VLOOKUP($B4774,'Bloomberg Dow Jones Indices'!$G$6:$J$6000,2,FALSE)</f>
        <v>3.9750000000000001</v>
      </c>
      <c r="D4774">
        <f>VLOOKUP(B4774,'Bloomberg Dow Jones Indices'!$I$6:$J$6000,2,0)</f>
        <v>2.5068999999999999</v>
      </c>
      <c r="E4774">
        <f>IF(VLOOKUP($B4774,'30 Year Treasuries Daily'!$A$7:$B$10118,2,FALSE)="ND",NA(),VLOOKUP($B4774,'30 Year Treasuries Daily'!$A$7:$B$10118,2,FALSE))</f>
        <v>3.15</v>
      </c>
    </row>
    <row r="4775" spans="2:5">
      <c r="B4775" s="52">
        <v>41017</v>
      </c>
      <c r="C4775">
        <f>VLOOKUP($B4775,'Bloomberg Dow Jones Indices'!$G$6:$J$6000,2,FALSE)</f>
        <v>3.9830000000000001</v>
      </c>
      <c r="D4775">
        <f>VLOOKUP(B4775,'Bloomberg Dow Jones Indices'!$I$6:$J$6000,2,0)</f>
        <v>2.5228000000000002</v>
      </c>
      <c r="E4775">
        <f>IF(VLOOKUP($B4775,'30 Year Treasuries Daily'!$A$7:$B$10118,2,FALSE)="ND",NA(),VLOOKUP($B4775,'30 Year Treasuries Daily'!$A$7:$B$10118,2,FALSE))</f>
        <v>3.13</v>
      </c>
    </row>
    <row r="4776" spans="2:5">
      <c r="B4776" s="52">
        <v>41018</v>
      </c>
      <c r="C4776">
        <f>VLOOKUP($B4776,'Bloomberg Dow Jones Indices'!$G$6:$J$6000,2,FALSE)</f>
        <v>3.9965000000000002</v>
      </c>
      <c r="D4776">
        <f>VLOOKUP(B4776,'Bloomberg Dow Jones Indices'!$I$6:$J$6000,2,0)</f>
        <v>2.5373999999999999</v>
      </c>
      <c r="E4776">
        <f>IF(VLOOKUP($B4776,'30 Year Treasuries Daily'!$A$7:$B$10118,2,FALSE)="ND",NA(),VLOOKUP($B4776,'30 Year Treasuries Daily'!$A$7:$B$10118,2,FALSE))</f>
        <v>3.12</v>
      </c>
    </row>
    <row r="4777" spans="2:5">
      <c r="B4777" s="52">
        <v>41019</v>
      </c>
      <c r="C4777">
        <f>VLOOKUP($B4777,'Bloomberg Dow Jones Indices'!$G$6:$J$6000,2,FALSE)</f>
        <v>3.9596999999999998</v>
      </c>
      <c r="D4777">
        <f>VLOOKUP(B4777,'Bloomberg Dow Jones Indices'!$I$6:$J$6000,2,0)</f>
        <v>2.5247000000000002</v>
      </c>
      <c r="E4777">
        <f>IF(VLOOKUP($B4777,'30 Year Treasuries Daily'!$A$7:$B$10118,2,FALSE)="ND",NA(),VLOOKUP($B4777,'30 Year Treasuries Daily'!$A$7:$B$10118,2,FALSE))</f>
        <v>3.12</v>
      </c>
    </row>
    <row r="4778" spans="2:5">
      <c r="B4778" s="52">
        <v>41022</v>
      </c>
      <c r="C4778">
        <f>VLOOKUP($B4778,'Bloomberg Dow Jones Indices'!$G$6:$J$6000,2,FALSE)</f>
        <v>3.9781</v>
      </c>
      <c r="D4778">
        <f>VLOOKUP(B4778,'Bloomberg Dow Jones Indices'!$I$6:$J$6000,2,0)</f>
        <v>2.5446</v>
      </c>
      <c r="E4778">
        <f>IF(VLOOKUP($B4778,'30 Year Treasuries Daily'!$A$7:$B$10118,2,FALSE)="ND",NA(),VLOOKUP($B4778,'30 Year Treasuries Daily'!$A$7:$B$10118,2,FALSE))</f>
        <v>3.08</v>
      </c>
    </row>
    <row r="4779" spans="2:5">
      <c r="B4779" s="52">
        <v>41023</v>
      </c>
      <c r="C4779">
        <f>VLOOKUP($B4779,'Bloomberg Dow Jones Indices'!$G$6:$J$6000,2,FALSE)</f>
        <v>3.9516</v>
      </c>
      <c r="D4779">
        <f>VLOOKUP(B4779,'Bloomberg Dow Jones Indices'!$I$6:$J$6000,2,0)</f>
        <v>2.5301</v>
      </c>
      <c r="E4779">
        <f>IF(VLOOKUP($B4779,'30 Year Treasuries Daily'!$A$7:$B$10118,2,FALSE)="ND",NA(),VLOOKUP($B4779,'30 Year Treasuries Daily'!$A$7:$B$10118,2,FALSE))</f>
        <v>3.12</v>
      </c>
    </row>
    <row r="4780" spans="2:5">
      <c r="B4780" s="52">
        <v>41024</v>
      </c>
      <c r="C4780">
        <f>VLOOKUP($B4780,'Bloomberg Dow Jones Indices'!$G$6:$J$6000,2,FALSE)</f>
        <v>3.9247000000000001</v>
      </c>
      <c r="D4780">
        <f>VLOOKUP(B4780,'Bloomberg Dow Jones Indices'!$I$6:$J$6000,2,0)</f>
        <v>2.5150000000000001</v>
      </c>
      <c r="E4780">
        <f>IF(VLOOKUP($B4780,'30 Year Treasuries Daily'!$A$7:$B$10118,2,FALSE)="ND",NA(),VLOOKUP($B4780,'30 Year Treasuries Daily'!$A$7:$B$10118,2,FALSE))</f>
        <v>3.15</v>
      </c>
    </row>
    <row r="4781" spans="2:5">
      <c r="B4781" s="52">
        <v>41025</v>
      </c>
      <c r="C4781">
        <f>VLOOKUP($B4781,'Bloomberg Dow Jones Indices'!$G$6:$J$6000,2,FALSE)</f>
        <v>3.8982999999999999</v>
      </c>
      <c r="D4781">
        <f>VLOOKUP(B4781,'Bloomberg Dow Jones Indices'!$I$6:$J$6000,2,0)</f>
        <v>2.4933000000000001</v>
      </c>
      <c r="E4781">
        <f>IF(VLOOKUP($B4781,'30 Year Treasuries Daily'!$A$7:$B$10118,2,FALSE)="ND",NA(),VLOOKUP($B4781,'30 Year Treasuries Daily'!$A$7:$B$10118,2,FALSE))</f>
        <v>3.13</v>
      </c>
    </row>
    <row r="4782" spans="2:5">
      <c r="B4782" s="52">
        <v>41026</v>
      </c>
      <c r="C4782">
        <f>VLOOKUP($B4782,'Bloomberg Dow Jones Indices'!$G$6:$J$6000,2,FALSE)</f>
        <v>3.8862999999999999</v>
      </c>
      <c r="D4782">
        <f>VLOOKUP(B4782,'Bloomberg Dow Jones Indices'!$I$6:$J$6000,2,0)</f>
        <v>2.4887999999999999</v>
      </c>
      <c r="E4782">
        <f>IF(VLOOKUP($B4782,'30 Year Treasuries Daily'!$A$7:$B$10118,2,FALSE)="ND",NA(),VLOOKUP($B4782,'30 Year Treasuries Daily'!$A$7:$B$10118,2,FALSE))</f>
        <v>3.12</v>
      </c>
    </row>
    <row r="4783" spans="2:5">
      <c r="B4783" s="52">
        <v>41029</v>
      </c>
      <c r="C4783">
        <f>VLOOKUP($B4783,'Bloomberg Dow Jones Indices'!$G$6:$J$6000,2,FALSE)</f>
        <v>3.8773999999999997</v>
      </c>
      <c r="D4783">
        <f>VLOOKUP(B4783,'Bloomberg Dow Jones Indices'!$I$6:$J$6000,2,0)</f>
        <v>2.4916</v>
      </c>
      <c r="E4783">
        <f>IF(VLOOKUP($B4783,'30 Year Treasuries Daily'!$A$7:$B$10118,2,FALSE)="ND",NA(),VLOOKUP($B4783,'30 Year Treasuries Daily'!$A$7:$B$10118,2,FALSE))</f>
        <v>3.12</v>
      </c>
    </row>
    <row r="4784" spans="2:5">
      <c r="B4784" s="52">
        <v>41030</v>
      </c>
      <c r="C4784">
        <f>VLOOKUP($B4784,'Bloomberg Dow Jones Indices'!$G$6:$J$6000,2,FALSE)</f>
        <v>3.8574999999999999</v>
      </c>
      <c r="D4784">
        <f>VLOOKUP(B4784,'Bloomberg Dow Jones Indices'!$I$6:$J$6000,2,0)</f>
        <v>2.4792999999999998</v>
      </c>
      <c r="E4784">
        <f>IF(VLOOKUP($B4784,'30 Year Treasuries Daily'!$A$7:$B$10118,2,FALSE)="ND",NA(),VLOOKUP($B4784,'30 Year Treasuries Daily'!$A$7:$B$10118,2,FALSE))</f>
        <v>3.16</v>
      </c>
    </row>
    <row r="4785" spans="2:5">
      <c r="B4785" s="52">
        <v>41031</v>
      </c>
      <c r="C4785">
        <f>VLOOKUP($B4785,'Bloomberg Dow Jones Indices'!$G$6:$J$6000,2,FALSE)</f>
        <v>3.8816999999999999</v>
      </c>
      <c r="D4785">
        <f>VLOOKUP(B4785,'Bloomberg Dow Jones Indices'!$I$6:$J$6000,2,0)</f>
        <v>2.4813000000000001</v>
      </c>
      <c r="E4785">
        <f>IF(VLOOKUP($B4785,'30 Year Treasuries Daily'!$A$7:$B$10118,2,FALSE)="ND",NA(),VLOOKUP($B4785,'30 Year Treasuries Daily'!$A$7:$B$10118,2,FALSE))</f>
        <v>3.11</v>
      </c>
    </row>
    <row r="4786" spans="2:5">
      <c r="B4786" s="52">
        <v>41032</v>
      </c>
      <c r="C4786">
        <f>VLOOKUP($B4786,'Bloomberg Dow Jones Indices'!$G$6:$J$6000,2,FALSE)</f>
        <v>3.9081000000000001</v>
      </c>
      <c r="D4786">
        <f>VLOOKUP(B4786,'Bloomberg Dow Jones Indices'!$I$6:$J$6000,2,0)</f>
        <v>2.4946000000000002</v>
      </c>
      <c r="E4786">
        <f>IF(VLOOKUP($B4786,'30 Year Treasuries Daily'!$A$7:$B$10118,2,FALSE)="ND",NA(),VLOOKUP($B4786,'30 Year Treasuries Daily'!$A$7:$B$10118,2,FALSE))</f>
        <v>3.12</v>
      </c>
    </row>
    <row r="4787" spans="2:5">
      <c r="B4787" s="52">
        <v>41033</v>
      </c>
      <c r="C4787">
        <f>VLOOKUP($B4787,'Bloomberg Dow Jones Indices'!$G$6:$J$6000,2,FALSE)</f>
        <v>3.9024000000000001</v>
      </c>
      <c r="D4787">
        <f>VLOOKUP(B4787,'Bloomberg Dow Jones Indices'!$I$6:$J$6000,2,0)</f>
        <v>2.5268000000000002</v>
      </c>
      <c r="E4787">
        <f>IF(VLOOKUP($B4787,'30 Year Treasuries Daily'!$A$7:$B$10118,2,FALSE)="ND",NA(),VLOOKUP($B4787,'30 Year Treasuries Daily'!$A$7:$B$10118,2,FALSE))</f>
        <v>3.07</v>
      </c>
    </row>
    <row r="4788" spans="2:5">
      <c r="B4788" s="52">
        <v>41036</v>
      </c>
      <c r="C4788">
        <f>VLOOKUP($B4788,'Bloomberg Dow Jones Indices'!$G$6:$J$6000,2,FALSE)</f>
        <v>3.9060000000000001</v>
      </c>
      <c r="D4788">
        <f>VLOOKUP(B4788,'Bloomberg Dow Jones Indices'!$I$6:$J$6000,2,0)</f>
        <v>2.5324999999999998</v>
      </c>
      <c r="E4788">
        <f>IF(VLOOKUP($B4788,'30 Year Treasuries Daily'!$A$7:$B$10118,2,FALSE)="ND",NA(),VLOOKUP($B4788,'30 Year Treasuries Daily'!$A$7:$B$10118,2,FALSE))</f>
        <v>3.07</v>
      </c>
    </row>
    <row r="4789" spans="2:5">
      <c r="B4789" s="52">
        <v>41037</v>
      </c>
      <c r="C4789">
        <f>VLOOKUP($B4789,'Bloomberg Dow Jones Indices'!$G$6:$J$6000,2,FALSE)</f>
        <v>3.9081999999999999</v>
      </c>
      <c r="D4789">
        <f>VLOOKUP(B4789,'Bloomberg Dow Jones Indices'!$I$6:$J$6000,2,0)</f>
        <v>2.5533999999999999</v>
      </c>
      <c r="E4789">
        <f>IF(VLOOKUP($B4789,'30 Year Treasuries Daily'!$A$7:$B$10118,2,FALSE)="ND",NA(),VLOOKUP($B4789,'30 Year Treasuries Daily'!$A$7:$B$10118,2,FALSE))</f>
        <v>3.03</v>
      </c>
    </row>
    <row r="4790" spans="2:5">
      <c r="B4790" s="52">
        <v>41038</v>
      </c>
      <c r="C4790">
        <f>VLOOKUP($B4790,'Bloomberg Dow Jones Indices'!$G$6:$J$6000,2,FALSE)</f>
        <v>3.9114</v>
      </c>
      <c r="D4790">
        <f>VLOOKUP(B4790,'Bloomberg Dow Jones Indices'!$I$6:$J$6000,2,0)</f>
        <v>2.577</v>
      </c>
      <c r="E4790">
        <f>IF(VLOOKUP($B4790,'30 Year Treasuries Daily'!$A$7:$B$10118,2,FALSE)="ND",NA(),VLOOKUP($B4790,'30 Year Treasuries Daily'!$A$7:$B$10118,2,FALSE))</f>
        <v>3.03</v>
      </c>
    </row>
    <row r="4791" spans="2:5">
      <c r="B4791" s="52">
        <v>41039</v>
      </c>
      <c r="C4791">
        <f>VLOOKUP($B4791,'Bloomberg Dow Jones Indices'!$G$6:$J$6000,2,FALSE)</f>
        <v>3.8717999999999999</v>
      </c>
      <c r="D4791">
        <f>VLOOKUP(B4791,'Bloomberg Dow Jones Indices'!$I$6:$J$6000,2,0)</f>
        <v>2.5789</v>
      </c>
      <c r="E4791">
        <f>IF(VLOOKUP($B4791,'30 Year Treasuries Daily'!$A$7:$B$10118,2,FALSE)="ND",NA(),VLOOKUP($B4791,'30 Year Treasuries Daily'!$A$7:$B$10118,2,FALSE))</f>
        <v>3.07</v>
      </c>
    </row>
    <row r="4792" spans="2:5">
      <c r="B4792" s="52">
        <v>41040</v>
      </c>
      <c r="C4792">
        <f>VLOOKUP($B4792,'Bloomberg Dow Jones Indices'!$G$6:$J$6000,2,FALSE)</f>
        <v>3.8449</v>
      </c>
      <c r="D4792">
        <f>VLOOKUP(B4792,'Bloomberg Dow Jones Indices'!$I$6:$J$6000,2,0)</f>
        <v>2.5869999999999997</v>
      </c>
      <c r="E4792">
        <f>IF(VLOOKUP($B4792,'30 Year Treasuries Daily'!$A$7:$B$10118,2,FALSE)="ND",NA(),VLOOKUP($B4792,'30 Year Treasuries Daily'!$A$7:$B$10118,2,FALSE))</f>
        <v>3.02</v>
      </c>
    </row>
    <row r="4793" spans="2:5">
      <c r="B4793" s="52">
        <v>41043</v>
      </c>
      <c r="C4793">
        <f>VLOOKUP($B4793,'Bloomberg Dow Jones Indices'!$G$6:$J$6000,2,FALSE)</f>
        <v>3.8612000000000002</v>
      </c>
      <c r="D4793">
        <f>VLOOKUP(B4793,'Bloomberg Dow Jones Indices'!$I$6:$J$6000,2,0)</f>
        <v>2.6124999999999998</v>
      </c>
      <c r="E4793">
        <f>IF(VLOOKUP($B4793,'30 Year Treasuries Daily'!$A$7:$B$10118,2,FALSE)="ND",NA(),VLOOKUP($B4793,'30 Year Treasuries Daily'!$A$7:$B$10118,2,FALSE))</f>
        <v>2.95</v>
      </c>
    </row>
    <row r="4794" spans="2:5">
      <c r="B4794" s="52">
        <v>41044</v>
      </c>
      <c r="C4794">
        <f>VLOOKUP($B4794,'Bloomberg Dow Jones Indices'!$G$6:$J$6000,2,FALSE)</f>
        <v>3.8801000000000001</v>
      </c>
      <c r="D4794">
        <f>VLOOKUP(B4794,'Bloomberg Dow Jones Indices'!$I$6:$J$6000,2,0)</f>
        <v>2.6280000000000001</v>
      </c>
      <c r="E4794">
        <f>IF(VLOOKUP($B4794,'30 Year Treasuries Daily'!$A$7:$B$10118,2,FALSE)="ND",NA(),VLOOKUP($B4794,'30 Year Treasuries Daily'!$A$7:$B$10118,2,FALSE))</f>
        <v>2.91</v>
      </c>
    </row>
    <row r="4795" spans="2:5">
      <c r="B4795" s="52">
        <v>41045</v>
      </c>
      <c r="C4795">
        <f>VLOOKUP($B4795,'Bloomberg Dow Jones Indices'!$G$6:$J$6000,2,FALSE)</f>
        <v>3.8864000000000001</v>
      </c>
      <c r="D4795">
        <f>VLOOKUP(B4795,'Bloomberg Dow Jones Indices'!$I$6:$J$6000,2,0)</f>
        <v>2.6447000000000003</v>
      </c>
      <c r="E4795">
        <f>IF(VLOOKUP($B4795,'30 Year Treasuries Daily'!$A$7:$B$10118,2,FALSE)="ND",NA(),VLOOKUP($B4795,'30 Year Treasuries Daily'!$A$7:$B$10118,2,FALSE))</f>
        <v>2.9</v>
      </c>
    </row>
    <row r="4796" spans="2:5">
      <c r="B4796" s="52">
        <v>41046</v>
      </c>
      <c r="C4796">
        <f>VLOOKUP($B4796,'Bloomberg Dow Jones Indices'!$G$6:$J$6000,2,FALSE)</f>
        <v>3.9131999999999998</v>
      </c>
      <c r="D4796">
        <f>VLOOKUP(B4796,'Bloomberg Dow Jones Indices'!$I$6:$J$6000,2,0)</f>
        <v>2.6778</v>
      </c>
      <c r="E4796">
        <f>IF(VLOOKUP($B4796,'30 Year Treasuries Daily'!$A$7:$B$10118,2,FALSE)="ND",NA(),VLOOKUP($B4796,'30 Year Treasuries Daily'!$A$7:$B$10118,2,FALSE))</f>
        <v>2.8</v>
      </c>
    </row>
    <row r="4797" spans="2:5">
      <c r="B4797" s="52">
        <v>41047</v>
      </c>
      <c r="C4797">
        <f>VLOOKUP($B4797,'Bloomberg Dow Jones Indices'!$G$6:$J$6000,2,FALSE)</f>
        <v>3.9125999999999999</v>
      </c>
      <c r="D4797">
        <f>VLOOKUP(B4797,'Bloomberg Dow Jones Indices'!$I$6:$J$6000,2,0)</f>
        <v>2.6936</v>
      </c>
      <c r="E4797">
        <f>IF(VLOOKUP($B4797,'30 Year Treasuries Daily'!$A$7:$B$10118,2,FALSE)="ND",NA(),VLOOKUP($B4797,'30 Year Treasuries Daily'!$A$7:$B$10118,2,FALSE))</f>
        <v>2.8</v>
      </c>
    </row>
    <row r="4798" spans="2:5">
      <c r="B4798" s="52">
        <v>41050</v>
      </c>
      <c r="C4798">
        <f>VLOOKUP($B4798,'Bloomberg Dow Jones Indices'!$G$6:$J$6000,2,FALSE)</f>
        <v>3.9001000000000001</v>
      </c>
      <c r="D4798">
        <f>VLOOKUP(B4798,'Bloomberg Dow Jones Indices'!$I$6:$J$6000,2,0)</f>
        <v>2.6644999999999999</v>
      </c>
      <c r="E4798">
        <f>IF(VLOOKUP($B4798,'30 Year Treasuries Daily'!$A$7:$B$10118,2,FALSE)="ND",NA(),VLOOKUP($B4798,'30 Year Treasuries Daily'!$A$7:$B$10118,2,FALSE))</f>
        <v>2.8</v>
      </c>
    </row>
    <row r="4799" spans="2:5">
      <c r="B4799" s="52">
        <v>41051</v>
      </c>
      <c r="C4799">
        <f>VLOOKUP($B4799,'Bloomberg Dow Jones Indices'!$G$6:$J$6000,2,FALSE)</f>
        <v>3.8813</v>
      </c>
      <c r="D4799">
        <f>VLOOKUP(B4799,'Bloomberg Dow Jones Indices'!$I$6:$J$6000,2,0)</f>
        <v>2.6649000000000003</v>
      </c>
      <c r="E4799">
        <f>IF(VLOOKUP($B4799,'30 Year Treasuries Daily'!$A$7:$B$10118,2,FALSE)="ND",NA(),VLOOKUP($B4799,'30 Year Treasuries Daily'!$A$7:$B$10118,2,FALSE))</f>
        <v>2.88</v>
      </c>
    </row>
    <row r="4800" spans="2:5">
      <c r="B4800" s="52">
        <v>41052</v>
      </c>
      <c r="C4800">
        <f>VLOOKUP($B4800,'Bloomberg Dow Jones Indices'!$G$6:$J$6000,2,FALSE)</f>
        <v>3.903</v>
      </c>
      <c r="D4800">
        <f>VLOOKUP(B4800,'Bloomberg Dow Jones Indices'!$I$6:$J$6000,2,0)</f>
        <v>2.6663000000000001</v>
      </c>
      <c r="E4800">
        <f>IF(VLOOKUP($B4800,'30 Year Treasuries Daily'!$A$7:$B$10118,2,FALSE)="ND",NA(),VLOOKUP($B4800,'30 Year Treasuries Daily'!$A$7:$B$10118,2,FALSE))</f>
        <v>2.81</v>
      </c>
    </row>
    <row r="4801" spans="2:5">
      <c r="B4801" s="52">
        <v>41053</v>
      </c>
      <c r="C4801">
        <f>VLOOKUP($B4801,'Bloomberg Dow Jones Indices'!$G$6:$J$6000,2,FALSE)</f>
        <v>3.8895</v>
      </c>
      <c r="D4801">
        <f>VLOOKUP(B4801,'Bloomberg Dow Jones Indices'!$I$6:$J$6000,2,0)</f>
        <v>2.6616</v>
      </c>
      <c r="E4801">
        <f>IF(VLOOKUP($B4801,'30 Year Treasuries Daily'!$A$7:$B$10118,2,FALSE)="ND",NA(),VLOOKUP($B4801,'30 Year Treasuries Daily'!$A$7:$B$10118,2,FALSE))</f>
        <v>2.86</v>
      </c>
    </row>
    <row r="4802" spans="2:5">
      <c r="B4802" s="52">
        <v>41054</v>
      </c>
      <c r="C4802">
        <f>VLOOKUP($B4802,'Bloomberg Dow Jones Indices'!$G$6:$J$6000,2,FALSE)</f>
        <v>3.8858999999999999</v>
      </c>
      <c r="D4802">
        <f>VLOOKUP(B4802,'Bloomberg Dow Jones Indices'!$I$6:$J$6000,2,0)</f>
        <v>2.6776</v>
      </c>
      <c r="E4802">
        <f>IF(VLOOKUP($B4802,'30 Year Treasuries Daily'!$A$7:$B$10118,2,FALSE)="ND",NA(),VLOOKUP($B4802,'30 Year Treasuries Daily'!$A$7:$B$10118,2,FALSE))</f>
        <v>2.85</v>
      </c>
    </row>
    <row r="4803" spans="2:5">
      <c r="B4803" s="52">
        <v>41058</v>
      </c>
      <c r="C4803">
        <f>VLOOKUP($B4803,'Bloomberg Dow Jones Indices'!$G$6:$J$6000,2,FALSE)</f>
        <v>3.8685</v>
      </c>
      <c r="D4803">
        <f>VLOOKUP(B4803,'Bloomberg Dow Jones Indices'!$I$6:$J$6000,2,0)</f>
        <v>2.6532</v>
      </c>
      <c r="E4803">
        <f>IF(VLOOKUP($B4803,'30 Year Treasuries Daily'!$A$7:$B$10118,2,FALSE)="ND",NA(),VLOOKUP($B4803,'30 Year Treasuries Daily'!$A$7:$B$10118,2,FALSE))</f>
        <v>2.85</v>
      </c>
    </row>
    <row r="4804" spans="2:5">
      <c r="B4804" s="52">
        <v>41059</v>
      </c>
      <c r="C4804">
        <f>VLOOKUP($B4804,'Bloomberg Dow Jones Indices'!$G$6:$J$6000,2,FALSE)</f>
        <v>3.9045999999999998</v>
      </c>
      <c r="D4804">
        <f>VLOOKUP(B4804,'Bloomberg Dow Jones Indices'!$I$6:$J$6000,2,0)</f>
        <v>2.6875999999999998</v>
      </c>
      <c r="E4804">
        <f>IF(VLOOKUP($B4804,'30 Year Treasuries Daily'!$A$7:$B$10118,2,FALSE)="ND",NA(),VLOOKUP($B4804,'30 Year Treasuries Daily'!$A$7:$B$10118,2,FALSE))</f>
        <v>2.72</v>
      </c>
    </row>
    <row r="4805" spans="2:5">
      <c r="B4805" s="52">
        <v>41060</v>
      </c>
      <c r="C4805">
        <f>VLOOKUP($B4805,'Bloomberg Dow Jones Indices'!$G$6:$J$6000,2,FALSE)</f>
        <v>3.8948999999999998</v>
      </c>
      <c r="D4805">
        <f>VLOOKUP(B4805,'Bloomberg Dow Jones Indices'!$I$6:$J$6000,2,0)</f>
        <v>2.6987999999999999</v>
      </c>
      <c r="E4805">
        <f>IF(VLOOKUP($B4805,'30 Year Treasuries Daily'!$A$7:$B$10118,2,FALSE)="ND",NA(),VLOOKUP($B4805,'30 Year Treasuries Daily'!$A$7:$B$10118,2,FALSE))</f>
        <v>2.67</v>
      </c>
    </row>
    <row r="4806" spans="2:5">
      <c r="B4806" s="52">
        <v>41061</v>
      </c>
      <c r="C4806">
        <f>VLOOKUP($B4806,'Bloomberg Dow Jones Indices'!$G$6:$J$6000,2,FALSE)</f>
        <v>3.9262000000000001</v>
      </c>
      <c r="D4806">
        <f>VLOOKUP(B4806,'Bloomberg Dow Jones Indices'!$I$6:$J$6000,2,0)</f>
        <v>2.7601</v>
      </c>
      <c r="E4806">
        <f>IF(VLOOKUP($B4806,'30 Year Treasuries Daily'!$A$7:$B$10118,2,FALSE)="ND",NA(),VLOOKUP($B4806,'30 Year Treasuries Daily'!$A$7:$B$10118,2,FALSE))</f>
        <v>2.5299999999999998</v>
      </c>
    </row>
    <row r="4807" spans="2:5">
      <c r="B4807" s="52">
        <v>41064</v>
      </c>
      <c r="C4807">
        <f>VLOOKUP($B4807,'Bloomberg Dow Jones Indices'!$G$6:$J$6000,2,FALSE)</f>
        <v>3.9138000000000002</v>
      </c>
      <c r="D4807">
        <f>VLOOKUP(B4807,'Bloomberg Dow Jones Indices'!$I$6:$J$6000,2,0)</f>
        <v>2.7640000000000002</v>
      </c>
      <c r="E4807">
        <f>IF(VLOOKUP($B4807,'30 Year Treasuries Daily'!$A$7:$B$10118,2,FALSE)="ND",NA(),VLOOKUP($B4807,'30 Year Treasuries Daily'!$A$7:$B$10118,2,FALSE))</f>
        <v>2.56</v>
      </c>
    </row>
    <row r="4808" spans="2:5">
      <c r="B4808" s="52">
        <v>41065</v>
      </c>
      <c r="C4808">
        <f>VLOOKUP($B4808,'Bloomberg Dow Jones Indices'!$G$6:$J$6000,2,FALSE)</f>
        <v>3.8997999999999999</v>
      </c>
      <c r="D4808">
        <f>VLOOKUP(B4808,'Bloomberg Dow Jones Indices'!$I$6:$J$6000,2,0)</f>
        <v>2.7579000000000002</v>
      </c>
      <c r="E4808">
        <f>IF(VLOOKUP($B4808,'30 Year Treasuries Daily'!$A$7:$B$10118,2,FALSE)="ND",NA(),VLOOKUP($B4808,'30 Year Treasuries Daily'!$A$7:$B$10118,2,FALSE))</f>
        <v>2.63</v>
      </c>
    </row>
    <row r="4809" spans="2:5">
      <c r="B4809" s="52">
        <v>41066</v>
      </c>
      <c r="C4809">
        <f>VLOOKUP($B4809,'Bloomberg Dow Jones Indices'!$G$6:$J$6000,2,FALSE)</f>
        <v>3.871</v>
      </c>
      <c r="D4809">
        <f>VLOOKUP(B4809,'Bloomberg Dow Jones Indices'!$I$6:$J$6000,2,0)</f>
        <v>2.6973000000000003</v>
      </c>
      <c r="E4809">
        <f>IF(VLOOKUP($B4809,'30 Year Treasuries Daily'!$A$7:$B$10118,2,FALSE)="ND",NA(),VLOOKUP($B4809,'30 Year Treasuries Daily'!$A$7:$B$10118,2,FALSE))</f>
        <v>2.73</v>
      </c>
    </row>
    <row r="4810" spans="2:5">
      <c r="B4810" s="52">
        <v>41067</v>
      </c>
      <c r="C4810">
        <f>VLOOKUP($B4810,'Bloomberg Dow Jones Indices'!$G$6:$J$6000,2,FALSE)</f>
        <v>3.8429000000000002</v>
      </c>
      <c r="D4810">
        <f>VLOOKUP(B4810,'Bloomberg Dow Jones Indices'!$I$6:$J$6000,2,0)</f>
        <v>2.6873</v>
      </c>
      <c r="E4810">
        <f>IF(VLOOKUP($B4810,'30 Year Treasuries Daily'!$A$7:$B$10118,2,FALSE)="ND",NA(),VLOOKUP($B4810,'30 Year Treasuries Daily'!$A$7:$B$10118,2,FALSE))</f>
        <v>2.75</v>
      </c>
    </row>
    <row r="4811" spans="2:5">
      <c r="B4811" s="52">
        <v>41068</v>
      </c>
      <c r="C4811">
        <f>VLOOKUP($B4811,'Bloomberg Dow Jones Indices'!$G$6:$J$6000,2,FALSE)</f>
        <v>3.8289999999999997</v>
      </c>
      <c r="D4811">
        <f>VLOOKUP(B4811,'Bloomberg Dow Jones Indices'!$I$6:$J$6000,2,0)</f>
        <v>2.6673</v>
      </c>
      <c r="E4811">
        <f>IF(VLOOKUP($B4811,'30 Year Treasuries Daily'!$A$7:$B$10118,2,FALSE)="ND",NA(),VLOOKUP($B4811,'30 Year Treasuries Daily'!$A$7:$B$10118,2,FALSE))</f>
        <v>2.77</v>
      </c>
    </row>
    <row r="4812" spans="2:5">
      <c r="B4812" s="52">
        <v>41071</v>
      </c>
      <c r="C4812">
        <f>VLOOKUP($B4812,'Bloomberg Dow Jones Indices'!$G$6:$J$6000,2,FALSE)</f>
        <v>3.8444000000000003</v>
      </c>
      <c r="D4812">
        <f>VLOOKUP(B4812,'Bloomberg Dow Jones Indices'!$I$6:$J$6000,2,0)</f>
        <v>2.6987999999999999</v>
      </c>
      <c r="E4812">
        <f>IF(VLOOKUP($B4812,'30 Year Treasuries Daily'!$A$7:$B$10118,2,FALSE)="ND",NA(),VLOOKUP($B4812,'30 Year Treasuries Daily'!$A$7:$B$10118,2,FALSE))</f>
        <v>2.71</v>
      </c>
    </row>
    <row r="4813" spans="2:5">
      <c r="B4813" s="52">
        <v>41072</v>
      </c>
      <c r="C4813">
        <f>VLOOKUP($B4813,'Bloomberg Dow Jones Indices'!$G$6:$J$6000,2,FALSE)</f>
        <v>3.8349000000000002</v>
      </c>
      <c r="D4813">
        <f>VLOOKUP(B4813,'Bloomberg Dow Jones Indices'!$I$6:$J$6000,2,0)</f>
        <v>2.6638999999999999</v>
      </c>
      <c r="E4813">
        <f>IF(VLOOKUP($B4813,'30 Year Treasuries Daily'!$A$7:$B$10118,2,FALSE)="ND",NA(),VLOOKUP($B4813,'30 Year Treasuries Daily'!$A$7:$B$10118,2,FALSE))</f>
        <v>2.77</v>
      </c>
    </row>
    <row r="4814" spans="2:5">
      <c r="B4814" s="52">
        <v>41073</v>
      </c>
      <c r="C4814">
        <f>VLOOKUP($B4814,'Bloomberg Dow Jones Indices'!$G$6:$J$6000,2,FALSE)</f>
        <v>3.8378999999999999</v>
      </c>
      <c r="D4814">
        <f>VLOOKUP(B4814,'Bloomberg Dow Jones Indices'!$I$6:$J$6000,2,0)</f>
        <v>2.6852</v>
      </c>
      <c r="E4814">
        <f>IF(VLOOKUP($B4814,'30 Year Treasuries Daily'!$A$7:$B$10118,2,FALSE)="ND",NA(),VLOOKUP($B4814,'30 Year Treasuries Daily'!$A$7:$B$10118,2,FALSE))</f>
        <v>2.7</v>
      </c>
    </row>
    <row r="4815" spans="2:5">
      <c r="B4815" s="52">
        <v>41074</v>
      </c>
      <c r="C4815">
        <f>VLOOKUP($B4815,'Bloomberg Dow Jones Indices'!$G$6:$J$6000,2,FALSE)</f>
        <v>3.8106</v>
      </c>
      <c r="D4815">
        <f>VLOOKUP(B4815,'Bloomberg Dow Jones Indices'!$I$6:$J$6000,2,0)</f>
        <v>2.6522000000000001</v>
      </c>
      <c r="E4815">
        <f>IF(VLOOKUP($B4815,'30 Year Treasuries Daily'!$A$7:$B$10118,2,FALSE)="ND",NA(),VLOOKUP($B4815,'30 Year Treasuries Daily'!$A$7:$B$10118,2,FALSE))</f>
        <v>2.73</v>
      </c>
    </row>
    <row r="4816" spans="2:5">
      <c r="B4816" s="52">
        <v>41075</v>
      </c>
      <c r="C4816">
        <f>VLOOKUP($B4816,'Bloomberg Dow Jones Indices'!$G$6:$J$6000,2,FALSE)</f>
        <v>3.7927999999999997</v>
      </c>
      <c r="D4816">
        <f>VLOOKUP(B4816,'Bloomberg Dow Jones Indices'!$I$6:$J$6000,2,0)</f>
        <v>2.6185</v>
      </c>
      <c r="E4816">
        <f>IF(VLOOKUP($B4816,'30 Year Treasuries Daily'!$A$7:$B$10118,2,FALSE)="ND",NA(),VLOOKUP($B4816,'30 Year Treasuries Daily'!$A$7:$B$10118,2,FALSE))</f>
        <v>2.7</v>
      </c>
    </row>
    <row r="4817" spans="2:5">
      <c r="B4817" s="52">
        <v>41078</v>
      </c>
      <c r="C4817">
        <f>VLOOKUP($B4817,'Bloomberg Dow Jones Indices'!$G$6:$J$6000,2,FALSE)</f>
        <v>3.7852000000000001</v>
      </c>
      <c r="D4817">
        <f>VLOOKUP(B4817,'Bloomberg Dow Jones Indices'!$I$6:$J$6000,2,0)</f>
        <v>2.6236999999999999</v>
      </c>
      <c r="E4817">
        <f>IF(VLOOKUP($B4817,'30 Year Treasuries Daily'!$A$7:$B$10118,2,FALSE)="ND",NA(),VLOOKUP($B4817,'30 Year Treasuries Daily'!$A$7:$B$10118,2,FALSE))</f>
        <v>2.67</v>
      </c>
    </row>
    <row r="4818" spans="2:5">
      <c r="B4818" s="52">
        <v>41079</v>
      </c>
      <c r="C4818">
        <f>VLOOKUP($B4818,'Bloomberg Dow Jones Indices'!$G$6:$J$6000,2,FALSE)</f>
        <v>3.7925</v>
      </c>
      <c r="D4818">
        <f>VLOOKUP(B4818,'Bloomberg Dow Jones Indices'!$I$6:$J$6000,2,0)</f>
        <v>2.6042000000000001</v>
      </c>
      <c r="E4818">
        <f>IF(VLOOKUP($B4818,'30 Year Treasuries Daily'!$A$7:$B$10118,2,FALSE)="ND",NA(),VLOOKUP($B4818,'30 Year Treasuries Daily'!$A$7:$B$10118,2,FALSE))</f>
        <v>2.73</v>
      </c>
    </row>
    <row r="4819" spans="2:5">
      <c r="B4819" s="52">
        <v>41080</v>
      </c>
      <c r="C4819">
        <f>VLOOKUP($B4819,'Bloomberg Dow Jones Indices'!$G$6:$J$6000,2,FALSE)</f>
        <v>3.8371</v>
      </c>
      <c r="D4819">
        <f>VLOOKUP(B4819,'Bloomberg Dow Jones Indices'!$I$6:$J$6000,2,0)</f>
        <v>2.6067999999999998</v>
      </c>
      <c r="E4819">
        <f>IF(VLOOKUP($B4819,'30 Year Treasuries Daily'!$A$7:$B$10118,2,FALSE)="ND",NA(),VLOOKUP($B4819,'30 Year Treasuries Daily'!$A$7:$B$10118,2,FALSE))</f>
        <v>2.72</v>
      </c>
    </row>
    <row r="4820" spans="2:5">
      <c r="B4820" s="52">
        <v>41081</v>
      </c>
      <c r="C4820">
        <f>VLOOKUP($B4820,'Bloomberg Dow Jones Indices'!$G$6:$J$6000,2,FALSE)</f>
        <v>3.8851</v>
      </c>
      <c r="D4820">
        <f>VLOOKUP(B4820,'Bloomberg Dow Jones Indices'!$I$6:$J$6000,2,0)</f>
        <v>2.66</v>
      </c>
      <c r="E4820">
        <f>IF(VLOOKUP($B4820,'30 Year Treasuries Daily'!$A$7:$B$10118,2,FALSE)="ND",NA(),VLOOKUP($B4820,'30 Year Treasuries Daily'!$A$7:$B$10118,2,FALSE))</f>
        <v>2.68</v>
      </c>
    </row>
    <row r="4821" spans="2:5">
      <c r="B4821" s="52">
        <v>41082</v>
      </c>
      <c r="C4821">
        <f>VLOOKUP($B4821,'Bloomberg Dow Jones Indices'!$G$6:$J$6000,2,FALSE)</f>
        <v>3.8811</v>
      </c>
      <c r="D4821">
        <f>VLOOKUP(B4821,'Bloomberg Dow Jones Indices'!$I$6:$J$6000,2,0)</f>
        <v>2.6459000000000001</v>
      </c>
      <c r="E4821">
        <f>IF(VLOOKUP($B4821,'30 Year Treasuries Daily'!$A$7:$B$10118,2,FALSE)="ND",NA(),VLOOKUP($B4821,'30 Year Treasuries Daily'!$A$7:$B$10118,2,FALSE))</f>
        <v>2.75</v>
      </c>
    </row>
    <row r="4822" spans="2:5">
      <c r="B4822" s="52">
        <v>41085</v>
      </c>
      <c r="C4822">
        <f>VLOOKUP($B4822,'Bloomberg Dow Jones Indices'!$G$6:$J$6000,2,FALSE)</f>
        <v>3.8963999999999999</v>
      </c>
      <c r="D4822">
        <f>VLOOKUP(B4822,'Bloomberg Dow Jones Indices'!$I$6:$J$6000,2,0)</f>
        <v>2.6751</v>
      </c>
      <c r="E4822">
        <f>IF(VLOOKUP($B4822,'30 Year Treasuries Daily'!$A$7:$B$10118,2,FALSE)="ND",NA(),VLOOKUP($B4822,'30 Year Treasuries Daily'!$A$7:$B$10118,2,FALSE))</f>
        <v>2.69</v>
      </c>
    </row>
    <row r="4823" spans="2:5">
      <c r="B4823" s="52">
        <v>41086</v>
      </c>
      <c r="C4823">
        <f>VLOOKUP($B4823,'Bloomberg Dow Jones Indices'!$G$6:$J$6000,2,FALSE)</f>
        <v>3.8837000000000002</v>
      </c>
      <c r="D4823">
        <f>VLOOKUP(B4823,'Bloomberg Dow Jones Indices'!$I$6:$J$6000,2,0)</f>
        <v>2.6682999999999999</v>
      </c>
      <c r="E4823">
        <f>IF(VLOOKUP($B4823,'30 Year Treasuries Daily'!$A$7:$B$10118,2,FALSE)="ND",NA(),VLOOKUP($B4823,'30 Year Treasuries Daily'!$A$7:$B$10118,2,FALSE))</f>
        <v>2.71</v>
      </c>
    </row>
    <row r="4824" spans="2:5">
      <c r="B4824" s="52">
        <v>41087</v>
      </c>
      <c r="C4824">
        <f>VLOOKUP($B4824,'Bloomberg Dow Jones Indices'!$G$6:$J$6000,2,FALSE)</f>
        <v>3.8391999999999999</v>
      </c>
      <c r="D4824">
        <f>VLOOKUP(B4824,'Bloomberg Dow Jones Indices'!$I$6:$J$6000,2,0)</f>
        <v>2.6486999999999998</v>
      </c>
      <c r="E4824">
        <f>IF(VLOOKUP($B4824,'30 Year Treasuries Daily'!$A$7:$B$10118,2,FALSE)="ND",NA(),VLOOKUP($B4824,'30 Year Treasuries Daily'!$A$7:$B$10118,2,FALSE))</f>
        <v>2.7</v>
      </c>
    </row>
    <row r="4825" spans="2:5">
      <c r="B4825" s="52">
        <v>41088</v>
      </c>
      <c r="C4825">
        <f>VLOOKUP($B4825,'Bloomberg Dow Jones Indices'!$G$6:$J$6000,2,FALSE)</f>
        <v>3.8340000000000001</v>
      </c>
      <c r="D4825">
        <f>VLOOKUP(B4825,'Bloomberg Dow Jones Indices'!$I$6:$J$6000,2,0)</f>
        <v>2.6539000000000001</v>
      </c>
      <c r="E4825">
        <f>IF(VLOOKUP($B4825,'30 Year Treasuries Daily'!$A$7:$B$10118,2,FALSE)="ND",NA(),VLOOKUP($B4825,'30 Year Treasuries Daily'!$A$7:$B$10118,2,FALSE))</f>
        <v>2.67</v>
      </c>
    </row>
    <row r="4826" spans="2:5">
      <c r="B4826" s="52">
        <v>41089</v>
      </c>
      <c r="C4826">
        <f>VLOOKUP($B4826,'Bloomberg Dow Jones Indices'!$G$6:$J$6000,2,FALSE)</f>
        <v>3.8069999999999999</v>
      </c>
      <c r="D4826">
        <f>VLOOKUP(B4826,'Bloomberg Dow Jones Indices'!$I$6:$J$6000,2,0)</f>
        <v>2.5967000000000002</v>
      </c>
      <c r="E4826">
        <f>IF(VLOOKUP($B4826,'30 Year Treasuries Daily'!$A$7:$B$10118,2,FALSE)="ND",NA(),VLOOKUP($B4826,'30 Year Treasuries Daily'!$A$7:$B$10118,2,FALSE))</f>
        <v>2.76</v>
      </c>
    </row>
    <row r="4827" spans="2:5">
      <c r="B4827" s="52">
        <v>41092</v>
      </c>
      <c r="C4827">
        <f>VLOOKUP($B4827,'Bloomberg Dow Jones Indices'!$G$6:$J$6000,2,FALSE)</f>
        <v>3.7823000000000002</v>
      </c>
      <c r="D4827">
        <f>VLOOKUP(B4827,'Bloomberg Dow Jones Indices'!$I$6:$J$6000,2,0)</f>
        <v>2.5996000000000001</v>
      </c>
      <c r="E4827">
        <f>IF(VLOOKUP($B4827,'30 Year Treasuries Daily'!$A$7:$B$10118,2,FALSE)="ND",NA(),VLOOKUP($B4827,'30 Year Treasuries Daily'!$A$7:$B$10118,2,FALSE))</f>
        <v>2.69</v>
      </c>
    </row>
    <row r="4828" spans="2:5">
      <c r="B4828" s="52">
        <v>41093</v>
      </c>
      <c r="C4828">
        <f>VLOOKUP($B4828,'Bloomberg Dow Jones Indices'!$G$6:$J$6000,2,FALSE)</f>
        <v>3.8322000000000003</v>
      </c>
      <c r="D4828">
        <f>VLOOKUP(B4828,'Bloomberg Dow Jones Indices'!$I$6:$J$6000,2,0)</f>
        <v>2.5891999999999999</v>
      </c>
      <c r="E4828">
        <f>IF(VLOOKUP($B4828,'30 Year Treasuries Daily'!$A$7:$B$10118,2,FALSE)="ND",NA(),VLOOKUP($B4828,'30 Year Treasuries Daily'!$A$7:$B$10118,2,FALSE))</f>
        <v>2.74</v>
      </c>
    </row>
    <row r="4829" spans="2:5">
      <c r="B4829" s="52">
        <v>41095</v>
      </c>
      <c r="C4829">
        <f>VLOOKUP($B4829,'Bloomberg Dow Jones Indices'!$G$6:$J$6000,2,FALSE)</f>
        <v>3.8519999999999999</v>
      </c>
      <c r="D4829">
        <f>VLOOKUP(B4829,'Bloomberg Dow Jones Indices'!$I$6:$J$6000,2,0)</f>
        <v>2.5986000000000002</v>
      </c>
      <c r="E4829">
        <f>IF(VLOOKUP($B4829,'30 Year Treasuries Daily'!$A$7:$B$10118,2,FALSE)="ND",NA(),VLOOKUP($B4829,'30 Year Treasuries Daily'!$A$7:$B$10118,2,FALSE))</f>
        <v>2.72</v>
      </c>
    </row>
    <row r="4830" spans="2:5">
      <c r="B4830" s="52">
        <v>41096</v>
      </c>
      <c r="C4830">
        <f>VLOOKUP($B4830,'Bloomberg Dow Jones Indices'!$G$6:$J$6000,2,FALSE)</f>
        <v>3.8679000000000001</v>
      </c>
      <c r="D4830">
        <f>VLOOKUP(B4830,'Bloomberg Dow Jones Indices'!$I$6:$J$6000,2,0)</f>
        <v>2.6252</v>
      </c>
      <c r="E4830">
        <f>IF(VLOOKUP($B4830,'30 Year Treasuries Daily'!$A$7:$B$10118,2,FALSE)="ND",NA(),VLOOKUP($B4830,'30 Year Treasuries Daily'!$A$7:$B$10118,2,FALSE))</f>
        <v>2.66</v>
      </c>
    </row>
    <row r="4831" spans="2:5">
      <c r="B4831" s="52">
        <v>41099</v>
      </c>
      <c r="C4831">
        <f>VLOOKUP($B4831,'Bloomberg Dow Jones Indices'!$G$6:$J$6000,2,FALSE)</f>
        <v>3.8774999999999999</v>
      </c>
      <c r="D4831">
        <f>VLOOKUP(B4831,'Bloomberg Dow Jones Indices'!$I$6:$J$6000,2,0)</f>
        <v>2.6326999999999998</v>
      </c>
      <c r="E4831">
        <f>IF(VLOOKUP($B4831,'30 Year Treasuries Daily'!$A$7:$B$10118,2,FALSE)="ND",NA(),VLOOKUP($B4831,'30 Year Treasuries Daily'!$A$7:$B$10118,2,FALSE))</f>
        <v>2.62</v>
      </c>
    </row>
    <row r="4832" spans="2:5">
      <c r="B4832" s="52">
        <v>41100</v>
      </c>
      <c r="C4832">
        <f>VLOOKUP($B4832,'Bloomberg Dow Jones Indices'!$G$6:$J$6000,2,FALSE)</f>
        <v>3.8685999999999998</v>
      </c>
      <c r="D4832">
        <f>VLOOKUP(B4832,'Bloomberg Dow Jones Indices'!$I$6:$J$6000,2,0)</f>
        <v>2.65</v>
      </c>
      <c r="E4832">
        <f>IF(VLOOKUP($B4832,'30 Year Treasuries Daily'!$A$7:$B$10118,2,FALSE)="ND",NA(),VLOOKUP($B4832,'30 Year Treasuries Daily'!$A$7:$B$10118,2,FALSE))</f>
        <v>2.6</v>
      </c>
    </row>
    <row r="4833" spans="2:5">
      <c r="B4833" s="52">
        <v>41101</v>
      </c>
      <c r="C4833">
        <f>VLOOKUP($B4833,'Bloomberg Dow Jones Indices'!$G$6:$J$6000,2,FALSE)</f>
        <v>3.8496000000000001</v>
      </c>
      <c r="D4833">
        <f>VLOOKUP(B4833,'Bloomberg Dow Jones Indices'!$I$6:$J$6000,2,0)</f>
        <v>2.6602000000000001</v>
      </c>
      <c r="E4833">
        <f>IF(VLOOKUP($B4833,'30 Year Treasuries Daily'!$A$7:$B$10118,2,FALSE)="ND",NA(),VLOOKUP($B4833,'30 Year Treasuries Daily'!$A$7:$B$10118,2,FALSE))</f>
        <v>2.6</v>
      </c>
    </row>
    <row r="4834" spans="2:5">
      <c r="B4834" s="52">
        <v>41102</v>
      </c>
      <c r="C4834">
        <f>VLOOKUP($B4834,'Bloomberg Dow Jones Indices'!$G$6:$J$6000,2,FALSE)</f>
        <v>3.8494000000000002</v>
      </c>
      <c r="D4834">
        <f>VLOOKUP(B4834,'Bloomberg Dow Jones Indices'!$I$6:$J$6000,2,0)</f>
        <v>2.6667999999999998</v>
      </c>
      <c r="E4834">
        <f>IF(VLOOKUP($B4834,'30 Year Treasuries Daily'!$A$7:$B$10118,2,FALSE)="ND",NA(),VLOOKUP($B4834,'30 Year Treasuries Daily'!$A$7:$B$10118,2,FALSE))</f>
        <v>2.57</v>
      </c>
    </row>
    <row r="4835" spans="2:5">
      <c r="B4835" s="52">
        <v>41103</v>
      </c>
      <c r="C4835">
        <f>VLOOKUP($B4835,'Bloomberg Dow Jones Indices'!$G$6:$J$6000,2,FALSE)</f>
        <v>3.8102999999999998</v>
      </c>
      <c r="D4835">
        <f>VLOOKUP(B4835,'Bloomberg Dow Jones Indices'!$I$6:$J$6000,2,0)</f>
        <v>2.6242999999999999</v>
      </c>
      <c r="E4835">
        <f>IF(VLOOKUP($B4835,'30 Year Treasuries Daily'!$A$7:$B$10118,2,FALSE)="ND",NA(),VLOOKUP($B4835,'30 Year Treasuries Daily'!$A$7:$B$10118,2,FALSE))</f>
        <v>2.58</v>
      </c>
    </row>
    <row r="4836" spans="2:5">
      <c r="B4836" s="52">
        <v>41106</v>
      </c>
      <c r="C4836">
        <f>VLOOKUP($B4836,'Bloomberg Dow Jones Indices'!$G$6:$J$6000,2,FALSE)</f>
        <v>3.8197999999999999</v>
      </c>
      <c r="D4836">
        <f>VLOOKUP(B4836,'Bloomberg Dow Jones Indices'!$I$6:$J$6000,2,0)</f>
        <v>2.6345999999999998</v>
      </c>
      <c r="E4836">
        <f>IF(VLOOKUP($B4836,'30 Year Treasuries Daily'!$A$7:$B$10118,2,FALSE)="ND",NA(),VLOOKUP($B4836,'30 Year Treasuries Daily'!$A$7:$B$10118,2,FALSE))</f>
        <v>2.56</v>
      </c>
    </row>
    <row r="4837" spans="2:5">
      <c r="B4837" s="52">
        <v>41107</v>
      </c>
      <c r="C4837">
        <f>VLOOKUP($B4837,'Bloomberg Dow Jones Indices'!$G$6:$J$6000,2,FALSE)</f>
        <v>3.8111999999999999</v>
      </c>
      <c r="D4837">
        <f>VLOOKUP(B4837,'Bloomberg Dow Jones Indices'!$I$6:$J$6000,2,0)</f>
        <v>2.6185</v>
      </c>
      <c r="E4837">
        <f>IF(VLOOKUP($B4837,'30 Year Treasuries Daily'!$A$7:$B$10118,2,FALSE)="ND",NA(),VLOOKUP($B4837,'30 Year Treasuries Daily'!$A$7:$B$10118,2,FALSE))</f>
        <v>2.59</v>
      </c>
    </row>
    <row r="4838" spans="2:5">
      <c r="B4838" s="52">
        <v>41108</v>
      </c>
      <c r="C4838">
        <f>VLOOKUP($B4838,'Bloomberg Dow Jones Indices'!$G$6:$J$6000,2,FALSE)</f>
        <v>3.7972000000000001</v>
      </c>
      <c r="D4838">
        <f>VLOOKUP(B4838,'Bloomberg Dow Jones Indices'!$I$6:$J$6000,2,0)</f>
        <v>2.6032000000000002</v>
      </c>
      <c r="E4838">
        <f>IF(VLOOKUP($B4838,'30 Year Treasuries Daily'!$A$7:$B$10118,2,FALSE)="ND",NA(),VLOOKUP($B4838,'30 Year Treasuries Daily'!$A$7:$B$10118,2,FALSE))</f>
        <v>2.59</v>
      </c>
    </row>
    <row r="4839" spans="2:5">
      <c r="B4839" s="52">
        <v>41109</v>
      </c>
      <c r="C4839">
        <f>VLOOKUP($B4839,'Bloomberg Dow Jones Indices'!$G$6:$J$6000,2,FALSE)</f>
        <v>3.7922000000000002</v>
      </c>
      <c r="D4839">
        <f>VLOOKUP(B4839,'Bloomberg Dow Jones Indices'!$I$6:$J$6000,2,0)</f>
        <v>2.5963000000000003</v>
      </c>
      <c r="E4839">
        <f>IF(VLOOKUP($B4839,'30 Year Treasuries Daily'!$A$7:$B$10118,2,FALSE)="ND",NA(),VLOOKUP($B4839,'30 Year Treasuries Daily'!$A$7:$B$10118,2,FALSE))</f>
        <v>2.61</v>
      </c>
    </row>
    <row r="4840" spans="2:5">
      <c r="B4840" s="52">
        <v>41110</v>
      </c>
      <c r="C4840">
        <f>VLOOKUP($B4840,'Bloomberg Dow Jones Indices'!$G$6:$J$6000,2,FALSE)</f>
        <v>3.7816999999999998</v>
      </c>
      <c r="D4840">
        <f>VLOOKUP(B4840,'Bloomberg Dow Jones Indices'!$I$6:$J$6000,2,0)</f>
        <v>2.6207000000000003</v>
      </c>
      <c r="E4840">
        <f>IF(VLOOKUP($B4840,'30 Year Treasuries Daily'!$A$7:$B$10118,2,FALSE)="ND",NA(),VLOOKUP($B4840,'30 Year Treasuries Daily'!$A$7:$B$10118,2,FALSE))</f>
        <v>2.5499999999999998</v>
      </c>
    </row>
    <row r="4841" spans="2:5">
      <c r="B4841" s="52">
        <v>41113</v>
      </c>
      <c r="C4841">
        <f>VLOOKUP($B4841,'Bloomberg Dow Jones Indices'!$G$6:$J$6000,2,FALSE)</f>
        <v>3.8087</v>
      </c>
      <c r="D4841">
        <f>VLOOKUP(B4841,'Bloomberg Dow Jones Indices'!$I$6:$J$6000,2,0)</f>
        <v>2.6414999999999997</v>
      </c>
      <c r="E4841">
        <f>IF(VLOOKUP($B4841,'30 Year Treasuries Daily'!$A$7:$B$10118,2,FALSE)="ND",NA(),VLOOKUP($B4841,'30 Year Treasuries Daily'!$A$7:$B$10118,2,FALSE))</f>
        <v>2.52</v>
      </c>
    </row>
    <row r="4842" spans="2:5">
      <c r="B4842" s="52">
        <v>41114</v>
      </c>
      <c r="C4842">
        <f>VLOOKUP($B4842,'Bloomberg Dow Jones Indices'!$G$6:$J$6000,2,FALSE)</f>
        <v>3.8407999999999998</v>
      </c>
      <c r="D4842">
        <f>VLOOKUP(B4842,'Bloomberg Dow Jones Indices'!$I$6:$J$6000,2,0)</f>
        <v>2.6633</v>
      </c>
      <c r="E4842">
        <f>IF(VLOOKUP($B4842,'30 Year Treasuries Daily'!$A$7:$B$10118,2,FALSE)="ND",NA(),VLOOKUP($B4842,'30 Year Treasuries Daily'!$A$7:$B$10118,2,FALSE))</f>
        <v>2.4700000000000002</v>
      </c>
    </row>
    <row r="4843" spans="2:5">
      <c r="B4843" s="52">
        <v>41115</v>
      </c>
      <c r="C4843">
        <f>VLOOKUP($B4843,'Bloomberg Dow Jones Indices'!$G$6:$J$6000,2,FALSE)</f>
        <v>3.8466</v>
      </c>
      <c r="D4843">
        <f>VLOOKUP(B4843,'Bloomberg Dow Jones Indices'!$I$6:$J$6000,2,0)</f>
        <v>2.6509999999999998</v>
      </c>
      <c r="E4843">
        <f>IF(VLOOKUP($B4843,'30 Year Treasuries Daily'!$A$7:$B$10118,2,FALSE)="ND",NA(),VLOOKUP($B4843,'30 Year Treasuries Daily'!$A$7:$B$10118,2,FALSE))</f>
        <v>2.46</v>
      </c>
    </row>
    <row r="4844" spans="2:5">
      <c r="B4844" s="52">
        <v>41116</v>
      </c>
      <c r="C4844">
        <f>VLOOKUP($B4844,'Bloomberg Dow Jones Indices'!$G$6:$J$6000,2,FALSE)</f>
        <v>3.7795000000000001</v>
      </c>
      <c r="D4844">
        <f>VLOOKUP(B4844,'Bloomberg Dow Jones Indices'!$I$6:$J$6000,2,0)</f>
        <v>2.6074000000000002</v>
      </c>
      <c r="E4844">
        <f>IF(VLOOKUP($B4844,'30 Year Treasuries Daily'!$A$7:$B$10118,2,FALSE)="ND",NA(),VLOOKUP($B4844,'30 Year Treasuries Daily'!$A$7:$B$10118,2,FALSE))</f>
        <v>2.4900000000000002</v>
      </c>
    </row>
    <row r="4845" spans="2:5">
      <c r="B4845" s="52">
        <v>41117</v>
      </c>
      <c r="C4845">
        <f>VLOOKUP($B4845,'Bloomberg Dow Jones Indices'!$G$6:$J$6000,2,FALSE)</f>
        <v>3.7444999999999999</v>
      </c>
      <c r="D4845">
        <f>VLOOKUP(B4845,'Bloomberg Dow Jones Indices'!$I$6:$J$6000,2,0)</f>
        <v>2.57</v>
      </c>
      <c r="E4845">
        <f>IF(VLOOKUP($B4845,'30 Year Treasuries Daily'!$A$7:$B$10118,2,FALSE)="ND",NA(),VLOOKUP($B4845,'30 Year Treasuries Daily'!$A$7:$B$10118,2,FALSE))</f>
        <v>2.63</v>
      </c>
    </row>
    <row r="4846" spans="2:5">
      <c r="B4846" s="52">
        <v>41120</v>
      </c>
      <c r="C4846">
        <f>VLOOKUP($B4846,'Bloomberg Dow Jones Indices'!$G$6:$J$6000,2,FALSE)</f>
        <v>3.7282000000000002</v>
      </c>
      <c r="D4846">
        <f>VLOOKUP(B4846,'Bloomberg Dow Jones Indices'!$I$6:$J$6000,2,0)</f>
        <v>2.5705</v>
      </c>
      <c r="E4846">
        <f>IF(VLOOKUP($B4846,'30 Year Treasuries Daily'!$A$7:$B$10118,2,FALSE)="ND",NA(),VLOOKUP($B4846,'30 Year Treasuries Daily'!$A$7:$B$10118,2,FALSE))</f>
        <v>2.58</v>
      </c>
    </row>
    <row r="4847" spans="2:5">
      <c r="B4847" s="52">
        <v>41121</v>
      </c>
      <c r="C4847">
        <f>VLOOKUP($B4847,'Bloomberg Dow Jones Indices'!$G$6:$J$6000,2,FALSE)</f>
        <v>3.7580999999999998</v>
      </c>
      <c r="D4847">
        <f>VLOOKUP(B4847,'Bloomberg Dow Jones Indices'!$I$6:$J$6000,2,0)</f>
        <v>2.5832000000000002</v>
      </c>
      <c r="E4847">
        <f>IF(VLOOKUP($B4847,'30 Year Treasuries Daily'!$A$7:$B$10118,2,FALSE)="ND",NA(),VLOOKUP($B4847,'30 Year Treasuries Daily'!$A$7:$B$10118,2,FALSE))</f>
        <v>2.56</v>
      </c>
    </row>
    <row r="4848" spans="2:5">
      <c r="B4848" s="52">
        <v>41122</v>
      </c>
      <c r="C4848">
        <f>VLOOKUP($B4848,'Bloomberg Dow Jones Indices'!$G$6:$J$6000,2,FALSE)</f>
        <v>3.7852000000000001</v>
      </c>
      <c r="D4848">
        <f>VLOOKUP(B4848,'Bloomberg Dow Jones Indices'!$I$6:$J$6000,2,0)</f>
        <v>2.5918999999999999</v>
      </c>
      <c r="E4848">
        <f>IF(VLOOKUP($B4848,'30 Year Treasuries Daily'!$A$7:$B$10118,2,FALSE)="ND",NA(),VLOOKUP($B4848,'30 Year Treasuries Daily'!$A$7:$B$10118,2,FALSE))</f>
        <v>2.6</v>
      </c>
    </row>
    <row r="4849" spans="2:5">
      <c r="B4849" s="52">
        <v>41123</v>
      </c>
      <c r="C4849">
        <f>VLOOKUP($B4849,'Bloomberg Dow Jones Indices'!$G$6:$J$6000,2,FALSE)</f>
        <v>3.8151000000000002</v>
      </c>
      <c r="D4849">
        <f>VLOOKUP(B4849,'Bloomberg Dow Jones Indices'!$I$6:$J$6000,2,0)</f>
        <v>2.6104000000000003</v>
      </c>
      <c r="E4849">
        <f>IF(VLOOKUP($B4849,'30 Year Treasuries Daily'!$A$7:$B$10118,2,FALSE)="ND",NA(),VLOOKUP($B4849,'30 Year Treasuries Daily'!$A$7:$B$10118,2,FALSE))</f>
        <v>2.5499999999999998</v>
      </c>
    </row>
    <row r="4850" spans="2:5">
      <c r="B4850" s="52">
        <v>41124</v>
      </c>
      <c r="C4850">
        <f>VLOOKUP($B4850,'Bloomberg Dow Jones Indices'!$G$6:$J$6000,2,FALSE)</f>
        <v>3.7725</v>
      </c>
      <c r="D4850">
        <f>VLOOKUP(B4850,'Bloomberg Dow Jones Indices'!$I$6:$J$6000,2,0)</f>
        <v>2.5680000000000001</v>
      </c>
      <c r="E4850">
        <f>IF(VLOOKUP($B4850,'30 Year Treasuries Daily'!$A$7:$B$10118,2,FALSE)="ND",NA(),VLOOKUP($B4850,'30 Year Treasuries Daily'!$A$7:$B$10118,2,FALSE))</f>
        <v>2.65</v>
      </c>
    </row>
    <row r="4851" spans="2:5">
      <c r="B4851" s="52">
        <v>41127</v>
      </c>
      <c r="C4851">
        <f>VLOOKUP($B4851,'Bloomberg Dow Jones Indices'!$G$6:$J$6000,2,FALSE)</f>
        <v>3.7862999999999998</v>
      </c>
      <c r="D4851">
        <f>VLOOKUP(B4851,'Bloomberg Dow Jones Indices'!$I$6:$J$6000,2,0)</f>
        <v>2.5638000000000001</v>
      </c>
      <c r="E4851">
        <f>IF(VLOOKUP($B4851,'30 Year Treasuries Daily'!$A$7:$B$10118,2,FALSE)="ND",NA(),VLOOKUP($B4851,'30 Year Treasuries Daily'!$A$7:$B$10118,2,FALSE))</f>
        <v>2.65</v>
      </c>
    </row>
    <row r="4852" spans="2:5">
      <c r="B4852" s="52">
        <v>41128</v>
      </c>
      <c r="C4852">
        <f>VLOOKUP($B4852,'Bloomberg Dow Jones Indices'!$G$6:$J$6000,2,FALSE)</f>
        <v>3.8264</v>
      </c>
      <c r="D4852">
        <f>VLOOKUP(B4852,'Bloomberg Dow Jones Indices'!$I$6:$J$6000,2,0)</f>
        <v>2.5539000000000001</v>
      </c>
      <c r="E4852">
        <f>IF(VLOOKUP($B4852,'30 Year Treasuries Daily'!$A$7:$B$10118,2,FALSE)="ND",NA(),VLOOKUP($B4852,'30 Year Treasuries Daily'!$A$7:$B$10118,2,FALSE))</f>
        <v>2.72</v>
      </c>
    </row>
    <row r="4853" spans="2:5">
      <c r="B4853" s="52">
        <v>41129</v>
      </c>
      <c r="C4853">
        <f>VLOOKUP($B4853,'Bloomberg Dow Jones Indices'!$G$6:$J$6000,2,FALSE)</f>
        <v>3.8357000000000001</v>
      </c>
      <c r="D4853">
        <f>VLOOKUP(B4853,'Bloomberg Dow Jones Indices'!$I$6:$J$6000,2,0)</f>
        <v>2.5601000000000003</v>
      </c>
      <c r="E4853">
        <f>IF(VLOOKUP($B4853,'30 Year Treasuries Daily'!$A$7:$B$10118,2,FALSE)="ND",NA(),VLOOKUP($B4853,'30 Year Treasuries Daily'!$A$7:$B$10118,2,FALSE))</f>
        <v>2.75</v>
      </c>
    </row>
    <row r="4854" spans="2:5">
      <c r="B4854" s="52">
        <v>41130</v>
      </c>
      <c r="C4854">
        <f>VLOOKUP($B4854,'Bloomberg Dow Jones Indices'!$G$6:$J$6000,2,FALSE)</f>
        <v>3.8311999999999999</v>
      </c>
      <c r="D4854">
        <f>VLOOKUP(B4854,'Bloomberg Dow Jones Indices'!$I$6:$J$6000,2,0)</f>
        <v>2.5678999999999998</v>
      </c>
      <c r="E4854">
        <f>IF(VLOOKUP($B4854,'30 Year Treasuries Daily'!$A$7:$B$10118,2,FALSE)="ND",NA(),VLOOKUP($B4854,'30 Year Treasuries Daily'!$A$7:$B$10118,2,FALSE))</f>
        <v>2.78</v>
      </c>
    </row>
    <row r="4855" spans="2:5">
      <c r="B4855" s="52">
        <v>41131</v>
      </c>
      <c r="C4855">
        <f>VLOOKUP($B4855,'Bloomberg Dow Jones Indices'!$G$6:$J$6000,2,FALSE)</f>
        <v>3.8203</v>
      </c>
      <c r="D4855">
        <f>VLOOKUP(B4855,'Bloomberg Dow Jones Indices'!$I$6:$J$6000,2,0)</f>
        <v>2.5596000000000001</v>
      </c>
      <c r="E4855">
        <f>IF(VLOOKUP($B4855,'30 Year Treasuries Daily'!$A$7:$B$10118,2,FALSE)="ND",NA(),VLOOKUP($B4855,'30 Year Treasuries Daily'!$A$7:$B$10118,2,FALSE))</f>
        <v>2.74</v>
      </c>
    </row>
    <row r="4856" spans="2:5">
      <c r="B4856" s="52">
        <v>41134</v>
      </c>
      <c r="C4856">
        <f>VLOOKUP($B4856,'Bloomberg Dow Jones Indices'!$G$6:$J$6000,2,FALSE)</f>
        <v>3.8380999999999998</v>
      </c>
      <c r="D4856">
        <f>VLOOKUP(B4856,'Bloomberg Dow Jones Indices'!$I$6:$J$6000,2,0)</f>
        <v>2.5699000000000001</v>
      </c>
      <c r="E4856">
        <f>IF(VLOOKUP($B4856,'30 Year Treasuries Daily'!$A$7:$B$10118,2,FALSE)="ND",NA(),VLOOKUP($B4856,'30 Year Treasuries Daily'!$A$7:$B$10118,2,FALSE))</f>
        <v>2.74</v>
      </c>
    </row>
    <row r="4857" spans="2:5">
      <c r="B4857" s="52">
        <v>41135</v>
      </c>
      <c r="C4857">
        <f>VLOOKUP($B4857,'Bloomberg Dow Jones Indices'!$G$6:$J$6000,2,FALSE)</f>
        <v>3.8345000000000002</v>
      </c>
      <c r="D4857">
        <f>VLOOKUP(B4857,'Bloomberg Dow Jones Indices'!$I$6:$J$6000,2,0)</f>
        <v>2.5716999999999999</v>
      </c>
      <c r="E4857">
        <f>IF(VLOOKUP($B4857,'30 Year Treasuries Daily'!$A$7:$B$10118,2,FALSE)="ND",NA(),VLOOKUP($B4857,'30 Year Treasuries Daily'!$A$7:$B$10118,2,FALSE))</f>
        <v>2.82</v>
      </c>
    </row>
    <row r="4858" spans="2:5">
      <c r="B4858" s="52">
        <v>41136</v>
      </c>
      <c r="C4858">
        <f>VLOOKUP($B4858,'Bloomberg Dow Jones Indices'!$G$6:$J$6000,2,FALSE)</f>
        <v>3.8540999999999999</v>
      </c>
      <c r="D4858">
        <f>VLOOKUP(B4858,'Bloomberg Dow Jones Indices'!$I$6:$J$6000,2,0)</f>
        <v>2.5846</v>
      </c>
      <c r="E4858">
        <f>IF(VLOOKUP($B4858,'30 Year Treasuries Daily'!$A$7:$B$10118,2,FALSE)="ND",NA(),VLOOKUP($B4858,'30 Year Treasuries Daily'!$A$7:$B$10118,2,FALSE))</f>
        <v>2.9</v>
      </c>
    </row>
    <row r="4859" spans="2:5">
      <c r="B4859" s="52">
        <v>41137</v>
      </c>
      <c r="C4859">
        <f>VLOOKUP($B4859,'Bloomberg Dow Jones Indices'!$G$6:$J$6000,2,FALSE)</f>
        <v>3.8666</v>
      </c>
      <c r="D4859">
        <f>VLOOKUP(B4859,'Bloomberg Dow Jones Indices'!$I$6:$J$6000,2,0)</f>
        <v>2.5680000000000001</v>
      </c>
      <c r="E4859">
        <f>IF(VLOOKUP($B4859,'30 Year Treasuries Daily'!$A$7:$B$10118,2,FALSE)="ND",NA(),VLOOKUP($B4859,'30 Year Treasuries Daily'!$A$7:$B$10118,2,FALSE))</f>
        <v>2.96</v>
      </c>
    </row>
    <row r="4860" spans="2:5">
      <c r="B4860" s="52">
        <v>41138</v>
      </c>
      <c r="C4860">
        <f>VLOOKUP($B4860,'Bloomberg Dow Jones Indices'!$G$6:$J$6000,2,FALSE)</f>
        <v>3.8738999999999999</v>
      </c>
      <c r="D4860">
        <f>VLOOKUP(B4860,'Bloomberg Dow Jones Indices'!$I$6:$J$6000,2,0)</f>
        <v>2.5630999999999999</v>
      </c>
      <c r="E4860">
        <f>IF(VLOOKUP($B4860,'30 Year Treasuries Daily'!$A$7:$B$10118,2,FALSE)="ND",NA(),VLOOKUP($B4860,'30 Year Treasuries Daily'!$A$7:$B$10118,2,FALSE))</f>
        <v>2.93</v>
      </c>
    </row>
    <row r="4861" spans="2:5">
      <c r="B4861" s="52">
        <v>41141</v>
      </c>
      <c r="C4861">
        <f>VLOOKUP($B4861,'Bloomberg Dow Jones Indices'!$G$6:$J$6000,2,FALSE)</f>
        <v>3.8731</v>
      </c>
      <c r="D4861">
        <f>VLOOKUP(B4861,'Bloomberg Dow Jones Indices'!$I$6:$J$6000,2,0)</f>
        <v>2.5638000000000001</v>
      </c>
      <c r="E4861">
        <f>IF(VLOOKUP($B4861,'30 Year Treasuries Daily'!$A$7:$B$10118,2,FALSE)="ND",NA(),VLOOKUP($B4861,'30 Year Treasuries Daily'!$A$7:$B$10118,2,FALSE))</f>
        <v>2.93</v>
      </c>
    </row>
    <row r="4862" spans="2:5">
      <c r="B4862" s="52">
        <v>41142</v>
      </c>
      <c r="C4862">
        <f>VLOOKUP($B4862,'Bloomberg Dow Jones Indices'!$G$6:$J$6000,2,FALSE)</f>
        <v>3.8982000000000001</v>
      </c>
      <c r="D4862">
        <f>VLOOKUP(B4862,'Bloomberg Dow Jones Indices'!$I$6:$J$6000,2,0)</f>
        <v>2.577</v>
      </c>
      <c r="E4862">
        <f>IF(VLOOKUP($B4862,'30 Year Treasuries Daily'!$A$7:$B$10118,2,FALSE)="ND",NA(),VLOOKUP($B4862,'30 Year Treasuries Daily'!$A$7:$B$10118,2,FALSE))</f>
        <v>2.9</v>
      </c>
    </row>
    <row r="4863" spans="2:5">
      <c r="B4863" s="52">
        <v>41143</v>
      </c>
      <c r="C4863">
        <f>VLOOKUP($B4863,'Bloomberg Dow Jones Indices'!$G$6:$J$6000,2,FALSE)</f>
        <v>3.9226000000000001</v>
      </c>
      <c r="D4863">
        <f>VLOOKUP(B4863,'Bloomberg Dow Jones Indices'!$I$6:$J$6000,2,0)</f>
        <v>2.5853999999999999</v>
      </c>
      <c r="E4863">
        <f>IF(VLOOKUP($B4863,'30 Year Treasuries Daily'!$A$7:$B$10118,2,FALSE)="ND",NA(),VLOOKUP($B4863,'30 Year Treasuries Daily'!$A$7:$B$10118,2,FALSE))</f>
        <v>2.82</v>
      </c>
    </row>
    <row r="4864" spans="2:5">
      <c r="B4864" s="52">
        <v>41144</v>
      </c>
      <c r="C4864">
        <f>VLOOKUP($B4864,'Bloomberg Dow Jones Indices'!$G$6:$J$6000,2,FALSE)</f>
        <v>3.964</v>
      </c>
      <c r="D4864">
        <f>VLOOKUP(B4864,'Bloomberg Dow Jones Indices'!$I$6:$J$6000,2,0)</f>
        <v>2.6082000000000001</v>
      </c>
      <c r="E4864">
        <f>IF(VLOOKUP($B4864,'30 Year Treasuries Daily'!$A$7:$B$10118,2,FALSE)="ND",NA(),VLOOKUP($B4864,'30 Year Treasuries Daily'!$A$7:$B$10118,2,FALSE))</f>
        <v>2.79</v>
      </c>
    </row>
    <row r="4865" spans="2:5">
      <c r="B4865" s="52">
        <v>41145</v>
      </c>
      <c r="C4865">
        <f>VLOOKUP($B4865,'Bloomberg Dow Jones Indices'!$G$6:$J$6000,2,FALSE)</f>
        <v>3.9443999999999999</v>
      </c>
      <c r="D4865">
        <f>VLOOKUP(B4865,'Bloomberg Dow Jones Indices'!$I$6:$J$6000,2,0)</f>
        <v>2.5907</v>
      </c>
      <c r="E4865">
        <f>IF(VLOOKUP($B4865,'30 Year Treasuries Daily'!$A$7:$B$10118,2,FALSE)="ND",NA(),VLOOKUP($B4865,'30 Year Treasuries Daily'!$A$7:$B$10118,2,FALSE))</f>
        <v>2.79</v>
      </c>
    </row>
    <row r="4866" spans="2:5">
      <c r="B4866" s="52">
        <v>41148</v>
      </c>
      <c r="C4866">
        <f>VLOOKUP($B4866,'Bloomberg Dow Jones Indices'!$G$6:$J$6000,2,FALSE)</f>
        <v>3.9356</v>
      </c>
      <c r="D4866">
        <f>VLOOKUP(B4866,'Bloomberg Dow Jones Indices'!$I$6:$J$6000,2,0)</f>
        <v>2.5972</v>
      </c>
      <c r="E4866">
        <f>IF(VLOOKUP($B4866,'30 Year Treasuries Daily'!$A$7:$B$10118,2,FALSE)="ND",NA(),VLOOKUP($B4866,'30 Year Treasuries Daily'!$A$7:$B$10118,2,FALSE))</f>
        <v>2.76</v>
      </c>
    </row>
    <row r="4867" spans="2:5">
      <c r="B4867" s="52">
        <v>41149</v>
      </c>
      <c r="C4867">
        <f>VLOOKUP($B4867,'Bloomberg Dow Jones Indices'!$G$6:$J$6000,2,FALSE)</f>
        <v>3.9413999999999998</v>
      </c>
      <c r="D4867">
        <f>VLOOKUP(B4867,'Bloomberg Dow Jones Indices'!$I$6:$J$6000,2,0)</f>
        <v>2.6038999999999999</v>
      </c>
      <c r="E4867">
        <f>IF(VLOOKUP($B4867,'30 Year Treasuries Daily'!$A$7:$B$10118,2,FALSE)="ND",NA(),VLOOKUP($B4867,'30 Year Treasuries Daily'!$A$7:$B$10118,2,FALSE))</f>
        <v>2.75</v>
      </c>
    </row>
    <row r="4868" spans="2:5">
      <c r="B4868" s="52">
        <v>41150</v>
      </c>
      <c r="C4868">
        <f>VLOOKUP($B4868,'Bloomberg Dow Jones Indices'!$G$6:$J$6000,2,FALSE)</f>
        <v>3.9735</v>
      </c>
      <c r="D4868">
        <f>VLOOKUP(B4868,'Bloomberg Dow Jones Indices'!$I$6:$J$6000,2,0)</f>
        <v>2.6029999999999998</v>
      </c>
      <c r="E4868">
        <f>IF(VLOOKUP($B4868,'30 Year Treasuries Daily'!$A$7:$B$10118,2,FALSE)="ND",NA(),VLOOKUP($B4868,'30 Year Treasuries Daily'!$A$7:$B$10118,2,FALSE))</f>
        <v>2.77</v>
      </c>
    </row>
    <row r="4869" spans="2:5">
      <c r="B4869" s="52">
        <v>41151</v>
      </c>
      <c r="C4869">
        <f>VLOOKUP($B4869,'Bloomberg Dow Jones Indices'!$G$6:$J$6000,2,FALSE)</f>
        <v>3.9922</v>
      </c>
      <c r="D4869">
        <f>VLOOKUP(B4869,'Bloomberg Dow Jones Indices'!$I$6:$J$6000,2,0)</f>
        <v>2.6297000000000001</v>
      </c>
      <c r="E4869">
        <f>IF(VLOOKUP($B4869,'30 Year Treasuries Daily'!$A$7:$B$10118,2,FALSE)="ND",NA(),VLOOKUP($B4869,'30 Year Treasuries Daily'!$A$7:$B$10118,2,FALSE))</f>
        <v>2.75</v>
      </c>
    </row>
    <row r="4870" spans="2:5">
      <c r="B4870" s="52">
        <v>41152</v>
      </c>
      <c r="C4870">
        <f>VLOOKUP($B4870,'Bloomberg Dow Jones Indices'!$G$6:$J$6000,2,FALSE)</f>
        <v>3.9942000000000002</v>
      </c>
      <c r="D4870">
        <f>VLOOKUP(B4870,'Bloomberg Dow Jones Indices'!$I$6:$J$6000,2,0)</f>
        <v>2.6116000000000001</v>
      </c>
      <c r="E4870">
        <f>IF(VLOOKUP($B4870,'30 Year Treasuries Daily'!$A$7:$B$10118,2,FALSE)="ND",NA(),VLOOKUP($B4870,'30 Year Treasuries Daily'!$A$7:$B$10118,2,FALSE))</f>
        <v>2.68</v>
      </c>
    </row>
    <row r="4871" spans="2:5">
      <c r="B4871" s="52">
        <v>41156</v>
      </c>
      <c r="C4871">
        <f>VLOOKUP($B4871,'Bloomberg Dow Jones Indices'!$G$6:$J$6000,2,FALSE)</f>
        <v>3.9893999999999998</v>
      </c>
      <c r="D4871">
        <f>VLOOKUP(B4871,'Bloomberg Dow Jones Indices'!$I$6:$J$6000,2,0)</f>
        <v>2.6226000000000003</v>
      </c>
      <c r="E4871">
        <f>IF(VLOOKUP($B4871,'30 Year Treasuries Daily'!$A$7:$B$10118,2,FALSE)="ND",NA(),VLOOKUP($B4871,'30 Year Treasuries Daily'!$A$7:$B$10118,2,FALSE))</f>
        <v>2.69</v>
      </c>
    </row>
    <row r="4872" spans="2:5">
      <c r="B4872" s="52">
        <v>41157</v>
      </c>
      <c r="C4872">
        <f>VLOOKUP($B4872,'Bloomberg Dow Jones Indices'!$G$6:$J$6000,2,FALSE)</f>
        <v>4.0114999999999998</v>
      </c>
      <c r="D4872">
        <f>VLOOKUP(B4872,'Bloomberg Dow Jones Indices'!$I$6:$J$6000,2,0)</f>
        <v>2.6202999999999999</v>
      </c>
      <c r="E4872">
        <f>IF(VLOOKUP($B4872,'30 Year Treasuries Daily'!$A$7:$B$10118,2,FALSE)="ND",NA(),VLOOKUP($B4872,'30 Year Treasuries Daily'!$A$7:$B$10118,2,FALSE))</f>
        <v>2.7</v>
      </c>
    </row>
    <row r="4873" spans="2:5">
      <c r="B4873" s="52">
        <v>41158</v>
      </c>
      <c r="C4873">
        <f>VLOOKUP($B4873,'Bloomberg Dow Jones Indices'!$G$6:$J$6000,2,FALSE)</f>
        <v>3.9596999999999998</v>
      </c>
      <c r="D4873">
        <f>VLOOKUP(B4873,'Bloomberg Dow Jones Indices'!$I$6:$J$6000,2,0)</f>
        <v>2.5750000000000002</v>
      </c>
      <c r="E4873">
        <f>IF(VLOOKUP($B4873,'30 Year Treasuries Daily'!$A$7:$B$10118,2,FALSE)="ND",NA(),VLOOKUP($B4873,'30 Year Treasuries Daily'!$A$7:$B$10118,2,FALSE))</f>
        <v>2.8</v>
      </c>
    </row>
    <row r="4874" spans="2:5">
      <c r="B4874" s="52">
        <v>41159</v>
      </c>
      <c r="C4874">
        <f>VLOOKUP($B4874,'Bloomberg Dow Jones Indices'!$G$6:$J$6000,2,FALSE)</f>
        <v>3.9653</v>
      </c>
      <c r="D4874">
        <f>VLOOKUP(B4874,'Bloomberg Dow Jones Indices'!$I$6:$J$6000,2,0)</f>
        <v>2.5722</v>
      </c>
      <c r="E4874">
        <f>IF(VLOOKUP($B4874,'30 Year Treasuries Daily'!$A$7:$B$10118,2,FALSE)="ND",NA(),VLOOKUP($B4874,'30 Year Treasuries Daily'!$A$7:$B$10118,2,FALSE))</f>
        <v>2.81</v>
      </c>
    </row>
    <row r="4875" spans="2:5">
      <c r="B4875" s="52">
        <v>41162</v>
      </c>
      <c r="C4875">
        <f>VLOOKUP($B4875,'Bloomberg Dow Jones Indices'!$G$6:$J$6000,2,FALSE)</f>
        <v>3.9706000000000001</v>
      </c>
      <c r="D4875">
        <f>VLOOKUP(B4875,'Bloomberg Dow Jones Indices'!$I$6:$J$6000,2,0)</f>
        <v>2.5831</v>
      </c>
      <c r="E4875">
        <f>IF(VLOOKUP($B4875,'30 Year Treasuries Daily'!$A$7:$B$10118,2,FALSE)="ND",NA(),VLOOKUP($B4875,'30 Year Treasuries Daily'!$A$7:$B$10118,2,FALSE))</f>
        <v>2.83</v>
      </c>
    </row>
    <row r="4876" spans="2:5">
      <c r="B4876" s="52">
        <v>41163</v>
      </c>
      <c r="C4876">
        <f>VLOOKUP($B4876,'Bloomberg Dow Jones Indices'!$G$6:$J$6000,2,FALSE)</f>
        <v>3.9817999999999998</v>
      </c>
      <c r="D4876">
        <f>VLOOKUP(B4876,'Bloomberg Dow Jones Indices'!$I$6:$J$6000,2,0)</f>
        <v>2.5697000000000001</v>
      </c>
      <c r="E4876">
        <f>IF(VLOOKUP($B4876,'30 Year Treasuries Daily'!$A$7:$B$10118,2,FALSE)="ND",NA(),VLOOKUP($B4876,'30 Year Treasuries Daily'!$A$7:$B$10118,2,FALSE))</f>
        <v>2.84</v>
      </c>
    </row>
    <row r="4877" spans="2:5">
      <c r="B4877" s="52">
        <v>41164</v>
      </c>
      <c r="C4877">
        <f>VLOOKUP($B4877,'Bloomberg Dow Jones Indices'!$G$6:$J$6000,2,FALSE)</f>
        <v>3.9990000000000001</v>
      </c>
      <c r="D4877">
        <f>VLOOKUP(B4877,'Bloomberg Dow Jones Indices'!$I$6:$J$6000,2,0)</f>
        <v>2.5689000000000002</v>
      </c>
      <c r="E4877">
        <f>IF(VLOOKUP($B4877,'30 Year Treasuries Daily'!$A$7:$B$10118,2,FALSE)="ND",NA(),VLOOKUP($B4877,'30 Year Treasuries Daily'!$A$7:$B$10118,2,FALSE))</f>
        <v>2.92</v>
      </c>
    </row>
    <row r="4878" spans="2:5">
      <c r="B4878" s="52">
        <v>41165</v>
      </c>
      <c r="C4878">
        <f>VLOOKUP($B4878,'Bloomberg Dow Jones Indices'!$G$6:$J$6000,2,FALSE)</f>
        <v>3.9367000000000001</v>
      </c>
      <c r="D4878">
        <f>VLOOKUP(B4878,'Bloomberg Dow Jones Indices'!$I$6:$J$6000,2,0)</f>
        <v>2.532</v>
      </c>
      <c r="E4878">
        <f>IF(VLOOKUP($B4878,'30 Year Treasuries Daily'!$A$7:$B$10118,2,FALSE)="ND",NA(),VLOOKUP($B4878,'30 Year Treasuries Daily'!$A$7:$B$10118,2,FALSE))</f>
        <v>2.95</v>
      </c>
    </row>
    <row r="4879" spans="2:5">
      <c r="B4879" s="52">
        <v>41166</v>
      </c>
      <c r="C4879">
        <f>VLOOKUP($B4879,'Bloomberg Dow Jones Indices'!$G$6:$J$6000,2,FALSE)</f>
        <v>3.9630999999999998</v>
      </c>
      <c r="D4879">
        <f>VLOOKUP(B4879,'Bloomberg Dow Jones Indices'!$I$6:$J$6000,2,0)</f>
        <v>2.5220000000000002</v>
      </c>
      <c r="E4879">
        <f>IF(VLOOKUP($B4879,'30 Year Treasuries Daily'!$A$7:$B$10118,2,FALSE)="ND",NA(),VLOOKUP($B4879,'30 Year Treasuries Daily'!$A$7:$B$10118,2,FALSE))</f>
        <v>3.09</v>
      </c>
    </row>
    <row r="4880" spans="2:5">
      <c r="B4880" s="52">
        <v>41169</v>
      </c>
      <c r="C4880">
        <f>VLOOKUP($B4880,'Bloomberg Dow Jones Indices'!$G$6:$J$6000,2,FALSE)</f>
        <v>3.9872999999999998</v>
      </c>
      <c r="D4880">
        <f>VLOOKUP(B4880,'Bloomberg Dow Jones Indices'!$I$6:$J$6000,2,0)</f>
        <v>2.5295000000000001</v>
      </c>
      <c r="E4880">
        <f>IF(VLOOKUP($B4880,'30 Year Treasuries Daily'!$A$7:$B$10118,2,FALSE)="ND",NA(),VLOOKUP($B4880,'30 Year Treasuries Daily'!$A$7:$B$10118,2,FALSE))</f>
        <v>3.03</v>
      </c>
    </row>
    <row r="4881" spans="2:5">
      <c r="B4881" s="52">
        <v>41170</v>
      </c>
      <c r="C4881">
        <f>VLOOKUP($B4881,'Bloomberg Dow Jones Indices'!$G$6:$J$6000,2,FALSE)</f>
        <v>4.0007999999999999</v>
      </c>
      <c r="D4881">
        <f>VLOOKUP(B4881,'Bloomberg Dow Jones Indices'!$I$6:$J$6000,2,0)</f>
        <v>2.5274000000000001</v>
      </c>
      <c r="E4881">
        <f>IF(VLOOKUP($B4881,'30 Year Treasuries Daily'!$A$7:$B$10118,2,FALSE)="ND",NA(),VLOOKUP($B4881,'30 Year Treasuries Daily'!$A$7:$B$10118,2,FALSE))</f>
        <v>3</v>
      </c>
    </row>
    <row r="4882" spans="2:5">
      <c r="B4882" s="52">
        <v>41171</v>
      </c>
      <c r="C4882">
        <f>VLOOKUP($B4882,'Bloomberg Dow Jones Indices'!$G$6:$J$6000,2,FALSE)</f>
        <v>3.9929999999999999</v>
      </c>
      <c r="D4882">
        <f>VLOOKUP(B4882,'Bloomberg Dow Jones Indices'!$I$6:$J$6000,2,0)</f>
        <v>2.5249000000000001</v>
      </c>
      <c r="E4882">
        <f>IF(VLOOKUP($B4882,'30 Year Treasuries Daily'!$A$7:$B$10118,2,FALSE)="ND",NA(),VLOOKUP($B4882,'30 Year Treasuries Daily'!$A$7:$B$10118,2,FALSE))</f>
        <v>2.97</v>
      </c>
    </row>
    <row r="4883" spans="2:5">
      <c r="B4883" s="52">
        <v>41172</v>
      </c>
      <c r="C4883">
        <f>VLOOKUP($B4883,'Bloomberg Dow Jones Indices'!$G$6:$J$6000,2,FALSE)</f>
        <v>3.9723999999999999</v>
      </c>
      <c r="D4883">
        <f>VLOOKUP(B4883,'Bloomberg Dow Jones Indices'!$I$6:$J$6000,2,0)</f>
        <v>2.5225</v>
      </c>
      <c r="E4883">
        <f>IF(VLOOKUP($B4883,'30 Year Treasuries Daily'!$A$7:$B$10118,2,FALSE)="ND",NA(),VLOOKUP($B4883,'30 Year Treasuries Daily'!$A$7:$B$10118,2,FALSE))</f>
        <v>2.96</v>
      </c>
    </row>
    <row r="4884" spans="2:5">
      <c r="B4884" s="52">
        <v>41173</v>
      </c>
      <c r="C4884">
        <f>VLOOKUP($B4884,'Bloomberg Dow Jones Indices'!$G$6:$J$6000,2,FALSE)</f>
        <v>3.9695999999999998</v>
      </c>
      <c r="D4884">
        <f>VLOOKUP(B4884,'Bloomberg Dow Jones Indices'!$I$6:$J$6000,2,0)</f>
        <v>2.5258000000000003</v>
      </c>
      <c r="E4884">
        <f>IF(VLOOKUP($B4884,'30 Year Treasuries Daily'!$A$7:$B$10118,2,FALSE)="ND",NA(),VLOOKUP($B4884,'30 Year Treasuries Daily'!$A$7:$B$10118,2,FALSE))</f>
        <v>2.95</v>
      </c>
    </row>
    <row r="4885" spans="2:5">
      <c r="B4885" s="52">
        <v>41176</v>
      </c>
      <c r="C4885">
        <f>VLOOKUP($B4885,'Bloomberg Dow Jones Indices'!$G$6:$J$6000,2,FALSE)</f>
        <v>3.9342000000000001</v>
      </c>
      <c r="D4885">
        <f>VLOOKUP(B4885,'Bloomberg Dow Jones Indices'!$I$6:$J$6000,2,0)</f>
        <v>2.4855999999999998</v>
      </c>
      <c r="E4885">
        <f>IF(VLOOKUP($B4885,'30 Year Treasuries Daily'!$A$7:$B$10118,2,FALSE)="ND",NA(),VLOOKUP($B4885,'30 Year Treasuries Daily'!$A$7:$B$10118,2,FALSE))</f>
        <v>2.91</v>
      </c>
    </row>
    <row r="4886" spans="2:5">
      <c r="B4886" s="52">
        <v>41177</v>
      </c>
      <c r="C4886">
        <f>VLOOKUP($B4886,'Bloomberg Dow Jones Indices'!$G$6:$J$6000,2,FALSE)</f>
        <v>3.9445999999999999</v>
      </c>
      <c r="D4886">
        <f>VLOOKUP(B4886,'Bloomberg Dow Jones Indices'!$I$6:$J$6000,2,0)</f>
        <v>2.5042999999999997</v>
      </c>
      <c r="E4886">
        <f>IF(VLOOKUP($B4886,'30 Year Treasuries Daily'!$A$7:$B$10118,2,FALSE)="ND",NA(),VLOOKUP($B4886,'30 Year Treasuries Daily'!$A$7:$B$10118,2,FALSE))</f>
        <v>2.86</v>
      </c>
    </row>
    <row r="4887" spans="2:5">
      <c r="B4887" s="52">
        <v>41178</v>
      </c>
      <c r="C4887">
        <f>VLOOKUP($B4887,'Bloomberg Dow Jones Indices'!$G$6:$J$6000,2,FALSE)</f>
        <v>3.9403000000000001</v>
      </c>
      <c r="D4887">
        <f>VLOOKUP(B4887,'Bloomberg Dow Jones Indices'!$I$6:$J$6000,2,0)</f>
        <v>2.5125000000000002</v>
      </c>
      <c r="E4887">
        <f>IF(VLOOKUP($B4887,'30 Year Treasuries Daily'!$A$7:$B$10118,2,FALSE)="ND",NA(),VLOOKUP($B4887,'30 Year Treasuries Daily'!$A$7:$B$10118,2,FALSE))</f>
        <v>2.79</v>
      </c>
    </row>
    <row r="4888" spans="2:5">
      <c r="B4888" s="52">
        <v>41179</v>
      </c>
      <c r="C4888">
        <f>VLOOKUP($B4888,'Bloomberg Dow Jones Indices'!$G$6:$J$6000,2,FALSE)</f>
        <v>3.9492000000000003</v>
      </c>
      <c r="D4888">
        <f>VLOOKUP(B4888,'Bloomberg Dow Jones Indices'!$I$6:$J$6000,2,0)</f>
        <v>2.4990000000000001</v>
      </c>
      <c r="E4888">
        <f>IF(VLOOKUP($B4888,'30 Year Treasuries Daily'!$A$7:$B$10118,2,FALSE)="ND",NA(),VLOOKUP($B4888,'30 Year Treasuries Daily'!$A$7:$B$10118,2,FALSE))</f>
        <v>2.83</v>
      </c>
    </row>
    <row r="4889" spans="2:5">
      <c r="B4889" s="52">
        <v>41180</v>
      </c>
      <c r="C4889">
        <f>VLOOKUP($B4889,'Bloomberg Dow Jones Indices'!$G$6:$J$6000,2,FALSE)</f>
        <v>3.9337</v>
      </c>
      <c r="D4889">
        <f>VLOOKUP(B4889,'Bloomberg Dow Jones Indices'!$I$6:$J$6000,2,0)</f>
        <v>2.5080999999999998</v>
      </c>
      <c r="E4889">
        <f>IF(VLOOKUP($B4889,'30 Year Treasuries Daily'!$A$7:$B$10118,2,FALSE)="ND",NA(),VLOOKUP($B4889,'30 Year Treasuries Daily'!$A$7:$B$10118,2,FALSE))</f>
        <v>2.82</v>
      </c>
    </row>
    <row r="4890" spans="2:5">
      <c r="B4890" s="52">
        <v>41183</v>
      </c>
      <c r="C4890">
        <f>VLOOKUP($B4890,'Bloomberg Dow Jones Indices'!$G$6:$J$6000,2,FALSE)</f>
        <v>3.9473000000000003</v>
      </c>
      <c r="D4890">
        <f>VLOOKUP(B4890,'Bloomberg Dow Jones Indices'!$I$6:$J$6000,2,0)</f>
        <v>2.4937</v>
      </c>
      <c r="E4890">
        <f>IF(VLOOKUP($B4890,'30 Year Treasuries Daily'!$A$7:$B$10118,2,FALSE)="ND",NA(),VLOOKUP($B4890,'30 Year Treasuries Daily'!$A$7:$B$10118,2,FALSE))</f>
        <v>2.81</v>
      </c>
    </row>
    <row r="4891" spans="2:5">
      <c r="B4891" s="52">
        <v>41184</v>
      </c>
      <c r="C4891">
        <f>VLOOKUP($B4891,'Bloomberg Dow Jones Indices'!$G$6:$J$6000,2,FALSE)</f>
        <v>3.9321000000000002</v>
      </c>
      <c r="D4891">
        <f>VLOOKUP(B4891,'Bloomberg Dow Jones Indices'!$I$6:$J$6000,2,0)</f>
        <v>2.5042999999999997</v>
      </c>
      <c r="E4891">
        <f>IF(VLOOKUP($B4891,'30 Year Treasuries Daily'!$A$7:$B$10118,2,FALSE)="ND",NA(),VLOOKUP($B4891,'30 Year Treasuries Daily'!$A$7:$B$10118,2,FALSE))</f>
        <v>2.81</v>
      </c>
    </row>
    <row r="4892" spans="2:5">
      <c r="B4892" s="52">
        <v>41185</v>
      </c>
      <c r="C4892">
        <f>VLOOKUP($B4892,'Bloomberg Dow Jones Indices'!$G$6:$J$6000,2,FALSE)</f>
        <v>3.9085000000000001</v>
      </c>
      <c r="D4892">
        <f>VLOOKUP(B4892,'Bloomberg Dow Jones Indices'!$I$6:$J$6000,2,0)</f>
        <v>2.5060000000000002</v>
      </c>
      <c r="E4892">
        <f>IF(VLOOKUP($B4892,'30 Year Treasuries Daily'!$A$7:$B$10118,2,FALSE)="ND",NA(),VLOOKUP($B4892,'30 Year Treasuries Daily'!$A$7:$B$10118,2,FALSE))</f>
        <v>2.82</v>
      </c>
    </row>
    <row r="4893" spans="2:5">
      <c r="B4893" s="52">
        <v>41186</v>
      </c>
      <c r="C4893">
        <f>VLOOKUP($B4893,'Bloomberg Dow Jones Indices'!$G$6:$J$6000,2,FALSE)</f>
        <v>3.8868999999999998</v>
      </c>
      <c r="D4893">
        <f>VLOOKUP(B4893,'Bloomberg Dow Jones Indices'!$I$6:$J$6000,2,0)</f>
        <v>2.4910999999999999</v>
      </c>
      <c r="E4893">
        <f>IF(VLOOKUP($B4893,'30 Year Treasuries Daily'!$A$7:$B$10118,2,FALSE)="ND",NA(),VLOOKUP($B4893,'30 Year Treasuries Daily'!$A$7:$B$10118,2,FALSE))</f>
        <v>2.89</v>
      </c>
    </row>
    <row r="4894" spans="2:5">
      <c r="B4894" s="52">
        <v>41187</v>
      </c>
      <c r="C4894">
        <f>VLOOKUP($B4894,'Bloomberg Dow Jones Indices'!$G$6:$J$6000,2,FALSE)</f>
        <v>3.8994999999999997</v>
      </c>
      <c r="D4894">
        <f>VLOOKUP(B4894,'Bloomberg Dow Jones Indices'!$I$6:$J$6000,2,0)</f>
        <v>2.4861</v>
      </c>
      <c r="E4894">
        <f>IF(VLOOKUP($B4894,'30 Year Treasuries Daily'!$A$7:$B$10118,2,FALSE)="ND",NA(),VLOOKUP($B4894,'30 Year Treasuries Daily'!$A$7:$B$10118,2,FALSE))</f>
        <v>2.96</v>
      </c>
    </row>
    <row r="4895" spans="2:5">
      <c r="B4895" s="52">
        <v>41190</v>
      </c>
      <c r="C4895">
        <f>VLOOKUP($B4895,'Bloomberg Dow Jones Indices'!$G$6:$J$6000,2,FALSE)</f>
        <v>3.8959000000000001</v>
      </c>
      <c r="D4895">
        <f>VLOOKUP(B4895,'Bloomberg Dow Jones Indices'!$I$6:$J$6000,2,0)</f>
        <v>2.4910000000000001</v>
      </c>
      <c r="E4895" t="e">
        <f>IF(VLOOKUP($B4895,'30 Year Treasuries Daily'!$A$7:$B$10118,2,FALSE)="ND",NA(),VLOOKUP($B4895,'30 Year Treasuries Daily'!$A$7:$B$10118,2,FALSE))</f>
        <v>#N/A</v>
      </c>
    </row>
    <row r="4896" spans="2:5">
      <c r="B4896" s="52">
        <v>41191</v>
      </c>
      <c r="C4896">
        <f>VLOOKUP($B4896,'Bloomberg Dow Jones Indices'!$G$6:$J$6000,2,FALSE)</f>
        <v>3.9022999999999999</v>
      </c>
      <c r="D4896">
        <f>VLOOKUP(B4896,'Bloomberg Dow Jones Indices'!$I$6:$J$6000,2,0)</f>
        <v>2.5112999999999999</v>
      </c>
      <c r="E4896">
        <f>IF(VLOOKUP($B4896,'30 Year Treasuries Daily'!$A$7:$B$10118,2,FALSE)="ND",NA(),VLOOKUP($B4896,'30 Year Treasuries Daily'!$A$7:$B$10118,2,FALSE))</f>
        <v>2.93</v>
      </c>
    </row>
    <row r="4897" spans="2:5">
      <c r="B4897" s="52">
        <v>41192</v>
      </c>
      <c r="C4897">
        <f>VLOOKUP($B4897,'Bloomberg Dow Jones Indices'!$G$6:$J$6000,2,FALSE)</f>
        <v>3.9125000000000001</v>
      </c>
      <c r="D4897">
        <f>VLOOKUP(B4897,'Bloomberg Dow Jones Indices'!$I$6:$J$6000,2,0)</f>
        <v>2.5354999999999999</v>
      </c>
      <c r="E4897">
        <f>IF(VLOOKUP($B4897,'30 Year Treasuries Daily'!$A$7:$B$10118,2,FALSE)="ND",NA(),VLOOKUP($B4897,'30 Year Treasuries Daily'!$A$7:$B$10118,2,FALSE))</f>
        <v>2.89</v>
      </c>
    </row>
    <row r="4898" spans="2:5">
      <c r="B4898" s="52">
        <v>41193</v>
      </c>
      <c r="C4898">
        <f>VLOOKUP($B4898,'Bloomberg Dow Jones Indices'!$G$6:$J$6000,2,FALSE)</f>
        <v>3.9104999999999999</v>
      </c>
      <c r="D4898">
        <f>VLOOKUP(B4898,'Bloomberg Dow Jones Indices'!$I$6:$J$6000,2,0)</f>
        <v>2.5390999999999999</v>
      </c>
      <c r="E4898">
        <f>IF(VLOOKUP($B4898,'30 Year Treasuries Daily'!$A$7:$B$10118,2,FALSE)="ND",NA(),VLOOKUP($B4898,'30 Year Treasuries Daily'!$A$7:$B$10118,2,FALSE))</f>
        <v>2.86</v>
      </c>
    </row>
    <row r="4899" spans="2:5">
      <c r="B4899" s="52">
        <v>41194</v>
      </c>
      <c r="C4899">
        <f>VLOOKUP($B4899,'Bloomberg Dow Jones Indices'!$G$6:$J$6000,2,FALSE)</f>
        <v>3.9359000000000002</v>
      </c>
      <c r="D4899">
        <f>VLOOKUP(B4899,'Bloomberg Dow Jones Indices'!$I$6:$J$6000,2,0)</f>
        <v>2.5385999999999997</v>
      </c>
      <c r="E4899">
        <f>IF(VLOOKUP($B4899,'30 Year Treasuries Daily'!$A$7:$B$10118,2,FALSE)="ND",NA(),VLOOKUP($B4899,'30 Year Treasuries Daily'!$A$7:$B$10118,2,FALSE))</f>
        <v>2.83</v>
      </c>
    </row>
    <row r="4900" spans="2:5">
      <c r="B4900" s="52">
        <v>41197</v>
      </c>
      <c r="C4900">
        <f>VLOOKUP($B4900,'Bloomberg Dow Jones Indices'!$G$6:$J$6000,2,FALSE)</f>
        <v>3.9121999999999999</v>
      </c>
      <c r="D4900">
        <f>VLOOKUP(B4900,'Bloomberg Dow Jones Indices'!$I$6:$J$6000,2,0)</f>
        <v>2.5206</v>
      </c>
      <c r="E4900">
        <f>IF(VLOOKUP($B4900,'30 Year Treasuries Daily'!$A$7:$B$10118,2,FALSE)="ND",NA(),VLOOKUP($B4900,'30 Year Treasuries Daily'!$A$7:$B$10118,2,FALSE))</f>
        <v>2.85</v>
      </c>
    </row>
    <row r="4901" spans="2:5">
      <c r="B4901" s="52">
        <v>41198</v>
      </c>
      <c r="C4901">
        <f>VLOOKUP($B4901,'Bloomberg Dow Jones Indices'!$G$6:$J$6000,2,FALSE)</f>
        <v>3.8956</v>
      </c>
      <c r="D4901">
        <f>VLOOKUP(B4901,'Bloomberg Dow Jones Indices'!$I$6:$J$6000,2,0)</f>
        <v>2.4967999999999999</v>
      </c>
      <c r="E4901">
        <f>IF(VLOOKUP($B4901,'30 Year Treasuries Daily'!$A$7:$B$10118,2,FALSE)="ND",NA(),VLOOKUP($B4901,'30 Year Treasuries Daily'!$A$7:$B$10118,2,FALSE))</f>
        <v>2.91</v>
      </c>
    </row>
    <row r="4902" spans="2:5">
      <c r="B4902" s="52">
        <v>41199</v>
      </c>
      <c r="C4902">
        <f>VLOOKUP($B4902,'Bloomberg Dow Jones Indices'!$G$6:$J$6000,2,FALSE)</f>
        <v>3.8519000000000001</v>
      </c>
      <c r="D4902">
        <f>VLOOKUP(B4902,'Bloomberg Dow Jones Indices'!$I$6:$J$6000,2,0)</f>
        <v>2.4980000000000002</v>
      </c>
      <c r="E4902">
        <f>IF(VLOOKUP($B4902,'30 Year Treasuries Daily'!$A$7:$B$10118,2,FALSE)="ND",NA(),VLOOKUP($B4902,'30 Year Treasuries Daily'!$A$7:$B$10118,2,FALSE))</f>
        <v>2.98</v>
      </c>
    </row>
    <row r="4903" spans="2:5">
      <c r="B4903" s="52">
        <v>41200</v>
      </c>
      <c r="C4903">
        <f>VLOOKUP($B4903,'Bloomberg Dow Jones Indices'!$G$6:$J$6000,2,FALSE)</f>
        <v>3.84</v>
      </c>
      <c r="D4903">
        <f>VLOOKUP(B4903,'Bloomberg Dow Jones Indices'!$I$6:$J$6000,2,0)</f>
        <v>2.5028000000000001</v>
      </c>
      <c r="E4903">
        <f>IF(VLOOKUP($B4903,'30 Year Treasuries Daily'!$A$7:$B$10118,2,FALSE)="ND",NA(),VLOOKUP($B4903,'30 Year Treasuries Daily'!$A$7:$B$10118,2,FALSE))</f>
        <v>3.02</v>
      </c>
    </row>
    <row r="4904" spans="2:5">
      <c r="B4904" s="52">
        <v>41201</v>
      </c>
      <c r="C4904">
        <f>VLOOKUP($B4904,'Bloomberg Dow Jones Indices'!$G$6:$J$6000,2,FALSE)</f>
        <v>3.8685999999999998</v>
      </c>
      <c r="D4904">
        <f>VLOOKUP(B4904,'Bloomberg Dow Jones Indices'!$I$6:$J$6000,2,0)</f>
        <v>2.5413999999999999</v>
      </c>
      <c r="E4904">
        <f>IF(VLOOKUP($B4904,'30 Year Treasuries Daily'!$A$7:$B$10118,2,FALSE)="ND",NA(),VLOOKUP($B4904,'30 Year Treasuries Daily'!$A$7:$B$10118,2,FALSE))</f>
        <v>2.94</v>
      </c>
    </row>
    <row r="4905" spans="2:5">
      <c r="B4905" s="52">
        <v>41204</v>
      </c>
      <c r="C4905">
        <f>VLOOKUP($B4905,'Bloomberg Dow Jones Indices'!$G$6:$J$6000,2,FALSE)</f>
        <v>3.8848000000000003</v>
      </c>
      <c r="D4905">
        <f>VLOOKUP(B4905,'Bloomberg Dow Jones Indices'!$I$6:$J$6000,2,0)</f>
        <v>2.5409000000000002</v>
      </c>
      <c r="E4905">
        <f>IF(VLOOKUP($B4905,'30 Year Treasuries Daily'!$A$7:$B$10118,2,FALSE)="ND",NA(),VLOOKUP($B4905,'30 Year Treasuries Daily'!$A$7:$B$10118,2,FALSE))</f>
        <v>2.95</v>
      </c>
    </row>
    <row r="4906" spans="2:5">
      <c r="B4906" s="52">
        <v>41205</v>
      </c>
      <c r="C4906">
        <f>VLOOKUP($B4906,'Bloomberg Dow Jones Indices'!$G$6:$J$6000,2,FALSE)</f>
        <v>3.9195000000000002</v>
      </c>
      <c r="D4906">
        <f>VLOOKUP(B4906,'Bloomberg Dow Jones Indices'!$I$6:$J$6000,2,0)</f>
        <v>2.5880999999999998</v>
      </c>
      <c r="E4906">
        <f>IF(VLOOKUP($B4906,'30 Year Treasuries Daily'!$A$7:$B$10118,2,FALSE)="ND",NA(),VLOOKUP($B4906,'30 Year Treasuries Daily'!$A$7:$B$10118,2,FALSE))</f>
        <v>2.91</v>
      </c>
    </row>
    <row r="4907" spans="2:5">
      <c r="B4907" s="52">
        <v>41206</v>
      </c>
      <c r="C4907">
        <f>VLOOKUP($B4907,'Bloomberg Dow Jones Indices'!$G$6:$J$6000,2,FALSE)</f>
        <v>3.9474</v>
      </c>
      <c r="D4907">
        <f>VLOOKUP(B4907,'Bloomberg Dow Jones Indices'!$I$6:$J$6000,2,0)</f>
        <v>2.5930999999999997</v>
      </c>
      <c r="E4907">
        <f>IF(VLOOKUP($B4907,'30 Year Treasuries Daily'!$A$7:$B$10118,2,FALSE)="ND",NA(),VLOOKUP($B4907,'30 Year Treasuries Daily'!$A$7:$B$10118,2,FALSE))</f>
        <v>2.93</v>
      </c>
    </row>
    <row r="4908" spans="2:5">
      <c r="B4908" s="52">
        <v>41207</v>
      </c>
      <c r="C4908">
        <f>VLOOKUP($B4908,'Bloomberg Dow Jones Indices'!$G$6:$J$6000,2,FALSE)</f>
        <v>3.9333</v>
      </c>
      <c r="D4908">
        <f>VLOOKUP(B4908,'Bloomberg Dow Jones Indices'!$I$6:$J$6000,2,0)</f>
        <v>2.5878999999999999</v>
      </c>
      <c r="E4908">
        <f>IF(VLOOKUP($B4908,'30 Year Treasuries Daily'!$A$7:$B$10118,2,FALSE)="ND",NA(),VLOOKUP($B4908,'30 Year Treasuries Daily'!$A$7:$B$10118,2,FALSE))</f>
        <v>2.98</v>
      </c>
    </row>
    <row r="4909" spans="2:5">
      <c r="B4909" s="52">
        <v>41208</v>
      </c>
      <c r="C4909">
        <f>VLOOKUP($B4909,'Bloomberg Dow Jones Indices'!$G$6:$J$6000,2,FALSE)</f>
        <v>3.9422000000000001</v>
      </c>
      <c r="D4909">
        <f>VLOOKUP(B4909,'Bloomberg Dow Jones Indices'!$I$6:$J$6000,2,0)</f>
        <v>2.5872000000000002</v>
      </c>
      <c r="E4909">
        <f>IF(VLOOKUP($B4909,'30 Year Treasuries Daily'!$A$7:$B$10118,2,FALSE)="ND",NA(),VLOOKUP($B4909,'30 Year Treasuries Daily'!$A$7:$B$10118,2,FALSE))</f>
        <v>2.92</v>
      </c>
    </row>
    <row r="4910" spans="2:5">
      <c r="B4910" s="52">
        <v>41213</v>
      </c>
      <c r="C4910">
        <f>VLOOKUP($B4910,'Bloomberg Dow Jones Indices'!$G$6:$J$6000,2,FALSE)</f>
        <v>3.9116</v>
      </c>
      <c r="D4910">
        <f>VLOOKUP(B4910,'Bloomberg Dow Jones Indices'!$I$6:$J$6000,2,0)</f>
        <v>2.5893000000000002</v>
      </c>
      <c r="E4910">
        <f>IF(VLOOKUP($B4910,'30 Year Treasuries Daily'!$A$7:$B$10118,2,FALSE)="ND",NA(),VLOOKUP($B4910,'30 Year Treasuries Daily'!$A$7:$B$10118,2,FALSE))</f>
        <v>2.85</v>
      </c>
    </row>
    <row r="4911" spans="2:5">
      <c r="B4911" s="52">
        <v>41214</v>
      </c>
      <c r="C4911">
        <f>VLOOKUP($B4911,'Bloomberg Dow Jones Indices'!$G$6:$J$6000,2,FALSE)</f>
        <v>3.9679000000000002</v>
      </c>
      <c r="D4911">
        <f>VLOOKUP(B4911,'Bloomberg Dow Jones Indices'!$I$6:$J$6000,2,0)</f>
        <v>2.5627</v>
      </c>
      <c r="E4911">
        <f>IF(VLOOKUP($B4911,'30 Year Treasuries Daily'!$A$7:$B$10118,2,FALSE)="ND",NA(),VLOOKUP($B4911,'30 Year Treasuries Daily'!$A$7:$B$10118,2,FALSE))</f>
        <v>2.89</v>
      </c>
    </row>
    <row r="4912" spans="2:5">
      <c r="B4912" s="52">
        <v>41215</v>
      </c>
      <c r="C4912">
        <f>VLOOKUP($B4912,'Bloomberg Dow Jones Indices'!$G$6:$J$6000,2,FALSE)</f>
        <v>3.9944999999999999</v>
      </c>
      <c r="D4912">
        <f>VLOOKUP(B4912,'Bloomberg Dow Jones Indices'!$I$6:$J$6000,2,0)</f>
        <v>2.59</v>
      </c>
      <c r="E4912">
        <f>IF(VLOOKUP($B4912,'30 Year Treasuries Daily'!$A$7:$B$10118,2,FALSE)="ND",NA(),VLOOKUP($B4912,'30 Year Treasuries Daily'!$A$7:$B$10118,2,FALSE))</f>
        <v>2.91</v>
      </c>
    </row>
    <row r="4913" spans="2:5">
      <c r="B4913" s="52">
        <v>41218</v>
      </c>
      <c r="C4913">
        <f>VLOOKUP($B4913,'Bloomberg Dow Jones Indices'!$G$6:$J$6000,2,FALSE)</f>
        <v>4.0579999999999998</v>
      </c>
      <c r="D4913">
        <f>VLOOKUP(B4913,'Bloomberg Dow Jones Indices'!$I$6:$J$6000,2,0)</f>
        <v>2.5869999999999997</v>
      </c>
      <c r="E4913">
        <f>IF(VLOOKUP($B4913,'30 Year Treasuries Daily'!$A$7:$B$10118,2,FALSE)="ND",NA(),VLOOKUP($B4913,'30 Year Treasuries Daily'!$A$7:$B$10118,2,FALSE))</f>
        <v>2.88</v>
      </c>
    </row>
    <row r="4914" spans="2:5">
      <c r="B4914" s="52">
        <v>41219</v>
      </c>
      <c r="C4914">
        <f>VLOOKUP($B4914,'Bloomberg Dow Jones Indices'!$G$6:$J$6000,2,FALSE)</f>
        <v>4.0594999999999999</v>
      </c>
      <c r="D4914">
        <f>VLOOKUP(B4914,'Bloomberg Dow Jones Indices'!$I$6:$J$6000,2,0)</f>
        <v>2.5609999999999999</v>
      </c>
      <c r="E4914">
        <f>IF(VLOOKUP($B4914,'30 Year Treasuries Daily'!$A$7:$B$10118,2,FALSE)="ND",NA(),VLOOKUP($B4914,'30 Year Treasuries Daily'!$A$7:$B$10118,2,FALSE))</f>
        <v>2.92</v>
      </c>
    </row>
    <row r="4915" spans="2:5">
      <c r="B4915" s="52">
        <v>41220</v>
      </c>
      <c r="C4915">
        <f>VLOOKUP($B4915,'Bloomberg Dow Jones Indices'!$G$6:$J$6000,2,FALSE)</f>
        <v>4.1489000000000003</v>
      </c>
      <c r="D4915">
        <f>VLOOKUP(B4915,'Bloomberg Dow Jones Indices'!$I$6:$J$6000,2,0)</f>
        <v>2.6372</v>
      </c>
      <c r="E4915">
        <f>IF(VLOOKUP($B4915,'30 Year Treasuries Daily'!$A$7:$B$10118,2,FALSE)="ND",NA(),VLOOKUP($B4915,'30 Year Treasuries Daily'!$A$7:$B$10118,2,FALSE))</f>
        <v>2.83</v>
      </c>
    </row>
    <row r="4916" spans="2:5">
      <c r="B4916" s="52">
        <v>41221</v>
      </c>
      <c r="C4916">
        <f>VLOOKUP($B4916,'Bloomberg Dow Jones Indices'!$G$6:$J$6000,2,FALSE)</f>
        <v>4.1588000000000003</v>
      </c>
      <c r="D4916">
        <f>VLOOKUP(B4916,'Bloomberg Dow Jones Indices'!$I$6:$J$6000,2,0)</f>
        <v>2.6621999999999999</v>
      </c>
      <c r="E4916">
        <f>IF(VLOOKUP($B4916,'30 Year Treasuries Daily'!$A$7:$B$10118,2,FALSE)="ND",NA(),VLOOKUP($B4916,'30 Year Treasuries Daily'!$A$7:$B$10118,2,FALSE))</f>
        <v>2.77</v>
      </c>
    </row>
    <row r="4917" spans="2:5">
      <c r="B4917" s="52">
        <v>41222</v>
      </c>
      <c r="C4917">
        <f>VLOOKUP($B4917,'Bloomberg Dow Jones Indices'!$G$6:$J$6000,2,FALSE)</f>
        <v>4.1885000000000003</v>
      </c>
      <c r="D4917">
        <f>VLOOKUP(B4917,'Bloomberg Dow Jones Indices'!$I$6:$J$6000,2,0)</f>
        <v>2.6614</v>
      </c>
      <c r="E4917">
        <f>IF(VLOOKUP($B4917,'30 Year Treasuries Daily'!$A$7:$B$10118,2,FALSE)="ND",NA(),VLOOKUP($B4917,'30 Year Treasuries Daily'!$A$7:$B$10118,2,FALSE))</f>
        <v>2.75</v>
      </c>
    </row>
    <row r="4918" spans="2:5">
      <c r="B4918" s="52">
        <v>41225</v>
      </c>
      <c r="C4918">
        <f>VLOOKUP($B4918,'Bloomberg Dow Jones Indices'!$G$6:$J$6000,2,FALSE)</f>
        <v>4.2272999999999996</v>
      </c>
      <c r="D4918">
        <f>VLOOKUP(B4918,'Bloomberg Dow Jones Indices'!$I$6:$J$6000,2,0)</f>
        <v>2.6615000000000002</v>
      </c>
      <c r="E4918" t="e">
        <f>IF(VLOOKUP($B4918,'30 Year Treasuries Daily'!$A$7:$B$10118,2,FALSE)="ND",NA(),VLOOKUP($B4918,'30 Year Treasuries Daily'!$A$7:$B$10118,2,FALSE))</f>
        <v>#N/A</v>
      </c>
    </row>
    <row r="4919" spans="2:5">
      <c r="B4919" s="52">
        <v>41226</v>
      </c>
      <c r="C4919">
        <f>VLOOKUP($B4919,'Bloomberg Dow Jones Indices'!$G$6:$J$6000,2,FALSE)</f>
        <v>4.21</v>
      </c>
      <c r="D4919">
        <f>VLOOKUP(B4919,'Bloomberg Dow Jones Indices'!$I$6:$J$6000,2,0)</f>
        <v>2.6768000000000001</v>
      </c>
      <c r="E4919">
        <f>IF(VLOOKUP($B4919,'30 Year Treasuries Daily'!$A$7:$B$10118,2,FALSE)="ND",NA(),VLOOKUP($B4919,'30 Year Treasuries Daily'!$A$7:$B$10118,2,FALSE))</f>
        <v>2.72</v>
      </c>
    </row>
    <row r="4920" spans="2:5">
      <c r="B4920" s="52">
        <v>41227</v>
      </c>
      <c r="C4920">
        <f>VLOOKUP($B4920,'Bloomberg Dow Jones Indices'!$G$6:$J$6000,2,FALSE)</f>
        <v>4.2553000000000001</v>
      </c>
      <c r="D4920">
        <f>VLOOKUP(B4920,'Bloomberg Dow Jones Indices'!$I$6:$J$6000,2,0)</f>
        <v>2.7250999999999999</v>
      </c>
      <c r="E4920">
        <f>IF(VLOOKUP($B4920,'30 Year Treasuries Daily'!$A$7:$B$10118,2,FALSE)="ND",NA(),VLOOKUP($B4920,'30 Year Treasuries Daily'!$A$7:$B$10118,2,FALSE))</f>
        <v>2.73</v>
      </c>
    </row>
    <row r="4921" spans="2:5">
      <c r="B4921" s="52">
        <v>41228</v>
      </c>
      <c r="C4921">
        <f>VLOOKUP($B4921,'Bloomberg Dow Jones Indices'!$G$6:$J$6000,2,FALSE)</f>
        <v>4.2881999999999998</v>
      </c>
      <c r="D4921">
        <f>VLOOKUP(B4921,'Bloomberg Dow Jones Indices'!$I$6:$J$6000,2,0)</f>
        <v>2.7313000000000001</v>
      </c>
      <c r="E4921">
        <f>IF(VLOOKUP($B4921,'30 Year Treasuries Daily'!$A$7:$B$10118,2,FALSE)="ND",NA(),VLOOKUP($B4921,'30 Year Treasuries Daily'!$A$7:$B$10118,2,FALSE))</f>
        <v>2.72</v>
      </c>
    </row>
    <row r="4922" spans="2:5">
      <c r="B4922" s="52">
        <v>41229</v>
      </c>
      <c r="C4922">
        <f>VLOOKUP($B4922,'Bloomberg Dow Jones Indices'!$G$6:$J$6000,2,FALSE)</f>
        <v>4.2394999999999996</v>
      </c>
      <c r="D4922">
        <f>VLOOKUP(B4922,'Bloomberg Dow Jones Indices'!$I$6:$J$6000,2,0)</f>
        <v>2.7213000000000003</v>
      </c>
      <c r="E4922">
        <f>IF(VLOOKUP($B4922,'30 Year Treasuries Daily'!$A$7:$B$10118,2,FALSE)="ND",NA(),VLOOKUP($B4922,'30 Year Treasuries Daily'!$A$7:$B$10118,2,FALSE))</f>
        <v>2.73</v>
      </c>
    </row>
    <row r="4923" spans="2:5">
      <c r="B4923" s="52">
        <v>41232</v>
      </c>
      <c r="C4923">
        <f>VLOOKUP($B4923,'Bloomberg Dow Jones Indices'!$G$6:$J$6000,2,FALSE)</f>
        <v>4.2297000000000002</v>
      </c>
      <c r="D4923">
        <f>VLOOKUP(B4923,'Bloomberg Dow Jones Indices'!$I$6:$J$6000,2,0)</f>
        <v>2.6771000000000003</v>
      </c>
      <c r="E4923">
        <f>IF(VLOOKUP($B4923,'30 Year Treasuries Daily'!$A$7:$B$10118,2,FALSE)="ND",NA(),VLOOKUP($B4923,'30 Year Treasuries Daily'!$A$7:$B$10118,2,FALSE))</f>
        <v>2.76</v>
      </c>
    </row>
    <row r="4924" spans="2:5">
      <c r="B4924" s="52">
        <v>41233</v>
      </c>
      <c r="C4924">
        <f>VLOOKUP($B4924,'Bloomberg Dow Jones Indices'!$G$6:$J$6000,2,FALSE)</f>
        <v>4.2422000000000004</v>
      </c>
      <c r="D4924">
        <f>VLOOKUP(B4924,'Bloomberg Dow Jones Indices'!$I$6:$J$6000,2,0)</f>
        <v>2.6810999999999998</v>
      </c>
      <c r="E4924">
        <f>IF(VLOOKUP($B4924,'30 Year Treasuries Daily'!$A$7:$B$10118,2,FALSE)="ND",NA(),VLOOKUP($B4924,'30 Year Treasuries Daily'!$A$7:$B$10118,2,FALSE))</f>
        <v>2.82</v>
      </c>
    </row>
    <row r="4925" spans="2:5">
      <c r="B4925" s="52">
        <v>41234</v>
      </c>
      <c r="C4925">
        <f>VLOOKUP($B4925,'Bloomberg Dow Jones Indices'!$G$6:$J$6000,2,FALSE)</f>
        <v>4.2590000000000003</v>
      </c>
      <c r="D4925">
        <f>VLOOKUP(B4925,'Bloomberg Dow Jones Indices'!$I$6:$J$6000,2,0)</f>
        <v>2.6710000000000003</v>
      </c>
      <c r="E4925">
        <f>IF(VLOOKUP($B4925,'30 Year Treasuries Daily'!$A$7:$B$10118,2,FALSE)="ND",NA(),VLOOKUP($B4925,'30 Year Treasuries Daily'!$A$7:$B$10118,2,FALSE))</f>
        <v>2.83</v>
      </c>
    </row>
    <row r="4926" spans="2:5">
      <c r="B4926" s="52">
        <v>41236</v>
      </c>
      <c r="C4926">
        <f>VLOOKUP($B4926,'Bloomberg Dow Jones Indices'!$G$6:$J$6000,2,FALSE)</f>
        <v>4.2634999999999996</v>
      </c>
      <c r="D4926">
        <f>VLOOKUP(B4926,'Bloomberg Dow Jones Indices'!$I$6:$J$6000,2,0)</f>
        <v>2.6379000000000001</v>
      </c>
      <c r="E4926">
        <f>IF(VLOOKUP($B4926,'30 Year Treasuries Daily'!$A$7:$B$10118,2,FALSE)="ND",NA(),VLOOKUP($B4926,'30 Year Treasuries Daily'!$A$7:$B$10118,2,FALSE))</f>
        <v>2.83</v>
      </c>
    </row>
    <row r="4927" spans="2:5">
      <c r="B4927" s="52">
        <v>41239</v>
      </c>
      <c r="C4927">
        <f>VLOOKUP($B4927,'Bloomberg Dow Jones Indices'!$G$6:$J$6000,2,FALSE)</f>
        <v>4.2129000000000003</v>
      </c>
      <c r="D4927">
        <f>VLOOKUP(B4927,'Bloomberg Dow Jones Indices'!$I$6:$J$6000,2,0)</f>
        <v>2.6465000000000001</v>
      </c>
      <c r="E4927">
        <f>IF(VLOOKUP($B4927,'30 Year Treasuries Daily'!$A$7:$B$10118,2,FALSE)="ND",NA(),VLOOKUP($B4927,'30 Year Treasuries Daily'!$A$7:$B$10118,2,FALSE))</f>
        <v>2.8</v>
      </c>
    </row>
    <row r="4928" spans="2:5">
      <c r="B4928" s="52">
        <v>41240</v>
      </c>
      <c r="C4928">
        <f>VLOOKUP($B4928,'Bloomberg Dow Jones Indices'!$G$6:$J$6000,2,FALSE)</f>
        <v>4.21</v>
      </c>
      <c r="D4928">
        <f>VLOOKUP(B4928,'Bloomberg Dow Jones Indices'!$I$6:$J$6000,2,0)</f>
        <v>2.6696</v>
      </c>
      <c r="E4928">
        <f>IF(VLOOKUP($B4928,'30 Year Treasuries Daily'!$A$7:$B$10118,2,FALSE)="ND",NA(),VLOOKUP($B4928,'30 Year Treasuries Daily'!$A$7:$B$10118,2,FALSE))</f>
        <v>2.79</v>
      </c>
    </row>
    <row r="4929" spans="2:5">
      <c r="B4929" s="52">
        <v>41241</v>
      </c>
      <c r="C4929">
        <f>VLOOKUP($B4929,'Bloomberg Dow Jones Indices'!$G$6:$J$6000,2,FALSE)</f>
        <v>4.2103999999999999</v>
      </c>
      <c r="D4929">
        <f>VLOOKUP(B4929,'Bloomberg Dow Jones Indices'!$I$6:$J$6000,2,0)</f>
        <v>2.6488</v>
      </c>
      <c r="E4929">
        <f>IF(VLOOKUP($B4929,'30 Year Treasuries Daily'!$A$7:$B$10118,2,FALSE)="ND",NA(),VLOOKUP($B4929,'30 Year Treasuries Daily'!$A$7:$B$10118,2,FALSE))</f>
        <v>2.79</v>
      </c>
    </row>
    <row r="4930" spans="2:5">
      <c r="B4930" s="52">
        <v>41242</v>
      </c>
      <c r="C4930">
        <f>VLOOKUP($B4930,'Bloomberg Dow Jones Indices'!$G$6:$J$6000,2,FALSE)</f>
        <v>4.1891999999999996</v>
      </c>
      <c r="D4930">
        <f>VLOOKUP(B4930,'Bloomberg Dow Jones Indices'!$I$6:$J$6000,2,0)</f>
        <v>2.6454</v>
      </c>
      <c r="E4930">
        <f>IF(VLOOKUP($B4930,'30 Year Treasuries Daily'!$A$7:$B$10118,2,FALSE)="ND",NA(),VLOOKUP($B4930,'30 Year Treasuries Daily'!$A$7:$B$10118,2,FALSE))</f>
        <v>2.79</v>
      </c>
    </row>
    <row r="4931" spans="2:5">
      <c r="B4931" s="52">
        <v>41243</v>
      </c>
      <c r="C4931">
        <f>VLOOKUP($B4931,'Bloomberg Dow Jones Indices'!$G$6:$J$6000,2,FALSE)</f>
        <v>4.1505999999999998</v>
      </c>
      <c r="D4931">
        <f>VLOOKUP(B4931,'Bloomberg Dow Jones Indices'!$I$6:$J$6000,2,0)</f>
        <v>2.6447000000000003</v>
      </c>
      <c r="E4931">
        <f>IF(VLOOKUP($B4931,'30 Year Treasuries Daily'!$A$7:$B$10118,2,FALSE)="ND",NA(),VLOOKUP($B4931,'30 Year Treasuries Daily'!$A$7:$B$10118,2,FALSE))</f>
        <v>2.81</v>
      </c>
    </row>
    <row r="4932" spans="2:5">
      <c r="B4932" s="52">
        <v>41246</v>
      </c>
      <c r="C4932">
        <f>VLOOKUP($B4932,'Bloomberg Dow Jones Indices'!$G$6:$J$6000,2,FALSE)</f>
        <v>4.1788999999999996</v>
      </c>
      <c r="D4932">
        <f>VLOOKUP(B4932,'Bloomberg Dow Jones Indices'!$I$6:$J$6000,2,0)</f>
        <v>2.6569000000000003</v>
      </c>
      <c r="E4932">
        <f>IF(VLOOKUP($B4932,'30 Year Treasuries Daily'!$A$7:$B$10118,2,FALSE)="ND",NA(),VLOOKUP($B4932,'30 Year Treasuries Daily'!$A$7:$B$10118,2,FALSE))</f>
        <v>2.8</v>
      </c>
    </row>
    <row r="4933" spans="2:5">
      <c r="B4933" s="52">
        <v>41247</v>
      </c>
      <c r="C4933">
        <f>VLOOKUP($B4933,'Bloomberg Dow Jones Indices'!$G$6:$J$6000,2,FALSE)</f>
        <v>4.2043999999999997</v>
      </c>
      <c r="D4933">
        <f>VLOOKUP(B4933,'Bloomberg Dow Jones Indices'!$I$6:$J$6000,2,0)</f>
        <v>2.6598000000000002</v>
      </c>
      <c r="E4933">
        <f>IF(VLOOKUP($B4933,'30 Year Treasuries Daily'!$A$7:$B$10118,2,FALSE)="ND",NA(),VLOOKUP($B4933,'30 Year Treasuries Daily'!$A$7:$B$10118,2,FALSE))</f>
        <v>2.78</v>
      </c>
    </row>
    <row r="4934" spans="2:5">
      <c r="B4934" s="52">
        <v>41248</v>
      </c>
      <c r="C4934">
        <f>VLOOKUP($B4934,'Bloomberg Dow Jones Indices'!$G$6:$J$6000,2,FALSE)</f>
        <v>4.1599000000000004</v>
      </c>
      <c r="D4934">
        <f>VLOOKUP(B4934,'Bloomberg Dow Jones Indices'!$I$6:$J$6000,2,0)</f>
        <v>2.6448</v>
      </c>
      <c r="E4934">
        <f>IF(VLOOKUP($B4934,'30 Year Treasuries Daily'!$A$7:$B$10118,2,FALSE)="ND",NA(),VLOOKUP($B4934,'30 Year Treasuries Daily'!$A$7:$B$10118,2,FALSE))</f>
        <v>2.78</v>
      </c>
    </row>
    <row r="4935" spans="2:5">
      <c r="B4935" s="52">
        <v>41249</v>
      </c>
      <c r="C4935">
        <f>VLOOKUP($B4935,'Bloomberg Dow Jones Indices'!$G$6:$J$6000,2,FALSE)</f>
        <v>4.1710000000000003</v>
      </c>
      <c r="D4935">
        <f>VLOOKUP(B4935,'Bloomberg Dow Jones Indices'!$I$6:$J$6000,2,0)</f>
        <v>2.6484999999999999</v>
      </c>
      <c r="E4935">
        <f>IF(VLOOKUP($B4935,'30 Year Treasuries Daily'!$A$7:$B$10118,2,FALSE)="ND",NA(),VLOOKUP($B4935,'30 Year Treasuries Daily'!$A$7:$B$10118,2,FALSE))</f>
        <v>2.76</v>
      </c>
    </row>
    <row r="4936" spans="2:5">
      <c r="B4936" s="52">
        <v>41250</v>
      </c>
      <c r="C4936">
        <f>VLOOKUP($B4936,'Bloomberg Dow Jones Indices'!$G$6:$J$6000,2,FALSE)</f>
        <v>4.1695000000000002</v>
      </c>
      <c r="D4936">
        <f>VLOOKUP(B4936,'Bloomberg Dow Jones Indices'!$I$6:$J$6000,2,0)</f>
        <v>2.6351</v>
      </c>
      <c r="E4936">
        <f>IF(VLOOKUP($B4936,'30 Year Treasuries Daily'!$A$7:$B$10118,2,FALSE)="ND",NA(),VLOOKUP($B4936,'30 Year Treasuries Daily'!$A$7:$B$10118,2,FALSE))</f>
        <v>2.81</v>
      </c>
    </row>
    <row r="4937" spans="2:5">
      <c r="B4937" s="52">
        <v>41253</v>
      </c>
      <c r="C4937">
        <f>VLOOKUP($B4937,'Bloomberg Dow Jones Indices'!$G$6:$J$6000,2,FALSE)</f>
        <v>4.1707000000000001</v>
      </c>
      <c r="D4937">
        <f>VLOOKUP(B4937,'Bloomberg Dow Jones Indices'!$I$6:$J$6000,2,0)</f>
        <v>2.6329000000000002</v>
      </c>
      <c r="E4937">
        <f>IF(VLOOKUP($B4937,'30 Year Treasuries Daily'!$A$7:$B$10118,2,FALSE)="ND",NA(),VLOOKUP($B4937,'30 Year Treasuries Daily'!$A$7:$B$10118,2,FALSE))</f>
        <v>2.8</v>
      </c>
    </row>
    <row r="4938" spans="2:5">
      <c r="B4938" s="52">
        <v>41254</v>
      </c>
      <c r="C4938">
        <f>VLOOKUP($B4938,'Bloomberg Dow Jones Indices'!$G$6:$J$6000,2,FALSE)</f>
        <v>4.1654999999999998</v>
      </c>
      <c r="D4938">
        <f>VLOOKUP(B4938,'Bloomberg Dow Jones Indices'!$I$6:$J$6000,2,0)</f>
        <v>2.6173000000000002</v>
      </c>
      <c r="E4938">
        <f>IF(VLOOKUP($B4938,'30 Year Treasuries Daily'!$A$7:$B$10118,2,FALSE)="ND",NA(),VLOOKUP($B4938,'30 Year Treasuries Daily'!$A$7:$B$10118,2,FALSE))</f>
        <v>2.83</v>
      </c>
    </row>
    <row r="4939" spans="2:5">
      <c r="B4939" s="52">
        <v>41255</v>
      </c>
      <c r="C4939">
        <f>VLOOKUP($B4939,'Bloomberg Dow Jones Indices'!$G$6:$J$6000,2,FALSE)</f>
        <v>4.1714000000000002</v>
      </c>
      <c r="D4939">
        <f>VLOOKUP(B4939,'Bloomberg Dow Jones Indices'!$I$6:$J$6000,2,0)</f>
        <v>2.6179000000000001</v>
      </c>
      <c r="E4939">
        <f>IF(VLOOKUP($B4939,'30 Year Treasuries Daily'!$A$7:$B$10118,2,FALSE)="ND",NA(),VLOOKUP($B4939,'30 Year Treasuries Daily'!$A$7:$B$10118,2,FALSE))</f>
        <v>2.9</v>
      </c>
    </row>
    <row r="4940" spans="2:5">
      <c r="B4940" s="52">
        <v>41256</v>
      </c>
      <c r="C4940">
        <f>VLOOKUP($B4940,'Bloomberg Dow Jones Indices'!$G$6:$J$6000,2,FALSE)</f>
        <v>4.1893000000000002</v>
      </c>
      <c r="D4940">
        <f>VLOOKUP(B4940,'Bloomberg Dow Jones Indices'!$I$6:$J$6000,2,0)</f>
        <v>2.6333000000000002</v>
      </c>
      <c r="E4940">
        <f>IF(VLOOKUP($B4940,'30 Year Treasuries Daily'!$A$7:$B$10118,2,FALSE)="ND",NA(),VLOOKUP($B4940,'30 Year Treasuries Daily'!$A$7:$B$10118,2,FALSE))</f>
        <v>2.9</v>
      </c>
    </row>
    <row r="4941" spans="2:5">
      <c r="B4941" s="52">
        <v>41257</v>
      </c>
      <c r="C4941">
        <f>VLOOKUP($B4941,'Bloomberg Dow Jones Indices'!$G$6:$J$6000,2,FALSE)</f>
        <v>4.1929999999999996</v>
      </c>
      <c r="D4941">
        <f>VLOOKUP(B4941,'Bloomberg Dow Jones Indices'!$I$6:$J$6000,2,0)</f>
        <v>2.6404999999999998</v>
      </c>
      <c r="E4941">
        <f>IF(VLOOKUP($B4941,'30 Year Treasuries Daily'!$A$7:$B$10118,2,FALSE)="ND",NA(),VLOOKUP($B4941,'30 Year Treasuries Daily'!$A$7:$B$10118,2,FALSE))</f>
        <v>2.87</v>
      </c>
    </row>
    <row r="4942" spans="2:5">
      <c r="B4942" s="52">
        <v>41260</v>
      </c>
      <c r="C4942">
        <f>VLOOKUP($B4942,'Bloomberg Dow Jones Indices'!$G$6:$J$6000,2,FALSE)</f>
        <v>4.1371000000000002</v>
      </c>
      <c r="D4942">
        <f>VLOOKUP(B4942,'Bloomberg Dow Jones Indices'!$I$6:$J$6000,2,0)</f>
        <v>2.6204000000000001</v>
      </c>
      <c r="E4942">
        <f>IF(VLOOKUP($B4942,'30 Year Treasuries Daily'!$A$7:$B$10118,2,FALSE)="ND",NA(),VLOOKUP($B4942,'30 Year Treasuries Daily'!$A$7:$B$10118,2,FALSE))</f>
        <v>2.94</v>
      </c>
    </row>
    <row r="4943" spans="2:5">
      <c r="B4943" s="52">
        <v>41261</v>
      </c>
      <c r="C4943">
        <f>VLOOKUP($B4943,'Bloomberg Dow Jones Indices'!$G$6:$J$6000,2,FALSE)</f>
        <v>4.0998999999999999</v>
      </c>
      <c r="D4943">
        <f>VLOOKUP(B4943,'Bloomberg Dow Jones Indices'!$I$6:$J$6000,2,0)</f>
        <v>2.5977000000000001</v>
      </c>
      <c r="E4943">
        <f>IF(VLOOKUP($B4943,'30 Year Treasuries Daily'!$A$7:$B$10118,2,FALSE)="ND",NA(),VLOOKUP($B4943,'30 Year Treasuries Daily'!$A$7:$B$10118,2,FALSE))</f>
        <v>3</v>
      </c>
    </row>
    <row r="4944" spans="2:5">
      <c r="B4944" s="52">
        <v>41262</v>
      </c>
      <c r="C4944">
        <f>VLOOKUP($B4944,'Bloomberg Dow Jones Indices'!$G$6:$J$6000,2,FALSE)</f>
        <v>4.1284999999999998</v>
      </c>
      <c r="D4944">
        <f>VLOOKUP(B4944,'Bloomberg Dow Jones Indices'!$I$6:$J$6000,2,0)</f>
        <v>2.6170999999999998</v>
      </c>
      <c r="E4944">
        <f>IF(VLOOKUP($B4944,'30 Year Treasuries Daily'!$A$7:$B$10118,2,FALSE)="ND",NA(),VLOOKUP($B4944,'30 Year Treasuries Daily'!$A$7:$B$10118,2,FALSE))</f>
        <v>2.99</v>
      </c>
    </row>
    <row r="4945" spans="2:5">
      <c r="B4945" s="52">
        <v>41263</v>
      </c>
      <c r="C4945">
        <f>VLOOKUP($B4945,'Bloomberg Dow Jones Indices'!$G$6:$J$6000,2,FALSE)</f>
        <v>4.1105999999999998</v>
      </c>
      <c r="D4945">
        <f>VLOOKUP(B4945,'Bloomberg Dow Jones Indices'!$I$6:$J$6000,2,0)</f>
        <v>2.61</v>
      </c>
      <c r="E4945">
        <f>IF(VLOOKUP($B4945,'30 Year Treasuries Daily'!$A$7:$B$10118,2,FALSE)="ND",NA(),VLOOKUP($B4945,'30 Year Treasuries Daily'!$A$7:$B$10118,2,FALSE))</f>
        <v>2.98</v>
      </c>
    </row>
    <row r="4946" spans="2:5">
      <c r="B4946" s="52">
        <v>41264</v>
      </c>
      <c r="C4946">
        <f>VLOOKUP($B4946,'Bloomberg Dow Jones Indices'!$G$6:$J$6000,2,FALSE)</f>
        <v>4.1330999999999998</v>
      </c>
      <c r="D4946">
        <f>VLOOKUP(B4946,'Bloomberg Dow Jones Indices'!$I$6:$J$6000,2,0)</f>
        <v>2.6339000000000001</v>
      </c>
      <c r="E4946">
        <f>IF(VLOOKUP($B4946,'30 Year Treasuries Daily'!$A$7:$B$10118,2,FALSE)="ND",NA(),VLOOKUP($B4946,'30 Year Treasuries Daily'!$A$7:$B$10118,2,FALSE))</f>
        <v>2.93</v>
      </c>
    </row>
    <row r="4947" spans="2:5">
      <c r="B4947" s="52">
        <v>41267</v>
      </c>
      <c r="C4947">
        <f>VLOOKUP($B4947,'Bloomberg Dow Jones Indices'!$G$6:$J$6000,2,FALSE)</f>
        <v>4.1483999999999996</v>
      </c>
      <c r="D4947">
        <f>VLOOKUP(B4947,'Bloomberg Dow Jones Indices'!$I$6:$J$6000,2,0)</f>
        <v>2.6442999999999999</v>
      </c>
      <c r="E4947">
        <f>IF(VLOOKUP($B4947,'30 Year Treasuries Daily'!$A$7:$B$10118,2,FALSE)="ND",NA(),VLOOKUP($B4947,'30 Year Treasuries Daily'!$A$7:$B$10118,2,FALSE))</f>
        <v>2.94</v>
      </c>
    </row>
    <row r="4948" spans="2:5">
      <c r="B4948" s="52">
        <v>41269</v>
      </c>
      <c r="C4948">
        <f>VLOOKUP($B4948,'Bloomberg Dow Jones Indices'!$G$6:$J$6000,2,FALSE)</f>
        <v>4.1844000000000001</v>
      </c>
      <c r="D4948">
        <f>VLOOKUP(B4948,'Bloomberg Dow Jones Indices'!$I$6:$J$6000,2,0)</f>
        <v>2.6492</v>
      </c>
      <c r="E4948">
        <f>IF(VLOOKUP($B4948,'30 Year Treasuries Daily'!$A$7:$B$10118,2,FALSE)="ND",NA(),VLOOKUP($B4948,'30 Year Treasuries Daily'!$A$7:$B$10118,2,FALSE))</f>
        <v>2.94</v>
      </c>
    </row>
    <row r="4949" spans="2:5">
      <c r="B4949" s="52">
        <v>41270</v>
      </c>
      <c r="C4949">
        <f>VLOOKUP($B4949,'Bloomberg Dow Jones Indices'!$G$6:$J$6000,2,FALSE)</f>
        <v>4.1962000000000002</v>
      </c>
      <c r="D4949">
        <f>VLOOKUP(B4949,'Bloomberg Dow Jones Indices'!$I$6:$J$6000,2,0)</f>
        <v>2.6528999999999998</v>
      </c>
      <c r="E4949">
        <f>IF(VLOOKUP($B4949,'30 Year Treasuries Daily'!$A$7:$B$10118,2,FALSE)="ND",NA(),VLOOKUP($B4949,'30 Year Treasuries Daily'!$A$7:$B$10118,2,FALSE))</f>
        <v>2.89</v>
      </c>
    </row>
    <row r="4950" spans="2:5">
      <c r="B4950" s="52">
        <v>41271</v>
      </c>
      <c r="C4950">
        <f>VLOOKUP($B4950,'Bloomberg Dow Jones Indices'!$G$6:$J$6000,2,FALSE)</f>
        <v>4.2363999999999997</v>
      </c>
      <c r="D4950">
        <f>VLOOKUP(B4950,'Bloomberg Dow Jones Indices'!$I$6:$J$6000,2,0)</f>
        <v>2.6854</v>
      </c>
      <c r="E4950">
        <f>IF(VLOOKUP($B4950,'30 Year Treasuries Daily'!$A$7:$B$10118,2,FALSE)="ND",NA(),VLOOKUP($B4950,'30 Year Treasuries Daily'!$A$7:$B$10118,2,FALSE))</f>
        <v>2.88</v>
      </c>
    </row>
    <row r="4951" spans="2:5">
      <c r="B4951" s="52">
        <v>41274</v>
      </c>
      <c r="C4951">
        <f>VLOOKUP($B4951,'Bloomberg Dow Jones Indices'!$G$6:$J$6000,2,FALSE)</f>
        <v>4.1765999999999996</v>
      </c>
      <c r="D4951">
        <f>VLOOKUP(B4951,'Bloomberg Dow Jones Indices'!$I$6:$J$6000,2,0)</f>
        <v>2.6513999999999998</v>
      </c>
      <c r="E4951">
        <f>IF(VLOOKUP($B4951,'30 Year Treasuries Daily'!$A$7:$B$10118,2,FALSE)="ND",NA(),VLOOKUP($B4951,'30 Year Treasuries Daily'!$A$7:$B$10118,2,FALSE))</f>
        <v>2.95</v>
      </c>
    </row>
    <row r="4952" spans="2:5">
      <c r="B4952" s="52">
        <v>41276</v>
      </c>
      <c r="C4952">
        <f>VLOOKUP($B4952,'Bloomberg Dow Jones Indices'!$G$6:$J$6000,2,FALSE)</f>
        <v>4.1009000000000002</v>
      </c>
      <c r="D4952">
        <f>VLOOKUP(B4952,'Bloomberg Dow Jones Indices'!$I$6:$J$6000,2,0)</f>
        <v>2.5944000000000003</v>
      </c>
      <c r="E4952">
        <f>IF(VLOOKUP($B4952,'30 Year Treasuries Daily'!$A$7:$B$10118,2,FALSE)="ND",NA(),VLOOKUP($B4952,'30 Year Treasuries Daily'!$A$7:$B$10118,2,FALSE))</f>
        <v>3.04</v>
      </c>
    </row>
    <row r="4953" spans="2:5">
      <c r="B4953" s="52">
        <v>41277</v>
      </c>
      <c r="C4953">
        <f>VLOOKUP($B4953,'Bloomberg Dow Jones Indices'!$G$6:$J$6000,2,FALSE)</f>
        <v>4.0998999999999999</v>
      </c>
      <c r="D4953">
        <f>VLOOKUP(B4953,'Bloomberg Dow Jones Indices'!$I$6:$J$6000,2,0)</f>
        <v>2.5985</v>
      </c>
      <c r="E4953">
        <f>IF(VLOOKUP($B4953,'30 Year Treasuries Daily'!$A$7:$B$10118,2,FALSE)="ND",NA(),VLOOKUP($B4953,'30 Year Treasuries Daily'!$A$7:$B$10118,2,FALSE))</f>
        <v>3.12</v>
      </c>
    </row>
    <row r="4954" spans="2:5">
      <c r="B4954" s="52">
        <v>41278</v>
      </c>
      <c r="C4954">
        <f>VLOOKUP($B4954,'Bloomberg Dow Jones Indices'!$G$6:$J$6000,2,FALSE)</f>
        <v>4.0730000000000004</v>
      </c>
      <c r="D4954">
        <f>VLOOKUP(B4954,'Bloomberg Dow Jones Indices'!$I$6:$J$6000,2,0)</f>
        <v>2.59</v>
      </c>
      <c r="E4954">
        <f>IF(VLOOKUP($B4954,'30 Year Treasuries Daily'!$A$7:$B$10118,2,FALSE)="ND",NA(),VLOOKUP($B4954,'30 Year Treasuries Daily'!$A$7:$B$10118,2,FALSE))</f>
        <v>3.1</v>
      </c>
    </row>
    <row r="4955" spans="2:5">
      <c r="B4955" s="52">
        <v>41281</v>
      </c>
      <c r="C4955">
        <f>VLOOKUP($B4955,'Bloomberg Dow Jones Indices'!$G$6:$J$6000,2,FALSE)</f>
        <v>4.1195000000000004</v>
      </c>
      <c r="D4955">
        <f>VLOOKUP(B4955,'Bloomberg Dow Jones Indices'!$I$6:$J$6000,2,0)</f>
        <v>2.5998999999999999</v>
      </c>
      <c r="E4955">
        <f>IF(VLOOKUP($B4955,'30 Year Treasuries Daily'!$A$7:$B$10118,2,FALSE)="ND",NA(),VLOOKUP($B4955,'30 Year Treasuries Daily'!$A$7:$B$10118,2,FALSE))</f>
        <v>3.1</v>
      </c>
    </row>
    <row r="4956" spans="2:5">
      <c r="B4956" s="52">
        <v>41282</v>
      </c>
      <c r="C4956">
        <f>VLOOKUP($B4956,'Bloomberg Dow Jones Indices'!$G$6:$J$6000,2,FALSE)</f>
        <v>4.1276999999999999</v>
      </c>
      <c r="D4956">
        <f>VLOOKUP(B4956,'Bloomberg Dow Jones Indices'!$I$6:$J$6000,2,0)</f>
        <v>2.6120999999999999</v>
      </c>
      <c r="E4956">
        <f>IF(VLOOKUP($B4956,'30 Year Treasuries Daily'!$A$7:$B$10118,2,FALSE)="ND",NA(),VLOOKUP($B4956,'30 Year Treasuries Daily'!$A$7:$B$10118,2,FALSE))</f>
        <v>3.06</v>
      </c>
    </row>
    <row r="4957" spans="2:5">
      <c r="B4957" s="52">
        <v>41283</v>
      </c>
      <c r="C4957">
        <f>VLOOKUP($B4957,'Bloomberg Dow Jones Indices'!$G$6:$J$6000,2,FALSE)</f>
        <v>4.1411999999999995</v>
      </c>
      <c r="D4957">
        <f>VLOOKUP(B4957,'Bloomberg Dow Jones Indices'!$I$6:$J$6000,2,0)</f>
        <v>2.6000999999999999</v>
      </c>
      <c r="E4957">
        <f>IF(VLOOKUP($B4957,'30 Year Treasuries Daily'!$A$7:$B$10118,2,FALSE)="ND",NA(),VLOOKUP($B4957,'30 Year Treasuries Daily'!$A$7:$B$10118,2,FALSE))</f>
        <v>3.06</v>
      </c>
    </row>
    <row r="4958" spans="2:5">
      <c r="B4958" s="52">
        <v>41284</v>
      </c>
      <c r="C4958">
        <f>VLOOKUP($B4958,'Bloomberg Dow Jones Indices'!$G$6:$J$6000,2,FALSE)</f>
        <v>4.1256000000000004</v>
      </c>
      <c r="D4958">
        <f>VLOOKUP(B4958,'Bloomberg Dow Jones Indices'!$I$6:$J$6000,2,0)</f>
        <v>2.5845000000000002</v>
      </c>
      <c r="E4958">
        <f>IF(VLOOKUP($B4958,'30 Year Treasuries Daily'!$A$7:$B$10118,2,FALSE)="ND",NA(),VLOOKUP($B4958,'30 Year Treasuries Daily'!$A$7:$B$10118,2,FALSE))</f>
        <v>3.08</v>
      </c>
    </row>
    <row r="4959" spans="2:5">
      <c r="B4959" s="52">
        <v>41285</v>
      </c>
      <c r="C4959">
        <f>VLOOKUP($B4959,'Bloomberg Dow Jones Indices'!$G$6:$J$6000,2,FALSE)</f>
        <v>4.1231999999999998</v>
      </c>
      <c r="D4959">
        <f>VLOOKUP(B4959,'Bloomberg Dow Jones Indices'!$I$6:$J$6000,2,0)</f>
        <v>2.5811999999999999</v>
      </c>
      <c r="E4959">
        <f>IF(VLOOKUP($B4959,'30 Year Treasuries Daily'!$A$7:$B$10118,2,FALSE)="ND",NA(),VLOOKUP($B4959,'30 Year Treasuries Daily'!$A$7:$B$10118,2,FALSE))</f>
        <v>3.05</v>
      </c>
    </row>
    <row r="4960" spans="2:5">
      <c r="B4960" s="52">
        <v>41288</v>
      </c>
      <c r="C4960">
        <f>VLOOKUP($B4960,'Bloomberg Dow Jones Indices'!$G$6:$J$6000,2,FALSE)</f>
        <v>4.1300999999999997</v>
      </c>
      <c r="D4960">
        <f>VLOOKUP(B4960,'Bloomberg Dow Jones Indices'!$I$6:$J$6000,2,0)</f>
        <v>2.5775999999999999</v>
      </c>
      <c r="E4960">
        <f>IF(VLOOKUP($B4960,'30 Year Treasuries Daily'!$A$7:$B$10118,2,FALSE)="ND",NA(),VLOOKUP($B4960,'30 Year Treasuries Daily'!$A$7:$B$10118,2,FALSE))</f>
        <v>3.05</v>
      </c>
    </row>
    <row r="4961" spans="2:5">
      <c r="B4961" s="52">
        <v>41289</v>
      </c>
      <c r="C4961">
        <f>VLOOKUP($B4961,'Bloomberg Dow Jones Indices'!$G$6:$J$6000,2,FALSE)</f>
        <v>4.1195000000000004</v>
      </c>
      <c r="D4961">
        <f>VLOOKUP(B4961,'Bloomberg Dow Jones Indices'!$I$6:$J$6000,2,0)</f>
        <v>2.5724</v>
      </c>
      <c r="E4961">
        <f>IF(VLOOKUP($B4961,'30 Year Treasuries Daily'!$A$7:$B$10118,2,FALSE)="ND",NA(),VLOOKUP($B4961,'30 Year Treasuries Daily'!$A$7:$B$10118,2,FALSE))</f>
        <v>3.02</v>
      </c>
    </row>
    <row r="4962" spans="2:5">
      <c r="B4962" s="52">
        <v>41290</v>
      </c>
      <c r="C4962">
        <f>VLOOKUP($B4962,'Bloomberg Dow Jones Indices'!$G$6:$J$6000,2,FALSE)</f>
        <v>4.1372</v>
      </c>
      <c r="D4962">
        <f>VLOOKUP(B4962,'Bloomberg Dow Jones Indices'!$I$6:$J$6000,2,0)</f>
        <v>2.5789999999999997</v>
      </c>
      <c r="E4962">
        <f>IF(VLOOKUP($B4962,'30 Year Treasuries Daily'!$A$7:$B$10118,2,FALSE)="ND",NA(),VLOOKUP($B4962,'30 Year Treasuries Daily'!$A$7:$B$10118,2,FALSE))</f>
        <v>3.01</v>
      </c>
    </row>
    <row r="4963" spans="2:5">
      <c r="B4963" s="52">
        <v>41291</v>
      </c>
      <c r="C4963">
        <f>VLOOKUP($B4963,'Bloomberg Dow Jones Indices'!$G$6:$J$6000,2,FALSE)</f>
        <v>4.1264000000000003</v>
      </c>
      <c r="D4963">
        <f>VLOOKUP(B4963,'Bloomberg Dow Jones Indices'!$I$6:$J$6000,2,0)</f>
        <v>2.5629</v>
      </c>
      <c r="E4963">
        <f>IF(VLOOKUP($B4963,'30 Year Treasuries Daily'!$A$7:$B$10118,2,FALSE)="ND",NA(),VLOOKUP($B4963,'30 Year Treasuries Daily'!$A$7:$B$10118,2,FALSE))</f>
        <v>3.06</v>
      </c>
    </row>
    <row r="4964" spans="2:5">
      <c r="B4964" s="52">
        <v>41292</v>
      </c>
      <c r="C4964">
        <f>VLOOKUP($B4964,'Bloomberg Dow Jones Indices'!$G$6:$J$6000,2,FALSE)</f>
        <v>4.0883000000000003</v>
      </c>
      <c r="D4964">
        <f>VLOOKUP(B4964,'Bloomberg Dow Jones Indices'!$I$6:$J$6000,2,0)</f>
        <v>2.5528</v>
      </c>
      <c r="E4964">
        <f>IF(VLOOKUP($B4964,'30 Year Treasuries Daily'!$A$7:$B$10118,2,FALSE)="ND",NA(),VLOOKUP($B4964,'30 Year Treasuries Daily'!$A$7:$B$10118,2,FALSE))</f>
        <v>3.03</v>
      </c>
    </row>
    <row r="4965" spans="2:5">
      <c r="B4965" s="52">
        <v>41296</v>
      </c>
      <c r="C4965">
        <f>VLOOKUP($B4965,'Bloomberg Dow Jones Indices'!$G$6:$J$6000,2,FALSE)</f>
        <v>4.0578000000000003</v>
      </c>
      <c r="D4965">
        <f>VLOOKUP(B4965,'Bloomberg Dow Jones Indices'!$I$6:$J$6000,2,0)</f>
        <v>2.5411999999999999</v>
      </c>
      <c r="E4965">
        <f>IF(VLOOKUP($B4965,'30 Year Treasuries Daily'!$A$7:$B$10118,2,FALSE)="ND",NA(),VLOOKUP($B4965,'30 Year Treasuries Daily'!$A$7:$B$10118,2,FALSE))</f>
        <v>3.02</v>
      </c>
    </row>
    <row r="4966" spans="2:5">
      <c r="B4966" s="52">
        <v>41297</v>
      </c>
      <c r="C4966">
        <f>VLOOKUP($B4966,'Bloomberg Dow Jones Indices'!$G$6:$J$6000,2,FALSE)</f>
        <v>4.0682</v>
      </c>
      <c r="D4966">
        <f>VLOOKUP(B4966,'Bloomberg Dow Jones Indices'!$I$6:$J$6000,2,0)</f>
        <v>2.5287999999999999</v>
      </c>
      <c r="E4966">
        <f>IF(VLOOKUP($B4966,'30 Year Treasuries Daily'!$A$7:$B$10118,2,FALSE)="ND",NA(),VLOOKUP($B4966,'30 Year Treasuries Daily'!$A$7:$B$10118,2,FALSE))</f>
        <v>3.02</v>
      </c>
    </row>
    <row r="4967" spans="2:5">
      <c r="B4967" s="52">
        <v>41298</v>
      </c>
      <c r="C4967">
        <f>VLOOKUP($B4967,'Bloomberg Dow Jones Indices'!$G$6:$J$6000,2,FALSE)</f>
        <v>4.0499000000000001</v>
      </c>
      <c r="D4967">
        <f>VLOOKUP(B4967,'Bloomberg Dow Jones Indices'!$I$6:$J$6000,2,0)</f>
        <v>2.5204</v>
      </c>
      <c r="E4967">
        <f>IF(VLOOKUP($B4967,'30 Year Treasuries Daily'!$A$7:$B$10118,2,FALSE)="ND",NA(),VLOOKUP($B4967,'30 Year Treasuries Daily'!$A$7:$B$10118,2,FALSE))</f>
        <v>3.04</v>
      </c>
    </row>
    <row r="4968" spans="2:5">
      <c r="B4968" s="52">
        <v>41299</v>
      </c>
      <c r="C4968">
        <f>VLOOKUP($B4968,'Bloomberg Dow Jones Indices'!$G$6:$J$6000,2,FALSE)</f>
        <v>4.0259</v>
      </c>
      <c r="D4968">
        <f>VLOOKUP(B4968,'Bloomberg Dow Jones Indices'!$I$6:$J$6000,2,0)</f>
        <v>2.5076000000000001</v>
      </c>
      <c r="E4968">
        <f>IF(VLOOKUP($B4968,'30 Year Treasuries Daily'!$A$7:$B$10118,2,FALSE)="ND",NA(),VLOOKUP($B4968,'30 Year Treasuries Daily'!$A$7:$B$10118,2,FALSE))</f>
        <v>3.14</v>
      </c>
    </row>
    <row r="4969" spans="2:5">
      <c r="B4969" s="52">
        <v>41302</v>
      </c>
      <c r="C4969">
        <f>VLOOKUP($B4969,'Bloomberg Dow Jones Indices'!$G$6:$J$6000,2,FALSE)</f>
        <v>4.0327999999999999</v>
      </c>
      <c r="D4969">
        <f>VLOOKUP(B4969,'Bloomberg Dow Jones Indices'!$I$6:$J$6000,2,0)</f>
        <v>2.5101</v>
      </c>
      <c r="E4969">
        <f>IF(VLOOKUP($B4969,'30 Year Treasuries Daily'!$A$7:$B$10118,2,FALSE)="ND",NA(),VLOOKUP($B4969,'30 Year Treasuries Daily'!$A$7:$B$10118,2,FALSE))</f>
        <v>3.15</v>
      </c>
    </row>
    <row r="4970" spans="2:5">
      <c r="B4970" s="52">
        <v>41303</v>
      </c>
      <c r="C4970">
        <f>VLOOKUP($B4970,'Bloomberg Dow Jones Indices'!$G$6:$J$6000,2,FALSE)</f>
        <v>4.0018000000000002</v>
      </c>
      <c r="D4970">
        <f>VLOOKUP(B4970,'Bloomberg Dow Jones Indices'!$I$6:$J$6000,2,0)</f>
        <v>2.4971000000000001</v>
      </c>
      <c r="E4970">
        <f>IF(VLOOKUP($B4970,'30 Year Treasuries Daily'!$A$7:$B$10118,2,FALSE)="ND",NA(),VLOOKUP($B4970,'30 Year Treasuries Daily'!$A$7:$B$10118,2,FALSE))</f>
        <v>3.18</v>
      </c>
    </row>
    <row r="4971" spans="2:5">
      <c r="B4971" s="52">
        <v>41304</v>
      </c>
      <c r="C4971">
        <f>VLOOKUP($B4971,'Bloomberg Dow Jones Indices'!$G$6:$J$6000,2,FALSE)</f>
        <v>4.0068000000000001</v>
      </c>
      <c r="D4971">
        <f>VLOOKUP(B4971,'Bloomberg Dow Jones Indices'!$I$6:$J$6000,2,0)</f>
        <v>2.5061</v>
      </c>
      <c r="E4971">
        <f>IF(VLOOKUP($B4971,'30 Year Treasuries Daily'!$A$7:$B$10118,2,FALSE)="ND",NA(),VLOOKUP($B4971,'30 Year Treasuries Daily'!$A$7:$B$10118,2,FALSE))</f>
        <v>3.19</v>
      </c>
    </row>
    <row r="4972" spans="2:5">
      <c r="B4972" s="52">
        <v>41305</v>
      </c>
      <c r="C4972">
        <f>VLOOKUP($B4972,'Bloomberg Dow Jones Indices'!$G$6:$J$6000,2,FALSE)</f>
        <v>4.0030999999999999</v>
      </c>
      <c r="D4972">
        <f>VLOOKUP(B4972,'Bloomberg Dow Jones Indices'!$I$6:$J$6000,2,0)</f>
        <v>2.5150999999999999</v>
      </c>
      <c r="E4972">
        <f>IF(VLOOKUP($B4972,'30 Year Treasuries Daily'!$A$7:$B$10118,2,FALSE)="ND",NA(),VLOOKUP($B4972,'30 Year Treasuries Daily'!$A$7:$B$10118,2,FALSE))</f>
        <v>3.17</v>
      </c>
    </row>
    <row r="4973" spans="2:5">
      <c r="B4973" s="52">
        <v>41306</v>
      </c>
      <c r="C4973">
        <f>VLOOKUP($B4973,'Bloomberg Dow Jones Indices'!$G$6:$J$6000,2,FALSE)</f>
        <v>3.9986000000000002</v>
      </c>
      <c r="D4973">
        <f>VLOOKUP(B4973,'Bloomberg Dow Jones Indices'!$I$6:$J$6000,2,0)</f>
        <v>2.4883000000000002</v>
      </c>
      <c r="E4973">
        <f>IF(VLOOKUP($B4973,'30 Year Treasuries Daily'!$A$7:$B$10118,2,FALSE)="ND",NA(),VLOOKUP($B4973,'30 Year Treasuries Daily'!$A$7:$B$10118,2,FALSE))</f>
        <v>3.21</v>
      </c>
    </row>
    <row r="4974" spans="2:5">
      <c r="B4974" s="52">
        <v>41309</v>
      </c>
      <c r="C4974">
        <f>VLOOKUP($B4974,'Bloomberg Dow Jones Indices'!$G$6:$J$6000,2,FALSE)</f>
        <v>4.0255000000000001</v>
      </c>
      <c r="D4974">
        <f>VLOOKUP(B4974,'Bloomberg Dow Jones Indices'!$I$6:$J$6000,2,0)</f>
        <v>2.5116000000000001</v>
      </c>
      <c r="E4974">
        <f>IF(VLOOKUP($B4974,'30 Year Treasuries Daily'!$A$7:$B$10118,2,FALSE)="ND",NA(),VLOOKUP($B4974,'30 Year Treasuries Daily'!$A$7:$B$10118,2,FALSE))</f>
        <v>3.17</v>
      </c>
    </row>
    <row r="4975" spans="2:5">
      <c r="B4975" s="52">
        <v>41310</v>
      </c>
      <c r="C4975">
        <f>VLOOKUP($B4975,'Bloomberg Dow Jones Indices'!$G$6:$J$6000,2,FALSE)</f>
        <v>4.0156999999999998</v>
      </c>
      <c r="D4975">
        <f>VLOOKUP(B4975,'Bloomberg Dow Jones Indices'!$I$6:$J$6000,2,0)</f>
        <v>2.4944999999999999</v>
      </c>
      <c r="E4975">
        <f>IF(VLOOKUP($B4975,'30 Year Treasuries Daily'!$A$7:$B$10118,2,FALSE)="ND",NA(),VLOOKUP($B4975,'30 Year Treasuries Daily'!$A$7:$B$10118,2,FALSE))</f>
        <v>3.21</v>
      </c>
    </row>
    <row r="4976" spans="2:5">
      <c r="B4976" s="52">
        <v>41311</v>
      </c>
      <c r="C4976">
        <f>VLOOKUP($B4976,'Bloomberg Dow Jones Indices'!$G$6:$J$6000,2,FALSE)</f>
        <v>4.0083000000000002</v>
      </c>
      <c r="D4976">
        <f>VLOOKUP(B4976,'Bloomberg Dow Jones Indices'!$I$6:$J$6000,2,0)</f>
        <v>2.4988000000000001</v>
      </c>
      <c r="E4976">
        <f>IF(VLOOKUP($B4976,'30 Year Treasuries Daily'!$A$7:$B$10118,2,FALSE)="ND",NA(),VLOOKUP($B4976,'30 Year Treasuries Daily'!$A$7:$B$10118,2,FALSE))</f>
        <v>3.18</v>
      </c>
    </row>
    <row r="4977" spans="2:5">
      <c r="B4977" s="52">
        <v>41312</v>
      </c>
      <c r="C4977">
        <f>VLOOKUP($B4977,'Bloomberg Dow Jones Indices'!$G$6:$J$6000,2,FALSE)</f>
        <v>3.9986000000000002</v>
      </c>
      <c r="D4977">
        <f>VLOOKUP(B4977,'Bloomberg Dow Jones Indices'!$I$6:$J$6000,2,0)</f>
        <v>2.5118999999999998</v>
      </c>
      <c r="E4977">
        <f>IF(VLOOKUP($B4977,'30 Year Treasuries Daily'!$A$7:$B$10118,2,FALSE)="ND",NA(),VLOOKUP($B4977,'30 Year Treasuries Daily'!$A$7:$B$10118,2,FALSE))</f>
        <v>3.17</v>
      </c>
    </row>
    <row r="4978" spans="2:5">
      <c r="B4978" s="52">
        <v>41313</v>
      </c>
      <c r="C4978">
        <f>VLOOKUP($B4978,'Bloomberg Dow Jones Indices'!$G$6:$J$6000,2,FALSE)</f>
        <v>3.9992000000000001</v>
      </c>
      <c r="D4978">
        <f>VLOOKUP(B4978,'Bloomberg Dow Jones Indices'!$I$6:$J$6000,2,0)</f>
        <v>2.5030999999999999</v>
      </c>
      <c r="E4978">
        <f>IF(VLOOKUP($B4978,'30 Year Treasuries Daily'!$A$7:$B$10118,2,FALSE)="ND",NA(),VLOOKUP($B4978,'30 Year Treasuries Daily'!$A$7:$B$10118,2,FALSE))</f>
        <v>3.17</v>
      </c>
    </row>
    <row r="4979" spans="2:5">
      <c r="B4979" s="52">
        <v>41316</v>
      </c>
      <c r="C4979">
        <f>VLOOKUP($B4979,'Bloomberg Dow Jones Indices'!$G$6:$J$6000,2,FALSE)</f>
        <v>3.9977</v>
      </c>
      <c r="D4979">
        <f>VLOOKUP(B4979,'Bloomberg Dow Jones Indices'!$I$6:$J$6000,2,0)</f>
        <v>2.5070000000000001</v>
      </c>
      <c r="E4979">
        <f>IF(VLOOKUP($B4979,'30 Year Treasuries Daily'!$A$7:$B$10118,2,FALSE)="ND",NA(),VLOOKUP($B4979,'30 Year Treasuries Daily'!$A$7:$B$10118,2,FALSE))</f>
        <v>3.16</v>
      </c>
    </row>
    <row r="4980" spans="2:5">
      <c r="B4980" s="52">
        <v>41317</v>
      </c>
      <c r="C4980">
        <f>VLOOKUP($B4980,'Bloomberg Dow Jones Indices'!$G$6:$J$6000,2,FALSE)</f>
        <v>3.9823</v>
      </c>
      <c r="D4980">
        <f>VLOOKUP(B4980,'Bloomberg Dow Jones Indices'!$I$6:$J$6000,2,0)</f>
        <v>2.4984999999999999</v>
      </c>
      <c r="E4980">
        <f>IF(VLOOKUP($B4980,'30 Year Treasuries Daily'!$A$7:$B$10118,2,FALSE)="ND",NA(),VLOOKUP($B4980,'30 Year Treasuries Daily'!$A$7:$B$10118,2,FALSE))</f>
        <v>3.19</v>
      </c>
    </row>
    <row r="4981" spans="2:5">
      <c r="B4981" s="52">
        <v>41318</v>
      </c>
      <c r="C4981">
        <f>VLOOKUP($B4981,'Bloomberg Dow Jones Indices'!$G$6:$J$6000,2,FALSE)</f>
        <v>3.9943</v>
      </c>
      <c r="D4981">
        <f>VLOOKUP(B4981,'Bloomberg Dow Jones Indices'!$I$6:$J$6000,2,0)</f>
        <v>2.5188999999999999</v>
      </c>
      <c r="E4981">
        <f>IF(VLOOKUP($B4981,'30 Year Treasuries Daily'!$A$7:$B$10118,2,FALSE)="ND",NA(),VLOOKUP($B4981,'30 Year Treasuries Daily'!$A$7:$B$10118,2,FALSE))</f>
        <v>3.23</v>
      </c>
    </row>
    <row r="4982" spans="2:5">
      <c r="B4982" s="52">
        <v>41319</v>
      </c>
      <c r="C4982">
        <f>VLOOKUP($B4982,'Bloomberg Dow Jones Indices'!$G$6:$J$6000,2,FALSE)</f>
        <v>4.0940000000000003</v>
      </c>
      <c r="D4982">
        <f>VLOOKUP(B4982,'Bloomberg Dow Jones Indices'!$I$6:$J$6000,2,0)</f>
        <v>2.5206</v>
      </c>
      <c r="E4982">
        <f>IF(VLOOKUP($B4982,'30 Year Treasuries Daily'!$A$7:$B$10118,2,FALSE)="ND",NA(),VLOOKUP($B4982,'30 Year Treasuries Daily'!$A$7:$B$10118,2,FALSE))</f>
        <v>3.17</v>
      </c>
    </row>
    <row r="4983" spans="2:5">
      <c r="B4983" s="52">
        <v>41320</v>
      </c>
      <c r="C4983">
        <f>VLOOKUP($B4983,'Bloomberg Dow Jones Indices'!$G$6:$J$6000,2,FALSE)</f>
        <v>4.0822000000000003</v>
      </c>
      <c r="D4983">
        <f>VLOOKUP(B4983,'Bloomberg Dow Jones Indices'!$I$6:$J$6000,2,0)</f>
        <v>2.5190999999999999</v>
      </c>
      <c r="E4983">
        <f>IF(VLOOKUP($B4983,'30 Year Treasuries Daily'!$A$7:$B$10118,2,FALSE)="ND",NA(),VLOOKUP($B4983,'30 Year Treasuries Daily'!$A$7:$B$10118,2,FALSE))</f>
        <v>3.18</v>
      </c>
    </row>
    <row r="4984" spans="2:5">
      <c r="B4984" s="52">
        <v>41324</v>
      </c>
      <c r="C4984">
        <f>VLOOKUP($B4984,'Bloomberg Dow Jones Indices'!$G$6:$J$6000,2,FALSE)</f>
        <v>4.0437000000000003</v>
      </c>
      <c r="D4984">
        <f>VLOOKUP(B4984,'Bloomberg Dow Jones Indices'!$I$6:$J$6000,2,0)</f>
        <v>2.5110999999999999</v>
      </c>
      <c r="E4984">
        <f>IF(VLOOKUP($B4984,'30 Year Treasuries Daily'!$A$7:$B$10118,2,FALSE)="ND",NA(),VLOOKUP($B4984,'30 Year Treasuries Daily'!$A$7:$B$10118,2,FALSE))</f>
        <v>3.21</v>
      </c>
    </row>
    <row r="4985" spans="2:5">
      <c r="B4985" s="52">
        <v>41325</v>
      </c>
      <c r="C4985">
        <f>VLOOKUP($B4985,'Bloomberg Dow Jones Indices'!$G$6:$J$6000,2,FALSE)</f>
        <v>4.0542999999999996</v>
      </c>
      <c r="D4985">
        <f>VLOOKUP(B4985,'Bloomberg Dow Jones Indices'!$I$6:$J$6000,2,0)</f>
        <v>2.5305999999999997</v>
      </c>
      <c r="E4985">
        <f>IF(VLOOKUP($B4985,'30 Year Treasuries Daily'!$A$7:$B$10118,2,FALSE)="ND",NA(),VLOOKUP($B4985,'30 Year Treasuries Daily'!$A$7:$B$10118,2,FALSE))</f>
        <v>3.2</v>
      </c>
    </row>
    <row r="4986" spans="2:5">
      <c r="B4986" s="52">
        <v>41326</v>
      </c>
      <c r="C4986">
        <f>VLOOKUP($B4986,'Bloomberg Dow Jones Indices'!$G$6:$J$6000,2,FALSE)</f>
        <v>4.0806000000000004</v>
      </c>
      <c r="D4986">
        <f>VLOOKUP(B4986,'Bloomberg Dow Jones Indices'!$I$6:$J$6000,2,0)</f>
        <v>2.5402</v>
      </c>
      <c r="E4986">
        <f>IF(VLOOKUP($B4986,'30 Year Treasuries Daily'!$A$7:$B$10118,2,FALSE)="ND",NA(),VLOOKUP($B4986,'30 Year Treasuries Daily'!$A$7:$B$10118,2,FALSE))</f>
        <v>3.17</v>
      </c>
    </row>
    <row r="4987" spans="2:5">
      <c r="B4987" s="52">
        <v>41327</v>
      </c>
      <c r="C4987">
        <f>VLOOKUP($B4987,'Bloomberg Dow Jones Indices'!$G$6:$J$6000,2,FALSE)</f>
        <v>4.0349000000000004</v>
      </c>
      <c r="D4987">
        <f>VLOOKUP(B4987,'Bloomberg Dow Jones Indices'!$I$6:$J$6000,2,0)</f>
        <v>2.5207000000000002</v>
      </c>
      <c r="E4987">
        <f>IF(VLOOKUP($B4987,'30 Year Treasuries Daily'!$A$7:$B$10118,2,FALSE)="ND",NA(),VLOOKUP($B4987,'30 Year Treasuries Daily'!$A$7:$B$10118,2,FALSE))</f>
        <v>3.15</v>
      </c>
    </row>
    <row r="4988" spans="2:5">
      <c r="B4988" s="52">
        <v>41330</v>
      </c>
      <c r="C4988">
        <f>VLOOKUP($B4988,'Bloomberg Dow Jones Indices'!$G$6:$J$6000,2,FALSE)</f>
        <v>4.0824999999999996</v>
      </c>
      <c r="D4988">
        <f>VLOOKUP(B4988,'Bloomberg Dow Jones Indices'!$I$6:$J$6000,2,0)</f>
        <v>2.5602</v>
      </c>
      <c r="E4988">
        <f>IF(VLOOKUP($B4988,'30 Year Treasuries Daily'!$A$7:$B$10118,2,FALSE)="ND",NA(),VLOOKUP($B4988,'30 Year Treasuries Daily'!$A$7:$B$10118,2,FALSE))</f>
        <v>3.08</v>
      </c>
    </row>
    <row r="4989" spans="2:5">
      <c r="B4989" s="52">
        <v>41331</v>
      </c>
      <c r="C4989">
        <f>VLOOKUP($B4989,'Bloomberg Dow Jones Indices'!$G$6:$J$6000,2,FALSE)</f>
        <v>4.0746000000000002</v>
      </c>
      <c r="D4989">
        <f>VLOOKUP(B4989,'Bloomberg Dow Jones Indices'!$I$6:$J$6000,2,0)</f>
        <v>2.5388999999999999</v>
      </c>
      <c r="E4989">
        <f>IF(VLOOKUP($B4989,'30 Year Treasuries Daily'!$A$7:$B$10118,2,FALSE)="ND",NA(),VLOOKUP($B4989,'30 Year Treasuries Daily'!$A$7:$B$10118,2,FALSE))</f>
        <v>3.08</v>
      </c>
    </row>
    <row r="4990" spans="2:5">
      <c r="B4990" s="52">
        <v>41332</v>
      </c>
      <c r="C4990">
        <f>VLOOKUP($B4990,'Bloomberg Dow Jones Indices'!$G$6:$J$6000,2,FALSE)</f>
        <v>4.0415999999999999</v>
      </c>
      <c r="D4990">
        <f>VLOOKUP(B4990,'Bloomberg Dow Jones Indices'!$I$6:$J$6000,2,0)</f>
        <v>2.5110999999999999</v>
      </c>
      <c r="E4990">
        <f>IF(VLOOKUP($B4990,'30 Year Treasuries Daily'!$A$7:$B$10118,2,FALSE)="ND",NA(),VLOOKUP($B4990,'30 Year Treasuries Daily'!$A$7:$B$10118,2,FALSE))</f>
        <v>3.11</v>
      </c>
    </row>
    <row r="4991" spans="2:5">
      <c r="B4991" s="52">
        <v>41333</v>
      </c>
      <c r="C4991">
        <f>VLOOKUP($B4991,'Bloomberg Dow Jones Indices'!$G$6:$J$6000,2,FALSE)</f>
        <v>4.0289000000000001</v>
      </c>
      <c r="D4991">
        <f>VLOOKUP(B4991,'Bloomberg Dow Jones Indices'!$I$6:$J$6000,2,0)</f>
        <v>2.5148000000000001</v>
      </c>
      <c r="E4991">
        <f>IF(VLOOKUP($B4991,'30 Year Treasuries Daily'!$A$7:$B$10118,2,FALSE)="ND",NA(),VLOOKUP($B4991,'30 Year Treasuries Daily'!$A$7:$B$10118,2,FALSE))</f>
        <v>3.1</v>
      </c>
    </row>
    <row r="4992" spans="2:5">
      <c r="B4992" s="52">
        <v>41334</v>
      </c>
      <c r="C4992">
        <f>VLOOKUP($B4992,'Bloomberg Dow Jones Indices'!$G$6:$J$6000,2,FALSE)</f>
        <v>4.0206999999999997</v>
      </c>
      <c r="D4992">
        <f>VLOOKUP(B4992,'Bloomberg Dow Jones Indices'!$I$6:$J$6000,2,0)</f>
        <v>2.5084999999999997</v>
      </c>
      <c r="E4992">
        <f>IF(VLOOKUP($B4992,'30 Year Treasuries Daily'!$A$7:$B$10118,2,FALSE)="ND",NA(),VLOOKUP($B4992,'30 Year Treasuries Daily'!$A$7:$B$10118,2,FALSE))</f>
        <v>3.06</v>
      </c>
    </row>
    <row r="4993" spans="2:5">
      <c r="B4993" s="52">
        <v>41337</v>
      </c>
      <c r="C4993">
        <f>VLOOKUP($B4993,'Bloomberg Dow Jones Indices'!$G$6:$J$6000,2,FALSE)</f>
        <v>3.9843000000000002</v>
      </c>
      <c r="D4993">
        <f>VLOOKUP(B4993,'Bloomberg Dow Jones Indices'!$I$6:$J$6000,2,0)</f>
        <v>2.5018000000000002</v>
      </c>
      <c r="E4993">
        <f>IF(VLOOKUP($B4993,'30 Year Treasuries Daily'!$A$7:$B$10118,2,FALSE)="ND",NA(),VLOOKUP($B4993,'30 Year Treasuries Daily'!$A$7:$B$10118,2,FALSE))</f>
        <v>3.08</v>
      </c>
    </row>
    <row r="4994" spans="2:5">
      <c r="B4994" s="52">
        <v>41338</v>
      </c>
      <c r="C4994">
        <f>VLOOKUP($B4994,'Bloomberg Dow Jones Indices'!$G$6:$J$6000,2,FALSE)</f>
        <v>3.9641999999999999</v>
      </c>
      <c r="D4994">
        <f>VLOOKUP(B4994,'Bloomberg Dow Jones Indices'!$I$6:$J$6000,2,0)</f>
        <v>2.4796</v>
      </c>
      <c r="E4994">
        <f>IF(VLOOKUP($B4994,'30 Year Treasuries Daily'!$A$7:$B$10118,2,FALSE)="ND",NA(),VLOOKUP($B4994,'30 Year Treasuries Daily'!$A$7:$B$10118,2,FALSE))</f>
        <v>3.1</v>
      </c>
    </row>
    <row r="4995" spans="2:5">
      <c r="B4995" s="52">
        <v>41339</v>
      </c>
      <c r="C4995">
        <f>VLOOKUP($B4995,'Bloomberg Dow Jones Indices'!$G$6:$J$6000,2,FALSE)</f>
        <v>3.9777</v>
      </c>
      <c r="D4995">
        <f>VLOOKUP(B4995,'Bloomberg Dow Jones Indices'!$I$6:$J$6000,2,0)</f>
        <v>2.4750000000000001</v>
      </c>
      <c r="E4995">
        <f>IF(VLOOKUP($B4995,'30 Year Treasuries Daily'!$A$7:$B$10118,2,FALSE)="ND",NA(),VLOOKUP($B4995,'30 Year Treasuries Daily'!$A$7:$B$10118,2,FALSE))</f>
        <v>3.15</v>
      </c>
    </row>
    <row r="4996" spans="2:5">
      <c r="B4996" s="52">
        <v>41340</v>
      </c>
      <c r="C4996">
        <f>VLOOKUP($B4996,'Bloomberg Dow Jones Indices'!$G$6:$J$6000,2,FALSE)</f>
        <v>3.9883999999999999</v>
      </c>
      <c r="D4996">
        <f>VLOOKUP(B4996,'Bloomberg Dow Jones Indices'!$I$6:$J$6000,2,0)</f>
        <v>2.4691999999999998</v>
      </c>
      <c r="E4996">
        <f>IF(VLOOKUP($B4996,'30 Year Treasuries Daily'!$A$7:$B$10118,2,FALSE)="ND",NA(),VLOOKUP($B4996,'30 Year Treasuries Daily'!$A$7:$B$10118,2,FALSE))</f>
        <v>3.2</v>
      </c>
    </row>
    <row r="4997" spans="2:5">
      <c r="B4997" s="52">
        <v>41341</v>
      </c>
      <c r="C4997">
        <f>VLOOKUP($B4997,'Bloomberg Dow Jones Indices'!$G$6:$J$6000,2,FALSE)</f>
        <v>3.9754</v>
      </c>
      <c r="D4997">
        <f>VLOOKUP(B4997,'Bloomberg Dow Jones Indices'!$I$6:$J$6000,2,0)</f>
        <v>2.4615</v>
      </c>
      <c r="E4997">
        <f>IF(VLOOKUP($B4997,'30 Year Treasuries Daily'!$A$7:$B$10118,2,FALSE)="ND",NA(),VLOOKUP($B4997,'30 Year Treasuries Daily'!$A$7:$B$10118,2,FALSE))</f>
        <v>3.25</v>
      </c>
    </row>
    <row r="4998" spans="2:5">
      <c r="B4998" s="52">
        <v>41344</v>
      </c>
      <c r="C4998">
        <f>VLOOKUP($B4998,'Bloomberg Dow Jones Indices'!$G$6:$J$6000,2,FALSE)</f>
        <v>3.9619</v>
      </c>
      <c r="D4998">
        <f>VLOOKUP(B4998,'Bloomberg Dow Jones Indices'!$I$6:$J$6000,2,0)</f>
        <v>2.4535999999999998</v>
      </c>
      <c r="E4998">
        <f>IF(VLOOKUP($B4998,'30 Year Treasuries Daily'!$A$7:$B$10118,2,FALSE)="ND",NA(),VLOOKUP($B4998,'30 Year Treasuries Daily'!$A$7:$B$10118,2,FALSE))</f>
        <v>3.26</v>
      </c>
    </row>
    <row r="4999" spans="2:5">
      <c r="B4999" s="52">
        <v>41345</v>
      </c>
      <c r="C4999">
        <f>VLOOKUP($B4999,'Bloomberg Dow Jones Indices'!$G$6:$J$6000,2,FALSE)</f>
        <v>3.9788999999999999</v>
      </c>
      <c r="D4999">
        <f>VLOOKUP(B4999,'Bloomberg Dow Jones Indices'!$I$6:$J$6000,2,0)</f>
        <v>2.4584000000000001</v>
      </c>
      <c r="E4999">
        <f>IF(VLOOKUP($B4999,'30 Year Treasuries Daily'!$A$7:$B$10118,2,FALSE)="ND",NA(),VLOOKUP($B4999,'30 Year Treasuries Daily'!$A$7:$B$10118,2,FALSE))</f>
        <v>3.22</v>
      </c>
    </row>
    <row r="5000" spans="2:5">
      <c r="B5000" s="52">
        <v>41346</v>
      </c>
      <c r="C5000">
        <f>VLOOKUP($B5000,'Bloomberg Dow Jones Indices'!$G$6:$J$6000,2,FALSE)</f>
        <v>3.9628999999999999</v>
      </c>
      <c r="D5000">
        <f>VLOOKUP(B5000,'Bloomberg Dow Jones Indices'!$I$6:$J$6000,2,0)</f>
        <v>2.4621</v>
      </c>
      <c r="E5000">
        <f>IF(VLOOKUP($B5000,'30 Year Treasuries Daily'!$A$7:$B$10118,2,FALSE)="ND",NA(),VLOOKUP($B5000,'30 Year Treasuries Daily'!$A$7:$B$10118,2,FALSE))</f>
        <v>3.22</v>
      </c>
    </row>
    <row r="5001" spans="2:5">
      <c r="B5001" s="52">
        <v>41347</v>
      </c>
      <c r="C5001">
        <f>VLOOKUP($B5001,'Bloomberg Dow Jones Indices'!$G$6:$J$6000,2,FALSE)</f>
        <v>3.9487000000000001</v>
      </c>
      <c r="D5001">
        <f>VLOOKUP(B5001,'Bloomberg Dow Jones Indices'!$I$6:$J$6000,2,0)</f>
        <v>2.4479000000000002</v>
      </c>
      <c r="E5001">
        <f>IF(VLOOKUP($B5001,'30 Year Treasuries Daily'!$A$7:$B$10118,2,FALSE)="ND",NA(),VLOOKUP($B5001,'30 Year Treasuries Daily'!$A$7:$B$10118,2,FALSE))</f>
        <v>3.25</v>
      </c>
    </row>
    <row r="5002" spans="2:5">
      <c r="B5002" s="52">
        <v>41348</v>
      </c>
      <c r="C5002">
        <f>VLOOKUP($B5002,'Bloomberg Dow Jones Indices'!$G$6:$J$6000,2,FALSE)</f>
        <v>3.9215999999999998</v>
      </c>
      <c r="D5002">
        <f>VLOOKUP(B5002,'Bloomberg Dow Jones Indices'!$I$6:$J$6000,2,0)</f>
        <v>2.4521000000000002</v>
      </c>
      <c r="E5002">
        <f>IF(VLOOKUP($B5002,'30 Year Treasuries Daily'!$A$7:$B$10118,2,FALSE)="ND",NA(),VLOOKUP($B5002,'30 Year Treasuries Daily'!$A$7:$B$10118,2,FALSE))</f>
        <v>3.22</v>
      </c>
    </row>
    <row r="5003" spans="2:5">
      <c r="B5003" s="52">
        <v>41351</v>
      </c>
      <c r="C5003">
        <f>VLOOKUP($B5003,'Bloomberg Dow Jones Indices'!$G$6:$J$6000,2,FALSE)</f>
        <v>3.9451999999999998</v>
      </c>
      <c r="D5003">
        <f>VLOOKUP(B5003,'Bloomberg Dow Jones Indices'!$I$6:$J$6000,2,0)</f>
        <v>2.4626000000000001</v>
      </c>
      <c r="E5003">
        <f>IF(VLOOKUP($B5003,'30 Year Treasuries Daily'!$A$7:$B$10118,2,FALSE)="ND",NA(),VLOOKUP($B5003,'30 Year Treasuries Daily'!$A$7:$B$10118,2,FALSE))</f>
        <v>3.18</v>
      </c>
    </row>
    <row r="5004" spans="2:5">
      <c r="B5004" s="52">
        <v>41352</v>
      </c>
      <c r="C5004">
        <f>VLOOKUP($B5004,'Bloomberg Dow Jones Indices'!$G$6:$J$6000,2,FALSE)</f>
        <v>3.9287999999999998</v>
      </c>
      <c r="D5004">
        <f>VLOOKUP(B5004,'Bloomberg Dow Jones Indices'!$I$6:$J$6000,2,0)</f>
        <v>2.4620000000000002</v>
      </c>
      <c r="E5004">
        <f>IF(VLOOKUP($B5004,'30 Year Treasuries Daily'!$A$7:$B$10118,2,FALSE)="ND",NA(),VLOOKUP($B5004,'30 Year Treasuries Daily'!$A$7:$B$10118,2,FALSE))</f>
        <v>3.13</v>
      </c>
    </row>
    <row r="5005" spans="2:5">
      <c r="B5005" s="52">
        <v>41353</v>
      </c>
      <c r="C5005">
        <f>VLOOKUP($B5005,'Bloomberg Dow Jones Indices'!$G$6:$J$6000,2,FALSE)</f>
        <v>3.8986999999999998</v>
      </c>
      <c r="D5005">
        <f>VLOOKUP(B5005,'Bloomberg Dow Jones Indices'!$I$6:$J$6000,2,0)</f>
        <v>2.4525000000000001</v>
      </c>
      <c r="E5005">
        <f>IF(VLOOKUP($B5005,'30 Year Treasuries Daily'!$A$7:$B$10118,2,FALSE)="ND",NA(),VLOOKUP($B5005,'30 Year Treasuries Daily'!$A$7:$B$10118,2,FALSE))</f>
        <v>3.19</v>
      </c>
    </row>
    <row r="5006" spans="2:5">
      <c r="B5006" s="52">
        <v>41354</v>
      </c>
      <c r="C5006">
        <f>VLOOKUP($B5006,'Bloomberg Dow Jones Indices'!$G$6:$J$6000,2,FALSE)</f>
        <v>3.9119999999999999</v>
      </c>
      <c r="D5006">
        <f>VLOOKUP(B5006,'Bloomberg Dow Jones Indices'!$I$6:$J$6000,2,0)</f>
        <v>2.4678</v>
      </c>
      <c r="E5006">
        <f>IF(VLOOKUP($B5006,'30 Year Treasuries Daily'!$A$7:$B$10118,2,FALSE)="ND",NA(),VLOOKUP($B5006,'30 Year Treasuries Daily'!$A$7:$B$10118,2,FALSE))</f>
        <v>3.15</v>
      </c>
    </row>
    <row r="5007" spans="2:5">
      <c r="B5007" s="52">
        <v>41355</v>
      </c>
      <c r="C5007">
        <f>VLOOKUP($B5007,'Bloomberg Dow Jones Indices'!$G$6:$J$6000,2,FALSE)</f>
        <v>3.9043999999999999</v>
      </c>
      <c r="D5007">
        <f>VLOOKUP(B5007,'Bloomberg Dow Jones Indices'!$I$6:$J$6000,2,0)</f>
        <v>2.4523999999999999</v>
      </c>
      <c r="E5007">
        <f>IF(VLOOKUP($B5007,'30 Year Treasuries Daily'!$A$7:$B$10118,2,FALSE)="ND",NA(),VLOOKUP($B5007,'30 Year Treasuries Daily'!$A$7:$B$10118,2,FALSE))</f>
        <v>3.13</v>
      </c>
    </row>
    <row r="5008" spans="2:5">
      <c r="B5008" s="52">
        <v>41358</v>
      </c>
      <c r="C5008">
        <f>VLOOKUP($B5008,'Bloomberg Dow Jones Indices'!$G$6:$J$6000,2,FALSE)</f>
        <v>3.9098999999999999</v>
      </c>
      <c r="D5008">
        <f>VLOOKUP(B5008,'Bloomberg Dow Jones Indices'!$I$6:$J$6000,2,0)</f>
        <v>2.4632999999999998</v>
      </c>
      <c r="E5008">
        <f>IF(VLOOKUP($B5008,'30 Year Treasuries Daily'!$A$7:$B$10118,2,FALSE)="ND",NA(),VLOOKUP($B5008,'30 Year Treasuries Daily'!$A$7:$B$10118,2,FALSE))</f>
        <v>3.14</v>
      </c>
    </row>
    <row r="5009" spans="2:5">
      <c r="B5009" s="52">
        <v>41359</v>
      </c>
      <c r="C5009">
        <f>VLOOKUP($B5009,'Bloomberg Dow Jones Indices'!$G$6:$J$6000,2,FALSE)</f>
        <v>3.8784999999999998</v>
      </c>
      <c r="D5009">
        <f>VLOOKUP(B5009,'Bloomberg Dow Jones Indices'!$I$6:$J$6000,2,0)</f>
        <v>2.4443999999999999</v>
      </c>
      <c r="E5009">
        <f>IF(VLOOKUP($B5009,'30 Year Treasuries Daily'!$A$7:$B$10118,2,FALSE)="ND",NA(),VLOOKUP($B5009,'30 Year Treasuries Daily'!$A$7:$B$10118,2,FALSE))</f>
        <v>3.13</v>
      </c>
    </row>
    <row r="5010" spans="2:5">
      <c r="B5010" s="52">
        <v>41360</v>
      </c>
      <c r="C5010">
        <f>VLOOKUP($B5010,'Bloomberg Dow Jones Indices'!$G$6:$J$6000,2,FALSE)</f>
        <v>3.8654999999999999</v>
      </c>
      <c r="D5010">
        <f>VLOOKUP(B5010,'Bloomberg Dow Jones Indices'!$I$6:$J$6000,2,0)</f>
        <v>2.4500000000000002</v>
      </c>
      <c r="E5010">
        <f>IF(VLOOKUP($B5010,'30 Year Treasuries Daily'!$A$7:$B$10118,2,FALSE)="ND",NA(),VLOOKUP($B5010,'30 Year Treasuries Daily'!$A$7:$B$10118,2,FALSE))</f>
        <v>3.09</v>
      </c>
    </row>
    <row r="5011" spans="2:5">
      <c r="B5011" s="52">
        <v>41361</v>
      </c>
      <c r="C5011">
        <f>VLOOKUP($B5011,'Bloomberg Dow Jones Indices'!$G$6:$J$6000,2,FALSE)</f>
        <v>3.8214999999999999</v>
      </c>
      <c r="D5011">
        <f>VLOOKUP(B5011,'Bloomberg Dow Jones Indices'!$I$6:$J$6000,2,0)</f>
        <v>2.4411999999999998</v>
      </c>
      <c r="E5011">
        <f>IF(VLOOKUP($B5011,'30 Year Treasuries Daily'!$A$7:$B$10118,2,FALSE)="ND",NA(),VLOOKUP($B5011,'30 Year Treasuries Daily'!$A$7:$B$10118,2,FALSE))</f>
        <v>3.1</v>
      </c>
    </row>
    <row r="5012" spans="2:5">
      <c r="B5012" s="52">
        <v>41365</v>
      </c>
      <c r="C5012">
        <f>VLOOKUP($B5012,'Bloomberg Dow Jones Indices'!$G$6:$J$6000,2,FALSE)</f>
        <v>3.8275999999999999</v>
      </c>
      <c r="D5012">
        <f>VLOOKUP(B5012,'Bloomberg Dow Jones Indices'!$I$6:$J$6000,2,0)</f>
        <v>2.4422000000000001</v>
      </c>
      <c r="E5012">
        <f>IF(VLOOKUP($B5012,'30 Year Treasuries Daily'!$A$7:$B$10118,2,FALSE)="ND",NA(),VLOOKUP($B5012,'30 Year Treasuries Daily'!$A$7:$B$10118,2,FALSE))</f>
        <v>3.08</v>
      </c>
    </row>
    <row r="5013" spans="2:5">
      <c r="B5013" s="52">
        <v>41366</v>
      </c>
      <c r="C5013">
        <f>VLOOKUP($B5013,'Bloomberg Dow Jones Indices'!$G$6:$J$6000,2,FALSE)</f>
        <v>3.8157999999999999</v>
      </c>
      <c r="D5013">
        <f>VLOOKUP(B5013,'Bloomberg Dow Jones Indices'!$I$6:$J$6000,2,0)</f>
        <v>2.4272999999999998</v>
      </c>
      <c r="E5013">
        <f>IF(VLOOKUP($B5013,'30 Year Treasuries Daily'!$A$7:$B$10118,2,FALSE)="ND",NA(),VLOOKUP($B5013,'30 Year Treasuries Daily'!$A$7:$B$10118,2,FALSE))</f>
        <v>3.1</v>
      </c>
    </row>
    <row r="5014" spans="2:5">
      <c r="B5014" s="52">
        <v>41367</v>
      </c>
      <c r="C5014">
        <f>VLOOKUP($B5014,'Bloomberg Dow Jones Indices'!$G$6:$J$6000,2,FALSE)</f>
        <v>3.8285</v>
      </c>
      <c r="D5014">
        <f>VLOOKUP(B5014,'Bloomberg Dow Jones Indices'!$I$6:$J$6000,2,0)</f>
        <v>2.4460000000000002</v>
      </c>
      <c r="E5014">
        <f>IF(VLOOKUP($B5014,'30 Year Treasuries Daily'!$A$7:$B$10118,2,FALSE)="ND",NA(),VLOOKUP($B5014,'30 Year Treasuries Daily'!$A$7:$B$10118,2,FALSE))</f>
        <v>3.05</v>
      </c>
    </row>
    <row r="5015" spans="2:5">
      <c r="B5015" s="52">
        <v>41368</v>
      </c>
      <c r="C5015">
        <f>VLOOKUP($B5015,'Bloomberg Dow Jones Indices'!$G$6:$J$6000,2,FALSE)</f>
        <v>3.7942999999999998</v>
      </c>
      <c r="D5015">
        <f>VLOOKUP(B5015,'Bloomberg Dow Jones Indices'!$I$6:$J$6000,2,0)</f>
        <v>2.4413999999999998</v>
      </c>
      <c r="E5015">
        <f>IF(VLOOKUP($B5015,'30 Year Treasuries Daily'!$A$7:$B$10118,2,FALSE)="ND",NA(),VLOOKUP($B5015,'30 Year Treasuries Daily'!$A$7:$B$10118,2,FALSE))</f>
        <v>2.99</v>
      </c>
    </row>
    <row r="5016" spans="2:5">
      <c r="B5016" s="52">
        <v>41369</v>
      </c>
      <c r="C5016">
        <f>VLOOKUP($B5016,'Bloomberg Dow Jones Indices'!$G$6:$J$6000,2,FALSE)</f>
        <v>3.7744999999999997</v>
      </c>
      <c r="D5016">
        <f>VLOOKUP(B5016,'Bloomberg Dow Jones Indices'!$I$6:$J$6000,2,0)</f>
        <v>2.4481999999999999</v>
      </c>
      <c r="E5016">
        <f>IF(VLOOKUP($B5016,'30 Year Treasuries Daily'!$A$7:$B$10118,2,FALSE)="ND",NA(),VLOOKUP($B5016,'30 Year Treasuries Daily'!$A$7:$B$10118,2,FALSE))</f>
        <v>2.87</v>
      </c>
    </row>
    <row r="5017" spans="2:5">
      <c r="B5017" s="52">
        <v>41372</v>
      </c>
      <c r="C5017">
        <f>VLOOKUP($B5017,'Bloomberg Dow Jones Indices'!$G$6:$J$6000,2,FALSE)</f>
        <v>3.7488999999999999</v>
      </c>
      <c r="D5017">
        <f>VLOOKUP(B5017,'Bloomberg Dow Jones Indices'!$I$6:$J$6000,2,0)</f>
        <v>2.4413999999999998</v>
      </c>
      <c r="E5017">
        <f>IF(VLOOKUP($B5017,'30 Year Treasuries Daily'!$A$7:$B$10118,2,FALSE)="ND",NA(),VLOOKUP($B5017,'30 Year Treasuries Daily'!$A$7:$B$10118,2,FALSE))</f>
        <v>2.91</v>
      </c>
    </row>
    <row r="5018" spans="2:5">
      <c r="B5018" s="52">
        <v>41373</v>
      </c>
      <c r="C5018">
        <f>VLOOKUP($B5018,'Bloomberg Dow Jones Indices'!$G$6:$J$6000,2,FALSE)</f>
        <v>3.7555000000000001</v>
      </c>
      <c r="D5018">
        <f>VLOOKUP(B5018,'Bloomberg Dow Jones Indices'!$I$6:$J$6000,2,0)</f>
        <v>2.4314999999999998</v>
      </c>
      <c r="E5018">
        <f>IF(VLOOKUP($B5018,'30 Year Treasuries Daily'!$A$7:$B$10118,2,FALSE)="ND",NA(),VLOOKUP($B5018,'30 Year Treasuries Daily'!$A$7:$B$10118,2,FALSE))</f>
        <v>2.94</v>
      </c>
    </row>
    <row r="5019" spans="2:5">
      <c r="B5019" s="52">
        <v>41374</v>
      </c>
      <c r="C5019">
        <f>VLOOKUP($B5019,'Bloomberg Dow Jones Indices'!$G$6:$J$6000,2,FALSE)</f>
        <v>3.7273000000000001</v>
      </c>
      <c r="D5019">
        <f>VLOOKUP(B5019,'Bloomberg Dow Jones Indices'!$I$6:$J$6000,2,0)</f>
        <v>2.4102999999999999</v>
      </c>
      <c r="E5019">
        <f>IF(VLOOKUP($B5019,'30 Year Treasuries Daily'!$A$7:$B$10118,2,FALSE)="ND",NA(),VLOOKUP($B5019,'30 Year Treasuries Daily'!$A$7:$B$10118,2,FALSE))</f>
        <v>3.01</v>
      </c>
    </row>
    <row r="5020" spans="2:5">
      <c r="B5020" s="52">
        <v>41375</v>
      </c>
      <c r="C5020">
        <f>VLOOKUP($B5020,'Bloomberg Dow Jones Indices'!$G$6:$J$6000,2,FALSE)</f>
        <v>3.7191999999999998</v>
      </c>
      <c r="D5020">
        <f>VLOOKUP(B5020,'Bloomberg Dow Jones Indices'!$I$6:$J$6000,2,0)</f>
        <v>2.4001000000000001</v>
      </c>
      <c r="E5020">
        <f>IF(VLOOKUP($B5020,'30 Year Treasuries Daily'!$A$7:$B$10118,2,FALSE)="ND",NA(),VLOOKUP($B5020,'30 Year Treasuries Daily'!$A$7:$B$10118,2,FALSE))</f>
        <v>3.01</v>
      </c>
    </row>
    <row r="5021" spans="2:5">
      <c r="B5021" s="52">
        <v>41376</v>
      </c>
      <c r="C5021">
        <f>VLOOKUP($B5021,'Bloomberg Dow Jones Indices'!$G$6:$J$6000,2,FALSE)</f>
        <v>3.7126000000000001</v>
      </c>
      <c r="D5021">
        <f>VLOOKUP(B5021,'Bloomberg Dow Jones Indices'!$I$6:$J$6000,2,0)</f>
        <v>2.4001000000000001</v>
      </c>
      <c r="E5021">
        <f>IF(VLOOKUP($B5021,'30 Year Treasuries Daily'!$A$7:$B$10118,2,FALSE)="ND",NA(),VLOOKUP($B5021,'30 Year Treasuries Daily'!$A$7:$B$10118,2,FALSE))</f>
        <v>2.92</v>
      </c>
    </row>
    <row r="5022" spans="2:5">
      <c r="B5022" s="52">
        <v>41379</v>
      </c>
      <c r="C5022">
        <f>VLOOKUP($B5022,'Bloomberg Dow Jones Indices'!$G$6:$J$6000,2,FALSE)</f>
        <v>3.7629999999999999</v>
      </c>
      <c r="D5022">
        <f>VLOOKUP(B5022,'Bloomberg Dow Jones Indices'!$I$6:$J$6000,2,0)</f>
        <v>2.4438</v>
      </c>
      <c r="E5022">
        <f>IF(VLOOKUP($B5022,'30 Year Treasuries Daily'!$A$7:$B$10118,2,FALSE)="ND",NA(),VLOOKUP($B5022,'30 Year Treasuries Daily'!$A$7:$B$10118,2,FALSE))</f>
        <v>2.88</v>
      </c>
    </row>
    <row r="5023" spans="2:5">
      <c r="B5023" s="52">
        <v>41380</v>
      </c>
      <c r="C5023">
        <f>VLOOKUP($B5023,'Bloomberg Dow Jones Indices'!$G$6:$J$6000,2,FALSE)</f>
        <v>3.7197</v>
      </c>
      <c r="D5023">
        <f>VLOOKUP(B5023,'Bloomberg Dow Jones Indices'!$I$6:$J$6000,2,0)</f>
        <v>2.4177</v>
      </c>
      <c r="E5023">
        <f>IF(VLOOKUP($B5023,'30 Year Treasuries Daily'!$A$7:$B$10118,2,FALSE)="ND",NA(),VLOOKUP($B5023,'30 Year Treasuries Daily'!$A$7:$B$10118,2,FALSE))</f>
        <v>2.91</v>
      </c>
    </row>
    <row r="5024" spans="2:5">
      <c r="B5024" s="52">
        <v>41381</v>
      </c>
      <c r="C5024">
        <f>VLOOKUP($B5024,'Bloomberg Dow Jones Indices'!$G$6:$J$6000,2,FALSE)</f>
        <v>3.7403</v>
      </c>
      <c r="D5024">
        <f>VLOOKUP(B5024,'Bloomberg Dow Jones Indices'!$I$6:$J$6000,2,0)</f>
        <v>2.4405999999999999</v>
      </c>
      <c r="E5024">
        <f>IF(VLOOKUP($B5024,'30 Year Treasuries Daily'!$A$7:$B$10118,2,FALSE)="ND",NA(),VLOOKUP($B5024,'30 Year Treasuries Daily'!$A$7:$B$10118,2,FALSE))</f>
        <v>2.89</v>
      </c>
    </row>
    <row r="5025" spans="2:5">
      <c r="B5025" s="52">
        <v>41382</v>
      </c>
      <c r="C5025">
        <f>VLOOKUP($B5025,'Bloomberg Dow Jones Indices'!$G$6:$J$6000,2,FALSE)</f>
        <v>3.7292999999999998</v>
      </c>
      <c r="D5025">
        <f>VLOOKUP(B5025,'Bloomberg Dow Jones Indices'!$I$6:$J$6000,2,0)</f>
        <v>2.4573999999999998</v>
      </c>
      <c r="E5025">
        <f>IF(VLOOKUP($B5025,'30 Year Treasuries Daily'!$A$7:$B$10118,2,FALSE)="ND",NA(),VLOOKUP($B5025,'30 Year Treasuries Daily'!$A$7:$B$10118,2,FALSE))</f>
        <v>2.87</v>
      </c>
    </row>
    <row r="5026" spans="2:5">
      <c r="B5026" s="52">
        <v>41383</v>
      </c>
      <c r="C5026">
        <f>VLOOKUP($B5026,'Bloomberg Dow Jones Indices'!$G$6:$J$6000,2,FALSE)</f>
        <v>3.6794000000000002</v>
      </c>
      <c r="D5026">
        <f>VLOOKUP(B5026,'Bloomberg Dow Jones Indices'!$I$6:$J$6000,2,0)</f>
        <v>2.4557000000000002</v>
      </c>
      <c r="E5026">
        <f>IF(VLOOKUP($B5026,'30 Year Treasuries Daily'!$A$7:$B$10118,2,FALSE)="ND",NA(),VLOOKUP($B5026,'30 Year Treasuries Daily'!$A$7:$B$10118,2,FALSE))</f>
        <v>2.88</v>
      </c>
    </row>
    <row r="5027" spans="2:5">
      <c r="B5027" s="52">
        <v>41386</v>
      </c>
      <c r="C5027">
        <f>VLOOKUP($B5027,'Bloomberg Dow Jones Indices'!$G$6:$J$6000,2,FALSE)</f>
        <v>3.6804000000000001</v>
      </c>
      <c r="D5027">
        <f>VLOOKUP(B5027,'Bloomberg Dow Jones Indices'!$I$6:$J$6000,2,0)</f>
        <v>2.4523999999999999</v>
      </c>
      <c r="E5027">
        <f>IF(VLOOKUP($B5027,'30 Year Treasuries Daily'!$A$7:$B$10118,2,FALSE)="ND",NA(),VLOOKUP($B5027,'30 Year Treasuries Daily'!$A$7:$B$10118,2,FALSE))</f>
        <v>2.88</v>
      </c>
    </row>
    <row r="5028" spans="2:5">
      <c r="B5028" s="52">
        <v>41387</v>
      </c>
      <c r="C5028">
        <f>VLOOKUP($B5028,'Bloomberg Dow Jones Indices'!$G$6:$J$6000,2,FALSE)</f>
        <v>3.6669999999999998</v>
      </c>
      <c r="D5028">
        <f>VLOOKUP(B5028,'Bloomberg Dow Jones Indices'!$I$6:$J$6000,2,0)</f>
        <v>2.427</v>
      </c>
      <c r="E5028">
        <f>IF(VLOOKUP($B5028,'30 Year Treasuries Daily'!$A$7:$B$10118,2,FALSE)="ND",NA(),VLOOKUP($B5028,'30 Year Treasuries Daily'!$A$7:$B$10118,2,FALSE))</f>
        <v>2.9</v>
      </c>
    </row>
    <row r="5029" spans="2:5">
      <c r="B5029" s="52">
        <v>41388</v>
      </c>
      <c r="C5029">
        <f>VLOOKUP($B5029,'Bloomberg Dow Jones Indices'!$G$6:$J$6000,2,FALSE)</f>
        <v>3.6537999999999999</v>
      </c>
      <c r="D5029">
        <f>VLOOKUP(B5029,'Bloomberg Dow Jones Indices'!$I$6:$J$6000,2,0)</f>
        <v>2.4361999999999999</v>
      </c>
      <c r="E5029">
        <f>IF(VLOOKUP($B5029,'30 Year Treasuries Daily'!$A$7:$B$10118,2,FALSE)="ND",NA(),VLOOKUP($B5029,'30 Year Treasuries Daily'!$A$7:$B$10118,2,FALSE))</f>
        <v>2.89</v>
      </c>
    </row>
    <row r="5030" spans="2:5">
      <c r="B5030" s="52">
        <v>41389</v>
      </c>
      <c r="C5030">
        <f>VLOOKUP($B5030,'Bloomberg Dow Jones Indices'!$G$6:$J$6000,2,FALSE)</f>
        <v>3.6512000000000002</v>
      </c>
      <c r="D5030">
        <f>VLOOKUP(B5030,'Bloomberg Dow Jones Indices'!$I$6:$J$6000,2,0)</f>
        <v>2.4321000000000002</v>
      </c>
      <c r="E5030">
        <f>IF(VLOOKUP($B5030,'30 Year Treasuries Daily'!$A$7:$B$10118,2,FALSE)="ND",NA(),VLOOKUP($B5030,'30 Year Treasuries Daily'!$A$7:$B$10118,2,FALSE))</f>
        <v>2.91</v>
      </c>
    </row>
    <row r="5031" spans="2:5">
      <c r="B5031" s="52">
        <v>41390</v>
      </c>
      <c r="C5031">
        <f>VLOOKUP($B5031,'Bloomberg Dow Jones Indices'!$G$6:$J$6000,2,FALSE)</f>
        <v>3.6532</v>
      </c>
      <c r="D5031">
        <f>VLOOKUP(B5031,'Bloomberg Dow Jones Indices'!$I$6:$J$6000,2,0)</f>
        <v>2.4302000000000001</v>
      </c>
      <c r="E5031">
        <f>IF(VLOOKUP($B5031,'30 Year Treasuries Daily'!$A$7:$B$10118,2,FALSE)="ND",NA(),VLOOKUP($B5031,'30 Year Treasuries Daily'!$A$7:$B$10118,2,FALSE))</f>
        <v>2.87</v>
      </c>
    </row>
    <row r="5032" spans="2:5">
      <c r="B5032" s="52">
        <v>41393</v>
      </c>
      <c r="C5032">
        <f>VLOOKUP($B5032,'Bloomberg Dow Jones Indices'!$G$6:$J$6000,2,FALSE)</f>
        <v>3.6301000000000001</v>
      </c>
      <c r="D5032">
        <f>VLOOKUP(B5032,'Bloomberg Dow Jones Indices'!$I$6:$J$6000,2,0)</f>
        <v>2.4127999999999998</v>
      </c>
      <c r="E5032">
        <f>IF(VLOOKUP($B5032,'30 Year Treasuries Daily'!$A$7:$B$10118,2,FALSE)="ND",NA(),VLOOKUP($B5032,'30 Year Treasuries Daily'!$A$7:$B$10118,2,FALSE))</f>
        <v>2.88</v>
      </c>
    </row>
    <row r="5033" spans="2:5">
      <c r="B5033" s="52">
        <v>41394</v>
      </c>
      <c r="C5033">
        <f>VLOOKUP($B5033,'Bloomberg Dow Jones Indices'!$G$6:$J$6000,2,FALSE)</f>
        <v>3.6227999999999998</v>
      </c>
      <c r="D5033">
        <f>VLOOKUP(B5033,'Bloomberg Dow Jones Indices'!$I$6:$J$6000,2,0)</f>
        <v>2.4093999999999998</v>
      </c>
      <c r="E5033">
        <f>IF(VLOOKUP($B5033,'30 Year Treasuries Daily'!$A$7:$B$10118,2,FALSE)="ND",NA(),VLOOKUP($B5033,'30 Year Treasuries Daily'!$A$7:$B$10118,2,FALSE))</f>
        <v>2.88</v>
      </c>
    </row>
    <row r="5034" spans="2:5">
      <c r="B5034" s="52">
        <v>41395</v>
      </c>
      <c r="C5034">
        <f>VLOOKUP($B5034,'Bloomberg Dow Jones Indices'!$G$6:$J$6000,2,FALSE)</f>
        <v>3.6579999999999999</v>
      </c>
      <c r="D5034">
        <f>VLOOKUP(B5034,'Bloomberg Dow Jones Indices'!$I$6:$J$6000,2,0)</f>
        <v>2.4321000000000002</v>
      </c>
      <c r="E5034">
        <f>IF(VLOOKUP($B5034,'30 Year Treasuries Daily'!$A$7:$B$10118,2,FALSE)="ND",NA(),VLOOKUP($B5034,'30 Year Treasuries Daily'!$A$7:$B$10118,2,FALSE))</f>
        <v>2.83</v>
      </c>
    </row>
    <row r="5035" spans="2:5">
      <c r="B5035" s="52">
        <v>41396</v>
      </c>
      <c r="C5035">
        <f>VLOOKUP($B5035,'Bloomberg Dow Jones Indices'!$G$6:$J$6000,2,FALSE)</f>
        <v>3.6688000000000001</v>
      </c>
      <c r="D5035">
        <f>VLOOKUP(B5035,'Bloomberg Dow Jones Indices'!$I$6:$J$6000,2,0)</f>
        <v>2.4106999999999998</v>
      </c>
      <c r="E5035">
        <f>IF(VLOOKUP($B5035,'30 Year Treasuries Daily'!$A$7:$B$10118,2,FALSE)="ND",NA(),VLOOKUP($B5035,'30 Year Treasuries Daily'!$A$7:$B$10118,2,FALSE))</f>
        <v>2.82</v>
      </c>
    </row>
    <row r="5036" spans="2:5">
      <c r="B5036" s="52">
        <v>41397</v>
      </c>
      <c r="C5036">
        <f>VLOOKUP($B5036,'Bloomberg Dow Jones Indices'!$G$6:$J$6000,2,FALSE)</f>
        <v>3.6802000000000001</v>
      </c>
      <c r="D5036">
        <f>VLOOKUP(B5036,'Bloomberg Dow Jones Indices'!$I$6:$J$6000,2,0)</f>
        <v>2.3885000000000001</v>
      </c>
      <c r="E5036">
        <f>IF(VLOOKUP($B5036,'30 Year Treasuries Daily'!$A$7:$B$10118,2,FALSE)="ND",NA(),VLOOKUP($B5036,'30 Year Treasuries Daily'!$A$7:$B$10118,2,FALSE))</f>
        <v>2.96</v>
      </c>
    </row>
    <row r="5037" spans="2:5">
      <c r="B5037" s="52">
        <v>41400</v>
      </c>
      <c r="C5037">
        <f>VLOOKUP($B5037,'Bloomberg Dow Jones Indices'!$G$6:$J$6000,2,FALSE)</f>
        <v>3.7315</v>
      </c>
      <c r="D5037">
        <f>VLOOKUP(B5037,'Bloomberg Dow Jones Indices'!$I$6:$J$6000,2,0)</f>
        <v>2.3894000000000002</v>
      </c>
      <c r="E5037">
        <f>IF(VLOOKUP($B5037,'30 Year Treasuries Daily'!$A$7:$B$10118,2,FALSE)="ND",NA(),VLOOKUP($B5037,'30 Year Treasuries Daily'!$A$7:$B$10118,2,FALSE))</f>
        <v>2.98</v>
      </c>
    </row>
    <row r="5038" spans="2:5">
      <c r="B5038" s="52">
        <v>41401</v>
      </c>
      <c r="C5038">
        <f>VLOOKUP($B5038,'Bloomberg Dow Jones Indices'!$G$6:$J$6000,2,FALSE)</f>
        <v>3.6999</v>
      </c>
      <c r="D5038">
        <f>VLOOKUP(B5038,'Bloomberg Dow Jones Indices'!$I$6:$J$6000,2,0)</f>
        <v>2.3755000000000002</v>
      </c>
      <c r="E5038">
        <f>IF(VLOOKUP($B5038,'30 Year Treasuries Daily'!$A$7:$B$10118,2,FALSE)="ND",NA(),VLOOKUP($B5038,'30 Year Treasuries Daily'!$A$7:$B$10118,2,FALSE))</f>
        <v>3</v>
      </c>
    </row>
    <row r="5039" spans="2:5">
      <c r="B5039" s="52">
        <v>41402</v>
      </c>
      <c r="C5039">
        <f>VLOOKUP($B5039,'Bloomberg Dow Jones Indices'!$G$6:$J$6000,2,FALSE)</f>
        <v>3.7471000000000001</v>
      </c>
      <c r="D5039">
        <f>VLOOKUP(B5039,'Bloomberg Dow Jones Indices'!$I$6:$J$6000,2,0)</f>
        <v>2.3799000000000001</v>
      </c>
      <c r="E5039">
        <f>IF(VLOOKUP($B5039,'30 Year Treasuries Daily'!$A$7:$B$10118,2,FALSE)="ND",NA(),VLOOKUP($B5039,'30 Year Treasuries Daily'!$A$7:$B$10118,2,FALSE))</f>
        <v>2.99</v>
      </c>
    </row>
    <row r="5040" spans="2:5">
      <c r="B5040" s="52">
        <v>41403</v>
      </c>
      <c r="C5040">
        <f>VLOOKUP($B5040,'Bloomberg Dow Jones Indices'!$G$6:$J$6000,2,FALSE)</f>
        <v>3.8024</v>
      </c>
      <c r="D5040">
        <f>VLOOKUP(B5040,'Bloomberg Dow Jones Indices'!$I$6:$J$6000,2,0)</f>
        <v>2.3864999999999998</v>
      </c>
      <c r="E5040">
        <f>IF(VLOOKUP($B5040,'30 Year Treasuries Daily'!$A$7:$B$10118,2,FALSE)="ND",NA(),VLOOKUP($B5040,'30 Year Treasuries Daily'!$A$7:$B$10118,2,FALSE))</f>
        <v>3.01</v>
      </c>
    </row>
    <row r="5041" spans="2:5">
      <c r="B5041" s="52">
        <v>41404</v>
      </c>
      <c r="C5041">
        <f>VLOOKUP($B5041,'Bloomberg Dow Jones Indices'!$G$6:$J$6000,2,FALSE)</f>
        <v>3.7948</v>
      </c>
      <c r="D5041">
        <f>VLOOKUP(B5041,'Bloomberg Dow Jones Indices'!$I$6:$J$6000,2,0)</f>
        <v>2.3807999999999998</v>
      </c>
      <c r="E5041">
        <f>IF(VLOOKUP($B5041,'30 Year Treasuries Daily'!$A$7:$B$10118,2,FALSE)="ND",NA(),VLOOKUP($B5041,'30 Year Treasuries Daily'!$A$7:$B$10118,2,FALSE))</f>
        <v>3.1</v>
      </c>
    </row>
    <row r="5042" spans="2:5">
      <c r="B5042" s="52">
        <v>41407</v>
      </c>
      <c r="C5042">
        <f>VLOOKUP($B5042,'Bloomberg Dow Jones Indices'!$G$6:$J$6000,2,FALSE)</f>
        <v>3.8106</v>
      </c>
      <c r="D5042">
        <f>VLOOKUP(B5042,'Bloomberg Dow Jones Indices'!$I$6:$J$6000,2,0)</f>
        <v>2.3860999999999999</v>
      </c>
      <c r="E5042">
        <f>IF(VLOOKUP($B5042,'30 Year Treasuries Daily'!$A$7:$B$10118,2,FALSE)="ND",NA(),VLOOKUP($B5042,'30 Year Treasuries Daily'!$A$7:$B$10118,2,FALSE))</f>
        <v>3.13</v>
      </c>
    </row>
    <row r="5043" spans="2:5">
      <c r="B5043" s="52">
        <v>41408</v>
      </c>
      <c r="C5043">
        <f>VLOOKUP($B5043,'Bloomberg Dow Jones Indices'!$G$6:$J$6000,2,FALSE)</f>
        <v>3.7934000000000001</v>
      </c>
      <c r="D5043">
        <f>VLOOKUP(B5043,'Bloomberg Dow Jones Indices'!$I$6:$J$6000,2,0)</f>
        <v>2.3681999999999999</v>
      </c>
      <c r="E5043">
        <f>IF(VLOOKUP($B5043,'30 Year Treasuries Daily'!$A$7:$B$10118,2,FALSE)="ND",NA(),VLOOKUP($B5043,'30 Year Treasuries Daily'!$A$7:$B$10118,2,FALSE))</f>
        <v>3.17</v>
      </c>
    </row>
    <row r="5044" spans="2:5">
      <c r="B5044" s="52">
        <v>41409</v>
      </c>
      <c r="C5044">
        <f>VLOOKUP($B5044,'Bloomberg Dow Jones Indices'!$G$6:$J$6000,2,FALSE)</f>
        <v>3.7702</v>
      </c>
      <c r="D5044">
        <f>VLOOKUP(B5044,'Bloomberg Dow Jones Indices'!$I$6:$J$6000,2,0)</f>
        <v>2.3666</v>
      </c>
      <c r="E5044">
        <f>IF(VLOOKUP($B5044,'30 Year Treasuries Daily'!$A$7:$B$10118,2,FALSE)="ND",NA(),VLOOKUP($B5044,'30 Year Treasuries Daily'!$A$7:$B$10118,2,FALSE))</f>
        <v>3.16</v>
      </c>
    </row>
    <row r="5045" spans="2:5">
      <c r="B5045" s="52">
        <v>41410</v>
      </c>
      <c r="C5045">
        <f>VLOOKUP($B5045,'Bloomberg Dow Jones Indices'!$G$6:$J$6000,2,FALSE)</f>
        <v>3.8026999999999997</v>
      </c>
      <c r="D5045">
        <f>VLOOKUP(B5045,'Bloomberg Dow Jones Indices'!$I$6:$J$6000,2,0)</f>
        <v>2.3731999999999998</v>
      </c>
      <c r="E5045">
        <f>IF(VLOOKUP($B5045,'30 Year Treasuries Daily'!$A$7:$B$10118,2,FALSE)="ND",NA(),VLOOKUP($B5045,'30 Year Treasuries Daily'!$A$7:$B$10118,2,FALSE))</f>
        <v>3.09</v>
      </c>
    </row>
    <row r="5046" spans="2:5">
      <c r="B5046" s="52">
        <v>41411</v>
      </c>
      <c r="C5046">
        <f>VLOOKUP($B5046,'Bloomberg Dow Jones Indices'!$G$6:$J$6000,2,FALSE)</f>
        <v>3.7671999999999999</v>
      </c>
      <c r="D5046">
        <f>VLOOKUP(B5046,'Bloomberg Dow Jones Indices'!$I$6:$J$6000,2,0)</f>
        <v>2.3544999999999998</v>
      </c>
      <c r="E5046">
        <f>IF(VLOOKUP($B5046,'30 Year Treasuries Daily'!$A$7:$B$10118,2,FALSE)="ND",NA(),VLOOKUP($B5046,'30 Year Treasuries Daily'!$A$7:$B$10118,2,FALSE))</f>
        <v>3.17</v>
      </c>
    </row>
    <row r="5047" spans="2:5">
      <c r="B5047" s="52">
        <v>41414</v>
      </c>
      <c r="C5047">
        <f>VLOOKUP($B5047,'Bloomberg Dow Jones Indices'!$G$6:$J$6000,2,FALSE)</f>
        <v>3.7818000000000001</v>
      </c>
      <c r="D5047">
        <f>VLOOKUP(B5047,'Bloomberg Dow Jones Indices'!$I$6:$J$6000,2,0)</f>
        <v>2.3574000000000002</v>
      </c>
      <c r="E5047">
        <f>IF(VLOOKUP($B5047,'30 Year Treasuries Daily'!$A$7:$B$10118,2,FALSE)="ND",NA(),VLOOKUP($B5047,'30 Year Treasuries Daily'!$A$7:$B$10118,2,FALSE))</f>
        <v>3.18</v>
      </c>
    </row>
    <row r="5048" spans="2:5">
      <c r="B5048" s="52">
        <v>41415</v>
      </c>
      <c r="C5048">
        <f>VLOOKUP($B5048,'Bloomberg Dow Jones Indices'!$G$6:$J$6000,2,FALSE)</f>
        <v>3.7759999999999998</v>
      </c>
      <c r="D5048">
        <f>VLOOKUP(B5048,'Bloomberg Dow Jones Indices'!$I$6:$J$6000,2,0)</f>
        <v>2.3494000000000002</v>
      </c>
      <c r="E5048">
        <f>IF(VLOOKUP($B5048,'30 Year Treasuries Daily'!$A$7:$B$10118,2,FALSE)="ND",NA(),VLOOKUP($B5048,'30 Year Treasuries Daily'!$A$7:$B$10118,2,FALSE))</f>
        <v>3.14</v>
      </c>
    </row>
    <row r="5049" spans="2:5">
      <c r="B5049" s="52">
        <v>41416</v>
      </c>
      <c r="C5049">
        <f>VLOOKUP($B5049,'Bloomberg Dow Jones Indices'!$G$6:$J$6000,2,FALSE)</f>
        <v>3.8357999999999999</v>
      </c>
      <c r="D5049">
        <f>VLOOKUP(B5049,'Bloomberg Dow Jones Indices'!$I$6:$J$6000,2,0)</f>
        <v>2.3639999999999999</v>
      </c>
      <c r="E5049">
        <f>IF(VLOOKUP($B5049,'30 Year Treasuries Daily'!$A$7:$B$10118,2,FALSE)="ND",NA(),VLOOKUP($B5049,'30 Year Treasuries Daily'!$A$7:$B$10118,2,FALSE))</f>
        <v>3.21</v>
      </c>
    </row>
    <row r="5050" spans="2:5">
      <c r="B5050" s="52">
        <v>41417</v>
      </c>
      <c r="C5050">
        <f>VLOOKUP($B5050,'Bloomberg Dow Jones Indices'!$G$6:$J$6000,2,FALSE)</f>
        <v>3.8582000000000001</v>
      </c>
      <c r="D5050">
        <f>VLOOKUP(B5050,'Bloomberg Dow Jones Indices'!$I$6:$J$6000,2,0)</f>
        <v>2.3685</v>
      </c>
      <c r="E5050">
        <f>IF(VLOOKUP($B5050,'30 Year Treasuries Daily'!$A$7:$B$10118,2,FALSE)="ND",NA(),VLOOKUP($B5050,'30 Year Treasuries Daily'!$A$7:$B$10118,2,FALSE))</f>
        <v>3.2</v>
      </c>
    </row>
    <row r="5051" spans="2:5">
      <c r="B5051" s="52">
        <v>41418</v>
      </c>
      <c r="C5051">
        <f>VLOOKUP($B5051,'Bloomberg Dow Jones Indices'!$G$6:$J$6000,2,FALSE)</f>
        <v>3.8990999999999998</v>
      </c>
      <c r="D5051">
        <f>VLOOKUP(B5051,'Bloomberg Dow Jones Indices'!$I$6:$J$6000,2,0)</f>
        <v>2.3672</v>
      </c>
      <c r="E5051">
        <f>IF(VLOOKUP($B5051,'30 Year Treasuries Daily'!$A$7:$B$10118,2,FALSE)="ND",NA(),VLOOKUP($B5051,'30 Year Treasuries Daily'!$A$7:$B$10118,2,FALSE))</f>
        <v>3.18</v>
      </c>
    </row>
    <row r="5052" spans="2:5">
      <c r="B5052" s="52">
        <v>41422</v>
      </c>
      <c r="C5052">
        <f>VLOOKUP($B5052,'Bloomberg Dow Jones Indices'!$G$6:$J$6000,2,FALSE)</f>
        <v>3.9529000000000001</v>
      </c>
      <c r="D5052">
        <f>VLOOKUP(B5052,'Bloomberg Dow Jones Indices'!$I$6:$J$6000,2,0)</f>
        <v>2.3508</v>
      </c>
      <c r="E5052">
        <f>IF(VLOOKUP($B5052,'30 Year Treasuries Daily'!$A$7:$B$10118,2,FALSE)="ND",NA(),VLOOKUP($B5052,'30 Year Treasuries Daily'!$A$7:$B$10118,2,FALSE))</f>
        <v>3.31</v>
      </c>
    </row>
    <row r="5053" spans="2:5">
      <c r="B5053" s="52">
        <v>41423</v>
      </c>
      <c r="C5053">
        <f>VLOOKUP($B5053,'Bloomberg Dow Jones Indices'!$G$6:$J$6000,2,FALSE)</f>
        <v>4.0137999999999998</v>
      </c>
      <c r="D5053">
        <f>VLOOKUP(B5053,'Bloomberg Dow Jones Indices'!$I$6:$J$6000,2,0)</f>
        <v>2.3672</v>
      </c>
      <c r="E5053">
        <f>IF(VLOOKUP($B5053,'30 Year Treasuries Daily'!$A$7:$B$10118,2,FALSE)="ND",NA(),VLOOKUP($B5053,'30 Year Treasuries Daily'!$A$7:$B$10118,2,FALSE))</f>
        <v>3.27</v>
      </c>
    </row>
    <row r="5054" spans="2:5">
      <c r="B5054" s="52">
        <v>41424</v>
      </c>
      <c r="C5054">
        <f>VLOOKUP($B5054,'Bloomberg Dow Jones Indices'!$G$6:$J$6000,2,FALSE)</f>
        <v>4.0217000000000001</v>
      </c>
      <c r="D5054">
        <f>VLOOKUP(B5054,'Bloomberg Dow Jones Indices'!$I$6:$J$6000,2,0)</f>
        <v>2.3673999999999999</v>
      </c>
      <c r="E5054">
        <f>IF(VLOOKUP($B5054,'30 Year Treasuries Daily'!$A$7:$B$10118,2,FALSE)="ND",NA(),VLOOKUP($B5054,'30 Year Treasuries Daily'!$A$7:$B$10118,2,FALSE))</f>
        <v>3.28</v>
      </c>
    </row>
    <row r="5055" spans="2:5">
      <c r="B5055" s="52">
        <v>41425</v>
      </c>
      <c r="C5055">
        <f>VLOOKUP($B5055,'Bloomberg Dow Jones Indices'!$G$6:$J$6000,2,FALSE)</f>
        <v>4.0464000000000002</v>
      </c>
      <c r="D5055">
        <f>VLOOKUP(B5055,'Bloomberg Dow Jones Indices'!$I$6:$J$6000,2,0)</f>
        <v>2.4001000000000001</v>
      </c>
      <c r="E5055">
        <f>IF(VLOOKUP($B5055,'30 Year Treasuries Daily'!$A$7:$B$10118,2,FALSE)="ND",NA(),VLOOKUP($B5055,'30 Year Treasuries Daily'!$A$7:$B$10118,2,FALSE))</f>
        <v>3.3</v>
      </c>
    </row>
    <row r="5056" spans="2:5">
      <c r="B5056" s="52">
        <v>41428</v>
      </c>
      <c r="C5056">
        <f>VLOOKUP($B5056,'Bloomberg Dow Jones Indices'!$G$6:$J$6000,2,FALSE)</f>
        <v>4.0418000000000003</v>
      </c>
      <c r="D5056">
        <f>VLOOKUP(B5056,'Bloomberg Dow Jones Indices'!$I$6:$J$6000,2,0)</f>
        <v>2.3782999999999999</v>
      </c>
      <c r="E5056">
        <f>IF(VLOOKUP($B5056,'30 Year Treasuries Daily'!$A$7:$B$10118,2,FALSE)="ND",NA(),VLOOKUP($B5056,'30 Year Treasuries Daily'!$A$7:$B$10118,2,FALSE))</f>
        <v>3.27</v>
      </c>
    </row>
    <row r="5057" spans="2:5">
      <c r="B5057" s="52">
        <v>41429</v>
      </c>
      <c r="C5057">
        <f>VLOOKUP($B5057,'Bloomberg Dow Jones Indices'!$G$6:$J$6000,2,FALSE)</f>
        <v>4.0533999999999999</v>
      </c>
      <c r="D5057">
        <f>VLOOKUP(B5057,'Bloomberg Dow Jones Indices'!$I$6:$J$6000,2,0)</f>
        <v>2.3952999999999998</v>
      </c>
      <c r="E5057">
        <f>IF(VLOOKUP($B5057,'30 Year Treasuries Daily'!$A$7:$B$10118,2,FALSE)="ND",NA(),VLOOKUP($B5057,'30 Year Treasuries Daily'!$A$7:$B$10118,2,FALSE))</f>
        <v>3.3</v>
      </c>
    </row>
    <row r="5058" spans="2:5">
      <c r="B5058" s="52">
        <v>41430</v>
      </c>
      <c r="C5058">
        <f>VLOOKUP($B5058,'Bloomberg Dow Jones Indices'!$G$6:$J$6000,2,FALSE)</f>
        <v>4.1040000000000001</v>
      </c>
      <c r="D5058">
        <f>VLOOKUP(B5058,'Bloomberg Dow Jones Indices'!$I$6:$J$6000,2,0)</f>
        <v>2.4300999999999999</v>
      </c>
      <c r="E5058">
        <f>IF(VLOOKUP($B5058,'30 Year Treasuries Daily'!$A$7:$B$10118,2,FALSE)="ND",NA(),VLOOKUP($B5058,'30 Year Treasuries Daily'!$A$7:$B$10118,2,FALSE))</f>
        <v>3.25</v>
      </c>
    </row>
    <row r="5059" spans="2:5">
      <c r="B5059" s="52">
        <v>41431</v>
      </c>
      <c r="C5059">
        <f>VLOOKUP($B5059,'Bloomberg Dow Jones Indices'!$G$6:$J$6000,2,FALSE)</f>
        <v>4.0524000000000004</v>
      </c>
      <c r="D5059">
        <f>VLOOKUP(B5059,'Bloomberg Dow Jones Indices'!$I$6:$J$6000,2,0)</f>
        <v>2.4192</v>
      </c>
      <c r="E5059">
        <f>IF(VLOOKUP($B5059,'30 Year Treasuries Daily'!$A$7:$B$10118,2,FALSE)="ND",NA(),VLOOKUP($B5059,'30 Year Treasuries Daily'!$A$7:$B$10118,2,FALSE))</f>
        <v>3.23</v>
      </c>
    </row>
    <row r="5060" spans="2:5">
      <c r="B5060" s="52">
        <v>41432</v>
      </c>
      <c r="C5060">
        <f>VLOOKUP($B5060,'Bloomberg Dow Jones Indices'!$G$6:$J$6000,2,FALSE)</f>
        <v>4.0213999999999999</v>
      </c>
      <c r="D5060">
        <f>VLOOKUP(B5060,'Bloomberg Dow Jones Indices'!$I$6:$J$6000,2,0)</f>
        <v>2.3862999999999999</v>
      </c>
      <c r="E5060">
        <f>IF(VLOOKUP($B5060,'30 Year Treasuries Daily'!$A$7:$B$10118,2,FALSE)="ND",NA(),VLOOKUP($B5060,'30 Year Treasuries Daily'!$A$7:$B$10118,2,FALSE))</f>
        <v>3.33</v>
      </c>
    </row>
    <row r="5061" spans="2:5">
      <c r="B5061" s="52">
        <v>41435</v>
      </c>
      <c r="C5061">
        <f>VLOOKUP($B5061,'Bloomberg Dow Jones Indices'!$G$6:$J$6000,2,FALSE)</f>
        <v>4.0339999999999998</v>
      </c>
      <c r="D5061">
        <f>VLOOKUP(B5061,'Bloomberg Dow Jones Indices'!$I$6:$J$6000,2,0)</f>
        <v>2.3883999999999999</v>
      </c>
      <c r="E5061">
        <f>IF(VLOOKUP($B5061,'30 Year Treasuries Daily'!$A$7:$B$10118,2,FALSE)="ND",NA(),VLOOKUP($B5061,'30 Year Treasuries Daily'!$A$7:$B$10118,2,FALSE))</f>
        <v>3.36</v>
      </c>
    </row>
    <row r="5062" spans="2:5">
      <c r="B5062" s="52">
        <v>41436</v>
      </c>
      <c r="C5062">
        <f>VLOOKUP($B5062,'Bloomberg Dow Jones Indices'!$G$6:$J$6000,2,FALSE)</f>
        <v>4.0609999999999999</v>
      </c>
      <c r="D5062">
        <f>VLOOKUP(B5062,'Bloomberg Dow Jones Indices'!$I$6:$J$6000,2,0)</f>
        <v>2.4068000000000001</v>
      </c>
      <c r="E5062">
        <f>IF(VLOOKUP($B5062,'30 Year Treasuries Daily'!$A$7:$B$10118,2,FALSE)="ND",NA(),VLOOKUP($B5062,'30 Year Treasuries Daily'!$A$7:$B$10118,2,FALSE))</f>
        <v>3.33</v>
      </c>
    </row>
    <row r="5063" spans="2:5">
      <c r="B5063" s="52">
        <v>41437</v>
      </c>
      <c r="C5063">
        <f>VLOOKUP($B5063,'Bloomberg Dow Jones Indices'!$G$6:$J$6000,2,FALSE)</f>
        <v>4.0959000000000003</v>
      </c>
      <c r="D5063">
        <f>VLOOKUP(B5063,'Bloomberg Dow Jones Indices'!$I$6:$J$6000,2,0)</f>
        <v>2.4285000000000001</v>
      </c>
      <c r="E5063">
        <f>IF(VLOOKUP($B5063,'30 Year Treasuries Daily'!$A$7:$B$10118,2,FALSE)="ND",NA(),VLOOKUP($B5063,'30 Year Treasuries Daily'!$A$7:$B$10118,2,FALSE))</f>
        <v>3.37</v>
      </c>
    </row>
    <row r="5064" spans="2:5">
      <c r="B5064" s="52">
        <v>41438</v>
      </c>
      <c r="C5064">
        <f>VLOOKUP($B5064,'Bloomberg Dow Jones Indices'!$G$6:$J$6000,2,FALSE)</f>
        <v>4.0373000000000001</v>
      </c>
      <c r="D5064">
        <f>VLOOKUP(B5064,'Bloomberg Dow Jones Indices'!$I$6:$J$6000,2,0)</f>
        <v>2.4034</v>
      </c>
      <c r="E5064">
        <f>IF(VLOOKUP($B5064,'30 Year Treasuries Daily'!$A$7:$B$10118,2,FALSE)="ND",NA(),VLOOKUP($B5064,'30 Year Treasuries Daily'!$A$7:$B$10118,2,FALSE))</f>
        <v>3.33</v>
      </c>
    </row>
    <row r="5065" spans="2:5">
      <c r="B5065" s="52">
        <v>41439</v>
      </c>
      <c r="C5065">
        <f>VLOOKUP($B5065,'Bloomberg Dow Jones Indices'!$G$6:$J$6000,2,FALSE)</f>
        <v>4.0343</v>
      </c>
      <c r="D5065">
        <f>VLOOKUP(B5065,'Bloomberg Dow Jones Indices'!$I$6:$J$6000,2,0)</f>
        <v>2.4203000000000001</v>
      </c>
      <c r="E5065">
        <f>IF(VLOOKUP($B5065,'30 Year Treasuries Daily'!$A$7:$B$10118,2,FALSE)="ND",NA(),VLOOKUP($B5065,'30 Year Treasuries Daily'!$A$7:$B$10118,2,FALSE))</f>
        <v>3.28</v>
      </c>
    </row>
    <row r="5066" spans="2:5">
      <c r="B5066" s="52">
        <v>41442</v>
      </c>
      <c r="C5066">
        <f>VLOOKUP($B5066,'Bloomberg Dow Jones Indices'!$G$6:$J$6000,2,FALSE)</f>
        <v>4.0137999999999998</v>
      </c>
      <c r="D5066">
        <f>VLOOKUP(B5066,'Bloomberg Dow Jones Indices'!$I$6:$J$6000,2,0)</f>
        <v>2.4028999999999998</v>
      </c>
      <c r="E5066">
        <f>IF(VLOOKUP($B5066,'30 Year Treasuries Daily'!$A$7:$B$10118,2,FALSE)="ND",NA(),VLOOKUP($B5066,'30 Year Treasuries Daily'!$A$7:$B$10118,2,FALSE))</f>
        <v>3.35</v>
      </c>
    </row>
    <row r="5067" spans="2:5">
      <c r="B5067" s="52">
        <v>41443</v>
      </c>
      <c r="C5067">
        <f>VLOOKUP($B5067,'Bloomberg Dow Jones Indices'!$G$6:$J$6000,2,FALSE)</f>
        <v>3.9891999999999999</v>
      </c>
      <c r="D5067">
        <f>VLOOKUP(B5067,'Bloomberg Dow Jones Indices'!$I$6:$J$6000,2,0)</f>
        <v>2.3811</v>
      </c>
      <c r="E5067">
        <f>IF(VLOOKUP($B5067,'30 Year Treasuries Daily'!$A$7:$B$10118,2,FALSE)="ND",NA(),VLOOKUP($B5067,'30 Year Treasuries Daily'!$A$7:$B$10118,2,FALSE))</f>
        <v>3.34</v>
      </c>
    </row>
    <row r="5068" spans="2:5">
      <c r="B5068" s="52">
        <v>41444</v>
      </c>
      <c r="C5068">
        <f>VLOOKUP($B5068,'Bloomberg Dow Jones Indices'!$G$6:$J$6000,2,FALSE)</f>
        <v>4.0843999999999996</v>
      </c>
      <c r="D5068">
        <f>VLOOKUP(B5068,'Bloomberg Dow Jones Indices'!$I$6:$J$6000,2,0)</f>
        <v>2.4136000000000002</v>
      </c>
      <c r="E5068">
        <f>IF(VLOOKUP($B5068,'30 Year Treasuries Daily'!$A$7:$B$10118,2,FALSE)="ND",NA(),VLOOKUP($B5068,'30 Year Treasuries Daily'!$A$7:$B$10118,2,FALSE))</f>
        <v>3.41</v>
      </c>
    </row>
    <row r="5069" spans="2:5">
      <c r="B5069" s="52">
        <v>41445</v>
      </c>
      <c r="C5069">
        <f>VLOOKUP($B5069,'Bloomberg Dow Jones Indices'!$G$6:$J$6000,2,FALSE)</f>
        <v>4.2056000000000004</v>
      </c>
      <c r="D5069">
        <f>VLOOKUP(B5069,'Bloomberg Dow Jones Indices'!$I$6:$J$6000,2,0)</f>
        <v>2.4725000000000001</v>
      </c>
      <c r="E5069">
        <f>IF(VLOOKUP($B5069,'30 Year Treasuries Daily'!$A$7:$B$10118,2,FALSE)="ND",NA(),VLOOKUP($B5069,'30 Year Treasuries Daily'!$A$7:$B$10118,2,FALSE))</f>
        <v>3.49</v>
      </c>
    </row>
    <row r="5070" spans="2:5">
      <c r="B5070" s="52">
        <v>41446</v>
      </c>
      <c r="C5070">
        <f>VLOOKUP($B5070,'Bloomberg Dow Jones Indices'!$G$6:$J$6000,2,FALSE)</f>
        <v>4.1502999999999997</v>
      </c>
      <c r="D5070">
        <f>VLOOKUP(B5070,'Bloomberg Dow Jones Indices'!$I$6:$J$6000,2,0)</f>
        <v>2.4657</v>
      </c>
      <c r="E5070">
        <f>IF(VLOOKUP($B5070,'30 Year Treasuries Daily'!$A$7:$B$10118,2,FALSE)="ND",NA(),VLOOKUP($B5070,'30 Year Treasuries Daily'!$A$7:$B$10118,2,FALSE))</f>
        <v>3.56</v>
      </c>
    </row>
    <row r="5071" spans="2:5">
      <c r="B5071" s="52">
        <v>41449</v>
      </c>
      <c r="C5071">
        <f>VLOOKUP($B5071,'Bloomberg Dow Jones Indices'!$G$6:$J$6000,2,FALSE)</f>
        <v>4.1581000000000001</v>
      </c>
      <c r="D5071">
        <f>VLOOKUP(B5071,'Bloomberg Dow Jones Indices'!$I$6:$J$6000,2,0)</f>
        <v>2.4891999999999999</v>
      </c>
      <c r="E5071">
        <f>IF(VLOOKUP($B5071,'30 Year Treasuries Daily'!$A$7:$B$10118,2,FALSE)="ND",NA(),VLOOKUP($B5071,'30 Year Treasuries Daily'!$A$7:$B$10118,2,FALSE))</f>
        <v>3.56</v>
      </c>
    </row>
    <row r="5072" spans="2:5">
      <c r="B5072" s="52">
        <v>41450</v>
      </c>
      <c r="C5072">
        <f>VLOOKUP($B5072,'Bloomberg Dow Jones Indices'!$G$6:$J$6000,2,FALSE)</f>
        <v>4.1112000000000002</v>
      </c>
      <c r="D5072">
        <f>VLOOKUP(B5072,'Bloomberg Dow Jones Indices'!$I$6:$J$6000,2,0)</f>
        <v>2.4722</v>
      </c>
      <c r="E5072">
        <f>IF(VLOOKUP($B5072,'30 Year Treasuries Daily'!$A$7:$B$10118,2,FALSE)="ND",NA(),VLOOKUP($B5072,'30 Year Treasuries Daily'!$A$7:$B$10118,2,FALSE))</f>
        <v>3.6</v>
      </c>
    </row>
    <row r="5073" spans="2:5">
      <c r="B5073" s="52">
        <v>41451</v>
      </c>
      <c r="C5073">
        <f>VLOOKUP($B5073,'Bloomberg Dow Jones Indices'!$G$6:$J$6000,2,FALSE)</f>
        <v>4.0568999999999997</v>
      </c>
      <c r="D5073">
        <f>VLOOKUP(B5073,'Bloomberg Dow Jones Indices'!$I$6:$J$6000,2,0)</f>
        <v>2.4472999999999998</v>
      </c>
      <c r="E5073">
        <f>IF(VLOOKUP($B5073,'30 Year Treasuries Daily'!$A$7:$B$10118,2,FALSE)="ND",NA(),VLOOKUP($B5073,'30 Year Treasuries Daily'!$A$7:$B$10118,2,FALSE))</f>
        <v>3.58</v>
      </c>
    </row>
    <row r="5074" spans="2:5">
      <c r="B5074" s="52">
        <v>41452</v>
      </c>
      <c r="C5074">
        <f>VLOOKUP($B5074,'Bloomberg Dow Jones Indices'!$G$6:$J$6000,2,FALSE)</f>
        <v>4.0567000000000002</v>
      </c>
      <c r="D5074">
        <f>VLOOKUP(B5074,'Bloomberg Dow Jones Indices'!$I$6:$J$6000,2,0)</f>
        <v>2.4287000000000001</v>
      </c>
      <c r="E5074">
        <f>IF(VLOOKUP($B5074,'30 Year Treasuries Daily'!$A$7:$B$10118,2,FALSE)="ND",NA(),VLOOKUP($B5074,'30 Year Treasuries Daily'!$A$7:$B$10118,2,FALSE))</f>
        <v>3.54</v>
      </c>
    </row>
    <row r="5075" spans="2:5">
      <c r="B5075" s="52">
        <v>41453</v>
      </c>
      <c r="C5075">
        <f>VLOOKUP($B5075,'Bloomberg Dow Jones Indices'!$G$6:$J$6000,2,FALSE)</f>
        <v>4.0316000000000001</v>
      </c>
      <c r="D5075">
        <f>VLOOKUP(B5075,'Bloomberg Dow Jones Indices'!$I$6:$J$6000,2,0)</f>
        <v>2.4474</v>
      </c>
      <c r="E5075">
        <f>IF(VLOOKUP($B5075,'30 Year Treasuries Daily'!$A$7:$B$10118,2,FALSE)="ND",NA(),VLOOKUP($B5075,'30 Year Treasuries Daily'!$A$7:$B$10118,2,FALSE))</f>
        <v>3.52</v>
      </c>
    </row>
    <row r="5076" spans="2:5">
      <c r="B5076" s="52">
        <v>41456</v>
      </c>
      <c r="C5076">
        <f>VLOOKUP($B5076,'Bloomberg Dow Jones Indices'!$G$6:$J$6000,2,FALSE)</f>
        <v>4.0843999999999996</v>
      </c>
      <c r="D5076">
        <f>VLOOKUP(B5076,'Bloomberg Dow Jones Indices'!$I$6:$J$6000,2,0)</f>
        <v>2.4413999999999998</v>
      </c>
      <c r="E5076">
        <f>IF(VLOOKUP($B5076,'30 Year Treasuries Daily'!$A$7:$B$10118,2,FALSE)="ND",NA(),VLOOKUP($B5076,'30 Year Treasuries Daily'!$A$7:$B$10118,2,FALSE))</f>
        <v>3.48</v>
      </c>
    </row>
    <row r="5077" spans="2:5">
      <c r="B5077" s="52">
        <v>41457</v>
      </c>
      <c r="C5077">
        <f>VLOOKUP($B5077,'Bloomberg Dow Jones Indices'!$G$6:$J$6000,2,FALSE)</f>
        <v>4.0815000000000001</v>
      </c>
      <c r="D5077">
        <f>VLOOKUP(B5077,'Bloomberg Dow Jones Indices'!$I$6:$J$6000,2,0)</f>
        <v>2.4540000000000002</v>
      </c>
      <c r="E5077">
        <f>IF(VLOOKUP($B5077,'30 Year Treasuries Daily'!$A$7:$B$10118,2,FALSE)="ND",NA(),VLOOKUP($B5077,'30 Year Treasuries Daily'!$A$7:$B$10118,2,FALSE))</f>
        <v>3.47</v>
      </c>
    </row>
    <row r="5078" spans="2:5">
      <c r="B5078" s="52">
        <v>41458</v>
      </c>
      <c r="C5078">
        <f>VLOOKUP($B5078,'Bloomberg Dow Jones Indices'!$G$6:$J$6000,2,FALSE)</f>
        <v>4.0884</v>
      </c>
      <c r="D5078">
        <f>VLOOKUP(B5078,'Bloomberg Dow Jones Indices'!$I$6:$J$6000,2,0)</f>
        <v>2.4447999999999999</v>
      </c>
      <c r="E5078">
        <f>IF(VLOOKUP($B5078,'30 Year Treasuries Daily'!$A$7:$B$10118,2,FALSE)="ND",NA(),VLOOKUP($B5078,'30 Year Treasuries Daily'!$A$7:$B$10118,2,FALSE))</f>
        <v>3.49</v>
      </c>
    </row>
    <row r="5079" spans="2:5">
      <c r="B5079" s="52">
        <v>41460</v>
      </c>
      <c r="C5079">
        <f>VLOOKUP($B5079,'Bloomberg Dow Jones Indices'!$G$6:$J$6000,2,FALSE)</f>
        <v>4.1073000000000004</v>
      </c>
      <c r="D5079">
        <f>VLOOKUP(B5079,'Bloomberg Dow Jones Indices'!$I$6:$J$6000,2,0)</f>
        <v>2.4209999999999998</v>
      </c>
      <c r="E5079">
        <f>IF(VLOOKUP($B5079,'30 Year Treasuries Daily'!$A$7:$B$10118,2,FALSE)="ND",NA(),VLOOKUP($B5079,'30 Year Treasuries Daily'!$A$7:$B$10118,2,FALSE))</f>
        <v>3.68</v>
      </c>
    </row>
    <row r="5080" spans="2:5">
      <c r="B5080" s="52">
        <v>41463</v>
      </c>
      <c r="C5080">
        <f>VLOOKUP($B5080,'Bloomberg Dow Jones Indices'!$G$6:$J$6000,2,FALSE)</f>
        <v>4.0538999999999996</v>
      </c>
      <c r="D5080">
        <f>VLOOKUP(B5080,'Bloomberg Dow Jones Indices'!$I$6:$J$6000,2,0)</f>
        <v>2.4081000000000001</v>
      </c>
      <c r="E5080">
        <f>IF(VLOOKUP($B5080,'30 Year Treasuries Daily'!$A$7:$B$10118,2,FALSE)="ND",NA(),VLOOKUP($B5080,'30 Year Treasuries Daily'!$A$7:$B$10118,2,FALSE))</f>
        <v>3.63</v>
      </c>
    </row>
    <row r="5081" spans="2:5">
      <c r="B5081" s="52">
        <v>41464</v>
      </c>
      <c r="C5081">
        <f>VLOOKUP($B5081,'Bloomberg Dow Jones Indices'!$G$6:$J$6000,2,FALSE)</f>
        <v>4.0281000000000002</v>
      </c>
      <c r="D5081">
        <f>VLOOKUP(B5081,'Bloomberg Dow Jones Indices'!$I$6:$J$6000,2,0)</f>
        <v>2.3961999999999999</v>
      </c>
      <c r="E5081">
        <f>IF(VLOOKUP($B5081,'30 Year Treasuries Daily'!$A$7:$B$10118,2,FALSE)="ND",NA(),VLOOKUP($B5081,'30 Year Treasuries Daily'!$A$7:$B$10118,2,FALSE))</f>
        <v>3.64</v>
      </c>
    </row>
    <row r="5082" spans="2:5">
      <c r="B5082" s="52">
        <v>41465</v>
      </c>
      <c r="C5082">
        <f>VLOOKUP($B5082,'Bloomberg Dow Jones Indices'!$G$6:$J$6000,2,FALSE)</f>
        <v>4.0140000000000002</v>
      </c>
      <c r="D5082">
        <f>VLOOKUP(B5082,'Bloomberg Dow Jones Indices'!$I$6:$J$6000,2,0)</f>
        <v>2.3976000000000002</v>
      </c>
      <c r="E5082">
        <f>IF(VLOOKUP($B5082,'30 Year Treasuries Daily'!$A$7:$B$10118,2,FALSE)="ND",NA(),VLOOKUP($B5082,'30 Year Treasuries Daily'!$A$7:$B$10118,2,FALSE))</f>
        <v>3.68</v>
      </c>
    </row>
    <row r="5083" spans="2:5">
      <c r="B5083" s="52">
        <v>41466</v>
      </c>
      <c r="C5083">
        <f>VLOOKUP($B5083,'Bloomberg Dow Jones Indices'!$G$6:$J$6000,2,FALSE)</f>
        <v>3.9491000000000001</v>
      </c>
      <c r="D5083">
        <f>VLOOKUP(B5083,'Bloomberg Dow Jones Indices'!$I$6:$J$6000,2,0)</f>
        <v>2.3713000000000002</v>
      </c>
      <c r="E5083">
        <f>IF(VLOOKUP($B5083,'30 Year Treasuries Daily'!$A$7:$B$10118,2,FALSE)="ND",NA(),VLOOKUP($B5083,'30 Year Treasuries Daily'!$A$7:$B$10118,2,FALSE))</f>
        <v>3.64</v>
      </c>
    </row>
    <row r="5084" spans="2:5">
      <c r="B5084" s="52">
        <v>41467</v>
      </c>
      <c r="C5084">
        <f>VLOOKUP($B5084,'Bloomberg Dow Jones Indices'!$G$6:$J$6000,2,FALSE)</f>
        <v>3.9333999999999998</v>
      </c>
      <c r="D5084">
        <f>VLOOKUP(B5084,'Bloomberg Dow Jones Indices'!$I$6:$J$6000,2,0)</f>
        <v>2.3708</v>
      </c>
      <c r="E5084">
        <f>IF(VLOOKUP($B5084,'30 Year Treasuries Daily'!$A$7:$B$10118,2,FALSE)="ND",NA(),VLOOKUP($B5084,'30 Year Treasuries Daily'!$A$7:$B$10118,2,FALSE))</f>
        <v>3.64</v>
      </c>
    </row>
    <row r="5085" spans="2:5">
      <c r="B5085" s="52">
        <v>41470</v>
      </c>
      <c r="C5085">
        <f>VLOOKUP($B5085,'Bloomberg Dow Jones Indices'!$G$6:$J$6000,2,FALSE)</f>
        <v>3.8734999999999999</v>
      </c>
      <c r="D5085">
        <f>VLOOKUP(B5085,'Bloomberg Dow Jones Indices'!$I$6:$J$6000,2,0)</f>
        <v>2.3677999999999999</v>
      </c>
      <c r="E5085">
        <f>IF(VLOOKUP($B5085,'30 Year Treasuries Daily'!$A$7:$B$10118,2,FALSE)="ND",NA(),VLOOKUP($B5085,'30 Year Treasuries Daily'!$A$7:$B$10118,2,FALSE))</f>
        <v>3.61</v>
      </c>
    </row>
    <row r="5086" spans="2:5">
      <c r="B5086" s="52">
        <v>41471</v>
      </c>
      <c r="C5086">
        <f>VLOOKUP($B5086,'Bloomberg Dow Jones Indices'!$G$6:$J$6000,2,FALSE)</f>
        <v>3.8923999999999999</v>
      </c>
      <c r="D5086">
        <f>VLOOKUP(B5086,'Bloomberg Dow Jones Indices'!$I$6:$J$6000,2,0)</f>
        <v>2.3727</v>
      </c>
      <c r="E5086">
        <f>IF(VLOOKUP($B5086,'30 Year Treasuries Daily'!$A$7:$B$10118,2,FALSE)="ND",NA(),VLOOKUP($B5086,'30 Year Treasuries Daily'!$A$7:$B$10118,2,FALSE))</f>
        <v>3.58</v>
      </c>
    </row>
    <row r="5087" spans="2:5">
      <c r="B5087" s="52">
        <v>41472</v>
      </c>
      <c r="C5087">
        <f>VLOOKUP($B5087,'Bloomberg Dow Jones Indices'!$G$6:$J$6000,2,FALSE)</f>
        <v>3.8993000000000002</v>
      </c>
      <c r="D5087">
        <f>VLOOKUP(B5087,'Bloomberg Dow Jones Indices'!$I$6:$J$6000,2,0)</f>
        <v>2.3717999999999999</v>
      </c>
      <c r="E5087">
        <f>IF(VLOOKUP($B5087,'30 Year Treasuries Daily'!$A$7:$B$10118,2,FALSE)="ND",NA(),VLOOKUP($B5087,'30 Year Treasuries Daily'!$A$7:$B$10118,2,FALSE))</f>
        <v>3.57</v>
      </c>
    </row>
    <row r="5088" spans="2:5">
      <c r="B5088" s="52">
        <v>41473</v>
      </c>
      <c r="C5088">
        <f>VLOOKUP($B5088,'Bloomberg Dow Jones Indices'!$G$6:$J$6000,2,FALSE)</f>
        <v>3.8645</v>
      </c>
      <c r="D5088">
        <f>VLOOKUP(B5088,'Bloomberg Dow Jones Indices'!$I$6:$J$6000,2,0)</f>
        <v>2.3639000000000001</v>
      </c>
      <c r="E5088">
        <f>IF(VLOOKUP($B5088,'30 Year Treasuries Daily'!$A$7:$B$10118,2,FALSE)="ND",NA(),VLOOKUP($B5088,'30 Year Treasuries Daily'!$A$7:$B$10118,2,FALSE))</f>
        <v>3.63</v>
      </c>
    </row>
    <row r="5089" spans="2:5">
      <c r="B5089" s="52">
        <v>41474</v>
      </c>
      <c r="C5089">
        <f>VLOOKUP($B5089,'Bloomberg Dow Jones Indices'!$G$6:$J$6000,2,FALSE)</f>
        <v>3.8696999999999999</v>
      </c>
      <c r="D5089">
        <f>VLOOKUP(B5089,'Bloomberg Dow Jones Indices'!$I$6:$J$6000,2,0)</f>
        <v>2.3645999999999998</v>
      </c>
      <c r="E5089">
        <f>IF(VLOOKUP($B5089,'30 Year Treasuries Daily'!$A$7:$B$10118,2,FALSE)="ND",NA(),VLOOKUP($B5089,'30 Year Treasuries Daily'!$A$7:$B$10118,2,FALSE))</f>
        <v>3.56</v>
      </c>
    </row>
    <row r="5090" spans="2:5">
      <c r="B5090" s="52">
        <v>41477</v>
      </c>
      <c r="C5090">
        <f>VLOOKUP($B5090,'Bloomberg Dow Jones Indices'!$G$6:$J$6000,2,FALSE)</f>
        <v>3.8689999999999998</v>
      </c>
      <c r="D5090">
        <f>VLOOKUP(B5090,'Bloomberg Dow Jones Indices'!$I$6:$J$6000,2,0)</f>
        <v>2.3643000000000001</v>
      </c>
      <c r="E5090">
        <f>IF(VLOOKUP($B5090,'30 Year Treasuries Daily'!$A$7:$B$10118,2,FALSE)="ND",NA(),VLOOKUP($B5090,'30 Year Treasuries Daily'!$A$7:$B$10118,2,FALSE))</f>
        <v>3.55</v>
      </c>
    </row>
    <row r="5091" spans="2:5">
      <c r="B5091" s="52">
        <v>41478</v>
      </c>
      <c r="C5091">
        <f>VLOOKUP($B5091,'Bloomberg Dow Jones Indices'!$G$6:$J$6000,2,FALSE)</f>
        <v>3.86</v>
      </c>
      <c r="D5091">
        <f>VLOOKUP(B5091,'Bloomberg Dow Jones Indices'!$I$6:$J$6000,2,0)</f>
        <v>2.3609999999999998</v>
      </c>
      <c r="E5091">
        <f>IF(VLOOKUP($B5091,'30 Year Treasuries Daily'!$A$7:$B$10118,2,FALSE)="ND",NA(),VLOOKUP($B5091,'30 Year Treasuries Daily'!$A$7:$B$10118,2,FALSE))</f>
        <v>3.58</v>
      </c>
    </row>
    <row r="5092" spans="2:5">
      <c r="B5092" s="52">
        <v>41479</v>
      </c>
      <c r="C5092">
        <f>VLOOKUP($B5092,'Bloomberg Dow Jones Indices'!$G$6:$J$6000,2,FALSE)</f>
        <v>3.9201999999999999</v>
      </c>
      <c r="D5092">
        <f>VLOOKUP(B5092,'Bloomberg Dow Jones Indices'!$I$6:$J$6000,2,0)</f>
        <v>2.3647999999999998</v>
      </c>
      <c r="E5092">
        <f>IF(VLOOKUP($B5092,'30 Year Treasuries Daily'!$A$7:$B$10118,2,FALSE)="ND",NA(),VLOOKUP($B5092,'30 Year Treasuries Daily'!$A$7:$B$10118,2,FALSE))</f>
        <v>3.65</v>
      </c>
    </row>
    <row r="5093" spans="2:5">
      <c r="B5093" s="52">
        <v>41480</v>
      </c>
      <c r="C5093">
        <f>VLOOKUP($B5093,'Bloomberg Dow Jones Indices'!$G$6:$J$6000,2,FALSE)</f>
        <v>3.9066000000000001</v>
      </c>
      <c r="D5093">
        <f>VLOOKUP(B5093,'Bloomberg Dow Jones Indices'!$I$6:$J$6000,2,0)</f>
        <v>2.3628</v>
      </c>
      <c r="E5093">
        <f>IF(VLOOKUP($B5093,'30 Year Treasuries Daily'!$A$7:$B$10118,2,FALSE)="ND",NA(),VLOOKUP($B5093,'30 Year Treasuries Daily'!$A$7:$B$10118,2,FALSE))</f>
        <v>3.65</v>
      </c>
    </row>
    <row r="5094" spans="2:5">
      <c r="B5094" s="52">
        <v>41481</v>
      </c>
      <c r="C5094">
        <f>VLOOKUP($B5094,'Bloomberg Dow Jones Indices'!$G$6:$J$6000,2,FALSE)</f>
        <v>3.8835999999999999</v>
      </c>
      <c r="D5094">
        <f>VLOOKUP(B5094,'Bloomberg Dow Jones Indices'!$I$6:$J$6000,2,0)</f>
        <v>2.3622999999999998</v>
      </c>
      <c r="E5094">
        <f>IF(VLOOKUP($B5094,'30 Year Treasuries Daily'!$A$7:$B$10118,2,FALSE)="ND",NA(),VLOOKUP($B5094,'30 Year Treasuries Daily'!$A$7:$B$10118,2,FALSE))</f>
        <v>3.61</v>
      </c>
    </row>
    <row r="5095" spans="2:5">
      <c r="B5095" s="52">
        <v>41484</v>
      </c>
      <c r="C5095">
        <f>VLOOKUP($B5095,'Bloomberg Dow Jones Indices'!$G$6:$J$6000,2,FALSE)</f>
        <v>3.8746</v>
      </c>
      <c r="D5095">
        <f>VLOOKUP(B5095,'Bloomberg Dow Jones Indices'!$I$6:$J$6000,2,0)</f>
        <v>2.3679000000000001</v>
      </c>
      <c r="E5095">
        <f>IF(VLOOKUP($B5095,'30 Year Treasuries Daily'!$A$7:$B$10118,2,FALSE)="ND",NA(),VLOOKUP($B5095,'30 Year Treasuries Daily'!$A$7:$B$10118,2,FALSE))</f>
        <v>3.66</v>
      </c>
    </row>
    <row r="5096" spans="2:5">
      <c r="B5096" s="52">
        <v>41485</v>
      </c>
      <c r="C5096">
        <f>VLOOKUP($B5096,'Bloomberg Dow Jones Indices'!$G$6:$J$6000,2,FALSE)</f>
        <v>3.8691</v>
      </c>
      <c r="D5096">
        <f>VLOOKUP(B5096,'Bloomberg Dow Jones Indices'!$I$6:$J$6000,2,0)</f>
        <v>2.3681000000000001</v>
      </c>
      <c r="E5096">
        <f>IF(VLOOKUP($B5096,'30 Year Treasuries Daily'!$A$7:$B$10118,2,FALSE)="ND",NA(),VLOOKUP($B5096,'30 Year Treasuries Daily'!$A$7:$B$10118,2,FALSE))</f>
        <v>3.67</v>
      </c>
    </row>
    <row r="5097" spans="2:5">
      <c r="B5097" s="52">
        <v>41486</v>
      </c>
      <c r="C5097">
        <f>VLOOKUP($B5097,'Bloomberg Dow Jones Indices'!$G$6:$J$6000,2,FALSE)</f>
        <v>3.8944999999999999</v>
      </c>
      <c r="D5097">
        <f>VLOOKUP(B5097,'Bloomberg Dow Jones Indices'!$I$6:$J$6000,2,0)</f>
        <v>2.3723000000000001</v>
      </c>
      <c r="E5097">
        <f>IF(VLOOKUP($B5097,'30 Year Treasuries Daily'!$A$7:$B$10118,2,FALSE)="ND",NA(),VLOOKUP($B5097,'30 Year Treasuries Daily'!$A$7:$B$10118,2,FALSE))</f>
        <v>3.64</v>
      </c>
    </row>
    <row r="5098" spans="2:5">
      <c r="B5098" s="52">
        <v>41487</v>
      </c>
      <c r="C5098">
        <f>VLOOKUP($B5098,'Bloomberg Dow Jones Indices'!$G$6:$J$6000,2,FALSE)</f>
        <v>3.8580999999999999</v>
      </c>
      <c r="D5098">
        <f>VLOOKUP(B5098,'Bloomberg Dow Jones Indices'!$I$6:$J$6000,2,0)</f>
        <v>2.3528000000000002</v>
      </c>
      <c r="E5098">
        <f>IF(VLOOKUP($B5098,'30 Year Treasuries Daily'!$A$7:$B$10118,2,FALSE)="ND",NA(),VLOOKUP($B5098,'30 Year Treasuries Daily'!$A$7:$B$10118,2,FALSE))</f>
        <v>3.77</v>
      </c>
    </row>
    <row r="5099" spans="2:5">
      <c r="B5099" s="52">
        <v>41488</v>
      </c>
      <c r="C5099">
        <f>VLOOKUP($B5099,'Bloomberg Dow Jones Indices'!$G$6:$J$6000,2,FALSE)</f>
        <v>3.8626</v>
      </c>
      <c r="D5099">
        <f>VLOOKUP(B5099,'Bloomberg Dow Jones Indices'!$I$6:$J$6000,2,0)</f>
        <v>2.3483000000000001</v>
      </c>
      <c r="E5099">
        <f>IF(VLOOKUP($B5099,'30 Year Treasuries Daily'!$A$7:$B$10118,2,FALSE)="ND",NA(),VLOOKUP($B5099,'30 Year Treasuries Daily'!$A$7:$B$10118,2,FALSE))</f>
        <v>3.69</v>
      </c>
    </row>
    <row r="5100" spans="2:5">
      <c r="B5100" s="52">
        <v>41491</v>
      </c>
      <c r="C5100">
        <f>VLOOKUP($B5100,'Bloomberg Dow Jones Indices'!$G$6:$J$6000,2,FALSE)</f>
        <v>3.8929</v>
      </c>
      <c r="D5100">
        <f>VLOOKUP(B5100,'Bloomberg Dow Jones Indices'!$I$6:$J$6000,2,0)</f>
        <v>2.3552</v>
      </c>
      <c r="E5100">
        <f>IF(VLOOKUP($B5100,'30 Year Treasuries Daily'!$A$7:$B$10118,2,FALSE)="ND",NA(),VLOOKUP($B5100,'30 Year Treasuries Daily'!$A$7:$B$10118,2,FALSE))</f>
        <v>3.73</v>
      </c>
    </row>
    <row r="5101" spans="2:5">
      <c r="B5101" s="52">
        <v>41492</v>
      </c>
      <c r="C5101">
        <f>VLOOKUP($B5101,'Bloomberg Dow Jones Indices'!$G$6:$J$6000,2,FALSE)</f>
        <v>3.9111000000000002</v>
      </c>
      <c r="D5101">
        <f>VLOOKUP(B5101,'Bloomberg Dow Jones Indices'!$I$6:$J$6000,2,0)</f>
        <v>2.3694000000000002</v>
      </c>
      <c r="E5101">
        <f>IF(VLOOKUP($B5101,'30 Year Treasuries Daily'!$A$7:$B$10118,2,FALSE)="ND",NA(),VLOOKUP($B5101,'30 Year Treasuries Daily'!$A$7:$B$10118,2,FALSE))</f>
        <v>3.73</v>
      </c>
    </row>
    <row r="5102" spans="2:5">
      <c r="B5102" s="52">
        <v>41493</v>
      </c>
      <c r="C5102">
        <f>VLOOKUP($B5102,'Bloomberg Dow Jones Indices'!$G$6:$J$6000,2,FALSE)</f>
        <v>3.8975</v>
      </c>
      <c r="D5102">
        <f>VLOOKUP(B5102,'Bloomberg Dow Jones Indices'!$I$6:$J$6000,2,0)</f>
        <v>2.3875999999999999</v>
      </c>
      <c r="E5102">
        <f>IF(VLOOKUP($B5102,'30 Year Treasuries Daily'!$A$7:$B$10118,2,FALSE)="ND",NA(),VLOOKUP($B5102,'30 Year Treasuries Daily'!$A$7:$B$10118,2,FALSE))</f>
        <v>3.68</v>
      </c>
    </row>
    <row r="5103" spans="2:5">
      <c r="B5103" s="52">
        <v>41494</v>
      </c>
      <c r="C5103">
        <f>VLOOKUP($B5103,'Bloomberg Dow Jones Indices'!$G$6:$J$6000,2,FALSE)</f>
        <v>3.887</v>
      </c>
      <c r="D5103">
        <f>VLOOKUP(B5103,'Bloomberg Dow Jones Indices'!$I$6:$J$6000,2,0)</f>
        <v>2.3833000000000002</v>
      </c>
      <c r="E5103">
        <f>IF(VLOOKUP($B5103,'30 Year Treasuries Daily'!$A$7:$B$10118,2,FALSE)="ND",NA(),VLOOKUP($B5103,'30 Year Treasuries Daily'!$A$7:$B$10118,2,FALSE))</f>
        <v>3.65</v>
      </c>
    </row>
    <row r="5104" spans="2:5">
      <c r="B5104" s="52">
        <v>41495</v>
      </c>
      <c r="C5104">
        <f>VLOOKUP($B5104,'Bloomberg Dow Jones Indices'!$G$6:$J$6000,2,FALSE)</f>
        <v>3.9073000000000002</v>
      </c>
      <c r="D5104">
        <f>VLOOKUP(B5104,'Bloomberg Dow Jones Indices'!$I$6:$J$6000,2,0)</f>
        <v>2.3975</v>
      </c>
      <c r="E5104">
        <f>IF(VLOOKUP($B5104,'30 Year Treasuries Daily'!$A$7:$B$10118,2,FALSE)="ND",NA(),VLOOKUP($B5104,'30 Year Treasuries Daily'!$A$7:$B$10118,2,FALSE))</f>
        <v>3.63</v>
      </c>
    </row>
    <row r="5105" spans="2:5">
      <c r="B5105" s="52">
        <v>41498</v>
      </c>
      <c r="C5105">
        <f>VLOOKUP($B5105,'Bloomberg Dow Jones Indices'!$G$6:$J$6000,2,FALSE)</f>
        <v>3.9344999999999999</v>
      </c>
      <c r="D5105">
        <f>VLOOKUP(B5105,'Bloomberg Dow Jones Indices'!$I$6:$J$6000,2,0)</f>
        <v>2.3984000000000001</v>
      </c>
      <c r="E5105">
        <f>IF(VLOOKUP($B5105,'30 Year Treasuries Daily'!$A$7:$B$10118,2,FALSE)="ND",NA(),VLOOKUP($B5105,'30 Year Treasuries Daily'!$A$7:$B$10118,2,FALSE))</f>
        <v>3.67</v>
      </c>
    </row>
    <row r="5106" spans="2:5">
      <c r="B5106" s="52">
        <v>41499</v>
      </c>
      <c r="C5106">
        <f>VLOOKUP($B5106,'Bloomberg Dow Jones Indices'!$G$6:$J$6000,2,FALSE)</f>
        <v>3.9220000000000002</v>
      </c>
      <c r="D5106">
        <f>VLOOKUP(B5106,'Bloomberg Dow Jones Indices'!$I$6:$J$6000,2,0)</f>
        <v>2.3961000000000001</v>
      </c>
      <c r="E5106">
        <f>IF(VLOOKUP($B5106,'30 Year Treasuries Daily'!$A$7:$B$10118,2,FALSE)="ND",NA(),VLOOKUP($B5106,'30 Year Treasuries Daily'!$A$7:$B$10118,2,FALSE))</f>
        <v>3.75</v>
      </c>
    </row>
    <row r="5107" spans="2:5">
      <c r="B5107" s="52">
        <v>41500</v>
      </c>
      <c r="C5107">
        <f>VLOOKUP($B5107,'Bloomberg Dow Jones Indices'!$G$6:$J$6000,2,FALSE)</f>
        <v>3.9565000000000001</v>
      </c>
      <c r="D5107">
        <f>VLOOKUP(B5107,'Bloomberg Dow Jones Indices'!$I$6:$J$6000,2,0)</f>
        <v>2.4138000000000002</v>
      </c>
      <c r="E5107">
        <f>IF(VLOOKUP($B5107,'30 Year Treasuries Daily'!$A$7:$B$10118,2,FALSE)="ND",NA(),VLOOKUP($B5107,'30 Year Treasuries Daily'!$A$7:$B$10118,2,FALSE))</f>
        <v>3.75</v>
      </c>
    </row>
    <row r="5108" spans="2:5">
      <c r="B5108" s="52">
        <v>41501</v>
      </c>
      <c r="C5108">
        <f>VLOOKUP($B5108,'Bloomberg Dow Jones Indices'!$G$6:$J$6000,2,FALSE)</f>
        <v>4.0091999999999999</v>
      </c>
      <c r="D5108">
        <f>VLOOKUP(B5108,'Bloomberg Dow Jones Indices'!$I$6:$J$6000,2,0)</f>
        <v>2.4548999999999999</v>
      </c>
      <c r="E5108">
        <f>IF(VLOOKUP($B5108,'30 Year Treasuries Daily'!$A$7:$B$10118,2,FALSE)="ND",NA(),VLOOKUP($B5108,'30 Year Treasuries Daily'!$A$7:$B$10118,2,FALSE))</f>
        <v>3.81</v>
      </c>
    </row>
    <row r="5109" spans="2:5">
      <c r="B5109" s="52">
        <v>41502</v>
      </c>
      <c r="C5109">
        <f>VLOOKUP($B5109,'Bloomberg Dow Jones Indices'!$G$6:$J$6000,2,FALSE)</f>
        <v>4.0515999999999996</v>
      </c>
      <c r="D5109">
        <f>VLOOKUP(B5109,'Bloomberg Dow Jones Indices'!$I$6:$J$6000,2,0)</f>
        <v>2.4599000000000002</v>
      </c>
      <c r="E5109">
        <f>IF(VLOOKUP($B5109,'30 Year Treasuries Daily'!$A$7:$B$10118,2,FALSE)="ND",NA(),VLOOKUP($B5109,'30 Year Treasuries Daily'!$A$7:$B$10118,2,FALSE))</f>
        <v>3.86</v>
      </c>
    </row>
    <row r="5110" spans="2:5">
      <c r="B5110" s="52">
        <v>41505</v>
      </c>
      <c r="C5110">
        <f>VLOOKUP($B5110,'Bloomberg Dow Jones Indices'!$G$6:$J$6000,2,FALSE)</f>
        <v>4.0896999999999997</v>
      </c>
      <c r="D5110">
        <f>VLOOKUP(B5110,'Bloomberg Dow Jones Indices'!$I$6:$J$6000,2,0)</f>
        <v>2.4714999999999998</v>
      </c>
      <c r="E5110">
        <f>IF(VLOOKUP($B5110,'30 Year Treasuries Daily'!$A$7:$B$10118,2,FALSE)="ND",NA(),VLOOKUP($B5110,'30 Year Treasuries Daily'!$A$7:$B$10118,2,FALSE))</f>
        <v>3.89</v>
      </c>
    </row>
    <row r="5111" spans="2:5">
      <c r="B5111" s="52">
        <v>41506</v>
      </c>
      <c r="C5111">
        <f>VLOOKUP($B5111,'Bloomberg Dow Jones Indices'!$G$6:$J$6000,2,FALSE)</f>
        <v>4.0561999999999996</v>
      </c>
      <c r="D5111">
        <f>VLOOKUP(B5111,'Bloomberg Dow Jones Indices'!$I$6:$J$6000,2,0)</f>
        <v>2.4727000000000001</v>
      </c>
      <c r="E5111">
        <f>IF(VLOOKUP($B5111,'30 Year Treasuries Daily'!$A$7:$B$10118,2,FALSE)="ND",NA(),VLOOKUP($B5111,'30 Year Treasuries Daily'!$A$7:$B$10118,2,FALSE))</f>
        <v>3.86</v>
      </c>
    </row>
    <row r="5112" spans="2:5">
      <c r="B5112" s="52">
        <v>41507</v>
      </c>
      <c r="C5112">
        <f>VLOOKUP($B5112,'Bloomberg Dow Jones Indices'!$G$6:$J$6000,2,FALSE)</f>
        <v>4.1005000000000003</v>
      </c>
      <c r="D5112">
        <f>VLOOKUP(B5112,'Bloomberg Dow Jones Indices'!$I$6:$J$6000,2,0)</f>
        <v>2.4925999999999999</v>
      </c>
      <c r="E5112">
        <f>IF(VLOOKUP($B5112,'30 Year Treasuries Daily'!$A$7:$B$10118,2,FALSE)="ND",NA(),VLOOKUP($B5112,'30 Year Treasuries Daily'!$A$7:$B$10118,2,FALSE))</f>
        <v>3.9</v>
      </c>
    </row>
    <row r="5113" spans="2:5">
      <c r="B5113" s="52">
        <v>41508</v>
      </c>
      <c r="C5113">
        <f>VLOOKUP($B5113,'Bloomberg Dow Jones Indices'!$G$6:$J$6000,2,FALSE)</f>
        <v>4.0724</v>
      </c>
      <c r="D5113">
        <f>VLOOKUP(B5113,'Bloomberg Dow Jones Indices'!$I$6:$J$6000,2,0)</f>
        <v>2.4815</v>
      </c>
      <c r="E5113">
        <f>IF(VLOOKUP($B5113,'30 Year Treasuries Daily'!$A$7:$B$10118,2,FALSE)="ND",NA(),VLOOKUP($B5113,'30 Year Treasuries Daily'!$A$7:$B$10118,2,FALSE))</f>
        <v>3.88</v>
      </c>
    </row>
    <row r="5114" spans="2:5">
      <c r="B5114" s="52">
        <v>41509</v>
      </c>
      <c r="C5114">
        <f>VLOOKUP($B5114,'Bloomberg Dow Jones Indices'!$G$6:$J$6000,2,FALSE)</f>
        <v>4.0410000000000004</v>
      </c>
      <c r="D5114">
        <f>VLOOKUP(B5114,'Bloomberg Dow Jones Indices'!$I$6:$J$6000,2,0)</f>
        <v>2.4763999999999999</v>
      </c>
      <c r="E5114">
        <f>IF(VLOOKUP($B5114,'30 Year Treasuries Daily'!$A$7:$B$10118,2,FALSE)="ND",NA(),VLOOKUP($B5114,'30 Year Treasuries Daily'!$A$7:$B$10118,2,FALSE))</f>
        <v>3.8</v>
      </c>
    </row>
    <row r="5115" spans="2:5">
      <c r="B5115" s="52">
        <v>41512</v>
      </c>
      <c r="C5115">
        <f>VLOOKUP($B5115,'Bloomberg Dow Jones Indices'!$G$6:$J$6000,2,FALSE)</f>
        <v>4.0720999999999998</v>
      </c>
      <c r="D5115">
        <f>VLOOKUP(B5115,'Bloomberg Dow Jones Indices'!$I$6:$J$6000,2,0)</f>
        <v>2.4870000000000001</v>
      </c>
      <c r="E5115">
        <f>IF(VLOOKUP($B5115,'30 Year Treasuries Daily'!$A$7:$B$10118,2,FALSE)="ND",NA(),VLOOKUP($B5115,'30 Year Treasuries Daily'!$A$7:$B$10118,2,FALSE))</f>
        <v>3.77</v>
      </c>
    </row>
    <row r="5116" spans="2:5">
      <c r="B5116" s="52">
        <v>41513</v>
      </c>
      <c r="C5116">
        <f>VLOOKUP($B5116,'Bloomberg Dow Jones Indices'!$G$6:$J$6000,2,FALSE)</f>
        <v>4.0712999999999999</v>
      </c>
      <c r="D5116">
        <f>VLOOKUP(B5116,'Bloomberg Dow Jones Indices'!$I$6:$J$6000,2,0)</f>
        <v>2.5156000000000001</v>
      </c>
      <c r="E5116">
        <f>IF(VLOOKUP($B5116,'30 Year Treasuries Daily'!$A$7:$B$10118,2,FALSE)="ND",NA(),VLOOKUP($B5116,'30 Year Treasuries Daily'!$A$7:$B$10118,2,FALSE))</f>
        <v>3.7</v>
      </c>
    </row>
    <row r="5117" spans="2:5">
      <c r="B5117" s="52">
        <v>41514</v>
      </c>
      <c r="C5117">
        <f>VLOOKUP($B5117,'Bloomberg Dow Jones Indices'!$G$6:$J$6000,2,FALSE)</f>
        <v>4.0678000000000001</v>
      </c>
      <c r="D5117">
        <f>VLOOKUP(B5117,'Bloomberg Dow Jones Indices'!$I$6:$J$6000,2,0)</f>
        <v>2.5074000000000001</v>
      </c>
      <c r="E5117">
        <f>IF(VLOOKUP($B5117,'30 Year Treasuries Daily'!$A$7:$B$10118,2,FALSE)="ND",NA(),VLOOKUP($B5117,'30 Year Treasuries Daily'!$A$7:$B$10118,2,FALSE))</f>
        <v>3.75</v>
      </c>
    </row>
    <row r="5118" spans="2:5">
      <c r="B5118" s="52">
        <v>41515</v>
      </c>
      <c r="C5118">
        <f>VLOOKUP($B5118,'Bloomberg Dow Jones Indices'!$G$6:$J$6000,2,FALSE)</f>
        <v>4.0937000000000001</v>
      </c>
      <c r="D5118">
        <f>VLOOKUP(B5118,'Bloomberg Dow Jones Indices'!$I$6:$J$6000,2,0)</f>
        <v>2.5083000000000002</v>
      </c>
      <c r="E5118">
        <f>IF(VLOOKUP($B5118,'30 Year Treasuries Daily'!$A$7:$B$10118,2,FALSE)="ND",NA(),VLOOKUP($B5118,'30 Year Treasuries Daily'!$A$7:$B$10118,2,FALSE))</f>
        <v>3.7</v>
      </c>
    </row>
    <row r="5119" spans="2:5">
      <c r="B5119" s="52">
        <v>41516</v>
      </c>
      <c r="C5119">
        <f>VLOOKUP($B5119,'Bloomberg Dow Jones Indices'!$G$6:$J$6000,2,FALSE)</f>
        <v>4.0933999999999999</v>
      </c>
      <c r="D5119">
        <f>VLOOKUP(B5119,'Bloomberg Dow Jones Indices'!$I$6:$J$6000,2,0)</f>
        <v>2.5135000000000001</v>
      </c>
      <c r="E5119">
        <f>IF(VLOOKUP($B5119,'30 Year Treasuries Daily'!$A$7:$B$10118,2,FALSE)="ND",NA(),VLOOKUP($B5119,'30 Year Treasuries Daily'!$A$7:$B$10118,2,FALSE))</f>
        <v>3.7</v>
      </c>
    </row>
    <row r="5120" spans="2:5">
      <c r="B5120" s="52">
        <v>41520</v>
      </c>
      <c r="C5120">
        <f>VLOOKUP($B5120,'Bloomberg Dow Jones Indices'!$G$6:$J$6000,2,FALSE)</f>
        <v>4.1364000000000001</v>
      </c>
      <c r="D5120">
        <f>VLOOKUP(B5120,'Bloomberg Dow Jones Indices'!$I$6:$J$6000,2,0)</f>
        <v>2.5145999999999997</v>
      </c>
      <c r="E5120">
        <f>IF(VLOOKUP($B5120,'30 Year Treasuries Daily'!$A$7:$B$10118,2,FALSE)="ND",NA(),VLOOKUP($B5120,'30 Year Treasuries Daily'!$A$7:$B$10118,2,FALSE))</f>
        <v>3.79</v>
      </c>
    </row>
    <row r="5121" spans="2:5">
      <c r="B5121" s="52">
        <v>41521</v>
      </c>
      <c r="C5121">
        <f>VLOOKUP($B5121,'Bloomberg Dow Jones Indices'!$G$6:$J$6000,2,FALSE)</f>
        <v>4.1519000000000004</v>
      </c>
      <c r="D5121">
        <f>VLOOKUP(B5121,'Bloomberg Dow Jones Indices'!$I$6:$J$6000,2,0)</f>
        <v>2.4983</v>
      </c>
      <c r="E5121">
        <f>IF(VLOOKUP($B5121,'30 Year Treasuries Daily'!$A$7:$B$10118,2,FALSE)="ND",NA(),VLOOKUP($B5121,'30 Year Treasuries Daily'!$A$7:$B$10118,2,FALSE))</f>
        <v>3.8</v>
      </c>
    </row>
    <row r="5122" spans="2:5">
      <c r="B5122" s="52">
        <v>41522</v>
      </c>
      <c r="C5122">
        <f>VLOOKUP($B5122,'Bloomberg Dow Jones Indices'!$G$6:$J$6000,2,FALSE)</f>
        <v>4.1656000000000004</v>
      </c>
      <c r="D5122">
        <f>VLOOKUP(B5122,'Bloomberg Dow Jones Indices'!$I$6:$J$6000,2,0)</f>
        <v>2.4971999999999999</v>
      </c>
      <c r="E5122">
        <f>IF(VLOOKUP($B5122,'30 Year Treasuries Daily'!$A$7:$B$10118,2,FALSE)="ND",NA(),VLOOKUP($B5122,'30 Year Treasuries Daily'!$A$7:$B$10118,2,FALSE))</f>
        <v>3.88</v>
      </c>
    </row>
    <row r="5123" spans="2:5">
      <c r="B5123" s="52">
        <v>41523</v>
      </c>
      <c r="C5123">
        <f>VLOOKUP($B5123,'Bloomberg Dow Jones Indices'!$G$6:$J$6000,2,FALSE)</f>
        <v>4.1387</v>
      </c>
      <c r="D5123">
        <f>VLOOKUP(B5123,'Bloomberg Dow Jones Indices'!$I$6:$J$6000,2,0)</f>
        <v>2.5018000000000002</v>
      </c>
      <c r="E5123">
        <f>IF(VLOOKUP($B5123,'30 Year Treasuries Daily'!$A$7:$B$10118,2,FALSE)="ND",NA(),VLOOKUP($B5123,'30 Year Treasuries Daily'!$A$7:$B$10118,2,FALSE))</f>
        <v>3.87</v>
      </c>
    </row>
    <row r="5124" spans="2:5">
      <c r="B5124" s="52">
        <v>41526</v>
      </c>
      <c r="C5124">
        <f>VLOOKUP($B5124,'Bloomberg Dow Jones Indices'!$G$6:$J$6000,2,FALSE)</f>
        <v>4.1192000000000002</v>
      </c>
      <c r="D5124">
        <f>VLOOKUP(B5124,'Bloomberg Dow Jones Indices'!$I$6:$J$6000,2,0)</f>
        <v>2.4790999999999999</v>
      </c>
      <c r="E5124">
        <f>IF(VLOOKUP($B5124,'30 Year Treasuries Daily'!$A$7:$B$10118,2,FALSE)="ND",NA(),VLOOKUP($B5124,'30 Year Treasuries Daily'!$A$7:$B$10118,2,FALSE))</f>
        <v>3.84</v>
      </c>
    </row>
    <row r="5125" spans="2:5">
      <c r="B5125" s="52">
        <v>41527</v>
      </c>
      <c r="C5125">
        <f>VLOOKUP($B5125,'Bloomberg Dow Jones Indices'!$G$6:$J$6000,2,FALSE)</f>
        <v>4.0865</v>
      </c>
      <c r="D5125">
        <f>VLOOKUP(B5125,'Bloomberg Dow Jones Indices'!$I$6:$J$6000,2,0)</f>
        <v>2.4582000000000002</v>
      </c>
      <c r="E5125">
        <f>IF(VLOOKUP($B5125,'30 Year Treasuries Daily'!$A$7:$B$10118,2,FALSE)="ND",NA(),VLOOKUP($B5125,'30 Year Treasuries Daily'!$A$7:$B$10118,2,FALSE))</f>
        <v>3.88</v>
      </c>
    </row>
    <row r="5126" spans="2:5">
      <c r="B5126" s="52">
        <v>41528</v>
      </c>
      <c r="C5126">
        <f>VLOOKUP($B5126,'Bloomberg Dow Jones Indices'!$G$6:$J$6000,2,FALSE)</f>
        <v>4.1395999999999997</v>
      </c>
      <c r="D5126">
        <f>VLOOKUP(B5126,'Bloomberg Dow Jones Indices'!$I$6:$J$6000,2,0)</f>
        <v>2.4399000000000002</v>
      </c>
      <c r="E5126">
        <f>IF(VLOOKUP($B5126,'30 Year Treasuries Daily'!$A$7:$B$10118,2,FALSE)="ND",NA(),VLOOKUP($B5126,'30 Year Treasuries Daily'!$A$7:$B$10118,2,FALSE))</f>
        <v>3.85</v>
      </c>
    </row>
    <row r="5127" spans="2:5">
      <c r="B5127" s="52">
        <v>41529</v>
      </c>
      <c r="C5127">
        <f>VLOOKUP($B5127,'Bloomberg Dow Jones Indices'!$G$6:$J$6000,2,FALSE)</f>
        <v>4.1536</v>
      </c>
      <c r="D5127">
        <f>VLOOKUP(B5127,'Bloomberg Dow Jones Indices'!$I$6:$J$6000,2,0)</f>
        <v>2.4458000000000002</v>
      </c>
      <c r="E5127">
        <f>IF(VLOOKUP($B5127,'30 Year Treasuries Daily'!$A$7:$B$10118,2,FALSE)="ND",NA(),VLOOKUP($B5127,'30 Year Treasuries Daily'!$A$7:$B$10118,2,FALSE))</f>
        <v>3.85</v>
      </c>
    </row>
    <row r="5128" spans="2:5">
      <c r="B5128" s="52">
        <v>41530</v>
      </c>
      <c r="C5128">
        <f>VLOOKUP($B5128,'Bloomberg Dow Jones Indices'!$G$6:$J$6000,2,FALSE)</f>
        <v>4.1166</v>
      </c>
      <c r="D5128">
        <f>VLOOKUP(B5128,'Bloomberg Dow Jones Indices'!$I$6:$J$6000,2,0)</f>
        <v>2.4338000000000002</v>
      </c>
      <c r="E5128">
        <f>IF(VLOOKUP($B5128,'30 Year Treasuries Daily'!$A$7:$B$10118,2,FALSE)="ND",NA(),VLOOKUP($B5128,'30 Year Treasuries Daily'!$A$7:$B$10118,2,FALSE))</f>
        <v>3.84</v>
      </c>
    </row>
    <row r="5129" spans="2:5">
      <c r="B5129" s="52">
        <v>41533</v>
      </c>
      <c r="C5129">
        <f>VLOOKUP($B5129,'Bloomberg Dow Jones Indices'!$G$6:$J$6000,2,FALSE)</f>
        <v>4.1128999999999998</v>
      </c>
      <c r="D5129">
        <f>VLOOKUP(B5129,'Bloomberg Dow Jones Indices'!$I$6:$J$6000,2,0)</f>
        <v>2.4150999999999998</v>
      </c>
      <c r="E5129">
        <f>IF(VLOOKUP($B5129,'30 Year Treasuries Daily'!$A$7:$B$10118,2,FALSE)="ND",NA(),VLOOKUP($B5129,'30 Year Treasuries Daily'!$A$7:$B$10118,2,FALSE))</f>
        <v>3.87</v>
      </c>
    </row>
    <row r="5130" spans="2:5">
      <c r="B5130" s="52">
        <v>41534</v>
      </c>
      <c r="C5130">
        <f>VLOOKUP($B5130,'Bloomberg Dow Jones Indices'!$G$6:$J$6000,2,FALSE)</f>
        <v>4.0933000000000002</v>
      </c>
      <c r="D5130">
        <f>VLOOKUP(B5130,'Bloomberg Dow Jones Indices'!$I$6:$J$6000,2,0)</f>
        <v>2.4097</v>
      </c>
      <c r="E5130">
        <f>IF(VLOOKUP($B5130,'30 Year Treasuries Daily'!$A$7:$B$10118,2,FALSE)="ND",NA(),VLOOKUP($B5130,'30 Year Treasuries Daily'!$A$7:$B$10118,2,FALSE))</f>
        <v>3.84</v>
      </c>
    </row>
    <row r="5131" spans="2:5">
      <c r="B5131" s="52">
        <v>41535</v>
      </c>
      <c r="C5131">
        <f>VLOOKUP($B5131,'Bloomberg Dow Jones Indices'!$G$6:$J$6000,2,FALSE)</f>
        <v>3.9731000000000001</v>
      </c>
      <c r="D5131">
        <f>VLOOKUP(B5131,'Bloomberg Dow Jones Indices'!$I$6:$J$6000,2,0)</f>
        <v>2.387</v>
      </c>
      <c r="E5131">
        <f>IF(VLOOKUP($B5131,'30 Year Treasuries Daily'!$A$7:$B$10118,2,FALSE)="ND",NA(),VLOOKUP($B5131,'30 Year Treasuries Daily'!$A$7:$B$10118,2,FALSE))</f>
        <v>3.75</v>
      </c>
    </row>
    <row r="5132" spans="2:5">
      <c r="B5132" s="52">
        <v>41536</v>
      </c>
      <c r="C5132">
        <f>VLOOKUP($B5132,'Bloomberg Dow Jones Indices'!$G$6:$J$6000,2,FALSE)</f>
        <v>3.9845999999999999</v>
      </c>
      <c r="D5132">
        <f>VLOOKUP(B5132,'Bloomberg Dow Jones Indices'!$I$6:$J$6000,2,0)</f>
        <v>2.3942000000000001</v>
      </c>
      <c r="E5132">
        <f>IF(VLOOKUP($B5132,'30 Year Treasuries Daily'!$A$7:$B$10118,2,FALSE)="ND",NA(),VLOOKUP($B5132,'30 Year Treasuries Daily'!$A$7:$B$10118,2,FALSE))</f>
        <v>3.8</v>
      </c>
    </row>
    <row r="5133" spans="2:5">
      <c r="B5133" s="52">
        <v>41537</v>
      </c>
      <c r="C5133">
        <f>VLOOKUP($B5133,'Bloomberg Dow Jones Indices'!$G$6:$J$6000,2,FALSE)</f>
        <v>4.0449999999999999</v>
      </c>
      <c r="D5133">
        <f>VLOOKUP(B5133,'Bloomberg Dow Jones Indices'!$I$6:$J$6000,2,0)</f>
        <v>2.4228999999999998</v>
      </c>
      <c r="E5133">
        <f>IF(VLOOKUP($B5133,'30 Year Treasuries Daily'!$A$7:$B$10118,2,FALSE)="ND",NA(),VLOOKUP($B5133,'30 Year Treasuries Daily'!$A$7:$B$10118,2,FALSE))</f>
        <v>3.77</v>
      </c>
    </row>
    <row r="5134" spans="2:5">
      <c r="B5134" s="52">
        <v>41540</v>
      </c>
      <c r="C5134">
        <f>VLOOKUP($B5134,'Bloomberg Dow Jones Indices'!$G$6:$J$6000,2,FALSE)</f>
        <v>4.0019</v>
      </c>
      <c r="D5134">
        <f>VLOOKUP(B5134,'Bloomberg Dow Jones Indices'!$I$6:$J$6000,2,0)</f>
        <v>2.1764000000000001</v>
      </c>
      <c r="E5134">
        <f>IF(VLOOKUP($B5134,'30 Year Treasuries Daily'!$A$7:$B$10118,2,FALSE)="ND",NA(),VLOOKUP($B5134,'30 Year Treasuries Daily'!$A$7:$B$10118,2,FALSE))</f>
        <v>3.73</v>
      </c>
    </row>
    <row r="5135" spans="2:5">
      <c r="B5135" s="52">
        <v>41541</v>
      </c>
      <c r="C5135">
        <f>VLOOKUP($B5135,'Bloomberg Dow Jones Indices'!$G$6:$J$6000,2,FALSE)</f>
        <v>4.0060000000000002</v>
      </c>
      <c r="D5135">
        <f>VLOOKUP(B5135,'Bloomberg Dow Jones Indices'!$I$6:$J$6000,2,0)</f>
        <v>2.1858</v>
      </c>
      <c r="E5135">
        <f>IF(VLOOKUP($B5135,'30 Year Treasuries Daily'!$A$7:$B$10118,2,FALSE)="ND",NA(),VLOOKUP($B5135,'30 Year Treasuries Daily'!$A$7:$B$10118,2,FALSE))</f>
        <v>3.67</v>
      </c>
    </row>
    <row r="5136" spans="2:5">
      <c r="B5136" s="52">
        <v>41542</v>
      </c>
      <c r="C5136">
        <f>VLOOKUP($B5136,'Bloomberg Dow Jones Indices'!$G$6:$J$6000,2,FALSE)</f>
        <v>4.0355999999999996</v>
      </c>
      <c r="D5136">
        <f>VLOOKUP(B5136,'Bloomberg Dow Jones Indices'!$I$6:$J$6000,2,0)</f>
        <v>2.1945999999999999</v>
      </c>
      <c r="E5136">
        <f>IF(VLOOKUP($B5136,'30 Year Treasuries Daily'!$A$7:$B$10118,2,FALSE)="ND",NA(),VLOOKUP($B5136,'30 Year Treasuries Daily'!$A$7:$B$10118,2,FALSE))</f>
        <v>3.65</v>
      </c>
    </row>
    <row r="5137" spans="2:5">
      <c r="B5137" s="52">
        <v>41543</v>
      </c>
      <c r="C5137">
        <f>VLOOKUP($B5137,'Bloomberg Dow Jones Indices'!$G$6:$J$6000,2,FALSE)</f>
        <v>4.0465999999999998</v>
      </c>
      <c r="D5137">
        <f>VLOOKUP(B5137,'Bloomberg Dow Jones Indices'!$I$6:$J$6000,2,0)</f>
        <v>2.1867000000000001</v>
      </c>
      <c r="E5137">
        <f>IF(VLOOKUP($B5137,'30 Year Treasuries Daily'!$A$7:$B$10118,2,FALSE)="ND",NA(),VLOOKUP($B5137,'30 Year Treasuries Daily'!$A$7:$B$10118,2,FALSE))</f>
        <v>3.69</v>
      </c>
    </row>
    <row r="5138" spans="2:5">
      <c r="B5138" s="52">
        <v>41544</v>
      </c>
      <c r="C5138">
        <f>VLOOKUP($B5138,'Bloomberg Dow Jones Indices'!$G$6:$J$6000,2,FALSE)</f>
        <v>4.0732999999999997</v>
      </c>
      <c r="D5138">
        <f>VLOOKUP(B5138,'Bloomberg Dow Jones Indices'!$I$6:$J$6000,2,0)</f>
        <v>2.1968000000000001</v>
      </c>
      <c r="E5138">
        <f>IF(VLOOKUP($B5138,'30 Year Treasuries Daily'!$A$7:$B$10118,2,FALSE)="ND",NA(),VLOOKUP($B5138,'30 Year Treasuries Daily'!$A$7:$B$10118,2,FALSE))</f>
        <v>3.68</v>
      </c>
    </row>
    <row r="5139" spans="2:5">
      <c r="B5139" s="52">
        <v>41547</v>
      </c>
      <c r="C5139">
        <f>VLOOKUP($B5139,'Bloomberg Dow Jones Indices'!$G$6:$J$6000,2,FALSE)</f>
        <v>4.0724999999999998</v>
      </c>
      <c r="D5139">
        <f>VLOOKUP(B5139,'Bloomberg Dow Jones Indices'!$I$6:$J$6000,2,0)</f>
        <v>2.2155</v>
      </c>
      <c r="E5139">
        <f>IF(VLOOKUP($B5139,'30 Year Treasuries Daily'!$A$7:$B$10118,2,FALSE)="ND",NA(),VLOOKUP($B5139,'30 Year Treasuries Daily'!$A$7:$B$10118,2,FALSE))</f>
        <v>3.69</v>
      </c>
    </row>
    <row r="5140" spans="2:5">
      <c r="B5140" s="52">
        <v>41548</v>
      </c>
      <c r="C5140">
        <f>VLOOKUP($B5140,'Bloomberg Dow Jones Indices'!$G$6:$J$6000,2,FALSE)</f>
        <v>4.0568</v>
      </c>
      <c r="D5140">
        <f>VLOOKUP(B5140,'Bloomberg Dow Jones Indices'!$I$6:$J$6000,2,0)</f>
        <v>2.2077</v>
      </c>
      <c r="E5140">
        <f>IF(VLOOKUP($B5140,'30 Year Treasuries Daily'!$A$7:$B$10118,2,FALSE)="ND",NA(),VLOOKUP($B5140,'30 Year Treasuries Daily'!$A$7:$B$10118,2,FALSE))</f>
        <v>3.72</v>
      </c>
    </row>
    <row r="5141" spans="2:5">
      <c r="B5141" s="52">
        <v>41549</v>
      </c>
      <c r="C5141">
        <f>VLOOKUP($B5141,'Bloomberg Dow Jones Indices'!$G$6:$J$6000,2,FALSE)</f>
        <v>4.0514000000000001</v>
      </c>
      <c r="D5141">
        <f>VLOOKUP(B5141,'Bloomberg Dow Jones Indices'!$I$6:$J$6000,2,0)</f>
        <v>2.2208999999999999</v>
      </c>
      <c r="E5141">
        <f>IF(VLOOKUP($B5141,'30 Year Treasuries Daily'!$A$7:$B$10118,2,FALSE)="ND",NA(),VLOOKUP($B5141,'30 Year Treasuries Daily'!$A$7:$B$10118,2,FALSE))</f>
        <v>3.7</v>
      </c>
    </row>
    <row r="5142" spans="2:5">
      <c r="B5142" s="52">
        <v>41550</v>
      </c>
      <c r="C5142">
        <f>VLOOKUP($B5142,'Bloomberg Dow Jones Indices'!$G$6:$J$6000,2,FALSE)</f>
        <v>4.1012000000000004</v>
      </c>
      <c r="D5142">
        <f>VLOOKUP(B5142,'Bloomberg Dow Jones Indices'!$I$6:$J$6000,2,0)</f>
        <v>2.2410999999999999</v>
      </c>
      <c r="E5142">
        <f>IF(VLOOKUP($B5142,'30 Year Treasuries Daily'!$A$7:$B$10118,2,FALSE)="ND",NA(),VLOOKUP($B5142,'30 Year Treasuries Daily'!$A$7:$B$10118,2,FALSE))</f>
        <v>3.71</v>
      </c>
    </row>
    <row r="5143" spans="2:5">
      <c r="B5143" s="52">
        <v>41551</v>
      </c>
      <c r="C5143">
        <f>VLOOKUP($B5143,'Bloomberg Dow Jones Indices'!$G$6:$J$6000,2,FALSE)</f>
        <v>4.0918999999999999</v>
      </c>
      <c r="D5143">
        <f>VLOOKUP(B5143,'Bloomberg Dow Jones Indices'!$I$6:$J$6000,2,0)</f>
        <v>2.2298</v>
      </c>
      <c r="E5143">
        <f>IF(VLOOKUP($B5143,'30 Year Treasuries Daily'!$A$7:$B$10118,2,FALSE)="ND",NA(),VLOOKUP($B5143,'30 Year Treasuries Daily'!$A$7:$B$10118,2,FALSE))</f>
        <v>3.73</v>
      </c>
    </row>
    <row r="5144" spans="2:5">
      <c r="B5144" s="52">
        <v>41554</v>
      </c>
      <c r="C5144">
        <f>VLOOKUP($B5144,'Bloomberg Dow Jones Indices'!$G$6:$J$6000,2,FALSE)</f>
        <v>4.1094999999999997</v>
      </c>
      <c r="D5144">
        <f>VLOOKUP(B5144,'Bloomberg Dow Jones Indices'!$I$6:$J$6000,2,0)</f>
        <v>2.2502</v>
      </c>
      <c r="E5144">
        <f>IF(VLOOKUP($B5144,'30 Year Treasuries Daily'!$A$7:$B$10118,2,FALSE)="ND",NA(),VLOOKUP($B5144,'30 Year Treasuries Daily'!$A$7:$B$10118,2,FALSE))</f>
        <v>3.7</v>
      </c>
    </row>
    <row r="5145" spans="2:5">
      <c r="B5145" s="52">
        <v>41555</v>
      </c>
      <c r="C5145">
        <f>VLOOKUP($B5145,'Bloomberg Dow Jones Indices'!$G$6:$J$6000,2,FALSE)</f>
        <v>4.0842999999999998</v>
      </c>
      <c r="D5145">
        <f>VLOOKUP(B5145,'Bloomberg Dow Jones Indices'!$I$6:$J$6000,2,0)</f>
        <v>2.2755999999999998</v>
      </c>
      <c r="E5145">
        <f>IF(VLOOKUP($B5145,'30 Year Treasuries Daily'!$A$7:$B$10118,2,FALSE)="ND",NA(),VLOOKUP($B5145,'30 Year Treasuries Daily'!$A$7:$B$10118,2,FALSE))</f>
        <v>3.7</v>
      </c>
    </row>
    <row r="5146" spans="2:5">
      <c r="B5146" s="52">
        <v>41556</v>
      </c>
      <c r="C5146">
        <f>VLOOKUP($B5146,'Bloomberg Dow Jones Indices'!$G$6:$J$6000,2,FALSE)</f>
        <v>4.0651000000000002</v>
      </c>
      <c r="D5146">
        <f>VLOOKUP(B5146,'Bloomberg Dow Jones Indices'!$I$6:$J$6000,2,0)</f>
        <v>2.2715000000000001</v>
      </c>
      <c r="E5146">
        <f>IF(VLOOKUP($B5146,'30 Year Treasuries Daily'!$A$7:$B$10118,2,FALSE)="ND",NA(),VLOOKUP($B5146,'30 Year Treasuries Daily'!$A$7:$B$10118,2,FALSE))</f>
        <v>3.73</v>
      </c>
    </row>
    <row r="5147" spans="2:5">
      <c r="B5147" s="52">
        <v>41557</v>
      </c>
      <c r="C5147">
        <f>VLOOKUP($B5147,'Bloomberg Dow Jones Indices'!$G$6:$J$6000,2,FALSE)</f>
        <v>4.0106999999999999</v>
      </c>
      <c r="D5147">
        <f>VLOOKUP(B5147,'Bloomberg Dow Jones Indices'!$I$6:$J$6000,2,0)</f>
        <v>2.2229999999999999</v>
      </c>
      <c r="E5147">
        <f>IF(VLOOKUP($B5147,'30 Year Treasuries Daily'!$A$7:$B$10118,2,FALSE)="ND",NA(),VLOOKUP($B5147,'30 Year Treasuries Daily'!$A$7:$B$10118,2,FALSE))</f>
        <v>3.75</v>
      </c>
    </row>
    <row r="5148" spans="2:5">
      <c r="B5148" s="52">
        <v>41558</v>
      </c>
      <c r="C5148">
        <f>VLOOKUP($B5148,'Bloomberg Dow Jones Indices'!$G$6:$J$6000,2,FALSE)</f>
        <v>3.9946999999999999</v>
      </c>
      <c r="D5148">
        <f>VLOOKUP(B5148,'Bloomberg Dow Jones Indices'!$I$6:$J$6000,2,0)</f>
        <v>2.2067999999999999</v>
      </c>
      <c r="E5148">
        <f>IF(VLOOKUP($B5148,'30 Year Treasuries Daily'!$A$7:$B$10118,2,FALSE)="ND",NA(),VLOOKUP($B5148,'30 Year Treasuries Daily'!$A$7:$B$10118,2,FALSE))</f>
        <v>3.74</v>
      </c>
    </row>
    <row r="5149" spans="2:5">
      <c r="B5149" s="52">
        <v>41561</v>
      </c>
      <c r="C5149">
        <f>VLOOKUP($B5149,'Bloomberg Dow Jones Indices'!$G$6:$J$6000,2,FALSE)</f>
        <v>4.0164</v>
      </c>
      <c r="D5149">
        <f>VLOOKUP(B5149,'Bloomberg Dow Jones Indices'!$I$6:$J$6000,2,0)</f>
        <v>2.1974999999999998</v>
      </c>
      <c r="E5149" t="e">
        <f>IF(VLOOKUP($B5149,'30 Year Treasuries Daily'!$A$7:$B$10118,2,FALSE)="ND",NA(),VLOOKUP($B5149,'30 Year Treasuries Daily'!$A$7:$B$10118,2,FALSE))</f>
        <v>#N/A</v>
      </c>
    </row>
    <row r="5150" spans="2:5">
      <c r="B5150" s="52">
        <v>41562</v>
      </c>
      <c r="C5150">
        <f>VLOOKUP($B5150,'Bloomberg Dow Jones Indices'!$G$6:$J$6000,2,FALSE)</f>
        <v>4.0701000000000001</v>
      </c>
      <c r="D5150">
        <f>VLOOKUP(B5150,'Bloomberg Dow Jones Indices'!$I$6:$J$6000,2,0)</f>
        <v>2.2168000000000001</v>
      </c>
      <c r="E5150">
        <f>IF(VLOOKUP($B5150,'30 Year Treasuries Daily'!$A$7:$B$10118,2,FALSE)="ND",NA(),VLOOKUP($B5150,'30 Year Treasuries Daily'!$A$7:$B$10118,2,FALSE))</f>
        <v>3.78</v>
      </c>
    </row>
    <row r="5151" spans="2:5">
      <c r="B5151" s="52">
        <v>41563</v>
      </c>
      <c r="C5151">
        <f>VLOOKUP($B5151,'Bloomberg Dow Jones Indices'!$G$6:$J$6000,2,FALSE)</f>
        <v>4.0281000000000002</v>
      </c>
      <c r="D5151">
        <f>VLOOKUP(B5151,'Bloomberg Dow Jones Indices'!$I$6:$J$6000,2,0)</f>
        <v>2.1888000000000001</v>
      </c>
      <c r="E5151">
        <f>IF(VLOOKUP($B5151,'30 Year Treasuries Daily'!$A$7:$B$10118,2,FALSE)="ND",NA(),VLOOKUP($B5151,'30 Year Treasuries Daily'!$A$7:$B$10118,2,FALSE))</f>
        <v>3.72</v>
      </c>
    </row>
    <row r="5152" spans="2:5">
      <c r="B5152" s="52">
        <v>41564</v>
      </c>
      <c r="C5152">
        <f>VLOOKUP($B5152,'Bloomberg Dow Jones Indices'!$G$6:$J$6000,2,FALSE)</f>
        <v>3.9710000000000001</v>
      </c>
      <c r="D5152">
        <f>VLOOKUP(B5152,'Bloomberg Dow Jones Indices'!$I$6:$J$6000,2,0)</f>
        <v>2.1924999999999999</v>
      </c>
      <c r="E5152">
        <f>IF(VLOOKUP($B5152,'30 Year Treasuries Daily'!$A$7:$B$10118,2,FALSE)="ND",NA(),VLOOKUP($B5152,'30 Year Treasuries Daily'!$A$7:$B$10118,2,FALSE))</f>
        <v>3.66</v>
      </c>
    </row>
    <row r="5153" spans="2:5">
      <c r="B5153" s="52">
        <v>41565</v>
      </c>
      <c r="C5153">
        <f>VLOOKUP($B5153,'Bloomberg Dow Jones Indices'!$G$6:$J$6000,2,FALSE)</f>
        <v>3.9595000000000002</v>
      </c>
      <c r="D5153">
        <f>VLOOKUP(B5153,'Bloomberg Dow Jones Indices'!$I$6:$J$6000,2,0)</f>
        <v>2.1884999999999999</v>
      </c>
      <c r="E5153">
        <f>IF(VLOOKUP($B5153,'30 Year Treasuries Daily'!$A$7:$B$10118,2,FALSE)="ND",NA(),VLOOKUP($B5153,'30 Year Treasuries Daily'!$A$7:$B$10118,2,FALSE))</f>
        <v>3.65</v>
      </c>
    </row>
    <row r="5154" spans="2:5">
      <c r="B5154" s="52">
        <v>41568</v>
      </c>
      <c r="C5154">
        <f>VLOOKUP($B5154,'Bloomberg Dow Jones Indices'!$G$6:$J$6000,2,FALSE)</f>
        <v>3.9643000000000002</v>
      </c>
      <c r="D5154">
        <f>VLOOKUP(B5154,'Bloomberg Dow Jones Indices'!$I$6:$J$6000,2,0)</f>
        <v>2.1894999999999998</v>
      </c>
      <c r="E5154">
        <f>IF(VLOOKUP($B5154,'30 Year Treasuries Daily'!$A$7:$B$10118,2,FALSE)="ND",NA(),VLOOKUP($B5154,'30 Year Treasuries Daily'!$A$7:$B$10118,2,FALSE))</f>
        <v>3.68</v>
      </c>
    </row>
    <row r="5155" spans="2:5">
      <c r="B5155" s="52">
        <v>41569</v>
      </c>
      <c r="C5155">
        <f>VLOOKUP($B5155,'Bloomberg Dow Jones Indices'!$G$6:$J$6000,2,FALSE)</f>
        <v>3.9089999999999998</v>
      </c>
      <c r="D5155">
        <f>VLOOKUP(B5155,'Bloomberg Dow Jones Indices'!$I$6:$J$6000,2,0)</f>
        <v>2.1789000000000001</v>
      </c>
      <c r="E5155">
        <f>IF(VLOOKUP($B5155,'30 Year Treasuries Daily'!$A$7:$B$10118,2,FALSE)="ND",NA(),VLOOKUP($B5155,'30 Year Treasuries Daily'!$A$7:$B$10118,2,FALSE))</f>
        <v>3.61</v>
      </c>
    </row>
    <row r="5156" spans="2:5">
      <c r="B5156" s="52">
        <v>41570</v>
      </c>
      <c r="C5156">
        <f>VLOOKUP($B5156,'Bloomberg Dow Jones Indices'!$G$6:$J$6000,2,FALSE)</f>
        <v>3.9112</v>
      </c>
      <c r="D5156">
        <f>VLOOKUP(B5156,'Bloomberg Dow Jones Indices'!$I$6:$J$6000,2,0)</f>
        <v>2.1865000000000001</v>
      </c>
      <c r="E5156">
        <f>IF(VLOOKUP($B5156,'30 Year Treasuries Daily'!$A$7:$B$10118,2,FALSE)="ND",NA(),VLOOKUP($B5156,'30 Year Treasuries Daily'!$A$7:$B$10118,2,FALSE))</f>
        <v>3.59</v>
      </c>
    </row>
    <row r="5157" spans="2:5">
      <c r="B5157" s="52">
        <v>41571</v>
      </c>
      <c r="C5157">
        <f>VLOOKUP($B5157,'Bloomberg Dow Jones Indices'!$G$6:$J$6000,2,FALSE)</f>
        <v>3.9167999999999998</v>
      </c>
      <c r="D5157">
        <f>VLOOKUP(B5157,'Bloomberg Dow Jones Indices'!$I$6:$J$6000,2,0)</f>
        <v>2.173</v>
      </c>
      <c r="E5157">
        <f>IF(VLOOKUP($B5157,'30 Year Treasuries Daily'!$A$7:$B$10118,2,FALSE)="ND",NA(),VLOOKUP($B5157,'30 Year Treasuries Daily'!$A$7:$B$10118,2,FALSE))</f>
        <v>3.61</v>
      </c>
    </row>
    <row r="5158" spans="2:5">
      <c r="B5158" s="52">
        <v>41572</v>
      </c>
      <c r="C5158">
        <f>VLOOKUP($B5158,'Bloomberg Dow Jones Indices'!$G$6:$J$6000,2,FALSE)</f>
        <v>3.8773</v>
      </c>
      <c r="D5158">
        <f>VLOOKUP(B5158,'Bloomberg Dow Jones Indices'!$I$6:$J$6000,2,0)</f>
        <v>2.1644999999999999</v>
      </c>
      <c r="E5158">
        <f>IF(VLOOKUP($B5158,'30 Year Treasuries Daily'!$A$7:$B$10118,2,FALSE)="ND",NA(),VLOOKUP($B5158,'30 Year Treasuries Daily'!$A$7:$B$10118,2,FALSE))</f>
        <v>3.6</v>
      </c>
    </row>
    <row r="5159" spans="2:5">
      <c r="B5159" s="52">
        <v>41575</v>
      </c>
      <c r="C5159">
        <f>VLOOKUP($B5159,'Bloomberg Dow Jones Indices'!$G$6:$J$6000,2,FALSE)</f>
        <v>3.8904000000000001</v>
      </c>
      <c r="D5159">
        <f>VLOOKUP(B5159,'Bloomberg Dow Jones Indices'!$I$6:$J$6000,2,0)</f>
        <v>2.1646999999999998</v>
      </c>
      <c r="E5159">
        <f>IF(VLOOKUP($B5159,'30 Year Treasuries Daily'!$A$7:$B$10118,2,FALSE)="ND",NA(),VLOOKUP($B5159,'30 Year Treasuries Daily'!$A$7:$B$10118,2,FALSE))</f>
        <v>3.61</v>
      </c>
    </row>
    <row r="5160" spans="2:5">
      <c r="B5160" s="52">
        <v>41576</v>
      </c>
      <c r="C5160">
        <f>VLOOKUP($B5160,'Bloomberg Dow Jones Indices'!$G$6:$J$6000,2,FALSE)</f>
        <v>3.8843000000000001</v>
      </c>
      <c r="D5160">
        <f>VLOOKUP(B5160,'Bloomberg Dow Jones Indices'!$I$6:$J$6000,2,0)</f>
        <v>2.1493000000000002</v>
      </c>
      <c r="E5160">
        <f>IF(VLOOKUP($B5160,'30 Year Treasuries Daily'!$A$7:$B$10118,2,FALSE)="ND",NA(),VLOOKUP($B5160,'30 Year Treasuries Daily'!$A$7:$B$10118,2,FALSE))</f>
        <v>3.62</v>
      </c>
    </row>
    <row r="5161" spans="2:5">
      <c r="B5161" s="52">
        <v>41577</v>
      </c>
      <c r="C5161">
        <f>VLOOKUP($B5161,'Bloomberg Dow Jones Indices'!$G$6:$J$6000,2,FALSE)</f>
        <v>3.9085000000000001</v>
      </c>
      <c r="D5161">
        <f>VLOOKUP(B5161,'Bloomberg Dow Jones Indices'!$I$6:$J$6000,2,0)</f>
        <v>2.1577999999999999</v>
      </c>
      <c r="E5161">
        <f>IF(VLOOKUP($B5161,'30 Year Treasuries Daily'!$A$7:$B$10118,2,FALSE)="ND",NA(),VLOOKUP($B5161,'30 Year Treasuries Daily'!$A$7:$B$10118,2,FALSE))</f>
        <v>3.63</v>
      </c>
    </row>
    <row r="5162" spans="2:5">
      <c r="B5162" s="52">
        <v>41578</v>
      </c>
      <c r="C5162">
        <f>VLOOKUP($B5162,'Bloomberg Dow Jones Indices'!$G$6:$J$6000,2,FALSE)</f>
        <v>3.9333999999999998</v>
      </c>
      <c r="D5162">
        <f>VLOOKUP(B5162,'Bloomberg Dow Jones Indices'!$I$6:$J$6000,2,0)</f>
        <v>2.1678999999999999</v>
      </c>
      <c r="E5162">
        <f>IF(VLOOKUP($B5162,'30 Year Treasuries Daily'!$A$7:$B$10118,2,FALSE)="ND",NA(),VLOOKUP($B5162,'30 Year Treasuries Daily'!$A$7:$B$10118,2,FALSE))</f>
        <v>3.63</v>
      </c>
    </row>
    <row r="5163" spans="2:5">
      <c r="B5163" s="52">
        <v>41579</v>
      </c>
      <c r="C5163">
        <f>VLOOKUP($B5163,'Bloomberg Dow Jones Indices'!$G$6:$J$6000,2,FALSE)</f>
        <v>3.8961000000000001</v>
      </c>
      <c r="D5163">
        <f>VLOOKUP(B5163,'Bloomberg Dow Jones Indices'!$I$6:$J$6000,2,0)</f>
        <v>2.1581999999999999</v>
      </c>
      <c r="E5163">
        <f>IF(VLOOKUP($B5163,'30 Year Treasuries Daily'!$A$7:$B$10118,2,FALSE)="ND",NA(),VLOOKUP($B5163,'30 Year Treasuries Daily'!$A$7:$B$10118,2,FALSE))</f>
        <v>3.69</v>
      </c>
    </row>
    <row r="5164" spans="2:5">
      <c r="B5164" s="52">
        <v>41582</v>
      </c>
      <c r="C5164">
        <f>VLOOKUP($B5164,'Bloomberg Dow Jones Indices'!$G$6:$J$6000,2,FALSE)</f>
        <v>3.8891999999999998</v>
      </c>
      <c r="D5164">
        <f>VLOOKUP(B5164,'Bloomberg Dow Jones Indices'!$I$6:$J$6000,2,0)</f>
        <v>2.1549999999999998</v>
      </c>
      <c r="E5164">
        <f>IF(VLOOKUP($B5164,'30 Year Treasuries Daily'!$A$7:$B$10118,2,FALSE)="ND",NA(),VLOOKUP($B5164,'30 Year Treasuries Daily'!$A$7:$B$10118,2,FALSE))</f>
        <v>3.7</v>
      </c>
    </row>
    <row r="5165" spans="2:5">
      <c r="B5165" s="52">
        <v>41583</v>
      </c>
      <c r="C5165">
        <f>VLOOKUP($B5165,'Bloomberg Dow Jones Indices'!$G$6:$J$6000,2,FALSE)</f>
        <v>3.9186999999999999</v>
      </c>
      <c r="D5165">
        <f>VLOOKUP(B5165,'Bloomberg Dow Jones Indices'!$I$6:$J$6000,2,0)</f>
        <v>2.1577999999999999</v>
      </c>
      <c r="E5165">
        <f>IF(VLOOKUP($B5165,'30 Year Treasuries Daily'!$A$7:$B$10118,2,FALSE)="ND",NA(),VLOOKUP($B5165,'30 Year Treasuries Daily'!$A$7:$B$10118,2,FALSE))</f>
        <v>3.76</v>
      </c>
    </row>
    <row r="5166" spans="2:5">
      <c r="B5166" s="52">
        <v>41584</v>
      </c>
      <c r="C5166">
        <f>VLOOKUP($B5166,'Bloomberg Dow Jones Indices'!$G$6:$J$6000,2,FALSE)</f>
        <v>3.8727999999999998</v>
      </c>
      <c r="D5166">
        <f>VLOOKUP(B5166,'Bloomberg Dow Jones Indices'!$I$6:$J$6000,2,0)</f>
        <v>2.1469</v>
      </c>
      <c r="E5166">
        <f>IF(VLOOKUP($B5166,'30 Year Treasuries Daily'!$A$7:$B$10118,2,FALSE)="ND",NA(),VLOOKUP($B5166,'30 Year Treasuries Daily'!$A$7:$B$10118,2,FALSE))</f>
        <v>3.77</v>
      </c>
    </row>
    <row r="5167" spans="2:5">
      <c r="B5167" s="52">
        <v>41585</v>
      </c>
      <c r="C5167">
        <f>VLOOKUP($B5167,'Bloomberg Dow Jones Indices'!$G$6:$J$6000,2,FALSE)</f>
        <v>3.9091</v>
      </c>
      <c r="D5167">
        <f>VLOOKUP(B5167,'Bloomberg Dow Jones Indices'!$I$6:$J$6000,2,0)</f>
        <v>2.1705000000000001</v>
      </c>
      <c r="E5167">
        <f>IF(VLOOKUP($B5167,'30 Year Treasuries Daily'!$A$7:$B$10118,2,FALSE)="ND",NA(),VLOOKUP($B5167,'30 Year Treasuries Daily'!$A$7:$B$10118,2,FALSE))</f>
        <v>3.71</v>
      </c>
    </row>
    <row r="5168" spans="2:5">
      <c r="B5168" s="52">
        <v>41586</v>
      </c>
      <c r="C5168">
        <f>VLOOKUP($B5168,'Bloomberg Dow Jones Indices'!$G$6:$J$6000,2,FALSE)</f>
        <v>3.9191000000000003</v>
      </c>
      <c r="D5168">
        <f>VLOOKUP(B5168,'Bloomberg Dow Jones Indices'!$I$6:$J$6000,2,0)</f>
        <v>2.1474000000000002</v>
      </c>
      <c r="E5168">
        <f>IF(VLOOKUP($B5168,'30 Year Treasuries Daily'!$A$7:$B$10118,2,FALSE)="ND",NA(),VLOOKUP($B5168,'30 Year Treasuries Daily'!$A$7:$B$10118,2,FALSE))</f>
        <v>3.84</v>
      </c>
    </row>
    <row r="5169" spans="2:5">
      <c r="B5169" s="52">
        <v>41589</v>
      </c>
      <c r="C5169">
        <f>VLOOKUP($B5169,'Bloomberg Dow Jones Indices'!$G$6:$J$6000,2,FALSE)</f>
        <v>3.9224000000000001</v>
      </c>
      <c r="D5169">
        <f>VLOOKUP(B5169,'Bloomberg Dow Jones Indices'!$I$6:$J$6000,2,0)</f>
        <v>2.1444999999999999</v>
      </c>
      <c r="E5169" t="e">
        <f>IF(VLOOKUP($B5169,'30 Year Treasuries Daily'!$A$7:$B$10118,2,FALSE)="ND",NA(),VLOOKUP($B5169,'30 Year Treasuries Daily'!$A$7:$B$10118,2,FALSE))</f>
        <v>#N/A</v>
      </c>
    </row>
    <row r="5170" spans="2:5">
      <c r="B5170" s="52">
        <v>41590</v>
      </c>
      <c r="C5170">
        <f>VLOOKUP($B5170,'Bloomberg Dow Jones Indices'!$G$6:$J$6000,2,FALSE)</f>
        <v>3.9527999999999999</v>
      </c>
      <c r="D5170">
        <f>VLOOKUP(B5170,'Bloomberg Dow Jones Indices'!$I$6:$J$6000,2,0)</f>
        <v>2.1488999999999998</v>
      </c>
      <c r="E5170">
        <f>IF(VLOOKUP($B5170,'30 Year Treasuries Daily'!$A$7:$B$10118,2,FALSE)="ND",NA(),VLOOKUP($B5170,'30 Year Treasuries Daily'!$A$7:$B$10118,2,FALSE))</f>
        <v>3.86</v>
      </c>
    </row>
    <row r="5171" spans="2:5">
      <c r="B5171" s="52">
        <v>41591</v>
      </c>
      <c r="C5171">
        <f>VLOOKUP($B5171,'Bloomberg Dow Jones Indices'!$G$6:$J$6000,2,FALSE)</f>
        <v>3.9138999999999999</v>
      </c>
      <c r="D5171">
        <f>VLOOKUP(B5171,'Bloomberg Dow Jones Indices'!$I$6:$J$6000,2,0)</f>
        <v>2.1451000000000002</v>
      </c>
      <c r="E5171">
        <f>IF(VLOOKUP($B5171,'30 Year Treasuries Daily'!$A$7:$B$10118,2,FALSE)="ND",NA(),VLOOKUP($B5171,'30 Year Treasuries Daily'!$A$7:$B$10118,2,FALSE))</f>
        <v>3.83</v>
      </c>
    </row>
    <row r="5172" spans="2:5">
      <c r="B5172" s="52">
        <v>41592</v>
      </c>
      <c r="C5172">
        <f>VLOOKUP($B5172,'Bloomberg Dow Jones Indices'!$G$6:$J$6000,2,FALSE)</f>
        <v>3.8797999999999999</v>
      </c>
      <c r="D5172">
        <f>VLOOKUP(B5172,'Bloomberg Dow Jones Indices'!$I$6:$J$6000,2,0)</f>
        <v>2.1417999999999999</v>
      </c>
      <c r="E5172">
        <f>IF(VLOOKUP($B5172,'30 Year Treasuries Daily'!$A$7:$B$10118,2,FALSE)="ND",NA(),VLOOKUP($B5172,'30 Year Treasuries Daily'!$A$7:$B$10118,2,FALSE))</f>
        <v>3.79</v>
      </c>
    </row>
    <row r="5173" spans="2:5">
      <c r="B5173" s="52">
        <v>41593</v>
      </c>
      <c r="C5173">
        <f>VLOOKUP($B5173,'Bloomberg Dow Jones Indices'!$G$6:$J$6000,2,FALSE)</f>
        <v>3.8557000000000001</v>
      </c>
      <c r="D5173">
        <f>VLOOKUP(B5173,'Bloomberg Dow Jones Indices'!$I$6:$J$6000,2,0)</f>
        <v>2.1303000000000001</v>
      </c>
      <c r="E5173">
        <f>IF(VLOOKUP($B5173,'30 Year Treasuries Daily'!$A$7:$B$10118,2,FALSE)="ND",NA(),VLOOKUP($B5173,'30 Year Treasuries Daily'!$A$7:$B$10118,2,FALSE))</f>
        <v>3.8</v>
      </c>
    </row>
    <row r="5174" spans="2:5">
      <c r="B5174" s="52">
        <v>41596</v>
      </c>
      <c r="C5174">
        <f>VLOOKUP($B5174,'Bloomberg Dow Jones Indices'!$G$6:$J$6000,2,FALSE)</f>
        <v>3.8563000000000001</v>
      </c>
      <c r="D5174">
        <f>VLOOKUP(B5174,'Bloomberg Dow Jones Indices'!$I$6:$J$6000,2,0)</f>
        <v>2.1284000000000001</v>
      </c>
      <c r="E5174">
        <f>IF(VLOOKUP($B5174,'30 Year Treasuries Daily'!$A$7:$B$10118,2,FALSE)="ND",NA(),VLOOKUP($B5174,'30 Year Treasuries Daily'!$A$7:$B$10118,2,FALSE))</f>
        <v>3.76</v>
      </c>
    </row>
    <row r="5175" spans="2:5">
      <c r="B5175" s="52">
        <v>41597</v>
      </c>
      <c r="C5175">
        <f>VLOOKUP($B5175,'Bloomberg Dow Jones Indices'!$G$6:$J$6000,2,FALSE)</f>
        <v>3.8889</v>
      </c>
      <c r="D5175">
        <f>VLOOKUP(B5175,'Bloomberg Dow Jones Indices'!$I$6:$J$6000,2,0)</f>
        <v>2.1316000000000002</v>
      </c>
      <c r="E5175">
        <f>IF(VLOOKUP($B5175,'30 Year Treasuries Daily'!$A$7:$B$10118,2,FALSE)="ND",NA(),VLOOKUP($B5175,'30 Year Treasuries Daily'!$A$7:$B$10118,2,FALSE))</f>
        <v>3.8</v>
      </c>
    </row>
    <row r="5176" spans="2:5">
      <c r="B5176" s="52">
        <v>41598</v>
      </c>
      <c r="C5176">
        <f>VLOOKUP($B5176,'Bloomberg Dow Jones Indices'!$G$6:$J$6000,2,FALSE)</f>
        <v>3.9441000000000002</v>
      </c>
      <c r="D5176">
        <f>VLOOKUP(B5176,'Bloomberg Dow Jones Indices'!$I$6:$J$6000,2,0)</f>
        <v>2.1423000000000001</v>
      </c>
      <c r="E5176">
        <f>IF(VLOOKUP($B5176,'30 Year Treasuries Daily'!$A$7:$B$10118,2,FALSE)="ND",NA(),VLOOKUP($B5176,'30 Year Treasuries Daily'!$A$7:$B$10118,2,FALSE))</f>
        <v>3.9</v>
      </c>
    </row>
    <row r="5177" spans="2:5">
      <c r="B5177" s="52">
        <v>41599</v>
      </c>
      <c r="C5177">
        <f>VLOOKUP($B5177,'Bloomberg Dow Jones Indices'!$G$6:$J$6000,2,FALSE)</f>
        <v>3.9416000000000002</v>
      </c>
      <c r="D5177">
        <f>VLOOKUP(B5177,'Bloomberg Dow Jones Indices'!$I$6:$J$6000,2,0)</f>
        <v>2.1276999999999999</v>
      </c>
      <c r="E5177">
        <f>IF(VLOOKUP($B5177,'30 Year Treasuries Daily'!$A$7:$B$10118,2,FALSE)="ND",NA(),VLOOKUP($B5177,'30 Year Treasuries Daily'!$A$7:$B$10118,2,FALSE))</f>
        <v>3.89</v>
      </c>
    </row>
    <row r="5178" spans="2:5">
      <c r="B5178" s="52">
        <v>41600</v>
      </c>
      <c r="C5178">
        <f>VLOOKUP($B5178,'Bloomberg Dow Jones Indices'!$G$6:$J$6000,2,FALSE)</f>
        <v>3.9459999999999997</v>
      </c>
      <c r="D5178">
        <f>VLOOKUP(B5178,'Bloomberg Dow Jones Indices'!$I$6:$J$6000,2,0)</f>
        <v>2.1225000000000001</v>
      </c>
      <c r="E5178">
        <f>IF(VLOOKUP($B5178,'30 Year Treasuries Daily'!$A$7:$B$10118,2,FALSE)="ND",NA(),VLOOKUP($B5178,'30 Year Treasuries Daily'!$A$7:$B$10118,2,FALSE))</f>
        <v>3.84</v>
      </c>
    </row>
    <row r="5179" spans="2:5">
      <c r="B5179" s="52">
        <v>41603</v>
      </c>
      <c r="C5179">
        <f>VLOOKUP($B5179,'Bloomberg Dow Jones Indices'!$G$6:$J$6000,2,FALSE)</f>
        <v>3.9573999999999998</v>
      </c>
      <c r="D5179">
        <f>VLOOKUP(B5179,'Bloomberg Dow Jones Indices'!$I$6:$J$6000,2,0)</f>
        <v>2.1214</v>
      </c>
      <c r="E5179">
        <f>IF(VLOOKUP($B5179,'30 Year Treasuries Daily'!$A$7:$B$10118,2,FALSE)="ND",NA(),VLOOKUP($B5179,'30 Year Treasuries Daily'!$A$7:$B$10118,2,FALSE))</f>
        <v>3.83</v>
      </c>
    </row>
    <row r="5180" spans="2:5">
      <c r="B5180" s="52">
        <v>41604</v>
      </c>
      <c r="C5180">
        <f>VLOOKUP($B5180,'Bloomberg Dow Jones Indices'!$G$6:$J$6000,2,FALSE)</f>
        <v>4.0044000000000004</v>
      </c>
      <c r="D5180">
        <f>VLOOKUP(B5180,'Bloomberg Dow Jones Indices'!$I$6:$J$6000,2,0)</f>
        <v>2.1214</v>
      </c>
      <c r="E5180">
        <f>IF(VLOOKUP($B5180,'30 Year Treasuries Daily'!$A$7:$B$10118,2,FALSE)="ND",NA(),VLOOKUP($B5180,'30 Year Treasuries Daily'!$A$7:$B$10118,2,FALSE))</f>
        <v>3.8</v>
      </c>
    </row>
    <row r="5181" spans="2:5">
      <c r="B5181" s="52">
        <v>41605</v>
      </c>
      <c r="C5181">
        <f>VLOOKUP($B5181,'Bloomberg Dow Jones Indices'!$G$6:$J$6000,2,FALSE)</f>
        <v>4.0213000000000001</v>
      </c>
      <c r="D5181">
        <f>VLOOKUP(B5181,'Bloomberg Dow Jones Indices'!$I$6:$J$6000,2,0)</f>
        <v>2.1227</v>
      </c>
      <c r="E5181">
        <f>IF(VLOOKUP($B5181,'30 Year Treasuries Daily'!$A$7:$B$10118,2,FALSE)="ND",NA(),VLOOKUP($B5181,'30 Year Treasuries Daily'!$A$7:$B$10118,2,FALSE))</f>
        <v>3.81</v>
      </c>
    </row>
    <row r="5182" spans="2:5">
      <c r="B5182" s="52">
        <v>41607</v>
      </c>
      <c r="C5182">
        <f>VLOOKUP($B5182,'Bloomberg Dow Jones Indices'!$G$6:$J$6000,2,FALSE)</f>
        <v>4.0216000000000003</v>
      </c>
      <c r="D5182">
        <f>VLOOKUP(B5182,'Bloomberg Dow Jones Indices'!$I$6:$J$6000,2,0)</f>
        <v>2.1242000000000001</v>
      </c>
      <c r="E5182">
        <f>IF(VLOOKUP($B5182,'30 Year Treasuries Daily'!$A$7:$B$10118,2,FALSE)="ND",NA(),VLOOKUP($B5182,'30 Year Treasuries Daily'!$A$7:$B$10118,2,FALSE))</f>
        <v>3.82</v>
      </c>
    </row>
    <row r="5183" spans="2:5">
      <c r="B5183" s="52">
        <v>41610</v>
      </c>
      <c r="C5183">
        <f>VLOOKUP($B5183,'Bloomberg Dow Jones Indices'!$G$6:$J$6000,2,FALSE)</f>
        <v>4.0380000000000003</v>
      </c>
      <c r="D5183">
        <f>VLOOKUP(B5183,'Bloomberg Dow Jones Indices'!$I$6:$J$6000,2,0)</f>
        <v>2.1345000000000001</v>
      </c>
      <c r="E5183">
        <f>IF(VLOOKUP($B5183,'30 Year Treasuries Daily'!$A$7:$B$10118,2,FALSE)="ND",NA(),VLOOKUP($B5183,'30 Year Treasuries Daily'!$A$7:$B$10118,2,FALSE))</f>
        <v>3.86</v>
      </c>
    </row>
    <row r="5184" spans="2:5">
      <c r="B5184" s="52">
        <v>41611</v>
      </c>
      <c r="C5184">
        <f>VLOOKUP($B5184,'Bloomberg Dow Jones Indices'!$G$6:$J$6000,2,FALSE)</f>
        <v>4.0145999999999997</v>
      </c>
      <c r="D5184">
        <f>VLOOKUP(B5184,'Bloomberg Dow Jones Indices'!$I$6:$J$6000,2,0)</f>
        <v>2.1512000000000002</v>
      </c>
      <c r="E5184">
        <f>IF(VLOOKUP($B5184,'30 Year Treasuries Daily'!$A$7:$B$10118,2,FALSE)="ND",NA(),VLOOKUP($B5184,'30 Year Treasuries Daily'!$A$7:$B$10118,2,FALSE))</f>
        <v>3.84</v>
      </c>
    </row>
    <row r="5185" spans="2:5">
      <c r="B5185" s="52">
        <v>41612</v>
      </c>
      <c r="C5185">
        <f>VLOOKUP($B5185,'Bloomberg Dow Jones Indices'!$G$6:$J$6000,2,FALSE)</f>
        <v>4.0133000000000001</v>
      </c>
      <c r="D5185">
        <f>VLOOKUP(B5185,'Bloomberg Dow Jones Indices'!$I$6:$J$6000,2,0)</f>
        <v>2.1602000000000001</v>
      </c>
      <c r="E5185">
        <f>IF(VLOOKUP($B5185,'30 Year Treasuries Daily'!$A$7:$B$10118,2,FALSE)="ND",NA(),VLOOKUP($B5185,'30 Year Treasuries Daily'!$A$7:$B$10118,2,FALSE))</f>
        <v>3.9</v>
      </c>
    </row>
    <row r="5186" spans="2:5">
      <c r="B5186" s="52">
        <v>41613</v>
      </c>
      <c r="C5186">
        <f>VLOOKUP($B5186,'Bloomberg Dow Jones Indices'!$G$6:$J$6000,2,FALSE)</f>
        <v>4.0503999999999998</v>
      </c>
      <c r="D5186">
        <f>VLOOKUP(B5186,'Bloomberg Dow Jones Indices'!$I$6:$J$6000,2,0)</f>
        <v>2.1695000000000002</v>
      </c>
      <c r="E5186">
        <f>IF(VLOOKUP($B5186,'30 Year Treasuries Daily'!$A$7:$B$10118,2,FALSE)="ND",NA(),VLOOKUP($B5186,'30 Year Treasuries Daily'!$A$7:$B$10118,2,FALSE))</f>
        <v>3.92</v>
      </c>
    </row>
    <row r="5187" spans="2:5">
      <c r="B5187" s="52">
        <v>41614</v>
      </c>
      <c r="C5187">
        <f>VLOOKUP($B5187,'Bloomberg Dow Jones Indices'!$G$6:$J$6000,2,FALSE)</f>
        <v>4.0018000000000002</v>
      </c>
      <c r="D5187">
        <f>VLOOKUP(B5187,'Bloomberg Dow Jones Indices'!$I$6:$J$6000,2,0)</f>
        <v>2.1442000000000001</v>
      </c>
      <c r="E5187">
        <f>IF(VLOOKUP($B5187,'30 Year Treasuries Daily'!$A$7:$B$10118,2,FALSE)="ND",NA(),VLOOKUP($B5187,'30 Year Treasuries Daily'!$A$7:$B$10118,2,FALSE))</f>
        <v>3.9</v>
      </c>
    </row>
    <row r="5188" spans="2:5">
      <c r="B5188" s="52">
        <v>41617</v>
      </c>
      <c r="C5188">
        <f>VLOOKUP($B5188,'Bloomberg Dow Jones Indices'!$G$6:$J$6000,2,FALSE)</f>
        <v>4.0214999999999996</v>
      </c>
      <c r="D5188">
        <f>VLOOKUP(B5188,'Bloomberg Dow Jones Indices'!$I$6:$J$6000,2,0)</f>
        <v>2.1435</v>
      </c>
      <c r="E5188">
        <f>IF(VLOOKUP($B5188,'30 Year Treasuries Daily'!$A$7:$B$10118,2,FALSE)="ND",NA(),VLOOKUP($B5188,'30 Year Treasuries Daily'!$A$7:$B$10118,2,FALSE))</f>
        <v>3.88</v>
      </c>
    </row>
    <row r="5189" spans="2:5">
      <c r="B5189" s="52">
        <v>41618</v>
      </c>
      <c r="C5189">
        <f>VLOOKUP($B5189,'Bloomberg Dow Jones Indices'!$G$6:$J$6000,2,FALSE)</f>
        <v>4.0670999999999999</v>
      </c>
      <c r="D5189">
        <f>VLOOKUP(B5189,'Bloomberg Dow Jones Indices'!$I$6:$J$6000,2,0)</f>
        <v>2.1505000000000001</v>
      </c>
      <c r="E5189">
        <f>IF(VLOOKUP($B5189,'30 Year Treasuries Daily'!$A$7:$B$10118,2,FALSE)="ND",NA(),VLOOKUP($B5189,'30 Year Treasuries Daily'!$A$7:$B$10118,2,FALSE))</f>
        <v>3.83</v>
      </c>
    </row>
    <row r="5190" spans="2:5">
      <c r="B5190" s="52">
        <v>41619</v>
      </c>
      <c r="C5190">
        <f>VLOOKUP($B5190,'Bloomberg Dow Jones Indices'!$G$6:$J$6000,2,FALSE)</f>
        <v>4.1108000000000002</v>
      </c>
      <c r="D5190">
        <f>VLOOKUP(B5190,'Bloomberg Dow Jones Indices'!$I$6:$J$6000,2,0)</f>
        <v>2.1680999999999999</v>
      </c>
      <c r="E5190">
        <f>IF(VLOOKUP($B5190,'30 Year Treasuries Daily'!$A$7:$B$10118,2,FALSE)="ND",NA(),VLOOKUP($B5190,'30 Year Treasuries Daily'!$A$7:$B$10118,2,FALSE))</f>
        <v>3.87</v>
      </c>
    </row>
    <row r="5191" spans="2:5">
      <c r="B5191" s="52">
        <v>41620</v>
      </c>
      <c r="C5191">
        <f>VLOOKUP($B5191,'Bloomberg Dow Jones Indices'!$G$6:$J$6000,2,FALSE)</f>
        <v>4.1074000000000002</v>
      </c>
      <c r="D5191">
        <f>VLOOKUP(B5191,'Bloomberg Dow Jones Indices'!$I$6:$J$6000,2,0)</f>
        <v>2.1886000000000001</v>
      </c>
      <c r="E5191">
        <f>IF(VLOOKUP($B5191,'30 Year Treasuries Daily'!$A$7:$B$10118,2,FALSE)="ND",NA(),VLOOKUP($B5191,'30 Year Treasuries Daily'!$A$7:$B$10118,2,FALSE))</f>
        <v>3.91</v>
      </c>
    </row>
    <row r="5192" spans="2:5">
      <c r="B5192" s="52">
        <v>41621</v>
      </c>
      <c r="C5192">
        <f>VLOOKUP($B5192,'Bloomberg Dow Jones Indices'!$G$6:$J$6000,2,FALSE)</f>
        <v>4.1150000000000002</v>
      </c>
      <c r="D5192">
        <f>VLOOKUP(B5192,'Bloomberg Dow Jones Indices'!$I$6:$J$6000,2,0)</f>
        <v>2.1863000000000001</v>
      </c>
      <c r="E5192">
        <f>IF(VLOOKUP($B5192,'30 Year Treasuries Daily'!$A$7:$B$10118,2,FALSE)="ND",NA(),VLOOKUP($B5192,'30 Year Treasuries Daily'!$A$7:$B$10118,2,FALSE))</f>
        <v>3.88</v>
      </c>
    </row>
    <row r="5193" spans="2:5">
      <c r="B5193" s="52">
        <v>41624</v>
      </c>
      <c r="C5193">
        <f>VLOOKUP($B5193,'Bloomberg Dow Jones Indices'!$G$6:$J$6000,2,FALSE)</f>
        <v>4.0871000000000004</v>
      </c>
      <c r="D5193">
        <f>VLOOKUP(B5193,'Bloomberg Dow Jones Indices'!$I$6:$J$6000,2,0)</f>
        <v>2.1686000000000001</v>
      </c>
      <c r="E5193">
        <f>IF(VLOOKUP($B5193,'30 Year Treasuries Daily'!$A$7:$B$10118,2,FALSE)="ND",NA(),VLOOKUP($B5193,'30 Year Treasuries Daily'!$A$7:$B$10118,2,FALSE))</f>
        <v>3.9</v>
      </c>
    </row>
    <row r="5194" spans="2:5">
      <c r="B5194" s="52">
        <v>41625</v>
      </c>
      <c r="C5194">
        <f>VLOOKUP($B5194,'Bloomberg Dow Jones Indices'!$G$6:$J$6000,2,FALSE)</f>
        <v>4.0846999999999998</v>
      </c>
      <c r="D5194">
        <f>VLOOKUP(B5194,'Bloomberg Dow Jones Indices'!$I$6:$J$6000,2,0)</f>
        <v>2.1698</v>
      </c>
      <c r="E5194">
        <f>IF(VLOOKUP($B5194,'30 Year Treasuries Daily'!$A$7:$B$10118,2,FALSE)="ND",NA(),VLOOKUP($B5194,'30 Year Treasuries Daily'!$A$7:$B$10118,2,FALSE))</f>
        <v>3.88</v>
      </c>
    </row>
    <row r="5195" spans="2:5">
      <c r="B5195" s="52">
        <v>41626</v>
      </c>
      <c r="C5195">
        <f>VLOOKUP($B5195,'Bloomberg Dow Jones Indices'!$G$6:$J$6000,2,FALSE)</f>
        <v>4.0381</v>
      </c>
      <c r="D5195">
        <f>VLOOKUP(B5195,'Bloomberg Dow Jones Indices'!$I$6:$J$6000,2,0)</f>
        <v>2.1305999999999998</v>
      </c>
      <c r="E5195">
        <f>IF(VLOOKUP($B5195,'30 Year Treasuries Daily'!$A$7:$B$10118,2,FALSE)="ND",NA(),VLOOKUP($B5195,'30 Year Treasuries Daily'!$A$7:$B$10118,2,FALSE))</f>
        <v>3.9</v>
      </c>
    </row>
    <row r="5196" spans="2:5">
      <c r="B5196" s="52">
        <v>41627</v>
      </c>
      <c r="C5196">
        <f>VLOOKUP($B5196,'Bloomberg Dow Jones Indices'!$G$6:$J$6000,2,FALSE)</f>
        <v>4.0646000000000004</v>
      </c>
      <c r="D5196">
        <f>VLOOKUP(B5196,'Bloomberg Dow Jones Indices'!$I$6:$J$6000,2,0)</f>
        <v>2.1303000000000001</v>
      </c>
      <c r="E5196">
        <f>IF(VLOOKUP($B5196,'30 Year Treasuries Daily'!$A$7:$B$10118,2,FALSE)="ND",NA(),VLOOKUP($B5196,'30 Year Treasuries Daily'!$A$7:$B$10118,2,FALSE))</f>
        <v>3.91</v>
      </c>
    </row>
    <row r="5197" spans="2:5">
      <c r="B5197" s="52">
        <v>41628</v>
      </c>
      <c r="C5197">
        <f>VLOOKUP($B5197,'Bloomberg Dow Jones Indices'!$G$6:$J$6000,2,FALSE)</f>
        <v>4.0263</v>
      </c>
      <c r="D5197">
        <f>VLOOKUP(B5197,'Bloomberg Dow Jones Indices'!$I$6:$J$6000,2,0)</f>
        <v>2.1248</v>
      </c>
      <c r="E5197">
        <f>IF(VLOOKUP($B5197,'30 Year Treasuries Daily'!$A$7:$B$10118,2,FALSE)="ND",NA(),VLOOKUP($B5197,'30 Year Treasuries Daily'!$A$7:$B$10118,2,FALSE))</f>
        <v>3.82</v>
      </c>
    </row>
    <row r="5198" spans="2:5">
      <c r="B5198" s="52">
        <v>41631</v>
      </c>
      <c r="C5198">
        <f>VLOOKUP($B5198,'Bloomberg Dow Jones Indices'!$G$6:$J$6000,2,FALSE)</f>
        <v>4.0373000000000001</v>
      </c>
      <c r="D5198">
        <f>VLOOKUP(B5198,'Bloomberg Dow Jones Indices'!$I$6:$J$6000,2,0)</f>
        <v>2.1152000000000002</v>
      </c>
      <c r="E5198">
        <f>IF(VLOOKUP($B5198,'30 Year Treasuries Daily'!$A$7:$B$10118,2,FALSE)="ND",NA(),VLOOKUP($B5198,'30 Year Treasuries Daily'!$A$7:$B$10118,2,FALSE))</f>
        <v>3.85</v>
      </c>
    </row>
    <row r="5199" spans="2:5">
      <c r="B5199" s="52">
        <v>41632</v>
      </c>
      <c r="C5199">
        <f>VLOOKUP($B5199,'Bloomberg Dow Jones Indices'!$G$6:$J$6000,2,FALSE)</f>
        <v>4.0212000000000003</v>
      </c>
      <c r="D5199">
        <f>VLOOKUP(B5199,'Bloomberg Dow Jones Indices'!$I$6:$J$6000,2,0)</f>
        <v>2.1070000000000002</v>
      </c>
      <c r="E5199">
        <f>IF(VLOOKUP($B5199,'30 Year Treasuries Daily'!$A$7:$B$10118,2,FALSE)="ND",NA(),VLOOKUP($B5199,'30 Year Treasuries Daily'!$A$7:$B$10118,2,FALSE))</f>
        <v>3.9</v>
      </c>
    </row>
    <row r="5200" spans="2:5">
      <c r="B5200" s="52">
        <v>41634</v>
      </c>
      <c r="C5200">
        <f>VLOOKUP($B5200,'Bloomberg Dow Jones Indices'!$G$6:$J$6000,2,FALSE)</f>
        <v>4.0364000000000004</v>
      </c>
      <c r="D5200">
        <f>VLOOKUP(B5200,'Bloomberg Dow Jones Indices'!$I$6:$J$6000,2,0)</f>
        <v>2.0914000000000001</v>
      </c>
      <c r="E5200">
        <f>IF(VLOOKUP($B5200,'30 Year Treasuries Daily'!$A$7:$B$10118,2,FALSE)="ND",NA(),VLOOKUP($B5200,'30 Year Treasuries Daily'!$A$7:$B$10118,2,FALSE))</f>
        <v>3.92</v>
      </c>
    </row>
    <row r="5201" spans="2:5">
      <c r="B5201" s="52">
        <v>41635</v>
      </c>
      <c r="C5201">
        <f>VLOOKUP($B5201,'Bloomberg Dow Jones Indices'!$G$6:$J$6000,2,FALSE)</f>
        <v>4.0323000000000002</v>
      </c>
      <c r="D5201">
        <f>VLOOKUP(B5201,'Bloomberg Dow Jones Indices'!$I$6:$J$6000,2,0)</f>
        <v>2.0916000000000001</v>
      </c>
      <c r="E5201">
        <f>IF(VLOOKUP($B5201,'30 Year Treasuries Daily'!$A$7:$B$10118,2,FALSE)="ND",NA(),VLOOKUP($B5201,'30 Year Treasuries Daily'!$A$7:$B$10118,2,FALSE))</f>
        <v>3.94</v>
      </c>
    </row>
    <row r="5202" spans="2:5">
      <c r="B5202" s="52">
        <v>41638</v>
      </c>
      <c r="C5202">
        <f>VLOOKUP($B5202,'Bloomberg Dow Jones Indices'!$G$6:$J$6000,2,FALSE)</f>
        <v>4.0212000000000003</v>
      </c>
      <c r="D5202">
        <f>VLOOKUP(B5202,'Bloomberg Dow Jones Indices'!$I$6:$J$6000,2,0)</f>
        <v>2.0882999999999998</v>
      </c>
      <c r="E5202">
        <f>IF(VLOOKUP($B5202,'30 Year Treasuries Daily'!$A$7:$B$10118,2,FALSE)="ND",NA(),VLOOKUP($B5202,'30 Year Treasuries Daily'!$A$7:$B$10118,2,FALSE))</f>
        <v>3.9</v>
      </c>
    </row>
    <row r="5203" spans="2:5">
      <c r="B5203" s="52">
        <v>41639</v>
      </c>
      <c r="C5203">
        <f>VLOOKUP($B5203,'Bloomberg Dow Jones Indices'!$G$6:$J$6000,2,FALSE)</f>
        <v>4.0106999999999999</v>
      </c>
      <c r="D5203">
        <f>VLOOKUP(B5203,'Bloomberg Dow Jones Indices'!$I$6:$J$6000,2,0)</f>
        <v>2.0792000000000002</v>
      </c>
      <c r="E5203">
        <f>IF(VLOOKUP($B5203,'30 Year Treasuries Daily'!$A$7:$B$10118,2,FALSE)="ND",NA(),VLOOKUP($B5203,'30 Year Treasuries Daily'!$A$7:$B$10118,2,FALSE))</f>
        <v>3.96</v>
      </c>
    </row>
    <row r="5204" spans="2:5">
      <c r="B5204" s="52">
        <v>41641</v>
      </c>
      <c r="C5204">
        <f>VLOOKUP($B5204,'Bloomberg Dow Jones Indices'!$G$6:$J$6000,2,FALSE)</f>
        <v>4.0744999999999996</v>
      </c>
      <c r="D5204">
        <f>VLOOKUP(B5204,'Bloomberg Dow Jones Indices'!$I$6:$J$6000,2,0)</f>
        <v>2.1006</v>
      </c>
      <c r="E5204">
        <f>IF(VLOOKUP($B5204,'30 Year Treasuries Daily'!$A$7:$B$10118,2,FALSE)="ND",NA(),VLOOKUP($B5204,'30 Year Treasuries Daily'!$A$7:$B$10118,2,FALSE))</f>
        <v>3.92</v>
      </c>
    </row>
    <row r="5205" spans="2:5">
      <c r="B5205" s="52">
        <v>41642</v>
      </c>
      <c r="C5205">
        <f>VLOOKUP($B5205,'Bloomberg Dow Jones Indices'!$G$6:$J$6000,2,FALSE)</f>
        <v>4.0871000000000004</v>
      </c>
      <c r="D5205">
        <f>VLOOKUP(B5205,'Bloomberg Dow Jones Indices'!$I$6:$J$6000,2,0)</f>
        <v>2.0969000000000002</v>
      </c>
      <c r="E5205">
        <f>IF(VLOOKUP($B5205,'30 Year Treasuries Daily'!$A$7:$B$10118,2,FALSE)="ND",NA(),VLOOKUP($B5205,'30 Year Treasuries Daily'!$A$7:$B$10118,2,FALSE))</f>
        <v>3.93</v>
      </c>
    </row>
    <row r="5206" spans="2:5">
      <c r="B5206" s="52">
        <v>41645</v>
      </c>
      <c r="C5206">
        <f>VLOOKUP($B5206,'Bloomberg Dow Jones Indices'!$G$6:$J$6000,2,FALSE)</f>
        <v>4.0793999999999997</v>
      </c>
      <c r="D5206">
        <f>VLOOKUP(B5206,'Bloomberg Dow Jones Indices'!$I$6:$J$6000,2,0)</f>
        <v>2.1027</v>
      </c>
      <c r="E5206">
        <f>IF(VLOOKUP($B5206,'30 Year Treasuries Daily'!$A$7:$B$10118,2,FALSE)="ND",NA(),VLOOKUP($B5206,'30 Year Treasuries Daily'!$A$7:$B$10118,2,FALSE))</f>
        <v>3.9</v>
      </c>
    </row>
    <row r="5207" spans="2:5">
      <c r="B5207" s="52">
        <v>41646</v>
      </c>
      <c r="C5207">
        <f>VLOOKUP($B5207,'Bloomberg Dow Jones Indices'!$G$6:$J$6000,2,FALSE)</f>
        <v>4.0453999999999999</v>
      </c>
      <c r="D5207">
        <f>VLOOKUP(B5207,'Bloomberg Dow Jones Indices'!$I$6:$J$6000,2,0)</f>
        <v>2.0891999999999999</v>
      </c>
      <c r="E5207">
        <f>IF(VLOOKUP($B5207,'30 Year Treasuries Daily'!$A$7:$B$10118,2,FALSE)="ND",NA(),VLOOKUP($B5207,'30 Year Treasuries Daily'!$A$7:$B$10118,2,FALSE))</f>
        <v>3.88</v>
      </c>
    </row>
    <row r="5208" spans="2:5">
      <c r="B5208" s="52">
        <v>41647</v>
      </c>
      <c r="C5208">
        <f>VLOOKUP($B5208,'Bloomberg Dow Jones Indices'!$G$6:$J$6000,2,FALSE)</f>
        <v>4.0636999999999999</v>
      </c>
      <c r="D5208">
        <f>VLOOKUP(B5208,'Bloomberg Dow Jones Indices'!$I$6:$J$6000,2,0)</f>
        <v>2.1</v>
      </c>
      <c r="E5208">
        <f>IF(VLOOKUP($B5208,'30 Year Treasuries Daily'!$A$7:$B$10118,2,FALSE)="ND",NA(),VLOOKUP($B5208,'30 Year Treasuries Daily'!$A$7:$B$10118,2,FALSE))</f>
        <v>3.9</v>
      </c>
    </row>
    <row r="5209" spans="2:5">
      <c r="B5209" s="52">
        <v>41648</v>
      </c>
      <c r="C5209">
        <f>VLOOKUP($B5209,'Bloomberg Dow Jones Indices'!$G$6:$J$6000,2,FALSE)</f>
        <v>4.0369000000000002</v>
      </c>
      <c r="D5209">
        <f>VLOOKUP(B5209,'Bloomberg Dow Jones Indices'!$I$6:$J$6000,2,0)</f>
        <v>2.1023000000000001</v>
      </c>
      <c r="E5209">
        <f>IF(VLOOKUP($B5209,'30 Year Treasuries Daily'!$A$7:$B$10118,2,FALSE)="ND",NA(),VLOOKUP($B5209,'30 Year Treasuries Daily'!$A$7:$B$10118,2,FALSE))</f>
        <v>3.88</v>
      </c>
    </row>
    <row r="5210" spans="2:5">
      <c r="B5210" s="52">
        <v>41649</v>
      </c>
      <c r="C5210">
        <f>VLOOKUP($B5210,'Bloomberg Dow Jones Indices'!$G$6:$J$6000,2,FALSE)</f>
        <v>3.9839000000000002</v>
      </c>
      <c r="D5210">
        <f>VLOOKUP(B5210,'Bloomberg Dow Jones Indices'!$I$6:$J$6000,2,0)</f>
        <v>2.1032999999999999</v>
      </c>
      <c r="E5210">
        <f>IF(VLOOKUP($B5210,'30 Year Treasuries Daily'!$A$7:$B$10118,2,FALSE)="ND",NA(),VLOOKUP($B5210,'30 Year Treasuries Daily'!$A$7:$B$10118,2,FALSE))</f>
        <v>3.8</v>
      </c>
    </row>
    <row r="5211" spans="2:5">
      <c r="B5211" s="52">
        <v>41652</v>
      </c>
      <c r="C5211">
        <f>VLOOKUP($B5211,'Bloomberg Dow Jones Indices'!$G$6:$J$6000,2,FALSE)</f>
        <v>4.0183</v>
      </c>
      <c r="D5211">
        <f>VLOOKUP(B5211,'Bloomberg Dow Jones Indices'!$I$6:$J$6000,2,0)</f>
        <v>2.1265000000000001</v>
      </c>
      <c r="E5211">
        <f>IF(VLOOKUP($B5211,'30 Year Treasuries Daily'!$A$7:$B$10118,2,FALSE)="ND",NA(),VLOOKUP($B5211,'30 Year Treasuries Daily'!$A$7:$B$10118,2,FALSE))</f>
        <v>3.77</v>
      </c>
    </row>
    <row r="5212" spans="2:5">
      <c r="B5212" s="52">
        <v>41653</v>
      </c>
      <c r="C5212">
        <f>VLOOKUP($B5212,'Bloomberg Dow Jones Indices'!$G$6:$J$6000,2,FALSE)</f>
        <v>4.0162000000000004</v>
      </c>
      <c r="D5212">
        <f>VLOOKUP(B5212,'Bloomberg Dow Jones Indices'!$I$6:$J$6000,2,0)</f>
        <v>2.1114000000000002</v>
      </c>
      <c r="E5212">
        <f>IF(VLOOKUP($B5212,'30 Year Treasuries Daily'!$A$7:$B$10118,2,FALSE)="ND",NA(),VLOOKUP($B5212,'30 Year Treasuries Daily'!$A$7:$B$10118,2,FALSE))</f>
        <v>3.8</v>
      </c>
    </row>
    <row r="5213" spans="2:5">
      <c r="B5213" s="52">
        <v>41654</v>
      </c>
      <c r="C5213">
        <f>VLOOKUP($B5213,'Bloomberg Dow Jones Indices'!$G$6:$J$6000,2,FALSE)</f>
        <v>4.0205000000000002</v>
      </c>
      <c r="D5213">
        <f>VLOOKUP(B5213,'Bloomberg Dow Jones Indices'!$I$6:$J$6000,2,0)</f>
        <v>2.0975999999999999</v>
      </c>
      <c r="E5213">
        <f>IF(VLOOKUP($B5213,'30 Year Treasuries Daily'!$A$7:$B$10118,2,FALSE)="ND",NA(),VLOOKUP($B5213,'30 Year Treasuries Daily'!$A$7:$B$10118,2,FALSE))</f>
        <v>3.81</v>
      </c>
    </row>
    <row r="5214" spans="2:5">
      <c r="B5214" s="52">
        <v>41655</v>
      </c>
      <c r="C5214">
        <f>VLOOKUP($B5214,'Bloomberg Dow Jones Indices'!$G$6:$J$6000,2,FALSE)</f>
        <v>3.9933000000000001</v>
      </c>
      <c r="D5214">
        <f>VLOOKUP(B5214,'Bloomberg Dow Jones Indices'!$I$6:$J$6000,2,0)</f>
        <v>2.109</v>
      </c>
      <c r="E5214">
        <f>IF(VLOOKUP($B5214,'30 Year Treasuries Daily'!$A$7:$B$10118,2,FALSE)="ND",NA(),VLOOKUP($B5214,'30 Year Treasuries Daily'!$A$7:$B$10118,2,FALSE))</f>
        <v>3.77</v>
      </c>
    </row>
    <row r="5215" spans="2:5">
      <c r="B5215" s="52">
        <v>41656</v>
      </c>
      <c r="C5215">
        <f>VLOOKUP($B5215,'Bloomberg Dow Jones Indices'!$G$6:$J$6000,2,FALSE)</f>
        <v>3.9933000000000001</v>
      </c>
      <c r="D5215">
        <f>VLOOKUP(B5215,'Bloomberg Dow Jones Indices'!$I$6:$J$6000,2,0)</f>
        <v>2.1036999999999999</v>
      </c>
      <c r="E5215">
        <f>IF(VLOOKUP($B5215,'30 Year Treasuries Daily'!$A$7:$B$10118,2,FALSE)="ND",NA(),VLOOKUP($B5215,'30 Year Treasuries Daily'!$A$7:$B$10118,2,FALSE))</f>
        <v>3.75</v>
      </c>
    </row>
    <row r="5216" spans="2:5">
      <c r="B5216" s="52">
        <v>41660</v>
      </c>
      <c r="C5216">
        <f>VLOOKUP($B5216,'Bloomberg Dow Jones Indices'!$G$6:$J$6000,2,FALSE)</f>
        <v>3.9492000000000003</v>
      </c>
      <c r="D5216">
        <f>VLOOKUP(B5216,'Bloomberg Dow Jones Indices'!$I$6:$J$6000,2,0)</f>
        <v>2.1093000000000002</v>
      </c>
      <c r="E5216">
        <f>IF(VLOOKUP($B5216,'30 Year Treasuries Daily'!$A$7:$B$10118,2,FALSE)="ND",NA(),VLOOKUP($B5216,'30 Year Treasuries Daily'!$A$7:$B$10118,2,FALSE))</f>
        <v>3.74</v>
      </c>
    </row>
    <row r="5217" spans="2:5">
      <c r="B5217" s="52">
        <v>41661</v>
      </c>
      <c r="C5217">
        <f>VLOOKUP($B5217,'Bloomberg Dow Jones Indices'!$G$6:$J$6000,2,FALSE)</f>
        <v>3.9529999999999998</v>
      </c>
      <c r="D5217">
        <f>VLOOKUP(B5217,'Bloomberg Dow Jones Indices'!$I$6:$J$6000,2,0)</f>
        <v>2.1162000000000001</v>
      </c>
      <c r="E5217">
        <f>IF(VLOOKUP($B5217,'30 Year Treasuries Daily'!$A$7:$B$10118,2,FALSE)="ND",NA(),VLOOKUP($B5217,'30 Year Treasuries Daily'!$A$7:$B$10118,2,FALSE))</f>
        <v>3.75</v>
      </c>
    </row>
    <row r="5218" spans="2:5">
      <c r="B5218" s="52">
        <v>41662</v>
      </c>
      <c r="C5218">
        <f>VLOOKUP($B5218,'Bloomberg Dow Jones Indices'!$G$6:$J$6000,2,FALSE)</f>
        <v>3.9596999999999998</v>
      </c>
      <c r="D5218">
        <f>VLOOKUP(B5218,'Bloomberg Dow Jones Indices'!$I$6:$J$6000,2,0)</f>
        <v>2.1391999999999998</v>
      </c>
      <c r="E5218">
        <f>IF(VLOOKUP($B5218,'30 Year Treasuries Daily'!$A$7:$B$10118,2,FALSE)="ND",NA(),VLOOKUP($B5218,'30 Year Treasuries Daily'!$A$7:$B$10118,2,FALSE))</f>
        <v>3.68</v>
      </c>
    </row>
    <row r="5219" spans="2:5">
      <c r="B5219" s="52">
        <v>41663</v>
      </c>
      <c r="C5219">
        <f>VLOOKUP($B5219,'Bloomberg Dow Jones Indices'!$G$6:$J$6000,2,FALSE)</f>
        <v>3.9992999999999999</v>
      </c>
      <c r="D5219">
        <f>VLOOKUP(B5219,'Bloomberg Dow Jones Indices'!$I$6:$J$6000,2,0)</f>
        <v>2.1819999999999999</v>
      </c>
      <c r="E5219">
        <f>IF(VLOOKUP($B5219,'30 Year Treasuries Daily'!$A$7:$B$10118,2,FALSE)="ND",NA(),VLOOKUP($B5219,'30 Year Treasuries Daily'!$A$7:$B$10118,2,FALSE))</f>
        <v>3.64</v>
      </c>
    </row>
    <row r="5220" spans="2:5">
      <c r="B5220" s="52">
        <v>41666</v>
      </c>
      <c r="C5220">
        <f>VLOOKUP($B5220,'Bloomberg Dow Jones Indices'!$G$6:$J$6000,2,FALSE)</f>
        <v>3.9918</v>
      </c>
      <c r="D5220">
        <f>VLOOKUP(B5220,'Bloomberg Dow Jones Indices'!$I$6:$J$6000,2,0)</f>
        <v>2.1877</v>
      </c>
      <c r="E5220">
        <f>IF(VLOOKUP($B5220,'30 Year Treasuries Daily'!$A$7:$B$10118,2,FALSE)="ND",NA(),VLOOKUP($B5220,'30 Year Treasuries Daily'!$A$7:$B$10118,2,FALSE))</f>
        <v>3.67</v>
      </c>
    </row>
    <row r="5221" spans="2:5">
      <c r="B5221" s="52">
        <v>41667</v>
      </c>
      <c r="C5221">
        <f>VLOOKUP($B5221,'Bloomberg Dow Jones Indices'!$G$6:$J$6000,2,FALSE)</f>
        <v>3.9713000000000003</v>
      </c>
      <c r="D5221">
        <f>VLOOKUP(B5221,'Bloomberg Dow Jones Indices'!$I$6:$J$6000,2,0)</f>
        <v>2.1753</v>
      </c>
      <c r="E5221">
        <f>IF(VLOOKUP($B5221,'30 Year Treasuries Daily'!$A$7:$B$10118,2,FALSE)="ND",NA(),VLOOKUP($B5221,'30 Year Treasuries Daily'!$A$7:$B$10118,2,FALSE))</f>
        <v>3.68</v>
      </c>
    </row>
    <row r="5222" spans="2:5">
      <c r="B5222" s="52">
        <v>41668</v>
      </c>
      <c r="C5222">
        <f>VLOOKUP($B5222,'Bloomberg Dow Jones Indices'!$G$6:$J$6000,2,FALSE)</f>
        <v>3.9775999999999998</v>
      </c>
      <c r="D5222">
        <f>VLOOKUP(B5222,'Bloomberg Dow Jones Indices'!$I$6:$J$6000,2,0)</f>
        <v>2.2015000000000002</v>
      </c>
      <c r="E5222">
        <f>IF(VLOOKUP($B5222,'30 Year Treasuries Daily'!$A$7:$B$10118,2,FALSE)="ND",NA(),VLOOKUP($B5222,'30 Year Treasuries Daily'!$A$7:$B$10118,2,FALSE))</f>
        <v>3.62</v>
      </c>
    </row>
    <row r="5223" spans="2:5">
      <c r="B5223" s="52">
        <v>41669</v>
      </c>
      <c r="C5223">
        <f>VLOOKUP($B5223,'Bloomberg Dow Jones Indices'!$G$6:$J$6000,2,FALSE)</f>
        <v>3.9203999999999999</v>
      </c>
      <c r="D5223">
        <f>VLOOKUP(B5223,'Bloomberg Dow Jones Indices'!$I$6:$J$6000,2,0)</f>
        <v>2.1861999999999999</v>
      </c>
      <c r="E5223">
        <f>IF(VLOOKUP($B5223,'30 Year Treasuries Daily'!$A$7:$B$10118,2,FALSE)="ND",NA(),VLOOKUP($B5223,'30 Year Treasuries Daily'!$A$7:$B$10118,2,FALSE))</f>
        <v>3.65</v>
      </c>
    </row>
    <row r="5224" spans="2:5">
      <c r="B5224" s="52">
        <v>41670</v>
      </c>
      <c r="C5224">
        <f>VLOOKUP($B5224,'Bloomberg Dow Jones Indices'!$G$6:$J$6000,2,FALSE)</f>
        <v>3.8904999999999998</v>
      </c>
      <c r="D5224">
        <f>VLOOKUP(B5224,'Bloomberg Dow Jones Indices'!$I$6:$J$6000,2,0)</f>
        <v>2.2071000000000001</v>
      </c>
      <c r="E5224">
        <f>IF(VLOOKUP($B5224,'30 Year Treasuries Daily'!$A$7:$B$10118,2,FALSE)="ND",NA(),VLOOKUP($B5224,'30 Year Treasuries Daily'!$A$7:$B$10118,2,FALSE))</f>
        <v>3.61</v>
      </c>
    </row>
    <row r="5225" spans="2:5">
      <c r="B5225" s="52">
        <v>41673</v>
      </c>
      <c r="C5225">
        <f>VLOOKUP($B5225,'Bloomberg Dow Jones Indices'!$G$6:$J$6000,2,FALSE)</f>
        <v>3.9260999999999999</v>
      </c>
      <c r="D5225">
        <f>VLOOKUP(B5225,'Bloomberg Dow Jones Indices'!$I$6:$J$6000,2,0)</f>
        <v>2.2538999999999998</v>
      </c>
      <c r="E5225">
        <f>IF(VLOOKUP($B5225,'30 Year Treasuries Daily'!$A$7:$B$10118,2,FALSE)="ND",NA(),VLOOKUP($B5225,'30 Year Treasuries Daily'!$A$7:$B$10118,2,FALSE))</f>
        <v>3.55</v>
      </c>
    </row>
    <row r="5226" spans="2:5">
      <c r="B5226" s="52">
        <v>41674</v>
      </c>
      <c r="C5226">
        <f>VLOOKUP($B5226,'Bloomberg Dow Jones Indices'!$G$6:$J$6000,2,FALSE)</f>
        <v>3.9472</v>
      </c>
      <c r="D5226">
        <f>VLOOKUP(B5226,'Bloomberg Dow Jones Indices'!$I$6:$J$6000,2,0)</f>
        <v>2.2433000000000001</v>
      </c>
      <c r="E5226">
        <f>IF(VLOOKUP($B5226,'30 Year Treasuries Daily'!$A$7:$B$10118,2,FALSE)="ND",NA(),VLOOKUP($B5226,'30 Year Treasuries Daily'!$A$7:$B$10118,2,FALSE))</f>
        <v>3.59</v>
      </c>
    </row>
    <row r="5227" spans="2:5">
      <c r="B5227" s="52">
        <v>41675</v>
      </c>
      <c r="C5227">
        <f>VLOOKUP($B5227,'Bloomberg Dow Jones Indices'!$G$6:$J$6000,2,FALSE)</f>
        <v>3.9378000000000002</v>
      </c>
      <c r="D5227">
        <f>VLOOKUP(B5227,'Bloomberg Dow Jones Indices'!$I$6:$J$6000,2,0)</f>
        <v>2.2448999999999999</v>
      </c>
      <c r="E5227">
        <f>IF(VLOOKUP($B5227,'30 Year Treasuries Daily'!$A$7:$B$10118,2,FALSE)="ND",NA(),VLOOKUP($B5227,'30 Year Treasuries Daily'!$A$7:$B$10118,2,FALSE))</f>
        <v>3.66</v>
      </c>
    </row>
    <row r="5228" spans="2:5">
      <c r="B5228" s="52">
        <v>41676</v>
      </c>
      <c r="C5228">
        <f>VLOOKUP($B5228,'Bloomberg Dow Jones Indices'!$G$6:$J$6000,2,FALSE)</f>
        <v>3.9138999999999999</v>
      </c>
      <c r="D5228">
        <f>VLOOKUP(B5228,'Bloomberg Dow Jones Indices'!$I$6:$J$6000,2,0)</f>
        <v>2.2244000000000002</v>
      </c>
      <c r="E5228">
        <f>IF(VLOOKUP($B5228,'30 Year Treasuries Daily'!$A$7:$B$10118,2,FALSE)="ND",NA(),VLOOKUP($B5228,'30 Year Treasuries Daily'!$A$7:$B$10118,2,FALSE))</f>
        <v>3.67</v>
      </c>
    </row>
    <row r="5229" spans="2:5">
      <c r="B5229" s="52">
        <v>41677</v>
      </c>
      <c r="C5229">
        <f>VLOOKUP($B5229,'Bloomberg Dow Jones Indices'!$G$6:$J$6000,2,FALSE)</f>
        <v>3.8866000000000001</v>
      </c>
      <c r="D5229">
        <f>VLOOKUP(B5229,'Bloomberg Dow Jones Indices'!$I$6:$J$6000,2,0)</f>
        <v>2.2010999999999998</v>
      </c>
      <c r="E5229">
        <f>IF(VLOOKUP($B5229,'30 Year Treasuries Daily'!$A$7:$B$10118,2,FALSE)="ND",NA(),VLOOKUP($B5229,'30 Year Treasuries Daily'!$A$7:$B$10118,2,FALSE))</f>
        <v>3.67</v>
      </c>
    </row>
    <row r="5230" spans="2:5">
      <c r="B5230" s="52">
        <v>41680</v>
      </c>
      <c r="C5230">
        <f>VLOOKUP($B5230,'Bloomberg Dow Jones Indices'!$G$6:$J$6000,2,FALSE)</f>
        <v>3.867</v>
      </c>
      <c r="D5230">
        <f>VLOOKUP(B5230,'Bloomberg Dow Jones Indices'!$I$6:$J$6000,2,0)</f>
        <v>2.2000000000000002</v>
      </c>
      <c r="E5230">
        <f>IF(VLOOKUP($B5230,'30 Year Treasuries Daily'!$A$7:$B$10118,2,FALSE)="ND",NA(),VLOOKUP($B5230,'30 Year Treasuries Daily'!$A$7:$B$10118,2,FALSE))</f>
        <v>3.66</v>
      </c>
    </row>
    <row r="5231" spans="2:5">
      <c r="B5231" s="52">
        <v>41681</v>
      </c>
      <c r="C5231">
        <f>VLOOKUP($B5231,'Bloomberg Dow Jones Indices'!$G$6:$J$6000,2,FALSE)</f>
        <v>3.8296000000000001</v>
      </c>
      <c r="D5231">
        <f>VLOOKUP(B5231,'Bloomberg Dow Jones Indices'!$I$6:$J$6000,2,0)</f>
        <v>2.1734999999999998</v>
      </c>
      <c r="E5231">
        <f>IF(VLOOKUP($B5231,'30 Year Treasuries Daily'!$A$7:$B$10118,2,FALSE)="ND",NA(),VLOOKUP($B5231,'30 Year Treasuries Daily'!$A$7:$B$10118,2,FALSE))</f>
        <v>3.69</v>
      </c>
    </row>
    <row r="5232" spans="2:5">
      <c r="B5232" s="52">
        <v>41682</v>
      </c>
      <c r="C5232">
        <f>VLOOKUP($B5232,'Bloomberg Dow Jones Indices'!$G$6:$J$6000,2,FALSE)</f>
        <v>3.8121999999999998</v>
      </c>
      <c r="D5232">
        <f>VLOOKUP(B5232,'Bloomberg Dow Jones Indices'!$I$6:$J$6000,2,0)</f>
        <v>2.2061999999999999</v>
      </c>
      <c r="E5232">
        <f>IF(VLOOKUP($B5232,'30 Year Treasuries Daily'!$A$7:$B$10118,2,FALSE)="ND",NA(),VLOOKUP($B5232,'30 Year Treasuries Daily'!$A$7:$B$10118,2,FALSE))</f>
        <v>3.72</v>
      </c>
    </row>
    <row r="5233" spans="2:5">
      <c r="B5233" s="52">
        <v>41683</v>
      </c>
      <c r="C5233">
        <f>VLOOKUP($B5233,'Bloomberg Dow Jones Indices'!$G$6:$J$6000,2,FALSE)</f>
        <v>3.7706</v>
      </c>
      <c r="D5233">
        <f>VLOOKUP(B5233,'Bloomberg Dow Jones Indices'!$I$6:$J$6000,2,0)</f>
        <v>2.1974999999999998</v>
      </c>
      <c r="E5233">
        <f>IF(VLOOKUP($B5233,'30 Year Treasuries Daily'!$A$7:$B$10118,2,FALSE)="ND",NA(),VLOOKUP($B5233,'30 Year Treasuries Daily'!$A$7:$B$10118,2,FALSE))</f>
        <v>3.7</v>
      </c>
    </row>
    <row r="5234" spans="2:5">
      <c r="B5234" s="52">
        <v>41684</v>
      </c>
      <c r="C5234">
        <f>VLOOKUP($B5234,'Bloomberg Dow Jones Indices'!$G$6:$J$6000,2,FALSE)</f>
        <v>3.7469999999999999</v>
      </c>
      <c r="D5234">
        <f>VLOOKUP(B5234,'Bloomberg Dow Jones Indices'!$I$6:$J$6000,2,0)</f>
        <v>2.1802000000000001</v>
      </c>
      <c r="E5234">
        <f>IF(VLOOKUP($B5234,'30 Year Treasuries Daily'!$A$7:$B$10118,2,FALSE)="ND",NA(),VLOOKUP($B5234,'30 Year Treasuries Daily'!$A$7:$B$10118,2,FALSE))</f>
        <v>3.69</v>
      </c>
    </row>
    <row r="5235" spans="2:5">
      <c r="B5235" s="52">
        <v>41688</v>
      </c>
      <c r="C5235">
        <f>VLOOKUP($B5235,'Bloomberg Dow Jones Indices'!$G$6:$J$6000,2,FALSE)</f>
        <v>3.7420999999999998</v>
      </c>
      <c r="D5235">
        <f>VLOOKUP(B5235,'Bloomberg Dow Jones Indices'!$I$6:$J$6000,2,0)</f>
        <v>2.1855000000000002</v>
      </c>
      <c r="E5235">
        <f>IF(VLOOKUP($B5235,'30 Year Treasuries Daily'!$A$7:$B$10118,2,FALSE)="ND",NA(),VLOOKUP($B5235,'30 Year Treasuries Daily'!$A$7:$B$10118,2,FALSE))</f>
        <v>3.68</v>
      </c>
    </row>
    <row r="5236" spans="2:5">
      <c r="B5236" s="52">
        <v>41689</v>
      </c>
      <c r="C5236">
        <f>VLOOKUP($B5236,'Bloomberg Dow Jones Indices'!$G$6:$J$6000,2,FALSE)</f>
        <v>3.7582</v>
      </c>
      <c r="D5236">
        <f>VLOOKUP(B5236,'Bloomberg Dow Jones Indices'!$I$6:$J$6000,2,0)</f>
        <v>2.1977000000000002</v>
      </c>
      <c r="E5236">
        <f>IF(VLOOKUP($B5236,'30 Year Treasuries Daily'!$A$7:$B$10118,2,FALSE)="ND",NA(),VLOOKUP($B5236,'30 Year Treasuries Daily'!$A$7:$B$10118,2,FALSE))</f>
        <v>3.71</v>
      </c>
    </row>
    <row r="5237" spans="2:5">
      <c r="B5237" s="52">
        <v>41690</v>
      </c>
      <c r="C5237">
        <f>VLOOKUP($B5237,'Bloomberg Dow Jones Indices'!$G$6:$J$6000,2,FALSE)</f>
        <v>3.7210999999999999</v>
      </c>
      <c r="D5237">
        <f>VLOOKUP(B5237,'Bloomberg Dow Jones Indices'!$I$6:$J$6000,2,0)</f>
        <v>2.1863000000000001</v>
      </c>
      <c r="E5237">
        <f>IF(VLOOKUP($B5237,'30 Year Treasuries Daily'!$A$7:$B$10118,2,FALSE)="ND",NA(),VLOOKUP($B5237,'30 Year Treasuries Daily'!$A$7:$B$10118,2,FALSE))</f>
        <v>3.73</v>
      </c>
    </row>
    <row r="5238" spans="2:5">
      <c r="B5238" s="52">
        <v>41691</v>
      </c>
      <c r="C5238">
        <f>VLOOKUP($B5238,'Bloomberg Dow Jones Indices'!$G$6:$J$6000,2,FALSE)</f>
        <v>3.7185999999999999</v>
      </c>
      <c r="D5238">
        <f>VLOOKUP(B5238,'Bloomberg Dow Jones Indices'!$I$6:$J$6000,2,0)</f>
        <v>2.1922999999999999</v>
      </c>
      <c r="E5238">
        <f>IF(VLOOKUP($B5238,'30 Year Treasuries Daily'!$A$7:$B$10118,2,FALSE)="ND",NA(),VLOOKUP($B5238,'30 Year Treasuries Daily'!$A$7:$B$10118,2,FALSE))</f>
        <v>3.69</v>
      </c>
    </row>
    <row r="5239" spans="2:5">
      <c r="B5239" s="52">
        <v>41694</v>
      </c>
      <c r="C5239">
        <f>VLOOKUP($B5239,'Bloomberg Dow Jones Indices'!$G$6:$J$6000,2,FALSE)</f>
        <v>3.7286999999999999</v>
      </c>
      <c r="D5239">
        <f>VLOOKUP(B5239,'Bloomberg Dow Jones Indices'!$I$6:$J$6000,2,0)</f>
        <v>2.1783000000000001</v>
      </c>
      <c r="E5239">
        <f>IF(VLOOKUP($B5239,'30 Year Treasuries Daily'!$A$7:$B$10118,2,FALSE)="ND",NA(),VLOOKUP($B5239,'30 Year Treasuries Daily'!$A$7:$B$10118,2,FALSE))</f>
        <v>3.7</v>
      </c>
    </row>
    <row r="5240" spans="2:5">
      <c r="B5240" s="52">
        <v>41695</v>
      </c>
      <c r="C5240">
        <f>VLOOKUP($B5240,'Bloomberg Dow Jones Indices'!$G$6:$J$6000,2,FALSE)</f>
        <v>3.7378</v>
      </c>
      <c r="D5240">
        <f>VLOOKUP(B5240,'Bloomberg Dow Jones Indices'!$I$6:$J$6000,2,0)</f>
        <v>2.1819999999999999</v>
      </c>
      <c r="E5240">
        <f>IF(VLOOKUP($B5240,'30 Year Treasuries Daily'!$A$7:$B$10118,2,FALSE)="ND",NA(),VLOOKUP($B5240,'30 Year Treasuries Daily'!$A$7:$B$10118,2,FALSE))</f>
        <v>3.66</v>
      </c>
    </row>
    <row r="5241" spans="2:5">
      <c r="B5241" s="52">
        <v>41696</v>
      </c>
      <c r="C5241">
        <f>VLOOKUP($B5241,'Bloomberg Dow Jones Indices'!$G$6:$J$6000,2,FALSE)</f>
        <v>3.7749999999999999</v>
      </c>
      <c r="D5241">
        <f>VLOOKUP(B5241,'Bloomberg Dow Jones Indices'!$I$6:$J$6000,2,0)</f>
        <v>2.1814</v>
      </c>
      <c r="E5241">
        <f>IF(VLOOKUP($B5241,'30 Year Treasuries Daily'!$A$7:$B$10118,2,FALSE)="ND",NA(),VLOOKUP($B5241,'30 Year Treasuries Daily'!$A$7:$B$10118,2,FALSE))</f>
        <v>3.63</v>
      </c>
    </row>
    <row r="5242" spans="2:5">
      <c r="B5242" s="52">
        <v>41697</v>
      </c>
      <c r="C5242">
        <f>VLOOKUP($B5242,'Bloomberg Dow Jones Indices'!$G$6:$J$6000,2,FALSE)</f>
        <v>3.7877999999999998</v>
      </c>
      <c r="D5242">
        <f>VLOOKUP(B5242,'Bloomberg Dow Jones Indices'!$I$6:$J$6000,2,0)</f>
        <v>2.1741999999999999</v>
      </c>
      <c r="E5242">
        <f>IF(VLOOKUP($B5242,'30 Year Treasuries Daily'!$A$7:$B$10118,2,FALSE)="ND",NA(),VLOOKUP($B5242,'30 Year Treasuries Daily'!$A$7:$B$10118,2,FALSE))</f>
        <v>3.6</v>
      </c>
    </row>
    <row r="5243" spans="2:5">
      <c r="B5243" s="52">
        <v>41698</v>
      </c>
      <c r="C5243">
        <f>VLOOKUP($B5243,'Bloomberg Dow Jones Indices'!$G$6:$J$6000,2,FALSE)</f>
        <v>3.7671999999999999</v>
      </c>
      <c r="D5243">
        <f>VLOOKUP(B5243,'Bloomberg Dow Jones Indices'!$I$6:$J$6000,2,0)</f>
        <v>2.1677</v>
      </c>
      <c r="E5243">
        <f>IF(VLOOKUP($B5243,'30 Year Treasuries Daily'!$A$7:$B$10118,2,FALSE)="ND",NA(),VLOOKUP($B5243,'30 Year Treasuries Daily'!$A$7:$B$10118,2,FALSE))</f>
        <v>3.59</v>
      </c>
    </row>
    <row r="5244" spans="2:5">
      <c r="B5244" s="52">
        <v>41701</v>
      </c>
      <c r="C5244">
        <f>VLOOKUP($B5244,'Bloomberg Dow Jones Indices'!$G$6:$J$6000,2,FALSE)</f>
        <v>3.8007999999999997</v>
      </c>
      <c r="D5244">
        <f>VLOOKUP(B5244,'Bloomberg Dow Jones Indices'!$I$6:$J$6000,2,0)</f>
        <v>2.1882999999999999</v>
      </c>
      <c r="E5244">
        <f>IF(VLOOKUP($B5244,'30 Year Treasuries Daily'!$A$7:$B$10118,2,FALSE)="ND",NA(),VLOOKUP($B5244,'30 Year Treasuries Daily'!$A$7:$B$10118,2,FALSE))</f>
        <v>3.55</v>
      </c>
    </row>
    <row r="5245" spans="2:5">
      <c r="B5245" s="52">
        <v>41702</v>
      </c>
      <c r="C5245">
        <f>VLOOKUP($B5245,'Bloomberg Dow Jones Indices'!$G$6:$J$6000,2,FALSE)</f>
        <v>3.7686999999999999</v>
      </c>
      <c r="D5245">
        <f>VLOOKUP(B5245,'Bloomberg Dow Jones Indices'!$I$6:$J$6000,2,0)</f>
        <v>2.1579000000000002</v>
      </c>
      <c r="E5245">
        <f>IF(VLOOKUP($B5245,'30 Year Treasuries Daily'!$A$7:$B$10118,2,FALSE)="ND",NA(),VLOOKUP($B5245,'30 Year Treasuries Daily'!$A$7:$B$10118,2,FALSE))</f>
        <v>3.64</v>
      </c>
    </row>
    <row r="5246" spans="2:5">
      <c r="B5246" s="52">
        <v>41703</v>
      </c>
      <c r="C5246">
        <f>VLOOKUP($B5246,'Bloomberg Dow Jones Indices'!$G$6:$J$6000,2,FALSE)</f>
        <v>3.7968000000000002</v>
      </c>
      <c r="D5246">
        <f>VLOOKUP(B5246,'Bloomberg Dow Jones Indices'!$I$6:$J$6000,2,0)</f>
        <v>2.1625999999999999</v>
      </c>
      <c r="E5246">
        <f>IF(VLOOKUP($B5246,'30 Year Treasuries Daily'!$A$7:$B$10118,2,FALSE)="ND",NA(),VLOOKUP($B5246,'30 Year Treasuries Daily'!$A$7:$B$10118,2,FALSE))</f>
        <v>3.64</v>
      </c>
    </row>
    <row r="5247" spans="2:5">
      <c r="B5247" s="52">
        <v>41704</v>
      </c>
      <c r="C5247">
        <f>VLOOKUP($B5247,'Bloomberg Dow Jones Indices'!$G$6:$J$6000,2,FALSE)</f>
        <v>3.8143000000000002</v>
      </c>
      <c r="D5247">
        <f>VLOOKUP(B5247,'Bloomberg Dow Jones Indices'!$I$6:$J$6000,2,0)</f>
        <v>2.1560999999999999</v>
      </c>
      <c r="E5247">
        <f>IF(VLOOKUP($B5247,'30 Year Treasuries Daily'!$A$7:$B$10118,2,FALSE)="ND",NA(),VLOOKUP($B5247,'30 Year Treasuries Daily'!$A$7:$B$10118,2,FALSE))</f>
        <v>3.68</v>
      </c>
    </row>
    <row r="5248" spans="2:5">
      <c r="B5248" s="52">
        <v>41705</v>
      </c>
      <c r="C5248">
        <f>VLOOKUP($B5248,'Bloomberg Dow Jones Indices'!$G$6:$J$6000,2,FALSE)</f>
        <v>3.8022</v>
      </c>
      <c r="D5248">
        <f>VLOOKUP(B5248,'Bloomberg Dow Jones Indices'!$I$6:$J$6000,2,0)</f>
        <v>2.1524000000000001</v>
      </c>
      <c r="E5248">
        <f>IF(VLOOKUP($B5248,'30 Year Treasuries Daily'!$A$7:$B$10118,2,FALSE)="ND",NA(),VLOOKUP($B5248,'30 Year Treasuries Daily'!$A$7:$B$10118,2,FALSE))</f>
        <v>3.72</v>
      </c>
    </row>
    <row r="5249" spans="2:5">
      <c r="B5249" s="52">
        <v>41708</v>
      </c>
      <c r="C5249">
        <f>VLOOKUP($B5249,'Bloomberg Dow Jones Indices'!$G$6:$J$6000,2,FALSE)</f>
        <v>3.8147000000000002</v>
      </c>
      <c r="D5249">
        <f>VLOOKUP(B5249,'Bloomberg Dow Jones Indices'!$I$6:$J$6000,2,0)</f>
        <v>2.1568999999999998</v>
      </c>
      <c r="E5249">
        <f>IF(VLOOKUP($B5249,'30 Year Treasuries Daily'!$A$7:$B$10118,2,FALSE)="ND",NA(),VLOOKUP($B5249,'30 Year Treasuries Daily'!$A$7:$B$10118,2,FALSE))</f>
        <v>3.73</v>
      </c>
    </row>
    <row r="5250" spans="2:5">
      <c r="B5250" s="52">
        <v>41709</v>
      </c>
      <c r="C5250">
        <f>VLOOKUP($B5250,'Bloomberg Dow Jones Indices'!$G$6:$J$6000,2,FALSE)</f>
        <v>3.8319000000000001</v>
      </c>
      <c r="D5250">
        <f>VLOOKUP(B5250,'Bloomberg Dow Jones Indices'!$I$6:$J$6000,2,0)</f>
        <v>2.1688999999999998</v>
      </c>
      <c r="E5250">
        <f>IF(VLOOKUP($B5250,'30 Year Treasuries Daily'!$A$7:$B$10118,2,FALSE)="ND",NA(),VLOOKUP($B5250,'30 Year Treasuries Daily'!$A$7:$B$10118,2,FALSE))</f>
        <v>3.7</v>
      </c>
    </row>
    <row r="5251" spans="2:5">
      <c r="B5251" s="52">
        <v>41710</v>
      </c>
      <c r="C5251">
        <f>VLOOKUP($B5251,'Bloomberg Dow Jones Indices'!$G$6:$J$6000,2,FALSE)</f>
        <v>3.8016999999999999</v>
      </c>
      <c r="D5251">
        <f>VLOOKUP(B5251,'Bloomberg Dow Jones Indices'!$I$6:$J$6000,2,0)</f>
        <v>2.1739999999999999</v>
      </c>
      <c r="E5251">
        <f>IF(VLOOKUP($B5251,'30 Year Treasuries Daily'!$A$7:$B$10118,2,FALSE)="ND",NA(),VLOOKUP($B5251,'30 Year Treasuries Daily'!$A$7:$B$10118,2,FALSE))</f>
        <v>3.66</v>
      </c>
    </row>
    <row r="5252" spans="2:5">
      <c r="B5252" s="52">
        <v>41711</v>
      </c>
      <c r="C5252">
        <f>VLOOKUP($B5252,'Bloomberg Dow Jones Indices'!$G$6:$J$6000,2,FALSE)</f>
        <v>3.7753000000000001</v>
      </c>
      <c r="D5252">
        <f>VLOOKUP(B5252,'Bloomberg Dow Jones Indices'!$I$6:$J$6000,2,0)</f>
        <v>2.2056</v>
      </c>
      <c r="E5252">
        <f>IF(VLOOKUP($B5252,'30 Year Treasuries Daily'!$A$7:$B$10118,2,FALSE)="ND",NA(),VLOOKUP($B5252,'30 Year Treasuries Daily'!$A$7:$B$10118,2,FALSE))</f>
        <v>3.6</v>
      </c>
    </row>
    <row r="5253" spans="2:5">
      <c r="B5253" s="52">
        <v>41712</v>
      </c>
      <c r="C5253">
        <f>VLOOKUP($B5253,'Bloomberg Dow Jones Indices'!$G$6:$J$6000,2,FALSE)</f>
        <v>3.7524999999999999</v>
      </c>
      <c r="D5253">
        <f>VLOOKUP(B5253,'Bloomberg Dow Jones Indices'!$I$6:$J$6000,2,0)</f>
        <v>2.2115999999999998</v>
      </c>
      <c r="E5253">
        <f>IF(VLOOKUP($B5253,'30 Year Treasuries Daily'!$A$7:$B$10118,2,FALSE)="ND",NA(),VLOOKUP($B5253,'30 Year Treasuries Daily'!$A$7:$B$10118,2,FALSE))</f>
        <v>3.59</v>
      </c>
    </row>
    <row r="5254" spans="2:5">
      <c r="B5254" s="52">
        <v>41715</v>
      </c>
      <c r="C5254">
        <f>VLOOKUP($B5254,'Bloomberg Dow Jones Indices'!$G$6:$J$6000,2,FALSE)</f>
        <v>3.7275999999999998</v>
      </c>
      <c r="D5254">
        <f>VLOOKUP(B5254,'Bloomberg Dow Jones Indices'!$I$6:$J$6000,2,0)</f>
        <v>2.1867999999999999</v>
      </c>
      <c r="E5254">
        <f>IF(VLOOKUP($B5254,'30 Year Treasuries Daily'!$A$7:$B$10118,2,FALSE)="ND",NA(),VLOOKUP($B5254,'30 Year Treasuries Daily'!$A$7:$B$10118,2,FALSE))</f>
        <v>3.63</v>
      </c>
    </row>
    <row r="5255" spans="2:5">
      <c r="B5255" s="52">
        <v>41716</v>
      </c>
      <c r="C5255">
        <f>VLOOKUP($B5255,'Bloomberg Dow Jones Indices'!$G$6:$J$6000,2,FALSE)</f>
        <v>3.7363</v>
      </c>
      <c r="D5255">
        <f>VLOOKUP(B5255,'Bloomberg Dow Jones Indices'!$I$6:$J$6000,2,0)</f>
        <v>2.1749000000000001</v>
      </c>
      <c r="E5255">
        <f>IF(VLOOKUP($B5255,'30 Year Treasuries Daily'!$A$7:$B$10118,2,FALSE)="ND",NA(),VLOOKUP($B5255,'30 Year Treasuries Daily'!$A$7:$B$10118,2,FALSE))</f>
        <v>3.62</v>
      </c>
    </row>
    <row r="5256" spans="2:5">
      <c r="B5256" s="52">
        <v>41717</v>
      </c>
      <c r="C5256">
        <f>VLOOKUP($B5256,'Bloomberg Dow Jones Indices'!$G$6:$J$6000,2,FALSE)</f>
        <v>3.7890999999999999</v>
      </c>
      <c r="D5256">
        <f>VLOOKUP(B5256,'Bloomberg Dow Jones Indices'!$I$6:$J$6000,2,0)</f>
        <v>2.1901999999999999</v>
      </c>
      <c r="E5256">
        <f>IF(VLOOKUP($B5256,'30 Year Treasuries Daily'!$A$7:$B$10118,2,FALSE)="ND",NA(),VLOOKUP($B5256,'30 Year Treasuries Daily'!$A$7:$B$10118,2,FALSE))</f>
        <v>3.66</v>
      </c>
    </row>
    <row r="5257" spans="2:5">
      <c r="B5257" s="52">
        <v>41718</v>
      </c>
      <c r="C5257">
        <f>VLOOKUP($B5257,'Bloomberg Dow Jones Indices'!$G$6:$J$6000,2,FALSE)</f>
        <v>3.7885</v>
      </c>
      <c r="D5257">
        <f>VLOOKUP(B5257,'Bloomberg Dow Jones Indices'!$I$6:$J$6000,2,0)</f>
        <v>2.1756000000000002</v>
      </c>
      <c r="E5257">
        <f>IF(VLOOKUP($B5257,'30 Year Treasuries Daily'!$A$7:$B$10118,2,FALSE)="ND",NA(),VLOOKUP($B5257,'30 Year Treasuries Daily'!$A$7:$B$10118,2,FALSE))</f>
        <v>3.67</v>
      </c>
    </row>
    <row r="5258" spans="2:5">
      <c r="B5258" s="52">
        <v>41719</v>
      </c>
      <c r="C5258">
        <f>VLOOKUP($B5258,'Bloomberg Dow Jones Indices'!$G$6:$J$6000,2,FALSE)</f>
        <v>3.7570000000000001</v>
      </c>
      <c r="D5258">
        <f>VLOOKUP(B5258,'Bloomberg Dow Jones Indices'!$I$6:$J$6000,2,0)</f>
        <v>2.1794000000000002</v>
      </c>
      <c r="E5258">
        <f>IF(VLOOKUP($B5258,'30 Year Treasuries Daily'!$A$7:$B$10118,2,FALSE)="ND",NA(),VLOOKUP($B5258,'30 Year Treasuries Daily'!$A$7:$B$10118,2,FALSE))</f>
        <v>3.61</v>
      </c>
    </row>
    <row r="5259" spans="2:5">
      <c r="B5259" s="52">
        <v>41722</v>
      </c>
      <c r="C5259">
        <f>VLOOKUP($B5259,'Bloomberg Dow Jones Indices'!$G$6:$J$6000,2,FALSE)</f>
        <v>3.7488999999999999</v>
      </c>
      <c r="D5259">
        <f>VLOOKUP(B5259,'Bloomberg Dow Jones Indices'!$I$6:$J$6000,2,0)</f>
        <v>2.1829000000000001</v>
      </c>
      <c r="E5259">
        <f>IF(VLOOKUP($B5259,'30 Year Treasuries Daily'!$A$7:$B$10118,2,FALSE)="ND",NA(),VLOOKUP($B5259,'30 Year Treasuries Daily'!$A$7:$B$10118,2,FALSE))</f>
        <v>3.57</v>
      </c>
    </row>
    <row r="5260" spans="2:5">
      <c r="B5260" s="52">
        <v>41723</v>
      </c>
      <c r="C5260">
        <f>VLOOKUP($B5260,'Bloomberg Dow Jones Indices'!$G$6:$J$6000,2,FALSE)</f>
        <v>3.7364000000000002</v>
      </c>
      <c r="D5260">
        <f>VLOOKUP(B5260,'Bloomberg Dow Jones Indices'!$I$6:$J$6000,2,0)</f>
        <v>2.1707000000000001</v>
      </c>
      <c r="E5260">
        <f>IF(VLOOKUP($B5260,'30 Year Treasuries Daily'!$A$7:$B$10118,2,FALSE)="ND",NA(),VLOOKUP($B5260,'30 Year Treasuries Daily'!$A$7:$B$10118,2,FALSE))</f>
        <v>3.59</v>
      </c>
    </row>
    <row r="5261" spans="2:5">
      <c r="B5261" s="52">
        <v>41724</v>
      </c>
      <c r="C5261">
        <f>VLOOKUP($B5261,'Bloomberg Dow Jones Indices'!$G$6:$J$6000,2,FALSE)</f>
        <v>3.7545999999999999</v>
      </c>
      <c r="D5261">
        <f>VLOOKUP(B5261,'Bloomberg Dow Jones Indices'!$I$6:$J$6000,2,0)</f>
        <v>2.1839</v>
      </c>
      <c r="E5261">
        <f>IF(VLOOKUP($B5261,'30 Year Treasuries Daily'!$A$7:$B$10118,2,FALSE)="ND",NA(),VLOOKUP($B5261,'30 Year Treasuries Daily'!$A$7:$B$10118,2,FALSE))</f>
        <v>3.55</v>
      </c>
    </row>
    <row r="5262" spans="2:5">
      <c r="B5262" s="52">
        <v>41725</v>
      </c>
      <c r="C5262">
        <f>VLOOKUP($B5262,'Bloomberg Dow Jones Indices'!$G$6:$J$6000,2,FALSE)</f>
        <v>3.7294</v>
      </c>
      <c r="D5262">
        <f>VLOOKUP(B5262,'Bloomberg Dow Jones Indices'!$I$6:$J$6000,2,0)</f>
        <v>2.1846000000000001</v>
      </c>
      <c r="E5262">
        <f>IF(VLOOKUP($B5262,'30 Year Treasuries Daily'!$A$7:$B$10118,2,FALSE)="ND",NA(),VLOOKUP($B5262,'30 Year Treasuries Daily'!$A$7:$B$10118,2,FALSE))</f>
        <v>3.52</v>
      </c>
    </row>
    <row r="5263" spans="2:5">
      <c r="B5263" s="52">
        <v>41726</v>
      </c>
      <c r="C5263">
        <f>VLOOKUP($B5263,'Bloomberg Dow Jones Indices'!$G$6:$J$6000,2,FALSE)</f>
        <v>3.7218999999999998</v>
      </c>
      <c r="D5263">
        <f>VLOOKUP(B5263,'Bloomberg Dow Jones Indices'!$I$6:$J$6000,2,0)</f>
        <v>2.1766999999999999</v>
      </c>
      <c r="E5263">
        <f>IF(VLOOKUP($B5263,'30 Year Treasuries Daily'!$A$7:$B$10118,2,FALSE)="ND",NA(),VLOOKUP($B5263,'30 Year Treasuries Daily'!$A$7:$B$10118,2,FALSE))</f>
        <v>3.55</v>
      </c>
    </row>
    <row r="5264" spans="2:5">
      <c r="B5264" s="52">
        <v>41729</v>
      </c>
      <c r="C5264">
        <f>VLOOKUP($B5264,'Bloomberg Dow Jones Indices'!$G$6:$J$6000,2,FALSE)</f>
        <v>3.6856</v>
      </c>
      <c r="D5264">
        <f>VLOOKUP(B5264,'Bloomberg Dow Jones Indices'!$I$6:$J$6000,2,0)</f>
        <v>2.1589</v>
      </c>
      <c r="E5264">
        <f>IF(VLOOKUP($B5264,'30 Year Treasuries Daily'!$A$7:$B$10118,2,FALSE)="ND",NA(),VLOOKUP($B5264,'30 Year Treasuries Daily'!$A$7:$B$10118,2,FALSE))</f>
        <v>3.56</v>
      </c>
    </row>
    <row r="5265" spans="2:5">
      <c r="B5265" s="52">
        <v>41730</v>
      </c>
      <c r="C5265">
        <f>VLOOKUP($B5265,'Bloomberg Dow Jones Indices'!$G$6:$J$6000,2,FALSE)</f>
        <v>3.7080000000000002</v>
      </c>
      <c r="D5265">
        <f>VLOOKUP(B5265,'Bloomberg Dow Jones Indices'!$I$6:$J$6000,2,0)</f>
        <v>2.1499000000000001</v>
      </c>
      <c r="E5265">
        <f>IF(VLOOKUP($B5265,'30 Year Treasuries Daily'!$A$7:$B$10118,2,FALSE)="ND",NA(),VLOOKUP($B5265,'30 Year Treasuries Daily'!$A$7:$B$10118,2,FALSE))</f>
        <v>3.6</v>
      </c>
    </row>
    <row r="5266" spans="2:5">
      <c r="B5266" s="52">
        <v>41731</v>
      </c>
      <c r="C5266">
        <f>VLOOKUP($B5266,'Bloomberg Dow Jones Indices'!$G$6:$J$6000,2,FALSE)</f>
        <v>3.7157999999999998</v>
      </c>
      <c r="D5266">
        <f>VLOOKUP(B5266,'Bloomberg Dow Jones Indices'!$I$6:$J$6000,2,0)</f>
        <v>2.1488999999999998</v>
      </c>
      <c r="E5266">
        <f>IF(VLOOKUP($B5266,'30 Year Treasuries Daily'!$A$7:$B$10118,2,FALSE)="ND",NA(),VLOOKUP($B5266,'30 Year Treasuries Daily'!$A$7:$B$10118,2,FALSE))</f>
        <v>3.65</v>
      </c>
    </row>
    <row r="5267" spans="2:5">
      <c r="B5267" s="52">
        <v>41732</v>
      </c>
      <c r="C5267">
        <f>VLOOKUP($B5267,'Bloomberg Dow Jones Indices'!$G$6:$J$6000,2,FALSE)</f>
        <v>3.7023999999999999</v>
      </c>
      <c r="D5267">
        <f>VLOOKUP(B5267,'Bloomberg Dow Jones Indices'!$I$6:$J$6000,2,0)</f>
        <v>2.1488999999999998</v>
      </c>
      <c r="E5267">
        <f>IF(VLOOKUP($B5267,'30 Year Treasuries Daily'!$A$7:$B$10118,2,FALSE)="ND",NA(),VLOOKUP($B5267,'30 Year Treasuries Daily'!$A$7:$B$10118,2,FALSE))</f>
        <v>3.62</v>
      </c>
    </row>
    <row r="5268" spans="2:5">
      <c r="B5268" s="52">
        <v>41733</v>
      </c>
      <c r="C5268">
        <f>VLOOKUP($B5268,'Bloomberg Dow Jones Indices'!$G$6:$J$6000,2,FALSE)</f>
        <v>3.6892</v>
      </c>
      <c r="D5268">
        <f>VLOOKUP(B5268,'Bloomberg Dow Jones Indices'!$I$6:$J$6000,2,0)</f>
        <v>2.1699000000000002</v>
      </c>
      <c r="E5268">
        <f>IF(VLOOKUP($B5268,'30 Year Treasuries Daily'!$A$7:$B$10118,2,FALSE)="ND",NA(),VLOOKUP($B5268,'30 Year Treasuries Daily'!$A$7:$B$10118,2,FALSE))</f>
        <v>3.59</v>
      </c>
    </row>
    <row r="5269" spans="2:5">
      <c r="B5269" s="52">
        <v>41736</v>
      </c>
      <c r="C5269">
        <f>VLOOKUP($B5269,'Bloomberg Dow Jones Indices'!$G$6:$J$6000,2,FALSE)</f>
        <v>3.7027999999999999</v>
      </c>
      <c r="D5269">
        <f>VLOOKUP(B5269,'Bloomberg Dow Jones Indices'!$I$6:$J$6000,2,0)</f>
        <v>2.1922000000000001</v>
      </c>
      <c r="E5269">
        <f>IF(VLOOKUP($B5269,'30 Year Treasuries Daily'!$A$7:$B$10118,2,FALSE)="ND",NA(),VLOOKUP($B5269,'30 Year Treasuries Daily'!$A$7:$B$10118,2,FALSE))</f>
        <v>3.56</v>
      </c>
    </row>
    <row r="5270" spans="2:5">
      <c r="B5270" s="52">
        <v>41737</v>
      </c>
      <c r="C5270">
        <f>VLOOKUP($B5270,'Bloomberg Dow Jones Indices'!$G$6:$J$6000,2,FALSE)</f>
        <v>3.6425999999999998</v>
      </c>
      <c r="D5270">
        <f>VLOOKUP(B5270,'Bloomberg Dow Jones Indices'!$I$6:$J$6000,2,0)</f>
        <v>2.1918000000000002</v>
      </c>
      <c r="E5270">
        <f>IF(VLOOKUP($B5270,'30 Year Treasuries Daily'!$A$7:$B$10118,2,FALSE)="ND",NA(),VLOOKUP($B5270,'30 Year Treasuries Daily'!$A$7:$B$10118,2,FALSE))</f>
        <v>3.54</v>
      </c>
    </row>
    <row r="5271" spans="2:5">
      <c r="B5271" s="52">
        <v>41738</v>
      </c>
      <c r="C5271">
        <f>VLOOKUP($B5271,'Bloomberg Dow Jones Indices'!$G$6:$J$6000,2,FALSE)</f>
        <v>3.6497999999999999</v>
      </c>
      <c r="D5271">
        <f>VLOOKUP(B5271,'Bloomberg Dow Jones Indices'!$I$6:$J$6000,2,0)</f>
        <v>2.1676000000000002</v>
      </c>
      <c r="E5271">
        <f>IF(VLOOKUP($B5271,'30 Year Treasuries Daily'!$A$7:$B$10118,2,FALSE)="ND",NA(),VLOOKUP($B5271,'30 Year Treasuries Daily'!$A$7:$B$10118,2,FALSE))</f>
        <v>3.57</v>
      </c>
    </row>
    <row r="5272" spans="2:5">
      <c r="B5272" s="52">
        <v>41739</v>
      </c>
      <c r="C5272">
        <f>VLOOKUP($B5272,'Bloomberg Dow Jones Indices'!$G$6:$J$6000,2,FALSE)</f>
        <v>3.6672000000000002</v>
      </c>
      <c r="D5272">
        <f>VLOOKUP(B5272,'Bloomberg Dow Jones Indices'!$I$6:$J$6000,2,0)</f>
        <v>2.2033999999999998</v>
      </c>
      <c r="E5272">
        <f>IF(VLOOKUP($B5272,'30 Year Treasuries Daily'!$A$7:$B$10118,2,FALSE)="ND",NA(),VLOOKUP($B5272,'30 Year Treasuries Daily'!$A$7:$B$10118,2,FALSE))</f>
        <v>3.52</v>
      </c>
    </row>
    <row r="5273" spans="2:5">
      <c r="B5273" s="52">
        <v>41740</v>
      </c>
      <c r="C5273">
        <f>VLOOKUP($B5273,'Bloomberg Dow Jones Indices'!$G$6:$J$6000,2,FALSE)</f>
        <v>3.6705000000000001</v>
      </c>
      <c r="D5273">
        <f>VLOOKUP(B5273,'Bloomberg Dow Jones Indices'!$I$6:$J$6000,2,0)</f>
        <v>2.2231000000000001</v>
      </c>
      <c r="E5273">
        <f>IF(VLOOKUP($B5273,'30 Year Treasuries Daily'!$A$7:$B$10118,2,FALSE)="ND",NA(),VLOOKUP($B5273,'30 Year Treasuries Daily'!$A$7:$B$10118,2,FALSE))</f>
        <v>3.48</v>
      </c>
    </row>
    <row r="5274" spans="2:5">
      <c r="B5274" s="52">
        <v>41743</v>
      </c>
      <c r="C5274">
        <f>VLOOKUP($B5274,'Bloomberg Dow Jones Indices'!$G$6:$J$6000,2,FALSE)</f>
        <v>3.6474000000000002</v>
      </c>
      <c r="D5274">
        <f>VLOOKUP(B5274,'Bloomberg Dow Jones Indices'!$I$6:$J$6000,2,0)</f>
        <v>2.2029999999999998</v>
      </c>
      <c r="E5274">
        <f>IF(VLOOKUP($B5274,'30 Year Treasuries Daily'!$A$7:$B$10118,2,FALSE)="ND",NA(),VLOOKUP($B5274,'30 Year Treasuries Daily'!$A$7:$B$10118,2,FALSE))</f>
        <v>3.48</v>
      </c>
    </row>
    <row r="5275" spans="2:5">
      <c r="B5275" s="52">
        <v>41744</v>
      </c>
      <c r="C5275">
        <f>VLOOKUP($B5275,'Bloomberg Dow Jones Indices'!$G$6:$J$6000,2,FALSE)</f>
        <v>3.6008</v>
      </c>
      <c r="D5275">
        <f>VLOOKUP(B5275,'Bloomberg Dow Jones Indices'!$I$6:$J$6000,2,0)</f>
        <v>2.1909000000000001</v>
      </c>
      <c r="E5275">
        <f>IF(VLOOKUP($B5275,'30 Year Treasuries Daily'!$A$7:$B$10118,2,FALSE)="ND",NA(),VLOOKUP($B5275,'30 Year Treasuries Daily'!$A$7:$B$10118,2,FALSE))</f>
        <v>3.46</v>
      </c>
    </row>
    <row r="5276" spans="2:5">
      <c r="B5276" s="52">
        <v>41745</v>
      </c>
      <c r="C5276">
        <f>VLOOKUP($B5276,'Bloomberg Dow Jones Indices'!$G$6:$J$6000,2,FALSE)</f>
        <v>3.5739000000000001</v>
      </c>
      <c r="D5276">
        <f>VLOOKUP(B5276,'Bloomberg Dow Jones Indices'!$I$6:$J$6000,2,0)</f>
        <v>2.1724000000000001</v>
      </c>
      <c r="E5276">
        <f>IF(VLOOKUP($B5276,'30 Year Treasuries Daily'!$A$7:$B$10118,2,FALSE)="ND",NA(),VLOOKUP($B5276,'30 Year Treasuries Daily'!$A$7:$B$10118,2,FALSE))</f>
        <v>3.45</v>
      </c>
    </row>
    <row r="5277" spans="2:5">
      <c r="B5277" s="52">
        <v>41746</v>
      </c>
      <c r="C5277">
        <f>VLOOKUP($B5277,'Bloomberg Dow Jones Indices'!$G$6:$J$6000,2,FALSE)</f>
        <v>3.6118000000000001</v>
      </c>
      <c r="D5277">
        <f>VLOOKUP(B5277,'Bloomberg Dow Jones Indices'!$I$6:$J$6000,2,0)</f>
        <v>2.1745000000000001</v>
      </c>
      <c r="E5277">
        <f>IF(VLOOKUP($B5277,'30 Year Treasuries Daily'!$A$7:$B$10118,2,FALSE)="ND",NA(),VLOOKUP($B5277,'30 Year Treasuries Daily'!$A$7:$B$10118,2,FALSE))</f>
        <v>3.52</v>
      </c>
    </row>
    <row r="5278" spans="2:5">
      <c r="B5278" s="52">
        <v>41750</v>
      </c>
      <c r="C5278">
        <f>VLOOKUP($B5278,'Bloomberg Dow Jones Indices'!$G$6:$J$6000,2,FALSE)</f>
        <v>3.6132</v>
      </c>
      <c r="D5278">
        <f>VLOOKUP(B5278,'Bloomberg Dow Jones Indices'!$I$6:$J$6000,2,0)</f>
        <v>2.1692</v>
      </c>
      <c r="E5278">
        <f>IF(VLOOKUP($B5278,'30 Year Treasuries Daily'!$A$7:$B$10118,2,FALSE)="ND",NA(),VLOOKUP($B5278,'30 Year Treasuries Daily'!$A$7:$B$10118,2,FALSE))</f>
        <v>3.52</v>
      </c>
    </row>
    <row r="5279" spans="2:5">
      <c r="B5279" s="52">
        <v>41751</v>
      </c>
      <c r="C5279">
        <f>VLOOKUP($B5279,'Bloomberg Dow Jones Indices'!$G$6:$J$6000,2,FALSE)</f>
        <v>3.613</v>
      </c>
      <c r="D5279">
        <f>VLOOKUP(B5279,'Bloomberg Dow Jones Indices'!$I$6:$J$6000,2,0)</f>
        <v>2.1606000000000001</v>
      </c>
      <c r="E5279">
        <f>IF(VLOOKUP($B5279,'30 Year Treasuries Daily'!$A$7:$B$10118,2,FALSE)="ND",NA(),VLOOKUP($B5279,'30 Year Treasuries Daily'!$A$7:$B$10118,2,FALSE))</f>
        <v>3.5</v>
      </c>
    </row>
    <row r="5280" spans="2:5">
      <c r="B5280" s="52">
        <v>41752</v>
      </c>
      <c r="C5280">
        <f>VLOOKUP($B5280,'Bloomberg Dow Jones Indices'!$G$6:$J$6000,2,FALSE)</f>
        <v>3.6108000000000002</v>
      </c>
      <c r="D5280">
        <f>VLOOKUP(B5280,'Bloomberg Dow Jones Indices'!$I$6:$J$6000,2,0)</f>
        <v>2.1638999999999999</v>
      </c>
      <c r="E5280">
        <f>IF(VLOOKUP($B5280,'30 Year Treasuries Daily'!$A$7:$B$10118,2,FALSE)="ND",NA(),VLOOKUP($B5280,'30 Year Treasuries Daily'!$A$7:$B$10118,2,FALSE))</f>
        <v>3.47</v>
      </c>
    </row>
    <row r="5281" spans="2:5">
      <c r="B5281" s="52">
        <v>41753</v>
      </c>
      <c r="C5281">
        <f>VLOOKUP($B5281,'Bloomberg Dow Jones Indices'!$G$6:$J$6000,2,FALSE)</f>
        <v>3.5918000000000001</v>
      </c>
      <c r="D5281">
        <f>VLOOKUP(B5281,'Bloomberg Dow Jones Indices'!$I$6:$J$6000,2,0)</f>
        <v>2.1638999999999999</v>
      </c>
      <c r="E5281">
        <f>IF(VLOOKUP($B5281,'30 Year Treasuries Daily'!$A$7:$B$10118,2,FALSE)="ND",NA(),VLOOKUP($B5281,'30 Year Treasuries Daily'!$A$7:$B$10118,2,FALSE))</f>
        <v>3.46</v>
      </c>
    </row>
    <row r="5282" spans="2:5">
      <c r="B5282" s="52">
        <v>41754</v>
      </c>
      <c r="C5282">
        <f>VLOOKUP($B5282,'Bloomberg Dow Jones Indices'!$G$6:$J$6000,2,FALSE)</f>
        <v>3.5550999999999999</v>
      </c>
      <c r="D5282">
        <f>VLOOKUP(B5282,'Bloomberg Dow Jones Indices'!$I$6:$J$6000,2,0)</f>
        <v>2.1823999999999999</v>
      </c>
      <c r="E5282">
        <f>IF(VLOOKUP($B5282,'30 Year Treasuries Daily'!$A$7:$B$10118,2,FALSE)="ND",NA(),VLOOKUP($B5282,'30 Year Treasuries Daily'!$A$7:$B$10118,2,FALSE))</f>
        <v>3.45</v>
      </c>
    </row>
    <row r="5283" spans="2:5">
      <c r="B5283" s="52">
        <v>41757</v>
      </c>
      <c r="C5283">
        <f>VLOOKUP($B5283,'Bloomberg Dow Jones Indices'!$G$6:$J$6000,2,FALSE)</f>
        <v>3.5377000000000001</v>
      </c>
      <c r="D5283">
        <f>VLOOKUP(B5283,'Bloomberg Dow Jones Indices'!$I$6:$J$6000,2,0)</f>
        <v>2.1709000000000001</v>
      </c>
      <c r="E5283">
        <f>IF(VLOOKUP($B5283,'30 Year Treasuries Daily'!$A$7:$B$10118,2,FALSE)="ND",NA(),VLOOKUP($B5283,'30 Year Treasuries Daily'!$A$7:$B$10118,2,FALSE))</f>
        <v>3.47</v>
      </c>
    </row>
    <row r="5284" spans="2:5">
      <c r="B5284" s="52">
        <v>41758</v>
      </c>
      <c r="C5284">
        <f>VLOOKUP($B5284,'Bloomberg Dow Jones Indices'!$G$6:$J$6000,2,FALSE)</f>
        <v>3.5484</v>
      </c>
      <c r="D5284">
        <f>VLOOKUP(B5284,'Bloomberg Dow Jones Indices'!$I$6:$J$6000,2,0)</f>
        <v>2.1595</v>
      </c>
      <c r="E5284">
        <f>IF(VLOOKUP($B5284,'30 Year Treasuries Daily'!$A$7:$B$10118,2,FALSE)="ND",NA(),VLOOKUP($B5284,'30 Year Treasuries Daily'!$A$7:$B$10118,2,FALSE))</f>
        <v>3.49</v>
      </c>
    </row>
    <row r="5285" spans="2:5">
      <c r="B5285" s="52">
        <v>41759</v>
      </c>
      <c r="C5285">
        <f>VLOOKUP($B5285,'Bloomberg Dow Jones Indices'!$G$6:$J$6000,2,FALSE)</f>
        <v>3.5455000000000001</v>
      </c>
      <c r="D5285">
        <f>VLOOKUP(B5285,'Bloomberg Dow Jones Indices'!$I$6:$J$6000,2,0)</f>
        <v>2.1536</v>
      </c>
      <c r="E5285">
        <f>IF(VLOOKUP($B5285,'30 Year Treasuries Daily'!$A$7:$B$10118,2,FALSE)="ND",NA(),VLOOKUP($B5285,'30 Year Treasuries Daily'!$A$7:$B$10118,2,FALSE))</f>
        <v>3.47</v>
      </c>
    </row>
    <row r="5286" spans="2:5">
      <c r="B5286" s="52">
        <v>41760</v>
      </c>
      <c r="C5286">
        <f>VLOOKUP($B5286,'Bloomberg Dow Jones Indices'!$G$6:$J$6000,2,FALSE)</f>
        <v>3.5352999999999999</v>
      </c>
      <c r="D5286">
        <f>VLOOKUP(B5286,'Bloomberg Dow Jones Indices'!$I$6:$J$6000,2,0)</f>
        <v>2.1564000000000001</v>
      </c>
      <c r="E5286">
        <f>IF(VLOOKUP($B5286,'30 Year Treasuries Daily'!$A$7:$B$10118,2,FALSE)="ND",NA(),VLOOKUP($B5286,'30 Year Treasuries Daily'!$A$7:$B$10118,2,FALSE))</f>
        <v>3.41</v>
      </c>
    </row>
    <row r="5287" spans="2:5">
      <c r="B5287" s="52">
        <v>41761</v>
      </c>
      <c r="C5287">
        <f>VLOOKUP($B5287,'Bloomberg Dow Jones Indices'!$G$6:$J$6000,2,FALSE)</f>
        <v>3.6116000000000001</v>
      </c>
      <c r="D5287">
        <f>VLOOKUP(B5287,'Bloomberg Dow Jones Indices'!$I$6:$J$6000,2,0)</f>
        <v>2.1623999999999999</v>
      </c>
      <c r="E5287">
        <f>IF(VLOOKUP($B5287,'30 Year Treasuries Daily'!$A$7:$B$10118,2,FALSE)="ND",NA(),VLOOKUP($B5287,'30 Year Treasuries Daily'!$A$7:$B$10118,2,FALSE))</f>
        <v>3.37</v>
      </c>
    </row>
    <row r="5288" spans="2:5">
      <c r="B5288" s="52">
        <v>41764</v>
      </c>
      <c r="C5288">
        <f>VLOOKUP($B5288,'Bloomberg Dow Jones Indices'!$G$6:$J$6000,2,FALSE)</f>
        <v>3.5583999999999998</v>
      </c>
      <c r="D5288">
        <f>VLOOKUP(B5288,'Bloomberg Dow Jones Indices'!$I$6:$J$6000,2,0)</f>
        <v>2.1600999999999999</v>
      </c>
      <c r="E5288">
        <f>IF(VLOOKUP($B5288,'30 Year Treasuries Daily'!$A$7:$B$10118,2,FALSE)="ND",NA(),VLOOKUP($B5288,'30 Year Treasuries Daily'!$A$7:$B$10118,2,FALSE))</f>
        <v>3.41</v>
      </c>
    </row>
    <row r="5289" spans="2:5">
      <c r="B5289" s="52">
        <v>41765</v>
      </c>
      <c r="C5289">
        <f>VLOOKUP($B5289,'Bloomberg Dow Jones Indices'!$G$6:$J$6000,2,FALSE)</f>
        <v>3.5783</v>
      </c>
      <c r="D5289">
        <f>VLOOKUP(B5289,'Bloomberg Dow Jones Indices'!$I$6:$J$6000,2,0)</f>
        <v>2.1772</v>
      </c>
      <c r="E5289">
        <f>IF(VLOOKUP($B5289,'30 Year Treasuries Daily'!$A$7:$B$10118,2,FALSE)="ND",NA(),VLOOKUP($B5289,'30 Year Treasuries Daily'!$A$7:$B$10118,2,FALSE))</f>
        <v>3.38</v>
      </c>
    </row>
    <row r="5290" spans="2:5">
      <c r="B5290" s="52">
        <v>41766</v>
      </c>
      <c r="C5290">
        <f>VLOOKUP($B5290,'Bloomberg Dow Jones Indices'!$G$6:$J$6000,2,FALSE)</f>
        <v>3.5228000000000002</v>
      </c>
      <c r="D5290">
        <f>VLOOKUP(B5290,'Bloomberg Dow Jones Indices'!$I$6:$J$6000,2,0)</f>
        <v>2.1781999999999999</v>
      </c>
      <c r="E5290">
        <f>IF(VLOOKUP($B5290,'30 Year Treasuries Daily'!$A$7:$B$10118,2,FALSE)="ND",NA(),VLOOKUP($B5290,'30 Year Treasuries Daily'!$A$7:$B$10118,2,FALSE))</f>
        <v>3.4</v>
      </c>
    </row>
    <row r="5291" spans="2:5">
      <c r="B5291" s="52">
        <v>41767</v>
      </c>
      <c r="C5291">
        <f>VLOOKUP($B5291,'Bloomberg Dow Jones Indices'!$G$6:$J$6000,2,FALSE)</f>
        <v>3.5629</v>
      </c>
      <c r="D5291">
        <f>VLOOKUP(B5291,'Bloomberg Dow Jones Indices'!$I$6:$J$6000,2,0)</f>
        <v>2.1739000000000002</v>
      </c>
      <c r="E5291">
        <f>IF(VLOOKUP($B5291,'30 Year Treasuries Daily'!$A$7:$B$10118,2,FALSE)="ND",NA(),VLOOKUP($B5291,'30 Year Treasuries Daily'!$A$7:$B$10118,2,FALSE))</f>
        <v>3.45</v>
      </c>
    </row>
    <row r="5292" spans="2:5">
      <c r="B5292" s="52">
        <v>41768</v>
      </c>
      <c r="C5292">
        <f>VLOOKUP($B5292,'Bloomberg Dow Jones Indices'!$G$6:$J$6000,2,FALSE)</f>
        <v>3.6150000000000002</v>
      </c>
      <c r="D5292">
        <f>VLOOKUP(B5292,'Bloomberg Dow Jones Indices'!$I$6:$J$6000,2,0)</f>
        <v>2.1720000000000002</v>
      </c>
      <c r="E5292">
        <f>IF(VLOOKUP($B5292,'30 Year Treasuries Daily'!$A$7:$B$10118,2,FALSE)="ND",NA(),VLOOKUP($B5292,'30 Year Treasuries Daily'!$A$7:$B$10118,2,FALSE))</f>
        <v>3.47</v>
      </c>
    </row>
    <row r="5293" spans="2:5">
      <c r="B5293" s="52">
        <v>41771</v>
      </c>
      <c r="C5293">
        <f>VLOOKUP($B5293,'Bloomberg Dow Jones Indices'!$G$6:$J$6000,2,FALSE)</f>
        <v>3.6513</v>
      </c>
      <c r="D5293">
        <f>VLOOKUP(B5293,'Bloomberg Dow Jones Indices'!$I$6:$J$6000,2,0)</f>
        <v>2.1574</v>
      </c>
      <c r="E5293">
        <f>IF(VLOOKUP($B5293,'30 Year Treasuries Daily'!$A$7:$B$10118,2,FALSE)="ND",NA(),VLOOKUP($B5293,'30 Year Treasuries Daily'!$A$7:$B$10118,2,FALSE))</f>
        <v>3.49</v>
      </c>
    </row>
    <row r="5294" spans="2:5">
      <c r="B5294" s="52">
        <v>41772</v>
      </c>
      <c r="C5294">
        <f>VLOOKUP($B5294,'Bloomberg Dow Jones Indices'!$G$6:$J$6000,2,FALSE)</f>
        <v>3.6419999999999999</v>
      </c>
      <c r="D5294">
        <f>VLOOKUP(B5294,'Bloomberg Dow Jones Indices'!$I$6:$J$6000,2,0)</f>
        <v>2.1568000000000001</v>
      </c>
      <c r="E5294">
        <f>IF(VLOOKUP($B5294,'30 Year Treasuries Daily'!$A$7:$B$10118,2,FALSE)="ND",NA(),VLOOKUP($B5294,'30 Year Treasuries Daily'!$A$7:$B$10118,2,FALSE))</f>
        <v>3.45</v>
      </c>
    </row>
    <row r="5295" spans="2:5">
      <c r="B5295" s="52">
        <v>41773</v>
      </c>
      <c r="C5295">
        <f>VLOOKUP($B5295,'Bloomberg Dow Jones Indices'!$G$6:$J$6000,2,FALSE)</f>
        <v>3.6337999999999999</v>
      </c>
      <c r="D5295">
        <f>VLOOKUP(B5295,'Bloomberg Dow Jones Indices'!$I$6:$J$6000,2,0)</f>
        <v>2.1747999999999998</v>
      </c>
      <c r="E5295">
        <f>IF(VLOOKUP($B5295,'30 Year Treasuries Daily'!$A$7:$B$10118,2,FALSE)="ND",NA(),VLOOKUP($B5295,'30 Year Treasuries Daily'!$A$7:$B$10118,2,FALSE))</f>
        <v>3.37</v>
      </c>
    </row>
    <row r="5296" spans="2:5">
      <c r="B5296" s="52">
        <v>41774</v>
      </c>
      <c r="C5296">
        <f>VLOOKUP($B5296,'Bloomberg Dow Jones Indices'!$G$6:$J$6000,2,FALSE)</f>
        <v>3.6454</v>
      </c>
      <c r="D5296">
        <f>VLOOKUP(B5296,'Bloomberg Dow Jones Indices'!$I$6:$J$6000,2,0)</f>
        <v>2.1996000000000002</v>
      </c>
      <c r="E5296">
        <f>IF(VLOOKUP($B5296,'30 Year Treasuries Daily'!$A$7:$B$10118,2,FALSE)="ND",NA(),VLOOKUP($B5296,'30 Year Treasuries Daily'!$A$7:$B$10118,2,FALSE))</f>
        <v>3.33</v>
      </c>
    </row>
    <row r="5297" spans="2:5">
      <c r="B5297" s="52">
        <v>41775</v>
      </c>
      <c r="C5297">
        <f>VLOOKUP($B5297,'Bloomberg Dow Jones Indices'!$G$6:$J$6000,2,FALSE)</f>
        <v>3.6353</v>
      </c>
      <c r="D5297">
        <f>VLOOKUP(B5297,'Bloomberg Dow Jones Indices'!$I$6:$J$6000,2,0)</f>
        <v>2.1937000000000002</v>
      </c>
      <c r="E5297">
        <f>IF(VLOOKUP($B5297,'30 Year Treasuries Daily'!$A$7:$B$10118,2,FALSE)="ND",NA(),VLOOKUP($B5297,'30 Year Treasuries Daily'!$A$7:$B$10118,2,FALSE))</f>
        <v>3.34</v>
      </c>
    </row>
    <row r="5298" spans="2:5">
      <c r="B5298" s="52">
        <v>41778</v>
      </c>
      <c r="C5298">
        <f>VLOOKUP($B5298,'Bloomberg Dow Jones Indices'!$G$6:$J$6000,2,FALSE)</f>
        <v>3.6903999999999999</v>
      </c>
      <c r="D5298">
        <f>VLOOKUP(B5298,'Bloomberg Dow Jones Indices'!$I$6:$J$6000,2,0)</f>
        <v>2.1909999999999998</v>
      </c>
      <c r="E5298">
        <f>IF(VLOOKUP($B5298,'30 Year Treasuries Daily'!$A$7:$B$10118,2,FALSE)="ND",NA(),VLOOKUP($B5298,'30 Year Treasuries Daily'!$A$7:$B$10118,2,FALSE))</f>
        <v>3.39</v>
      </c>
    </row>
    <row r="5299" spans="2:5">
      <c r="B5299" s="52">
        <v>41779</v>
      </c>
      <c r="C5299">
        <f>VLOOKUP($B5299,'Bloomberg Dow Jones Indices'!$G$6:$J$6000,2,FALSE)</f>
        <v>3.6848000000000001</v>
      </c>
      <c r="D5299">
        <f>VLOOKUP(B5299,'Bloomberg Dow Jones Indices'!$I$6:$J$6000,2,0)</f>
        <v>2.2094</v>
      </c>
      <c r="E5299">
        <f>IF(VLOOKUP($B5299,'30 Year Treasuries Daily'!$A$7:$B$10118,2,FALSE)="ND",NA(),VLOOKUP($B5299,'30 Year Treasuries Daily'!$A$7:$B$10118,2,FALSE))</f>
        <v>3.38</v>
      </c>
    </row>
    <row r="5300" spans="2:5">
      <c r="B5300" s="52">
        <v>41780</v>
      </c>
      <c r="C5300">
        <f>VLOOKUP($B5300,'Bloomberg Dow Jones Indices'!$G$6:$J$6000,2,FALSE)</f>
        <v>3.681</v>
      </c>
      <c r="D5300">
        <f>VLOOKUP(B5300,'Bloomberg Dow Jones Indices'!$I$6:$J$6000,2,0)</f>
        <v>2.1966999999999999</v>
      </c>
      <c r="E5300">
        <f>IF(VLOOKUP($B5300,'30 Year Treasuries Daily'!$A$7:$B$10118,2,FALSE)="ND",NA(),VLOOKUP($B5300,'30 Year Treasuries Daily'!$A$7:$B$10118,2,FALSE))</f>
        <v>3.42</v>
      </c>
    </row>
    <row r="5301" spans="2:5">
      <c r="B5301" s="52">
        <v>41781</v>
      </c>
      <c r="C5301">
        <f>VLOOKUP($B5301,'Bloomberg Dow Jones Indices'!$G$6:$J$6000,2,FALSE)</f>
        <v>3.6528</v>
      </c>
      <c r="D5301">
        <f>VLOOKUP(B5301,'Bloomberg Dow Jones Indices'!$I$6:$J$6000,2,0)</f>
        <v>2.1968999999999999</v>
      </c>
      <c r="E5301">
        <f>IF(VLOOKUP($B5301,'30 Year Treasuries Daily'!$A$7:$B$10118,2,FALSE)="ND",NA(),VLOOKUP($B5301,'30 Year Treasuries Daily'!$A$7:$B$10118,2,FALSE))</f>
        <v>3.43</v>
      </c>
    </row>
    <row r="5302" spans="2:5">
      <c r="B5302" s="52">
        <v>41782</v>
      </c>
      <c r="C5302">
        <f>VLOOKUP($B5302,'Bloomberg Dow Jones Indices'!$G$6:$J$6000,2,FALSE)</f>
        <v>3.6608999999999998</v>
      </c>
      <c r="D5302">
        <f>VLOOKUP(B5302,'Bloomberg Dow Jones Indices'!$I$6:$J$6000,2,0)</f>
        <v>2.1886000000000001</v>
      </c>
      <c r="E5302">
        <f>IF(VLOOKUP($B5302,'30 Year Treasuries Daily'!$A$7:$B$10118,2,FALSE)="ND",NA(),VLOOKUP($B5302,'30 Year Treasuries Daily'!$A$7:$B$10118,2,FALSE))</f>
        <v>3.4</v>
      </c>
    </row>
    <row r="5303" spans="2:5">
      <c r="B5303" s="52">
        <v>41786</v>
      </c>
      <c r="C5303">
        <f>VLOOKUP($B5303,'Bloomberg Dow Jones Indices'!$G$6:$J$6000,2,FALSE)</f>
        <v>3.6351</v>
      </c>
      <c r="D5303">
        <f>VLOOKUP(B5303,'Bloomberg Dow Jones Indices'!$I$6:$J$6000,2,0)</f>
        <v>2.1795</v>
      </c>
      <c r="E5303">
        <f>IF(VLOOKUP($B5303,'30 Year Treasuries Daily'!$A$7:$B$10118,2,FALSE)="ND",NA(),VLOOKUP($B5303,'30 Year Treasuries Daily'!$A$7:$B$10118,2,FALSE))</f>
        <v>3.37</v>
      </c>
    </row>
    <row r="5304" spans="2:5">
      <c r="B5304" s="52">
        <v>41787</v>
      </c>
      <c r="C5304">
        <f>VLOOKUP($B5304,'Bloomberg Dow Jones Indices'!$G$6:$J$6000,2,FALSE)</f>
        <v>3.6227</v>
      </c>
      <c r="D5304">
        <f>VLOOKUP(B5304,'Bloomberg Dow Jones Indices'!$I$6:$J$6000,2,0)</f>
        <v>2.1869000000000001</v>
      </c>
      <c r="E5304">
        <f>IF(VLOOKUP($B5304,'30 Year Treasuries Daily'!$A$7:$B$10118,2,FALSE)="ND",NA(),VLOOKUP($B5304,'30 Year Treasuries Daily'!$A$7:$B$10118,2,FALSE))</f>
        <v>3.29</v>
      </c>
    </row>
    <row r="5305" spans="2:5">
      <c r="B5305" s="52">
        <v>41788</v>
      </c>
      <c r="C5305">
        <f>VLOOKUP($B5305,'Bloomberg Dow Jones Indices'!$G$6:$J$6000,2,FALSE)</f>
        <v>3.629</v>
      </c>
      <c r="D5305">
        <f>VLOOKUP(B5305,'Bloomberg Dow Jones Indices'!$I$6:$J$6000,2,0)</f>
        <v>2.1810999999999998</v>
      </c>
      <c r="E5305">
        <f>IF(VLOOKUP($B5305,'30 Year Treasuries Daily'!$A$7:$B$10118,2,FALSE)="ND",NA(),VLOOKUP($B5305,'30 Year Treasuries Daily'!$A$7:$B$10118,2,FALSE))</f>
        <v>3.31</v>
      </c>
    </row>
    <row r="5306" spans="2:5">
      <c r="B5306" s="52">
        <v>41789</v>
      </c>
      <c r="C5306">
        <f>VLOOKUP($B5306,'Bloomberg Dow Jones Indices'!$G$6:$J$6000,2,FALSE)</f>
        <v>3.6015999999999999</v>
      </c>
      <c r="D5306">
        <f>VLOOKUP(B5306,'Bloomberg Dow Jones Indices'!$I$6:$J$6000,2,0)</f>
        <v>2.1785999999999999</v>
      </c>
      <c r="E5306">
        <f>IF(VLOOKUP($B5306,'30 Year Treasuries Daily'!$A$7:$B$10118,2,FALSE)="ND",NA(),VLOOKUP($B5306,'30 Year Treasuries Daily'!$A$7:$B$10118,2,FALSE))</f>
        <v>3.33</v>
      </c>
    </row>
    <row r="5307" spans="2:5">
      <c r="B5307" s="52">
        <v>41792</v>
      </c>
      <c r="C5307">
        <f>VLOOKUP($B5307,'Bloomberg Dow Jones Indices'!$G$6:$J$6000,2,FALSE)</f>
        <v>3.5983999999999998</v>
      </c>
      <c r="D5307">
        <f>VLOOKUP(B5307,'Bloomberg Dow Jones Indices'!$I$6:$J$6000,2,0)</f>
        <v>2.1751999999999998</v>
      </c>
      <c r="E5307">
        <f>IF(VLOOKUP($B5307,'30 Year Treasuries Daily'!$A$7:$B$10118,2,FALSE)="ND",NA(),VLOOKUP($B5307,'30 Year Treasuries Daily'!$A$7:$B$10118,2,FALSE))</f>
        <v>3.38</v>
      </c>
    </row>
    <row r="5308" spans="2:5">
      <c r="B5308" s="52">
        <v>41793</v>
      </c>
      <c r="C5308">
        <f>VLOOKUP($B5308,'Bloomberg Dow Jones Indices'!$G$6:$J$6000,2,FALSE)</f>
        <v>3.5869</v>
      </c>
      <c r="D5308">
        <f>VLOOKUP(B5308,'Bloomberg Dow Jones Indices'!$I$6:$J$6000,2,0)</f>
        <v>2.181</v>
      </c>
      <c r="E5308">
        <f>IF(VLOOKUP($B5308,'30 Year Treasuries Daily'!$A$7:$B$10118,2,FALSE)="ND",NA(),VLOOKUP($B5308,'30 Year Treasuries Daily'!$A$7:$B$10118,2,FALSE))</f>
        <v>3.43</v>
      </c>
    </row>
    <row r="5309" spans="2:5">
      <c r="B5309" s="52">
        <v>41794</v>
      </c>
      <c r="C5309">
        <f>VLOOKUP($B5309,'Bloomberg Dow Jones Indices'!$G$6:$J$6000,2,FALSE)</f>
        <v>3.5865999999999998</v>
      </c>
      <c r="D5309">
        <f>VLOOKUP(B5309,'Bloomberg Dow Jones Indices'!$I$6:$J$6000,2,0)</f>
        <v>2.1791</v>
      </c>
      <c r="E5309">
        <f>IF(VLOOKUP($B5309,'30 Year Treasuries Daily'!$A$7:$B$10118,2,FALSE)="ND",NA(),VLOOKUP($B5309,'30 Year Treasuries Daily'!$A$7:$B$10118,2,FALSE))</f>
        <v>3.45</v>
      </c>
    </row>
    <row r="5310" spans="2:5">
      <c r="B5310" s="52">
        <v>41795</v>
      </c>
      <c r="C5310">
        <f>VLOOKUP($B5310,'Bloomberg Dow Jones Indices'!$G$6:$J$6000,2,FALSE)</f>
        <v>3.5596000000000001</v>
      </c>
      <c r="D5310">
        <f>VLOOKUP(B5310,'Bloomberg Dow Jones Indices'!$I$6:$J$6000,2,0)</f>
        <v>2.1663000000000001</v>
      </c>
      <c r="E5310">
        <f>IF(VLOOKUP($B5310,'30 Year Treasuries Daily'!$A$7:$B$10118,2,FALSE)="ND",NA(),VLOOKUP($B5310,'30 Year Treasuries Daily'!$A$7:$B$10118,2,FALSE))</f>
        <v>3.44</v>
      </c>
    </row>
    <row r="5311" spans="2:5">
      <c r="B5311" s="52">
        <v>41796</v>
      </c>
      <c r="C5311">
        <f>VLOOKUP($B5311,'Bloomberg Dow Jones Indices'!$G$6:$J$6000,2,FALSE)</f>
        <v>3.5699000000000001</v>
      </c>
      <c r="D5311">
        <f>VLOOKUP(B5311,'Bloomberg Dow Jones Indices'!$I$6:$J$6000,2,0)</f>
        <v>2.1568999999999998</v>
      </c>
      <c r="E5311">
        <f>IF(VLOOKUP($B5311,'30 Year Treasuries Daily'!$A$7:$B$10118,2,FALSE)="ND",NA(),VLOOKUP($B5311,'30 Year Treasuries Daily'!$A$7:$B$10118,2,FALSE))</f>
        <v>3.44</v>
      </c>
    </row>
    <row r="5312" spans="2:5">
      <c r="B5312" s="52">
        <v>41799</v>
      </c>
      <c r="C5312">
        <f>VLOOKUP($B5312,'Bloomberg Dow Jones Indices'!$G$6:$J$6000,2,FALSE)</f>
        <v>3.5981999999999998</v>
      </c>
      <c r="D5312">
        <f>VLOOKUP(B5312,'Bloomberg Dow Jones Indices'!$I$6:$J$6000,2,0)</f>
        <v>2.1545000000000001</v>
      </c>
      <c r="E5312">
        <f>IF(VLOOKUP($B5312,'30 Year Treasuries Daily'!$A$7:$B$10118,2,FALSE)="ND",NA(),VLOOKUP($B5312,'30 Year Treasuries Daily'!$A$7:$B$10118,2,FALSE))</f>
        <v>3.45</v>
      </c>
    </row>
    <row r="5313" spans="2:5">
      <c r="B5313" s="52">
        <v>41800</v>
      </c>
      <c r="C5313">
        <f>VLOOKUP($B5313,'Bloomberg Dow Jones Indices'!$G$6:$J$6000,2,FALSE)</f>
        <v>3.6082000000000001</v>
      </c>
      <c r="D5313">
        <f>VLOOKUP(B5313,'Bloomberg Dow Jones Indices'!$I$6:$J$6000,2,0)</f>
        <v>2.1541999999999999</v>
      </c>
      <c r="E5313">
        <f>IF(VLOOKUP($B5313,'30 Year Treasuries Daily'!$A$7:$B$10118,2,FALSE)="ND",NA(),VLOOKUP($B5313,'30 Year Treasuries Daily'!$A$7:$B$10118,2,FALSE))</f>
        <v>3.47</v>
      </c>
    </row>
    <row r="5314" spans="2:5">
      <c r="B5314" s="52">
        <v>41801</v>
      </c>
      <c r="C5314">
        <f>VLOOKUP($B5314,'Bloomberg Dow Jones Indices'!$G$6:$J$6000,2,FALSE)</f>
        <v>3.6631</v>
      </c>
      <c r="D5314">
        <f>VLOOKUP(B5314,'Bloomberg Dow Jones Indices'!$I$6:$J$6000,2,0)</f>
        <v>2.1671999999999998</v>
      </c>
      <c r="E5314">
        <f>IF(VLOOKUP($B5314,'30 Year Treasuries Daily'!$A$7:$B$10118,2,FALSE)="ND",NA(),VLOOKUP($B5314,'30 Year Treasuries Daily'!$A$7:$B$10118,2,FALSE))</f>
        <v>3.47</v>
      </c>
    </row>
    <row r="5315" spans="2:5">
      <c r="B5315" s="52">
        <v>41802</v>
      </c>
      <c r="C5315">
        <f>VLOOKUP($B5315,'Bloomberg Dow Jones Indices'!$G$6:$J$6000,2,FALSE)</f>
        <v>3.6503999999999999</v>
      </c>
      <c r="D5315">
        <f>VLOOKUP(B5315,'Bloomberg Dow Jones Indices'!$I$6:$J$6000,2,0)</f>
        <v>2.1863999999999999</v>
      </c>
      <c r="E5315">
        <f>IF(VLOOKUP($B5315,'30 Year Treasuries Daily'!$A$7:$B$10118,2,FALSE)="ND",NA(),VLOOKUP($B5315,'30 Year Treasuries Daily'!$A$7:$B$10118,2,FALSE))</f>
        <v>3.41</v>
      </c>
    </row>
    <row r="5316" spans="2:5">
      <c r="B5316" s="52">
        <v>41803</v>
      </c>
      <c r="C5316">
        <f>VLOOKUP($B5316,'Bloomberg Dow Jones Indices'!$G$6:$J$6000,2,FALSE)</f>
        <v>3.6299000000000001</v>
      </c>
      <c r="D5316">
        <f>VLOOKUP(B5316,'Bloomberg Dow Jones Indices'!$I$6:$J$6000,2,0)</f>
        <v>2.181</v>
      </c>
      <c r="E5316">
        <f>IF(VLOOKUP($B5316,'30 Year Treasuries Daily'!$A$7:$B$10118,2,FALSE)="ND",NA(),VLOOKUP($B5316,'30 Year Treasuries Daily'!$A$7:$B$10118,2,FALSE))</f>
        <v>3.41</v>
      </c>
    </row>
    <row r="5317" spans="2:5">
      <c r="B5317" s="52">
        <v>41806</v>
      </c>
      <c r="C5317">
        <f>VLOOKUP($B5317,'Bloomberg Dow Jones Indices'!$G$6:$J$6000,2,FALSE)</f>
        <v>3.5644999999999998</v>
      </c>
      <c r="D5317">
        <f>VLOOKUP(B5317,'Bloomberg Dow Jones Indices'!$I$6:$J$6000,2,0)</f>
        <v>2.1802999999999999</v>
      </c>
      <c r="E5317">
        <f>IF(VLOOKUP($B5317,'30 Year Treasuries Daily'!$A$7:$B$10118,2,FALSE)="ND",NA(),VLOOKUP($B5317,'30 Year Treasuries Daily'!$A$7:$B$10118,2,FALSE))</f>
        <v>3.4</v>
      </c>
    </row>
    <row r="5318" spans="2:5">
      <c r="B5318" s="52">
        <v>41807</v>
      </c>
      <c r="C5318">
        <f>VLOOKUP($B5318,'Bloomberg Dow Jones Indices'!$G$6:$J$6000,2,FALSE)</f>
        <v>3.5577999999999999</v>
      </c>
      <c r="D5318">
        <f>VLOOKUP(B5318,'Bloomberg Dow Jones Indices'!$I$6:$J$6000,2,0)</f>
        <v>2.1766999999999999</v>
      </c>
      <c r="E5318">
        <f>IF(VLOOKUP($B5318,'30 Year Treasuries Daily'!$A$7:$B$10118,2,FALSE)="ND",NA(),VLOOKUP($B5318,'30 Year Treasuries Daily'!$A$7:$B$10118,2,FALSE))</f>
        <v>3.44</v>
      </c>
    </row>
    <row r="5319" spans="2:5">
      <c r="B5319" s="52">
        <v>41808</v>
      </c>
      <c r="C5319">
        <f>VLOOKUP($B5319,'Bloomberg Dow Jones Indices'!$G$6:$J$6000,2,FALSE)</f>
        <v>3.4882</v>
      </c>
      <c r="D5319">
        <f>VLOOKUP(B5319,'Bloomberg Dow Jones Indices'!$I$6:$J$6000,2,0)</f>
        <v>2.1640999999999999</v>
      </c>
      <c r="E5319">
        <f>IF(VLOOKUP($B5319,'30 Year Treasuries Daily'!$A$7:$B$10118,2,FALSE)="ND",NA(),VLOOKUP($B5319,'30 Year Treasuries Daily'!$A$7:$B$10118,2,FALSE))</f>
        <v>3.43</v>
      </c>
    </row>
    <row r="5320" spans="2:5">
      <c r="B5320" s="52">
        <v>41809</v>
      </c>
      <c r="C5320">
        <f>VLOOKUP($B5320,'Bloomberg Dow Jones Indices'!$G$6:$J$6000,2,FALSE)</f>
        <v>3.4552</v>
      </c>
      <c r="D5320">
        <f>VLOOKUP(B5320,'Bloomberg Dow Jones Indices'!$I$6:$J$6000,2,0)</f>
        <v>2.1634000000000002</v>
      </c>
      <c r="E5320">
        <f>IF(VLOOKUP($B5320,'30 Year Treasuries Daily'!$A$7:$B$10118,2,FALSE)="ND",NA(),VLOOKUP($B5320,'30 Year Treasuries Daily'!$A$7:$B$10118,2,FALSE))</f>
        <v>3.47</v>
      </c>
    </row>
    <row r="5321" spans="2:5">
      <c r="B5321" s="52">
        <v>41810</v>
      </c>
      <c r="C5321">
        <f>VLOOKUP($B5321,'Bloomberg Dow Jones Indices'!$G$6:$J$6000,2,FALSE)</f>
        <v>3.4758</v>
      </c>
      <c r="D5321">
        <f>VLOOKUP(B5321,'Bloomberg Dow Jones Indices'!$I$6:$J$6000,2,0)</f>
        <v>2.1600999999999999</v>
      </c>
      <c r="E5321">
        <f>IF(VLOOKUP($B5321,'30 Year Treasuries Daily'!$A$7:$B$10118,2,FALSE)="ND",NA(),VLOOKUP($B5321,'30 Year Treasuries Daily'!$A$7:$B$10118,2,FALSE))</f>
        <v>3.44</v>
      </c>
    </row>
    <row r="5322" spans="2:5">
      <c r="B5322" s="52">
        <v>41813</v>
      </c>
      <c r="C5322">
        <f>VLOOKUP($B5322,'Bloomberg Dow Jones Indices'!$G$6:$J$6000,2,FALSE)</f>
        <v>3.4821</v>
      </c>
      <c r="D5322">
        <f>VLOOKUP(B5322,'Bloomberg Dow Jones Indices'!$I$6:$J$6000,2,0)</f>
        <v>2.1612999999999998</v>
      </c>
      <c r="E5322">
        <f>IF(VLOOKUP($B5322,'30 Year Treasuries Daily'!$A$7:$B$10118,2,FALSE)="ND",NA(),VLOOKUP($B5322,'30 Year Treasuries Daily'!$A$7:$B$10118,2,FALSE))</f>
        <v>3.45</v>
      </c>
    </row>
    <row r="5323" spans="2:5">
      <c r="B5323" s="52">
        <v>41814</v>
      </c>
      <c r="C5323">
        <f>VLOOKUP($B5323,'Bloomberg Dow Jones Indices'!$G$6:$J$6000,2,FALSE)</f>
        <v>3.4794999999999998</v>
      </c>
      <c r="D5323">
        <f>VLOOKUP(B5323,'Bloomberg Dow Jones Indices'!$I$6:$J$6000,2,0)</f>
        <v>2.1766000000000001</v>
      </c>
      <c r="E5323">
        <f>IF(VLOOKUP($B5323,'30 Year Treasuries Daily'!$A$7:$B$10118,2,FALSE)="ND",NA(),VLOOKUP($B5323,'30 Year Treasuries Daily'!$A$7:$B$10118,2,FALSE))</f>
        <v>3.41</v>
      </c>
    </row>
    <row r="5324" spans="2:5">
      <c r="B5324" s="52">
        <v>41815</v>
      </c>
      <c r="C5324">
        <f>VLOOKUP($B5324,'Bloomberg Dow Jones Indices'!$G$6:$J$6000,2,FALSE)</f>
        <v>3.4592999999999998</v>
      </c>
      <c r="D5324">
        <f>VLOOKUP(B5324,'Bloomberg Dow Jones Indices'!$I$6:$J$6000,2,0)</f>
        <v>2.1703000000000001</v>
      </c>
      <c r="E5324">
        <f>IF(VLOOKUP($B5324,'30 Year Treasuries Daily'!$A$7:$B$10118,2,FALSE)="ND",NA(),VLOOKUP($B5324,'30 Year Treasuries Daily'!$A$7:$B$10118,2,FALSE))</f>
        <v>3.38</v>
      </c>
    </row>
    <row r="5325" spans="2:5">
      <c r="B5325" s="52">
        <v>41816</v>
      </c>
      <c r="C5325">
        <f>VLOOKUP($B5325,'Bloomberg Dow Jones Indices'!$G$6:$J$6000,2,FALSE)</f>
        <v>3.4565999999999999</v>
      </c>
      <c r="D5325">
        <f>VLOOKUP(B5325,'Bloomberg Dow Jones Indices'!$I$6:$J$6000,2,0)</f>
        <v>2.173</v>
      </c>
      <c r="E5325">
        <f>IF(VLOOKUP($B5325,'30 Year Treasuries Daily'!$A$7:$B$10118,2,FALSE)="ND",NA(),VLOOKUP($B5325,'30 Year Treasuries Daily'!$A$7:$B$10118,2,FALSE))</f>
        <v>3.35</v>
      </c>
    </row>
    <row r="5326" spans="2:5">
      <c r="B5326" s="52">
        <v>41817</v>
      </c>
      <c r="C5326">
        <f>VLOOKUP($B5326,'Bloomberg Dow Jones Indices'!$G$6:$J$6000,2,FALSE)</f>
        <v>3.4462000000000002</v>
      </c>
      <c r="D5326">
        <f>VLOOKUP(B5326,'Bloomberg Dow Jones Indices'!$I$6:$J$6000,2,0)</f>
        <v>2.1722999999999999</v>
      </c>
      <c r="E5326">
        <f>IF(VLOOKUP($B5326,'30 Year Treasuries Daily'!$A$7:$B$10118,2,FALSE)="ND",NA(),VLOOKUP($B5326,'30 Year Treasuries Daily'!$A$7:$B$10118,2,FALSE))</f>
        <v>3.36</v>
      </c>
    </row>
    <row r="5327" spans="2:5">
      <c r="B5327" s="52">
        <v>41820</v>
      </c>
      <c r="C5327">
        <f>VLOOKUP($B5327,'Bloomberg Dow Jones Indices'!$G$6:$J$6000,2,FALSE)</f>
        <v>3.4207000000000001</v>
      </c>
      <c r="D5327">
        <f>VLOOKUP(B5327,'Bloomberg Dow Jones Indices'!$I$6:$J$6000,2,0)</f>
        <v>2.1755</v>
      </c>
      <c r="E5327">
        <f>IF(VLOOKUP($B5327,'30 Year Treasuries Daily'!$A$7:$B$10118,2,FALSE)="ND",NA(),VLOOKUP($B5327,'30 Year Treasuries Daily'!$A$7:$B$10118,2,FALSE))</f>
        <v>3.34</v>
      </c>
    </row>
    <row r="5328" spans="2:5">
      <c r="B5328" s="52">
        <v>41821</v>
      </c>
      <c r="C5328">
        <f>VLOOKUP($B5328,'Bloomberg Dow Jones Indices'!$G$6:$J$6000,2,FALSE)</f>
        <v>3.4514</v>
      </c>
      <c r="D5328">
        <f>VLOOKUP(B5328,'Bloomberg Dow Jones Indices'!$I$6:$J$6000,2,0)</f>
        <v>2.1597</v>
      </c>
      <c r="E5328">
        <f>IF(VLOOKUP($B5328,'30 Year Treasuries Daily'!$A$7:$B$10118,2,FALSE)="ND",NA(),VLOOKUP($B5328,'30 Year Treasuries Daily'!$A$7:$B$10118,2,FALSE))</f>
        <v>3.4</v>
      </c>
    </row>
    <row r="5329" spans="2:5">
      <c r="B5329" s="52">
        <v>41822</v>
      </c>
      <c r="C5329">
        <f>VLOOKUP($B5329,'Bloomberg Dow Jones Indices'!$G$6:$J$6000,2,FALSE)</f>
        <v>3.5171000000000001</v>
      </c>
      <c r="D5329">
        <f>VLOOKUP(B5329,'Bloomberg Dow Jones Indices'!$I$6:$J$6000,2,0)</f>
        <v>2.1579000000000002</v>
      </c>
      <c r="E5329">
        <f>IF(VLOOKUP($B5329,'30 Year Treasuries Daily'!$A$7:$B$10118,2,FALSE)="ND",NA(),VLOOKUP($B5329,'30 Year Treasuries Daily'!$A$7:$B$10118,2,FALSE))</f>
        <v>3.46</v>
      </c>
    </row>
    <row r="5330" spans="2:5">
      <c r="B5330" s="52">
        <v>41823</v>
      </c>
      <c r="C5330">
        <f>VLOOKUP($B5330,'Bloomberg Dow Jones Indices'!$G$6:$J$6000,2,FALSE)</f>
        <v>3.5547</v>
      </c>
      <c r="D5330">
        <f>VLOOKUP(B5330,'Bloomberg Dow Jones Indices'!$I$6:$J$6000,2,0)</f>
        <v>2.1463000000000001</v>
      </c>
      <c r="E5330">
        <f>IF(VLOOKUP($B5330,'30 Year Treasuries Daily'!$A$7:$B$10118,2,FALSE)="ND",NA(),VLOOKUP($B5330,'30 Year Treasuries Daily'!$A$7:$B$10118,2,FALSE))</f>
        <v>3.47</v>
      </c>
    </row>
    <row r="5331" spans="2:5">
      <c r="B5331" s="52">
        <v>41827</v>
      </c>
      <c r="C5331">
        <f>VLOOKUP($B5331,'Bloomberg Dow Jones Indices'!$G$6:$J$6000,2,FALSE)</f>
        <v>3.5430999999999999</v>
      </c>
      <c r="D5331">
        <f>VLOOKUP(B5331,'Bloomberg Dow Jones Indices'!$I$6:$J$6000,2,0)</f>
        <v>2.1518000000000002</v>
      </c>
      <c r="E5331">
        <f>IF(VLOOKUP($B5331,'30 Year Treasuries Daily'!$A$7:$B$10118,2,FALSE)="ND",NA(),VLOOKUP($B5331,'30 Year Treasuries Daily'!$A$7:$B$10118,2,FALSE))</f>
        <v>3.44</v>
      </c>
    </row>
    <row r="5332" spans="2:5">
      <c r="B5332" s="52">
        <v>41828</v>
      </c>
      <c r="C5332">
        <f>VLOOKUP($B5332,'Bloomberg Dow Jones Indices'!$G$6:$J$6000,2,FALSE)</f>
        <v>3.5217000000000001</v>
      </c>
      <c r="D5332">
        <f>VLOOKUP(B5332,'Bloomberg Dow Jones Indices'!$I$6:$J$6000,2,0)</f>
        <v>2.1677</v>
      </c>
      <c r="E5332">
        <f>IF(VLOOKUP($B5332,'30 Year Treasuries Daily'!$A$7:$B$10118,2,FALSE)="ND",NA(),VLOOKUP($B5332,'30 Year Treasuries Daily'!$A$7:$B$10118,2,FALSE))</f>
        <v>3.38</v>
      </c>
    </row>
    <row r="5333" spans="2:5">
      <c r="B5333" s="52">
        <v>41829</v>
      </c>
      <c r="C5333">
        <f>VLOOKUP($B5333,'Bloomberg Dow Jones Indices'!$G$6:$J$6000,2,FALSE)</f>
        <v>3.5228000000000002</v>
      </c>
      <c r="D5333">
        <f>VLOOKUP(B5333,'Bloomberg Dow Jones Indices'!$I$6:$J$6000,2,0)</f>
        <v>2.1587999999999998</v>
      </c>
      <c r="E5333">
        <f>IF(VLOOKUP($B5333,'30 Year Treasuries Daily'!$A$7:$B$10118,2,FALSE)="ND",NA(),VLOOKUP($B5333,'30 Year Treasuries Daily'!$A$7:$B$10118,2,FALSE))</f>
        <v>3.37</v>
      </c>
    </row>
    <row r="5334" spans="2:5">
      <c r="B5334" s="52">
        <v>41830</v>
      </c>
      <c r="C5334">
        <f>VLOOKUP($B5334,'Bloomberg Dow Jones Indices'!$G$6:$J$6000,2,FALSE)</f>
        <v>3.5032000000000001</v>
      </c>
      <c r="D5334">
        <f>VLOOKUP(B5334,'Bloomberg Dow Jones Indices'!$I$6:$J$6000,2,0)</f>
        <v>2.1678000000000002</v>
      </c>
      <c r="E5334">
        <f>IF(VLOOKUP($B5334,'30 Year Treasuries Daily'!$A$7:$B$10118,2,FALSE)="ND",NA(),VLOOKUP($B5334,'30 Year Treasuries Daily'!$A$7:$B$10118,2,FALSE))</f>
        <v>3.38</v>
      </c>
    </row>
    <row r="5335" spans="2:5">
      <c r="B5335" s="52">
        <v>41831</v>
      </c>
      <c r="C5335">
        <f>VLOOKUP($B5335,'Bloomberg Dow Jones Indices'!$G$6:$J$6000,2,FALSE)</f>
        <v>3.5219</v>
      </c>
      <c r="D5335">
        <f>VLOOKUP(B5335,'Bloomberg Dow Jones Indices'!$I$6:$J$6000,2,0)</f>
        <v>2.1640999999999999</v>
      </c>
      <c r="E5335">
        <f>IF(VLOOKUP($B5335,'30 Year Treasuries Daily'!$A$7:$B$10118,2,FALSE)="ND",NA(),VLOOKUP($B5335,'30 Year Treasuries Daily'!$A$7:$B$10118,2,FALSE))</f>
        <v>3.34</v>
      </c>
    </row>
    <row r="5336" spans="2:5">
      <c r="B5336" s="52">
        <v>41834</v>
      </c>
      <c r="C5336">
        <f>VLOOKUP($B5336,'Bloomberg Dow Jones Indices'!$G$6:$J$6000,2,FALSE)</f>
        <v>3.5611999999999999</v>
      </c>
      <c r="D5336">
        <f>VLOOKUP(B5336,'Bloomberg Dow Jones Indices'!$I$6:$J$6000,2,0)</f>
        <v>2.1499000000000001</v>
      </c>
      <c r="E5336">
        <f>IF(VLOOKUP($B5336,'30 Year Treasuries Daily'!$A$7:$B$10118,2,FALSE)="ND",NA(),VLOOKUP($B5336,'30 Year Treasuries Daily'!$A$7:$B$10118,2,FALSE))</f>
        <v>3.36</v>
      </c>
    </row>
    <row r="5337" spans="2:5">
      <c r="B5337" s="52">
        <v>41835</v>
      </c>
      <c r="C5337">
        <f>VLOOKUP($B5337,'Bloomberg Dow Jones Indices'!$G$6:$J$6000,2,FALSE)</f>
        <v>3.5438999999999998</v>
      </c>
      <c r="D5337">
        <f>VLOOKUP(B5337,'Bloomberg Dow Jones Indices'!$I$6:$J$6000,2,0)</f>
        <v>2.1493000000000002</v>
      </c>
      <c r="E5337">
        <f>IF(VLOOKUP($B5337,'30 Year Treasuries Daily'!$A$7:$B$10118,2,FALSE)="ND",NA(),VLOOKUP($B5337,'30 Year Treasuries Daily'!$A$7:$B$10118,2,FALSE))</f>
        <v>3.37</v>
      </c>
    </row>
    <row r="5338" spans="2:5">
      <c r="B5338" s="52">
        <v>41836</v>
      </c>
      <c r="C5338">
        <f>VLOOKUP($B5338,'Bloomberg Dow Jones Indices'!$G$6:$J$6000,2,FALSE)</f>
        <v>3.5263999999999998</v>
      </c>
      <c r="D5338">
        <f>VLOOKUP(B5338,'Bloomberg Dow Jones Indices'!$I$6:$J$6000,2,0)</f>
        <v>2.1410999999999998</v>
      </c>
      <c r="E5338">
        <f>IF(VLOOKUP($B5338,'30 Year Treasuries Daily'!$A$7:$B$10118,2,FALSE)="ND",NA(),VLOOKUP($B5338,'30 Year Treasuries Daily'!$A$7:$B$10118,2,FALSE))</f>
        <v>3.35</v>
      </c>
    </row>
    <row r="5339" spans="2:5">
      <c r="B5339" s="52">
        <v>41837</v>
      </c>
      <c r="C5339">
        <f>VLOOKUP($B5339,'Bloomberg Dow Jones Indices'!$G$6:$J$6000,2,FALSE)</f>
        <v>3.5623</v>
      </c>
      <c r="D5339">
        <f>VLOOKUP(B5339,'Bloomberg Dow Jones Indices'!$I$6:$J$6000,2,0)</f>
        <v>2.1653000000000002</v>
      </c>
      <c r="E5339">
        <f>IF(VLOOKUP($B5339,'30 Year Treasuries Daily'!$A$7:$B$10118,2,FALSE)="ND",NA(),VLOOKUP($B5339,'30 Year Treasuries Daily'!$A$7:$B$10118,2,FALSE))</f>
        <v>3.27</v>
      </c>
    </row>
    <row r="5340" spans="2:5">
      <c r="B5340" s="52">
        <v>41838</v>
      </c>
      <c r="C5340">
        <f>VLOOKUP($B5340,'Bloomberg Dow Jones Indices'!$G$6:$J$6000,2,FALSE)</f>
        <v>3.5238</v>
      </c>
      <c r="D5340">
        <f>VLOOKUP(B5340,'Bloomberg Dow Jones Indices'!$I$6:$J$6000,2,0)</f>
        <v>2.1496</v>
      </c>
      <c r="E5340">
        <f>IF(VLOOKUP($B5340,'30 Year Treasuries Daily'!$A$7:$B$10118,2,FALSE)="ND",NA(),VLOOKUP($B5340,'30 Year Treasuries Daily'!$A$7:$B$10118,2,FALSE))</f>
        <v>3.29</v>
      </c>
    </row>
    <row r="5341" spans="2:5">
      <c r="B5341" s="52">
        <v>41841</v>
      </c>
      <c r="C5341">
        <f>VLOOKUP($B5341,'Bloomberg Dow Jones Indices'!$G$6:$J$6000,2,FALSE)</f>
        <v>3.5253999999999999</v>
      </c>
      <c r="D5341">
        <f>VLOOKUP(B5341,'Bloomberg Dow Jones Indices'!$I$6:$J$6000,2,0)</f>
        <v>2.1558000000000002</v>
      </c>
      <c r="E5341">
        <f>IF(VLOOKUP($B5341,'30 Year Treasuries Daily'!$A$7:$B$10118,2,FALSE)="ND",NA(),VLOOKUP($B5341,'30 Year Treasuries Daily'!$A$7:$B$10118,2,FALSE))</f>
        <v>3.26</v>
      </c>
    </row>
    <row r="5342" spans="2:5">
      <c r="B5342" s="52">
        <v>41842</v>
      </c>
      <c r="C5342">
        <f>VLOOKUP($B5342,'Bloomberg Dow Jones Indices'!$G$6:$J$6000,2,FALSE)</f>
        <v>3.5268000000000002</v>
      </c>
      <c r="D5342">
        <f>VLOOKUP(B5342,'Bloomberg Dow Jones Indices'!$I$6:$J$6000,2,0)</f>
        <v>2.1480000000000001</v>
      </c>
      <c r="E5342">
        <f>IF(VLOOKUP($B5342,'30 Year Treasuries Daily'!$A$7:$B$10118,2,FALSE)="ND",NA(),VLOOKUP($B5342,'30 Year Treasuries Daily'!$A$7:$B$10118,2,FALSE))</f>
        <v>3.25</v>
      </c>
    </row>
    <row r="5343" spans="2:5">
      <c r="B5343" s="52">
        <v>41843</v>
      </c>
      <c r="C5343">
        <f>VLOOKUP($B5343,'Bloomberg Dow Jones Indices'!$G$6:$J$6000,2,FALSE)</f>
        <v>3.5263999999999998</v>
      </c>
      <c r="D5343">
        <f>VLOOKUP(B5343,'Bloomberg Dow Jones Indices'!$I$6:$J$6000,2,0)</f>
        <v>2.1514000000000002</v>
      </c>
      <c r="E5343">
        <f>IF(VLOOKUP($B5343,'30 Year Treasuries Daily'!$A$7:$B$10118,2,FALSE)="ND",NA(),VLOOKUP($B5343,'30 Year Treasuries Daily'!$A$7:$B$10118,2,FALSE))</f>
        <v>3.26</v>
      </c>
    </row>
    <row r="5344" spans="2:5">
      <c r="B5344" s="52">
        <v>41844</v>
      </c>
      <c r="C5344">
        <f>VLOOKUP($B5344,'Bloomberg Dow Jones Indices'!$G$6:$J$6000,2,FALSE)</f>
        <v>3.5146999999999999</v>
      </c>
      <c r="D5344">
        <f>VLOOKUP(B5344,'Bloomberg Dow Jones Indices'!$I$6:$J$6000,2,0)</f>
        <v>2.1516999999999999</v>
      </c>
      <c r="E5344">
        <f>IF(VLOOKUP($B5344,'30 Year Treasuries Daily'!$A$7:$B$10118,2,FALSE)="ND",NA(),VLOOKUP($B5344,'30 Year Treasuries Daily'!$A$7:$B$10118,2,FALSE))</f>
        <v>3.3</v>
      </c>
    </row>
    <row r="5345" spans="2:5">
      <c r="B5345" s="52">
        <v>41845</v>
      </c>
      <c r="C5345">
        <f>VLOOKUP($B5345,'Bloomberg Dow Jones Indices'!$G$6:$J$6000,2,FALSE)</f>
        <v>3.5404</v>
      </c>
      <c r="D5345">
        <f>VLOOKUP(B5345,'Bloomberg Dow Jones Indices'!$I$6:$J$6000,2,0)</f>
        <v>2.1673</v>
      </c>
      <c r="E5345">
        <f>IF(VLOOKUP($B5345,'30 Year Treasuries Daily'!$A$7:$B$10118,2,FALSE)="ND",NA(),VLOOKUP($B5345,'30 Year Treasuries Daily'!$A$7:$B$10118,2,FALSE))</f>
        <v>3.24</v>
      </c>
    </row>
    <row r="5346" spans="2:5">
      <c r="B5346" s="52">
        <v>41848</v>
      </c>
      <c r="C5346">
        <f>VLOOKUP($B5346,'Bloomberg Dow Jones Indices'!$G$6:$J$6000,2,FALSE)</f>
        <v>3.4965999999999999</v>
      </c>
      <c r="D5346">
        <f>VLOOKUP(B5346,'Bloomberg Dow Jones Indices'!$I$6:$J$6000,2,0)</f>
        <v>2.1644999999999999</v>
      </c>
      <c r="E5346">
        <f>IF(VLOOKUP($B5346,'30 Year Treasuries Daily'!$A$7:$B$10118,2,FALSE)="ND",NA(),VLOOKUP($B5346,'30 Year Treasuries Daily'!$A$7:$B$10118,2,FALSE))</f>
        <v>3.26</v>
      </c>
    </row>
    <row r="5347" spans="2:5">
      <c r="B5347" s="52">
        <v>41849</v>
      </c>
      <c r="C5347">
        <f>VLOOKUP($B5347,'Bloomberg Dow Jones Indices'!$G$6:$J$6000,2,FALSE)</f>
        <v>3.5308000000000002</v>
      </c>
      <c r="D5347">
        <f>VLOOKUP(B5347,'Bloomberg Dow Jones Indices'!$I$6:$J$6000,2,0)</f>
        <v>2.1736</v>
      </c>
      <c r="E5347">
        <f>IF(VLOOKUP($B5347,'30 Year Treasuries Daily'!$A$7:$B$10118,2,FALSE)="ND",NA(),VLOOKUP($B5347,'30 Year Treasuries Daily'!$A$7:$B$10118,2,FALSE))</f>
        <v>3.22</v>
      </c>
    </row>
    <row r="5348" spans="2:5">
      <c r="B5348" s="52">
        <v>41850</v>
      </c>
      <c r="C5348">
        <f>VLOOKUP($B5348,'Bloomberg Dow Jones Indices'!$G$6:$J$6000,2,FALSE)</f>
        <v>3.5943000000000001</v>
      </c>
      <c r="D5348">
        <f>VLOOKUP(B5348,'Bloomberg Dow Jones Indices'!$I$6:$J$6000,2,0)</f>
        <v>2.1783999999999999</v>
      </c>
      <c r="E5348">
        <f>IF(VLOOKUP($B5348,'30 Year Treasuries Daily'!$A$7:$B$10118,2,FALSE)="ND",NA(),VLOOKUP($B5348,'30 Year Treasuries Daily'!$A$7:$B$10118,2,FALSE))</f>
        <v>3.31</v>
      </c>
    </row>
    <row r="5349" spans="2:5">
      <c r="B5349" s="52">
        <v>41851</v>
      </c>
      <c r="C5349">
        <f>VLOOKUP($B5349,'Bloomberg Dow Jones Indices'!$G$6:$J$6000,2,FALSE)</f>
        <v>3.6585999999999999</v>
      </c>
      <c r="D5349">
        <f>VLOOKUP(B5349,'Bloomberg Dow Jones Indices'!$I$6:$J$6000,2,0)</f>
        <v>2.2201</v>
      </c>
      <c r="E5349">
        <f>IF(VLOOKUP($B5349,'30 Year Treasuries Daily'!$A$7:$B$10118,2,FALSE)="ND",NA(),VLOOKUP($B5349,'30 Year Treasuries Daily'!$A$7:$B$10118,2,FALSE))</f>
        <v>3.32</v>
      </c>
    </row>
    <row r="5350" spans="2:5">
      <c r="B5350" s="52">
        <v>41852</v>
      </c>
      <c r="C5350">
        <f>VLOOKUP($B5350,'Bloomberg Dow Jones Indices'!$G$6:$J$6000,2,FALSE)</f>
        <v>3.6492</v>
      </c>
      <c r="D5350">
        <f>VLOOKUP(B5350,'Bloomberg Dow Jones Indices'!$I$6:$J$6000,2,0)</f>
        <v>2.2294999999999998</v>
      </c>
      <c r="E5350">
        <f>IF(VLOOKUP($B5350,'30 Year Treasuries Daily'!$A$7:$B$10118,2,FALSE)="ND",NA(),VLOOKUP($B5350,'30 Year Treasuries Daily'!$A$7:$B$10118,2,FALSE))</f>
        <v>3.29</v>
      </c>
    </row>
    <row r="5351" spans="2:5">
      <c r="B5351" s="52">
        <v>41855</v>
      </c>
      <c r="C5351">
        <f>VLOOKUP($B5351,'Bloomberg Dow Jones Indices'!$G$6:$J$6000,2,FALSE)</f>
        <v>3.6629</v>
      </c>
      <c r="D5351">
        <f>VLOOKUP(B5351,'Bloomberg Dow Jones Indices'!$I$6:$J$6000,2,0)</f>
        <v>2.2193000000000001</v>
      </c>
      <c r="E5351">
        <f>IF(VLOOKUP($B5351,'30 Year Treasuries Daily'!$A$7:$B$10118,2,FALSE)="ND",NA(),VLOOKUP($B5351,'30 Year Treasuries Daily'!$A$7:$B$10118,2,FALSE))</f>
        <v>3.3</v>
      </c>
    </row>
    <row r="5352" spans="2:5">
      <c r="B5352" s="52">
        <v>41856</v>
      </c>
      <c r="C5352">
        <f>VLOOKUP($B5352,'Bloomberg Dow Jones Indices'!$G$6:$J$6000,2,FALSE)</f>
        <v>3.6818</v>
      </c>
      <c r="D5352">
        <f>VLOOKUP(B5352,'Bloomberg Dow Jones Indices'!$I$6:$J$6000,2,0)</f>
        <v>2.2382</v>
      </c>
      <c r="E5352">
        <f>IF(VLOOKUP($B5352,'30 Year Treasuries Daily'!$A$7:$B$10118,2,FALSE)="ND",NA(),VLOOKUP($B5352,'30 Year Treasuries Daily'!$A$7:$B$10118,2,FALSE))</f>
        <v>3.28</v>
      </c>
    </row>
    <row r="5353" spans="2:5">
      <c r="B5353" s="52">
        <v>41857</v>
      </c>
      <c r="C5353">
        <f>VLOOKUP($B5353,'Bloomberg Dow Jones Indices'!$G$6:$J$6000,2,FALSE)</f>
        <v>3.7250999999999999</v>
      </c>
      <c r="D5353">
        <f>VLOOKUP(B5353,'Bloomberg Dow Jones Indices'!$I$6:$J$6000,2,0)</f>
        <v>2.2521</v>
      </c>
      <c r="E5353">
        <f>IF(VLOOKUP($B5353,'30 Year Treasuries Daily'!$A$7:$B$10118,2,FALSE)="ND",NA(),VLOOKUP($B5353,'30 Year Treasuries Daily'!$A$7:$B$10118,2,FALSE))</f>
        <v>3.27</v>
      </c>
    </row>
    <row r="5354" spans="2:5">
      <c r="B5354" s="52">
        <v>41858</v>
      </c>
      <c r="C5354">
        <f>VLOOKUP($B5354,'Bloomberg Dow Jones Indices'!$G$6:$J$6000,2,FALSE)</f>
        <v>3.6917</v>
      </c>
      <c r="D5354">
        <f>VLOOKUP(B5354,'Bloomberg Dow Jones Indices'!$I$6:$J$6000,2,0)</f>
        <v>2.2624</v>
      </c>
      <c r="E5354">
        <f>IF(VLOOKUP($B5354,'30 Year Treasuries Daily'!$A$7:$B$10118,2,FALSE)="ND",NA(),VLOOKUP($B5354,'30 Year Treasuries Daily'!$A$7:$B$10118,2,FALSE))</f>
        <v>3.23</v>
      </c>
    </row>
    <row r="5355" spans="2:5">
      <c r="B5355" s="52">
        <v>41859</v>
      </c>
      <c r="C5355">
        <f>VLOOKUP($B5355,'Bloomberg Dow Jones Indices'!$G$6:$J$6000,2,FALSE)</f>
        <v>3.6107</v>
      </c>
      <c r="D5355">
        <f>VLOOKUP(B5355,'Bloomberg Dow Jones Indices'!$I$6:$J$6000,2,0)</f>
        <v>2.2370999999999999</v>
      </c>
      <c r="E5355">
        <f>IF(VLOOKUP($B5355,'30 Year Treasuries Daily'!$A$7:$B$10118,2,FALSE)="ND",NA(),VLOOKUP($B5355,'30 Year Treasuries Daily'!$A$7:$B$10118,2,FALSE))</f>
        <v>3.23</v>
      </c>
    </row>
    <row r="5356" spans="2:5">
      <c r="B5356" s="52">
        <v>41862</v>
      </c>
      <c r="C5356">
        <f>VLOOKUP($B5356,'Bloomberg Dow Jones Indices'!$G$6:$J$6000,2,FALSE)</f>
        <v>3.6265999999999998</v>
      </c>
      <c r="D5356">
        <f>VLOOKUP(B5356,'Bloomberg Dow Jones Indices'!$I$6:$J$6000,2,0)</f>
        <v>2.2372000000000001</v>
      </c>
      <c r="E5356">
        <f>IF(VLOOKUP($B5356,'30 Year Treasuries Daily'!$A$7:$B$10118,2,FALSE)="ND",NA(),VLOOKUP($B5356,'30 Year Treasuries Daily'!$A$7:$B$10118,2,FALSE))</f>
        <v>3.24</v>
      </c>
    </row>
    <row r="5357" spans="2:5">
      <c r="B5357" s="52">
        <v>41863</v>
      </c>
      <c r="C5357">
        <f>VLOOKUP($B5357,'Bloomberg Dow Jones Indices'!$G$6:$J$6000,2,FALSE)</f>
        <v>3.6271</v>
      </c>
      <c r="D5357">
        <f>VLOOKUP(B5357,'Bloomberg Dow Jones Indices'!$I$6:$J$6000,2,0)</f>
        <v>2.2385000000000002</v>
      </c>
      <c r="E5357">
        <f>IF(VLOOKUP($B5357,'30 Year Treasuries Daily'!$A$7:$B$10118,2,FALSE)="ND",NA(),VLOOKUP($B5357,'30 Year Treasuries Daily'!$A$7:$B$10118,2,FALSE))</f>
        <v>3.27</v>
      </c>
    </row>
    <row r="5358" spans="2:5">
      <c r="B5358" s="52">
        <v>41864</v>
      </c>
      <c r="C5358">
        <f>VLOOKUP($B5358,'Bloomberg Dow Jones Indices'!$G$6:$J$6000,2,FALSE)</f>
        <v>3.6274999999999999</v>
      </c>
      <c r="D5358">
        <f>VLOOKUP(B5358,'Bloomberg Dow Jones Indices'!$I$6:$J$6000,2,0)</f>
        <v>2.2317999999999998</v>
      </c>
      <c r="E5358">
        <f>IF(VLOOKUP($B5358,'30 Year Treasuries Daily'!$A$7:$B$10118,2,FALSE)="ND",NA(),VLOOKUP($B5358,'30 Year Treasuries Daily'!$A$7:$B$10118,2,FALSE))</f>
        <v>3.24</v>
      </c>
    </row>
    <row r="5359" spans="2:5">
      <c r="B5359" s="52">
        <v>41865</v>
      </c>
      <c r="C5359">
        <f>VLOOKUP($B5359,'Bloomberg Dow Jones Indices'!$G$6:$J$6000,2,FALSE)</f>
        <v>3.5977000000000001</v>
      </c>
      <c r="D5359">
        <f>VLOOKUP(B5359,'Bloomberg Dow Jones Indices'!$I$6:$J$6000,2,0)</f>
        <v>2.2235999999999998</v>
      </c>
      <c r="E5359">
        <f>IF(VLOOKUP($B5359,'30 Year Treasuries Daily'!$A$7:$B$10118,2,FALSE)="ND",NA(),VLOOKUP($B5359,'30 Year Treasuries Daily'!$A$7:$B$10118,2,FALSE))</f>
        <v>3.2</v>
      </c>
    </row>
    <row r="5360" spans="2:5">
      <c r="B5360" s="52">
        <v>41866</v>
      </c>
      <c r="C5360">
        <f>VLOOKUP($B5360,'Bloomberg Dow Jones Indices'!$G$6:$J$6000,2,FALSE)</f>
        <v>3.5787</v>
      </c>
      <c r="D5360">
        <f>VLOOKUP(B5360,'Bloomberg Dow Jones Indices'!$I$6:$J$6000,2,0)</f>
        <v>2.2330000000000001</v>
      </c>
      <c r="E5360">
        <f>IF(VLOOKUP($B5360,'30 Year Treasuries Daily'!$A$7:$B$10118,2,FALSE)="ND",NA(),VLOOKUP($B5360,'30 Year Treasuries Daily'!$A$7:$B$10118,2,FALSE))</f>
        <v>3.13</v>
      </c>
    </row>
    <row r="5361" spans="2:5">
      <c r="B5361" s="52">
        <v>41869</v>
      </c>
      <c r="C5361">
        <f>VLOOKUP($B5361,'Bloomberg Dow Jones Indices'!$G$6:$J$6000,2,FALSE)</f>
        <v>3.5827</v>
      </c>
      <c r="D5361">
        <f>VLOOKUP(B5361,'Bloomberg Dow Jones Indices'!$I$6:$J$6000,2,0)</f>
        <v>2.2096999999999998</v>
      </c>
      <c r="E5361">
        <f>IF(VLOOKUP($B5361,'30 Year Treasuries Daily'!$A$7:$B$10118,2,FALSE)="ND",NA(),VLOOKUP($B5361,'30 Year Treasuries Daily'!$A$7:$B$10118,2,FALSE))</f>
        <v>3.2</v>
      </c>
    </row>
    <row r="5362" spans="2:5">
      <c r="B5362" s="52">
        <v>41870</v>
      </c>
      <c r="C5362">
        <f>VLOOKUP($B5362,'Bloomberg Dow Jones Indices'!$G$6:$J$6000,2,FALSE)</f>
        <v>3.5407999999999999</v>
      </c>
      <c r="D5362">
        <f>VLOOKUP(B5362,'Bloomberg Dow Jones Indices'!$I$6:$J$6000,2,0)</f>
        <v>2.2010999999999998</v>
      </c>
      <c r="E5362">
        <f>IF(VLOOKUP($B5362,'30 Year Treasuries Daily'!$A$7:$B$10118,2,FALSE)="ND",NA(),VLOOKUP($B5362,'30 Year Treasuries Daily'!$A$7:$B$10118,2,FALSE))</f>
        <v>3.21</v>
      </c>
    </row>
    <row r="5363" spans="2:5">
      <c r="B5363" s="52">
        <v>41871</v>
      </c>
      <c r="C5363">
        <f>VLOOKUP($B5363,'Bloomberg Dow Jones Indices'!$G$6:$J$6000,2,FALSE)</f>
        <v>3.5327000000000002</v>
      </c>
      <c r="D5363">
        <f>VLOOKUP(B5363,'Bloomberg Dow Jones Indices'!$I$6:$J$6000,2,0)</f>
        <v>2.2016999999999998</v>
      </c>
      <c r="E5363">
        <f>IF(VLOOKUP($B5363,'30 Year Treasuries Daily'!$A$7:$B$10118,2,FALSE)="ND",NA(),VLOOKUP($B5363,'30 Year Treasuries Daily'!$A$7:$B$10118,2,FALSE))</f>
        <v>3.22</v>
      </c>
    </row>
    <row r="5364" spans="2:5">
      <c r="B5364" s="52">
        <v>41872</v>
      </c>
      <c r="C5364">
        <f>VLOOKUP($B5364,'Bloomberg Dow Jones Indices'!$G$6:$J$6000,2,FALSE)</f>
        <v>3.5282999999999998</v>
      </c>
      <c r="D5364">
        <f>VLOOKUP(B5364,'Bloomberg Dow Jones Indices'!$I$6:$J$6000,2,0)</f>
        <v>2.1939000000000002</v>
      </c>
      <c r="E5364">
        <f>IF(VLOOKUP($B5364,'30 Year Treasuries Daily'!$A$7:$B$10118,2,FALSE)="ND",NA(),VLOOKUP($B5364,'30 Year Treasuries Daily'!$A$7:$B$10118,2,FALSE))</f>
        <v>3.19</v>
      </c>
    </row>
    <row r="5365" spans="2:5">
      <c r="B5365" s="52">
        <v>41873</v>
      </c>
      <c r="C5365">
        <f>VLOOKUP($B5365,'Bloomberg Dow Jones Indices'!$G$6:$J$6000,2,FALSE)</f>
        <v>3.5371999999999999</v>
      </c>
      <c r="D5365">
        <f>VLOOKUP(B5365,'Bloomberg Dow Jones Indices'!$I$6:$J$6000,2,0)</f>
        <v>2.2002999999999999</v>
      </c>
      <c r="E5365">
        <f>IF(VLOOKUP($B5365,'30 Year Treasuries Daily'!$A$7:$B$10118,2,FALSE)="ND",NA(),VLOOKUP($B5365,'30 Year Treasuries Daily'!$A$7:$B$10118,2,FALSE))</f>
        <v>3.16</v>
      </c>
    </row>
    <row r="5366" spans="2:5">
      <c r="B5366" s="52">
        <v>41876</v>
      </c>
      <c r="C5366">
        <f>VLOOKUP($B5366,'Bloomberg Dow Jones Indices'!$G$6:$J$6000,2,FALSE)</f>
        <v>3.5179999999999998</v>
      </c>
      <c r="D5366">
        <f>VLOOKUP(B5366,'Bloomberg Dow Jones Indices'!$I$6:$J$6000,2,0)</f>
        <v>2.1905999999999999</v>
      </c>
      <c r="E5366">
        <f>IF(VLOOKUP($B5366,'30 Year Treasuries Daily'!$A$7:$B$10118,2,FALSE)="ND",NA(),VLOOKUP($B5366,'30 Year Treasuries Daily'!$A$7:$B$10118,2,FALSE))</f>
        <v>3.13</v>
      </c>
    </row>
    <row r="5367" spans="2:5">
      <c r="B5367" s="52">
        <v>41877</v>
      </c>
      <c r="C5367">
        <f>VLOOKUP($B5367,'Bloomberg Dow Jones Indices'!$G$6:$J$6000,2,FALSE)</f>
        <v>3.5535999999999999</v>
      </c>
      <c r="D5367">
        <f>VLOOKUP(B5367,'Bloomberg Dow Jones Indices'!$I$6:$J$6000,2,0)</f>
        <v>2.1867000000000001</v>
      </c>
      <c r="E5367">
        <f>IF(VLOOKUP($B5367,'30 Year Treasuries Daily'!$A$7:$B$10118,2,FALSE)="ND",NA(),VLOOKUP($B5367,'30 Year Treasuries Daily'!$A$7:$B$10118,2,FALSE))</f>
        <v>3.15</v>
      </c>
    </row>
    <row r="5368" spans="2:5">
      <c r="B5368" s="52">
        <v>41878</v>
      </c>
      <c r="C5368">
        <f>VLOOKUP($B5368,'Bloomberg Dow Jones Indices'!$G$6:$J$6000,2,FALSE)</f>
        <v>3.5390999999999999</v>
      </c>
      <c r="D5368">
        <f>VLOOKUP(B5368,'Bloomberg Dow Jones Indices'!$I$6:$J$6000,2,0)</f>
        <v>2.1867000000000001</v>
      </c>
      <c r="E5368">
        <f>IF(VLOOKUP($B5368,'30 Year Treasuries Daily'!$A$7:$B$10118,2,FALSE)="ND",NA(),VLOOKUP($B5368,'30 Year Treasuries Daily'!$A$7:$B$10118,2,FALSE))</f>
        <v>3.11</v>
      </c>
    </row>
    <row r="5369" spans="2:5">
      <c r="B5369" s="52">
        <v>41879</v>
      </c>
      <c r="C5369">
        <f>VLOOKUP($B5369,'Bloomberg Dow Jones Indices'!$G$6:$J$6000,2,FALSE)</f>
        <v>3.5202999999999998</v>
      </c>
      <c r="D5369">
        <f>VLOOKUP(B5369,'Bloomberg Dow Jones Indices'!$I$6:$J$6000,2,0)</f>
        <v>2.1947000000000001</v>
      </c>
      <c r="E5369">
        <f>IF(VLOOKUP($B5369,'30 Year Treasuries Daily'!$A$7:$B$10118,2,FALSE)="ND",NA(),VLOOKUP($B5369,'30 Year Treasuries Daily'!$A$7:$B$10118,2,FALSE))</f>
        <v>3.08</v>
      </c>
    </row>
    <row r="5370" spans="2:5">
      <c r="B5370" s="52">
        <v>41880</v>
      </c>
      <c r="C5370">
        <f>VLOOKUP($B5370,'Bloomberg Dow Jones Indices'!$G$6:$J$6000,2,FALSE)</f>
        <v>3.4937</v>
      </c>
      <c r="D5370">
        <f>VLOOKUP(B5370,'Bloomberg Dow Jones Indices'!$I$6:$J$6000,2,0)</f>
        <v>2.1922999999999999</v>
      </c>
      <c r="E5370">
        <f>IF(VLOOKUP($B5370,'30 Year Treasuries Daily'!$A$7:$B$10118,2,FALSE)="ND",NA(),VLOOKUP($B5370,'30 Year Treasuries Daily'!$A$7:$B$10118,2,FALSE))</f>
        <v>3.09</v>
      </c>
    </row>
    <row r="5371" spans="2:5">
      <c r="B5371" s="52">
        <v>41884</v>
      </c>
      <c r="C5371">
        <f>VLOOKUP($B5371,'Bloomberg Dow Jones Indices'!$G$6:$J$6000,2,FALSE)</f>
        <v>3.5255999999999998</v>
      </c>
      <c r="D5371">
        <f>VLOOKUP(B5371,'Bloomberg Dow Jones Indices'!$I$6:$J$6000,2,0)</f>
        <v>2.1993</v>
      </c>
      <c r="E5371">
        <f>IF(VLOOKUP($B5371,'30 Year Treasuries Daily'!$A$7:$B$10118,2,FALSE)="ND",NA(),VLOOKUP($B5371,'30 Year Treasuries Daily'!$A$7:$B$10118,2,FALSE))</f>
        <v>3.17</v>
      </c>
    </row>
    <row r="5372" spans="2:5">
      <c r="B5372" s="52">
        <v>41885</v>
      </c>
      <c r="C5372">
        <f>VLOOKUP($B5372,'Bloomberg Dow Jones Indices'!$G$6:$J$6000,2,FALSE)</f>
        <v>3.5098000000000003</v>
      </c>
      <c r="D5372">
        <f>VLOOKUP(B5372,'Bloomberg Dow Jones Indices'!$I$6:$J$6000,2,0)</f>
        <v>2.1979000000000002</v>
      </c>
      <c r="E5372">
        <f>IF(VLOOKUP($B5372,'30 Year Treasuries Daily'!$A$7:$B$10118,2,FALSE)="ND",NA(),VLOOKUP($B5372,'30 Year Treasuries Daily'!$A$7:$B$10118,2,FALSE))</f>
        <v>3.15</v>
      </c>
    </row>
    <row r="5373" spans="2:5">
      <c r="B5373" s="52">
        <v>41886</v>
      </c>
      <c r="C5373">
        <f>VLOOKUP($B5373,'Bloomberg Dow Jones Indices'!$G$6:$J$6000,2,FALSE)</f>
        <v>3.5131000000000001</v>
      </c>
      <c r="D5373">
        <f>VLOOKUP(B5373,'Bloomberg Dow Jones Indices'!$I$6:$J$6000,2,0)</f>
        <v>2.1989999999999998</v>
      </c>
      <c r="E5373">
        <f>IF(VLOOKUP($B5373,'30 Year Treasuries Daily'!$A$7:$B$10118,2,FALSE)="ND",NA(),VLOOKUP($B5373,'30 Year Treasuries Daily'!$A$7:$B$10118,2,FALSE))</f>
        <v>3.21</v>
      </c>
    </row>
    <row r="5374" spans="2:5">
      <c r="B5374" s="52">
        <v>41887</v>
      </c>
      <c r="C5374">
        <f>VLOOKUP($B5374,'Bloomberg Dow Jones Indices'!$G$6:$J$6000,2,FALSE)</f>
        <v>3.4718999999999998</v>
      </c>
      <c r="D5374">
        <f>VLOOKUP(B5374,'Bloomberg Dow Jones Indices'!$I$6:$J$6000,2,0)</f>
        <v>2.1903000000000001</v>
      </c>
      <c r="E5374">
        <f>IF(VLOOKUP($B5374,'30 Year Treasuries Daily'!$A$7:$B$10118,2,FALSE)="ND",NA(),VLOOKUP($B5374,'30 Year Treasuries Daily'!$A$7:$B$10118,2,FALSE))</f>
        <v>3.23</v>
      </c>
    </row>
    <row r="5375" spans="2:5">
      <c r="B5375" s="52">
        <v>41890</v>
      </c>
      <c r="C5375">
        <f>VLOOKUP($B5375,'Bloomberg Dow Jones Indices'!$G$6:$J$6000,2,FALSE)</f>
        <v>3.4981999999999998</v>
      </c>
      <c r="D5375">
        <f>VLOOKUP(B5375,'Bloomberg Dow Jones Indices'!$I$6:$J$6000,2,0)</f>
        <v>2.1955</v>
      </c>
      <c r="E5375">
        <f>IF(VLOOKUP($B5375,'30 Year Treasuries Daily'!$A$7:$B$10118,2,FALSE)="ND",NA(),VLOOKUP($B5375,'30 Year Treasuries Daily'!$A$7:$B$10118,2,FALSE))</f>
        <v>3.23</v>
      </c>
    </row>
    <row r="5376" spans="2:5">
      <c r="B5376" s="52">
        <v>41891</v>
      </c>
      <c r="C5376">
        <f>VLOOKUP($B5376,'Bloomberg Dow Jones Indices'!$G$6:$J$6000,2,FALSE)</f>
        <v>3.5390000000000001</v>
      </c>
      <c r="D5376">
        <f>VLOOKUP(B5376,'Bloomberg Dow Jones Indices'!$I$6:$J$6000,2,0)</f>
        <v>2.2081</v>
      </c>
      <c r="E5376">
        <f>IF(VLOOKUP($B5376,'30 Year Treasuries Daily'!$A$7:$B$10118,2,FALSE)="ND",NA(),VLOOKUP($B5376,'30 Year Treasuries Daily'!$A$7:$B$10118,2,FALSE))</f>
        <v>3.23</v>
      </c>
    </row>
    <row r="5377" spans="2:5">
      <c r="B5377" s="52">
        <v>41892</v>
      </c>
      <c r="C5377">
        <f>VLOOKUP($B5377,'Bloomberg Dow Jones Indices'!$G$6:$J$6000,2,FALSE)</f>
        <v>3.5806</v>
      </c>
      <c r="D5377">
        <f>VLOOKUP(B5377,'Bloomberg Dow Jones Indices'!$I$6:$J$6000,2,0)</f>
        <v>2.2046000000000001</v>
      </c>
      <c r="E5377">
        <f>IF(VLOOKUP($B5377,'30 Year Treasuries Daily'!$A$7:$B$10118,2,FALSE)="ND",NA(),VLOOKUP($B5377,'30 Year Treasuries Daily'!$A$7:$B$10118,2,FALSE))</f>
        <v>3.26</v>
      </c>
    </row>
    <row r="5378" spans="2:5">
      <c r="B5378" s="52">
        <v>41893</v>
      </c>
      <c r="C5378">
        <f>VLOOKUP($B5378,'Bloomberg Dow Jones Indices'!$G$6:$J$6000,2,FALSE)</f>
        <v>3.5491000000000001</v>
      </c>
      <c r="D5378">
        <f>VLOOKUP(B5378,'Bloomberg Dow Jones Indices'!$I$6:$J$6000,2,0)</f>
        <v>2.2084999999999999</v>
      </c>
      <c r="E5378">
        <f>IF(VLOOKUP($B5378,'30 Year Treasuries Daily'!$A$7:$B$10118,2,FALSE)="ND",NA(),VLOOKUP($B5378,'30 Year Treasuries Daily'!$A$7:$B$10118,2,FALSE))</f>
        <v>3.27</v>
      </c>
    </row>
    <row r="5379" spans="2:5">
      <c r="B5379" s="52">
        <v>41894</v>
      </c>
      <c r="C5379">
        <f>VLOOKUP($B5379,'Bloomberg Dow Jones Indices'!$G$6:$J$6000,2,FALSE)</f>
        <v>3.6153</v>
      </c>
      <c r="D5379">
        <f>VLOOKUP(B5379,'Bloomberg Dow Jones Indices'!$I$6:$J$6000,2,0)</f>
        <v>2.2164999999999999</v>
      </c>
      <c r="E5379">
        <f>IF(VLOOKUP($B5379,'30 Year Treasuries Daily'!$A$7:$B$10118,2,FALSE)="ND",NA(),VLOOKUP($B5379,'30 Year Treasuries Daily'!$A$7:$B$10118,2,FALSE))</f>
        <v>3.35</v>
      </c>
    </row>
    <row r="5380" spans="2:5">
      <c r="B5380" s="52">
        <v>41897</v>
      </c>
      <c r="C5380">
        <f>VLOOKUP($B5380,'Bloomberg Dow Jones Indices'!$G$6:$J$6000,2,FALSE)</f>
        <v>3.6044999999999998</v>
      </c>
      <c r="D5380">
        <f>VLOOKUP(B5380,'Bloomberg Dow Jones Indices'!$I$6:$J$6000,2,0)</f>
        <v>2.2107999999999999</v>
      </c>
      <c r="E5380">
        <f>IF(VLOOKUP($B5380,'30 Year Treasuries Daily'!$A$7:$B$10118,2,FALSE)="ND",NA(),VLOOKUP($B5380,'30 Year Treasuries Daily'!$A$7:$B$10118,2,FALSE))</f>
        <v>3.34</v>
      </c>
    </row>
    <row r="5381" spans="2:5">
      <c r="B5381" s="52">
        <v>41898</v>
      </c>
      <c r="C5381">
        <f>VLOOKUP($B5381,'Bloomberg Dow Jones Indices'!$G$6:$J$6000,2,FALSE)</f>
        <v>3.5608</v>
      </c>
      <c r="D5381">
        <f>VLOOKUP(B5381,'Bloomberg Dow Jones Indices'!$I$6:$J$6000,2,0)</f>
        <v>2.1978</v>
      </c>
      <c r="E5381">
        <f>IF(VLOOKUP($B5381,'30 Year Treasuries Daily'!$A$7:$B$10118,2,FALSE)="ND",NA(),VLOOKUP($B5381,'30 Year Treasuries Daily'!$A$7:$B$10118,2,FALSE))</f>
        <v>3.36</v>
      </c>
    </row>
    <row r="5382" spans="2:5">
      <c r="B5382" s="52">
        <v>41899</v>
      </c>
      <c r="C5382">
        <f>VLOOKUP($B5382,'Bloomberg Dow Jones Indices'!$G$6:$J$6000,2,FALSE)</f>
        <v>3.5693000000000001</v>
      </c>
      <c r="D5382">
        <f>VLOOKUP(B5382,'Bloomberg Dow Jones Indices'!$I$6:$J$6000,2,0)</f>
        <v>2.1945999999999999</v>
      </c>
      <c r="E5382">
        <f>IF(VLOOKUP($B5382,'30 Year Treasuries Daily'!$A$7:$B$10118,2,FALSE)="ND",NA(),VLOOKUP($B5382,'30 Year Treasuries Daily'!$A$7:$B$10118,2,FALSE))</f>
        <v>3.37</v>
      </c>
    </row>
    <row r="5383" spans="2:5">
      <c r="B5383" s="52">
        <v>41900</v>
      </c>
      <c r="C5383">
        <f>VLOOKUP($B5383,'Bloomberg Dow Jones Indices'!$G$6:$J$6000,2,FALSE)</f>
        <v>3.5945999999999998</v>
      </c>
      <c r="D5383">
        <f>VLOOKUP(B5383,'Bloomberg Dow Jones Indices'!$I$6:$J$6000,2,0)</f>
        <v>2.1818</v>
      </c>
      <c r="E5383">
        <f>IF(VLOOKUP($B5383,'30 Year Treasuries Daily'!$A$7:$B$10118,2,FALSE)="ND",NA(),VLOOKUP($B5383,'30 Year Treasuries Daily'!$A$7:$B$10118,2,FALSE))</f>
        <v>3.36</v>
      </c>
    </row>
    <row r="5384" spans="2:5">
      <c r="B5384" s="52">
        <v>41901</v>
      </c>
      <c r="C5384">
        <f>VLOOKUP($B5384,'Bloomberg Dow Jones Indices'!$G$6:$J$6000,2,FALSE)</f>
        <v>3.5681000000000003</v>
      </c>
      <c r="D5384">
        <f>VLOOKUP(B5384,'Bloomberg Dow Jones Indices'!$I$6:$J$6000,2,0)</f>
        <v>2.1800999999999999</v>
      </c>
      <c r="E5384">
        <f>IF(VLOOKUP($B5384,'30 Year Treasuries Daily'!$A$7:$B$10118,2,FALSE)="ND",NA(),VLOOKUP($B5384,'30 Year Treasuries Daily'!$A$7:$B$10118,2,FALSE))</f>
        <v>3.29</v>
      </c>
    </row>
    <row r="5385" spans="2:5">
      <c r="B5385" s="52">
        <v>41904</v>
      </c>
      <c r="C5385">
        <f>VLOOKUP($B5385,'Bloomberg Dow Jones Indices'!$G$6:$J$6000,2,FALSE)</f>
        <v>3.5960000000000001</v>
      </c>
      <c r="D5385">
        <f>VLOOKUP(B5385,'Bloomberg Dow Jones Indices'!$I$6:$J$6000,2,0)</f>
        <v>2.1937000000000002</v>
      </c>
      <c r="E5385">
        <f>IF(VLOOKUP($B5385,'30 Year Treasuries Daily'!$A$7:$B$10118,2,FALSE)="ND",NA(),VLOOKUP($B5385,'30 Year Treasuries Daily'!$A$7:$B$10118,2,FALSE))</f>
        <v>3.28</v>
      </c>
    </row>
    <row r="5386" spans="2:5">
      <c r="B5386" s="52">
        <v>41905</v>
      </c>
      <c r="C5386">
        <f>VLOOKUP($B5386,'Bloomberg Dow Jones Indices'!$G$6:$J$6000,2,FALSE)</f>
        <v>3.6063999999999998</v>
      </c>
      <c r="D5386">
        <f>VLOOKUP(B5386,'Bloomberg Dow Jones Indices'!$I$6:$J$6000,2,0)</f>
        <v>2.2086999999999999</v>
      </c>
      <c r="E5386">
        <f>IF(VLOOKUP($B5386,'30 Year Treasuries Daily'!$A$7:$B$10118,2,FALSE)="ND",NA(),VLOOKUP($B5386,'30 Year Treasuries Daily'!$A$7:$B$10118,2,FALSE))</f>
        <v>3.25</v>
      </c>
    </row>
    <row r="5387" spans="2:5">
      <c r="B5387" s="52">
        <v>41906</v>
      </c>
      <c r="C5387">
        <f>VLOOKUP($B5387,'Bloomberg Dow Jones Indices'!$G$6:$J$6000,2,FALSE)</f>
        <v>3.6141000000000001</v>
      </c>
      <c r="D5387">
        <f>VLOOKUP(B5387,'Bloomberg Dow Jones Indices'!$I$6:$J$6000,2,0)</f>
        <v>2.1888999999999998</v>
      </c>
      <c r="E5387">
        <f>IF(VLOOKUP($B5387,'30 Year Treasuries Daily'!$A$7:$B$10118,2,FALSE)="ND",NA(),VLOOKUP($B5387,'30 Year Treasuries Daily'!$A$7:$B$10118,2,FALSE))</f>
        <v>3.28</v>
      </c>
    </row>
    <row r="5388" spans="2:5">
      <c r="B5388" s="52">
        <v>41907</v>
      </c>
      <c r="C5388">
        <f>VLOOKUP($B5388,'Bloomberg Dow Jones Indices'!$G$6:$J$6000,2,FALSE)</f>
        <v>3.6394000000000002</v>
      </c>
      <c r="D5388">
        <f>VLOOKUP(B5388,'Bloomberg Dow Jones Indices'!$I$6:$J$6000,2,0)</f>
        <v>2.2229999999999999</v>
      </c>
      <c r="E5388">
        <f>IF(VLOOKUP($B5388,'30 Year Treasuries Daily'!$A$7:$B$10118,2,FALSE)="ND",NA(),VLOOKUP($B5388,'30 Year Treasuries Daily'!$A$7:$B$10118,2,FALSE))</f>
        <v>3.22</v>
      </c>
    </row>
    <row r="5389" spans="2:5">
      <c r="B5389" s="52">
        <v>41908</v>
      </c>
      <c r="C5389">
        <f>VLOOKUP($B5389,'Bloomberg Dow Jones Indices'!$G$6:$J$6000,2,FALSE)</f>
        <v>3.6288999999999998</v>
      </c>
      <c r="D5389">
        <f>VLOOKUP(B5389,'Bloomberg Dow Jones Indices'!$I$6:$J$6000,2,0)</f>
        <v>2.2012999999999998</v>
      </c>
      <c r="E5389">
        <f>IF(VLOOKUP($B5389,'30 Year Treasuries Daily'!$A$7:$B$10118,2,FALSE)="ND",NA(),VLOOKUP($B5389,'30 Year Treasuries Daily'!$A$7:$B$10118,2,FALSE))</f>
        <v>3.22</v>
      </c>
    </row>
    <row r="5390" spans="2:5">
      <c r="B5390" s="52">
        <v>41911</v>
      </c>
      <c r="C5390">
        <f>VLOOKUP($B5390,'Bloomberg Dow Jones Indices'!$G$6:$J$6000,2,FALSE)</f>
        <v>3.6101999999999999</v>
      </c>
      <c r="D5390">
        <f>VLOOKUP(B5390,'Bloomberg Dow Jones Indices'!$I$6:$J$6000,2,0)</f>
        <v>2.2067000000000001</v>
      </c>
      <c r="E5390">
        <f>IF(VLOOKUP($B5390,'30 Year Treasuries Daily'!$A$7:$B$10118,2,FALSE)="ND",NA(),VLOOKUP($B5390,'30 Year Treasuries Daily'!$A$7:$B$10118,2,FALSE))</f>
        <v>3.18</v>
      </c>
    </row>
    <row r="5391" spans="2:5">
      <c r="B5391" s="52">
        <v>41912</v>
      </c>
      <c r="C5391">
        <f>VLOOKUP($B5391,'Bloomberg Dow Jones Indices'!$G$6:$J$6000,2,FALSE)</f>
        <v>3.6069</v>
      </c>
      <c r="D5391">
        <f>VLOOKUP(B5391,'Bloomberg Dow Jones Indices'!$I$6:$J$6000,2,0)</f>
        <v>2.2111000000000001</v>
      </c>
      <c r="E5391">
        <f>IF(VLOOKUP($B5391,'30 Year Treasuries Daily'!$A$7:$B$10118,2,FALSE)="ND",NA(),VLOOKUP($B5391,'30 Year Treasuries Daily'!$A$7:$B$10118,2,FALSE))</f>
        <v>3.21</v>
      </c>
    </row>
    <row r="5392" spans="2:5">
      <c r="B5392" s="52">
        <v>41913</v>
      </c>
      <c r="C5392">
        <f>VLOOKUP($B5392,'Bloomberg Dow Jones Indices'!$G$6:$J$6000,2,FALSE)</f>
        <v>3.5461</v>
      </c>
      <c r="D5392">
        <f>VLOOKUP(B5392,'Bloomberg Dow Jones Indices'!$I$6:$J$6000,2,0)</f>
        <v>2.2435999999999998</v>
      </c>
      <c r="E5392">
        <f>IF(VLOOKUP($B5392,'30 Year Treasuries Daily'!$A$7:$B$10118,2,FALSE)="ND",NA(),VLOOKUP($B5392,'30 Year Treasuries Daily'!$A$7:$B$10118,2,FALSE))</f>
        <v>3.12</v>
      </c>
    </row>
    <row r="5393" spans="2:5">
      <c r="B5393" s="52">
        <v>41914</v>
      </c>
      <c r="C5393">
        <f>VLOOKUP($B5393,'Bloomberg Dow Jones Indices'!$G$6:$J$6000,2,FALSE)</f>
        <v>3.5533000000000001</v>
      </c>
      <c r="D5393">
        <f>VLOOKUP(B5393,'Bloomberg Dow Jones Indices'!$I$6:$J$6000,2,0)</f>
        <v>2.2448999999999999</v>
      </c>
      <c r="E5393">
        <f>IF(VLOOKUP($B5393,'30 Year Treasuries Daily'!$A$7:$B$10118,2,FALSE)="ND",NA(),VLOOKUP($B5393,'30 Year Treasuries Daily'!$A$7:$B$10118,2,FALSE))</f>
        <v>3.15</v>
      </c>
    </row>
    <row r="5394" spans="2:5">
      <c r="B5394" s="52">
        <v>41915</v>
      </c>
      <c r="C5394">
        <f>VLOOKUP($B5394,'Bloomberg Dow Jones Indices'!$G$6:$J$6000,2,FALSE)</f>
        <v>3.5343</v>
      </c>
      <c r="D5394">
        <f>VLOOKUP(B5394,'Bloomberg Dow Jones Indices'!$I$6:$J$6000,2,0)</f>
        <v>2.2172999999999998</v>
      </c>
      <c r="E5394">
        <f>IF(VLOOKUP($B5394,'30 Year Treasuries Daily'!$A$7:$B$10118,2,FALSE)="ND",NA(),VLOOKUP($B5394,'30 Year Treasuries Daily'!$A$7:$B$10118,2,FALSE))</f>
        <v>3.13</v>
      </c>
    </row>
    <row r="5395" spans="2:5">
      <c r="B5395" s="52">
        <v>41918</v>
      </c>
      <c r="C5395">
        <f>VLOOKUP($B5395,'Bloomberg Dow Jones Indices'!$G$6:$J$6000,2,FALSE)</f>
        <v>3.5352000000000001</v>
      </c>
      <c r="D5395">
        <f>VLOOKUP(B5395,'Bloomberg Dow Jones Indices'!$I$6:$J$6000,2,0)</f>
        <v>2.2197</v>
      </c>
      <c r="E5395">
        <f>IF(VLOOKUP($B5395,'30 Year Treasuries Daily'!$A$7:$B$10118,2,FALSE)="ND",NA(),VLOOKUP($B5395,'30 Year Treasuries Daily'!$A$7:$B$10118,2,FALSE))</f>
        <v>3.12</v>
      </c>
    </row>
    <row r="5396" spans="2:5">
      <c r="B5396" s="52">
        <v>41919</v>
      </c>
      <c r="C5396">
        <f>VLOOKUP($B5396,'Bloomberg Dow Jones Indices'!$G$6:$J$6000,2,FALSE)</f>
        <v>3.5415000000000001</v>
      </c>
      <c r="D5396">
        <f>VLOOKUP(B5396,'Bloomberg Dow Jones Indices'!$I$6:$J$6000,2,0)</f>
        <v>2.2557999999999998</v>
      </c>
      <c r="E5396">
        <f>IF(VLOOKUP($B5396,'30 Year Treasuries Daily'!$A$7:$B$10118,2,FALSE)="ND",NA(),VLOOKUP($B5396,'30 Year Treasuries Daily'!$A$7:$B$10118,2,FALSE))</f>
        <v>3.06</v>
      </c>
    </row>
    <row r="5397" spans="2:5">
      <c r="B5397" s="52">
        <v>41920</v>
      </c>
      <c r="C5397">
        <f>VLOOKUP($B5397,'Bloomberg Dow Jones Indices'!$G$6:$J$6000,2,FALSE)</f>
        <v>3.4620000000000002</v>
      </c>
      <c r="D5397">
        <f>VLOOKUP(B5397,'Bloomberg Dow Jones Indices'!$I$6:$J$6000,2,0)</f>
        <v>2.2204999999999999</v>
      </c>
      <c r="E5397">
        <f>IF(VLOOKUP($B5397,'30 Year Treasuries Daily'!$A$7:$B$10118,2,FALSE)="ND",NA(),VLOOKUP($B5397,'30 Year Treasuries Daily'!$A$7:$B$10118,2,FALSE))</f>
        <v>3.07</v>
      </c>
    </row>
    <row r="5398" spans="2:5">
      <c r="B5398" s="52">
        <v>41921</v>
      </c>
      <c r="C5398">
        <f>VLOOKUP($B5398,'Bloomberg Dow Jones Indices'!$G$6:$J$6000,2,FALSE)</f>
        <v>3.5179</v>
      </c>
      <c r="D5398">
        <f>VLOOKUP(B5398,'Bloomberg Dow Jones Indices'!$I$6:$J$6000,2,0)</f>
        <v>2.2650999999999999</v>
      </c>
      <c r="E5398">
        <f>IF(VLOOKUP($B5398,'30 Year Treasuries Daily'!$A$7:$B$10118,2,FALSE)="ND",NA(),VLOOKUP($B5398,'30 Year Treasuries Daily'!$A$7:$B$10118,2,FALSE))</f>
        <v>3.07</v>
      </c>
    </row>
    <row r="5399" spans="2:5">
      <c r="B5399" s="52">
        <v>41922</v>
      </c>
      <c r="C5399">
        <f>VLOOKUP($B5399,'Bloomberg Dow Jones Indices'!$G$6:$J$6000,2,FALSE)</f>
        <v>3.4954000000000001</v>
      </c>
      <c r="D5399">
        <f>VLOOKUP(B5399,'Bloomberg Dow Jones Indices'!$I$6:$J$6000,2,0)</f>
        <v>2.2808999999999999</v>
      </c>
      <c r="E5399">
        <f>IF(VLOOKUP($B5399,'30 Year Treasuries Daily'!$A$7:$B$10118,2,FALSE)="ND",NA(),VLOOKUP($B5399,'30 Year Treasuries Daily'!$A$7:$B$10118,2,FALSE))</f>
        <v>3.03</v>
      </c>
    </row>
    <row r="5400" spans="2:5">
      <c r="B5400" s="52">
        <v>41925</v>
      </c>
      <c r="C5400">
        <f>VLOOKUP($B5400,'Bloomberg Dow Jones Indices'!$G$6:$J$6000,2,FALSE)</f>
        <v>3.5004</v>
      </c>
      <c r="D5400">
        <f>VLOOKUP(B5400,'Bloomberg Dow Jones Indices'!$I$6:$J$6000,2,0)</f>
        <v>2.3121</v>
      </c>
      <c r="E5400" t="e">
        <f>IF(VLOOKUP($B5400,'30 Year Treasuries Daily'!$A$7:$B$10118,2,FALSE)="ND",NA(),VLOOKUP($B5400,'30 Year Treasuries Daily'!$A$7:$B$10118,2,FALSE))</f>
        <v>#N/A</v>
      </c>
    </row>
    <row r="5401" spans="2:5">
      <c r="B5401" s="52">
        <v>41926</v>
      </c>
      <c r="C5401">
        <f>VLOOKUP($B5401,'Bloomberg Dow Jones Indices'!$G$6:$J$6000,2,FALSE)</f>
        <v>3.4674</v>
      </c>
      <c r="D5401">
        <f>VLOOKUP(B5401,'Bloomberg Dow Jones Indices'!$I$6:$J$6000,2,0)</f>
        <v>2.3129</v>
      </c>
      <c r="E5401">
        <f>IF(VLOOKUP($B5401,'30 Year Treasuries Daily'!$A$7:$B$10118,2,FALSE)="ND",NA(),VLOOKUP($B5401,'30 Year Treasuries Daily'!$A$7:$B$10118,2,FALSE))</f>
        <v>2.95</v>
      </c>
    </row>
    <row r="5402" spans="2:5">
      <c r="B5402" s="52">
        <v>41927</v>
      </c>
      <c r="C5402">
        <f>VLOOKUP($B5402,'Bloomberg Dow Jones Indices'!$G$6:$J$6000,2,FALSE)</f>
        <v>3.5143</v>
      </c>
      <c r="D5402">
        <f>VLOOKUP(B5402,'Bloomberg Dow Jones Indices'!$I$6:$J$6000,2,0)</f>
        <v>2.3378000000000001</v>
      </c>
      <c r="E5402">
        <f>IF(VLOOKUP($B5402,'30 Year Treasuries Daily'!$A$7:$B$10118,2,FALSE)="ND",NA(),VLOOKUP($B5402,'30 Year Treasuries Daily'!$A$7:$B$10118,2,FALSE))</f>
        <v>2.92</v>
      </c>
    </row>
    <row r="5403" spans="2:5">
      <c r="B5403" s="52">
        <v>41928</v>
      </c>
      <c r="C5403">
        <f>VLOOKUP($B5403,'Bloomberg Dow Jones Indices'!$G$6:$J$6000,2,FALSE)</f>
        <v>3.5125000000000002</v>
      </c>
      <c r="D5403">
        <f>VLOOKUP(B5403,'Bloomberg Dow Jones Indices'!$I$6:$J$6000,2,0)</f>
        <v>2.3452999999999999</v>
      </c>
      <c r="E5403">
        <f>IF(VLOOKUP($B5403,'30 Year Treasuries Daily'!$A$7:$B$10118,2,FALSE)="ND",NA(),VLOOKUP($B5403,'30 Year Treasuries Daily'!$A$7:$B$10118,2,FALSE))</f>
        <v>2.94</v>
      </c>
    </row>
    <row r="5404" spans="2:5">
      <c r="B5404" s="52">
        <v>41929</v>
      </c>
      <c r="C5404">
        <f>VLOOKUP($B5404,'Bloomberg Dow Jones Indices'!$G$6:$J$6000,2,FALSE)</f>
        <v>3.4899</v>
      </c>
      <c r="D5404">
        <f>VLOOKUP(B5404,'Bloomberg Dow Jones Indices'!$I$6:$J$6000,2,0)</f>
        <v>2.3075999999999999</v>
      </c>
      <c r="E5404">
        <f>IF(VLOOKUP($B5404,'30 Year Treasuries Daily'!$A$7:$B$10118,2,FALSE)="ND",NA(),VLOOKUP($B5404,'30 Year Treasuries Daily'!$A$7:$B$10118,2,FALSE))</f>
        <v>2.98</v>
      </c>
    </row>
    <row r="5405" spans="2:5">
      <c r="B5405" s="52">
        <v>41932</v>
      </c>
      <c r="C5405">
        <f>VLOOKUP($B5405,'Bloomberg Dow Jones Indices'!$G$6:$J$6000,2,FALSE)</f>
        <v>3.4405000000000001</v>
      </c>
      <c r="D5405">
        <f>VLOOKUP(B5405,'Bloomberg Dow Jones Indices'!$I$6:$J$6000,2,0)</f>
        <v>2.3048999999999999</v>
      </c>
      <c r="E5405">
        <f>IF(VLOOKUP($B5405,'30 Year Treasuries Daily'!$A$7:$B$10118,2,FALSE)="ND",NA(),VLOOKUP($B5405,'30 Year Treasuries Daily'!$A$7:$B$10118,2,FALSE))</f>
        <v>2.96</v>
      </c>
    </row>
    <row r="5406" spans="2:5">
      <c r="B5406" s="52">
        <v>41933</v>
      </c>
      <c r="C5406">
        <f>VLOOKUP($B5406,'Bloomberg Dow Jones Indices'!$G$6:$J$6000,2,FALSE)</f>
        <v>3.4287999999999998</v>
      </c>
      <c r="D5406">
        <f>VLOOKUP(B5406,'Bloomberg Dow Jones Indices'!$I$6:$J$6000,2,0)</f>
        <v>2.2751000000000001</v>
      </c>
      <c r="E5406">
        <f>IF(VLOOKUP($B5406,'30 Year Treasuries Daily'!$A$7:$B$10118,2,FALSE)="ND",NA(),VLOOKUP($B5406,'30 Year Treasuries Daily'!$A$7:$B$10118,2,FALSE))</f>
        <v>3</v>
      </c>
    </row>
    <row r="5407" spans="2:5">
      <c r="B5407" s="52">
        <v>41934</v>
      </c>
      <c r="C5407">
        <f>VLOOKUP($B5407,'Bloomberg Dow Jones Indices'!$G$6:$J$6000,2,FALSE)</f>
        <v>3.4079999999999999</v>
      </c>
      <c r="D5407">
        <f>VLOOKUP(B5407,'Bloomberg Dow Jones Indices'!$I$6:$J$6000,2,0)</f>
        <v>2.2978999999999998</v>
      </c>
      <c r="E5407">
        <f>IF(VLOOKUP($B5407,'30 Year Treasuries Daily'!$A$7:$B$10118,2,FALSE)="ND",NA(),VLOOKUP($B5407,'30 Year Treasuries Daily'!$A$7:$B$10118,2,FALSE))</f>
        <v>3.01</v>
      </c>
    </row>
    <row r="5408" spans="2:5">
      <c r="B5408" s="52">
        <v>41935</v>
      </c>
      <c r="C5408">
        <f>VLOOKUP($B5408,'Bloomberg Dow Jones Indices'!$G$6:$J$6000,2,FALSE)</f>
        <v>3.4022999999999999</v>
      </c>
      <c r="D5408">
        <f>VLOOKUP(B5408,'Bloomberg Dow Jones Indices'!$I$6:$J$6000,2,0)</f>
        <v>2.2681</v>
      </c>
      <c r="E5408">
        <f>IF(VLOOKUP($B5408,'30 Year Treasuries Daily'!$A$7:$B$10118,2,FALSE)="ND",NA(),VLOOKUP($B5408,'30 Year Treasuries Daily'!$A$7:$B$10118,2,FALSE))</f>
        <v>3.05</v>
      </c>
    </row>
    <row r="5409" spans="2:5">
      <c r="B5409" s="52">
        <v>41936</v>
      </c>
      <c r="C5409">
        <f>VLOOKUP($B5409,'Bloomberg Dow Jones Indices'!$G$6:$J$6000,2,FALSE)</f>
        <v>3.3635000000000002</v>
      </c>
      <c r="D5409">
        <f>VLOOKUP(B5409,'Bloomberg Dow Jones Indices'!$I$6:$J$6000,2,0)</f>
        <v>2.2509000000000001</v>
      </c>
      <c r="E5409">
        <f>IF(VLOOKUP($B5409,'30 Year Treasuries Daily'!$A$7:$B$10118,2,FALSE)="ND",NA(),VLOOKUP($B5409,'30 Year Treasuries Daily'!$A$7:$B$10118,2,FALSE))</f>
        <v>3.05</v>
      </c>
    </row>
    <row r="5410" spans="2:5">
      <c r="B5410" s="52">
        <v>41939</v>
      </c>
      <c r="C5410">
        <f>VLOOKUP($B5410,'Bloomberg Dow Jones Indices'!$G$6:$J$6000,2,FALSE)</f>
        <v>3.3706</v>
      </c>
      <c r="D5410">
        <f>VLOOKUP(B5410,'Bloomberg Dow Jones Indices'!$I$6:$J$6000,2,0)</f>
        <v>2.2492000000000001</v>
      </c>
      <c r="E5410">
        <f>IF(VLOOKUP($B5410,'30 Year Treasuries Daily'!$A$7:$B$10118,2,FALSE)="ND",NA(),VLOOKUP($B5410,'30 Year Treasuries Daily'!$A$7:$B$10118,2,FALSE))</f>
        <v>3.04</v>
      </c>
    </row>
    <row r="5411" spans="2:5">
      <c r="B5411" s="52">
        <v>41940</v>
      </c>
      <c r="C5411">
        <f>VLOOKUP($B5411,'Bloomberg Dow Jones Indices'!$G$6:$J$6000,2,FALSE)</f>
        <v>3.3435999999999999</v>
      </c>
      <c r="D5411">
        <f>VLOOKUP(B5411,'Bloomberg Dow Jones Indices'!$I$6:$J$6000,2,0)</f>
        <v>2.2244000000000002</v>
      </c>
      <c r="E5411">
        <f>IF(VLOOKUP($B5411,'30 Year Treasuries Daily'!$A$7:$B$10118,2,FALSE)="ND",NA(),VLOOKUP($B5411,'30 Year Treasuries Daily'!$A$7:$B$10118,2,FALSE))</f>
        <v>3.06</v>
      </c>
    </row>
    <row r="5412" spans="2:5">
      <c r="B5412" s="52">
        <v>41941</v>
      </c>
      <c r="C5412">
        <f>VLOOKUP($B5412,'Bloomberg Dow Jones Indices'!$G$6:$J$6000,2,FALSE)</f>
        <v>3.3620999999999999</v>
      </c>
      <c r="D5412">
        <f>VLOOKUP(B5412,'Bloomberg Dow Jones Indices'!$I$6:$J$6000,2,0)</f>
        <v>2.2284999999999999</v>
      </c>
      <c r="E5412">
        <f>IF(VLOOKUP($B5412,'30 Year Treasuries Daily'!$A$7:$B$10118,2,FALSE)="ND",NA(),VLOOKUP($B5412,'30 Year Treasuries Daily'!$A$7:$B$10118,2,FALSE))</f>
        <v>3.06</v>
      </c>
    </row>
    <row r="5413" spans="2:5">
      <c r="B5413" s="52">
        <v>41942</v>
      </c>
      <c r="C5413">
        <f>VLOOKUP($B5413,'Bloomberg Dow Jones Indices'!$G$6:$J$6000,2,FALSE)</f>
        <v>3.2965999999999998</v>
      </c>
      <c r="D5413">
        <f>VLOOKUP(B5413,'Bloomberg Dow Jones Indices'!$I$6:$J$6000,2,0)</f>
        <v>2.1998000000000002</v>
      </c>
      <c r="E5413">
        <f>IF(VLOOKUP($B5413,'30 Year Treasuries Daily'!$A$7:$B$10118,2,FALSE)="ND",NA(),VLOOKUP($B5413,'30 Year Treasuries Daily'!$A$7:$B$10118,2,FALSE))</f>
        <v>3.04</v>
      </c>
    </row>
    <row r="5414" spans="2:5">
      <c r="B5414" s="52">
        <v>41943</v>
      </c>
      <c r="C5414">
        <f>VLOOKUP($B5414,'Bloomberg Dow Jones Indices'!$G$6:$J$6000,2,FALSE)</f>
        <v>3.2936999999999999</v>
      </c>
      <c r="D5414">
        <f>VLOOKUP(B5414,'Bloomberg Dow Jones Indices'!$I$6:$J$6000,2,0)</f>
        <v>2.1751</v>
      </c>
      <c r="E5414">
        <f>IF(VLOOKUP($B5414,'30 Year Treasuries Daily'!$A$7:$B$10118,2,FALSE)="ND",NA(),VLOOKUP($B5414,'30 Year Treasuries Daily'!$A$7:$B$10118,2,FALSE))</f>
        <v>3.07</v>
      </c>
    </row>
    <row r="5415" spans="2:5">
      <c r="B5415" s="52">
        <v>41946</v>
      </c>
      <c r="C5415">
        <f>VLOOKUP($B5415,'Bloomberg Dow Jones Indices'!$G$6:$J$6000,2,FALSE)</f>
        <v>3.2709999999999999</v>
      </c>
      <c r="D5415">
        <f>VLOOKUP(B5415,'Bloomberg Dow Jones Indices'!$I$6:$J$6000,2,0)</f>
        <v>2.1781999999999999</v>
      </c>
      <c r="E5415">
        <f>IF(VLOOKUP($B5415,'30 Year Treasuries Daily'!$A$7:$B$10118,2,FALSE)="ND",NA(),VLOOKUP($B5415,'30 Year Treasuries Daily'!$A$7:$B$10118,2,FALSE))</f>
        <v>3.07</v>
      </c>
    </row>
    <row r="5416" spans="2:5">
      <c r="B5416" s="52">
        <v>41947</v>
      </c>
      <c r="C5416">
        <f>VLOOKUP($B5416,'Bloomberg Dow Jones Indices'!$G$6:$J$6000,2,FALSE)</f>
        <v>3.2953000000000001</v>
      </c>
      <c r="D5416">
        <f>VLOOKUP(B5416,'Bloomberg Dow Jones Indices'!$I$6:$J$6000,2,0)</f>
        <v>2.1760000000000002</v>
      </c>
      <c r="E5416">
        <f>IF(VLOOKUP($B5416,'30 Year Treasuries Daily'!$A$7:$B$10118,2,FALSE)="ND",NA(),VLOOKUP($B5416,'30 Year Treasuries Daily'!$A$7:$B$10118,2,FALSE))</f>
        <v>3.05</v>
      </c>
    </row>
    <row r="5417" spans="2:5">
      <c r="B5417" s="52">
        <v>41948</v>
      </c>
      <c r="C5417">
        <f>VLOOKUP($B5417,'Bloomberg Dow Jones Indices'!$G$6:$J$6000,2,FALSE)</f>
        <v>3.206</v>
      </c>
      <c r="D5417">
        <f>VLOOKUP(B5417,'Bloomberg Dow Jones Indices'!$I$6:$J$6000,2,0)</f>
        <v>2.1732</v>
      </c>
      <c r="E5417">
        <f>IF(VLOOKUP($B5417,'30 Year Treasuries Daily'!$A$7:$B$10118,2,FALSE)="ND",NA(),VLOOKUP($B5417,'30 Year Treasuries Daily'!$A$7:$B$10118,2,FALSE))</f>
        <v>3.06</v>
      </c>
    </row>
    <row r="5418" spans="2:5">
      <c r="B5418" s="52">
        <v>41949</v>
      </c>
      <c r="C5418">
        <f>VLOOKUP($B5418,'Bloomberg Dow Jones Indices'!$G$6:$J$6000,2,FALSE)</f>
        <v>3.2738</v>
      </c>
      <c r="D5418">
        <f>VLOOKUP(B5418,'Bloomberg Dow Jones Indices'!$I$6:$J$6000,2,0)</f>
        <v>2.17</v>
      </c>
      <c r="E5418">
        <f>IF(VLOOKUP($B5418,'30 Year Treasuries Daily'!$A$7:$B$10118,2,FALSE)="ND",NA(),VLOOKUP($B5418,'30 Year Treasuries Daily'!$A$7:$B$10118,2,FALSE))</f>
        <v>3.09</v>
      </c>
    </row>
    <row r="5419" spans="2:5">
      <c r="B5419" s="52">
        <v>41950</v>
      </c>
      <c r="C5419">
        <f>VLOOKUP($B5419,'Bloomberg Dow Jones Indices'!$G$6:$J$6000,2,FALSE)</f>
        <v>3.2456</v>
      </c>
      <c r="D5419">
        <f>VLOOKUP(B5419,'Bloomberg Dow Jones Indices'!$I$6:$J$6000,2,0)</f>
        <v>2.1698</v>
      </c>
      <c r="E5419">
        <f>IF(VLOOKUP($B5419,'30 Year Treasuries Daily'!$A$7:$B$10118,2,FALSE)="ND",NA(),VLOOKUP($B5419,'30 Year Treasuries Daily'!$A$7:$B$10118,2,FALSE))</f>
        <v>3.04</v>
      </c>
    </row>
    <row r="5420" spans="2:5">
      <c r="B5420" s="52">
        <v>41953</v>
      </c>
      <c r="C5420">
        <f>VLOOKUP($B5420,'Bloomberg Dow Jones Indices'!$G$6:$J$6000,2,FALSE)</f>
        <v>3.226</v>
      </c>
      <c r="D5420">
        <f>VLOOKUP(B5420,'Bloomberg Dow Jones Indices'!$I$6:$J$6000,2,0)</f>
        <v>2.1648999999999998</v>
      </c>
      <c r="E5420">
        <f>IF(VLOOKUP($B5420,'30 Year Treasuries Daily'!$A$7:$B$10118,2,FALSE)="ND",NA(),VLOOKUP($B5420,'30 Year Treasuries Daily'!$A$7:$B$10118,2,FALSE))</f>
        <v>3.09</v>
      </c>
    </row>
    <row r="5421" spans="2:5">
      <c r="B5421" s="52">
        <v>41954</v>
      </c>
      <c r="C5421">
        <f>VLOOKUP($B5421,'Bloomberg Dow Jones Indices'!$G$6:$J$6000,2,FALSE)</f>
        <v>3.2378</v>
      </c>
      <c r="D5421">
        <f>VLOOKUP(B5421,'Bloomberg Dow Jones Indices'!$I$6:$J$6000,2,0)</f>
        <v>2.1646999999999998</v>
      </c>
      <c r="E5421" t="e">
        <f>IF(VLOOKUP($B5421,'30 Year Treasuries Daily'!$A$7:$B$10118,2,FALSE)="ND",NA(),VLOOKUP($B5421,'30 Year Treasuries Daily'!$A$7:$B$10118,2,FALSE))</f>
        <v>#N/A</v>
      </c>
    </row>
    <row r="5422" spans="2:5">
      <c r="B5422" s="52">
        <v>41955</v>
      </c>
      <c r="C5422">
        <f>VLOOKUP($B5422,'Bloomberg Dow Jones Indices'!$G$6:$J$6000,2,FALSE)</f>
        <v>3.3081</v>
      </c>
      <c r="D5422">
        <f>VLOOKUP(B5422,'Bloomberg Dow Jones Indices'!$I$6:$J$6000,2,0)</f>
        <v>2.1686999999999999</v>
      </c>
      <c r="E5422">
        <f>IF(VLOOKUP($B5422,'30 Year Treasuries Daily'!$A$7:$B$10118,2,FALSE)="ND",NA(),VLOOKUP($B5422,'30 Year Treasuries Daily'!$A$7:$B$10118,2,FALSE))</f>
        <v>3.09</v>
      </c>
    </row>
    <row r="5423" spans="2:5">
      <c r="B5423" s="52">
        <v>41956</v>
      </c>
      <c r="C5423">
        <f>VLOOKUP($B5423,'Bloomberg Dow Jones Indices'!$G$6:$J$6000,2,FALSE)</f>
        <v>3.3357000000000001</v>
      </c>
      <c r="D5423">
        <f>VLOOKUP(B5423,'Bloomberg Dow Jones Indices'!$I$6:$J$6000,2,0)</f>
        <v>2.1637</v>
      </c>
      <c r="E5423">
        <f>IF(VLOOKUP($B5423,'30 Year Treasuries Daily'!$A$7:$B$10118,2,FALSE)="ND",NA(),VLOOKUP($B5423,'30 Year Treasuries Daily'!$A$7:$B$10118,2,FALSE))</f>
        <v>3.08</v>
      </c>
    </row>
    <row r="5424" spans="2:5">
      <c r="B5424" s="52">
        <v>41957</v>
      </c>
      <c r="C5424">
        <f>VLOOKUP($B5424,'Bloomberg Dow Jones Indices'!$G$6:$J$6000,2,FALSE)</f>
        <v>3.3458000000000001</v>
      </c>
      <c r="D5424">
        <f>VLOOKUP(B5424,'Bloomberg Dow Jones Indices'!$I$6:$J$6000,2,0)</f>
        <v>2.1684999999999999</v>
      </c>
      <c r="E5424">
        <f>IF(VLOOKUP($B5424,'30 Year Treasuries Daily'!$A$7:$B$10118,2,FALSE)="ND",NA(),VLOOKUP($B5424,'30 Year Treasuries Daily'!$A$7:$B$10118,2,FALSE))</f>
        <v>3.04</v>
      </c>
    </row>
    <row r="5425" spans="2:5">
      <c r="B5425" s="52">
        <v>41960</v>
      </c>
      <c r="C5425">
        <f>VLOOKUP($B5425,'Bloomberg Dow Jones Indices'!$G$6:$J$6000,2,FALSE)</f>
        <v>3.3033000000000001</v>
      </c>
      <c r="D5425">
        <f>VLOOKUP(B5425,'Bloomberg Dow Jones Indices'!$I$6:$J$6000,2,0)</f>
        <v>2.1669</v>
      </c>
      <c r="E5425">
        <f>IF(VLOOKUP($B5425,'30 Year Treasuries Daily'!$A$7:$B$10118,2,FALSE)="ND",NA(),VLOOKUP($B5425,'30 Year Treasuries Daily'!$A$7:$B$10118,2,FALSE))</f>
        <v>3.06</v>
      </c>
    </row>
    <row r="5426" spans="2:5">
      <c r="B5426" s="52">
        <v>41961</v>
      </c>
      <c r="C5426">
        <f>VLOOKUP($B5426,'Bloomberg Dow Jones Indices'!$G$6:$J$6000,2,FALSE)</f>
        <v>3.2957999999999998</v>
      </c>
      <c r="D5426">
        <f>VLOOKUP(B5426,'Bloomberg Dow Jones Indices'!$I$6:$J$6000,2,0)</f>
        <v>2.1631</v>
      </c>
      <c r="E5426">
        <f>IF(VLOOKUP($B5426,'30 Year Treasuries Daily'!$A$7:$B$10118,2,FALSE)="ND",NA(),VLOOKUP($B5426,'30 Year Treasuries Daily'!$A$7:$B$10118,2,FALSE))</f>
        <v>3.05</v>
      </c>
    </row>
    <row r="5427" spans="2:5">
      <c r="B5427" s="52">
        <v>41962</v>
      </c>
      <c r="C5427">
        <f>VLOOKUP($B5427,'Bloomberg Dow Jones Indices'!$G$6:$J$6000,2,FALSE)</f>
        <v>3.2953000000000001</v>
      </c>
      <c r="D5427">
        <f>VLOOKUP(B5427,'Bloomberg Dow Jones Indices'!$I$6:$J$6000,2,0)</f>
        <v>2.1713</v>
      </c>
      <c r="E5427">
        <f>IF(VLOOKUP($B5427,'30 Year Treasuries Daily'!$A$7:$B$10118,2,FALSE)="ND",NA(),VLOOKUP($B5427,'30 Year Treasuries Daily'!$A$7:$B$10118,2,FALSE))</f>
        <v>3.08</v>
      </c>
    </row>
    <row r="5428" spans="2:5">
      <c r="B5428" s="52">
        <v>41963</v>
      </c>
      <c r="C5428">
        <f>VLOOKUP($B5428,'Bloomberg Dow Jones Indices'!$G$6:$J$6000,2,FALSE)</f>
        <v>3.3020999999999998</v>
      </c>
      <c r="D5428">
        <f>VLOOKUP(B5428,'Bloomberg Dow Jones Indices'!$I$6:$J$6000,2,0)</f>
        <v>2.1673</v>
      </c>
      <c r="E5428">
        <f>IF(VLOOKUP($B5428,'30 Year Treasuries Daily'!$A$7:$B$10118,2,FALSE)="ND",NA(),VLOOKUP($B5428,'30 Year Treasuries Daily'!$A$7:$B$10118,2,FALSE))</f>
        <v>3.05</v>
      </c>
    </row>
    <row r="5429" spans="2:5">
      <c r="B5429" s="52">
        <v>41964</v>
      </c>
      <c r="C5429">
        <f>VLOOKUP($B5429,'Bloomberg Dow Jones Indices'!$G$6:$J$6000,2,FALSE)</f>
        <v>3.2890999999999999</v>
      </c>
      <c r="D5429">
        <f>VLOOKUP(B5429,'Bloomberg Dow Jones Indices'!$I$6:$J$6000,2,0)</f>
        <v>2.1576</v>
      </c>
      <c r="E5429">
        <f>IF(VLOOKUP($B5429,'30 Year Treasuries Daily'!$A$7:$B$10118,2,FALSE)="ND",NA(),VLOOKUP($B5429,'30 Year Treasuries Daily'!$A$7:$B$10118,2,FALSE))</f>
        <v>3.02</v>
      </c>
    </row>
    <row r="5430" spans="2:5">
      <c r="B5430" s="52">
        <v>41967</v>
      </c>
      <c r="C5430">
        <f>VLOOKUP($B5430,'Bloomberg Dow Jones Indices'!$G$6:$J$6000,2,FALSE)</f>
        <v>3.3168000000000002</v>
      </c>
      <c r="D5430">
        <f>VLOOKUP(B5430,'Bloomberg Dow Jones Indices'!$I$6:$J$6000,2,0)</f>
        <v>2.1566999999999998</v>
      </c>
      <c r="E5430">
        <f>IF(VLOOKUP($B5430,'30 Year Treasuries Daily'!$A$7:$B$10118,2,FALSE)="ND",NA(),VLOOKUP($B5430,'30 Year Treasuries Daily'!$A$7:$B$10118,2,FALSE))</f>
        <v>3.01</v>
      </c>
    </row>
    <row r="5431" spans="2:5">
      <c r="B5431" s="52">
        <v>41968</v>
      </c>
      <c r="C5431">
        <f>VLOOKUP($B5431,'Bloomberg Dow Jones Indices'!$G$6:$J$6000,2,FALSE)</f>
        <v>3.3345000000000002</v>
      </c>
      <c r="D5431">
        <f>VLOOKUP(B5431,'Bloomberg Dow Jones Indices'!$I$6:$J$6000,2,0)</f>
        <v>2.157</v>
      </c>
      <c r="E5431">
        <f>IF(VLOOKUP($B5431,'30 Year Treasuries Daily'!$A$7:$B$10118,2,FALSE)="ND",NA(),VLOOKUP($B5431,'30 Year Treasuries Daily'!$A$7:$B$10118,2,FALSE))</f>
        <v>2.97</v>
      </c>
    </row>
    <row r="5432" spans="2:5">
      <c r="B5432" s="52">
        <v>41969</v>
      </c>
      <c r="C5432">
        <f>VLOOKUP($B5432,'Bloomberg Dow Jones Indices'!$G$6:$J$6000,2,FALSE)</f>
        <v>3.3167</v>
      </c>
      <c r="D5432">
        <f>VLOOKUP(B5432,'Bloomberg Dow Jones Indices'!$I$6:$J$6000,2,0)</f>
        <v>2.1577999999999999</v>
      </c>
      <c r="E5432">
        <f>IF(VLOOKUP($B5432,'30 Year Treasuries Daily'!$A$7:$B$10118,2,FALSE)="ND",NA(),VLOOKUP($B5432,'30 Year Treasuries Daily'!$A$7:$B$10118,2,FALSE))</f>
        <v>2.95</v>
      </c>
    </row>
    <row r="5433" spans="2:5">
      <c r="B5433" s="52">
        <v>41971</v>
      </c>
      <c r="C5433">
        <f>VLOOKUP($B5433,'Bloomberg Dow Jones Indices'!$G$6:$J$6000,2,FALSE)</f>
        <v>3.2826</v>
      </c>
      <c r="D5433">
        <f>VLOOKUP(B5433,'Bloomberg Dow Jones Indices'!$I$6:$J$6000,2,0)</f>
        <v>2.1596000000000002</v>
      </c>
      <c r="E5433">
        <f>IF(VLOOKUP($B5433,'30 Year Treasuries Daily'!$A$7:$B$10118,2,FALSE)="ND",NA(),VLOOKUP($B5433,'30 Year Treasuries Daily'!$A$7:$B$10118,2,FALSE))</f>
        <v>2.89</v>
      </c>
    </row>
    <row r="5434" spans="2:5">
      <c r="B5434" s="52">
        <v>41974</v>
      </c>
      <c r="C5434">
        <f>VLOOKUP($B5434,'Bloomberg Dow Jones Indices'!$G$6:$J$6000,2,FALSE)</f>
        <v>3.2778999999999998</v>
      </c>
      <c r="D5434">
        <f>VLOOKUP(B5434,'Bloomberg Dow Jones Indices'!$I$6:$J$6000,2,0)</f>
        <v>2.1657999999999999</v>
      </c>
      <c r="E5434">
        <f>IF(VLOOKUP($B5434,'30 Year Treasuries Daily'!$A$7:$B$10118,2,FALSE)="ND",NA(),VLOOKUP($B5434,'30 Year Treasuries Daily'!$A$7:$B$10118,2,FALSE))</f>
        <v>2.95</v>
      </c>
    </row>
    <row r="5435" spans="2:5">
      <c r="B5435" s="52">
        <v>41975</v>
      </c>
      <c r="C5435">
        <f>VLOOKUP($B5435,'Bloomberg Dow Jones Indices'!$G$6:$J$6000,2,FALSE)</f>
        <v>3.2566999999999999</v>
      </c>
      <c r="D5435">
        <f>VLOOKUP(B5435,'Bloomberg Dow Jones Indices'!$I$6:$J$6000,2,0)</f>
        <v>2.1562000000000001</v>
      </c>
      <c r="E5435">
        <f>IF(VLOOKUP($B5435,'30 Year Treasuries Daily'!$A$7:$B$10118,2,FALSE)="ND",NA(),VLOOKUP($B5435,'30 Year Treasuries Daily'!$A$7:$B$10118,2,FALSE))</f>
        <v>3</v>
      </c>
    </row>
    <row r="5436" spans="2:5">
      <c r="B5436" s="52">
        <v>41976</v>
      </c>
      <c r="C5436">
        <f>VLOOKUP($B5436,'Bloomberg Dow Jones Indices'!$G$6:$J$6000,2,FALSE)</f>
        <v>3.2663000000000002</v>
      </c>
      <c r="D5436">
        <f>VLOOKUP(B5436,'Bloomberg Dow Jones Indices'!$I$6:$J$6000,2,0)</f>
        <v>2.1560000000000001</v>
      </c>
      <c r="E5436">
        <f>IF(VLOOKUP($B5436,'30 Year Treasuries Daily'!$A$7:$B$10118,2,FALSE)="ND",NA(),VLOOKUP($B5436,'30 Year Treasuries Daily'!$A$7:$B$10118,2,FALSE))</f>
        <v>2.99</v>
      </c>
    </row>
    <row r="5437" spans="2:5">
      <c r="B5437" s="52">
        <v>41977</v>
      </c>
      <c r="C5437">
        <f>VLOOKUP($B5437,'Bloomberg Dow Jones Indices'!$G$6:$J$6000,2,FALSE)</f>
        <v>3.2698999999999998</v>
      </c>
      <c r="D5437">
        <f>VLOOKUP(B5437,'Bloomberg Dow Jones Indices'!$I$6:$J$6000,2,0)</f>
        <v>2.1575000000000002</v>
      </c>
      <c r="E5437">
        <f>IF(VLOOKUP($B5437,'30 Year Treasuries Daily'!$A$7:$B$10118,2,FALSE)="ND",NA(),VLOOKUP($B5437,'30 Year Treasuries Daily'!$A$7:$B$10118,2,FALSE))</f>
        <v>2.94</v>
      </c>
    </row>
    <row r="5438" spans="2:5">
      <c r="B5438" s="52">
        <v>41978</v>
      </c>
      <c r="C5438">
        <f>VLOOKUP($B5438,'Bloomberg Dow Jones Indices'!$G$6:$J$6000,2,FALSE)</f>
        <v>3.2989999999999999</v>
      </c>
      <c r="D5438">
        <f>VLOOKUP(B5438,'Bloomberg Dow Jones Indices'!$I$6:$J$6000,2,0)</f>
        <v>2.1505000000000001</v>
      </c>
      <c r="E5438">
        <f>IF(VLOOKUP($B5438,'30 Year Treasuries Daily'!$A$7:$B$10118,2,FALSE)="ND",NA(),VLOOKUP($B5438,'30 Year Treasuries Daily'!$A$7:$B$10118,2,FALSE))</f>
        <v>2.97</v>
      </c>
    </row>
    <row r="5439" spans="2:5">
      <c r="B5439" s="52">
        <v>41981</v>
      </c>
      <c r="C5439">
        <f>VLOOKUP($B5439,'Bloomberg Dow Jones Indices'!$G$6:$J$6000,2,FALSE)</f>
        <v>3.2713999999999999</v>
      </c>
      <c r="D5439">
        <f>VLOOKUP(B5439,'Bloomberg Dow Jones Indices'!$I$6:$J$6000,2,0)</f>
        <v>2.1650999999999998</v>
      </c>
      <c r="E5439">
        <f>IF(VLOOKUP($B5439,'30 Year Treasuries Daily'!$A$7:$B$10118,2,FALSE)="ND",NA(),VLOOKUP($B5439,'30 Year Treasuries Daily'!$A$7:$B$10118,2,FALSE))</f>
        <v>2.9</v>
      </c>
    </row>
    <row r="5440" spans="2:5">
      <c r="B5440" s="52">
        <v>41982</v>
      </c>
      <c r="C5440">
        <f>VLOOKUP($B5440,'Bloomberg Dow Jones Indices'!$G$6:$J$6000,2,FALSE)</f>
        <v>3.2530999999999999</v>
      </c>
      <c r="D5440">
        <f>VLOOKUP(B5440,'Bloomberg Dow Jones Indices'!$I$6:$J$6000,2,0)</f>
        <v>2.1713</v>
      </c>
      <c r="E5440">
        <f>IF(VLOOKUP($B5440,'30 Year Treasuries Daily'!$A$7:$B$10118,2,FALSE)="ND",NA(),VLOOKUP($B5440,'30 Year Treasuries Daily'!$A$7:$B$10118,2,FALSE))</f>
        <v>2.87</v>
      </c>
    </row>
    <row r="5441" spans="2:5">
      <c r="B5441" s="52">
        <v>41983</v>
      </c>
      <c r="C5441">
        <f>VLOOKUP($B5441,'Bloomberg Dow Jones Indices'!$G$6:$J$6000,2,FALSE)</f>
        <v>3.2961999999999998</v>
      </c>
      <c r="D5441">
        <f>VLOOKUP(B5441,'Bloomberg Dow Jones Indices'!$I$6:$J$6000,2,0)</f>
        <v>2.2044999999999999</v>
      </c>
      <c r="E5441">
        <f>IF(VLOOKUP($B5441,'30 Year Treasuries Daily'!$A$7:$B$10118,2,FALSE)="ND",NA(),VLOOKUP($B5441,'30 Year Treasuries Daily'!$A$7:$B$10118,2,FALSE))</f>
        <v>2.83</v>
      </c>
    </row>
    <row r="5442" spans="2:5">
      <c r="B5442" s="52">
        <v>41984</v>
      </c>
      <c r="C5442">
        <f>VLOOKUP($B5442,'Bloomberg Dow Jones Indices'!$G$6:$J$6000,2,FALSE)</f>
        <v>3.2627999999999999</v>
      </c>
      <c r="D5442">
        <f>VLOOKUP(B5442,'Bloomberg Dow Jones Indices'!$I$6:$J$6000,2,0)</f>
        <v>2.2090000000000001</v>
      </c>
      <c r="E5442">
        <f>IF(VLOOKUP($B5442,'30 Year Treasuries Daily'!$A$7:$B$10118,2,FALSE)="ND",NA(),VLOOKUP($B5442,'30 Year Treasuries Daily'!$A$7:$B$10118,2,FALSE))</f>
        <v>2.84</v>
      </c>
    </row>
    <row r="5443" spans="2:5">
      <c r="B5443" s="52">
        <v>41985</v>
      </c>
      <c r="C5443">
        <f>VLOOKUP($B5443,'Bloomberg Dow Jones Indices'!$G$6:$J$6000,2,FALSE)</f>
        <v>3.2955999999999999</v>
      </c>
      <c r="D5443">
        <f>VLOOKUP(B5443,'Bloomberg Dow Jones Indices'!$I$6:$J$6000,2,0)</f>
        <v>2.2492999999999999</v>
      </c>
      <c r="E5443">
        <f>IF(VLOOKUP($B5443,'30 Year Treasuries Daily'!$A$7:$B$10118,2,FALSE)="ND",NA(),VLOOKUP($B5443,'30 Year Treasuries Daily'!$A$7:$B$10118,2,FALSE))</f>
        <v>2.75</v>
      </c>
    </row>
    <row r="5444" spans="2:5">
      <c r="B5444" s="52">
        <v>41988</v>
      </c>
      <c r="C5444">
        <f>VLOOKUP($B5444,'Bloomberg Dow Jones Indices'!$G$6:$J$6000,2,FALSE)</f>
        <v>3.3231999999999999</v>
      </c>
      <c r="D5444">
        <f>VLOOKUP(B5444,'Bloomberg Dow Jones Indices'!$I$6:$J$6000,2,0)</f>
        <v>2.2624</v>
      </c>
      <c r="E5444">
        <f>IF(VLOOKUP($B5444,'30 Year Treasuries Daily'!$A$7:$B$10118,2,FALSE)="ND",NA(),VLOOKUP($B5444,'30 Year Treasuries Daily'!$A$7:$B$10118,2,FALSE))</f>
        <v>2.74</v>
      </c>
    </row>
    <row r="5445" spans="2:5">
      <c r="B5445" s="52">
        <v>41989</v>
      </c>
      <c r="C5445">
        <f>VLOOKUP($B5445,'Bloomberg Dow Jones Indices'!$G$6:$J$6000,2,FALSE)</f>
        <v>3.3307000000000002</v>
      </c>
      <c r="D5445">
        <f>VLOOKUP(B5445,'Bloomberg Dow Jones Indices'!$I$6:$J$6000,2,0)</f>
        <v>2.2772999999999999</v>
      </c>
      <c r="E5445">
        <f>IF(VLOOKUP($B5445,'30 Year Treasuries Daily'!$A$7:$B$10118,2,FALSE)="ND",NA(),VLOOKUP($B5445,'30 Year Treasuries Daily'!$A$7:$B$10118,2,FALSE))</f>
        <v>2.69</v>
      </c>
    </row>
    <row r="5446" spans="2:5">
      <c r="B5446" s="52">
        <v>41990</v>
      </c>
      <c r="C5446">
        <f>VLOOKUP($B5446,'Bloomberg Dow Jones Indices'!$G$6:$J$6000,2,FALSE)</f>
        <v>3.2696999999999998</v>
      </c>
      <c r="D5446">
        <f>VLOOKUP(B5446,'Bloomberg Dow Jones Indices'!$I$6:$J$6000,2,0)</f>
        <v>2.2395</v>
      </c>
      <c r="E5446">
        <f>IF(VLOOKUP($B5446,'30 Year Treasuries Daily'!$A$7:$B$10118,2,FALSE)="ND",NA(),VLOOKUP($B5446,'30 Year Treasuries Daily'!$A$7:$B$10118,2,FALSE))</f>
        <v>2.74</v>
      </c>
    </row>
    <row r="5447" spans="2:5">
      <c r="B5447" s="52">
        <v>41991</v>
      </c>
      <c r="C5447">
        <f>VLOOKUP($B5447,'Bloomberg Dow Jones Indices'!$G$6:$J$6000,2,FALSE)</f>
        <v>3.2092000000000001</v>
      </c>
      <c r="D5447">
        <f>VLOOKUP(B5447,'Bloomberg Dow Jones Indices'!$I$6:$J$6000,2,0)</f>
        <v>2.1867999999999999</v>
      </c>
      <c r="E5447">
        <f>IF(VLOOKUP($B5447,'30 Year Treasuries Daily'!$A$7:$B$10118,2,FALSE)="ND",NA(),VLOOKUP($B5447,'30 Year Treasuries Daily'!$A$7:$B$10118,2,FALSE))</f>
        <v>2.82</v>
      </c>
    </row>
    <row r="5448" spans="2:5">
      <c r="B5448" s="52">
        <v>41992</v>
      </c>
      <c r="C5448">
        <f>VLOOKUP($B5448,'Bloomberg Dow Jones Indices'!$G$6:$J$6000,2,FALSE)</f>
        <v>3.2101000000000002</v>
      </c>
      <c r="D5448">
        <f>VLOOKUP(B5448,'Bloomberg Dow Jones Indices'!$I$6:$J$6000,2,0)</f>
        <v>2.1835</v>
      </c>
      <c r="E5448">
        <f>IF(VLOOKUP($B5448,'30 Year Treasuries Daily'!$A$7:$B$10118,2,FALSE)="ND",NA(),VLOOKUP($B5448,'30 Year Treasuries Daily'!$A$7:$B$10118,2,FALSE))</f>
        <v>2.77</v>
      </c>
    </row>
    <row r="5449" spans="2:5">
      <c r="B5449" s="52">
        <v>41995</v>
      </c>
      <c r="C5449">
        <f>VLOOKUP($B5449,'Bloomberg Dow Jones Indices'!$G$6:$J$6000,2,FALSE)</f>
        <v>3.1983999999999999</v>
      </c>
      <c r="D5449">
        <f>VLOOKUP(B5449,'Bloomberg Dow Jones Indices'!$I$6:$J$6000,2,0)</f>
        <v>2.1646999999999998</v>
      </c>
      <c r="E5449">
        <f>IF(VLOOKUP($B5449,'30 Year Treasuries Daily'!$A$7:$B$10118,2,FALSE)="ND",NA(),VLOOKUP($B5449,'30 Year Treasuries Daily'!$A$7:$B$10118,2,FALSE))</f>
        <v>2.75</v>
      </c>
    </row>
    <row r="5450" spans="2:5">
      <c r="B5450" s="52">
        <v>41996</v>
      </c>
      <c r="C5450">
        <f>VLOOKUP($B5450,'Bloomberg Dow Jones Indices'!$G$6:$J$6000,2,FALSE)</f>
        <v>3.1874000000000002</v>
      </c>
      <c r="D5450">
        <f>VLOOKUP(B5450,'Bloomberg Dow Jones Indices'!$I$6:$J$6000,2,0)</f>
        <v>2.1568999999999998</v>
      </c>
      <c r="E5450">
        <f>IF(VLOOKUP($B5450,'30 Year Treasuries Daily'!$A$7:$B$10118,2,FALSE)="ND",NA(),VLOOKUP($B5450,'30 Year Treasuries Daily'!$A$7:$B$10118,2,FALSE))</f>
        <v>2.85</v>
      </c>
    </row>
    <row r="5451" spans="2:5">
      <c r="B5451" s="52">
        <v>41997</v>
      </c>
      <c r="C5451">
        <f>VLOOKUP($B5451,'Bloomberg Dow Jones Indices'!$G$6:$J$6000,2,FALSE)</f>
        <v>3.1334</v>
      </c>
      <c r="D5451">
        <f>VLOOKUP(B5451,'Bloomberg Dow Jones Indices'!$I$6:$J$6000,2,0)</f>
        <v>2.1562000000000001</v>
      </c>
      <c r="E5451">
        <f>IF(VLOOKUP($B5451,'30 Year Treasuries Daily'!$A$7:$B$10118,2,FALSE)="ND",NA(),VLOOKUP($B5451,'30 Year Treasuries Daily'!$A$7:$B$10118,2,FALSE))</f>
        <v>2.83</v>
      </c>
    </row>
    <row r="5452" spans="2:5">
      <c r="B5452" s="52">
        <v>41999</v>
      </c>
      <c r="C5452">
        <f>VLOOKUP($B5452,'Bloomberg Dow Jones Indices'!$G$6:$J$6000,2,FALSE)</f>
        <v>3.0987</v>
      </c>
      <c r="D5452">
        <f>VLOOKUP(B5452,'Bloomberg Dow Jones Indices'!$I$6:$J$6000,2,0)</f>
        <v>2.1534</v>
      </c>
      <c r="E5452">
        <f>IF(VLOOKUP($B5452,'30 Year Treasuries Daily'!$A$7:$B$10118,2,FALSE)="ND",NA(),VLOOKUP($B5452,'30 Year Treasuries Daily'!$A$7:$B$10118,2,FALSE))</f>
        <v>2.81</v>
      </c>
    </row>
    <row r="5453" spans="2:5">
      <c r="B5453" s="52">
        <v>42002</v>
      </c>
      <c r="C5453">
        <f>VLOOKUP($B5453,'Bloomberg Dow Jones Indices'!$G$6:$J$6000,2,FALSE)</f>
        <v>3.0686</v>
      </c>
      <c r="D5453">
        <f>VLOOKUP(B5453,'Bloomberg Dow Jones Indices'!$I$6:$J$6000,2,0)</f>
        <v>2.1551999999999998</v>
      </c>
      <c r="E5453">
        <f>IF(VLOOKUP($B5453,'30 Year Treasuries Daily'!$A$7:$B$10118,2,FALSE)="ND",NA(),VLOOKUP($B5453,'30 Year Treasuries Daily'!$A$7:$B$10118,2,FALSE))</f>
        <v>2.78</v>
      </c>
    </row>
    <row r="5454" spans="2:5">
      <c r="B5454" s="52">
        <v>42003</v>
      </c>
      <c r="C5454">
        <f>VLOOKUP($B5454,'Bloomberg Dow Jones Indices'!$G$6:$J$6000,2,FALSE)</f>
        <v>3.1356000000000002</v>
      </c>
      <c r="D5454">
        <f>VLOOKUP(B5454,'Bloomberg Dow Jones Indices'!$I$6:$J$6000,2,0)</f>
        <v>2.1619000000000002</v>
      </c>
      <c r="E5454">
        <f>IF(VLOOKUP($B5454,'30 Year Treasuries Daily'!$A$7:$B$10118,2,FALSE)="ND",NA(),VLOOKUP($B5454,'30 Year Treasuries Daily'!$A$7:$B$10118,2,FALSE))</f>
        <v>2.76</v>
      </c>
    </row>
    <row r="5455" spans="2:5">
      <c r="B5455" s="52">
        <v>42004</v>
      </c>
      <c r="C5455">
        <f>VLOOKUP($B5455,'Bloomberg Dow Jones Indices'!$G$6:$J$6000,2,FALSE)</f>
        <v>3.1939000000000002</v>
      </c>
      <c r="D5455">
        <f>VLOOKUP(B5455,'Bloomberg Dow Jones Indices'!$I$6:$J$6000,2,0)</f>
        <v>2.1812999999999998</v>
      </c>
      <c r="E5455">
        <f>IF(VLOOKUP($B5455,'30 Year Treasuries Daily'!$A$7:$B$10118,2,FALSE)="ND",NA(),VLOOKUP($B5455,'30 Year Treasuries Daily'!$A$7:$B$10118,2,FALSE))</f>
        <v>2.75</v>
      </c>
    </row>
    <row r="5456" spans="2:5">
      <c r="B5456" s="52">
        <v>42006</v>
      </c>
      <c r="C5456">
        <f>VLOOKUP($B5456,'Bloomberg Dow Jones Indices'!$G$6:$J$6000,2,FALSE)</f>
        <v>3.1758000000000002</v>
      </c>
      <c r="D5456">
        <f>VLOOKUP(B5456,'Bloomberg Dow Jones Indices'!$I$6:$J$6000,2,0)</f>
        <v>2.1814999999999998</v>
      </c>
      <c r="E5456">
        <f>IF(VLOOKUP($B5456,'30 Year Treasuries Daily'!$A$7:$B$10118,2,FALSE)="ND",NA(),VLOOKUP($B5456,'30 Year Treasuries Daily'!$A$7:$B$10118,2,FALSE))</f>
        <v>2.69</v>
      </c>
    </row>
    <row r="5457" spans="2:5">
      <c r="B5457" s="52">
        <v>42009</v>
      </c>
      <c r="C5457">
        <f>VLOOKUP($B5457,'Bloomberg Dow Jones Indices'!$G$6:$J$6000,2,FALSE)</f>
        <v>3.2147000000000001</v>
      </c>
      <c r="D5457">
        <f>VLOOKUP(B5457,'Bloomberg Dow Jones Indices'!$I$6:$J$6000,2,0)</f>
        <v>2.2227999999999999</v>
      </c>
      <c r="E5457">
        <f>IF(VLOOKUP($B5457,'30 Year Treasuries Daily'!$A$7:$B$10118,2,FALSE)="ND",NA(),VLOOKUP($B5457,'30 Year Treasuries Daily'!$A$7:$B$10118,2,FALSE))</f>
        <v>2.6</v>
      </c>
    </row>
    <row r="5458" spans="2:5">
      <c r="B5458" s="52">
        <v>42010</v>
      </c>
      <c r="C5458">
        <f>VLOOKUP($B5458,'Bloomberg Dow Jones Indices'!$G$6:$J$6000,2,FALSE)</f>
        <v>3.2082000000000002</v>
      </c>
      <c r="D5458">
        <f>VLOOKUP(B5458,'Bloomberg Dow Jones Indices'!$I$6:$J$6000,2,0)</f>
        <v>2.2393999999999998</v>
      </c>
      <c r="E5458">
        <f>IF(VLOOKUP($B5458,'30 Year Treasuries Daily'!$A$7:$B$10118,2,FALSE)="ND",NA(),VLOOKUP($B5458,'30 Year Treasuries Daily'!$A$7:$B$10118,2,FALSE))</f>
        <v>2.52</v>
      </c>
    </row>
    <row r="5459" spans="2:5">
      <c r="B5459" s="52">
        <v>42011</v>
      </c>
      <c r="C5459">
        <f>VLOOKUP($B5459,'Bloomberg Dow Jones Indices'!$G$6:$J$6000,2,FALSE)</f>
        <v>3.1760999999999999</v>
      </c>
      <c r="D5459">
        <f>VLOOKUP(B5459,'Bloomberg Dow Jones Indices'!$I$6:$J$6000,2,0)</f>
        <v>2.2145000000000001</v>
      </c>
      <c r="E5459">
        <f>IF(VLOOKUP($B5459,'30 Year Treasuries Daily'!$A$7:$B$10118,2,FALSE)="ND",NA(),VLOOKUP($B5459,'30 Year Treasuries Daily'!$A$7:$B$10118,2,FALSE))</f>
        <v>2.52</v>
      </c>
    </row>
    <row r="5460" spans="2:5">
      <c r="B5460" s="52">
        <v>42012</v>
      </c>
      <c r="C5460">
        <f>VLOOKUP($B5460,'Bloomberg Dow Jones Indices'!$G$6:$J$6000,2,FALSE)</f>
        <v>3.1505000000000001</v>
      </c>
      <c r="D5460">
        <f>VLOOKUP(B5460,'Bloomberg Dow Jones Indices'!$I$6:$J$6000,2,0)</f>
        <v>2.1745000000000001</v>
      </c>
      <c r="E5460">
        <f>IF(VLOOKUP($B5460,'30 Year Treasuries Daily'!$A$7:$B$10118,2,FALSE)="ND",NA(),VLOOKUP($B5460,'30 Year Treasuries Daily'!$A$7:$B$10118,2,FALSE))</f>
        <v>2.59</v>
      </c>
    </row>
    <row r="5461" spans="2:5">
      <c r="B5461" s="52">
        <v>42013</v>
      </c>
      <c r="C5461">
        <f>VLOOKUP($B5461,'Bloomberg Dow Jones Indices'!$G$6:$J$6000,2,FALSE)</f>
        <v>3.1656</v>
      </c>
      <c r="D5461">
        <f>VLOOKUP(B5461,'Bloomberg Dow Jones Indices'!$I$6:$J$6000,2,0)</f>
        <v>2.1953999999999998</v>
      </c>
      <c r="E5461">
        <f>IF(VLOOKUP($B5461,'30 Year Treasuries Daily'!$A$7:$B$10118,2,FALSE)="ND",NA(),VLOOKUP($B5461,'30 Year Treasuries Daily'!$A$7:$B$10118,2,FALSE))</f>
        <v>2.5499999999999998</v>
      </c>
    </row>
    <row r="5462" spans="2:5">
      <c r="B5462" s="52">
        <v>42016</v>
      </c>
      <c r="C5462">
        <f>VLOOKUP($B5462,'Bloomberg Dow Jones Indices'!$G$6:$J$6000,2,FALSE)</f>
        <v>3.1734999999999998</v>
      </c>
      <c r="D5462">
        <f>VLOOKUP(B5462,'Bloomberg Dow Jones Indices'!$I$6:$J$6000,2,0)</f>
        <v>2.2073999999999998</v>
      </c>
      <c r="E5462">
        <f>IF(VLOOKUP($B5462,'30 Year Treasuries Daily'!$A$7:$B$10118,2,FALSE)="ND",NA(),VLOOKUP($B5462,'30 Year Treasuries Daily'!$A$7:$B$10118,2,FALSE))</f>
        <v>2.4900000000000002</v>
      </c>
    </row>
    <row r="5463" spans="2:5">
      <c r="B5463" s="52">
        <v>42017</v>
      </c>
      <c r="C5463">
        <f>VLOOKUP($B5463,'Bloomberg Dow Jones Indices'!$G$6:$J$6000,2,FALSE)</f>
        <v>3.1642999999999999</v>
      </c>
      <c r="D5463">
        <f>VLOOKUP(B5463,'Bloomberg Dow Jones Indices'!$I$6:$J$6000,2,0)</f>
        <v>2.2107999999999999</v>
      </c>
      <c r="E5463">
        <f>IF(VLOOKUP($B5463,'30 Year Treasuries Daily'!$A$7:$B$10118,2,FALSE)="ND",NA(),VLOOKUP($B5463,'30 Year Treasuries Daily'!$A$7:$B$10118,2,FALSE))</f>
        <v>2.4900000000000002</v>
      </c>
    </row>
    <row r="5464" spans="2:5">
      <c r="B5464" s="52">
        <v>42018</v>
      </c>
      <c r="C5464">
        <f>VLOOKUP($B5464,'Bloomberg Dow Jones Indices'!$G$6:$J$6000,2,FALSE)</f>
        <v>3.1305999999999998</v>
      </c>
      <c r="D5464">
        <f>VLOOKUP(B5464,'Bloomberg Dow Jones Indices'!$I$6:$J$6000,2,0)</f>
        <v>2.2345000000000002</v>
      </c>
      <c r="E5464">
        <f>IF(VLOOKUP($B5464,'30 Year Treasuries Daily'!$A$7:$B$10118,2,FALSE)="ND",NA(),VLOOKUP($B5464,'30 Year Treasuries Daily'!$A$7:$B$10118,2,FALSE))</f>
        <v>2.4700000000000002</v>
      </c>
    </row>
    <row r="5465" spans="2:5">
      <c r="B5465" s="52">
        <v>42019</v>
      </c>
      <c r="C5465">
        <f>VLOOKUP($B5465,'Bloomberg Dow Jones Indices'!$G$6:$J$6000,2,FALSE)</f>
        <v>3.1114999999999999</v>
      </c>
      <c r="D5465">
        <f>VLOOKUP(B5465,'Bloomberg Dow Jones Indices'!$I$6:$J$6000,2,0)</f>
        <v>2.2519</v>
      </c>
      <c r="E5465">
        <f>IF(VLOOKUP($B5465,'30 Year Treasuries Daily'!$A$7:$B$10118,2,FALSE)="ND",NA(),VLOOKUP($B5465,'30 Year Treasuries Daily'!$A$7:$B$10118,2,FALSE))</f>
        <v>2.4</v>
      </c>
    </row>
    <row r="5466" spans="2:5">
      <c r="B5466" s="52">
        <v>42020</v>
      </c>
      <c r="C5466">
        <f>VLOOKUP($B5466,'Bloomberg Dow Jones Indices'!$G$6:$J$6000,2,FALSE)</f>
        <v>3.081</v>
      </c>
      <c r="D5466">
        <f>VLOOKUP(B5466,'Bloomberg Dow Jones Indices'!$I$6:$J$6000,2,0)</f>
        <v>2.2273999999999998</v>
      </c>
      <c r="E5466">
        <f>IF(VLOOKUP($B5466,'30 Year Treasuries Daily'!$A$7:$B$10118,2,FALSE)="ND",NA(),VLOOKUP($B5466,'30 Year Treasuries Daily'!$A$7:$B$10118,2,FALSE))</f>
        <v>2.44</v>
      </c>
    </row>
    <row r="5467" spans="2:5">
      <c r="B5467" s="52">
        <v>42024</v>
      </c>
      <c r="C5467">
        <f>VLOOKUP($B5467,'Bloomberg Dow Jones Indices'!$G$6:$J$6000,2,FALSE)</f>
        <v>3.0693000000000001</v>
      </c>
      <c r="D5467">
        <f>VLOOKUP(B5467,'Bloomberg Dow Jones Indices'!$I$6:$J$6000,2,0)</f>
        <v>2.2269000000000001</v>
      </c>
      <c r="E5467">
        <f>IF(VLOOKUP($B5467,'30 Year Treasuries Daily'!$A$7:$B$10118,2,FALSE)="ND",NA(),VLOOKUP($B5467,'30 Year Treasuries Daily'!$A$7:$B$10118,2,FALSE))</f>
        <v>2.39</v>
      </c>
    </row>
    <row r="5468" spans="2:5">
      <c r="B5468" s="52">
        <v>42025</v>
      </c>
      <c r="C5468">
        <f>VLOOKUP($B5468,'Bloomberg Dow Jones Indices'!$G$6:$J$6000,2,FALSE)</f>
        <v>3.0411999999999999</v>
      </c>
      <c r="D5468">
        <f>VLOOKUP(B5468,'Bloomberg Dow Jones Indices'!$I$6:$J$6000,2,0)</f>
        <v>2.2235</v>
      </c>
      <c r="E5468">
        <f>IF(VLOOKUP($B5468,'30 Year Treasuries Daily'!$A$7:$B$10118,2,FALSE)="ND",NA(),VLOOKUP($B5468,'30 Year Treasuries Daily'!$A$7:$B$10118,2,FALSE))</f>
        <v>2.44</v>
      </c>
    </row>
    <row r="5469" spans="2:5">
      <c r="B5469" s="52">
        <v>42026</v>
      </c>
      <c r="C5469">
        <f>VLOOKUP($B5469,'Bloomberg Dow Jones Indices'!$G$6:$J$6000,2,FALSE)</f>
        <v>3.0567000000000002</v>
      </c>
      <c r="D5469">
        <f>VLOOKUP(B5469,'Bloomberg Dow Jones Indices'!$I$6:$J$6000,2,0)</f>
        <v>2.1911</v>
      </c>
      <c r="E5469">
        <f>IF(VLOOKUP($B5469,'30 Year Treasuries Daily'!$A$7:$B$10118,2,FALSE)="ND",NA(),VLOOKUP($B5469,'30 Year Treasuries Daily'!$A$7:$B$10118,2,FALSE))</f>
        <v>2.46</v>
      </c>
    </row>
    <row r="5470" spans="2:5">
      <c r="B5470" s="52">
        <v>42027</v>
      </c>
      <c r="C5470">
        <f>VLOOKUP($B5470,'Bloomberg Dow Jones Indices'!$G$6:$J$6000,2,FALSE)</f>
        <v>3.0474999999999999</v>
      </c>
      <c r="D5470">
        <f>VLOOKUP(B5470,'Bloomberg Dow Jones Indices'!$I$6:$J$6000,2,0)</f>
        <v>2.2086000000000001</v>
      </c>
      <c r="E5470">
        <f>IF(VLOOKUP($B5470,'30 Year Treasuries Daily'!$A$7:$B$10118,2,FALSE)="ND",NA(),VLOOKUP($B5470,'30 Year Treasuries Daily'!$A$7:$B$10118,2,FALSE))</f>
        <v>2.38</v>
      </c>
    </row>
    <row r="5471" spans="2:5">
      <c r="B5471" s="52">
        <v>42030</v>
      </c>
      <c r="C5471">
        <f>VLOOKUP($B5471,'Bloomberg Dow Jones Indices'!$G$6:$J$6000,2,FALSE)</f>
        <v>3.0459000000000001</v>
      </c>
      <c r="D5471">
        <f>VLOOKUP(B5471,'Bloomberg Dow Jones Indices'!$I$6:$J$6000,2,0)</f>
        <v>2.2079</v>
      </c>
      <c r="E5471">
        <f>IF(VLOOKUP($B5471,'30 Year Treasuries Daily'!$A$7:$B$10118,2,FALSE)="ND",NA(),VLOOKUP($B5471,'30 Year Treasuries Daily'!$A$7:$B$10118,2,FALSE))</f>
        <v>2.4</v>
      </c>
    </row>
    <row r="5472" spans="2:5">
      <c r="B5472" s="52">
        <v>42031</v>
      </c>
      <c r="C5472">
        <f>VLOOKUP($B5472,'Bloomberg Dow Jones Indices'!$G$6:$J$6000,2,FALSE)</f>
        <v>3.0386000000000002</v>
      </c>
      <c r="D5472">
        <f>VLOOKUP(B5472,'Bloomberg Dow Jones Indices'!$I$6:$J$6000,2,0)</f>
        <v>2.2448999999999999</v>
      </c>
      <c r="E5472">
        <f>IF(VLOOKUP($B5472,'30 Year Treasuries Daily'!$A$7:$B$10118,2,FALSE)="ND",NA(),VLOOKUP($B5472,'30 Year Treasuries Daily'!$A$7:$B$10118,2,FALSE))</f>
        <v>2.4</v>
      </c>
    </row>
    <row r="5473" spans="2:5">
      <c r="B5473" s="52">
        <v>42032</v>
      </c>
      <c r="C5473">
        <f>VLOOKUP($B5473,'Bloomberg Dow Jones Indices'!$G$6:$J$6000,2,FALSE)</f>
        <v>3.0691000000000002</v>
      </c>
      <c r="D5473">
        <f>VLOOKUP(B5473,'Bloomberg Dow Jones Indices'!$I$6:$J$6000,2,0)</f>
        <v>2.2705000000000002</v>
      </c>
      <c r="E5473">
        <f>IF(VLOOKUP($B5473,'30 Year Treasuries Daily'!$A$7:$B$10118,2,FALSE)="ND",NA(),VLOOKUP($B5473,'30 Year Treasuries Daily'!$A$7:$B$10118,2,FALSE))</f>
        <v>2.29</v>
      </c>
    </row>
    <row r="5474" spans="2:5">
      <c r="B5474" s="52">
        <v>42033</v>
      </c>
      <c r="C5474">
        <f>VLOOKUP($B5474,'Bloomberg Dow Jones Indices'!$G$6:$J$6000,2,FALSE)</f>
        <v>3.0272999999999999</v>
      </c>
      <c r="D5474">
        <f>VLOOKUP(B5474,'Bloomberg Dow Jones Indices'!$I$6:$J$6000,2,0)</f>
        <v>2.2410999999999999</v>
      </c>
      <c r="E5474">
        <f>IF(VLOOKUP($B5474,'30 Year Treasuries Daily'!$A$7:$B$10118,2,FALSE)="ND",NA(),VLOOKUP($B5474,'30 Year Treasuries Daily'!$A$7:$B$10118,2,FALSE))</f>
        <v>2.33</v>
      </c>
    </row>
    <row r="5475" spans="2:5">
      <c r="B5475" s="52">
        <v>42034</v>
      </c>
      <c r="C5475">
        <f>VLOOKUP($B5475,'Bloomberg Dow Jones Indices'!$G$6:$J$6000,2,FALSE)</f>
        <v>3.1040999999999999</v>
      </c>
      <c r="D5475">
        <f>VLOOKUP(B5475,'Bloomberg Dow Jones Indices'!$I$6:$J$6000,2,0)</f>
        <v>2.2738999999999998</v>
      </c>
      <c r="E5475">
        <f>IF(VLOOKUP($B5475,'30 Year Treasuries Daily'!$A$7:$B$10118,2,FALSE)="ND",NA(),VLOOKUP($B5475,'30 Year Treasuries Daily'!$A$7:$B$10118,2,FALSE))</f>
        <v>2.25</v>
      </c>
    </row>
    <row r="5476" spans="2:5">
      <c r="B5476" s="52">
        <v>42037</v>
      </c>
      <c r="C5476">
        <f>VLOOKUP($B5476,'Bloomberg Dow Jones Indices'!$G$6:$J$6000,2,FALSE)</f>
        <v>3.0926</v>
      </c>
      <c r="D5476">
        <f>VLOOKUP(B5476,'Bloomberg Dow Jones Indices'!$I$6:$J$6000,2,0)</f>
        <v>2.2483</v>
      </c>
      <c r="E5476">
        <f>IF(VLOOKUP($B5476,'30 Year Treasuries Daily'!$A$7:$B$10118,2,FALSE)="ND",NA(),VLOOKUP($B5476,'30 Year Treasuries Daily'!$A$7:$B$10118,2,FALSE))</f>
        <v>2.25</v>
      </c>
    </row>
    <row r="5477" spans="2:5">
      <c r="B5477" s="52">
        <v>42038</v>
      </c>
      <c r="C5477">
        <f>VLOOKUP($B5477,'Bloomberg Dow Jones Indices'!$G$6:$J$6000,2,FALSE)</f>
        <v>3.0836999999999999</v>
      </c>
      <c r="D5477">
        <f>VLOOKUP(B5477,'Bloomberg Dow Jones Indices'!$I$6:$J$6000,2,0)</f>
        <v>2.2094</v>
      </c>
      <c r="E5477">
        <f>IF(VLOOKUP($B5477,'30 Year Treasuries Daily'!$A$7:$B$10118,2,FALSE)="ND",NA(),VLOOKUP($B5477,'30 Year Treasuries Daily'!$A$7:$B$10118,2,FALSE))</f>
        <v>2.37</v>
      </c>
    </row>
    <row r="5478" spans="2:5">
      <c r="B5478" s="52">
        <v>42039</v>
      </c>
      <c r="C5478">
        <f>VLOOKUP($B5478,'Bloomberg Dow Jones Indices'!$G$6:$J$6000,2,FALSE)</f>
        <v>3.1204999999999998</v>
      </c>
      <c r="D5478">
        <f>VLOOKUP(B5478,'Bloomberg Dow Jones Indices'!$I$6:$J$6000,2,0)</f>
        <v>2.2098</v>
      </c>
      <c r="E5478">
        <f>IF(VLOOKUP($B5478,'30 Year Treasuries Daily'!$A$7:$B$10118,2,FALSE)="ND",NA(),VLOOKUP($B5478,'30 Year Treasuries Daily'!$A$7:$B$10118,2,FALSE))</f>
        <v>2.39</v>
      </c>
    </row>
    <row r="5479" spans="2:5">
      <c r="B5479" s="52">
        <v>42040</v>
      </c>
      <c r="C5479">
        <f>VLOOKUP($B5479,'Bloomberg Dow Jones Indices'!$G$6:$J$6000,2,FALSE)</f>
        <v>3.0985</v>
      </c>
      <c r="D5479">
        <f>VLOOKUP(B5479,'Bloomberg Dow Jones Indices'!$I$6:$J$6000,2,0)</f>
        <v>2.1837</v>
      </c>
      <c r="E5479">
        <f>IF(VLOOKUP($B5479,'30 Year Treasuries Daily'!$A$7:$B$10118,2,FALSE)="ND",NA(),VLOOKUP($B5479,'30 Year Treasuries Daily'!$A$7:$B$10118,2,FALSE))</f>
        <v>2.42</v>
      </c>
    </row>
    <row r="5480" spans="2:5">
      <c r="B5480" s="52">
        <v>42041</v>
      </c>
      <c r="C5480">
        <f>VLOOKUP($B5480,'Bloomberg Dow Jones Indices'!$G$6:$J$6000,2,FALSE)</f>
        <v>3.2317</v>
      </c>
      <c r="D5480">
        <f>VLOOKUP(B5480,'Bloomberg Dow Jones Indices'!$I$6:$J$6000,2,0)</f>
        <v>2.1987000000000001</v>
      </c>
      <c r="E5480">
        <f>IF(VLOOKUP($B5480,'30 Year Treasuries Daily'!$A$7:$B$10118,2,FALSE)="ND",NA(),VLOOKUP($B5480,'30 Year Treasuries Daily'!$A$7:$B$10118,2,FALSE))</f>
        <v>2.5099999999999998</v>
      </c>
    </row>
    <row r="5481" spans="2:5">
      <c r="B5481" s="52">
        <v>42044</v>
      </c>
      <c r="C5481">
        <f>VLOOKUP($B5481,'Bloomberg Dow Jones Indices'!$G$6:$J$6000,2,FALSE)</f>
        <v>3.2631000000000001</v>
      </c>
      <c r="D5481">
        <f>VLOOKUP(B5481,'Bloomberg Dow Jones Indices'!$I$6:$J$6000,2,0)</f>
        <v>2.2105000000000001</v>
      </c>
      <c r="E5481">
        <f>IF(VLOOKUP($B5481,'30 Year Treasuries Daily'!$A$7:$B$10118,2,FALSE)="ND",NA(),VLOOKUP($B5481,'30 Year Treasuries Daily'!$A$7:$B$10118,2,FALSE))</f>
        <v>2.52</v>
      </c>
    </row>
    <row r="5482" spans="2:5">
      <c r="B5482" s="52">
        <v>42045</v>
      </c>
      <c r="C5482">
        <f>VLOOKUP($B5482,'Bloomberg Dow Jones Indices'!$G$6:$J$6000,2,FALSE)</f>
        <v>3.1955</v>
      </c>
      <c r="D5482">
        <f>VLOOKUP(B5482,'Bloomberg Dow Jones Indices'!$I$6:$J$6000,2,0)</f>
        <v>2.1932</v>
      </c>
      <c r="E5482">
        <f>IF(VLOOKUP($B5482,'30 Year Treasuries Daily'!$A$7:$B$10118,2,FALSE)="ND",NA(),VLOOKUP($B5482,'30 Year Treasuries Daily'!$A$7:$B$10118,2,FALSE))</f>
        <v>2.58</v>
      </c>
    </row>
    <row r="5483" spans="2:5">
      <c r="B5483" s="52">
        <v>42046</v>
      </c>
      <c r="C5483">
        <f>VLOOKUP($B5483,'Bloomberg Dow Jones Indices'!$G$6:$J$6000,2,FALSE)</f>
        <v>3.2778</v>
      </c>
      <c r="D5483">
        <f>VLOOKUP(B5483,'Bloomberg Dow Jones Indices'!$I$6:$J$6000,2,0)</f>
        <v>2.2120000000000002</v>
      </c>
      <c r="E5483">
        <f>IF(VLOOKUP($B5483,'30 Year Treasuries Daily'!$A$7:$B$10118,2,FALSE)="ND",NA(),VLOOKUP($B5483,'30 Year Treasuries Daily'!$A$7:$B$10118,2,FALSE))</f>
        <v>2.57</v>
      </c>
    </row>
    <row r="5484" spans="2:5">
      <c r="B5484" s="52">
        <v>42047</v>
      </c>
      <c r="C5484">
        <f>VLOOKUP($B5484,'Bloomberg Dow Jones Indices'!$G$6:$J$6000,2,FALSE)</f>
        <v>3.2913000000000001</v>
      </c>
      <c r="D5484">
        <f>VLOOKUP(B5484,'Bloomberg Dow Jones Indices'!$I$6:$J$6000,2,0)</f>
        <v>2.2008999999999999</v>
      </c>
      <c r="E5484">
        <f>IF(VLOOKUP($B5484,'30 Year Treasuries Daily'!$A$7:$B$10118,2,FALSE)="ND",NA(),VLOOKUP($B5484,'30 Year Treasuries Daily'!$A$7:$B$10118,2,FALSE))</f>
        <v>2.58</v>
      </c>
    </row>
    <row r="5485" spans="2:5">
      <c r="B5485" s="52">
        <v>42048</v>
      </c>
      <c r="C5485">
        <f>VLOOKUP($B5485,'Bloomberg Dow Jones Indices'!$G$6:$J$6000,2,FALSE)</f>
        <v>3.3477999999999999</v>
      </c>
      <c r="D5485">
        <f>VLOOKUP(B5485,'Bloomberg Dow Jones Indices'!$I$6:$J$6000,2,0)</f>
        <v>2.1951999999999998</v>
      </c>
      <c r="E5485">
        <f>IF(VLOOKUP($B5485,'30 Year Treasuries Daily'!$A$7:$B$10118,2,FALSE)="ND",NA(),VLOOKUP($B5485,'30 Year Treasuries Daily'!$A$7:$B$10118,2,FALSE))</f>
        <v>2.63</v>
      </c>
    </row>
    <row r="5486" spans="2:5">
      <c r="B5486" s="52">
        <v>42052</v>
      </c>
      <c r="C5486">
        <f>VLOOKUP($B5486,'Bloomberg Dow Jones Indices'!$G$6:$J$6000,2,FALSE)</f>
        <v>3.3504</v>
      </c>
      <c r="D5486">
        <f>VLOOKUP(B5486,'Bloomberg Dow Jones Indices'!$I$6:$J$6000,2,0)</f>
        <v>2.1928000000000001</v>
      </c>
      <c r="E5486">
        <f>IF(VLOOKUP($B5486,'30 Year Treasuries Daily'!$A$7:$B$10118,2,FALSE)="ND",NA(),VLOOKUP($B5486,'30 Year Treasuries Daily'!$A$7:$B$10118,2,FALSE))</f>
        <v>2.73</v>
      </c>
    </row>
    <row r="5487" spans="2:5">
      <c r="B5487" s="52">
        <v>42053</v>
      </c>
      <c r="C5487">
        <f>VLOOKUP($B5487,'Bloomberg Dow Jones Indices'!$G$6:$J$6000,2,FALSE)</f>
        <v>3.2768999999999999</v>
      </c>
      <c r="D5487">
        <f>VLOOKUP(B5487,'Bloomberg Dow Jones Indices'!$I$6:$J$6000,2,0)</f>
        <v>2.1949999999999998</v>
      </c>
      <c r="E5487">
        <f>IF(VLOOKUP($B5487,'30 Year Treasuries Daily'!$A$7:$B$10118,2,FALSE)="ND",NA(),VLOOKUP($B5487,'30 Year Treasuries Daily'!$A$7:$B$10118,2,FALSE))</f>
        <v>2.7</v>
      </c>
    </row>
    <row r="5488" spans="2:5">
      <c r="B5488" s="52">
        <v>42054</v>
      </c>
      <c r="C5488">
        <f>VLOOKUP($B5488,'Bloomberg Dow Jones Indices'!$G$6:$J$6000,2,FALSE)</f>
        <v>3.3136000000000001</v>
      </c>
      <c r="D5488">
        <f>VLOOKUP(B5488,'Bloomberg Dow Jones Indices'!$I$6:$J$6000,2,0)</f>
        <v>2.2006999999999999</v>
      </c>
      <c r="E5488">
        <f>IF(VLOOKUP($B5488,'30 Year Treasuries Daily'!$A$7:$B$10118,2,FALSE)="ND",NA(),VLOOKUP($B5488,'30 Year Treasuries Daily'!$A$7:$B$10118,2,FALSE))</f>
        <v>2.73</v>
      </c>
    </row>
    <row r="5489" spans="2:5">
      <c r="B5489" s="52">
        <v>42055</v>
      </c>
      <c r="C5489">
        <f>VLOOKUP($B5489,'Bloomberg Dow Jones Indices'!$G$6:$J$6000,2,FALSE)</f>
        <v>3.3130000000000002</v>
      </c>
      <c r="D5489">
        <f>VLOOKUP(B5489,'Bloomberg Dow Jones Indices'!$I$6:$J$6000,2,0)</f>
        <v>2.1833999999999998</v>
      </c>
      <c r="E5489">
        <f>IF(VLOOKUP($B5489,'30 Year Treasuries Daily'!$A$7:$B$10118,2,FALSE)="ND",NA(),VLOOKUP($B5489,'30 Year Treasuries Daily'!$A$7:$B$10118,2,FALSE))</f>
        <v>2.73</v>
      </c>
    </row>
    <row r="5490" spans="2:5">
      <c r="B5490" s="52">
        <v>42058</v>
      </c>
      <c r="C5490">
        <f>VLOOKUP($B5490,'Bloomberg Dow Jones Indices'!$G$6:$J$6000,2,FALSE)</f>
        <v>3.2911000000000001</v>
      </c>
      <c r="D5490">
        <f>VLOOKUP(B5490,'Bloomberg Dow Jones Indices'!$I$6:$J$6000,2,0)</f>
        <v>2.1861999999999999</v>
      </c>
      <c r="E5490">
        <f>IF(VLOOKUP($B5490,'30 Year Treasuries Daily'!$A$7:$B$10118,2,FALSE)="ND",NA(),VLOOKUP($B5490,'30 Year Treasuries Daily'!$A$7:$B$10118,2,FALSE))</f>
        <v>2.66</v>
      </c>
    </row>
    <row r="5491" spans="2:5">
      <c r="B5491" s="52">
        <v>42059</v>
      </c>
      <c r="C5491">
        <f>VLOOKUP($B5491,'Bloomberg Dow Jones Indices'!$G$6:$J$6000,2,FALSE)</f>
        <v>3.2698</v>
      </c>
      <c r="D5491">
        <f>VLOOKUP(B5491,'Bloomberg Dow Jones Indices'!$I$6:$J$6000,2,0)</f>
        <v>2.1751</v>
      </c>
      <c r="E5491">
        <f>IF(VLOOKUP($B5491,'30 Year Treasuries Daily'!$A$7:$B$10118,2,FALSE)="ND",NA(),VLOOKUP($B5491,'30 Year Treasuries Daily'!$A$7:$B$10118,2,FALSE))</f>
        <v>2.6</v>
      </c>
    </row>
    <row r="5492" spans="2:5">
      <c r="B5492" s="52">
        <v>42060</v>
      </c>
      <c r="C5492">
        <f>VLOOKUP($B5492,'Bloomberg Dow Jones Indices'!$G$6:$J$6000,2,FALSE)</f>
        <v>3.3334999999999999</v>
      </c>
      <c r="D5492">
        <f>VLOOKUP(B5492,'Bloomberg Dow Jones Indices'!$I$6:$J$6000,2,0)</f>
        <v>2.1733000000000002</v>
      </c>
      <c r="E5492">
        <f>IF(VLOOKUP($B5492,'30 Year Treasuries Daily'!$A$7:$B$10118,2,FALSE)="ND",NA(),VLOOKUP($B5492,'30 Year Treasuries Daily'!$A$7:$B$10118,2,FALSE))</f>
        <v>2.56</v>
      </c>
    </row>
    <row r="5493" spans="2:5">
      <c r="B5493" s="52">
        <v>42061</v>
      </c>
      <c r="C5493">
        <f>VLOOKUP($B5493,'Bloomberg Dow Jones Indices'!$G$6:$J$6000,2,FALSE)</f>
        <v>3.3595999999999999</v>
      </c>
      <c r="D5493">
        <f>VLOOKUP(B5493,'Bloomberg Dow Jones Indices'!$I$6:$J$6000,2,0)</f>
        <v>2.1791</v>
      </c>
      <c r="E5493">
        <f>IF(VLOOKUP($B5493,'30 Year Treasuries Daily'!$A$7:$B$10118,2,FALSE)="ND",NA(),VLOOKUP($B5493,'30 Year Treasuries Daily'!$A$7:$B$10118,2,FALSE))</f>
        <v>2.63</v>
      </c>
    </row>
    <row r="5494" spans="2:5">
      <c r="B5494" s="52">
        <v>42062</v>
      </c>
      <c r="C5494">
        <f>VLOOKUP($B5494,'Bloomberg Dow Jones Indices'!$G$6:$J$6000,2,FALSE)</f>
        <v>3.3576999999999999</v>
      </c>
      <c r="D5494">
        <f>VLOOKUP(B5494,'Bloomberg Dow Jones Indices'!$I$6:$J$6000,2,0)</f>
        <v>2.1888999999999998</v>
      </c>
      <c r="E5494">
        <f>IF(VLOOKUP($B5494,'30 Year Treasuries Daily'!$A$7:$B$10118,2,FALSE)="ND",NA(),VLOOKUP($B5494,'30 Year Treasuries Daily'!$A$7:$B$10118,2,FALSE))</f>
        <v>2.6</v>
      </c>
    </row>
    <row r="5495" spans="2:5">
      <c r="B5495" s="52">
        <v>42065</v>
      </c>
      <c r="C5495">
        <f>VLOOKUP($B5495,'Bloomberg Dow Jones Indices'!$G$6:$J$6000,2,FALSE)</f>
        <v>3.4209000000000001</v>
      </c>
      <c r="D5495">
        <f>VLOOKUP(B5495,'Bloomberg Dow Jones Indices'!$I$6:$J$6000,2,0)</f>
        <v>2.1701999999999999</v>
      </c>
      <c r="E5495">
        <f>IF(VLOOKUP($B5495,'30 Year Treasuries Daily'!$A$7:$B$10118,2,FALSE)="ND",NA(),VLOOKUP($B5495,'30 Year Treasuries Daily'!$A$7:$B$10118,2,FALSE))</f>
        <v>2.68</v>
      </c>
    </row>
    <row r="5496" spans="2:5">
      <c r="B5496" s="52">
        <v>42066</v>
      </c>
      <c r="C5496">
        <f>VLOOKUP($B5496,'Bloomberg Dow Jones Indices'!$G$6:$J$6000,2,FALSE)</f>
        <v>3.3976000000000002</v>
      </c>
      <c r="D5496">
        <f>VLOOKUP(B5496,'Bloomberg Dow Jones Indices'!$I$6:$J$6000,2,0)</f>
        <v>2.1804000000000001</v>
      </c>
      <c r="E5496">
        <f>IF(VLOOKUP($B5496,'30 Year Treasuries Daily'!$A$7:$B$10118,2,FALSE)="ND",NA(),VLOOKUP($B5496,'30 Year Treasuries Daily'!$A$7:$B$10118,2,FALSE))</f>
        <v>2.71</v>
      </c>
    </row>
    <row r="5497" spans="2:5">
      <c r="B5497" s="52">
        <v>42067</v>
      </c>
      <c r="C5497">
        <f>VLOOKUP($B5497,'Bloomberg Dow Jones Indices'!$G$6:$J$6000,2,FALSE)</f>
        <v>3.4156</v>
      </c>
      <c r="D5497">
        <f>VLOOKUP(B5497,'Bloomberg Dow Jones Indices'!$I$6:$J$6000,2,0)</f>
        <v>2.1932</v>
      </c>
      <c r="E5497">
        <f>IF(VLOOKUP($B5497,'30 Year Treasuries Daily'!$A$7:$B$10118,2,FALSE)="ND",NA(),VLOOKUP($B5497,'30 Year Treasuries Daily'!$A$7:$B$10118,2,FALSE))</f>
        <v>2.72</v>
      </c>
    </row>
    <row r="5498" spans="2:5">
      <c r="B5498" s="52">
        <v>42068</v>
      </c>
      <c r="C5498">
        <f>VLOOKUP($B5498,'Bloomberg Dow Jones Indices'!$G$6:$J$6000,2,FALSE)</f>
        <v>3.3910999999999998</v>
      </c>
      <c r="D5498">
        <f>VLOOKUP(B5498,'Bloomberg Dow Jones Indices'!$I$6:$J$6000,2,0)</f>
        <v>2.1884999999999999</v>
      </c>
      <c r="E5498">
        <f>IF(VLOOKUP($B5498,'30 Year Treasuries Daily'!$A$7:$B$10118,2,FALSE)="ND",NA(),VLOOKUP($B5498,'30 Year Treasuries Daily'!$A$7:$B$10118,2,FALSE))</f>
        <v>2.71</v>
      </c>
    </row>
    <row r="5499" spans="2:5">
      <c r="B5499" s="52">
        <v>42069</v>
      </c>
      <c r="C5499">
        <f>VLOOKUP($B5499,'Bloomberg Dow Jones Indices'!$G$6:$J$6000,2,FALSE)</f>
        <v>3.5026000000000002</v>
      </c>
      <c r="D5499">
        <f>VLOOKUP(B5499,'Bloomberg Dow Jones Indices'!$I$6:$J$6000,2,0)</f>
        <v>2.2244999999999999</v>
      </c>
      <c r="E5499">
        <f>IF(VLOOKUP($B5499,'30 Year Treasuries Daily'!$A$7:$B$10118,2,FALSE)="ND",NA(),VLOOKUP($B5499,'30 Year Treasuries Daily'!$A$7:$B$10118,2,FALSE))</f>
        <v>2.83</v>
      </c>
    </row>
    <row r="5500" spans="2:5">
      <c r="B5500" s="52">
        <v>42072</v>
      </c>
      <c r="C5500">
        <f>VLOOKUP($B5500,'Bloomberg Dow Jones Indices'!$G$6:$J$6000,2,FALSE)</f>
        <v>3.4977</v>
      </c>
      <c r="D5500">
        <f>VLOOKUP(B5500,'Bloomberg Dow Jones Indices'!$I$6:$J$6000,2,0)</f>
        <v>2.2073</v>
      </c>
      <c r="E5500">
        <f>IF(VLOOKUP($B5500,'30 Year Treasuries Daily'!$A$7:$B$10118,2,FALSE)="ND",NA(),VLOOKUP($B5500,'30 Year Treasuries Daily'!$A$7:$B$10118,2,FALSE))</f>
        <v>2.8</v>
      </c>
    </row>
    <row r="5501" spans="2:5">
      <c r="B5501" s="52">
        <v>42073</v>
      </c>
      <c r="C5501">
        <f>VLOOKUP($B5501,'Bloomberg Dow Jones Indices'!$G$6:$J$6000,2,FALSE)</f>
        <v>3.5042</v>
      </c>
      <c r="D5501">
        <f>VLOOKUP(B5501,'Bloomberg Dow Jones Indices'!$I$6:$J$6000,2,0)</f>
        <v>2.2532999999999999</v>
      </c>
      <c r="E5501">
        <f>IF(VLOOKUP($B5501,'30 Year Treasuries Daily'!$A$7:$B$10118,2,FALSE)="ND",NA(),VLOOKUP($B5501,'30 Year Treasuries Daily'!$A$7:$B$10118,2,FALSE))</f>
        <v>2.73</v>
      </c>
    </row>
    <row r="5502" spans="2:5">
      <c r="B5502" s="52">
        <v>42074</v>
      </c>
      <c r="C5502">
        <f>VLOOKUP($B5502,'Bloomberg Dow Jones Indices'!$G$6:$J$6000,2,FALSE)</f>
        <v>3.5219</v>
      </c>
      <c r="D5502">
        <f>VLOOKUP(B5502,'Bloomberg Dow Jones Indices'!$I$6:$J$6000,2,0)</f>
        <v>2.2606000000000002</v>
      </c>
      <c r="E5502">
        <f>IF(VLOOKUP($B5502,'30 Year Treasuries Daily'!$A$7:$B$10118,2,FALSE)="ND",NA(),VLOOKUP($B5502,'30 Year Treasuries Daily'!$A$7:$B$10118,2,FALSE))</f>
        <v>2.69</v>
      </c>
    </row>
    <row r="5503" spans="2:5">
      <c r="B5503" s="52">
        <v>42075</v>
      </c>
      <c r="C5503">
        <f>VLOOKUP($B5503,'Bloomberg Dow Jones Indices'!$G$6:$J$6000,2,FALSE)</f>
        <v>3.4523999999999999</v>
      </c>
      <c r="D5503">
        <f>VLOOKUP(B5503,'Bloomberg Dow Jones Indices'!$I$6:$J$6000,2,0)</f>
        <v>2.2290999999999999</v>
      </c>
      <c r="E5503">
        <f>IF(VLOOKUP($B5503,'30 Year Treasuries Daily'!$A$7:$B$10118,2,FALSE)="ND",NA(),VLOOKUP($B5503,'30 Year Treasuries Daily'!$A$7:$B$10118,2,FALSE))</f>
        <v>2.69</v>
      </c>
    </row>
    <row r="5504" spans="2:5">
      <c r="B5504" s="52">
        <v>42076</v>
      </c>
      <c r="C5504">
        <f>VLOOKUP($B5504,'Bloomberg Dow Jones Indices'!$G$6:$J$6000,2,FALSE)</f>
        <v>3.4849000000000001</v>
      </c>
      <c r="D5504">
        <f>VLOOKUP(B5504,'Bloomberg Dow Jones Indices'!$I$6:$J$6000,2,0)</f>
        <v>2.2473999999999998</v>
      </c>
      <c r="E5504">
        <f>IF(VLOOKUP($B5504,'30 Year Treasuries Daily'!$A$7:$B$10118,2,FALSE)="ND",NA(),VLOOKUP($B5504,'30 Year Treasuries Daily'!$A$7:$B$10118,2,FALSE))</f>
        <v>2.7</v>
      </c>
    </row>
    <row r="5505" spans="2:5">
      <c r="B5505" s="52">
        <v>42079</v>
      </c>
      <c r="C5505">
        <f>VLOOKUP($B5505,'Bloomberg Dow Jones Indices'!$G$6:$J$6000,2,FALSE)</f>
        <v>3.4260999999999999</v>
      </c>
      <c r="D5505">
        <f>VLOOKUP(B5505,'Bloomberg Dow Jones Indices'!$I$6:$J$6000,2,0)</f>
        <v>2.2189000000000001</v>
      </c>
      <c r="E5505">
        <f>IF(VLOOKUP($B5505,'30 Year Treasuries Daily'!$A$7:$B$10118,2,FALSE)="ND",NA(),VLOOKUP($B5505,'30 Year Treasuries Daily'!$A$7:$B$10118,2,FALSE))</f>
        <v>2.67</v>
      </c>
    </row>
    <row r="5506" spans="2:5">
      <c r="B5506" s="52">
        <v>42080</v>
      </c>
      <c r="C5506">
        <f>VLOOKUP($B5506,'Bloomberg Dow Jones Indices'!$G$6:$J$6000,2,FALSE)</f>
        <v>3.4342000000000001</v>
      </c>
      <c r="D5506">
        <f>VLOOKUP(B5506,'Bloomberg Dow Jones Indices'!$I$6:$J$6000,2,0)</f>
        <v>2.2347999999999999</v>
      </c>
      <c r="E5506">
        <f>IF(VLOOKUP($B5506,'30 Year Treasuries Daily'!$A$7:$B$10118,2,FALSE)="ND",NA(),VLOOKUP($B5506,'30 Year Treasuries Daily'!$A$7:$B$10118,2,FALSE))</f>
        <v>2.61</v>
      </c>
    </row>
    <row r="5507" spans="2:5">
      <c r="B5507" s="52">
        <v>42081</v>
      </c>
      <c r="C5507">
        <f>VLOOKUP($B5507,'Bloomberg Dow Jones Indices'!$G$6:$J$6000,2,FALSE)</f>
        <v>3.3452000000000002</v>
      </c>
      <c r="D5507">
        <f>VLOOKUP(B5507,'Bloomberg Dow Jones Indices'!$I$6:$J$6000,2,0)</f>
        <v>2.2067000000000001</v>
      </c>
      <c r="E5507">
        <f>IF(VLOOKUP($B5507,'30 Year Treasuries Daily'!$A$7:$B$10118,2,FALSE)="ND",NA(),VLOOKUP($B5507,'30 Year Treasuries Daily'!$A$7:$B$10118,2,FALSE))</f>
        <v>2.5099999999999998</v>
      </c>
    </row>
    <row r="5508" spans="2:5">
      <c r="B5508" s="52">
        <v>42082</v>
      </c>
      <c r="C5508">
        <f>VLOOKUP($B5508,'Bloomberg Dow Jones Indices'!$G$6:$J$6000,2,FALSE)</f>
        <v>3.3788</v>
      </c>
      <c r="D5508">
        <f>VLOOKUP(B5508,'Bloomberg Dow Jones Indices'!$I$6:$J$6000,2,0)</f>
        <v>2.2599999999999998</v>
      </c>
      <c r="E5508">
        <f>IF(VLOOKUP($B5508,'30 Year Treasuries Daily'!$A$7:$B$10118,2,FALSE)="ND",NA(),VLOOKUP($B5508,'30 Year Treasuries Daily'!$A$7:$B$10118,2,FALSE))</f>
        <v>2.54</v>
      </c>
    </row>
    <row r="5509" spans="2:5">
      <c r="B5509" s="52">
        <v>42083</v>
      </c>
      <c r="C5509">
        <f>VLOOKUP($B5509,'Bloomberg Dow Jones Indices'!$G$6:$J$6000,2,FALSE)</f>
        <v>3.3536999999999999</v>
      </c>
      <c r="D5509">
        <f>VLOOKUP(B5509,'Bloomberg Dow Jones Indices'!$I$6:$J$6000,2,0)</f>
        <v>2.2389999999999999</v>
      </c>
      <c r="E5509">
        <f>IF(VLOOKUP($B5509,'30 Year Treasuries Daily'!$A$7:$B$10118,2,FALSE)="ND",NA(),VLOOKUP($B5509,'30 Year Treasuries Daily'!$A$7:$B$10118,2,FALSE))</f>
        <v>2.5</v>
      </c>
    </row>
    <row r="5510" spans="2:5">
      <c r="B5510" s="52">
        <v>42086</v>
      </c>
      <c r="C5510">
        <f>VLOOKUP($B5510,'Bloomberg Dow Jones Indices'!$G$6:$J$6000,2,FALSE)</f>
        <v>3.3512</v>
      </c>
      <c r="D5510">
        <f>VLOOKUP(B5510,'Bloomberg Dow Jones Indices'!$I$6:$J$6000,2,0)</f>
        <v>2.2404000000000002</v>
      </c>
      <c r="E5510">
        <f>IF(VLOOKUP($B5510,'30 Year Treasuries Daily'!$A$7:$B$10118,2,FALSE)="ND",NA(),VLOOKUP($B5510,'30 Year Treasuries Daily'!$A$7:$B$10118,2,FALSE))</f>
        <v>2.5099999999999998</v>
      </c>
    </row>
    <row r="5511" spans="2:5">
      <c r="B5511" s="52">
        <v>42087</v>
      </c>
      <c r="C5511">
        <f>VLOOKUP($B5511,'Bloomberg Dow Jones Indices'!$G$6:$J$6000,2,FALSE)</f>
        <v>3.3910999999999998</v>
      </c>
      <c r="D5511">
        <f>VLOOKUP(B5511,'Bloomberg Dow Jones Indices'!$I$6:$J$6000,2,0)</f>
        <v>2.2534999999999998</v>
      </c>
      <c r="E5511">
        <f>IF(VLOOKUP($B5511,'30 Year Treasuries Daily'!$A$7:$B$10118,2,FALSE)="ND",NA(),VLOOKUP($B5511,'30 Year Treasuries Daily'!$A$7:$B$10118,2,FALSE))</f>
        <v>2.46</v>
      </c>
    </row>
    <row r="5512" spans="2:5">
      <c r="B5512" s="52">
        <v>42088</v>
      </c>
      <c r="C5512">
        <f>VLOOKUP($B5512,'Bloomberg Dow Jones Indices'!$G$6:$J$6000,2,FALSE)</f>
        <v>3.4306000000000001</v>
      </c>
      <c r="D5512">
        <f>VLOOKUP(B5512,'Bloomberg Dow Jones Indices'!$I$6:$J$6000,2,0)</f>
        <v>2.2907000000000002</v>
      </c>
      <c r="E5512">
        <f>IF(VLOOKUP($B5512,'30 Year Treasuries Daily'!$A$7:$B$10118,2,FALSE)="ND",NA(),VLOOKUP($B5512,'30 Year Treasuries Daily'!$A$7:$B$10118,2,FALSE))</f>
        <v>2.5</v>
      </c>
    </row>
    <row r="5513" spans="2:5">
      <c r="B5513" s="52">
        <v>42089</v>
      </c>
      <c r="C5513">
        <f>VLOOKUP($B5513,'Bloomberg Dow Jones Indices'!$G$6:$J$6000,2,FALSE)</f>
        <v>3.4615</v>
      </c>
      <c r="D5513">
        <f>VLOOKUP(B5513,'Bloomberg Dow Jones Indices'!$I$6:$J$6000,2,0)</f>
        <v>2.2959000000000001</v>
      </c>
      <c r="E5513">
        <f>IF(VLOOKUP($B5513,'30 Year Treasuries Daily'!$A$7:$B$10118,2,FALSE)="ND",NA(),VLOOKUP($B5513,'30 Year Treasuries Daily'!$A$7:$B$10118,2,FALSE))</f>
        <v>2.6</v>
      </c>
    </row>
    <row r="5514" spans="2:5">
      <c r="B5514" s="52">
        <v>42090</v>
      </c>
      <c r="C5514">
        <f>VLOOKUP($B5514,'Bloomberg Dow Jones Indices'!$G$6:$J$6000,2,FALSE)</f>
        <v>3.4474999999999998</v>
      </c>
      <c r="D5514">
        <f>VLOOKUP(B5514,'Bloomberg Dow Jones Indices'!$I$6:$J$6000,2,0)</f>
        <v>2.2915000000000001</v>
      </c>
      <c r="E5514">
        <f>IF(VLOOKUP($B5514,'30 Year Treasuries Daily'!$A$7:$B$10118,2,FALSE)="ND",NA(),VLOOKUP($B5514,'30 Year Treasuries Daily'!$A$7:$B$10118,2,FALSE))</f>
        <v>2.5299999999999998</v>
      </c>
    </row>
    <row r="5515" spans="2:5">
      <c r="B5515" s="52">
        <v>42093</v>
      </c>
      <c r="C5515">
        <f>VLOOKUP($B5515,'Bloomberg Dow Jones Indices'!$G$6:$J$6000,2,FALSE)</f>
        <v>3.4028</v>
      </c>
      <c r="D5515">
        <f>VLOOKUP(B5515,'Bloomberg Dow Jones Indices'!$I$6:$J$6000,2,0)</f>
        <v>2.2578</v>
      </c>
      <c r="E5515">
        <f>IF(VLOOKUP($B5515,'30 Year Treasuries Daily'!$A$7:$B$10118,2,FALSE)="ND",NA(),VLOOKUP($B5515,'30 Year Treasuries Daily'!$A$7:$B$10118,2,FALSE))</f>
        <v>2.5499999999999998</v>
      </c>
    </row>
    <row r="5516" spans="2:5">
      <c r="B5516" s="52">
        <v>42094</v>
      </c>
      <c r="C5516">
        <f>VLOOKUP($B5516,'Bloomberg Dow Jones Indices'!$G$6:$J$6000,2,FALSE)</f>
        <v>3.4089999999999998</v>
      </c>
      <c r="D5516">
        <f>VLOOKUP(B5516,'Bloomberg Dow Jones Indices'!$I$6:$J$6000,2,0)</f>
        <v>2.2852000000000001</v>
      </c>
      <c r="E5516">
        <f>IF(VLOOKUP($B5516,'30 Year Treasuries Daily'!$A$7:$B$10118,2,FALSE)="ND",NA(),VLOOKUP($B5516,'30 Year Treasuries Daily'!$A$7:$B$10118,2,FALSE))</f>
        <v>2.54</v>
      </c>
    </row>
    <row r="5517" spans="2:5">
      <c r="B5517" s="52">
        <v>42095</v>
      </c>
      <c r="C5517">
        <f>VLOOKUP($B5517,'Bloomberg Dow Jones Indices'!$G$6:$J$6000,2,FALSE)</f>
        <v>3.4036</v>
      </c>
      <c r="D5517">
        <f>VLOOKUP(B5517,'Bloomberg Dow Jones Indices'!$I$6:$J$6000,2,0)</f>
        <v>2.2959999999999998</v>
      </c>
      <c r="E5517">
        <f>IF(VLOOKUP($B5517,'30 Year Treasuries Daily'!$A$7:$B$10118,2,FALSE)="ND",NA(),VLOOKUP($B5517,'30 Year Treasuries Daily'!$A$7:$B$10118,2,FALSE))</f>
        <v>2.4700000000000002</v>
      </c>
    </row>
    <row r="5518" spans="2:5">
      <c r="B5518" s="52">
        <v>42096</v>
      </c>
      <c r="C5518">
        <f>VLOOKUP($B5518,'Bloomberg Dow Jones Indices'!$G$6:$J$6000,2,FALSE)</f>
        <v>3.3927999999999998</v>
      </c>
      <c r="D5518">
        <f>VLOOKUP(B5518,'Bloomberg Dow Jones Indices'!$I$6:$J$6000,2,0)</f>
        <v>2.2875999999999999</v>
      </c>
      <c r="E5518">
        <f>IF(VLOOKUP($B5518,'30 Year Treasuries Daily'!$A$7:$B$10118,2,FALSE)="ND",NA(),VLOOKUP($B5518,'30 Year Treasuries Daily'!$A$7:$B$10118,2,FALSE))</f>
        <v>2.5299999999999998</v>
      </c>
    </row>
    <row r="5519" spans="2:5">
      <c r="B5519" s="52">
        <v>42100</v>
      </c>
      <c r="C5519">
        <f>VLOOKUP($B5519,'Bloomberg Dow Jones Indices'!$G$6:$J$6000,2,FALSE)</f>
        <v>3.3487999999999998</v>
      </c>
      <c r="D5519">
        <f>VLOOKUP(B5519,'Bloomberg Dow Jones Indices'!$I$6:$J$6000,2,0)</f>
        <v>2.2725</v>
      </c>
      <c r="E5519">
        <f>IF(VLOOKUP($B5519,'30 Year Treasuries Daily'!$A$7:$B$10118,2,FALSE)="ND",NA(),VLOOKUP($B5519,'30 Year Treasuries Daily'!$A$7:$B$10118,2,FALSE))</f>
        <v>2.57</v>
      </c>
    </row>
    <row r="5520" spans="2:5">
      <c r="B5520" s="52">
        <v>42101</v>
      </c>
      <c r="C5520">
        <f>VLOOKUP($B5520,'Bloomberg Dow Jones Indices'!$G$6:$J$6000,2,FALSE)</f>
        <v>3.3841000000000001</v>
      </c>
      <c r="D5520">
        <f>VLOOKUP(B5520,'Bloomberg Dow Jones Indices'!$I$6:$J$6000,2,0)</f>
        <v>2.2732000000000001</v>
      </c>
      <c r="E5520">
        <f>IF(VLOOKUP($B5520,'30 Year Treasuries Daily'!$A$7:$B$10118,2,FALSE)="ND",NA(),VLOOKUP($B5520,'30 Year Treasuries Daily'!$A$7:$B$10118,2,FALSE))</f>
        <v>2.52</v>
      </c>
    </row>
    <row r="5521" spans="2:5">
      <c r="B5521" s="52">
        <v>42102</v>
      </c>
      <c r="C5521">
        <f>VLOOKUP($B5521,'Bloomberg Dow Jones Indices'!$G$6:$J$6000,2,FALSE)</f>
        <v>3.3952999999999998</v>
      </c>
      <c r="D5521">
        <f>VLOOKUP(B5521,'Bloomberg Dow Jones Indices'!$I$6:$J$6000,2,0)</f>
        <v>2.2705000000000002</v>
      </c>
      <c r="E5521">
        <f>IF(VLOOKUP($B5521,'30 Year Treasuries Daily'!$A$7:$B$10118,2,FALSE)="ND",NA(),VLOOKUP($B5521,'30 Year Treasuries Daily'!$A$7:$B$10118,2,FALSE))</f>
        <v>2.5299999999999998</v>
      </c>
    </row>
    <row r="5522" spans="2:5">
      <c r="B5522" s="52">
        <v>42103</v>
      </c>
      <c r="C5522">
        <f>VLOOKUP($B5522,'Bloomberg Dow Jones Indices'!$G$6:$J$6000,2,FALSE)</f>
        <v>3.4108000000000001</v>
      </c>
      <c r="D5522">
        <f>VLOOKUP(B5522,'Bloomberg Dow Jones Indices'!$I$6:$J$6000,2,0)</f>
        <v>2.2633999999999999</v>
      </c>
      <c r="E5522">
        <f>IF(VLOOKUP($B5522,'30 Year Treasuries Daily'!$A$7:$B$10118,2,FALSE)="ND",NA(),VLOOKUP($B5522,'30 Year Treasuries Daily'!$A$7:$B$10118,2,FALSE))</f>
        <v>2.61</v>
      </c>
    </row>
    <row r="5523" spans="2:5">
      <c r="B5523" s="52">
        <v>42104</v>
      </c>
      <c r="C5523">
        <f>VLOOKUP($B5523,'Bloomberg Dow Jones Indices'!$G$6:$J$6000,2,FALSE)</f>
        <v>3.3841000000000001</v>
      </c>
      <c r="D5523">
        <f>VLOOKUP(B5523,'Bloomberg Dow Jones Indices'!$I$6:$J$6000,2,0)</f>
        <v>2.2509999999999999</v>
      </c>
      <c r="E5523">
        <f>IF(VLOOKUP($B5523,'30 Year Treasuries Daily'!$A$7:$B$10118,2,FALSE)="ND",NA(),VLOOKUP($B5523,'30 Year Treasuries Daily'!$A$7:$B$10118,2,FALSE))</f>
        <v>2.58</v>
      </c>
    </row>
    <row r="5524" spans="2:5">
      <c r="B5524" s="52">
        <v>42107</v>
      </c>
      <c r="C5524">
        <f>VLOOKUP($B5524,'Bloomberg Dow Jones Indices'!$G$6:$J$6000,2,FALSE)</f>
        <v>3.4230999999999998</v>
      </c>
      <c r="D5524">
        <f>VLOOKUP(B5524,'Bloomberg Dow Jones Indices'!$I$6:$J$6000,2,0)</f>
        <v>2.2610999999999999</v>
      </c>
      <c r="E5524">
        <f>IF(VLOOKUP($B5524,'30 Year Treasuries Daily'!$A$7:$B$10118,2,FALSE)="ND",NA(),VLOOKUP($B5524,'30 Year Treasuries Daily'!$A$7:$B$10118,2,FALSE))</f>
        <v>2.58</v>
      </c>
    </row>
    <row r="5525" spans="2:5">
      <c r="B5525" s="52">
        <v>42108</v>
      </c>
      <c r="C5525">
        <f>VLOOKUP($B5525,'Bloomberg Dow Jones Indices'!$G$6:$J$6000,2,FALSE)</f>
        <v>3.4050000000000002</v>
      </c>
      <c r="D5525">
        <f>VLOOKUP(B5525,'Bloomberg Dow Jones Indices'!$I$6:$J$6000,2,0)</f>
        <v>2.2536</v>
      </c>
      <c r="E5525">
        <f>IF(VLOOKUP($B5525,'30 Year Treasuries Daily'!$A$7:$B$10118,2,FALSE)="ND",NA(),VLOOKUP($B5525,'30 Year Treasuries Daily'!$A$7:$B$10118,2,FALSE))</f>
        <v>2.54</v>
      </c>
    </row>
    <row r="5526" spans="2:5">
      <c r="B5526" s="52">
        <v>42109</v>
      </c>
      <c r="C5526">
        <f>VLOOKUP($B5526,'Bloomberg Dow Jones Indices'!$G$6:$J$6000,2,FALSE)</f>
        <v>3.3984000000000001</v>
      </c>
      <c r="D5526">
        <f>VLOOKUP(B5526,'Bloomberg Dow Jones Indices'!$I$6:$J$6000,2,0)</f>
        <v>2.2442000000000002</v>
      </c>
      <c r="E5526">
        <f>IF(VLOOKUP($B5526,'30 Year Treasuries Daily'!$A$7:$B$10118,2,FALSE)="ND",NA(),VLOOKUP($B5526,'30 Year Treasuries Daily'!$A$7:$B$10118,2,FALSE))</f>
        <v>2.5499999999999998</v>
      </c>
    </row>
    <row r="5527" spans="2:5">
      <c r="B5527" s="52">
        <v>42110</v>
      </c>
      <c r="C5527">
        <f>VLOOKUP($B5527,'Bloomberg Dow Jones Indices'!$G$6:$J$6000,2,FALSE)</f>
        <v>3.4194</v>
      </c>
      <c r="D5527">
        <f>VLOOKUP(B5527,'Bloomberg Dow Jones Indices'!$I$6:$J$6000,2,0)</f>
        <v>2.2486999999999999</v>
      </c>
      <c r="E5527">
        <f>IF(VLOOKUP($B5527,'30 Year Treasuries Daily'!$A$7:$B$10118,2,FALSE)="ND",NA(),VLOOKUP($B5527,'30 Year Treasuries Daily'!$A$7:$B$10118,2,FALSE))</f>
        <v>2.56</v>
      </c>
    </row>
    <row r="5528" spans="2:5">
      <c r="B5528" s="52">
        <v>42111</v>
      </c>
      <c r="C5528">
        <f>VLOOKUP($B5528,'Bloomberg Dow Jones Indices'!$G$6:$J$6000,2,FALSE)</f>
        <v>3.4312</v>
      </c>
      <c r="D5528">
        <f>VLOOKUP(B5528,'Bloomberg Dow Jones Indices'!$I$6:$J$6000,2,0)</f>
        <v>2.2839999999999998</v>
      </c>
      <c r="E5528">
        <f>IF(VLOOKUP($B5528,'30 Year Treasuries Daily'!$A$7:$B$10118,2,FALSE)="ND",NA(),VLOOKUP($B5528,'30 Year Treasuries Daily'!$A$7:$B$10118,2,FALSE))</f>
        <v>2.5099999999999998</v>
      </c>
    </row>
    <row r="5529" spans="2:5">
      <c r="B5529" s="52">
        <v>42114</v>
      </c>
      <c r="C5529">
        <f>VLOOKUP($B5529,'Bloomberg Dow Jones Indices'!$G$6:$J$6000,2,FALSE)</f>
        <v>3.3832</v>
      </c>
      <c r="D5529">
        <f>VLOOKUP(B5529,'Bloomberg Dow Jones Indices'!$I$6:$J$6000,2,0)</f>
        <v>2.2574999999999998</v>
      </c>
      <c r="E5529">
        <f>IF(VLOOKUP($B5529,'30 Year Treasuries Daily'!$A$7:$B$10118,2,FALSE)="ND",NA(),VLOOKUP($B5529,'30 Year Treasuries Daily'!$A$7:$B$10118,2,FALSE))</f>
        <v>2.56</v>
      </c>
    </row>
    <row r="5530" spans="2:5">
      <c r="B5530" s="52">
        <v>42115</v>
      </c>
      <c r="C5530">
        <f>VLOOKUP($B5530,'Bloomberg Dow Jones Indices'!$G$6:$J$6000,2,FALSE)</f>
        <v>3.4163999999999999</v>
      </c>
      <c r="D5530">
        <f>VLOOKUP(B5530,'Bloomberg Dow Jones Indices'!$I$6:$J$6000,2,0)</f>
        <v>2.2683</v>
      </c>
      <c r="E5530">
        <f>IF(VLOOKUP($B5530,'30 Year Treasuries Daily'!$A$7:$B$10118,2,FALSE)="ND",NA(),VLOOKUP($B5530,'30 Year Treasuries Daily'!$A$7:$B$10118,2,FALSE))</f>
        <v>2.58</v>
      </c>
    </row>
    <row r="5531" spans="2:5">
      <c r="B5531" s="52">
        <v>42116</v>
      </c>
      <c r="C5531">
        <f>VLOOKUP($B5531,'Bloomberg Dow Jones Indices'!$G$6:$J$6000,2,FALSE)</f>
        <v>3.4064999999999999</v>
      </c>
      <c r="D5531">
        <f>VLOOKUP(B5531,'Bloomberg Dow Jones Indices'!$I$6:$J$6000,2,0)</f>
        <v>2.2570999999999999</v>
      </c>
      <c r="E5531">
        <f>IF(VLOOKUP($B5531,'30 Year Treasuries Daily'!$A$7:$B$10118,2,FALSE)="ND",NA(),VLOOKUP($B5531,'30 Year Treasuries Daily'!$A$7:$B$10118,2,FALSE))</f>
        <v>2.66</v>
      </c>
    </row>
    <row r="5532" spans="2:5">
      <c r="B5532" s="52">
        <v>42117</v>
      </c>
      <c r="C5532">
        <f>VLOOKUP($B5532,'Bloomberg Dow Jones Indices'!$G$6:$J$6000,2,FALSE)</f>
        <v>3.3834</v>
      </c>
      <c r="D5532">
        <f>VLOOKUP(B5532,'Bloomberg Dow Jones Indices'!$I$6:$J$6000,2,0)</f>
        <v>2.2553000000000001</v>
      </c>
      <c r="E5532">
        <f>IF(VLOOKUP($B5532,'30 Year Treasuries Daily'!$A$7:$B$10118,2,FALSE)="ND",NA(),VLOOKUP($B5532,'30 Year Treasuries Daily'!$A$7:$B$10118,2,FALSE))</f>
        <v>2.63</v>
      </c>
    </row>
    <row r="5533" spans="2:5">
      <c r="B5533" s="52">
        <v>42118</v>
      </c>
      <c r="C5533">
        <f>VLOOKUP($B5533,'Bloomberg Dow Jones Indices'!$G$6:$J$6000,2,FALSE)</f>
        <v>3.3477999999999999</v>
      </c>
      <c r="D5533">
        <f>VLOOKUP(B5533,'Bloomberg Dow Jones Indices'!$I$6:$J$6000,2,0)</f>
        <v>2.2526000000000002</v>
      </c>
      <c r="E5533">
        <f>IF(VLOOKUP($B5533,'30 Year Treasuries Daily'!$A$7:$B$10118,2,FALSE)="ND",NA(),VLOOKUP($B5533,'30 Year Treasuries Daily'!$A$7:$B$10118,2,FALSE))</f>
        <v>2.62</v>
      </c>
    </row>
    <row r="5534" spans="2:5">
      <c r="B5534" s="52">
        <v>42121</v>
      </c>
      <c r="C5534">
        <f>VLOOKUP($B5534,'Bloomberg Dow Jones Indices'!$G$6:$J$6000,2,FALSE)</f>
        <v>3.3885000000000001</v>
      </c>
      <c r="D5534">
        <f>VLOOKUP(B5534,'Bloomberg Dow Jones Indices'!$I$6:$J$6000,2,0)</f>
        <v>2.2579000000000002</v>
      </c>
      <c r="E5534">
        <f>IF(VLOOKUP($B5534,'30 Year Treasuries Daily'!$A$7:$B$10118,2,FALSE)="ND",NA(),VLOOKUP($B5534,'30 Year Treasuries Daily'!$A$7:$B$10118,2,FALSE))</f>
        <v>2.61</v>
      </c>
    </row>
    <row r="5535" spans="2:5">
      <c r="B5535" s="52">
        <v>42122</v>
      </c>
      <c r="C5535">
        <f>VLOOKUP($B5535,'Bloomberg Dow Jones Indices'!$G$6:$J$6000,2,FALSE)</f>
        <v>3.3668</v>
      </c>
      <c r="D5535">
        <f>VLOOKUP(B5535,'Bloomberg Dow Jones Indices'!$I$6:$J$6000,2,0)</f>
        <v>2.2488999999999999</v>
      </c>
      <c r="E5535">
        <f>IF(VLOOKUP($B5535,'30 Year Treasuries Daily'!$A$7:$B$10118,2,FALSE)="ND",NA(),VLOOKUP($B5535,'30 Year Treasuries Daily'!$A$7:$B$10118,2,FALSE))</f>
        <v>2.68</v>
      </c>
    </row>
    <row r="5536" spans="2:5">
      <c r="B5536" s="52">
        <v>42123</v>
      </c>
      <c r="C5536">
        <f>VLOOKUP($B5536,'Bloomberg Dow Jones Indices'!$G$6:$J$6000,2,FALSE)</f>
        <v>3.3730000000000002</v>
      </c>
      <c r="D5536">
        <f>VLOOKUP(B5536,'Bloomberg Dow Jones Indices'!$I$6:$J$6000,2,0)</f>
        <v>2.2582</v>
      </c>
      <c r="E5536">
        <f>IF(VLOOKUP($B5536,'30 Year Treasuries Daily'!$A$7:$B$10118,2,FALSE)="ND",NA(),VLOOKUP($B5536,'30 Year Treasuries Daily'!$A$7:$B$10118,2,FALSE))</f>
        <v>2.76</v>
      </c>
    </row>
    <row r="5537" spans="2:5">
      <c r="B5537" s="52">
        <v>42124</v>
      </c>
      <c r="C5537">
        <f>VLOOKUP($B5537,'Bloomberg Dow Jones Indices'!$G$6:$J$6000,2,FALSE)</f>
        <v>3.4129</v>
      </c>
      <c r="D5537">
        <f>VLOOKUP(B5537,'Bloomberg Dow Jones Indices'!$I$6:$J$6000,2,0)</f>
        <v>2.2829000000000002</v>
      </c>
      <c r="E5537">
        <f>IF(VLOOKUP($B5537,'30 Year Treasuries Daily'!$A$7:$B$10118,2,FALSE)="ND",NA(),VLOOKUP($B5537,'30 Year Treasuries Daily'!$A$7:$B$10118,2,FALSE))</f>
        <v>2.75</v>
      </c>
    </row>
    <row r="5538" spans="2:5">
      <c r="B5538" s="52">
        <v>42125</v>
      </c>
      <c r="C5538">
        <f>VLOOKUP($B5538,'Bloomberg Dow Jones Indices'!$G$6:$J$6000,2,FALSE)</f>
        <v>3.3997000000000002</v>
      </c>
      <c r="D5538">
        <f>VLOOKUP(B5538,'Bloomberg Dow Jones Indices'!$I$6:$J$6000,2,0)</f>
        <v>2.2595999999999998</v>
      </c>
      <c r="E5538">
        <f>IF(VLOOKUP($B5538,'30 Year Treasuries Daily'!$A$7:$B$10118,2,FALSE)="ND",NA(),VLOOKUP($B5538,'30 Year Treasuries Daily'!$A$7:$B$10118,2,FALSE))</f>
        <v>2.82</v>
      </c>
    </row>
    <row r="5539" spans="2:5">
      <c r="B5539" s="52">
        <v>42128</v>
      </c>
      <c r="C5539">
        <f>VLOOKUP($B5539,'Bloomberg Dow Jones Indices'!$G$6:$J$6000,2,FALSE)</f>
        <v>3.3765000000000001</v>
      </c>
      <c r="D5539">
        <f>VLOOKUP(B5539,'Bloomberg Dow Jones Indices'!$I$6:$J$6000,2,0)</f>
        <v>2.2538</v>
      </c>
      <c r="E5539">
        <f>IF(VLOOKUP($B5539,'30 Year Treasuries Daily'!$A$7:$B$10118,2,FALSE)="ND",NA(),VLOOKUP($B5539,'30 Year Treasuries Daily'!$A$7:$B$10118,2,FALSE))</f>
        <v>2.88</v>
      </c>
    </row>
    <row r="5540" spans="2:5">
      <c r="B5540" s="52">
        <v>42129</v>
      </c>
      <c r="C5540">
        <f>VLOOKUP($B5540,'Bloomberg Dow Jones Indices'!$G$6:$J$6000,2,FALSE)</f>
        <v>3.4544000000000001</v>
      </c>
      <c r="D5540">
        <f>VLOOKUP(B5540,'Bloomberg Dow Jones Indices'!$I$6:$J$6000,2,0)</f>
        <v>2.2723</v>
      </c>
      <c r="E5540">
        <f>IF(VLOOKUP($B5540,'30 Year Treasuries Daily'!$A$7:$B$10118,2,FALSE)="ND",NA(),VLOOKUP($B5540,'30 Year Treasuries Daily'!$A$7:$B$10118,2,FALSE))</f>
        <v>2.9</v>
      </c>
    </row>
    <row r="5541" spans="2:5">
      <c r="B5541" s="52">
        <v>42130</v>
      </c>
      <c r="C5541">
        <f>VLOOKUP($B5541,'Bloomberg Dow Jones Indices'!$G$6:$J$6000,2,FALSE)</f>
        <v>3.4765999999999999</v>
      </c>
      <c r="D5541">
        <f>VLOOKUP(B5541,'Bloomberg Dow Jones Indices'!$I$6:$J$6000,2,0)</f>
        <v>2.2986</v>
      </c>
      <c r="E5541">
        <f>IF(VLOOKUP($B5541,'30 Year Treasuries Daily'!$A$7:$B$10118,2,FALSE)="ND",NA(),VLOOKUP($B5541,'30 Year Treasuries Daily'!$A$7:$B$10118,2,FALSE))</f>
        <v>2.98</v>
      </c>
    </row>
    <row r="5542" spans="2:5">
      <c r="B5542" s="52">
        <v>42131</v>
      </c>
      <c r="C5542">
        <f>VLOOKUP($B5542,'Bloomberg Dow Jones Indices'!$G$6:$J$6000,2,FALSE)</f>
        <v>3.4676999999999998</v>
      </c>
      <c r="D5542">
        <f>VLOOKUP(B5542,'Bloomberg Dow Jones Indices'!$I$6:$J$6000,2,0)</f>
        <v>2.2898999999999998</v>
      </c>
      <c r="E5542">
        <f>IF(VLOOKUP($B5542,'30 Year Treasuries Daily'!$A$7:$B$10118,2,FALSE)="ND",NA(),VLOOKUP($B5542,'30 Year Treasuries Daily'!$A$7:$B$10118,2,FALSE))</f>
        <v>2.9</v>
      </c>
    </row>
    <row r="5543" spans="2:5">
      <c r="B5543" s="52">
        <v>42132</v>
      </c>
      <c r="C5543">
        <f>VLOOKUP($B5543,'Bloomberg Dow Jones Indices'!$G$6:$J$6000,2,FALSE)</f>
        <v>3.4436</v>
      </c>
      <c r="D5543">
        <f>VLOOKUP(B5543,'Bloomberg Dow Jones Indices'!$I$6:$J$6000,2,0)</f>
        <v>2.2563</v>
      </c>
      <c r="E5543">
        <f>IF(VLOOKUP($B5543,'30 Year Treasuries Daily'!$A$7:$B$10118,2,FALSE)="ND",NA(),VLOOKUP($B5543,'30 Year Treasuries Daily'!$A$7:$B$10118,2,FALSE))</f>
        <v>2.9</v>
      </c>
    </row>
    <row r="5544" spans="2:5">
      <c r="B5544" s="52">
        <v>42135</v>
      </c>
      <c r="C5544">
        <f>VLOOKUP($B5544,'Bloomberg Dow Jones Indices'!$G$6:$J$6000,2,FALSE)</f>
        <v>3.4645000000000001</v>
      </c>
      <c r="D5544">
        <f>VLOOKUP(B5544,'Bloomberg Dow Jones Indices'!$I$6:$J$6000,2,0)</f>
        <v>2.2685</v>
      </c>
      <c r="E5544">
        <f>IF(VLOOKUP($B5544,'30 Year Treasuries Daily'!$A$7:$B$10118,2,FALSE)="ND",NA(),VLOOKUP($B5544,'30 Year Treasuries Daily'!$A$7:$B$10118,2,FALSE))</f>
        <v>3.03</v>
      </c>
    </row>
    <row r="5545" spans="2:5">
      <c r="B5545" s="52">
        <v>42136</v>
      </c>
      <c r="C5545">
        <f>VLOOKUP($B5545,'Bloomberg Dow Jones Indices'!$G$6:$J$6000,2,FALSE)</f>
        <v>3.4779999999999998</v>
      </c>
      <c r="D5545">
        <f>VLOOKUP(B5545,'Bloomberg Dow Jones Indices'!$I$6:$J$6000,2,0)</f>
        <v>2.2730999999999999</v>
      </c>
      <c r="E5545">
        <f>IF(VLOOKUP($B5545,'30 Year Treasuries Daily'!$A$7:$B$10118,2,FALSE)="ND",NA(),VLOOKUP($B5545,'30 Year Treasuries Daily'!$A$7:$B$10118,2,FALSE))</f>
        <v>3.02</v>
      </c>
    </row>
    <row r="5546" spans="2:5">
      <c r="B5546" s="52">
        <v>42137</v>
      </c>
      <c r="C5546">
        <f>VLOOKUP($B5546,'Bloomberg Dow Jones Indices'!$G$6:$J$6000,2,FALSE)</f>
        <v>3.5146999999999999</v>
      </c>
      <c r="D5546">
        <f>VLOOKUP(B5546,'Bloomberg Dow Jones Indices'!$I$6:$J$6000,2,0)</f>
        <v>2.2781000000000002</v>
      </c>
      <c r="E5546">
        <f>IF(VLOOKUP($B5546,'30 Year Treasuries Daily'!$A$7:$B$10118,2,FALSE)="ND",NA(),VLOOKUP($B5546,'30 Year Treasuries Daily'!$A$7:$B$10118,2,FALSE))</f>
        <v>3.07</v>
      </c>
    </row>
    <row r="5547" spans="2:5">
      <c r="B5547" s="52">
        <v>42138</v>
      </c>
      <c r="C5547">
        <f>VLOOKUP($B5547,'Bloomberg Dow Jones Indices'!$G$6:$J$6000,2,FALSE)</f>
        <v>3.4778000000000002</v>
      </c>
      <c r="D5547">
        <f>VLOOKUP(B5547,'Bloomberg Dow Jones Indices'!$I$6:$J$6000,2,0)</f>
        <v>2.2542</v>
      </c>
      <c r="E5547">
        <f>IF(VLOOKUP($B5547,'30 Year Treasuries Daily'!$A$7:$B$10118,2,FALSE)="ND",NA(),VLOOKUP($B5547,'30 Year Treasuries Daily'!$A$7:$B$10118,2,FALSE))</f>
        <v>3.03</v>
      </c>
    </row>
    <row r="5548" spans="2:5">
      <c r="B5548" s="52">
        <v>42139</v>
      </c>
      <c r="C5548">
        <f>VLOOKUP($B5548,'Bloomberg Dow Jones Indices'!$G$6:$J$6000,2,FALSE)</f>
        <v>3.4379</v>
      </c>
      <c r="D5548">
        <f>VLOOKUP(B5548,'Bloomberg Dow Jones Indices'!$I$6:$J$6000,2,0)</f>
        <v>2.2517</v>
      </c>
      <c r="E5548">
        <f>IF(VLOOKUP($B5548,'30 Year Treasuries Daily'!$A$7:$B$10118,2,FALSE)="ND",NA(),VLOOKUP($B5548,'30 Year Treasuries Daily'!$A$7:$B$10118,2,FALSE))</f>
        <v>2.93</v>
      </c>
    </row>
    <row r="5549" spans="2:5">
      <c r="B5549" s="52">
        <v>42142</v>
      </c>
      <c r="C5549">
        <f>VLOOKUP($B5549,'Bloomberg Dow Jones Indices'!$G$6:$J$6000,2,FALSE)</f>
        <v>3.4302999999999999</v>
      </c>
      <c r="D5549">
        <f>VLOOKUP(B5549,'Bloomberg Dow Jones Indices'!$I$6:$J$6000,2,0)</f>
        <v>2.2484999999999999</v>
      </c>
      <c r="E5549">
        <f>IF(VLOOKUP($B5549,'30 Year Treasuries Daily'!$A$7:$B$10118,2,FALSE)="ND",NA(),VLOOKUP($B5549,'30 Year Treasuries Daily'!$A$7:$B$10118,2,FALSE))</f>
        <v>3.02</v>
      </c>
    </row>
    <row r="5550" spans="2:5">
      <c r="B5550" s="52">
        <v>42143</v>
      </c>
      <c r="C5550">
        <f>VLOOKUP($B5550,'Bloomberg Dow Jones Indices'!$G$6:$J$6000,2,FALSE)</f>
        <v>3.4243999999999999</v>
      </c>
      <c r="D5550">
        <f>VLOOKUP(B5550,'Bloomberg Dow Jones Indices'!$I$6:$J$6000,2,0)</f>
        <v>2.2479</v>
      </c>
      <c r="E5550">
        <f>IF(VLOOKUP($B5550,'30 Year Treasuries Daily'!$A$7:$B$10118,2,FALSE)="ND",NA(),VLOOKUP($B5550,'30 Year Treasuries Daily'!$A$7:$B$10118,2,FALSE))</f>
        <v>3.05</v>
      </c>
    </row>
    <row r="5551" spans="2:5">
      <c r="B5551" s="52">
        <v>42144</v>
      </c>
      <c r="C5551">
        <f>VLOOKUP($B5551,'Bloomberg Dow Jones Indices'!$G$6:$J$6000,2,FALSE)</f>
        <v>3.4198</v>
      </c>
      <c r="D5551">
        <f>VLOOKUP(B5551,'Bloomberg Dow Jones Indices'!$I$6:$J$6000,2,0)</f>
        <v>2.2574000000000001</v>
      </c>
      <c r="E5551">
        <f>IF(VLOOKUP($B5551,'30 Year Treasuries Daily'!$A$7:$B$10118,2,FALSE)="ND",NA(),VLOOKUP($B5551,'30 Year Treasuries Daily'!$A$7:$B$10118,2,FALSE))</f>
        <v>3.06</v>
      </c>
    </row>
    <row r="5552" spans="2:5">
      <c r="B5552" s="52">
        <v>42145</v>
      </c>
      <c r="C5552">
        <f>VLOOKUP($B5552,'Bloomberg Dow Jones Indices'!$G$6:$J$6000,2,FALSE)</f>
        <v>3.4201999999999999</v>
      </c>
      <c r="D5552">
        <f>VLOOKUP(B5552,'Bloomberg Dow Jones Indices'!$I$6:$J$6000,2,0)</f>
        <v>2.2591999999999999</v>
      </c>
      <c r="E5552">
        <f>IF(VLOOKUP($B5552,'30 Year Treasuries Daily'!$A$7:$B$10118,2,FALSE)="ND",NA(),VLOOKUP($B5552,'30 Year Treasuries Daily'!$A$7:$B$10118,2,FALSE))</f>
        <v>2.98</v>
      </c>
    </row>
    <row r="5553" spans="2:5">
      <c r="B5553" s="52">
        <v>42146</v>
      </c>
      <c r="C5553">
        <f>VLOOKUP($B5553,'Bloomberg Dow Jones Indices'!$G$6:$J$6000,2,FALSE)</f>
        <v>3.4264999999999999</v>
      </c>
      <c r="D5553">
        <f>VLOOKUP(B5553,'Bloomberg Dow Jones Indices'!$I$6:$J$6000,2,0)</f>
        <v>2.2659000000000002</v>
      </c>
      <c r="E5553">
        <f>IF(VLOOKUP($B5553,'30 Year Treasuries Daily'!$A$7:$B$10118,2,FALSE)="ND",NA(),VLOOKUP($B5553,'30 Year Treasuries Daily'!$A$7:$B$10118,2,FALSE))</f>
        <v>2.99</v>
      </c>
    </row>
    <row r="5554" spans="2:5">
      <c r="B5554" s="52">
        <v>42150</v>
      </c>
      <c r="C5554">
        <f>VLOOKUP($B5554,'Bloomberg Dow Jones Indices'!$G$6:$J$6000,2,FALSE)</f>
        <v>3.4483999999999999</v>
      </c>
      <c r="D5554">
        <f>VLOOKUP(B5554,'Bloomberg Dow Jones Indices'!$I$6:$J$6000,2,0)</f>
        <v>2.2898000000000001</v>
      </c>
      <c r="E5554">
        <f>IF(VLOOKUP($B5554,'30 Year Treasuries Daily'!$A$7:$B$10118,2,FALSE)="ND",NA(),VLOOKUP($B5554,'30 Year Treasuries Daily'!$A$7:$B$10118,2,FALSE))</f>
        <v>2.89</v>
      </c>
    </row>
    <row r="5555" spans="2:5">
      <c r="B5555" s="52">
        <v>42151</v>
      </c>
      <c r="C5555">
        <f>VLOOKUP($B5555,'Bloomberg Dow Jones Indices'!$G$6:$J$6000,2,FALSE)</f>
        <v>3.4497</v>
      </c>
      <c r="D5555">
        <f>VLOOKUP(B5555,'Bloomberg Dow Jones Indices'!$I$6:$J$6000,2,0)</f>
        <v>2.2745000000000002</v>
      </c>
      <c r="E5555">
        <f>IF(VLOOKUP($B5555,'30 Year Treasuries Daily'!$A$7:$B$10118,2,FALSE)="ND",NA(),VLOOKUP($B5555,'30 Year Treasuries Daily'!$A$7:$B$10118,2,FALSE))</f>
        <v>2.88</v>
      </c>
    </row>
    <row r="5556" spans="2:5">
      <c r="B5556" s="52">
        <v>42152</v>
      </c>
      <c r="C5556">
        <f>VLOOKUP($B5556,'Bloomberg Dow Jones Indices'!$G$6:$J$6000,2,FALSE)</f>
        <v>3.4407000000000001</v>
      </c>
      <c r="D5556">
        <f>VLOOKUP(B5556,'Bloomberg Dow Jones Indices'!$I$6:$J$6000,2,0)</f>
        <v>2.2856999999999998</v>
      </c>
      <c r="E5556">
        <f>IF(VLOOKUP($B5556,'30 Year Treasuries Daily'!$A$7:$B$10118,2,FALSE)="ND",NA(),VLOOKUP($B5556,'30 Year Treasuries Daily'!$A$7:$B$10118,2,FALSE))</f>
        <v>2.89</v>
      </c>
    </row>
    <row r="5557" spans="2:5">
      <c r="B5557" s="52">
        <v>42153</v>
      </c>
      <c r="C5557">
        <f>VLOOKUP($B5557,'Bloomberg Dow Jones Indices'!$G$6:$J$6000,2,FALSE)</f>
        <v>3.4451999999999998</v>
      </c>
      <c r="D5557">
        <f>VLOOKUP(B5557,'Bloomberg Dow Jones Indices'!$I$6:$J$6000,2,0)</f>
        <v>2.3003999999999998</v>
      </c>
      <c r="E5557">
        <f>IF(VLOOKUP($B5557,'30 Year Treasuries Daily'!$A$7:$B$10118,2,FALSE)="ND",NA(),VLOOKUP($B5557,'30 Year Treasuries Daily'!$A$7:$B$10118,2,FALSE))</f>
        <v>2.88</v>
      </c>
    </row>
    <row r="5558" spans="2:5">
      <c r="B5558" s="52">
        <v>42156</v>
      </c>
      <c r="C5558">
        <f>VLOOKUP($B5558,'Bloomberg Dow Jones Indices'!$G$6:$J$6000,2,FALSE)</f>
        <v>3.4394999999999998</v>
      </c>
      <c r="D5558">
        <f>VLOOKUP(B5558,'Bloomberg Dow Jones Indices'!$I$6:$J$6000,2,0)</f>
        <v>2.2965999999999998</v>
      </c>
      <c r="E5558">
        <f>IF(VLOOKUP($B5558,'30 Year Treasuries Daily'!$A$7:$B$10118,2,FALSE)="ND",NA(),VLOOKUP($B5558,'30 Year Treasuries Daily'!$A$7:$B$10118,2,FALSE))</f>
        <v>2.94</v>
      </c>
    </row>
    <row r="5559" spans="2:5">
      <c r="B5559" s="52">
        <v>42157</v>
      </c>
      <c r="C5559">
        <f>VLOOKUP($B5559,'Bloomberg Dow Jones Indices'!$G$6:$J$6000,2,FALSE)</f>
        <v>3.4859</v>
      </c>
      <c r="D5559">
        <f>VLOOKUP(B5559,'Bloomberg Dow Jones Indices'!$I$6:$J$6000,2,0)</f>
        <v>2.3047</v>
      </c>
      <c r="E5559">
        <f>IF(VLOOKUP($B5559,'30 Year Treasuries Daily'!$A$7:$B$10118,2,FALSE)="ND",NA(),VLOOKUP($B5559,'30 Year Treasuries Daily'!$A$7:$B$10118,2,FALSE))</f>
        <v>3.02</v>
      </c>
    </row>
    <row r="5560" spans="2:5">
      <c r="B5560" s="52">
        <v>42158</v>
      </c>
      <c r="C5560">
        <f>VLOOKUP($B5560,'Bloomberg Dow Jones Indices'!$G$6:$J$6000,2,FALSE)</f>
        <v>3.5388999999999999</v>
      </c>
      <c r="D5560">
        <f>VLOOKUP(B5560,'Bloomberg Dow Jones Indices'!$I$6:$J$6000,2,0)</f>
        <v>2.2965</v>
      </c>
      <c r="E5560">
        <f>IF(VLOOKUP($B5560,'30 Year Treasuries Daily'!$A$7:$B$10118,2,FALSE)="ND",NA(),VLOOKUP($B5560,'30 Year Treasuries Daily'!$A$7:$B$10118,2,FALSE))</f>
        <v>3.11</v>
      </c>
    </row>
    <row r="5561" spans="2:5">
      <c r="B5561" s="52">
        <v>42159</v>
      </c>
      <c r="C5561">
        <f>VLOOKUP($B5561,'Bloomberg Dow Jones Indices'!$G$6:$J$6000,2,FALSE)</f>
        <v>3.5453999999999999</v>
      </c>
      <c r="D5561">
        <f>VLOOKUP(B5561,'Bloomberg Dow Jones Indices'!$I$6:$J$6000,2,0)</f>
        <v>2.3184</v>
      </c>
      <c r="E5561">
        <f>IF(VLOOKUP($B5561,'30 Year Treasuries Daily'!$A$7:$B$10118,2,FALSE)="ND",NA(),VLOOKUP($B5561,'30 Year Treasuries Daily'!$A$7:$B$10118,2,FALSE))</f>
        <v>3.03</v>
      </c>
    </row>
    <row r="5562" spans="2:5">
      <c r="B5562" s="52">
        <v>42160</v>
      </c>
      <c r="C5562">
        <f>VLOOKUP($B5562,'Bloomberg Dow Jones Indices'!$G$6:$J$6000,2,FALSE)</f>
        <v>3.5949999999999998</v>
      </c>
      <c r="D5562">
        <f>VLOOKUP(B5562,'Bloomberg Dow Jones Indices'!$I$6:$J$6000,2,0)</f>
        <v>2.3256000000000001</v>
      </c>
      <c r="E5562">
        <f>IF(VLOOKUP($B5562,'30 Year Treasuries Daily'!$A$7:$B$10118,2,FALSE)="ND",NA(),VLOOKUP($B5562,'30 Year Treasuries Daily'!$A$7:$B$10118,2,FALSE))</f>
        <v>3.11</v>
      </c>
    </row>
    <row r="5563" spans="2:5">
      <c r="B5563" s="52">
        <v>42163</v>
      </c>
      <c r="C5563">
        <f>VLOOKUP($B5563,'Bloomberg Dow Jones Indices'!$G$6:$J$6000,2,FALSE)</f>
        <v>3.6095999999999999</v>
      </c>
      <c r="D5563">
        <f>VLOOKUP(B5563,'Bloomberg Dow Jones Indices'!$I$6:$J$6000,2,0)</f>
        <v>2.3388</v>
      </c>
      <c r="E5563">
        <f>IF(VLOOKUP($B5563,'30 Year Treasuries Daily'!$A$7:$B$10118,2,FALSE)="ND",NA(),VLOOKUP($B5563,'30 Year Treasuries Daily'!$A$7:$B$10118,2,FALSE))</f>
        <v>3.11</v>
      </c>
    </row>
    <row r="5564" spans="2:5">
      <c r="B5564" s="52">
        <v>42164</v>
      </c>
      <c r="C5564">
        <f>VLOOKUP($B5564,'Bloomberg Dow Jones Indices'!$G$6:$J$6000,2,FALSE)</f>
        <v>3.6154999999999999</v>
      </c>
      <c r="D5564">
        <f>VLOOKUP(B5564,'Bloomberg Dow Jones Indices'!$I$6:$J$6000,2,0)</f>
        <v>2.3391000000000002</v>
      </c>
      <c r="E5564">
        <f>IF(VLOOKUP($B5564,'30 Year Treasuries Daily'!$A$7:$B$10118,2,FALSE)="ND",NA(),VLOOKUP($B5564,'30 Year Treasuries Daily'!$A$7:$B$10118,2,FALSE))</f>
        <v>3.15</v>
      </c>
    </row>
    <row r="5565" spans="2:5">
      <c r="B5565" s="52">
        <v>42165</v>
      </c>
      <c r="C5565">
        <f>VLOOKUP($B5565,'Bloomberg Dow Jones Indices'!$G$6:$J$6000,2,FALSE)</f>
        <v>3.6017000000000001</v>
      </c>
      <c r="D5565">
        <f>VLOOKUP(B5565,'Bloomberg Dow Jones Indices'!$I$6:$J$6000,2,0)</f>
        <v>2.3083999999999998</v>
      </c>
      <c r="E5565">
        <f>IF(VLOOKUP($B5565,'30 Year Treasuries Daily'!$A$7:$B$10118,2,FALSE)="ND",NA(),VLOOKUP($B5565,'30 Year Treasuries Daily'!$A$7:$B$10118,2,FALSE))</f>
        <v>3.22</v>
      </c>
    </row>
    <row r="5566" spans="2:5">
      <c r="B5566" s="52">
        <v>42166</v>
      </c>
      <c r="C5566">
        <f>VLOOKUP($B5566,'Bloomberg Dow Jones Indices'!$G$6:$J$6000,2,FALSE)</f>
        <v>3.5785999999999998</v>
      </c>
      <c r="D5566">
        <f>VLOOKUP(B5566,'Bloomberg Dow Jones Indices'!$I$6:$J$6000,2,0)</f>
        <v>2.3092999999999999</v>
      </c>
      <c r="E5566">
        <f>IF(VLOOKUP($B5566,'30 Year Treasuries Daily'!$A$7:$B$10118,2,FALSE)="ND",NA(),VLOOKUP($B5566,'30 Year Treasuries Daily'!$A$7:$B$10118,2,FALSE))</f>
        <v>3.11</v>
      </c>
    </row>
    <row r="5567" spans="2:5">
      <c r="B5567" s="52">
        <v>42167</v>
      </c>
      <c r="C5567">
        <f>VLOOKUP($B5567,'Bloomberg Dow Jones Indices'!$G$6:$J$6000,2,FALSE)</f>
        <v>3.6105</v>
      </c>
      <c r="D5567">
        <f>VLOOKUP(B5567,'Bloomberg Dow Jones Indices'!$I$6:$J$6000,2,0)</f>
        <v>2.3273999999999999</v>
      </c>
      <c r="E5567">
        <f>IF(VLOOKUP($B5567,'30 Year Treasuries Daily'!$A$7:$B$10118,2,FALSE)="ND",NA(),VLOOKUP($B5567,'30 Year Treasuries Daily'!$A$7:$B$10118,2,FALSE))</f>
        <v>3.1</v>
      </c>
    </row>
    <row r="5568" spans="2:5">
      <c r="B5568" s="52">
        <v>42170</v>
      </c>
      <c r="C5568">
        <f>VLOOKUP($B5568,'Bloomberg Dow Jones Indices'!$G$6:$J$6000,2,FALSE)</f>
        <v>3.6179999999999999</v>
      </c>
      <c r="D5568">
        <f>VLOOKUP(B5568,'Bloomberg Dow Jones Indices'!$I$6:$J$6000,2,0)</f>
        <v>2.3414999999999999</v>
      </c>
      <c r="E5568">
        <f>IF(VLOOKUP($B5568,'30 Year Treasuries Daily'!$A$7:$B$10118,2,FALSE)="ND",NA(),VLOOKUP($B5568,'30 Year Treasuries Daily'!$A$7:$B$10118,2,FALSE))</f>
        <v>3.09</v>
      </c>
    </row>
    <row r="5569" spans="2:5">
      <c r="B5569" s="52">
        <v>42171</v>
      </c>
      <c r="C5569">
        <f>VLOOKUP($B5569,'Bloomberg Dow Jones Indices'!$G$6:$J$6000,2,FALSE)</f>
        <v>3.6055000000000001</v>
      </c>
      <c r="D5569">
        <f>VLOOKUP(B5569,'Bloomberg Dow Jones Indices'!$I$6:$J$6000,2,0)</f>
        <v>2.3266999999999998</v>
      </c>
      <c r="E5569">
        <f>IF(VLOOKUP($B5569,'30 Year Treasuries Daily'!$A$7:$B$10118,2,FALSE)="ND",NA(),VLOOKUP($B5569,'30 Year Treasuries Daily'!$A$7:$B$10118,2,FALSE))</f>
        <v>3.06</v>
      </c>
    </row>
    <row r="5570" spans="2:5">
      <c r="B5570" s="52">
        <v>42172</v>
      </c>
      <c r="C5570">
        <f>VLOOKUP($B5570,'Bloomberg Dow Jones Indices'!$G$6:$J$6000,2,FALSE)</f>
        <v>3.5689000000000002</v>
      </c>
      <c r="D5570">
        <f>VLOOKUP(B5570,'Bloomberg Dow Jones Indices'!$I$6:$J$6000,2,0)</f>
        <v>2.3226</v>
      </c>
      <c r="E5570">
        <f>IF(VLOOKUP($B5570,'30 Year Treasuries Daily'!$A$7:$B$10118,2,FALSE)="ND",NA(),VLOOKUP($B5570,'30 Year Treasuries Daily'!$A$7:$B$10118,2,FALSE))</f>
        <v>3.09</v>
      </c>
    </row>
    <row r="5571" spans="2:5">
      <c r="B5571" s="52">
        <v>42173</v>
      </c>
      <c r="C5571">
        <f>VLOOKUP($B5571,'Bloomberg Dow Jones Indices'!$G$6:$J$6000,2,FALSE)</f>
        <v>3.5167999999999999</v>
      </c>
      <c r="D5571">
        <f>VLOOKUP(B5571,'Bloomberg Dow Jones Indices'!$I$6:$J$6000,2,0)</f>
        <v>2.2999000000000001</v>
      </c>
      <c r="E5571">
        <f>IF(VLOOKUP($B5571,'30 Year Treasuries Daily'!$A$7:$B$10118,2,FALSE)="ND",NA(),VLOOKUP($B5571,'30 Year Treasuries Daily'!$A$7:$B$10118,2,FALSE))</f>
        <v>3.14</v>
      </c>
    </row>
    <row r="5572" spans="2:5">
      <c r="B5572" s="52">
        <v>42174</v>
      </c>
      <c r="C5572">
        <f>VLOOKUP($B5572,'Bloomberg Dow Jones Indices'!$G$6:$J$6000,2,FALSE)</f>
        <v>3.5525000000000002</v>
      </c>
      <c r="D5572">
        <f>VLOOKUP(B5572,'Bloomberg Dow Jones Indices'!$I$6:$J$6000,2,0)</f>
        <v>2.3127</v>
      </c>
      <c r="E5572">
        <f>IF(VLOOKUP($B5572,'30 Year Treasuries Daily'!$A$7:$B$10118,2,FALSE)="ND",NA(),VLOOKUP($B5572,'30 Year Treasuries Daily'!$A$7:$B$10118,2,FALSE))</f>
        <v>3.05</v>
      </c>
    </row>
    <row r="5573" spans="2:5">
      <c r="B5573" s="52">
        <v>42177</v>
      </c>
      <c r="C5573">
        <f>VLOOKUP($B5573,'Bloomberg Dow Jones Indices'!$G$6:$J$6000,2,FALSE)</f>
        <v>3.5573000000000001</v>
      </c>
      <c r="D5573">
        <f>VLOOKUP(B5573,'Bloomberg Dow Jones Indices'!$I$6:$J$6000,2,0)</f>
        <v>2.2993999999999999</v>
      </c>
      <c r="E5573">
        <f>IF(VLOOKUP($B5573,'30 Year Treasuries Daily'!$A$7:$B$10118,2,FALSE)="ND",NA(),VLOOKUP($B5573,'30 Year Treasuries Daily'!$A$7:$B$10118,2,FALSE))</f>
        <v>3.16</v>
      </c>
    </row>
    <row r="5574" spans="2:5">
      <c r="B5574" s="52">
        <v>42178</v>
      </c>
      <c r="C5574">
        <f>VLOOKUP($B5574,'Bloomberg Dow Jones Indices'!$G$6:$J$6000,2,FALSE)</f>
        <v>3.6070000000000002</v>
      </c>
      <c r="D5574">
        <f>VLOOKUP(B5574,'Bloomberg Dow Jones Indices'!$I$6:$J$6000,2,0)</f>
        <v>2.2963</v>
      </c>
      <c r="E5574">
        <f>IF(VLOOKUP($B5574,'30 Year Treasuries Daily'!$A$7:$B$10118,2,FALSE)="ND",NA(),VLOOKUP($B5574,'30 Year Treasuries Daily'!$A$7:$B$10118,2,FALSE))</f>
        <v>3.2</v>
      </c>
    </row>
    <row r="5575" spans="2:5">
      <c r="B5575" s="52">
        <v>42179</v>
      </c>
      <c r="C5575">
        <f>VLOOKUP($B5575,'Bloomberg Dow Jones Indices'!$G$6:$J$6000,2,FALSE)</f>
        <v>3.6385999999999998</v>
      </c>
      <c r="D5575">
        <f>VLOOKUP(B5575,'Bloomberg Dow Jones Indices'!$I$6:$J$6000,2,0)</f>
        <v>2.3191000000000002</v>
      </c>
      <c r="E5575">
        <f>IF(VLOOKUP($B5575,'30 Year Treasuries Daily'!$A$7:$B$10118,2,FALSE)="ND",NA(),VLOOKUP($B5575,'30 Year Treasuries Daily'!$A$7:$B$10118,2,FALSE))</f>
        <v>3.16</v>
      </c>
    </row>
    <row r="5576" spans="2:5">
      <c r="B5576" s="52">
        <v>42180</v>
      </c>
      <c r="C5576">
        <f>VLOOKUP($B5576,'Bloomberg Dow Jones Indices'!$G$6:$J$6000,2,FALSE)</f>
        <v>3.6625000000000001</v>
      </c>
      <c r="D5576">
        <f>VLOOKUP(B5576,'Bloomberg Dow Jones Indices'!$I$6:$J$6000,2,0)</f>
        <v>2.3289</v>
      </c>
      <c r="E5576">
        <f>IF(VLOOKUP($B5576,'30 Year Treasuries Daily'!$A$7:$B$10118,2,FALSE)="ND",NA(),VLOOKUP($B5576,'30 Year Treasuries Daily'!$A$7:$B$10118,2,FALSE))</f>
        <v>3.16</v>
      </c>
    </row>
    <row r="5577" spans="2:5">
      <c r="B5577" s="52">
        <v>42181</v>
      </c>
      <c r="C5577">
        <f>VLOOKUP($B5577,'Bloomberg Dow Jones Indices'!$G$6:$J$6000,2,FALSE)</f>
        <v>3.6543000000000001</v>
      </c>
      <c r="D5577">
        <f>VLOOKUP(B5577,'Bloomberg Dow Jones Indices'!$I$6:$J$6000,2,0)</f>
        <v>2.3216000000000001</v>
      </c>
      <c r="E5577">
        <f>IF(VLOOKUP($B5577,'30 Year Treasuries Daily'!$A$7:$B$10118,2,FALSE)="ND",NA(),VLOOKUP($B5577,'30 Year Treasuries Daily'!$A$7:$B$10118,2,FALSE))</f>
        <v>3.25</v>
      </c>
    </row>
    <row r="5578" spans="2:5">
      <c r="B5578" s="52">
        <v>42184</v>
      </c>
      <c r="C5578">
        <f>VLOOKUP($B5578,'Bloomberg Dow Jones Indices'!$G$6:$J$6000,2,FALSE)</f>
        <v>3.6738</v>
      </c>
      <c r="D5578">
        <f>VLOOKUP(B5578,'Bloomberg Dow Jones Indices'!$I$6:$J$6000,2,0)</f>
        <v>2.3677999999999999</v>
      </c>
      <c r="E5578">
        <f>IF(VLOOKUP($B5578,'30 Year Treasuries Daily'!$A$7:$B$10118,2,FALSE)="ND",NA(),VLOOKUP($B5578,'30 Year Treasuries Daily'!$A$7:$B$10118,2,FALSE))</f>
        <v>3.09</v>
      </c>
    </row>
    <row r="5579" spans="2:5">
      <c r="B5579" s="52">
        <v>42185</v>
      </c>
      <c r="C5579">
        <f>VLOOKUP($B5579,'Bloomberg Dow Jones Indices'!$G$6:$J$6000,2,FALSE)</f>
        <v>3.6861000000000002</v>
      </c>
      <c r="D5579">
        <f>VLOOKUP(B5579,'Bloomberg Dow Jones Indices'!$I$6:$J$6000,2,0)</f>
        <v>2.3658000000000001</v>
      </c>
      <c r="E5579">
        <f>IF(VLOOKUP($B5579,'30 Year Treasuries Daily'!$A$7:$B$10118,2,FALSE)="ND",NA(),VLOOKUP($B5579,'30 Year Treasuries Daily'!$A$7:$B$10118,2,FALSE))</f>
        <v>3.11</v>
      </c>
    </row>
    <row r="5580" spans="2:5">
      <c r="B5580" s="52">
        <v>42186</v>
      </c>
      <c r="C5580">
        <f>VLOOKUP($B5580,'Bloomberg Dow Jones Indices'!$G$6:$J$6000,2,FALSE)</f>
        <v>3.6644000000000001</v>
      </c>
      <c r="D5580">
        <f>VLOOKUP(B5580,'Bloomberg Dow Jones Indices'!$I$6:$J$6000,2,0)</f>
        <v>2.3589000000000002</v>
      </c>
      <c r="E5580">
        <f>IF(VLOOKUP($B5580,'30 Year Treasuries Daily'!$A$7:$B$10118,2,FALSE)="ND",NA(),VLOOKUP($B5580,'30 Year Treasuries Daily'!$A$7:$B$10118,2,FALSE))</f>
        <v>3.2</v>
      </c>
    </row>
    <row r="5581" spans="2:5">
      <c r="B5581" s="52">
        <v>42187</v>
      </c>
      <c r="C5581">
        <f>VLOOKUP($B5581,'Bloomberg Dow Jones Indices'!$G$6:$J$6000,2,FALSE)</f>
        <v>3.7576999999999998</v>
      </c>
      <c r="D5581">
        <f>VLOOKUP(B5581,'Bloomberg Dow Jones Indices'!$I$6:$J$6000,2,0)</f>
        <v>2.3626</v>
      </c>
      <c r="E5581">
        <f>IF(VLOOKUP($B5581,'30 Year Treasuries Daily'!$A$7:$B$10118,2,FALSE)="ND",NA(),VLOOKUP($B5581,'30 Year Treasuries Daily'!$A$7:$B$10118,2,FALSE))</f>
        <v>3.19</v>
      </c>
    </row>
    <row r="5582" spans="2:5">
      <c r="B5582" s="52">
        <v>42191</v>
      </c>
      <c r="C5582">
        <f>VLOOKUP($B5582,'Bloomberg Dow Jones Indices'!$G$6:$J$6000,2,FALSE)</f>
        <v>3.7464</v>
      </c>
      <c r="D5582">
        <f>VLOOKUP(B5582,'Bloomberg Dow Jones Indices'!$I$6:$J$6000,2,0)</f>
        <v>2.3688000000000002</v>
      </c>
      <c r="E5582">
        <f>IF(VLOOKUP($B5582,'30 Year Treasuries Daily'!$A$7:$B$10118,2,FALSE)="ND",NA(),VLOOKUP($B5582,'30 Year Treasuries Daily'!$A$7:$B$10118,2,FALSE))</f>
        <v>3.08</v>
      </c>
    </row>
    <row r="5583" spans="2:5">
      <c r="B5583" s="52">
        <v>42192</v>
      </c>
      <c r="C5583">
        <f>VLOOKUP($B5583,'Bloomberg Dow Jones Indices'!$G$6:$J$6000,2,FALSE)</f>
        <v>3.6560999999999999</v>
      </c>
      <c r="D5583">
        <f>VLOOKUP(B5583,'Bloomberg Dow Jones Indices'!$I$6:$J$6000,2,0)</f>
        <v>2.3563999999999998</v>
      </c>
      <c r="E5583">
        <f>IF(VLOOKUP($B5583,'30 Year Treasuries Daily'!$A$7:$B$10118,2,FALSE)="ND",NA(),VLOOKUP($B5583,'30 Year Treasuries Daily'!$A$7:$B$10118,2,FALSE))</f>
        <v>3.04</v>
      </c>
    </row>
    <row r="5584" spans="2:5">
      <c r="B5584" s="52">
        <v>42193</v>
      </c>
      <c r="C5584">
        <f>VLOOKUP($B5584,'Bloomberg Dow Jones Indices'!$G$6:$J$6000,2,FALSE)</f>
        <v>3.6718000000000002</v>
      </c>
      <c r="D5584">
        <f>VLOOKUP(B5584,'Bloomberg Dow Jones Indices'!$I$6:$J$6000,2,0)</f>
        <v>2.3923000000000001</v>
      </c>
      <c r="E5584">
        <f>IF(VLOOKUP($B5584,'30 Year Treasuries Daily'!$A$7:$B$10118,2,FALSE)="ND",NA(),VLOOKUP($B5584,'30 Year Treasuries Daily'!$A$7:$B$10118,2,FALSE))</f>
        <v>2.99</v>
      </c>
    </row>
    <row r="5585" spans="2:5">
      <c r="B5585" s="52">
        <v>42194</v>
      </c>
      <c r="C5585">
        <f>VLOOKUP($B5585,'Bloomberg Dow Jones Indices'!$G$6:$J$6000,2,FALSE)</f>
        <v>3.7128000000000001</v>
      </c>
      <c r="D5585">
        <f>VLOOKUP(B5585,'Bloomberg Dow Jones Indices'!$I$6:$J$6000,2,0)</f>
        <v>2.3877999999999999</v>
      </c>
      <c r="E5585">
        <f>IF(VLOOKUP($B5585,'30 Year Treasuries Daily'!$A$7:$B$10118,2,FALSE)="ND",NA(),VLOOKUP($B5585,'30 Year Treasuries Daily'!$A$7:$B$10118,2,FALSE))</f>
        <v>3.11</v>
      </c>
    </row>
    <row r="5586" spans="2:5">
      <c r="B5586" s="52">
        <v>42195</v>
      </c>
      <c r="C5586">
        <f>VLOOKUP($B5586,'Bloomberg Dow Jones Indices'!$G$6:$J$6000,2,FALSE)</f>
        <v>3.6930000000000001</v>
      </c>
      <c r="D5586">
        <f>VLOOKUP(B5586,'Bloomberg Dow Jones Indices'!$I$6:$J$6000,2,0)</f>
        <v>2.3593000000000002</v>
      </c>
      <c r="E5586">
        <f>IF(VLOOKUP($B5586,'30 Year Treasuries Daily'!$A$7:$B$10118,2,FALSE)="ND",NA(),VLOOKUP($B5586,'30 Year Treasuries Daily'!$A$7:$B$10118,2,FALSE))</f>
        <v>3.2</v>
      </c>
    </row>
    <row r="5587" spans="2:5">
      <c r="B5587" s="52">
        <v>42198</v>
      </c>
      <c r="C5587">
        <f>VLOOKUP($B5587,'Bloomberg Dow Jones Indices'!$G$6:$J$6000,2,FALSE)</f>
        <v>3.6936</v>
      </c>
      <c r="D5587">
        <f>VLOOKUP(B5587,'Bloomberg Dow Jones Indices'!$I$6:$J$6000,2,0)</f>
        <v>2.3308</v>
      </c>
      <c r="E5587">
        <f>IF(VLOOKUP($B5587,'30 Year Treasuries Daily'!$A$7:$B$10118,2,FALSE)="ND",NA(),VLOOKUP($B5587,'30 Year Treasuries Daily'!$A$7:$B$10118,2,FALSE))</f>
        <v>3.21</v>
      </c>
    </row>
    <row r="5588" spans="2:5">
      <c r="B5588" s="52">
        <v>42199</v>
      </c>
      <c r="C5588">
        <f>VLOOKUP($B5588,'Bloomberg Dow Jones Indices'!$G$6:$J$6000,2,FALSE)</f>
        <v>3.6981000000000002</v>
      </c>
      <c r="D5588">
        <f>VLOOKUP(B5588,'Bloomberg Dow Jones Indices'!$I$6:$J$6000,2,0)</f>
        <v>2.3210000000000002</v>
      </c>
      <c r="E5588">
        <f>IF(VLOOKUP($B5588,'30 Year Treasuries Daily'!$A$7:$B$10118,2,FALSE)="ND",NA(),VLOOKUP($B5588,'30 Year Treasuries Daily'!$A$7:$B$10118,2,FALSE))</f>
        <v>3.2</v>
      </c>
    </row>
    <row r="5589" spans="2:5">
      <c r="B5589" s="52">
        <v>42200</v>
      </c>
      <c r="C5589">
        <f>VLOOKUP($B5589,'Bloomberg Dow Jones Indices'!$G$6:$J$6000,2,FALSE)</f>
        <v>3.6789000000000001</v>
      </c>
      <c r="D5589">
        <f>VLOOKUP(B5589,'Bloomberg Dow Jones Indices'!$I$6:$J$6000,2,0)</f>
        <v>2.3214999999999999</v>
      </c>
      <c r="E5589">
        <f>IF(VLOOKUP($B5589,'30 Year Treasuries Daily'!$A$7:$B$10118,2,FALSE)="ND",NA(),VLOOKUP($B5589,'30 Year Treasuries Daily'!$A$7:$B$10118,2,FALSE))</f>
        <v>3.13</v>
      </c>
    </row>
    <row r="5590" spans="2:5">
      <c r="B5590" s="52">
        <v>42201</v>
      </c>
      <c r="C5590">
        <f>VLOOKUP($B5590,'Bloomberg Dow Jones Indices'!$G$6:$J$6000,2,FALSE)</f>
        <v>3.6257000000000001</v>
      </c>
      <c r="D5590">
        <f>VLOOKUP(B5590,'Bloomberg Dow Jones Indices'!$I$6:$J$6000,2,0)</f>
        <v>2.3151000000000002</v>
      </c>
      <c r="E5590">
        <f>IF(VLOOKUP($B5590,'30 Year Treasuries Daily'!$A$7:$B$10118,2,FALSE)="ND",NA(),VLOOKUP($B5590,'30 Year Treasuries Daily'!$A$7:$B$10118,2,FALSE))</f>
        <v>3.11</v>
      </c>
    </row>
    <row r="5591" spans="2:5">
      <c r="B5591" s="52">
        <v>42202</v>
      </c>
      <c r="C5591">
        <f>VLOOKUP($B5591,'Bloomberg Dow Jones Indices'!$G$6:$J$6000,2,FALSE)</f>
        <v>3.6644000000000001</v>
      </c>
      <c r="D5591">
        <f>VLOOKUP(B5591,'Bloomberg Dow Jones Indices'!$I$6:$J$6000,2,0)</f>
        <v>2.3193999999999999</v>
      </c>
      <c r="E5591">
        <f>IF(VLOOKUP($B5591,'30 Year Treasuries Daily'!$A$7:$B$10118,2,FALSE)="ND",NA(),VLOOKUP($B5591,'30 Year Treasuries Daily'!$A$7:$B$10118,2,FALSE))</f>
        <v>3.08</v>
      </c>
    </row>
    <row r="5592" spans="2:5">
      <c r="B5592" s="52">
        <v>42205</v>
      </c>
      <c r="C5592">
        <f>VLOOKUP($B5592,'Bloomberg Dow Jones Indices'!$G$6:$J$6000,2,FALSE)</f>
        <v>3.6787999999999998</v>
      </c>
      <c r="D5592">
        <f>VLOOKUP(B5592,'Bloomberg Dow Jones Indices'!$I$6:$J$6000,2,0)</f>
        <v>2.3176000000000001</v>
      </c>
      <c r="E5592">
        <f>IF(VLOOKUP($B5592,'30 Year Treasuries Daily'!$A$7:$B$10118,2,FALSE)="ND",NA(),VLOOKUP($B5592,'30 Year Treasuries Daily'!$A$7:$B$10118,2,FALSE))</f>
        <v>3.1</v>
      </c>
    </row>
    <row r="5593" spans="2:5">
      <c r="B5593" s="52">
        <v>42206</v>
      </c>
      <c r="C5593">
        <f>VLOOKUP($B5593,'Bloomberg Dow Jones Indices'!$G$6:$J$6000,2,FALSE)</f>
        <v>3.7145999999999999</v>
      </c>
      <c r="D5593">
        <f>VLOOKUP(B5593,'Bloomberg Dow Jones Indices'!$I$6:$J$6000,2,0)</f>
        <v>2.3410000000000002</v>
      </c>
      <c r="E5593">
        <f>IF(VLOOKUP($B5593,'30 Year Treasuries Daily'!$A$7:$B$10118,2,FALSE)="ND",NA(),VLOOKUP($B5593,'30 Year Treasuries Daily'!$A$7:$B$10118,2,FALSE))</f>
        <v>3.08</v>
      </c>
    </row>
    <row r="5594" spans="2:5">
      <c r="B5594" s="52">
        <v>42207</v>
      </c>
      <c r="C5594">
        <f>VLOOKUP($B5594,'Bloomberg Dow Jones Indices'!$G$6:$J$6000,2,FALSE)</f>
        <v>3.6947000000000001</v>
      </c>
      <c r="D5594">
        <f>VLOOKUP(B5594,'Bloomberg Dow Jones Indices'!$I$6:$J$6000,2,0)</f>
        <v>2.3506999999999998</v>
      </c>
      <c r="E5594">
        <f>IF(VLOOKUP($B5594,'30 Year Treasuries Daily'!$A$7:$B$10118,2,FALSE)="ND",NA(),VLOOKUP($B5594,'30 Year Treasuries Daily'!$A$7:$B$10118,2,FALSE))</f>
        <v>3.04</v>
      </c>
    </row>
    <row r="5595" spans="2:5">
      <c r="B5595" s="52">
        <v>42208</v>
      </c>
      <c r="C5595">
        <f>VLOOKUP($B5595,'Bloomberg Dow Jones Indices'!$G$6:$J$6000,2,FALSE)</f>
        <v>3.7507999999999999</v>
      </c>
      <c r="D5595">
        <f>VLOOKUP(B5595,'Bloomberg Dow Jones Indices'!$I$6:$J$6000,2,0)</f>
        <v>2.3664999999999998</v>
      </c>
      <c r="E5595">
        <f>IF(VLOOKUP($B5595,'30 Year Treasuries Daily'!$A$7:$B$10118,2,FALSE)="ND",NA(),VLOOKUP($B5595,'30 Year Treasuries Daily'!$A$7:$B$10118,2,FALSE))</f>
        <v>2.98</v>
      </c>
    </row>
    <row r="5596" spans="2:5">
      <c r="B5596" s="52">
        <v>42209</v>
      </c>
      <c r="C5596">
        <f>VLOOKUP($B5596,'Bloomberg Dow Jones Indices'!$G$6:$J$6000,2,FALSE)</f>
        <v>3.7469999999999999</v>
      </c>
      <c r="D5596">
        <f>VLOOKUP(B5596,'Bloomberg Dow Jones Indices'!$I$6:$J$6000,2,0)</f>
        <v>2.3885000000000001</v>
      </c>
      <c r="E5596">
        <f>IF(VLOOKUP($B5596,'30 Year Treasuries Daily'!$A$7:$B$10118,2,FALSE)="ND",NA(),VLOOKUP($B5596,'30 Year Treasuries Daily'!$A$7:$B$10118,2,FALSE))</f>
        <v>2.96</v>
      </c>
    </row>
    <row r="5597" spans="2:5">
      <c r="B5597" s="52">
        <v>42212</v>
      </c>
      <c r="C5597">
        <f>VLOOKUP($B5597,'Bloomberg Dow Jones Indices'!$G$6:$J$6000,2,FALSE)</f>
        <v>3.6936</v>
      </c>
      <c r="D5597">
        <f>VLOOKUP(B5597,'Bloomberg Dow Jones Indices'!$I$6:$J$6000,2,0)</f>
        <v>2.4060000000000001</v>
      </c>
      <c r="E5597">
        <f>IF(VLOOKUP($B5597,'30 Year Treasuries Daily'!$A$7:$B$10118,2,FALSE)="ND",NA(),VLOOKUP($B5597,'30 Year Treasuries Daily'!$A$7:$B$10118,2,FALSE))</f>
        <v>2.93</v>
      </c>
    </row>
    <row r="5598" spans="2:5">
      <c r="B5598" s="52">
        <v>42213</v>
      </c>
      <c r="C5598">
        <f>VLOOKUP($B5598,'Bloomberg Dow Jones Indices'!$G$6:$J$6000,2,FALSE)</f>
        <v>3.6779999999999999</v>
      </c>
      <c r="D5598">
        <f>VLOOKUP(B5598,'Bloomberg Dow Jones Indices'!$I$6:$J$6000,2,0)</f>
        <v>2.3801000000000001</v>
      </c>
      <c r="E5598">
        <f>IF(VLOOKUP($B5598,'30 Year Treasuries Daily'!$A$7:$B$10118,2,FALSE)="ND",NA(),VLOOKUP($B5598,'30 Year Treasuries Daily'!$A$7:$B$10118,2,FALSE))</f>
        <v>2.96</v>
      </c>
    </row>
    <row r="5599" spans="2:5">
      <c r="B5599" s="52">
        <v>42214</v>
      </c>
      <c r="C5599">
        <f>VLOOKUP($B5599,'Bloomberg Dow Jones Indices'!$G$6:$J$6000,2,FALSE)</f>
        <v>3.6513999999999998</v>
      </c>
      <c r="D5599">
        <f>VLOOKUP(B5599,'Bloomberg Dow Jones Indices'!$I$6:$J$6000,2,0)</f>
        <v>2.3639000000000001</v>
      </c>
      <c r="E5599">
        <f>IF(VLOOKUP($B5599,'30 Year Treasuries Daily'!$A$7:$B$10118,2,FALSE)="ND",NA(),VLOOKUP($B5599,'30 Year Treasuries Daily'!$A$7:$B$10118,2,FALSE))</f>
        <v>2.99</v>
      </c>
    </row>
    <row r="5600" spans="2:5">
      <c r="B5600" s="52">
        <v>42215</v>
      </c>
      <c r="C5600">
        <f>VLOOKUP($B5600,'Bloomberg Dow Jones Indices'!$G$6:$J$6000,2,FALSE)</f>
        <v>3.6349999999999998</v>
      </c>
      <c r="D5600">
        <f>VLOOKUP(B5600,'Bloomberg Dow Jones Indices'!$I$6:$J$6000,2,0)</f>
        <v>2.3645999999999998</v>
      </c>
      <c r="E5600">
        <f>IF(VLOOKUP($B5600,'30 Year Treasuries Daily'!$A$7:$B$10118,2,FALSE)="ND",NA(),VLOOKUP($B5600,'30 Year Treasuries Daily'!$A$7:$B$10118,2,FALSE))</f>
        <v>2.96</v>
      </c>
    </row>
    <row r="5601" spans="2:5">
      <c r="B5601" s="52">
        <v>42216</v>
      </c>
      <c r="C5601">
        <f>VLOOKUP($B5601,'Bloomberg Dow Jones Indices'!$G$6:$J$6000,2,FALSE)</f>
        <v>3.6034999999999999</v>
      </c>
      <c r="D5601">
        <f>VLOOKUP(B5601,'Bloomberg Dow Jones Indices'!$I$6:$J$6000,2,0)</f>
        <v>2.3721000000000001</v>
      </c>
      <c r="E5601">
        <f>IF(VLOOKUP($B5601,'30 Year Treasuries Daily'!$A$7:$B$10118,2,FALSE)="ND",NA(),VLOOKUP($B5601,'30 Year Treasuries Daily'!$A$7:$B$10118,2,FALSE))</f>
        <v>2.92</v>
      </c>
    </row>
    <row r="5602" spans="2:5">
      <c r="B5602" s="52">
        <v>42219</v>
      </c>
      <c r="C5602">
        <f>VLOOKUP($B5602,'Bloomberg Dow Jones Indices'!$G$6:$J$6000,2,FALSE)</f>
        <v>3.58</v>
      </c>
      <c r="D5602">
        <f>VLOOKUP(B5602,'Bloomberg Dow Jones Indices'!$I$6:$J$6000,2,0)</f>
        <v>2.3845000000000001</v>
      </c>
      <c r="E5602">
        <f>IF(VLOOKUP($B5602,'30 Year Treasuries Daily'!$A$7:$B$10118,2,FALSE)="ND",NA(),VLOOKUP($B5602,'30 Year Treasuries Daily'!$A$7:$B$10118,2,FALSE))</f>
        <v>2.86</v>
      </c>
    </row>
    <row r="5603" spans="2:5">
      <c r="B5603" s="52">
        <v>42220</v>
      </c>
      <c r="C5603">
        <f>VLOOKUP($B5603,'Bloomberg Dow Jones Indices'!$G$6:$J$6000,2,FALSE)</f>
        <v>3.6318999999999999</v>
      </c>
      <c r="D5603">
        <f>VLOOKUP(B5603,'Bloomberg Dow Jones Indices'!$I$6:$J$6000,2,0)</f>
        <v>2.3909000000000002</v>
      </c>
      <c r="E5603">
        <f>IF(VLOOKUP($B5603,'30 Year Treasuries Daily'!$A$7:$B$10118,2,FALSE)="ND",NA(),VLOOKUP($B5603,'30 Year Treasuries Daily'!$A$7:$B$10118,2,FALSE))</f>
        <v>2.9</v>
      </c>
    </row>
    <row r="5604" spans="2:5">
      <c r="B5604" s="52">
        <v>42221</v>
      </c>
      <c r="C5604">
        <f>VLOOKUP($B5604,'Bloomberg Dow Jones Indices'!$G$6:$J$6000,2,FALSE)</f>
        <v>3.6219000000000001</v>
      </c>
      <c r="D5604">
        <f>VLOOKUP(B5604,'Bloomberg Dow Jones Indices'!$I$6:$J$6000,2,0)</f>
        <v>2.4009</v>
      </c>
      <c r="E5604">
        <f>IF(VLOOKUP($B5604,'30 Year Treasuries Daily'!$A$7:$B$10118,2,FALSE)="ND",NA(),VLOOKUP($B5604,'30 Year Treasuries Daily'!$A$7:$B$10118,2,FALSE))</f>
        <v>2.94</v>
      </c>
    </row>
    <row r="5605" spans="2:5">
      <c r="B5605" s="52">
        <v>42222</v>
      </c>
      <c r="C5605">
        <f>VLOOKUP($B5605,'Bloomberg Dow Jones Indices'!$G$6:$J$6000,2,FALSE)</f>
        <v>3.6173999999999999</v>
      </c>
      <c r="D5605">
        <f>VLOOKUP(B5605,'Bloomberg Dow Jones Indices'!$I$6:$J$6000,2,0)</f>
        <v>2.4270999999999998</v>
      </c>
      <c r="E5605">
        <f>IF(VLOOKUP($B5605,'30 Year Treasuries Daily'!$A$7:$B$10118,2,FALSE)="ND",NA(),VLOOKUP($B5605,'30 Year Treasuries Daily'!$A$7:$B$10118,2,FALSE))</f>
        <v>2.9</v>
      </c>
    </row>
    <row r="5606" spans="2:5">
      <c r="B5606" s="52">
        <v>42223</v>
      </c>
      <c r="C5606">
        <f>VLOOKUP($B5606,'Bloomberg Dow Jones Indices'!$G$6:$J$6000,2,FALSE)</f>
        <v>3.5718000000000001</v>
      </c>
      <c r="D5606">
        <f>VLOOKUP(B5606,'Bloomberg Dow Jones Indices'!$I$6:$J$6000,2,0)</f>
        <v>2.4336000000000002</v>
      </c>
      <c r="E5606">
        <f>IF(VLOOKUP($B5606,'30 Year Treasuries Daily'!$A$7:$B$10118,2,FALSE)="ND",NA(),VLOOKUP($B5606,'30 Year Treasuries Daily'!$A$7:$B$10118,2,FALSE))</f>
        <v>2.83</v>
      </c>
    </row>
    <row r="5607" spans="2:5">
      <c r="B5607" s="52">
        <v>42226</v>
      </c>
      <c r="C5607">
        <f>VLOOKUP($B5607,'Bloomberg Dow Jones Indices'!$G$6:$J$6000,2,FALSE)</f>
        <v>3.5891999999999999</v>
      </c>
      <c r="D5607">
        <f>VLOOKUP(B5607,'Bloomberg Dow Jones Indices'!$I$6:$J$6000,2,0)</f>
        <v>2.4001999999999999</v>
      </c>
      <c r="E5607">
        <f>IF(VLOOKUP($B5607,'30 Year Treasuries Daily'!$A$7:$B$10118,2,FALSE)="ND",NA(),VLOOKUP($B5607,'30 Year Treasuries Daily'!$A$7:$B$10118,2,FALSE))</f>
        <v>2.89</v>
      </c>
    </row>
    <row r="5608" spans="2:5">
      <c r="B5608" s="52">
        <v>42227</v>
      </c>
      <c r="C5608">
        <f>VLOOKUP($B5608,'Bloomberg Dow Jones Indices'!$G$6:$J$6000,2,FALSE)</f>
        <v>3.5739999999999998</v>
      </c>
      <c r="D5608">
        <f>VLOOKUP(B5608,'Bloomberg Dow Jones Indices'!$I$6:$J$6000,2,0)</f>
        <v>2.431</v>
      </c>
      <c r="E5608">
        <f>IF(VLOOKUP($B5608,'30 Year Treasuries Daily'!$A$7:$B$10118,2,FALSE)="ND",NA(),VLOOKUP($B5608,'30 Year Treasuries Daily'!$A$7:$B$10118,2,FALSE))</f>
        <v>2.81</v>
      </c>
    </row>
    <row r="5609" spans="2:5">
      <c r="B5609" s="52">
        <v>42228</v>
      </c>
      <c r="C5609">
        <f>VLOOKUP($B5609,'Bloomberg Dow Jones Indices'!$G$6:$J$6000,2,FALSE)</f>
        <v>3.5253000000000001</v>
      </c>
      <c r="D5609">
        <f>VLOOKUP(B5609,'Bloomberg Dow Jones Indices'!$I$6:$J$6000,2,0)</f>
        <v>2.4302999999999999</v>
      </c>
      <c r="E5609">
        <f>IF(VLOOKUP($B5609,'30 Year Treasuries Daily'!$A$7:$B$10118,2,FALSE)="ND",NA(),VLOOKUP($B5609,'30 Year Treasuries Daily'!$A$7:$B$10118,2,FALSE))</f>
        <v>2.84</v>
      </c>
    </row>
    <row r="5610" spans="2:5">
      <c r="B5610" s="52">
        <v>42229</v>
      </c>
      <c r="C5610">
        <f>VLOOKUP($B5610,'Bloomberg Dow Jones Indices'!$G$6:$J$6000,2,FALSE)</f>
        <v>3.5240999999999998</v>
      </c>
      <c r="D5610">
        <f>VLOOKUP(B5610,'Bloomberg Dow Jones Indices'!$I$6:$J$6000,2,0)</f>
        <v>2.4295</v>
      </c>
      <c r="E5610">
        <f>IF(VLOOKUP($B5610,'30 Year Treasuries Daily'!$A$7:$B$10118,2,FALSE)="ND",NA(),VLOOKUP($B5610,'30 Year Treasuries Daily'!$A$7:$B$10118,2,FALSE))</f>
        <v>2.86</v>
      </c>
    </row>
    <row r="5611" spans="2:5">
      <c r="B5611" s="52">
        <v>42230</v>
      </c>
      <c r="C5611">
        <f>VLOOKUP($B5611,'Bloomberg Dow Jones Indices'!$G$6:$J$6000,2,FALSE)</f>
        <v>3.4975000000000001</v>
      </c>
      <c r="D5611">
        <f>VLOOKUP(B5611,'Bloomberg Dow Jones Indices'!$I$6:$J$6000,2,0)</f>
        <v>2.4199000000000002</v>
      </c>
      <c r="E5611">
        <f>IF(VLOOKUP($B5611,'30 Year Treasuries Daily'!$A$7:$B$10118,2,FALSE)="ND",NA(),VLOOKUP($B5611,'30 Year Treasuries Daily'!$A$7:$B$10118,2,FALSE))</f>
        <v>2.84</v>
      </c>
    </row>
    <row r="5612" spans="2:5">
      <c r="B5612" s="52">
        <v>42233</v>
      </c>
      <c r="C5612">
        <f>VLOOKUP($B5612,'Bloomberg Dow Jones Indices'!$G$6:$J$6000,2,FALSE)</f>
        <v>3.4861</v>
      </c>
      <c r="D5612">
        <f>VLOOKUP(B5612,'Bloomberg Dow Jones Indices'!$I$6:$J$6000,2,0)</f>
        <v>2.4104999999999999</v>
      </c>
      <c r="E5612">
        <f>IF(VLOOKUP($B5612,'30 Year Treasuries Daily'!$A$7:$B$10118,2,FALSE)="ND",NA(),VLOOKUP($B5612,'30 Year Treasuries Daily'!$A$7:$B$10118,2,FALSE))</f>
        <v>2.81</v>
      </c>
    </row>
    <row r="5613" spans="2:5">
      <c r="B5613" s="52">
        <v>42234</v>
      </c>
      <c r="C5613">
        <f>VLOOKUP($B5613,'Bloomberg Dow Jones Indices'!$G$6:$J$6000,2,FALSE)</f>
        <v>3.4944999999999999</v>
      </c>
      <c r="D5613">
        <f>VLOOKUP(B5613,'Bloomberg Dow Jones Indices'!$I$6:$J$6000,2,0)</f>
        <v>2.4163000000000001</v>
      </c>
      <c r="E5613">
        <f>IF(VLOOKUP($B5613,'30 Year Treasuries Daily'!$A$7:$B$10118,2,FALSE)="ND",NA(),VLOOKUP($B5613,'30 Year Treasuries Daily'!$A$7:$B$10118,2,FALSE))</f>
        <v>2.87</v>
      </c>
    </row>
    <row r="5614" spans="2:5">
      <c r="B5614" s="52">
        <v>42235</v>
      </c>
      <c r="C5614">
        <f>VLOOKUP($B5614,'Bloomberg Dow Jones Indices'!$G$6:$J$6000,2,FALSE)</f>
        <v>3.4792000000000001</v>
      </c>
      <c r="D5614">
        <f>VLOOKUP(B5614,'Bloomberg Dow Jones Indices'!$I$6:$J$6000,2,0)</f>
        <v>2.4455</v>
      </c>
      <c r="E5614">
        <f>IF(VLOOKUP($B5614,'30 Year Treasuries Daily'!$A$7:$B$10118,2,FALSE)="ND",NA(),VLOOKUP($B5614,'30 Year Treasuries Daily'!$A$7:$B$10118,2,FALSE))</f>
        <v>2.81</v>
      </c>
    </row>
    <row r="5615" spans="2:5">
      <c r="B5615" s="52">
        <v>42236</v>
      </c>
      <c r="C5615">
        <f>VLOOKUP($B5615,'Bloomberg Dow Jones Indices'!$G$6:$J$6000,2,FALSE)</f>
        <v>3.5015999999999998</v>
      </c>
      <c r="D5615">
        <f>VLOOKUP(B5615,'Bloomberg Dow Jones Indices'!$I$6:$J$6000,2,0)</f>
        <v>2.4971000000000001</v>
      </c>
      <c r="E5615">
        <f>IF(VLOOKUP($B5615,'30 Year Treasuries Daily'!$A$7:$B$10118,2,FALSE)="ND",NA(),VLOOKUP($B5615,'30 Year Treasuries Daily'!$A$7:$B$10118,2,FALSE))</f>
        <v>2.76</v>
      </c>
    </row>
    <row r="5616" spans="2:5">
      <c r="B5616" s="52">
        <v>42237</v>
      </c>
      <c r="C5616">
        <f>VLOOKUP($B5616,'Bloomberg Dow Jones Indices'!$G$6:$J$6000,2,FALSE)</f>
        <v>3.5390000000000001</v>
      </c>
      <c r="D5616">
        <f>VLOOKUP(B5616,'Bloomberg Dow Jones Indices'!$I$6:$J$6000,2,0)</f>
        <v>2.5796000000000001</v>
      </c>
      <c r="E5616">
        <f>IF(VLOOKUP($B5616,'30 Year Treasuries Daily'!$A$7:$B$10118,2,FALSE)="ND",NA(),VLOOKUP($B5616,'30 Year Treasuries Daily'!$A$7:$B$10118,2,FALSE))</f>
        <v>2.74</v>
      </c>
    </row>
    <row r="5617" spans="2:5">
      <c r="B5617" s="52">
        <v>42240</v>
      </c>
      <c r="C5617">
        <f>VLOOKUP($B5617,'Bloomberg Dow Jones Indices'!$G$6:$J$6000,2,FALSE)</f>
        <v>3.6898999999999997</v>
      </c>
      <c r="D5617">
        <f>VLOOKUP(B5617,'Bloomberg Dow Jones Indices'!$I$6:$J$6000,2,0)</f>
        <v>2.6753</v>
      </c>
      <c r="E5617">
        <f>IF(VLOOKUP($B5617,'30 Year Treasuries Daily'!$A$7:$B$10118,2,FALSE)="ND",NA(),VLOOKUP($B5617,'30 Year Treasuries Daily'!$A$7:$B$10118,2,FALSE))</f>
        <v>2.73</v>
      </c>
    </row>
    <row r="5618" spans="2:5">
      <c r="B5618" s="52">
        <v>42241</v>
      </c>
      <c r="C5618">
        <f>VLOOKUP($B5618,'Bloomberg Dow Jones Indices'!$G$6:$J$6000,2,FALSE)</f>
        <v>3.7961999999999998</v>
      </c>
      <c r="D5618">
        <f>VLOOKUP(B5618,'Bloomberg Dow Jones Indices'!$I$6:$J$6000,2,0)</f>
        <v>2.7103000000000002</v>
      </c>
      <c r="E5618">
        <f>IF(VLOOKUP($B5618,'30 Year Treasuries Daily'!$A$7:$B$10118,2,FALSE)="ND",NA(),VLOOKUP($B5618,'30 Year Treasuries Daily'!$A$7:$B$10118,2,FALSE))</f>
        <v>2.84</v>
      </c>
    </row>
    <row r="5619" spans="2:5">
      <c r="B5619" s="52">
        <v>42242</v>
      </c>
      <c r="C5619">
        <f>VLOOKUP($B5619,'Bloomberg Dow Jones Indices'!$G$6:$J$6000,2,FALSE)</f>
        <v>3.746</v>
      </c>
      <c r="D5619">
        <f>VLOOKUP(B5619,'Bloomberg Dow Jones Indices'!$I$6:$J$6000,2,0)</f>
        <v>2.6071999999999997</v>
      </c>
      <c r="E5619">
        <f>IF(VLOOKUP($B5619,'30 Year Treasuries Daily'!$A$7:$B$10118,2,FALSE)="ND",NA(),VLOOKUP($B5619,'30 Year Treasuries Daily'!$A$7:$B$10118,2,FALSE))</f>
        <v>2.94</v>
      </c>
    </row>
    <row r="5620" spans="2:5">
      <c r="B5620" s="52">
        <v>42243</v>
      </c>
      <c r="C5620">
        <f>VLOOKUP($B5620,'Bloomberg Dow Jones Indices'!$G$6:$J$6000,2,FALSE)</f>
        <v>3.6992000000000003</v>
      </c>
      <c r="D5620">
        <f>VLOOKUP(B5620,'Bloomberg Dow Jones Indices'!$I$6:$J$6000,2,0)</f>
        <v>2.5493999999999999</v>
      </c>
      <c r="E5620">
        <f>IF(VLOOKUP($B5620,'30 Year Treasuries Daily'!$A$7:$B$10118,2,FALSE)="ND",NA(),VLOOKUP($B5620,'30 Year Treasuries Daily'!$A$7:$B$10118,2,FALSE))</f>
        <v>2.93</v>
      </c>
    </row>
    <row r="5621" spans="2:5">
      <c r="B5621" s="52">
        <v>42244</v>
      </c>
      <c r="C5621">
        <f>VLOOKUP($B5621,'Bloomberg Dow Jones Indices'!$G$6:$J$6000,2,FALSE)</f>
        <v>3.7092000000000001</v>
      </c>
      <c r="D5621">
        <f>VLOOKUP(B5621,'Bloomberg Dow Jones Indices'!$I$6:$J$6000,2,0)</f>
        <v>2.5568</v>
      </c>
      <c r="E5621">
        <f>IF(VLOOKUP($B5621,'30 Year Treasuries Daily'!$A$7:$B$10118,2,FALSE)="ND",NA(),VLOOKUP($B5621,'30 Year Treasuries Daily'!$A$7:$B$10118,2,FALSE))</f>
        <v>2.92</v>
      </c>
    </row>
    <row r="5622" spans="2:5">
      <c r="B5622" s="52">
        <v>42247</v>
      </c>
      <c r="C5622">
        <f>VLOOKUP($B5622,'Bloomberg Dow Jones Indices'!$G$6:$J$6000,2,FALSE)</f>
        <v>3.7763999999999998</v>
      </c>
      <c r="D5622">
        <f>VLOOKUP(B5622,'Bloomberg Dow Jones Indices'!$I$6:$J$6000,2,0)</f>
        <v>2.5746000000000002</v>
      </c>
      <c r="E5622">
        <f>IF(VLOOKUP($B5622,'30 Year Treasuries Daily'!$A$7:$B$10118,2,FALSE)="ND",NA(),VLOOKUP($B5622,'30 Year Treasuries Daily'!$A$7:$B$10118,2,FALSE))</f>
        <v>2.95</v>
      </c>
    </row>
    <row r="5623" spans="2:5">
      <c r="B5623" s="52">
        <v>42248</v>
      </c>
      <c r="C5623">
        <f>VLOOKUP($B5623,'Bloomberg Dow Jones Indices'!$G$6:$J$6000,2,FALSE)</f>
        <v>3.8805000000000001</v>
      </c>
      <c r="D5623">
        <f>VLOOKUP(B5623,'Bloomberg Dow Jones Indices'!$I$6:$J$6000,2,0)</f>
        <v>2.6549</v>
      </c>
      <c r="E5623">
        <f>IF(VLOOKUP($B5623,'30 Year Treasuries Daily'!$A$7:$B$10118,2,FALSE)="ND",NA(),VLOOKUP($B5623,'30 Year Treasuries Daily'!$A$7:$B$10118,2,FALSE))</f>
        <v>2.93</v>
      </c>
    </row>
    <row r="5624" spans="2:5">
      <c r="B5624" s="52">
        <v>42249</v>
      </c>
      <c r="C5624">
        <f>VLOOKUP($B5624,'Bloomberg Dow Jones Indices'!$G$6:$J$6000,2,FALSE)</f>
        <v>3.8780999999999999</v>
      </c>
      <c r="D5624">
        <f>VLOOKUP(B5624,'Bloomberg Dow Jones Indices'!$I$6:$J$6000,2,0)</f>
        <v>2.6074000000000002</v>
      </c>
      <c r="E5624">
        <f>IF(VLOOKUP($B5624,'30 Year Treasuries Daily'!$A$7:$B$10118,2,FALSE)="ND",NA(),VLOOKUP($B5624,'30 Year Treasuries Daily'!$A$7:$B$10118,2,FALSE))</f>
        <v>2.97</v>
      </c>
    </row>
    <row r="5625" spans="2:5">
      <c r="B5625" s="52">
        <v>42250</v>
      </c>
      <c r="C5625">
        <f>VLOOKUP($B5625,'Bloomberg Dow Jones Indices'!$G$6:$J$6000,2,FALSE)</f>
        <v>3.8573</v>
      </c>
      <c r="D5625">
        <f>VLOOKUP(B5625,'Bloomberg Dow Jones Indices'!$I$6:$J$6000,2,0)</f>
        <v>2.6052999999999997</v>
      </c>
      <c r="E5625">
        <f>IF(VLOOKUP($B5625,'30 Year Treasuries Daily'!$A$7:$B$10118,2,FALSE)="ND",NA(),VLOOKUP($B5625,'30 Year Treasuries Daily'!$A$7:$B$10118,2,FALSE))</f>
        <v>2.95</v>
      </c>
    </row>
    <row r="5626" spans="2:5">
      <c r="B5626" s="52">
        <v>42251</v>
      </c>
      <c r="C5626">
        <f>VLOOKUP($B5626,'Bloomberg Dow Jones Indices'!$G$6:$J$6000,2,FALSE)</f>
        <v>3.9191000000000003</v>
      </c>
      <c r="D5626">
        <f>VLOOKUP(B5626,'Bloomberg Dow Jones Indices'!$I$6:$J$6000,2,0)</f>
        <v>2.6493000000000002</v>
      </c>
      <c r="E5626">
        <f>IF(VLOOKUP($B5626,'30 Year Treasuries Daily'!$A$7:$B$10118,2,FALSE)="ND",NA(),VLOOKUP($B5626,'30 Year Treasuries Daily'!$A$7:$B$10118,2,FALSE))</f>
        <v>2.89</v>
      </c>
    </row>
    <row r="5627" spans="2:5">
      <c r="B5627" s="52">
        <v>42255</v>
      </c>
      <c r="C5627">
        <f>VLOOKUP($B5627,'Bloomberg Dow Jones Indices'!$G$6:$J$6000,2,FALSE)</f>
        <v>3.8383000000000003</v>
      </c>
      <c r="D5627">
        <f>VLOOKUP(B5627,'Bloomberg Dow Jones Indices'!$I$6:$J$6000,2,0)</f>
        <v>2.5891000000000002</v>
      </c>
      <c r="E5627">
        <f>IF(VLOOKUP($B5627,'30 Year Treasuries Daily'!$A$7:$B$10118,2,FALSE)="ND",NA(),VLOOKUP($B5627,'30 Year Treasuries Daily'!$A$7:$B$10118,2,FALSE))</f>
        <v>2.97</v>
      </c>
    </row>
    <row r="5628" spans="2:5">
      <c r="B5628" s="52">
        <v>42256</v>
      </c>
      <c r="C5628">
        <f>VLOOKUP($B5628,'Bloomberg Dow Jones Indices'!$G$6:$J$6000,2,FALSE)</f>
        <v>3.8898999999999999</v>
      </c>
      <c r="D5628">
        <f>VLOOKUP(B5628,'Bloomberg Dow Jones Indices'!$I$6:$J$6000,2,0)</f>
        <v>2.6322999999999999</v>
      </c>
      <c r="E5628">
        <f>IF(VLOOKUP($B5628,'30 Year Treasuries Daily'!$A$7:$B$10118,2,FALSE)="ND",NA(),VLOOKUP($B5628,'30 Year Treasuries Daily'!$A$7:$B$10118,2,FALSE))</f>
        <v>2.96</v>
      </c>
    </row>
    <row r="5629" spans="2:5">
      <c r="B5629" s="52">
        <v>42257</v>
      </c>
      <c r="C5629">
        <f>VLOOKUP($B5629,'Bloomberg Dow Jones Indices'!$G$6:$J$6000,2,FALSE)</f>
        <v>3.8980999999999999</v>
      </c>
      <c r="D5629">
        <f>VLOOKUP(B5629,'Bloomberg Dow Jones Indices'!$I$6:$J$6000,2,0)</f>
        <v>2.6198999999999999</v>
      </c>
      <c r="E5629">
        <f>IF(VLOOKUP($B5629,'30 Year Treasuries Daily'!$A$7:$B$10118,2,FALSE)="ND",NA(),VLOOKUP($B5629,'30 Year Treasuries Daily'!$A$7:$B$10118,2,FALSE))</f>
        <v>2.98</v>
      </c>
    </row>
    <row r="5630" spans="2:5">
      <c r="B5630" s="52">
        <v>42258</v>
      </c>
      <c r="C5630">
        <f>VLOOKUP($B5630,'Bloomberg Dow Jones Indices'!$G$6:$J$6000,2,FALSE)</f>
        <v>3.8656000000000001</v>
      </c>
      <c r="D5630">
        <f>VLOOKUP(B5630,'Bloomberg Dow Jones Indices'!$I$6:$J$6000,2,0)</f>
        <v>2.605</v>
      </c>
      <c r="E5630">
        <f>IF(VLOOKUP($B5630,'30 Year Treasuries Daily'!$A$7:$B$10118,2,FALSE)="ND",NA(),VLOOKUP($B5630,'30 Year Treasuries Daily'!$A$7:$B$10118,2,FALSE))</f>
        <v>2.95</v>
      </c>
    </row>
    <row r="5631" spans="2:5">
      <c r="B5631" s="52">
        <v>42261</v>
      </c>
      <c r="C5631">
        <f>VLOOKUP($B5631,'Bloomberg Dow Jones Indices'!$G$6:$J$6000,2,FALSE)</f>
        <v>3.8534000000000002</v>
      </c>
      <c r="D5631">
        <f>VLOOKUP(B5631,'Bloomberg Dow Jones Indices'!$I$6:$J$6000,2,0)</f>
        <v>2.6147999999999998</v>
      </c>
      <c r="E5631">
        <f>IF(VLOOKUP($B5631,'30 Year Treasuries Daily'!$A$7:$B$10118,2,FALSE)="ND",NA(),VLOOKUP($B5631,'30 Year Treasuries Daily'!$A$7:$B$10118,2,FALSE))</f>
        <v>2.95</v>
      </c>
    </row>
    <row r="5632" spans="2:5">
      <c r="B5632" s="52">
        <v>42262</v>
      </c>
      <c r="C5632">
        <f>VLOOKUP($B5632,'Bloomberg Dow Jones Indices'!$G$6:$J$6000,2,FALSE)</f>
        <v>3.8357999999999999</v>
      </c>
      <c r="D5632">
        <f>VLOOKUP(B5632,'Bloomberg Dow Jones Indices'!$I$6:$J$6000,2,0)</f>
        <v>2.5788000000000002</v>
      </c>
      <c r="E5632">
        <f>IF(VLOOKUP($B5632,'30 Year Treasuries Daily'!$A$7:$B$10118,2,FALSE)="ND",NA(),VLOOKUP($B5632,'30 Year Treasuries Daily'!$A$7:$B$10118,2,FALSE))</f>
        <v>3.06</v>
      </c>
    </row>
    <row r="5633" spans="2:5">
      <c r="B5633" s="52">
        <v>42263</v>
      </c>
      <c r="C5633">
        <f>VLOOKUP($B5633,'Bloomberg Dow Jones Indices'!$G$6:$J$6000,2,FALSE)</f>
        <v>3.7921</v>
      </c>
      <c r="D5633">
        <f>VLOOKUP(B5633,'Bloomberg Dow Jones Indices'!$I$6:$J$6000,2,0)</f>
        <v>2.5571999999999999</v>
      </c>
      <c r="E5633">
        <f>IF(VLOOKUP($B5633,'30 Year Treasuries Daily'!$A$7:$B$10118,2,FALSE)="ND",NA(),VLOOKUP($B5633,'30 Year Treasuries Daily'!$A$7:$B$10118,2,FALSE))</f>
        <v>3.08</v>
      </c>
    </row>
    <row r="5634" spans="2:5">
      <c r="B5634" s="52">
        <v>42264</v>
      </c>
      <c r="C5634">
        <f>VLOOKUP($B5634,'Bloomberg Dow Jones Indices'!$G$6:$J$6000,2,FALSE)</f>
        <v>3.7412999999999998</v>
      </c>
      <c r="D5634">
        <f>VLOOKUP(B5634,'Bloomberg Dow Jones Indices'!$I$6:$J$6000,2,0)</f>
        <v>2.5676000000000001</v>
      </c>
      <c r="E5634">
        <f>IF(VLOOKUP($B5634,'30 Year Treasuries Daily'!$A$7:$B$10118,2,FALSE)="ND",NA(),VLOOKUP($B5634,'30 Year Treasuries Daily'!$A$7:$B$10118,2,FALSE))</f>
        <v>3.02</v>
      </c>
    </row>
    <row r="5635" spans="2:5">
      <c r="B5635" s="52">
        <v>42265</v>
      </c>
      <c r="C5635">
        <f>VLOOKUP($B5635,'Bloomberg Dow Jones Indices'!$G$6:$J$6000,2,FALSE)</f>
        <v>3.7593999999999999</v>
      </c>
      <c r="D5635">
        <f>VLOOKUP(B5635,'Bloomberg Dow Jones Indices'!$I$6:$J$6000,2,0)</f>
        <v>2.6131000000000002</v>
      </c>
      <c r="E5635">
        <f>IF(VLOOKUP($B5635,'30 Year Treasuries Daily'!$A$7:$B$10118,2,FALSE)="ND",NA(),VLOOKUP($B5635,'30 Year Treasuries Daily'!$A$7:$B$10118,2,FALSE))</f>
        <v>2.93</v>
      </c>
    </row>
    <row r="5636" spans="2:5">
      <c r="B5636" s="52">
        <v>42268</v>
      </c>
      <c r="C5636">
        <f>VLOOKUP($B5636,'Bloomberg Dow Jones Indices'!$G$6:$J$6000,2,FALSE)</f>
        <v>3.7415000000000003</v>
      </c>
      <c r="D5636">
        <f>VLOOKUP(B5636,'Bloomberg Dow Jones Indices'!$I$6:$J$6000,2,0)</f>
        <v>2.5931999999999999</v>
      </c>
      <c r="E5636">
        <f>IF(VLOOKUP($B5636,'30 Year Treasuries Daily'!$A$7:$B$10118,2,FALSE)="ND",NA(),VLOOKUP($B5636,'30 Year Treasuries Daily'!$A$7:$B$10118,2,FALSE))</f>
        <v>3.02</v>
      </c>
    </row>
    <row r="5637" spans="2:5">
      <c r="B5637" s="52">
        <v>42269</v>
      </c>
      <c r="C5637">
        <f>VLOOKUP($B5637,'Bloomberg Dow Jones Indices'!$G$6:$J$6000,2,FALSE)</f>
        <v>3.7873999999999999</v>
      </c>
      <c r="D5637">
        <f>VLOOKUP(B5637,'Bloomberg Dow Jones Indices'!$I$6:$J$6000,2,0)</f>
        <v>2.6217000000000001</v>
      </c>
      <c r="E5637">
        <f>IF(VLOOKUP($B5637,'30 Year Treasuries Daily'!$A$7:$B$10118,2,FALSE)="ND",NA(),VLOOKUP($B5637,'30 Year Treasuries Daily'!$A$7:$B$10118,2,FALSE))</f>
        <v>2.94</v>
      </c>
    </row>
    <row r="5638" spans="2:5">
      <c r="B5638" s="52">
        <v>42270</v>
      </c>
      <c r="C5638">
        <f>VLOOKUP($B5638,'Bloomberg Dow Jones Indices'!$G$6:$J$6000,2,FALSE)</f>
        <v>3.7768000000000002</v>
      </c>
      <c r="D5638">
        <f>VLOOKUP(B5638,'Bloomberg Dow Jones Indices'!$I$6:$J$6000,2,0)</f>
        <v>2.6299000000000001</v>
      </c>
      <c r="E5638">
        <f>IF(VLOOKUP($B5638,'30 Year Treasuries Daily'!$A$7:$B$10118,2,FALSE)="ND",NA(),VLOOKUP($B5638,'30 Year Treasuries Daily'!$A$7:$B$10118,2,FALSE))</f>
        <v>2.95</v>
      </c>
    </row>
    <row r="5639" spans="2:5">
      <c r="B5639" s="52">
        <v>42271</v>
      </c>
      <c r="C5639">
        <f>VLOOKUP($B5639,'Bloomberg Dow Jones Indices'!$G$6:$J$6000,2,FALSE)</f>
        <v>3.7473000000000001</v>
      </c>
      <c r="D5639">
        <f>VLOOKUP(B5639,'Bloomberg Dow Jones Indices'!$I$6:$J$6000,2,0)</f>
        <v>2.6425999999999998</v>
      </c>
      <c r="E5639">
        <f>IF(VLOOKUP($B5639,'30 Year Treasuries Daily'!$A$7:$B$10118,2,FALSE)="ND",NA(),VLOOKUP($B5639,'30 Year Treasuries Daily'!$A$7:$B$10118,2,FALSE))</f>
        <v>2.91</v>
      </c>
    </row>
    <row r="5640" spans="2:5">
      <c r="B5640" s="52">
        <v>42272</v>
      </c>
      <c r="C5640">
        <f>VLOOKUP($B5640,'Bloomberg Dow Jones Indices'!$G$6:$J$6000,2,FALSE)</f>
        <v>3.7109999999999999</v>
      </c>
      <c r="D5640">
        <f>VLOOKUP(B5640,'Bloomberg Dow Jones Indices'!$I$6:$J$6000,2,0)</f>
        <v>2.6242999999999999</v>
      </c>
      <c r="E5640">
        <f>IF(VLOOKUP($B5640,'30 Year Treasuries Daily'!$A$7:$B$10118,2,FALSE)="ND",NA(),VLOOKUP($B5640,'30 Year Treasuries Daily'!$A$7:$B$10118,2,FALSE))</f>
        <v>2.96</v>
      </c>
    </row>
    <row r="5641" spans="2:5">
      <c r="B5641" s="52">
        <v>42275</v>
      </c>
      <c r="C5641">
        <f>VLOOKUP($B5641,'Bloomberg Dow Jones Indices'!$G$6:$J$6000,2,FALSE)</f>
        <v>3.7523999999999997</v>
      </c>
      <c r="D5641">
        <f>VLOOKUP(B5641,'Bloomberg Dow Jones Indices'!$I$6:$J$6000,2,0)</f>
        <v>2.6756000000000002</v>
      </c>
      <c r="E5641">
        <f>IF(VLOOKUP($B5641,'30 Year Treasuries Daily'!$A$7:$B$10118,2,FALSE)="ND",NA(),VLOOKUP($B5641,'30 Year Treasuries Daily'!$A$7:$B$10118,2,FALSE))</f>
        <v>2.87</v>
      </c>
    </row>
    <row r="5642" spans="2:5">
      <c r="B5642" s="52">
        <v>42276</v>
      </c>
      <c r="C5642">
        <f>VLOOKUP($B5642,'Bloomberg Dow Jones Indices'!$G$6:$J$6000,2,FALSE)</f>
        <v>3.7519</v>
      </c>
      <c r="D5642">
        <f>VLOOKUP(B5642,'Bloomberg Dow Jones Indices'!$I$6:$J$6000,2,0)</f>
        <v>2.6677</v>
      </c>
      <c r="E5642">
        <f>IF(VLOOKUP($B5642,'30 Year Treasuries Daily'!$A$7:$B$10118,2,FALSE)="ND",NA(),VLOOKUP($B5642,'30 Year Treasuries Daily'!$A$7:$B$10118,2,FALSE))</f>
        <v>2.85</v>
      </c>
    </row>
    <row r="5643" spans="2:5">
      <c r="B5643" s="52">
        <v>42277</v>
      </c>
      <c r="C5643">
        <f>VLOOKUP($B5643,'Bloomberg Dow Jones Indices'!$G$6:$J$6000,2,FALSE)</f>
        <v>3.6907999999999999</v>
      </c>
      <c r="D5643">
        <f>VLOOKUP(B5643,'Bloomberg Dow Jones Indices'!$I$6:$J$6000,2,0)</f>
        <v>2.6291000000000002</v>
      </c>
      <c r="E5643">
        <f>IF(VLOOKUP($B5643,'30 Year Treasuries Daily'!$A$7:$B$10118,2,FALSE)="ND",NA(),VLOOKUP($B5643,'30 Year Treasuries Daily'!$A$7:$B$10118,2,FALSE))</f>
        <v>2.87</v>
      </c>
    </row>
    <row r="5644" spans="2:5">
      <c r="B5644" s="52">
        <v>42278</v>
      </c>
      <c r="C5644">
        <f>VLOOKUP($B5644,'Bloomberg Dow Jones Indices'!$G$6:$J$6000,2,FALSE)</f>
        <v>3.7377000000000002</v>
      </c>
      <c r="D5644">
        <f>VLOOKUP(B5644,'Bloomberg Dow Jones Indices'!$I$6:$J$6000,2,0)</f>
        <v>2.6320000000000001</v>
      </c>
      <c r="E5644">
        <f>IF(VLOOKUP($B5644,'30 Year Treasuries Daily'!$A$7:$B$10118,2,FALSE)="ND",NA(),VLOOKUP($B5644,'30 Year Treasuries Daily'!$A$7:$B$10118,2,FALSE))</f>
        <v>2.85</v>
      </c>
    </row>
    <row r="5645" spans="2:5">
      <c r="B5645" s="52">
        <v>42279</v>
      </c>
      <c r="C5645">
        <f>VLOOKUP($B5645,'Bloomberg Dow Jones Indices'!$G$6:$J$6000,2,FALSE)</f>
        <v>3.6880999999999999</v>
      </c>
      <c r="D5645">
        <f>VLOOKUP(B5645,'Bloomberg Dow Jones Indices'!$I$6:$J$6000,2,0)</f>
        <v>2.6015999999999999</v>
      </c>
      <c r="E5645">
        <f>IF(VLOOKUP($B5645,'30 Year Treasuries Daily'!$A$7:$B$10118,2,FALSE)="ND",NA(),VLOOKUP($B5645,'30 Year Treasuries Daily'!$A$7:$B$10118,2,FALSE))</f>
        <v>2.82</v>
      </c>
    </row>
    <row r="5646" spans="2:5">
      <c r="B5646" s="52">
        <v>42282</v>
      </c>
      <c r="C5646">
        <f>VLOOKUP($B5646,'Bloomberg Dow Jones Indices'!$G$6:$J$6000,2,FALSE)</f>
        <v>3.6368999999999998</v>
      </c>
      <c r="D5646">
        <f>VLOOKUP(B5646,'Bloomberg Dow Jones Indices'!$I$6:$J$6000,2,0)</f>
        <v>2.5544000000000002</v>
      </c>
      <c r="E5646">
        <f>IF(VLOOKUP($B5646,'30 Year Treasuries Daily'!$A$7:$B$10118,2,FALSE)="ND",NA(),VLOOKUP($B5646,'30 Year Treasuries Daily'!$A$7:$B$10118,2,FALSE))</f>
        <v>2.9</v>
      </c>
    </row>
    <row r="5647" spans="2:5">
      <c r="B5647" s="52">
        <v>42283</v>
      </c>
      <c r="C5647">
        <f>VLOOKUP($B5647,'Bloomberg Dow Jones Indices'!$G$6:$J$6000,2,FALSE)</f>
        <v>3.6672000000000002</v>
      </c>
      <c r="D5647">
        <f>VLOOKUP(B5647,'Bloomberg Dow Jones Indices'!$I$6:$J$6000,2,0)</f>
        <v>2.5522999999999998</v>
      </c>
      <c r="E5647">
        <f>IF(VLOOKUP($B5647,'30 Year Treasuries Daily'!$A$7:$B$10118,2,FALSE)="ND",NA(),VLOOKUP($B5647,'30 Year Treasuries Daily'!$A$7:$B$10118,2,FALSE))</f>
        <v>2.88</v>
      </c>
    </row>
    <row r="5648" spans="2:5">
      <c r="B5648" s="52">
        <v>42284</v>
      </c>
      <c r="C5648">
        <f>VLOOKUP($B5648,'Bloomberg Dow Jones Indices'!$G$6:$J$6000,2,FALSE)</f>
        <v>3.6789000000000001</v>
      </c>
      <c r="D5648">
        <f>VLOOKUP(B5648,'Bloomberg Dow Jones Indices'!$I$6:$J$6000,2,0)</f>
        <v>2.5356999999999998</v>
      </c>
      <c r="E5648">
        <f>IF(VLOOKUP($B5648,'30 Year Treasuries Daily'!$A$7:$B$10118,2,FALSE)="ND",NA(),VLOOKUP($B5648,'30 Year Treasuries Daily'!$A$7:$B$10118,2,FALSE))</f>
        <v>2.89</v>
      </c>
    </row>
    <row r="5649" spans="2:5">
      <c r="B5649" s="52">
        <v>42285</v>
      </c>
      <c r="C5649">
        <f>VLOOKUP($B5649,'Bloomberg Dow Jones Indices'!$G$6:$J$6000,2,FALSE)</f>
        <v>3.6337999999999999</v>
      </c>
      <c r="D5649">
        <f>VLOOKUP(B5649,'Bloomberg Dow Jones Indices'!$I$6:$J$6000,2,0)</f>
        <v>2.5150999999999999</v>
      </c>
      <c r="E5649">
        <f>IF(VLOOKUP($B5649,'30 Year Treasuries Daily'!$A$7:$B$10118,2,FALSE)="ND",NA(),VLOOKUP($B5649,'30 Year Treasuries Daily'!$A$7:$B$10118,2,FALSE))</f>
        <v>2.96</v>
      </c>
    </row>
    <row r="5650" spans="2:5">
      <c r="B5650" s="52">
        <v>42286</v>
      </c>
      <c r="C5650">
        <f>VLOOKUP($B5650,'Bloomberg Dow Jones Indices'!$G$6:$J$6000,2,FALSE)</f>
        <v>3.6494999999999997</v>
      </c>
      <c r="D5650">
        <f>VLOOKUP(B5650,'Bloomberg Dow Jones Indices'!$I$6:$J$6000,2,0)</f>
        <v>2.5101</v>
      </c>
      <c r="E5650">
        <f>IF(VLOOKUP($B5650,'30 Year Treasuries Daily'!$A$7:$B$10118,2,FALSE)="ND",NA(),VLOOKUP($B5650,'30 Year Treasuries Daily'!$A$7:$B$10118,2,FALSE))</f>
        <v>2.94</v>
      </c>
    </row>
    <row r="5651" spans="2:5">
      <c r="B5651" s="52">
        <v>42289</v>
      </c>
      <c r="C5651">
        <f>VLOOKUP($B5651,'Bloomberg Dow Jones Indices'!$G$6:$J$6000,2,FALSE)</f>
        <v>3.6168</v>
      </c>
      <c r="D5651">
        <f>VLOOKUP(B5651,'Bloomberg Dow Jones Indices'!$I$6:$J$6000,2,0)</f>
        <v>2.5032000000000001</v>
      </c>
      <c r="E5651" t="e">
        <f>IF(VLOOKUP($B5651,'30 Year Treasuries Daily'!$A$7:$B$10118,2,FALSE)="ND",NA(),VLOOKUP($B5651,'30 Year Treasuries Daily'!$A$7:$B$10118,2,FALSE))</f>
        <v>#N/A</v>
      </c>
    </row>
    <row r="5652" spans="2:5">
      <c r="B5652" s="52">
        <v>42290</v>
      </c>
      <c r="C5652">
        <f>VLOOKUP($B5652,'Bloomberg Dow Jones Indices'!$G$6:$J$6000,2,FALSE)</f>
        <v>3.625</v>
      </c>
      <c r="D5652">
        <f>VLOOKUP(B5652,'Bloomberg Dow Jones Indices'!$I$6:$J$6000,2,0)</f>
        <v>2.5105</v>
      </c>
      <c r="E5652">
        <f>IF(VLOOKUP($B5652,'30 Year Treasuries Daily'!$A$7:$B$10118,2,FALSE)="ND",NA(),VLOOKUP($B5652,'30 Year Treasuries Daily'!$A$7:$B$10118,2,FALSE))</f>
        <v>2.89</v>
      </c>
    </row>
    <row r="5653" spans="2:5">
      <c r="B5653" s="52">
        <v>42291</v>
      </c>
      <c r="C5653">
        <f>VLOOKUP($B5653,'Bloomberg Dow Jones Indices'!$G$6:$J$6000,2,FALSE)</f>
        <v>3.6265000000000001</v>
      </c>
      <c r="D5653">
        <f>VLOOKUP(B5653,'Bloomberg Dow Jones Indices'!$I$6:$J$6000,2,0)</f>
        <v>2.5338000000000003</v>
      </c>
      <c r="E5653">
        <f>IF(VLOOKUP($B5653,'30 Year Treasuries Daily'!$A$7:$B$10118,2,FALSE)="ND",NA(),VLOOKUP($B5653,'30 Year Treasuries Daily'!$A$7:$B$10118,2,FALSE))</f>
        <v>2.84</v>
      </c>
    </row>
    <row r="5654" spans="2:5">
      <c r="B5654" s="52">
        <v>42292</v>
      </c>
      <c r="C5654">
        <f>VLOOKUP($B5654,'Bloomberg Dow Jones Indices'!$G$6:$J$6000,2,FALSE)</f>
        <v>3.5718000000000001</v>
      </c>
      <c r="D5654">
        <f>VLOOKUP(B5654,'Bloomberg Dow Jones Indices'!$I$6:$J$6000,2,0)</f>
        <v>2.5017</v>
      </c>
      <c r="E5654">
        <f>IF(VLOOKUP($B5654,'30 Year Treasuries Daily'!$A$7:$B$10118,2,FALSE)="ND",NA(),VLOOKUP($B5654,'30 Year Treasuries Daily'!$A$7:$B$10118,2,FALSE))</f>
        <v>2.87</v>
      </c>
    </row>
    <row r="5655" spans="2:5">
      <c r="B5655" s="52">
        <v>42293</v>
      </c>
      <c r="C5655">
        <f>VLOOKUP($B5655,'Bloomberg Dow Jones Indices'!$G$6:$J$6000,2,FALSE)</f>
        <v>3.5662000000000003</v>
      </c>
      <c r="D5655">
        <f>VLOOKUP(B5655,'Bloomberg Dow Jones Indices'!$I$6:$J$6000,2,0)</f>
        <v>2.4910000000000001</v>
      </c>
      <c r="E5655">
        <f>IF(VLOOKUP($B5655,'30 Year Treasuries Daily'!$A$7:$B$10118,2,FALSE)="ND",NA(),VLOOKUP($B5655,'30 Year Treasuries Daily'!$A$7:$B$10118,2,FALSE))</f>
        <v>2.87</v>
      </c>
    </row>
    <row r="5656" spans="2:5">
      <c r="B5656" s="52">
        <v>42296</v>
      </c>
      <c r="C5656">
        <f>VLOOKUP($B5656,'Bloomberg Dow Jones Indices'!$G$6:$J$6000,2,FALSE)</f>
        <v>3.5602999999999998</v>
      </c>
      <c r="D5656">
        <f>VLOOKUP(B5656,'Bloomberg Dow Jones Indices'!$I$6:$J$6000,2,0)</f>
        <v>2.4889000000000001</v>
      </c>
      <c r="E5656">
        <f>IF(VLOOKUP($B5656,'30 Year Treasuries Daily'!$A$7:$B$10118,2,FALSE)="ND",NA(),VLOOKUP($B5656,'30 Year Treasuries Daily'!$A$7:$B$10118,2,FALSE))</f>
        <v>2.89</v>
      </c>
    </row>
    <row r="5657" spans="2:5">
      <c r="B5657" s="52">
        <v>42297</v>
      </c>
      <c r="C5657">
        <f>VLOOKUP($B5657,'Bloomberg Dow Jones Indices'!$G$6:$J$6000,2,FALSE)</f>
        <v>3.5518999999999998</v>
      </c>
      <c r="D5657">
        <f>VLOOKUP(B5657,'Bloomberg Dow Jones Indices'!$I$6:$J$6000,2,0)</f>
        <v>2.4908000000000001</v>
      </c>
      <c r="E5657">
        <f>IF(VLOOKUP($B5657,'30 Year Treasuries Daily'!$A$7:$B$10118,2,FALSE)="ND",NA(),VLOOKUP($B5657,'30 Year Treasuries Daily'!$A$7:$B$10118,2,FALSE))</f>
        <v>2.92</v>
      </c>
    </row>
    <row r="5658" spans="2:5">
      <c r="B5658" s="52">
        <v>42298</v>
      </c>
      <c r="C5658">
        <f>VLOOKUP($B5658,'Bloomberg Dow Jones Indices'!$G$6:$J$6000,2,FALSE)</f>
        <v>3.5583</v>
      </c>
      <c r="D5658">
        <f>VLOOKUP(B5658,'Bloomberg Dow Jones Indices'!$I$6:$J$6000,2,0)</f>
        <v>2.4986000000000002</v>
      </c>
      <c r="E5658">
        <f>IF(VLOOKUP($B5658,'30 Year Treasuries Daily'!$A$7:$B$10118,2,FALSE)="ND",NA(),VLOOKUP($B5658,'30 Year Treasuries Daily'!$A$7:$B$10118,2,FALSE))</f>
        <v>2.87</v>
      </c>
    </row>
    <row r="5659" spans="2:5">
      <c r="B5659" s="52">
        <v>42299</v>
      </c>
      <c r="C5659">
        <f>VLOOKUP($B5659,'Bloomberg Dow Jones Indices'!$G$6:$J$6000,2,FALSE)</f>
        <v>3.5167999999999999</v>
      </c>
      <c r="D5659">
        <f>VLOOKUP(B5659,'Bloomberg Dow Jones Indices'!$I$6:$J$6000,2,0)</f>
        <v>2.4554999999999998</v>
      </c>
      <c r="E5659">
        <f>IF(VLOOKUP($B5659,'30 Year Treasuries Daily'!$A$7:$B$10118,2,FALSE)="ND",NA(),VLOOKUP($B5659,'30 Year Treasuries Daily'!$A$7:$B$10118,2,FALSE))</f>
        <v>2.87</v>
      </c>
    </row>
    <row r="5660" spans="2:5">
      <c r="B5660" s="52">
        <v>42300</v>
      </c>
      <c r="C5660">
        <f>VLOOKUP($B5660,'Bloomberg Dow Jones Indices'!$G$6:$J$6000,2,FALSE)</f>
        <v>3.5815999999999999</v>
      </c>
      <c r="D5660">
        <f>VLOOKUP(B5660,'Bloomberg Dow Jones Indices'!$I$6:$J$6000,2,0)</f>
        <v>2.4335</v>
      </c>
      <c r="E5660">
        <f>IF(VLOOKUP($B5660,'30 Year Treasuries Daily'!$A$7:$B$10118,2,FALSE)="ND",NA(),VLOOKUP($B5660,'30 Year Treasuries Daily'!$A$7:$B$10118,2,FALSE))</f>
        <v>2.9</v>
      </c>
    </row>
    <row r="5661" spans="2:5">
      <c r="B5661" s="52">
        <v>42303</v>
      </c>
      <c r="C5661">
        <f>VLOOKUP($B5661,'Bloomberg Dow Jones Indices'!$G$6:$J$6000,2,FALSE)</f>
        <v>3.5958999999999999</v>
      </c>
      <c r="D5661">
        <f>VLOOKUP(B5661,'Bloomberg Dow Jones Indices'!$I$6:$J$6000,2,0)</f>
        <v>2.4367999999999999</v>
      </c>
      <c r="E5661">
        <f>IF(VLOOKUP($B5661,'30 Year Treasuries Daily'!$A$7:$B$10118,2,FALSE)="ND",NA(),VLOOKUP($B5661,'30 Year Treasuries Daily'!$A$7:$B$10118,2,FALSE))</f>
        <v>2.87</v>
      </c>
    </row>
    <row r="5662" spans="2:5">
      <c r="B5662" s="52">
        <v>42304</v>
      </c>
      <c r="C5662">
        <f>VLOOKUP($B5662,'Bloomberg Dow Jones Indices'!$G$6:$J$6000,2,FALSE)</f>
        <v>3.6052</v>
      </c>
      <c r="D5662">
        <f>VLOOKUP(B5662,'Bloomberg Dow Jones Indices'!$I$6:$J$6000,2,0)</f>
        <v>2.4426000000000001</v>
      </c>
      <c r="E5662">
        <f>IF(VLOOKUP($B5662,'30 Year Treasuries Daily'!$A$7:$B$10118,2,FALSE)="ND",NA(),VLOOKUP($B5662,'30 Year Treasuries Daily'!$A$7:$B$10118,2,FALSE))</f>
        <v>2.86</v>
      </c>
    </row>
    <row r="5663" spans="2:5">
      <c r="B5663" s="52">
        <v>42305</v>
      </c>
      <c r="C5663">
        <f>VLOOKUP($B5663,'Bloomberg Dow Jones Indices'!$G$6:$J$6000,2,FALSE)</f>
        <v>3.6389</v>
      </c>
      <c r="D5663">
        <f>VLOOKUP(B5663,'Bloomberg Dow Jones Indices'!$I$6:$J$6000,2,0)</f>
        <v>2.4154</v>
      </c>
      <c r="E5663">
        <f>IF(VLOOKUP($B5663,'30 Year Treasuries Daily'!$A$7:$B$10118,2,FALSE)="ND",NA(),VLOOKUP($B5663,'30 Year Treasuries Daily'!$A$7:$B$10118,2,FALSE))</f>
        <v>2.87</v>
      </c>
    </row>
    <row r="5664" spans="2:5">
      <c r="B5664" s="52">
        <v>42306</v>
      </c>
      <c r="C5664">
        <f>VLOOKUP($B5664,'Bloomberg Dow Jones Indices'!$G$6:$J$6000,2,FALSE)</f>
        <v>3.6766999999999999</v>
      </c>
      <c r="D5664">
        <f>VLOOKUP(B5664,'Bloomberg Dow Jones Indices'!$I$6:$J$6000,2,0)</f>
        <v>2.4186000000000001</v>
      </c>
      <c r="E5664">
        <f>IF(VLOOKUP($B5664,'30 Year Treasuries Daily'!$A$7:$B$10118,2,FALSE)="ND",NA(),VLOOKUP($B5664,'30 Year Treasuries Daily'!$A$7:$B$10118,2,FALSE))</f>
        <v>2.96</v>
      </c>
    </row>
    <row r="5665" spans="2:8">
      <c r="B5665" s="52">
        <v>42307</v>
      </c>
      <c r="C5665">
        <f>VLOOKUP($B5665,'Bloomberg Dow Jones Indices'!$G$6:$J$6000,2,FALSE)</f>
        <v>3.66</v>
      </c>
      <c r="D5665">
        <f>VLOOKUP(B5665,'Bloomberg Dow Jones Indices'!$I$6:$J$6000,2,0)</f>
        <v>2.4312</v>
      </c>
      <c r="E5665">
        <f>IF(VLOOKUP($B5665,'30 Year Treasuries Daily'!$A$7:$B$10118,2,FALSE)="ND",NA(),VLOOKUP($B5665,'30 Year Treasuries Daily'!$A$7:$B$10118,2,FALSE))</f>
        <v>2.93</v>
      </c>
    </row>
    <row r="5666" spans="2:8">
      <c r="B5666" s="52">
        <v>42310</v>
      </c>
      <c r="C5666">
        <f>VLOOKUP($B5666,'Bloomberg Dow Jones Indices'!$G$6:$J$6000,2,FALSE)</f>
        <v>3.6598000000000002</v>
      </c>
      <c r="D5666">
        <f>VLOOKUP(B5666,'Bloomberg Dow Jones Indices'!$I$6:$J$6000,2,0)</f>
        <v>2.4087000000000001</v>
      </c>
      <c r="E5666">
        <f>IF(VLOOKUP($B5666,'30 Year Treasuries Daily'!$A$7:$B$10118,2,FALSE)="ND",NA(),VLOOKUP($B5666,'30 Year Treasuries Daily'!$A$7:$B$10118,2,FALSE))</f>
        <v>2.95</v>
      </c>
    </row>
    <row r="5667" spans="2:8">
      <c r="B5667" s="52">
        <v>42311</v>
      </c>
      <c r="C5667">
        <f>VLOOKUP($B5667,'Bloomberg Dow Jones Indices'!$G$6:$J$6000,2,FALSE)</f>
        <v>3.6547999999999998</v>
      </c>
      <c r="D5667">
        <f>VLOOKUP(B5667,'Bloomberg Dow Jones Indices'!$I$6:$J$6000,2,0)</f>
        <v>2.3967000000000001</v>
      </c>
      <c r="E5667">
        <f>IF(VLOOKUP($B5667,'30 Year Treasuries Daily'!$A$7:$B$10118,2,FALSE)="ND",NA(),VLOOKUP($B5667,'30 Year Treasuries Daily'!$A$7:$B$10118,2,FALSE))</f>
        <v>3</v>
      </c>
    </row>
    <row r="5668" spans="2:8">
      <c r="B5668" s="52">
        <v>42312</v>
      </c>
      <c r="C5668">
        <f>VLOOKUP($B5668,'Bloomberg Dow Jones Indices'!$G$6:$J$6000,2,FALSE)</f>
        <v>3.6414</v>
      </c>
      <c r="D5668">
        <f>VLOOKUP(B5668,'Bloomberg Dow Jones Indices'!$I$6:$J$6000,2,0)</f>
        <v>2.4115000000000002</v>
      </c>
      <c r="E5668">
        <f>IF(VLOOKUP($B5668,'30 Year Treasuries Daily'!$A$7:$B$10118,2,FALSE)="ND",NA(),VLOOKUP($B5668,'30 Year Treasuries Daily'!$A$7:$B$10118,2,FALSE))</f>
        <v>3</v>
      </c>
    </row>
    <row r="5669" spans="2:8">
      <c r="B5669" s="52">
        <v>42313</v>
      </c>
      <c r="C5669">
        <f>VLOOKUP($B5669,'Bloomberg Dow Jones Indices'!$G$6:$J$6000,2,FALSE)</f>
        <v>3.6755</v>
      </c>
      <c r="D5669">
        <f>VLOOKUP(B5669,'Bloomberg Dow Jones Indices'!$I$6:$J$6000,2,0)</f>
        <v>2.4138999999999999</v>
      </c>
      <c r="E5669">
        <f>IF(VLOOKUP($B5669,'30 Year Treasuries Daily'!$A$7:$B$10118,2,FALSE)="ND",NA(),VLOOKUP($B5669,'30 Year Treasuries Daily'!$A$7:$B$10118,2,FALSE))</f>
        <v>3.01</v>
      </c>
    </row>
    <row r="5670" spans="2:8">
      <c r="B5670" s="52">
        <v>42314</v>
      </c>
      <c r="C5670">
        <f>VLOOKUP($B5670,'Bloomberg Dow Jones Indices'!$G$6:$J$6000,2,FALSE)</f>
        <v>3.8266</v>
      </c>
      <c r="D5670">
        <f>VLOOKUP(B5670,'Bloomberg Dow Jones Indices'!$I$6:$J$6000,2,0)</f>
        <v>2.4150999999999998</v>
      </c>
      <c r="E5670">
        <f>IF(VLOOKUP($B5670,'30 Year Treasuries Daily'!$A$7:$B$10118,2,FALSE)="ND",NA(),VLOOKUP($B5670,'30 Year Treasuries Daily'!$A$7:$B$10118,2,FALSE))</f>
        <v>3.09</v>
      </c>
    </row>
    <row r="5671" spans="2:8">
      <c r="B5671" s="52">
        <v>42317</v>
      </c>
      <c r="C5671">
        <f>VLOOKUP($B5671,'Bloomberg Dow Jones Indices'!$G$6:$J$6000,2,FALSE)</f>
        <v>3.8129999999999997</v>
      </c>
      <c r="D5671">
        <f>VLOOKUP(B5671,'Bloomberg Dow Jones Indices'!$I$6:$J$6000,2,0)</f>
        <v>2.4411</v>
      </c>
      <c r="E5671">
        <f>IF(VLOOKUP($B5671,'30 Year Treasuries Daily'!$A$7:$B$10118,2,FALSE)="ND",NA(),VLOOKUP($B5671,'30 Year Treasuries Daily'!$A$7:$B$10118,2,FALSE))</f>
        <v>3.12</v>
      </c>
    </row>
    <row r="5672" spans="2:8">
      <c r="B5672" s="52">
        <v>42318</v>
      </c>
      <c r="C5672">
        <f>VLOOKUP($B5672,'Bloomberg Dow Jones Indices'!$G$6:$J$6000,2,FALSE)</f>
        <v>3.7946</v>
      </c>
      <c r="D5672">
        <f>VLOOKUP(B5672,'Bloomberg Dow Jones Indices'!$I$6:$J$6000,2,0)</f>
        <v>2.4365000000000001</v>
      </c>
      <c r="E5672">
        <f>IF(VLOOKUP($B5672,'30 Year Treasuries Daily'!$A$7:$B$10118,2,FALSE)="ND",NA(),VLOOKUP($B5672,'30 Year Treasuries Daily'!$A$7:$B$10118,2,FALSE))</f>
        <v>3.1</v>
      </c>
    </row>
    <row r="5673" spans="2:8">
      <c r="B5673" s="52">
        <v>42319</v>
      </c>
      <c r="C5673">
        <f>VLOOKUP($B5673,'Bloomberg Dow Jones Indices'!$G$6:$J$6000,2,FALSE)</f>
        <v>3.7622</v>
      </c>
      <c r="D5673">
        <f>VLOOKUP(B5673,'Bloomberg Dow Jones Indices'!$I$6:$J$6000,2,0)</f>
        <v>2.4441999999999999</v>
      </c>
      <c r="E5673" t="e">
        <f>IF(VLOOKUP($B5673,'30 Year Treasuries Daily'!$A$7:$B$10118,2,FALSE)="ND",NA(),VLOOKUP($B5673,'30 Year Treasuries Daily'!$A$7:$B$10118,2,FALSE))</f>
        <v>#N/A</v>
      </c>
    </row>
    <row r="5674" spans="2:8">
      <c r="B5674" s="52">
        <v>42320</v>
      </c>
      <c r="C5674">
        <f>VLOOKUP($B5674,'Bloomberg Dow Jones Indices'!$G$6:$J$6000,2,FALSE)</f>
        <v>3.7946999999999997</v>
      </c>
      <c r="D5674">
        <f>VLOOKUP(B5674,'Bloomberg Dow Jones Indices'!$I$6:$J$6000,2,0)</f>
        <v>2.4798</v>
      </c>
      <c r="E5674">
        <f>IF(VLOOKUP($B5674,'30 Year Treasuries Daily'!$A$7:$B$10118,2,FALSE)="ND",NA(),VLOOKUP($B5674,'30 Year Treasuries Daily'!$A$7:$B$10118,2,FALSE))</f>
        <v>3.09</v>
      </c>
    </row>
    <row r="5675" spans="2:8">
      <c r="B5675" s="52">
        <v>42321</v>
      </c>
      <c r="C5675">
        <f>VLOOKUP($B5675,'Bloomberg Dow Jones Indices'!$G$6:$J$6000,2,FALSE)</f>
        <v>3.8066</v>
      </c>
      <c r="D5675">
        <f>VLOOKUP(B5675,'Bloomberg Dow Jones Indices'!$I$6:$J$6000,2,0)</f>
        <v>2.5089999999999999</v>
      </c>
      <c r="E5675">
        <f>IF(VLOOKUP($B5675,'30 Year Treasuries Daily'!$A$7:$B$10118,2,FALSE)="ND",NA(),VLOOKUP($B5675,'30 Year Treasuries Daily'!$A$7:$B$10118,2,FALSE))</f>
        <v>3.06</v>
      </c>
    </row>
    <row r="5676" spans="2:8">
      <c r="B5676" s="52">
        <v>42324</v>
      </c>
      <c r="C5676">
        <f>VLOOKUP($B5676,'Bloomberg Dow Jones Indices'!$G$6:$J$6000,2,FALSE)</f>
        <v>3.7544</v>
      </c>
      <c r="D5676">
        <f>VLOOKUP(B5676,'Bloomberg Dow Jones Indices'!$I$6:$J$6000,2,0)</f>
        <v>2.4748999999999999</v>
      </c>
      <c r="E5676">
        <f>IF(VLOOKUP($B5676,'30 Year Treasuries Daily'!$A$7:$B$10118,2,FALSE)="ND",NA(),VLOOKUP($B5676,'30 Year Treasuries Daily'!$A$7:$B$10118,2,FALSE))</f>
        <v>3.07</v>
      </c>
    </row>
    <row r="5677" spans="2:8">
      <c r="B5677" s="52">
        <v>42325</v>
      </c>
      <c r="C5677">
        <f>VLOOKUP($B5677,'Bloomberg Dow Jones Indices'!$G$6:$J$6000,2,FALSE)</f>
        <v>3.82</v>
      </c>
      <c r="D5677">
        <f>VLOOKUP(B5677,'Bloomberg Dow Jones Indices'!$I$6:$J$6000,2,0)</f>
        <v>2.4759000000000002</v>
      </c>
      <c r="E5677">
        <f>IF(VLOOKUP($B5677,'30 Year Treasuries Daily'!$A$7:$B$10118,2,FALSE)="ND",NA(),VLOOKUP($B5677,'30 Year Treasuries Daily'!$A$7:$B$10118,2,FALSE))</f>
        <v>3.04</v>
      </c>
    </row>
    <row r="5678" spans="2:8">
      <c r="B5678" s="52">
        <v>42326</v>
      </c>
      <c r="C5678">
        <f>VLOOKUP($B5678,'Bloomberg Dow Jones Indices'!$G$6:$J$6000,2,FALSE)</f>
        <v>3.7944</v>
      </c>
      <c r="D5678">
        <f>VLOOKUP(B5678,'Bloomberg Dow Jones Indices'!$I$6:$J$6000,2,0)</f>
        <v>2.4477000000000002</v>
      </c>
      <c r="E5678">
        <f>IF(VLOOKUP($B5678,'30 Year Treasuries Daily'!$A$7:$B$10118,2,FALSE)="ND",NA(),VLOOKUP($B5678,'30 Year Treasuries Daily'!$A$7:$B$10118,2,FALSE))</f>
        <v>3.04</v>
      </c>
    </row>
    <row r="5679" spans="2:8">
      <c r="B5679" s="52">
        <v>42327</v>
      </c>
      <c r="C5679">
        <f>VLOOKUP($B5679,'Bloomberg Dow Jones Indices'!$G$6:$J$6000,2,FALSE)</f>
        <v>3.7523</v>
      </c>
      <c r="D5679">
        <f>VLOOKUP(B5679,'Bloomberg Dow Jones Indices'!$I$6:$J$6000,2,0)</f>
        <v>2.4483000000000001</v>
      </c>
      <c r="E5679">
        <f>IF(VLOOKUP($B5679,'30 Year Treasuries Daily'!$A$7:$B$20000,2,FALSE)="ND",NA(),VLOOKUP($B5679,'30 Year Treasuries Daily'!$A$7:$B$20000,2,FALSE))</f>
        <v>3</v>
      </c>
    </row>
    <row r="5680" spans="2:8">
      <c r="B5680" s="52">
        <v>42328</v>
      </c>
      <c r="C5680">
        <f>VLOOKUP($B5680,'Bloomberg Dow Jones Indices'!$G$6:$J$6000,2,FALSE)</f>
        <v>3.7393000000000001</v>
      </c>
      <c r="D5680">
        <f>VLOOKUP(B5680,'Bloomberg Dow Jones Indices'!$I$6:$J$6000,2,0)</f>
        <v>2.4377</v>
      </c>
      <c r="E5680">
        <f>IF(VLOOKUP($B5680,'30 Year Treasuries Daily'!$A$7:$B$20000,2,FALSE)="ND",NA(),VLOOKUP($B5680,'30 Year Treasuries Daily'!$A$7:$B$20000,2,FALSE))</f>
        <v>3.02</v>
      </c>
      <c r="H5680" s="52"/>
    </row>
    <row r="5681" spans="2:8">
      <c r="B5681" s="52">
        <v>42331</v>
      </c>
      <c r="C5681">
        <f>VLOOKUP($B5681,'Bloomberg Dow Jones Indices'!$G$6:$J$6000,2,FALSE)</f>
        <v>3.7808000000000002</v>
      </c>
      <c r="D5681">
        <f>VLOOKUP(B5681,'Bloomberg Dow Jones Indices'!$I$6:$J$6000,2,0)</f>
        <v>2.4419</v>
      </c>
      <c r="E5681">
        <f>IF(VLOOKUP($B5681,'30 Year Treasuries Daily'!$A$7:$B$20000,2,FALSE)="ND",NA(),VLOOKUP($B5681,'30 Year Treasuries Daily'!$A$7:$B$20000,2,FALSE))</f>
        <v>3</v>
      </c>
      <c r="H5681" s="52"/>
    </row>
    <row r="5682" spans="2:8">
      <c r="B5682" s="52">
        <v>42332</v>
      </c>
      <c r="C5682">
        <f>VLOOKUP($B5682,'Bloomberg Dow Jones Indices'!$G$6:$J$6000,2,FALSE)</f>
        <v>3.8041999999999998</v>
      </c>
      <c r="D5682">
        <f>VLOOKUP(B5682,'Bloomberg Dow Jones Indices'!$I$6:$J$6000,2,0)</f>
        <v>2.4393000000000002</v>
      </c>
      <c r="E5682">
        <f>IF(VLOOKUP($B5682,'30 Year Treasuries Daily'!$A$7:$B$20000,2,FALSE)="ND",NA(),VLOOKUP($B5682,'30 Year Treasuries Daily'!$A$7:$B$20000,2,FALSE))</f>
        <v>3</v>
      </c>
      <c r="H5682" s="52"/>
    </row>
    <row r="5683" spans="2:8">
      <c r="B5683" s="52">
        <v>42333</v>
      </c>
      <c r="C5683">
        <f>VLOOKUP($B5683,'Bloomberg Dow Jones Indices'!$G$6:$J$6000,2,FALSE)</f>
        <v>3.8220999999999998</v>
      </c>
      <c r="D5683">
        <f>VLOOKUP(B5683,'Bloomberg Dow Jones Indices'!$I$6:$J$6000,2,0)</f>
        <v>2.4390999999999998</v>
      </c>
      <c r="E5683">
        <f>IF(VLOOKUP($B5683,'30 Year Treasuries Daily'!$A$7:$B$20000,2,FALSE)="ND",NA(),VLOOKUP($B5683,'30 Year Treasuries Daily'!$A$7:$B$20000,2,FALSE))</f>
        <v>3</v>
      </c>
      <c r="H5683" s="52"/>
    </row>
    <row r="5684" spans="2:8">
      <c r="B5684" s="52">
        <v>42334</v>
      </c>
      <c r="C5684" t="e">
        <f>VLOOKUP($B5684,'Bloomberg Dow Jones Indices'!$G$6:$J$6000,2,FALSE)</f>
        <v>#N/A</v>
      </c>
      <c r="D5684" t="e">
        <f>VLOOKUP(B5684,'Bloomberg Dow Jones Indices'!$I$6:$J$6000,2,0)</f>
        <v>#N/A</v>
      </c>
      <c r="E5684" t="e">
        <f>IF(VLOOKUP($B5684,'30 Year Treasuries Daily'!$A$7:$B$20000,2,FALSE)="ND",NA(),VLOOKUP($B5684,'30 Year Treasuries Daily'!$A$7:$B$20000,2,FALSE))</f>
        <v>#N/A</v>
      </c>
      <c r="H5684" s="52"/>
    </row>
    <row r="5685" spans="2:8">
      <c r="B5685" s="52">
        <v>42335</v>
      </c>
      <c r="C5685">
        <f>VLOOKUP($B5685,'Bloomberg Dow Jones Indices'!$G$6:$J$6000,2,FALSE)</f>
        <v>3.8058999999999998</v>
      </c>
      <c r="D5685">
        <f>VLOOKUP(B5685,'Bloomberg Dow Jones Indices'!$I$6:$J$6000,2,0)</f>
        <v>2.4436</v>
      </c>
      <c r="E5685">
        <f>IF(VLOOKUP($B5685,'30 Year Treasuries Daily'!$A$7:$B$20000,2,FALSE)="ND",NA(),VLOOKUP($B5685,'30 Year Treasuries Daily'!$A$7:$B$20000,2,FALSE))</f>
        <v>3</v>
      </c>
      <c r="H5685" s="52"/>
    </row>
    <row r="5686" spans="2:8">
      <c r="B5686" s="52">
        <v>42338</v>
      </c>
      <c r="C5686">
        <f>VLOOKUP($B5686,'Bloomberg Dow Jones Indices'!$G$6:$J$6000,2,FALSE)</f>
        <v>3.8052000000000001</v>
      </c>
      <c r="D5686">
        <f>VLOOKUP(B5686,'Bloomberg Dow Jones Indices'!$I$6:$J$6000,2,0)</f>
        <v>2.4563000000000001</v>
      </c>
      <c r="E5686">
        <f>IF(VLOOKUP($B5686,'30 Year Treasuries Daily'!$A$7:$B$20000,2,FALSE)="ND",NA(),VLOOKUP($B5686,'30 Year Treasuries Daily'!$A$7:$B$20000,2,FALSE))</f>
        <v>2.98</v>
      </c>
      <c r="H5686" s="52"/>
    </row>
    <row r="5687" spans="2:8">
      <c r="B5687" s="52">
        <v>42339</v>
      </c>
      <c r="C5687">
        <f>VLOOKUP($B5687,'Bloomberg Dow Jones Indices'!$G$6:$J$6000,2,FALSE)</f>
        <v>3.7772000000000001</v>
      </c>
      <c r="D5687">
        <f>VLOOKUP(B5687,'Bloomberg Dow Jones Indices'!$I$6:$J$6000,2,0)</f>
        <v>2.4375999999999998</v>
      </c>
      <c r="E5687">
        <f>IF(VLOOKUP($B5687,'30 Year Treasuries Daily'!$A$7:$B$20000,2,FALSE)="ND",NA(),VLOOKUP($B5687,'30 Year Treasuries Daily'!$A$7:$B$20000,2,FALSE))</f>
        <v>2.91</v>
      </c>
      <c r="H5687" s="52"/>
    </row>
    <row r="5688" spans="2:8">
      <c r="B5688" s="52">
        <v>42340</v>
      </c>
      <c r="C5688">
        <f>VLOOKUP($B5688,'Bloomberg Dow Jones Indices'!$G$6:$J$6000,2,FALSE)</f>
        <v>3.8532999999999999</v>
      </c>
      <c r="D5688">
        <f>VLOOKUP(B5688,'Bloomberg Dow Jones Indices'!$I$6:$J$6000,2,0)</f>
        <v>2.4645000000000001</v>
      </c>
      <c r="E5688">
        <f>IF(VLOOKUP($B5688,'30 Year Treasuries Daily'!$A$7:$B$20000,2,FALSE)="ND",NA(),VLOOKUP($B5688,'30 Year Treasuries Daily'!$A$7:$B$20000,2,FALSE))</f>
        <v>2.91</v>
      </c>
      <c r="H5688" s="52"/>
    </row>
    <row r="5689" spans="2:8">
      <c r="B5689" s="52">
        <v>42341</v>
      </c>
      <c r="C5689">
        <f>VLOOKUP($B5689,'Bloomberg Dow Jones Indices'!$G$6:$J$6000,2,FALSE)</f>
        <v>3.8824000000000001</v>
      </c>
      <c r="D5689">
        <f>VLOOKUP(B5689,'Bloomberg Dow Jones Indices'!$I$6:$J$6000,2,0)</f>
        <v>2.5000999999999998</v>
      </c>
      <c r="E5689">
        <f>IF(VLOOKUP($B5689,'30 Year Treasuries Daily'!$A$7:$B$20000,2,FALSE)="ND",NA(),VLOOKUP($B5689,'30 Year Treasuries Daily'!$A$7:$B$20000,2,FALSE))</f>
        <v>3.07</v>
      </c>
      <c r="H5689" s="52"/>
    </row>
    <row r="5690" spans="2:8">
      <c r="B5690" s="52">
        <v>42342</v>
      </c>
      <c r="C5690">
        <f>VLOOKUP($B5690,'Bloomberg Dow Jones Indices'!$G$6:$J$6000,2,FALSE)</f>
        <v>3.8182999999999998</v>
      </c>
      <c r="D5690">
        <f>VLOOKUP(B5690,'Bloomberg Dow Jones Indices'!$I$6:$J$6000,2,0)</f>
        <v>2.4483000000000001</v>
      </c>
      <c r="E5690">
        <f>IF(VLOOKUP($B5690,'30 Year Treasuries Daily'!$A$7:$B$20000,2,FALSE)="ND",NA(),VLOOKUP($B5690,'30 Year Treasuries Daily'!$A$7:$B$20000,2,FALSE))</f>
        <v>3.01</v>
      </c>
      <c r="H5690" s="52"/>
    </row>
    <row r="5691" spans="2:8">
      <c r="B5691" s="52">
        <v>42345</v>
      </c>
      <c r="C5691">
        <f>VLOOKUP($B5691,'Bloomberg Dow Jones Indices'!$G$6:$J$6000,2,FALSE)</f>
        <v>3.8094999999999999</v>
      </c>
      <c r="D5691">
        <f>VLOOKUP(B5691,'Bloomberg Dow Jones Indices'!$I$6:$J$6000,2,0)</f>
        <v>2.4659</v>
      </c>
      <c r="E5691">
        <f>IF(VLOOKUP($B5691,'30 Year Treasuries Daily'!$A$7:$B$20000,2,FALSE)="ND",NA(),VLOOKUP($B5691,'30 Year Treasuries Daily'!$A$7:$B$20000,2,FALSE))</f>
        <v>2.95</v>
      </c>
      <c r="H5691" s="52"/>
    </row>
    <row r="5692" spans="2:8">
      <c r="B5692" s="52">
        <v>42346</v>
      </c>
      <c r="C5692">
        <f>VLOOKUP($B5692,'Bloomberg Dow Jones Indices'!$G$6:$J$6000,2,FALSE)</f>
        <v>3.8138999999999998</v>
      </c>
      <c r="D5692">
        <f>VLOOKUP(B5692,'Bloomberg Dow Jones Indices'!$I$6:$J$6000,2,0)</f>
        <v>2.4910000000000001</v>
      </c>
      <c r="E5692">
        <f>IF(VLOOKUP($B5692,'30 Year Treasuries Daily'!$A$7:$B$20000,2,FALSE)="ND",NA(),VLOOKUP($B5692,'30 Year Treasuries Daily'!$A$7:$B$20000,2,FALSE))</f>
        <v>2.97</v>
      </c>
      <c r="H5692" s="52"/>
    </row>
    <row r="5693" spans="2:8">
      <c r="B5693" s="52">
        <v>42347</v>
      </c>
      <c r="C5693">
        <f>VLOOKUP($B5693,'Bloomberg Dow Jones Indices'!$G$6:$J$6000,2,FALSE)</f>
        <v>3.8180000000000001</v>
      </c>
      <c r="D5693">
        <f>VLOOKUP(B5693,'Bloomberg Dow Jones Indices'!$I$6:$J$6000,2,0)</f>
        <v>2.5018000000000002</v>
      </c>
      <c r="E5693">
        <f>IF(VLOOKUP($B5693,'30 Year Treasuries Daily'!$A$7:$B$20000,2,FALSE)="ND",NA(),VLOOKUP($B5693,'30 Year Treasuries Daily'!$A$7:$B$20000,2,FALSE))</f>
        <v>2.97</v>
      </c>
      <c r="H5693" s="52"/>
    </row>
    <row r="5694" spans="2:8">
      <c r="B5694" s="52">
        <v>42348</v>
      </c>
      <c r="C5694">
        <f>VLOOKUP($B5694,'Bloomberg Dow Jones Indices'!$G$6:$J$6000,2,FALSE)</f>
        <v>3.8807999999999998</v>
      </c>
      <c r="D5694">
        <f>VLOOKUP(B5694,'Bloomberg Dow Jones Indices'!$I$6:$J$6000,2,0)</f>
        <v>2.492</v>
      </c>
      <c r="E5694">
        <f>IF(VLOOKUP($B5694,'30 Year Treasuries Daily'!$A$7:$B$20000,2,FALSE)="ND",NA(),VLOOKUP($B5694,'30 Year Treasuries Daily'!$A$7:$B$20000,2,FALSE))</f>
        <v>2.98</v>
      </c>
      <c r="H5694" s="52"/>
    </row>
    <row r="5695" spans="2:8">
      <c r="B5695" s="52">
        <v>42349</v>
      </c>
      <c r="C5695">
        <f>VLOOKUP($B5695,'Bloomberg Dow Jones Indices'!$G$6:$J$6000,2,FALSE)</f>
        <v>3.8909000000000002</v>
      </c>
      <c r="D5695">
        <f>VLOOKUP(B5695,'Bloomberg Dow Jones Indices'!$I$6:$J$6000,2,0)</f>
        <v>2.5369999999999999</v>
      </c>
      <c r="E5695">
        <f>IF(VLOOKUP($B5695,'30 Year Treasuries Daily'!$A$7:$B$20000,2,FALSE)="ND",NA(),VLOOKUP($B5695,'30 Year Treasuries Daily'!$A$7:$B$20000,2,FALSE))</f>
        <v>2.87</v>
      </c>
      <c r="H5695" s="52"/>
    </row>
    <row r="5696" spans="2:8">
      <c r="B5696" s="52">
        <v>42352</v>
      </c>
      <c r="C5696">
        <f>VLOOKUP($B5696,'Bloomberg Dow Jones Indices'!$G$6:$J$6000,2,FALSE)</f>
        <v>3.8715999999999999</v>
      </c>
      <c r="D5696">
        <f>VLOOKUP(B5696,'Bloomberg Dow Jones Indices'!$I$6:$J$6000,2,0)</f>
        <v>2.5220000000000002</v>
      </c>
      <c r="E5696">
        <f>IF(VLOOKUP($B5696,'30 Year Treasuries Daily'!$A$7:$B$20000,2,FALSE)="ND",NA(),VLOOKUP($B5696,'30 Year Treasuries Daily'!$A$7:$B$20000,2,FALSE))</f>
        <v>2.96</v>
      </c>
      <c r="H5696" s="52"/>
    </row>
    <row r="5697" spans="2:8">
      <c r="B5697" s="52">
        <v>42353</v>
      </c>
      <c r="C5697">
        <f>VLOOKUP($B5697,'Bloomberg Dow Jones Indices'!$G$6:$J$6000,2,FALSE)</f>
        <v>3.8369999999999997</v>
      </c>
      <c r="D5697">
        <f>VLOOKUP(B5697,'Bloomberg Dow Jones Indices'!$I$6:$J$6000,2,0)</f>
        <v>2.4994000000000001</v>
      </c>
      <c r="E5697">
        <f>IF(VLOOKUP($B5697,'30 Year Treasuries Daily'!$A$7:$B$20000,2,FALSE)="ND",NA(),VLOOKUP($B5697,'30 Year Treasuries Daily'!$A$7:$B$20000,2,FALSE))</f>
        <v>3</v>
      </c>
      <c r="H5697" s="52"/>
    </row>
    <row r="5698" spans="2:8">
      <c r="B5698" s="52">
        <v>42354</v>
      </c>
      <c r="C5698">
        <f>VLOOKUP($B5698,'Bloomberg Dow Jones Indices'!$G$6:$J$6000,2,FALSE)</f>
        <v>3.7351999999999999</v>
      </c>
      <c r="D5698">
        <f>VLOOKUP(B5698,'Bloomberg Dow Jones Indices'!$I$6:$J$6000,2,0)</f>
        <v>2.4679000000000002</v>
      </c>
      <c r="E5698">
        <f>IF(VLOOKUP($B5698,'30 Year Treasuries Daily'!$A$7:$B$20000,2,FALSE)="ND",NA(),VLOOKUP($B5698,'30 Year Treasuries Daily'!$A$7:$B$20000,2,FALSE))</f>
        <v>3.02</v>
      </c>
      <c r="H5698" s="52"/>
    </row>
    <row r="5699" spans="2:8">
      <c r="B5699" s="52">
        <v>42355</v>
      </c>
      <c r="C5699">
        <f>VLOOKUP($B5699,'Bloomberg Dow Jones Indices'!$G$6:$J$6000,2,FALSE)</f>
        <v>3.7307000000000001</v>
      </c>
      <c r="D5699">
        <f>VLOOKUP(B5699,'Bloomberg Dow Jones Indices'!$I$6:$J$6000,2,0)</f>
        <v>2.5036</v>
      </c>
      <c r="E5699">
        <f>IF(VLOOKUP($B5699,'30 Year Treasuries Daily'!$A$7:$B$20000,2,FALSE)="ND",NA(),VLOOKUP($B5699,'30 Year Treasuries Daily'!$A$7:$B$20000,2,FALSE))</f>
        <v>2.94</v>
      </c>
      <c r="H5699" s="52"/>
    </row>
    <row r="5700" spans="2:8">
      <c r="B5700" s="52">
        <v>42356</v>
      </c>
      <c r="C5700">
        <f>VLOOKUP($B5700,'Bloomberg Dow Jones Indices'!$G$6:$J$6000,2,FALSE)</f>
        <v>3.7757000000000001</v>
      </c>
      <c r="D5700">
        <f>VLOOKUP(B5700,'Bloomberg Dow Jones Indices'!$I$6:$J$6000,2,0)</f>
        <v>2.5573000000000001</v>
      </c>
      <c r="E5700">
        <f>IF(VLOOKUP($B5700,'30 Year Treasuries Daily'!$A$7:$B$20000,2,FALSE)="ND",NA(),VLOOKUP($B5700,'30 Year Treasuries Daily'!$A$7:$B$20000,2,FALSE))</f>
        <v>2.9</v>
      </c>
      <c r="H5700" s="52"/>
    </row>
    <row r="5701" spans="2:8">
      <c r="B5701" s="52">
        <v>42359</v>
      </c>
      <c r="C5701">
        <f>VLOOKUP($B5701,'Bloomberg Dow Jones Indices'!$G$6:$J$6000,2,FALSE)</f>
        <v>3.7789999999999999</v>
      </c>
      <c r="D5701">
        <f>VLOOKUP(B5701,'Bloomberg Dow Jones Indices'!$I$6:$J$6000,2,0)</f>
        <v>2.5390000000000001</v>
      </c>
      <c r="E5701">
        <f>IF(VLOOKUP($B5701,'30 Year Treasuries Daily'!$A$7:$B$20000,2,FALSE)="ND",NA(),VLOOKUP($B5701,'30 Year Treasuries Daily'!$A$7:$B$20000,2,FALSE))</f>
        <v>2.92</v>
      </c>
      <c r="H5701" s="52"/>
    </row>
    <row r="5702" spans="2:8">
      <c r="B5702" s="52">
        <v>42360</v>
      </c>
      <c r="C5702">
        <f>VLOOKUP($B5702,'Bloomberg Dow Jones Indices'!$G$6:$J$6000,2,FALSE)</f>
        <v>3.7457000000000003</v>
      </c>
      <c r="D5702">
        <f>VLOOKUP(B5702,'Bloomberg Dow Jones Indices'!$I$6:$J$6000,2,0)</f>
        <v>2.5148999999999999</v>
      </c>
      <c r="E5702">
        <f>IF(VLOOKUP($B5702,'30 Year Treasuries Daily'!$A$7:$B$20000,2,FALSE)="ND",NA(),VLOOKUP($B5702,'30 Year Treasuries Daily'!$A$7:$B$20000,2,FALSE))</f>
        <v>2.96</v>
      </c>
      <c r="H5702" s="52"/>
    </row>
    <row r="5703" spans="2:8">
      <c r="B5703" s="52">
        <v>42361</v>
      </c>
      <c r="C5703">
        <f>VLOOKUP($B5703,'Bloomberg Dow Jones Indices'!$G$6:$J$6000,2,FALSE)</f>
        <v>3.6907999999999999</v>
      </c>
      <c r="D5703">
        <f>VLOOKUP(B5703,'Bloomberg Dow Jones Indices'!$I$6:$J$6000,2,0)</f>
        <v>2.4883999999999999</v>
      </c>
      <c r="E5703">
        <f>IF(VLOOKUP($B5703,'30 Year Treasuries Daily'!$A$7:$B$20000,2,FALSE)="ND",NA(),VLOOKUP($B5703,'30 Year Treasuries Daily'!$A$7:$B$20000,2,FALSE))</f>
        <v>3</v>
      </c>
      <c r="H5703" s="52"/>
    </row>
    <row r="5704" spans="2:8">
      <c r="B5704" s="52">
        <v>42362</v>
      </c>
      <c r="C5704">
        <f>VLOOKUP($B5704,'Bloomberg Dow Jones Indices'!$G$6:$J$6000,2,FALSE)</f>
        <v>3.6907000000000001</v>
      </c>
      <c r="D5704">
        <f>VLOOKUP(B5704,'Bloomberg Dow Jones Indices'!$I$6:$J$6000,2,0)</f>
        <v>2.5354000000000001</v>
      </c>
      <c r="E5704">
        <f>IF(VLOOKUP($B5704,'30 Year Treasuries Daily'!$A$7:$B$20000,2,FALSE)="ND",NA(),VLOOKUP($B5704,'30 Year Treasuries Daily'!$A$7:$B$20000,2,FALSE))</f>
        <v>2.96</v>
      </c>
      <c r="H5704" s="52"/>
    </row>
    <row r="5705" spans="2:8">
      <c r="B5705" s="52">
        <v>42362</v>
      </c>
      <c r="C5705">
        <f>VLOOKUP($B5705,'Bloomberg Dow Jones Indices'!$G$6:$J$6000,2,FALSE)</f>
        <v>3.6907000000000001</v>
      </c>
      <c r="D5705">
        <f>VLOOKUP(B5705,'Bloomberg Dow Jones Indices'!$I$6:$J$6000,2,0)</f>
        <v>2.5354000000000001</v>
      </c>
      <c r="E5705">
        <f>IF(VLOOKUP($B5705,'30 Year Treasuries Daily'!$A$7:$B$20000,2,FALSE)="ND",NA(),VLOOKUP($B5705,'30 Year Treasuries Daily'!$A$7:$B$20000,2,FALSE))</f>
        <v>2.96</v>
      </c>
      <c r="H5705" s="52"/>
    </row>
    <row r="5706" spans="2:8">
      <c r="B5706" s="52">
        <v>42366</v>
      </c>
      <c r="C5706">
        <f>VLOOKUP($B5706,'Bloomberg Dow Jones Indices'!$G$6:$J$6000,2,FALSE)</f>
        <v>3.6819999999999999</v>
      </c>
      <c r="D5706">
        <f>VLOOKUP(B5706,'Bloomberg Dow Jones Indices'!$I$6:$J$6000,2,0)</f>
        <v>2.5388999999999999</v>
      </c>
      <c r="E5706">
        <f>IF(VLOOKUP($B5706,'30 Year Treasuries Daily'!$A$7:$B$20000,2,FALSE)="ND",NA(),VLOOKUP($B5706,'30 Year Treasuries Daily'!$A$7:$B$20000,2,FALSE))</f>
        <v>2.95</v>
      </c>
      <c r="H5706" s="52"/>
    </row>
    <row r="5707" spans="2:8">
      <c r="B5707" s="52">
        <v>42367</v>
      </c>
      <c r="C5707">
        <f>VLOOKUP($B5707,'Bloomberg Dow Jones Indices'!$G$6:$J$6000,2,FALSE)</f>
        <v>3.6734</v>
      </c>
      <c r="D5707">
        <f>VLOOKUP(B5707,'Bloomberg Dow Jones Indices'!$I$6:$J$6000,2,0)</f>
        <v>2.5112999999999999</v>
      </c>
      <c r="E5707">
        <f>IF(VLOOKUP($B5707,'30 Year Treasuries Daily'!$A$7:$B$20000,2,FALSE)="ND",NA(),VLOOKUP($B5707,'30 Year Treasuries Daily'!$A$7:$B$20000,2,FALSE))</f>
        <v>3.04</v>
      </c>
      <c r="H5707" s="52"/>
    </row>
    <row r="5708" spans="2:8">
      <c r="B5708" s="52">
        <v>42368</v>
      </c>
      <c r="C5708">
        <f>VLOOKUP($B5708,'Bloomberg Dow Jones Indices'!$G$6:$J$6000,2,FALSE)</f>
        <v>3.6772</v>
      </c>
      <c r="D5708">
        <f>VLOOKUP(B5708,'Bloomberg Dow Jones Indices'!$I$6:$J$6000,2,0)</f>
        <v>2.528</v>
      </c>
      <c r="E5708">
        <f>IF(VLOOKUP($B5708,'30 Year Treasuries Daily'!$A$7:$B$20000,2,FALSE)="ND",NA(),VLOOKUP($B5708,'30 Year Treasuries Daily'!$A$7:$B$20000,2,FALSE))</f>
        <v>3.04</v>
      </c>
      <c r="H5708" s="52"/>
    </row>
    <row r="5709" spans="2:8">
      <c r="B5709" s="52">
        <v>42369</v>
      </c>
      <c r="C5709">
        <f>VLOOKUP($B5709,'Bloomberg Dow Jones Indices'!$G$6:$J$6000,2,FALSE)</f>
        <v>3.7197</v>
      </c>
      <c r="D5709">
        <f>VLOOKUP(B5709,'Bloomberg Dow Jones Indices'!$I$6:$J$6000,2,0)</f>
        <v>2.5539000000000001</v>
      </c>
      <c r="E5709">
        <f>IF(VLOOKUP($B5709,'30 Year Treasuries Daily'!$A$7:$B$20000,2,FALSE)="ND",NA(),VLOOKUP($B5709,'30 Year Treasuries Daily'!$A$7:$B$20000,2,FALSE))</f>
        <v>3.01</v>
      </c>
      <c r="H5709" s="52"/>
    </row>
    <row r="5710" spans="2:8">
      <c r="B5710" s="52">
        <v>42369</v>
      </c>
      <c r="C5710">
        <f>VLOOKUP($B5710,'Bloomberg Dow Jones Indices'!$G$6:$J$6000,2,FALSE)</f>
        <v>3.7197</v>
      </c>
      <c r="D5710">
        <f>VLOOKUP(B5710,'Bloomberg Dow Jones Indices'!$I$6:$J$6000,2,0)</f>
        <v>2.5539000000000001</v>
      </c>
      <c r="E5710">
        <f>IF(VLOOKUP($B5710,'30 Year Treasuries Daily'!$A$7:$B$20000,2,FALSE)="ND",NA(),VLOOKUP($B5710,'30 Year Treasuries Daily'!$A$7:$B$20000,2,FALSE))</f>
        <v>3.01</v>
      </c>
      <c r="H5710" s="52"/>
    </row>
    <row r="5711" spans="2:8">
      <c r="B5711" s="52">
        <v>42373</v>
      </c>
      <c r="C5711">
        <f>VLOOKUP($B5711,'Bloomberg Dow Jones Indices'!$G$6:$J$6000,2,FALSE)</f>
        <v>3.7218999999999998</v>
      </c>
      <c r="D5711">
        <f>VLOOKUP(B5711,'Bloomberg Dow Jones Indices'!$I$6:$J$6000,2,0)</f>
        <v>2.5973999999999999</v>
      </c>
      <c r="E5711">
        <f>IF(VLOOKUP($B5711,'30 Year Treasuries Daily'!$A$7:$B$20000,2,FALSE)="ND",NA(),VLOOKUP($B5711,'30 Year Treasuries Daily'!$A$7:$B$20000,2,FALSE))</f>
        <v>2.98</v>
      </c>
      <c r="H5711" s="52"/>
    </row>
    <row r="5712" spans="2:8">
      <c r="B5712" s="52">
        <v>42374</v>
      </c>
      <c r="C5712">
        <f>VLOOKUP($B5712,'Bloomberg Dow Jones Indices'!$G$6:$J$6000,2,FALSE)</f>
        <v>3.6996000000000002</v>
      </c>
      <c r="D5712">
        <f>VLOOKUP(B5712,'Bloomberg Dow Jones Indices'!$I$6:$J$6000,2,0)</f>
        <v>2.5960000000000001</v>
      </c>
      <c r="E5712">
        <f>IF(VLOOKUP($B5712,'30 Year Treasuries Daily'!$A$7:$B$20000,2,FALSE)="ND",NA(),VLOOKUP($B5712,'30 Year Treasuries Daily'!$A$7:$B$20000,2,FALSE))</f>
        <v>3.01</v>
      </c>
      <c r="H5712" s="52"/>
    </row>
    <row r="5713" spans="2:8">
      <c r="B5713" s="52">
        <v>42375</v>
      </c>
      <c r="C5713">
        <f>VLOOKUP($B5713,'Bloomberg Dow Jones Indices'!$G$6:$J$6000,2,FALSE)</f>
        <v>3.7025999999999999</v>
      </c>
      <c r="D5713">
        <f>VLOOKUP(B5713,'Bloomberg Dow Jones Indices'!$I$6:$J$6000,2,0)</f>
        <v>2.6364999999999998</v>
      </c>
      <c r="E5713">
        <f>IF(VLOOKUP($B5713,'30 Year Treasuries Daily'!$A$7:$B$20000,2,FALSE)="ND",NA(),VLOOKUP($B5713,'30 Year Treasuries Daily'!$A$7:$B$20000,2,FALSE))</f>
        <v>2.94</v>
      </c>
      <c r="H5713" s="52"/>
    </row>
    <row r="5714" spans="2:8">
      <c r="B5714" s="52">
        <v>42376</v>
      </c>
      <c r="C5714">
        <f>VLOOKUP($B5714,'Bloomberg Dow Jones Indices'!$G$6:$J$6000,2,FALSE)</f>
        <v>3.7217000000000002</v>
      </c>
      <c r="D5714">
        <f>VLOOKUP(B5714,'Bloomberg Dow Jones Indices'!$I$6:$J$6000,2,0)</f>
        <v>2.6991000000000001</v>
      </c>
      <c r="E5714">
        <f>IF(VLOOKUP($B5714,'30 Year Treasuries Daily'!$A$7:$B$20000,2,FALSE)="ND",NA(),VLOOKUP($B5714,'30 Year Treasuries Daily'!$A$7:$B$20000,2,FALSE))</f>
        <v>2.92</v>
      </c>
      <c r="H5714" s="52"/>
    </row>
    <row r="5715" spans="2:8">
      <c r="B5715" s="52">
        <v>42377</v>
      </c>
      <c r="C5715">
        <f>VLOOKUP($B5715,'Bloomberg Dow Jones Indices'!$G$6:$J$6000,2,FALSE)</f>
        <v>3.7133000000000003</v>
      </c>
      <c r="D5715">
        <f>VLOOKUP(B5715,'Bloomberg Dow Jones Indices'!$I$6:$J$6000,2,0)</f>
        <v>2.7267999999999999</v>
      </c>
      <c r="E5715">
        <f>IF(VLOOKUP($B5715,'30 Year Treasuries Daily'!$A$7:$B$20000,2,FALSE)="ND",NA(),VLOOKUP($B5715,'30 Year Treasuries Daily'!$A$7:$B$20000,2,FALSE))</f>
        <v>2.91</v>
      </c>
      <c r="H5715" s="52"/>
    </row>
    <row r="5716" spans="2:8">
      <c r="B5716" s="52">
        <v>42380</v>
      </c>
      <c r="C5716">
        <f>VLOOKUP($B5716,'Bloomberg Dow Jones Indices'!$G$6:$J$6000,2,FALSE)</f>
        <v>3.6917</v>
      </c>
      <c r="D5716">
        <f>VLOOKUP(B5716,'Bloomberg Dow Jones Indices'!$I$6:$J$6000,2,0)</f>
        <v>2.7181999999999999</v>
      </c>
      <c r="E5716">
        <f>IF(VLOOKUP($B5716,'30 Year Treasuries Daily'!$A$7:$B$20000,2,FALSE)="ND",NA(),VLOOKUP($B5716,'30 Year Treasuries Daily'!$A$7:$B$20000,2,FALSE))</f>
        <v>2.96</v>
      </c>
      <c r="H5716" s="52"/>
    </row>
    <row r="5717" spans="2:8">
      <c r="B5717" s="52">
        <v>42381</v>
      </c>
      <c r="C5717">
        <f>VLOOKUP($B5717,'Bloomberg Dow Jones Indices'!$G$6:$J$6000,2,FALSE)</f>
        <v>3.7090000000000001</v>
      </c>
      <c r="D5717">
        <f>VLOOKUP(B5717,'Bloomberg Dow Jones Indices'!$I$6:$J$6000,2,0)</f>
        <v>2.6987999999999999</v>
      </c>
      <c r="E5717">
        <f>IF(VLOOKUP($B5717,'30 Year Treasuries Daily'!$A$7:$B$20000,2,FALSE)="ND",NA(),VLOOKUP($B5717,'30 Year Treasuries Daily'!$A$7:$B$20000,2,FALSE))</f>
        <v>2.89</v>
      </c>
      <c r="H5717" s="52"/>
    </row>
    <row r="5718" spans="2:8">
      <c r="B5718" s="52">
        <v>42382</v>
      </c>
      <c r="C5718">
        <f>VLOOKUP($B5718,'Bloomberg Dow Jones Indices'!$G$6:$J$6000,2,FALSE)</f>
        <v>3.7121</v>
      </c>
      <c r="D5718">
        <f>VLOOKUP(B5718,'Bloomberg Dow Jones Indices'!$I$6:$J$6000,2,0)</f>
        <v>2.7598000000000003</v>
      </c>
      <c r="E5718">
        <f>IF(VLOOKUP($B5718,'30 Year Treasuries Daily'!$A$7:$B$20000,2,FALSE)="ND",NA(),VLOOKUP($B5718,'30 Year Treasuries Daily'!$A$7:$B$20000,2,FALSE))</f>
        <v>2.85</v>
      </c>
      <c r="H5718" s="52"/>
    </row>
    <row r="5719" spans="2:8">
      <c r="B5719" s="52">
        <v>42383</v>
      </c>
      <c r="C5719">
        <f>VLOOKUP($B5719,'Bloomberg Dow Jones Indices'!$G$6:$J$6000,2,FALSE)</f>
        <v>3.6589</v>
      </c>
      <c r="D5719">
        <f>VLOOKUP(B5719,'Bloomberg Dow Jones Indices'!$I$6:$J$6000,2,0)</f>
        <v>2.7214</v>
      </c>
      <c r="E5719">
        <f>IF(VLOOKUP($B5719,'30 Year Treasuries Daily'!$A$7:$B$20000,2,FALSE)="ND",NA(),VLOOKUP($B5719,'30 Year Treasuries Daily'!$A$7:$B$20000,2,FALSE))</f>
        <v>2.9</v>
      </c>
      <c r="H5719" s="52"/>
    </row>
    <row r="5720" spans="2:8">
      <c r="B5720" s="52">
        <v>42384</v>
      </c>
      <c r="C5720">
        <f>VLOOKUP($B5720,'Bloomberg Dow Jones Indices'!$G$6:$J$6000,2,FALSE)</f>
        <v>3.6879999999999997</v>
      </c>
      <c r="D5720">
        <f>VLOOKUP(B5720,'Bloomberg Dow Jones Indices'!$I$6:$J$6000,2,0)</f>
        <v>2.7909000000000002</v>
      </c>
      <c r="E5720">
        <f>IF(VLOOKUP($B5720,'30 Year Treasuries Daily'!$A$7:$B$20000,2,FALSE)="ND",NA(),VLOOKUP($B5720,'30 Year Treasuries Daily'!$A$7:$B$20000,2,FALSE))</f>
        <v>2.81</v>
      </c>
      <c r="H5720" s="52"/>
    </row>
    <row r="5721" spans="2:8">
      <c r="B5721" s="52">
        <v>42387</v>
      </c>
      <c r="C5721" t="e">
        <f>VLOOKUP($B5721,'Bloomberg Dow Jones Indices'!$G$6:$J$6000,2,FALSE)</f>
        <v>#N/A</v>
      </c>
      <c r="D5721" t="e">
        <f>VLOOKUP(B5721,'Bloomberg Dow Jones Indices'!$I$6:$J$6000,2,0)</f>
        <v>#N/A</v>
      </c>
      <c r="E5721" t="e">
        <f>IF(VLOOKUP($B5721,'30 Year Treasuries Daily'!$A$7:$B$20000,2,FALSE)="ND",NA(),VLOOKUP($B5721,'30 Year Treasuries Daily'!$A$7:$B$20000,2,FALSE))</f>
        <v>#N/A</v>
      </c>
      <c r="H5721" s="52"/>
    </row>
    <row r="5722" spans="2:8">
      <c r="B5722" s="52">
        <v>42388</v>
      </c>
      <c r="C5722">
        <f>VLOOKUP($B5722,'Bloomberg Dow Jones Indices'!$G$6:$J$6000,2,FALSE)</f>
        <v>3.6314000000000002</v>
      </c>
      <c r="D5722">
        <f>VLOOKUP(B5722,'Bloomberg Dow Jones Indices'!$I$6:$J$6000,2,0)</f>
        <v>2.7861000000000002</v>
      </c>
      <c r="E5722">
        <f>IF(VLOOKUP($B5722,'30 Year Treasuries Daily'!$A$7:$B$20000,2,FALSE)="ND",NA(),VLOOKUP($B5722,'30 Year Treasuries Daily'!$A$7:$B$20000,2,FALSE))</f>
        <v>2.82</v>
      </c>
      <c r="H5722" s="52"/>
    </row>
    <row r="5723" spans="2:8">
      <c r="B5723" s="52">
        <v>42389</v>
      </c>
      <c r="C5723">
        <f>VLOOKUP($B5723,'Bloomberg Dow Jones Indices'!$G$6:$J$6000,2,FALSE)</f>
        <v>3.7119999999999997</v>
      </c>
      <c r="D5723">
        <f>VLOOKUP(B5723,'Bloomberg Dow Jones Indices'!$I$6:$J$6000,2,0)</f>
        <v>2.831</v>
      </c>
      <c r="E5723">
        <f>IF(VLOOKUP($B5723,'30 Year Treasuries Daily'!$A$7:$B$20000,2,FALSE)="ND",NA(),VLOOKUP($B5723,'30 Year Treasuries Daily'!$A$7:$B$20000,2,FALSE))</f>
        <v>2.77</v>
      </c>
      <c r="H5723" s="52"/>
    </row>
    <row r="5724" spans="2:8">
      <c r="B5724" s="52">
        <v>42390</v>
      </c>
      <c r="C5724">
        <f>VLOOKUP($B5724,'Bloomberg Dow Jones Indices'!$G$6:$J$6000,2,FALSE)</f>
        <v>3.7143000000000002</v>
      </c>
      <c r="D5724">
        <f>VLOOKUP(B5724,'Bloomberg Dow Jones Indices'!$I$6:$J$6000,2,0)</f>
        <v>2.8102999999999998</v>
      </c>
      <c r="E5724">
        <f>IF(VLOOKUP($B5724,'30 Year Treasuries Daily'!$A$7:$B$20000,2,FALSE)="ND",NA(),VLOOKUP($B5724,'30 Year Treasuries Daily'!$A$7:$B$20000,2,FALSE))</f>
        <v>2.79</v>
      </c>
      <c r="H5724" s="52"/>
    </row>
    <row r="5725" spans="2:8">
      <c r="B5725" s="52">
        <v>42391</v>
      </c>
      <c r="C5725">
        <f>VLOOKUP($B5725,'Bloomberg Dow Jones Indices'!$G$6:$J$6000,2,FALSE)</f>
        <v>3.6482999999999999</v>
      </c>
      <c r="D5725">
        <f>VLOOKUP(B5725,'Bloomberg Dow Jones Indices'!$I$6:$J$6000,2,0)</f>
        <v>2.7734999999999999</v>
      </c>
      <c r="E5725">
        <f>IF(VLOOKUP($B5725,'30 Year Treasuries Daily'!$A$7:$B$20000,2,FALSE)="ND",NA(),VLOOKUP($B5725,'30 Year Treasuries Daily'!$A$7:$B$20000,2,FALSE))</f>
        <v>2.83</v>
      </c>
      <c r="H5725" s="52"/>
    </row>
    <row r="5726" spans="2:8">
      <c r="B5726" s="52">
        <v>42394</v>
      </c>
      <c r="C5726">
        <f>VLOOKUP($B5726,'Bloomberg Dow Jones Indices'!$G$6:$J$6000,2,FALSE)</f>
        <v>3.6800999999999999</v>
      </c>
      <c r="D5726">
        <f>VLOOKUP(B5726,'Bloomberg Dow Jones Indices'!$I$6:$J$6000,2,0)</f>
        <v>2.8098999999999998</v>
      </c>
      <c r="E5726">
        <f>IF(VLOOKUP($B5726,'30 Year Treasuries Daily'!$A$7:$B$20000,2,FALSE)="ND",NA(),VLOOKUP($B5726,'30 Year Treasuries Daily'!$A$7:$B$20000,2,FALSE))</f>
        <v>2.8</v>
      </c>
      <c r="H5726" s="52"/>
    </row>
    <row r="5727" spans="2:8">
      <c r="B5727" s="52">
        <v>42395</v>
      </c>
      <c r="C5727">
        <f>VLOOKUP($B5727,'Bloomberg Dow Jones Indices'!$G$6:$J$6000,2,FALSE)</f>
        <v>3.6524000000000001</v>
      </c>
      <c r="D5727">
        <f>VLOOKUP(B5727,'Bloomberg Dow Jones Indices'!$I$6:$J$6000,2,0)</f>
        <v>2.7608000000000001</v>
      </c>
      <c r="E5727">
        <f>IF(VLOOKUP($B5727,'30 Year Treasuries Daily'!$A$7:$B$20000,2,FALSE)="ND",NA(),VLOOKUP($B5727,'30 Year Treasuries Daily'!$A$7:$B$20000,2,FALSE))</f>
        <v>2.79</v>
      </c>
      <c r="H5727" s="52"/>
    </row>
    <row r="5728" spans="2:8">
      <c r="B5728" s="52">
        <v>42396</v>
      </c>
      <c r="C5728">
        <f>VLOOKUP($B5728,'Bloomberg Dow Jones Indices'!$G$6:$J$6000,2,FALSE)</f>
        <v>3.6459999999999999</v>
      </c>
      <c r="D5728">
        <f>VLOOKUP(B5728,'Bloomberg Dow Jones Indices'!$I$6:$J$6000,2,0)</f>
        <v>2.7993999999999999</v>
      </c>
      <c r="E5728">
        <f>IF(VLOOKUP($B5728,'30 Year Treasuries Daily'!$A$7:$B$20000,2,FALSE)="ND",NA(),VLOOKUP($B5728,'30 Year Treasuries Daily'!$A$7:$B$20000,2,FALSE))</f>
        <v>2.8</v>
      </c>
      <c r="H5728" s="52"/>
    </row>
    <row r="5729" spans="2:8">
      <c r="B5729" s="52">
        <v>42397</v>
      </c>
      <c r="C5729">
        <f>VLOOKUP($B5729,'Bloomberg Dow Jones Indices'!$G$6:$J$6000,2,FALSE)</f>
        <v>3.5871</v>
      </c>
      <c r="D5729">
        <f>VLOOKUP(B5729,'Bloomberg Dow Jones Indices'!$I$6:$J$6000,2,0)</f>
        <v>2.7776000000000001</v>
      </c>
      <c r="E5729">
        <f>IF(VLOOKUP($B5729,'30 Year Treasuries Daily'!$A$7:$B$20000,2,FALSE)="ND",NA(),VLOOKUP($B5729,'30 Year Treasuries Daily'!$A$7:$B$20000,2,FALSE))</f>
        <v>2.79</v>
      </c>
      <c r="H5729" s="52"/>
    </row>
    <row r="5730" spans="2:8">
      <c r="B5730" s="52">
        <v>42398</v>
      </c>
      <c r="C5730">
        <f>VLOOKUP($B5730,'Bloomberg Dow Jones Indices'!$G$6:$J$6000,2,FALSE)</f>
        <v>3.5169999999999999</v>
      </c>
      <c r="D5730">
        <f>VLOOKUP(B5730,'Bloomberg Dow Jones Indices'!$I$6:$J$6000,2,0)</f>
        <v>2.7107000000000001</v>
      </c>
      <c r="E5730">
        <f>IF(VLOOKUP($B5730,'30 Year Treasuries Daily'!$A$7:$B$20000,2,FALSE)="ND",NA(),VLOOKUP($B5730,'30 Year Treasuries Daily'!$A$7:$B$20000,2,FALSE))</f>
        <v>2.75</v>
      </c>
      <c r="H5730" s="52"/>
    </row>
    <row r="5731" spans="2:8">
      <c r="B5731" s="52">
        <v>42400</v>
      </c>
      <c r="C5731" t="e">
        <f>VLOOKUP($B5731,'Bloomberg Dow Jones Indices'!$G$6:$J$6000,2,FALSE)</f>
        <v>#N/A</v>
      </c>
      <c r="D5731" t="e">
        <f>VLOOKUP(B5731,'Bloomberg Dow Jones Indices'!$I$6:$J$6000,2,0)</f>
        <v>#N/A</v>
      </c>
      <c r="E5731" t="e">
        <f>IF(VLOOKUP($B5731,'30 Year Treasuries Daily'!$A$7:$B$20000,2,FALSE)="ND",NA(),VLOOKUP($B5731,'30 Year Treasuries Daily'!$A$7:$B$20000,2,FALSE))</f>
        <v>#N/A</v>
      </c>
      <c r="H5731" s="52"/>
    </row>
    <row r="5732" spans="2:8">
      <c r="B5732" s="52">
        <v>42401</v>
      </c>
      <c r="C5732">
        <f>VLOOKUP($B5732,'Bloomberg Dow Jones Indices'!$G$6:$J$6000,2,FALSE)</f>
        <v>3.488</v>
      </c>
      <c r="D5732">
        <f>VLOOKUP(B5732,'Bloomberg Dow Jones Indices'!$I$6:$J$6000,2,0)</f>
        <v>2.7134999999999998</v>
      </c>
      <c r="E5732">
        <f>IF(VLOOKUP($B5732,'30 Year Treasuries Daily'!$A$7:$B$20000,2,FALSE)="ND",NA(),VLOOKUP($B5732,'30 Year Treasuries Daily'!$A$7:$B$20000,2,FALSE))</f>
        <v>2.77</v>
      </c>
      <c r="H5732" s="52"/>
    </row>
    <row r="5733" spans="2:8">
      <c r="B5733" s="52">
        <v>42402</v>
      </c>
      <c r="C5733">
        <f>VLOOKUP($B5733,'Bloomberg Dow Jones Indices'!$G$6:$J$6000,2,FALSE)</f>
        <v>3.4756</v>
      </c>
      <c r="D5733">
        <f>VLOOKUP(B5733,'Bloomberg Dow Jones Indices'!$I$6:$J$6000,2,0)</f>
        <v>2.7631999999999999</v>
      </c>
      <c r="E5733">
        <f>IF(VLOOKUP($B5733,'30 Year Treasuries Daily'!$A$7:$B$20000,2,FALSE)="ND",NA(),VLOOKUP($B5733,'30 Year Treasuries Daily'!$A$7:$B$20000,2,FALSE))</f>
        <v>2.67</v>
      </c>
      <c r="H5733" s="52"/>
    </row>
    <row r="5734" spans="2:8">
      <c r="B5734" s="52">
        <v>42403</v>
      </c>
      <c r="C5734">
        <f>VLOOKUP($B5734,'Bloomberg Dow Jones Indices'!$G$6:$J$6000,2,FALSE)</f>
        <v>3.4312</v>
      </c>
      <c r="D5734">
        <f>VLOOKUP(B5734,'Bloomberg Dow Jones Indices'!$I$6:$J$6000,2,0)</f>
        <v>2.7339000000000002</v>
      </c>
      <c r="E5734">
        <f>IF(VLOOKUP($B5734,'30 Year Treasuries Daily'!$A$7:$B$20000,2,FALSE)="ND",NA(),VLOOKUP($B5734,'30 Year Treasuries Daily'!$A$7:$B$20000,2,FALSE))</f>
        <v>2.7</v>
      </c>
      <c r="H5734" s="52"/>
    </row>
    <row r="5735" spans="2:8">
      <c r="B5735" s="52">
        <v>42404</v>
      </c>
      <c r="C5735">
        <f>VLOOKUP($B5735,'Bloomberg Dow Jones Indices'!$G$6:$J$6000,2,FALSE)</f>
        <v>3.4468999999999999</v>
      </c>
      <c r="D5735">
        <f>VLOOKUP(B5735,'Bloomberg Dow Jones Indices'!$I$6:$J$6000,2,0)</f>
        <v>2.7227000000000001</v>
      </c>
      <c r="E5735">
        <f>IF(VLOOKUP($B5735,'30 Year Treasuries Daily'!$A$7:$B$20000,2,FALSE)="ND",NA(),VLOOKUP($B5735,'30 Year Treasuries Daily'!$A$7:$B$20000,2,FALSE))</f>
        <v>2.7</v>
      </c>
      <c r="H5735" s="52"/>
    </row>
    <row r="5736" spans="2:8">
      <c r="B5736" s="52">
        <v>42405</v>
      </c>
      <c r="C5736">
        <f>VLOOKUP($B5736,'Bloomberg Dow Jones Indices'!$G$6:$J$6000,2,FALSE)</f>
        <v>3.4327999999999999</v>
      </c>
      <c r="D5736">
        <f>VLOOKUP(B5736,'Bloomberg Dow Jones Indices'!$I$6:$J$6000,2,0)</f>
        <v>2.7582</v>
      </c>
      <c r="E5736">
        <f>IF(VLOOKUP($B5736,'30 Year Treasuries Daily'!$A$7:$B$20000,2,FALSE)="ND",NA(),VLOOKUP($B5736,'30 Year Treasuries Daily'!$A$7:$B$20000,2,FALSE))</f>
        <v>2.68</v>
      </c>
      <c r="H5736" s="52"/>
    </row>
    <row r="5737" spans="2:8">
      <c r="B5737" s="52">
        <v>42408</v>
      </c>
      <c r="C5737">
        <f>VLOOKUP($B5737,'Bloomberg Dow Jones Indices'!$G$6:$J$6000,2,FALSE)</f>
        <v>3.4458000000000002</v>
      </c>
      <c r="D5737">
        <f>VLOOKUP(B5737,'Bloomberg Dow Jones Indices'!$I$6:$J$6000,2,0)</f>
        <v>2.7974000000000001</v>
      </c>
      <c r="E5737">
        <f>IF(VLOOKUP($B5737,'30 Year Treasuries Daily'!$A$7:$B$20000,2,FALSE)="ND",NA(),VLOOKUP($B5737,'30 Year Treasuries Daily'!$A$7:$B$20000,2,FALSE))</f>
        <v>2.56</v>
      </c>
      <c r="H5737" s="52"/>
    </row>
    <row r="5738" spans="2:8">
      <c r="B5738" s="52">
        <v>42409</v>
      </c>
      <c r="C5738">
        <f>VLOOKUP($B5738,'Bloomberg Dow Jones Indices'!$G$6:$J$6000,2,FALSE)</f>
        <v>3.4247999999999998</v>
      </c>
      <c r="D5738">
        <f>VLOOKUP(B5738,'Bloomberg Dow Jones Indices'!$I$6:$J$6000,2,0)</f>
        <v>2.8012999999999999</v>
      </c>
      <c r="E5738">
        <f>IF(VLOOKUP($B5738,'30 Year Treasuries Daily'!$A$7:$B$20000,2,FALSE)="ND",NA(),VLOOKUP($B5738,'30 Year Treasuries Daily'!$A$7:$B$20000,2,FALSE))</f>
        <v>2.5499999999999998</v>
      </c>
      <c r="H5738" s="52"/>
    </row>
    <row r="5739" spans="2:8">
      <c r="B5739" s="52">
        <v>42410</v>
      </c>
      <c r="C5739">
        <f>VLOOKUP($B5739,'Bloomberg Dow Jones Indices'!$G$6:$J$6000,2,FALSE)</f>
        <v>3.4327000000000001</v>
      </c>
      <c r="D5739">
        <f>VLOOKUP(B5739,'Bloomberg Dow Jones Indices'!$I$6:$J$6000,2,0)</f>
        <v>2.8264</v>
      </c>
      <c r="E5739">
        <f>IF(VLOOKUP($B5739,'30 Year Treasuries Daily'!$A$7:$B$20000,2,FALSE)="ND",NA(),VLOOKUP($B5739,'30 Year Treasuries Daily'!$A$7:$B$20000,2,FALSE))</f>
        <v>2.5299999999999998</v>
      </c>
      <c r="H5739" s="52"/>
    </row>
    <row r="5740" spans="2:8">
      <c r="B5740" s="52">
        <v>42411</v>
      </c>
      <c r="C5740">
        <f>VLOOKUP($B5740,'Bloomberg Dow Jones Indices'!$G$6:$J$6000,2,FALSE)</f>
        <v>3.5032999999999999</v>
      </c>
      <c r="D5740">
        <f>VLOOKUP(B5740,'Bloomberg Dow Jones Indices'!$I$6:$J$6000,2,0)</f>
        <v>2.8723000000000001</v>
      </c>
      <c r="E5740">
        <f>IF(VLOOKUP($B5740,'30 Year Treasuries Daily'!$A$7:$B$20000,2,FALSE)="ND",NA(),VLOOKUP($B5740,'30 Year Treasuries Daily'!$A$7:$B$20000,2,FALSE))</f>
        <v>2.5</v>
      </c>
      <c r="H5740" s="52"/>
    </row>
    <row r="5741" spans="2:8">
      <c r="B5741" s="52">
        <v>42412</v>
      </c>
      <c r="C5741">
        <f>VLOOKUP($B5741,'Bloomberg Dow Jones Indices'!$G$6:$J$6000,2,FALSE)</f>
        <v>3.524</v>
      </c>
      <c r="D5741">
        <f>VLOOKUP(B5741,'Bloomberg Dow Jones Indices'!$I$6:$J$6000,2,0)</f>
        <v>2.8159000000000001</v>
      </c>
      <c r="E5741">
        <f>IF(VLOOKUP($B5741,'30 Year Treasuries Daily'!$A$7:$B$20000,2,FALSE)="ND",NA(),VLOOKUP($B5741,'30 Year Treasuries Daily'!$A$7:$B$20000,2,FALSE))</f>
        <v>2.6</v>
      </c>
      <c r="H5741" s="52"/>
    </row>
    <row r="5742" spans="2:8">
      <c r="B5742" s="52">
        <v>42415</v>
      </c>
      <c r="C5742" t="e">
        <f>VLOOKUP($B5742,'Bloomberg Dow Jones Indices'!$G$6:$J$6000,2,FALSE)</f>
        <v>#N/A</v>
      </c>
      <c r="D5742" t="e">
        <f>VLOOKUP(B5742,'Bloomberg Dow Jones Indices'!$I$6:$J$6000,2,0)</f>
        <v>#N/A</v>
      </c>
      <c r="E5742" t="e">
        <f>IF(VLOOKUP($B5742,'30 Year Treasuries Daily'!$A$7:$B$20118,2,FALSE)="ND",NA(),VLOOKUP($B5742,'30 Year Treasuries Daily'!$A$7:$B$20118,2,FALSE))</f>
        <v>#N/A</v>
      </c>
      <c r="H5742" s="52"/>
    </row>
    <row r="5743" spans="2:8">
      <c r="B5743" s="52">
        <v>42416</v>
      </c>
      <c r="C5743">
        <f>VLOOKUP($B5743,'Bloomberg Dow Jones Indices'!$G$6:$J$6000,2,FALSE)</f>
        <v>3.5032000000000001</v>
      </c>
      <c r="D5743">
        <f>VLOOKUP(B5743,'Bloomberg Dow Jones Indices'!$I$6:$J$6000,2,0)</f>
        <v>2.7793000000000001</v>
      </c>
      <c r="E5743">
        <f>IF(VLOOKUP($B5743,'30 Year Treasuries Daily'!$A$7:$B$20118,2,FALSE)="ND",NA(),VLOOKUP($B5743,'30 Year Treasuries Daily'!$A$7:$B$20118,2,FALSE))</f>
        <v>2.64</v>
      </c>
      <c r="H5743" s="52"/>
    </row>
    <row r="5744" spans="2:8">
      <c r="B5744" s="52">
        <v>42417</v>
      </c>
      <c r="C5744">
        <f>VLOOKUP($B5744,'Bloomberg Dow Jones Indices'!$G$6:$J$6000,2,FALSE)</f>
        <v>3.5175000000000001</v>
      </c>
      <c r="D5744">
        <f>VLOOKUP(B5744,'Bloomberg Dow Jones Indices'!$I$6:$J$6000,2,0)</f>
        <v>2.7366999999999999</v>
      </c>
      <c r="E5744">
        <f>IF(VLOOKUP($B5744,'30 Year Treasuries Daily'!$A$7:$B$20118,2,FALSE)="ND",NA(),VLOOKUP($B5744,'30 Year Treasuries Daily'!$A$7:$B$20118,2,FALSE))</f>
        <v>2.68</v>
      </c>
      <c r="H5744" s="52"/>
    </row>
    <row r="5745" spans="2:8">
      <c r="B5745" s="52">
        <v>42418</v>
      </c>
      <c r="C5745">
        <f>VLOOKUP($B5745,'Bloomberg Dow Jones Indices'!$G$6:$J$6000,2,FALSE)</f>
        <v>3.4567999999999999</v>
      </c>
      <c r="D5745">
        <f>VLOOKUP(B5745,'Bloomberg Dow Jones Indices'!$I$6:$J$6000,2,0)</f>
        <v>2.7433999999999998</v>
      </c>
      <c r="E5745">
        <f>IF(VLOOKUP($B5745,'30 Year Treasuries Daily'!$A$7:$B$20118,2,FALSE)="ND",NA(),VLOOKUP($B5745,'30 Year Treasuries Daily'!$A$7:$B$20118,2,FALSE))</f>
        <v>2.62</v>
      </c>
      <c r="H5745" s="52"/>
    </row>
    <row r="5746" spans="2:8">
      <c r="B5746" s="52">
        <v>42419</v>
      </c>
      <c r="C5746">
        <f>VLOOKUP($B5746,'Bloomberg Dow Jones Indices'!$G$6:$J$6000,2,FALSE)</f>
        <v>3.4798999999999998</v>
      </c>
      <c r="D5746">
        <f>VLOOKUP(B5746,'Bloomberg Dow Jones Indices'!$I$6:$J$6000,2,0)</f>
        <v>2.7490999999999999</v>
      </c>
      <c r="E5746">
        <f>IF(VLOOKUP($B5746,'30 Year Treasuries Daily'!$A$7:$B$20118,2,FALSE)="ND",NA(),VLOOKUP($B5746,'30 Year Treasuries Daily'!$A$7:$B$20118,2,FALSE))</f>
        <v>2.61</v>
      </c>
      <c r="H5746" s="52"/>
    </row>
    <row r="5747" spans="2:8">
      <c r="B5747" s="52">
        <v>42422</v>
      </c>
      <c r="C5747">
        <f>VLOOKUP($B5747,'Bloomberg Dow Jones Indices'!$G$6:$J$6000,2,FALSE)</f>
        <v>3.4384000000000001</v>
      </c>
      <c r="D5747">
        <f>VLOOKUP(B5747,'Bloomberg Dow Jones Indices'!$I$6:$J$6000,2,0)</f>
        <v>2.7113</v>
      </c>
      <c r="E5747">
        <f>IF(VLOOKUP($B5747,'30 Year Treasuries Daily'!$A$7:$B$20118,2,FALSE)="ND",NA(),VLOOKUP($B5747,'30 Year Treasuries Daily'!$A$7:$B$20118,2,FALSE))</f>
        <v>2.62</v>
      </c>
      <c r="H5747" s="52"/>
    </row>
    <row r="5748" spans="2:8">
      <c r="B5748" s="52">
        <v>42423</v>
      </c>
      <c r="C5748">
        <f>VLOOKUP($B5748,'Bloomberg Dow Jones Indices'!$G$6:$J$6000,2,FALSE)</f>
        <v>3.4323999999999999</v>
      </c>
      <c r="D5748">
        <f>VLOOKUP(B5748,'Bloomberg Dow Jones Indices'!$I$6:$J$6000,2,0)</f>
        <v>2.7423999999999999</v>
      </c>
      <c r="E5748">
        <f>IF(VLOOKUP($B5748,'30 Year Treasuries Daily'!$A$7:$B$20118,2,FALSE)="ND",NA(),VLOOKUP($B5748,'30 Year Treasuries Daily'!$A$7:$B$20118,2,FALSE))</f>
        <v>2.6</v>
      </c>
      <c r="H5748" s="52"/>
    </row>
    <row r="5749" spans="2:8">
      <c r="B5749" s="52">
        <v>42424</v>
      </c>
      <c r="C5749">
        <f>VLOOKUP($B5749,'Bloomberg Dow Jones Indices'!$G$6:$J$6000,2,FALSE)</f>
        <v>3.4285000000000001</v>
      </c>
      <c r="D5749">
        <f>VLOOKUP(B5749,'Bloomberg Dow Jones Indices'!$I$6:$J$6000,2,0)</f>
        <v>2.7336</v>
      </c>
      <c r="E5749">
        <f>IF(VLOOKUP($B5749,'30 Year Treasuries Daily'!$A$7:$B$20118,2,FALSE)="ND",NA(),VLOOKUP($B5749,'30 Year Treasuries Daily'!$A$7:$B$20118,2,FALSE))</f>
        <v>2.61</v>
      </c>
      <c r="H5749" s="52"/>
    </row>
    <row r="5750" spans="2:8">
      <c r="B5750" s="52">
        <v>42425</v>
      </c>
      <c r="C5750">
        <f>VLOOKUP($B5750,'Bloomberg Dow Jones Indices'!$G$6:$J$6000,2,FALSE)</f>
        <v>3.3875999999999999</v>
      </c>
      <c r="D5750">
        <f>VLOOKUP(B5750,'Bloomberg Dow Jones Indices'!$I$6:$J$6000,2,0)</f>
        <v>2.6987999999999999</v>
      </c>
      <c r="E5750">
        <f>IF(VLOOKUP($B5750,'30 Year Treasuries Daily'!$A$7:$B$20118,2,FALSE)="ND",NA(),VLOOKUP($B5750,'30 Year Treasuries Daily'!$A$7:$B$20118,2,FALSE))</f>
        <v>2.58</v>
      </c>
      <c r="H5750" s="52"/>
    </row>
    <row r="5751" spans="2:8">
      <c r="B5751" s="52">
        <v>42426</v>
      </c>
      <c r="C5751">
        <f>VLOOKUP($B5751,'Bloomberg Dow Jones Indices'!$G$6:$J$6000,2,FALSE)</f>
        <v>3.4903</v>
      </c>
      <c r="D5751">
        <f>VLOOKUP(B5751,'Bloomberg Dow Jones Indices'!$I$6:$J$6000,2,0)</f>
        <v>2.7098</v>
      </c>
      <c r="E5751">
        <f>IF(VLOOKUP($B5751,'30 Year Treasuries Daily'!$A$7:$B$20118,2,FALSE)="ND",NA(),VLOOKUP($B5751,'30 Year Treasuries Daily'!$A$7:$B$20118,2,FALSE))</f>
        <v>2.63</v>
      </c>
      <c r="H5751" s="52"/>
    </row>
    <row r="5752" spans="2:8">
      <c r="B5752" s="52">
        <v>42429</v>
      </c>
      <c r="C5752">
        <f>VLOOKUP($B5752,'Bloomberg Dow Jones Indices'!$G$6:$J$6000,2,FALSE)</f>
        <v>3.4809000000000001</v>
      </c>
      <c r="D5752">
        <f>VLOOKUP(B5752,'Bloomberg Dow Jones Indices'!$I$6:$J$6000,2,0)</f>
        <v>2.7321</v>
      </c>
      <c r="E5752">
        <f>IF(VLOOKUP($B5752,'30 Year Treasuries Daily'!$A$7:$B$20118,2,FALSE)="ND",NA(),VLOOKUP($B5752,'30 Year Treasuries Daily'!$A$7:$B$20118,2,FALSE))</f>
        <v>2.61</v>
      </c>
      <c r="H5752" s="52"/>
    </row>
    <row r="5753" spans="2:8">
      <c r="B5753" s="52">
        <v>42430</v>
      </c>
      <c r="C5753">
        <f>VLOOKUP($B5753,'Bloomberg Dow Jones Indices'!$G$6:$J$6000,2,FALSE)</f>
        <v>3.4933000000000001</v>
      </c>
      <c r="D5753">
        <f>VLOOKUP(B5753,'Bloomberg Dow Jones Indices'!$I$6:$J$6000,2,0)</f>
        <v>2.6756000000000002</v>
      </c>
      <c r="E5753">
        <f>IF(VLOOKUP($B5753,'30 Year Treasuries Daily'!$A$7:$B$20118,2,FALSE)="ND",NA(),VLOOKUP($B5753,'30 Year Treasuries Daily'!$A$7:$B$20118,2,FALSE))</f>
        <v>2.7</v>
      </c>
      <c r="H5753" s="52"/>
    </row>
    <row r="5754" spans="2:8">
      <c r="B5754" s="52">
        <v>42431</v>
      </c>
      <c r="C5754">
        <f>VLOOKUP($B5754,'Bloomberg Dow Jones Indices'!$G$6:$J$6000,2,FALSE)</f>
        <v>3.4744999999999999</v>
      </c>
      <c r="D5754">
        <f>VLOOKUP(B5754,'Bloomberg Dow Jones Indices'!$I$6:$J$6000,2,0)</f>
        <v>2.6701999999999999</v>
      </c>
      <c r="E5754">
        <f>IF(VLOOKUP($B5754,'30 Year Treasuries Daily'!$A$7:$B$20118,2,FALSE)="ND",NA(),VLOOKUP($B5754,'30 Year Treasuries Daily'!$A$7:$B$20118,2,FALSE))</f>
        <v>2.69</v>
      </c>
      <c r="H5754" s="52"/>
    </row>
    <row r="5755" spans="2:8">
      <c r="B5755" s="52">
        <v>42432</v>
      </c>
      <c r="C5755">
        <f>VLOOKUP($B5755,'Bloomberg Dow Jones Indices'!$G$6:$J$6000,2,FALSE)</f>
        <v>3.4592999999999998</v>
      </c>
      <c r="D5755">
        <f>VLOOKUP(B5755,'Bloomberg Dow Jones Indices'!$I$6:$J$6000,2,0)</f>
        <v>2.6640000000000001</v>
      </c>
      <c r="E5755">
        <f>IF(VLOOKUP($B5755,'30 Year Treasuries Daily'!$A$7:$B$20118,2,FALSE)="ND",NA(),VLOOKUP($B5755,'30 Year Treasuries Daily'!$A$7:$B$20118,2,FALSE))</f>
        <v>2.65</v>
      </c>
      <c r="H5755" s="52"/>
    </row>
    <row r="5756" spans="2:8">
      <c r="B5756" s="52">
        <v>42433</v>
      </c>
      <c r="C5756">
        <f>VLOOKUP($B5756,'Bloomberg Dow Jones Indices'!$G$6:$J$6000,2,FALSE)</f>
        <v>3.4196</v>
      </c>
      <c r="D5756">
        <f>VLOOKUP(B5756,'Bloomberg Dow Jones Indices'!$I$6:$J$6000,2,0)</f>
        <v>2.6541000000000001</v>
      </c>
      <c r="E5756">
        <f>IF(VLOOKUP($B5756,'30 Year Treasuries Daily'!$A$7:$B$20118,2,FALSE)="ND",NA(),VLOOKUP($B5756,'30 Year Treasuries Daily'!$A$7:$B$20118,2,FALSE))</f>
        <v>2.7</v>
      </c>
      <c r="H5756" s="52"/>
    </row>
    <row r="5757" spans="2:8">
      <c r="B5757" s="52">
        <v>42436</v>
      </c>
      <c r="C5757">
        <f>VLOOKUP($B5757,'Bloomberg Dow Jones Indices'!$G$6:$J$6000,2,FALSE)</f>
        <v>3.4005000000000001</v>
      </c>
      <c r="D5757">
        <f>VLOOKUP(B5757,'Bloomberg Dow Jones Indices'!$I$6:$J$6000,2,0)</f>
        <v>2.6436999999999999</v>
      </c>
      <c r="E5757">
        <f>IF(VLOOKUP($B5757,'30 Year Treasuries Daily'!$A$7:$B$20118,2,FALSE)="ND",NA(),VLOOKUP($B5757,'30 Year Treasuries Daily'!$A$7:$B$20118,2,FALSE))</f>
        <v>2.71</v>
      </c>
      <c r="H5757" s="52"/>
    </row>
    <row r="5758" spans="2:8">
      <c r="B5758" s="52">
        <v>42437</v>
      </c>
      <c r="C5758">
        <f>VLOOKUP($B5758,'Bloomberg Dow Jones Indices'!$G$6:$J$6000,2,FALSE)</f>
        <v>3.3702999999999999</v>
      </c>
      <c r="D5758">
        <f>VLOOKUP(B5758,'Bloomberg Dow Jones Indices'!$I$6:$J$6000,2,0)</f>
        <v>2.6673</v>
      </c>
      <c r="E5758">
        <f>IF(VLOOKUP($B5758,'30 Year Treasuries Daily'!$A$7:$B$20118,2,FALSE)="ND",NA(),VLOOKUP($B5758,'30 Year Treasuries Daily'!$A$7:$B$20118,2,FALSE))</f>
        <v>2.63</v>
      </c>
      <c r="H5758" s="52"/>
    </row>
    <row r="5759" spans="2:8">
      <c r="B5759" s="52">
        <v>42438</v>
      </c>
      <c r="C5759">
        <f>VLOOKUP($B5759,'Bloomberg Dow Jones Indices'!$G$6:$J$6000,2,FALSE)</f>
        <v>3.3534999999999999</v>
      </c>
      <c r="D5759">
        <f>VLOOKUP(B5759,'Bloomberg Dow Jones Indices'!$I$6:$J$6000,2,0)</f>
        <v>2.6669999999999998</v>
      </c>
      <c r="E5759">
        <f>IF(VLOOKUP($B5759,'30 Year Treasuries Daily'!$A$7:$B$20118,2,FALSE)="ND",NA(),VLOOKUP($B5759,'30 Year Treasuries Daily'!$A$7:$B$20118,2,FALSE))</f>
        <v>2.68</v>
      </c>
      <c r="H5759" s="52"/>
    </row>
    <row r="5760" spans="2:8">
      <c r="B5760" s="52">
        <v>42439</v>
      </c>
      <c r="C5760">
        <f>VLOOKUP($B5760,'Bloomberg Dow Jones Indices'!$G$6:$J$6000,2,FALSE)</f>
        <v>3.3536999999999999</v>
      </c>
      <c r="D5760">
        <f>VLOOKUP(B5760,'Bloomberg Dow Jones Indices'!$I$6:$J$6000,2,0)</f>
        <v>2.6678999999999999</v>
      </c>
      <c r="E5760">
        <f>IF(VLOOKUP($B5760,'30 Year Treasuries Daily'!$A$7:$B$20118,2,FALSE)="ND",NA(),VLOOKUP($B5760,'30 Year Treasuries Daily'!$A$7:$B$20118,2,FALSE))</f>
        <v>2.7</v>
      </c>
      <c r="H5760" s="52"/>
    </row>
    <row r="5761" spans="2:8">
      <c r="B5761" s="52">
        <v>42440</v>
      </c>
      <c r="C5761">
        <f>VLOOKUP($B5761,'Bloomberg Dow Jones Indices'!$G$6:$J$6000,2,FALSE)</f>
        <v>3.3475999999999999</v>
      </c>
      <c r="D5761">
        <f>VLOOKUP(B5761,'Bloomberg Dow Jones Indices'!$I$6:$J$6000,2,0)</f>
        <v>2.6352000000000002</v>
      </c>
      <c r="E5761">
        <f>IF(VLOOKUP($B5761,'30 Year Treasuries Daily'!$A$7:$B$20118,2,FALSE)="ND",NA(),VLOOKUP($B5761,'30 Year Treasuries Daily'!$A$7:$B$20118,2,FALSE))</f>
        <v>2.75</v>
      </c>
      <c r="H5761" s="52"/>
    </row>
    <row r="5762" spans="2:8">
      <c r="B5762" s="52">
        <v>42443</v>
      </c>
      <c r="C5762">
        <f>VLOOKUP($B5762,'Bloomberg Dow Jones Indices'!$G$6:$J$6000,2,FALSE)</f>
        <v>3.3449999999999998</v>
      </c>
      <c r="D5762">
        <f>VLOOKUP(B5762,'Bloomberg Dow Jones Indices'!$I$6:$J$6000,2,0)</f>
        <v>2.6328</v>
      </c>
      <c r="E5762">
        <f>IF(VLOOKUP($B5762,'30 Year Treasuries Daily'!$A$7:$B$20118,2,FALSE)="ND",NA(),VLOOKUP($B5762,'30 Year Treasuries Daily'!$A$7:$B$20118,2,FALSE))</f>
        <v>2.74</v>
      </c>
      <c r="H5762" s="52"/>
    </row>
    <row r="5763" spans="2:8">
      <c r="B5763" s="52">
        <v>42444</v>
      </c>
      <c r="C5763">
        <f>VLOOKUP($B5763,'Bloomberg Dow Jones Indices'!$G$6:$J$6000,2,FALSE)</f>
        <v>3.3363</v>
      </c>
      <c r="D5763">
        <f>VLOOKUP(B5763,'Bloomberg Dow Jones Indices'!$I$6:$J$6000,2,0)</f>
        <v>2.6294</v>
      </c>
      <c r="E5763">
        <f>IF(VLOOKUP($B5763,'30 Year Treasuries Daily'!$A$7:$B$20118,2,FALSE)="ND",NA(),VLOOKUP($B5763,'30 Year Treasuries Daily'!$A$7:$B$20118,2,FALSE))</f>
        <v>2.73</v>
      </c>
      <c r="H5763" s="52"/>
    </row>
    <row r="5764" spans="2:8">
      <c r="B5764" s="52">
        <v>42445</v>
      </c>
      <c r="C5764">
        <f>VLOOKUP($B5764,'Bloomberg Dow Jones Indices'!$G$6:$J$6000,2,FALSE)</f>
        <v>3.3037000000000001</v>
      </c>
      <c r="D5764">
        <f>VLOOKUP(B5764,'Bloomberg Dow Jones Indices'!$I$6:$J$6000,2,0)</f>
        <v>2.6181000000000001</v>
      </c>
      <c r="E5764">
        <f>IF(VLOOKUP($B5764,'30 Year Treasuries Daily'!$A$7:$B$20118,2,FALSE)="ND",NA(),VLOOKUP($B5764,'30 Year Treasuries Daily'!$A$7:$B$20118,2,FALSE))</f>
        <v>2.73</v>
      </c>
      <c r="H5764" s="52"/>
    </row>
    <row r="5765" spans="2:8">
      <c r="B5765" s="52">
        <v>42446</v>
      </c>
      <c r="C5765">
        <f>VLOOKUP($B5765,'Bloomberg Dow Jones Indices'!$G$6:$J$6000,2,FALSE)</f>
        <v>3.2665999999999999</v>
      </c>
      <c r="D5765">
        <f>VLOOKUP(B5765,'Bloomberg Dow Jones Indices'!$I$6:$J$6000,2,0)</f>
        <v>2.5948000000000002</v>
      </c>
      <c r="E5765">
        <f>IF(VLOOKUP($B5765,'30 Year Treasuries Daily'!$A$7:$B$20118,2,FALSE)="ND",NA(),VLOOKUP($B5765,'30 Year Treasuries Daily'!$A$7:$B$20118,2,FALSE))</f>
        <v>2.69</v>
      </c>
      <c r="H5765" s="52"/>
    </row>
    <row r="5766" spans="2:8">
      <c r="B5766" s="52">
        <v>42447</v>
      </c>
      <c r="C5766">
        <f>VLOOKUP($B5766,'Bloomberg Dow Jones Indices'!$G$6:$J$6000,2,FALSE)</f>
        <v>3.2896000000000001</v>
      </c>
      <c r="D5766">
        <f>VLOOKUP(B5766,'Bloomberg Dow Jones Indices'!$I$6:$J$6000,2,0)</f>
        <v>2.577</v>
      </c>
      <c r="E5766">
        <f>IF(VLOOKUP($B5766,'30 Year Treasuries Daily'!$A$7:$B$20118,2,FALSE)="ND",NA(),VLOOKUP($B5766,'30 Year Treasuries Daily'!$A$7:$B$20118,2,FALSE))</f>
        <v>2.68</v>
      </c>
      <c r="H5766" s="52"/>
    </row>
  </sheetData>
  <sortState ref="H5680:H5766">
    <sortCondition ref="H5680:H5766"/>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BC14A4"/>
  </sheetPr>
  <dimension ref="B4:D11"/>
  <sheetViews>
    <sheetView workbookViewId="0"/>
  </sheetViews>
  <sheetFormatPr defaultRowHeight="12.75"/>
  <sheetData>
    <row r="4" spans="2:4">
      <c r="C4" t="s">
        <v>2415</v>
      </c>
      <c r="D4" t="s">
        <v>2416</v>
      </c>
    </row>
    <row r="5" spans="2:4">
      <c r="B5" t="s">
        <v>2418</v>
      </c>
      <c r="C5" s="480">
        <v>2.5700000000000001E-2</v>
      </c>
      <c r="D5" s="480">
        <v>2.8500000000000001E-2</v>
      </c>
    </row>
    <row r="6" spans="2:4">
      <c r="B6" t="s">
        <v>2419</v>
      </c>
      <c r="C6" s="480">
        <v>2.5999999999999999E-2</v>
      </c>
      <c r="D6" s="480">
        <v>2.92E-2</v>
      </c>
    </row>
    <row r="7" spans="2:4">
      <c r="B7" t="s">
        <v>2420</v>
      </c>
      <c r="C7" s="480">
        <v>2.6200000000000001E-2</v>
      </c>
      <c r="D7" s="480">
        <v>3.0200000000000001E-2</v>
      </c>
    </row>
    <row r="8" spans="2:4">
      <c r="B8" t="s">
        <v>2421</v>
      </c>
      <c r="C8" s="480">
        <v>2.64E-2</v>
      </c>
      <c r="D8" s="480">
        <v>3.1E-2</v>
      </c>
    </row>
    <row r="9" spans="2:4">
      <c r="B9" t="s">
        <v>2434</v>
      </c>
      <c r="C9" s="480">
        <v>2.6599999999999999E-2</v>
      </c>
      <c r="D9" s="480">
        <v>3.2000000000000001E-2</v>
      </c>
    </row>
    <row r="11" spans="2:4">
      <c r="B11"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BC14A4"/>
    <pageSetUpPr fitToPage="1"/>
  </sheetPr>
  <dimension ref="A1:Z64"/>
  <sheetViews>
    <sheetView topLeftCell="C1" zoomScale="80" zoomScaleNormal="80" workbookViewId="0">
      <selection activeCell="D1" sqref="D1"/>
    </sheetView>
  </sheetViews>
  <sheetFormatPr defaultColWidth="11.5" defaultRowHeight="15" customHeight="1"/>
  <cols>
    <col min="1" max="1" width="3.83203125" style="93" customWidth="1"/>
    <col min="2" max="2" width="42.5" style="93" bestFit="1" customWidth="1"/>
    <col min="3" max="3" width="1.1640625" style="93" customWidth="1"/>
    <col min="4" max="4" width="9.1640625" style="93" customWidth="1"/>
    <col min="5" max="5" width="1.1640625" style="93" customWidth="1"/>
    <col min="6" max="6" width="19.5" style="93" bestFit="1" customWidth="1"/>
    <col min="7" max="7" width="1.1640625" style="93" customWidth="1"/>
    <col min="8" max="8" width="17" style="96" customWidth="1"/>
    <col min="9" max="9" width="1.1640625" style="96" customWidth="1"/>
    <col min="10" max="10" width="14" style="97" bestFit="1" customWidth="1"/>
    <col min="11" max="11" width="1.1640625" style="97" customWidth="1"/>
    <col min="12" max="12" width="13.83203125" style="93" customWidth="1"/>
    <col min="13" max="13" width="1.1640625" style="93" customWidth="1"/>
    <col min="14" max="14" width="15.6640625" style="93" bestFit="1" customWidth="1"/>
    <col min="15" max="15" width="1.1640625" style="93" customWidth="1"/>
    <col min="16" max="16" width="18.6640625" style="93" bestFit="1" customWidth="1"/>
    <col min="17" max="17" width="1.1640625" style="93" customWidth="1"/>
    <col min="18" max="18" width="23.5" style="93" customWidth="1"/>
    <col min="19" max="19" width="1.1640625" style="93" customWidth="1"/>
    <col min="20" max="20" width="16.1640625" style="93" customWidth="1"/>
    <col min="21" max="21" width="1.1640625" style="93" customWidth="1"/>
    <col min="22" max="22" width="15.6640625" style="98" bestFit="1" customWidth="1"/>
    <col min="23" max="23" width="1.1640625" style="98" customWidth="1"/>
    <col min="24" max="24" width="16.83203125" style="98" customWidth="1"/>
    <col min="25" max="25" width="4" style="93" customWidth="1"/>
    <col min="26" max="26" width="6" style="93" customWidth="1"/>
    <col min="27" max="27" width="11" style="93" customWidth="1"/>
    <col min="28" max="256" width="11.5" style="93"/>
    <col min="257" max="257" width="3.83203125" style="93" customWidth="1"/>
    <col min="258" max="258" width="36.5" style="93" customWidth="1"/>
    <col min="259" max="259" width="1.1640625" style="93" customWidth="1"/>
    <col min="260" max="260" width="9.1640625" style="93" customWidth="1"/>
    <col min="261" max="261" width="1.1640625" style="93" customWidth="1"/>
    <col min="262" max="262" width="19.5" style="93" bestFit="1" customWidth="1"/>
    <col min="263" max="263" width="1.1640625" style="93" customWidth="1"/>
    <col min="264" max="264" width="17" style="93" customWidth="1"/>
    <col min="265" max="265" width="1.1640625" style="93" customWidth="1"/>
    <col min="266" max="266" width="14" style="93" bestFit="1" customWidth="1"/>
    <col min="267" max="267" width="1.1640625" style="93" customWidth="1"/>
    <col min="268" max="268" width="13.83203125" style="93" customWidth="1"/>
    <col min="269" max="269" width="1.1640625" style="93" customWidth="1"/>
    <col min="270" max="270" width="15.6640625" style="93" bestFit="1" customWidth="1"/>
    <col min="271" max="271" width="1.1640625" style="93" customWidth="1"/>
    <col min="272" max="272" width="18.6640625" style="93" bestFit="1" customWidth="1"/>
    <col min="273" max="273" width="1.1640625" style="93" customWidth="1"/>
    <col min="274" max="274" width="16.83203125" style="93" customWidth="1"/>
    <col min="275" max="275" width="1.1640625" style="93" customWidth="1"/>
    <col min="276" max="276" width="16.1640625" style="93" customWidth="1"/>
    <col min="277" max="277" width="1.1640625" style="93" customWidth="1"/>
    <col min="278" max="278" width="15.6640625" style="93" bestFit="1" customWidth="1"/>
    <col min="279" max="279" width="1.1640625" style="93" customWidth="1"/>
    <col min="280" max="280" width="14.33203125" style="93" bestFit="1" customWidth="1"/>
    <col min="281" max="281" width="4" style="93" customWidth="1"/>
    <col min="282" max="282" width="6" style="93" customWidth="1"/>
    <col min="283" max="283" width="11" style="93" customWidth="1"/>
    <col min="284" max="512" width="11.5" style="93"/>
    <col min="513" max="513" width="3.83203125" style="93" customWidth="1"/>
    <col min="514" max="514" width="36.5" style="93" customWidth="1"/>
    <col min="515" max="515" width="1.1640625" style="93" customWidth="1"/>
    <col min="516" max="516" width="9.1640625" style="93" customWidth="1"/>
    <col min="517" max="517" width="1.1640625" style="93" customWidth="1"/>
    <col min="518" max="518" width="19.5" style="93" bestFit="1" customWidth="1"/>
    <col min="519" max="519" width="1.1640625" style="93" customWidth="1"/>
    <col min="520" max="520" width="17" style="93" customWidth="1"/>
    <col min="521" max="521" width="1.1640625" style="93" customWidth="1"/>
    <col min="522" max="522" width="14" style="93" bestFit="1" customWidth="1"/>
    <col min="523" max="523" width="1.1640625" style="93" customWidth="1"/>
    <col min="524" max="524" width="13.83203125" style="93" customWidth="1"/>
    <col min="525" max="525" width="1.1640625" style="93" customWidth="1"/>
    <col min="526" max="526" width="15.6640625" style="93" bestFit="1" customWidth="1"/>
    <col min="527" max="527" width="1.1640625" style="93" customWidth="1"/>
    <col min="528" max="528" width="18.6640625" style="93" bestFit="1" customWidth="1"/>
    <col min="529" max="529" width="1.1640625" style="93" customWidth="1"/>
    <col min="530" max="530" width="16.83203125" style="93" customWidth="1"/>
    <col min="531" max="531" width="1.1640625" style="93" customWidth="1"/>
    <col min="532" max="532" width="16.1640625" style="93" customWidth="1"/>
    <col min="533" max="533" width="1.1640625" style="93" customWidth="1"/>
    <col min="534" max="534" width="15.6640625" style="93" bestFit="1" customWidth="1"/>
    <col min="535" max="535" width="1.1640625" style="93" customWidth="1"/>
    <col min="536" max="536" width="14.33203125" style="93" bestFit="1" customWidth="1"/>
    <col min="537" max="537" width="4" style="93" customWidth="1"/>
    <col min="538" max="538" width="6" style="93" customWidth="1"/>
    <col min="539" max="539" width="11" style="93" customWidth="1"/>
    <col min="540" max="768" width="11.5" style="93"/>
    <col min="769" max="769" width="3.83203125" style="93" customWidth="1"/>
    <col min="770" max="770" width="36.5" style="93" customWidth="1"/>
    <col min="771" max="771" width="1.1640625" style="93" customWidth="1"/>
    <col min="772" max="772" width="9.1640625" style="93" customWidth="1"/>
    <col min="773" max="773" width="1.1640625" style="93" customWidth="1"/>
    <col min="774" max="774" width="19.5" style="93" bestFit="1" customWidth="1"/>
    <col min="775" max="775" width="1.1640625" style="93" customWidth="1"/>
    <col min="776" max="776" width="17" style="93" customWidth="1"/>
    <col min="777" max="777" width="1.1640625" style="93" customWidth="1"/>
    <col min="778" max="778" width="14" style="93" bestFit="1" customWidth="1"/>
    <col min="779" max="779" width="1.1640625" style="93" customWidth="1"/>
    <col min="780" max="780" width="13.83203125" style="93" customWidth="1"/>
    <col min="781" max="781" width="1.1640625" style="93" customWidth="1"/>
    <col min="782" max="782" width="15.6640625" style="93" bestFit="1" customWidth="1"/>
    <col min="783" max="783" width="1.1640625" style="93" customWidth="1"/>
    <col min="784" max="784" width="18.6640625" style="93" bestFit="1" customWidth="1"/>
    <col min="785" max="785" width="1.1640625" style="93" customWidth="1"/>
    <col min="786" max="786" width="16.83203125" style="93" customWidth="1"/>
    <col min="787" max="787" width="1.1640625" style="93" customWidth="1"/>
    <col min="788" max="788" width="16.1640625" style="93" customWidth="1"/>
    <col min="789" max="789" width="1.1640625" style="93" customWidth="1"/>
    <col min="790" max="790" width="15.6640625" style="93" bestFit="1" customWidth="1"/>
    <col min="791" max="791" width="1.1640625" style="93" customWidth="1"/>
    <col min="792" max="792" width="14.33203125" style="93" bestFit="1" customWidth="1"/>
    <col min="793" max="793" width="4" style="93" customWidth="1"/>
    <col min="794" max="794" width="6" style="93" customWidth="1"/>
    <col min="795" max="795" width="11" style="93" customWidth="1"/>
    <col min="796" max="1024" width="11.5" style="93"/>
    <col min="1025" max="1025" width="3.83203125" style="93" customWidth="1"/>
    <col min="1026" max="1026" width="36.5" style="93" customWidth="1"/>
    <col min="1027" max="1027" width="1.1640625" style="93" customWidth="1"/>
    <col min="1028" max="1028" width="9.1640625" style="93" customWidth="1"/>
    <col min="1029" max="1029" width="1.1640625" style="93" customWidth="1"/>
    <col min="1030" max="1030" width="19.5" style="93" bestFit="1" customWidth="1"/>
    <col min="1031" max="1031" width="1.1640625" style="93" customWidth="1"/>
    <col min="1032" max="1032" width="17" style="93" customWidth="1"/>
    <col min="1033" max="1033" width="1.1640625" style="93" customWidth="1"/>
    <col min="1034" max="1034" width="14" style="93" bestFit="1" customWidth="1"/>
    <col min="1035" max="1035" width="1.1640625" style="93" customWidth="1"/>
    <col min="1036" max="1036" width="13.83203125" style="93" customWidth="1"/>
    <col min="1037" max="1037" width="1.1640625" style="93" customWidth="1"/>
    <col min="1038" max="1038" width="15.6640625" style="93" bestFit="1" customWidth="1"/>
    <col min="1039" max="1039" width="1.1640625" style="93" customWidth="1"/>
    <col min="1040" max="1040" width="18.6640625" style="93" bestFit="1" customWidth="1"/>
    <col min="1041" max="1041" width="1.1640625" style="93" customWidth="1"/>
    <col min="1042" max="1042" width="16.83203125" style="93" customWidth="1"/>
    <col min="1043" max="1043" width="1.1640625" style="93" customWidth="1"/>
    <col min="1044" max="1044" width="16.1640625" style="93" customWidth="1"/>
    <col min="1045" max="1045" width="1.1640625" style="93" customWidth="1"/>
    <col min="1046" max="1046" width="15.6640625" style="93" bestFit="1" customWidth="1"/>
    <col min="1047" max="1047" width="1.1640625" style="93" customWidth="1"/>
    <col min="1048" max="1048" width="14.33203125" style="93" bestFit="1" customWidth="1"/>
    <col min="1049" max="1049" width="4" style="93" customWidth="1"/>
    <col min="1050" max="1050" width="6" style="93" customWidth="1"/>
    <col min="1051" max="1051" width="11" style="93" customWidth="1"/>
    <col min="1052" max="1280" width="11.5" style="93"/>
    <col min="1281" max="1281" width="3.83203125" style="93" customWidth="1"/>
    <col min="1282" max="1282" width="36.5" style="93" customWidth="1"/>
    <col min="1283" max="1283" width="1.1640625" style="93" customWidth="1"/>
    <col min="1284" max="1284" width="9.1640625" style="93" customWidth="1"/>
    <col min="1285" max="1285" width="1.1640625" style="93" customWidth="1"/>
    <col min="1286" max="1286" width="19.5" style="93" bestFit="1" customWidth="1"/>
    <col min="1287" max="1287" width="1.1640625" style="93" customWidth="1"/>
    <col min="1288" max="1288" width="17" style="93" customWidth="1"/>
    <col min="1289" max="1289" width="1.1640625" style="93" customWidth="1"/>
    <col min="1290" max="1290" width="14" style="93" bestFit="1" customWidth="1"/>
    <col min="1291" max="1291" width="1.1640625" style="93" customWidth="1"/>
    <col min="1292" max="1292" width="13.83203125" style="93" customWidth="1"/>
    <col min="1293" max="1293" width="1.1640625" style="93" customWidth="1"/>
    <col min="1294" max="1294" width="15.6640625" style="93" bestFit="1" customWidth="1"/>
    <col min="1295" max="1295" width="1.1640625" style="93" customWidth="1"/>
    <col min="1296" max="1296" width="18.6640625" style="93" bestFit="1" customWidth="1"/>
    <col min="1297" max="1297" width="1.1640625" style="93" customWidth="1"/>
    <col min="1298" max="1298" width="16.83203125" style="93" customWidth="1"/>
    <col min="1299" max="1299" width="1.1640625" style="93" customWidth="1"/>
    <col min="1300" max="1300" width="16.1640625" style="93" customWidth="1"/>
    <col min="1301" max="1301" width="1.1640625" style="93" customWidth="1"/>
    <col min="1302" max="1302" width="15.6640625" style="93" bestFit="1" customWidth="1"/>
    <col min="1303" max="1303" width="1.1640625" style="93" customWidth="1"/>
    <col min="1304" max="1304" width="14.33203125" style="93" bestFit="1" customWidth="1"/>
    <col min="1305" max="1305" width="4" style="93" customWidth="1"/>
    <col min="1306" max="1306" width="6" style="93" customWidth="1"/>
    <col min="1307" max="1307" width="11" style="93" customWidth="1"/>
    <col min="1308" max="1536" width="11.5" style="93"/>
    <col min="1537" max="1537" width="3.83203125" style="93" customWidth="1"/>
    <col min="1538" max="1538" width="36.5" style="93" customWidth="1"/>
    <col min="1539" max="1539" width="1.1640625" style="93" customWidth="1"/>
    <col min="1540" max="1540" width="9.1640625" style="93" customWidth="1"/>
    <col min="1541" max="1541" width="1.1640625" style="93" customWidth="1"/>
    <col min="1542" max="1542" width="19.5" style="93" bestFit="1" customWidth="1"/>
    <col min="1543" max="1543" width="1.1640625" style="93" customWidth="1"/>
    <col min="1544" max="1544" width="17" style="93" customWidth="1"/>
    <col min="1545" max="1545" width="1.1640625" style="93" customWidth="1"/>
    <col min="1546" max="1546" width="14" style="93" bestFit="1" customWidth="1"/>
    <col min="1547" max="1547" width="1.1640625" style="93" customWidth="1"/>
    <col min="1548" max="1548" width="13.83203125" style="93" customWidth="1"/>
    <col min="1549" max="1549" width="1.1640625" style="93" customWidth="1"/>
    <col min="1550" max="1550" width="15.6640625" style="93" bestFit="1" customWidth="1"/>
    <col min="1551" max="1551" width="1.1640625" style="93" customWidth="1"/>
    <col min="1552" max="1552" width="18.6640625" style="93" bestFit="1" customWidth="1"/>
    <col min="1553" max="1553" width="1.1640625" style="93" customWidth="1"/>
    <col min="1554" max="1554" width="16.83203125" style="93" customWidth="1"/>
    <col min="1555" max="1555" width="1.1640625" style="93" customWidth="1"/>
    <col min="1556" max="1556" width="16.1640625" style="93" customWidth="1"/>
    <col min="1557" max="1557" width="1.1640625" style="93" customWidth="1"/>
    <col min="1558" max="1558" width="15.6640625" style="93" bestFit="1" customWidth="1"/>
    <col min="1559" max="1559" width="1.1640625" style="93" customWidth="1"/>
    <col min="1560" max="1560" width="14.33203125" style="93" bestFit="1" customWidth="1"/>
    <col min="1561" max="1561" width="4" style="93" customWidth="1"/>
    <col min="1562" max="1562" width="6" style="93" customWidth="1"/>
    <col min="1563" max="1563" width="11" style="93" customWidth="1"/>
    <col min="1564" max="1792" width="11.5" style="93"/>
    <col min="1793" max="1793" width="3.83203125" style="93" customWidth="1"/>
    <col min="1794" max="1794" width="36.5" style="93" customWidth="1"/>
    <col min="1795" max="1795" width="1.1640625" style="93" customWidth="1"/>
    <col min="1796" max="1796" width="9.1640625" style="93" customWidth="1"/>
    <col min="1797" max="1797" width="1.1640625" style="93" customWidth="1"/>
    <col min="1798" max="1798" width="19.5" style="93" bestFit="1" customWidth="1"/>
    <col min="1799" max="1799" width="1.1640625" style="93" customWidth="1"/>
    <col min="1800" max="1800" width="17" style="93" customWidth="1"/>
    <col min="1801" max="1801" width="1.1640625" style="93" customWidth="1"/>
    <col min="1802" max="1802" width="14" style="93" bestFit="1" customWidth="1"/>
    <col min="1803" max="1803" width="1.1640625" style="93" customWidth="1"/>
    <col min="1804" max="1804" width="13.83203125" style="93" customWidth="1"/>
    <col min="1805" max="1805" width="1.1640625" style="93" customWidth="1"/>
    <col min="1806" max="1806" width="15.6640625" style="93" bestFit="1" customWidth="1"/>
    <col min="1807" max="1807" width="1.1640625" style="93" customWidth="1"/>
    <col min="1808" max="1808" width="18.6640625" style="93" bestFit="1" customWidth="1"/>
    <col min="1809" max="1809" width="1.1640625" style="93" customWidth="1"/>
    <col min="1810" max="1810" width="16.83203125" style="93" customWidth="1"/>
    <col min="1811" max="1811" width="1.1640625" style="93" customWidth="1"/>
    <col min="1812" max="1812" width="16.1640625" style="93" customWidth="1"/>
    <col min="1813" max="1813" width="1.1640625" style="93" customWidth="1"/>
    <col min="1814" max="1814" width="15.6640625" style="93" bestFit="1" customWidth="1"/>
    <col min="1815" max="1815" width="1.1640625" style="93" customWidth="1"/>
    <col min="1816" max="1816" width="14.33203125" style="93" bestFit="1" customWidth="1"/>
    <col min="1817" max="1817" width="4" style="93" customWidth="1"/>
    <col min="1818" max="1818" width="6" style="93" customWidth="1"/>
    <col min="1819" max="1819" width="11" style="93" customWidth="1"/>
    <col min="1820" max="2048" width="11.5" style="93"/>
    <col min="2049" max="2049" width="3.83203125" style="93" customWidth="1"/>
    <col min="2050" max="2050" width="36.5" style="93" customWidth="1"/>
    <col min="2051" max="2051" width="1.1640625" style="93" customWidth="1"/>
    <col min="2052" max="2052" width="9.1640625" style="93" customWidth="1"/>
    <col min="2053" max="2053" width="1.1640625" style="93" customWidth="1"/>
    <col min="2054" max="2054" width="19.5" style="93" bestFit="1" customWidth="1"/>
    <col min="2055" max="2055" width="1.1640625" style="93" customWidth="1"/>
    <col min="2056" max="2056" width="17" style="93" customWidth="1"/>
    <col min="2057" max="2057" width="1.1640625" style="93" customWidth="1"/>
    <col min="2058" max="2058" width="14" style="93" bestFit="1" customWidth="1"/>
    <col min="2059" max="2059" width="1.1640625" style="93" customWidth="1"/>
    <col min="2060" max="2060" width="13.83203125" style="93" customWidth="1"/>
    <col min="2061" max="2061" width="1.1640625" style="93" customWidth="1"/>
    <col min="2062" max="2062" width="15.6640625" style="93" bestFit="1" customWidth="1"/>
    <col min="2063" max="2063" width="1.1640625" style="93" customWidth="1"/>
    <col min="2064" max="2064" width="18.6640625" style="93" bestFit="1" customWidth="1"/>
    <col min="2065" max="2065" width="1.1640625" style="93" customWidth="1"/>
    <col min="2066" max="2066" width="16.83203125" style="93" customWidth="1"/>
    <col min="2067" max="2067" width="1.1640625" style="93" customWidth="1"/>
    <col min="2068" max="2068" width="16.1640625" style="93" customWidth="1"/>
    <col min="2069" max="2069" width="1.1640625" style="93" customWidth="1"/>
    <col min="2070" max="2070" width="15.6640625" style="93" bestFit="1" customWidth="1"/>
    <col min="2071" max="2071" width="1.1640625" style="93" customWidth="1"/>
    <col min="2072" max="2072" width="14.33203125" style="93" bestFit="1" customWidth="1"/>
    <col min="2073" max="2073" width="4" style="93" customWidth="1"/>
    <col min="2074" max="2074" width="6" style="93" customWidth="1"/>
    <col min="2075" max="2075" width="11" style="93" customWidth="1"/>
    <col min="2076" max="2304" width="11.5" style="93"/>
    <col min="2305" max="2305" width="3.83203125" style="93" customWidth="1"/>
    <col min="2306" max="2306" width="36.5" style="93" customWidth="1"/>
    <col min="2307" max="2307" width="1.1640625" style="93" customWidth="1"/>
    <col min="2308" max="2308" width="9.1640625" style="93" customWidth="1"/>
    <col min="2309" max="2309" width="1.1640625" style="93" customWidth="1"/>
    <col min="2310" max="2310" width="19.5" style="93" bestFit="1" customWidth="1"/>
    <col min="2311" max="2311" width="1.1640625" style="93" customWidth="1"/>
    <col min="2312" max="2312" width="17" style="93" customWidth="1"/>
    <col min="2313" max="2313" width="1.1640625" style="93" customWidth="1"/>
    <col min="2314" max="2314" width="14" style="93" bestFit="1" customWidth="1"/>
    <col min="2315" max="2315" width="1.1640625" style="93" customWidth="1"/>
    <col min="2316" max="2316" width="13.83203125" style="93" customWidth="1"/>
    <col min="2317" max="2317" width="1.1640625" style="93" customWidth="1"/>
    <col min="2318" max="2318" width="15.6640625" style="93" bestFit="1" customWidth="1"/>
    <col min="2319" max="2319" width="1.1640625" style="93" customWidth="1"/>
    <col min="2320" max="2320" width="18.6640625" style="93" bestFit="1" customWidth="1"/>
    <col min="2321" max="2321" width="1.1640625" style="93" customWidth="1"/>
    <col min="2322" max="2322" width="16.83203125" style="93" customWidth="1"/>
    <col min="2323" max="2323" width="1.1640625" style="93" customWidth="1"/>
    <col min="2324" max="2324" width="16.1640625" style="93" customWidth="1"/>
    <col min="2325" max="2325" width="1.1640625" style="93" customWidth="1"/>
    <col min="2326" max="2326" width="15.6640625" style="93" bestFit="1" customWidth="1"/>
    <col min="2327" max="2327" width="1.1640625" style="93" customWidth="1"/>
    <col min="2328" max="2328" width="14.33203125" style="93" bestFit="1" customWidth="1"/>
    <col min="2329" max="2329" width="4" style="93" customWidth="1"/>
    <col min="2330" max="2330" width="6" style="93" customWidth="1"/>
    <col min="2331" max="2331" width="11" style="93" customWidth="1"/>
    <col min="2332" max="2560" width="11.5" style="93"/>
    <col min="2561" max="2561" width="3.83203125" style="93" customWidth="1"/>
    <col min="2562" max="2562" width="36.5" style="93" customWidth="1"/>
    <col min="2563" max="2563" width="1.1640625" style="93" customWidth="1"/>
    <col min="2564" max="2564" width="9.1640625" style="93" customWidth="1"/>
    <col min="2565" max="2565" width="1.1640625" style="93" customWidth="1"/>
    <col min="2566" max="2566" width="19.5" style="93" bestFit="1" customWidth="1"/>
    <col min="2567" max="2567" width="1.1640625" style="93" customWidth="1"/>
    <col min="2568" max="2568" width="17" style="93" customWidth="1"/>
    <col min="2569" max="2569" width="1.1640625" style="93" customWidth="1"/>
    <col min="2570" max="2570" width="14" style="93" bestFit="1" customWidth="1"/>
    <col min="2571" max="2571" width="1.1640625" style="93" customWidth="1"/>
    <col min="2572" max="2572" width="13.83203125" style="93" customWidth="1"/>
    <col min="2573" max="2573" width="1.1640625" style="93" customWidth="1"/>
    <col min="2574" max="2574" width="15.6640625" style="93" bestFit="1" customWidth="1"/>
    <col min="2575" max="2575" width="1.1640625" style="93" customWidth="1"/>
    <col min="2576" max="2576" width="18.6640625" style="93" bestFit="1" customWidth="1"/>
    <col min="2577" max="2577" width="1.1640625" style="93" customWidth="1"/>
    <col min="2578" max="2578" width="16.83203125" style="93" customWidth="1"/>
    <col min="2579" max="2579" width="1.1640625" style="93" customWidth="1"/>
    <col min="2580" max="2580" width="16.1640625" style="93" customWidth="1"/>
    <col min="2581" max="2581" width="1.1640625" style="93" customWidth="1"/>
    <col min="2582" max="2582" width="15.6640625" style="93" bestFit="1" customWidth="1"/>
    <col min="2583" max="2583" width="1.1640625" style="93" customWidth="1"/>
    <col min="2584" max="2584" width="14.33203125" style="93" bestFit="1" customWidth="1"/>
    <col min="2585" max="2585" width="4" style="93" customWidth="1"/>
    <col min="2586" max="2586" width="6" style="93" customWidth="1"/>
    <col min="2587" max="2587" width="11" style="93" customWidth="1"/>
    <col min="2588" max="2816" width="11.5" style="93"/>
    <col min="2817" max="2817" width="3.83203125" style="93" customWidth="1"/>
    <col min="2818" max="2818" width="36.5" style="93" customWidth="1"/>
    <col min="2819" max="2819" width="1.1640625" style="93" customWidth="1"/>
    <col min="2820" max="2820" width="9.1640625" style="93" customWidth="1"/>
    <col min="2821" max="2821" width="1.1640625" style="93" customWidth="1"/>
    <col min="2822" max="2822" width="19.5" style="93" bestFit="1" customWidth="1"/>
    <col min="2823" max="2823" width="1.1640625" style="93" customWidth="1"/>
    <col min="2824" max="2824" width="17" style="93" customWidth="1"/>
    <col min="2825" max="2825" width="1.1640625" style="93" customWidth="1"/>
    <col min="2826" max="2826" width="14" style="93" bestFit="1" customWidth="1"/>
    <col min="2827" max="2827" width="1.1640625" style="93" customWidth="1"/>
    <col min="2828" max="2828" width="13.83203125" style="93" customWidth="1"/>
    <col min="2829" max="2829" width="1.1640625" style="93" customWidth="1"/>
    <col min="2830" max="2830" width="15.6640625" style="93" bestFit="1" customWidth="1"/>
    <col min="2831" max="2831" width="1.1640625" style="93" customWidth="1"/>
    <col min="2832" max="2832" width="18.6640625" style="93" bestFit="1" customWidth="1"/>
    <col min="2833" max="2833" width="1.1640625" style="93" customWidth="1"/>
    <col min="2834" max="2834" width="16.83203125" style="93" customWidth="1"/>
    <col min="2835" max="2835" width="1.1640625" style="93" customWidth="1"/>
    <col min="2836" max="2836" width="16.1640625" style="93" customWidth="1"/>
    <col min="2837" max="2837" width="1.1640625" style="93" customWidth="1"/>
    <col min="2838" max="2838" width="15.6640625" style="93" bestFit="1" customWidth="1"/>
    <col min="2839" max="2839" width="1.1640625" style="93" customWidth="1"/>
    <col min="2840" max="2840" width="14.33203125" style="93" bestFit="1" customWidth="1"/>
    <col min="2841" max="2841" width="4" style="93" customWidth="1"/>
    <col min="2842" max="2842" width="6" style="93" customWidth="1"/>
    <col min="2843" max="2843" width="11" style="93" customWidth="1"/>
    <col min="2844" max="3072" width="11.5" style="93"/>
    <col min="3073" max="3073" width="3.83203125" style="93" customWidth="1"/>
    <col min="3074" max="3074" width="36.5" style="93" customWidth="1"/>
    <col min="3075" max="3075" width="1.1640625" style="93" customWidth="1"/>
    <col min="3076" max="3076" width="9.1640625" style="93" customWidth="1"/>
    <col min="3077" max="3077" width="1.1640625" style="93" customWidth="1"/>
    <col min="3078" max="3078" width="19.5" style="93" bestFit="1" customWidth="1"/>
    <col min="3079" max="3079" width="1.1640625" style="93" customWidth="1"/>
    <col min="3080" max="3080" width="17" style="93" customWidth="1"/>
    <col min="3081" max="3081" width="1.1640625" style="93" customWidth="1"/>
    <col min="3082" max="3082" width="14" style="93" bestFit="1" customWidth="1"/>
    <col min="3083" max="3083" width="1.1640625" style="93" customWidth="1"/>
    <col min="3084" max="3084" width="13.83203125" style="93" customWidth="1"/>
    <col min="3085" max="3085" width="1.1640625" style="93" customWidth="1"/>
    <col min="3086" max="3086" width="15.6640625" style="93" bestFit="1" customWidth="1"/>
    <col min="3087" max="3087" width="1.1640625" style="93" customWidth="1"/>
    <col min="3088" max="3088" width="18.6640625" style="93" bestFit="1" customWidth="1"/>
    <col min="3089" max="3089" width="1.1640625" style="93" customWidth="1"/>
    <col min="3090" max="3090" width="16.83203125" style="93" customWidth="1"/>
    <col min="3091" max="3091" width="1.1640625" style="93" customWidth="1"/>
    <col min="3092" max="3092" width="16.1640625" style="93" customWidth="1"/>
    <col min="3093" max="3093" width="1.1640625" style="93" customWidth="1"/>
    <col min="3094" max="3094" width="15.6640625" style="93" bestFit="1" customWidth="1"/>
    <col min="3095" max="3095" width="1.1640625" style="93" customWidth="1"/>
    <col min="3096" max="3096" width="14.33203125" style="93" bestFit="1" customWidth="1"/>
    <col min="3097" max="3097" width="4" style="93" customWidth="1"/>
    <col min="3098" max="3098" width="6" style="93" customWidth="1"/>
    <col min="3099" max="3099" width="11" style="93" customWidth="1"/>
    <col min="3100" max="3328" width="11.5" style="93"/>
    <col min="3329" max="3329" width="3.83203125" style="93" customWidth="1"/>
    <col min="3330" max="3330" width="36.5" style="93" customWidth="1"/>
    <col min="3331" max="3331" width="1.1640625" style="93" customWidth="1"/>
    <col min="3332" max="3332" width="9.1640625" style="93" customWidth="1"/>
    <col min="3333" max="3333" width="1.1640625" style="93" customWidth="1"/>
    <col min="3334" max="3334" width="19.5" style="93" bestFit="1" customWidth="1"/>
    <col min="3335" max="3335" width="1.1640625" style="93" customWidth="1"/>
    <col min="3336" max="3336" width="17" style="93" customWidth="1"/>
    <col min="3337" max="3337" width="1.1640625" style="93" customWidth="1"/>
    <col min="3338" max="3338" width="14" style="93" bestFit="1" customWidth="1"/>
    <col min="3339" max="3339" width="1.1640625" style="93" customWidth="1"/>
    <col min="3340" max="3340" width="13.83203125" style="93" customWidth="1"/>
    <col min="3341" max="3341" width="1.1640625" style="93" customWidth="1"/>
    <col min="3342" max="3342" width="15.6640625" style="93" bestFit="1" customWidth="1"/>
    <col min="3343" max="3343" width="1.1640625" style="93" customWidth="1"/>
    <col min="3344" max="3344" width="18.6640625" style="93" bestFit="1" customWidth="1"/>
    <col min="3345" max="3345" width="1.1640625" style="93" customWidth="1"/>
    <col min="3346" max="3346" width="16.83203125" style="93" customWidth="1"/>
    <col min="3347" max="3347" width="1.1640625" style="93" customWidth="1"/>
    <col min="3348" max="3348" width="16.1640625" style="93" customWidth="1"/>
    <col min="3349" max="3349" width="1.1640625" style="93" customWidth="1"/>
    <col min="3350" max="3350" width="15.6640625" style="93" bestFit="1" customWidth="1"/>
    <col min="3351" max="3351" width="1.1640625" style="93" customWidth="1"/>
    <col min="3352" max="3352" width="14.33203125" style="93" bestFit="1" customWidth="1"/>
    <col min="3353" max="3353" width="4" style="93" customWidth="1"/>
    <col min="3354" max="3354" width="6" style="93" customWidth="1"/>
    <col min="3355" max="3355" width="11" style="93" customWidth="1"/>
    <col min="3356" max="3584" width="11.5" style="93"/>
    <col min="3585" max="3585" width="3.83203125" style="93" customWidth="1"/>
    <col min="3586" max="3586" width="36.5" style="93" customWidth="1"/>
    <col min="3587" max="3587" width="1.1640625" style="93" customWidth="1"/>
    <col min="3588" max="3588" width="9.1640625" style="93" customWidth="1"/>
    <col min="3589" max="3589" width="1.1640625" style="93" customWidth="1"/>
    <col min="3590" max="3590" width="19.5" style="93" bestFit="1" customWidth="1"/>
    <col min="3591" max="3591" width="1.1640625" style="93" customWidth="1"/>
    <col min="3592" max="3592" width="17" style="93" customWidth="1"/>
    <col min="3593" max="3593" width="1.1640625" style="93" customWidth="1"/>
    <col min="3594" max="3594" width="14" style="93" bestFit="1" customWidth="1"/>
    <col min="3595" max="3595" width="1.1640625" style="93" customWidth="1"/>
    <col min="3596" max="3596" width="13.83203125" style="93" customWidth="1"/>
    <col min="3597" max="3597" width="1.1640625" style="93" customWidth="1"/>
    <col min="3598" max="3598" width="15.6640625" style="93" bestFit="1" customWidth="1"/>
    <col min="3599" max="3599" width="1.1640625" style="93" customWidth="1"/>
    <col min="3600" max="3600" width="18.6640625" style="93" bestFit="1" customWidth="1"/>
    <col min="3601" max="3601" width="1.1640625" style="93" customWidth="1"/>
    <col min="3602" max="3602" width="16.83203125" style="93" customWidth="1"/>
    <col min="3603" max="3603" width="1.1640625" style="93" customWidth="1"/>
    <col min="3604" max="3604" width="16.1640625" style="93" customWidth="1"/>
    <col min="3605" max="3605" width="1.1640625" style="93" customWidth="1"/>
    <col min="3606" max="3606" width="15.6640625" style="93" bestFit="1" customWidth="1"/>
    <col min="3607" max="3607" width="1.1640625" style="93" customWidth="1"/>
    <col min="3608" max="3608" width="14.33203125" style="93" bestFit="1" customWidth="1"/>
    <col min="3609" max="3609" width="4" style="93" customWidth="1"/>
    <col min="3610" max="3610" width="6" style="93" customWidth="1"/>
    <col min="3611" max="3611" width="11" style="93" customWidth="1"/>
    <col min="3612" max="3840" width="11.5" style="93"/>
    <col min="3841" max="3841" width="3.83203125" style="93" customWidth="1"/>
    <col min="3842" max="3842" width="36.5" style="93" customWidth="1"/>
    <col min="3843" max="3843" width="1.1640625" style="93" customWidth="1"/>
    <col min="3844" max="3844" width="9.1640625" style="93" customWidth="1"/>
    <col min="3845" max="3845" width="1.1640625" style="93" customWidth="1"/>
    <col min="3846" max="3846" width="19.5" style="93" bestFit="1" customWidth="1"/>
    <col min="3847" max="3847" width="1.1640625" style="93" customWidth="1"/>
    <col min="3848" max="3848" width="17" style="93" customWidth="1"/>
    <col min="3849" max="3849" width="1.1640625" style="93" customWidth="1"/>
    <col min="3850" max="3850" width="14" style="93" bestFit="1" customWidth="1"/>
    <col min="3851" max="3851" width="1.1640625" style="93" customWidth="1"/>
    <col min="3852" max="3852" width="13.83203125" style="93" customWidth="1"/>
    <col min="3853" max="3853" width="1.1640625" style="93" customWidth="1"/>
    <col min="3854" max="3854" width="15.6640625" style="93" bestFit="1" customWidth="1"/>
    <col min="3855" max="3855" width="1.1640625" style="93" customWidth="1"/>
    <col min="3856" max="3856" width="18.6640625" style="93" bestFit="1" customWidth="1"/>
    <col min="3857" max="3857" width="1.1640625" style="93" customWidth="1"/>
    <col min="3858" max="3858" width="16.83203125" style="93" customWidth="1"/>
    <col min="3859" max="3859" width="1.1640625" style="93" customWidth="1"/>
    <col min="3860" max="3860" width="16.1640625" style="93" customWidth="1"/>
    <col min="3861" max="3861" width="1.1640625" style="93" customWidth="1"/>
    <col min="3862" max="3862" width="15.6640625" style="93" bestFit="1" customWidth="1"/>
    <col min="3863" max="3863" width="1.1640625" style="93" customWidth="1"/>
    <col min="3864" max="3864" width="14.33203125" style="93" bestFit="1" customWidth="1"/>
    <col min="3865" max="3865" width="4" style="93" customWidth="1"/>
    <col min="3866" max="3866" width="6" style="93" customWidth="1"/>
    <col min="3867" max="3867" width="11" style="93" customWidth="1"/>
    <col min="3868" max="4096" width="11.5" style="93"/>
    <col min="4097" max="4097" width="3.83203125" style="93" customWidth="1"/>
    <col min="4098" max="4098" width="36.5" style="93" customWidth="1"/>
    <col min="4099" max="4099" width="1.1640625" style="93" customWidth="1"/>
    <col min="4100" max="4100" width="9.1640625" style="93" customWidth="1"/>
    <col min="4101" max="4101" width="1.1640625" style="93" customWidth="1"/>
    <col min="4102" max="4102" width="19.5" style="93" bestFit="1" customWidth="1"/>
    <col min="4103" max="4103" width="1.1640625" style="93" customWidth="1"/>
    <col min="4104" max="4104" width="17" style="93" customWidth="1"/>
    <col min="4105" max="4105" width="1.1640625" style="93" customWidth="1"/>
    <col min="4106" max="4106" width="14" style="93" bestFit="1" customWidth="1"/>
    <col min="4107" max="4107" width="1.1640625" style="93" customWidth="1"/>
    <col min="4108" max="4108" width="13.83203125" style="93" customWidth="1"/>
    <col min="4109" max="4109" width="1.1640625" style="93" customWidth="1"/>
    <col min="4110" max="4110" width="15.6640625" style="93" bestFit="1" customWidth="1"/>
    <col min="4111" max="4111" width="1.1640625" style="93" customWidth="1"/>
    <col min="4112" max="4112" width="18.6640625" style="93" bestFit="1" customWidth="1"/>
    <col min="4113" max="4113" width="1.1640625" style="93" customWidth="1"/>
    <col min="4114" max="4114" width="16.83203125" style="93" customWidth="1"/>
    <col min="4115" max="4115" width="1.1640625" style="93" customWidth="1"/>
    <col min="4116" max="4116" width="16.1640625" style="93" customWidth="1"/>
    <col min="4117" max="4117" width="1.1640625" style="93" customWidth="1"/>
    <col min="4118" max="4118" width="15.6640625" style="93" bestFit="1" customWidth="1"/>
    <col min="4119" max="4119" width="1.1640625" style="93" customWidth="1"/>
    <col min="4120" max="4120" width="14.33203125" style="93" bestFit="1" customWidth="1"/>
    <col min="4121" max="4121" width="4" style="93" customWidth="1"/>
    <col min="4122" max="4122" width="6" style="93" customWidth="1"/>
    <col min="4123" max="4123" width="11" style="93" customWidth="1"/>
    <col min="4124" max="4352" width="11.5" style="93"/>
    <col min="4353" max="4353" width="3.83203125" style="93" customWidth="1"/>
    <col min="4354" max="4354" width="36.5" style="93" customWidth="1"/>
    <col min="4355" max="4355" width="1.1640625" style="93" customWidth="1"/>
    <col min="4356" max="4356" width="9.1640625" style="93" customWidth="1"/>
    <col min="4357" max="4357" width="1.1640625" style="93" customWidth="1"/>
    <col min="4358" max="4358" width="19.5" style="93" bestFit="1" customWidth="1"/>
    <col min="4359" max="4359" width="1.1640625" style="93" customWidth="1"/>
    <col min="4360" max="4360" width="17" style="93" customWidth="1"/>
    <col min="4361" max="4361" width="1.1640625" style="93" customWidth="1"/>
    <col min="4362" max="4362" width="14" style="93" bestFit="1" customWidth="1"/>
    <col min="4363" max="4363" width="1.1640625" style="93" customWidth="1"/>
    <col min="4364" max="4364" width="13.83203125" style="93" customWidth="1"/>
    <col min="4365" max="4365" width="1.1640625" style="93" customWidth="1"/>
    <col min="4366" max="4366" width="15.6640625" style="93" bestFit="1" customWidth="1"/>
    <col min="4367" max="4367" width="1.1640625" style="93" customWidth="1"/>
    <col min="4368" max="4368" width="18.6640625" style="93" bestFit="1" customWidth="1"/>
    <col min="4369" max="4369" width="1.1640625" style="93" customWidth="1"/>
    <col min="4370" max="4370" width="16.83203125" style="93" customWidth="1"/>
    <col min="4371" max="4371" width="1.1640625" style="93" customWidth="1"/>
    <col min="4372" max="4372" width="16.1640625" style="93" customWidth="1"/>
    <col min="4373" max="4373" width="1.1640625" style="93" customWidth="1"/>
    <col min="4374" max="4374" width="15.6640625" style="93" bestFit="1" customWidth="1"/>
    <col min="4375" max="4375" width="1.1640625" style="93" customWidth="1"/>
    <col min="4376" max="4376" width="14.33203125" style="93" bestFit="1" customWidth="1"/>
    <col min="4377" max="4377" width="4" style="93" customWidth="1"/>
    <col min="4378" max="4378" width="6" style="93" customWidth="1"/>
    <col min="4379" max="4379" width="11" style="93" customWidth="1"/>
    <col min="4380" max="4608" width="11.5" style="93"/>
    <col min="4609" max="4609" width="3.83203125" style="93" customWidth="1"/>
    <col min="4610" max="4610" width="36.5" style="93" customWidth="1"/>
    <col min="4611" max="4611" width="1.1640625" style="93" customWidth="1"/>
    <col min="4612" max="4612" width="9.1640625" style="93" customWidth="1"/>
    <col min="4613" max="4613" width="1.1640625" style="93" customWidth="1"/>
    <col min="4614" max="4614" width="19.5" style="93" bestFit="1" customWidth="1"/>
    <col min="4615" max="4615" width="1.1640625" style="93" customWidth="1"/>
    <col min="4616" max="4616" width="17" style="93" customWidth="1"/>
    <col min="4617" max="4617" width="1.1640625" style="93" customWidth="1"/>
    <col min="4618" max="4618" width="14" style="93" bestFit="1" customWidth="1"/>
    <col min="4619" max="4619" width="1.1640625" style="93" customWidth="1"/>
    <col min="4620" max="4620" width="13.83203125" style="93" customWidth="1"/>
    <col min="4621" max="4621" width="1.1640625" style="93" customWidth="1"/>
    <col min="4622" max="4622" width="15.6640625" style="93" bestFit="1" customWidth="1"/>
    <col min="4623" max="4623" width="1.1640625" style="93" customWidth="1"/>
    <col min="4624" max="4624" width="18.6640625" style="93" bestFit="1" customWidth="1"/>
    <col min="4625" max="4625" width="1.1640625" style="93" customWidth="1"/>
    <col min="4626" max="4626" width="16.83203125" style="93" customWidth="1"/>
    <col min="4627" max="4627" width="1.1640625" style="93" customWidth="1"/>
    <col min="4628" max="4628" width="16.1640625" style="93" customWidth="1"/>
    <col min="4629" max="4629" width="1.1640625" style="93" customWidth="1"/>
    <col min="4630" max="4630" width="15.6640625" style="93" bestFit="1" customWidth="1"/>
    <col min="4631" max="4631" width="1.1640625" style="93" customWidth="1"/>
    <col min="4632" max="4632" width="14.33203125" style="93" bestFit="1" customWidth="1"/>
    <col min="4633" max="4633" width="4" style="93" customWidth="1"/>
    <col min="4634" max="4634" width="6" style="93" customWidth="1"/>
    <col min="4635" max="4635" width="11" style="93" customWidth="1"/>
    <col min="4636" max="4864" width="11.5" style="93"/>
    <col min="4865" max="4865" width="3.83203125" style="93" customWidth="1"/>
    <col min="4866" max="4866" width="36.5" style="93" customWidth="1"/>
    <col min="4867" max="4867" width="1.1640625" style="93" customWidth="1"/>
    <col min="4868" max="4868" width="9.1640625" style="93" customWidth="1"/>
    <col min="4869" max="4869" width="1.1640625" style="93" customWidth="1"/>
    <col min="4870" max="4870" width="19.5" style="93" bestFit="1" customWidth="1"/>
    <col min="4871" max="4871" width="1.1640625" style="93" customWidth="1"/>
    <col min="4872" max="4872" width="17" style="93" customWidth="1"/>
    <col min="4873" max="4873" width="1.1640625" style="93" customWidth="1"/>
    <col min="4874" max="4874" width="14" style="93" bestFit="1" customWidth="1"/>
    <col min="4875" max="4875" width="1.1640625" style="93" customWidth="1"/>
    <col min="4876" max="4876" width="13.83203125" style="93" customWidth="1"/>
    <col min="4877" max="4877" width="1.1640625" style="93" customWidth="1"/>
    <col min="4878" max="4878" width="15.6640625" style="93" bestFit="1" customWidth="1"/>
    <col min="4879" max="4879" width="1.1640625" style="93" customWidth="1"/>
    <col min="4880" max="4880" width="18.6640625" style="93" bestFit="1" customWidth="1"/>
    <col min="4881" max="4881" width="1.1640625" style="93" customWidth="1"/>
    <col min="4882" max="4882" width="16.83203125" style="93" customWidth="1"/>
    <col min="4883" max="4883" width="1.1640625" style="93" customWidth="1"/>
    <col min="4884" max="4884" width="16.1640625" style="93" customWidth="1"/>
    <col min="4885" max="4885" width="1.1640625" style="93" customWidth="1"/>
    <col min="4886" max="4886" width="15.6640625" style="93" bestFit="1" customWidth="1"/>
    <col min="4887" max="4887" width="1.1640625" style="93" customWidth="1"/>
    <col min="4888" max="4888" width="14.33203125" style="93" bestFit="1" customWidth="1"/>
    <col min="4889" max="4889" width="4" style="93" customWidth="1"/>
    <col min="4890" max="4890" width="6" style="93" customWidth="1"/>
    <col min="4891" max="4891" width="11" style="93" customWidth="1"/>
    <col min="4892" max="5120" width="11.5" style="93"/>
    <col min="5121" max="5121" width="3.83203125" style="93" customWidth="1"/>
    <col min="5122" max="5122" width="36.5" style="93" customWidth="1"/>
    <col min="5123" max="5123" width="1.1640625" style="93" customWidth="1"/>
    <col min="5124" max="5124" width="9.1640625" style="93" customWidth="1"/>
    <col min="5125" max="5125" width="1.1640625" style="93" customWidth="1"/>
    <col min="5126" max="5126" width="19.5" style="93" bestFit="1" customWidth="1"/>
    <col min="5127" max="5127" width="1.1640625" style="93" customWidth="1"/>
    <col min="5128" max="5128" width="17" style="93" customWidth="1"/>
    <col min="5129" max="5129" width="1.1640625" style="93" customWidth="1"/>
    <col min="5130" max="5130" width="14" style="93" bestFit="1" customWidth="1"/>
    <col min="5131" max="5131" width="1.1640625" style="93" customWidth="1"/>
    <col min="5132" max="5132" width="13.83203125" style="93" customWidth="1"/>
    <col min="5133" max="5133" width="1.1640625" style="93" customWidth="1"/>
    <col min="5134" max="5134" width="15.6640625" style="93" bestFit="1" customWidth="1"/>
    <col min="5135" max="5135" width="1.1640625" style="93" customWidth="1"/>
    <col min="5136" max="5136" width="18.6640625" style="93" bestFit="1" customWidth="1"/>
    <col min="5137" max="5137" width="1.1640625" style="93" customWidth="1"/>
    <col min="5138" max="5138" width="16.83203125" style="93" customWidth="1"/>
    <col min="5139" max="5139" width="1.1640625" style="93" customWidth="1"/>
    <col min="5140" max="5140" width="16.1640625" style="93" customWidth="1"/>
    <col min="5141" max="5141" width="1.1640625" style="93" customWidth="1"/>
    <col min="5142" max="5142" width="15.6640625" style="93" bestFit="1" customWidth="1"/>
    <col min="5143" max="5143" width="1.1640625" style="93" customWidth="1"/>
    <col min="5144" max="5144" width="14.33203125" style="93" bestFit="1" customWidth="1"/>
    <col min="5145" max="5145" width="4" style="93" customWidth="1"/>
    <col min="5146" max="5146" width="6" style="93" customWidth="1"/>
    <col min="5147" max="5147" width="11" style="93" customWidth="1"/>
    <col min="5148" max="5376" width="11.5" style="93"/>
    <col min="5377" max="5377" width="3.83203125" style="93" customWidth="1"/>
    <col min="5378" max="5378" width="36.5" style="93" customWidth="1"/>
    <col min="5379" max="5379" width="1.1640625" style="93" customWidth="1"/>
    <col min="5380" max="5380" width="9.1640625" style="93" customWidth="1"/>
    <col min="5381" max="5381" width="1.1640625" style="93" customWidth="1"/>
    <col min="5382" max="5382" width="19.5" style="93" bestFit="1" customWidth="1"/>
    <col min="5383" max="5383" width="1.1640625" style="93" customWidth="1"/>
    <col min="5384" max="5384" width="17" style="93" customWidth="1"/>
    <col min="5385" max="5385" width="1.1640625" style="93" customWidth="1"/>
    <col min="5386" max="5386" width="14" style="93" bestFit="1" customWidth="1"/>
    <col min="5387" max="5387" width="1.1640625" style="93" customWidth="1"/>
    <col min="5388" max="5388" width="13.83203125" style="93" customWidth="1"/>
    <col min="5389" max="5389" width="1.1640625" style="93" customWidth="1"/>
    <col min="5390" max="5390" width="15.6640625" style="93" bestFit="1" customWidth="1"/>
    <col min="5391" max="5391" width="1.1640625" style="93" customWidth="1"/>
    <col min="5392" max="5392" width="18.6640625" style="93" bestFit="1" customWidth="1"/>
    <col min="5393" max="5393" width="1.1640625" style="93" customWidth="1"/>
    <col min="5394" max="5394" width="16.83203125" style="93" customWidth="1"/>
    <col min="5395" max="5395" width="1.1640625" style="93" customWidth="1"/>
    <col min="5396" max="5396" width="16.1640625" style="93" customWidth="1"/>
    <col min="5397" max="5397" width="1.1640625" style="93" customWidth="1"/>
    <col min="5398" max="5398" width="15.6640625" style="93" bestFit="1" customWidth="1"/>
    <col min="5399" max="5399" width="1.1640625" style="93" customWidth="1"/>
    <col min="5400" max="5400" width="14.33203125" style="93" bestFit="1" customWidth="1"/>
    <col min="5401" max="5401" width="4" style="93" customWidth="1"/>
    <col min="5402" max="5402" width="6" style="93" customWidth="1"/>
    <col min="5403" max="5403" width="11" style="93" customWidth="1"/>
    <col min="5404" max="5632" width="11.5" style="93"/>
    <col min="5633" max="5633" width="3.83203125" style="93" customWidth="1"/>
    <col min="5634" max="5634" width="36.5" style="93" customWidth="1"/>
    <col min="5635" max="5635" width="1.1640625" style="93" customWidth="1"/>
    <col min="5636" max="5636" width="9.1640625" style="93" customWidth="1"/>
    <col min="5637" max="5637" width="1.1640625" style="93" customWidth="1"/>
    <col min="5638" max="5638" width="19.5" style="93" bestFit="1" customWidth="1"/>
    <col min="5639" max="5639" width="1.1640625" style="93" customWidth="1"/>
    <col min="5640" max="5640" width="17" style="93" customWidth="1"/>
    <col min="5641" max="5641" width="1.1640625" style="93" customWidth="1"/>
    <col min="5642" max="5642" width="14" style="93" bestFit="1" customWidth="1"/>
    <col min="5643" max="5643" width="1.1640625" style="93" customWidth="1"/>
    <col min="5644" max="5644" width="13.83203125" style="93" customWidth="1"/>
    <col min="5645" max="5645" width="1.1640625" style="93" customWidth="1"/>
    <col min="5646" max="5646" width="15.6640625" style="93" bestFit="1" customWidth="1"/>
    <col min="5647" max="5647" width="1.1640625" style="93" customWidth="1"/>
    <col min="5648" max="5648" width="18.6640625" style="93" bestFit="1" customWidth="1"/>
    <col min="5649" max="5649" width="1.1640625" style="93" customWidth="1"/>
    <col min="5650" max="5650" width="16.83203125" style="93" customWidth="1"/>
    <col min="5651" max="5651" width="1.1640625" style="93" customWidth="1"/>
    <col min="5652" max="5652" width="16.1640625" style="93" customWidth="1"/>
    <col min="5653" max="5653" width="1.1640625" style="93" customWidth="1"/>
    <col min="5654" max="5654" width="15.6640625" style="93" bestFit="1" customWidth="1"/>
    <col min="5655" max="5655" width="1.1640625" style="93" customWidth="1"/>
    <col min="5656" max="5656" width="14.33203125" style="93" bestFit="1" customWidth="1"/>
    <col min="5657" max="5657" width="4" style="93" customWidth="1"/>
    <col min="5658" max="5658" width="6" style="93" customWidth="1"/>
    <col min="5659" max="5659" width="11" style="93" customWidth="1"/>
    <col min="5660" max="5888" width="11.5" style="93"/>
    <col min="5889" max="5889" width="3.83203125" style="93" customWidth="1"/>
    <col min="5890" max="5890" width="36.5" style="93" customWidth="1"/>
    <col min="5891" max="5891" width="1.1640625" style="93" customWidth="1"/>
    <col min="5892" max="5892" width="9.1640625" style="93" customWidth="1"/>
    <col min="5893" max="5893" width="1.1640625" style="93" customWidth="1"/>
    <col min="5894" max="5894" width="19.5" style="93" bestFit="1" customWidth="1"/>
    <col min="5895" max="5895" width="1.1640625" style="93" customWidth="1"/>
    <col min="5896" max="5896" width="17" style="93" customWidth="1"/>
    <col min="5897" max="5897" width="1.1640625" style="93" customWidth="1"/>
    <col min="5898" max="5898" width="14" style="93" bestFit="1" customWidth="1"/>
    <col min="5899" max="5899" width="1.1640625" style="93" customWidth="1"/>
    <col min="5900" max="5900" width="13.83203125" style="93" customWidth="1"/>
    <col min="5901" max="5901" width="1.1640625" style="93" customWidth="1"/>
    <col min="5902" max="5902" width="15.6640625" style="93" bestFit="1" customWidth="1"/>
    <col min="5903" max="5903" width="1.1640625" style="93" customWidth="1"/>
    <col min="5904" max="5904" width="18.6640625" style="93" bestFit="1" customWidth="1"/>
    <col min="5905" max="5905" width="1.1640625" style="93" customWidth="1"/>
    <col min="5906" max="5906" width="16.83203125" style="93" customWidth="1"/>
    <col min="5907" max="5907" width="1.1640625" style="93" customWidth="1"/>
    <col min="5908" max="5908" width="16.1640625" style="93" customWidth="1"/>
    <col min="5909" max="5909" width="1.1640625" style="93" customWidth="1"/>
    <col min="5910" max="5910" width="15.6640625" style="93" bestFit="1" customWidth="1"/>
    <col min="5911" max="5911" width="1.1640625" style="93" customWidth="1"/>
    <col min="5912" max="5912" width="14.33203125" style="93" bestFit="1" customWidth="1"/>
    <col min="5913" max="5913" width="4" style="93" customWidth="1"/>
    <col min="5914" max="5914" width="6" style="93" customWidth="1"/>
    <col min="5915" max="5915" width="11" style="93" customWidth="1"/>
    <col min="5916" max="6144" width="11.5" style="93"/>
    <col min="6145" max="6145" width="3.83203125" style="93" customWidth="1"/>
    <col min="6146" max="6146" width="36.5" style="93" customWidth="1"/>
    <col min="6147" max="6147" width="1.1640625" style="93" customWidth="1"/>
    <col min="6148" max="6148" width="9.1640625" style="93" customWidth="1"/>
    <col min="6149" max="6149" width="1.1640625" style="93" customWidth="1"/>
    <col min="6150" max="6150" width="19.5" style="93" bestFit="1" customWidth="1"/>
    <col min="6151" max="6151" width="1.1640625" style="93" customWidth="1"/>
    <col min="6152" max="6152" width="17" style="93" customWidth="1"/>
    <col min="6153" max="6153" width="1.1640625" style="93" customWidth="1"/>
    <col min="6154" max="6154" width="14" style="93" bestFit="1" customWidth="1"/>
    <col min="6155" max="6155" width="1.1640625" style="93" customWidth="1"/>
    <col min="6156" max="6156" width="13.83203125" style="93" customWidth="1"/>
    <col min="6157" max="6157" width="1.1640625" style="93" customWidth="1"/>
    <col min="6158" max="6158" width="15.6640625" style="93" bestFit="1" customWidth="1"/>
    <col min="6159" max="6159" width="1.1640625" style="93" customWidth="1"/>
    <col min="6160" max="6160" width="18.6640625" style="93" bestFit="1" customWidth="1"/>
    <col min="6161" max="6161" width="1.1640625" style="93" customWidth="1"/>
    <col min="6162" max="6162" width="16.83203125" style="93" customWidth="1"/>
    <col min="6163" max="6163" width="1.1640625" style="93" customWidth="1"/>
    <col min="6164" max="6164" width="16.1640625" style="93" customWidth="1"/>
    <col min="6165" max="6165" width="1.1640625" style="93" customWidth="1"/>
    <col min="6166" max="6166" width="15.6640625" style="93" bestFit="1" customWidth="1"/>
    <col min="6167" max="6167" width="1.1640625" style="93" customWidth="1"/>
    <col min="6168" max="6168" width="14.33203125" style="93" bestFit="1" customWidth="1"/>
    <col min="6169" max="6169" width="4" style="93" customWidth="1"/>
    <col min="6170" max="6170" width="6" style="93" customWidth="1"/>
    <col min="6171" max="6171" width="11" style="93" customWidth="1"/>
    <col min="6172" max="6400" width="11.5" style="93"/>
    <col min="6401" max="6401" width="3.83203125" style="93" customWidth="1"/>
    <col min="6402" max="6402" width="36.5" style="93" customWidth="1"/>
    <col min="6403" max="6403" width="1.1640625" style="93" customWidth="1"/>
    <col min="6404" max="6404" width="9.1640625" style="93" customWidth="1"/>
    <col min="6405" max="6405" width="1.1640625" style="93" customWidth="1"/>
    <col min="6406" max="6406" width="19.5" style="93" bestFit="1" customWidth="1"/>
    <col min="6407" max="6407" width="1.1640625" style="93" customWidth="1"/>
    <col min="6408" max="6408" width="17" style="93" customWidth="1"/>
    <col min="6409" max="6409" width="1.1640625" style="93" customWidth="1"/>
    <col min="6410" max="6410" width="14" style="93" bestFit="1" customWidth="1"/>
    <col min="6411" max="6411" width="1.1640625" style="93" customWidth="1"/>
    <col min="6412" max="6412" width="13.83203125" style="93" customWidth="1"/>
    <col min="6413" max="6413" width="1.1640625" style="93" customWidth="1"/>
    <col min="6414" max="6414" width="15.6640625" style="93" bestFit="1" customWidth="1"/>
    <col min="6415" max="6415" width="1.1640625" style="93" customWidth="1"/>
    <col min="6416" max="6416" width="18.6640625" style="93" bestFit="1" customWidth="1"/>
    <col min="6417" max="6417" width="1.1640625" style="93" customWidth="1"/>
    <col min="6418" max="6418" width="16.83203125" style="93" customWidth="1"/>
    <col min="6419" max="6419" width="1.1640625" style="93" customWidth="1"/>
    <col min="6420" max="6420" width="16.1640625" style="93" customWidth="1"/>
    <col min="6421" max="6421" width="1.1640625" style="93" customWidth="1"/>
    <col min="6422" max="6422" width="15.6640625" style="93" bestFit="1" customWidth="1"/>
    <col min="6423" max="6423" width="1.1640625" style="93" customWidth="1"/>
    <col min="6424" max="6424" width="14.33203125" style="93" bestFit="1" customWidth="1"/>
    <col min="6425" max="6425" width="4" style="93" customWidth="1"/>
    <col min="6426" max="6426" width="6" style="93" customWidth="1"/>
    <col min="6427" max="6427" width="11" style="93" customWidth="1"/>
    <col min="6428" max="6656" width="11.5" style="93"/>
    <col min="6657" max="6657" width="3.83203125" style="93" customWidth="1"/>
    <col min="6658" max="6658" width="36.5" style="93" customWidth="1"/>
    <col min="6659" max="6659" width="1.1640625" style="93" customWidth="1"/>
    <col min="6660" max="6660" width="9.1640625" style="93" customWidth="1"/>
    <col min="6661" max="6661" width="1.1640625" style="93" customWidth="1"/>
    <col min="6662" max="6662" width="19.5" style="93" bestFit="1" customWidth="1"/>
    <col min="6663" max="6663" width="1.1640625" style="93" customWidth="1"/>
    <col min="6664" max="6664" width="17" style="93" customWidth="1"/>
    <col min="6665" max="6665" width="1.1640625" style="93" customWidth="1"/>
    <col min="6666" max="6666" width="14" style="93" bestFit="1" customWidth="1"/>
    <col min="6667" max="6667" width="1.1640625" style="93" customWidth="1"/>
    <col min="6668" max="6668" width="13.83203125" style="93" customWidth="1"/>
    <col min="6669" max="6669" width="1.1640625" style="93" customWidth="1"/>
    <col min="6670" max="6670" width="15.6640625" style="93" bestFit="1" customWidth="1"/>
    <col min="6671" max="6671" width="1.1640625" style="93" customWidth="1"/>
    <col min="6672" max="6672" width="18.6640625" style="93" bestFit="1" customWidth="1"/>
    <col min="6673" max="6673" width="1.1640625" style="93" customWidth="1"/>
    <col min="6674" max="6674" width="16.83203125" style="93" customWidth="1"/>
    <col min="6675" max="6675" width="1.1640625" style="93" customWidth="1"/>
    <col min="6676" max="6676" width="16.1640625" style="93" customWidth="1"/>
    <col min="6677" max="6677" width="1.1640625" style="93" customWidth="1"/>
    <col min="6678" max="6678" width="15.6640625" style="93" bestFit="1" customWidth="1"/>
    <col min="6679" max="6679" width="1.1640625" style="93" customWidth="1"/>
    <col min="6680" max="6680" width="14.33203125" style="93" bestFit="1" customWidth="1"/>
    <col min="6681" max="6681" width="4" style="93" customWidth="1"/>
    <col min="6682" max="6682" width="6" style="93" customWidth="1"/>
    <col min="6683" max="6683" width="11" style="93" customWidth="1"/>
    <col min="6684" max="6912" width="11.5" style="93"/>
    <col min="6913" max="6913" width="3.83203125" style="93" customWidth="1"/>
    <col min="6914" max="6914" width="36.5" style="93" customWidth="1"/>
    <col min="6915" max="6915" width="1.1640625" style="93" customWidth="1"/>
    <col min="6916" max="6916" width="9.1640625" style="93" customWidth="1"/>
    <col min="6917" max="6917" width="1.1640625" style="93" customWidth="1"/>
    <col min="6918" max="6918" width="19.5" style="93" bestFit="1" customWidth="1"/>
    <col min="6919" max="6919" width="1.1640625" style="93" customWidth="1"/>
    <col min="6920" max="6920" width="17" style="93" customWidth="1"/>
    <col min="6921" max="6921" width="1.1640625" style="93" customWidth="1"/>
    <col min="6922" max="6922" width="14" style="93" bestFit="1" customWidth="1"/>
    <col min="6923" max="6923" width="1.1640625" style="93" customWidth="1"/>
    <col min="6924" max="6924" width="13.83203125" style="93" customWidth="1"/>
    <col min="6925" max="6925" width="1.1640625" style="93" customWidth="1"/>
    <col min="6926" max="6926" width="15.6640625" style="93" bestFit="1" customWidth="1"/>
    <col min="6927" max="6927" width="1.1640625" style="93" customWidth="1"/>
    <col min="6928" max="6928" width="18.6640625" style="93" bestFit="1" customWidth="1"/>
    <col min="6929" max="6929" width="1.1640625" style="93" customWidth="1"/>
    <col min="6930" max="6930" width="16.83203125" style="93" customWidth="1"/>
    <col min="6931" max="6931" width="1.1640625" style="93" customWidth="1"/>
    <col min="6932" max="6932" width="16.1640625" style="93" customWidth="1"/>
    <col min="6933" max="6933" width="1.1640625" style="93" customWidth="1"/>
    <col min="6934" max="6934" width="15.6640625" style="93" bestFit="1" customWidth="1"/>
    <col min="6935" max="6935" width="1.1640625" style="93" customWidth="1"/>
    <col min="6936" max="6936" width="14.33203125" style="93" bestFit="1" customWidth="1"/>
    <col min="6937" max="6937" width="4" style="93" customWidth="1"/>
    <col min="6938" max="6938" width="6" style="93" customWidth="1"/>
    <col min="6939" max="6939" width="11" style="93" customWidth="1"/>
    <col min="6940" max="7168" width="11.5" style="93"/>
    <col min="7169" max="7169" width="3.83203125" style="93" customWidth="1"/>
    <col min="7170" max="7170" width="36.5" style="93" customWidth="1"/>
    <col min="7171" max="7171" width="1.1640625" style="93" customWidth="1"/>
    <col min="7172" max="7172" width="9.1640625" style="93" customWidth="1"/>
    <col min="7173" max="7173" width="1.1640625" style="93" customWidth="1"/>
    <col min="7174" max="7174" width="19.5" style="93" bestFit="1" customWidth="1"/>
    <col min="7175" max="7175" width="1.1640625" style="93" customWidth="1"/>
    <col min="7176" max="7176" width="17" style="93" customWidth="1"/>
    <col min="7177" max="7177" width="1.1640625" style="93" customWidth="1"/>
    <col min="7178" max="7178" width="14" style="93" bestFit="1" customWidth="1"/>
    <col min="7179" max="7179" width="1.1640625" style="93" customWidth="1"/>
    <col min="7180" max="7180" width="13.83203125" style="93" customWidth="1"/>
    <col min="7181" max="7181" width="1.1640625" style="93" customWidth="1"/>
    <col min="7182" max="7182" width="15.6640625" style="93" bestFit="1" customWidth="1"/>
    <col min="7183" max="7183" width="1.1640625" style="93" customWidth="1"/>
    <col min="7184" max="7184" width="18.6640625" style="93" bestFit="1" customWidth="1"/>
    <col min="7185" max="7185" width="1.1640625" style="93" customWidth="1"/>
    <col min="7186" max="7186" width="16.83203125" style="93" customWidth="1"/>
    <col min="7187" max="7187" width="1.1640625" style="93" customWidth="1"/>
    <col min="7188" max="7188" width="16.1640625" style="93" customWidth="1"/>
    <col min="7189" max="7189" width="1.1640625" style="93" customWidth="1"/>
    <col min="7190" max="7190" width="15.6640625" style="93" bestFit="1" customWidth="1"/>
    <col min="7191" max="7191" width="1.1640625" style="93" customWidth="1"/>
    <col min="7192" max="7192" width="14.33203125" style="93" bestFit="1" customWidth="1"/>
    <col min="7193" max="7193" width="4" style="93" customWidth="1"/>
    <col min="7194" max="7194" width="6" style="93" customWidth="1"/>
    <col min="7195" max="7195" width="11" style="93" customWidth="1"/>
    <col min="7196" max="7424" width="11.5" style="93"/>
    <col min="7425" max="7425" width="3.83203125" style="93" customWidth="1"/>
    <col min="7426" max="7426" width="36.5" style="93" customWidth="1"/>
    <col min="7427" max="7427" width="1.1640625" style="93" customWidth="1"/>
    <col min="7428" max="7428" width="9.1640625" style="93" customWidth="1"/>
    <col min="7429" max="7429" width="1.1640625" style="93" customWidth="1"/>
    <col min="7430" max="7430" width="19.5" style="93" bestFit="1" customWidth="1"/>
    <col min="7431" max="7431" width="1.1640625" style="93" customWidth="1"/>
    <col min="7432" max="7432" width="17" style="93" customWidth="1"/>
    <col min="7433" max="7433" width="1.1640625" style="93" customWidth="1"/>
    <col min="7434" max="7434" width="14" style="93" bestFit="1" customWidth="1"/>
    <col min="7435" max="7435" width="1.1640625" style="93" customWidth="1"/>
    <col min="7436" max="7436" width="13.83203125" style="93" customWidth="1"/>
    <col min="7437" max="7437" width="1.1640625" style="93" customWidth="1"/>
    <col min="7438" max="7438" width="15.6640625" style="93" bestFit="1" customWidth="1"/>
    <col min="7439" max="7439" width="1.1640625" style="93" customWidth="1"/>
    <col min="7440" max="7440" width="18.6640625" style="93" bestFit="1" customWidth="1"/>
    <col min="7441" max="7441" width="1.1640625" style="93" customWidth="1"/>
    <col min="7442" max="7442" width="16.83203125" style="93" customWidth="1"/>
    <col min="7443" max="7443" width="1.1640625" style="93" customWidth="1"/>
    <col min="7444" max="7444" width="16.1640625" style="93" customWidth="1"/>
    <col min="7445" max="7445" width="1.1640625" style="93" customWidth="1"/>
    <col min="7446" max="7446" width="15.6640625" style="93" bestFit="1" customWidth="1"/>
    <col min="7447" max="7447" width="1.1640625" style="93" customWidth="1"/>
    <col min="7448" max="7448" width="14.33203125" style="93" bestFit="1" customWidth="1"/>
    <col min="7449" max="7449" width="4" style="93" customWidth="1"/>
    <col min="7450" max="7450" width="6" style="93" customWidth="1"/>
    <col min="7451" max="7451" width="11" style="93" customWidth="1"/>
    <col min="7452" max="7680" width="11.5" style="93"/>
    <col min="7681" max="7681" width="3.83203125" style="93" customWidth="1"/>
    <col min="7682" max="7682" width="36.5" style="93" customWidth="1"/>
    <col min="7683" max="7683" width="1.1640625" style="93" customWidth="1"/>
    <col min="7684" max="7684" width="9.1640625" style="93" customWidth="1"/>
    <col min="7685" max="7685" width="1.1640625" style="93" customWidth="1"/>
    <col min="7686" max="7686" width="19.5" style="93" bestFit="1" customWidth="1"/>
    <col min="7687" max="7687" width="1.1640625" style="93" customWidth="1"/>
    <col min="7688" max="7688" width="17" style="93" customWidth="1"/>
    <col min="7689" max="7689" width="1.1640625" style="93" customWidth="1"/>
    <col min="7690" max="7690" width="14" style="93" bestFit="1" customWidth="1"/>
    <col min="7691" max="7691" width="1.1640625" style="93" customWidth="1"/>
    <col min="7692" max="7692" width="13.83203125" style="93" customWidth="1"/>
    <col min="7693" max="7693" width="1.1640625" style="93" customWidth="1"/>
    <col min="7694" max="7694" width="15.6640625" style="93" bestFit="1" customWidth="1"/>
    <col min="7695" max="7695" width="1.1640625" style="93" customWidth="1"/>
    <col min="7696" max="7696" width="18.6640625" style="93" bestFit="1" customWidth="1"/>
    <col min="7697" max="7697" width="1.1640625" style="93" customWidth="1"/>
    <col min="7698" max="7698" width="16.83203125" style="93" customWidth="1"/>
    <col min="7699" max="7699" width="1.1640625" style="93" customWidth="1"/>
    <col min="7700" max="7700" width="16.1640625" style="93" customWidth="1"/>
    <col min="7701" max="7701" width="1.1640625" style="93" customWidth="1"/>
    <col min="7702" max="7702" width="15.6640625" style="93" bestFit="1" customWidth="1"/>
    <col min="7703" max="7703" width="1.1640625" style="93" customWidth="1"/>
    <col min="7704" max="7704" width="14.33203125" style="93" bestFit="1" customWidth="1"/>
    <col min="7705" max="7705" width="4" style="93" customWidth="1"/>
    <col min="7706" max="7706" width="6" style="93" customWidth="1"/>
    <col min="7707" max="7707" width="11" style="93" customWidth="1"/>
    <col min="7708" max="7936" width="11.5" style="93"/>
    <col min="7937" max="7937" width="3.83203125" style="93" customWidth="1"/>
    <col min="7938" max="7938" width="36.5" style="93" customWidth="1"/>
    <col min="7939" max="7939" width="1.1640625" style="93" customWidth="1"/>
    <col min="7940" max="7940" width="9.1640625" style="93" customWidth="1"/>
    <col min="7941" max="7941" width="1.1640625" style="93" customWidth="1"/>
    <col min="7942" max="7942" width="19.5" style="93" bestFit="1" customWidth="1"/>
    <col min="7943" max="7943" width="1.1640625" style="93" customWidth="1"/>
    <col min="7944" max="7944" width="17" style="93" customWidth="1"/>
    <col min="7945" max="7945" width="1.1640625" style="93" customWidth="1"/>
    <col min="7946" max="7946" width="14" style="93" bestFit="1" customWidth="1"/>
    <col min="7947" max="7947" width="1.1640625" style="93" customWidth="1"/>
    <col min="7948" max="7948" width="13.83203125" style="93" customWidth="1"/>
    <col min="7949" max="7949" width="1.1640625" style="93" customWidth="1"/>
    <col min="7950" max="7950" width="15.6640625" style="93" bestFit="1" customWidth="1"/>
    <col min="7951" max="7951" width="1.1640625" style="93" customWidth="1"/>
    <col min="7952" max="7952" width="18.6640625" style="93" bestFit="1" customWidth="1"/>
    <col min="7953" max="7953" width="1.1640625" style="93" customWidth="1"/>
    <col min="7954" max="7954" width="16.83203125" style="93" customWidth="1"/>
    <col min="7955" max="7955" width="1.1640625" style="93" customWidth="1"/>
    <col min="7956" max="7956" width="16.1640625" style="93" customWidth="1"/>
    <col min="7957" max="7957" width="1.1640625" style="93" customWidth="1"/>
    <col min="7958" max="7958" width="15.6640625" style="93" bestFit="1" customWidth="1"/>
    <col min="7959" max="7959" width="1.1640625" style="93" customWidth="1"/>
    <col min="7960" max="7960" width="14.33203125" style="93" bestFit="1" customWidth="1"/>
    <col min="7961" max="7961" width="4" style="93" customWidth="1"/>
    <col min="7962" max="7962" width="6" style="93" customWidth="1"/>
    <col min="7963" max="7963" width="11" style="93" customWidth="1"/>
    <col min="7964" max="8192" width="11.5" style="93"/>
    <col min="8193" max="8193" width="3.83203125" style="93" customWidth="1"/>
    <col min="8194" max="8194" width="36.5" style="93" customWidth="1"/>
    <col min="8195" max="8195" width="1.1640625" style="93" customWidth="1"/>
    <col min="8196" max="8196" width="9.1640625" style="93" customWidth="1"/>
    <col min="8197" max="8197" width="1.1640625" style="93" customWidth="1"/>
    <col min="8198" max="8198" width="19.5" style="93" bestFit="1" customWidth="1"/>
    <col min="8199" max="8199" width="1.1640625" style="93" customWidth="1"/>
    <col min="8200" max="8200" width="17" style="93" customWidth="1"/>
    <col min="8201" max="8201" width="1.1640625" style="93" customWidth="1"/>
    <col min="8202" max="8202" width="14" style="93" bestFit="1" customWidth="1"/>
    <col min="8203" max="8203" width="1.1640625" style="93" customWidth="1"/>
    <col min="8204" max="8204" width="13.83203125" style="93" customWidth="1"/>
    <col min="8205" max="8205" width="1.1640625" style="93" customWidth="1"/>
    <col min="8206" max="8206" width="15.6640625" style="93" bestFit="1" customWidth="1"/>
    <col min="8207" max="8207" width="1.1640625" style="93" customWidth="1"/>
    <col min="8208" max="8208" width="18.6640625" style="93" bestFit="1" customWidth="1"/>
    <col min="8209" max="8209" width="1.1640625" style="93" customWidth="1"/>
    <col min="8210" max="8210" width="16.83203125" style="93" customWidth="1"/>
    <col min="8211" max="8211" width="1.1640625" style="93" customWidth="1"/>
    <col min="8212" max="8212" width="16.1640625" style="93" customWidth="1"/>
    <col min="8213" max="8213" width="1.1640625" style="93" customWidth="1"/>
    <col min="8214" max="8214" width="15.6640625" style="93" bestFit="1" customWidth="1"/>
    <col min="8215" max="8215" width="1.1640625" style="93" customWidth="1"/>
    <col min="8216" max="8216" width="14.33203125" style="93" bestFit="1" customWidth="1"/>
    <col min="8217" max="8217" width="4" style="93" customWidth="1"/>
    <col min="8218" max="8218" width="6" style="93" customWidth="1"/>
    <col min="8219" max="8219" width="11" style="93" customWidth="1"/>
    <col min="8220" max="8448" width="11.5" style="93"/>
    <col min="8449" max="8449" width="3.83203125" style="93" customWidth="1"/>
    <col min="8450" max="8450" width="36.5" style="93" customWidth="1"/>
    <col min="8451" max="8451" width="1.1640625" style="93" customWidth="1"/>
    <col min="8452" max="8452" width="9.1640625" style="93" customWidth="1"/>
    <col min="8453" max="8453" width="1.1640625" style="93" customWidth="1"/>
    <col min="8454" max="8454" width="19.5" style="93" bestFit="1" customWidth="1"/>
    <col min="8455" max="8455" width="1.1640625" style="93" customWidth="1"/>
    <col min="8456" max="8456" width="17" style="93" customWidth="1"/>
    <col min="8457" max="8457" width="1.1640625" style="93" customWidth="1"/>
    <col min="8458" max="8458" width="14" style="93" bestFit="1" customWidth="1"/>
    <col min="8459" max="8459" width="1.1640625" style="93" customWidth="1"/>
    <col min="8460" max="8460" width="13.83203125" style="93" customWidth="1"/>
    <col min="8461" max="8461" width="1.1640625" style="93" customWidth="1"/>
    <col min="8462" max="8462" width="15.6640625" style="93" bestFit="1" customWidth="1"/>
    <col min="8463" max="8463" width="1.1640625" style="93" customWidth="1"/>
    <col min="8464" max="8464" width="18.6640625" style="93" bestFit="1" customWidth="1"/>
    <col min="8465" max="8465" width="1.1640625" style="93" customWidth="1"/>
    <col min="8466" max="8466" width="16.83203125" style="93" customWidth="1"/>
    <col min="8467" max="8467" width="1.1640625" style="93" customWidth="1"/>
    <col min="8468" max="8468" width="16.1640625" style="93" customWidth="1"/>
    <col min="8469" max="8469" width="1.1640625" style="93" customWidth="1"/>
    <col min="8470" max="8470" width="15.6640625" style="93" bestFit="1" customWidth="1"/>
    <col min="8471" max="8471" width="1.1640625" style="93" customWidth="1"/>
    <col min="8472" max="8472" width="14.33203125" style="93" bestFit="1" customWidth="1"/>
    <col min="8473" max="8473" width="4" style="93" customWidth="1"/>
    <col min="8474" max="8474" width="6" style="93" customWidth="1"/>
    <col min="8475" max="8475" width="11" style="93" customWidth="1"/>
    <col min="8476" max="8704" width="11.5" style="93"/>
    <col min="8705" max="8705" width="3.83203125" style="93" customWidth="1"/>
    <col min="8706" max="8706" width="36.5" style="93" customWidth="1"/>
    <col min="8707" max="8707" width="1.1640625" style="93" customWidth="1"/>
    <col min="8708" max="8708" width="9.1640625" style="93" customWidth="1"/>
    <col min="8709" max="8709" width="1.1640625" style="93" customWidth="1"/>
    <col min="8710" max="8710" width="19.5" style="93" bestFit="1" customWidth="1"/>
    <col min="8711" max="8711" width="1.1640625" style="93" customWidth="1"/>
    <col min="8712" max="8712" width="17" style="93" customWidth="1"/>
    <col min="8713" max="8713" width="1.1640625" style="93" customWidth="1"/>
    <col min="8714" max="8714" width="14" style="93" bestFit="1" customWidth="1"/>
    <col min="8715" max="8715" width="1.1640625" style="93" customWidth="1"/>
    <col min="8716" max="8716" width="13.83203125" style="93" customWidth="1"/>
    <col min="8717" max="8717" width="1.1640625" style="93" customWidth="1"/>
    <col min="8718" max="8718" width="15.6640625" style="93" bestFit="1" customWidth="1"/>
    <col min="8719" max="8719" width="1.1640625" style="93" customWidth="1"/>
    <col min="8720" max="8720" width="18.6640625" style="93" bestFit="1" customWidth="1"/>
    <col min="8721" max="8721" width="1.1640625" style="93" customWidth="1"/>
    <col min="8722" max="8722" width="16.83203125" style="93" customWidth="1"/>
    <col min="8723" max="8723" width="1.1640625" style="93" customWidth="1"/>
    <col min="8724" max="8724" width="16.1640625" style="93" customWidth="1"/>
    <col min="8725" max="8725" width="1.1640625" style="93" customWidth="1"/>
    <col min="8726" max="8726" width="15.6640625" style="93" bestFit="1" customWidth="1"/>
    <col min="8727" max="8727" width="1.1640625" style="93" customWidth="1"/>
    <col min="8728" max="8728" width="14.33203125" style="93" bestFit="1" customWidth="1"/>
    <col min="8729" max="8729" width="4" style="93" customWidth="1"/>
    <col min="8730" max="8730" width="6" style="93" customWidth="1"/>
    <col min="8731" max="8731" width="11" style="93" customWidth="1"/>
    <col min="8732" max="8960" width="11.5" style="93"/>
    <col min="8961" max="8961" width="3.83203125" style="93" customWidth="1"/>
    <col min="8962" max="8962" width="36.5" style="93" customWidth="1"/>
    <col min="8963" max="8963" width="1.1640625" style="93" customWidth="1"/>
    <col min="8964" max="8964" width="9.1640625" style="93" customWidth="1"/>
    <col min="8965" max="8965" width="1.1640625" style="93" customWidth="1"/>
    <col min="8966" max="8966" width="19.5" style="93" bestFit="1" customWidth="1"/>
    <col min="8967" max="8967" width="1.1640625" style="93" customWidth="1"/>
    <col min="8968" max="8968" width="17" style="93" customWidth="1"/>
    <col min="8969" max="8969" width="1.1640625" style="93" customWidth="1"/>
    <col min="8970" max="8970" width="14" style="93" bestFit="1" customWidth="1"/>
    <col min="8971" max="8971" width="1.1640625" style="93" customWidth="1"/>
    <col min="8972" max="8972" width="13.83203125" style="93" customWidth="1"/>
    <col min="8973" max="8973" width="1.1640625" style="93" customWidth="1"/>
    <col min="8974" max="8974" width="15.6640625" style="93" bestFit="1" customWidth="1"/>
    <col min="8975" max="8975" width="1.1640625" style="93" customWidth="1"/>
    <col min="8976" max="8976" width="18.6640625" style="93" bestFit="1" customWidth="1"/>
    <col min="8977" max="8977" width="1.1640625" style="93" customWidth="1"/>
    <col min="8978" max="8978" width="16.83203125" style="93" customWidth="1"/>
    <col min="8979" max="8979" width="1.1640625" style="93" customWidth="1"/>
    <col min="8980" max="8980" width="16.1640625" style="93" customWidth="1"/>
    <col min="8981" max="8981" width="1.1640625" style="93" customWidth="1"/>
    <col min="8982" max="8982" width="15.6640625" style="93" bestFit="1" customWidth="1"/>
    <col min="8983" max="8983" width="1.1640625" style="93" customWidth="1"/>
    <col min="8984" max="8984" width="14.33203125" style="93" bestFit="1" customWidth="1"/>
    <col min="8985" max="8985" width="4" style="93" customWidth="1"/>
    <col min="8986" max="8986" width="6" style="93" customWidth="1"/>
    <col min="8987" max="8987" width="11" style="93" customWidth="1"/>
    <col min="8988" max="9216" width="11.5" style="93"/>
    <col min="9217" max="9217" width="3.83203125" style="93" customWidth="1"/>
    <col min="9218" max="9218" width="36.5" style="93" customWidth="1"/>
    <col min="9219" max="9219" width="1.1640625" style="93" customWidth="1"/>
    <col min="9220" max="9220" width="9.1640625" style="93" customWidth="1"/>
    <col min="9221" max="9221" width="1.1640625" style="93" customWidth="1"/>
    <col min="9222" max="9222" width="19.5" style="93" bestFit="1" customWidth="1"/>
    <col min="9223" max="9223" width="1.1640625" style="93" customWidth="1"/>
    <col min="9224" max="9224" width="17" style="93" customWidth="1"/>
    <col min="9225" max="9225" width="1.1640625" style="93" customWidth="1"/>
    <col min="9226" max="9226" width="14" style="93" bestFit="1" customWidth="1"/>
    <col min="9227" max="9227" width="1.1640625" style="93" customWidth="1"/>
    <col min="9228" max="9228" width="13.83203125" style="93" customWidth="1"/>
    <col min="9229" max="9229" width="1.1640625" style="93" customWidth="1"/>
    <col min="9230" max="9230" width="15.6640625" style="93" bestFit="1" customWidth="1"/>
    <col min="9231" max="9231" width="1.1640625" style="93" customWidth="1"/>
    <col min="9232" max="9232" width="18.6640625" style="93" bestFit="1" customWidth="1"/>
    <col min="9233" max="9233" width="1.1640625" style="93" customWidth="1"/>
    <col min="9234" max="9234" width="16.83203125" style="93" customWidth="1"/>
    <col min="9235" max="9235" width="1.1640625" style="93" customWidth="1"/>
    <col min="9236" max="9236" width="16.1640625" style="93" customWidth="1"/>
    <col min="9237" max="9237" width="1.1640625" style="93" customWidth="1"/>
    <col min="9238" max="9238" width="15.6640625" style="93" bestFit="1" customWidth="1"/>
    <col min="9239" max="9239" width="1.1640625" style="93" customWidth="1"/>
    <col min="9240" max="9240" width="14.33203125" style="93" bestFit="1" customWidth="1"/>
    <col min="9241" max="9241" width="4" style="93" customWidth="1"/>
    <col min="9242" max="9242" width="6" style="93" customWidth="1"/>
    <col min="9243" max="9243" width="11" style="93" customWidth="1"/>
    <col min="9244" max="9472" width="11.5" style="93"/>
    <col min="9473" max="9473" width="3.83203125" style="93" customWidth="1"/>
    <col min="9474" max="9474" width="36.5" style="93" customWidth="1"/>
    <col min="9475" max="9475" width="1.1640625" style="93" customWidth="1"/>
    <col min="9476" max="9476" width="9.1640625" style="93" customWidth="1"/>
    <col min="9477" max="9477" width="1.1640625" style="93" customWidth="1"/>
    <col min="9478" max="9478" width="19.5" style="93" bestFit="1" customWidth="1"/>
    <col min="9479" max="9479" width="1.1640625" style="93" customWidth="1"/>
    <col min="9480" max="9480" width="17" style="93" customWidth="1"/>
    <col min="9481" max="9481" width="1.1640625" style="93" customWidth="1"/>
    <col min="9482" max="9482" width="14" style="93" bestFit="1" customWidth="1"/>
    <col min="9483" max="9483" width="1.1640625" style="93" customWidth="1"/>
    <col min="9484" max="9484" width="13.83203125" style="93" customWidth="1"/>
    <col min="9485" max="9485" width="1.1640625" style="93" customWidth="1"/>
    <col min="9486" max="9486" width="15.6640625" style="93" bestFit="1" customWidth="1"/>
    <col min="9487" max="9487" width="1.1640625" style="93" customWidth="1"/>
    <col min="9488" max="9488" width="18.6640625" style="93" bestFit="1" customWidth="1"/>
    <col min="9489" max="9489" width="1.1640625" style="93" customWidth="1"/>
    <col min="9490" max="9490" width="16.83203125" style="93" customWidth="1"/>
    <col min="9491" max="9491" width="1.1640625" style="93" customWidth="1"/>
    <col min="9492" max="9492" width="16.1640625" style="93" customWidth="1"/>
    <col min="9493" max="9493" width="1.1640625" style="93" customWidth="1"/>
    <col min="9494" max="9494" width="15.6640625" style="93" bestFit="1" customWidth="1"/>
    <col min="9495" max="9495" width="1.1640625" style="93" customWidth="1"/>
    <col min="9496" max="9496" width="14.33203125" style="93" bestFit="1" customWidth="1"/>
    <col min="9497" max="9497" width="4" style="93" customWidth="1"/>
    <col min="9498" max="9498" width="6" style="93" customWidth="1"/>
    <col min="9499" max="9499" width="11" style="93" customWidth="1"/>
    <col min="9500" max="9728" width="11.5" style="93"/>
    <col min="9729" max="9729" width="3.83203125" style="93" customWidth="1"/>
    <col min="9730" max="9730" width="36.5" style="93" customWidth="1"/>
    <col min="9731" max="9731" width="1.1640625" style="93" customWidth="1"/>
    <col min="9732" max="9732" width="9.1640625" style="93" customWidth="1"/>
    <col min="9733" max="9733" width="1.1640625" style="93" customWidth="1"/>
    <col min="9734" max="9734" width="19.5" style="93" bestFit="1" customWidth="1"/>
    <col min="9735" max="9735" width="1.1640625" style="93" customWidth="1"/>
    <col min="9736" max="9736" width="17" style="93" customWidth="1"/>
    <col min="9737" max="9737" width="1.1640625" style="93" customWidth="1"/>
    <col min="9738" max="9738" width="14" style="93" bestFit="1" customWidth="1"/>
    <col min="9739" max="9739" width="1.1640625" style="93" customWidth="1"/>
    <col min="9740" max="9740" width="13.83203125" style="93" customWidth="1"/>
    <col min="9741" max="9741" width="1.1640625" style="93" customWidth="1"/>
    <col min="9742" max="9742" width="15.6640625" style="93" bestFit="1" customWidth="1"/>
    <col min="9743" max="9743" width="1.1640625" style="93" customWidth="1"/>
    <col min="9744" max="9744" width="18.6640625" style="93" bestFit="1" customWidth="1"/>
    <col min="9745" max="9745" width="1.1640625" style="93" customWidth="1"/>
    <col min="9746" max="9746" width="16.83203125" style="93" customWidth="1"/>
    <col min="9747" max="9747" width="1.1640625" style="93" customWidth="1"/>
    <col min="9748" max="9748" width="16.1640625" style="93" customWidth="1"/>
    <col min="9749" max="9749" width="1.1640625" style="93" customWidth="1"/>
    <col min="9750" max="9750" width="15.6640625" style="93" bestFit="1" customWidth="1"/>
    <col min="9751" max="9751" width="1.1640625" style="93" customWidth="1"/>
    <col min="9752" max="9752" width="14.33203125" style="93" bestFit="1" customWidth="1"/>
    <col min="9753" max="9753" width="4" style="93" customWidth="1"/>
    <col min="9754" max="9754" width="6" style="93" customWidth="1"/>
    <col min="9755" max="9755" width="11" style="93" customWidth="1"/>
    <col min="9756" max="9984" width="11.5" style="93"/>
    <col min="9985" max="9985" width="3.83203125" style="93" customWidth="1"/>
    <col min="9986" max="9986" width="36.5" style="93" customWidth="1"/>
    <col min="9987" max="9987" width="1.1640625" style="93" customWidth="1"/>
    <col min="9988" max="9988" width="9.1640625" style="93" customWidth="1"/>
    <col min="9989" max="9989" width="1.1640625" style="93" customWidth="1"/>
    <col min="9990" max="9990" width="19.5" style="93" bestFit="1" customWidth="1"/>
    <col min="9991" max="9991" width="1.1640625" style="93" customWidth="1"/>
    <col min="9992" max="9992" width="17" style="93" customWidth="1"/>
    <col min="9993" max="9993" width="1.1640625" style="93" customWidth="1"/>
    <col min="9994" max="9994" width="14" style="93" bestFit="1" customWidth="1"/>
    <col min="9995" max="9995" width="1.1640625" style="93" customWidth="1"/>
    <col min="9996" max="9996" width="13.83203125" style="93" customWidth="1"/>
    <col min="9997" max="9997" width="1.1640625" style="93" customWidth="1"/>
    <col min="9998" max="9998" width="15.6640625" style="93" bestFit="1" customWidth="1"/>
    <col min="9999" max="9999" width="1.1640625" style="93" customWidth="1"/>
    <col min="10000" max="10000" width="18.6640625" style="93" bestFit="1" customWidth="1"/>
    <col min="10001" max="10001" width="1.1640625" style="93" customWidth="1"/>
    <col min="10002" max="10002" width="16.83203125" style="93" customWidth="1"/>
    <col min="10003" max="10003" width="1.1640625" style="93" customWidth="1"/>
    <col min="10004" max="10004" width="16.1640625" style="93" customWidth="1"/>
    <col min="10005" max="10005" width="1.1640625" style="93" customWidth="1"/>
    <col min="10006" max="10006" width="15.6640625" style="93" bestFit="1" customWidth="1"/>
    <col min="10007" max="10007" width="1.1640625" style="93" customWidth="1"/>
    <col min="10008" max="10008" width="14.33203125" style="93" bestFit="1" customWidth="1"/>
    <col min="10009" max="10009" width="4" style="93" customWidth="1"/>
    <col min="10010" max="10010" width="6" style="93" customWidth="1"/>
    <col min="10011" max="10011" width="11" style="93" customWidth="1"/>
    <col min="10012" max="10240" width="11.5" style="93"/>
    <col min="10241" max="10241" width="3.83203125" style="93" customWidth="1"/>
    <col min="10242" max="10242" width="36.5" style="93" customWidth="1"/>
    <col min="10243" max="10243" width="1.1640625" style="93" customWidth="1"/>
    <col min="10244" max="10244" width="9.1640625" style="93" customWidth="1"/>
    <col min="10245" max="10245" width="1.1640625" style="93" customWidth="1"/>
    <col min="10246" max="10246" width="19.5" style="93" bestFit="1" customWidth="1"/>
    <col min="10247" max="10247" width="1.1640625" style="93" customWidth="1"/>
    <col min="10248" max="10248" width="17" style="93" customWidth="1"/>
    <col min="10249" max="10249" width="1.1640625" style="93" customWidth="1"/>
    <col min="10250" max="10250" width="14" style="93" bestFit="1" customWidth="1"/>
    <col min="10251" max="10251" width="1.1640625" style="93" customWidth="1"/>
    <col min="10252" max="10252" width="13.83203125" style="93" customWidth="1"/>
    <col min="10253" max="10253" width="1.1640625" style="93" customWidth="1"/>
    <col min="10254" max="10254" width="15.6640625" style="93" bestFit="1" customWidth="1"/>
    <col min="10255" max="10255" width="1.1640625" style="93" customWidth="1"/>
    <col min="10256" max="10256" width="18.6640625" style="93" bestFit="1" customWidth="1"/>
    <col min="10257" max="10257" width="1.1640625" style="93" customWidth="1"/>
    <col min="10258" max="10258" width="16.83203125" style="93" customWidth="1"/>
    <col min="10259" max="10259" width="1.1640625" style="93" customWidth="1"/>
    <col min="10260" max="10260" width="16.1640625" style="93" customWidth="1"/>
    <col min="10261" max="10261" width="1.1640625" style="93" customWidth="1"/>
    <col min="10262" max="10262" width="15.6640625" style="93" bestFit="1" customWidth="1"/>
    <col min="10263" max="10263" width="1.1640625" style="93" customWidth="1"/>
    <col min="10264" max="10264" width="14.33203125" style="93" bestFit="1" customWidth="1"/>
    <col min="10265" max="10265" width="4" style="93" customWidth="1"/>
    <col min="10266" max="10266" width="6" style="93" customWidth="1"/>
    <col min="10267" max="10267" width="11" style="93" customWidth="1"/>
    <col min="10268" max="10496" width="11.5" style="93"/>
    <col min="10497" max="10497" width="3.83203125" style="93" customWidth="1"/>
    <col min="10498" max="10498" width="36.5" style="93" customWidth="1"/>
    <col min="10499" max="10499" width="1.1640625" style="93" customWidth="1"/>
    <col min="10500" max="10500" width="9.1640625" style="93" customWidth="1"/>
    <col min="10501" max="10501" width="1.1640625" style="93" customWidth="1"/>
    <col min="10502" max="10502" width="19.5" style="93" bestFit="1" customWidth="1"/>
    <col min="10503" max="10503" width="1.1640625" style="93" customWidth="1"/>
    <col min="10504" max="10504" width="17" style="93" customWidth="1"/>
    <col min="10505" max="10505" width="1.1640625" style="93" customWidth="1"/>
    <col min="10506" max="10506" width="14" style="93" bestFit="1" customWidth="1"/>
    <col min="10507" max="10507" width="1.1640625" style="93" customWidth="1"/>
    <col min="10508" max="10508" width="13.83203125" style="93" customWidth="1"/>
    <col min="10509" max="10509" width="1.1640625" style="93" customWidth="1"/>
    <col min="10510" max="10510" width="15.6640625" style="93" bestFit="1" customWidth="1"/>
    <col min="10511" max="10511" width="1.1640625" style="93" customWidth="1"/>
    <col min="10512" max="10512" width="18.6640625" style="93" bestFit="1" customWidth="1"/>
    <col min="10513" max="10513" width="1.1640625" style="93" customWidth="1"/>
    <col min="10514" max="10514" width="16.83203125" style="93" customWidth="1"/>
    <col min="10515" max="10515" width="1.1640625" style="93" customWidth="1"/>
    <col min="10516" max="10516" width="16.1640625" style="93" customWidth="1"/>
    <col min="10517" max="10517" width="1.1640625" style="93" customWidth="1"/>
    <col min="10518" max="10518" width="15.6640625" style="93" bestFit="1" customWidth="1"/>
    <col min="10519" max="10519" width="1.1640625" style="93" customWidth="1"/>
    <col min="10520" max="10520" width="14.33203125" style="93" bestFit="1" customWidth="1"/>
    <col min="10521" max="10521" width="4" style="93" customWidth="1"/>
    <col min="10522" max="10522" width="6" style="93" customWidth="1"/>
    <col min="10523" max="10523" width="11" style="93" customWidth="1"/>
    <col min="10524" max="10752" width="11.5" style="93"/>
    <col min="10753" max="10753" width="3.83203125" style="93" customWidth="1"/>
    <col min="10754" max="10754" width="36.5" style="93" customWidth="1"/>
    <col min="10755" max="10755" width="1.1640625" style="93" customWidth="1"/>
    <col min="10756" max="10756" width="9.1640625" style="93" customWidth="1"/>
    <col min="10757" max="10757" width="1.1640625" style="93" customWidth="1"/>
    <col min="10758" max="10758" width="19.5" style="93" bestFit="1" customWidth="1"/>
    <col min="10759" max="10759" width="1.1640625" style="93" customWidth="1"/>
    <col min="10760" max="10760" width="17" style="93" customWidth="1"/>
    <col min="10761" max="10761" width="1.1640625" style="93" customWidth="1"/>
    <col min="10762" max="10762" width="14" style="93" bestFit="1" customWidth="1"/>
    <col min="10763" max="10763" width="1.1640625" style="93" customWidth="1"/>
    <col min="10764" max="10764" width="13.83203125" style="93" customWidth="1"/>
    <col min="10765" max="10765" width="1.1640625" style="93" customWidth="1"/>
    <col min="10766" max="10766" width="15.6640625" style="93" bestFit="1" customWidth="1"/>
    <col min="10767" max="10767" width="1.1640625" style="93" customWidth="1"/>
    <col min="10768" max="10768" width="18.6640625" style="93" bestFit="1" customWidth="1"/>
    <col min="10769" max="10769" width="1.1640625" style="93" customWidth="1"/>
    <col min="10770" max="10770" width="16.83203125" style="93" customWidth="1"/>
    <col min="10771" max="10771" width="1.1640625" style="93" customWidth="1"/>
    <col min="10772" max="10772" width="16.1640625" style="93" customWidth="1"/>
    <col min="10773" max="10773" width="1.1640625" style="93" customWidth="1"/>
    <col min="10774" max="10774" width="15.6640625" style="93" bestFit="1" customWidth="1"/>
    <col min="10775" max="10775" width="1.1640625" style="93" customWidth="1"/>
    <col min="10776" max="10776" width="14.33203125" style="93" bestFit="1" customWidth="1"/>
    <col min="10777" max="10777" width="4" style="93" customWidth="1"/>
    <col min="10778" max="10778" width="6" style="93" customWidth="1"/>
    <col min="10779" max="10779" width="11" style="93" customWidth="1"/>
    <col min="10780" max="11008" width="11.5" style="93"/>
    <col min="11009" max="11009" width="3.83203125" style="93" customWidth="1"/>
    <col min="11010" max="11010" width="36.5" style="93" customWidth="1"/>
    <col min="11011" max="11011" width="1.1640625" style="93" customWidth="1"/>
    <col min="11012" max="11012" width="9.1640625" style="93" customWidth="1"/>
    <col min="11013" max="11013" width="1.1640625" style="93" customWidth="1"/>
    <col min="11014" max="11014" width="19.5" style="93" bestFit="1" customWidth="1"/>
    <col min="11015" max="11015" width="1.1640625" style="93" customWidth="1"/>
    <col min="11016" max="11016" width="17" style="93" customWidth="1"/>
    <col min="11017" max="11017" width="1.1640625" style="93" customWidth="1"/>
    <col min="11018" max="11018" width="14" style="93" bestFit="1" customWidth="1"/>
    <col min="11019" max="11019" width="1.1640625" style="93" customWidth="1"/>
    <col min="11020" max="11020" width="13.83203125" style="93" customWidth="1"/>
    <col min="11021" max="11021" width="1.1640625" style="93" customWidth="1"/>
    <col min="11022" max="11022" width="15.6640625" style="93" bestFit="1" customWidth="1"/>
    <col min="11023" max="11023" width="1.1640625" style="93" customWidth="1"/>
    <col min="11024" max="11024" width="18.6640625" style="93" bestFit="1" customWidth="1"/>
    <col min="11025" max="11025" width="1.1640625" style="93" customWidth="1"/>
    <col min="11026" max="11026" width="16.83203125" style="93" customWidth="1"/>
    <col min="11027" max="11027" width="1.1640625" style="93" customWidth="1"/>
    <col min="11028" max="11028" width="16.1640625" style="93" customWidth="1"/>
    <col min="11029" max="11029" width="1.1640625" style="93" customWidth="1"/>
    <col min="11030" max="11030" width="15.6640625" style="93" bestFit="1" customWidth="1"/>
    <col min="11031" max="11031" width="1.1640625" style="93" customWidth="1"/>
    <col min="11032" max="11032" width="14.33203125" style="93" bestFit="1" customWidth="1"/>
    <col min="11033" max="11033" width="4" style="93" customWidth="1"/>
    <col min="11034" max="11034" width="6" style="93" customWidth="1"/>
    <col min="11035" max="11035" width="11" style="93" customWidth="1"/>
    <col min="11036" max="11264" width="11.5" style="93"/>
    <col min="11265" max="11265" width="3.83203125" style="93" customWidth="1"/>
    <col min="11266" max="11266" width="36.5" style="93" customWidth="1"/>
    <col min="11267" max="11267" width="1.1640625" style="93" customWidth="1"/>
    <col min="11268" max="11268" width="9.1640625" style="93" customWidth="1"/>
    <col min="11269" max="11269" width="1.1640625" style="93" customWidth="1"/>
    <col min="11270" max="11270" width="19.5" style="93" bestFit="1" customWidth="1"/>
    <col min="11271" max="11271" width="1.1640625" style="93" customWidth="1"/>
    <col min="11272" max="11272" width="17" style="93" customWidth="1"/>
    <col min="11273" max="11273" width="1.1640625" style="93" customWidth="1"/>
    <col min="11274" max="11274" width="14" style="93" bestFit="1" customWidth="1"/>
    <col min="11275" max="11275" width="1.1640625" style="93" customWidth="1"/>
    <col min="11276" max="11276" width="13.83203125" style="93" customWidth="1"/>
    <col min="11277" max="11277" width="1.1640625" style="93" customWidth="1"/>
    <col min="11278" max="11278" width="15.6640625" style="93" bestFit="1" customWidth="1"/>
    <col min="11279" max="11279" width="1.1640625" style="93" customWidth="1"/>
    <col min="11280" max="11280" width="18.6640625" style="93" bestFit="1" customWidth="1"/>
    <col min="11281" max="11281" width="1.1640625" style="93" customWidth="1"/>
    <col min="11282" max="11282" width="16.83203125" style="93" customWidth="1"/>
    <col min="11283" max="11283" width="1.1640625" style="93" customWidth="1"/>
    <col min="11284" max="11284" width="16.1640625" style="93" customWidth="1"/>
    <col min="11285" max="11285" width="1.1640625" style="93" customWidth="1"/>
    <col min="11286" max="11286" width="15.6640625" style="93" bestFit="1" customWidth="1"/>
    <col min="11287" max="11287" width="1.1640625" style="93" customWidth="1"/>
    <col min="11288" max="11288" width="14.33203125" style="93" bestFit="1" customWidth="1"/>
    <col min="11289" max="11289" width="4" style="93" customWidth="1"/>
    <col min="11290" max="11290" width="6" style="93" customWidth="1"/>
    <col min="11291" max="11291" width="11" style="93" customWidth="1"/>
    <col min="11292" max="11520" width="11.5" style="93"/>
    <col min="11521" max="11521" width="3.83203125" style="93" customWidth="1"/>
    <col min="11522" max="11522" width="36.5" style="93" customWidth="1"/>
    <col min="11523" max="11523" width="1.1640625" style="93" customWidth="1"/>
    <col min="11524" max="11524" width="9.1640625" style="93" customWidth="1"/>
    <col min="11525" max="11525" width="1.1640625" style="93" customWidth="1"/>
    <col min="11526" max="11526" width="19.5" style="93" bestFit="1" customWidth="1"/>
    <col min="11527" max="11527" width="1.1640625" style="93" customWidth="1"/>
    <col min="11528" max="11528" width="17" style="93" customWidth="1"/>
    <col min="11529" max="11529" width="1.1640625" style="93" customWidth="1"/>
    <col min="11530" max="11530" width="14" style="93" bestFit="1" customWidth="1"/>
    <col min="11531" max="11531" width="1.1640625" style="93" customWidth="1"/>
    <col min="11532" max="11532" width="13.83203125" style="93" customWidth="1"/>
    <col min="11533" max="11533" width="1.1640625" style="93" customWidth="1"/>
    <col min="11534" max="11534" width="15.6640625" style="93" bestFit="1" customWidth="1"/>
    <col min="11535" max="11535" width="1.1640625" style="93" customWidth="1"/>
    <col min="11536" max="11536" width="18.6640625" style="93" bestFit="1" customWidth="1"/>
    <col min="11537" max="11537" width="1.1640625" style="93" customWidth="1"/>
    <col min="11538" max="11538" width="16.83203125" style="93" customWidth="1"/>
    <col min="11539" max="11539" width="1.1640625" style="93" customWidth="1"/>
    <col min="11540" max="11540" width="16.1640625" style="93" customWidth="1"/>
    <col min="11541" max="11541" width="1.1640625" style="93" customWidth="1"/>
    <col min="11542" max="11542" width="15.6640625" style="93" bestFit="1" customWidth="1"/>
    <col min="11543" max="11543" width="1.1640625" style="93" customWidth="1"/>
    <col min="11544" max="11544" width="14.33203125" style="93" bestFit="1" customWidth="1"/>
    <col min="11545" max="11545" width="4" style="93" customWidth="1"/>
    <col min="11546" max="11546" width="6" style="93" customWidth="1"/>
    <col min="11547" max="11547" width="11" style="93" customWidth="1"/>
    <col min="11548" max="11776" width="11.5" style="93"/>
    <col min="11777" max="11777" width="3.83203125" style="93" customWidth="1"/>
    <col min="11778" max="11778" width="36.5" style="93" customWidth="1"/>
    <col min="11779" max="11779" width="1.1640625" style="93" customWidth="1"/>
    <col min="11780" max="11780" width="9.1640625" style="93" customWidth="1"/>
    <col min="11781" max="11781" width="1.1640625" style="93" customWidth="1"/>
    <col min="11782" max="11782" width="19.5" style="93" bestFit="1" customWidth="1"/>
    <col min="11783" max="11783" width="1.1640625" style="93" customWidth="1"/>
    <col min="11784" max="11784" width="17" style="93" customWidth="1"/>
    <col min="11785" max="11785" width="1.1640625" style="93" customWidth="1"/>
    <col min="11786" max="11786" width="14" style="93" bestFit="1" customWidth="1"/>
    <col min="11787" max="11787" width="1.1640625" style="93" customWidth="1"/>
    <col min="11788" max="11788" width="13.83203125" style="93" customWidth="1"/>
    <col min="11789" max="11789" width="1.1640625" style="93" customWidth="1"/>
    <col min="11790" max="11790" width="15.6640625" style="93" bestFit="1" customWidth="1"/>
    <col min="11791" max="11791" width="1.1640625" style="93" customWidth="1"/>
    <col min="11792" max="11792" width="18.6640625" style="93" bestFit="1" customWidth="1"/>
    <col min="11793" max="11793" width="1.1640625" style="93" customWidth="1"/>
    <col min="11794" max="11794" width="16.83203125" style="93" customWidth="1"/>
    <col min="11795" max="11795" width="1.1640625" style="93" customWidth="1"/>
    <col min="11796" max="11796" width="16.1640625" style="93" customWidth="1"/>
    <col min="11797" max="11797" width="1.1640625" style="93" customWidth="1"/>
    <col min="11798" max="11798" width="15.6640625" style="93" bestFit="1" customWidth="1"/>
    <col min="11799" max="11799" width="1.1640625" style="93" customWidth="1"/>
    <col min="11800" max="11800" width="14.33203125" style="93" bestFit="1" customWidth="1"/>
    <col min="11801" max="11801" width="4" style="93" customWidth="1"/>
    <col min="11802" max="11802" width="6" style="93" customWidth="1"/>
    <col min="11803" max="11803" width="11" style="93" customWidth="1"/>
    <col min="11804" max="12032" width="11.5" style="93"/>
    <col min="12033" max="12033" width="3.83203125" style="93" customWidth="1"/>
    <col min="12034" max="12034" width="36.5" style="93" customWidth="1"/>
    <col min="12035" max="12035" width="1.1640625" style="93" customWidth="1"/>
    <col min="12036" max="12036" width="9.1640625" style="93" customWidth="1"/>
    <col min="12037" max="12037" width="1.1640625" style="93" customWidth="1"/>
    <col min="12038" max="12038" width="19.5" style="93" bestFit="1" customWidth="1"/>
    <col min="12039" max="12039" width="1.1640625" style="93" customWidth="1"/>
    <col min="12040" max="12040" width="17" style="93" customWidth="1"/>
    <col min="12041" max="12041" width="1.1640625" style="93" customWidth="1"/>
    <col min="12042" max="12042" width="14" style="93" bestFit="1" customWidth="1"/>
    <col min="12043" max="12043" width="1.1640625" style="93" customWidth="1"/>
    <col min="12044" max="12044" width="13.83203125" style="93" customWidth="1"/>
    <col min="12045" max="12045" width="1.1640625" style="93" customWidth="1"/>
    <col min="12046" max="12046" width="15.6640625" style="93" bestFit="1" customWidth="1"/>
    <col min="12047" max="12047" width="1.1640625" style="93" customWidth="1"/>
    <col min="12048" max="12048" width="18.6640625" style="93" bestFit="1" customWidth="1"/>
    <col min="12049" max="12049" width="1.1640625" style="93" customWidth="1"/>
    <col min="12050" max="12050" width="16.83203125" style="93" customWidth="1"/>
    <col min="12051" max="12051" width="1.1640625" style="93" customWidth="1"/>
    <col min="12052" max="12052" width="16.1640625" style="93" customWidth="1"/>
    <col min="12053" max="12053" width="1.1640625" style="93" customWidth="1"/>
    <col min="12054" max="12054" width="15.6640625" style="93" bestFit="1" customWidth="1"/>
    <col min="12055" max="12055" width="1.1640625" style="93" customWidth="1"/>
    <col min="12056" max="12056" width="14.33203125" style="93" bestFit="1" customWidth="1"/>
    <col min="12057" max="12057" width="4" style="93" customWidth="1"/>
    <col min="12058" max="12058" width="6" style="93" customWidth="1"/>
    <col min="12059" max="12059" width="11" style="93" customWidth="1"/>
    <col min="12060" max="12288" width="11.5" style="93"/>
    <col min="12289" max="12289" width="3.83203125" style="93" customWidth="1"/>
    <col min="12290" max="12290" width="36.5" style="93" customWidth="1"/>
    <col min="12291" max="12291" width="1.1640625" style="93" customWidth="1"/>
    <col min="12292" max="12292" width="9.1640625" style="93" customWidth="1"/>
    <col min="12293" max="12293" width="1.1640625" style="93" customWidth="1"/>
    <col min="12294" max="12294" width="19.5" style="93" bestFit="1" customWidth="1"/>
    <col min="12295" max="12295" width="1.1640625" style="93" customWidth="1"/>
    <col min="12296" max="12296" width="17" style="93" customWidth="1"/>
    <col min="12297" max="12297" width="1.1640625" style="93" customWidth="1"/>
    <col min="12298" max="12298" width="14" style="93" bestFit="1" customWidth="1"/>
    <col min="12299" max="12299" width="1.1640625" style="93" customWidth="1"/>
    <col min="12300" max="12300" width="13.83203125" style="93" customWidth="1"/>
    <col min="12301" max="12301" width="1.1640625" style="93" customWidth="1"/>
    <col min="12302" max="12302" width="15.6640625" style="93" bestFit="1" customWidth="1"/>
    <col min="12303" max="12303" width="1.1640625" style="93" customWidth="1"/>
    <col min="12304" max="12304" width="18.6640625" style="93" bestFit="1" customWidth="1"/>
    <col min="12305" max="12305" width="1.1640625" style="93" customWidth="1"/>
    <col min="12306" max="12306" width="16.83203125" style="93" customWidth="1"/>
    <col min="12307" max="12307" width="1.1640625" style="93" customWidth="1"/>
    <col min="12308" max="12308" width="16.1640625" style="93" customWidth="1"/>
    <col min="12309" max="12309" width="1.1640625" style="93" customWidth="1"/>
    <col min="12310" max="12310" width="15.6640625" style="93" bestFit="1" customWidth="1"/>
    <col min="12311" max="12311" width="1.1640625" style="93" customWidth="1"/>
    <col min="12312" max="12312" width="14.33203125" style="93" bestFit="1" customWidth="1"/>
    <col min="12313" max="12313" width="4" style="93" customWidth="1"/>
    <col min="12314" max="12314" width="6" style="93" customWidth="1"/>
    <col min="12315" max="12315" width="11" style="93" customWidth="1"/>
    <col min="12316" max="12544" width="11.5" style="93"/>
    <col min="12545" max="12545" width="3.83203125" style="93" customWidth="1"/>
    <col min="12546" max="12546" width="36.5" style="93" customWidth="1"/>
    <col min="12547" max="12547" width="1.1640625" style="93" customWidth="1"/>
    <col min="12548" max="12548" width="9.1640625" style="93" customWidth="1"/>
    <col min="12549" max="12549" width="1.1640625" style="93" customWidth="1"/>
    <col min="12550" max="12550" width="19.5" style="93" bestFit="1" customWidth="1"/>
    <col min="12551" max="12551" width="1.1640625" style="93" customWidth="1"/>
    <col min="12552" max="12552" width="17" style="93" customWidth="1"/>
    <col min="12553" max="12553" width="1.1640625" style="93" customWidth="1"/>
    <col min="12554" max="12554" width="14" style="93" bestFit="1" customWidth="1"/>
    <col min="12555" max="12555" width="1.1640625" style="93" customWidth="1"/>
    <col min="12556" max="12556" width="13.83203125" style="93" customWidth="1"/>
    <col min="12557" max="12557" width="1.1640625" style="93" customWidth="1"/>
    <col min="12558" max="12558" width="15.6640625" style="93" bestFit="1" customWidth="1"/>
    <col min="12559" max="12559" width="1.1640625" style="93" customWidth="1"/>
    <col min="12560" max="12560" width="18.6640625" style="93" bestFit="1" customWidth="1"/>
    <col min="12561" max="12561" width="1.1640625" style="93" customWidth="1"/>
    <col min="12562" max="12562" width="16.83203125" style="93" customWidth="1"/>
    <col min="12563" max="12563" width="1.1640625" style="93" customWidth="1"/>
    <col min="12564" max="12564" width="16.1640625" style="93" customWidth="1"/>
    <col min="12565" max="12565" width="1.1640625" style="93" customWidth="1"/>
    <col min="12566" max="12566" width="15.6640625" style="93" bestFit="1" customWidth="1"/>
    <col min="12567" max="12567" width="1.1640625" style="93" customWidth="1"/>
    <col min="12568" max="12568" width="14.33203125" style="93" bestFit="1" customWidth="1"/>
    <col min="12569" max="12569" width="4" style="93" customWidth="1"/>
    <col min="12570" max="12570" width="6" style="93" customWidth="1"/>
    <col min="12571" max="12571" width="11" style="93" customWidth="1"/>
    <col min="12572" max="12800" width="11.5" style="93"/>
    <col min="12801" max="12801" width="3.83203125" style="93" customWidth="1"/>
    <col min="12802" max="12802" width="36.5" style="93" customWidth="1"/>
    <col min="12803" max="12803" width="1.1640625" style="93" customWidth="1"/>
    <col min="12804" max="12804" width="9.1640625" style="93" customWidth="1"/>
    <col min="12805" max="12805" width="1.1640625" style="93" customWidth="1"/>
    <col min="12806" max="12806" width="19.5" style="93" bestFit="1" customWidth="1"/>
    <col min="12807" max="12807" width="1.1640625" style="93" customWidth="1"/>
    <col min="12808" max="12808" width="17" style="93" customWidth="1"/>
    <col min="12809" max="12809" width="1.1640625" style="93" customWidth="1"/>
    <col min="12810" max="12810" width="14" style="93" bestFit="1" customWidth="1"/>
    <col min="12811" max="12811" width="1.1640625" style="93" customWidth="1"/>
    <col min="12812" max="12812" width="13.83203125" style="93" customWidth="1"/>
    <col min="12813" max="12813" width="1.1640625" style="93" customWidth="1"/>
    <col min="12814" max="12814" width="15.6640625" style="93" bestFit="1" customWidth="1"/>
    <col min="12815" max="12815" width="1.1640625" style="93" customWidth="1"/>
    <col min="12816" max="12816" width="18.6640625" style="93" bestFit="1" customWidth="1"/>
    <col min="12817" max="12817" width="1.1640625" style="93" customWidth="1"/>
    <col min="12818" max="12818" width="16.83203125" style="93" customWidth="1"/>
    <col min="12819" max="12819" width="1.1640625" style="93" customWidth="1"/>
    <col min="12820" max="12820" width="16.1640625" style="93" customWidth="1"/>
    <col min="12821" max="12821" width="1.1640625" style="93" customWidth="1"/>
    <col min="12822" max="12822" width="15.6640625" style="93" bestFit="1" customWidth="1"/>
    <col min="12823" max="12823" width="1.1640625" style="93" customWidth="1"/>
    <col min="12824" max="12824" width="14.33203125" style="93" bestFit="1" customWidth="1"/>
    <col min="12825" max="12825" width="4" style="93" customWidth="1"/>
    <col min="12826" max="12826" width="6" style="93" customWidth="1"/>
    <col min="12827" max="12827" width="11" style="93" customWidth="1"/>
    <col min="12828" max="13056" width="11.5" style="93"/>
    <col min="13057" max="13057" width="3.83203125" style="93" customWidth="1"/>
    <col min="13058" max="13058" width="36.5" style="93" customWidth="1"/>
    <col min="13059" max="13059" width="1.1640625" style="93" customWidth="1"/>
    <col min="13060" max="13060" width="9.1640625" style="93" customWidth="1"/>
    <col min="13061" max="13061" width="1.1640625" style="93" customWidth="1"/>
    <col min="13062" max="13062" width="19.5" style="93" bestFit="1" customWidth="1"/>
    <col min="13063" max="13063" width="1.1640625" style="93" customWidth="1"/>
    <col min="13064" max="13064" width="17" style="93" customWidth="1"/>
    <col min="13065" max="13065" width="1.1640625" style="93" customWidth="1"/>
    <col min="13066" max="13066" width="14" style="93" bestFit="1" customWidth="1"/>
    <col min="13067" max="13067" width="1.1640625" style="93" customWidth="1"/>
    <col min="13068" max="13068" width="13.83203125" style="93" customWidth="1"/>
    <col min="13069" max="13069" width="1.1640625" style="93" customWidth="1"/>
    <col min="13070" max="13070" width="15.6640625" style="93" bestFit="1" customWidth="1"/>
    <col min="13071" max="13071" width="1.1640625" style="93" customWidth="1"/>
    <col min="13072" max="13072" width="18.6640625" style="93" bestFit="1" customWidth="1"/>
    <col min="13073" max="13073" width="1.1640625" style="93" customWidth="1"/>
    <col min="13074" max="13074" width="16.83203125" style="93" customWidth="1"/>
    <col min="13075" max="13075" width="1.1640625" style="93" customWidth="1"/>
    <col min="13076" max="13076" width="16.1640625" style="93" customWidth="1"/>
    <col min="13077" max="13077" width="1.1640625" style="93" customWidth="1"/>
    <col min="13078" max="13078" width="15.6640625" style="93" bestFit="1" customWidth="1"/>
    <col min="13079" max="13079" width="1.1640625" style="93" customWidth="1"/>
    <col min="13080" max="13080" width="14.33203125" style="93" bestFit="1" customWidth="1"/>
    <col min="13081" max="13081" width="4" style="93" customWidth="1"/>
    <col min="13082" max="13082" width="6" style="93" customWidth="1"/>
    <col min="13083" max="13083" width="11" style="93" customWidth="1"/>
    <col min="13084" max="13312" width="11.5" style="93"/>
    <col min="13313" max="13313" width="3.83203125" style="93" customWidth="1"/>
    <col min="13314" max="13314" width="36.5" style="93" customWidth="1"/>
    <col min="13315" max="13315" width="1.1640625" style="93" customWidth="1"/>
    <col min="13316" max="13316" width="9.1640625" style="93" customWidth="1"/>
    <col min="13317" max="13317" width="1.1640625" style="93" customWidth="1"/>
    <col min="13318" max="13318" width="19.5" style="93" bestFit="1" customWidth="1"/>
    <col min="13319" max="13319" width="1.1640625" style="93" customWidth="1"/>
    <col min="13320" max="13320" width="17" style="93" customWidth="1"/>
    <col min="13321" max="13321" width="1.1640625" style="93" customWidth="1"/>
    <col min="13322" max="13322" width="14" style="93" bestFit="1" customWidth="1"/>
    <col min="13323" max="13323" width="1.1640625" style="93" customWidth="1"/>
    <col min="13324" max="13324" width="13.83203125" style="93" customWidth="1"/>
    <col min="13325" max="13325" width="1.1640625" style="93" customWidth="1"/>
    <col min="13326" max="13326" width="15.6640625" style="93" bestFit="1" customWidth="1"/>
    <col min="13327" max="13327" width="1.1640625" style="93" customWidth="1"/>
    <col min="13328" max="13328" width="18.6640625" style="93" bestFit="1" customWidth="1"/>
    <col min="13329" max="13329" width="1.1640625" style="93" customWidth="1"/>
    <col min="13330" max="13330" width="16.83203125" style="93" customWidth="1"/>
    <col min="13331" max="13331" width="1.1640625" style="93" customWidth="1"/>
    <col min="13332" max="13332" width="16.1640625" style="93" customWidth="1"/>
    <col min="13333" max="13333" width="1.1640625" style="93" customWidth="1"/>
    <col min="13334" max="13334" width="15.6640625" style="93" bestFit="1" customWidth="1"/>
    <col min="13335" max="13335" width="1.1640625" style="93" customWidth="1"/>
    <col min="13336" max="13336" width="14.33203125" style="93" bestFit="1" customWidth="1"/>
    <col min="13337" max="13337" width="4" style="93" customWidth="1"/>
    <col min="13338" max="13338" width="6" style="93" customWidth="1"/>
    <col min="13339" max="13339" width="11" style="93" customWidth="1"/>
    <col min="13340" max="13568" width="11.5" style="93"/>
    <col min="13569" max="13569" width="3.83203125" style="93" customWidth="1"/>
    <col min="13570" max="13570" width="36.5" style="93" customWidth="1"/>
    <col min="13571" max="13571" width="1.1640625" style="93" customWidth="1"/>
    <col min="13572" max="13572" width="9.1640625" style="93" customWidth="1"/>
    <col min="13573" max="13573" width="1.1640625" style="93" customWidth="1"/>
    <col min="13574" max="13574" width="19.5" style="93" bestFit="1" customWidth="1"/>
    <col min="13575" max="13575" width="1.1640625" style="93" customWidth="1"/>
    <col min="13576" max="13576" width="17" style="93" customWidth="1"/>
    <col min="13577" max="13577" width="1.1640625" style="93" customWidth="1"/>
    <col min="13578" max="13578" width="14" style="93" bestFit="1" customWidth="1"/>
    <col min="13579" max="13579" width="1.1640625" style="93" customWidth="1"/>
    <col min="13580" max="13580" width="13.83203125" style="93" customWidth="1"/>
    <col min="13581" max="13581" width="1.1640625" style="93" customWidth="1"/>
    <col min="13582" max="13582" width="15.6640625" style="93" bestFit="1" customWidth="1"/>
    <col min="13583" max="13583" width="1.1640625" style="93" customWidth="1"/>
    <col min="13584" max="13584" width="18.6640625" style="93" bestFit="1" customWidth="1"/>
    <col min="13585" max="13585" width="1.1640625" style="93" customWidth="1"/>
    <col min="13586" max="13586" width="16.83203125" style="93" customWidth="1"/>
    <col min="13587" max="13587" width="1.1640625" style="93" customWidth="1"/>
    <col min="13588" max="13588" width="16.1640625" style="93" customWidth="1"/>
    <col min="13589" max="13589" width="1.1640625" style="93" customWidth="1"/>
    <col min="13590" max="13590" width="15.6640625" style="93" bestFit="1" customWidth="1"/>
    <col min="13591" max="13591" width="1.1640625" style="93" customWidth="1"/>
    <col min="13592" max="13592" width="14.33203125" style="93" bestFit="1" customWidth="1"/>
    <col min="13593" max="13593" width="4" style="93" customWidth="1"/>
    <col min="13594" max="13594" width="6" style="93" customWidth="1"/>
    <col min="13595" max="13595" width="11" style="93" customWidth="1"/>
    <col min="13596" max="13824" width="11.5" style="93"/>
    <col min="13825" max="13825" width="3.83203125" style="93" customWidth="1"/>
    <col min="13826" max="13826" width="36.5" style="93" customWidth="1"/>
    <col min="13827" max="13827" width="1.1640625" style="93" customWidth="1"/>
    <col min="13828" max="13828" width="9.1640625" style="93" customWidth="1"/>
    <col min="13829" max="13829" width="1.1640625" style="93" customWidth="1"/>
    <col min="13830" max="13830" width="19.5" style="93" bestFit="1" customWidth="1"/>
    <col min="13831" max="13831" width="1.1640625" style="93" customWidth="1"/>
    <col min="13832" max="13832" width="17" style="93" customWidth="1"/>
    <col min="13833" max="13833" width="1.1640625" style="93" customWidth="1"/>
    <col min="13834" max="13834" width="14" style="93" bestFit="1" customWidth="1"/>
    <col min="13835" max="13835" width="1.1640625" style="93" customWidth="1"/>
    <col min="13836" max="13836" width="13.83203125" style="93" customWidth="1"/>
    <col min="13837" max="13837" width="1.1640625" style="93" customWidth="1"/>
    <col min="13838" max="13838" width="15.6640625" style="93" bestFit="1" customWidth="1"/>
    <col min="13839" max="13839" width="1.1640625" style="93" customWidth="1"/>
    <col min="13840" max="13840" width="18.6640625" style="93" bestFit="1" customWidth="1"/>
    <col min="13841" max="13841" width="1.1640625" style="93" customWidth="1"/>
    <col min="13842" max="13842" width="16.83203125" style="93" customWidth="1"/>
    <col min="13843" max="13843" width="1.1640625" style="93" customWidth="1"/>
    <col min="13844" max="13844" width="16.1640625" style="93" customWidth="1"/>
    <col min="13845" max="13845" width="1.1640625" style="93" customWidth="1"/>
    <col min="13846" max="13846" width="15.6640625" style="93" bestFit="1" customWidth="1"/>
    <col min="13847" max="13847" width="1.1640625" style="93" customWidth="1"/>
    <col min="13848" max="13848" width="14.33203125" style="93" bestFit="1" customWidth="1"/>
    <col min="13849" max="13849" width="4" style="93" customWidth="1"/>
    <col min="13850" max="13850" width="6" style="93" customWidth="1"/>
    <col min="13851" max="13851" width="11" style="93" customWidth="1"/>
    <col min="13852" max="14080" width="11.5" style="93"/>
    <col min="14081" max="14081" width="3.83203125" style="93" customWidth="1"/>
    <col min="14082" max="14082" width="36.5" style="93" customWidth="1"/>
    <col min="14083" max="14083" width="1.1640625" style="93" customWidth="1"/>
    <col min="14084" max="14084" width="9.1640625" style="93" customWidth="1"/>
    <col min="14085" max="14085" width="1.1640625" style="93" customWidth="1"/>
    <col min="14086" max="14086" width="19.5" style="93" bestFit="1" customWidth="1"/>
    <col min="14087" max="14087" width="1.1640625" style="93" customWidth="1"/>
    <col min="14088" max="14088" width="17" style="93" customWidth="1"/>
    <col min="14089" max="14089" width="1.1640625" style="93" customWidth="1"/>
    <col min="14090" max="14090" width="14" style="93" bestFit="1" customWidth="1"/>
    <col min="14091" max="14091" width="1.1640625" style="93" customWidth="1"/>
    <col min="14092" max="14092" width="13.83203125" style="93" customWidth="1"/>
    <col min="14093" max="14093" width="1.1640625" style="93" customWidth="1"/>
    <col min="14094" max="14094" width="15.6640625" style="93" bestFit="1" customWidth="1"/>
    <col min="14095" max="14095" width="1.1640625" style="93" customWidth="1"/>
    <col min="14096" max="14096" width="18.6640625" style="93" bestFit="1" customWidth="1"/>
    <col min="14097" max="14097" width="1.1640625" style="93" customWidth="1"/>
    <col min="14098" max="14098" width="16.83203125" style="93" customWidth="1"/>
    <col min="14099" max="14099" width="1.1640625" style="93" customWidth="1"/>
    <col min="14100" max="14100" width="16.1640625" style="93" customWidth="1"/>
    <col min="14101" max="14101" width="1.1640625" style="93" customWidth="1"/>
    <col min="14102" max="14102" width="15.6640625" style="93" bestFit="1" customWidth="1"/>
    <col min="14103" max="14103" width="1.1640625" style="93" customWidth="1"/>
    <col min="14104" max="14104" width="14.33203125" style="93" bestFit="1" customWidth="1"/>
    <col min="14105" max="14105" width="4" style="93" customWidth="1"/>
    <col min="14106" max="14106" width="6" style="93" customWidth="1"/>
    <col min="14107" max="14107" width="11" style="93" customWidth="1"/>
    <col min="14108" max="14336" width="11.5" style="93"/>
    <col min="14337" max="14337" width="3.83203125" style="93" customWidth="1"/>
    <col min="14338" max="14338" width="36.5" style="93" customWidth="1"/>
    <col min="14339" max="14339" width="1.1640625" style="93" customWidth="1"/>
    <col min="14340" max="14340" width="9.1640625" style="93" customWidth="1"/>
    <col min="14341" max="14341" width="1.1640625" style="93" customWidth="1"/>
    <col min="14342" max="14342" width="19.5" style="93" bestFit="1" customWidth="1"/>
    <col min="14343" max="14343" width="1.1640625" style="93" customWidth="1"/>
    <col min="14344" max="14344" width="17" style="93" customWidth="1"/>
    <col min="14345" max="14345" width="1.1640625" style="93" customWidth="1"/>
    <col min="14346" max="14346" width="14" style="93" bestFit="1" customWidth="1"/>
    <col min="14347" max="14347" width="1.1640625" style="93" customWidth="1"/>
    <col min="14348" max="14348" width="13.83203125" style="93" customWidth="1"/>
    <col min="14349" max="14349" width="1.1640625" style="93" customWidth="1"/>
    <col min="14350" max="14350" width="15.6640625" style="93" bestFit="1" customWidth="1"/>
    <col min="14351" max="14351" width="1.1640625" style="93" customWidth="1"/>
    <col min="14352" max="14352" width="18.6640625" style="93" bestFit="1" customWidth="1"/>
    <col min="14353" max="14353" width="1.1640625" style="93" customWidth="1"/>
    <col min="14354" max="14354" width="16.83203125" style="93" customWidth="1"/>
    <col min="14355" max="14355" width="1.1640625" style="93" customWidth="1"/>
    <col min="14356" max="14356" width="16.1640625" style="93" customWidth="1"/>
    <col min="14357" max="14357" width="1.1640625" style="93" customWidth="1"/>
    <col min="14358" max="14358" width="15.6640625" style="93" bestFit="1" customWidth="1"/>
    <col min="14359" max="14359" width="1.1640625" style="93" customWidth="1"/>
    <col min="14360" max="14360" width="14.33203125" style="93" bestFit="1" customWidth="1"/>
    <col min="14361" max="14361" width="4" style="93" customWidth="1"/>
    <col min="14362" max="14362" width="6" style="93" customWidth="1"/>
    <col min="14363" max="14363" width="11" style="93" customWidth="1"/>
    <col min="14364" max="14592" width="11.5" style="93"/>
    <col min="14593" max="14593" width="3.83203125" style="93" customWidth="1"/>
    <col min="14594" max="14594" width="36.5" style="93" customWidth="1"/>
    <col min="14595" max="14595" width="1.1640625" style="93" customWidth="1"/>
    <col min="14596" max="14596" width="9.1640625" style="93" customWidth="1"/>
    <col min="14597" max="14597" width="1.1640625" style="93" customWidth="1"/>
    <col min="14598" max="14598" width="19.5" style="93" bestFit="1" customWidth="1"/>
    <col min="14599" max="14599" width="1.1640625" style="93" customWidth="1"/>
    <col min="14600" max="14600" width="17" style="93" customWidth="1"/>
    <col min="14601" max="14601" width="1.1640625" style="93" customWidth="1"/>
    <col min="14602" max="14602" width="14" style="93" bestFit="1" customWidth="1"/>
    <col min="14603" max="14603" width="1.1640625" style="93" customWidth="1"/>
    <col min="14604" max="14604" width="13.83203125" style="93" customWidth="1"/>
    <col min="14605" max="14605" width="1.1640625" style="93" customWidth="1"/>
    <col min="14606" max="14606" width="15.6640625" style="93" bestFit="1" customWidth="1"/>
    <col min="14607" max="14607" width="1.1640625" style="93" customWidth="1"/>
    <col min="14608" max="14608" width="18.6640625" style="93" bestFit="1" customWidth="1"/>
    <col min="14609" max="14609" width="1.1640625" style="93" customWidth="1"/>
    <col min="14610" max="14610" width="16.83203125" style="93" customWidth="1"/>
    <col min="14611" max="14611" width="1.1640625" style="93" customWidth="1"/>
    <col min="14612" max="14612" width="16.1640625" style="93" customWidth="1"/>
    <col min="14613" max="14613" width="1.1640625" style="93" customWidth="1"/>
    <col min="14614" max="14614" width="15.6640625" style="93" bestFit="1" customWidth="1"/>
    <col min="14615" max="14615" width="1.1640625" style="93" customWidth="1"/>
    <col min="14616" max="14616" width="14.33203125" style="93" bestFit="1" customWidth="1"/>
    <col min="14617" max="14617" width="4" style="93" customWidth="1"/>
    <col min="14618" max="14618" width="6" style="93" customWidth="1"/>
    <col min="14619" max="14619" width="11" style="93" customWidth="1"/>
    <col min="14620" max="14848" width="11.5" style="93"/>
    <col min="14849" max="14849" width="3.83203125" style="93" customWidth="1"/>
    <col min="14850" max="14850" width="36.5" style="93" customWidth="1"/>
    <col min="14851" max="14851" width="1.1640625" style="93" customWidth="1"/>
    <col min="14852" max="14852" width="9.1640625" style="93" customWidth="1"/>
    <col min="14853" max="14853" width="1.1640625" style="93" customWidth="1"/>
    <col min="14854" max="14854" width="19.5" style="93" bestFit="1" customWidth="1"/>
    <col min="14855" max="14855" width="1.1640625" style="93" customWidth="1"/>
    <col min="14856" max="14856" width="17" style="93" customWidth="1"/>
    <col min="14857" max="14857" width="1.1640625" style="93" customWidth="1"/>
    <col min="14858" max="14858" width="14" style="93" bestFit="1" customWidth="1"/>
    <col min="14859" max="14859" width="1.1640625" style="93" customWidth="1"/>
    <col min="14860" max="14860" width="13.83203125" style="93" customWidth="1"/>
    <col min="14861" max="14861" width="1.1640625" style="93" customWidth="1"/>
    <col min="14862" max="14862" width="15.6640625" style="93" bestFit="1" customWidth="1"/>
    <col min="14863" max="14863" width="1.1640625" style="93" customWidth="1"/>
    <col min="14864" max="14864" width="18.6640625" style="93" bestFit="1" customWidth="1"/>
    <col min="14865" max="14865" width="1.1640625" style="93" customWidth="1"/>
    <col min="14866" max="14866" width="16.83203125" style="93" customWidth="1"/>
    <col min="14867" max="14867" width="1.1640625" style="93" customWidth="1"/>
    <col min="14868" max="14868" width="16.1640625" style="93" customWidth="1"/>
    <col min="14869" max="14869" width="1.1640625" style="93" customWidth="1"/>
    <col min="14870" max="14870" width="15.6640625" style="93" bestFit="1" customWidth="1"/>
    <col min="14871" max="14871" width="1.1640625" style="93" customWidth="1"/>
    <col min="14872" max="14872" width="14.33203125" style="93" bestFit="1" customWidth="1"/>
    <col min="14873" max="14873" width="4" style="93" customWidth="1"/>
    <col min="14874" max="14874" width="6" style="93" customWidth="1"/>
    <col min="14875" max="14875" width="11" style="93" customWidth="1"/>
    <col min="14876" max="15104" width="11.5" style="93"/>
    <col min="15105" max="15105" width="3.83203125" style="93" customWidth="1"/>
    <col min="15106" max="15106" width="36.5" style="93" customWidth="1"/>
    <col min="15107" max="15107" width="1.1640625" style="93" customWidth="1"/>
    <col min="15108" max="15108" width="9.1640625" style="93" customWidth="1"/>
    <col min="15109" max="15109" width="1.1640625" style="93" customWidth="1"/>
    <col min="15110" max="15110" width="19.5" style="93" bestFit="1" customWidth="1"/>
    <col min="15111" max="15111" width="1.1640625" style="93" customWidth="1"/>
    <col min="15112" max="15112" width="17" style="93" customWidth="1"/>
    <col min="15113" max="15113" width="1.1640625" style="93" customWidth="1"/>
    <col min="15114" max="15114" width="14" style="93" bestFit="1" customWidth="1"/>
    <col min="15115" max="15115" width="1.1640625" style="93" customWidth="1"/>
    <col min="15116" max="15116" width="13.83203125" style="93" customWidth="1"/>
    <col min="15117" max="15117" width="1.1640625" style="93" customWidth="1"/>
    <col min="15118" max="15118" width="15.6640625" style="93" bestFit="1" customWidth="1"/>
    <col min="15119" max="15119" width="1.1640625" style="93" customWidth="1"/>
    <col min="15120" max="15120" width="18.6640625" style="93" bestFit="1" customWidth="1"/>
    <col min="15121" max="15121" width="1.1640625" style="93" customWidth="1"/>
    <col min="15122" max="15122" width="16.83203125" style="93" customWidth="1"/>
    <col min="15123" max="15123" width="1.1640625" style="93" customWidth="1"/>
    <col min="15124" max="15124" width="16.1640625" style="93" customWidth="1"/>
    <col min="15125" max="15125" width="1.1640625" style="93" customWidth="1"/>
    <col min="15126" max="15126" width="15.6640625" style="93" bestFit="1" customWidth="1"/>
    <col min="15127" max="15127" width="1.1640625" style="93" customWidth="1"/>
    <col min="15128" max="15128" width="14.33203125" style="93" bestFit="1" customWidth="1"/>
    <col min="15129" max="15129" width="4" style="93" customWidth="1"/>
    <col min="15130" max="15130" width="6" style="93" customWidth="1"/>
    <col min="15131" max="15131" width="11" style="93" customWidth="1"/>
    <col min="15132" max="15360" width="11.5" style="93"/>
    <col min="15361" max="15361" width="3.83203125" style="93" customWidth="1"/>
    <col min="15362" max="15362" width="36.5" style="93" customWidth="1"/>
    <col min="15363" max="15363" width="1.1640625" style="93" customWidth="1"/>
    <col min="15364" max="15364" width="9.1640625" style="93" customWidth="1"/>
    <col min="15365" max="15365" width="1.1640625" style="93" customWidth="1"/>
    <col min="15366" max="15366" width="19.5" style="93" bestFit="1" customWidth="1"/>
    <col min="15367" max="15367" width="1.1640625" style="93" customWidth="1"/>
    <col min="15368" max="15368" width="17" style="93" customWidth="1"/>
    <col min="15369" max="15369" width="1.1640625" style="93" customWidth="1"/>
    <col min="15370" max="15370" width="14" style="93" bestFit="1" customWidth="1"/>
    <col min="15371" max="15371" width="1.1640625" style="93" customWidth="1"/>
    <col min="15372" max="15372" width="13.83203125" style="93" customWidth="1"/>
    <col min="15373" max="15373" width="1.1640625" style="93" customWidth="1"/>
    <col min="15374" max="15374" width="15.6640625" style="93" bestFit="1" customWidth="1"/>
    <col min="15375" max="15375" width="1.1640625" style="93" customWidth="1"/>
    <col min="15376" max="15376" width="18.6640625" style="93" bestFit="1" customWidth="1"/>
    <col min="15377" max="15377" width="1.1640625" style="93" customWidth="1"/>
    <col min="15378" max="15378" width="16.83203125" style="93" customWidth="1"/>
    <col min="15379" max="15379" width="1.1640625" style="93" customWidth="1"/>
    <col min="15380" max="15380" width="16.1640625" style="93" customWidth="1"/>
    <col min="15381" max="15381" width="1.1640625" style="93" customWidth="1"/>
    <col min="15382" max="15382" width="15.6640625" style="93" bestFit="1" customWidth="1"/>
    <col min="15383" max="15383" width="1.1640625" style="93" customWidth="1"/>
    <col min="15384" max="15384" width="14.33203125" style="93" bestFit="1" customWidth="1"/>
    <col min="15385" max="15385" width="4" style="93" customWidth="1"/>
    <col min="15386" max="15386" width="6" style="93" customWidth="1"/>
    <col min="15387" max="15387" width="11" style="93" customWidth="1"/>
    <col min="15388" max="15616" width="11.5" style="93"/>
    <col min="15617" max="15617" width="3.83203125" style="93" customWidth="1"/>
    <col min="15618" max="15618" width="36.5" style="93" customWidth="1"/>
    <col min="15619" max="15619" width="1.1640625" style="93" customWidth="1"/>
    <col min="15620" max="15620" width="9.1640625" style="93" customWidth="1"/>
    <col min="15621" max="15621" width="1.1640625" style="93" customWidth="1"/>
    <col min="15622" max="15622" width="19.5" style="93" bestFit="1" customWidth="1"/>
    <col min="15623" max="15623" width="1.1640625" style="93" customWidth="1"/>
    <col min="15624" max="15624" width="17" style="93" customWidth="1"/>
    <col min="15625" max="15625" width="1.1640625" style="93" customWidth="1"/>
    <col min="15626" max="15626" width="14" style="93" bestFit="1" customWidth="1"/>
    <col min="15627" max="15627" width="1.1640625" style="93" customWidth="1"/>
    <col min="15628" max="15628" width="13.83203125" style="93" customWidth="1"/>
    <col min="15629" max="15629" width="1.1640625" style="93" customWidth="1"/>
    <col min="15630" max="15630" width="15.6640625" style="93" bestFit="1" customWidth="1"/>
    <col min="15631" max="15631" width="1.1640625" style="93" customWidth="1"/>
    <col min="15632" max="15632" width="18.6640625" style="93" bestFit="1" customWidth="1"/>
    <col min="15633" max="15633" width="1.1640625" style="93" customWidth="1"/>
    <col min="15634" max="15634" width="16.83203125" style="93" customWidth="1"/>
    <col min="15635" max="15635" width="1.1640625" style="93" customWidth="1"/>
    <col min="15636" max="15636" width="16.1640625" style="93" customWidth="1"/>
    <col min="15637" max="15637" width="1.1640625" style="93" customWidth="1"/>
    <col min="15638" max="15638" width="15.6640625" style="93" bestFit="1" customWidth="1"/>
    <col min="15639" max="15639" width="1.1640625" style="93" customWidth="1"/>
    <col min="15640" max="15640" width="14.33203125" style="93" bestFit="1" customWidth="1"/>
    <col min="15641" max="15641" width="4" style="93" customWidth="1"/>
    <col min="15642" max="15642" width="6" style="93" customWidth="1"/>
    <col min="15643" max="15643" width="11" style="93" customWidth="1"/>
    <col min="15644" max="15872" width="11.5" style="93"/>
    <col min="15873" max="15873" width="3.83203125" style="93" customWidth="1"/>
    <col min="15874" max="15874" width="36.5" style="93" customWidth="1"/>
    <col min="15875" max="15875" width="1.1640625" style="93" customWidth="1"/>
    <col min="15876" max="15876" width="9.1640625" style="93" customWidth="1"/>
    <col min="15877" max="15877" width="1.1640625" style="93" customWidth="1"/>
    <col min="15878" max="15878" width="19.5" style="93" bestFit="1" customWidth="1"/>
    <col min="15879" max="15879" width="1.1640625" style="93" customWidth="1"/>
    <col min="15880" max="15880" width="17" style="93" customWidth="1"/>
    <col min="15881" max="15881" width="1.1640625" style="93" customWidth="1"/>
    <col min="15882" max="15882" width="14" style="93" bestFit="1" customWidth="1"/>
    <col min="15883" max="15883" width="1.1640625" style="93" customWidth="1"/>
    <col min="15884" max="15884" width="13.83203125" style="93" customWidth="1"/>
    <col min="15885" max="15885" width="1.1640625" style="93" customWidth="1"/>
    <col min="15886" max="15886" width="15.6640625" style="93" bestFit="1" customWidth="1"/>
    <col min="15887" max="15887" width="1.1640625" style="93" customWidth="1"/>
    <col min="15888" max="15888" width="18.6640625" style="93" bestFit="1" customWidth="1"/>
    <col min="15889" max="15889" width="1.1640625" style="93" customWidth="1"/>
    <col min="15890" max="15890" width="16.83203125" style="93" customWidth="1"/>
    <col min="15891" max="15891" width="1.1640625" style="93" customWidth="1"/>
    <col min="15892" max="15892" width="16.1640625" style="93" customWidth="1"/>
    <col min="15893" max="15893" width="1.1640625" style="93" customWidth="1"/>
    <col min="15894" max="15894" width="15.6640625" style="93" bestFit="1" customWidth="1"/>
    <col min="15895" max="15895" width="1.1640625" style="93" customWidth="1"/>
    <col min="15896" max="15896" width="14.33203125" style="93" bestFit="1" customWidth="1"/>
    <col min="15897" max="15897" width="4" style="93" customWidth="1"/>
    <col min="15898" max="15898" width="6" style="93" customWidth="1"/>
    <col min="15899" max="15899" width="11" style="93" customWidth="1"/>
    <col min="15900" max="16128" width="11.5" style="93"/>
    <col min="16129" max="16129" width="3.83203125" style="93" customWidth="1"/>
    <col min="16130" max="16130" width="36.5" style="93" customWidth="1"/>
    <col min="16131" max="16131" width="1.1640625" style="93" customWidth="1"/>
    <col min="16132" max="16132" width="9.1640625" style="93" customWidth="1"/>
    <col min="16133" max="16133" width="1.1640625" style="93" customWidth="1"/>
    <col min="16134" max="16134" width="19.5" style="93" bestFit="1" customWidth="1"/>
    <col min="16135" max="16135" width="1.1640625" style="93" customWidth="1"/>
    <col min="16136" max="16136" width="17" style="93" customWidth="1"/>
    <col min="16137" max="16137" width="1.1640625" style="93" customWidth="1"/>
    <col min="16138" max="16138" width="14" style="93" bestFit="1" customWidth="1"/>
    <col min="16139" max="16139" width="1.1640625" style="93" customWidth="1"/>
    <col min="16140" max="16140" width="13.83203125" style="93" customWidth="1"/>
    <col min="16141" max="16141" width="1.1640625" style="93" customWidth="1"/>
    <col min="16142" max="16142" width="15.6640625" style="93" bestFit="1" customWidth="1"/>
    <col min="16143" max="16143" width="1.1640625" style="93" customWidth="1"/>
    <col min="16144" max="16144" width="18.6640625" style="93" bestFit="1" customWidth="1"/>
    <col min="16145" max="16145" width="1.1640625" style="93" customWidth="1"/>
    <col min="16146" max="16146" width="16.83203125" style="93" customWidth="1"/>
    <col min="16147" max="16147" width="1.1640625" style="93" customWidth="1"/>
    <col min="16148" max="16148" width="16.1640625" style="93" customWidth="1"/>
    <col min="16149" max="16149" width="1.1640625" style="93" customWidth="1"/>
    <col min="16150" max="16150" width="15.6640625" style="93" bestFit="1" customWidth="1"/>
    <col min="16151" max="16151" width="1.1640625" style="93" customWidth="1"/>
    <col min="16152" max="16152" width="14.33203125" style="93" bestFit="1" customWidth="1"/>
    <col min="16153" max="16153" width="4" style="93" customWidth="1"/>
    <col min="16154" max="16154" width="6" style="93" customWidth="1"/>
    <col min="16155" max="16155" width="11" style="93" customWidth="1"/>
    <col min="16156" max="16384" width="11.5" style="93"/>
  </cols>
  <sheetData>
    <row r="1" spans="1:26" s="9" customFormat="1" ht="15.75">
      <c r="A1" s="54"/>
      <c r="C1" s="55"/>
      <c r="D1" s="55"/>
      <c r="E1" s="55"/>
      <c r="F1" s="55"/>
      <c r="G1" s="55"/>
      <c r="H1" s="55"/>
      <c r="X1" s="56"/>
    </row>
    <row r="2" spans="1:26" s="2" customFormat="1" ht="15.75">
      <c r="A2" s="5"/>
      <c r="C2" s="57"/>
      <c r="D2" s="57"/>
      <c r="E2" s="57"/>
      <c r="F2" s="57"/>
      <c r="G2" s="57"/>
      <c r="H2" s="57"/>
    </row>
    <row r="3" spans="1:26" s="58" customFormat="1" ht="18.75">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6" s="58" customFormat="1" ht="15.75" customHeight="1">
      <c r="A4" s="411"/>
      <c r="B4" s="411"/>
      <c r="C4" s="411"/>
      <c r="D4" s="411"/>
      <c r="E4" s="411"/>
      <c r="F4" s="411"/>
      <c r="G4" s="411"/>
      <c r="H4" s="411"/>
      <c r="I4" s="411"/>
      <c r="J4" s="411"/>
      <c r="K4" s="411"/>
      <c r="L4" s="411"/>
      <c r="M4" s="411"/>
      <c r="N4" s="411"/>
      <c r="O4" s="411"/>
      <c r="P4" s="411"/>
      <c r="Q4" s="411"/>
      <c r="R4" s="411"/>
      <c r="S4" s="411"/>
      <c r="T4" s="411"/>
      <c r="U4" s="411"/>
      <c r="V4" s="411"/>
      <c r="W4" s="411"/>
      <c r="X4" s="411"/>
    </row>
    <row r="5" spans="1:26" s="58" customFormat="1" ht="15.75" customHeight="1">
      <c r="A5" s="573" t="s">
        <v>253</v>
      </c>
      <c r="B5" s="573"/>
      <c r="C5" s="573"/>
      <c r="D5" s="573"/>
      <c r="E5" s="573"/>
      <c r="F5" s="573"/>
      <c r="G5" s="573"/>
      <c r="H5" s="573"/>
      <c r="I5" s="573"/>
      <c r="J5" s="573"/>
      <c r="K5" s="573"/>
      <c r="L5" s="573"/>
      <c r="M5" s="573"/>
      <c r="N5" s="573"/>
      <c r="O5" s="573"/>
      <c r="P5" s="573"/>
      <c r="Q5" s="573"/>
      <c r="R5" s="573"/>
      <c r="S5" s="573"/>
      <c r="T5" s="573"/>
      <c r="U5" s="573"/>
      <c r="V5" s="573"/>
      <c r="W5" s="573"/>
      <c r="X5" s="573"/>
      <c r="Y5" s="59"/>
    </row>
    <row r="6" spans="1:26" s="58" customFormat="1" ht="15.75" customHeight="1">
      <c r="A6" s="60"/>
      <c r="B6" s="60"/>
      <c r="C6" s="60"/>
      <c r="D6" s="60"/>
      <c r="E6" s="60"/>
      <c r="F6" s="60"/>
      <c r="G6" s="60"/>
      <c r="H6" s="61"/>
      <c r="I6" s="61"/>
      <c r="J6" s="62"/>
      <c r="K6" s="62"/>
      <c r="L6" s="63"/>
      <c r="M6" s="63"/>
      <c r="N6" s="63"/>
      <c r="O6" s="63"/>
      <c r="P6" s="64"/>
      <c r="Q6" s="64"/>
      <c r="R6" s="65"/>
      <c r="S6" s="65"/>
      <c r="T6" s="65"/>
      <c r="U6" s="65"/>
      <c r="V6" s="66"/>
      <c r="W6" s="66"/>
      <c r="X6" s="66"/>
      <c r="Y6" s="59"/>
      <c r="Z6" s="58" t="s">
        <v>254</v>
      </c>
    </row>
    <row r="7" spans="1:26" s="58" customFormat="1" ht="15.75" customHeight="1">
      <c r="D7" s="67"/>
      <c r="E7" s="67"/>
      <c r="F7" s="67"/>
      <c r="G7" s="67"/>
      <c r="H7" s="578" t="s">
        <v>255</v>
      </c>
      <c r="I7" s="578"/>
      <c r="J7" s="578"/>
      <c r="K7" s="67"/>
      <c r="Q7" s="67"/>
      <c r="R7" s="491"/>
      <c r="S7" s="67"/>
      <c r="W7" s="69"/>
      <c r="Y7" s="68"/>
    </row>
    <row r="8" spans="1:26" s="58" customFormat="1" ht="31.5" customHeight="1">
      <c r="A8" s="70"/>
      <c r="C8" s="70"/>
      <c r="E8" s="70"/>
      <c r="G8" s="46"/>
      <c r="H8" s="71" t="s">
        <v>212</v>
      </c>
      <c r="I8" s="71"/>
      <c r="J8" s="71" t="s">
        <v>262</v>
      </c>
      <c r="K8" s="71"/>
      <c r="L8" s="412" t="s">
        <v>256</v>
      </c>
      <c r="M8" s="410"/>
      <c r="N8" s="412" t="s">
        <v>257</v>
      </c>
      <c r="O8" s="410"/>
      <c r="P8" s="412" t="s">
        <v>258</v>
      </c>
      <c r="Q8" s="72"/>
      <c r="R8" s="72" t="s">
        <v>729</v>
      </c>
      <c r="S8" s="72"/>
      <c r="T8" s="412" t="s">
        <v>259</v>
      </c>
      <c r="U8" s="410"/>
      <c r="V8" s="413" t="s">
        <v>260</v>
      </c>
      <c r="W8" s="74"/>
      <c r="X8" s="413" t="s">
        <v>261</v>
      </c>
    </row>
    <row r="9" spans="1:26" s="58" customFormat="1" ht="15.75">
      <c r="A9" s="60"/>
      <c r="B9" s="75" t="s">
        <v>203</v>
      </c>
      <c r="C9" s="75"/>
      <c r="D9" s="75" t="s">
        <v>189</v>
      </c>
      <c r="E9" s="75"/>
      <c r="F9" s="75" t="s">
        <v>242</v>
      </c>
      <c r="G9" s="60"/>
      <c r="H9" s="76" t="s">
        <v>263</v>
      </c>
      <c r="I9" s="76"/>
      <c r="J9" s="76" t="s">
        <v>264</v>
      </c>
      <c r="K9" s="76"/>
      <c r="L9" s="76" t="s">
        <v>265</v>
      </c>
      <c r="M9" s="76"/>
      <c r="N9" s="76" t="s">
        <v>266</v>
      </c>
      <c r="O9" s="60"/>
      <c r="P9" s="76" t="s">
        <v>267</v>
      </c>
      <c r="Q9" s="76"/>
      <c r="R9" s="76" t="s">
        <v>268</v>
      </c>
      <c r="S9" s="76"/>
      <c r="T9" s="76" t="s">
        <v>269</v>
      </c>
      <c r="U9" s="76"/>
      <c r="V9" s="77" t="s">
        <v>270</v>
      </c>
      <c r="W9" s="77"/>
      <c r="X9" s="77" t="s">
        <v>271</v>
      </c>
    </row>
    <row r="10" spans="1:26" s="58" customFormat="1" ht="15.75">
      <c r="A10" s="46"/>
      <c r="B10" s="46"/>
      <c r="C10" s="46"/>
      <c r="D10" s="46"/>
      <c r="E10" s="46"/>
      <c r="F10" s="46"/>
      <c r="G10" s="46"/>
      <c r="H10" s="71"/>
      <c r="I10" s="71"/>
      <c r="J10" s="71"/>
      <c r="K10" s="71"/>
      <c r="L10" s="71"/>
      <c r="M10" s="71"/>
      <c r="N10" s="71"/>
      <c r="O10" s="46"/>
      <c r="P10" s="71"/>
      <c r="Q10" s="71"/>
      <c r="R10" s="71"/>
      <c r="S10" s="71"/>
      <c r="T10" s="71"/>
      <c r="U10" s="71"/>
      <c r="V10" s="78"/>
      <c r="W10" s="78"/>
      <c r="X10" s="78"/>
    </row>
    <row r="11" spans="1:26" s="79" customFormat="1" ht="15.75">
      <c r="A11" s="70" t="s">
        <v>507</v>
      </c>
      <c r="B11" s="70"/>
      <c r="C11" s="70"/>
      <c r="D11" s="70"/>
      <c r="E11" s="70"/>
      <c r="F11" s="70"/>
      <c r="G11" s="70"/>
      <c r="H11" s="71"/>
      <c r="I11" s="71"/>
      <c r="J11" s="71"/>
      <c r="K11" s="71"/>
      <c r="L11" s="71"/>
      <c r="M11" s="71"/>
      <c r="N11" s="71"/>
      <c r="O11" s="70"/>
      <c r="P11" s="71"/>
      <c r="Q11" s="71"/>
      <c r="R11" s="71"/>
      <c r="S11" s="71"/>
      <c r="T11" s="71"/>
      <c r="U11" s="71"/>
      <c r="V11" s="78"/>
      <c r="W11" s="78"/>
      <c r="X11" s="78"/>
    </row>
    <row r="12" spans="1:26" s="58" customFormat="1" ht="15.75">
      <c r="A12" s="46"/>
      <c r="B12" s="46"/>
      <c r="C12" s="46"/>
      <c r="D12" s="46"/>
      <c r="E12" s="46"/>
      <c r="F12" s="46"/>
      <c r="G12" s="46"/>
      <c r="H12" s="71"/>
      <c r="I12" s="71"/>
      <c r="J12" s="71"/>
      <c r="K12" s="71"/>
      <c r="L12" s="71"/>
      <c r="M12" s="71"/>
      <c r="N12" s="71"/>
      <c r="O12" s="46"/>
      <c r="P12" s="71"/>
      <c r="Q12" s="71"/>
      <c r="R12" s="71"/>
      <c r="S12" s="71"/>
      <c r="T12" s="71"/>
      <c r="U12" s="71"/>
      <c r="V12" s="78"/>
      <c r="W12" s="78"/>
      <c r="X12" s="78"/>
    </row>
    <row r="13" spans="1:26" s="58" customFormat="1" ht="15.75" customHeight="1">
      <c r="A13" s="46">
        <v>1</v>
      </c>
      <c r="B13" s="46" t="str">
        <f>VLOOKUP(A13,'Screening Analysis '!$A$2:$L$50,MATCH(B$9,'Screening Analysis '!$A$2:$L$2,0),FALSE)</f>
        <v>Ameren Corporation</v>
      </c>
      <c r="C13" s="105"/>
      <c r="D13" s="46" t="str">
        <f>VLOOKUP(A13,'Screening Analysis '!$A$2:$L$50,MATCH($D$9,'Screening Analysis '!$A$2:$L$2,0),FALSE)</f>
        <v>AEE</v>
      </c>
      <c r="F13" s="58" t="str">
        <f>CONCATENATE(D13," US Equity")</f>
        <v>AEE US Equity</v>
      </c>
      <c r="H13" s="80">
        <f>INDEX('Dividend History'!$A$4:$DL$31,MATCH("most recent date",'Dividend History'!$A$4:$A$31,0),MATCH($D13,'Dividend History'!$A$4:$DL$4,0))</f>
        <v>42436</v>
      </c>
      <c r="I13" s="81"/>
      <c r="J13" s="82">
        <f>H13+90</f>
        <v>42526</v>
      </c>
      <c r="K13" s="83"/>
      <c r="L13" s="82">
        <v>42447</v>
      </c>
      <c r="M13" s="71"/>
      <c r="N13" s="134">
        <f>L13-H13</f>
        <v>11</v>
      </c>
      <c r="O13" s="135"/>
      <c r="P13" s="85">
        <f>N13/90</f>
        <v>0.12222222222222222</v>
      </c>
      <c r="Q13" s="135"/>
      <c r="R13" s="138">
        <f>INDEX('Dividend History'!$A$4:$DL$31,MATCH("most recent div",'Dividend History'!$A$4:$A$31,0),MATCH($D13,'Dividend History'!$A$4:$DL$4,0))</f>
        <v>0.42499999999999999</v>
      </c>
      <c r="S13" s="137"/>
      <c r="T13" s="138">
        <f>P13*R13</f>
        <v>5.1944444444444439E-2</v>
      </c>
      <c r="U13" s="137"/>
      <c r="V13" s="136">
        <f>INDEX(Prices!$A$3:$AW$510,MATCH(L13,Prices!$A$3:$A$510,0),MATCH(D13,Prices!$A$3:$AW$3,0))</f>
        <v>48.98</v>
      </c>
      <c r="W13" s="88"/>
      <c r="X13" s="89">
        <f>IF(ISERROR(V13-T13), "na",V13-T13)</f>
        <v>48.928055555555552</v>
      </c>
    </row>
    <row r="14" spans="1:26" s="58" customFormat="1" ht="15.75" customHeight="1">
      <c r="A14" s="46">
        <v>2</v>
      </c>
      <c r="B14" s="46" t="str">
        <f>VLOOKUP(A14,'Screening Analysis '!$A$2:$L$50,MATCH(B$9,'Screening Analysis '!$A$2:$L$2,0),FALSE)</f>
        <v>American Electric Power Company, Inc.</v>
      </c>
      <c r="C14" s="105"/>
      <c r="D14" s="46" t="str">
        <f>VLOOKUP(A14,'Screening Analysis '!$A$2:$L$50,MATCH($D$9,'Screening Analysis '!$A$2:$L$2,0),FALSE)</f>
        <v>AEP</v>
      </c>
      <c r="E14" s="411"/>
      <c r="F14" s="411" t="str">
        <f t="shared" ref="F14:F35" si="0">CONCATENATE(D14," US Equity")</f>
        <v>AEP US Equity</v>
      </c>
      <c r="H14" s="80">
        <f>INDEX('Dividend History'!$A$4:$DL$31,MATCH("most recent date",'Dividend History'!$A$4:$A$31,0),MATCH($D14,'Dividend History'!$A$4:$DL$4,0))</f>
        <v>42408</v>
      </c>
      <c r="I14" s="81"/>
      <c r="J14" s="82">
        <f t="shared" ref="J14:J35" si="1">H14+90</f>
        <v>42498</v>
      </c>
      <c r="K14" s="83"/>
      <c r="L14" s="82">
        <v>42447</v>
      </c>
      <c r="M14" s="71"/>
      <c r="N14" s="134">
        <f t="shared" ref="N14:N35" si="2">L14-H14</f>
        <v>39</v>
      </c>
      <c r="O14" s="135"/>
      <c r="P14" s="85">
        <f t="shared" ref="P14:P35" si="3">N14/90</f>
        <v>0.43333333333333335</v>
      </c>
      <c r="Q14" s="135"/>
      <c r="R14" s="138">
        <f>INDEX('Dividend History'!$A$4:$DL$31,MATCH("most recent div",'Dividend History'!$A$4:$A$31,0),MATCH($D14,'Dividend History'!$A$4:$DL$4,0))</f>
        <v>0.56000000000000005</v>
      </c>
      <c r="S14" s="137"/>
      <c r="T14" s="138">
        <f t="shared" ref="T14:T35" si="4">P14*R14</f>
        <v>0.2426666666666667</v>
      </c>
      <c r="U14" s="137"/>
      <c r="V14" s="136">
        <f>INDEX(Prices!$A$3:$AW$510,MATCH(L14,Prices!$A$3:$A$510,0),MATCH(D14,Prices!$A$3:$AW$3,0))</f>
        <v>64.790000000000006</v>
      </c>
      <c r="W14" s="88"/>
      <c r="X14" s="89">
        <f t="shared" ref="X14:X35" si="5">IF(ISERROR(V14-T14), "na",V14-T14)</f>
        <v>64.547333333333341</v>
      </c>
    </row>
    <row r="15" spans="1:26" s="58" customFormat="1" ht="15.75" customHeight="1">
      <c r="A15" s="46">
        <v>3</v>
      </c>
      <c r="B15" s="46" t="str">
        <f>VLOOKUP(A15,'Screening Analysis '!$A$2:$L$50,MATCH(B$9,'Screening Analysis '!$A$2:$L$2,0),FALSE)</f>
        <v>Avista Corporation</v>
      </c>
      <c r="C15" s="105"/>
      <c r="D15" s="46" t="str">
        <f>VLOOKUP(A15,'Screening Analysis '!$A$2:$L$50,MATCH($D$9,'Screening Analysis '!$A$2:$L$2,0),FALSE)</f>
        <v>AVA</v>
      </c>
      <c r="E15" s="411"/>
      <c r="F15" s="411" t="str">
        <f t="shared" si="0"/>
        <v>AVA US Equity</v>
      </c>
      <c r="H15" s="80">
        <f>INDEX('Dividend History'!$A$4:$DL$31,MATCH("most recent date",'Dividend History'!$A$4:$A$31,0),MATCH($D15,'Dividend History'!$A$4:$DL$4,0))</f>
        <v>42417</v>
      </c>
      <c r="I15" s="81"/>
      <c r="J15" s="82">
        <f t="shared" si="1"/>
        <v>42507</v>
      </c>
      <c r="K15" s="83"/>
      <c r="L15" s="82">
        <v>42447</v>
      </c>
      <c r="M15" s="71"/>
      <c r="N15" s="134">
        <f t="shared" si="2"/>
        <v>30</v>
      </c>
      <c r="O15" s="135"/>
      <c r="P15" s="85">
        <f t="shared" si="3"/>
        <v>0.33333333333333331</v>
      </c>
      <c r="Q15" s="135"/>
      <c r="R15" s="138">
        <f>INDEX('Dividend History'!$A$4:$DL$31,MATCH("most recent div",'Dividend History'!$A$4:$A$31,0),MATCH($D15,'Dividend History'!$A$4:$DL$4,0))</f>
        <v>0.34250000000000003</v>
      </c>
      <c r="S15" s="137"/>
      <c r="T15" s="138">
        <f t="shared" si="4"/>
        <v>0.11416666666666667</v>
      </c>
      <c r="U15" s="137"/>
      <c r="V15" s="136">
        <f>INDEX(Prices!$A$3:$AW$510,MATCH(L15,Prices!$A$3:$A$510,0),MATCH(D15,Prices!$A$3:$AW$3,0))</f>
        <v>39.61</v>
      </c>
      <c r="W15" s="88"/>
      <c r="X15" s="89">
        <f t="shared" si="5"/>
        <v>39.49583333333333</v>
      </c>
    </row>
    <row r="16" spans="1:26" s="58" customFormat="1" ht="15.75" customHeight="1">
      <c r="A16" s="46">
        <v>4</v>
      </c>
      <c r="B16" s="46" t="str">
        <f>VLOOKUP(A16,'Screening Analysis '!$A$2:$L$50,MATCH(B$9,'Screening Analysis '!$A$2:$L$2,0),FALSE)</f>
        <v>CenterPoint Energy, Inc.</v>
      </c>
      <c r="C16" s="105"/>
      <c r="D16" s="46" t="str">
        <f>VLOOKUP(A16,'Screening Analysis '!$A$2:$L$50,MATCH($D$9,'Screening Analysis '!$A$2:$L$2,0),FALSE)</f>
        <v>CNP</v>
      </c>
      <c r="E16" s="411"/>
      <c r="F16" s="411" t="str">
        <f t="shared" si="0"/>
        <v>CNP US Equity</v>
      </c>
      <c r="H16" s="80">
        <f>INDEX('Dividend History'!$A$4:$DL$31,MATCH("most recent date",'Dividend History'!$A$4:$A$31,0),MATCH($D16,'Dividend History'!$A$4:$DL$4,0))</f>
        <v>42411</v>
      </c>
      <c r="I16" s="81"/>
      <c r="J16" s="82">
        <f t="shared" si="1"/>
        <v>42501</v>
      </c>
      <c r="K16" s="83"/>
      <c r="L16" s="82">
        <v>42447</v>
      </c>
      <c r="M16" s="71"/>
      <c r="N16" s="134">
        <f t="shared" si="2"/>
        <v>36</v>
      </c>
      <c r="O16" s="135"/>
      <c r="P16" s="85">
        <f t="shared" si="3"/>
        <v>0.4</v>
      </c>
      <c r="Q16" s="135"/>
      <c r="R16" s="138">
        <f>INDEX('Dividend History'!$A$4:$DL$31,MATCH("most recent div",'Dividend History'!$A$4:$A$31,0),MATCH($D16,'Dividend History'!$A$4:$DL$4,0))</f>
        <v>0.25750000000000001</v>
      </c>
      <c r="S16" s="137"/>
      <c r="T16" s="138">
        <f t="shared" si="4"/>
        <v>0.10300000000000001</v>
      </c>
      <c r="U16" s="137"/>
      <c r="V16" s="136">
        <f>INDEX(Prices!$A$3:$AW$510,MATCH(L16,Prices!$A$3:$A$510,0),MATCH(D16,Prices!$A$3:$AW$3,0))</f>
        <v>20.73</v>
      </c>
      <c r="W16" s="88"/>
      <c r="X16" s="89">
        <f t="shared" si="5"/>
        <v>20.626999999999999</v>
      </c>
    </row>
    <row r="17" spans="1:24" s="58" customFormat="1" ht="15.75" customHeight="1">
      <c r="A17" s="46">
        <v>5</v>
      </c>
      <c r="B17" s="46" t="str">
        <f>VLOOKUP(A17,'Screening Analysis '!$A$2:$L$50,MATCH(B$9,'Screening Analysis '!$A$2:$L$2,0),FALSE)</f>
        <v>Consolidated Edison, Inc.</v>
      </c>
      <c r="C17" s="105"/>
      <c r="D17" s="46" t="str">
        <f>VLOOKUP(A17,'Screening Analysis '!$A$2:$L$50,MATCH($D$9,'Screening Analysis '!$A$2:$L$2,0),FALSE)</f>
        <v>ED</v>
      </c>
      <c r="E17" s="411"/>
      <c r="F17" s="411" t="str">
        <f t="shared" si="0"/>
        <v>ED US Equity</v>
      </c>
      <c r="H17" s="80">
        <f>INDEX('Dividend History'!$A$4:$DL$31,MATCH("most recent date",'Dividend History'!$A$4:$A$31,0),MATCH($D17,'Dividend History'!$A$4:$DL$4,0))</f>
        <v>42412</v>
      </c>
      <c r="I17" s="81"/>
      <c r="J17" s="82">
        <f t="shared" si="1"/>
        <v>42502</v>
      </c>
      <c r="K17" s="83"/>
      <c r="L17" s="82">
        <v>42447</v>
      </c>
      <c r="M17" s="71"/>
      <c r="N17" s="134">
        <f t="shared" si="2"/>
        <v>35</v>
      </c>
      <c r="O17" s="135"/>
      <c r="P17" s="85">
        <f t="shared" si="3"/>
        <v>0.3888888888888889</v>
      </c>
      <c r="Q17" s="135"/>
      <c r="R17" s="138">
        <f>INDEX('Dividend History'!$A$4:$DL$31,MATCH("most recent div",'Dividend History'!$A$4:$A$31,0),MATCH($D17,'Dividend History'!$A$4:$DL$4,0))</f>
        <v>0.67</v>
      </c>
      <c r="S17" s="137"/>
      <c r="T17" s="138">
        <f t="shared" si="4"/>
        <v>0.2605555555555556</v>
      </c>
      <c r="U17" s="137"/>
      <c r="V17" s="136">
        <f>INDEX(Prices!$A$3:$AW$510,MATCH(L17,Prices!$A$3:$A$510,0),MATCH(D17,Prices!$A$3:$AW$3,0))</f>
        <v>75.25</v>
      </c>
      <c r="W17" s="88"/>
      <c r="X17" s="89">
        <f t="shared" si="5"/>
        <v>74.989444444444445</v>
      </c>
    </row>
    <row r="18" spans="1:24" s="411" customFormat="1" ht="15.75" customHeight="1">
      <c r="A18" s="46">
        <v>6</v>
      </c>
      <c r="B18" s="46" t="str">
        <f>VLOOKUP(A18,'Screening Analysis '!$A$2:$L$50,MATCH(B$9,'Screening Analysis '!$A$2:$L$2,0),FALSE)</f>
        <v>Dominion Resources, Inc.</v>
      </c>
      <c r="C18" s="105"/>
      <c r="D18" s="46" t="str">
        <f>VLOOKUP(A18,'Screening Analysis '!$A$2:$L$50,MATCH($D$9,'Screening Analysis '!$A$2:$L$2,0),FALSE)</f>
        <v>D</v>
      </c>
      <c r="F18" s="411" t="str">
        <f t="shared" si="0"/>
        <v>D US Equity</v>
      </c>
      <c r="H18" s="80">
        <f>INDEX('Dividend History'!$A$4:$DL$31,MATCH("most recent date",'Dividend History'!$A$4:$A$31,0),MATCH($D18,'Dividend History'!$A$4:$DL$4,0))</f>
        <v>42431</v>
      </c>
      <c r="I18" s="81"/>
      <c r="J18" s="82">
        <f t="shared" ref="J18:J24" si="6">H18+90</f>
        <v>42521</v>
      </c>
      <c r="K18" s="83"/>
      <c r="L18" s="82">
        <v>42447</v>
      </c>
      <c r="M18" s="506"/>
      <c r="N18" s="134">
        <f t="shared" ref="N18:N24" si="7">L18-H18</f>
        <v>16</v>
      </c>
      <c r="O18" s="135"/>
      <c r="P18" s="85">
        <f t="shared" ref="P18:P24" si="8">N18/90</f>
        <v>0.17777777777777778</v>
      </c>
      <c r="Q18" s="135"/>
      <c r="R18" s="138">
        <f>INDEX('Dividend History'!$A$4:$DL$31,MATCH("most recent div",'Dividend History'!$A$4:$A$31,0),MATCH($D18,'Dividend History'!$A$4:$DL$4,0))</f>
        <v>0.7</v>
      </c>
      <c r="S18" s="137"/>
      <c r="T18" s="138">
        <f t="shared" ref="T18:T24" si="9">P18*R18</f>
        <v>0.12444444444444444</v>
      </c>
      <c r="U18" s="137"/>
      <c r="V18" s="136">
        <f>INDEX(Prices!$A$3:$AW$510,MATCH(L18,Prices!$A$3:$A$510,0),MATCH(D18,Prices!$A$3:$AW$3,0))</f>
        <v>73.459999999999994</v>
      </c>
      <c r="W18" s="88"/>
      <c r="X18" s="89">
        <f t="shared" ref="X18:X24" si="10">IF(ISERROR(V18-T18), "na",V18-T18)</f>
        <v>73.335555555555544</v>
      </c>
    </row>
    <row r="19" spans="1:24" s="411" customFormat="1" ht="15.75" customHeight="1">
      <c r="A19" s="46">
        <v>7</v>
      </c>
      <c r="B19" s="46" t="str">
        <f>VLOOKUP(A19,'Screening Analysis '!$A$2:$L$50,MATCH(B$9,'Screening Analysis '!$A$2:$L$2,0),FALSE)</f>
        <v>DTE Energy Company</v>
      </c>
      <c r="C19" s="105"/>
      <c r="D19" s="46" t="str">
        <f>VLOOKUP(A19,'Screening Analysis '!$A$2:$L$50,MATCH($D$9,'Screening Analysis '!$A$2:$L$2,0),FALSE)</f>
        <v>DTE</v>
      </c>
      <c r="F19" s="411" t="str">
        <f t="shared" si="0"/>
        <v>DTE US Equity</v>
      </c>
      <c r="H19" s="80">
        <f>INDEX('Dividend History'!$A$4:$DL$31,MATCH("most recent date",'Dividend History'!$A$4:$A$31,0),MATCH($D19,'Dividend History'!$A$4:$DL$4,0))</f>
        <v>42446</v>
      </c>
      <c r="I19" s="81"/>
      <c r="J19" s="82">
        <f t="shared" si="6"/>
        <v>42536</v>
      </c>
      <c r="K19" s="83"/>
      <c r="L19" s="82">
        <v>42447</v>
      </c>
      <c r="M19" s="506"/>
      <c r="N19" s="134">
        <f t="shared" si="7"/>
        <v>1</v>
      </c>
      <c r="O19" s="135"/>
      <c r="P19" s="85">
        <f t="shared" si="8"/>
        <v>1.1111111111111112E-2</v>
      </c>
      <c r="Q19" s="135"/>
      <c r="R19" s="138">
        <f>INDEX('Dividend History'!$A$4:$DL$31,MATCH("most recent div",'Dividend History'!$A$4:$A$31,0),MATCH($D19,'Dividend History'!$A$4:$DL$4,0))</f>
        <v>0.73</v>
      </c>
      <c r="S19" s="137"/>
      <c r="T19" s="138">
        <f t="shared" si="9"/>
        <v>8.1111111111111106E-3</v>
      </c>
      <c r="U19" s="137"/>
      <c r="V19" s="136">
        <f>INDEX(Prices!$A$3:$AW$510,MATCH(L19,Prices!$A$3:$A$510,0),MATCH(D19,Prices!$A$3:$AW$3,0))</f>
        <v>88.91</v>
      </c>
      <c r="W19" s="88"/>
      <c r="X19" s="89">
        <f t="shared" si="10"/>
        <v>88.901888888888891</v>
      </c>
    </row>
    <row r="20" spans="1:24" s="411" customFormat="1" ht="15.75" customHeight="1">
      <c r="A20" s="46">
        <v>8</v>
      </c>
      <c r="B20" s="46" t="str">
        <f>VLOOKUP(A20,'Screening Analysis '!$A$2:$L$50,MATCH(B$9,'Screening Analysis '!$A$2:$L$2,0),FALSE)</f>
        <v>Edison International</v>
      </c>
      <c r="C20" s="105"/>
      <c r="D20" s="46" t="str">
        <f>VLOOKUP(A20,'Screening Analysis '!$A$2:$L$50,MATCH($D$9,'Screening Analysis '!$A$2:$L$2,0),FALSE)</f>
        <v>EIX</v>
      </c>
      <c r="F20" s="411" t="str">
        <f t="shared" si="0"/>
        <v>EIX US Equity</v>
      </c>
      <c r="H20" s="80">
        <f>INDEX('Dividend History'!$A$4:$DL$31,MATCH("most recent date",'Dividend History'!$A$4:$A$31,0),MATCH($D20,'Dividend History'!$A$4:$DL$4,0))</f>
        <v>42367</v>
      </c>
      <c r="I20" s="81"/>
      <c r="J20" s="82">
        <f t="shared" si="6"/>
        <v>42457</v>
      </c>
      <c r="K20" s="83"/>
      <c r="L20" s="82">
        <v>42447</v>
      </c>
      <c r="M20" s="506"/>
      <c r="N20" s="134">
        <f t="shared" si="7"/>
        <v>80</v>
      </c>
      <c r="O20" s="135"/>
      <c r="P20" s="85">
        <f t="shared" si="8"/>
        <v>0.88888888888888884</v>
      </c>
      <c r="Q20" s="135"/>
      <c r="R20" s="138">
        <f>INDEX('Dividend History'!$A$4:$DL$31,MATCH("most recent div",'Dividend History'!$A$4:$A$31,0),MATCH($D20,'Dividend History'!$A$4:$DL$4,0))</f>
        <v>0.48</v>
      </c>
      <c r="S20" s="137"/>
      <c r="T20" s="138">
        <f t="shared" si="9"/>
        <v>0.42666666666666664</v>
      </c>
      <c r="U20" s="137"/>
      <c r="V20" s="136">
        <f>INDEX(Prices!$A$3:$AW$510,MATCH(L20,Prices!$A$3:$A$510,0),MATCH(D20,Prices!$A$3:$AW$3,0))</f>
        <v>71.430000000000007</v>
      </c>
      <c r="W20" s="88"/>
      <c r="X20" s="89">
        <f t="shared" si="10"/>
        <v>71.003333333333345</v>
      </c>
    </row>
    <row r="21" spans="1:24" s="411" customFormat="1" ht="15.75" customHeight="1">
      <c r="A21" s="46">
        <v>9</v>
      </c>
      <c r="B21" s="46" t="str">
        <f>VLOOKUP(A21,'Screening Analysis '!$A$2:$L$50,MATCH(B$9,'Screening Analysis '!$A$2:$L$2,0),FALSE)</f>
        <v>El Paso Electric Company</v>
      </c>
      <c r="C21" s="105"/>
      <c r="D21" s="46" t="str">
        <f>VLOOKUP(A21,'Screening Analysis '!$A$2:$L$50,MATCH($D$9,'Screening Analysis '!$A$2:$L$2,0),FALSE)</f>
        <v>EE</v>
      </c>
      <c r="F21" s="411" t="str">
        <f t="shared" si="0"/>
        <v>EE US Equity</v>
      </c>
      <c r="H21" s="80">
        <f>INDEX('Dividend History'!$A$4:$DL$31,MATCH("most recent date",'Dividend History'!$A$4:$A$31,0),MATCH($D21,'Dividend History'!$A$4:$DL$4,0))</f>
        <v>42440</v>
      </c>
      <c r="I21" s="81"/>
      <c r="J21" s="82">
        <f t="shared" si="6"/>
        <v>42530</v>
      </c>
      <c r="K21" s="83"/>
      <c r="L21" s="82">
        <v>42447</v>
      </c>
      <c r="M21" s="506"/>
      <c r="N21" s="134">
        <f t="shared" si="7"/>
        <v>7</v>
      </c>
      <c r="O21" s="135"/>
      <c r="P21" s="85">
        <f t="shared" si="8"/>
        <v>7.7777777777777779E-2</v>
      </c>
      <c r="Q21" s="135"/>
      <c r="R21" s="138">
        <f>INDEX('Dividend History'!$A$4:$DL$31,MATCH("most recent div",'Dividend History'!$A$4:$A$31,0),MATCH($D21,'Dividend History'!$A$4:$DL$4,0))</f>
        <v>0.29499999999999998</v>
      </c>
      <c r="S21" s="137"/>
      <c r="T21" s="138">
        <f t="shared" si="9"/>
        <v>2.2944444444444444E-2</v>
      </c>
      <c r="U21" s="137"/>
      <c r="V21" s="136">
        <f>INDEX(Prices!$A$3:$AW$510,MATCH(L21,Prices!$A$3:$A$510,0),MATCH(D21,Prices!$A$3:$AW$3,0))</f>
        <v>44.19</v>
      </c>
      <c r="W21" s="88"/>
      <c r="X21" s="89">
        <f t="shared" si="10"/>
        <v>44.167055555555557</v>
      </c>
    </row>
    <row r="22" spans="1:24" s="411" customFormat="1" ht="15.75" customHeight="1">
      <c r="A22" s="46">
        <v>10</v>
      </c>
      <c r="B22" s="46" t="str">
        <f>VLOOKUP(A22,'Screening Analysis '!$A$2:$L$50,MATCH(B$9,'Screening Analysis '!$A$2:$L$2,0),FALSE)</f>
        <v>Eversource Energy</v>
      </c>
      <c r="C22" s="105"/>
      <c r="D22" s="46" t="str">
        <f>VLOOKUP(A22,'Screening Analysis '!$A$2:$L$50,MATCH($D$9,'Screening Analysis '!$A$2:$L$2,0),FALSE)</f>
        <v>ES</v>
      </c>
      <c r="F22" s="411" t="str">
        <f t="shared" si="0"/>
        <v>ES US Equity</v>
      </c>
      <c r="H22" s="80">
        <f>INDEX('Dividend History'!$A$4:$DL$31,MATCH("most recent date",'Dividend History'!$A$4:$A$31,0),MATCH($D22,'Dividend History'!$A$4:$DL$4,0))</f>
        <v>42429</v>
      </c>
      <c r="I22" s="81"/>
      <c r="J22" s="82">
        <f t="shared" si="6"/>
        <v>42519</v>
      </c>
      <c r="K22" s="83"/>
      <c r="L22" s="82">
        <v>42447</v>
      </c>
      <c r="M22" s="506"/>
      <c r="N22" s="134">
        <f t="shared" si="7"/>
        <v>18</v>
      </c>
      <c r="O22" s="135"/>
      <c r="P22" s="85">
        <f t="shared" si="8"/>
        <v>0.2</v>
      </c>
      <c r="Q22" s="135"/>
      <c r="R22" s="138">
        <f>INDEX('Dividend History'!$A$4:$DL$31,MATCH("most recent div",'Dividend History'!$A$4:$A$31,0),MATCH($D22,'Dividend History'!$A$4:$DL$4,0))</f>
        <v>0.44500000000000001</v>
      </c>
      <c r="S22" s="137"/>
      <c r="T22" s="138">
        <f t="shared" si="9"/>
        <v>8.900000000000001E-2</v>
      </c>
      <c r="U22" s="137"/>
      <c r="V22" s="136">
        <f>INDEX(Prices!$A$3:$AW$510,MATCH(L22,Prices!$A$3:$A$510,0),MATCH(D22,Prices!$A$3:$AW$3,0))</f>
        <v>57.19</v>
      </c>
      <c r="W22" s="88"/>
      <c r="X22" s="89">
        <f t="shared" si="10"/>
        <v>57.100999999999999</v>
      </c>
    </row>
    <row r="23" spans="1:24" s="411" customFormat="1" ht="15.75" customHeight="1">
      <c r="A23" s="46">
        <v>11</v>
      </c>
      <c r="B23" s="46" t="str">
        <f>VLOOKUP(A23,'Screening Analysis '!$A$2:$L$50,MATCH(B$9,'Screening Analysis '!$A$2:$L$2,0),FALSE)</f>
        <v>Great Plains Energy Incorporated</v>
      </c>
      <c r="C23" s="105"/>
      <c r="D23" s="46" t="str">
        <f>VLOOKUP(A23,'Screening Analysis '!$A$2:$L$50,MATCH($D$9,'Screening Analysis '!$A$2:$L$2,0),FALSE)</f>
        <v>GXP</v>
      </c>
      <c r="F23" s="411" t="str">
        <f t="shared" si="0"/>
        <v>GXP US Equity</v>
      </c>
      <c r="H23" s="80">
        <f>INDEX('Dividend History'!$A$4:$DL$31,MATCH("most recent date",'Dividend History'!$A$4:$A$31,0),MATCH($D23,'Dividend History'!$A$4:$DL$4,0))</f>
        <v>42425</v>
      </c>
      <c r="I23" s="81"/>
      <c r="J23" s="82">
        <f t="shared" si="6"/>
        <v>42515</v>
      </c>
      <c r="K23" s="83"/>
      <c r="L23" s="82">
        <v>42447</v>
      </c>
      <c r="M23" s="506"/>
      <c r="N23" s="134">
        <f t="shared" si="7"/>
        <v>22</v>
      </c>
      <c r="O23" s="135"/>
      <c r="P23" s="85">
        <f t="shared" si="8"/>
        <v>0.24444444444444444</v>
      </c>
      <c r="Q23" s="135"/>
      <c r="R23" s="138">
        <f>INDEX('Dividend History'!$A$4:$DL$31,MATCH("most recent div",'Dividend History'!$A$4:$A$31,0),MATCH($D23,'Dividend History'!$A$4:$DL$4,0))</f>
        <v>0.26250000000000001</v>
      </c>
      <c r="S23" s="137"/>
      <c r="T23" s="138">
        <f t="shared" si="9"/>
        <v>6.4166666666666664E-2</v>
      </c>
      <c r="U23" s="137"/>
      <c r="V23" s="136">
        <f>INDEX(Prices!$A$3:$AW$510,MATCH(L23,Prices!$A$3:$A$510,0),MATCH(D23,Prices!$A$3:$AW$3,0))</f>
        <v>31.67</v>
      </c>
      <c r="W23" s="88"/>
      <c r="X23" s="89">
        <f t="shared" si="10"/>
        <v>31.605833333333337</v>
      </c>
    </row>
    <row r="24" spans="1:24" s="411" customFormat="1" ht="15.75" customHeight="1">
      <c r="A24" s="46">
        <v>12</v>
      </c>
      <c r="B24" s="46" t="str">
        <f>VLOOKUP(A24,'Screening Analysis '!$A$2:$L$50,MATCH(B$9,'Screening Analysis '!$A$2:$L$2,0),FALSE)</f>
        <v>IDACORP, Inc.</v>
      </c>
      <c r="C24" s="105"/>
      <c r="D24" s="46" t="str">
        <f>VLOOKUP(A24,'Screening Analysis '!$A$2:$L$50,MATCH($D$9,'Screening Analysis '!$A$2:$L$2,0),FALSE)</f>
        <v>IDA</v>
      </c>
      <c r="F24" s="411" t="str">
        <f t="shared" si="0"/>
        <v>IDA US Equity</v>
      </c>
      <c r="H24" s="80">
        <f>INDEX('Dividend History'!$A$4:$DL$31,MATCH("most recent date",'Dividend History'!$A$4:$A$31,0),MATCH($D24,'Dividend History'!$A$4:$DL$4,0))</f>
        <v>42403</v>
      </c>
      <c r="I24" s="81"/>
      <c r="J24" s="82">
        <f t="shared" si="6"/>
        <v>42493</v>
      </c>
      <c r="K24" s="83"/>
      <c r="L24" s="82">
        <v>42447</v>
      </c>
      <c r="M24" s="506"/>
      <c r="N24" s="134">
        <f t="shared" si="7"/>
        <v>44</v>
      </c>
      <c r="O24" s="135"/>
      <c r="P24" s="85">
        <f t="shared" si="8"/>
        <v>0.48888888888888887</v>
      </c>
      <c r="Q24" s="135"/>
      <c r="R24" s="138">
        <f>INDEX('Dividend History'!$A$4:$DL$31,MATCH("most recent div",'Dividend History'!$A$4:$A$31,0),MATCH($D24,'Dividend History'!$A$4:$DL$4,0))</f>
        <v>0.51</v>
      </c>
      <c r="S24" s="137"/>
      <c r="T24" s="138">
        <f t="shared" si="9"/>
        <v>0.24933333333333332</v>
      </c>
      <c r="U24" s="137"/>
      <c r="V24" s="136">
        <f>INDEX(Prices!$A$3:$AW$510,MATCH(L24,Prices!$A$3:$A$510,0),MATCH(D24,Prices!$A$3:$AW$3,0))</f>
        <v>73.290000000000006</v>
      </c>
      <c r="W24" s="88"/>
      <c r="X24" s="89">
        <f t="shared" si="10"/>
        <v>73.040666666666667</v>
      </c>
    </row>
    <row r="25" spans="1:24" s="411" customFormat="1" ht="15.75" customHeight="1">
      <c r="A25" s="46">
        <v>13</v>
      </c>
      <c r="B25" s="46" t="str">
        <f>VLOOKUP(A25,'Screening Analysis '!$A$2:$L$50,MATCH(B$9,'Screening Analysis '!$A$2:$L$2,0),FALSE)</f>
        <v>NorthWestern Corporation</v>
      </c>
      <c r="C25" s="105"/>
      <c r="D25" s="46" t="str">
        <f>VLOOKUP(A25,'Screening Analysis '!$A$2:$L$50,MATCH($D$9,'Screening Analysis '!$A$2:$L$2,0),FALSE)</f>
        <v>NWE</v>
      </c>
      <c r="F25" s="411" t="str">
        <f t="shared" si="0"/>
        <v>NWE US Equity</v>
      </c>
      <c r="H25" s="80">
        <f>INDEX('Dividend History'!$A$4:$DL$31,MATCH("most recent date",'Dividend History'!$A$4:$A$31,0),MATCH($D25,'Dividend History'!$A$4:$DL$4,0))</f>
        <v>42440</v>
      </c>
      <c r="I25" s="81"/>
      <c r="J25" s="82">
        <f t="shared" ref="J25" si="11">H25+90</f>
        <v>42530</v>
      </c>
      <c r="K25" s="83"/>
      <c r="L25" s="82">
        <v>42447</v>
      </c>
      <c r="M25" s="506"/>
      <c r="N25" s="134">
        <f t="shared" ref="N25" si="12">L25-H25</f>
        <v>7</v>
      </c>
      <c r="O25" s="135"/>
      <c r="P25" s="85">
        <f t="shared" ref="P25" si="13">N25/90</f>
        <v>7.7777777777777779E-2</v>
      </c>
      <c r="Q25" s="135"/>
      <c r="R25" s="138">
        <f>INDEX('Dividend History'!$A$4:$DL$31,MATCH("most recent div",'Dividend History'!$A$4:$A$31,0),MATCH($D25,'Dividend History'!$A$4:$DL$4,0))</f>
        <v>0.5</v>
      </c>
      <c r="S25" s="137"/>
      <c r="T25" s="138">
        <f t="shared" ref="T25" si="14">P25*R25</f>
        <v>3.888888888888889E-2</v>
      </c>
      <c r="U25" s="137"/>
      <c r="V25" s="136">
        <f>INDEX(Prices!$A$3:$AW$510,MATCH(L25,Prices!$A$3:$A$510,0),MATCH(D25,Prices!$A$3:$AW$3,0))</f>
        <v>60.45</v>
      </c>
      <c r="W25" s="88"/>
      <c r="X25" s="89">
        <f t="shared" ref="X25" si="15">IF(ISERROR(V25-T25), "na",V25-T25)</f>
        <v>60.411111111111111</v>
      </c>
    </row>
    <row r="26" spans="1:24" s="58" customFormat="1" ht="15.75" customHeight="1">
      <c r="A26" s="46">
        <v>14</v>
      </c>
      <c r="B26" s="46" t="str">
        <f>VLOOKUP(A26,'Screening Analysis '!$A$2:$L$50,MATCH(B$9,'Screening Analysis '!$A$2:$L$2,0),FALSE)</f>
        <v>OGE Energy Corp.</v>
      </c>
      <c r="C26" s="105"/>
      <c r="D26" s="46" t="str">
        <f>VLOOKUP(A26,'Screening Analysis '!$A$2:$L$50,MATCH($D$9,'Screening Analysis '!$A$2:$L$2,0),FALSE)</f>
        <v>OGE</v>
      </c>
      <c r="E26" s="411"/>
      <c r="F26" s="411" t="str">
        <f t="shared" si="0"/>
        <v>OGE US Equity</v>
      </c>
      <c r="H26" s="80">
        <f>INDEX('Dividend History'!$A$4:$DL$31,MATCH("most recent date",'Dividend History'!$A$4:$A$31,0),MATCH($D26,'Dividend History'!$A$4:$DL$4,0))</f>
        <v>42375</v>
      </c>
      <c r="I26" s="81"/>
      <c r="J26" s="82">
        <f t="shared" si="1"/>
        <v>42465</v>
      </c>
      <c r="K26" s="83"/>
      <c r="L26" s="82">
        <v>42447</v>
      </c>
      <c r="M26" s="71"/>
      <c r="N26" s="134">
        <f t="shared" si="2"/>
        <v>72</v>
      </c>
      <c r="O26" s="135"/>
      <c r="P26" s="85">
        <f t="shared" si="3"/>
        <v>0.8</v>
      </c>
      <c r="Q26" s="135"/>
      <c r="R26" s="138">
        <f>INDEX('Dividend History'!$A$4:$DL$31,MATCH("most recent div",'Dividend History'!$A$4:$A$31,0),MATCH($D26,'Dividend History'!$A$4:$DL$4,0))</f>
        <v>0.27500000000000002</v>
      </c>
      <c r="S26" s="137"/>
      <c r="T26" s="138">
        <f t="shared" si="4"/>
        <v>0.22000000000000003</v>
      </c>
      <c r="U26" s="137"/>
      <c r="V26" s="136">
        <f>INDEX(Prices!$A$3:$AW$510,MATCH(L26,Prices!$A$3:$A$510,0),MATCH(D26,Prices!$A$3:$AW$3,0))</f>
        <v>28.16</v>
      </c>
      <c r="W26" s="88"/>
      <c r="X26" s="89">
        <f t="shared" si="5"/>
        <v>27.94</v>
      </c>
    </row>
    <row r="27" spans="1:24" s="58" customFormat="1" ht="15.75" customHeight="1">
      <c r="A27" s="46">
        <v>15</v>
      </c>
      <c r="B27" s="46" t="str">
        <f>VLOOKUP(A27,'Screening Analysis '!$A$2:$L$50,MATCH(B$9,'Screening Analysis '!$A$2:$L$2,0),FALSE)</f>
        <v>Pinnacle West Capital Corporation</v>
      </c>
      <c r="C27" s="105"/>
      <c r="D27" s="46" t="str">
        <f>VLOOKUP(A27,'Screening Analysis '!$A$2:$L$50,MATCH($D$9,'Screening Analysis '!$A$2:$L$2,0),FALSE)</f>
        <v>PNW</v>
      </c>
      <c r="E27" s="411"/>
      <c r="F27" s="411" t="str">
        <f t="shared" si="0"/>
        <v>PNW US Equity</v>
      </c>
      <c r="H27" s="80">
        <f>INDEX('Dividend History'!$A$4:$DL$31,MATCH("most recent date",'Dividend History'!$A$4:$A$31,0),MATCH($D27,'Dividend History'!$A$4:$DL$4,0))</f>
        <v>42397</v>
      </c>
      <c r="I27" s="81"/>
      <c r="J27" s="82">
        <f t="shared" si="1"/>
        <v>42487</v>
      </c>
      <c r="K27" s="83"/>
      <c r="L27" s="82">
        <v>42447</v>
      </c>
      <c r="M27" s="71"/>
      <c r="N27" s="134">
        <f t="shared" si="2"/>
        <v>50</v>
      </c>
      <c r="O27" s="135"/>
      <c r="P27" s="85">
        <f t="shared" si="3"/>
        <v>0.55555555555555558</v>
      </c>
      <c r="Q27" s="135"/>
      <c r="R27" s="138">
        <f>INDEX('Dividend History'!$A$4:$DL$31,MATCH("most recent div",'Dividend History'!$A$4:$A$31,0),MATCH($D27,'Dividend History'!$A$4:$DL$4,0))</f>
        <v>0.625</v>
      </c>
      <c r="S27" s="137"/>
      <c r="T27" s="138">
        <f t="shared" si="4"/>
        <v>0.34722222222222221</v>
      </c>
      <c r="U27" s="137"/>
      <c r="V27" s="136">
        <f>INDEX(Prices!$A$3:$AW$510,MATCH(L27,Prices!$A$3:$A$510,0),MATCH(D27,Prices!$A$3:$AW$3,0))</f>
        <v>72.7</v>
      </c>
      <c r="W27" s="88"/>
      <c r="X27" s="89">
        <f t="shared" si="5"/>
        <v>72.352777777777774</v>
      </c>
    </row>
    <row r="28" spans="1:24" s="58" customFormat="1" ht="15.75" customHeight="1">
      <c r="A28" s="46">
        <v>16</v>
      </c>
      <c r="B28" s="46" t="str">
        <f>VLOOKUP(A28,'Screening Analysis '!$A$2:$L$50,MATCH(B$9,'Screening Analysis '!$A$2:$L$2,0),FALSE)</f>
        <v>Portland General Electric Company</v>
      </c>
      <c r="C28" s="105"/>
      <c r="D28" s="46" t="str">
        <f>VLOOKUP(A28,'Screening Analysis '!$A$2:$L$50,MATCH($D$9,'Screening Analysis '!$A$2:$L$2,0),FALSE)</f>
        <v>POR</v>
      </c>
      <c r="E28" s="411"/>
      <c r="F28" s="411" t="str">
        <f t="shared" si="0"/>
        <v>POR US Equity</v>
      </c>
      <c r="H28" s="80">
        <f>INDEX('Dividend History'!$A$4:$DL$31,MATCH("most recent date",'Dividend History'!$A$4:$A$31,0),MATCH($D28,'Dividend History'!$A$4:$DL$4,0))</f>
        <v>42361</v>
      </c>
      <c r="I28" s="81"/>
      <c r="J28" s="82">
        <f t="shared" si="1"/>
        <v>42451</v>
      </c>
      <c r="K28" s="83"/>
      <c r="L28" s="82">
        <v>42447</v>
      </c>
      <c r="M28" s="71"/>
      <c r="N28" s="134">
        <f t="shared" si="2"/>
        <v>86</v>
      </c>
      <c r="O28" s="135"/>
      <c r="P28" s="85">
        <f t="shared" si="3"/>
        <v>0.9555555555555556</v>
      </c>
      <c r="Q28" s="135"/>
      <c r="R28" s="138">
        <f>INDEX('Dividend History'!$A$4:$DL$31,MATCH("most recent div",'Dividend History'!$A$4:$A$31,0),MATCH($D28,'Dividend History'!$A$4:$DL$4,0))</f>
        <v>0.3</v>
      </c>
      <c r="S28" s="137"/>
      <c r="T28" s="138">
        <f t="shared" si="4"/>
        <v>0.28666666666666668</v>
      </c>
      <c r="U28" s="137"/>
      <c r="V28" s="136">
        <f>INDEX(Prices!$A$3:$AW$510,MATCH(L28,Prices!$A$3:$A$510,0),MATCH(D28,Prices!$A$3:$AW$3,0))</f>
        <v>39.549999999999997</v>
      </c>
      <c r="W28" s="88"/>
      <c r="X28" s="89">
        <f t="shared" si="5"/>
        <v>39.263333333333328</v>
      </c>
    </row>
    <row r="29" spans="1:24" s="58" customFormat="1" ht="15.75" customHeight="1">
      <c r="A29" s="46">
        <v>17</v>
      </c>
      <c r="B29" s="46" t="str">
        <f>VLOOKUP(A29,'Screening Analysis '!$A$2:$L$50,MATCH(B$9,'Screening Analysis '!$A$2:$L$2,0),FALSE)</f>
        <v>Public Service Enterprise Group Incorporated</v>
      </c>
      <c r="C29" s="105"/>
      <c r="D29" s="46" t="str">
        <f>VLOOKUP(A29,'Screening Analysis '!$A$2:$L$50,MATCH($D$9,'Screening Analysis '!$A$2:$L$2,0),FALSE)</f>
        <v>PEG</v>
      </c>
      <c r="E29" s="411"/>
      <c r="F29" s="411" t="str">
        <f t="shared" si="0"/>
        <v>PEG US Equity</v>
      </c>
      <c r="H29" s="80">
        <f>INDEX('Dividend History'!$A$4:$DL$31,MATCH("most recent date",'Dividend History'!$A$4:$A$31,0),MATCH($D29,'Dividend History'!$A$4:$DL$4,0))</f>
        <v>42437</v>
      </c>
      <c r="I29" s="81"/>
      <c r="J29" s="82">
        <f t="shared" si="1"/>
        <v>42527</v>
      </c>
      <c r="K29" s="83"/>
      <c r="L29" s="82">
        <v>42447</v>
      </c>
      <c r="M29" s="71"/>
      <c r="N29" s="134">
        <f t="shared" si="2"/>
        <v>10</v>
      </c>
      <c r="O29" s="135"/>
      <c r="P29" s="85">
        <f t="shared" si="3"/>
        <v>0.1111111111111111</v>
      </c>
      <c r="Q29" s="135"/>
      <c r="R29" s="138">
        <f>INDEX('Dividend History'!$A$4:$DL$31,MATCH("most recent div",'Dividend History'!$A$4:$A$31,0),MATCH($D29,'Dividend History'!$A$4:$DL$4,0))</f>
        <v>0.41</v>
      </c>
      <c r="S29" s="137"/>
      <c r="T29" s="138">
        <f t="shared" si="4"/>
        <v>4.5555555555555551E-2</v>
      </c>
      <c r="U29" s="137"/>
      <c r="V29" s="136">
        <f>INDEX(Prices!$A$3:$AW$510,MATCH(L29,Prices!$A$3:$A$510,0),MATCH(D29,Prices!$A$3:$AW$3,0))</f>
        <v>45.65</v>
      </c>
      <c r="W29" s="88"/>
      <c r="X29" s="89">
        <f t="shared" si="5"/>
        <v>45.604444444444447</v>
      </c>
    </row>
    <row r="30" spans="1:24" s="58" customFormat="1" ht="15.75" customHeight="1">
      <c r="A30" s="46">
        <v>18</v>
      </c>
      <c r="B30" s="46" t="str">
        <f>VLOOKUP(A30,'Screening Analysis '!$A$2:$L$50,MATCH(B$9,'Screening Analysis '!$A$2:$L$2,0),FALSE)</f>
        <v>SCANA Corporation</v>
      </c>
      <c r="C30" s="105"/>
      <c r="D30" s="46" t="str">
        <f>VLOOKUP(A30,'Screening Analysis '!$A$2:$L$50,MATCH($D$9,'Screening Analysis '!$A$2:$L$2,0),FALSE)</f>
        <v>SCG</v>
      </c>
      <c r="E30" s="411"/>
      <c r="F30" s="411" t="str">
        <f t="shared" si="0"/>
        <v>SCG US Equity</v>
      </c>
      <c r="H30" s="80">
        <f>INDEX('Dividend History'!$A$4:$DL$31,MATCH("most recent date",'Dividend History'!$A$4:$A$31,0),MATCH($D30,'Dividend History'!$A$4:$DL$4,0))</f>
        <v>42437</v>
      </c>
      <c r="I30" s="81"/>
      <c r="J30" s="82">
        <f t="shared" si="1"/>
        <v>42527</v>
      </c>
      <c r="K30" s="83"/>
      <c r="L30" s="82">
        <v>42447</v>
      </c>
      <c r="M30" s="71"/>
      <c r="N30" s="134">
        <f t="shared" si="2"/>
        <v>10</v>
      </c>
      <c r="O30" s="135"/>
      <c r="P30" s="85">
        <f t="shared" si="3"/>
        <v>0.1111111111111111</v>
      </c>
      <c r="Q30" s="135"/>
      <c r="R30" s="138">
        <f>INDEX('Dividend History'!$A$4:$DL$31,MATCH("most recent div",'Dividend History'!$A$4:$A$31,0),MATCH($D30,'Dividend History'!$A$4:$DL$4,0))</f>
        <v>0.57499999999999996</v>
      </c>
      <c r="S30" s="137"/>
      <c r="T30" s="138">
        <f t="shared" si="4"/>
        <v>6.3888888888888884E-2</v>
      </c>
      <c r="U30" s="137"/>
      <c r="V30" s="136">
        <f>INDEX(Prices!$A$3:$AW$510,MATCH(L30,Prices!$A$3:$A$510,0),MATCH(D30,Prices!$A$3:$AW$3,0))</f>
        <v>68.19</v>
      </c>
      <c r="W30" s="88"/>
      <c r="X30" s="89">
        <f t="shared" si="5"/>
        <v>68.126111111111115</v>
      </c>
    </row>
    <row r="31" spans="1:24" s="58" customFormat="1" ht="15.75" customHeight="1">
      <c r="A31" s="46">
        <v>19</v>
      </c>
      <c r="B31" s="46" t="str">
        <f>VLOOKUP(A31,'Screening Analysis '!$A$2:$L$50,MATCH(B$9,'Screening Analysis '!$A$2:$L$2,0),FALSE)</f>
        <v>Sempra Energy</v>
      </c>
      <c r="C31" s="105"/>
      <c r="D31" s="46" t="str">
        <f>VLOOKUP(A31,'Screening Analysis '!$A$2:$L$50,MATCH($D$9,'Screening Analysis '!$A$2:$L$2,0),FALSE)</f>
        <v>SRE</v>
      </c>
      <c r="E31" s="411"/>
      <c r="F31" s="411" t="str">
        <f t="shared" si="0"/>
        <v>SRE US Equity</v>
      </c>
      <c r="H31" s="80">
        <f>INDEX('Dividend History'!$A$4:$DL$31,MATCH("most recent date",'Dividend History'!$A$4:$A$31,0),MATCH($D31,'Dividend History'!$A$4:$DL$4,0))</f>
        <v>42361</v>
      </c>
      <c r="I31" s="81"/>
      <c r="J31" s="82">
        <f t="shared" si="1"/>
        <v>42451</v>
      </c>
      <c r="K31" s="83"/>
      <c r="L31" s="82">
        <v>42447</v>
      </c>
      <c r="M31" s="71"/>
      <c r="N31" s="134">
        <f t="shared" si="2"/>
        <v>86</v>
      </c>
      <c r="O31" s="135"/>
      <c r="P31" s="85">
        <f t="shared" si="3"/>
        <v>0.9555555555555556</v>
      </c>
      <c r="Q31" s="135"/>
      <c r="R31" s="138">
        <f>INDEX('Dividend History'!$A$4:$DL$31,MATCH("most recent div",'Dividend History'!$A$4:$A$31,0),MATCH($D31,'Dividend History'!$A$4:$DL$4,0))</f>
        <v>0.7</v>
      </c>
      <c r="S31" s="137"/>
      <c r="T31" s="138">
        <f t="shared" si="4"/>
        <v>0.66888888888888887</v>
      </c>
      <c r="U31" s="137"/>
      <c r="V31" s="136">
        <f>INDEX(Prices!$A$3:$AW$510,MATCH(L31,Prices!$A$3:$A$510,0),MATCH(D31,Prices!$A$3:$AW$3,0))</f>
        <v>103.23</v>
      </c>
      <c r="W31" s="88"/>
      <c r="X31" s="89">
        <f t="shared" si="5"/>
        <v>102.56111111111112</v>
      </c>
    </row>
    <row r="32" spans="1:24" s="58" customFormat="1" ht="15.75" customHeight="1">
      <c r="A32" s="46">
        <v>20</v>
      </c>
      <c r="B32" s="46" t="str">
        <f>VLOOKUP(A32,'Screening Analysis '!$A$2:$L$50,MATCH(B$9,'Screening Analysis '!$A$2:$L$2,0),FALSE)</f>
        <v>The Empire District Electric Company</v>
      </c>
      <c r="C32" s="105"/>
      <c r="D32" s="46" t="str">
        <f>VLOOKUP(A32,'Screening Analysis '!$A$2:$L$50,MATCH($D$9,'Screening Analysis '!$A$2:$L$2,0),FALSE)</f>
        <v>EDE</v>
      </c>
      <c r="E32" s="411"/>
      <c r="F32" s="411" t="str">
        <f t="shared" si="0"/>
        <v>EDE US Equity</v>
      </c>
      <c r="H32" s="80">
        <f>INDEX('Dividend History'!$A$4:$DL$31,MATCH("most recent date",'Dividend History'!$A$4:$A$31,0),MATCH($D32,'Dividend History'!$A$4:$DL$4,0))</f>
        <v>42426</v>
      </c>
      <c r="I32" s="81"/>
      <c r="J32" s="82">
        <f t="shared" si="1"/>
        <v>42516</v>
      </c>
      <c r="K32" s="83"/>
      <c r="L32" s="82">
        <v>42447</v>
      </c>
      <c r="M32" s="71"/>
      <c r="N32" s="134">
        <f t="shared" si="2"/>
        <v>21</v>
      </c>
      <c r="O32" s="135"/>
      <c r="P32" s="85">
        <f t="shared" si="3"/>
        <v>0.23333333333333334</v>
      </c>
      <c r="Q32" s="135"/>
      <c r="R32" s="138">
        <f>INDEX('Dividend History'!$A$4:$DL$31,MATCH("most recent div",'Dividend History'!$A$4:$A$31,0),MATCH($D32,'Dividend History'!$A$4:$DL$4,0))</f>
        <v>0.26</v>
      </c>
      <c r="S32" s="137"/>
      <c r="T32" s="138">
        <f t="shared" si="4"/>
        <v>6.0666666666666667E-2</v>
      </c>
      <c r="U32" s="137"/>
      <c r="V32" s="136">
        <f>INDEX(Prices!$A$3:$AW$510,MATCH(L32,Prices!$A$3:$A$510,0),MATCH(D32,Prices!$A$3:$AW$3,0))</f>
        <v>33.299999999999997</v>
      </c>
      <c r="W32" s="88"/>
      <c r="X32" s="89">
        <f t="shared" si="5"/>
        <v>33.239333333333327</v>
      </c>
    </row>
    <row r="33" spans="1:24" s="58" customFormat="1" ht="15.75" customHeight="1">
      <c r="A33" s="46">
        <v>21</v>
      </c>
      <c r="B33" s="46" t="str">
        <f>VLOOKUP(A33,'Screening Analysis '!$A$2:$L$50,MATCH(B$9,'Screening Analysis '!$A$2:$L$2,0),FALSE)</f>
        <v>Vectren Corporation</v>
      </c>
      <c r="C33" s="105"/>
      <c r="D33" s="46" t="str">
        <f>VLOOKUP(A33,'Screening Analysis '!$A$2:$L$50,MATCH($D$9,'Screening Analysis '!$A$2:$L$2,0),FALSE)</f>
        <v>VVC</v>
      </c>
      <c r="E33" s="411"/>
      <c r="F33" s="411" t="str">
        <f t="shared" si="0"/>
        <v>VVC US Equity</v>
      </c>
      <c r="H33" s="80">
        <f>INDEX('Dividend History'!$A$4:$DL$31,MATCH("most recent date",'Dividend History'!$A$4:$A$31,0),MATCH($D33,'Dividend History'!$A$4:$DL$4,0))</f>
        <v>42411</v>
      </c>
      <c r="I33" s="81"/>
      <c r="J33" s="82">
        <f t="shared" si="1"/>
        <v>42501</v>
      </c>
      <c r="K33" s="83"/>
      <c r="L33" s="82">
        <v>42447</v>
      </c>
      <c r="M33" s="71"/>
      <c r="N33" s="134">
        <f t="shared" si="2"/>
        <v>36</v>
      </c>
      <c r="O33" s="135"/>
      <c r="P33" s="85">
        <f t="shared" si="3"/>
        <v>0.4</v>
      </c>
      <c r="Q33" s="135"/>
      <c r="R33" s="138">
        <f>INDEX('Dividend History'!$A$4:$DL$31,MATCH("most recent div",'Dividend History'!$A$4:$A$31,0),MATCH($D33,'Dividend History'!$A$4:$DL$4,0))</f>
        <v>0.4</v>
      </c>
      <c r="S33" s="137"/>
      <c r="T33" s="138">
        <f t="shared" si="4"/>
        <v>0.16000000000000003</v>
      </c>
      <c r="U33" s="137"/>
      <c r="V33" s="136">
        <f>INDEX(Prices!$A$3:$AW$510,MATCH(L33,Prices!$A$3:$A$510,0),MATCH(D33,Prices!$A$3:$AW$3,0))</f>
        <v>49.68</v>
      </c>
      <c r="W33" s="88"/>
      <c r="X33" s="89">
        <f t="shared" si="5"/>
        <v>49.52</v>
      </c>
    </row>
    <row r="34" spans="1:24" s="411" customFormat="1" ht="15.75" customHeight="1">
      <c r="A34" s="46">
        <v>22</v>
      </c>
      <c r="B34" s="46" t="str">
        <f>VLOOKUP(A34,'Screening Analysis '!$A$2:$L$50,MATCH(B$9,'Screening Analysis '!$A$2:$L$2,0),FALSE)</f>
        <v>Westar Energy, Inc.</v>
      </c>
      <c r="C34" s="105"/>
      <c r="D34" s="46" t="str">
        <f>VLOOKUP(A34,'Screening Analysis '!$A$2:$L$50,MATCH($D$9,'Screening Analysis '!$A$2:$L$2,0),FALSE)</f>
        <v>WR</v>
      </c>
      <c r="F34" s="411" t="str">
        <f t="shared" si="0"/>
        <v>WR US Equity</v>
      </c>
      <c r="H34" s="80">
        <f>INDEX('Dividend History'!$A$4:$DL$31,MATCH("most recent date",'Dividend History'!$A$4:$A$31,0),MATCH($D34,'Dividend History'!$A$4:$DL$4,0))</f>
        <v>42436</v>
      </c>
      <c r="I34" s="81"/>
      <c r="J34" s="82">
        <f t="shared" ref="J34" si="16">H34+90</f>
        <v>42526</v>
      </c>
      <c r="K34" s="83"/>
      <c r="L34" s="82">
        <v>42447</v>
      </c>
      <c r="M34" s="506"/>
      <c r="N34" s="134">
        <f t="shared" ref="N34" si="17">L34-H34</f>
        <v>11</v>
      </c>
      <c r="O34" s="135"/>
      <c r="P34" s="85">
        <f t="shared" ref="P34" si="18">N34/90</f>
        <v>0.12222222222222222</v>
      </c>
      <c r="Q34" s="135"/>
      <c r="R34" s="138">
        <f>INDEX('Dividend History'!$A$4:$DL$31,MATCH("most recent div",'Dividend History'!$A$4:$A$31,0),MATCH($D34,'Dividend History'!$A$4:$DL$4,0))</f>
        <v>0.38</v>
      </c>
      <c r="S34" s="137"/>
      <c r="T34" s="138">
        <f t="shared" ref="T34" si="19">P34*R34</f>
        <v>4.6444444444444441E-2</v>
      </c>
      <c r="U34" s="137"/>
      <c r="V34" s="136">
        <f>INDEX(Prices!$A$3:$AW$510,MATCH(L34,Prices!$A$3:$A$510,0),MATCH(D34,Prices!$A$3:$AW$3,0))</f>
        <v>48.33</v>
      </c>
      <c r="W34" s="88"/>
      <c r="X34" s="89">
        <f t="shared" ref="X34" si="20">IF(ISERROR(V34-T34), "na",V34-T34)</f>
        <v>48.283555555555552</v>
      </c>
    </row>
    <row r="35" spans="1:24" s="58" customFormat="1" ht="15.75" customHeight="1">
      <c r="A35" s="46">
        <v>23</v>
      </c>
      <c r="B35" s="46" t="str">
        <f>VLOOKUP(A35,'Screening Analysis '!$A$2:$L$50,MATCH(B$9,'Screening Analysis '!$A$2:$L$2,0),FALSE)</f>
        <v>Xcel Energy Inc.</v>
      </c>
      <c r="C35" s="105"/>
      <c r="D35" s="46" t="str">
        <f>VLOOKUP(A35,'Screening Analysis '!$A$2:$L$50,MATCH($D$9,'Screening Analysis '!$A$2:$L$2,0),FALSE)</f>
        <v>XEL</v>
      </c>
      <c r="E35" s="411"/>
      <c r="F35" s="411" t="str">
        <f t="shared" si="0"/>
        <v>XEL US Equity</v>
      </c>
      <c r="H35" s="80">
        <f>INDEX('Dividend History'!$A$4:$DL$31,MATCH("most recent date",'Dividend History'!$A$4:$A$31,0),MATCH($D35,'Dividend History'!$A$4:$DL$4,0))</f>
        <v>42440</v>
      </c>
      <c r="I35" s="81"/>
      <c r="J35" s="82">
        <f t="shared" si="1"/>
        <v>42530</v>
      </c>
      <c r="K35" s="83"/>
      <c r="L35" s="82">
        <v>42447</v>
      </c>
      <c r="M35" s="71"/>
      <c r="N35" s="134">
        <f t="shared" si="2"/>
        <v>7</v>
      </c>
      <c r="O35" s="135"/>
      <c r="P35" s="85">
        <f t="shared" si="3"/>
        <v>7.7777777777777779E-2</v>
      </c>
      <c r="Q35" s="135"/>
      <c r="R35" s="138">
        <f>INDEX('Dividend History'!$A$4:$DL$31,MATCH("most recent div",'Dividend History'!$A$4:$A$31,0),MATCH($D35,'Dividend History'!$A$4:$DL$4,0))</f>
        <v>0.34</v>
      </c>
      <c r="S35" s="137"/>
      <c r="T35" s="138">
        <f t="shared" si="4"/>
        <v>2.6444444444444448E-2</v>
      </c>
      <c r="U35" s="137"/>
      <c r="V35" s="136">
        <f>INDEX(Prices!$A$3:$AW$510,MATCH(L35,Prices!$A$3:$A$510,0),MATCH(D35,Prices!$A$3:$AW$3,0))</f>
        <v>41.06</v>
      </c>
      <c r="W35" s="88"/>
      <c r="X35" s="89">
        <f t="shared" si="5"/>
        <v>41.033555555555559</v>
      </c>
    </row>
    <row r="36" spans="1:24" s="382" customFormat="1" ht="15.75" customHeight="1">
      <c r="A36" s="46"/>
      <c r="B36" s="46"/>
      <c r="C36" s="105"/>
      <c r="D36" s="46"/>
      <c r="E36" s="90"/>
      <c r="H36" s="80"/>
      <c r="I36" s="81"/>
      <c r="J36" s="82"/>
      <c r="K36" s="83"/>
      <c r="L36" s="82"/>
      <c r="M36" s="381"/>
      <c r="N36" s="134"/>
      <c r="O36" s="135"/>
      <c r="P36" s="85"/>
      <c r="Q36" s="135"/>
      <c r="R36" s="138"/>
      <c r="S36" s="137"/>
      <c r="T36" s="138"/>
      <c r="U36" s="137"/>
      <c r="V36" s="136"/>
      <c r="W36" s="88"/>
      <c r="X36" s="89"/>
    </row>
    <row r="37" spans="1:24" s="58" customFormat="1" ht="15.75" customHeight="1">
      <c r="A37" s="79" t="s">
        <v>272</v>
      </c>
      <c r="B37" s="93"/>
      <c r="H37" s="82"/>
      <c r="I37" s="82"/>
      <c r="J37" s="94"/>
      <c r="K37" s="94"/>
      <c r="V37" s="95"/>
      <c r="W37" s="95"/>
      <c r="X37" s="95"/>
    </row>
    <row r="38" spans="1:24" ht="15.75">
      <c r="B38" s="58" t="s">
        <v>273</v>
      </c>
      <c r="R38" s="86">
        <f>AVERAGE(R13:R35)</f>
        <v>0.45402173913043481</v>
      </c>
      <c r="S38" s="86"/>
      <c r="T38" s="86">
        <f>AVERAGE(T13:T35)</f>
        <v>0.16181159420289856</v>
      </c>
      <c r="U38" s="86"/>
      <c r="V38" s="86">
        <f>AVERAGE(V13:V35)</f>
        <v>55.64347826086955</v>
      </c>
      <c r="W38" s="86"/>
      <c r="X38" s="86">
        <f>AVERAGE(X13:X35)</f>
        <v>55.481666666666662</v>
      </c>
    </row>
    <row r="42" spans="1:24" ht="15" customHeight="1">
      <c r="G42" s="99"/>
    </row>
    <row r="43" spans="1:24" ht="15" customHeight="1">
      <c r="G43" s="100"/>
      <c r="H43" s="101"/>
      <c r="I43" s="101"/>
    </row>
    <row r="44" spans="1:24" ht="15" customHeight="1">
      <c r="G44" s="100"/>
      <c r="H44" s="101"/>
      <c r="I44" s="101"/>
    </row>
    <row r="45" spans="1:24" ht="15" customHeight="1">
      <c r="H45" s="101"/>
      <c r="I45" s="101"/>
      <c r="J45" s="102"/>
      <c r="K45" s="102"/>
    </row>
    <row r="47" spans="1:24" ht="15" customHeight="1">
      <c r="X47" s="93"/>
    </row>
    <row r="48" spans="1:24" ht="15" customHeight="1">
      <c r="X48" s="93"/>
    </row>
    <row r="49" spans="24:24" ht="15" customHeight="1">
      <c r="X49" s="93"/>
    </row>
    <row r="50" spans="24:24" ht="15" customHeight="1">
      <c r="X50" s="93"/>
    </row>
    <row r="51" spans="24:24" ht="15" customHeight="1">
      <c r="X51" s="93"/>
    </row>
    <row r="52" spans="24:24" ht="15" customHeight="1">
      <c r="X52" s="93"/>
    </row>
    <row r="53" spans="24:24" ht="15" customHeight="1">
      <c r="X53" s="93"/>
    </row>
    <row r="54" spans="24:24" ht="15" customHeight="1">
      <c r="X54" s="93"/>
    </row>
    <row r="55" spans="24:24" ht="15" customHeight="1">
      <c r="X55" s="93"/>
    </row>
    <row r="56" spans="24:24" ht="15" customHeight="1">
      <c r="X56" s="93"/>
    </row>
    <row r="57" spans="24:24" ht="15" customHeight="1">
      <c r="X57" s="93"/>
    </row>
    <row r="58" spans="24:24" ht="15" customHeight="1">
      <c r="X58" s="93"/>
    </row>
    <row r="59" spans="24:24" ht="15" customHeight="1">
      <c r="X59" s="93"/>
    </row>
    <row r="60" spans="24:24" ht="15" customHeight="1">
      <c r="X60" s="93"/>
    </row>
    <row r="61" spans="24:24" ht="15" customHeight="1">
      <c r="X61" s="93"/>
    </row>
    <row r="62" spans="24:24" ht="15" customHeight="1">
      <c r="X62" s="93"/>
    </row>
    <row r="63" spans="24:24" ht="15" customHeight="1">
      <c r="X63" s="93"/>
    </row>
    <row r="64" spans="24:24" ht="15" customHeight="1">
      <c r="X64" s="93"/>
    </row>
  </sheetData>
  <mergeCells count="3">
    <mergeCell ref="A3:X3"/>
    <mergeCell ref="A5:X5"/>
    <mergeCell ref="H7:J7"/>
  </mergeCells>
  <printOptions horizontalCentered="1"/>
  <pageMargins left="0.7" right="0.7" top="0.75" bottom="0.75" header="0.3" footer="0.3"/>
  <pageSetup scale="4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C14A4"/>
  </sheetPr>
  <dimension ref="B1:I33"/>
  <sheetViews>
    <sheetView topLeftCell="A2" zoomScaleNormal="100" workbookViewId="0">
      <pane ySplit="3" topLeftCell="A17" activePane="bottomLeft" state="frozen"/>
      <selection activeCell="D25" sqref="D25"/>
      <selection pane="bottomLeft" activeCell="A27" sqref="A27:XFD27"/>
    </sheetView>
  </sheetViews>
  <sheetFormatPr defaultRowHeight="15.75"/>
  <cols>
    <col min="1" max="1" width="8.83203125" style="2"/>
    <col min="2" max="2" width="37.1640625" style="2" bestFit="1" customWidth="1"/>
    <col min="3" max="3" width="7.6640625" style="2" bestFit="1" customWidth="1"/>
    <col min="4" max="4" width="16.33203125" style="2" customWidth="1"/>
    <col min="5" max="7" width="21.6640625" style="2" customWidth="1"/>
    <col min="8" max="257" width="9.33203125" style="2"/>
    <col min="258" max="258" width="37.1640625" style="2" bestFit="1" customWidth="1"/>
    <col min="259" max="259" width="7.6640625" style="2" bestFit="1" customWidth="1"/>
    <col min="260" max="260" width="16.33203125" style="2" customWidth="1"/>
    <col min="261" max="263" width="21.6640625" style="2" customWidth="1"/>
    <col min="264" max="513" width="9.33203125" style="2"/>
    <col min="514" max="514" width="37.1640625" style="2" bestFit="1" customWidth="1"/>
    <col min="515" max="515" width="7.6640625" style="2" bestFit="1" customWidth="1"/>
    <col min="516" max="516" width="16.33203125" style="2" customWidth="1"/>
    <col min="517" max="519" width="21.6640625" style="2" customWidth="1"/>
    <col min="520" max="769" width="9.33203125" style="2"/>
    <col min="770" max="770" width="37.1640625" style="2" bestFit="1" customWidth="1"/>
    <col min="771" max="771" width="7.6640625" style="2" bestFit="1" customWidth="1"/>
    <col min="772" max="772" width="16.33203125" style="2" customWidth="1"/>
    <col min="773" max="775" width="21.6640625" style="2" customWidth="1"/>
    <col min="776" max="1025" width="9.33203125" style="2"/>
    <col min="1026" max="1026" width="37.1640625" style="2" bestFit="1" customWidth="1"/>
    <col min="1027" max="1027" width="7.6640625" style="2" bestFit="1" customWidth="1"/>
    <col min="1028" max="1028" width="16.33203125" style="2" customWidth="1"/>
    <col min="1029" max="1031" width="21.6640625" style="2" customWidth="1"/>
    <col min="1032" max="1281" width="9.33203125" style="2"/>
    <col min="1282" max="1282" width="37.1640625" style="2" bestFit="1" customWidth="1"/>
    <col min="1283" max="1283" width="7.6640625" style="2" bestFit="1" customWidth="1"/>
    <col min="1284" max="1284" width="16.33203125" style="2" customWidth="1"/>
    <col min="1285" max="1287" width="21.6640625" style="2" customWidth="1"/>
    <col min="1288" max="1537" width="9.33203125" style="2"/>
    <col min="1538" max="1538" width="37.1640625" style="2" bestFit="1" customWidth="1"/>
    <col min="1539" max="1539" width="7.6640625" style="2" bestFit="1" customWidth="1"/>
    <col min="1540" max="1540" width="16.33203125" style="2" customWidth="1"/>
    <col min="1541" max="1543" width="21.6640625" style="2" customWidth="1"/>
    <col min="1544" max="1793" width="9.33203125" style="2"/>
    <col min="1794" max="1794" width="37.1640625" style="2" bestFit="1" customWidth="1"/>
    <col min="1795" max="1795" width="7.6640625" style="2" bestFit="1" customWidth="1"/>
    <col min="1796" max="1796" width="16.33203125" style="2" customWidth="1"/>
    <col min="1797" max="1799" width="21.6640625" style="2" customWidth="1"/>
    <col min="1800" max="2049" width="9.33203125" style="2"/>
    <col min="2050" max="2050" width="37.1640625" style="2" bestFit="1" customWidth="1"/>
    <col min="2051" max="2051" width="7.6640625" style="2" bestFit="1" customWidth="1"/>
    <col min="2052" max="2052" width="16.33203125" style="2" customWidth="1"/>
    <col min="2053" max="2055" width="21.6640625" style="2" customWidth="1"/>
    <col min="2056" max="2305" width="9.33203125" style="2"/>
    <col min="2306" max="2306" width="37.1640625" style="2" bestFit="1" customWidth="1"/>
    <col min="2307" max="2307" width="7.6640625" style="2" bestFit="1" customWidth="1"/>
    <col min="2308" max="2308" width="16.33203125" style="2" customWidth="1"/>
    <col min="2309" max="2311" width="21.6640625" style="2" customWidth="1"/>
    <col min="2312" max="2561" width="9.33203125" style="2"/>
    <col min="2562" max="2562" width="37.1640625" style="2" bestFit="1" customWidth="1"/>
    <col min="2563" max="2563" width="7.6640625" style="2" bestFit="1" customWidth="1"/>
    <col min="2564" max="2564" width="16.33203125" style="2" customWidth="1"/>
    <col min="2565" max="2567" width="21.6640625" style="2" customWidth="1"/>
    <col min="2568" max="2817" width="9.33203125" style="2"/>
    <col min="2818" max="2818" width="37.1640625" style="2" bestFit="1" customWidth="1"/>
    <col min="2819" max="2819" width="7.6640625" style="2" bestFit="1" customWidth="1"/>
    <col min="2820" max="2820" width="16.33203125" style="2" customWidth="1"/>
    <col min="2821" max="2823" width="21.6640625" style="2" customWidth="1"/>
    <col min="2824" max="3073" width="9.33203125" style="2"/>
    <col min="3074" max="3074" width="37.1640625" style="2" bestFit="1" customWidth="1"/>
    <col min="3075" max="3075" width="7.6640625" style="2" bestFit="1" customWidth="1"/>
    <col min="3076" max="3076" width="16.33203125" style="2" customWidth="1"/>
    <col min="3077" max="3079" width="21.6640625" style="2" customWidth="1"/>
    <col min="3080" max="3329" width="9.33203125" style="2"/>
    <col min="3330" max="3330" width="37.1640625" style="2" bestFit="1" customWidth="1"/>
    <col min="3331" max="3331" width="7.6640625" style="2" bestFit="1" customWidth="1"/>
    <col min="3332" max="3332" width="16.33203125" style="2" customWidth="1"/>
    <col min="3333" max="3335" width="21.6640625" style="2" customWidth="1"/>
    <col min="3336" max="3585" width="9.33203125" style="2"/>
    <col min="3586" max="3586" width="37.1640625" style="2" bestFit="1" customWidth="1"/>
    <col min="3587" max="3587" width="7.6640625" style="2" bestFit="1" customWidth="1"/>
    <col min="3588" max="3588" width="16.33203125" style="2" customWidth="1"/>
    <col min="3589" max="3591" width="21.6640625" style="2" customWidth="1"/>
    <col min="3592" max="3841" width="9.33203125" style="2"/>
    <col min="3842" max="3842" width="37.1640625" style="2" bestFit="1" customWidth="1"/>
    <col min="3843" max="3843" width="7.6640625" style="2" bestFit="1" customWidth="1"/>
    <col min="3844" max="3844" width="16.33203125" style="2" customWidth="1"/>
    <col min="3845" max="3847" width="21.6640625" style="2" customWidth="1"/>
    <col min="3848" max="4097" width="9.33203125" style="2"/>
    <col min="4098" max="4098" width="37.1640625" style="2" bestFit="1" customWidth="1"/>
    <col min="4099" max="4099" width="7.6640625" style="2" bestFit="1" customWidth="1"/>
    <col min="4100" max="4100" width="16.33203125" style="2" customWidth="1"/>
    <col min="4101" max="4103" width="21.6640625" style="2" customWidth="1"/>
    <col min="4104" max="4353" width="9.33203125" style="2"/>
    <col min="4354" max="4354" width="37.1640625" style="2" bestFit="1" customWidth="1"/>
    <col min="4355" max="4355" width="7.6640625" style="2" bestFit="1" customWidth="1"/>
    <col min="4356" max="4356" width="16.33203125" style="2" customWidth="1"/>
    <col min="4357" max="4359" width="21.6640625" style="2" customWidth="1"/>
    <col min="4360" max="4609" width="9.33203125" style="2"/>
    <col min="4610" max="4610" width="37.1640625" style="2" bestFit="1" customWidth="1"/>
    <col min="4611" max="4611" width="7.6640625" style="2" bestFit="1" customWidth="1"/>
    <col min="4612" max="4612" width="16.33203125" style="2" customWidth="1"/>
    <col min="4613" max="4615" width="21.6640625" style="2" customWidth="1"/>
    <col min="4616" max="4865" width="9.33203125" style="2"/>
    <col min="4866" max="4866" width="37.1640625" style="2" bestFit="1" customWidth="1"/>
    <col min="4867" max="4867" width="7.6640625" style="2" bestFit="1" customWidth="1"/>
    <col min="4868" max="4868" width="16.33203125" style="2" customWidth="1"/>
    <col min="4869" max="4871" width="21.6640625" style="2" customWidth="1"/>
    <col min="4872" max="5121" width="9.33203125" style="2"/>
    <col min="5122" max="5122" width="37.1640625" style="2" bestFit="1" customWidth="1"/>
    <col min="5123" max="5123" width="7.6640625" style="2" bestFit="1" customWidth="1"/>
    <col min="5124" max="5124" width="16.33203125" style="2" customWidth="1"/>
    <col min="5125" max="5127" width="21.6640625" style="2" customWidth="1"/>
    <col min="5128" max="5377" width="9.33203125" style="2"/>
    <col min="5378" max="5378" width="37.1640625" style="2" bestFit="1" customWidth="1"/>
    <col min="5379" max="5379" width="7.6640625" style="2" bestFit="1" customWidth="1"/>
    <col min="5380" max="5380" width="16.33203125" style="2" customWidth="1"/>
    <col min="5381" max="5383" width="21.6640625" style="2" customWidth="1"/>
    <col min="5384" max="5633" width="9.33203125" style="2"/>
    <col min="5634" max="5634" width="37.1640625" style="2" bestFit="1" customWidth="1"/>
    <col min="5635" max="5635" width="7.6640625" style="2" bestFit="1" customWidth="1"/>
    <col min="5636" max="5636" width="16.33203125" style="2" customWidth="1"/>
    <col min="5637" max="5639" width="21.6640625" style="2" customWidth="1"/>
    <col min="5640" max="5889" width="9.33203125" style="2"/>
    <col min="5890" max="5890" width="37.1640625" style="2" bestFit="1" customWidth="1"/>
    <col min="5891" max="5891" width="7.6640625" style="2" bestFit="1" customWidth="1"/>
    <col min="5892" max="5892" width="16.33203125" style="2" customWidth="1"/>
    <col min="5893" max="5895" width="21.6640625" style="2" customWidth="1"/>
    <col min="5896" max="6145" width="9.33203125" style="2"/>
    <col min="6146" max="6146" width="37.1640625" style="2" bestFit="1" customWidth="1"/>
    <col min="6147" max="6147" width="7.6640625" style="2" bestFit="1" customWidth="1"/>
    <col min="6148" max="6148" width="16.33203125" style="2" customWidth="1"/>
    <col min="6149" max="6151" width="21.6640625" style="2" customWidth="1"/>
    <col min="6152" max="6401" width="9.33203125" style="2"/>
    <col min="6402" max="6402" width="37.1640625" style="2" bestFit="1" customWidth="1"/>
    <col min="6403" max="6403" width="7.6640625" style="2" bestFit="1" customWidth="1"/>
    <col min="6404" max="6404" width="16.33203125" style="2" customWidth="1"/>
    <col min="6405" max="6407" width="21.6640625" style="2" customWidth="1"/>
    <col min="6408" max="6657" width="9.33203125" style="2"/>
    <col min="6658" max="6658" width="37.1640625" style="2" bestFit="1" customWidth="1"/>
    <col min="6659" max="6659" width="7.6640625" style="2" bestFit="1" customWidth="1"/>
    <col min="6660" max="6660" width="16.33203125" style="2" customWidth="1"/>
    <col min="6661" max="6663" width="21.6640625" style="2" customWidth="1"/>
    <col min="6664" max="6913" width="9.33203125" style="2"/>
    <col min="6914" max="6914" width="37.1640625" style="2" bestFit="1" customWidth="1"/>
    <col min="6915" max="6915" width="7.6640625" style="2" bestFit="1" customWidth="1"/>
    <col min="6916" max="6916" width="16.33203125" style="2" customWidth="1"/>
    <col min="6917" max="6919" width="21.6640625" style="2" customWidth="1"/>
    <col min="6920" max="7169" width="9.33203125" style="2"/>
    <col min="7170" max="7170" width="37.1640625" style="2" bestFit="1" customWidth="1"/>
    <col min="7171" max="7171" width="7.6640625" style="2" bestFit="1" customWidth="1"/>
    <col min="7172" max="7172" width="16.33203125" style="2" customWidth="1"/>
    <col min="7173" max="7175" width="21.6640625" style="2" customWidth="1"/>
    <col min="7176" max="7425" width="9.33203125" style="2"/>
    <col min="7426" max="7426" width="37.1640625" style="2" bestFit="1" customWidth="1"/>
    <col min="7427" max="7427" width="7.6640625" style="2" bestFit="1" customWidth="1"/>
    <col min="7428" max="7428" width="16.33203125" style="2" customWidth="1"/>
    <col min="7429" max="7431" width="21.6640625" style="2" customWidth="1"/>
    <col min="7432" max="7681" width="9.33203125" style="2"/>
    <col min="7682" max="7682" width="37.1640625" style="2" bestFit="1" customWidth="1"/>
    <col min="7683" max="7683" width="7.6640625" style="2" bestFit="1" customWidth="1"/>
    <col min="7684" max="7684" width="16.33203125" style="2" customWidth="1"/>
    <col min="7685" max="7687" width="21.6640625" style="2" customWidth="1"/>
    <col min="7688" max="7937" width="9.33203125" style="2"/>
    <col min="7938" max="7938" width="37.1640625" style="2" bestFit="1" customWidth="1"/>
    <col min="7939" max="7939" width="7.6640625" style="2" bestFit="1" customWidth="1"/>
    <col min="7940" max="7940" width="16.33203125" style="2" customWidth="1"/>
    <col min="7941" max="7943" width="21.6640625" style="2" customWidth="1"/>
    <col min="7944" max="8193" width="9.33203125" style="2"/>
    <col min="8194" max="8194" width="37.1640625" style="2" bestFit="1" customWidth="1"/>
    <col min="8195" max="8195" width="7.6640625" style="2" bestFit="1" customWidth="1"/>
    <col min="8196" max="8196" width="16.33203125" style="2" customWidth="1"/>
    <col min="8197" max="8199" width="21.6640625" style="2" customWidth="1"/>
    <col min="8200" max="8449" width="9.33203125" style="2"/>
    <col min="8450" max="8450" width="37.1640625" style="2" bestFit="1" customWidth="1"/>
    <col min="8451" max="8451" width="7.6640625" style="2" bestFit="1" customWidth="1"/>
    <col min="8452" max="8452" width="16.33203125" style="2" customWidth="1"/>
    <col min="8453" max="8455" width="21.6640625" style="2" customWidth="1"/>
    <col min="8456" max="8705" width="9.33203125" style="2"/>
    <col min="8706" max="8706" width="37.1640625" style="2" bestFit="1" customWidth="1"/>
    <col min="8707" max="8707" width="7.6640625" style="2" bestFit="1" customWidth="1"/>
    <col min="8708" max="8708" width="16.33203125" style="2" customWidth="1"/>
    <col min="8709" max="8711" width="21.6640625" style="2" customWidth="1"/>
    <col min="8712" max="8961" width="9.33203125" style="2"/>
    <col min="8962" max="8962" width="37.1640625" style="2" bestFit="1" customWidth="1"/>
    <col min="8963" max="8963" width="7.6640625" style="2" bestFit="1" customWidth="1"/>
    <col min="8964" max="8964" width="16.33203125" style="2" customWidth="1"/>
    <col min="8965" max="8967" width="21.6640625" style="2" customWidth="1"/>
    <col min="8968" max="9217" width="9.33203125" style="2"/>
    <col min="9218" max="9218" width="37.1640625" style="2" bestFit="1" customWidth="1"/>
    <col min="9219" max="9219" width="7.6640625" style="2" bestFit="1" customWidth="1"/>
    <col min="9220" max="9220" width="16.33203125" style="2" customWidth="1"/>
    <col min="9221" max="9223" width="21.6640625" style="2" customWidth="1"/>
    <col min="9224" max="9473" width="9.33203125" style="2"/>
    <col min="9474" max="9474" width="37.1640625" style="2" bestFit="1" customWidth="1"/>
    <col min="9475" max="9475" width="7.6640625" style="2" bestFit="1" customWidth="1"/>
    <col min="9476" max="9476" width="16.33203125" style="2" customWidth="1"/>
    <col min="9477" max="9479" width="21.6640625" style="2" customWidth="1"/>
    <col min="9480" max="9729" width="9.33203125" style="2"/>
    <col min="9730" max="9730" width="37.1640625" style="2" bestFit="1" customWidth="1"/>
    <col min="9731" max="9731" width="7.6640625" style="2" bestFit="1" customWidth="1"/>
    <col min="9732" max="9732" width="16.33203125" style="2" customWidth="1"/>
    <col min="9733" max="9735" width="21.6640625" style="2" customWidth="1"/>
    <col min="9736" max="9985" width="9.33203125" style="2"/>
    <col min="9986" max="9986" width="37.1640625" style="2" bestFit="1" customWidth="1"/>
    <col min="9987" max="9987" width="7.6640625" style="2" bestFit="1" customWidth="1"/>
    <col min="9988" max="9988" width="16.33203125" style="2" customWidth="1"/>
    <col min="9989" max="9991" width="21.6640625" style="2" customWidth="1"/>
    <col min="9992" max="10241" width="9.33203125" style="2"/>
    <col min="10242" max="10242" width="37.1640625" style="2" bestFit="1" customWidth="1"/>
    <col min="10243" max="10243" width="7.6640625" style="2" bestFit="1" customWidth="1"/>
    <col min="10244" max="10244" width="16.33203125" style="2" customWidth="1"/>
    <col min="10245" max="10247" width="21.6640625" style="2" customWidth="1"/>
    <col min="10248" max="10497" width="9.33203125" style="2"/>
    <col min="10498" max="10498" width="37.1640625" style="2" bestFit="1" customWidth="1"/>
    <col min="10499" max="10499" width="7.6640625" style="2" bestFit="1" customWidth="1"/>
    <col min="10500" max="10500" width="16.33203125" style="2" customWidth="1"/>
    <col min="10501" max="10503" width="21.6640625" style="2" customWidth="1"/>
    <col min="10504" max="10753" width="9.33203125" style="2"/>
    <col min="10754" max="10754" width="37.1640625" style="2" bestFit="1" customWidth="1"/>
    <col min="10755" max="10755" width="7.6640625" style="2" bestFit="1" customWidth="1"/>
    <col min="10756" max="10756" width="16.33203125" style="2" customWidth="1"/>
    <col min="10757" max="10759" width="21.6640625" style="2" customWidth="1"/>
    <col min="10760" max="11009" width="9.33203125" style="2"/>
    <col min="11010" max="11010" width="37.1640625" style="2" bestFit="1" customWidth="1"/>
    <col min="11011" max="11011" width="7.6640625" style="2" bestFit="1" customWidth="1"/>
    <col min="11012" max="11012" width="16.33203125" style="2" customWidth="1"/>
    <col min="11013" max="11015" width="21.6640625" style="2" customWidth="1"/>
    <col min="11016" max="11265" width="9.33203125" style="2"/>
    <col min="11266" max="11266" width="37.1640625" style="2" bestFit="1" customWidth="1"/>
    <col min="11267" max="11267" width="7.6640625" style="2" bestFit="1" customWidth="1"/>
    <col min="11268" max="11268" width="16.33203125" style="2" customWidth="1"/>
    <col min="11269" max="11271" width="21.6640625" style="2" customWidth="1"/>
    <col min="11272" max="11521" width="9.33203125" style="2"/>
    <col min="11522" max="11522" width="37.1640625" style="2" bestFit="1" customWidth="1"/>
    <col min="11523" max="11523" width="7.6640625" style="2" bestFit="1" customWidth="1"/>
    <col min="11524" max="11524" width="16.33203125" style="2" customWidth="1"/>
    <col min="11525" max="11527" width="21.6640625" style="2" customWidth="1"/>
    <col min="11528" max="11777" width="9.33203125" style="2"/>
    <col min="11778" max="11778" width="37.1640625" style="2" bestFit="1" customWidth="1"/>
    <col min="11779" max="11779" width="7.6640625" style="2" bestFit="1" customWidth="1"/>
    <col min="11780" max="11780" width="16.33203125" style="2" customWidth="1"/>
    <col min="11781" max="11783" width="21.6640625" style="2" customWidth="1"/>
    <col min="11784" max="12033" width="9.33203125" style="2"/>
    <col min="12034" max="12034" width="37.1640625" style="2" bestFit="1" customWidth="1"/>
    <col min="12035" max="12035" width="7.6640625" style="2" bestFit="1" customWidth="1"/>
    <col min="12036" max="12036" width="16.33203125" style="2" customWidth="1"/>
    <col min="12037" max="12039" width="21.6640625" style="2" customWidth="1"/>
    <col min="12040" max="12289" width="9.33203125" style="2"/>
    <col min="12290" max="12290" width="37.1640625" style="2" bestFit="1" customWidth="1"/>
    <col min="12291" max="12291" width="7.6640625" style="2" bestFit="1" customWidth="1"/>
    <col min="12292" max="12292" width="16.33203125" style="2" customWidth="1"/>
    <col min="12293" max="12295" width="21.6640625" style="2" customWidth="1"/>
    <col min="12296" max="12545" width="9.33203125" style="2"/>
    <col min="12546" max="12546" width="37.1640625" style="2" bestFit="1" customWidth="1"/>
    <col min="12547" max="12547" width="7.6640625" style="2" bestFit="1" customWidth="1"/>
    <col min="12548" max="12548" width="16.33203125" style="2" customWidth="1"/>
    <col min="12549" max="12551" width="21.6640625" style="2" customWidth="1"/>
    <col min="12552" max="12801" width="9.33203125" style="2"/>
    <col min="12802" max="12802" width="37.1640625" style="2" bestFit="1" customWidth="1"/>
    <col min="12803" max="12803" width="7.6640625" style="2" bestFit="1" customWidth="1"/>
    <col min="12804" max="12804" width="16.33203125" style="2" customWidth="1"/>
    <col min="12805" max="12807" width="21.6640625" style="2" customWidth="1"/>
    <col min="12808" max="13057" width="9.33203125" style="2"/>
    <col min="13058" max="13058" width="37.1640625" style="2" bestFit="1" customWidth="1"/>
    <col min="13059" max="13059" width="7.6640625" style="2" bestFit="1" customWidth="1"/>
    <col min="13060" max="13060" width="16.33203125" style="2" customWidth="1"/>
    <col min="13061" max="13063" width="21.6640625" style="2" customWidth="1"/>
    <col min="13064" max="13313" width="9.33203125" style="2"/>
    <col min="13314" max="13314" width="37.1640625" style="2" bestFit="1" customWidth="1"/>
    <col min="13315" max="13315" width="7.6640625" style="2" bestFit="1" customWidth="1"/>
    <col min="13316" max="13316" width="16.33203125" style="2" customWidth="1"/>
    <col min="13317" max="13319" width="21.6640625" style="2" customWidth="1"/>
    <col min="13320" max="13569" width="9.33203125" style="2"/>
    <col min="13570" max="13570" width="37.1640625" style="2" bestFit="1" customWidth="1"/>
    <col min="13571" max="13571" width="7.6640625" style="2" bestFit="1" customWidth="1"/>
    <col min="13572" max="13572" width="16.33203125" style="2" customWidth="1"/>
    <col min="13573" max="13575" width="21.6640625" style="2" customWidth="1"/>
    <col min="13576" max="13825" width="9.33203125" style="2"/>
    <col min="13826" max="13826" width="37.1640625" style="2" bestFit="1" customWidth="1"/>
    <col min="13827" max="13827" width="7.6640625" style="2" bestFit="1" customWidth="1"/>
    <col min="13828" max="13828" width="16.33203125" style="2" customWidth="1"/>
    <col min="13829" max="13831" width="21.6640625" style="2" customWidth="1"/>
    <col min="13832" max="14081" width="9.33203125" style="2"/>
    <col min="14082" max="14082" width="37.1640625" style="2" bestFit="1" customWidth="1"/>
    <col min="14083" max="14083" width="7.6640625" style="2" bestFit="1" customWidth="1"/>
    <col min="14084" max="14084" width="16.33203125" style="2" customWidth="1"/>
    <col min="14085" max="14087" width="21.6640625" style="2" customWidth="1"/>
    <col min="14088" max="14337" width="9.33203125" style="2"/>
    <col min="14338" max="14338" width="37.1640625" style="2" bestFit="1" customWidth="1"/>
    <col min="14339" max="14339" width="7.6640625" style="2" bestFit="1" customWidth="1"/>
    <col min="14340" max="14340" width="16.33203125" style="2" customWidth="1"/>
    <col min="14341" max="14343" width="21.6640625" style="2" customWidth="1"/>
    <col min="14344" max="14593" width="9.33203125" style="2"/>
    <col min="14594" max="14594" width="37.1640625" style="2" bestFit="1" customWidth="1"/>
    <col min="14595" max="14595" width="7.6640625" style="2" bestFit="1" customWidth="1"/>
    <col min="14596" max="14596" width="16.33203125" style="2" customWidth="1"/>
    <col min="14597" max="14599" width="21.6640625" style="2" customWidth="1"/>
    <col min="14600" max="14849" width="9.33203125" style="2"/>
    <col min="14850" max="14850" width="37.1640625" style="2" bestFit="1" customWidth="1"/>
    <col min="14851" max="14851" width="7.6640625" style="2" bestFit="1" customWidth="1"/>
    <col min="14852" max="14852" width="16.33203125" style="2" customWidth="1"/>
    <col min="14853" max="14855" width="21.6640625" style="2" customWidth="1"/>
    <col min="14856" max="15105" width="9.33203125" style="2"/>
    <col min="15106" max="15106" width="37.1640625" style="2" bestFit="1" customWidth="1"/>
    <col min="15107" max="15107" width="7.6640625" style="2" bestFit="1" customWidth="1"/>
    <col min="15108" max="15108" width="16.33203125" style="2" customWidth="1"/>
    <col min="15109" max="15111" width="21.6640625" style="2" customWidth="1"/>
    <col min="15112" max="15361" width="9.33203125" style="2"/>
    <col min="15362" max="15362" width="37.1640625" style="2" bestFit="1" customWidth="1"/>
    <col min="15363" max="15363" width="7.6640625" style="2" bestFit="1" customWidth="1"/>
    <col min="15364" max="15364" width="16.33203125" style="2" customWidth="1"/>
    <col min="15365" max="15367" width="21.6640625" style="2" customWidth="1"/>
    <col min="15368" max="15617" width="9.33203125" style="2"/>
    <col min="15618" max="15618" width="37.1640625" style="2" bestFit="1" customWidth="1"/>
    <col min="15619" max="15619" width="7.6640625" style="2" bestFit="1" customWidth="1"/>
    <col min="15620" max="15620" width="16.33203125" style="2" customWidth="1"/>
    <col min="15621" max="15623" width="21.6640625" style="2" customWidth="1"/>
    <col min="15624" max="15873" width="9.33203125" style="2"/>
    <col min="15874" max="15874" width="37.1640625" style="2" bestFit="1" customWidth="1"/>
    <col min="15875" max="15875" width="7.6640625" style="2" bestFit="1" customWidth="1"/>
    <col min="15876" max="15876" width="16.33203125" style="2" customWidth="1"/>
    <col min="15877" max="15879" width="21.6640625" style="2" customWidth="1"/>
    <col min="15880" max="16129" width="9.33203125" style="2"/>
    <col min="16130" max="16130" width="37.1640625" style="2" bestFit="1" customWidth="1"/>
    <col min="16131" max="16131" width="7.6640625" style="2" bestFit="1" customWidth="1"/>
    <col min="16132" max="16132" width="16.33203125" style="2" customWidth="1"/>
    <col min="16133" max="16135" width="21.6640625" style="2" customWidth="1"/>
    <col min="16136" max="16384" width="9.33203125" style="2"/>
  </cols>
  <sheetData>
    <row r="1" spans="2:9" ht="17.25">
      <c r="B1" s="106"/>
      <c r="C1" s="106"/>
      <c r="D1" s="106"/>
      <c r="E1" s="68" t="s">
        <v>275</v>
      </c>
      <c r="F1" s="68" t="s">
        <v>276</v>
      </c>
      <c r="G1" s="68" t="s">
        <v>277</v>
      </c>
      <c r="H1" s="579" t="s">
        <v>278</v>
      </c>
      <c r="I1" s="579"/>
    </row>
    <row r="2" spans="2:9" s="104" customFormat="1" ht="47.25">
      <c r="D2" s="104" t="s">
        <v>279</v>
      </c>
      <c r="E2" s="107" t="s">
        <v>280</v>
      </c>
      <c r="F2" s="107" t="s">
        <v>281</v>
      </c>
      <c r="G2" s="72" t="s">
        <v>282</v>
      </c>
      <c r="H2" s="580" t="s">
        <v>283</v>
      </c>
      <c r="I2" s="580"/>
    </row>
    <row r="3" spans="2:9" s="108" customFormat="1" ht="64.5" customHeight="1">
      <c r="E3" s="109" t="str">
        <f>E2</f>
        <v>Estimated Return on Common Equity</v>
      </c>
      <c r="F3" s="109" t="str">
        <f>F2</f>
        <v>Estimated Dividend per Share</v>
      </c>
      <c r="G3" s="109" t="str">
        <f>G2</f>
        <v>Estimated Book Value/Share</v>
      </c>
      <c r="H3" s="110" t="str">
        <f>H2&amp;" "&amp;H4</f>
        <v>Book Value/Share 2015</v>
      </c>
      <c r="I3" s="110" t="str">
        <f>H2&amp;" "&amp;I4</f>
        <v>Book Value/Share 2016</v>
      </c>
    </row>
    <row r="4" spans="2:9" s="105" customFormat="1">
      <c r="B4" s="105" t="s">
        <v>241</v>
      </c>
      <c r="C4" s="105" t="s">
        <v>189</v>
      </c>
      <c r="E4" s="111" t="s">
        <v>2218</v>
      </c>
      <c r="F4" s="111" t="s">
        <v>2218</v>
      </c>
      <c r="G4" s="111" t="s">
        <v>2218</v>
      </c>
      <c r="H4" s="113">
        <v>2015</v>
      </c>
      <c r="I4" s="71">
        <v>2016</v>
      </c>
    </row>
    <row r="5" spans="2:9">
      <c r="B5" s="46" t="s">
        <v>88</v>
      </c>
      <c r="C5" s="46" t="s">
        <v>89</v>
      </c>
      <c r="E5" s="139">
        <f>VLOOKUP(C5,'Value Line ROE'!$C$3:$D$40,2,0)</f>
        <v>0.1</v>
      </c>
      <c r="F5" s="114">
        <f>VLOOKUP($C5,'Value Line DPS'!$C$4:$J$40,8,0)</f>
        <v>2.75</v>
      </c>
      <c r="G5" s="9">
        <f>VLOOKUP($C5,'Value Line BVPS'!$C$5:$H$62,6,0)</f>
        <v>44.25</v>
      </c>
      <c r="H5" s="9">
        <f>VLOOKUP($C5,'Value Line BVPS'!$C$5:$G$62,3,0)</f>
        <v>36.450000000000003</v>
      </c>
      <c r="I5" s="9">
        <f>VLOOKUP($C5,'Value Line BVPS'!$C$5:$G$62,4,0)</f>
        <v>37.950000000000003</v>
      </c>
    </row>
    <row r="6" spans="2:9">
      <c r="B6" s="46" t="s">
        <v>90</v>
      </c>
      <c r="C6" s="46" t="s">
        <v>91</v>
      </c>
      <c r="E6" s="139">
        <f>VLOOKUP(C6,'Value Line ROE'!$C$3:$D$40,2,0)</f>
        <v>9.5000000000000001E-2</v>
      </c>
      <c r="F6" s="114">
        <f>VLOOKUP($C6,'Value Line DPS'!$C$4:$J$40,8,0)</f>
        <v>2.02</v>
      </c>
      <c r="G6" s="9">
        <f>VLOOKUP($C6,'Value Line BVPS'!$C$5:$H$62,6,0)</f>
        <v>34</v>
      </c>
      <c r="H6" s="9">
        <f>VLOOKUP($C6,'Value Line BVPS'!$C$5:$G$62,3,0)</f>
        <v>28.63</v>
      </c>
      <c r="I6" s="9">
        <f>VLOOKUP($C6,'Value Line BVPS'!$C$5:$G$62,4,0)</f>
        <v>29.45</v>
      </c>
    </row>
    <row r="7" spans="2:9">
      <c r="B7" s="46" t="s">
        <v>86</v>
      </c>
      <c r="C7" s="46" t="s">
        <v>87</v>
      </c>
      <c r="E7" s="139">
        <f>VLOOKUP(C7,'Value Line ROE'!$C$3:$D$40,2,0)</f>
        <v>8.5000000000000006E-2</v>
      </c>
      <c r="F7" s="114">
        <f>VLOOKUP($C7,'Value Line DPS'!$C$4:$J$40,8,0)</f>
        <v>1.56</v>
      </c>
      <c r="G7" s="9">
        <f>VLOOKUP($C7,'Value Line BVPS'!$C$5:$H$62,6,0)</f>
        <v>27.25</v>
      </c>
      <c r="H7" s="9">
        <f>VLOOKUP($C7,'Value Line BVPS'!$C$5:$G$62,3,0)</f>
        <v>24.4</v>
      </c>
      <c r="I7" s="9">
        <f>VLOOKUP($C7,'Value Line BVPS'!$C$5:$G$62,4,0)</f>
        <v>25.25</v>
      </c>
    </row>
    <row r="8" spans="2:9">
      <c r="B8" s="46" t="s">
        <v>82</v>
      </c>
      <c r="C8" s="46" t="s">
        <v>83</v>
      </c>
      <c r="E8" s="139">
        <f>VLOOKUP(C8,'Value Line ROE'!$C$3:$D$40,2,0)</f>
        <v>0.14499999999999999</v>
      </c>
      <c r="F8" s="114">
        <f>VLOOKUP($C8,'Value Line DPS'!$C$4:$J$40,8,0)</f>
        <v>1.19</v>
      </c>
      <c r="G8" s="9">
        <f>VLOOKUP($C8,'Value Line BVPS'!$C$5:$H$62,6,0)</f>
        <v>9.5</v>
      </c>
      <c r="H8" s="9">
        <f>VLOOKUP($C8,'Value Line BVPS'!$C$5:$G$62,3,0)</f>
        <v>8.0500000000000007</v>
      </c>
      <c r="I8" s="9">
        <f>VLOOKUP($C8,'Value Line BVPS'!$C$5:$G$62,4,0)</f>
        <v>8.3000000000000007</v>
      </c>
    </row>
    <row r="9" spans="2:9">
      <c r="B9" s="46" t="s">
        <v>76</v>
      </c>
      <c r="C9" s="46" t="s">
        <v>77</v>
      </c>
      <c r="E9" s="139">
        <f>VLOOKUP(C9,'Value Line ROE'!$C$3:$D$40,2,0)</f>
        <v>0.09</v>
      </c>
      <c r="F9" s="114">
        <f>VLOOKUP($C9,'Value Line DPS'!$C$4:$J$40,8,0)</f>
        <v>3</v>
      </c>
      <c r="G9" s="9">
        <f>VLOOKUP($C9,'Value Line BVPS'!$C$5:$H$62,6,0)</f>
        <v>52.25</v>
      </c>
      <c r="H9" s="9">
        <f>VLOOKUP($C9,'Value Line BVPS'!$C$5:$G$62,3,0)</f>
        <v>44.25</v>
      </c>
      <c r="I9" s="9">
        <f>VLOOKUP($C9,'Value Line BVPS'!$C$5:$G$62,4,0)</f>
        <v>45.75</v>
      </c>
    </row>
    <row r="10" spans="2:9">
      <c r="B10" s="46" t="s">
        <v>570</v>
      </c>
      <c r="C10" s="46" t="s">
        <v>75</v>
      </c>
      <c r="E10" s="139">
        <f>VLOOKUP(C10,'Value Line ROE'!$C$3:$D$40,2,0)</f>
        <v>0.19</v>
      </c>
      <c r="F10" s="114">
        <f>VLOOKUP($C10,'Value Line DPS'!$C$4:$J$40,8,0)</f>
        <v>3.8</v>
      </c>
      <c r="G10" s="9">
        <f>VLOOKUP($C10,'Value Line BVPS'!$C$5:$H$62,6,0)</f>
        <v>27.25</v>
      </c>
      <c r="H10" s="9">
        <f>VLOOKUP($C10,'Value Line BVPS'!$C$5:$G$62,3,0)</f>
        <v>21.25</v>
      </c>
      <c r="I10" s="9">
        <f>VLOOKUP($C10,'Value Line BVPS'!$C$5:$G$62,4,0)</f>
        <v>23.7</v>
      </c>
    </row>
    <row r="11" spans="2:9">
      <c r="B11" s="46" t="s">
        <v>72</v>
      </c>
      <c r="C11" s="46" t="s">
        <v>73</v>
      </c>
      <c r="D11" s="9"/>
      <c r="E11" s="139">
        <f>VLOOKUP(C11,'Value Line ROE'!$C$3:$D$40,2,0)</f>
        <v>9.5000000000000001E-2</v>
      </c>
      <c r="F11" s="114">
        <f>VLOOKUP($C11,'Value Line DPS'!$C$4:$J$40,8,0)</f>
        <v>3.7</v>
      </c>
      <c r="G11" s="9">
        <f>VLOOKUP($C11,'Value Line BVPS'!$C$5:$H$62,6,0)</f>
        <v>60.25</v>
      </c>
      <c r="H11" s="9">
        <f>VLOOKUP($C11,'Value Line BVPS'!$C$5:$G$62,3,0)</f>
        <v>48.8</v>
      </c>
      <c r="I11" s="9">
        <f>VLOOKUP($C11,'Value Line BVPS'!$C$5:$G$62,4,0)</f>
        <v>51</v>
      </c>
    </row>
    <row r="12" spans="2:9">
      <c r="B12" s="46" t="s">
        <v>68</v>
      </c>
      <c r="C12" s="46" t="s">
        <v>69</v>
      </c>
      <c r="D12" s="9"/>
      <c r="E12" s="139">
        <f>VLOOKUP(C12,'Value Line ROE'!$C$3:$D$40,2,0)</f>
        <v>0.12</v>
      </c>
      <c r="F12" s="114">
        <f>VLOOKUP($C12,'Value Line DPS'!$C$4:$J$40,8,0)</f>
        <v>2.4500000000000002</v>
      </c>
      <c r="G12" s="9">
        <f>VLOOKUP($C12,'Value Line BVPS'!$C$5:$H$62,6,0)</f>
        <v>44</v>
      </c>
      <c r="H12" s="9">
        <f>VLOOKUP($C12,'Value Line BVPS'!$C$5:$G$62,3,0)</f>
        <v>34.549999999999997</v>
      </c>
      <c r="I12" s="9">
        <f>VLOOKUP($C12,'Value Line BVPS'!$C$5:$G$62,4,0)</f>
        <v>36.549999999999997</v>
      </c>
    </row>
    <row r="13" spans="2:9">
      <c r="B13" s="46" t="s">
        <v>66</v>
      </c>
      <c r="C13" s="46" t="s">
        <v>67</v>
      </c>
      <c r="E13" s="139">
        <f>VLOOKUP(C13,'Value Line ROE'!$C$3:$D$40,2,0)</f>
        <v>9.5000000000000001E-2</v>
      </c>
      <c r="F13" s="114">
        <f>VLOOKUP($C13,'Value Line DPS'!$C$4:$J$40,8,0)</f>
        <v>1.4</v>
      </c>
      <c r="G13" s="9">
        <f>VLOOKUP($C13,'Value Line BVPS'!$C$5:$H$62,6,0)</f>
        <v>29.5</v>
      </c>
      <c r="H13" s="9">
        <f>VLOOKUP($C13,'Value Line BVPS'!$C$5:$G$62,3,0)</f>
        <v>25.2</v>
      </c>
      <c r="I13" s="9">
        <f>VLOOKUP($C13,'Value Line BVPS'!$C$5:$G$62,4,0)</f>
        <v>26</v>
      </c>
    </row>
    <row r="14" spans="2:9">
      <c r="B14" s="46" t="s">
        <v>64</v>
      </c>
      <c r="C14" s="46" t="s">
        <v>65</v>
      </c>
      <c r="E14" s="139">
        <f>VLOOKUP(C14,'Value Line ROE'!$C$3:$D$40,2,0)</f>
        <v>0.09</v>
      </c>
      <c r="F14" s="114">
        <f>VLOOKUP($C14,'Value Line DPS'!$C$4:$J$40,8,0)</f>
        <v>1.2</v>
      </c>
      <c r="G14" s="9">
        <f>VLOOKUP($C14,'Value Line BVPS'!$C$5:$H$62,6,0)</f>
        <v>19.75</v>
      </c>
      <c r="H14" s="9">
        <f>VLOOKUP($C14,'Value Line BVPS'!$C$5:$G$62,3,0)</f>
        <v>18.2</v>
      </c>
      <c r="I14" s="9">
        <f>VLOOKUP($C14,'Value Line BVPS'!$C$5:$G$62,4,0)</f>
        <v>18.45</v>
      </c>
    </row>
    <row r="15" spans="2:9">
      <c r="B15" s="46" t="s">
        <v>2219</v>
      </c>
      <c r="C15" s="46" t="s">
        <v>2220</v>
      </c>
      <c r="D15" s="9"/>
      <c r="E15" s="139">
        <f>VLOOKUP(C15,'Value Line ROE'!$C$3:$D$40,2,0)</f>
        <v>9.5000000000000001E-2</v>
      </c>
      <c r="F15" s="114">
        <f>VLOOKUP($C15,'Value Line DPS'!$C$4:$J$40,8,0)</f>
        <v>2.2000000000000002</v>
      </c>
      <c r="G15" s="9">
        <f>VLOOKUP($C15,'Value Line BVPS'!$C$5:$H$62,6,0)</f>
        <v>38.75</v>
      </c>
      <c r="H15" s="9">
        <f>VLOOKUP($C15,'Value Line BVPS'!$C$5:$G$62,3,0)</f>
        <v>32.5</v>
      </c>
      <c r="I15" s="9">
        <f>VLOOKUP($C15,'Value Line BVPS'!$C$5:$G$62,4,0)</f>
        <v>33.6</v>
      </c>
    </row>
    <row r="16" spans="2:9">
      <c r="B16" s="46" t="s">
        <v>56</v>
      </c>
      <c r="C16" s="46" t="s">
        <v>57</v>
      </c>
      <c r="D16" s="9"/>
      <c r="E16" s="139">
        <f>VLOOKUP(C16,'Value Line ROE'!$C$3:$D$40,2,0)</f>
        <v>7.4999999999999997E-2</v>
      </c>
      <c r="F16" s="114">
        <f>VLOOKUP($C16,'Value Line DPS'!$C$4:$J$40,8,0)</f>
        <v>1.3</v>
      </c>
      <c r="G16" s="9">
        <f>VLOOKUP($C16,'Value Line BVPS'!$C$5:$H$62,6,0)</f>
        <v>27.5</v>
      </c>
      <c r="H16" s="9">
        <f>VLOOKUP($C16,'Value Line BVPS'!$C$5:$G$62,3,0)</f>
        <v>23.68</v>
      </c>
      <c r="I16" s="9">
        <f>VLOOKUP($C16,'Value Line BVPS'!$C$5:$G$62,4,0)</f>
        <v>24.4</v>
      </c>
    </row>
    <row r="17" spans="2:9">
      <c r="B17" s="46" t="s">
        <v>52</v>
      </c>
      <c r="C17" s="46" t="s">
        <v>53</v>
      </c>
      <c r="D17" s="9"/>
      <c r="E17" s="139">
        <f>VLOOKUP(C17,'Value Line ROE'!$C$3:$D$40,2,0)</f>
        <v>8.5000000000000006E-2</v>
      </c>
      <c r="F17" s="114">
        <f>VLOOKUP($C17,'Value Line DPS'!$C$4:$J$40,8,0)</f>
        <v>2.4500000000000002</v>
      </c>
      <c r="G17" s="9">
        <f>VLOOKUP($C17,'Value Line BVPS'!$C$5:$H$62,6,0)</f>
        <v>47.05</v>
      </c>
      <c r="H17" s="9">
        <f>VLOOKUP($C17,'Value Line BVPS'!$C$5:$G$62,3,0)</f>
        <v>40.700000000000003</v>
      </c>
      <c r="I17" s="9">
        <f>VLOOKUP($C17,'Value Line BVPS'!$C$5:$G$62,4,0)</f>
        <v>42.6</v>
      </c>
    </row>
    <row r="18" spans="2:9">
      <c r="B18" s="46" t="s">
        <v>40</v>
      </c>
      <c r="C18" s="46" t="s">
        <v>41</v>
      </c>
      <c r="E18" s="139">
        <f>VLOOKUP(C18,'Value Line ROE'!$C$3:$D$40,2,0)</f>
        <v>0.1</v>
      </c>
      <c r="F18" s="114">
        <f>VLOOKUP($C18,'Value Line DPS'!$C$4:$J$40,8,0)</f>
        <v>2.25</v>
      </c>
      <c r="G18" s="9">
        <f>VLOOKUP($C18,'Value Line BVPS'!$C$5:$H$62,6,0)</f>
        <v>38.25</v>
      </c>
      <c r="H18" s="9">
        <f>VLOOKUP($C18,'Value Line BVPS'!$C$5:$G$62,3,0)</f>
        <v>33.200000000000003</v>
      </c>
      <c r="I18" s="9">
        <f>VLOOKUP($C18,'Value Line BVPS'!$C$5:$G$62,4,0)</f>
        <v>34.35</v>
      </c>
    </row>
    <row r="19" spans="2:9">
      <c r="B19" s="46" t="s">
        <v>38</v>
      </c>
      <c r="C19" s="46" t="s">
        <v>39</v>
      </c>
      <c r="E19" s="139">
        <f>VLOOKUP(C19,'Value Line ROE'!$C$3:$D$40,2,0)</f>
        <v>0.115</v>
      </c>
      <c r="F19" s="114">
        <f>VLOOKUP($C19,'Value Line DPS'!$C$4:$J$40,8,0)</f>
        <v>1.65</v>
      </c>
      <c r="G19" s="9">
        <f>VLOOKUP($C19,'Value Line BVPS'!$C$5:$H$62,6,0)</f>
        <v>19.75</v>
      </c>
      <c r="H19" s="9">
        <f>VLOOKUP($C19,'Value Line BVPS'!$C$5:$G$62,3,0)</f>
        <v>16.649999999999999</v>
      </c>
      <c r="I19" s="9">
        <f>VLOOKUP($C19,'Value Line BVPS'!$C$5:$G$62,4,0)</f>
        <v>17.3</v>
      </c>
    </row>
    <row r="20" spans="2:9">
      <c r="B20" s="46" t="s">
        <v>30</v>
      </c>
      <c r="C20" s="46" t="s">
        <v>31</v>
      </c>
      <c r="E20" s="139">
        <f>VLOOKUP(C20,'Value Line ROE'!$C$3:$D$40,2,0)</f>
        <v>9.5000000000000001E-2</v>
      </c>
      <c r="F20" s="114">
        <f>VLOOKUP($C20,'Value Line DPS'!$C$4:$J$40,8,0)</f>
        <v>2.95</v>
      </c>
      <c r="G20" s="9">
        <f>VLOOKUP($C20,'Value Line BVPS'!$C$5:$H$62,6,0)</f>
        <v>47</v>
      </c>
      <c r="H20" s="9">
        <f>VLOOKUP($C20,'Value Line BVPS'!$C$5:$G$62,3,0)</f>
        <v>40.85</v>
      </c>
      <c r="I20" s="9">
        <f>VLOOKUP($C20,'Value Line BVPS'!$C$5:$G$62,4,0)</f>
        <v>42.25</v>
      </c>
    </row>
    <row r="21" spans="2:9">
      <c r="B21" s="46" t="s">
        <v>26</v>
      </c>
      <c r="C21" s="46" t="s">
        <v>27</v>
      </c>
      <c r="E21" s="139">
        <f>VLOOKUP(C21,'Value Line ROE'!$C$3:$D$40,2,0)</f>
        <v>0.09</v>
      </c>
      <c r="F21" s="114">
        <f>VLOOKUP($C21,'Value Line DPS'!$C$4:$J$40,8,0)</f>
        <v>1.5</v>
      </c>
      <c r="G21" s="9">
        <f>VLOOKUP($C21,'Value Line BVPS'!$C$5:$H$62,6,0)</f>
        <v>29.75</v>
      </c>
      <c r="H21" s="9">
        <f>VLOOKUP($C21,'Value Line BVPS'!$C$5:$G$62,3,0)</f>
        <v>25.4</v>
      </c>
      <c r="I21" s="9">
        <f>VLOOKUP($C21,'Value Line BVPS'!$C$5:$G$62,4,0)</f>
        <v>26.45</v>
      </c>
    </row>
    <row r="22" spans="2:9">
      <c r="B22" s="46" t="s">
        <v>22</v>
      </c>
      <c r="C22" s="46" t="s">
        <v>23</v>
      </c>
      <c r="E22" s="139">
        <f>VLOOKUP(C22,'Value Line ROE'!$C$3:$D$40,2,0)</f>
        <v>0.11</v>
      </c>
      <c r="F22" s="114">
        <f>VLOOKUP($C22,'Value Line DPS'!$C$4:$J$40,8,0)</f>
        <v>2</v>
      </c>
      <c r="G22" s="9">
        <f>VLOOKUP($C22,'Value Line BVPS'!$C$5:$H$62,6,0)</f>
        <v>32.75</v>
      </c>
      <c r="H22" s="9">
        <f>VLOOKUP($C22,'Value Line BVPS'!$C$5:$G$62,3,0)</f>
        <v>25.7</v>
      </c>
      <c r="I22" s="9">
        <f>VLOOKUP($C22,'Value Line BVPS'!$C$5:$G$62,4,0)</f>
        <v>27</v>
      </c>
    </row>
    <row r="23" spans="2:9">
      <c r="B23" s="46" t="s">
        <v>192</v>
      </c>
      <c r="C23" s="46" t="s">
        <v>21</v>
      </c>
      <c r="E23" s="139">
        <f>VLOOKUP(C23,'Value Line ROE'!$C$3:$D$40,2,0)</f>
        <v>0.1</v>
      </c>
      <c r="F23" s="114">
        <f>VLOOKUP($C23,'Value Line DPS'!$C$4:$J$40,8,0)</f>
        <v>2.6</v>
      </c>
      <c r="G23" s="9">
        <f>VLOOKUP($C23,'Value Line BVPS'!$C$5:$H$62,6,0)</f>
        <v>48.25</v>
      </c>
      <c r="H23" s="9">
        <f>VLOOKUP($C23,'Value Line BVPS'!$C$5:$G$62,3,0)</f>
        <v>37.450000000000003</v>
      </c>
      <c r="I23" s="9">
        <f>VLOOKUP($C23,'Value Line BVPS'!$C$5:$G$62,4,0)</f>
        <v>39.25</v>
      </c>
    </row>
    <row r="24" spans="2:9">
      <c r="B24" s="46" t="s">
        <v>18</v>
      </c>
      <c r="C24" s="46" t="s">
        <v>19</v>
      </c>
      <c r="E24" s="139">
        <f>VLOOKUP(C24,'Value Line ROE'!$C$3:$D$40,2,0)</f>
        <v>0.125</v>
      </c>
      <c r="F24" s="114">
        <f>VLOOKUP($C24,'Value Line DPS'!$C$4:$J$40,8,0)</f>
        <v>3.4</v>
      </c>
      <c r="G24" s="9">
        <f>VLOOKUP($C24,'Value Line BVPS'!$C$5:$H$62,6,0)</f>
        <v>60.75</v>
      </c>
      <c r="H24" s="9">
        <f>VLOOKUP($C24,'Value Line BVPS'!$C$5:$G$62,3,0)</f>
        <v>48.25</v>
      </c>
      <c r="I24" s="9">
        <f>VLOOKUP($C24,'Value Line BVPS'!$C$5:$G$62,4,0)</f>
        <v>50.55</v>
      </c>
    </row>
    <row r="25" spans="2:9">
      <c r="B25" s="46" t="s">
        <v>6</v>
      </c>
      <c r="C25" s="46" t="s">
        <v>7</v>
      </c>
      <c r="D25" s="115"/>
      <c r="E25" s="139">
        <f>VLOOKUP(C25,'Value Line ROE'!$C$3:$D$40,2,0)</f>
        <v>1.2500000000000001E-2</v>
      </c>
      <c r="F25" s="114">
        <f>VLOOKUP($C25,'Value Line DPS'!$C$4:$J$40,8,0)</f>
        <v>1.95</v>
      </c>
      <c r="G25" s="9">
        <f>VLOOKUP($C25,'Value Line BVPS'!$C$5:$H$62,6,0)</f>
        <v>26.75</v>
      </c>
      <c r="H25" s="9">
        <f>VLOOKUP($C25,'Value Line BVPS'!$C$5:$G$62,3,0)</f>
        <v>20.34</v>
      </c>
      <c r="I25" s="9">
        <f>VLOOKUP($C25,'Value Line BVPS'!$C$5:$G$62,4,0)</f>
        <v>22.151</v>
      </c>
    </row>
    <row r="26" spans="2:9">
      <c r="B26" s="46" t="s">
        <v>4</v>
      </c>
      <c r="C26" s="46" t="s">
        <v>5</v>
      </c>
      <c r="D26" s="9"/>
      <c r="E26" s="139">
        <f>VLOOKUP(C26,'Value Line ROE'!$C$3:$D$40,2,0)</f>
        <v>0.105</v>
      </c>
      <c r="F26" s="114">
        <f>VLOOKUP($C26,'Value Line DPS'!$C$4:$J$40,8,0)</f>
        <v>1.84</v>
      </c>
      <c r="G26" s="9">
        <f>VLOOKUP($C26,'Value Line BVPS'!$C$5:$H$62,6,0)</f>
        <v>29.8</v>
      </c>
      <c r="H26" s="9">
        <f>VLOOKUP($C26,'Value Line BVPS'!$C$5:$G$62,3,0)</f>
        <v>25.98</v>
      </c>
      <c r="I26" s="9">
        <f>VLOOKUP($C26,'Value Line BVPS'!$C$5:$G$62,4,0)</f>
        <v>26.65</v>
      </c>
    </row>
    <row r="27" spans="2:9">
      <c r="B27" s="46" t="s">
        <v>0</v>
      </c>
      <c r="C27" s="46" t="s">
        <v>1</v>
      </c>
      <c r="E27" s="139">
        <f>VLOOKUP(C27,'Value Line ROE'!$C$3:$D$40,2,0)</f>
        <v>0.105</v>
      </c>
      <c r="F27" s="114">
        <f>VLOOKUP($C27,'Value Line DPS'!$C$4:$J$40,8,0)</f>
        <v>1.6</v>
      </c>
      <c r="G27" s="9">
        <f>VLOOKUP($C27,'Value Line BVPS'!$C$5:$H$62,6,0)</f>
        <v>24.5</v>
      </c>
      <c r="H27" s="9">
        <f>VLOOKUP($C27,'Value Line BVPS'!$C$5:$G$62,3,0)</f>
        <v>20.9</v>
      </c>
      <c r="I27" s="9">
        <f>VLOOKUP($C27,'Value Line BVPS'!$C$5:$G$62,4,0)</f>
        <v>21.75</v>
      </c>
    </row>
    <row r="28" spans="2:9">
      <c r="B28" s="46"/>
    </row>
    <row r="29" spans="2:9">
      <c r="B29" s="411" t="s">
        <v>7083</v>
      </c>
    </row>
    <row r="33" spans="4:5">
      <c r="D33" s="21"/>
      <c r="E33" s="21"/>
    </row>
  </sheetData>
  <mergeCells count="2">
    <mergeCell ref="H1:I1"/>
    <mergeCell ref="H2:I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BC14A4"/>
    <pageSetUpPr fitToPage="1"/>
  </sheetPr>
  <dimension ref="A1:AH56"/>
  <sheetViews>
    <sheetView zoomScale="80" zoomScaleNormal="80" workbookViewId="0">
      <pane ySplit="11" topLeftCell="A12" activePane="bottomLeft" state="frozen"/>
      <selection sqref="A1:E43"/>
      <selection pane="bottomLeft" sqref="A1:V1"/>
    </sheetView>
  </sheetViews>
  <sheetFormatPr defaultRowHeight="15.75"/>
  <cols>
    <col min="1" max="1" width="3.5" style="2" customWidth="1"/>
    <col min="2" max="2" width="37.5" style="2" customWidth="1"/>
    <col min="3" max="3" width="0.83203125" style="2" customWidth="1"/>
    <col min="4" max="4" width="8.6640625" style="2" bestFit="1" customWidth="1"/>
    <col min="5" max="5" width="10.6640625" style="2" customWidth="1"/>
    <col min="6" max="10" width="9.33203125" style="2"/>
    <col min="11" max="11" width="4" style="2" customWidth="1"/>
    <col min="12" max="12" width="13.5" style="2" customWidth="1"/>
    <col min="13" max="13" width="14.5" style="2" customWidth="1"/>
    <col min="14" max="16" width="9.33203125" style="2"/>
    <col min="17" max="17" width="2.1640625" style="2" customWidth="1"/>
    <col min="18" max="18" width="20.1640625" style="2" bestFit="1" customWidth="1"/>
    <col min="19" max="19" width="1.83203125" style="2" customWidth="1"/>
    <col min="20" max="20" width="15" style="2" bestFit="1" customWidth="1"/>
    <col min="21" max="21" width="1.5" style="2" customWidth="1"/>
    <col min="22" max="256" width="9.33203125" style="2"/>
    <col min="257" max="257" width="3.5" style="2" customWidth="1"/>
    <col min="258" max="258" width="37.5" style="2" customWidth="1"/>
    <col min="259" max="259" width="0.83203125" style="2" customWidth="1"/>
    <col min="260" max="260" width="8.6640625" style="2" bestFit="1" customWidth="1"/>
    <col min="261" max="261" width="10.6640625" style="2" customWidth="1"/>
    <col min="262" max="266" width="9.33203125" style="2"/>
    <col min="267" max="267" width="4" style="2" customWidth="1"/>
    <col min="268" max="268" width="13.5" style="2" customWidth="1"/>
    <col min="269" max="269" width="14.5" style="2" customWidth="1"/>
    <col min="270" max="272" width="9.33203125" style="2"/>
    <col min="273" max="273" width="2.1640625" style="2" customWidth="1"/>
    <col min="274" max="274" width="20.1640625" style="2" bestFit="1" customWidth="1"/>
    <col min="275" max="275" width="1.83203125" style="2" customWidth="1"/>
    <col min="276" max="276" width="15" style="2" bestFit="1" customWidth="1"/>
    <col min="277" max="277" width="1.5" style="2" customWidth="1"/>
    <col min="278" max="512" width="9.33203125" style="2"/>
    <col min="513" max="513" width="3.5" style="2" customWidth="1"/>
    <col min="514" max="514" width="37.5" style="2" customWidth="1"/>
    <col min="515" max="515" width="0.83203125" style="2" customWidth="1"/>
    <col min="516" max="516" width="8.6640625" style="2" bestFit="1" customWidth="1"/>
    <col min="517" max="517" width="10.6640625" style="2" customWidth="1"/>
    <col min="518" max="522" width="9.33203125" style="2"/>
    <col min="523" max="523" width="4" style="2" customWidth="1"/>
    <col min="524" max="524" width="13.5" style="2" customWidth="1"/>
    <col min="525" max="525" width="14.5" style="2" customWidth="1"/>
    <col min="526" max="528" width="9.33203125" style="2"/>
    <col min="529" max="529" width="2.1640625" style="2" customWidth="1"/>
    <col min="530" max="530" width="20.1640625" style="2" bestFit="1" customWidth="1"/>
    <col min="531" max="531" width="1.83203125" style="2" customWidth="1"/>
    <col min="532" max="532" width="15" style="2" bestFit="1" customWidth="1"/>
    <col min="533" max="533" width="1.5" style="2" customWidth="1"/>
    <col min="534" max="768" width="9.33203125" style="2"/>
    <col min="769" max="769" width="3.5" style="2" customWidth="1"/>
    <col min="770" max="770" width="37.5" style="2" customWidth="1"/>
    <col min="771" max="771" width="0.83203125" style="2" customWidth="1"/>
    <col min="772" max="772" width="8.6640625" style="2" bestFit="1" customWidth="1"/>
    <col min="773" max="773" width="10.6640625" style="2" customWidth="1"/>
    <col min="774" max="778" width="9.33203125" style="2"/>
    <col min="779" max="779" width="4" style="2" customWidth="1"/>
    <col min="780" max="780" width="13.5" style="2" customWidth="1"/>
    <col min="781" max="781" width="14.5" style="2" customWidth="1"/>
    <col min="782" max="784" width="9.33203125" style="2"/>
    <col min="785" max="785" width="2.1640625" style="2" customWidth="1"/>
    <col min="786" max="786" width="20.1640625" style="2" bestFit="1" customWidth="1"/>
    <col min="787" max="787" width="1.83203125" style="2" customWidth="1"/>
    <col min="788" max="788" width="15" style="2" bestFit="1" customWidth="1"/>
    <col min="789" max="789" width="1.5" style="2" customWidth="1"/>
    <col min="790" max="1024" width="9.33203125" style="2"/>
    <col min="1025" max="1025" width="3.5" style="2" customWidth="1"/>
    <col min="1026" max="1026" width="37.5" style="2" customWidth="1"/>
    <col min="1027" max="1027" width="0.83203125" style="2" customWidth="1"/>
    <col min="1028" max="1028" width="8.6640625" style="2" bestFit="1" customWidth="1"/>
    <col min="1029" max="1029" width="10.6640625" style="2" customWidth="1"/>
    <col min="1030" max="1034" width="9.33203125" style="2"/>
    <col min="1035" max="1035" width="4" style="2" customWidth="1"/>
    <col min="1036" max="1036" width="13.5" style="2" customWidth="1"/>
    <col min="1037" max="1037" width="14.5" style="2" customWidth="1"/>
    <col min="1038" max="1040" width="9.33203125" style="2"/>
    <col min="1041" max="1041" width="2.1640625" style="2" customWidth="1"/>
    <col min="1042" max="1042" width="20.1640625" style="2" bestFit="1" customWidth="1"/>
    <col min="1043" max="1043" width="1.83203125" style="2" customWidth="1"/>
    <col min="1044" max="1044" width="15" style="2" bestFit="1" customWidth="1"/>
    <col min="1045" max="1045" width="1.5" style="2" customWidth="1"/>
    <col min="1046" max="1280" width="9.33203125" style="2"/>
    <col min="1281" max="1281" width="3.5" style="2" customWidth="1"/>
    <col min="1282" max="1282" width="37.5" style="2" customWidth="1"/>
    <col min="1283" max="1283" width="0.83203125" style="2" customWidth="1"/>
    <col min="1284" max="1284" width="8.6640625" style="2" bestFit="1" customWidth="1"/>
    <col min="1285" max="1285" width="10.6640625" style="2" customWidth="1"/>
    <col min="1286" max="1290" width="9.33203125" style="2"/>
    <col min="1291" max="1291" width="4" style="2" customWidth="1"/>
    <col min="1292" max="1292" width="13.5" style="2" customWidth="1"/>
    <col min="1293" max="1293" width="14.5" style="2" customWidth="1"/>
    <col min="1294" max="1296" width="9.33203125" style="2"/>
    <col min="1297" max="1297" width="2.1640625" style="2" customWidth="1"/>
    <col min="1298" max="1298" width="20.1640625" style="2" bestFit="1" customWidth="1"/>
    <col min="1299" max="1299" width="1.83203125" style="2" customWidth="1"/>
    <col min="1300" max="1300" width="15" style="2" bestFit="1" customWidth="1"/>
    <col min="1301" max="1301" width="1.5" style="2" customWidth="1"/>
    <col min="1302" max="1536" width="9.33203125" style="2"/>
    <col min="1537" max="1537" width="3.5" style="2" customWidth="1"/>
    <col min="1538" max="1538" width="37.5" style="2" customWidth="1"/>
    <col min="1539" max="1539" width="0.83203125" style="2" customWidth="1"/>
    <col min="1540" max="1540" width="8.6640625" style="2" bestFit="1" customWidth="1"/>
    <col min="1541" max="1541" width="10.6640625" style="2" customWidth="1"/>
    <col min="1542" max="1546" width="9.33203125" style="2"/>
    <col min="1547" max="1547" width="4" style="2" customWidth="1"/>
    <col min="1548" max="1548" width="13.5" style="2" customWidth="1"/>
    <col min="1549" max="1549" width="14.5" style="2" customWidth="1"/>
    <col min="1550" max="1552" width="9.33203125" style="2"/>
    <col min="1553" max="1553" width="2.1640625" style="2" customWidth="1"/>
    <col min="1554" max="1554" width="20.1640625" style="2" bestFit="1" customWidth="1"/>
    <col min="1555" max="1555" width="1.83203125" style="2" customWidth="1"/>
    <col min="1556" max="1556" width="15" style="2" bestFit="1" customWidth="1"/>
    <col min="1557" max="1557" width="1.5" style="2" customWidth="1"/>
    <col min="1558" max="1792" width="9.33203125" style="2"/>
    <col min="1793" max="1793" width="3.5" style="2" customWidth="1"/>
    <col min="1794" max="1794" width="37.5" style="2" customWidth="1"/>
    <col min="1795" max="1795" width="0.83203125" style="2" customWidth="1"/>
    <col min="1796" max="1796" width="8.6640625" style="2" bestFit="1" customWidth="1"/>
    <col min="1797" max="1797" width="10.6640625" style="2" customWidth="1"/>
    <col min="1798" max="1802" width="9.33203125" style="2"/>
    <col min="1803" max="1803" width="4" style="2" customWidth="1"/>
    <col min="1804" max="1804" width="13.5" style="2" customWidth="1"/>
    <col min="1805" max="1805" width="14.5" style="2" customWidth="1"/>
    <col min="1806" max="1808" width="9.33203125" style="2"/>
    <col min="1809" max="1809" width="2.1640625" style="2" customWidth="1"/>
    <col min="1810" max="1810" width="20.1640625" style="2" bestFit="1" customWidth="1"/>
    <col min="1811" max="1811" width="1.83203125" style="2" customWidth="1"/>
    <col min="1812" max="1812" width="15" style="2" bestFit="1" customWidth="1"/>
    <col min="1813" max="1813" width="1.5" style="2" customWidth="1"/>
    <col min="1814" max="2048" width="9.33203125" style="2"/>
    <col min="2049" max="2049" width="3.5" style="2" customWidth="1"/>
    <col min="2050" max="2050" width="37.5" style="2" customWidth="1"/>
    <col min="2051" max="2051" width="0.83203125" style="2" customWidth="1"/>
    <col min="2052" max="2052" width="8.6640625" style="2" bestFit="1" customWidth="1"/>
    <col min="2053" max="2053" width="10.6640625" style="2" customWidth="1"/>
    <col min="2054" max="2058" width="9.33203125" style="2"/>
    <col min="2059" max="2059" width="4" style="2" customWidth="1"/>
    <col min="2060" max="2060" width="13.5" style="2" customWidth="1"/>
    <col min="2061" max="2061" width="14.5" style="2" customWidth="1"/>
    <col min="2062" max="2064" width="9.33203125" style="2"/>
    <col min="2065" max="2065" width="2.1640625" style="2" customWidth="1"/>
    <col min="2066" max="2066" width="20.1640625" style="2" bestFit="1" customWidth="1"/>
    <col min="2067" max="2067" width="1.83203125" style="2" customWidth="1"/>
    <col min="2068" max="2068" width="15" style="2" bestFit="1" customWidth="1"/>
    <col min="2069" max="2069" width="1.5" style="2" customWidth="1"/>
    <col min="2070" max="2304" width="9.33203125" style="2"/>
    <col min="2305" max="2305" width="3.5" style="2" customWidth="1"/>
    <col min="2306" max="2306" width="37.5" style="2" customWidth="1"/>
    <col min="2307" max="2307" width="0.83203125" style="2" customWidth="1"/>
    <col min="2308" max="2308" width="8.6640625" style="2" bestFit="1" customWidth="1"/>
    <col min="2309" max="2309" width="10.6640625" style="2" customWidth="1"/>
    <col min="2310" max="2314" width="9.33203125" style="2"/>
    <col min="2315" max="2315" width="4" style="2" customWidth="1"/>
    <col min="2316" max="2316" width="13.5" style="2" customWidth="1"/>
    <col min="2317" max="2317" width="14.5" style="2" customWidth="1"/>
    <col min="2318" max="2320" width="9.33203125" style="2"/>
    <col min="2321" max="2321" width="2.1640625" style="2" customWidth="1"/>
    <col min="2322" max="2322" width="20.1640625" style="2" bestFit="1" customWidth="1"/>
    <col min="2323" max="2323" width="1.83203125" style="2" customWidth="1"/>
    <col min="2324" max="2324" width="15" style="2" bestFit="1" customWidth="1"/>
    <col min="2325" max="2325" width="1.5" style="2" customWidth="1"/>
    <col min="2326" max="2560" width="9.33203125" style="2"/>
    <col min="2561" max="2561" width="3.5" style="2" customWidth="1"/>
    <col min="2562" max="2562" width="37.5" style="2" customWidth="1"/>
    <col min="2563" max="2563" width="0.83203125" style="2" customWidth="1"/>
    <col min="2564" max="2564" width="8.6640625" style="2" bestFit="1" customWidth="1"/>
    <col min="2565" max="2565" width="10.6640625" style="2" customWidth="1"/>
    <col min="2566" max="2570" width="9.33203125" style="2"/>
    <col min="2571" max="2571" width="4" style="2" customWidth="1"/>
    <col min="2572" max="2572" width="13.5" style="2" customWidth="1"/>
    <col min="2573" max="2573" width="14.5" style="2" customWidth="1"/>
    <col min="2574" max="2576" width="9.33203125" style="2"/>
    <col min="2577" max="2577" width="2.1640625" style="2" customWidth="1"/>
    <col min="2578" max="2578" width="20.1640625" style="2" bestFit="1" customWidth="1"/>
    <col min="2579" max="2579" width="1.83203125" style="2" customWidth="1"/>
    <col min="2580" max="2580" width="15" style="2" bestFit="1" customWidth="1"/>
    <col min="2581" max="2581" width="1.5" style="2" customWidth="1"/>
    <col min="2582" max="2816" width="9.33203125" style="2"/>
    <col min="2817" max="2817" width="3.5" style="2" customWidth="1"/>
    <col min="2818" max="2818" width="37.5" style="2" customWidth="1"/>
    <col min="2819" max="2819" width="0.83203125" style="2" customWidth="1"/>
    <col min="2820" max="2820" width="8.6640625" style="2" bestFit="1" customWidth="1"/>
    <col min="2821" max="2821" width="10.6640625" style="2" customWidth="1"/>
    <col min="2822" max="2826" width="9.33203125" style="2"/>
    <col min="2827" max="2827" width="4" style="2" customWidth="1"/>
    <col min="2828" max="2828" width="13.5" style="2" customWidth="1"/>
    <col min="2829" max="2829" width="14.5" style="2" customWidth="1"/>
    <col min="2830" max="2832" width="9.33203125" style="2"/>
    <col min="2833" max="2833" width="2.1640625" style="2" customWidth="1"/>
    <col min="2834" max="2834" width="20.1640625" style="2" bestFit="1" customWidth="1"/>
    <col min="2835" max="2835" width="1.83203125" style="2" customWidth="1"/>
    <col min="2836" max="2836" width="15" style="2" bestFit="1" customWidth="1"/>
    <col min="2837" max="2837" width="1.5" style="2" customWidth="1"/>
    <col min="2838" max="3072" width="9.33203125" style="2"/>
    <col min="3073" max="3073" width="3.5" style="2" customWidth="1"/>
    <col min="3074" max="3074" width="37.5" style="2" customWidth="1"/>
    <col min="3075" max="3075" width="0.83203125" style="2" customWidth="1"/>
    <col min="3076" max="3076" width="8.6640625" style="2" bestFit="1" customWidth="1"/>
    <col min="3077" max="3077" width="10.6640625" style="2" customWidth="1"/>
    <col min="3078" max="3082" width="9.33203125" style="2"/>
    <col min="3083" max="3083" width="4" style="2" customWidth="1"/>
    <col min="3084" max="3084" width="13.5" style="2" customWidth="1"/>
    <col min="3085" max="3085" width="14.5" style="2" customWidth="1"/>
    <col min="3086" max="3088" width="9.33203125" style="2"/>
    <col min="3089" max="3089" width="2.1640625" style="2" customWidth="1"/>
    <col min="3090" max="3090" width="20.1640625" style="2" bestFit="1" customWidth="1"/>
    <col min="3091" max="3091" width="1.83203125" style="2" customWidth="1"/>
    <col min="3092" max="3092" width="15" style="2" bestFit="1" customWidth="1"/>
    <col min="3093" max="3093" width="1.5" style="2" customWidth="1"/>
    <col min="3094" max="3328" width="9.33203125" style="2"/>
    <col min="3329" max="3329" width="3.5" style="2" customWidth="1"/>
    <col min="3330" max="3330" width="37.5" style="2" customWidth="1"/>
    <col min="3331" max="3331" width="0.83203125" style="2" customWidth="1"/>
    <col min="3332" max="3332" width="8.6640625" style="2" bestFit="1" customWidth="1"/>
    <col min="3333" max="3333" width="10.6640625" style="2" customWidth="1"/>
    <col min="3334" max="3338" width="9.33203125" style="2"/>
    <col min="3339" max="3339" width="4" style="2" customWidth="1"/>
    <col min="3340" max="3340" width="13.5" style="2" customWidth="1"/>
    <col min="3341" max="3341" width="14.5" style="2" customWidth="1"/>
    <col min="3342" max="3344" width="9.33203125" style="2"/>
    <col min="3345" max="3345" width="2.1640625" style="2" customWidth="1"/>
    <col min="3346" max="3346" width="20.1640625" style="2" bestFit="1" customWidth="1"/>
    <col min="3347" max="3347" width="1.83203125" style="2" customWidth="1"/>
    <col min="3348" max="3348" width="15" style="2" bestFit="1" customWidth="1"/>
    <col min="3349" max="3349" width="1.5" style="2" customWidth="1"/>
    <col min="3350" max="3584" width="9.33203125" style="2"/>
    <col min="3585" max="3585" width="3.5" style="2" customWidth="1"/>
    <col min="3586" max="3586" width="37.5" style="2" customWidth="1"/>
    <col min="3587" max="3587" width="0.83203125" style="2" customWidth="1"/>
    <col min="3588" max="3588" width="8.6640625" style="2" bestFit="1" customWidth="1"/>
    <col min="3589" max="3589" width="10.6640625" style="2" customWidth="1"/>
    <col min="3590" max="3594" width="9.33203125" style="2"/>
    <col min="3595" max="3595" width="4" style="2" customWidth="1"/>
    <col min="3596" max="3596" width="13.5" style="2" customWidth="1"/>
    <col min="3597" max="3597" width="14.5" style="2" customWidth="1"/>
    <col min="3598" max="3600" width="9.33203125" style="2"/>
    <col min="3601" max="3601" width="2.1640625" style="2" customWidth="1"/>
    <col min="3602" max="3602" width="20.1640625" style="2" bestFit="1" customWidth="1"/>
    <col min="3603" max="3603" width="1.83203125" style="2" customWidth="1"/>
    <col min="3604" max="3604" width="15" style="2" bestFit="1" customWidth="1"/>
    <col min="3605" max="3605" width="1.5" style="2" customWidth="1"/>
    <col min="3606" max="3840" width="9.33203125" style="2"/>
    <col min="3841" max="3841" width="3.5" style="2" customWidth="1"/>
    <col min="3842" max="3842" width="37.5" style="2" customWidth="1"/>
    <col min="3843" max="3843" width="0.83203125" style="2" customWidth="1"/>
    <col min="3844" max="3844" width="8.6640625" style="2" bestFit="1" customWidth="1"/>
    <col min="3845" max="3845" width="10.6640625" style="2" customWidth="1"/>
    <col min="3846" max="3850" width="9.33203125" style="2"/>
    <col min="3851" max="3851" width="4" style="2" customWidth="1"/>
    <col min="3852" max="3852" width="13.5" style="2" customWidth="1"/>
    <col min="3853" max="3853" width="14.5" style="2" customWidth="1"/>
    <col min="3854" max="3856" width="9.33203125" style="2"/>
    <col min="3857" max="3857" width="2.1640625" style="2" customWidth="1"/>
    <col min="3858" max="3858" width="20.1640625" style="2" bestFit="1" customWidth="1"/>
    <col min="3859" max="3859" width="1.83203125" style="2" customWidth="1"/>
    <col min="3860" max="3860" width="15" style="2" bestFit="1" customWidth="1"/>
    <col min="3861" max="3861" width="1.5" style="2" customWidth="1"/>
    <col min="3862" max="4096" width="9.33203125" style="2"/>
    <col min="4097" max="4097" width="3.5" style="2" customWidth="1"/>
    <col min="4098" max="4098" width="37.5" style="2" customWidth="1"/>
    <col min="4099" max="4099" width="0.83203125" style="2" customWidth="1"/>
    <col min="4100" max="4100" width="8.6640625" style="2" bestFit="1" customWidth="1"/>
    <col min="4101" max="4101" width="10.6640625" style="2" customWidth="1"/>
    <col min="4102" max="4106" width="9.33203125" style="2"/>
    <col min="4107" max="4107" width="4" style="2" customWidth="1"/>
    <col min="4108" max="4108" width="13.5" style="2" customWidth="1"/>
    <col min="4109" max="4109" width="14.5" style="2" customWidth="1"/>
    <col min="4110" max="4112" width="9.33203125" style="2"/>
    <col min="4113" max="4113" width="2.1640625" style="2" customWidth="1"/>
    <col min="4114" max="4114" width="20.1640625" style="2" bestFit="1" customWidth="1"/>
    <col min="4115" max="4115" width="1.83203125" style="2" customWidth="1"/>
    <col min="4116" max="4116" width="15" style="2" bestFit="1" customWidth="1"/>
    <col min="4117" max="4117" width="1.5" style="2" customWidth="1"/>
    <col min="4118" max="4352" width="9.33203125" style="2"/>
    <col min="4353" max="4353" width="3.5" style="2" customWidth="1"/>
    <col min="4354" max="4354" width="37.5" style="2" customWidth="1"/>
    <col min="4355" max="4355" width="0.83203125" style="2" customWidth="1"/>
    <col min="4356" max="4356" width="8.6640625" style="2" bestFit="1" customWidth="1"/>
    <col min="4357" max="4357" width="10.6640625" style="2" customWidth="1"/>
    <col min="4358" max="4362" width="9.33203125" style="2"/>
    <col min="4363" max="4363" width="4" style="2" customWidth="1"/>
    <col min="4364" max="4364" width="13.5" style="2" customWidth="1"/>
    <col min="4365" max="4365" width="14.5" style="2" customWidth="1"/>
    <col min="4366" max="4368" width="9.33203125" style="2"/>
    <col min="4369" max="4369" width="2.1640625" style="2" customWidth="1"/>
    <col min="4370" max="4370" width="20.1640625" style="2" bestFit="1" customWidth="1"/>
    <col min="4371" max="4371" width="1.83203125" style="2" customWidth="1"/>
    <col min="4372" max="4372" width="15" style="2" bestFit="1" customWidth="1"/>
    <col min="4373" max="4373" width="1.5" style="2" customWidth="1"/>
    <col min="4374" max="4608" width="9.33203125" style="2"/>
    <col min="4609" max="4609" width="3.5" style="2" customWidth="1"/>
    <col min="4610" max="4610" width="37.5" style="2" customWidth="1"/>
    <col min="4611" max="4611" width="0.83203125" style="2" customWidth="1"/>
    <col min="4612" max="4612" width="8.6640625" style="2" bestFit="1" customWidth="1"/>
    <col min="4613" max="4613" width="10.6640625" style="2" customWidth="1"/>
    <col min="4614" max="4618" width="9.33203125" style="2"/>
    <col min="4619" max="4619" width="4" style="2" customWidth="1"/>
    <col min="4620" max="4620" width="13.5" style="2" customWidth="1"/>
    <col min="4621" max="4621" width="14.5" style="2" customWidth="1"/>
    <col min="4622" max="4624" width="9.33203125" style="2"/>
    <col min="4625" max="4625" width="2.1640625" style="2" customWidth="1"/>
    <col min="4626" max="4626" width="20.1640625" style="2" bestFit="1" customWidth="1"/>
    <col min="4627" max="4627" width="1.83203125" style="2" customWidth="1"/>
    <col min="4628" max="4628" width="15" style="2" bestFit="1" customWidth="1"/>
    <col min="4629" max="4629" width="1.5" style="2" customWidth="1"/>
    <col min="4630" max="4864" width="9.33203125" style="2"/>
    <col min="4865" max="4865" width="3.5" style="2" customWidth="1"/>
    <col min="4866" max="4866" width="37.5" style="2" customWidth="1"/>
    <col min="4867" max="4867" width="0.83203125" style="2" customWidth="1"/>
    <col min="4868" max="4868" width="8.6640625" style="2" bestFit="1" customWidth="1"/>
    <col min="4869" max="4869" width="10.6640625" style="2" customWidth="1"/>
    <col min="4870" max="4874" width="9.33203125" style="2"/>
    <col min="4875" max="4875" width="4" style="2" customWidth="1"/>
    <col min="4876" max="4876" width="13.5" style="2" customWidth="1"/>
    <col min="4877" max="4877" width="14.5" style="2" customWidth="1"/>
    <col min="4878" max="4880" width="9.33203125" style="2"/>
    <col min="4881" max="4881" width="2.1640625" style="2" customWidth="1"/>
    <col min="4882" max="4882" width="20.1640625" style="2" bestFit="1" customWidth="1"/>
    <col min="4883" max="4883" width="1.83203125" style="2" customWidth="1"/>
    <col min="4884" max="4884" width="15" style="2" bestFit="1" customWidth="1"/>
    <col min="4885" max="4885" width="1.5" style="2" customWidth="1"/>
    <col min="4886" max="5120" width="9.33203125" style="2"/>
    <col min="5121" max="5121" width="3.5" style="2" customWidth="1"/>
    <col min="5122" max="5122" width="37.5" style="2" customWidth="1"/>
    <col min="5123" max="5123" width="0.83203125" style="2" customWidth="1"/>
    <col min="5124" max="5124" width="8.6640625" style="2" bestFit="1" customWidth="1"/>
    <col min="5125" max="5125" width="10.6640625" style="2" customWidth="1"/>
    <col min="5126" max="5130" width="9.33203125" style="2"/>
    <col min="5131" max="5131" width="4" style="2" customWidth="1"/>
    <col min="5132" max="5132" width="13.5" style="2" customWidth="1"/>
    <col min="5133" max="5133" width="14.5" style="2" customWidth="1"/>
    <col min="5134" max="5136" width="9.33203125" style="2"/>
    <col min="5137" max="5137" width="2.1640625" style="2" customWidth="1"/>
    <col min="5138" max="5138" width="20.1640625" style="2" bestFit="1" customWidth="1"/>
    <col min="5139" max="5139" width="1.83203125" style="2" customWidth="1"/>
    <col min="5140" max="5140" width="15" style="2" bestFit="1" customWidth="1"/>
    <col min="5141" max="5141" width="1.5" style="2" customWidth="1"/>
    <col min="5142" max="5376" width="9.33203125" style="2"/>
    <col min="5377" max="5377" width="3.5" style="2" customWidth="1"/>
    <col min="5378" max="5378" width="37.5" style="2" customWidth="1"/>
    <col min="5379" max="5379" width="0.83203125" style="2" customWidth="1"/>
    <col min="5380" max="5380" width="8.6640625" style="2" bestFit="1" customWidth="1"/>
    <col min="5381" max="5381" width="10.6640625" style="2" customWidth="1"/>
    <col min="5382" max="5386" width="9.33203125" style="2"/>
    <col min="5387" max="5387" width="4" style="2" customWidth="1"/>
    <col min="5388" max="5388" width="13.5" style="2" customWidth="1"/>
    <col min="5389" max="5389" width="14.5" style="2" customWidth="1"/>
    <col min="5390" max="5392" width="9.33203125" style="2"/>
    <col min="5393" max="5393" width="2.1640625" style="2" customWidth="1"/>
    <col min="5394" max="5394" width="20.1640625" style="2" bestFit="1" customWidth="1"/>
    <col min="5395" max="5395" width="1.83203125" style="2" customWidth="1"/>
    <col min="5396" max="5396" width="15" style="2" bestFit="1" customWidth="1"/>
    <col min="5397" max="5397" width="1.5" style="2" customWidth="1"/>
    <col min="5398" max="5632" width="9.33203125" style="2"/>
    <col min="5633" max="5633" width="3.5" style="2" customWidth="1"/>
    <col min="5634" max="5634" width="37.5" style="2" customWidth="1"/>
    <col min="5635" max="5635" width="0.83203125" style="2" customWidth="1"/>
    <col min="5636" max="5636" width="8.6640625" style="2" bestFit="1" customWidth="1"/>
    <col min="5637" max="5637" width="10.6640625" style="2" customWidth="1"/>
    <col min="5638" max="5642" width="9.33203125" style="2"/>
    <col min="5643" max="5643" width="4" style="2" customWidth="1"/>
    <col min="5644" max="5644" width="13.5" style="2" customWidth="1"/>
    <col min="5645" max="5645" width="14.5" style="2" customWidth="1"/>
    <col min="5646" max="5648" width="9.33203125" style="2"/>
    <col min="5649" max="5649" width="2.1640625" style="2" customWidth="1"/>
    <col min="5650" max="5650" width="20.1640625" style="2" bestFit="1" customWidth="1"/>
    <col min="5651" max="5651" width="1.83203125" style="2" customWidth="1"/>
    <col min="5652" max="5652" width="15" style="2" bestFit="1" customWidth="1"/>
    <col min="5653" max="5653" width="1.5" style="2" customWidth="1"/>
    <col min="5654" max="5888" width="9.33203125" style="2"/>
    <col min="5889" max="5889" width="3.5" style="2" customWidth="1"/>
    <col min="5890" max="5890" width="37.5" style="2" customWidth="1"/>
    <col min="5891" max="5891" width="0.83203125" style="2" customWidth="1"/>
    <col min="5892" max="5892" width="8.6640625" style="2" bestFit="1" customWidth="1"/>
    <col min="5893" max="5893" width="10.6640625" style="2" customWidth="1"/>
    <col min="5894" max="5898" width="9.33203125" style="2"/>
    <col min="5899" max="5899" width="4" style="2" customWidth="1"/>
    <col min="5900" max="5900" width="13.5" style="2" customWidth="1"/>
    <col min="5901" max="5901" width="14.5" style="2" customWidth="1"/>
    <col min="5902" max="5904" width="9.33203125" style="2"/>
    <col min="5905" max="5905" width="2.1640625" style="2" customWidth="1"/>
    <col min="5906" max="5906" width="20.1640625" style="2" bestFit="1" customWidth="1"/>
    <col min="5907" max="5907" width="1.83203125" style="2" customWidth="1"/>
    <col min="5908" max="5908" width="15" style="2" bestFit="1" customWidth="1"/>
    <col min="5909" max="5909" width="1.5" style="2" customWidth="1"/>
    <col min="5910" max="6144" width="9.33203125" style="2"/>
    <col min="6145" max="6145" width="3.5" style="2" customWidth="1"/>
    <col min="6146" max="6146" width="37.5" style="2" customWidth="1"/>
    <col min="6147" max="6147" width="0.83203125" style="2" customWidth="1"/>
    <col min="6148" max="6148" width="8.6640625" style="2" bestFit="1" customWidth="1"/>
    <col min="6149" max="6149" width="10.6640625" style="2" customWidth="1"/>
    <col min="6150" max="6154" width="9.33203125" style="2"/>
    <col min="6155" max="6155" width="4" style="2" customWidth="1"/>
    <col min="6156" max="6156" width="13.5" style="2" customWidth="1"/>
    <col min="6157" max="6157" width="14.5" style="2" customWidth="1"/>
    <col min="6158" max="6160" width="9.33203125" style="2"/>
    <col min="6161" max="6161" width="2.1640625" style="2" customWidth="1"/>
    <col min="6162" max="6162" width="20.1640625" style="2" bestFit="1" customWidth="1"/>
    <col min="6163" max="6163" width="1.83203125" style="2" customWidth="1"/>
    <col min="6164" max="6164" width="15" style="2" bestFit="1" customWidth="1"/>
    <col min="6165" max="6165" width="1.5" style="2" customWidth="1"/>
    <col min="6166" max="6400" width="9.33203125" style="2"/>
    <col min="6401" max="6401" width="3.5" style="2" customWidth="1"/>
    <col min="6402" max="6402" width="37.5" style="2" customWidth="1"/>
    <col min="6403" max="6403" width="0.83203125" style="2" customWidth="1"/>
    <col min="6404" max="6404" width="8.6640625" style="2" bestFit="1" customWidth="1"/>
    <col min="6405" max="6405" width="10.6640625" style="2" customWidth="1"/>
    <col min="6406" max="6410" width="9.33203125" style="2"/>
    <col min="6411" max="6411" width="4" style="2" customWidth="1"/>
    <col min="6412" max="6412" width="13.5" style="2" customWidth="1"/>
    <col min="6413" max="6413" width="14.5" style="2" customWidth="1"/>
    <col min="6414" max="6416" width="9.33203125" style="2"/>
    <col min="6417" max="6417" width="2.1640625" style="2" customWidth="1"/>
    <col min="6418" max="6418" width="20.1640625" style="2" bestFit="1" customWidth="1"/>
    <col min="6419" max="6419" width="1.83203125" style="2" customWidth="1"/>
    <col min="6420" max="6420" width="15" style="2" bestFit="1" customWidth="1"/>
    <col min="6421" max="6421" width="1.5" style="2" customWidth="1"/>
    <col min="6422" max="6656" width="9.33203125" style="2"/>
    <col min="6657" max="6657" width="3.5" style="2" customWidth="1"/>
    <col min="6658" max="6658" width="37.5" style="2" customWidth="1"/>
    <col min="6659" max="6659" width="0.83203125" style="2" customWidth="1"/>
    <col min="6660" max="6660" width="8.6640625" style="2" bestFit="1" customWidth="1"/>
    <col min="6661" max="6661" width="10.6640625" style="2" customWidth="1"/>
    <col min="6662" max="6666" width="9.33203125" style="2"/>
    <col min="6667" max="6667" width="4" style="2" customWidth="1"/>
    <col min="6668" max="6668" width="13.5" style="2" customWidth="1"/>
    <col min="6669" max="6669" width="14.5" style="2" customWidth="1"/>
    <col min="6670" max="6672" width="9.33203125" style="2"/>
    <col min="6673" max="6673" width="2.1640625" style="2" customWidth="1"/>
    <col min="6674" max="6674" width="20.1640625" style="2" bestFit="1" customWidth="1"/>
    <col min="6675" max="6675" width="1.83203125" style="2" customWidth="1"/>
    <col min="6676" max="6676" width="15" style="2" bestFit="1" customWidth="1"/>
    <col min="6677" max="6677" width="1.5" style="2" customWidth="1"/>
    <col min="6678" max="6912" width="9.33203125" style="2"/>
    <col min="6913" max="6913" width="3.5" style="2" customWidth="1"/>
    <col min="6914" max="6914" width="37.5" style="2" customWidth="1"/>
    <col min="6915" max="6915" width="0.83203125" style="2" customWidth="1"/>
    <col min="6916" max="6916" width="8.6640625" style="2" bestFit="1" customWidth="1"/>
    <col min="6917" max="6917" width="10.6640625" style="2" customWidth="1"/>
    <col min="6918" max="6922" width="9.33203125" style="2"/>
    <col min="6923" max="6923" width="4" style="2" customWidth="1"/>
    <col min="6924" max="6924" width="13.5" style="2" customWidth="1"/>
    <col min="6925" max="6925" width="14.5" style="2" customWidth="1"/>
    <col min="6926" max="6928" width="9.33203125" style="2"/>
    <col min="6929" max="6929" width="2.1640625" style="2" customWidth="1"/>
    <col min="6930" max="6930" width="20.1640625" style="2" bestFit="1" customWidth="1"/>
    <col min="6931" max="6931" width="1.83203125" style="2" customWidth="1"/>
    <col min="6932" max="6932" width="15" style="2" bestFit="1" customWidth="1"/>
    <col min="6933" max="6933" width="1.5" style="2" customWidth="1"/>
    <col min="6934" max="7168" width="9.33203125" style="2"/>
    <col min="7169" max="7169" width="3.5" style="2" customWidth="1"/>
    <col min="7170" max="7170" width="37.5" style="2" customWidth="1"/>
    <col min="7171" max="7171" width="0.83203125" style="2" customWidth="1"/>
    <col min="7172" max="7172" width="8.6640625" style="2" bestFit="1" customWidth="1"/>
    <col min="7173" max="7173" width="10.6640625" style="2" customWidth="1"/>
    <col min="7174" max="7178" width="9.33203125" style="2"/>
    <col min="7179" max="7179" width="4" style="2" customWidth="1"/>
    <col min="7180" max="7180" width="13.5" style="2" customWidth="1"/>
    <col min="7181" max="7181" width="14.5" style="2" customWidth="1"/>
    <col min="7182" max="7184" width="9.33203125" style="2"/>
    <col min="7185" max="7185" width="2.1640625" style="2" customWidth="1"/>
    <col min="7186" max="7186" width="20.1640625" style="2" bestFit="1" customWidth="1"/>
    <col min="7187" max="7187" width="1.83203125" style="2" customWidth="1"/>
    <col min="7188" max="7188" width="15" style="2" bestFit="1" customWidth="1"/>
    <col min="7189" max="7189" width="1.5" style="2" customWidth="1"/>
    <col min="7190" max="7424" width="9.33203125" style="2"/>
    <col min="7425" max="7425" width="3.5" style="2" customWidth="1"/>
    <col min="7426" max="7426" width="37.5" style="2" customWidth="1"/>
    <col min="7427" max="7427" width="0.83203125" style="2" customWidth="1"/>
    <col min="7428" max="7428" width="8.6640625" style="2" bestFit="1" customWidth="1"/>
    <col min="7429" max="7429" width="10.6640625" style="2" customWidth="1"/>
    <col min="7430" max="7434" width="9.33203125" style="2"/>
    <col min="7435" max="7435" width="4" style="2" customWidth="1"/>
    <col min="7436" max="7436" width="13.5" style="2" customWidth="1"/>
    <col min="7437" max="7437" width="14.5" style="2" customWidth="1"/>
    <col min="7438" max="7440" width="9.33203125" style="2"/>
    <col min="7441" max="7441" width="2.1640625" style="2" customWidth="1"/>
    <col min="7442" max="7442" width="20.1640625" style="2" bestFit="1" customWidth="1"/>
    <col min="7443" max="7443" width="1.83203125" style="2" customWidth="1"/>
    <col min="7444" max="7444" width="15" style="2" bestFit="1" customWidth="1"/>
    <col min="7445" max="7445" width="1.5" style="2" customWidth="1"/>
    <col min="7446" max="7680" width="9.33203125" style="2"/>
    <col min="7681" max="7681" width="3.5" style="2" customWidth="1"/>
    <col min="7682" max="7682" width="37.5" style="2" customWidth="1"/>
    <col min="7683" max="7683" width="0.83203125" style="2" customWidth="1"/>
    <col min="7684" max="7684" width="8.6640625" style="2" bestFit="1" customWidth="1"/>
    <col min="7685" max="7685" width="10.6640625" style="2" customWidth="1"/>
    <col min="7686" max="7690" width="9.33203125" style="2"/>
    <col min="7691" max="7691" width="4" style="2" customWidth="1"/>
    <col min="7692" max="7692" width="13.5" style="2" customWidth="1"/>
    <col min="7693" max="7693" width="14.5" style="2" customWidth="1"/>
    <col min="7694" max="7696" width="9.33203125" style="2"/>
    <col min="7697" max="7697" width="2.1640625" style="2" customWidth="1"/>
    <col min="7698" max="7698" width="20.1640625" style="2" bestFit="1" customWidth="1"/>
    <col min="7699" max="7699" width="1.83203125" style="2" customWidth="1"/>
    <col min="7700" max="7700" width="15" style="2" bestFit="1" customWidth="1"/>
    <col min="7701" max="7701" width="1.5" style="2" customWidth="1"/>
    <col min="7702" max="7936" width="9.33203125" style="2"/>
    <col min="7937" max="7937" width="3.5" style="2" customWidth="1"/>
    <col min="7938" max="7938" width="37.5" style="2" customWidth="1"/>
    <col min="7939" max="7939" width="0.83203125" style="2" customWidth="1"/>
    <col min="7940" max="7940" width="8.6640625" style="2" bestFit="1" customWidth="1"/>
    <col min="7941" max="7941" width="10.6640625" style="2" customWidth="1"/>
    <col min="7942" max="7946" width="9.33203125" style="2"/>
    <col min="7947" max="7947" width="4" style="2" customWidth="1"/>
    <col min="7948" max="7948" width="13.5" style="2" customWidth="1"/>
    <col min="7949" max="7949" width="14.5" style="2" customWidth="1"/>
    <col min="7950" max="7952" width="9.33203125" style="2"/>
    <col min="7953" max="7953" width="2.1640625" style="2" customWidth="1"/>
    <col min="7954" max="7954" width="20.1640625" style="2" bestFit="1" customWidth="1"/>
    <col min="7955" max="7955" width="1.83203125" style="2" customWidth="1"/>
    <col min="7956" max="7956" width="15" style="2" bestFit="1" customWidth="1"/>
    <col min="7957" max="7957" width="1.5" style="2" customWidth="1"/>
    <col min="7958" max="8192" width="9.33203125" style="2"/>
    <col min="8193" max="8193" width="3.5" style="2" customWidth="1"/>
    <col min="8194" max="8194" width="37.5" style="2" customWidth="1"/>
    <col min="8195" max="8195" width="0.83203125" style="2" customWidth="1"/>
    <col min="8196" max="8196" width="8.6640625" style="2" bestFit="1" customWidth="1"/>
    <col min="8197" max="8197" width="10.6640625" style="2" customWidth="1"/>
    <col min="8198" max="8202" width="9.33203125" style="2"/>
    <col min="8203" max="8203" width="4" style="2" customWidth="1"/>
    <col min="8204" max="8204" width="13.5" style="2" customWidth="1"/>
    <col min="8205" max="8205" width="14.5" style="2" customWidth="1"/>
    <col min="8206" max="8208" width="9.33203125" style="2"/>
    <col min="8209" max="8209" width="2.1640625" style="2" customWidth="1"/>
    <col min="8210" max="8210" width="20.1640625" style="2" bestFit="1" customWidth="1"/>
    <col min="8211" max="8211" width="1.83203125" style="2" customWidth="1"/>
    <col min="8212" max="8212" width="15" style="2" bestFit="1" customWidth="1"/>
    <col min="8213" max="8213" width="1.5" style="2" customWidth="1"/>
    <col min="8214" max="8448" width="9.33203125" style="2"/>
    <col min="8449" max="8449" width="3.5" style="2" customWidth="1"/>
    <col min="8450" max="8450" width="37.5" style="2" customWidth="1"/>
    <col min="8451" max="8451" width="0.83203125" style="2" customWidth="1"/>
    <col min="8452" max="8452" width="8.6640625" style="2" bestFit="1" customWidth="1"/>
    <col min="8453" max="8453" width="10.6640625" style="2" customWidth="1"/>
    <col min="8454" max="8458" width="9.33203125" style="2"/>
    <col min="8459" max="8459" width="4" style="2" customWidth="1"/>
    <col min="8460" max="8460" width="13.5" style="2" customWidth="1"/>
    <col min="8461" max="8461" width="14.5" style="2" customWidth="1"/>
    <col min="8462" max="8464" width="9.33203125" style="2"/>
    <col min="8465" max="8465" width="2.1640625" style="2" customWidth="1"/>
    <col min="8466" max="8466" width="20.1640625" style="2" bestFit="1" customWidth="1"/>
    <col min="8467" max="8467" width="1.83203125" style="2" customWidth="1"/>
    <col min="8468" max="8468" width="15" style="2" bestFit="1" customWidth="1"/>
    <col min="8469" max="8469" width="1.5" style="2" customWidth="1"/>
    <col min="8470" max="8704" width="9.33203125" style="2"/>
    <col min="8705" max="8705" width="3.5" style="2" customWidth="1"/>
    <col min="8706" max="8706" width="37.5" style="2" customWidth="1"/>
    <col min="8707" max="8707" width="0.83203125" style="2" customWidth="1"/>
    <col min="8708" max="8708" width="8.6640625" style="2" bestFit="1" customWidth="1"/>
    <col min="8709" max="8709" width="10.6640625" style="2" customWidth="1"/>
    <col min="8710" max="8714" width="9.33203125" style="2"/>
    <col min="8715" max="8715" width="4" style="2" customWidth="1"/>
    <col min="8716" max="8716" width="13.5" style="2" customWidth="1"/>
    <col min="8717" max="8717" width="14.5" style="2" customWidth="1"/>
    <col min="8718" max="8720" width="9.33203125" style="2"/>
    <col min="8721" max="8721" width="2.1640625" style="2" customWidth="1"/>
    <col min="8722" max="8722" width="20.1640625" style="2" bestFit="1" customWidth="1"/>
    <col min="8723" max="8723" width="1.83203125" style="2" customWidth="1"/>
    <col min="8724" max="8724" width="15" style="2" bestFit="1" customWidth="1"/>
    <col min="8725" max="8725" width="1.5" style="2" customWidth="1"/>
    <col min="8726" max="8960" width="9.33203125" style="2"/>
    <col min="8961" max="8961" width="3.5" style="2" customWidth="1"/>
    <col min="8962" max="8962" width="37.5" style="2" customWidth="1"/>
    <col min="8963" max="8963" width="0.83203125" style="2" customWidth="1"/>
    <col min="8964" max="8964" width="8.6640625" style="2" bestFit="1" customWidth="1"/>
    <col min="8965" max="8965" width="10.6640625" style="2" customWidth="1"/>
    <col min="8966" max="8970" width="9.33203125" style="2"/>
    <col min="8971" max="8971" width="4" style="2" customWidth="1"/>
    <col min="8972" max="8972" width="13.5" style="2" customWidth="1"/>
    <col min="8973" max="8973" width="14.5" style="2" customWidth="1"/>
    <col min="8974" max="8976" width="9.33203125" style="2"/>
    <col min="8977" max="8977" width="2.1640625" style="2" customWidth="1"/>
    <col min="8978" max="8978" width="20.1640625" style="2" bestFit="1" customWidth="1"/>
    <col min="8979" max="8979" width="1.83203125" style="2" customWidth="1"/>
    <col min="8980" max="8980" width="15" style="2" bestFit="1" customWidth="1"/>
    <col min="8981" max="8981" width="1.5" style="2" customWidth="1"/>
    <col min="8982" max="9216" width="9.33203125" style="2"/>
    <col min="9217" max="9217" width="3.5" style="2" customWidth="1"/>
    <col min="9218" max="9218" width="37.5" style="2" customWidth="1"/>
    <col min="9219" max="9219" width="0.83203125" style="2" customWidth="1"/>
    <col min="9220" max="9220" width="8.6640625" style="2" bestFit="1" customWidth="1"/>
    <col min="9221" max="9221" width="10.6640625" style="2" customWidth="1"/>
    <col min="9222" max="9226" width="9.33203125" style="2"/>
    <col min="9227" max="9227" width="4" style="2" customWidth="1"/>
    <col min="9228" max="9228" width="13.5" style="2" customWidth="1"/>
    <col min="9229" max="9229" width="14.5" style="2" customWidth="1"/>
    <col min="9230" max="9232" width="9.33203125" style="2"/>
    <col min="9233" max="9233" width="2.1640625" style="2" customWidth="1"/>
    <col min="9234" max="9234" width="20.1640625" style="2" bestFit="1" customWidth="1"/>
    <col min="9235" max="9235" width="1.83203125" style="2" customWidth="1"/>
    <col min="9236" max="9236" width="15" style="2" bestFit="1" customWidth="1"/>
    <col min="9237" max="9237" width="1.5" style="2" customWidth="1"/>
    <col min="9238" max="9472" width="9.33203125" style="2"/>
    <col min="9473" max="9473" width="3.5" style="2" customWidth="1"/>
    <col min="9474" max="9474" width="37.5" style="2" customWidth="1"/>
    <col min="9475" max="9475" width="0.83203125" style="2" customWidth="1"/>
    <col min="9476" max="9476" width="8.6640625" style="2" bestFit="1" customWidth="1"/>
    <col min="9477" max="9477" width="10.6640625" style="2" customWidth="1"/>
    <col min="9478" max="9482" width="9.33203125" style="2"/>
    <col min="9483" max="9483" width="4" style="2" customWidth="1"/>
    <col min="9484" max="9484" width="13.5" style="2" customWidth="1"/>
    <col min="9485" max="9485" width="14.5" style="2" customWidth="1"/>
    <col min="9486" max="9488" width="9.33203125" style="2"/>
    <col min="9489" max="9489" width="2.1640625" style="2" customWidth="1"/>
    <col min="9490" max="9490" width="20.1640625" style="2" bestFit="1" customWidth="1"/>
    <col min="9491" max="9491" width="1.83203125" style="2" customWidth="1"/>
    <col min="9492" max="9492" width="15" style="2" bestFit="1" customWidth="1"/>
    <col min="9493" max="9493" width="1.5" style="2" customWidth="1"/>
    <col min="9494" max="9728" width="9.33203125" style="2"/>
    <col min="9729" max="9729" width="3.5" style="2" customWidth="1"/>
    <col min="9730" max="9730" width="37.5" style="2" customWidth="1"/>
    <col min="9731" max="9731" width="0.83203125" style="2" customWidth="1"/>
    <col min="9732" max="9732" width="8.6640625" style="2" bestFit="1" customWidth="1"/>
    <col min="9733" max="9733" width="10.6640625" style="2" customWidth="1"/>
    <col min="9734" max="9738" width="9.33203125" style="2"/>
    <col min="9739" max="9739" width="4" style="2" customWidth="1"/>
    <col min="9740" max="9740" width="13.5" style="2" customWidth="1"/>
    <col min="9741" max="9741" width="14.5" style="2" customWidth="1"/>
    <col min="9742" max="9744" width="9.33203125" style="2"/>
    <col min="9745" max="9745" width="2.1640625" style="2" customWidth="1"/>
    <col min="9746" max="9746" width="20.1640625" style="2" bestFit="1" customWidth="1"/>
    <col min="9747" max="9747" width="1.83203125" style="2" customWidth="1"/>
    <col min="9748" max="9748" width="15" style="2" bestFit="1" customWidth="1"/>
    <col min="9749" max="9749" width="1.5" style="2" customWidth="1"/>
    <col min="9750" max="9984" width="9.33203125" style="2"/>
    <col min="9985" max="9985" width="3.5" style="2" customWidth="1"/>
    <col min="9986" max="9986" width="37.5" style="2" customWidth="1"/>
    <col min="9987" max="9987" width="0.83203125" style="2" customWidth="1"/>
    <col min="9988" max="9988" width="8.6640625" style="2" bestFit="1" customWidth="1"/>
    <col min="9989" max="9989" width="10.6640625" style="2" customWidth="1"/>
    <col min="9990" max="9994" width="9.33203125" style="2"/>
    <col min="9995" max="9995" width="4" style="2" customWidth="1"/>
    <col min="9996" max="9996" width="13.5" style="2" customWidth="1"/>
    <col min="9997" max="9997" width="14.5" style="2" customWidth="1"/>
    <col min="9998" max="10000" width="9.33203125" style="2"/>
    <col min="10001" max="10001" width="2.1640625" style="2" customWidth="1"/>
    <col min="10002" max="10002" width="20.1640625" style="2" bestFit="1" customWidth="1"/>
    <col min="10003" max="10003" width="1.83203125" style="2" customWidth="1"/>
    <col min="10004" max="10004" width="15" style="2" bestFit="1" customWidth="1"/>
    <col min="10005" max="10005" width="1.5" style="2" customWidth="1"/>
    <col min="10006" max="10240" width="9.33203125" style="2"/>
    <col min="10241" max="10241" width="3.5" style="2" customWidth="1"/>
    <col min="10242" max="10242" width="37.5" style="2" customWidth="1"/>
    <col min="10243" max="10243" width="0.83203125" style="2" customWidth="1"/>
    <col min="10244" max="10244" width="8.6640625" style="2" bestFit="1" customWidth="1"/>
    <col min="10245" max="10245" width="10.6640625" style="2" customWidth="1"/>
    <col min="10246" max="10250" width="9.33203125" style="2"/>
    <col min="10251" max="10251" width="4" style="2" customWidth="1"/>
    <col min="10252" max="10252" width="13.5" style="2" customWidth="1"/>
    <col min="10253" max="10253" width="14.5" style="2" customWidth="1"/>
    <col min="10254" max="10256" width="9.33203125" style="2"/>
    <col min="10257" max="10257" width="2.1640625" style="2" customWidth="1"/>
    <col min="10258" max="10258" width="20.1640625" style="2" bestFit="1" customWidth="1"/>
    <col min="10259" max="10259" width="1.83203125" style="2" customWidth="1"/>
    <col min="10260" max="10260" width="15" style="2" bestFit="1" customWidth="1"/>
    <col min="10261" max="10261" width="1.5" style="2" customWidth="1"/>
    <col min="10262" max="10496" width="9.33203125" style="2"/>
    <col min="10497" max="10497" width="3.5" style="2" customWidth="1"/>
    <col min="10498" max="10498" width="37.5" style="2" customWidth="1"/>
    <col min="10499" max="10499" width="0.83203125" style="2" customWidth="1"/>
    <col min="10500" max="10500" width="8.6640625" style="2" bestFit="1" customWidth="1"/>
    <col min="10501" max="10501" width="10.6640625" style="2" customWidth="1"/>
    <col min="10502" max="10506" width="9.33203125" style="2"/>
    <col min="10507" max="10507" width="4" style="2" customWidth="1"/>
    <col min="10508" max="10508" width="13.5" style="2" customWidth="1"/>
    <col min="10509" max="10509" width="14.5" style="2" customWidth="1"/>
    <col min="10510" max="10512" width="9.33203125" style="2"/>
    <col min="10513" max="10513" width="2.1640625" style="2" customWidth="1"/>
    <col min="10514" max="10514" width="20.1640625" style="2" bestFit="1" customWidth="1"/>
    <col min="10515" max="10515" width="1.83203125" style="2" customWidth="1"/>
    <col min="10516" max="10516" width="15" style="2" bestFit="1" customWidth="1"/>
    <col min="10517" max="10517" width="1.5" style="2" customWidth="1"/>
    <col min="10518" max="10752" width="9.33203125" style="2"/>
    <col min="10753" max="10753" width="3.5" style="2" customWidth="1"/>
    <col min="10754" max="10754" width="37.5" style="2" customWidth="1"/>
    <col min="10755" max="10755" width="0.83203125" style="2" customWidth="1"/>
    <col min="10756" max="10756" width="8.6640625" style="2" bestFit="1" customWidth="1"/>
    <col min="10757" max="10757" width="10.6640625" style="2" customWidth="1"/>
    <col min="10758" max="10762" width="9.33203125" style="2"/>
    <col min="10763" max="10763" width="4" style="2" customWidth="1"/>
    <col min="10764" max="10764" width="13.5" style="2" customWidth="1"/>
    <col min="10765" max="10765" width="14.5" style="2" customWidth="1"/>
    <col min="10766" max="10768" width="9.33203125" style="2"/>
    <col min="10769" max="10769" width="2.1640625" style="2" customWidth="1"/>
    <col min="10770" max="10770" width="20.1640625" style="2" bestFit="1" customWidth="1"/>
    <col min="10771" max="10771" width="1.83203125" style="2" customWidth="1"/>
    <col min="10772" max="10772" width="15" style="2" bestFit="1" customWidth="1"/>
    <col min="10773" max="10773" width="1.5" style="2" customWidth="1"/>
    <col min="10774" max="11008" width="9.33203125" style="2"/>
    <col min="11009" max="11009" width="3.5" style="2" customWidth="1"/>
    <col min="11010" max="11010" width="37.5" style="2" customWidth="1"/>
    <col min="11011" max="11011" width="0.83203125" style="2" customWidth="1"/>
    <col min="11012" max="11012" width="8.6640625" style="2" bestFit="1" customWidth="1"/>
    <col min="11013" max="11013" width="10.6640625" style="2" customWidth="1"/>
    <col min="11014" max="11018" width="9.33203125" style="2"/>
    <col min="11019" max="11019" width="4" style="2" customWidth="1"/>
    <col min="11020" max="11020" width="13.5" style="2" customWidth="1"/>
    <col min="11021" max="11021" width="14.5" style="2" customWidth="1"/>
    <col min="11022" max="11024" width="9.33203125" style="2"/>
    <col min="11025" max="11025" width="2.1640625" style="2" customWidth="1"/>
    <col min="11026" max="11026" width="20.1640625" style="2" bestFit="1" customWidth="1"/>
    <col min="11027" max="11027" width="1.83203125" style="2" customWidth="1"/>
    <col min="11028" max="11028" width="15" style="2" bestFit="1" customWidth="1"/>
    <col min="11029" max="11029" width="1.5" style="2" customWidth="1"/>
    <col min="11030" max="11264" width="9.33203125" style="2"/>
    <col min="11265" max="11265" width="3.5" style="2" customWidth="1"/>
    <col min="11266" max="11266" width="37.5" style="2" customWidth="1"/>
    <col min="11267" max="11267" width="0.83203125" style="2" customWidth="1"/>
    <col min="11268" max="11268" width="8.6640625" style="2" bestFit="1" customWidth="1"/>
    <col min="11269" max="11269" width="10.6640625" style="2" customWidth="1"/>
    <col min="11270" max="11274" width="9.33203125" style="2"/>
    <col min="11275" max="11275" width="4" style="2" customWidth="1"/>
    <col min="11276" max="11276" width="13.5" style="2" customWidth="1"/>
    <col min="11277" max="11277" width="14.5" style="2" customWidth="1"/>
    <col min="11278" max="11280" width="9.33203125" style="2"/>
    <col min="11281" max="11281" width="2.1640625" style="2" customWidth="1"/>
    <col min="11282" max="11282" width="20.1640625" style="2" bestFit="1" customWidth="1"/>
    <col min="11283" max="11283" width="1.83203125" style="2" customWidth="1"/>
    <col min="11284" max="11284" width="15" style="2" bestFit="1" customWidth="1"/>
    <col min="11285" max="11285" width="1.5" style="2" customWidth="1"/>
    <col min="11286" max="11520" width="9.33203125" style="2"/>
    <col min="11521" max="11521" width="3.5" style="2" customWidth="1"/>
    <col min="11522" max="11522" width="37.5" style="2" customWidth="1"/>
    <col min="11523" max="11523" width="0.83203125" style="2" customWidth="1"/>
    <col min="11524" max="11524" width="8.6640625" style="2" bestFit="1" customWidth="1"/>
    <col min="11525" max="11525" width="10.6640625" style="2" customWidth="1"/>
    <col min="11526" max="11530" width="9.33203125" style="2"/>
    <col min="11531" max="11531" width="4" style="2" customWidth="1"/>
    <col min="11532" max="11532" width="13.5" style="2" customWidth="1"/>
    <col min="11533" max="11533" width="14.5" style="2" customWidth="1"/>
    <col min="11534" max="11536" width="9.33203125" style="2"/>
    <col min="11537" max="11537" width="2.1640625" style="2" customWidth="1"/>
    <col min="11538" max="11538" width="20.1640625" style="2" bestFit="1" customWidth="1"/>
    <col min="11539" max="11539" width="1.83203125" style="2" customWidth="1"/>
    <col min="11540" max="11540" width="15" style="2" bestFit="1" customWidth="1"/>
    <col min="11541" max="11541" width="1.5" style="2" customWidth="1"/>
    <col min="11542" max="11776" width="9.33203125" style="2"/>
    <col min="11777" max="11777" width="3.5" style="2" customWidth="1"/>
    <col min="11778" max="11778" width="37.5" style="2" customWidth="1"/>
    <col min="11779" max="11779" width="0.83203125" style="2" customWidth="1"/>
    <col min="11780" max="11780" width="8.6640625" style="2" bestFit="1" customWidth="1"/>
    <col min="11781" max="11781" width="10.6640625" style="2" customWidth="1"/>
    <col min="11782" max="11786" width="9.33203125" style="2"/>
    <col min="11787" max="11787" width="4" style="2" customWidth="1"/>
    <col min="11788" max="11788" width="13.5" style="2" customWidth="1"/>
    <col min="11789" max="11789" width="14.5" style="2" customWidth="1"/>
    <col min="11790" max="11792" width="9.33203125" style="2"/>
    <col min="11793" max="11793" width="2.1640625" style="2" customWidth="1"/>
    <col min="11794" max="11794" width="20.1640625" style="2" bestFit="1" customWidth="1"/>
    <col min="11795" max="11795" width="1.83203125" style="2" customWidth="1"/>
    <col min="11796" max="11796" width="15" style="2" bestFit="1" customWidth="1"/>
    <col min="11797" max="11797" width="1.5" style="2" customWidth="1"/>
    <col min="11798" max="12032" width="9.33203125" style="2"/>
    <col min="12033" max="12033" width="3.5" style="2" customWidth="1"/>
    <col min="12034" max="12034" width="37.5" style="2" customWidth="1"/>
    <col min="12035" max="12035" width="0.83203125" style="2" customWidth="1"/>
    <col min="12036" max="12036" width="8.6640625" style="2" bestFit="1" customWidth="1"/>
    <col min="12037" max="12037" width="10.6640625" style="2" customWidth="1"/>
    <col min="12038" max="12042" width="9.33203125" style="2"/>
    <col min="12043" max="12043" width="4" style="2" customWidth="1"/>
    <col min="12044" max="12044" width="13.5" style="2" customWidth="1"/>
    <col min="12045" max="12045" width="14.5" style="2" customWidth="1"/>
    <col min="12046" max="12048" width="9.33203125" style="2"/>
    <col min="12049" max="12049" width="2.1640625" style="2" customWidth="1"/>
    <col min="12050" max="12050" width="20.1640625" style="2" bestFit="1" customWidth="1"/>
    <col min="12051" max="12051" width="1.83203125" style="2" customWidth="1"/>
    <col min="12052" max="12052" width="15" style="2" bestFit="1" customWidth="1"/>
    <col min="12053" max="12053" width="1.5" style="2" customWidth="1"/>
    <col min="12054" max="12288" width="9.33203125" style="2"/>
    <col min="12289" max="12289" width="3.5" style="2" customWidth="1"/>
    <col min="12290" max="12290" width="37.5" style="2" customWidth="1"/>
    <col min="12291" max="12291" width="0.83203125" style="2" customWidth="1"/>
    <col min="12292" max="12292" width="8.6640625" style="2" bestFit="1" customWidth="1"/>
    <col min="12293" max="12293" width="10.6640625" style="2" customWidth="1"/>
    <col min="12294" max="12298" width="9.33203125" style="2"/>
    <col min="12299" max="12299" width="4" style="2" customWidth="1"/>
    <col min="12300" max="12300" width="13.5" style="2" customWidth="1"/>
    <col min="12301" max="12301" width="14.5" style="2" customWidth="1"/>
    <col min="12302" max="12304" width="9.33203125" style="2"/>
    <col min="12305" max="12305" width="2.1640625" style="2" customWidth="1"/>
    <col min="12306" max="12306" width="20.1640625" style="2" bestFit="1" customWidth="1"/>
    <col min="12307" max="12307" width="1.83203125" style="2" customWidth="1"/>
    <col min="12308" max="12308" width="15" style="2" bestFit="1" customWidth="1"/>
    <col min="12309" max="12309" width="1.5" style="2" customWidth="1"/>
    <col min="12310" max="12544" width="9.33203125" style="2"/>
    <col min="12545" max="12545" width="3.5" style="2" customWidth="1"/>
    <col min="12546" max="12546" width="37.5" style="2" customWidth="1"/>
    <col min="12547" max="12547" width="0.83203125" style="2" customWidth="1"/>
    <col min="12548" max="12548" width="8.6640625" style="2" bestFit="1" customWidth="1"/>
    <col min="12549" max="12549" width="10.6640625" style="2" customWidth="1"/>
    <col min="12550" max="12554" width="9.33203125" style="2"/>
    <col min="12555" max="12555" width="4" style="2" customWidth="1"/>
    <col min="12556" max="12556" width="13.5" style="2" customWidth="1"/>
    <col min="12557" max="12557" width="14.5" style="2" customWidth="1"/>
    <col min="12558" max="12560" width="9.33203125" style="2"/>
    <col min="12561" max="12561" width="2.1640625" style="2" customWidth="1"/>
    <col min="12562" max="12562" width="20.1640625" style="2" bestFit="1" customWidth="1"/>
    <col min="12563" max="12563" width="1.83203125" style="2" customWidth="1"/>
    <col min="12564" max="12564" width="15" style="2" bestFit="1" customWidth="1"/>
    <col min="12565" max="12565" width="1.5" style="2" customWidth="1"/>
    <col min="12566" max="12800" width="9.33203125" style="2"/>
    <col min="12801" max="12801" width="3.5" style="2" customWidth="1"/>
    <col min="12802" max="12802" width="37.5" style="2" customWidth="1"/>
    <col min="12803" max="12803" width="0.83203125" style="2" customWidth="1"/>
    <col min="12804" max="12804" width="8.6640625" style="2" bestFit="1" customWidth="1"/>
    <col min="12805" max="12805" width="10.6640625" style="2" customWidth="1"/>
    <col min="12806" max="12810" width="9.33203125" style="2"/>
    <col min="12811" max="12811" width="4" style="2" customWidth="1"/>
    <col min="12812" max="12812" width="13.5" style="2" customWidth="1"/>
    <col min="12813" max="12813" width="14.5" style="2" customWidth="1"/>
    <col min="12814" max="12816" width="9.33203125" style="2"/>
    <col min="12817" max="12817" width="2.1640625" style="2" customWidth="1"/>
    <col min="12818" max="12818" width="20.1640625" style="2" bestFit="1" customWidth="1"/>
    <col min="12819" max="12819" width="1.83203125" style="2" customWidth="1"/>
    <col min="12820" max="12820" width="15" style="2" bestFit="1" customWidth="1"/>
    <col min="12821" max="12821" width="1.5" style="2" customWidth="1"/>
    <col min="12822" max="13056" width="9.33203125" style="2"/>
    <col min="13057" max="13057" width="3.5" style="2" customWidth="1"/>
    <col min="13058" max="13058" width="37.5" style="2" customWidth="1"/>
    <col min="13059" max="13059" width="0.83203125" style="2" customWidth="1"/>
    <col min="13060" max="13060" width="8.6640625" style="2" bestFit="1" customWidth="1"/>
    <col min="13061" max="13061" width="10.6640625" style="2" customWidth="1"/>
    <col min="13062" max="13066" width="9.33203125" style="2"/>
    <col min="13067" max="13067" width="4" style="2" customWidth="1"/>
    <col min="13068" max="13068" width="13.5" style="2" customWidth="1"/>
    <col min="13069" max="13069" width="14.5" style="2" customWidth="1"/>
    <col min="13070" max="13072" width="9.33203125" style="2"/>
    <col min="13073" max="13073" width="2.1640625" style="2" customWidth="1"/>
    <col min="13074" max="13074" width="20.1640625" style="2" bestFit="1" customWidth="1"/>
    <col min="13075" max="13075" width="1.83203125" style="2" customWidth="1"/>
    <col min="13076" max="13076" width="15" style="2" bestFit="1" customWidth="1"/>
    <col min="13077" max="13077" width="1.5" style="2" customWidth="1"/>
    <col min="13078" max="13312" width="9.33203125" style="2"/>
    <col min="13313" max="13313" width="3.5" style="2" customWidth="1"/>
    <col min="13314" max="13314" width="37.5" style="2" customWidth="1"/>
    <col min="13315" max="13315" width="0.83203125" style="2" customWidth="1"/>
    <col min="13316" max="13316" width="8.6640625" style="2" bestFit="1" customWidth="1"/>
    <col min="13317" max="13317" width="10.6640625" style="2" customWidth="1"/>
    <col min="13318" max="13322" width="9.33203125" style="2"/>
    <col min="13323" max="13323" width="4" style="2" customWidth="1"/>
    <col min="13324" max="13324" width="13.5" style="2" customWidth="1"/>
    <col min="13325" max="13325" width="14.5" style="2" customWidth="1"/>
    <col min="13326" max="13328" width="9.33203125" style="2"/>
    <col min="13329" max="13329" width="2.1640625" style="2" customWidth="1"/>
    <col min="13330" max="13330" width="20.1640625" style="2" bestFit="1" customWidth="1"/>
    <col min="13331" max="13331" width="1.83203125" style="2" customWidth="1"/>
    <col min="13332" max="13332" width="15" style="2" bestFit="1" customWidth="1"/>
    <col min="13333" max="13333" width="1.5" style="2" customWidth="1"/>
    <col min="13334" max="13568" width="9.33203125" style="2"/>
    <col min="13569" max="13569" width="3.5" style="2" customWidth="1"/>
    <col min="13570" max="13570" width="37.5" style="2" customWidth="1"/>
    <col min="13571" max="13571" width="0.83203125" style="2" customWidth="1"/>
    <col min="13572" max="13572" width="8.6640625" style="2" bestFit="1" customWidth="1"/>
    <col min="13573" max="13573" width="10.6640625" style="2" customWidth="1"/>
    <col min="13574" max="13578" width="9.33203125" style="2"/>
    <col min="13579" max="13579" width="4" style="2" customWidth="1"/>
    <col min="13580" max="13580" width="13.5" style="2" customWidth="1"/>
    <col min="13581" max="13581" width="14.5" style="2" customWidth="1"/>
    <col min="13582" max="13584" width="9.33203125" style="2"/>
    <col min="13585" max="13585" width="2.1640625" style="2" customWidth="1"/>
    <col min="13586" max="13586" width="20.1640625" style="2" bestFit="1" customWidth="1"/>
    <col min="13587" max="13587" width="1.83203125" style="2" customWidth="1"/>
    <col min="13588" max="13588" width="15" style="2" bestFit="1" customWidth="1"/>
    <col min="13589" max="13589" width="1.5" style="2" customWidth="1"/>
    <col min="13590" max="13824" width="9.33203125" style="2"/>
    <col min="13825" max="13825" width="3.5" style="2" customWidth="1"/>
    <col min="13826" max="13826" width="37.5" style="2" customWidth="1"/>
    <col min="13827" max="13827" width="0.83203125" style="2" customWidth="1"/>
    <col min="13828" max="13828" width="8.6640625" style="2" bestFit="1" customWidth="1"/>
    <col min="13829" max="13829" width="10.6640625" style="2" customWidth="1"/>
    <col min="13830" max="13834" width="9.33203125" style="2"/>
    <col min="13835" max="13835" width="4" style="2" customWidth="1"/>
    <col min="13836" max="13836" width="13.5" style="2" customWidth="1"/>
    <col min="13837" max="13837" width="14.5" style="2" customWidth="1"/>
    <col min="13838" max="13840" width="9.33203125" style="2"/>
    <col min="13841" max="13841" width="2.1640625" style="2" customWidth="1"/>
    <col min="13842" max="13842" width="20.1640625" style="2" bestFit="1" customWidth="1"/>
    <col min="13843" max="13843" width="1.83203125" style="2" customWidth="1"/>
    <col min="13844" max="13844" width="15" style="2" bestFit="1" customWidth="1"/>
    <col min="13845" max="13845" width="1.5" style="2" customWidth="1"/>
    <col min="13846" max="14080" width="9.33203125" style="2"/>
    <col min="14081" max="14081" width="3.5" style="2" customWidth="1"/>
    <col min="14082" max="14082" width="37.5" style="2" customWidth="1"/>
    <col min="14083" max="14083" width="0.83203125" style="2" customWidth="1"/>
    <col min="14084" max="14084" width="8.6640625" style="2" bestFit="1" customWidth="1"/>
    <col min="14085" max="14085" width="10.6640625" style="2" customWidth="1"/>
    <col min="14086" max="14090" width="9.33203125" style="2"/>
    <col min="14091" max="14091" width="4" style="2" customWidth="1"/>
    <col min="14092" max="14092" width="13.5" style="2" customWidth="1"/>
    <col min="14093" max="14093" width="14.5" style="2" customWidth="1"/>
    <col min="14094" max="14096" width="9.33203125" style="2"/>
    <col min="14097" max="14097" width="2.1640625" style="2" customWidth="1"/>
    <col min="14098" max="14098" width="20.1640625" style="2" bestFit="1" customWidth="1"/>
    <col min="14099" max="14099" width="1.83203125" style="2" customWidth="1"/>
    <col min="14100" max="14100" width="15" style="2" bestFit="1" customWidth="1"/>
    <col min="14101" max="14101" width="1.5" style="2" customWidth="1"/>
    <col min="14102" max="14336" width="9.33203125" style="2"/>
    <col min="14337" max="14337" width="3.5" style="2" customWidth="1"/>
    <col min="14338" max="14338" width="37.5" style="2" customWidth="1"/>
    <col min="14339" max="14339" width="0.83203125" style="2" customWidth="1"/>
    <col min="14340" max="14340" width="8.6640625" style="2" bestFit="1" customWidth="1"/>
    <col min="14341" max="14341" width="10.6640625" style="2" customWidth="1"/>
    <col min="14342" max="14346" width="9.33203125" style="2"/>
    <col min="14347" max="14347" width="4" style="2" customWidth="1"/>
    <col min="14348" max="14348" width="13.5" style="2" customWidth="1"/>
    <col min="14349" max="14349" width="14.5" style="2" customWidth="1"/>
    <col min="14350" max="14352" width="9.33203125" style="2"/>
    <col min="14353" max="14353" width="2.1640625" style="2" customWidth="1"/>
    <col min="14354" max="14354" width="20.1640625" style="2" bestFit="1" customWidth="1"/>
    <col min="14355" max="14355" width="1.83203125" style="2" customWidth="1"/>
    <col min="14356" max="14356" width="15" style="2" bestFit="1" customWidth="1"/>
    <col min="14357" max="14357" width="1.5" style="2" customWidth="1"/>
    <col min="14358" max="14592" width="9.33203125" style="2"/>
    <col min="14593" max="14593" width="3.5" style="2" customWidth="1"/>
    <col min="14594" max="14594" width="37.5" style="2" customWidth="1"/>
    <col min="14595" max="14595" width="0.83203125" style="2" customWidth="1"/>
    <col min="14596" max="14596" width="8.6640625" style="2" bestFit="1" customWidth="1"/>
    <col min="14597" max="14597" width="10.6640625" style="2" customWidth="1"/>
    <col min="14598" max="14602" width="9.33203125" style="2"/>
    <col min="14603" max="14603" width="4" style="2" customWidth="1"/>
    <col min="14604" max="14604" width="13.5" style="2" customWidth="1"/>
    <col min="14605" max="14605" width="14.5" style="2" customWidth="1"/>
    <col min="14606" max="14608" width="9.33203125" style="2"/>
    <col min="14609" max="14609" width="2.1640625" style="2" customWidth="1"/>
    <col min="14610" max="14610" width="20.1640625" style="2" bestFit="1" customWidth="1"/>
    <col min="14611" max="14611" width="1.83203125" style="2" customWidth="1"/>
    <col min="14612" max="14612" width="15" style="2" bestFit="1" customWidth="1"/>
    <col min="14613" max="14613" width="1.5" style="2" customWidth="1"/>
    <col min="14614" max="14848" width="9.33203125" style="2"/>
    <col min="14849" max="14849" width="3.5" style="2" customWidth="1"/>
    <col min="14850" max="14850" width="37.5" style="2" customWidth="1"/>
    <col min="14851" max="14851" width="0.83203125" style="2" customWidth="1"/>
    <col min="14852" max="14852" width="8.6640625" style="2" bestFit="1" customWidth="1"/>
    <col min="14853" max="14853" width="10.6640625" style="2" customWidth="1"/>
    <col min="14854" max="14858" width="9.33203125" style="2"/>
    <col min="14859" max="14859" width="4" style="2" customWidth="1"/>
    <col min="14860" max="14860" width="13.5" style="2" customWidth="1"/>
    <col min="14861" max="14861" width="14.5" style="2" customWidth="1"/>
    <col min="14862" max="14864" width="9.33203125" style="2"/>
    <col min="14865" max="14865" width="2.1640625" style="2" customWidth="1"/>
    <col min="14866" max="14866" width="20.1640625" style="2" bestFit="1" customWidth="1"/>
    <col min="14867" max="14867" width="1.83203125" style="2" customWidth="1"/>
    <col min="14868" max="14868" width="15" style="2" bestFit="1" customWidth="1"/>
    <col min="14869" max="14869" width="1.5" style="2" customWidth="1"/>
    <col min="14870" max="15104" width="9.33203125" style="2"/>
    <col min="15105" max="15105" width="3.5" style="2" customWidth="1"/>
    <col min="15106" max="15106" width="37.5" style="2" customWidth="1"/>
    <col min="15107" max="15107" width="0.83203125" style="2" customWidth="1"/>
    <col min="15108" max="15108" width="8.6640625" style="2" bestFit="1" customWidth="1"/>
    <col min="15109" max="15109" width="10.6640625" style="2" customWidth="1"/>
    <col min="15110" max="15114" width="9.33203125" style="2"/>
    <col min="15115" max="15115" width="4" style="2" customWidth="1"/>
    <col min="15116" max="15116" width="13.5" style="2" customWidth="1"/>
    <col min="15117" max="15117" width="14.5" style="2" customWidth="1"/>
    <col min="15118" max="15120" width="9.33203125" style="2"/>
    <col min="15121" max="15121" width="2.1640625" style="2" customWidth="1"/>
    <col min="15122" max="15122" width="20.1640625" style="2" bestFit="1" customWidth="1"/>
    <col min="15123" max="15123" width="1.83203125" style="2" customWidth="1"/>
    <col min="15124" max="15124" width="15" style="2" bestFit="1" customWidth="1"/>
    <col min="15125" max="15125" width="1.5" style="2" customWidth="1"/>
    <col min="15126" max="15360" width="9.33203125" style="2"/>
    <col min="15361" max="15361" width="3.5" style="2" customWidth="1"/>
    <col min="15362" max="15362" width="37.5" style="2" customWidth="1"/>
    <col min="15363" max="15363" width="0.83203125" style="2" customWidth="1"/>
    <col min="15364" max="15364" width="8.6640625" style="2" bestFit="1" customWidth="1"/>
    <col min="15365" max="15365" width="10.6640625" style="2" customWidth="1"/>
    <col min="15366" max="15370" width="9.33203125" style="2"/>
    <col min="15371" max="15371" width="4" style="2" customWidth="1"/>
    <col min="15372" max="15372" width="13.5" style="2" customWidth="1"/>
    <col min="15373" max="15373" width="14.5" style="2" customWidth="1"/>
    <col min="15374" max="15376" width="9.33203125" style="2"/>
    <col min="15377" max="15377" width="2.1640625" style="2" customWidth="1"/>
    <col min="15378" max="15378" width="20.1640625" style="2" bestFit="1" customWidth="1"/>
    <col min="15379" max="15379" width="1.83203125" style="2" customWidth="1"/>
    <col min="15380" max="15380" width="15" style="2" bestFit="1" customWidth="1"/>
    <col min="15381" max="15381" width="1.5" style="2" customWidth="1"/>
    <col min="15382" max="15616" width="9.33203125" style="2"/>
    <col min="15617" max="15617" width="3.5" style="2" customWidth="1"/>
    <col min="15618" max="15618" width="37.5" style="2" customWidth="1"/>
    <col min="15619" max="15619" width="0.83203125" style="2" customWidth="1"/>
    <col min="15620" max="15620" width="8.6640625" style="2" bestFit="1" customWidth="1"/>
    <col min="15621" max="15621" width="10.6640625" style="2" customWidth="1"/>
    <col min="15622" max="15626" width="9.33203125" style="2"/>
    <col min="15627" max="15627" width="4" style="2" customWidth="1"/>
    <col min="15628" max="15628" width="13.5" style="2" customWidth="1"/>
    <col min="15629" max="15629" width="14.5" style="2" customWidth="1"/>
    <col min="15630" max="15632" width="9.33203125" style="2"/>
    <col min="15633" max="15633" width="2.1640625" style="2" customWidth="1"/>
    <col min="15634" max="15634" width="20.1640625" style="2" bestFit="1" customWidth="1"/>
    <col min="15635" max="15635" width="1.83203125" style="2" customWidth="1"/>
    <col min="15636" max="15636" width="15" style="2" bestFit="1" customWidth="1"/>
    <col min="15637" max="15637" width="1.5" style="2" customWidth="1"/>
    <col min="15638" max="15872" width="9.33203125" style="2"/>
    <col min="15873" max="15873" width="3.5" style="2" customWidth="1"/>
    <col min="15874" max="15874" width="37.5" style="2" customWidth="1"/>
    <col min="15875" max="15875" width="0.83203125" style="2" customWidth="1"/>
    <col min="15876" max="15876" width="8.6640625" style="2" bestFit="1" customWidth="1"/>
    <col min="15877" max="15877" width="10.6640625" style="2" customWidth="1"/>
    <col min="15878" max="15882" width="9.33203125" style="2"/>
    <col min="15883" max="15883" width="4" style="2" customWidth="1"/>
    <col min="15884" max="15884" width="13.5" style="2" customWidth="1"/>
    <col min="15885" max="15885" width="14.5" style="2" customWidth="1"/>
    <col min="15886" max="15888" width="9.33203125" style="2"/>
    <col min="15889" max="15889" width="2.1640625" style="2" customWidth="1"/>
    <col min="15890" max="15890" width="20.1640625" style="2" bestFit="1" customWidth="1"/>
    <col min="15891" max="15891" width="1.83203125" style="2" customWidth="1"/>
    <col min="15892" max="15892" width="15" style="2" bestFit="1" customWidth="1"/>
    <col min="15893" max="15893" width="1.5" style="2" customWidth="1"/>
    <col min="15894" max="16128" width="9.33203125" style="2"/>
    <col min="16129" max="16129" width="3.5" style="2" customWidth="1"/>
    <col min="16130" max="16130" width="37.5" style="2" customWidth="1"/>
    <col min="16131" max="16131" width="0.83203125" style="2" customWidth="1"/>
    <col min="16132" max="16132" width="8.6640625" style="2" bestFit="1" customWidth="1"/>
    <col min="16133" max="16133" width="10.6640625" style="2" customWidth="1"/>
    <col min="16134" max="16138" width="9.33203125" style="2"/>
    <col min="16139" max="16139" width="4" style="2" customWidth="1"/>
    <col min="16140" max="16140" width="13.5" style="2" customWidth="1"/>
    <col min="16141" max="16141" width="14.5" style="2" customWidth="1"/>
    <col min="16142" max="16144" width="9.33203125" style="2"/>
    <col min="16145" max="16145" width="2.1640625" style="2" customWidth="1"/>
    <col min="16146" max="16146" width="20.1640625" style="2" bestFit="1" customWidth="1"/>
    <col min="16147" max="16147" width="1.83203125" style="2" customWidth="1"/>
    <col min="16148" max="16148" width="15" style="2" bestFit="1" customWidth="1"/>
    <col min="16149" max="16149" width="1.5" style="2" customWidth="1"/>
    <col min="16150" max="16384" width="9.33203125" style="2"/>
  </cols>
  <sheetData>
    <row r="1" spans="1:34" ht="18.75">
      <c r="A1" s="572" t="s">
        <v>884</v>
      </c>
      <c r="B1" s="572"/>
      <c r="C1" s="572"/>
      <c r="D1" s="572"/>
      <c r="E1" s="572"/>
      <c r="F1" s="572"/>
      <c r="G1" s="572"/>
      <c r="H1" s="572"/>
      <c r="I1" s="572"/>
      <c r="J1" s="572"/>
      <c r="K1" s="572"/>
      <c r="L1" s="572"/>
      <c r="M1" s="572"/>
      <c r="N1" s="572"/>
      <c r="O1" s="572"/>
      <c r="P1" s="572"/>
      <c r="Q1" s="572"/>
      <c r="R1" s="572"/>
      <c r="S1" s="572"/>
      <c r="T1" s="572"/>
      <c r="U1" s="572"/>
      <c r="V1" s="572"/>
      <c r="W1" s="117"/>
      <c r="X1" s="117"/>
      <c r="Y1" s="117"/>
      <c r="Z1" s="117"/>
      <c r="AA1" s="117"/>
      <c r="AB1" s="117"/>
      <c r="AC1" s="117"/>
      <c r="AD1" s="117"/>
      <c r="AE1" s="117"/>
      <c r="AF1" s="117"/>
      <c r="AG1" s="117"/>
      <c r="AH1" s="117"/>
    </row>
    <row r="2" spans="1:34">
      <c r="A2" s="573" t="s">
        <v>284</v>
      </c>
      <c r="B2" s="581"/>
      <c r="C2" s="581"/>
      <c r="D2" s="581"/>
      <c r="E2" s="581"/>
      <c r="F2" s="581"/>
      <c r="G2" s="581"/>
      <c r="H2" s="581"/>
      <c r="I2" s="581"/>
      <c r="J2" s="581"/>
      <c r="K2" s="581"/>
      <c r="L2" s="581"/>
      <c r="M2" s="581"/>
      <c r="N2" s="581"/>
      <c r="O2" s="581"/>
      <c r="P2" s="581"/>
      <c r="Q2" s="581"/>
      <c r="R2" s="581"/>
      <c r="S2" s="581"/>
      <c r="T2" s="581"/>
      <c r="U2" s="581"/>
      <c r="V2" s="581"/>
      <c r="W2" s="67"/>
      <c r="X2" s="67"/>
      <c r="Y2" s="67"/>
      <c r="Z2" s="67"/>
      <c r="AA2" s="67"/>
      <c r="AB2" s="67"/>
      <c r="AC2" s="67"/>
      <c r="AD2" s="67"/>
      <c r="AE2" s="67"/>
      <c r="AF2" s="67"/>
      <c r="AG2" s="67"/>
      <c r="AH2" s="67"/>
    </row>
    <row r="3" spans="1:34">
      <c r="A3" s="573" t="s">
        <v>285</v>
      </c>
      <c r="B3" s="573"/>
      <c r="C3" s="573"/>
      <c r="D3" s="573"/>
      <c r="E3" s="573"/>
      <c r="F3" s="573"/>
      <c r="G3" s="573"/>
      <c r="H3" s="573"/>
      <c r="I3" s="573"/>
      <c r="J3" s="573"/>
      <c r="K3" s="573"/>
      <c r="L3" s="573"/>
      <c r="M3" s="573"/>
      <c r="N3" s="573"/>
      <c r="O3" s="573"/>
      <c r="P3" s="573"/>
      <c r="Q3" s="573"/>
      <c r="R3" s="573"/>
      <c r="S3" s="573"/>
      <c r="T3" s="573"/>
      <c r="U3" s="573"/>
      <c r="V3" s="573"/>
      <c r="W3" s="67"/>
      <c r="X3" s="67"/>
      <c r="Y3" s="67"/>
      <c r="Z3" s="67"/>
      <c r="AA3" s="67"/>
      <c r="AB3" s="67"/>
      <c r="AC3" s="67"/>
      <c r="AD3" s="67"/>
      <c r="AE3" s="67"/>
      <c r="AF3" s="67"/>
      <c r="AG3" s="67"/>
      <c r="AH3" s="67"/>
    </row>
    <row r="5" spans="1:34">
      <c r="E5" s="119" t="s">
        <v>286</v>
      </c>
      <c r="F5" s="119"/>
      <c r="G5" s="119"/>
      <c r="H5" s="119"/>
      <c r="I5" s="119"/>
      <c r="J5" s="120"/>
      <c r="L5" s="119" t="s">
        <v>287</v>
      </c>
      <c r="M5" s="119"/>
      <c r="N5" s="119"/>
      <c r="O5" s="119"/>
      <c r="P5" s="120"/>
      <c r="R5" s="121" t="s">
        <v>2244</v>
      </c>
      <c r="S5" s="116"/>
      <c r="T5" s="120" t="s">
        <v>288</v>
      </c>
    </row>
    <row r="6" spans="1:34">
      <c r="B6" s="122" t="s">
        <v>203</v>
      </c>
      <c r="C6" s="122"/>
      <c r="D6" s="122" t="s">
        <v>189</v>
      </c>
      <c r="E6" s="123">
        <v>2010</v>
      </c>
      <c r="F6" s="124">
        <v>2011</v>
      </c>
      <c r="G6" s="123">
        <v>2012</v>
      </c>
      <c r="H6" s="124">
        <v>2013</v>
      </c>
      <c r="I6" s="123">
        <v>2014</v>
      </c>
      <c r="J6" s="124">
        <v>2015</v>
      </c>
      <c r="L6" s="124">
        <v>2011</v>
      </c>
      <c r="M6" s="123">
        <v>2012</v>
      </c>
      <c r="N6" s="124">
        <v>2013</v>
      </c>
      <c r="O6" s="123">
        <v>2014</v>
      </c>
      <c r="P6" s="124">
        <v>2015</v>
      </c>
      <c r="Q6" s="124"/>
      <c r="R6" s="125" t="s">
        <v>289</v>
      </c>
      <c r="T6" s="126" t="s">
        <v>290</v>
      </c>
      <c r="V6" s="119" t="s">
        <v>278</v>
      </c>
    </row>
    <row r="7" spans="1:34" ht="6" customHeight="1">
      <c r="B7" s="127"/>
      <c r="C7" s="127"/>
      <c r="D7" s="127"/>
      <c r="E7" s="120"/>
      <c r="F7" s="120"/>
      <c r="G7" s="120"/>
      <c r="H7" s="120"/>
      <c r="I7" s="120"/>
      <c r="J7" s="120"/>
      <c r="L7" s="120"/>
      <c r="M7" s="120"/>
      <c r="N7" s="120"/>
      <c r="O7" s="120"/>
      <c r="P7" s="120"/>
      <c r="Q7" s="120"/>
    </row>
    <row r="8" spans="1:34">
      <c r="E8" s="18" t="s">
        <v>291</v>
      </c>
      <c r="F8" s="18" t="s">
        <v>292</v>
      </c>
      <c r="G8" s="18" t="s">
        <v>293</v>
      </c>
      <c r="H8" s="18" t="s">
        <v>294</v>
      </c>
      <c r="I8" s="128" t="s">
        <v>295</v>
      </c>
      <c r="J8" s="18" t="s">
        <v>296</v>
      </c>
      <c r="L8" s="18" t="s">
        <v>297</v>
      </c>
      <c r="M8" s="18" t="s">
        <v>298</v>
      </c>
      <c r="N8" s="18" t="s">
        <v>299</v>
      </c>
      <c r="O8" s="128" t="s">
        <v>300</v>
      </c>
      <c r="P8" s="18" t="s">
        <v>301</v>
      </c>
      <c r="R8" s="18" t="s">
        <v>302</v>
      </c>
      <c r="T8" s="18" t="s">
        <v>303</v>
      </c>
      <c r="V8" s="18" t="s">
        <v>304</v>
      </c>
    </row>
    <row r="9" spans="1:34" ht="6" customHeight="1">
      <c r="B9" s="127"/>
      <c r="C9" s="127"/>
      <c r="D9" s="127"/>
      <c r="E9" s="120"/>
      <c r="F9" s="120"/>
      <c r="G9" s="120"/>
      <c r="H9" s="120"/>
      <c r="I9" s="120"/>
      <c r="J9" s="120"/>
    </row>
    <row r="10" spans="1:34" ht="17.25" customHeight="1">
      <c r="B10" s="127"/>
      <c r="C10" s="127"/>
      <c r="D10" s="127"/>
      <c r="E10" s="120"/>
      <c r="F10" s="120"/>
      <c r="G10" s="120"/>
      <c r="H10" s="120"/>
      <c r="I10" s="120"/>
      <c r="J10" s="120"/>
      <c r="L10" s="18" t="s">
        <v>305</v>
      </c>
      <c r="M10" s="18" t="s">
        <v>306</v>
      </c>
      <c r="N10" s="18" t="s">
        <v>307</v>
      </c>
      <c r="O10" s="128" t="s">
        <v>308</v>
      </c>
      <c r="P10" s="18" t="s">
        <v>309</v>
      </c>
      <c r="V10" s="18" t="s">
        <v>310</v>
      </c>
    </row>
    <row r="11" spans="1:34" ht="7.5" customHeight="1"/>
    <row r="13" spans="1:34">
      <c r="A13" s="105" t="s">
        <v>507</v>
      </c>
      <c r="B13" s="105"/>
      <c r="C13" s="105"/>
      <c r="D13" s="105"/>
    </row>
    <row r="14" spans="1:34">
      <c r="A14" s="105"/>
      <c r="B14" s="105"/>
      <c r="C14" s="105"/>
      <c r="D14" s="105"/>
      <c r="E14" s="140"/>
      <c r="F14" s="140"/>
      <c r="G14" s="140"/>
      <c r="H14" s="140"/>
      <c r="I14" s="140"/>
      <c r="J14" s="140"/>
      <c r="K14" s="140"/>
      <c r="L14" s="140"/>
      <c r="M14" s="140"/>
      <c r="N14" s="140"/>
      <c r="O14" s="140"/>
      <c r="P14" s="140"/>
      <c r="Q14" s="140"/>
      <c r="R14" s="140"/>
      <c r="S14" s="140"/>
      <c r="T14" s="140"/>
    </row>
    <row r="15" spans="1:34">
      <c r="A15" s="105">
        <v>1</v>
      </c>
      <c r="B15" s="46" t="str">
        <f>VLOOKUP($A15,'Screening Analysis '!$A$3:$C$50,3,0)</f>
        <v>Ameren Corporation</v>
      </c>
      <c r="C15" s="105"/>
      <c r="D15" s="46" t="str">
        <f>VLOOKUP($A15,'Screening Analysis '!$A$3:$C$50,2,0)</f>
        <v>AEE</v>
      </c>
      <c r="E15" s="129">
        <f>VLOOKUP($D15,'Value Line Common Shares'!$C$4:$O$30,MATCH($E$6,'Value Line Common Shares'!$C$4:$P$4,0),FALSE)</f>
        <v>240.4</v>
      </c>
      <c r="F15" s="129">
        <f>VLOOKUP($D15,'Value Line Common Shares'!$C$4:$O$30,MATCH($F$6,'Value Line Common Shares'!$C$4:$P$4,0),FALSE)</f>
        <v>242.6</v>
      </c>
      <c r="G15" s="129">
        <f>VLOOKUP($D15,'Value Line Common Shares'!$C$4:$O$30,MATCH($G$6,'Value Line Common Shares'!$C$4:$P$4,0),FALSE)</f>
        <v>242.63</v>
      </c>
      <c r="H15" s="129">
        <f>VLOOKUP($D15,'Value Line Common Shares'!$C$4:$O$30,MATCH($H$6,'Value Line Common Shares'!$C$4:$P$4,0),FALSE)</f>
        <v>242.63</v>
      </c>
      <c r="I15" s="129">
        <f>VLOOKUP($D15,'Value Line Common Shares'!$C$4:$O$30,MATCH($I$6,'Value Line Common Shares'!$C$4:$P$4,0),FALSE)</f>
        <v>242.63</v>
      </c>
      <c r="J15" s="129">
        <f>VLOOKUP($D15,'Value Line Common Shares'!$C$4:$O$30,MATCH($J$6,'Value Line Common Shares'!$C$4:$P$4,0),FALSE)</f>
        <v>242.63</v>
      </c>
      <c r="L15" s="509">
        <f>(F15-E15)/E15</f>
        <v>9.151414309484145E-3</v>
      </c>
      <c r="M15" s="509">
        <f>(G15-F15)/F15</f>
        <v>1.236603462489742E-4</v>
      </c>
      <c r="N15" s="509">
        <f>(H15-G15)/G15</f>
        <v>0</v>
      </c>
      <c r="O15" s="509">
        <f>(I15-H15)/H15</f>
        <v>0</v>
      </c>
      <c r="P15" s="509">
        <f>(J15-I15)/I15</f>
        <v>0</v>
      </c>
      <c r="Q15" s="384"/>
      <c r="R15" s="510">
        <f>VLOOKUP(D15,'RDV backup'!$C$5:$H$75,6,0)</f>
        <v>28.63</v>
      </c>
      <c r="S15" s="384"/>
      <c r="T15" s="511">
        <f>VLOOKUP(D15,'Stock Prices - PG'!$D$13:$X$99,21,0)</f>
        <v>48.928055555555552</v>
      </c>
      <c r="U15" s="384"/>
      <c r="V15" s="512">
        <f>1-R15/T15</f>
        <v>0.41485514445813299</v>
      </c>
    </row>
    <row r="16" spans="1:34">
      <c r="A16" s="105">
        <v>2</v>
      </c>
      <c r="B16" s="46" t="str">
        <f>VLOOKUP($A16,'Screening Analysis '!$A$3:$C$50,3,0)</f>
        <v>American Electric Power Company, Inc.</v>
      </c>
      <c r="C16" s="105"/>
      <c r="D16" s="46" t="str">
        <f>VLOOKUP($A16,'Screening Analysis '!$A$3:$C$50,2,0)</f>
        <v>AEP</v>
      </c>
      <c r="E16" s="129">
        <f>VLOOKUP($D16,'Value Line Common Shares'!$C$4:$O$30,MATCH($E$6,'Value Line Common Shares'!$C$4:$P$4,0),FALSE)</f>
        <v>480.81</v>
      </c>
      <c r="F16" s="129">
        <f>VLOOKUP($D16,'Value Line Common Shares'!$C$4:$O$30,MATCH($F$6,'Value Line Common Shares'!$C$4:$P$4,0),FALSE)</f>
        <v>483.42</v>
      </c>
      <c r="G16" s="129">
        <f>VLOOKUP($D16,'Value Line Common Shares'!$C$4:$O$30,MATCH($G$6,'Value Line Common Shares'!$C$4:$P$4,0),FALSE)</f>
        <v>485.67</v>
      </c>
      <c r="H16" s="129">
        <f>VLOOKUP($D16,'Value Line Common Shares'!$C$4:$O$30,MATCH($H$6,'Value Line Common Shares'!$C$4:$P$4,0),FALSE)</f>
        <v>487.78</v>
      </c>
      <c r="I16" s="129">
        <f>VLOOKUP($D16,'Value Line Common Shares'!$C$4:$O$30,MATCH($I$6,'Value Line Common Shares'!$C$4:$P$4,0),FALSE)</f>
        <v>489.4</v>
      </c>
      <c r="J16" s="129">
        <f>VLOOKUP($D16,'Value Line Common Shares'!$C$4:$O$30,MATCH($J$6,'Value Line Common Shares'!$C$4:$P$4,0),FALSE)</f>
        <v>491</v>
      </c>
      <c r="L16" s="509">
        <f t="shared" ref="L16:L37" si="0">(F16-E16)/E16</f>
        <v>5.4283396767954364E-3</v>
      </c>
      <c r="M16" s="509">
        <f t="shared" ref="M16:M37" si="1">(G16-F16)/F16</f>
        <v>4.6543378428695542E-3</v>
      </c>
      <c r="N16" s="509">
        <f t="shared" ref="N16:N37" si="2">(H16-G16)/G16</f>
        <v>4.3445137644902024E-3</v>
      </c>
      <c r="O16" s="509">
        <f t="shared" ref="O16:O37" si="3">(I16-H16)/H16</f>
        <v>3.3211693796383712E-3</v>
      </c>
      <c r="P16" s="509">
        <f t="shared" ref="P16:P37" si="4">(J16-I16)/I16</f>
        <v>3.2693093583980848E-3</v>
      </c>
      <c r="Q16" s="384"/>
      <c r="R16" s="510">
        <f>VLOOKUP(D16,'RDV backup'!$C$5:$H$75,6,0)</f>
        <v>36.450000000000003</v>
      </c>
      <c r="S16" s="384"/>
      <c r="T16" s="511">
        <f>VLOOKUP(D16,'Stock Prices - PG'!$D$13:$X$99,21,0)</f>
        <v>64.547333333333341</v>
      </c>
      <c r="U16" s="384"/>
      <c r="V16" s="512">
        <f t="shared" ref="V16:V37" si="5">1-R16/T16</f>
        <v>0.43529812747234586</v>
      </c>
    </row>
    <row r="17" spans="1:22">
      <c r="A17" s="105">
        <v>3</v>
      </c>
      <c r="B17" s="46" t="str">
        <f>VLOOKUP($A17,'Screening Analysis '!$A$3:$C$50,3,0)</f>
        <v>Avista Corporation</v>
      </c>
      <c r="C17" s="105"/>
      <c r="D17" s="46" t="str">
        <f>VLOOKUP($A17,'Screening Analysis '!$A$3:$C$50,2,0)</f>
        <v>AVA</v>
      </c>
      <c r="E17" s="129">
        <f>VLOOKUP($D17,'Value Line Common Shares'!$C$4:$O$30,MATCH($E$6,'Value Line Common Shares'!$C$4:$P$4,0),FALSE)</f>
        <v>57.12</v>
      </c>
      <c r="F17" s="129">
        <f>VLOOKUP($D17,'Value Line Common Shares'!$C$4:$O$30,MATCH($F$6,'Value Line Common Shares'!$C$4:$P$4,0),FALSE)</f>
        <v>58.42</v>
      </c>
      <c r="G17" s="129">
        <f>VLOOKUP($D17,'Value Line Common Shares'!$C$4:$O$30,MATCH($G$6,'Value Line Common Shares'!$C$4:$P$4,0),FALSE)</f>
        <v>59.81</v>
      </c>
      <c r="H17" s="129">
        <f>VLOOKUP($D17,'Value Line Common Shares'!$C$4:$O$30,MATCH($H$6,'Value Line Common Shares'!$C$4:$P$4,0),FALSE)</f>
        <v>60.08</v>
      </c>
      <c r="I17" s="129">
        <f>VLOOKUP($D17,'Value Line Common Shares'!$C$4:$O$30,MATCH($I$6,'Value Line Common Shares'!$C$4:$P$4,0),FALSE)</f>
        <v>62.24</v>
      </c>
      <c r="J17" s="129">
        <f>VLOOKUP($D17,'Value Line Common Shares'!$C$4:$O$30,MATCH($J$6,'Value Line Common Shares'!$C$4:$P$4,0),FALSE)</f>
        <v>62.4</v>
      </c>
      <c r="L17" s="509">
        <f t="shared" si="0"/>
        <v>2.2759103641456658E-2</v>
      </c>
      <c r="M17" s="509">
        <f t="shared" si="1"/>
        <v>2.3793221499486487E-2</v>
      </c>
      <c r="N17" s="509">
        <f t="shared" si="2"/>
        <v>4.5142952683497077E-3</v>
      </c>
      <c r="O17" s="509">
        <f t="shared" si="3"/>
        <v>3.5952063914780355E-2</v>
      </c>
      <c r="P17" s="509">
        <f t="shared" si="4"/>
        <v>2.5706940874035441E-3</v>
      </c>
      <c r="Q17" s="384"/>
      <c r="R17" s="510">
        <f>VLOOKUP(D17,'RDV backup'!$C$5:$H$75,6,0)</f>
        <v>24.4</v>
      </c>
      <c r="S17" s="384"/>
      <c r="T17" s="511">
        <f>VLOOKUP(D17,'Stock Prices - PG'!$D$13:$X$99,21,0)</f>
        <v>39.49583333333333</v>
      </c>
      <c r="U17" s="384"/>
      <c r="V17" s="512">
        <f t="shared" si="5"/>
        <v>0.38221331364067934</v>
      </c>
    </row>
    <row r="18" spans="1:22">
      <c r="A18" s="105">
        <v>4</v>
      </c>
      <c r="B18" s="46" t="str">
        <f>VLOOKUP($A18,'Screening Analysis '!$A$3:$C$50,3,0)</f>
        <v>CenterPoint Energy, Inc.</v>
      </c>
      <c r="C18" s="105"/>
      <c r="D18" s="46" t="str">
        <f>VLOOKUP($A18,'Screening Analysis '!$A$3:$C$50,2,0)</f>
        <v>CNP</v>
      </c>
      <c r="E18" s="129">
        <f>VLOOKUP($D18,'Value Line Common Shares'!$C$4:$O$30,MATCH($E$6,'Value Line Common Shares'!$C$4:$P$4,0),FALSE)</f>
        <v>424.7</v>
      </c>
      <c r="F18" s="129">
        <f>VLOOKUP($D18,'Value Line Common Shares'!$C$4:$O$30,MATCH($F$6,'Value Line Common Shares'!$C$4:$P$4,0),FALSE)</f>
        <v>426.03</v>
      </c>
      <c r="G18" s="129">
        <f>VLOOKUP($D18,'Value Line Common Shares'!$C$4:$O$30,MATCH($G$6,'Value Line Common Shares'!$C$4:$P$4,0),FALSE)</f>
        <v>427.44</v>
      </c>
      <c r="H18" s="129">
        <f>VLOOKUP($D18,'Value Line Common Shares'!$C$4:$O$30,MATCH($H$6,'Value Line Common Shares'!$C$4:$P$4,0),FALSE)</f>
        <v>429</v>
      </c>
      <c r="I18" s="129">
        <f>VLOOKUP($D18,'Value Line Common Shares'!$C$4:$O$30,MATCH($I$6,'Value Line Common Shares'!$C$4:$P$4,0),FALSE)</f>
        <v>429</v>
      </c>
      <c r="J18" s="129">
        <f>VLOOKUP($D18,'Value Line Common Shares'!$C$4:$O$30,MATCH($J$6,'Value Line Common Shares'!$C$4:$P$4,0),FALSE)</f>
        <v>431</v>
      </c>
      <c r="L18" s="509">
        <f t="shared" si="0"/>
        <v>3.1316223216387665E-3</v>
      </c>
      <c r="M18" s="509">
        <f t="shared" si="1"/>
        <v>3.3096260826702933E-3</v>
      </c>
      <c r="N18" s="509">
        <f t="shared" si="2"/>
        <v>3.6496350364963559E-3</v>
      </c>
      <c r="O18" s="509">
        <f t="shared" si="3"/>
        <v>0</v>
      </c>
      <c r="P18" s="509">
        <f t="shared" si="4"/>
        <v>4.662004662004662E-3</v>
      </c>
      <c r="Q18" s="384"/>
      <c r="R18" s="510">
        <f>VLOOKUP(D18,'RDV backup'!$C$5:$H$75,6,0)</f>
        <v>8.0500000000000007</v>
      </c>
      <c r="S18" s="384"/>
      <c r="T18" s="511">
        <f>VLOOKUP(D18,'Stock Prices - PG'!$D$13:$X$99,21,0)</f>
        <v>20.626999999999999</v>
      </c>
      <c r="U18" s="384"/>
      <c r="V18" s="512">
        <f t="shared" si="5"/>
        <v>0.60973481359383319</v>
      </c>
    </row>
    <row r="19" spans="1:22">
      <c r="A19" s="105">
        <v>5</v>
      </c>
      <c r="B19" s="46" t="str">
        <f>VLOOKUP($A19,'Screening Analysis '!$A$3:$C$50,3,0)</f>
        <v>Consolidated Edison, Inc.</v>
      </c>
      <c r="C19" s="105"/>
      <c r="D19" s="46" t="str">
        <f>VLOOKUP($A19,'Screening Analysis '!$A$3:$C$50,2,0)</f>
        <v>ED</v>
      </c>
      <c r="E19" s="129">
        <f>VLOOKUP($D19,'Value Line Common Shares'!$C$4:$O$30,MATCH($E$6,'Value Line Common Shares'!$C$4:$P$4,0),FALSE)</f>
        <v>291.62</v>
      </c>
      <c r="F19" s="129">
        <f>VLOOKUP($D19,'Value Line Common Shares'!$C$4:$O$30,MATCH($F$6,'Value Line Common Shares'!$C$4:$P$4,0),FALSE)</f>
        <v>292.89</v>
      </c>
      <c r="G19" s="129">
        <f>VLOOKUP($D19,'Value Line Common Shares'!$C$4:$O$30,MATCH($G$6,'Value Line Common Shares'!$C$4:$P$4,0),FALSE)</f>
        <v>292.87</v>
      </c>
      <c r="H19" s="129">
        <f>VLOOKUP($D19,'Value Line Common Shares'!$C$4:$O$30,MATCH($H$6,'Value Line Common Shares'!$C$4:$P$4,0),FALSE)</f>
        <v>292.87</v>
      </c>
      <c r="I19" s="129">
        <f>VLOOKUP($D19,'Value Line Common Shares'!$C$4:$O$30,MATCH($I$6,'Value Line Common Shares'!$C$4:$P$4,0),FALSE)</f>
        <v>292.88</v>
      </c>
      <c r="J19" s="129">
        <f>VLOOKUP($D19,'Value Line Common Shares'!$C$4:$O$30,MATCH($J$6,'Value Line Common Shares'!$C$4:$P$4,0),FALSE)</f>
        <v>293</v>
      </c>
      <c r="L19" s="509">
        <f t="shared" si="0"/>
        <v>4.3549825114874898E-3</v>
      </c>
      <c r="M19" s="509">
        <f t="shared" si="1"/>
        <v>-6.8285021680432285E-5</v>
      </c>
      <c r="N19" s="509">
        <f t="shared" si="2"/>
        <v>0</v>
      </c>
      <c r="O19" s="509">
        <f t="shared" si="3"/>
        <v>3.4144842421521169E-5</v>
      </c>
      <c r="P19" s="509">
        <f t="shared" si="4"/>
        <v>4.0972411909315947E-4</v>
      </c>
      <c r="Q19" s="384"/>
      <c r="R19" s="510">
        <f>VLOOKUP(D19,'RDV backup'!$C$5:$H$75,6,0)</f>
        <v>44.25</v>
      </c>
      <c r="S19" s="384"/>
      <c r="T19" s="511">
        <f>VLOOKUP(D19,'Stock Prices - PG'!$D$13:$X$99,21,0)</f>
        <v>74.989444444444445</v>
      </c>
      <c r="U19" s="384"/>
      <c r="V19" s="512">
        <f t="shared" si="5"/>
        <v>0.4099169512746238</v>
      </c>
    </row>
    <row r="20" spans="1:22">
      <c r="A20" s="105">
        <v>6</v>
      </c>
      <c r="B20" s="46" t="str">
        <f>VLOOKUP($A20,'Screening Analysis '!$A$3:$C$50,3,0)</f>
        <v>Dominion Resources, Inc.</v>
      </c>
      <c r="C20" s="105"/>
      <c r="D20" s="46" t="str">
        <f>VLOOKUP($A20,'Screening Analysis '!$A$3:$C$50,2,0)</f>
        <v>D</v>
      </c>
      <c r="E20" s="129">
        <f>VLOOKUP($D20,'Value Line Common Shares'!$C$4:$O$30,MATCH($E$6,'Value Line Common Shares'!$C$4:$P$4,0),FALSE)</f>
        <v>580.79999999999995</v>
      </c>
      <c r="F20" s="129">
        <f>VLOOKUP($D20,'Value Line Common Shares'!$C$4:$O$30,MATCH($F$6,'Value Line Common Shares'!$C$4:$P$4,0),FALSE)</f>
        <v>569.70000000000005</v>
      </c>
      <c r="G20" s="129">
        <f>VLOOKUP($D20,'Value Line Common Shares'!$C$4:$O$30,MATCH($G$6,'Value Line Common Shares'!$C$4:$P$4,0),FALSE)</f>
        <v>576.1</v>
      </c>
      <c r="H20" s="129">
        <f>VLOOKUP($D20,'Value Line Common Shares'!$C$4:$O$30,MATCH($H$6,'Value Line Common Shares'!$C$4:$P$4,0),FALSE)</f>
        <v>581.5</v>
      </c>
      <c r="I20" s="129">
        <f>VLOOKUP($D20,'Value Line Common Shares'!$C$4:$O$30,MATCH($I$6,'Value Line Common Shares'!$C$4:$P$4,0),FALSE)</f>
        <v>585.29999999999995</v>
      </c>
      <c r="J20" s="129">
        <f>VLOOKUP($D20,'Value Line Common Shares'!$C$4:$O$30,MATCH($J$6,'Value Line Common Shares'!$C$4:$P$4,0),FALSE)</f>
        <v>596</v>
      </c>
      <c r="L20" s="509">
        <f t="shared" si="0"/>
        <v>-1.911157024793373E-2</v>
      </c>
      <c r="M20" s="509">
        <f t="shared" si="1"/>
        <v>1.1233982797963799E-2</v>
      </c>
      <c r="N20" s="509">
        <f t="shared" si="2"/>
        <v>9.3733726783544122E-3</v>
      </c>
      <c r="O20" s="509">
        <f t="shared" si="3"/>
        <v>6.5348237317282105E-3</v>
      </c>
      <c r="P20" s="509">
        <f t="shared" si="4"/>
        <v>1.8281223304288479E-2</v>
      </c>
      <c r="Q20" s="384"/>
      <c r="R20" s="510">
        <f>VLOOKUP(D20,'RDV backup'!$C$5:$H$75,6,0)</f>
        <v>21.25</v>
      </c>
      <c r="S20" s="384"/>
      <c r="T20" s="511">
        <f>VLOOKUP(D20,'Stock Prices - PG'!$D$13:$X$99,21,0)</f>
        <v>73.335555555555544</v>
      </c>
      <c r="U20" s="384"/>
      <c r="V20" s="512">
        <f t="shared" si="5"/>
        <v>0.71023605345292562</v>
      </c>
    </row>
    <row r="21" spans="1:22">
      <c r="A21" s="105">
        <v>7</v>
      </c>
      <c r="B21" s="46" t="str">
        <f>VLOOKUP($A21,'Screening Analysis '!$A$3:$C$50,3,0)</f>
        <v>DTE Energy Company</v>
      </c>
      <c r="C21" s="105"/>
      <c r="D21" s="46" t="str">
        <f>VLOOKUP($A21,'Screening Analysis '!$A$3:$C$50,2,0)</f>
        <v>DTE</v>
      </c>
      <c r="E21" s="129">
        <f>VLOOKUP($D21,'Value Line Common Shares'!$C$4:$O$30,MATCH($E$6,'Value Line Common Shares'!$C$4:$P$4,0),FALSE)</f>
        <v>169.43</v>
      </c>
      <c r="F21" s="129">
        <f>VLOOKUP($D21,'Value Line Common Shares'!$C$4:$O$30,MATCH($F$6,'Value Line Common Shares'!$C$4:$P$4,0),FALSE)</f>
        <v>169.25</v>
      </c>
      <c r="G21" s="129">
        <f>VLOOKUP($D21,'Value Line Common Shares'!$C$4:$O$30,MATCH($G$6,'Value Line Common Shares'!$C$4:$P$4,0),FALSE)</f>
        <v>172.35</v>
      </c>
      <c r="H21" s="129">
        <f>VLOOKUP($D21,'Value Line Common Shares'!$C$4:$O$30,MATCH($H$6,'Value Line Common Shares'!$C$4:$P$4,0),FALSE)</f>
        <v>177.09</v>
      </c>
      <c r="I21" s="129">
        <f>VLOOKUP($D21,'Value Line Common Shares'!$C$4:$O$30,MATCH($I$6,'Value Line Common Shares'!$C$4:$P$4,0),FALSE)</f>
        <v>176.99</v>
      </c>
      <c r="J21" s="129">
        <f>VLOOKUP($D21,'Value Line Common Shares'!$C$4:$O$30,MATCH($J$6,'Value Line Common Shares'!$C$4:$P$4,0),FALSE)</f>
        <v>179.5</v>
      </c>
      <c r="L21" s="509">
        <f t="shared" si="0"/>
        <v>-1.0623856459895343E-3</v>
      </c>
      <c r="M21" s="509">
        <f t="shared" si="1"/>
        <v>1.8316100443131429E-2</v>
      </c>
      <c r="N21" s="509">
        <f t="shared" si="2"/>
        <v>2.7502175805047921E-2</v>
      </c>
      <c r="O21" s="509">
        <f t="shared" si="3"/>
        <v>-5.6468462363766622E-4</v>
      </c>
      <c r="P21" s="509">
        <f t="shared" si="4"/>
        <v>1.4181592180349121E-2</v>
      </c>
      <c r="Q21" s="384"/>
      <c r="R21" s="510">
        <f>VLOOKUP(D21,'RDV backup'!$C$5:$H$75,6,0)</f>
        <v>48.8</v>
      </c>
      <c r="S21" s="384"/>
      <c r="T21" s="511">
        <f>VLOOKUP(D21,'Stock Prices - PG'!$D$13:$X$99,21,0)</f>
        <v>88.901888888888891</v>
      </c>
      <c r="U21" s="384"/>
      <c r="V21" s="512">
        <f t="shared" si="5"/>
        <v>0.45108027950912188</v>
      </c>
    </row>
    <row r="22" spans="1:22">
      <c r="A22" s="105">
        <v>8</v>
      </c>
      <c r="B22" s="46" t="str">
        <f>VLOOKUP($A22,'Screening Analysis '!$A$3:$C$50,3,0)</f>
        <v>Edison International</v>
      </c>
      <c r="C22" s="105"/>
      <c r="D22" s="46" t="str">
        <f>VLOOKUP($A22,'Screening Analysis '!$A$3:$C$50,2,0)</f>
        <v>EIX</v>
      </c>
      <c r="E22" s="129">
        <f>VLOOKUP($D22,'Value Line Common Shares'!$C$4:$O$30,MATCH($E$6,'Value Line Common Shares'!$C$4:$P$4,0),FALSE)</f>
        <v>325.81</v>
      </c>
      <c r="F22" s="129">
        <f>VLOOKUP($D22,'Value Line Common Shares'!$C$4:$O$30,MATCH($F$6,'Value Line Common Shares'!$C$4:$P$4,0),FALSE)</f>
        <v>325.81</v>
      </c>
      <c r="G22" s="129">
        <f>VLOOKUP($D22,'Value Line Common Shares'!$C$4:$O$30,MATCH($G$6,'Value Line Common Shares'!$C$4:$P$4,0),FALSE)</f>
        <v>325.81</v>
      </c>
      <c r="H22" s="129">
        <f>VLOOKUP($D22,'Value Line Common Shares'!$C$4:$O$30,MATCH($H$6,'Value Line Common Shares'!$C$4:$P$4,0),FALSE)</f>
        <v>325.81</v>
      </c>
      <c r="I22" s="129">
        <f>VLOOKUP($D22,'Value Line Common Shares'!$C$4:$O$30,MATCH($I$6,'Value Line Common Shares'!$C$4:$P$4,0),FALSE)</f>
        <v>325.81</v>
      </c>
      <c r="J22" s="129">
        <f>VLOOKUP($D22,'Value Line Common Shares'!$C$4:$O$30,MATCH($J$6,'Value Line Common Shares'!$C$4:$P$4,0),FALSE)</f>
        <v>325.81</v>
      </c>
      <c r="L22" s="509">
        <f t="shared" si="0"/>
        <v>0</v>
      </c>
      <c r="M22" s="509">
        <f t="shared" si="1"/>
        <v>0</v>
      </c>
      <c r="N22" s="509">
        <f t="shared" si="2"/>
        <v>0</v>
      </c>
      <c r="O22" s="509">
        <f t="shared" si="3"/>
        <v>0</v>
      </c>
      <c r="P22" s="509">
        <f t="shared" si="4"/>
        <v>0</v>
      </c>
      <c r="Q22" s="384"/>
      <c r="R22" s="510">
        <f>VLOOKUP(D22,'RDV backup'!$C$5:$H$75,6,0)</f>
        <v>34.549999999999997</v>
      </c>
      <c r="S22" s="384"/>
      <c r="T22" s="511">
        <f>VLOOKUP(D22,'Stock Prices - PG'!$D$13:$X$99,21,0)</f>
        <v>71.003333333333345</v>
      </c>
      <c r="U22" s="384"/>
      <c r="V22" s="512">
        <f t="shared" si="5"/>
        <v>0.51340312661377419</v>
      </c>
    </row>
    <row r="23" spans="1:22">
      <c r="A23" s="105">
        <v>9</v>
      </c>
      <c r="B23" s="46" t="str">
        <f>VLOOKUP($A23,'Screening Analysis '!$A$3:$C$50,3,0)</f>
        <v>El Paso Electric Company</v>
      </c>
      <c r="C23" s="105"/>
      <c r="D23" s="46" t="str">
        <f>VLOOKUP($A23,'Screening Analysis '!$A$3:$C$50,2,0)</f>
        <v>EE</v>
      </c>
      <c r="E23" s="129">
        <f>VLOOKUP($D23,'Value Line Common Shares'!$C$4:$O$30,MATCH($E$6,'Value Line Common Shares'!$C$4:$P$4,0),FALSE)</f>
        <v>42.57</v>
      </c>
      <c r="F23" s="129">
        <f>VLOOKUP($D23,'Value Line Common Shares'!$C$4:$O$30,MATCH($F$6,'Value Line Common Shares'!$C$4:$P$4,0),FALSE)</f>
        <v>39.96</v>
      </c>
      <c r="G23" s="129">
        <f>VLOOKUP($D23,'Value Line Common Shares'!$C$4:$O$30,MATCH($G$6,'Value Line Common Shares'!$C$4:$P$4,0),FALSE)</f>
        <v>40.11</v>
      </c>
      <c r="H23" s="129">
        <f>VLOOKUP($D23,'Value Line Common Shares'!$C$4:$O$30,MATCH($H$6,'Value Line Common Shares'!$C$4:$P$4,0),FALSE)</f>
        <v>40.270000000000003</v>
      </c>
      <c r="I23" s="129">
        <f>VLOOKUP($D23,'Value Line Common Shares'!$C$4:$O$30,MATCH($I$6,'Value Line Common Shares'!$C$4:$P$4,0),FALSE)</f>
        <v>40.36</v>
      </c>
      <c r="J23" s="129">
        <f>VLOOKUP($D23,'Value Line Common Shares'!$C$4:$O$30,MATCH($J$6,'Value Line Common Shares'!$C$4:$P$4,0),FALSE)</f>
        <v>40.5</v>
      </c>
      <c r="L23" s="509">
        <f t="shared" si="0"/>
        <v>-6.1310782241014786E-2</v>
      </c>
      <c r="M23" s="509">
        <f t="shared" si="1"/>
        <v>3.7537537537537182E-3</v>
      </c>
      <c r="N23" s="509">
        <f t="shared" si="2"/>
        <v>3.9890301670407304E-3</v>
      </c>
      <c r="O23" s="509">
        <f t="shared" si="3"/>
        <v>2.2349143282839904E-3</v>
      </c>
      <c r="P23" s="509">
        <f t="shared" si="4"/>
        <v>3.4687809712586862E-3</v>
      </c>
      <c r="Q23" s="384"/>
      <c r="R23" s="510">
        <f>VLOOKUP(D23,'RDV backup'!$C$5:$H$75,6,0)</f>
        <v>25.2</v>
      </c>
      <c r="S23" s="384"/>
      <c r="T23" s="511">
        <f>VLOOKUP(D23,'Stock Prices - PG'!$D$13:$X$99,21,0)</f>
        <v>44.167055555555557</v>
      </c>
      <c r="U23" s="384"/>
      <c r="V23" s="512">
        <f t="shared" si="5"/>
        <v>0.42943898607182074</v>
      </c>
    </row>
    <row r="24" spans="1:22">
      <c r="A24" s="105">
        <v>10</v>
      </c>
      <c r="B24" s="46" t="str">
        <f>VLOOKUP($A24,'Screening Analysis '!$A$3:$C$50,3,0)</f>
        <v>Eversource Energy</v>
      </c>
      <c r="C24" s="105"/>
      <c r="D24" s="46" t="str">
        <f>VLOOKUP($A24,'Screening Analysis '!$A$3:$C$50,2,0)</f>
        <v>ES</v>
      </c>
      <c r="E24" s="129">
        <f>VLOOKUP($D24,'Value Line Common Shares'!$C$4:$O$30,MATCH($E$6,'Value Line Common Shares'!$C$4:$P$4,0),FALSE)</f>
        <v>176.45</v>
      </c>
      <c r="F24" s="129">
        <f>VLOOKUP($D24,'Value Line Common Shares'!$C$4:$O$30,MATCH($F$6,'Value Line Common Shares'!$C$4:$P$4,0),FALSE)</f>
        <v>177.16</v>
      </c>
      <c r="G24" s="129">
        <f>VLOOKUP($D24,'Value Line Common Shares'!$C$4:$O$30,MATCH($G$6,'Value Line Common Shares'!$C$4:$P$4,0),FALSE)</f>
        <v>314.05</v>
      </c>
      <c r="H24" s="129">
        <f>VLOOKUP($D24,'Value Line Common Shares'!$C$4:$O$30,MATCH($H$6,'Value Line Common Shares'!$C$4:$P$4,0),FALSE)</f>
        <v>315.27</v>
      </c>
      <c r="I24" s="129">
        <f>VLOOKUP($D24,'Value Line Common Shares'!$C$4:$O$30,MATCH($I$6,'Value Line Common Shares'!$C$4:$P$4,0),FALSE)</f>
        <v>316.98</v>
      </c>
      <c r="J24" s="129">
        <f>VLOOKUP($D24,'Value Line Common Shares'!$C$4:$O$30,MATCH($J$6,'Value Line Common Shares'!$C$4:$P$4,0),FALSE)</f>
        <v>318</v>
      </c>
      <c r="L24" s="509">
        <f t="shared" si="0"/>
        <v>4.0238027769906939E-3</v>
      </c>
      <c r="M24" s="509">
        <f t="shared" si="1"/>
        <v>0.77269135244976306</v>
      </c>
      <c r="N24" s="509">
        <f t="shared" si="2"/>
        <v>3.8847317306160496E-3</v>
      </c>
      <c r="O24" s="509">
        <f t="shared" si="3"/>
        <v>5.4239223522695992E-3</v>
      </c>
      <c r="P24" s="509">
        <f t="shared" si="4"/>
        <v>3.2178686352450684E-3</v>
      </c>
      <c r="Q24" s="384"/>
      <c r="R24" s="510">
        <f>VLOOKUP(D24,'RDV backup'!$C$5:$H$75,6,0)</f>
        <v>32.5</v>
      </c>
      <c r="S24" s="384"/>
      <c r="T24" s="511">
        <f>VLOOKUP(D24,'Stock Prices - PG'!$D$13:$X$99,21,0)</f>
        <v>57.100999999999999</v>
      </c>
      <c r="U24" s="384"/>
      <c r="V24" s="512">
        <f t="shared" si="5"/>
        <v>0.43083308523493458</v>
      </c>
    </row>
    <row r="25" spans="1:22">
      <c r="A25" s="105">
        <v>11</v>
      </c>
      <c r="B25" s="46" t="str">
        <f>VLOOKUP($A25,'Screening Analysis '!$A$3:$C$50,3,0)</f>
        <v>Great Plains Energy Incorporated</v>
      </c>
      <c r="C25" s="105"/>
      <c r="D25" s="46" t="str">
        <f>VLOOKUP($A25,'Screening Analysis '!$A$3:$C$50,2,0)</f>
        <v>GXP</v>
      </c>
      <c r="E25" s="129">
        <f>VLOOKUP($D25,'Value Line Common Shares'!$C$4:$O$30,MATCH($E$6,'Value Line Common Shares'!$C$4:$P$4,0),FALSE)</f>
        <v>135.71</v>
      </c>
      <c r="F25" s="129">
        <f>VLOOKUP($D25,'Value Line Common Shares'!$C$4:$O$30,MATCH($F$6,'Value Line Common Shares'!$C$4:$P$4,0),FALSE)</f>
        <v>136.13999999999999</v>
      </c>
      <c r="G25" s="129">
        <f>VLOOKUP($D25,'Value Line Common Shares'!$C$4:$O$30,MATCH($G$6,'Value Line Common Shares'!$C$4:$P$4,0),FALSE)</f>
        <v>153.53</v>
      </c>
      <c r="H25" s="129">
        <f>VLOOKUP($D25,'Value Line Common Shares'!$C$4:$O$30,MATCH($H$6,'Value Line Common Shares'!$C$4:$P$4,0),FALSE)</f>
        <v>153.87</v>
      </c>
      <c r="I25" s="129">
        <f>VLOOKUP($D25,'Value Line Common Shares'!$C$4:$O$30,MATCH($I$6,'Value Line Common Shares'!$C$4:$P$4,0),FALSE)</f>
        <v>154.16</v>
      </c>
      <c r="J25" s="129">
        <f>VLOOKUP($D25,'Value Line Common Shares'!$C$4:$O$30,MATCH($J$6,'Value Line Common Shares'!$C$4:$P$4,0),FALSE)</f>
        <v>154.4</v>
      </c>
      <c r="L25" s="509">
        <f t="shared" si="0"/>
        <v>3.1685211111928259E-3</v>
      </c>
      <c r="M25" s="509">
        <f t="shared" si="1"/>
        <v>0.1277361539591598</v>
      </c>
      <c r="N25" s="509">
        <f t="shared" si="2"/>
        <v>2.2145509021038456E-3</v>
      </c>
      <c r="O25" s="509">
        <f t="shared" si="3"/>
        <v>1.8847078702800548E-3</v>
      </c>
      <c r="P25" s="509">
        <f t="shared" si="4"/>
        <v>1.5568240788791457E-3</v>
      </c>
      <c r="Q25" s="384"/>
      <c r="R25" s="510">
        <f>VLOOKUP(D25,'RDV backup'!$C$5:$H$75,6,0)</f>
        <v>23.68</v>
      </c>
      <c r="S25" s="384"/>
      <c r="T25" s="511">
        <f>VLOOKUP(D25,'Stock Prices - PG'!$D$13:$X$99,21,0)</f>
        <v>31.605833333333337</v>
      </c>
      <c r="U25" s="384"/>
      <c r="V25" s="512">
        <f t="shared" si="5"/>
        <v>0.25077121839322913</v>
      </c>
    </row>
    <row r="26" spans="1:22">
      <c r="A26" s="105">
        <v>12</v>
      </c>
      <c r="B26" s="46" t="str">
        <f>VLOOKUP($A26,'Screening Analysis '!$A$3:$C$50,3,0)</f>
        <v>IDACORP, Inc.</v>
      </c>
      <c r="C26" s="105"/>
      <c r="D26" s="46" t="str">
        <f>VLOOKUP($A26,'Screening Analysis '!$A$3:$C$50,2,0)</f>
        <v>IDA</v>
      </c>
      <c r="E26" s="129">
        <f>VLOOKUP($D26,'Value Line Common Shares'!$C$4:$O$30,MATCH($E$6,'Value Line Common Shares'!$C$4:$P$4,0),FALSE)</f>
        <v>49.41</v>
      </c>
      <c r="F26" s="129">
        <f>VLOOKUP($D26,'Value Line Common Shares'!$C$4:$O$30,MATCH($F$6,'Value Line Common Shares'!$C$4:$P$4,0),FALSE)</f>
        <v>49.95</v>
      </c>
      <c r="G26" s="129">
        <f>VLOOKUP($D26,'Value Line Common Shares'!$C$4:$O$30,MATCH($G$6,'Value Line Common Shares'!$C$4:$P$4,0),FALSE)</f>
        <v>50.16</v>
      </c>
      <c r="H26" s="129">
        <f>VLOOKUP($D26,'Value Line Common Shares'!$C$4:$O$30,MATCH($H$6,'Value Line Common Shares'!$C$4:$P$4,0),FALSE)</f>
        <v>50.23</v>
      </c>
      <c r="I26" s="129">
        <f>VLOOKUP($D26,'Value Line Common Shares'!$C$4:$O$30,MATCH($I$6,'Value Line Common Shares'!$C$4:$P$4,0),FALSE)</f>
        <v>50.27</v>
      </c>
      <c r="J26" s="129">
        <f>VLOOKUP($D26,'Value Line Common Shares'!$C$4:$O$30,MATCH($J$6,'Value Line Common Shares'!$C$4:$P$4,0),FALSE)</f>
        <v>50.3</v>
      </c>
      <c r="L26" s="509">
        <f t="shared" si="0"/>
        <v>1.0928961748634006E-2</v>
      </c>
      <c r="M26" s="509">
        <f t="shared" si="1"/>
        <v>4.2042042042040786E-3</v>
      </c>
      <c r="N26" s="509">
        <f t="shared" si="2"/>
        <v>1.3955342902711382E-3</v>
      </c>
      <c r="O26" s="509">
        <f t="shared" si="3"/>
        <v>7.9633685048788089E-4</v>
      </c>
      <c r="P26" s="509">
        <f t="shared" si="4"/>
        <v>5.9677740202892442E-4</v>
      </c>
      <c r="Q26" s="384"/>
      <c r="R26" s="510">
        <f>VLOOKUP(D26,'RDV backup'!$C$5:$H$75,6,0)</f>
        <v>40.700000000000003</v>
      </c>
      <c r="S26" s="384"/>
      <c r="T26" s="511">
        <f>VLOOKUP(D26,'Stock Prices - PG'!$D$13:$X$99,21,0)</f>
        <v>73.040666666666667</v>
      </c>
      <c r="U26" s="384"/>
      <c r="V26" s="512">
        <f t="shared" si="5"/>
        <v>0.44277617035258898</v>
      </c>
    </row>
    <row r="27" spans="1:22">
      <c r="A27" s="105">
        <v>13</v>
      </c>
      <c r="B27" s="46" t="str">
        <f>VLOOKUP($A27,'Screening Analysis '!$A$3:$C$50,3,0)</f>
        <v>NorthWestern Corporation</v>
      </c>
      <c r="C27" s="105"/>
      <c r="D27" s="46" t="str">
        <f>VLOOKUP($A27,'Screening Analysis '!$A$3:$C$50,2,0)</f>
        <v>NWE</v>
      </c>
      <c r="E27" s="129">
        <f>VLOOKUP($D27,'Value Line Common Shares'!$C$4:$O$30,MATCH($E$6,'Value Line Common Shares'!$C$4:$P$4,0),FALSE)</f>
        <v>36.229999999999997</v>
      </c>
      <c r="F27" s="129">
        <f>VLOOKUP($D27,'Value Line Common Shares'!$C$4:$O$30,MATCH($F$6,'Value Line Common Shares'!$C$4:$P$4,0),FALSE)</f>
        <v>36.28</v>
      </c>
      <c r="G27" s="129">
        <f>VLOOKUP($D27,'Value Line Common Shares'!$C$4:$O$30,MATCH($G$6,'Value Line Common Shares'!$C$4:$P$4,0),FALSE)</f>
        <v>37.22</v>
      </c>
      <c r="H27" s="129">
        <f>VLOOKUP($D27,'Value Line Common Shares'!$C$4:$O$30,MATCH($H$6,'Value Line Common Shares'!$C$4:$P$4,0),FALSE)</f>
        <v>38.75</v>
      </c>
      <c r="I27" s="129">
        <f>VLOOKUP($D27,'Value Line Common Shares'!$C$4:$O$30,MATCH($I$6,'Value Line Common Shares'!$C$4:$P$4,0),FALSE)</f>
        <v>46.91</v>
      </c>
      <c r="J27" s="129">
        <f>VLOOKUP($D27,'Value Line Common Shares'!$C$4:$O$30,MATCH($J$6,'Value Line Common Shares'!$C$4:$P$4,0),FALSE)</f>
        <v>48.25</v>
      </c>
      <c r="L27" s="509">
        <f t="shared" si="0"/>
        <v>1.3800717637318318E-3</v>
      </c>
      <c r="M27" s="509">
        <f t="shared" si="1"/>
        <v>2.5909592061741944E-2</v>
      </c>
      <c r="N27" s="509">
        <f t="shared" si="2"/>
        <v>4.1106931757119859E-2</v>
      </c>
      <c r="O27" s="509">
        <f t="shared" si="3"/>
        <v>0.21058064516129024</v>
      </c>
      <c r="P27" s="509">
        <f t="shared" si="4"/>
        <v>2.8565337881048893E-2</v>
      </c>
      <c r="Q27" s="384"/>
      <c r="R27" s="510">
        <f>VLOOKUP(D27,'RDV backup'!$C$5:$H$75,6,0)</f>
        <v>33.200000000000003</v>
      </c>
      <c r="S27" s="384"/>
      <c r="T27" s="511">
        <f>VLOOKUP(D27,'Stock Prices - PG'!$D$13:$X$99,21,0)</f>
        <v>60.411111111111111</v>
      </c>
      <c r="U27" s="384"/>
      <c r="V27" s="512">
        <f t="shared" si="5"/>
        <v>0.4504322236527496</v>
      </c>
    </row>
    <row r="28" spans="1:22">
      <c r="A28" s="105">
        <v>14</v>
      </c>
      <c r="B28" s="46" t="str">
        <f>VLOOKUP($A28,'Screening Analysis '!$A$3:$C$50,3,0)</f>
        <v>OGE Energy Corp.</v>
      </c>
      <c r="C28" s="105"/>
      <c r="D28" s="46" t="str">
        <f>VLOOKUP($A28,'Screening Analysis '!$A$3:$C$50,2,0)</f>
        <v>OGE</v>
      </c>
      <c r="E28" s="129">
        <f>VLOOKUP($D28,'Value Line Common Shares'!$C$4:$O$30,MATCH($E$6,'Value Line Common Shares'!$C$4:$P$4,0),FALSE)</f>
        <v>195.2</v>
      </c>
      <c r="F28" s="129">
        <f>VLOOKUP($D28,'Value Line Common Shares'!$C$4:$O$30,MATCH($F$6,'Value Line Common Shares'!$C$4:$P$4,0),FALSE)</f>
        <v>196.2</v>
      </c>
      <c r="G28" s="129">
        <f>VLOOKUP($D28,'Value Line Common Shares'!$C$4:$O$30,MATCH($G$6,'Value Line Common Shares'!$C$4:$P$4,0),FALSE)</f>
        <v>197.6</v>
      </c>
      <c r="H28" s="129">
        <f>VLOOKUP($D28,'Value Line Common Shares'!$C$4:$O$30,MATCH($H$6,'Value Line Common Shares'!$C$4:$P$4,0),FALSE)</f>
        <v>198.5</v>
      </c>
      <c r="I28" s="129">
        <f>VLOOKUP($D28,'Value Line Common Shares'!$C$4:$O$30,MATCH($I$6,'Value Line Common Shares'!$C$4:$P$4,0),FALSE)</f>
        <v>199.4</v>
      </c>
      <c r="J28" s="129">
        <f>VLOOKUP($D28,'Value Line Common Shares'!$C$4:$O$30,MATCH($J$6,'Value Line Common Shares'!$C$4:$P$4,0),FALSE)</f>
        <v>200</v>
      </c>
      <c r="L28" s="509">
        <f t="shared" si="0"/>
        <v>5.1229508196721316E-3</v>
      </c>
      <c r="M28" s="509">
        <f t="shared" si="1"/>
        <v>7.1355759429154219E-3</v>
      </c>
      <c r="N28" s="509">
        <f t="shared" si="2"/>
        <v>4.5546558704453732E-3</v>
      </c>
      <c r="O28" s="509">
        <f t="shared" si="3"/>
        <v>4.5340050377834038E-3</v>
      </c>
      <c r="P28" s="509">
        <f t="shared" si="4"/>
        <v>3.0090270812437028E-3</v>
      </c>
      <c r="Q28" s="384"/>
      <c r="R28" s="510">
        <f>VLOOKUP(D28,'RDV backup'!$C$5:$H$75,6,0)</f>
        <v>16.649999999999999</v>
      </c>
      <c r="S28" s="384"/>
      <c r="T28" s="511">
        <f>VLOOKUP(D28,'Stock Prices - PG'!$D$13:$X$99,21,0)</f>
        <v>27.94</v>
      </c>
      <c r="U28" s="384"/>
      <c r="V28" s="512">
        <f t="shared" si="5"/>
        <v>0.4040801717967073</v>
      </c>
    </row>
    <row r="29" spans="1:22">
      <c r="A29" s="105">
        <v>15</v>
      </c>
      <c r="B29" s="46" t="str">
        <f>VLOOKUP($A29,'Screening Analysis '!$A$3:$C$50,3,0)</f>
        <v>Pinnacle West Capital Corporation</v>
      </c>
      <c r="C29" s="105"/>
      <c r="D29" s="46" t="str">
        <f>VLOOKUP($A29,'Screening Analysis '!$A$3:$C$50,2,0)</f>
        <v>PNW</v>
      </c>
      <c r="E29" s="129">
        <f>VLOOKUP($D29,'Value Line Common Shares'!$C$4:$O$30,MATCH($E$6,'Value Line Common Shares'!$C$4:$P$4,0),FALSE)</f>
        <v>108.77</v>
      </c>
      <c r="F29" s="129">
        <f>VLOOKUP($D29,'Value Line Common Shares'!$C$4:$O$30,MATCH($F$6,'Value Line Common Shares'!$C$4:$P$4,0),FALSE)</f>
        <v>109.25</v>
      </c>
      <c r="G29" s="129">
        <f>VLOOKUP($D29,'Value Line Common Shares'!$C$4:$O$30,MATCH($G$6,'Value Line Common Shares'!$C$4:$P$4,0),FALSE)</f>
        <v>109.74</v>
      </c>
      <c r="H29" s="129">
        <f>VLOOKUP($D29,'Value Line Common Shares'!$C$4:$O$30,MATCH($H$6,'Value Line Common Shares'!$C$4:$P$4,0),FALSE)</f>
        <v>110.18</v>
      </c>
      <c r="I29" s="129">
        <f>VLOOKUP($D29,'Value Line Common Shares'!$C$4:$O$30,MATCH($I$6,'Value Line Common Shares'!$C$4:$P$4,0),FALSE)</f>
        <v>110.57</v>
      </c>
      <c r="J29" s="129">
        <f>VLOOKUP($D29,'Value Line Common Shares'!$C$4:$O$30,MATCH($J$6,'Value Line Common Shares'!$C$4:$P$4,0),FALSE)</f>
        <v>111</v>
      </c>
      <c r="L29" s="509">
        <f t="shared" si="0"/>
        <v>4.412981520639919E-3</v>
      </c>
      <c r="M29" s="509">
        <f t="shared" si="1"/>
        <v>4.4851258581235232E-3</v>
      </c>
      <c r="N29" s="509">
        <f t="shared" si="2"/>
        <v>4.0094769455076727E-3</v>
      </c>
      <c r="O29" s="509">
        <f t="shared" si="3"/>
        <v>3.5396623706660585E-3</v>
      </c>
      <c r="P29" s="509">
        <f t="shared" si="4"/>
        <v>3.888939133580599E-3</v>
      </c>
      <c r="Q29" s="384"/>
      <c r="R29" s="510">
        <f>VLOOKUP(D29,'RDV backup'!$C$5:$H$75,6,0)</f>
        <v>40.85</v>
      </c>
      <c r="S29" s="384"/>
      <c r="T29" s="511">
        <f>VLOOKUP(D29,'Stock Prices - PG'!$D$13:$X$99,21,0)</f>
        <v>72.352777777777774</v>
      </c>
      <c r="U29" s="384"/>
      <c r="V29" s="512">
        <f t="shared" si="5"/>
        <v>0.43540522900909884</v>
      </c>
    </row>
    <row r="30" spans="1:22">
      <c r="A30" s="105">
        <v>16</v>
      </c>
      <c r="B30" s="46" t="str">
        <f>VLOOKUP($A30,'Screening Analysis '!$A$3:$C$50,3,0)</f>
        <v>Portland General Electric Company</v>
      </c>
      <c r="C30" s="105"/>
      <c r="D30" s="46" t="str">
        <f>VLOOKUP($A30,'Screening Analysis '!$A$3:$C$50,2,0)</f>
        <v>POR</v>
      </c>
      <c r="E30" s="129">
        <f>VLOOKUP($D30,'Value Line Common Shares'!$C$4:$O$30,MATCH($E$6,'Value Line Common Shares'!$C$4:$P$4,0),FALSE)</f>
        <v>75.319999999999993</v>
      </c>
      <c r="F30" s="129">
        <f>VLOOKUP($D30,'Value Line Common Shares'!$C$4:$O$30,MATCH($F$6,'Value Line Common Shares'!$C$4:$P$4,0),FALSE)</f>
        <v>75.36</v>
      </c>
      <c r="G30" s="129">
        <f>VLOOKUP($D30,'Value Line Common Shares'!$C$4:$O$30,MATCH($G$6,'Value Line Common Shares'!$C$4:$P$4,0),FALSE)</f>
        <v>75.56</v>
      </c>
      <c r="H30" s="129">
        <f>VLOOKUP($D30,'Value Line Common Shares'!$C$4:$O$30,MATCH($H$6,'Value Line Common Shares'!$C$4:$P$4,0),FALSE)</f>
        <v>78.09</v>
      </c>
      <c r="I30" s="129">
        <f>VLOOKUP($D30,'Value Line Common Shares'!$C$4:$O$30,MATCH($I$6,'Value Line Common Shares'!$C$4:$P$4,0),FALSE)</f>
        <v>78.23</v>
      </c>
      <c r="J30" s="129">
        <f>VLOOKUP($D30,'Value Line Common Shares'!$C$4:$O$30,MATCH($J$6,'Value Line Common Shares'!$C$4:$P$4,0),FALSE)</f>
        <v>88.9</v>
      </c>
      <c r="L30" s="509">
        <f t="shared" si="0"/>
        <v>5.3106744556566995E-4</v>
      </c>
      <c r="M30" s="509">
        <f t="shared" si="1"/>
        <v>2.6539278131635195E-3</v>
      </c>
      <c r="N30" s="509">
        <f t="shared" si="2"/>
        <v>3.3483324510322938E-2</v>
      </c>
      <c r="O30" s="509">
        <f t="shared" si="3"/>
        <v>1.7928031758227758E-3</v>
      </c>
      <c r="P30" s="509">
        <f t="shared" si="4"/>
        <v>0.13639268822702288</v>
      </c>
      <c r="Q30" s="384"/>
      <c r="R30" s="510">
        <f>VLOOKUP(D30,'RDV backup'!$C$5:$H$75,6,0)</f>
        <v>25.4</v>
      </c>
      <c r="S30" s="384"/>
      <c r="T30" s="511">
        <f>VLOOKUP(D30,'Stock Prices - PG'!$D$13:$X$99,21,0)</f>
        <v>39.263333333333328</v>
      </c>
      <c r="U30" s="384"/>
      <c r="V30" s="512">
        <f t="shared" si="5"/>
        <v>0.3530860005093811</v>
      </c>
    </row>
    <row r="31" spans="1:22">
      <c r="A31" s="105">
        <v>17</v>
      </c>
      <c r="B31" s="46" t="str">
        <f>VLOOKUP($A31,'Screening Analysis '!$A$3:$C$50,3,0)</f>
        <v>Public Service Enterprise Group Incorporated</v>
      </c>
      <c r="C31" s="105"/>
      <c r="D31" s="46" t="str">
        <f>VLOOKUP($A31,'Screening Analysis '!$A$3:$C$50,2,0)</f>
        <v>PEG</v>
      </c>
      <c r="E31" s="129">
        <f>VLOOKUP($D31,'Value Line Common Shares'!$C$4:$O$30,MATCH($E$6,'Value Line Common Shares'!$C$4:$P$4,0),FALSE)</f>
        <v>505.97</v>
      </c>
      <c r="F31" s="129">
        <f>VLOOKUP($D31,'Value Line Common Shares'!$C$4:$O$30,MATCH($F$6,'Value Line Common Shares'!$C$4:$P$4,0),FALSE)</f>
        <v>505.95</v>
      </c>
      <c r="G31" s="129">
        <f>VLOOKUP($D31,'Value Line Common Shares'!$C$4:$O$30,MATCH($G$6,'Value Line Common Shares'!$C$4:$P$4,0),FALSE)</f>
        <v>505.89</v>
      </c>
      <c r="H31" s="129">
        <f>VLOOKUP($D31,'Value Line Common Shares'!$C$4:$O$30,MATCH($H$6,'Value Line Common Shares'!$C$4:$P$4,0),FALSE)</f>
        <v>505.86</v>
      </c>
      <c r="I31" s="129">
        <f>VLOOKUP($D31,'Value Line Common Shares'!$C$4:$O$30,MATCH($I$6,'Value Line Common Shares'!$C$4:$P$4,0),FALSE)</f>
        <v>505.84</v>
      </c>
      <c r="J31" s="129">
        <f>VLOOKUP($D31,'Value Line Common Shares'!$C$4:$O$30,MATCH($J$6,'Value Line Common Shares'!$C$4:$P$4,0),FALSE)</f>
        <v>506</v>
      </c>
      <c r="L31" s="509">
        <f t="shared" si="0"/>
        <v>-3.9528035259083845E-5</v>
      </c>
      <c r="M31" s="509">
        <f t="shared" si="1"/>
        <v>-1.1858879335903207E-4</v>
      </c>
      <c r="N31" s="509">
        <f t="shared" si="2"/>
        <v>-5.9301429164388929E-5</v>
      </c>
      <c r="O31" s="509">
        <f t="shared" si="3"/>
        <v>-3.9536630688409154E-5</v>
      </c>
      <c r="P31" s="509">
        <f t="shared" si="4"/>
        <v>3.1630555116247234E-4</v>
      </c>
      <c r="Q31" s="384"/>
      <c r="R31" s="510">
        <f>VLOOKUP(D31,'RDV backup'!$C$5:$H$75,6,0)</f>
        <v>25.7</v>
      </c>
      <c r="S31" s="384"/>
      <c r="T31" s="511">
        <f>VLOOKUP(D31,'Stock Prices - PG'!$D$13:$X$99,21,0)</f>
        <v>45.604444444444447</v>
      </c>
      <c r="U31" s="384"/>
      <c r="V31" s="512">
        <f t="shared" si="5"/>
        <v>0.43645843485040448</v>
      </c>
    </row>
    <row r="32" spans="1:22">
      <c r="A32" s="105">
        <v>18</v>
      </c>
      <c r="B32" s="46" t="str">
        <f>VLOOKUP($A32,'Screening Analysis '!$A$3:$C$50,3,0)</f>
        <v>SCANA Corporation</v>
      </c>
      <c r="C32" s="105"/>
      <c r="D32" s="46" t="str">
        <f>VLOOKUP($A32,'Screening Analysis '!$A$3:$C$50,2,0)</f>
        <v>SCG</v>
      </c>
      <c r="E32" s="129">
        <f>VLOOKUP($D32,'Value Line Common Shares'!$C$4:$O$30,MATCH($E$6,'Value Line Common Shares'!$C$4:$P$4,0),FALSE)</f>
        <v>127.45</v>
      </c>
      <c r="F32" s="129">
        <f>VLOOKUP($D32,'Value Line Common Shares'!$C$4:$O$30,MATCH($F$6,'Value Line Common Shares'!$C$4:$P$4,0),FALSE)</f>
        <v>129.88</v>
      </c>
      <c r="G32" s="129">
        <f>VLOOKUP($D32,'Value Line Common Shares'!$C$4:$O$30,MATCH($G$6,'Value Line Common Shares'!$C$4:$P$4,0),FALSE)</f>
        <v>132.01</v>
      </c>
      <c r="H32" s="129">
        <f>VLOOKUP($D32,'Value Line Common Shares'!$C$4:$O$30,MATCH($H$6,'Value Line Common Shares'!$C$4:$P$4,0),FALSE)</f>
        <v>141</v>
      </c>
      <c r="I32" s="129">
        <f>VLOOKUP($D32,'Value Line Common Shares'!$C$4:$O$30,MATCH($I$6,'Value Line Common Shares'!$C$4:$P$4,0),FALSE)</f>
        <v>142.69999999999999</v>
      </c>
      <c r="J32" s="129">
        <f>VLOOKUP($D32,'Value Line Common Shares'!$C$4:$O$30,MATCH($J$6,'Value Line Common Shares'!$C$4:$P$4,0),FALSE)</f>
        <v>143</v>
      </c>
      <c r="L32" s="509">
        <f t="shared" si="0"/>
        <v>1.9066300510003863E-2</v>
      </c>
      <c r="M32" s="509">
        <f t="shared" si="1"/>
        <v>1.6399753618724942E-2</v>
      </c>
      <c r="N32" s="509">
        <f t="shared" si="2"/>
        <v>6.8100901446860165E-2</v>
      </c>
      <c r="O32" s="509">
        <f t="shared" si="3"/>
        <v>1.2056737588652401E-2</v>
      </c>
      <c r="P32" s="509">
        <f t="shared" si="4"/>
        <v>2.102312543798258E-3</v>
      </c>
      <c r="Q32" s="384"/>
      <c r="R32" s="510">
        <f>VLOOKUP(D32,'RDV backup'!$C$5:$H$75,6,0)</f>
        <v>37.450000000000003</v>
      </c>
      <c r="S32" s="384"/>
      <c r="T32" s="511">
        <f>VLOOKUP(D32,'Stock Prices - PG'!$D$13:$X$99,21,0)</f>
        <v>68.126111111111115</v>
      </c>
      <c r="U32" s="384"/>
      <c r="V32" s="512">
        <f t="shared" si="5"/>
        <v>0.45028419516093521</v>
      </c>
    </row>
    <row r="33" spans="1:22">
      <c r="A33" s="105">
        <v>19</v>
      </c>
      <c r="B33" s="46" t="str">
        <f>VLOOKUP($A33,'Screening Analysis '!$A$3:$C$50,3,0)</f>
        <v>Sempra Energy</v>
      </c>
      <c r="C33" s="105"/>
      <c r="D33" s="46" t="str">
        <f>VLOOKUP($A33,'Screening Analysis '!$A$3:$C$50,2,0)</f>
        <v>SRE</v>
      </c>
      <c r="E33" s="129">
        <f>VLOOKUP($D33,'Value Line Common Shares'!$C$4:$O$30,MATCH($E$6,'Value Line Common Shares'!$C$4:$P$4,0),FALSE)</f>
        <v>240.45</v>
      </c>
      <c r="F33" s="129">
        <f>VLOOKUP($D33,'Value Line Common Shares'!$C$4:$O$30,MATCH($F$6,'Value Line Common Shares'!$C$4:$P$4,0),FALSE)</f>
        <v>239.93</v>
      </c>
      <c r="G33" s="129">
        <f>VLOOKUP($D33,'Value Line Common Shares'!$C$4:$O$30,MATCH($G$6,'Value Line Common Shares'!$C$4:$P$4,0),FALSE)</f>
        <v>242.37</v>
      </c>
      <c r="H33" s="129">
        <f>VLOOKUP($D33,'Value Line Common Shares'!$C$4:$O$30,MATCH($H$6,'Value Line Common Shares'!$C$4:$P$4,0),FALSE)</f>
        <v>244.46</v>
      </c>
      <c r="I33" s="129">
        <f>VLOOKUP($D33,'Value Line Common Shares'!$C$4:$O$30,MATCH($I$6,'Value Line Common Shares'!$C$4:$P$4,0),FALSE)</f>
        <v>246.33</v>
      </c>
      <c r="J33" s="129">
        <f>VLOOKUP($D33,'Value Line Common Shares'!$C$4:$O$30,MATCH($J$6,'Value Line Common Shares'!$C$4:$P$4,0),FALSE)</f>
        <v>248.5</v>
      </c>
      <c r="L33" s="509">
        <f t="shared" si="0"/>
        <v>-2.1626117695985937E-3</v>
      </c>
      <c r="M33" s="509">
        <f t="shared" si="1"/>
        <v>1.0169632809569448E-2</v>
      </c>
      <c r="N33" s="509">
        <f t="shared" si="2"/>
        <v>8.6231794363989082E-3</v>
      </c>
      <c r="O33" s="509">
        <f t="shared" si="3"/>
        <v>7.6495132127955678E-3</v>
      </c>
      <c r="P33" s="509">
        <f t="shared" si="4"/>
        <v>8.8093208297811369E-3</v>
      </c>
      <c r="Q33" s="384"/>
      <c r="R33" s="510">
        <f>VLOOKUP(D33,'RDV backup'!$C$5:$H$75,6,0)</f>
        <v>48.25</v>
      </c>
      <c r="S33" s="384"/>
      <c r="T33" s="511">
        <f>VLOOKUP(D33,'Stock Prices - PG'!$D$13:$X$99,21,0)</f>
        <v>102.56111111111112</v>
      </c>
      <c r="U33" s="384"/>
      <c r="V33" s="512">
        <f t="shared" si="5"/>
        <v>0.52954877850603976</v>
      </c>
    </row>
    <row r="34" spans="1:22">
      <c r="A34" s="105">
        <v>20</v>
      </c>
      <c r="B34" s="46" t="str">
        <f>VLOOKUP($A34,'Screening Analysis '!$A$3:$C$50,3,0)</f>
        <v>The Empire District Electric Company</v>
      </c>
      <c r="C34" s="105"/>
      <c r="D34" s="46" t="str">
        <f>VLOOKUP($A34,'Screening Analysis '!$A$3:$C$50,2,0)</f>
        <v>EDE</v>
      </c>
      <c r="E34" s="129">
        <f>VLOOKUP($D34,'Value Line Common Shares'!$C$4:$O$30,MATCH($E$6,'Value Line Common Shares'!$C$4:$P$4,0),FALSE)</f>
        <v>41.58</v>
      </c>
      <c r="F34" s="129">
        <f>VLOOKUP($D34,'Value Line Common Shares'!$C$4:$O$30,MATCH($F$6,'Value Line Common Shares'!$C$4:$P$4,0),FALSE)</f>
        <v>41.98</v>
      </c>
      <c r="G34" s="129">
        <f>VLOOKUP($D34,'Value Line Common Shares'!$C$4:$O$30,MATCH($G$6,'Value Line Common Shares'!$C$4:$P$4,0),FALSE)</f>
        <v>42.48</v>
      </c>
      <c r="H34" s="129">
        <f>VLOOKUP($D34,'Value Line Common Shares'!$C$4:$O$30,MATCH($H$6,'Value Line Common Shares'!$C$4:$P$4,0),FALSE)</f>
        <v>43.04</v>
      </c>
      <c r="I34" s="129">
        <f>VLOOKUP($D34,'Value Line Common Shares'!$C$4:$O$30,MATCH($I$6,'Value Line Common Shares'!$C$4:$P$4,0),FALSE)</f>
        <v>43.48</v>
      </c>
      <c r="J34" s="129">
        <f>VLOOKUP($D34,'Value Line Common Shares'!$C$4:$O$30,MATCH($J$6,'Value Line Common Shares'!$C$4:$P$4,0),FALSE)</f>
        <v>44</v>
      </c>
      <c r="L34" s="509">
        <f t="shared" si="0"/>
        <v>9.6200096200095859E-3</v>
      </c>
      <c r="M34" s="509">
        <f t="shared" si="1"/>
        <v>1.1910433539780848E-2</v>
      </c>
      <c r="N34" s="509">
        <f t="shared" si="2"/>
        <v>1.3182674199623406E-2</v>
      </c>
      <c r="O34" s="509">
        <f t="shared" si="3"/>
        <v>1.0223048327137494E-2</v>
      </c>
      <c r="P34" s="509">
        <f t="shared" si="4"/>
        <v>1.1959521619135308E-2</v>
      </c>
      <c r="Q34" s="384"/>
      <c r="R34" s="510">
        <f>VLOOKUP(D34,'RDV backup'!$C$5:$H$75,6,0)</f>
        <v>18.2</v>
      </c>
      <c r="S34" s="384"/>
      <c r="T34" s="511">
        <f>VLOOKUP(D34,'Stock Prices - PG'!$D$13:$X$99,21,0)</f>
        <v>33.239333333333327</v>
      </c>
      <c r="U34" s="384"/>
      <c r="V34" s="512">
        <f t="shared" si="5"/>
        <v>0.45245592571050353</v>
      </c>
    </row>
    <row r="35" spans="1:22">
      <c r="A35" s="105">
        <v>21</v>
      </c>
      <c r="B35" s="46" t="str">
        <f>VLOOKUP($A35,'Screening Analysis '!$A$3:$C$50,3,0)</f>
        <v>Vectren Corporation</v>
      </c>
      <c r="C35" s="105"/>
      <c r="D35" s="46" t="str">
        <f>VLOOKUP($A35,'Screening Analysis '!$A$3:$C$50,2,0)</f>
        <v>VVC</v>
      </c>
      <c r="E35" s="129">
        <f>VLOOKUP($D35,'Value Line Common Shares'!$C$4:$O$30,MATCH($E$6,'Value Line Common Shares'!$C$4:$P$4,0),FALSE)</f>
        <v>81.7</v>
      </c>
      <c r="F35" s="129">
        <f>VLOOKUP($D35,'Value Line Common Shares'!$C$4:$O$30,MATCH($F$6,'Value Line Common Shares'!$C$4:$P$4,0),FALSE)</f>
        <v>81.900000000000006</v>
      </c>
      <c r="G35" s="129">
        <f>VLOOKUP($D35,'Value Line Common Shares'!$C$4:$O$30,MATCH($G$6,'Value Line Common Shares'!$C$4:$P$4,0),FALSE)</f>
        <v>82.2</v>
      </c>
      <c r="H35" s="129">
        <f>VLOOKUP($D35,'Value Line Common Shares'!$C$4:$O$30,MATCH($H$6,'Value Line Common Shares'!$C$4:$P$4,0),FALSE)</f>
        <v>82.4</v>
      </c>
      <c r="I35" s="129">
        <f>VLOOKUP($D35,'Value Line Common Shares'!$C$4:$O$30,MATCH($I$6,'Value Line Common Shares'!$C$4:$P$4,0),FALSE)</f>
        <v>82.6</v>
      </c>
      <c r="J35" s="129">
        <f>VLOOKUP($D35,'Value Line Common Shares'!$C$4:$O$30,MATCH($J$6,'Value Line Common Shares'!$C$4:$P$4,0),FALSE)</f>
        <v>82.8</v>
      </c>
      <c r="L35" s="509">
        <f t="shared" si="0"/>
        <v>2.4479804161567057E-3</v>
      </c>
      <c r="M35" s="509">
        <f t="shared" si="1"/>
        <v>3.6630036630036279E-3</v>
      </c>
      <c r="N35" s="509">
        <f t="shared" si="2"/>
        <v>2.4330900243309346E-3</v>
      </c>
      <c r="O35" s="509">
        <f t="shared" si="3"/>
        <v>2.4271844660192794E-3</v>
      </c>
      <c r="P35" s="509">
        <f t="shared" si="4"/>
        <v>2.4213075060533031E-3</v>
      </c>
      <c r="Q35" s="384"/>
      <c r="R35" s="510">
        <f>VLOOKUP(D35,'RDV backup'!$C$5:$H$75,6,0)</f>
        <v>20.34</v>
      </c>
      <c r="S35" s="384"/>
      <c r="T35" s="511">
        <f>VLOOKUP(D35,'Stock Prices - PG'!$D$13:$X$99,21,0)</f>
        <v>49.52</v>
      </c>
      <c r="U35" s="384"/>
      <c r="V35" s="512">
        <f t="shared" si="5"/>
        <v>0.58925686591276261</v>
      </c>
    </row>
    <row r="36" spans="1:22">
      <c r="A36" s="105">
        <v>22</v>
      </c>
      <c r="B36" s="46" t="str">
        <f>VLOOKUP($A36,'Screening Analysis '!$A$3:$C$50,3,0)</f>
        <v>Westar Energy, Inc.</v>
      </c>
      <c r="C36" s="105"/>
      <c r="D36" s="46" t="str">
        <f>VLOOKUP($A36,'Screening Analysis '!$A$3:$C$50,2,0)</f>
        <v>WR</v>
      </c>
      <c r="E36" s="129">
        <f>VLOOKUP($D36,'Value Line Common Shares'!$C$4:$O$30,MATCH($E$6,'Value Line Common Shares'!$C$4:$P$4,0),FALSE)</f>
        <v>112.13</v>
      </c>
      <c r="F36" s="129">
        <f>VLOOKUP($D36,'Value Line Common Shares'!$C$4:$O$30,MATCH($F$6,'Value Line Common Shares'!$C$4:$P$4,0),FALSE)</f>
        <v>125.7</v>
      </c>
      <c r="G36" s="129">
        <f>VLOOKUP($D36,'Value Line Common Shares'!$C$4:$O$30,MATCH($G$6,'Value Line Common Shares'!$C$4:$P$4,0),FALSE)</f>
        <v>126.5</v>
      </c>
      <c r="H36" s="129">
        <f>VLOOKUP($D36,'Value Line Common Shares'!$C$4:$O$30,MATCH($H$6,'Value Line Common Shares'!$C$4:$P$4,0),FALSE)</f>
        <v>128.25</v>
      </c>
      <c r="I36" s="129">
        <f>VLOOKUP($D36,'Value Line Common Shares'!$C$4:$O$30,MATCH($I$6,'Value Line Common Shares'!$C$4:$P$4,0),FALSE)</f>
        <v>131.69</v>
      </c>
      <c r="J36" s="129">
        <f>VLOOKUP($D36,'Value Line Common Shares'!$C$4:$O$30,MATCH($J$6,'Value Line Common Shares'!$C$4:$P$4,0),FALSE)</f>
        <v>141.35</v>
      </c>
      <c r="L36" s="509">
        <f t="shared" si="0"/>
        <v>0.12102024435922597</v>
      </c>
      <c r="M36" s="509">
        <f t="shared" si="1"/>
        <v>6.3643595863166038E-3</v>
      </c>
      <c r="N36" s="509">
        <f t="shared" si="2"/>
        <v>1.383399209486166E-2</v>
      </c>
      <c r="O36" s="509">
        <f t="shared" si="3"/>
        <v>2.6822612085769963E-2</v>
      </c>
      <c r="P36" s="509">
        <f t="shared" si="4"/>
        <v>7.335408914875842E-2</v>
      </c>
      <c r="Q36" s="384"/>
      <c r="R36" s="510">
        <f>VLOOKUP(D36,'RDV backup'!$C$5:$H$75,6,0)</f>
        <v>25.98</v>
      </c>
      <c r="S36" s="384"/>
      <c r="T36" s="511">
        <f>VLOOKUP(D36,'Stock Prices - PG'!$D$13:$X$99,21,0)</f>
        <v>48.283555555555552</v>
      </c>
      <c r="U36" s="384"/>
      <c r="V36" s="512">
        <f t="shared" si="5"/>
        <v>0.46192860693311733</v>
      </c>
    </row>
    <row r="37" spans="1:22">
      <c r="A37" s="105">
        <v>23</v>
      </c>
      <c r="B37" s="46" t="str">
        <f>VLOOKUP($A37,'Screening Analysis '!$A$3:$C$50,3,0)</f>
        <v>Xcel Energy Inc.</v>
      </c>
      <c r="C37" s="105"/>
      <c r="D37" s="46" t="str">
        <f>VLOOKUP($A37,'Screening Analysis '!$A$3:$C$50,2,0)</f>
        <v>XEL</v>
      </c>
      <c r="E37" s="129">
        <f>VLOOKUP($D37,'Value Line Common Shares'!$C$4:$O$30,MATCH($E$6,'Value Line Common Shares'!$C$4:$P$4,0),FALSE)</f>
        <v>482.33</v>
      </c>
      <c r="F37" s="129">
        <f>VLOOKUP($D37,'Value Line Common Shares'!$C$4:$O$30,MATCH($F$6,'Value Line Common Shares'!$C$4:$P$4,0),FALSE)</f>
        <v>486.49</v>
      </c>
      <c r="G37" s="129">
        <f>VLOOKUP($D37,'Value Line Common Shares'!$C$4:$O$30,MATCH($G$6,'Value Line Common Shares'!$C$4:$P$4,0),FALSE)</f>
        <v>487.96</v>
      </c>
      <c r="H37" s="129">
        <f>VLOOKUP($D37,'Value Line Common Shares'!$C$4:$O$30,MATCH($H$6,'Value Line Common Shares'!$C$4:$P$4,0),FALSE)</f>
        <v>497.97</v>
      </c>
      <c r="I37" s="129">
        <f>VLOOKUP($D37,'Value Line Common Shares'!$C$4:$O$30,MATCH($I$6,'Value Line Common Shares'!$C$4:$P$4,0),FALSE)</f>
        <v>505.73</v>
      </c>
      <c r="J37" s="129">
        <f>VLOOKUP($D37,'Value Line Common Shares'!$C$4:$O$30,MATCH($J$6,'Value Line Common Shares'!$C$4:$P$4,0),FALSE)</f>
        <v>508</v>
      </c>
      <c r="L37" s="509">
        <f t="shared" si="0"/>
        <v>8.6248004478262294E-3</v>
      </c>
      <c r="M37" s="509">
        <f t="shared" si="1"/>
        <v>3.0216448436760682E-3</v>
      </c>
      <c r="N37" s="509">
        <f t="shared" si="2"/>
        <v>2.0513976555455463E-2</v>
      </c>
      <c r="O37" s="509">
        <f t="shared" si="3"/>
        <v>1.5583268068357513E-2</v>
      </c>
      <c r="P37" s="509">
        <f t="shared" si="4"/>
        <v>4.4885610899095991E-3</v>
      </c>
      <c r="Q37" s="384"/>
      <c r="R37" s="510">
        <f>VLOOKUP(D37,'RDV backup'!$C$5:$H$75,6,0)</f>
        <v>20.9</v>
      </c>
      <c r="S37" s="384"/>
      <c r="T37" s="511">
        <f>VLOOKUP(D37,'Stock Prices - PG'!$D$13:$X$99,21,0)</f>
        <v>41.033555555555559</v>
      </c>
      <c r="U37" s="384"/>
      <c r="V37" s="512">
        <f t="shared" si="5"/>
        <v>0.49066076002837788</v>
      </c>
    </row>
    <row r="38" spans="1:22">
      <c r="A38" s="105"/>
      <c r="L38" s="131"/>
    </row>
    <row r="39" spans="1:22">
      <c r="A39" s="405" t="s">
        <v>7083</v>
      </c>
      <c r="L39" s="131"/>
    </row>
    <row r="40" spans="1:22">
      <c r="L40" s="131"/>
    </row>
    <row r="41" spans="1:22">
      <c r="L41" s="131"/>
    </row>
    <row r="42" spans="1:22">
      <c r="L42" s="131"/>
    </row>
    <row r="43" spans="1:22">
      <c r="L43" s="131"/>
    </row>
    <row r="44" spans="1:22">
      <c r="L44" s="131"/>
    </row>
    <row r="45" spans="1:22">
      <c r="L45" s="131"/>
    </row>
    <row r="46" spans="1:22">
      <c r="L46" s="131"/>
    </row>
    <row r="47" spans="1:22">
      <c r="L47" s="131"/>
    </row>
    <row r="48" spans="1:22">
      <c r="L48" s="131"/>
    </row>
    <row r="49" spans="12:12">
      <c r="L49" s="131"/>
    </row>
    <row r="50" spans="12:12">
      <c r="L50" s="131"/>
    </row>
    <row r="51" spans="12:12">
      <c r="L51" s="131"/>
    </row>
    <row r="52" spans="12:12">
      <c r="L52" s="131"/>
    </row>
    <row r="53" spans="12:12">
      <c r="L53" s="131"/>
    </row>
    <row r="54" spans="12:12">
      <c r="L54" s="131"/>
    </row>
    <row r="55" spans="12:12">
      <c r="L55" s="131"/>
    </row>
    <row r="56" spans="12:12">
      <c r="L56" s="131"/>
    </row>
  </sheetData>
  <mergeCells count="3">
    <mergeCell ref="A1:V1"/>
    <mergeCell ref="A2:V2"/>
    <mergeCell ref="A3:V3"/>
  </mergeCells>
  <printOptions horizontalCentered="1"/>
  <pageMargins left="0.75" right="0.75" top="1" bottom="1" header="0.5" footer="0.5"/>
  <pageSetup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C14A4"/>
  </sheetPr>
  <dimension ref="A1:Z83"/>
  <sheetViews>
    <sheetView topLeftCell="A13" workbookViewId="0"/>
  </sheetViews>
  <sheetFormatPr defaultRowHeight="15.75"/>
  <cols>
    <col min="1" max="1" width="9.83203125" customWidth="1"/>
    <col min="2" max="2" width="11" style="42" bestFit="1" customWidth="1"/>
    <col min="3" max="3" width="48.5" style="42" bestFit="1" customWidth="1"/>
    <col min="4" max="4" width="17.1640625" style="42" bestFit="1" customWidth="1"/>
    <col min="5" max="5" width="21.1640625" style="42" bestFit="1" customWidth="1"/>
    <col min="6" max="6" width="19" style="42" bestFit="1" customWidth="1"/>
    <col min="7" max="7" width="11.33203125" style="42" bestFit="1" customWidth="1"/>
    <col min="8" max="8" width="20.33203125" style="42" bestFit="1" customWidth="1"/>
    <col min="9" max="9" width="20.5" style="42" bestFit="1" customWidth="1"/>
    <col min="10" max="11" width="20.5" style="42" customWidth="1"/>
    <col min="12" max="256" width="9.33203125" style="42"/>
    <col min="257" max="257" width="9.83203125" style="42" customWidth="1"/>
    <col min="258" max="258" width="11" style="42" bestFit="1" customWidth="1"/>
    <col min="259" max="259" width="48.5" style="42" bestFit="1" customWidth="1"/>
    <col min="260" max="260" width="20.33203125" style="42" bestFit="1" customWidth="1"/>
    <col min="261" max="261" width="27.6640625" style="42" customWidth="1"/>
    <col min="262" max="262" width="19" style="42" bestFit="1" customWidth="1"/>
    <col min="263" max="263" width="11.33203125" style="42" bestFit="1" customWidth="1"/>
    <col min="264" max="264" width="20.33203125" style="42" bestFit="1" customWidth="1"/>
    <col min="265" max="265" width="20.5" style="42" bestFit="1" customWidth="1"/>
    <col min="266" max="267" width="20.5" style="42" customWidth="1"/>
    <col min="268" max="512" width="9.33203125" style="42"/>
    <col min="513" max="513" width="9.83203125" style="42" customWidth="1"/>
    <col min="514" max="514" width="11" style="42" bestFit="1" customWidth="1"/>
    <col min="515" max="515" width="48.5" style="42" bestFit="1" customWidth="1"/>
    <col min="516" max="516" width="20.33203125" style="42" bestFit="1" customWidth="1"/>
    <col min="517" max="517" width="27.6640625" style="42" customWidth="1"/>
    <col min="518" max="518" width="19" style="42" bestFit="1" customWidth="1"/>
    <col min="519" max="519" width="11.33203125" style="42" bestFit="1" customWidth="1"/>
    <col min="520" max="520" width="20.33203125" style="42" bestFit="1" customWidth="1"/>
    <col min="521" max="521" width="20.5" style="42" bestFit="1" customWidth="1"/>
    <col min="522" max="523" width="20.5" style="42" customWidth="1"/>
    <col min="524" max="768" width="9.33203125" style="42"/>
    <col min="769" max="769" width="9.83203125" style="42" customWidth="1"/>
    <col min="770" max="770" width="11" style="42" bestFit="1" customWidth="1"/>
    <col min="771" max="771" width="48.5" style="42" bestFit="1" customWidth="1"/>
    <col min="772" max="772" width="20.33203125" style="42" bestFit="1" customWidth="1"/>
    <col min="773" max="773" width="27.6640625" style="42" customWidth="1"/>
    <col min="774" max="774" width="19" style="42" bestFit="1" customWidth="1"/>
    <col min="775" max="775" width="11.33203125" style="42" bestFit="1" customWidth="1"/>
    <col min="776" max="776" width="20.33203125" style="42" bestFit="1" customWidth="1"/>
    <col min="777" max="777" width="20.5" style="42" bestFit="1" customWidth="1"/>
    <col min="778" max="779" width="20.5" style="42" customWidth="1"/>
    <col min="780" max="1024" width="9.33203125" style="42"/>
    <col min="1025" max="1025" width="9.83203125" style="42" customWidth="1"/>
    <col min="1026" max="1026" width="11" style="42" bestFit="1" customWidth="1"/>
    <col min="1027" max="1027" width="48.5" style="42" bestFit="1" customWidth="1"/>
    <col min="1028" max="1028" width="20.33203125" style="42" bestFit="1" customWidth="1"/>
    <col min="1029" max="1029" width="27.6640625" style="42" customWidth="1"/>
    <col min="1030" max="1030" width="19" style="42" bestFit="1" customWidth="1"/>
    <col min="1031" max="1031" width="11.33203125" style="42" bestFit="1" customWidth="1"/>
    <col min="1032" max="1032" width="20.33203125" style="42" bestFit="1" customWidth="1"/>
    <col min="1033" max="1033" width="20.5" style="42" bestFit="1" customWidth="1"/>
    <col min="1034" max="1035" width="20.5" style="42" customWidth="1"/>
    <col min="1036" max="1280" width="9.33203125" style="42"/>
    <col min="1281" max="1281" width="9.83203125" style="42" customWidth="1"/>
    <col min="1282" max="1282" width="11" style="42" bestFit="1" customWidth="1"/>
    <col min="1283" max="1283" width="48.5" style="42" bestFit="1" customWidth="1"/>
    <col min="1284" max="1284" width="20.33203125" style="42" bestFit="1" customWidth="1"/>
    <col min="1285" max="1285" width="27.6640625" style="42" customWidth="1"/>
    <col min="1286" max="1286" width="19" style="42" bestFit="1" customWidth="1"/>
    <col min="1287" max="1287" width="11.33203125" style="42" bestFit="1" customWidth="1"/>
    <col min="1288" max="1288" width="20.33203125" style="42" bestFit="1" customWidth="1"/>
    <col min="1289" max="1289" width="20.5" style="42" bestFit="1" customWidth="1"/>
    <col min="1290" max="1291" width="20.5" style="42" customWidth="1"/>
    <col min="1292" max="1536" width="9.33203125" style="42"/>
    <col min="1537" max="1537" width="9.83203125" style="42" customWidth="1"/>
    <col min="1538" max="1538" width="11" style="42" bestFit="1" customWidth="1"/>
    <col min="1539" max="1539" width="48.5" style="42" bestFit="1" customWidth="1"/>
    <col min="1540" max="1540" width="20.33203125" style="42" bestFit="1" customWidth="1"/>
    <col min="1541" max="1541" width="27.6640625" style="42" customWidth="1"/>
    <col min="1542" max="1542" width="19" style="42" bestFit="1" customWidth="1"/>
    <col min="1543" max="1543" width="11.33203125" style="42" bestFit="1" customWidth="1"/>
    <col min="1544" max="1544" width="20.33203125" style="42" bestFit="1" customWidth="1"/>
    <col min="1545" max="1545" width="20.5" style="42" bestFit="1" customWidth="1"/>
    <col min="1546" max="1547" width="20.5" style="42" customWidth="1"/>
    <col min="1548" max="1792" width="9.33203125" style="42"/>
    <col min="1793" max="1793" width="9.83203125" style="42" customWidth="1"/>
    <col min="1794" max="1794" width="11" style="42" bestFit="1" customWidth="1"/>
    <col min="1795" max="1795" width="48.5" style="42" bestFit="1" customWidth="1"/>
    <col min="1796" max="1796" width="20.33203125" style="42" bestFit="1" customWidth="1"/>
    <col min="1797" max="1797" width="27.6640625" style="42" customWidth="1"/>
    <col min="1798" max="1798" width="19" style="42" bestFit="1" customWidth="1"/>
    <col min="1799" max="1799" width="11.33203125" style="42" bestFit="1" customWidth="1"/>
    <col min="1800" max="1800" width="20.33203125" style="42" bestFit="1" customWidth="1"/>
    <col min="1801" max="1801" width="20.5" style="42" bestFit="1" customWidth="1"/>
    <col min="1802" max="1803" width="20.5" style="42" customWidth="1"/>
    <col min="1804" max="2048" width="9.33203125" style="42"/>
    <col min="2049" max="2049" width="9.83203125" style="42" customWidth="1"/>
    <col min="2050" max="2050" width="11" style="42" bestFit="1" customWidth="1"/>
    <col min="2051" max="2051" width="48.5" style="42" bestFit="1" customWidth="1"/>
    <col min="2052" max="2052" width="20.33203125" style="42" bestFit="1" customWidth="1"/>
    <col min="2053" max="2053" width="27.6640625" style="42" customWidth="1"/>
    <col min="2054" max="2054" width="19" style="42" bestFit="1" customWidth="1"/>
    <col min="2055" max="2055" width="11.33203125" style="42" bestFit="1" customWidth="1"/>
    <col min="2056" max="2056" width="20.33203125" style="42" bestFit="1" customWidth="1"/>
    <col min="2057" max="2057" width="20.5" style="42" bestFit="1" customWidth="1"/>
    <col min="2058" max="2059" width="20.5" style="42" customWidth="1"/>
    <col min="2060" max="2304" width="9.33203125" style="42"/>
    <col min="2305" max="2305" width="9.83203125" style="42" customWidth="1"/>
    <col min="2306" max="2306" width="11" style="42" bestFit="1" customWidth="1"/>
    <col min="2307" max="2307" width="48.5" style="42" bestFit="1" customWidth="1"/>
    <col min="2308" max="2308" width="20.33203125" style="42" bestFit="1" customWidth="1"/>
    <col min="2309" max="2309" width="27.6640625" style="42" customWidth="1"/>
    <col min="2310" max="2310" width="19" style="42" bestFit="1" customWidth="1"/>
    <col min="2311" max="2311" width="11.33203125" style="42" bestFit="1" customWidth="1"/>
    <col min="2312" max="2312" width="20.33203125" style="42" bestFit="1" customWidth="1"/>
    <col min="2313" max="2313" width="20.5" style="42" bestFit="1" customWidth="1"/>
    <col min="2314" max="2315" width="20.5" style="42" customWidth="1"/>
    <col min="2316" max="2560" width="9.33203125" style="42"/>
    <col min="2561" max="2561" width="9.83203125" style="42" customWidth="1"/>
    <col min="2562" max="2562" width="11" style="42" bestFit="1" customWidth="1"/>
    <col min="2563" max="2563" width="48.5" style="42" bestFit="1" customWidth="1"/>
    <col min="2564" max="2564" width="20.33203125" style="42" bestFit="1" customWidth="1"/>
    <col min="2565" max="2565" width="27.6640625" style="42" customWidth="1"/>
    <col min="2566" max="2566" width="19" style="42" bestFit="1" customWidth="1"/>
    <col min="2567" max="2567" width="11.33203125" style="42" bestFit="1" customWidth="1"/>
    <col min="2568" max="2568" width="20.33203125" style="42" bestFit="1" customWidth="1"/>
    <col min="2569" max="2569" width="20.5" style="42" bestFit="1" customWidth="1"/>
    <col min="2570" max="2571" width="20.5" style="42" customWidth="1"/>
    <col min="2572" max="2816" width="9.33203125" style="42"/>
    <col min="2817" max="2817" width="9.83203125" style="42" customWidth="1"/>
    <col min="2818" max="2818" width="11" style="42" bestFit="1" customWidth="1"/>
    <col min="2819" max="2819" width="48.5" style="42" bestFit="1" customWidth="1"/>
    <col min="2820" max="2820" width="20.33203125" style="42" bestFit="1" customWidth="1"/>
    <col min="2821" max="2821" width="27.6640625" style="42" customWidth="1"/>
    <col min="2822" max="2822" width="19" style="42" bestFit="1" customWidth="1"/>
    <col min="2823" max="2823" width="11.33203125" style="42" bestFit="1" customWidth="1"/>
    <col min="2824" max="2824" width="20.33203125" style="42" bestFit="1" customWidth="1"/>
    <col min="2825" max="2825" width="20.5" style="42" bestFit="1" customWidth="1"/>
    <col min="2826" max="2827" width="20.5" style="42" customWidth="1"/>
    <col min="2828" max="3072" width="9.33203125" style="42"/>
    <col min="3073" max="3073" width="9.83203125" style="42" customWidth="1"/>
    <col min="3074" max="3074" width="11" style="42" bestFit="1" customWidth="1"/>
    <col min="3075" max="3075" width="48.5" style="42" bestFit="1" customWidth="1"/>
    <col min="3076" max="3076" width="20.33203125" style="42" bestFit="1" customWidth="1"/>
    <col min="3077" max="3077" width="27.6640625" style="42" customWidth="1"/>
    <col min="3078" max="3078" width="19" style="42" bestFit="1" customWidth="1"/>
    <col min="3079" max="3079" width="11.33203125" style="42" bestFit="1" customWidth="1"/>
    <col min="3080" max="3080" width="20.33203125" style="42" bestFit="1" customWidth="1"/>
    <col min="3081" max="3081" width="20.5" style="42" bestFit="1" customWidth="1"/>
    <col min="3082" max="3083" width="20.5" style="42" customWidth="1"/>
    <col min="3084" max="3328" width="9.33203125" style="42"/>
    <col min="3329" max="3329" width="9.83203125" style="42" customWidth="1"/>
    <col min="3330" max="3330" width="11" style="42" bestFit="1" customWidth="1"/>
    <col min="3331" max="3331" width="48.5" style="42" bestFit="1" customWidth="1"/>
    <col min="3332" max="3332" width="20.33203125" style="42" bestFit="1" customWidth="1"/>
    <col min="3333" max="3333" width="27.6640625" style="42" customWidth="1"/>
    <col min="3334" max="3334" width="19" style="42" bestFit="1" customWidth="1"/>
    <col min="3335" max="3335" width="11.33203125" style="42" bestFit="1" customWidth="1"/>
    <col min="3336" max="3336" width="20.33203125" style="42" bestFit="1" customWidth="1"/>
    <col min="3337" max="3337" width="20.5" style="42" bestFit="1" customWidth="1"/>
    <col min="3338" max="3339" width="20.5" style="42" customWidth="1"/>
    <col min="3340" max="3584" width="9.33203125" style="42"/>
    <col min="3585" max="3585" width="9.83203125" style="42" customWidth="1"/>
    <col min="3586" max="3586" width="11" style="42" bestFit="1" customWidth="1"/>
    <col min="3587" max="3587" width="48.5" style="42" bestFit="1" customWidth="1"/>
    <col min="3588" max="3588" width="20.33203125" style="42" bestFit="1" customWidth="1"/>
    <col min="3589" max="3589" width="27.6640625" style="42" customWidth="1"/>
    <col min="3590" max="3590" width="19" style="42" bestFit="1" customWidth="1"/>
    <col min="3591" max="3591" width="11.33203125" style="42" bestFit="1" customWidth="1"/>
    <col min="3592" max="3592" width="20.33203125" style="42" bestFit="1" customWidth="1"/>
    <col min="3593" max="3593" width="20.5" style="42" bestFit="1" customWidth="1"/>
    <col min="3594" max="3595" width="20.5" style="42" customWidth="1"/>
    <col min="3596" max="3840" width="9.33203125" style="42"/>
    <col min="3841" max="3841" width="9.83203125" style="42" customWidth="1"/>
    <col min="3842" max="3842" width="11" style="42" bestFit="1" customWidth="1"/>
    <col min="3843" max="3843" width="48.5" style="42" bestFit="1" customWidth="1"/>
    <col min="3844" max="3844" width="20.33203125" style="42" bestFit="1" customWidth="1"/>
    <col min="3845" max="3845" width="27.6640625" style="42" customWidth="1"/>
    <col min="3846" max="3846" width="19" style="42" bestFit="1" customWidth="1"/>
    <col min="3847" max="3847" width="11.33203125" style="42" bestFit="1" customWidth="1"/>
    <col min="3848" max="3848" width="20.33203125" style="42" bestFit="1" customWidth="1"/>
    <col min="3849" max="3849" width="20.5" style="42" bestFit="1" customWidth="1"/>
    <col min="3850" max="3851" width="20.5" style="42" customWidth="1"/>
    <col min="3852" max="4096" width="9.33203125" style="42"/>
    <col min="4097" max="4097" width="9.83203125" style="42" customWidth="1"/>
    <col min="4098" max="4098" width="11" style="42" bestFit="1" customWidth="1"/>
    <col min="4099" max="4099" width="48.5" style="42" bestFit="1" customWidth="1"/>
    <col min="4100" max="4100" width="20.33203125" style="42" bestFit="1" customWidth="1"/>
    <col min="4101" max="4101" width="27.6640625" style="42" customWidth="1"/>
    <col min="4102" max="4102" width="19" style="42" bestFit="1" customWidth="1"/>
    <col min="4103" max="4103" width="11.33203125" style="42" bestFit="1" customWidth="1"/>
    <col min="4104" max="4104" width="20.33203125" style="42" bestFit="1" customWidth="1"/>
    <col min="4105" max="4105" width="20.5" style="42" bestFit="1" customWidth="1"/>
    <col min="4106" max="4107" width="20.5" style="42" customWidth="1"/>
    <col min="4108" max="4352" width="9.33203125" style="42"/>
    <col min="4353" max="4353" width="9.83203125" style="42" customWidth="1"/>
    <col min="4354" max="4354" width="11" style="42" bestFit="1" customWidth="1"/>
    <col min="4355" max="4355" width="48.5" style="42" bestFit="1" customWidth="1"/>
    <col min="4356" max="4356" width="20.33203125" style="42" bestFit="1" customWidth="1"/>
    <col min="4357" max="4357" width="27.6640625" style="42" customWidth="1"/>
    <col min="4358" max="4358" width="19" style="42" bestFit="1" customWidth="1"/>
    <col min="4359" max="4359" width="11.33203125" style="42" bestFit="1" customWidth="1"/>
    <col min="4360" max="4360" width="20.33203125" style="42" bestFit="1" customWidth="1"/>
    <col min="4361" max="4361" width="20.5" style="42" bestFit="1" customWidth="1"/>
    <col min="4362" max="4363" width="20.5" style="42" customWidth="1"/>
    <col min="4364" max="4608" width="9.33203125" style="42"/>
    <col min="4609" max="4609" width="9.83203125" style="42" customWidth="1"/>
    <col min="4610" max="4610" width="11" style="42" bestFit="1" customWidth="1"/>
    <col min="4611" max="4611" width="48.5" style="42" bestFit="1" customWidth="1"/>
    <col min="4612" max="4612" width="20.33203125" style="42" bestFit="1" customWidth="1"/>
    <col min="4613" max="4613" width="27.6640625" style="42" customWidth="1"/>
    <col min="4614" max="4614" width="19" style="42" bestFit="1" customWidth="1"/>
    <col min="4615" max="4615" width="11.33203125" style="42" bestFit="1" customWidth="1"/>
    <col min="4616" max="4616" width="20.33203125" style="42" bestFit="1" customWidth="1"/>
    <col min="4617" max="4617" width="20.5" style="42" bestFit="1" customWidth="1"/>
    <col min="4618" max="4619" width="20.5" style="42" customWidth="1"/>
    <col min="4620" max="4864" width="9.33203125" style="42"/>
    <col min="4865" max="4865" width="9.83203125" style="42" customWidth="1"/>
    <col min="4866" max="4866" width="11" style="42" bestFit="1" customWidth="1"/>
    <col min="4867" max="4867" width="48.5" style="42" bestFit="1" customWidth="1"/>
    <col min="4868" max="4868" width="20.33203125" style="42" bestFit="1" customWidth="1"/>
    <col min="4869" max="4869" width="27.6640625" style="42" customWidth="1"/>
    <col min="4870" max="4870" width="19" style="42" bestFit="1" customWidth="1"/>
    <col min="4871" max="4871" width="11.33203125" style="42" bestFit="1" customWidth="1"/>
    <col min="4872" max="4872" width="20.33203125" style="42" bestFit="1" customWidth="1"/>
    <col min="4873" max="4873" width="20.5" style="42" bestFit="1" customWidth="1"/>
    <col min="4874" max="4875" width="20.5" style="42" customWidth="1"/>
    <col min="4876" max="5120" width="9.33203125" style="42"/>
    <col min="5121" max="5121" width="9.83203125" style="42" customWidth="1"/>
    <col min="5122" max="5122" width="11" style="42" bestFit="1" customWidth="1"/>
    <col min="5123" max="5123" width="48.5" style="42" bestFit="1" customWidth="1"/>
    <col min="5124" max="5124" width="20.33203125" style="42" bestFit="1" customWidth="1"/>
    <col min="5125" max="5125" width="27.6640625" style="42" customWidth="1"/>
    <col min="5126" max="5126" width="19" style="42" bestFit="1" customWidth="1"/>
    <col min="5127" max="5127" width="11.33203125" style="42" bestFit="1" customWidth="1"/>
    <col min="5128" max="5128" width="20.33203125" style="42" bestFit="1" customWidth="1"/>
    <col min="5129" max="5129" width="20.5" style="42" bestFit="1" customWidth="1"/>
    <col min="5130" max="5131" width="20.5" style="42" customWidth="1"/>
    <col min="5132" max="5376" width="9.33203125" style="42"/>
    <col min="5377" max="5377" width="9.83203125" style="42" customWidth="1"/>
    <col min="5378" max="5378" width="11" style="42" bestFit="1" customWidth="1"/>
    <col min="5379" max="5379" width="48.5" style="42" bestFit="1" customWidth="1"/>
    <col min="5380" max="5380" width="20.33203125" style="42" bestFit="1" customWidth="1"/>
    <col min="5381" max="5381" width="27.6640625" style="42" customWidth="1"/>
    <col min="5382" max="5382" width="19" style="42" bestFit="1" customWidth="1"/>
    <col min="5383" max="5383" width="11.33203125" style="42" bestFit="1" customWidth="1"/>
    <col min="5384" max="5384" width="20.33203125" style="42" bestFit="1" customWidth="1"/>
    <col min="5385" max="5385" width="20.5" style="42" bestFit="1" customWidth="1"/>
    <col min="5386" max="5387" width="20.5" style="42" customWidth="1"/>
    <col min="5388" max="5632" width="9.33203125" style="42"/>
    <col min="5633" max="5633" width="9.83203125" style="42" customWidth="1"/>
    <col min="5634" max="5634" width="11" style="42" bestFit="1" customWidth="1"/>
    <col min="5635" max="5635" width="48.5" style="42" bestFit="1" customWidth="1"/>
    <col min="5636" max="5636" width="20.33203125" style="42" bestFit="1" customWidth="1"/>
    <col min="5637" max="5637" width="27.6640625" style="42" customWidth="1"/>
    <col min="5638" max="5638" width="19" style="42" bestFit="1" customWidth="1"/>
    <col min="5639" max="5639" width="11.33203125" style="42" bestFit="1" customWidth="1"/>
    <col min="5640" max="5640" width="20.33203125" style="42" bestFit="1" customWidth="1"/>
    <col min="5641" max="5641" width="20.5" style="42" bestFit="1" customWidth="1"/>
    <col min="5642" max="5643" width="20.5" style="42" customWidth="1"/>
    <col min="5644" max="5888" width="9.33203125" style="42"/>
    <col min="5889" max="5889" width="9.83203125" style="42" customWidth="1"/>
    <col min="5890" max="5890" width="11" style="42" bestFit="1" customWidth="1"/>
    <col min="5891" max="5891" width="48.5" style="42" bestFit="1" customWidth="1"/>
    <col min="5892" max="5892" width="20.33203125" style="42" bestFit="1" customWidth="1"/>
    <col min="5893" max="5893" width="27.6640625" style="42" customWidth="1"/>
    <col min="5894" max="5894" width="19" style="42" bestFit="1" customWidth="1"/>
    <col min="5895" max="5895" width="11.33203125" style="42" bestFit="1" customWidth="1"/>
    <col min="5896" max="5896" width="20.33203125" style="42" bestFit="1" customWidth="1"/>
    <col min="5897" max="5897" width="20.5" style="42" bestFit="1" customWidth="1"/>
    <col min="5898" max="5899" width="20.5" style="42" customWidth="1"/>
    <col min="5900" max="6144" width="9.33203125" style="42"/>
    <col min="6145" max="6145" width="9.83203125" style="42" customWidth="1"/>
    <col min="6146" max="6146" width="11" style="42" bestFit="1" customWidth="1"/>
    <col min="6147" max="6147" width="48.5" style="42" bestFit="1" customWidth="1"/>
    <col min="6148" max="6148" width="20.33203125" style="42" bestFit="1" customWidth="1"/>
    <col min="6149" max="6149" width="27.6640625" style="42" customWidth="1"/>
    <col min="6150" max="6150" width="19" style="42" bestFit="1" customWidth="1"/>
    <col min="6151" max="6151" width="11.33203125" style="42" bestFit="1" customWidth="1"/>
    <col min="6152" max="6152" width="20.33203125" style="42" bestFit="1" customWidth="1"/>
    <col min="6153" max="6153" width="20.5" style="42" bestFit="1" customWidth="1"/>
    <col min="6154" max="6155" width="20.5" style="42" customWidth="1"/>
    <col min="6156" max="6400" width="9.33203125" style="42"/>
    <col min="6401" max="6401" width="9.83203125" style="42" customWidth="1"/>
    <col min="6402" max="6402" width="11" style="42" bestFit="1" customWidth="1"/>
    <col min="6403" max="6403" width="48.5" style="42" bestFit="1" customWidth="1"/>
    <col min="6404" max="6404" width="20.33203125" style="42" bestFit="1" customWidth="1"/>
    <col min="6405" max="6405" width="27.6640625" style="42" customWidth="1"/>
    <col min="6406" max="6406" width="19" style="42" bestFit="1" customWidth="1"/>
    <col min="6407" max="6407" width="11.33203125" style="42" bestFit="1" customWidth="1"/>
    <col min="6408" max="6408" width="20.33203125" style="42" bestFit="1" customWidth="1"/>
    <col min="6409" max="6409" width="20.5" style="42" bestFit="1" customWidth="1"/>
    <col min="6410" max="6411" width="20.5" style="42" customWidth="1"/>
    <col min="6412" max="6656" width="9.33203125" style="42"/>
    <col min="6657" max="6657" width="9.83203125" style="42" customWidth="1"/>
    <col min="6658" max="6658" width="11" style="42" bestFit="1" customWidth="1"/>
    <col min="6659" max="6659" width="48.5" style="42" bestFit="1" customWidth="1"/>
    <col min="6660" max="6660" width="20.33203125" style="42" bestFit="1" customWidth="1"/>
    <col min="6661" max="6661" width="27.6640625" style="42" customWidth="1"/>
    <col min="6662" max="6662" width="19" style="42" bestFit="1" customWidth="1"/>
    <col min="6663" max="6663" width="11.33203125" style="42" bestFit="1" customWidth="1"/>
    <col min="6664" max="6664" width="20.33203125" style="42" bestFit="1" customWidth="1"/>
    <col min="6665" max="6665" width="20.5" style="42" bestFit="1" customWidth="1"/>
    <col min="6666" max="6667" width="20.5" style="42" customWidth="1"/>
    <col min="6668" max="6912" width="9.33203125" style="42"/>
    <col min="6913" max="6913" width="9.83203125" style="42" customWidth="1"/>
    <col min="6914" max="6914" width="11" style="42" bestFit="1" customWidth="1"/>
    <col min="6915" max="6915" width="48.5" style="42" bestFit="1" customWidth="1"/>
    <col min="6916" max="6916" width="20.33203125" style="42" bestFit="1" customWidth="1"/>
    <col min="6917" max="6917" width="27.6640625" style="42" customWidth="1"/>
    <col min="6918" max="6918" width="19" style="42" bestFit="1" customWidth="1"/>
    <col min="6919" max="6919" width="11.33203125" style="42" bestFit="1" customWidth="1"/>
    <col min="6920" max="6920" width="20.33203125" style="42" bestFit="1" customWidth="1"/>
    <col min="6921" max="6921" width="20.5" style="42" bestFit="1" customWidth="1"/>
    <col min="6922" max="6923" width="20.5" style="42" customWidth="1"/>
    <col min="6924" max="7168" width="9.33203125" style="42"/>
    <col min="7169" max="7169" width="9.83203125" style="42" customWidth="1"/>
    <col min="7170" max="7170" width="11" style="42" bestFit="1" customWidth="1"/>
    <col min="7171" max="7171" width="48.5" style="42" bestFit="1" customWidth="1"/>
    <col min="7172" max="7172" width="20.33203125" style="42" bestFit="1" customWidth="1"/>
    <col min="7173" max="7173" width="27.6640625" style="42" customWidth="1"/>
    <col min="7174" max="7174" width="19" style="42" bestFit="1" customWidth="1"/>
    <col min="7175" max="7175" width="11.33203125" style="42" bestFit="1" customWidth="1"/>
    <col min="7176" max="7176" width="20.33203125" style="42" bestFit="1" customWidth="1"/>
    <col min="7177" max="7177" width="20.5" style="42" bestFit="1" customWidth="1"/>
    <col min="7178" max="7179" width="20.5" style="42" customWidth="1"/>
    <col min="7180" max="7424" width="9.33203125" style="42"/>
    <col min="7425" max="7425" width="9.83203125" style="42" customWidth="1"/>
    <col min="7426" max="7426" width="11" style="42" bestFit="1" customWidth="1"/>
    <col min="7427" max="7427" width="48.5" style="42" bestFit="1" customWidth="1"/>
    <col min="7428" max="7428" width="20.33203125" style="42" bestFit="1" customWidth="1"/>
    <col min="7429" max="7429" width="27.6640625" style="42" customWidth="1"/>
    <col min="7430" max="7430" width="19" style="42" bestFit="1" customWidth="1"/>
    <col min="7431" max="7431" width="11.33203125" style="42" bestFit="1" customWidth="1"/>
    <col min="7432" max="7432" width="20.33203125" style="42" bestFit="1" customWidth="1"/>
    <col min="7433" max="7433" width="20.5" style="42" bestFit="1" customWidth="1"/>
    <col min="7434" max="7435" width="20.5" style="42" customWidth="1"/>
    <col min="7436" max="7680" width="9.33203125" style="42"/>
    <col min="7681" max="7681" width="9.83203125" style="42" customWidth="1"/>
    <col min="7682" max="7682" width="11" style="42" bestFit="1" customWidth="1"/>
    <col min="7683" max="7683" width="48.5" style="42" bestFit="1" customWidth="1"/>
    <col min="7684" max="7684" width="20.33203125" style="42" bestFit="1" customWidth="1"/>
    <col min="7685" max="7685" width="27.6640625" style="42" customWidth="1"/>
    <col min="7686" max="7686" width="19" style="42" bestFit="1" customWidth="1"/>
    <col min="7687" max="7687" width="11.33203125" style="42" bestFit="1" customWidth="1"/>
    <col min="7688" max="7688" width="20.33203125" style="42" bestFit="1" customWidth="1"/>
    <col min="7689" max="7689" width="20.5" style="42" bestFit="1" customWidth="1"/>
    <col min="7690" max="7691" width="20.5" style="42" customWidth="1"/>
    <col min="7692" max="7936" width="9.33203125" style="42"/>
    <col min="7937" max="7937" width="9.83203125" style="42" customWidth="1"/>
    <col min="7938" max="7938" width="11" style="42" bestFit="1" customWidth="1"/>
    <col min="7939" max="7939" width="48.5" style="42" bestFit="1" customWidth="1"/>
    <col min="7940" max="7940" width="20.33203125" style="42" bestFit="1" customWidth="1"/>
    <col min="7941" max="7941" width="27.6640625" style="42" customWidth="1"/>
    <col min="7942" max="7942" width="19" style="42" bestFit="1" customWidth="1"/>
    <col min="7943" max="7943" width="11.33203125" style="42" bestFit="1" customWidth="1"/>
    <col min="7944" max="7944" width="20.33203125" style="42" bestFit="1" customWidth="1"/>
    <col min="7945" max="7945" width="20.5" style="42" bestFit="1" customWidth="1"/>
    <col min="7946" max="7947" width="20.5" style="42" customWidth="1"/>
    <col min="7948" max="8192" width="9.33203125" style="42"/>
    <col min="8193" max="8193" width="9.83203125" style="42" customWidth="1"/>
    <col min="8194" max="8194" width="11" style="42" bestFit="1" customWidth="1"/>
    <col min="8195" max="8195" width="48.5" style="42" bestFit="1" customWidth="1"/>
    <col min="8196" max="8196" width="20.33203125" style="42" bestFit="1" customWidth="1"/>
    <col min="8197" max="8197" width="27.6640625" style="42" customWidth="1"/>
    <col min="8198" max="8198" width="19" style="42" bestFit="1" customWidth="1"/>
    <col min="8199" max="8199" width="11.33203125" style="42" bestFit="1" customWidth="1"/>
    <col min="8200" max="8200" width="20.33203125" style="42" bestFit="1" customWidth="1"/>
    <col min="8201" max="8201" width="20.5" style="42" bestFit="1" customWidth="1"/>
    <col min="8202" max="8203" width="20.5" style="42" customWidth="1"/>
    <col min="8204" max="8448" width="9.33203125" style="42"/>
    <col min="8449" max="8449" width="9.83203125" style="42" customWidth="1"/>
    <col min="8450" max="8450" width="11" style="42" bestFit="1" customWidth="1"/>
    <col min="8451" max="8451" width="48.5" style="42" bestFit="1" customWidth="1"/>
    <col min="8452" max="8452" width="20.33203125" style="42" bestFit="1" customWidth="1"/>
    <col min="8453" max="8453" width="27.6640625" style="42" customWidth="1"/>
    <col min="8454" max="8454" width="19" style="42" bestFit="1" customWidth="1"/>
    <col min="8455" max="8455" width="11.33203125" style="42" bestFit="1" customWidth="1"/>
    <col min="8456" max="8456" width="20.33203125" style="42" bestFit="1" customWidth="1"/>
    <col min="8457" max="8457" width="20.5" style="42" bestFit="1" customWidth="1"/>
    <col min="8458" max="8459" width="20.5" style="42" customWidth="1"/>
    <col min="8460" max="8704" width="9.33203125" style="42"/>
    <col min="8705" max="8705" width="9.83203125" style="42" customWidth="1"/>
    <col min="8706" max="8706" width="11" style="42" bestFit="1" customWidth="1"/>
    <col min="8707" max="8707" width="48.5" style="42" bestFit="1" customWidth="1"/>
    <col min="8708" max="8708" width="20.33203125" style="42" bestFit="1" customWidth="1"/>
    <col min="8709" max="8709" width="27.6640625" style="42" customWidth="1"/>
    <col min="8710" max="8710" width="19" style="42" bestFit="1" customWidth="1"/>
    <col min="8711" max="8711" width="11.33203125" style="42" bestFit="1" customWidth="1"/>
    <col min="8712" max="8712" width="20.33203125" style="42" bestFit="1" customWidth="1"/>
    <col min="8713" max="8713" width="20.5" style="42" bestFit="1" customWidth="1"/>
    <col min="8714" max="8715" width="20.5" style="42" customWidth="1"/>
    <col min="8716" max="8960" width="9.33203125" style="42"/>
    <col min="8961" max="8961" width="9.83203125" style="42" customWidth="1"/>
    <col min="8962" max="8962" width="11" style="42" bestFit="1" customWidth="1"/>
    <col min="8963" max="8963" width="48.5" style="42" bestFit="1" customWidth="1"/>
    <col min="8964" max="8964" width="20.33203125" style="42" bestFit="1" customWidth="1"/>
    <col min="8965" max="8965" width="27.6640625" style="42" customWidth="1"/>
    <col min="8966" max="8966" width="19" style="42" bestFit="1" customWidth="1"/>
    <col min="8967" max="8967" width="11.33203125" style="42" bestFit="1" customWidth="1"/>
    <col min="8968" max="8968" width="20.33203125" style="42" bestFit="1" customWidth="1"/>
    <col min="8969" max="8969" width="20.5" style="42" bestFit="1" customWidth="1"/>
    <col min="8970" max="8971" width="20.5" style="42" customWidth="1"/>
    <col min="8972" max="9216" width="9.33203125" style="42"/>
    <col min="9217" max="9217" width="9.83203125" style="42" customWidth="1"/>
    <col min="9218" max="9218" width="11" style="42" bestFit="1" customWidth="1"/>
    <col min="9219" max="9219" width="48.5" style="42" bestFit="1" customWidth="1"/>
    <col min="9220" max="9220" width="20.33203125" style="42" bestFit="1" customWidth="1"/>
    <col min="9221" max="9221" width="27.6640625" style="42" customWidth="1"/>
    <col min="9222" max="9222" width="19" style="42" bestFit="1" customWidth="1"/>
    <col min="9223" max="9223" width="11.33203125" style="42" bestFit="1" customWidth="1"/>
    <col min="9224" max="9224" width="20.33203125" style="42" bestFit="1" customWidth="1"/>
    <col min="9225" max="9225" width="20.5" style="42" bestFit="1" customWidth="1"/>
    <col min="9226" max="9227" width="20.5" style="42" customWidth="1"/>
    <col min="9228" max="9472" width="9.33203125" style="42"/>
    <col min="9473" max="9473" width="9.83203125" style="42" customWidth="1"/>
    <col min="9474" max="9474" width="11" style="42" bestFit="1" customWidth="1"/>
    <col min="9475" max="9475" width="48.5" style="42" bestFit="1" customWidth="1"/>
    <col min="9476" max="9476" width="20.33203125" style="42" bestFit="1" customWidth="1"/>
    <col min="9477" max="9477" width="27.6640625" style="42" customWidth="1"/>
    <col min="9478" max="9478" width="19" style="42" bestFit="1" customWidth="1"/>
    <col min="9479" max="9479" width="11.33203125" style="42" bestFit="1" customWidth="1"/>
    <col min="9480" max="9480" width="20.33203125" style="42" bestFit="1" customWidth="1"/>
    <col min="9481" max="9481" width="20.5" style="42" bestFit="1" customWidth="1"/>
    <col min="9482" max="9483" width="20.5" style="42" customWidth="1"/>
    <col min="9484" max="9728" width="9.33203125" style="42"/>
    <col min="9729" max="9729" width="9.83203125" style="42" customWidth="1"/>
    <col min="9730" max="9730" width="11" style="42" bestFit="1" customWidth="1"/>
    <col min="9731" max="9731" width="48.5" style="42" bestFit="1" customWidth="1"/>
    <col min="9732" max="9732" width="20.33203125" style="42" bestFit="1" customWidth="1"/>
    <col min="9733" max="9733" width="27.6640625" style="42" customWidth="1"/>
    <col min="9734" max="9734" width="19" style="42" bestFit="1" customWidth="1"/>
    <col min="9735" max="9735" width="11.33203125" style="42" bestFit="1" customWidth="1"/>
    <col min="9736" max="9736" width="20.33203125" style="42" bestFit="1" customWidth="1"/>
    <col min="9737" max="9737" width="20.5" style="42" bestFit="1" customWidth="1"/>
    <col min="9738" max="9739" width="20.5" style="42" customWidth="1"/>
    <col min="9740" max="9984" width="9.33203125" style="42"/>
    <col min="9985" max="9985" width="9.83203125" style="42" customWidth="1"/>
    <col min="9986" max="9986" width="11" style="42" bestFit="1" customWidth="1"/>
    <col min="9987" max="9987" width="48.5" style="42" bestFit="1" customWidth="1"/>
    <col min="9988" max="9988" width="20.33203125" style="42" bestFit="1" customWidth="1"/>
    <col min="9989" max="9989" width="27.6640625" style="42" customWidth="1"/>
    <col min="9990" max="9990" width="19" style="42" bestFit="1" customWidth="1"/>
    <col min="9991" max="9991" width="11.33203125" style="42" bestFit="1" customWidth="1"/>
    <col min="9992" max="9992" width="20.33203125" style="42" bestFit="1" customWidth="1"/>
    <col min="9993" max="9993" width="20.5" style="42" bestFit="1" customWidth="1"/>
    <col min="9994" max="9995" width="20.5" style="42" customWidth="1"/>
    <col min="9996" max="10240" width="9.33203125" style="42"/>
    <col min="10241" max="10241" width="9.83203125" style="42" customWidth="1"/>
    <col min="10242" max="10242" width="11" style="42" bestFit="1" customWidth="1"/>
    <col min="10243" max="10243" width="48.5" style="42" bestFit="1" customWidth="1"/>
    <col min="10244" max="10244" width="20.33203125" style="42" bestFit="1" customWidth="1"/>
    <col min="10245" max="10245" width="27.6640625" style="42" customWidth="1"/>
    <col min="10246" max="10246" width="19" style="42" bestFit="1" customWidth="1"/>
    <col min="10247" max="10247" width="11.33203125" style="42" bestFit="1" customWidth="1"/>
    <col min="10248" max="10248" width="20.33203125" style="42" bestFit="1" customWidth="1"/>
    <col min="10249" max="10249" width="20.5" style="42" bestFit="1" customWidth="1"/>
    <col min="10250" max="10251" width="20.5" style="42" customWidth="1"/>
    <col min="10252" max="10496" width="9.33203125" style="42"/>
    <col min="10497" max="10497" width="9.83203125" style="42" customWidth="1"/>
    <col min="10498" max="10498" width="11" style="42" bestFit="1" customWidth="1"/>
    <col min="10499" max="10499" width="48.5" style="42" bestFit="1" customWidth="1"/>
    <col min="10500" max="10500" width="20.33203125" style="42" bestFit="1" customWidth="1"/>
    <col min="10501" max="10501" width="27.6640625" style="42" customWidth="1"/>
    <col min="10502" max="10502" width="19" style="42" bestFit="1" customWidth="1"/>
    <col min="10503" max="10503" width="11.33203125" style="42" bestFit="1" customWidth="1"/>
    <col min="10504" max="10504" width="20.33203125" style="42" bestFit="1" customWidth="1"/>
    <col min="10505" max="10505" width="20.5" style="42" bestFit="1" customWidth="1"/>
    <col min="10506" max="10507" width="20.5" style="42" customWidth="1"/>
    <col min="10508" max="10752" width="9.33203125" style="42"/>
    <col min="10753" max="10753" width="9.83203125" style="42" customWidth="1"/>
    <col min="10754" max="10754" width="11" style="42" bestFit="1" customWidth="1"/>
    <col min="10755" max="10755" width="48.5" style="42" bestFit="1" customWidth="1"/>
    <col min="10756" max="10756" width="20.33203125" style="42" bestFit="1" customWidth="1"/>
    <col min="10757" max="10757" width="27.6640625" style="42" customWidth="1"/>
    <col min="10758" max="10758" width="19" style="42" bestFit="1" customWidth="1"/>
    <col min="10759" max="10759" width="11.33203125" style="42" bestFit="1" customWidth="1"/>
    <col min="10760" max="10760" width="20.33203125" style="42" bestFit="1" customWidth="1"/>
    <col min="10761" max="10761" width="20.5" style="42" bestFit="1" customWidth="1"/>
    <col min="10762" max="10763" width="20.5" style="42" customWidth="1"/>
    <col min="10764" max="11008" width="9.33203125" style="42"/>
    <col min="11009" max="11009" width="9.83203125" style="42" customWidth="1"/>
    <col min="11010" max="11010" width="11" style="42" bestFit="1" customWidth="1"/>
    <col min="11011" max="11011" width="48.5" style="42" bestFit="1" customWidth="1"/>
    <col min="11012" max="11012" width="20.33203125" style="42" bestFit="1" customWidth="1"/>
    <col min="11013" max="11013" width="27.6640625" style="42" customWidth="1"/>
    <col min="11014" max="11014" width="19" style="42" bestFit="1" customWidth="1"/>
    <col min="11015" max="11015" width="11.33203125" style="42" bestFit="1" customWidth="1"/>
    <col min="11016" max="11016" width="20.33203125" style="42" bestFit="1" customWidth="1"/>
    <col min="11017" max="11017" width="20.5" style="42" bestFit="1" customWidth="1"/>
    <col min="11018" max="11019" width="20.5" style="42" customWidth="1"/>
    <col min="11020" max="11264" width="9.33203125" style="42"/>
    <col min="11265" max="11265" width="9.83203125" style="42" customWidth="1"/>
    <col min="11266" max="11266" width="11" style="42" bestFit="1" customWidth="1"/>
    <col min="11267" max="11267" width="48.5" style="42" bestFit="1" customWidth="1"/>
    <col min="11268" max="11268" width="20.33203125" style="42" bestFit="1" customWidth="1"/>
    <col min="11269" max="11269" width="27.6640625" style="42" customWidth="1"/>
    <col min="11270" max="11270" width="19" style="42" bestFit="1" customWidth="1"/>
    <col min="11271" max="11271" width="11.33203125" style="42" bestFit="1" customWidth="1"/>
    <col min="11272" max="11272" width="20.33203125" style="42" bestFit="1" customWidth="1"/>
    <col min="11273" max="11273" width="20.5" style="42" bestFit="1" customWidth="1"/>
    <col min="11274" max="11275" width="20.5" style="42" customWidth="1"/>
    <col min="11276" max="11520" width="9.33203125" style="42"/>
    <col min="11521" max="11521" width="9.83203125" style="42" customWidth="1"/>
    <col min="11522" max="11522" width="11" style="42" bestFit="1" customWidth="1"/>
    <col min="11523" max="11523" width="48.5" style="42" bestFit="1" customWidth="1"/>
    <col min="11524" max="11524" width="20.33203125" style="42" bestFit="1" customWidth="1"/>
    <col min="11525" max="11525" width="27.6640625" style="42" customWidth="1"/>
    <col min="11526" max="11526" width="19" style="42" bestFit="1" customWidth="1"/>
    <col min="11527" max="11527" width="11.33203125" style="42" bestFit="1" customWidth="1"/>
    <col min="11528" max="11528" width="20.33203125" style="42" bestFit="1" customWidth="1"/>
    <col min="11529" max="11529" width="20.5" style="42" bestFit="1" customWidth="1"/>
    <col min="11530" max="11531" width="20.5" style="42" customWidth="1"/>
    <col min="11532" max="11776" width="9.33203125" style="42"/>
    <col min="11777" max="11777" width="9.83203125" style="42" customWidth="1"/>
    <col min="11778" max="11778" width="11" style="42" bestFit="1" customWidth="1"/>
    <col min="11779" max="11779" width="48.5" style="42" bestFit="1" customWidth="1"/>
    <col min="11780" max="11780" width="20.33203125" style="42" bestFit="1" customWidth="1"/>
    <col min="11781" max="11781" width="27.6640625" style="42" customWidth="1"/>
    <col min="11782" max="11782" width="19" style="42" bestFit="1" customWidth="1"/>
    <col min="11783" max="11783" width="11.33203125" style="42" bestFit="1" customWidth="1"/>
    <col min="11784" max="11784" width="20.33203125" style="42" bestFit="1" customWidth="1"/>
    <col min="11785" max="11785" width="20.5" style="42" bestFit="1" customWidth="1"/>
    <col min="11786" max="11787" width="20.5" style="42" customWidth="1"/>
    <col min="11788" max="12032" width="9.33203125" style="42"/>
    <col min="12033" max="12033" width="9.83203125" style="42" customWidth="1"/>
    <col min="12034" max="12034" width="11" style="42" bestFit="1" customWidth="1"/>
    <col min="12035" max="12035" width="48.5" style="42" bestFit="1" customWidth="1"/>
    <col min="12036" max="12036" width="20.33203125" style="42" bestFit="1" customWidth="1"/>
    <col min="12037" max="12037" width="27.6640625" style="42" customWidth="1"/>
    <col min="12038" max="12038" width="19" style="42" bestFit="1" customWidth="1"/>
    <col min="12039" max="12039" width="11.33203125" style="42" bestFit="1" customWidth="1"/>
    <col min="12040" max="12040" width="20.33203125" style="42" bestFit="1" customWidth="1"/>
    <col min="12041" max="12041" width="20.5" style="42" bestFit="1" customWidth="1"/>
    <col min="12042" max="12043" width="20.5" style="42" customWidth="1"/>
    <col min="12044" max="12288" width="9.33203125" style="42"/>
    <col min="12289" max="12289" width="9.83203125" style="42" customWidth="1"/>
    <col min="12290" max="12290" width="11" style="42" bestFit="1" customWidth="1"/>
    <col min="12291" max="12291" width="48.5" style="42" bestFit="1" customWidth="1"/>
    <col min="12292" max="12292" width="20.33203125" style="42" bestFit="1" customWidth="1"/>
    <col min="12293" max="12293" width="27.6640625" style="42" customWidth="1"/>
    <col min="12294" max="12294" width="19" style="42" bestFit="1" customWidth="1"/>
    <col min="12295" max="12295" width="11.33203125" style="42" bestFit="1" customWidth="1"/>
    <col min="12296" max="12296" width="20.33203125" style="42" bestFit="1" customWidth="1"/>
    <col min="12297" max="12297" width="20.5" style="42" bestFit="1" customWidth="1"/>
    <col min="12298" max="12299" width="20.5" style="42" customWidth="1"/>
    <col min="12300" max="12544" width="9.33203125" style="42"/>
    <col min="12545" max="12545" width="9.83203125" style="42" customWidth="1"/>
    <col min="12546" max="12546" width="11" style="42" bestFit="1" customWidth="1"/>
    <col min="12547" max="12547" width="48.5" style="42" bestFit="1" customWidth="1"/>
    <col min="12548" max="12548" width="20.33203125" style="42" bestFit="1" customWidth="1"/>
    <col min="12549" max="12549" width="27.6640625" style="42" customWidth="1"/>
    <col min="12550" max="12550" width="19" style="42" bestFit="1" customWidth="1"/>
    <col min="12551" max="12551" width="11.33203125" style="42" bestFit="1" customWidth="1"/>
    <col min="12552" max="12552" width="20.33203125" style="42" bestFit="1" customWidth="1"/>
    <col min="12553" max="12553" width="20.5" style="42" bestFit="1" customWidth="1"/>
    <col min="12554" max="12555" width="20.5" style="42" customWidth="1"/>
    <col min="12556" max="12800" width="9.33203125" style="42"/>
    <col min="12801" max="12801" width="9.83203125" style="42" customWidth="1"/>
    <col min="12802" max="12802" width="11" style="42" bestFit="1" customWidth="1"/>
    <col min="12803" max="12803" width="48.5" style="42" bestFit="1" customWidth="1"/>
    <col min="12804" max="12804" width="20.33203125" style="42" bestFit="1" customWidth="1"/>
    <col min="12805" max="12805" width="27.6640625" style="42" customWidth="1"/>
    <col min="12806" max="12806" width="19" style="42" bestFit="1" customWidth="1"/>
    <col min="12807" max="12807" width="11.33203125" style="42" bestFit="1" customWidth="1"/>
    <col min="12808" max="12808" width="20.33203125" style="42" bestFit="1" customWidth="1"/>
    <col min="12809" max="12809" width="20.5" style="42" bestFit="1" customWidth="1"/>
    <col min="12810" max="12811" width="20.5" style="42" customWidth="1"/>
    <col min="12812" max="13056" width="9.33203125" style="42"/>
    <col min="13057" max="13057" width="9.83203125" style="42" customWidth="1"/>
    <col min="13058" max="13058" width="11" style="42" bestFit="1" customWidth="1"/>
    <col min="13059" max="13059" width="48.5" style="42" bestFit="1" customWidth="1"/>
    <col min="13060" max="13060" width="20.33203125" style="42" bestFit="1" customWidth="1"/>
    <col min="13061" max="13061" width="27.6640625" style="42" customWidth="1"/>
    <col min="13062" max="13062" width="19" style="42" bestFit="1" customWidth="1"/>
    <col min="13063" max="13063" width="11.33203125" style="42" bestFit="1" customWidth="1"/>
    <col min="13064" max="13064" width="20.33203125" style="42" bestFit="1" customWidth="1"/>
    <col min="13065" max="13065" width="20.5" style="42" bestFit="1" customWidth="1"/>
    <col min="13066" max="13067" width="20.5" style="42" customWidth="1"/>
    <col min="13068" max="13312" width="9.33203125" style="42"/>
    <col min="13313" max="13313" width="9.83203125" style="42" customWidth="1"/>
    <col min="13314" max="13314" width="11" style="42" bestFit="1" customWidth="1"/>
    <col min="13315" max="13315" width="48.5" style="42" bestFit="1" customWidth="1"/>
    <col min="13316" max="13316" width="20.33203125" style="42" bestFit="1" customWidth="1"/>
    <col min="13317" max="13317" width="27.6640625" style="42" customWidth="1"/>
    <col min="13318" max="13318" width="19" style="42" bestFit="1" customWidth="1"/>
    <col min="13319" max="13319" width="11.33203125" style="42" bestFit="1" customWidth="1"/>
    <col min="13320" max="13320" width="20.33203125" style="42" bestFit="1" customWidth="1"/>
    <col min="13321" max="13321" width="20.5" style="42" bestFit="1" customWidth="1"/>
    <col min="13322" max="13323" width="20.5" style="42" customWidth="1"/>
    <col min="13324" max="13568" width="9.33203125" style="42"/>
    <col min="13569" max="13569" width="9.83203125" style="42" customWidth="1"/>
    <col min="13570" max="13570" width="11" style="42" bestFit="1" customWidth="1"/>
    <col min="13571" max="13571" width="48.5" style="42" bestFit="1" customWidth="1"/>
    <col min="13572" max="13572" width="20.33203125" style="42" bestFit="1" customWidth="1"/>
    <col min="13573" max="13573" width="27.6640625" style="42" customWidth="1"/>
    <col min="13574" max="13574" width="19" style="42" bestFit="1" customWidth="1"/>
    <col min="13575" max="13575" width="11.33203125" style="42" bestFit="1" customWidth="1"/>
    <col min="13576" max="13576" width="20.33203125" style="42" bestFit="1" customWidth="1"/>
    <col min="13577" max="13577" width="20.5" style="42" bestFit="1" customWidth="1"/>
    <col min="13578" max="13579" width="20.5" style="42" customWidth="1"/>
    <col min="13580" max="13824" width="9.33203125" style="42"/>
    <col min="13825" max="13825" width="9.83203125" style="42" customWidth="1"/>
    <col min="13826" max="13826" width="11" style="42" bestFit="1" customWidth="1"/>
    <col min="13827" max="13827" width="48.5" style="42" bestFit="1" customWidth="1"/>
    <col min="13828" max="13828" width="20.33203125" style="42" bestFit="1" customWidth="1"/>
    <col min="13829" max="13829" width="27.6640625" style="42" customWidth="1"/>
    <col min="13830" max="13830" width="19" style="42" bestFit="1" customWidth="1"/>
    <col min="13831" max="13831" width="11.33203125" style="42" bestFit="1" customWidth="1"/>
    <col min="13832" max="13832" width="20.33203125" style="42" bestFit="1" customWidth="1"/>
    <col min="13833" max="13833" width="20.5" style="42" bestFit="1" customWidth="1"/>
    <col min="13834" max="13835" width="20.5" style="42" customWidth="1"/>
    <col min="13836" max="14080" width="9.33203125" style="42"/>
    <col min="14081" max="14081" width="9.83203125" style="42" customWidth="1"/>
    <col min="14082" max="14082" width="11" style="42" bestFit="1" customWidth="1"/>
    <col min="14083" max="14083" width="48.5" style="42" bestFit="1" customWidth="1"/>
    <col min="14084" max="14084" width="20.33203125" style="42" bestFit="1" customWidth="1"/>
    <col min="14085" max="14085" width="27.6640625" style="42" customWidth="1"/>
    <col min="14086" max="14086" width="19" style="42" bestFit="1" customWidth="1"/>
    <col min="14087" max="14087" width="11.33203125" style="42" bestFit="1" customWidth="1"/>
    <col min="14088" max="14088" width="20.33203125" style="42" bestFit="1" customWidth="1"/>
    <col min="14089" max="14089" width="20.5" style="42" bestFit="1" customWidth="1"/>
    <col min="14090" max="14091" width="20.5" style="42" customWidth="1"/>
    <col min="14092" max="14336" width="9.33203125" style="42"/>
    <col min="14337" max="14337" width="9.83203125" style="42" customWidth="1"/>
    <col min="14338" max="14338" width="11" style="42" bestFit="1" customWidth="1"/>
    <col min="14339" max="14339" width="48.5" style="42" bestFit="1" customWidth="1"/>
    <col min="14340" max="14340" width="20.33203125" style="42" bestFit="1" customWidth="1"/>
    <col min="14341" max="14341" width="27.6640625" style="42" customWidth="1"/>
    <col min="14342" max="14342" width="19" style="42" bestFit="1" customWidth="1"/>
    <col min="14343" max="14343" width="11.33203125" style="42" bestFit="1" customWidth="1"/>
    <col min="14344" max="14344" width="20.33203125" style="42" bestFit="1" customWidth="1"/>
    <col min="14345" max="14345" width="20.5" style="42" bestFit="1" customWidth="1"/>
    <col min="14346" max="14347" width="20.5" style="42" customWidth="1"/>
    <col min="14348" max="14592" width="9.33203125" style="42"/>
    <col min="14593" max="14593" width="9.83203125" style="42" customWidth="1"/>
    <col min="14594" max="14594" width="11" style="42" bestFit="1" customWidth="1"/>
    <col min="14595" max="14595" width="48.5" style="42" bestFit="1" customWidth="1"/>
    <col min="14596" max="14596" width="20.33203125" style="42" bestFit="1" customWidth="1"/>
    <col min="14597" max="14597" width="27.6640625" style="42" customWidth="1"/>
    <col min="14598" max="14598" width="19" style="42" bestFit="1" customWidth="1"/>
    <col min="14599" max="14599" width="11.33203125" style="42" bestFit="1" customWidth="1"/>
    <col min="14600" max="14600" width="20.33203125" style="42" bestFit="1" customWidth="1"/>
    <col min="14601" max="14601" width="20.5" style="42" bestFit="1" customWidth="1"/>
    <col min="14602" max="14603" width="20.5" style="42" customWidth="1"/>
    <col min="14604" max="14848" width="9.33203125" style="42"/>
    <col min="14849" max="14849" width="9.83203125" style="42" customWidth="1"/>
    <col min="14850" max="14850" width="11" style="42" bestFit="1" customWidth="1"/>
    <col min="14851" max="14851" width="48.5" style="42" bestFit="1" customWidth="1"/>
    <col min="14852" max="14852" width="20.33203125" style="42" bestFit="1" customWidth="1"/>
    <col min="14853" max="14853" width="27.6640625" style="42" customWidth="1"/>
    <col min="14854" max="14854" width="19" style="42" bestFit="1" customWidth="1"/>
    <col min="14855" max="14855" width="11.33203125" style="42" bestFit="1" customWidth="1"/>
    <col min="14856" max="14856" width="20.33203125" style="42" bestFit="1" customWidth="1"/>
    <col min="14857" max="14857" width="20.5" style="42" bestFit="1" customWidth="1"/>
    <col min="14858" max="14859" width="20.5" style="42" customWidth="1"/>
    <col min="14860" max="15104" width="9.33203125" style="42"/>
    <col min="15105" max="15105" width="9.83203125" style="42" customWidth="1"/>
    <col min="15106" max="15106" width="11" style="42" bestFit="1" customWidth="1"/>
    <col min="15107" max="15107" width="48.5" style="42" bestFit="1" customWidth="1"/>
    <col min="15108" max="15108" width="20.33203125" style="42" bestFit="1" customWidth="1"/>
    <col min="15109" max="15109" width="27.6640625" style="42" customWidth="1"/>
    <col min="15110" max="15110" width="19" style="42" bestFit="1" customWidth="1"/>
    <col min="15111" max="15111" width="11.33203125" style="42" bestFit="1" customWidth="1"/>
    <col min="15112" max="15112" width="20.33203125" style="42" bestFit="1" customWidth="1"/>
    <col min="15113" max="15113" width="20.5" style="42" bestFit="1" customWidth="1"/>
    <col min="15114" max="15115" width="20.5" style="42" customWidth="1"/>
    <col min="15116" max="15360" width="9.33203125" style="42"/>
    <col min="15361" max="15361" width="9.83203125" style="42" customWidth="1"/>
    <col min="15362" max="15362" width="11" style="42" bestFit="1" customWidth="1"/>
    <col min="15363" max="15363" width="48.5" style="42" bestFit="1" customWidth="1"/>
    <col min="15364" max="15364" width="20.33203125" style="42" bestFit="1" customWidth="1"/>
    <col min="15365" max="15365" width="27.6640625" style="42" customWidth="1"/>
    <col min="15366" max="15366" width="19" style="42" bestFit="1" customWidth="1"/>
    <col min="15367" max="15367" width="11.33203125" style="42" bestFit="1" customWidth="1"/>
    <col min="15368" max="15368" width="20.33203125" style="42" bestFit="1" customWidth="1"/>
    <col min="15369" max="15369" width="20.5" style="42" bestFit="1" customWidth="1"/>
    <col min="15370" max="15371" width="20.5" style="42" customWidth="1"/>
    <col min="15372" max="15616" width="9.33203125" style="42"/>
    <col min="15617" max="15617" width="9.83203125" style="42" customWidth="1"/>
    <col min="15618" max="15618" width="11" style="42" bestFit="1" customWidth="1"/>
    <col min="15619" max="15619" width="48.5" style="42" bestFit="1" customWidth="1"/>
    <col min="15620" max="15620" width="20.33203125" style="42" bestFit="1" customWidth="1"/>
    <col min="15621" max="15621" width="27.6640625" style="42" customWidth="1"/>
    <col min="15622" max="15622" width="19" style="42" bestFit="1" customWidth="1"/>
    <col min="15623" max="15623" width="11.33203125" style="42" bestFit="1" customWidth="1"/>
    <col min="15624" max="15624" width="20.33203125" style="42" bestFit="1" customWidth="1"/>
    <col min="15625" max="15625" width="20.5" style="42" bestFit="1" customWidth="1"/>
    <col min="15626" max="15627" width="20.5" style="42" customWidth="1"/>
    <col min="15628" max="15872" width="9.33203125" style="42"/>
    <col min="15873" max="15873" width="9.83203125" style="42" customWidth="1"/>
    <col min="15874" max="15874" width="11" style="42" bestFit="1" customWidth="1"/>
    <col min="15875" max="15875" width="48.5" style="42" bestFit="1" customWidth="1"/>
    <col min="15876" max="15876" width="20.33203125" style="42" bestFit="1" customWidth="1"/>
    <col min="15877" max="15877" width="27.6640625" style="42" customWidth="1"/>
    <col min="15878" max="15878" width="19" style="42" bestFit="1" customWidth="1"/>
    <col min="15879" max="15879" width="11.33203125" style="42" bestFit="1" customWidth="1"/>
    <col min="15880" max="15880" width="20.33203125" style="42" bestFit="1" customWidth="1"/>
    <col min="15881" max="15881" width="20.5" style="42" bestFit="1" customWidth="1"/>
    <col min="15882" max="15883" width="20.5" style="42" customWidth="1"/>
    <col min="15884" max="16128" width="9.33203125" style="42"/>
    <col min="16129" max="16129" width="9.83203125" style="42" customWidth="1"/>
    <col min="16130" max="16130" width="11" style="42" bestFit="1" customWidth="1"/>
    <col min="16131" max="16131" width="48.5" style="42" bestFit="1" customWidth="1"/>
    <col min="16132" max="16132" width="20.33203125" style="42" bestFit="1" customWidth="1"/>
    <col min="16133" max="16133" width="27.6640625" style="42" customWidth="1"/>
    <col min="16134" max="16134" width="19" style="42" bestFit="1" customWidth="1"/>
    <col min="16135" max="16135" width="11.33203125" style="42" bestFit="1" customWidth="1"/>
    <col min="16136" max="16136" width="20.33203125" style="42" bestFit="1" customWidth="1"/>
    <col min="16137" max="16137" width="20.5" style="42" bestFit="1" customWidth="1"/>
    <col min="16138" max="16139" width="20.5" style="42" customWidth="1"/>
    <col min="16140" max="16384" width="9.33203125" style="42"/>
  </cols>
  <sheetData>
    <row r="1" spans="1:26">
      <c r="E1" t="s">
        <v>2236</v>
      </c>
    </row>
    <row r="2" spans="1:26" s="43" customFormat="1" ht="33" customHeight="1">
      <c r="A2"/>
      <c r="B2" s="44" t="s">
        <v>189</v>
      </c>
      <c r="C2" s="44" t="s">
        <v>241</v>
      </c>
      <c r="D2" s="44" t="s">
        <v>249</v>
      </c>
      <c r="E2" s="364" t="s">
        <v>728</v>
      </c>
      <c r="F2" s="44" t="s">
        <v>250</v>
      </c>
      <c r="G2" s="44"/>
      <c r="H2" s="44"/>
      <c r="I2" s="44"/>
      <c r="J2" s="45"/>
      <c r="K2" s="44"/>
      <c r="L2" s="44"/>
      <c r="P2" s="44"/>
      <c r="Q2" s="44"/>
      <c r="R2" s="44"/>
      <c r="S2" s="44"/>
      <c r="T2" s="44"/>
      <c r="U2" s="44"/>
      <c r="V2" s="44"/>
      <c r="W2" s="44"/>
      <c r="X2" s="45"/>
      <c r="Y2" s="44"/>
      <c r="Z2" s="44"/>
    </row>
    <row r="3" spans="1:26">
      <c r="B3" s="46" t="s">
        <v>89</v>
      </c>
      <c r="C3" s="46" t="s">
        <v>88</v>
      </c>
      <c r="D3" s="365">
        <f>INDEX(Prices!$A$2:$AW$1048576,MATCH("average",Prices!$A$2:$A$1048576,0),MATCH(B3,Prices!$A$3:$AW$3,0))</f>
        <v>57.016679841897229</v>
      </c>
      <c r="E3" s="365">
        <f>INDEX('Dividend History Screen (2)'!$A$4:$S$31,MATCH('Div Yield'!$B3,'Dividend History Screen (2)'!$A$4:$A$31,0),MATCH('Div Yield'!$E$1,'Dividend History Screen (2)'!$A$4:$S$4,0))</f>
        <v>2.1800000000000002</v>
      </c>
      <c r="F3" s="53">
        <f>E3/D3</f>
        <v>3.8234425540823645E-2</v>
      </c>
    </row>
    <row r="4" spans="1:26">
      <c r="B4" s="46" t="s">
        <v>91</v>
      </c>
      <c r="C4" s="46" t="s">
        <v>90</v>
      </c>
      <c r="D4" s="365">
        <f>INDEX(Prices!$A$2:$AW$1048576,MATCH("average",Prices!$A$2:$A$1048576,0),MATCH(B4,Prices!$A$3:$AW$3,0))</f>
        <v>42.214940711462454</v>
      </c>
      <c r="E4" s="365">
        <f>INDEX('Dividend History Screen (2)'!$A$4:$S$31,MATCH('Div Yield'!$B4,'Dividend History Screen (2)'!$A$4:$A$31,0),MATCH('Div Yield'!$E$1,'Dividend History Screen (2)'!$A$4:$S$4,0))</f>
        <v>1.67</v>
      </c>
      <c r="F4" s="53">
        <f t="shared" ref="F4:F28" si="0">E4/D4</f>
        <v>3.9559453877109234E-2</v>
      </c>
    </row>
    <row r="5" spans="1:26">
      <c r="B5" s="46" t="s">
        <v>87</v>
      </c>
      <c r="C5" s="46" t="s">
        <v>86</v>
      </c>
      <c r="D5" s="365">
        <f>INDEX(Prices!$A$2:$AW$1048576,MATCH("average",Prices!$A$2:$A$1048576,0),MATCH(B5,Prices!$A$3:$AW$3,0))</f>
        <v>33.769999999999989</v>
      </c>
      <c r="E5" s="365">
        <f>INDEX('Dividend History Screen (2)'!$A$4:$S$31,MATCH('Div Yield'!$B5,'Dividend History Screen (2)'!$A$4:$A$31,0),MATCH('Div Yield'!$E$1,'Dividend History Screen (2)'!$A$4:$S$4,0))</f>
        <v>1.3325000000000002</v>
      </c>
      <c r="F5" s="53">
        <f t="shared" si="0"/>
        <v>3.9458098904352999E-2</v>
      </c>
    </row>
    <row r="6" spans="1:26">
      <c r="B6" s="46" t="s">
        <v>85</v>
      </c>
      <c r="C6" s="46" t="s">
        <v>84</v>
      </c>
      <c r="D6" s="365">
        <f>INDEX(Prices!$A$2:$AW$1048576,MATCH("average",Prices!$A$2:$A$1048576,0),MATCH(B6,Prices!$A$3:$AW$3,0))</f>
        <v>46.246837944664037</v>
      </c>
      <c r="E6" s="365">
        <f>INDEX('Dividend History Screen (2)'!$A$4:$S$31,MATCH('Div Yield'!$B6,'Dividend History Screen (2)'!$A$4:$A$31,0),MATCH('Div Yield'!$E$1,'Dividend History Screen (2)'!$A$4:$S$4,0))</f>
        <v>1.635</v>
      </c>
      <c r="F6" s="53">
        <f t="shared" si="0"/>
        <v>3.5353768444803403E-2</v>
      </c>
    </row>
    <row r="7" spans="1:26">
      <c r="B7" s="46" t="s">
        <v>83</v>
      </c>
      <c r="C7" s="46" t="s">
        <v>82</v>
      </c>
      <c r="D7" s="365">
        <f>INDEX(Prices!$A$2:$AW$1048576,MATCH("average",Prices!$A$2:$A$1048576,0),MATCH(B7,Prices!$A$3:$AW$3,0))</f>
        <v>18.878695652173914</v>
      </c>
      <c r="E7" s="365">
        <f>INDEX('Dividend History Screen (2)'!$A$4:$S$31,MATCH('Div Yield'!$B7,'Dividend History Screen (2)'!$A$4:$A$31,0),MATCH('Div Yield'!$E$1,'Dividend History Screen (2)'!$A$4:$S$4,0))</f>
        <v>1</v>
      </c>
      <c r="F7" s="53">
        <f t="shared" si="0"/>
        <v>5.2969761175468089E-2</v>
      </c>
    </row>
    <row r="8" spans="1:26">
      <c r="B8" s="46" t="s">
        <v>77</v>
      </c>
      <c r="C8" s="46" t="s">
        <v>76</v>
      </c>
      <c r="D8" s="365">
        <f>INDEX(Prices!$A$2:$AW$1048576,MATCH("average",Prices!$A$2:$A$1048576,0),MATCH(B8,Prices!$A$3:$AW$3,0))</f>
        <v>64.160237154150167</v>
      </c>
      <c r="E8" s="365">
        <f>INDEX('Dividend History Screen (2)'!$A$4:$S$31,MATCH('Div Yield'!$B8,'Dividend History Screen (2)'!$A$4:$A$31,0),MATCH('Div Yield'!$E$1,'Dividend History Screen (2)'!$A$4:$S$4,0))</f>
        <v>2.62</v>
      </c>
      <c r="F8" s="53">
        <f t="shared" si="0"/>
        <v>4.0835260532239584E-2</v>
      </c>
    </row>
    <row r="9" spans="1:26">
      <c r="B9" s="21" t="s">
        <v>75</v>
      </c>
      <c r="C9" s="21" t="s">
        <v>570</v>
      </c>
      <c r="D9" s="365">
        <f>INDEX(Prices!$A$2:$AW$1048576,MATCH("average",Prices!$A$2:$A$1048576,0),MATCH(B9,Prices!$A$3:$AW$3,0))</f>
        <v>70.021739130434767</v>
      </c>
      <c r="E9" s="365">
        <f>INDEX('Dividend History Screen (2)'!$A$4:$S$31,MATCH('Div Yield'!$B9,'Dividend History Screen (2)'!$A$4:$A$31,0),MATCH('Div Yield'!$E$1,'Dividend History Screen (2)'!$A$4:$S$4,0))</f>
        <v>2.6425000000000001</v>
      </c>
      <c r="F9" s="53">
        <f t="shared" si="0"/>
        <v>3.7738280037255517E-2</v>
      </c>
    </row>
    <row r="10" spans="1:26">
      <c r="B10" s="46" t="s">
        <v>73</v>
      </c>
      <c r="C10" s="46" t="s">
        <v>72</v>
      </c>
      <c r="D10" s="365">
        <f>INDEX(Prices!$A$2:$AW$1048576,MATCH("average",Prices!$A$2:$A$1048576,0),MATCH(B10,Prices!$A$3:$AW$3,0))</f>
        <v>80.402371541502021</v>
      </c>
      <c r="E10" s="365">
        <f>INDEX('Dividend History Screen (2)'!$A$4:$S$31,MATCH('Div Yield'!$B10,'Dividend History Screen (2)'!$A$4:$A$31,0),MATCH('Div Yield'!$E$1,'Dividend History Screen (2)'!$A$4:$S$4,0))</f>
        <v>2.88</v>
      </c>
      <c r="F10" s="53">
        <f t="shared" si="0"/>
        <v>3.5819838952305082E-2</v>
      </c>
    </row>
    <row r="11" spans="1:26">
      <c r="B11" s="46" t="s">
        <v>69</v>
      </c>
      <c r="C11" s="46" t="s">
        <v>68</v>
      </c>
      <c r="D11" s="365">
        <f>INDEX(Prices!$A$2:$AW$1048576,MATCH("average",Prices!$A$2:$A$1048576,0),MATCH(B11,Prices!$A$3:$AW$3,0))</f>
        <v>61.064703557312221</v>
      </c>
      <c r="E11" s="365">
        <f>INDEX('Dividend History Screen (2)'!$A$4:$S$31,MATCH('Div Yield'!$B11,'Dividend History Screen (2)'!$A$4:$A$31,0),MATCH('Div Yield'!$E$1,'Dividend History Screen (2)'!$A$4:$S$4,0))</f>
        <v>1.7324999999999999</v>
      </c>
      <c r="F11" s="53">
        <f t="shared" si="0"/>
        <v>2.8371545247476124E-2</v>
      </c>
    </row>
    <row r="12" spans="1:26">
      <c r="B12" s="46" t="s">
        <v>67</v>
      </c>
      <c r="C12" s="46" t="s">
        <v>66</v>
      </c>
      <c r="D12" s="365">
        <f>INDEX(Prices!$A$2:$AW$1048576,MATCH("average",Prices!$A$2:$A$1048576,0),MATCH(B12,Prices!$A$3:$AW$3,0))</f>
        <v>37.652727272727255</v>
      </c>
      <c r="E12" s="365">
        <f>INDEX('Dividend History Screen (2)'!$A$4:$S$31,MATCH('Div Yield'!$B12,'Dividend History Screen (2)'!$A$4:$A$31,0),MATCH('Div Yield'!$E$1,'Dividend History Screen (2)'!$A$4:$S$4,0))</f>
        <v>1.18</v>
      </c>
      <c r="F12" s="53">
        <f t="shared" si="0"/>
        <v>3.1339031339031355E-2</v>
      </c>
    </row>
    <row r="13" spans="1:26">
      <c r="B13" s="46" t="s">
        <v>2220</v>
      </c>
      <c r="C13" s="46" t="s">
        <v>2219</v>
      </c>
      <c r="D13" s="365">
        <f>INDEX(Prices!$A$2:$AW$1048576,MATCH("average",Prices!$A$2:$A$1048576,0),MATCH(B13,Prices!$A$3:$AW$3,0))</f>
        <v>50.251422924901185</v>
      </c>
      <c r="E13" s="365">
        <f>INDEX('Dividend History Screen (2)'!$A$4:$S$31,MATCH('Div Yield'!$B13,'Dividend History Screen (2)'!$A$4:$A$31,0),MATCH('Div Yield'!$E$1,'Dividend History Screen (2)'!$A$4:$S$4,0))</f>
        <v>1.6975</v>
      </c>
      <c r="F13" s="53">
        <f t="shared" si="0"/>
        <v>3.3780137978119511E-2</v>
      </c>
    </row>
    <row r="14" spans="1:26">
      <c r="B14" s="46" t="s">
        <v>57</v>
      </c>
      <c r="C14" s="46" t="s">
        <v>56</v>
      </c>
      <c r="D14" s="365">
        <f>INDEX(Prices!$A$2:$AW$1048576,MATCH("average",Prices!$A$2:$A$1048576,0),MATCH(B14,Prices!$A$3:$AW$3,0))</f>
        <v>26.70802371541501</v>
      </c>
      <c r="E14" s="365">
        <f>INDEX('Dividend History Screen (2)'!$A$4:$S$31,MATCH('Div Yield'!$B14,'Dividend History Screen (2)'!$A$4:$A$31,0),MATCH('Div Yield'!$E$1,'Dividend History Screen (2)'!$A$4:$S$4,0))</f>
        <v>1.0150000000000001</v>
      </c>
      <c r="F14" s="53">
        <f t="shared" si="0"/>
        <v>3.8003560683307874E-2</v>
      </c>
    </row>
    <row r="15" spans="1:26">
      <c r="B15" s="46" t="s">
        <v>53</v>
      </c>
      <c r="C15" s="46" t="s">
        <v>52</v>
      </c>
      <c r="D15" s="365">
        <f>INDEX(Prices!$A$2:$AW$1048576,MATCH("average",Prices!$A$2:$A$1048576,0),MATCH(B15,Prices!$A$3:$AW$3,0))</f>
        <v>64.002015810276674</v>
      </c>
      <c r="E15" s="365">
        <f>INDEX('Dividend History Screen (2)'!$A$4:$S$31,MATCH('Div Yield'!$B15,'Dividend History Screen (2)'!$A$4:$A$31,0),MATCH('Div Yield'!$E$1,'Dividend History Screen (2)'!$A$4:$S$4,0))</f>
        <v>1.96</v>
      </c>
      <c r="F15" s="53">
        <f t="shared" si="0"/>
        <v>3.0624035433666555E-2</v>
      </c>
    </row>
    <row r="16" spans="1:26">
      <c r="B16" s="46" t="s">
        <v>41</v>
      </c>
      <c r="C16" s="46" t="s">
        <v>40</v>
      </c>
      <c r="D16" s="365">
        <f>INDEX(Prices!$A$2:$AW$1048576,MATCH("average",Prices!$A$2:$A$1048576,0),MATCH(B16,Prices!$A$3:$AW$3,0))</f>
        <v>53.702490118577082</v>
      </c>
      <c r="E16" s="365">
        <f>INDEX('Dividend History Screen (2)'!$A$4:$S$31,MATCH('Div Yield'!$B16,'Dividend History Screen (2)'!$A$4:$A$31,0),MATCH('Div Yield'!$E$1,'Dividend History Screen (2)'!$A$4:$S$4,0))</f>
        <v>1.94</v>
      </c>
      <c r="F16" s="53">
        <f t="shared" si="0"/>
        <v>3.6124954275237674E-2</v>
      </c>
    </row>
    <row r="17" spans="2:6">
      <c r="B17" s="46" t="s">
        <v>39</v>
      </c>
      <c r="C17" s="46" t="s">
        <v>38</v>
      </c>
      <c r="D17" s="365">
        <f>INDEX(Prices!$A$2:$AW$1048576,MATCH("average",Prices!$A$2:$A$1048576,0),MATCH(B17,Prices!$A$3:$AW$3,0))</f>
        <v>28.34094861660077</v>
      </c>
      <c r="E17" s="365">
        <f>INDEX('Dividend History Screen (2)'!$A$4:$S$31,MATCH('Div Yield'!$B17,'Dividend History Screen (2)'!$A$4:$A$31,0),MATCH('Div Yield'!$E$1,'Dividend History Screen (2)'!$A$4:$S$4,0))</f>
        <v>1.05</v>
      </c>
      <c r="F17" s="53">
        <f t="shared" si="0"/>
        <v>3.7048865731507674E-2</v>
      </c>
    </row>
    <row r="18" spans="2:6">
      <c r="B18" s="46" t="s">
        <v>31</v>
      </c>
      <c r="C18" s="46" t="s">
        <v>30</v>
      </c>
      <c r="D18" s="365">
        <f>INDEX(Prices!$A$2:$AW$1048576,MATCH("average",Prices!$A$2:$A$1048576,0),MATCH(B18,Prices!$A$3:$AW$3,0))</f>
        <v>62.990790513834021</v>
      </c>
      <c r="E18" s="365">
        <f>INDEX('Dividend History Screen (2)'!$A$4:$S$31,MATCH('Div Yield'!$B18,'Dividend History Screen (2)'!$A$4:$A$31,0),MATCH('Div Yield'!$E$1,'Dividend History Screen (2)'!$A$4:$S$4,0))</f>
        <v>2.44</v>
      </c>
      <c r="F18" s="53">
        <f t="shared" si="0"/>
        <v>3.8735821222375795E-2</v>
      </c>
    </row>
    <row r="19" spans="2:6">
      <c r="B19" s="46" t="s">
        <v>27</v>
      </c>
      <c r="C19" s="46" t="s">
        <v>26</v>
      </c>
      <c r="D19" s="365">
        <f>INDEX(Prices!$A$2:$AW$1048576,MATCH("average",Prices!$A$2:$A$1048576,0),MATCH(B19,Prices!$A$3:$AW$3,0))</f>
        <v>36.266758893280638</v>
      </c>
      <c r="E19" s="365">
        <f>INDEX('Dividend History Screen (2)'!$A$4:$S$31,MATCH('Div Yield'!$B19,'Dividend History Screen (2)'!$A$4:$A$31,0),MATCH('Div Yield'!$E$1,'Dividend History Screen (2)'!$A$4:$S$4,0))</f>
        <v>1.2</v>
      </c>
      <c r="F19" s="53">
        <f t="shared" si="0"/>
        <v>3.308815115051076E-2</v>
      </c>
    </row>
    <row r="20" spans="2:6">
      <c r="B20" s="46" t="s">
        <v>23</v>
      </c>
      <c r="C20" s="46" t="s">
        <v>22</v>
      </c>
      <c r="D20" s="365">
        <f>INDEX(Prices!$A$2:$AW$1048576,MATCH("average",Prices!$A$2:$A$1048576,0),MATCH(B20,Prices!$A$3:$AW$3,0))</f>
        <v>41.060395256916969</v>
      </c>
      <c r="E20" s="365">
        <f>INDEX('Dividend History Screen (2)'!$A$4:$S$31,MATCH('Div Yield'!$B20,'Dividend History Screen (2)'!$A$4:$A$31,0),MATCH('Div Yield'!$E$1,'Dividend History Screen (2)'!$A$4:$S$4,0))</f>
        <v>1.58</v>
      </c>
      <c r="F20" s="53">
        <f t="shared" si="0"/>
        <v>3.8479902351496134E-2</v>
      </c>
    </row>
    <row r="21" spans="2:6">
      <c r="B21" s="22" t="s">
        <v>21</v>
      </c>
      <c r="C21" s="22" t="s">
        <v>192</v>
      </c>
      <c r="D21" s="365">
        <f>INDEX(Prices!$A$2:$AW$1048576,MATCH("average",Prices!$A$2:$A$1048576,0),MATCH(B21,Prices!$A$3:$AW$3,0))</f>
        <v>56.901897233201588</v>
      </c>
      <c r="E21" s="365">
        <f>INDEX('Dividend History Screen (2)'!$A$4:$S$31,MATCH('Div Yield'!$B21,'Dividend History Screen (2)'!$A$4:$A$31,0),MATCH('Div Yield'!$E$1,'Dividend History Screen (2)'!$A$4:$S$4,0))</f>
        <v>2.21</v>
      </c>
      <c r="F21" s="53">
        <f t="shared" si="0"/>
        <v>3.8838775286221754E-2</v>
      </c>
    </row>
    <row r="22" spans="2:6">
      <c r="B22" s="46" t="s">
        <v>19</v>
      </c>
      <c r="C22" s="46" t="s">
        <v>18</v>
      </c>
      <c r="D22" s="365">
        <f>INDEX(Prices!$A$2:$AW$1048576,MATCH("average",Prices!$A$2:$A$1048576,0),MATCH(B22,Prices!$A$3:$AW$3,0))</f>
        <v>100.12332015810276</v>
      </c>
      <c r="E22" s="365">
        <f>INDEX('Dividend History Screen (2)'!$A$4:$S$31,MATCH('Div Yield'!$B22,'Dividend History Screen (2)'!$A$4:$A$31,0),MATCH('Div Yield'!$E$1,'Dividend History Screen (2)'!$A$4:$S$4,0))</f>
        <v>2.8550000000000004</v>
      </c>
      <c r="F22" s="53">
        <f t="shared" si="0"/>
        <v>2.8514835459828202E-2</v>
      </c>
    </row>
    <row r="23" spans="2:6">
      <c r="B23" s="46" t="s">
        <v>17</v>
      </c>
      <c r="C23" s="46" t="s">
        <v>16</v>
      </c>
      <c r="D23" s="365">
        <f>INDEX(Prices!$A$2:$AW$1048576,MATCH("average",Prices!$A$2:$A$1048576,0),MATCH(B23,Prices!$A$3:$AW$3,0))</f>
        <v>45.131818181818211</v>
      </c>
      <c r="E23" s="365">
        <f>INDEX('Dividend History Screen (2)'!$A$4:$S$31,MATCH('Div Yield'!$B23,'Dividend History Screen (2)'!$A$4:$A$31,0),MATCH('Div Yield'!$E$1,'Dividend History Screen (2)'!$A$4:$S$4,0))</f>
        <v>2.17</v>
      </c>
      <c r="F23" s="53">
        <f t="shared" si="0"/>
        <v>4.8081377782253971E-2</v>
      </c>
    </row>
    <row r="24" spans="2:6">
      <c r="B24" s="46" t="s">
        <v>65</v>
      </c>
      <c r="C24" s="46" t="s">
        <v>64</v>
      </c>
      <c r="D24" s="365">
        <f>INDEX(Prices!$A$2:$AW$1048576,MATCH("average",Prices!$A$2:$A$1048576,0),MATCH(B24,Prices!$A$3:$AW$3,0))</f>
        <v>24.814782608695644</v>
      </c>
      <c r="E24" s="365">
        <f>INDEX('Dividend History Screen (2)'!$A$4:$S$31,MATCH('Div Yield'!$B24,'Dividend History Screen (2)'!$A$4:$A$31,0),MATCH('Div Yield'!$E$1,'Dividend History Screen (2)'!$A$4:$S$4,0))</f>
        <v>1.04</v>
      </c>
      <c r="F24" s="53">
        <f t="shared" si="0"/>
        <v>4.191050215509691E-2</v>
      </c>
    </row>
    <row r="25" spans="2:6">
      <c r="B25" s="46" t="s">
        <v>7</v>
      </c>
      <c r="C25" s="46" t="s">
        <v>6</v>
      </c>
      <c r="D25" s="365">
        <f>INDEX(Prices!$A$2:$AW$1048576,MATCH("average",Prices!$A$2:$A$1048576,0),MATCH(B25,Prices!$A$3:$AW$3,0))</f>
        <v>42.540000000000042</v>
      </c>
      <c r="E25" s="365">
        <f>INDEX('Dividend History Screen (2)'!$A$4:$S$31,MATCH('Div Yield'!$B25,'Dividend History Screen (2)'!$A$4:$A$31,0),MATCH('Div Yield'!$E$1,'Dividend History Screen (2)'!$A$4:$S$4,0))</f>
        <v>1.56</v>
      </c>
      <c r="F25" s="53">
        <f t="shared" si="0"/>
        <v>3.6671368124118441E-2</v>
      </c>
    </row>
    <row r="26" spans="2:6">
      <c r="B26" s="46" t="s">
        <v>5</v>
      </c>
      <c r="C26" s="46" t="s">
        <v>4</v>
      </c>
      <c r="D26" s="365">
        <f>INDEX(Prices!$A$2:$AW$1048576,MATCH("average",Prices!$A$2:$A$1048576,0),MATCH(B26,Prices!$A$3:$AW$3,0))</f>
        <v>39.37379446640314</v>
      </c>
      <c r="E26" s="365">
        <f>INDEX('Dividend History Screen (2)'!$A$4:$S$31,MATCH('Div Yield'!$B26,'Dividend History Screen (2)'!$A$4:$A$31,0),MATCH('Div Yield'!$E$1,'Dividend History Screen (2)'!$A$4:$S$4,0))</f>
        <v>1.46</v>
      </c>
      <c r="F26" s="53">
        <f t="shared" si="0"/>
        <v>3.7080500362894626E-2</v>
      </c>
    </row>
    <row r="27" spans="2:6">
      <c r="B27" s="46" t="s">
        <v>3</v>
      </c>
      <c r="C27" s="46" t="s">
        <v>2221</v>
      </c>
      <c r="D27" s="365">
        <f>INDEX(Prices!$A$2:$AW$1048576,MATCH("average",Prices!$A$2:$A$1048576,0),MATCH(B27,Prices!$A$3:$AW$3,0))</f>
        <v>50.566916996047432</v>
      </c>
      <c r="E27" s="365">
        <f>INDEX('Dividend History Screen (2)'!$A$4:$S$31,MATCH('Div Yield'!$B27,'Dividend History Screen (2)'!$A$4:$A$31,0),MATCH('Div Yield'!$E$1,'Dividend History Screen (2)'!$A$4:$S$4,0))</f>
        <v>1.6087230099999998</v>
      </c>
      <c r="F27" s="53">
        <f t="shared" si="0"/>
        <v>3.1813745143405632E-2</v>
      </c>
    </row>
    <row r="28" spans="2:6">
      <c r="B28" s="46" t="s">
        <v>1</v>
      </c>
      <c r="C28" s="46" t="s">
        <v>0</v>
      </c>
      <c r="D28" s="365">
        <f>INDEX(Prices!$A$2:$AW$1048576,MATCH("average",Prices!$A$2:$A$1048576,0),MATCH(B28,Prices!$A$3:$AW$3,0))</f>
        <v>35.334624505928851</v>
      </c>
      <c r="E28" s="365">
        <f>INDEX('Dividend History Screen (2)'!$A$4:$S$31,MATCH('Div Yield'!$B28,'Dividend History Screen (2)'!$A$4:$A$31,0),MATCH('Div Yield'!$E$1,'Dividend History Screen (2)'!$A$4:$S$4,0))</f>
        <v>1.3</v>
      </c>
      <c r="F28" s="53">
        <f t="shared" si="0"/>
        <v>3.6791108386672426E-2</v>
      </c>
    </row>
    <row r="29" spans="2:6">
      <c r="B29" s="46"/>
      <c r="C29" s="46"/>
      <c r="D29" s="365"/>
      <c r="E29" s="365"/>
      <c r="F29" s="53"/>
    </row>
    <row r="30" spans="2:6">
      <c r="B30" s="46"/>
      <c r="C30" s="46"/>
      <c r="D30" s="365"/>
      <c r="E30" s="365"/>
      <c r="F30" s="53"/>
    </row>
    <row r="31" spans="2:6">
      <c r="F31" s="53"/>
    </row>
    <row r="32" spans="2:6">
      <c r="F32" s="53"/>
    </row>
    <row r="33" spans="2:6">
      <c r="F33" s="53"/>
    </row>
    <row r="34" spans="2:6">
      <c r="F34" s="53"/>
    </row>
    <row r="35" spans="2:6">
      <c r="F35" s="53"/>
    </row>
    <row r="36" spans="2:6">
      <c r="F36" s="53"/>
    </row>
    <row r="37" spans="2:6">
      <c r="F37" s="53"/>
    </row>
    <row r="38" spans="2:6">
      <c r="B38" s="46"/>
      <c r="C38" s="46"/>
      <c r="D38" s="365"/>
      <c r="E38" s="365"/>
      <c r="F38" s="53"/>
    </row>
    <row r="39" spans="2:6">
      <c r="B39" s="46"/>
      <c r="C39" s="46"/>
      <c r="D39" s="365"/>
      <c r="E39" s="365"/>
      <c r="F39" s="53"/>
    </row>
    <row r="40" spans="2:6">
      <c r="B40" s="46"/>
      <c r="C40" s="46"/>
      <c r="D40" s="365"/>
      <c r="E40" s="365"/>
      <c r="F40" s="53"/>
    </row>
    <row r="41" spans="2:6">
      <c r="B41" s="46"/>
      <c r="C41" s="46"/>
      <c r="D41" s="365"/>
      <c r="E41" s="365"/>
      <c r="F41" s="53"/>
    </row>
    <row r="42" spans="2:6">
      <c r="B42" s="46"/>
      <c r="C42" s="46"/>
      <c r="D42" s="365"/>
      <c r="E42" s="365"/>
      <c r="F42" s="53"/>
    </row>
    <row r="43" spans="2:6">
      <c r="B43" s="46"/>
      <c r="C43" s="46"/>
      <c r="D43" s="365"/>
      <c r="E43" s="365"/>
      <c r="F43" s="53"/>
    </row>
    <row r="44" spans="2:6">
      <c r="B44" s="46"/>
      <c r="C44" s="46"/>
      <c r="D44" s="365"/>
      <c r="E44" s="365"/>
      <c r="F44" s="53"/>
    </row>
    <row r="45" spans="2:6">
      <c r="B45" s="46"/>
      <c r="C45" s="46"/>
      <c r="D45" s="365"/>
      <c r="E45" s="365"/>
      <c r="F45" s="53"/>
    </row>
    <row r="46" spans="2:6">
      <c r="B46" s="46"/>
      <c r="C46" s="46"/>
      <c r="D46" s="365"/>
      <c r="E46" s="365"/>
      <c r="F46" s="53"/>
    </row>
    <row r="47" spans="2:6">
      <c r="B47" s="46"/>
      <c r="C47" s="46"/>
      <c r="D47" s="365"/>
      <c r="E47" s="365"/>
      <c r="F47" s="53"/>
    </row>
    <row r="48" spans="2:6">
      <c r="B48" s="46"/>
      <c r="C48" s="46"/>
      <c r="D48" s="365"/>
      <c r="E48" s="365"/>
      <c r="F48" s="53"/>
    </row>
    <row r="49" spans="2:12">
      <c r="B49" s="46"/>
      <c r="C49" s="46"/>
      <c r="D49" s="365"/>
      <c r="E49" s="365"/>
      <c r="F49" s="53"/>
    </row>
    <row r="50" spans="2:12">
      <c r="B50" s="46"/>
      <c r="C50" s="46"/>
      <c r="D50" s="365"/>
      <c r="E50" s="365"/>
      <c r="F50" s="53"/>
    </row>
    <row r="51" spans="2:12">
      <c r="B51" s="46"/>
      <c r="C51" s="46"/>
      <c r="D51" s="365"/>
      <c r="E51" s="365"/>
      <c r="F51" s="53"/>
    </row>
    <row r="52" spans="2:12">
      <c r="B52" s="46"/>
      <c r="C52" s="46"/>
      <c r="D52" s="365"/>
      <c r="E52" s="365"/>
      <c r="F52" s="53"/>
    </row>
    <row r="53" spans="2:12">
      <c r="B53" s="46"/>
      <c r="C53" s="46"/>
      <c r="D53" s="365"/>
      <c r="E53" s="365"/>
      <c r="F53" s="53"/>
    </row>
    <row r="54" spans="2:12">
      <c r="B54" s="46"/>
      <c r="C54" s="46"/>
      <c r="D54" s="365"/>
      <c r="E54" s="365"/>
      <c r="F54" s="53"/>
    </row>
    <row r="55" spans="2:12">
      <c r="B55" s="46"/>
      <c r="C55" s="46"/>
      <c r="D55" s="365"/>
      <c r="E55" s="365"/>
      <c r="F55" s="53"/>
    </row>
    <row r="56" spans="2:12">
      <c r="B56" s="46"/>
      <c r="C56" s="46"/>
      <c r="D56" s="365"/>
      <c r="E56" s="365"/>
      <c r="F56" s="53"/>
    </row>
    <row r="57" spans="2:12">
      <c r="B57" s="46"/>
      <c r="C57" s="46"/>
      <c r="D57" s="365"/>
      <c r="E57" s="365"/>
      <c r="F57" s="53"/>
    </row>
    <row r="58" spans="2:12">
      <c r="B58" s="46"/>
      <c r="C58" s="46"/>
      <c r="D58" s="365"/>
      <c r="E58" s="365"/>
      <c r="F58" s="53"/>
      <c r="K58" s="48"/>
    </row>
    <row r="59" spans="2:12">
      <c r="B59" s="46"/>
      <c r="C59" s="46"/>
      <c r="D59" s="365"/>
      <c r="E59" s="365"/>
      <c r="F59" s="53"/>
    </row>
    <row r="60" spans="2:12">
      <c r="B60" s="46"/>
      <c r="C60" s="46"/>
      <c r="D60" s="365"/>
      <c r="E60" s="365"/>
      <c r="F60" s="53"/>
    </row>
    <row r="61" spans="2:12">
      <c r="B61" s="47"/>
      <c r="C61" s="46"/>
      <c r="D61" s="47"/>
      <c r="E61" s="47"/>
      <c r="F61" s="47"/>
      <c r="G61" s="47"/>
      <c r="H61" s="47"/>
      <c r="I61" s="47"/>
      <c r="J61" s="47"/>
      <c r="K61" s="47"/>
      <c r="L61" s="47"/>
    </row>
    <row r="68" spans="3:4">
      <c r="C68" s="46"/>
      <c r="D68" s="46"/>
    </row>
    <row r="69" spans="3:4">
      <c r="C69" s="46"/>
      <c r="D69" s="46"/>
    </row>
    <row r="70" spans="3:4">
      <c r="C70" s="46"/>
      <c r="D70" s="46"/>
    </row>
    <row r="71" spans="3:4">
      <c r="C71" s="46"/>
      <c r="D71" s="46"/>
    </row>
    <row r="72" spans="3:4">
      <c r="C72" s="46"/>
      <c r="D72" s="46"/>
    </row>
    <row r="73" spans="3:4">
      <c r="C73" s="46"/>
      <c r="D73" s="46"/>
    </row>
    <row r="74" spans="3:4">
      <c r="C74" s="46"/>
      <c r="D74" s="46"/>
    </row>
    <row r="75" spans="3:4">
      <c r="C75" s="46"/>
      <c r="D75" s="46"/>
    </row>
    <row r="76" spans="3:4">
      <c r="C76" s="46"/>
      <c r="D76" s="46"/>
    </row>
    <row r="77" spans="3:4">
      <c r="C77" s="46"/>
      <c r="D77" s="46"/>
    </row>
    <row r="78" spans="3:4">
      <c r="C78" s="46"/>
      <c r="D78" s="46"/>
    </row>
    <row r="79" spans="3:4">
      <c r="C79" s="46"/>
      <c r="D79" s="46"/>
    </row>
    <row r="80" spans="3:4">
      <c r="C80" s="46"/>
      <c r="D80" s="46"/>
    </row>
    <row r="81" spans="3:4">
      <c r="C81" s="46"/>
      <c r="D81" s="46"/>
    </row>
    <row r="82" spans="3:4">
      <c r="C82" s="46"/>
      <c r="D82" s="46"/>
    </row>
    <row r="83" spans="3:4">
      <c r="C83" s="46"/>
      <c r="D83" s="4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BC14A4"/>
  </sheetPr>
  <dimension ref="A3:G28"/>
  <sheetViews>
    <sheetView topLeftCell="B1" workbookViewId="0">
      <selection activeCell="B1" sqref="B1"/>
    </sheetView>
  </sheetViews>
  <sheetFormatPr defaultColWidth="9.33203125" defaultRowHeight="15"/>
  <cols>
    <col min="1" max="1" width="13"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7">
      <c r="D3" s="446" t="s">
        <v>890</v>
      </c>
      <c r="E3" s="446" t="s">
        <v>2200</v>
      </c>
      <c r="F3" s="446" t="s">
        <v>891</v>
      </c>
    </row>
    <row r="4" spans="1:7">
      <c r="A4" s="450">
        <v>34335</v>
      </c>
      <c r="B4" s="450">
        <v>34699</v>
      </c>
      <c r="C4" s="446">
        <v>1994</v>
      </c>
      <c r="D4" s="449">
        <f>(VLOOKUP($C4,'30 Year Treasuries annual'!$A$7:$B$50,2,FALSE))/100</f>
        <v>7.3700000000000002E-2</v>
      </c>
      <c r="E4" s="449">
        <f t="array" ref="E4">(AVERAGE(IF(YEAR(B4)=YEAR('Authorized Returns'!$G$6:$G$656),'Authorized Returns'!$J$6:$J$656)))/100</f>
        <v>0.11211785714285712</v>
      </c>
      <c r="F4" s="448">
        <f t="shared" ref="F4:F24" si="0">E4-D4</f>
        <v>3.8417857142857115E-2</v>
      </c>
    </row>
    <row r="5" spans="1:7">
      <c r="A5" s="450">
        <v>34700</v>
      </c>
      <c r="B5" s="450">
        <v>35064</v>
      </c>
      <c r="C5" s="446">
        <v>1995</v>
      </c>
      <c r="D5" s="449">
        <f>(VLOOKUP($C5,'30 Year Treasuries annual'!$A$7:$B$50,2,FALSE))/100</f>
        <v>6.88E-2</v>
      </c>
      <c r="E5" s="449">
        <f t="array" ref="E5">(AVERAGE(IF(YEAR(B5)=YEAR('Authorized Returns'!$G$6:$G$656),'Authorized Returns'!$J$6:$J$656)))/100</f>
        <v>0.11577142857142858</v>
      </c>
      <c r="F5" s="448">
        <f t="shared" si="0"/>
        <v>4.6971428571428581E-2</v>
      </c>
    </row>
    <row r="6" spans="1:7">
      <c r="A6" s="450">
        <v>35065</v>
      </c>
      <c r="B6" s="450">
        <v>35430</v>
      </c>
      <c r="C6" s="446">
        <v>1996</v>
      </c>
      <c r="D6" s="449">
        <f>(VLOOKUP($C6,'30 Year Treasuries annual'!$A$7:$B$50,2,FALSE))/100</f>
        <v>6.7099999999999993E-2</v>
      </c>
      <c r="E6" s="449">
        <f t="array" ref="E6">(AVERAGE(IF(YEAR(B6)=YEAR('Authorized Returns'!$G$6:$G$656),'Authorized Returns'!$J$6:$J$656)))/100</f>
        <v>0.11402777777777778</v>
      </c>
      <c r="F6" s="448">
        <f t="shared" si="0"/>
        <v>4.692777777777779E-2</v>
      </c>
    </row>
    <row r="7" spans="1:7">
      <c r="A7" s="450">
        <v>35431</v>
      </c>
      <c r="B7" s="450">
        <v>35795</v>
      </c>
      <c r="C7" s="446">
        <v>1997</v>
      </c>
      <c r="D7" s="449">
        <f>(VLOOKUP($C7,'30 Year Treasuries annual'!$A$7:$B$50,2,FALSE))/100</f>
        <v>6.6100000000000006E-2</v>
      </c>
      <c r="E7" s="449">
        <f t="array" ref="E7">(AVERAGE(IF(YEAR(B7)=YEAR('Authorized Returns'!$G$6:$G$656),'Authorized Returns'!$J$6:$J$656)))/100</f>
        <v>0.11329</v>
      </c>
      <c r="F7" s="448">
        <f t="shared" si="0"/>
        <v>4.7189999999999996E-2</v>
      </c>
      <c r="G7" s="450"/>
    </row>
    <row r="8" spans="1:7">
      <c r="A8" s="450">
        <v>35796</v>
      </c>
      <c r="B8" s="450">
        <v>36160</v>
      </c>
      <c r="C8" s="446">
        <v>1998</v>
      </c>
      <c r="D8" s="449">
        <f>(VLOOKUP($C8,'30 Year Treasuries annual'!$A$7:$B$50,2,FALSE))/100</f>
        <v>5.5800000000000002E-2</v>
      </c>
      <c r="E8" s="449">
        <f t="array" ref="E8">(AVERAGE(IF(YEAR(B8)=YEAR('Authorized Returns'!$G$6:$G$656),'Authorized Returns'!$J$6:$J$656)))/100</f>
        <v>0.11765</v>
      </c>
      <c r="F8" s="448">
        <f t="shared" si="0"/>
        <v>6.1850000000000002E-2</v>
      </c>
    </row>
    <row r="9" spans="1:7">
      <c r="A9" s="450">
        <v>36161</v>
      </c>
      <c r="B9" s="450">
        <v>36525</v>
      </c>
      <c r="C9" s="446">
        <v>1999</v>
      </c>
      <c r="D9" s="449">
        <f>(VLOOKUP($C9,'30 Year Treasuries annual'!$A$7:$B$50,2,FALSE))/100</f>
        <v>5.8700000000000002E-2</v>
      </c>
      <c r="E9" s="449">
        <f t="array" ref="E9">(AVERAGE(IF(YEAR(B9)=YEAR('Authorized Returns'!$G$6:$G$656),'Authorized Returns'!$J$6:$J$656)))/100</f>
        <v>0.10723333333333335</v>
      </c>
      <c r="F9" s="448">
        <f t="shared" si="0"/>
        <v>4.8533333333333345E-2</v>
      </c>
    </row>
    <row r="10" spans="1:7">
      <c r="A10" s="450">
        <v>36526</v>
      </c>
      <c r="B10" s="450">
        <v>36891</v>
      </c>
      <c r="C10" s="446">
        <v>2000</v>
      </c>
      <c r="D10" s="449">
        <f>(VLOOKUP($C10,'30 Year Treasuries annual'!$A$7:$B$50,2,FALSE))/100</f>
        <v>5.9400000000000001E-2</v>
      </c>
      <c r="E10" s="449">
        <f t="array" ref="E10">(AVERAGE(IF(YEAR(B10)=YEAR('Authorized Returns'!$G$6:$G$656),'Authorized Returns'!$J$6:$J$656)))/100</f>
        <v>0.11578888888888889</v>
      </c>
      <c r="F10" s="448">
        <f t="shared" si="0"/>
        <v>5.6388888888888884E-2</v>
      </c>
    </row>
    <row r="11" spans="1:7">
      <c r="A11" s="450">
        <v>36892</v>
      </c>
      <c r="B11" s="450">
        <v>37256</v>
      </c>
      <c r="C11" s="446">
        <v>2001</v>
      </c>
      <c r="D11" s="449">
        <f>(VLOOKUP($C11,'30 Year Treasuries annual'!$A$7:$B$50,2,FALSE))/100</f>
        <v>5.4900000000000004E-2</v>
      </c>
      <c r="E11" s="449">
        <f t="array" ref="E11">(AVERAGE(IF(YEAR(B11)=YEAR('Authorized Returns'!$G$6:$G$656),'Authorized Returns'!$J$6:$J$656)))/100</f>
        <v>0.11071333333333333</v>
      </c>
      <c r="F11" s="448">
        <f t="shared" si="0"/>
        <v>5.5813333333333326E-2</v>
      </c>
    </row>
    <row r="12" spans="1:7">
      <c r="A12" s="450">
        <v>37257</v>
      </c>
      <c r="B12" s="450">
        <v>37621</v>
      </c>
      <c r="C12" s="446">
        <v>2002</v>
      </c>
      <c r="D12" s="449">
        <f>(VLOOKUP($C12,'30 Year Treasuries annual'!$A$7:$B$50,2,FALSE))/100</f>
        <v>5.4299999999999994E-2</v>
      </c>
      <c r="E12" s="449">
        <f t="array" ref="E12">(AVERAGE(IF(YEAR(B12)=YEAR('Authorized Returns'!$G$6:$G$656),'Authorized Returns'!$J$6:$J$656)))/100</f>
        <v>0.11212857142857144</v>
      </c>
      <c r="F12" s="448">
        <f t="shared" si="0"/>
        <v>5.7828571428571444E-2</v>
      </c>
    </row>
    <row r="13" spans="1:7">
      <c r="A13" s="450">
        <v>37622</v>
      </c>
      <c r="B13" s="450">
        <v>37986</v>
      </c>
      <c r="C13" s="446">
        <v>2003</v>
      </c>
      <c r="D13" s="449">
        <f>(VLOOKUP($C13,'20 Year Treasuries Annual'!$A$7:$B$27,2,FALSE))/100</f>
        <v>4.9599999999999998E-2</v>
      </c>
      <c r="E13" s="449">
        <f t="array" ref="E13">(AVERAGE(IF(YEAR(B13)=YEAR('Authorized Returns'!$G$6:$G$656),'Authorized Returns'!$J$6:$J$656)))/100</f>
        <v>0.10962999999999999</v>
      </c>
      <c r="F13" s="448">
        <f t="shared" si="0"/>
        <v>6.0029999999999993E-2</v>
      </c>
    </row>
    <row r="14" spans="1:7">
      <c r="A14" s="450">
        <v>37987</v>
      </c>
      <c r="B14" s="450">
        <v>38352</v>
      </c>
      <c r="C14" s="446">
        <v>2004</v>
      </c>
      <c r="D14" s="449">
        <f>(VLOOKUP($C14,'20 Year Treasuries Annual'!$A$7:$B$27,2,FALSE))/100</f>
        <v>5.04E-2</v>
      </c>
      <c r="E14" s="449">
        <f t="array" ref="E14">(AVERAGE(IF(YEAR(B14)=YEAR('Authorized Returns'!$G$6:$G$656),'Authorized Returns'!$J$6:$J$656)))/100</f>
        <v>0.10809047619047618</v>
      </c>
      <c r="F14" s="448">
        <f t="shared" si="0"/>
        <v>5.7690476190476181E-2</v>
      </c>
    </row>
    <row r="15" spans="1:7">
      <c r="A15" s="450">
        <v>38353</v>
      </c>
      <c r="B15" s="450">
        <v>38717</v>
      </c>
      <c r="C15" s="446">
        <v>2005</v>
      </c>
      <c r="D15" s="449">
        <f>(VLOOKUP($C15,'20 Year Treasuries Annual'!$A$7:$B$27,2,FALSE))/100</f>
        <v>4.6399999999999997E-2</v>
      </c>
      <c r="E15" s="449">
        <f t="array" ref="E15">(AVERAGE(IF(YEAR(B15)=YEAR('Authorized Returns'!$G$6:$G$656),'Authorized Returns'!$J$6:$J$656)))/100</f>
        <v>0.1051125</v>
      </c>
      <c r="F15" s="448">
        <f t="shared" si="0"/>
        <v>5.8712500000000001E-2</v>
      </c>
    </row>
    <row r="16" spans="1:7">
      <c r="A16" s="450">
        <v>38718</v>
      </c>
      <c r="B16" s="450">
        <v>39082</v>
      </c>
      <c r="C16" s="446">
        <v>2006</v>
      </c>
      <c r="D16" s="449">
        <f>(VLOOKUP($C16,'30 Year Treasuries annual'!$A$7:$B$50,2,FALSE))/100</f>
        <v>4.9100000000000005E-2</v>
      </c>
      <c r="E16" s="449">
        <f t="array" ref="E16">(AVERAGE(IF(YEAR(B16)=YEAR('Authorized Returns'!$G$6:$G$656),'Authorized Returns'!$J$6:$J$656)))/100</f>
        <v>0.10322307692307692</v>
      </c>
      <c r="F16" s="448">
        <f t="shared" si="0"/>
        <v>5.4123076923076913E-2</v>
      </c>
    </row>
    <row r="17" spans="1:6">
      <c r="A17" s="450">
        <v>39083</v>
      </c>
      <c r="B17" s="450">
        <v>39447</v>
      </c>
      <c r="C17" s="446">
        <v>2007</v>
      </c>
      <c r="D17" s="449">
        <f>(VLOOKUP($C17,'30 Year Treasuries annual'!$A$7:$B$50,2,FALSE))/100</f>
        <v>4.8399999999999999E-2</v>
      </c>
      <c r="E17" s="449">
        <f t="array" ref="E17">(AVERAGE(IF(YEAR(B17)=YEAR('Authorized Returns'!$G$6:$G$656),'Authorized Returns'!$J$6:$J$656)))/100</f>
        <v>0.10301578947368417</v>
      </c>
      <c r="F17" s="448">
        <f t="shared" si="0"/>
        <v>5.4615789473684173E-2</v>
      </c>
    </row>
    <row r="18" spans="1:6">
      <c r="A18" s="450">
        <v>39448</v>
      </c>
      <c r="B18" s="450">
        <v>39813</v>
      </c>
      <c r="C18" s="446">
        <v>2008</v>
      </c>
      <c r="D18" s="449">
        <f>(VLOOKUP($C18,'30 Year Treasuries annual'!$A$7:$B$50,2,FALSE))/100</f>
        <v>4.2800000000000005E-2</v>
      </c>
      <c r="E18" s="449">
        <f t="array" ref="E18">(AVERAGE(IF(YEAR(B18)=YEAR('Authorized Returns'!$G$6:$G$656),'Authorized Returns'!$J$6:$J$656)))/100</f>
        <v>0.10406216216216213</v>
      </c>
      <c r="F18" s="448">
        <f t="shared" si="0"/>
        <v>6.1262162162162126E-2</v>
      </c>
    </row>
    <row r="19" spans="1:6">
      <c r="A19" s="450">
        <v>39814</v>
      </c>
      <c r="B19" s="450">
        <v>40178</v>
      </c>
      <c r="C19" s="446">
        <v>2009</v>
      </c>
      <c r="D19" s="449">
        <f>(VLOOKUP($C19,'30 Year Treasuries annual'!$A$7:$B$50,2,FALSE))/100</f>
        <v>4.0800000000000003E-2</v>
      </c>
      <c r="E19" s="449">
        <f t="array" ref="E19">(AVERAGE(IF(YEAR(B19)=YEAR('Authorized Returns'!$G$6:$G$656),'Authorized Returns'!$J$6:$J$656)))/100</f>
        <v>0.10524249999999996</v>
      </c>
      <c r="F19" s="448">
        <f t="shared" si="0"/>
        <v>6.4442499999999958E-2</v>
      </c>
    </row>
    <row r="20" spans="1:6">
      <c r="A20" s="450">
        <v>40179</v>
      </c>
      <c r="B20" s="450">
        <v>40543</v>
      </c>
      <c r="C20" s="446">
        <v>2010</v>
      </c>
      <c r="D20" s="449">
        <f>(VLOOKUP($C20,'30 Year Treasuries annual'!$A$7:$B$50,2,FALSE))/100</f>
        <v>4.2500000000000003E-2</v>
      </c>
      <c r="E20" s="449">
        <f t="array" ref="E20">(AVERAGE(IF(YEAR(B20)=YEAR('Authorized Returns'!$G$6:$G$656),'Authorized Returns'!$J$6:$J$656)))/100</f>
        <v>0.10370983606557377</v>
      </c>
      <c r="F20" s="448">
        <f t="shared" si="0"/>
        <v>6.1209836065573765E-2</v>
      </c>
    </row>
    <row r="21" spans="1:6">
      <c r="A21" s="450">
        <v>40544</v>
      </c>
      <c r="B21" s="450">
        <v>40908</v>
      </c>
      <c r="C21" s="446">
        <v>2011</v>
      </c>
      <c r="D21" s="449">
        <f>(VLOOKUP($C21,'30 Year Treasuries annual'!$A$7:$B$50,2,FALSE))/100</f>
        <v>3.9100000000000003E-2</v>
      </c>
      <c r="E21" s="449">
        <f t="array" ref="E21">(AVERAGE(IF(YEAR(B21)=YEAR('Authorized Returns'!$G$6:$G$656),'Authorized Returns'!$J$6:$J$656)))/100</f>
        <v>0.10287142857142854</v>
      </c>
      <c r="F21" s="448">
        <f t="shared" si="0"/>
        <v>6.3771428571428534E-2</v>
      </c>
    </row>
    <row r="22" spans="1:6">
      <c r="A22" s="450">
        <v>40909</v>
      </c>
      <c r="B22" s="450">
        <v>41274</v>
      </c>
      <c r="C22" s="446">
        <v>2012</v>
      </c>
      <c r="D22" s="449">
        <f>(VLOOKUP($C22,'30 Year Treasuries annual'!$A$7:$B$50,2,FALSE))/100</f>
        <v>2.92E-2</v>
      </c>
      <c r="E22" s="449">
        <f t="array" ref="E22">(AVERAGE(IF(YEAR(B22)=YEAR('Authorized Returns'!$G$6:$G$656),'Authorized Returns'!$J$6:$J$656)))/100</f>
        <v>0.10170517241379312</v>
      </c>
      <c r="F22" s="448">
        <f t="shared" si="0"/>
        <v>7.2505172413793118E-2</v>
      </c>
    </row>
    <row r="23" spans="1:6">
      <c r="A23" s="450">
        <v>41275</v>
      </c>
      <c r="B23" s="450">
        <v>41639</v>
      </c>
      <c r="C23" s="446">
        <v>2013</v>
      </c>
      <c r="D23" s="449">
        <f>(VLOOKUP($C23,'30 Year Treasuries annual'!$A$7:$B$50,2,FALSE))/100</f>
        <v>3.4500000000000003E-2</v>
      </c>
      <c r="E23" s="449">
        <f t="array" ref="E23">(AVERAGE(IF(YEAR(B23)=YEAR('Authorized Returns'!$G$6:$G$656),'Authorized Returns'!$J$6:$J$656)))/100</f>
        <v>0.10015799999999998</v>
      </c>
      <c r="F23" s="448">
        <f t="shared" si="0"/>
        <v>6.565799999999998E-2</v>
      </c>
    </row>
    <row r="24" spans="1:6">
      <c r="A24" s="450">
        <v>41640</v>
      </c>
      <c r="B24" s="450">
        <v>42004</v>
      </c>
      <c r="C24" s="446">
        <v>2014</v>
      </c>
      <c r="D24" s="449">
        <f>(VLOOKUP($C24,'30 Year Treasuries annual'!$A$7:$B$50,2,FALSE))/100</f>
        <v>3.3399999999999999E-2</v>
      </c>
      <c r="E24" s="449">
        <f t="array" ref="E24">(AVERAGE(IF(YEAR(B24)=YEAR('Authorized Returns'!$G$6:$G$656),'Authorized Returns'!$J$6:$J$656)))/100</f>
        <v>9.9102631578947359E-2</v>
      </c>
      <c r="F24" s="448">
        <f t="shared" si="0"/>
        <v>6.570263157894736E-2</v>
      </c>
    </row>
    <row r="25" spans="1:6">
      <c r="A25" s="450">
        <v>42005</v>
      </c>
      <c r="B25" s="450">
        <v>42369</v>
      </c>
      <c r="C25" s="446">
        <v>2015</v>
      </c>
      <c r="D25" s="449">
        <f>(VLOOKUP($C25,'30 Year Treasuries annual'!$A$7:$B$50,2,FALSE))/100</f>
        <v>2.8399999999999998E-2</v>
      </c>
      <c r="E25" s="449">
        <f t="array" ref="E25">(AVERAGE(IF(YEAR(B25)=YEAR('Authorized Returns'!$G$6:$G$656),'Authorized Returns'!$J$6:$J$656)))/100</f>
        <v>9.8696666666666669E-2</v>
      </c>
      <c r="F25" s="448">
        <f t="shared" ref="F25" si="1">E25-D25</f>
        <v>7.0296666666666674E-2</v>
      </c>
    </row>
    <row r="26" spans="1:6">
      <c r="A26" s="450"/>
      <c r="B26" s="450"/>
      <c r="D26" s="449"/>
      <c r="E26" s="449"/>
      <c r="F26" s="448"/>
    </row>
    <row r="27" spans="1:6">
      <c r="C27" s="446" t="s">
        <v>930</v>
      </c>
    </row>
    <row r="28" spans="1:6">
      <c r="C28" s="447" t="s">
        <v>929</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BC14A4"/>
  </sheetPr>
  <dimension ref="A3:F25"/>
  <sheetViews>
    <sheetView workbookViewId="0"/>
  </sheetViews>
  <sheetFormatPr defaultColWidth="9.33203125" defaultRowHeight="15"/>
  <cols>
    <col min="1" max="1" width="14.83203125"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6">
      <c r="D3" s="446" t="s">
        <v>927</v>
      </c>
      <c r="E3" s="446" t="s">
        <v>2200</v>
      </c>
      <c r="F3" s="446" t="s">
        <v>891</v>
      </c>
    </row>
    <row r="4" spans="1:6">
      <c r="A4" s="450">
        <v>35796</v>
      </c>
      <c r="B4" s="450">
        <v>36160</v>
      </c>
      <c r="C4" s="446">
        <v>1998</v>
      </c>
      <c r="D4" s="449">
        <f t="array" ref="D4">(AVERAGE(IF(YEAR(A4)=YEAR('A Yields'!$A$4:$A$10000),'A Yields'!$B$4:$B$10000)))/100</f>
        <v>6.4540502793296137E-2</v>
      </c>
      <c r="E4" s="449">
        <f t="array" ref="E4">(AVERAGE(IF(YEAR(B4)=YEAR('Authorized Returns'!$G$6:$G$588),'Authorized Returns'!$J$6:$J$588)))/100</f>
        <v>0.11765</v>
      </c>
      <c r="F4" s="448">
        <f t="shared" ref="F4:F19" si="0">E4-D4</f>
        <v>5.3109497206703868E-2</v>
      </c>
    </row>
    <row r="5" spans="1:6">
      <c r="A5" s="450">
        <v>36161</v>
      </c>
      <c r="B5" s="450">
        <v>36525</v>
      </c>
      <c r="C5" s="446">
        <v>1999</v>
      </c>
      <c r="D5" s="449">
        <f t="array" ref="D5">(AVERAGE(IF(YEAR(A5)=YEAR('A Yields'!$A$4:$A$7350),'A Yields'!$B$4:$B$7350)))/100</f>
        <v>6.973651515151516E-2</v>
      </c>
      <c r="E5" s="449">
        <f t="array" ref="E5">(AVERAGE(IF(YEAR(B5)=YEAR('Authorized Returns'!$G$6:$G$588),'Authorized Returns'!$J$6:$J$588)))/100</f>
        <v>0.10723333333333335</v>
      </c>
      <c r="F5" s="448">
        <f t="shared" si="0"/>
        <v>3.7496818181818187E-2</v>
      </c>
    </row>
    <row r="6" spans="1:6">
      <c r="A6" s="450">
        <v>36526</v>
      </c>
      <c r="B6" s="450">
        <v>36891</v>
      </c>
      <c r="C6" s="446">
        <v>2000</v>
      </c>
      <c r="D6" s="449">
        <f t="array" ref="D6">(AVERAGE(IF(YEAR(A6)=YEAR('A Yields'!$A$4:$A$7350),'A Yields'!$B$4:$B$7350)))/100</f>
        <v>7.766409090909096E-2</v>
      </c>
      <c r="E6" s="449">
        <f t="array" ref="E6">(AVERAGE(IF(YEAR(B6)=YEAR('Authorized Returns'!$G$6:$G$588),'Authorized Returns'!$J$6:$J$588)))/100</f>
        <v>0.11578888888888889</v>
      </c>
      <c r="F6" s="448">
        <f t="shared" si="0"/>
        <v>3.8124797979797925E-2</v>
      </c>
    </row>
    <row r="7" spans="1:6">
      <c r="A7" s="450">
        <v>36892</v>
      </c>
      <c r="B7" s="450">
        <v>37256</v>
      </c>
      <c r="C7" s="446">
        <v>2001</v>
      </c>
      <c r="D7" s="449">
        <f t="array" ref="D7">(AVERAGE(IF(YEAR(A7)=YEAR('A Yields'!$A$4:$A$7350),'A Yields'!$B$4:$B$7350)))/100</f>
        <v>6.4956212121212165E-2</v>
      </c>
      <c r="E7" s="449">
        <f t="array" ref="E7">(AVERAGE(IF(YEAR(B7)=YEAR('Authorized Returns'!$G$6:$G$588),'Authorized Returns'!$J$6:$J$588)))/100</f>
        <v>0.11071333333333333</v>
      </c>
      <c r="F7" s="448">
        <f t="shared" si="0"/>
        <v>4.5757121212121166E-2</v>
      </c>
    </row>
    <row r="8" spans="1:6">
      <c r="A8" s="450">
        <v>37257</v>
      </c>
      <c r="B8" s="450">
        <v>37621</v>
      </c>
      <c r="C8" s="446">
        <v>2002</v>
      </c>
      <c r="D8" s="449">
        <f t="array" ref="D8">(AVERAGE(IF(YEAR(A8)=YEAR('A Yields'!$A$4:$A$7350),'A Yields'!$B$4:$B$7350)))/100</f>
        <v>5.6706641509433962E-2</v>
      </c>
      <c r="E8" s="449">
        <f t="array" ref="E8">(AVERAGE(IF(YEAR(B8)=YEAR('Authorized Returns'!$G$6:$G$588),'Authorized Returns'!$J$6:$J$588)))/100</f>
        <v>0.11212857142857144</v>
      </c>
      <c r="F8" s="448">
        <f t="shared" si="0"/>
        <v>5.5421929919137476E-2</v>
      </c>
    </row>
    <row r="9" spans="1:6">
      <c r="A9" s="450">
        <v>37622</v>
      </c>
      <c r="B9" s="450">
        <v>37986</v>
      </c>
      <c r="C9" s="446">
        <v>2003</v>
      </c>
      <c r="D9" s="449">
        <f t="array" ref="D9">(AVERAGE(IF(YEAR(A9)=YEAR('A Yields'!$A$4:$A$7350),'A Yields'!$B$4:$B$7350)))/100</f>
        <v>4.3382462121212134E-2</v>
      </c>
      <c r="E9" s="449">
        <f t="array" ref="E9">(AVERAGE(IF(YEAR(B9)=YEAR('Authorized Returns'!$G$6:$G$588),'Authorized Returns'!$J$6:$J$588)))/100</f>
        <v>0.10962999999999999</v>
      </c>
      <c r="F9" s="448">
        <f t="shared" si="0"/>
        <v>6.6247537878787857E-2</v>
      </c>
    </row>
    <row r="10" spans="1:6">
      <c r="A10" s="450">
        <v>37987</v>
      </c>
      <c r="B10" s="450">
        <v>38352</v>
      </c>
      <c r="C10" s="446">
        <v>2004</v>
      </c>
      <c r="D10" s="449">
        <f t="array" ref="D10">(AVERAGE(IF(YEAR(A10)=YEAR('A Yields'!$A$4:$A$7350),'A Yields'!$B$4:$B$7350)))/100</f>
        <v>4.4403283018867909E-2</v>
      </c>
      <c r="E10" s="449">
        <f t="array" ref="E10">(AVERAGE(IF(YEAR(B10)=YEAR('Authorized Returns'!$G$6:$G$588),'Authorized Returns'!$J$6:$J$588)))/100</f>
        <v>0.10809047619047618</v>
      </c>
      <c r="F10" s="448">
        <f t="shared" si="0"/>
        <v>6.3687193171608272E-2</v>
      </c>
    </row>
    <row r="11" spans="1:6">
      <c r="A11" s="450">
        <v>38353</v>
      </c>
      <c r="B11" s="450">
        <v>38717</v>
      </c>
      <c r="C11" s="446">
        <v>2005</v>
      </c>
      <c r="D11" s="449">
        <f t="array" ref="D11">(AVERAGE(IF(YEAR(A11)=YEAR('A Yields'!$A$4:$A$7350),'A Yields'!$B$4:$B$7350)))/100</f>
        <v>4.8495227272727266E-2</v>
      </c>
      <c r="E11" s="449">
        <f t="array" ref="E11">(AVERAGE(IF(YEAR(B11)=YEAR('Authorized Returns'!$G$6:$G$588),'Authorized Returns'!$J$6:$J$588)))/100</f>
        <v>0.1051125</v>
      </c>
      <c r="F11" s="448">
        <f t="shared" si="0"/>
        <v>5.6617272727272731E-2</v>
      </c>
    </row>
    <row r="12" spans="1:6">
      <c r="A12" s="450">
        <v>38718</v>
      </c>
      <c r="B12" s="450">
        <v>39082</v>
      </c>
      <c r="C12" s="446">
        <v>2006</v>
      </c>
      <c r="D12" s="449">
        <f t="array" ref="D12">(AVERAGE(IF(YEAR(A12)=YEAR('A Yields'!$A$4:$A$7350),'A Yields'!$B$4:$B$7350)))/100</f>
        <v>5.667152091254752E-2</v>
      </c>
      <c r="E12" s="449">
        <f t="array" ref="E12">(AVERAGE(IF(YEAR(B12)=YEAR('Authorized Returns'!$G$6:$G$588),'Authorized Returns'!$J$6:$J$588)))/100</f>
        <v>0.10322307692307692</v>
      </c>
      <c r="F12" s="448">
        <f t="shared" si="0"/>
        <v>4.6551556010529398E-2</v>
      </c>
    </row>
    <row r="13" spans="1:6">
      <c r="A13" s="450">
        <v>39083</v>
      </c>
      <c r="B13" s="450">
        <v>39447</v>
      </c>
      <c r="C13" s="446">
        <v>2007</v>
      </c>
      <c r="D13" s="449">
        <f t="array" ref="D13">(AVERAGE(IF(YEAR(A13)=YEAR('A Yields'!$A$4:$A$7350),'A Yields'!$B$4:$B$7350)))/100</f>
        <v>5.6961287878787854E-2</v>
      </c>
      <c r="E13" s="449">
        <f t="array" ref="E13">(AVERAGE(IF(YEAR(B13)=YEAR('Authorized Returns'!$G$6:$G$588),'Authorized Returns'!$J$6:$J$588)))/100</f>
        <v>0.10301578947368417</v>
      </c>
      <c r="F13" s="448">
        <f t="shared" si="0"/>
        <v>4.6054501594896317E-2</v>
      </c>
    </row>
    <row r="14" spans="1:6">
      <c r="A14" s="450">
        <v>39448</v>
      </c>
      <c r="B14" s="450">
        <v>39813</v>
      </c>
      <c r="C14" s="446">
        <v>2008</v>
      </c>
      <c r="D14" s="449">
        <f t="array" ref="D14">(AVERAGE(IF(YEAR(A14)=YEAR('A Yields'!$A$4:$A$7350),'A Yields'!$B$4:$B$7350)))/100</f>
        <v>5.8974452830188678E-2</v>
      </c>
      <c r="E14" s="449">
        <f t="array" ref="E14">(AVERAGE(IF(YEAR(B14)=YEAR('Authorized Returns'!$G$6:$G$588),'Authorized Returns'!$J$6:$J$588)))/100</f>
        <v>0.10406216216216213</v>
      </c>
      <c r="F14" s="448">
        <f t="shared" si="0"/>
        <v>4.5087709331973452E-2</v>
      </c>
    </row>
    <row r="15" spans="1:6">
      <c r="A15" s="450">
        <v>39814</v>
      </c>
      <c r="B15" s="450">
        <v>40178</v>
      </c>
      <c r="C15" s="446">
        <v>2009</v>
      </c>
      <c r="D15" s="449">
        <f t="array" ref="D15">(AVERAGE(IF(YEAR(A15)=YEAR('A Yields'!$A$4:$A$7350),'A Yields'!$B$4:$B$7350)))/100</f>
        <v>5.1135471698113208E-2</v>
      </c>
      <c r="E15" s="449">
        <f t="array" ref="E15">(AVERAGE(IF(YEAR(B15)=YEAR('Authorized Returns'!$G$6:$G$588),'Authorized Returns'!$J$6:$J$588)))/100</f>
        <v>0.10524249999999996</v>
      </c>
      <c r="F15" s="448">
        <f t="shared" si="0"/>
        <v>5.4107028301886753E-2</v>
      </c>
    </row>
    <row r="16" spans="1:6">
      <c r="A16" s="450">
        <v>40179</v>
      </c>
      <c r="B16" s="450">
        <v>40543</v>
      </c>
      <c r="C16" s="446">
        <v>2010</v>
      </c>
      <c r="D16" s="449">
        <f t="array" ref="D16">(AVERAGE(IF(YEAR(A16)=YEAR('A Yields'!$A$4:$A$7350),'A Yields'!$B$4:$B$7350)))/100</f>
        <v>4.2000681818181791E-2</v>
      </c>
      <c r="E16" s="449">
        <f t="array" ref="E16">(AVERAGE(IF(YEAR(B16)=YEAR('Authorized Returns'!$G$6:$G$588),'Authorized Returns'!$J$6:$J$588)))/100</f>
        <v>0.10370983606557377</v>
      </c>
      <c r="F16" s="448">
        <f t="shared" si="0"/>
        <v>6.1709154247391977E-2</v>
      </c>
    </row>
    <row r="17" spans="1:6">
      <c r="A17" s="450">
        <v>40544</v>
      </c>
      <c r="B17" s="450">
        <v>40908</v>
      </c>
      <c r="C17" s="446">
        <v>2011</v>
      </c>
      <c r="D17" s="449">
        <f t="array" ref="D17">(AVERAGE(IF(YEAR(A17)=YEAR('A Yields'!$A$4:$A$7350),'A Yields'!$B$4:$B$7350)))/100</f>
        <v>3.8617045454545453E-2</v>
      </c>
      <c r="E17" s="449">
        <f t="array" ref="E17">(AVERAGE(IF(YEAR(B17)=YEAR('Authorized Returns'!$G$6:$G$588),'Authorized Returns'!$J$6:$J$588)))/100</f>
        <v>0.10287142857142854</v>
      </c>
      <c r="F17" s="448">
        <f t="shared" si="0"/>
        <v>6.4254383116883085E-2</v>
      </c>
    </row>
    <row r="18" spans="1:6">
      <c r="A18" s="450">
        <v>40909</v>
      </c>
      <c r="B18" s="450">
        <v>41274</v>
      </c>
      <c r="C18" s="446">
        <v>2012</v>
      </c>
      <c r="D18" s="449">
        <f t="array" ref="D18">(AVERAGE(IF(YEAR(A18)=YEAR('A Yields'!$A$4:$A$7350),'A Yields'!$B$4:$B$7350)))/100</f>
        <v>3.1563522727272711E-2</v>
      </c>
      <c r="E18" s="449">
        <f t="array" ref="E18">(AVERAGE(IF(YEAR(B18)=YEAR('Authorized Returns'!$G$6:$G$588),'Authorized Returns'!$J$6:$J$588)))/100</f>
        <v>0.10170517241379312</v>
      </c>
      <c r="F18" s="448">
        <f t="shared" si="0"/>
        <v>7.014164968652041E-2</v>
      </c>
    </row>
    <row r="19" spans="1:6">
      <c r="A19" s="450">
        <v>41275</v>
      </c>
      <c r="B19" s="450">
        <v>41639</v>
      </c>
      <c r="C19" s="446">
        <v>2013</v>
      </c>
      <c r="D19" s="449">
        <f t="array" ref="D19">(AVERAGE(IF(YEAR(A19)=YEAR('A Yields'!$A$4:$A$7350),'A Yields'!$B$4:$B$7350)))/100</f>
        <v>3.4130679245283027E-2</v>
      </c>
      <c r="E19" s="449">
        <f t="array" ref="E19">(AVERAGE(IF(YEAR(B19)=YEAR('Authorized Returns'!$G$6:$G$588),'Authorized Returns'!$J$6:$J$588)))/100</f>
        <v>0.10015799999999998</v>
      </c>
      <c r="F19" s="448">
        <f t="shared" si="0"/>
        <v>6.6027320754716956E-2</v>
      </c>
    </row>
    <row r="20" spans="1:6">
      <c r="A20" s="450">
        <v>41640</v>
      </c>
      <c r="B20" s="450">
        <v>42004</v>
      </c>
      <c r="C20" s="446">
        <v>2014</v>
      </c>
      <c r="D20" s="449">
        <f t="array" ref="D20">(AVERAGE(IF(YEAR(A20)=YEAR('A Yields'!$A$4:$A$7350),'A Yields'!$B$4:$B$7350)))/100</f>
        <v>3.3724356060606045E-2</v>
      </c>
      <c r="E20" s="449">
        <f t="array" ref="E20">(AVERAGE(IF(YEAR(B20)=YEAR('Authorized Returns'!$G$6:$G$999),'Authorized Returns'!$J$6:$J$999)))/100</f>
        <v>9.9102631578947359E-2</v>
      </c>
      <c r="F20" s="448">
        <f t="shared" ref="F20" si="1">E20-D20</f>
        <v>6.5378275518341314E-2</v>
      </c>
    </row>
    <row r="21" spans="1:6">
      <c r="A21" s="450">
        <v>42005</v>
      </c>
      <c r="B21" s="450">
        <v>42369</v>
      </c>
      <c r="C21" s="446">
        <v>2015</v>
      </c>
      <c r="D21" s="449">
        <f t="array" ref="D21">(AVERAGE(IF(YEAR(A21)=YEAR('A Yields'!$A$4:$A$7350),'A Yields'!$B$4:$B$7350)))/100</f>
        <v>3.3651773584905634E-2</v>
      </c>
      <c r="E21" s="449">
        <f t="array" ref="E21">(AVERAGE(IF(YEAR(B21)=YEAR('Authorized Returns'!$G$6:$G$999),'Authorized Returns'!$J$6:$J$999)))/100</f>
        <v>9.8451515151515151E-2</v>
      </c>
      <c r="F21" s="448">
        <f t="shared" ref="F21:F22" si="2">E21-D21</f>
        <v>6.4799741566609517E-2</v>
      </c>
    </row>
    <row r="22" spans="1:6">
      <c r="A22" s="450">
        <v>42370</v>
      </c>
      <c r="B22" s="450">
        <v>42447</v>
      </c>
      <c r="C22" s="446">
        <v>2016</v>
      </c>
      <c r="D22" s="449">
        <f t="array" ref="D22">(AVERAGE(IF(YEAR(A22)=YEAR('A Yields'!$A$4:$A$7350),'A Yields'!$B$4:$B$7350)))/100</f>
        <v>3.5228035714285705E-2</v>
      </c>
      <c r="E22" s="449">
        <f t="array" ref="E22">(AVERAGE(IF(YEAR(B22)=YEAR('Authorized Returns'!$G$6:$G$999),'Authorized Returns'!$J$6:$J$999)))/100</f>
        <v>0.10357142857142858</v>
      </c>
      <c r="F22" s="448">
        <f t="shared" si="2"/>
        <v>6.8343392857142873E-2</v>
      </c>
    </row>
    <row r="24" spans="1:6">
      <c r="C24" s="447"/>
    </row>
    <row r="25" spans="1:6">
      <c r="D25" s="446" t="s">
        <v>931</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BC14A4"/>
  </sheetPr>
  <dimension ref="A3:G28"/>
  <sheetViews>
    <sheetView workbookViewId="0"/>
  </sheetViews>
  <sheetFormatPr defaultColWidth="9.33203125" defaultRowHeight="15"/>
  <cols>
    <col min="1" max="1" width="10.6640625"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7">
      <c r="D3" s="446" t="s">
        <v>188</v>
      </c>
      <c r="E3" s="446" t="s">
        <v>2200</v>
      </c>
      <c r="F3" s="446" t="s">
        <v>891</v>
      </c>
    </row>
    <row r="4" spans="1:7">
      <c r="A4" s="450">
        <v>34335</v>
      </c>
      <c r="B4" s="450">
        <v>34699</v>
      </c>
      <c r="C4" s="446">
        <v>1994</v>
      </c>
      <c r="D4" s="449">
        <f t="array" ref="D4">(AVERAGE(IF(YEAR(A4)=YEAR('BBB Yields'!$A$7:$A$8000),'BBB Yields'!$B$7:$B$8000)))/100</f>
        <v>8.6274206349206295E-2</v>
      </c>
      <c r="E4" s="449">
        <f t="array" ref="E4">(AVERAGE(IF(YEAR(B4)=YEAR('Authorized Returns'!$G$6:$G$656),'Authorized Returns'!$J$6:$J$656)))/100</f>
        <v>0.11211785714285712</v>
      </c>
      <c r="F4" s="448">
        <f t="shared" ref="F4:F24" si="0">E4-D4</f>
        <v>2.5843650793650821E-2</v>
      </c>
    </row>
    <row r="5" spans="1:7">
      <c r="A5" s="450">
        <v>34700</v>
      </c>
      <c r="B5" s="450">
        <v>35064</v>
      </c>
      <c r="C5" s="446">
        <v>1995</v>
      </c>
      <c r="D5" s="449">
        <f t="array" ref="D5">(AVERAGE(IF(YEAR(A5)=YEAR('BBB Yields'!$A$7:$A$8000),'BBB Yields'!$B$7:$B$8000)))/100</f>
        <v>8.1993650793650869E-2</v>
      </c>
      <c r="E5" s="449">
        <f t="array" ref="E5">(AVERAGE(IF(YEAR(B5)=YEAR('Authorized Returns'!$G$6:$G$656),'Authorized Returns'!$J$6:$J$656)))/100</f>
        <v>0.11577142857142858</v>
      </c>
      <c r="F5" s="448">
        <f t="shared" si="0"/>
        <v>3.3777777777777712E-2</v>
      </c>
    </row>
    <row r="6" spans="1:7">
      <c r="A6" s="450">
        <v>35065</v>
      </c>
      <c r="B6" s="450">
        <v>35430</v>
      </c>
      <c r="C6" s="446">
        <v>1996</v>
      </c>
      <c r="D6" s="449">
        <f t="array" ref="D6">(AVERAGE(IF(YEAR(A6)=YEAR('BBB Yields'!$A$7:$A$8000),'BBB Yields'!$B$7:$B$8000)))/100</f>
        <v>8.0559683794466375E-2</v>
      </c>
      <c r="E6" s="449">
        <f t="array" ref="E6">(AVERAGE(IF(YEAR(B6)=YEAR('Authorized Returns'!$G$6:$G$656),'Authorized Returns'!$J$6:$J$656)))/100</f>
        <v>0.11402777777777778</v>
      </c>
      <c r="F6" s="448">
        <f t="shared" si="0"/>
        <v>3.3468093983311409E-2</v>
      </c>
    </row>
    <row r="7" spans="1:7">
      <c r="A7" s="450">
        <v>35431</v>
      </c>
      <c r="B7" s="450">
        <v>35795</v>
      </c>
      <c r="C7" s="446">
        <v>1997</v>
      </c>
      <c r="D7" s="449">
        <f t="array" ref="D7">(AVERAGE(IF(YEAR(A7)=YEAR('BBB Yields'!$A$7:$A$8000),'BBB Yields'!$B$7:$B$8000)))/100</f>
        <v>7.8668924302788851E-2</v>
      </c>
      <c r="E7" s="449">
        <f t="array" ref="E7">(AVERAGE(IF(YEAR(B7)=YEAR('Authorized Returns'!$G$6:$G$656),'Authorized Returns'!$J$6:$J$656)))/100</f>
        <v>0.11329</v>
      </c>
      <c r="F7" s="448">
        <f t="shared" si="0"/>
        <v>3.4621075697211151E-2</v>
      </c>
      <c r="G7" s="450"/>
    </row>
    <row r="8" spans="1:7">
      <c r="A8" s="450">
        <v>35796</v>
      </c>
      <c r="B8" s="450">
        <v>36160</v>
      </c>
      <c r="C8" s="446">
        <v>1998</v>
      </c>
      <c r="D8" s="449">
        <f t="array" ref="D8">(AVERAGE(IF(YEAR(A8)=YEAR('BBB Yields'!$A$7:$A$8000),'BBB Yields'!$B$7:$B$8000)))/100</f>
        <v>7.2201200000000021E-2</v>
      </c>
      <c r="E8" s="449">
        <f t="array" ref="E8">(AVERAGE(IF(YEAR(B8)=YEAR('Authorized Returns'!$G$6:$G$656),'Authorized Returns'!$J$6:$J$656)))/100</f>
        <v>0.11765</v>
      </c>
      <c r="F8" s="448">
        <f t="shared" si="0"/>
        <v>4.5448799999999984E-2</v>
      </c>
    </row>
    <row r="9" spans="1:7">
      <c r="A9" s="450">
        <v>36161</v>
      </c>
      <c r="B9" s="450">
        <v>36525</v>
      </c>
      <c r="C9" s="446">
        <v>1999</v>
      </c>
      <c r="D9" s="449">
        <f t="array" ref="D9">(AVERAGE(IF(YEAR(A9)=YEAR('BBB Yields'!$A$7:$A$8000),'BBB Yields'!$B$7:$B$8000)))/100</f>
        <v>7.8762301587301603E-2</v>
      </c>
      <c r="E9" s="449">
        <f t="array" ref="E9">(AVERAGE(IF(YEAR(B9)=YEAR('Authorized Returns'!$G$6:$G$656),'Authorized Returns'!$J$6:$J$656)))/100</f>
        <v>0.10723333333333335</v>
      </c>
      <c r="F9" s="448">
        <f t="shared" si="0"/>
        <v>2.8471031746031744E-2</v>
      </c>
    </row>
    <row r="10" spans="1:7">
      <c r="A10" s="450">
        <v>36526</v>
      </c>
      <c r="B10" s="450">
        <v>36891</v>
      </c>
      <c r="C10" s="446">
        <v>2000</v>
      </c>
      <c r="D10" s="449">
        <f t="array" ref="D10">(AVERAGE(IF(YEAR(A10)=YEAR('BBB Yields'!$A$7:$A$8000),'BBB Yields'!$B$7:$B$8000)))/100</f>
        <v>8.3669721115537776E-2</v>
      </c>
      <c r="E10" s="449">
        <f t="array" ref="E10">(AVERAGE(IF(YEAR(B10)=YEAR('Authorized Returns'!$G$6:$G$656),'Authorized Returns'!$J$6:$J$656)))/100</f>
        <v>0.11578888888888889</v>
      </c>
      <c r="F10" s="448">
        <f t="shared" si="0"/>
        <v>3.2119167773351109E-2</v>
      </c>
    </row>
    <row r="11" spans="1:7">
      <c r="A11" s="450">
        <v>36892</v>
      </c>
      <c r="B11" s="450">
        <v>37256</v>
      </c>
      <c r="C11" s="446">
        <v>2001</v>
      </c>
      <c r="D11" s="449">
        <f t="array" ref="D11">(AVERAGE(IF(YEAR(A11)=YEAR('BBB Yields'!$A$7:$A$8000),'BBB Yields'!$B$7:$B$8000)))/100</f>
        <v>7.9456680161943322E-2</v>
      </c>
      <c r="E11" s="449">
        <f t="array" ref="E11">(AVERAGE(IF(YEAR(B11)=YEAR('Authorized Returns'!$G$6:$G$656),'Authorized Returns'!$J$6:$J$656)))/100</f>
        <v>0.11071333333333333</v>
      </c>
      <c r="F11" s="448">
        <f t="shared" si="0"/>
        <v>3.1256653171390009E-2</v>
      </c>
    </row>
    <row r="12" spans="1:7">
      <c r="A12" s="450">
        <v>37257</v>
      </c>
      <c r="B12" s="450">
        <v>37621</v>
      </c>
      <c r="C12" s="446">
        <v>2002</v>
      </c>
      <c r="D12" s="449">
        <f t="array" ref="D12">(AVERAGE(IF(YEAR(A12)=YEAR('BBB Yields'!$A$7:$A$8000),'BBB Yields'!$B$7:$B$8000)))/100</f>
        <v>7.8028399999999984E-2</v>
      </c>
      <c r="E12" s="449">
        <f t="array" ref="E12">(AVERAGE(IF(YEAR(B12)=YEAR('Authorized Returns'!$G$6:$G$656),'Authorized Returns'!$J$6:$J$656)))/100</f>
        <v>0.11212857142857144</v>
      </c>
      <c r="F12" s="448">
        <f t="shared" si="0"/>
        <v>3.4100171428571455E-2</v>
      </c>
    </row>
    <row r="13" spans="1:7">
      <c r="A13" s="450">
        <v>37622</v>
      </c>
      <c r="B13" s="450">
        <v>37986</v>
      </c>
      <c r="C13" s="446">
        <v>2003</v>
      </c>
      <c r="D13" s="449">
        <f t="array" ref="D13">(AVERAGE(IF(YEAR(A13)=YEAR('BBB Yields'!$A$7:$A$8000),'BBB Yields'!$B$7:$B$8000)))/100</f>
        <v>6.762559999999998E-2</v>
      </c>
      <c r="E13" s="449">
        <f t="array" ref="E13">(AVERAGE(IF(YEAR(B13)=YEAR('Authorized Returns'!$G$6:$G$656),'Authorized Returns'!$J$6:$J$656)))/100</f>
        <v>0.10962999999999999</v>
      </c>
      <c r="F13" s="448">
        <f t="shared" si="0"/>
        <v>4.2004400000000011E-2</v>
      </c>
    </row>
    <row r="14" spans="1:7">
      <c r="A14" s="450">
        <v>37987</v>
      </c>
      <c r="B14" s="450">
        <v>38352</v>
      </c>
      <c r="C14" s="446">
        <v>2004</v>
      </c>
      <c r="D14" s="449">
        <f t="array" ref="D14">(AVERAGE(IF(YEAR(A14)=YEAR('BBB Yields'!$A$7:$A$8000),'BBB Yields'!$B$7:$B$8000)))/100</f>
        <v>6.3919600000000076E-2</v>
      </c>
      <c r="E14" s="449">
        <f t="array" ref="E14">(AVERAGE(IF(YEAR(B14)=YEAR('Authorized Returns'!$G$6:$G$656),'Authorized Returns'!$J$6:$J$656)))/100</f>
        <v>0.10809047619047618</v>
      </c>
      <c r="F14" s="448">
        <f t="shared" si="0"/>
        <v>4.4170876190476105E-2</v>
      </c>
    </row>
    <row r="15" spans="1:7">
      <c r="A15" s="450">
        <v>38353</v>
      </c>
      <c r="B15" s="450">
        <v>38717</v>
      </c>
      <c r="C15" s="446">
        <v>2005</v>
      </c>
      <c r="D15" s="449">
        <f t="array" ref="D15">(AVERAGE(IF(YEAR(A15)=YEAR('BBB Yields'!$A$7:$A$8000),'BBB Yields'!$B$7:$B$8000)))/100</f>
        <v>6.0620800000000037E-2</v>
      </c>
      <c r="E15" s="449">
        <f t="array" ref="E15">(AVERAGE(IF(YEAR(B15)=YEAR('Authorized Returns'!$G$6:$G$656),'Authorized Returns'!$J$6:$J$656)))/100</f>
        <v>0.1051125</v>
      </c>
      <c r="F15" s="448">
        <f t="shared" si="0"/>
        <v>4.449169999999996E-2</v>
      </c>
    </row>
    <row r="16" spans="1:7">
      <c r="A16" s="450">
        <v>38718</v>
      </c>
      <c r="B16" s="450">
        <v>39082</v>
      </c>
      <c r="C16" s="446">
        <v>2006</v>
      </c>
      <c r="D16" s="449">
        <f t="array" ref="D16">(AVERAGE(IF(YEAR(A16)=YEAR('BBB Yields'!$A$7:$A$8000),'BBB Yields'!$B$7:$B$8000)))/100</f>
        <v>6.4829600000000015E-2</v>
      </c>
      <c r="E16" s="449">
        <f t="array" ref="E16">(AVERAGE(IF(YEAR(B16)=YEAR('Authorized Returns'!$G$6:$G$656),'Authorized Returns'!$J$6:$J$656)))/100</f>
        <v>0.10322307692307692</v>
      </c>
      <c r="F16" s="448">
        <f t="shared" si="0"/>
        <v>3.8393476923076902E-2</v>
      </c>
    </row>
    <row r="17" spans="1:6">
      <c r="A17" s="450">
        <v>39083</v>
      </c>
      <c r="B17" s="450">
        <v>39447</v>
      </c>
      <c r="C17" s="446">
        <v>2007</v>
      </c>
      <c r="D17" s="449">
        <f t="array" ref="D17">(AVERAGE(IF(YEAR(A17)=YEAR('BBB Yields'!$A$7:$A$8000),'BBB Yields'!$B$7:$B$8000)))/100</f>
        <v>6.4821513944223114E-2</v>
      </c>
      <c r="E17" s="449">
        <f t="array" ref="E17">(AVERAGE(IF(YEAR(B17)=YEAR('Authorized Returns'!$G$6:$G$656),'Authorized Returns'!$J$6:$J$656)))/100</f>
        <v>0.10301578947368417</v>
      </c>
      <c r="F17" s="448">
        <f t="shared" si="0"/>
        <v>3.8194275529461058E-2</v>
      </c>
    </row>
    <row r="18" spans="1:6">
      <c r="A18" s="450">
        <v>39448</v>
      </c>
      <c r="B18" s="450">
        <v>39813</v>
      </c>
      <c r="C18" s="446">
        <v>2008</v>
      </c>
      <c r="D18" s="449">
        <f t="array" ref="D18">(AVERAGE(IF(YEAR(A18)=YEAR('BBB Yields'!$A$7:$A$8000),'BBB Yields'!$B$7:$B$8000)))/100</f>
        <v>7.4373306772908293E-2</v>
      </c>
      <c r="E18" s="449">
        <f t="array" ref="E18">(AVERAGE(IF(YEAR(B18)=YEAR('Authorized Returns'!$G$6:$G$656),'Authorized Returns'!$J$6:$J$656)))/100</f>
        <v>0.10406216216216213</v>
      </c>
      <c r="F18" s="448">
        <f t="shared" si="0"/>
        <v>2.9688855389253838E-2</v>
      </c>
    </row>
    <row r="19" spans="1:6">
      <c r="A19" s="450">
        <v>39814</v>
      </c>
      <c r="B19" s="450">
        <v>40178</v>
      </c>
      <c r="C19" s="446">
        <v>2009</v>
      </c>
      <c r="D19" s="449">
        <f t="array" ref="D19">(AVERAGE(IF(YEAR(A19)=YEAR('BBB Yields'!$A$7:$A$8000),'BBB Yields'!$B$7:$B$8000)))/100</f>
        <v>7.2916000000000022E-2</v>
      </c>
      <c r="E19" s="449">
        <f t="array" ref="E19">(AVERAGE(IF(YEAR(B19)=YEAR('Authorized Returns'!$G$6:$G$656),'Authorized Returns'!$J$6:$J$656)))/100</f>
        <v>0.10524249999999996</v>
      </c>
      <c r="F19" s="448">
        <f t="shared" si="0"/>
        <v>3.2326499999999939E-2</v>
      </c>
    </row>
    <row r="20" spans="1:6">
      <c r="A20" s="450">
        <v>40179</v>
      </c>
      <c r="B20" s="450">
        <v>40543</v>
      </c>
      <c r="C20" s="446">
        <v>2010</v>
      </c>
      <c r="D20" s="449">
        <f t="array" ref="D20">(AVERAGE(IF(YEAR(A20)=YEAR('BBB Yields'!$A$7:$A$8000),'BBB Yields'!$B$7:$B$8000)))/100</f>
        <v>6.0382936507936448E-2</v>
      </c>
      <c r="E20" s="449">
        <f t="array" ref="E20">(AVERAGE(IF(YEAR(B20)=YEAR('Authorized Returns'!$G$6:$G$656),'Authorized Returns'!$J$6:$J$656)))/100</f>
        <v>0.10370983606557377</v>
      </c>
      <c r="F20" s="448">
        <f t="shared" si="0"/>
        <v>4.332689955763732E-2</v>
      </c>
    </row>
    <row r="21" spans="1:6">
      <c r="A21" s="450">
        <v>40544</v>
      </c>
      <c r="B21" s="450">
        <v>40908</v>
      </c>
      <c r="C21" s="446">
        <v>2011</v>
      </c>
      <c r="D21" s="449">
        <f t="array" ref="D21">(AVERAGE(IF(YEAR(A21)=YEAR('BBB Yields'!$A$7:$A$8000),'BBB Yields'!$B$7:$B$8000)))/100</f>
        <v>5.6616400000000046E-2</v>
      </c>
      <c r="E21" s="449">
        <f t="array" ref="E21">(AVERAGE(IF(YEAR(B21)=YEAR('Authorized Returns'!$G$6:$G$656),'Authorized Returns'!$J$6:$J$656)))/100</f>
        <v>0.10287142857142854</v>
      </c>
      <c r="F21" s="448">
        <f t="shared" si="0"/>
        <v>4.6255028571428498E-2</v>
      </c>
    </row>
    <row r="22" spans="1:6">
      <c r="A22" s="450">
        <v>40909</v>
      </c>
      <c r="B22" s="450">
        <v>41274</v>
      </c>
      <c r="C22" s="446">
        <v>2012</v>
      </c>
      <c r="D22" s="449">
        <f t="array" ref="D22">(AVERAGE(IF(YEAR(A22)=YEAR('BBB Yields'!$A$7:$A$8000),'BBB Yields'!$B$7:$B$8000)))/100</f>
        <v>4.9389999999999976E-2</v>
      </c>
      <c r="E22" s="449">
        <f t="array" ref="E22">(AVERAGE(IF(YEAR(B22)=YEAR('Authorized Returns'!$G$6:$G$656),'Authorized Returns'!$J$6:$J$656)))/100</f>
        <v>0.10170517241379312</v>
      </c>
      <c r="F22" s="448">
        <f t="shared" si="0"/>
        <v>5.2315172413793146E-2</v>
      </c>
    </row>
    <row r="23" spans="1:6">
      <c r="A23" s="450">
        <v>41275</v>
      </c>
      <c r="B23" s="450">
        <v>41639</v>
      </c>
      <c r="C23" s="446">
        <v>2013</v>
      </c>
      <c r="D23" s="449">
        <f t="array" ref="D23">(AVERAGE(IF(YEAR(A23)=YEAR('BBB Yields'!$A$7:$A$8000),'BBB Yields'!$B$7:$B$8000)))/100</f>
        <v>5.101039999999999E-2</v>
      </c>
      <c r="E23" s="449">
        <f t="array" ref="E23">(AVERAGE(IF(YEAR(B23)=YEAR('Authorized Returns'!$G$6:$G$656),'Authorized Returns'!$J$6:$J$656)))/100</f>
        <v>0.10015799999999998</v>
      </c>
      <c r="F23" s="448">
        <f t="shared" si="0"/>
        <v>4.9147599999999993E-2</v>
      </c>
    </row>
    <row r="24" spans="1:6">
      <c r="A24" s="450">
        <v>41640</v>
      </c>
      <c r="B24" s="450">
        <v>42004</v>
      </c>
      <c r="C24" s="446">
        <v>2014</v>
      </c>
      <c r="D24" s="449">
        <f t="array" ref="D24">(AVERAGE(IF(YEAR(A24)=YEAR('BBB Yields'!$A$7:$A$8000),'BBB Yields'!$B$7:$B$8000)))/100</f>
        <v>4.8522799999999998E-2</v>
      </c>
      <c r="E24" s="449">
        <f t="array" ref="E24">(AVERAGE(IF(YEAR(B24)=YEAR('Authorized Returns'!$G$6:$G$656),'Authorized Returns'!$J$6:$J$656)))/100</f>
        <v>9.9102631578947359E-2</v>
      </c>
      <c r="F24" s="448">
        <f t="shared" si="0"/>
        <v>5.0579831578947361E-2</v>
      </c>
    </row>
    <row r="25" spans="1:6">
      <c r="A25" s="450">
        <v>42005</v>
      </c>
      <c r="B25" s="450">
        <v>42369</v>
      </c>
      <c r="C25" s="446">
        <v>2015</v>
      </c>
      <c r="D25" s="449">
        <f t="array" ref="D25">(AVERAGE(IF(YEAR(A25)=YEAR('BBB Yields'!$A$7:$A$8000),'BBB Yields'!$B$7:$B$8000)))/100</f>
        <v>5.0007569721115565E-2</v>
      </c>
      <c r="E25" s="449">
        <f t="array" ref="E25">(AVERAGE(IF(YEAR(B25)=YEAR('Authorized Returns'!$G$6:$G$656),'Authorized Returns'!$J$6:$J$656)))/100</f>
        <v>9.8696666666666669E-2</v>
      </c>
      <c r="F25" s="448">
        <f t="shared" ref="F25:F26" si="1">E25-D25</f>
        <v>4.8689096945551104E-2</v>
      </c>
    </row>
    <row r="26" spans="1:6">
      <c r="A26" s="450">
        <v>42370</v>
      </c>
      <c r="B26" s="450">
        <v>42447</v>
      </c>
      <c r="C26" s="446">
        <v>2016</v>
      </c>
      <c r="D26" s="449">
        <f t="array" ref="D26">(AVERAGE(IF(YEAR(A26)=YEAR('BBB Yields'!$A$7:$A$8000),'BBB Yields'!$B$7:$B$8000)))/100</f>
        <v>5.3492452830188691E-2</v>
      </c>
      <c r="E26" s="449">
        <f t="array" ref="E26">(AVERAGE(IF(YEAR(B26)=YEAR('Authorized Returns'!$G$6:$G$1000),'Authorized Returns'!$J$6:$J$1000)))/100</f>
        <v>0.10357142857142858</v>
      </c>
      <c r="F26" s="448">
        <f t="shared" si="1"/>
        <v>5.0078975741239887E-2</v>
      </c>
    </row>
    <row r="27" spans="1:6">
      <c r="C27" s="446" t="s">
        <v>930</v>
      </c>
    </row>
    <row r="28" spans="1:6">
      <c r="C28" s="447" t="s">
        <v>929</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499984740745262"/>
  </sheetPr>
  <dimension ref="A1"/>
  <sheetViews>
    <sheetView workbookViewId="0"/>
  </sheetViews>
  <sheetFormatPr defaultColWidth="9.33203125" defaultRowHeight="15"/>
  <cols>
    <col min="1" max="16384" width="9.33203125" style="436"/>
  </cols>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
  <sheetViews>
    <sheetView workbookViewId="0"/>
  </sheetViews>
  <sheetFormatPr defaultColWidth="9.33203125" defaultRowHeight="15.75"/>
  <cols>
    <col min="1" max="16384" width="9.33203125" style="141"/>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0.93619059832030316</v>
      </c>
    </row>
    <row r="5" spans="1:9">
      <c r="A5" s="495" t="s">
        <v>921</v>
      </c>
      <c r="B5" s="495">
        <v>0.87645283638332716</v>
      </c>
    </row>
    <row r="6" spans="1:9">
      <c r="A6" s="495" t="s">
        <v>920</v>
      </c>
      <c r="B6" s="495">
        <v>0.87027547820249362</v>
      </c>
    </row>
    <row r="7" spans="1:9">
      <c r="A7" s="495" t="s">
        <v>910</v>
      </c>
      <c r="B7" s="495">
        <v>3.0044609223264223E-3</v>
      </c>
    </row>
    <row r="8" spans="1:9" ht="13.5" thickBot="1">
      <c r="A8" s="496" t="s">
        <v>919</v>
      </c>
      <c r="B8" s="496">
        <v>22</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1.2807338453212748E-3</v>
      </c>
      <c r="D12" s="495">
        <v>1.2807338453212748E-3</v>
      </c>
      <c r="E12" s="495">
        <v>141.8814986481888</v>
      </c>
      <c r="F12" s="495">
        <v>1.5495962593889423E-10</v>
      </c>
    </row>
    <row r="13" spans="1:9">
      <c r="A13" s="495" t="s">
        <v>912</v>
      </c>
      <c r="B13" s="495">
        <v>20</v>
      </c>
      <c r="C13" s="495">
        <v>1.8053570867573073E-4</v>
      </c>
      <c r="D13" s="495">
        <v>9.0267854337865367E-6</v>
      </c>
      <c r="E13" s="495"/>
      <c r="F13" s="495"/>
    </row>
    <row r="14" spans="1:9" ht="13.5" thickBot="1">
      <c r="A14" s="496" t="s">
        <v>493</v>
      </c>
      <c r="B14" s="496">
        <v>21</v>
      </c>
      <c r="C14" s="496">
        <v>1.4612695539970057E-3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8.8014112075497239E-2</v>
      </c>
      <c r="C17" s="495">
        <v>2.622336306259976E-3</v>
      </c>
      <c r="D17" s="495">
        <v>33.563243534169182</v>
      </c>
      <c r="E17" s="495">
        <v>4.6351363219049601E-19</v>
      </c>
      <c r="F17" s="495">
        <v>8.254401439420074E-2</v>
      </c>
      <c r="G17" s="495">
        <v>9.3484209756793737E-2</v>
      </c>
      <c r="H17" s="495">
        <v>8.254401439420074E-2</v>
      </c>
      <c r="I17" s="495">
        <v>9.3484209756793737E-2</v>
      </c>
    </row>
    <row r="18" spans="1:9" ht="13.5" thickBot="1">
      <c r="A18" s="496" t="s">
        <v>925</v>
      </c>
      <c r="B18" s="496">
        <v>-0.60944671221779756</v>
      </c>
      <c r="C18" s="496">
        <v>5.1164985446600267E-2</v>
      </c>
      <c r="D18" s="496">
        <v>-11.911402043764152</v>
      </c>
      <c r="E18" s="496">
        <v>1.5495962593889367E-10</v>
      </c>
      <c r="F18" s="496">
        <v>-0.71617500163929559</v>
      </c>
      <c r="G18" s="496">
        <v>-0.50271842279629952</v>
      </c>
      <c r="H18" s="496">
        <v>-0.71617500163929559</v>
      </c>
      <c r="I18" s="496">
        <v>-0.50271842279629952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49D76B"/>
  </sheetPr>
  <dimension ref="A1:I19"/>
  <sheetViews>
    <sheetView workbookViewId="0"/>
  </sheetViews>
  <sheetFormatPr defaultColWidth="9.33203125" defaultRowHeight="15"/>
  <cols>
    <col min="1" max="1" width="25.33203125" style="421" customWidth="1"/>
    <col min="2" max="2" width="28" style="421" customWidth="1"/>
    <col min="3" max="3" width="20.6640625" style="421" customWidth="1"/>
    <col min="4" max="4" width="20" style="421" customWidth="1"/>
    <col min="5" max="16384" width="9.33203125" style="421"/>
  </cols>
  <sheetData>
    <row r="1" spans="1:6">
      <c r="A1" s="421" t="s">
        <v>2216</v>
      </c>
    </row>
    <row r="2" spans="1:6">
      <c r="A2" s="421" t="s">
        <v>924</v>
      </c>
    </row>
    <row r="3" spans="1:6" ht="15.75" thickBot="1"/>
    <row r="4" spans="1:6">
      <c r="A4" s="440" t="s">
        <v>923</v>
      </c>
      <c r="B4" s="440"/>
    </row>
    <row r="5" spans="1:6">
      <c r="A5" s="438" t="s">
        <v>922</v>
      </c>
      <c r="B5" s="438">
        <v>0.92518365751878817</v>
      </c>
    </row>
    <row r="6" spans="1:6">
      <c r="A6" s="438" t="s">
        <v>921</v>
      </c>
      <c r="B6" s="438">
        <v>0.85596480013984233</v>
      </c>
    </row>
    <row r="7" spans="1:6">
      <c r="A7" s="438" t="s">
        <v>920</v>
      </c>
      <c r="B7" s="438">
        <v>0.84796284459205573</v>
      </c>
    </row>
    <row r="8" spans="1:6">
      <c r="A8" s="438" t="s">
        <v>910</v>
      </c>
      <c r="B8" s="438">
        <v>3.1224947648319074E-3</v>
      </c>
    </row>
    <row r="9" spans="1:6" ht="15.75" thickBot="1">
      <c r="A9" s="437" t="s">
        <v>919</v>
      </c>
      <c r="B9" s="437">
        <v>20</v>
      </c>
    </row>
    <row r="11" spans="1:6" ht="15.75" thickBot="1">
      <c r="A11" s="421" t="s">
        <v>918</v>
      </c>
    </row>
    <row r="12" spans="1:6">
      <c r="A12" s="439"/>
      <c r="B12" s="439" t="s">
        <v>917</v>
      </c>
      <c r="C12" s="439" t="s">
        <v>916</v>
      </c>
      <c r="D12" s="439" t="s">
        <v>763</v>
      </c>
      <c r="E12" s="439" t="s">
        <v>915</v>
      </c>
      <c r="F12" s="439" t="s">
        <v>914</v>
      </c>
    </row>
    <row r="13" spans="1:6">
      <c r="A13" s="438" t="s">
        <v>913</v>
      </c>
      <c r="B13" s="438">
        <v>1</v>
      </c>
      <c r="C13" s="438">
        <v>1.0429493286654773E-3</v>
      </c>
      <c r="D13" s="438">
        <v>1.0429493286654773E-3</v>
      </c>
      <c r="E13" s="438">
        <v>106.96945203308651</v>
      </c>
      <c r="F13" s="438">
        <v>5.3048987859618692E-9</v>
      </c>
    </row>
    <row r="14" spans="1:6">
      <c r="A14" s="438" t="s">
        <v>912</v>
      </c>
      <c r="B14" s="438">
        <v>18</v>
      </c>
      <c r="C14" s="438">
        <v>1.7549952401524804E-4</v>
      </c>
      <c r="D14" s="438">
        <v>9.7499735564026693E-6</v>
      </c>
      <c r="E14" s="438"/>
      <c r="F14" s="438"/>
    </row>
    <row r="15" spans="1:6" ht="15.75" thickBot="1">
      <c r="A15" s="437" t="s">
        <v>493</v>
      </c>
      <c r="B15" s="437">
        <v>19</v>
      </c>
      <c r="C15" s="437">
        <v>1.2184488526807253E-3</v>
      </c>
      <c r="D15" s="437"/>
      <c r="E15" s="437"/>
      <c r="F15" s="437"/>
    </row>
    <row r="16" spans="1:6" ht="15.75" thickBot="1"/>
    <row r="17" spans="1:9">
      <c r="A17" s="439"/>
      <c r="B17" s="439" t="s">
        <v>911</v>
      </c>
      <c r="C17" s="439" t="s">
        <v>910</v>
      </c>
      <c r="D17" s="439" t="s">
        <v>909</v>
      </c>
      <c r="E17" s="439" t="s">
        <v>908</v>
      </c>
      <c r="F17" s="439" t="s">
        <v>907</v>
      </c>
      <c r="G17" s="439" t="s">
        <v>906</v>
      </c>
      <c r="H17" s="439" t="s">
        <v>905</v>
      </c>
      <c r="I17" s="439" t="s">
        <v>904</v>
      </c>
    </row>
    <row r="18" spans="1:9">
      <c r="A18" s="438" t="s">
        <v>898</v>
      </c>
      <c r="B18" s="438">
        <v>8.9006435567832581E-2</v>
      </c>
      <c r="C18" s="438">
        <v>3.2009829204063265E-3</v>
      </c>
      <c r="D18" s="438">
        <v>27.805970160107659</v>
      </c>
      <c r="E18" s="438">
        <v>3.0604316148461183E-16</v>
      </c>
      <c r="F18" s="438">
        <v>8.2281419999915811E-2</v>
      </c>
      <c r="G18" s="438">
        <v>9.5731451135749351E-2</v>
      </c>
      <c r="H18" s="438">
        <v>8.2281419999915811E-2</v>
      </c>
      <c r="I18" s="438">
        <v>9.5731451135749351E-2</v>
      </c>
    </row>
    <row r="19" spans="1:9" ht="15.75" thickBot="1">
      <c r="A19" s="437" t="s">
        <v>890</v>
      </c>
      <c r="B19" s="437">
        <v>-0.62639257374977331</v>
      </c>
      <c r="C19" s="437">
        <v>6.0564301771464928E-2</v>
      </c>
      <c r="D19" s="437">
        <v>-10.342603735669586</v>
      </c>
      <c r="E19" s="437">
        <v>5.3048987859618882E-9</v>
      </c>
      <c r="F19" s="437">
        <v>-0.75363345019325334</v>
      </c>
      <c r="G19" s="437">
        <v>-0.49915169730629327</v>
      </c>
      <c r="H19" s="437">
        <v>-0.75363345019325334</v>
      </c>
      <c r="I19" s="437">
        <v>-0.49915169730629327</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0.91779420151417579</v>
      </c>
    </row>
    <row r="5" spans="1:9">
      <c r="A5" s="495" t="s">
        <v>921</v>
      </c>
      <c r="B5" s="495">
        <v>0.84234619633304353</v>
      </c>
    </row>
    <row r="6" spans="1:9">
      <c r="A6" s="495" t="s">
        <v>920</v>
      </c>
      <c r="B6" s="495">
        <v>0.83446350614969567</v>
      </c>
    </row>
    <row r="7" spans="1:9">
      <c r="A7" s="495" t="s">
        <v>910</v>
      </c>
      <c r="B7" s="495">
        <v>3.215477622020789E-3</v>
      </c>
    </row>
    <row r="8" spans="1:9" ht="13.5" thickBot="1">
      <c r="A8" s="496" t="s">
        <v>919</v>
      </c>
      <c r="B8" s="496">
        <v>22</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1.1048597293895881E-3</v>
      </c>
      <c r="D12" s="495">
        <v>1.1048597293895881E-3</v>
      </c>
      <c r="E12" s="495">
        <v>106.86024399544455</v>
      </c>
      <c r="F12" s="495">
        <v>1.8058079438139345E-9</v>
      </c>
    </row>
    <row r="13" spans="1:9">
      <c r="A13" s="495" t="s">
        <v>912</v>
      </c>
      <c r="B13" s="495">
        <v>20</v>
      </c>
      <c r="C13" s="495">
        <v>2.0678592675432939E-4</v>
      </c>
      <c r="D13" s="495">
        <v>1.033929633771647E-5</v>
      </c>
      <c r="E13" s="495"/>
      <c r="F13" s="495"/>
    </row>
    <row r="14" spans="1:9" ht="13.5" thickBot="1">
      <c r="A14" s="496" t="s">
        <v>493</v>
      </c>
      <c r="B14" s="496">
        <v>21</v>
      </c>
      <c r="C14" s="496">
        <v>1.3116456561439176E-3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7.9923788562945713E-2</v>
      </c>
      <c r="C17" s="495">
        <v>4.0147664888798259E-3</v>
      </c>
      <c r="D17" s="495">
        <v>19.907456332596205</v>
      </c>
      <c r="E17" s="495">
        <v>1.1799489436595573E-14</v>
      </c>
      <c r="F17" s="495">
        <v>7.1549132417834477E-2</v>
      </c>
      <c r="G17" s="495">
        <v>8.829844470805695E-2</v>
      </c>
      <c r="H17" s="495">
        <v>7.1549132417834477E-2</v>
      </c>
      <c r="I17" s="495">
        <v>8.829844470805695E-2</v>
      </c>
    </row>
    <row r="18" spans="1:9" ht="13.5" thickBot="1">
      <c r="A18" s="496" t="s">
        <v>925</v>
      </c>
      <c r="B18" s="496">
        <v>-0.59790146452726456</v>
      </c>
      <c r="C18" s="496">
        <v>5.7839101321585457E-2</v>
      </c>
      <c r="D18" s="496">
        <v>-10.337322864041955</v>
      </c>
      <c r="E18" s="496">
        <v>1.8058079438139345E-9</v>
      </c>
      <c r="F18" s="496">
        <v>-0.71855171570679865</v>
      </c>
      <c r="G18" s="496">
        <v>-0.47725121334773052</v>
      </c>
      <c r="H18" s="496">
        <v>-0.71855171570679865</v>
      </c>
      <c r="I18" s="496">
        <v>-0.47725121334773052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49D76B"/>
  </sheetPr>
  <dimension ref="A1:I19"/>
  <sheetViews>
    <sheetView workbookViewId="0"/>
  </sheetViews>
  <sheetFormatPr defaultColWidth="9.33203125" defaultRowHeight="15"/>
  <cols>
    <col min="1" max="1" width="21" style="421" bestFit="1" customWidth="1"/>
    <col min="2" max="2" width="14.83203125" style="421" bestFit="1" customWidth="1"/>
    <col min="3" max="3" width="17" style="421" bestFit="1" customWidth="1"/>
    <col min="4" max="4" width="14.83203125" style="421" bestFit="1" customWidth="1"/>
    <col min="5" max="5" width="14" style="421" bestFit="1" customWidth="1"/>
    <col min="6" max="6" width="17" style="421" customWidth="1"/>
    <col min="7" max="8" width="14.83203125" style="421" bestFit="1" customWidth="1"/>
    <col min="9" max="9" width="16" style="421" customWidth="1"/>
    <col min="10" max="16384" width="9.33203125" style="421"/>
  </cols>
  <sheetData>
    <row r="1" spans="1:6">
      <c r="A1" s="421" t="s">
        <v>926</v>
      </c>
    </row>
    <row r="2" spans="1:6">
      <c r="A2" s="421" t="s">
        <v>924</v>
      </c>
    </row>
    <row r="3" spans="1:6" ht="15.75" thickBot="1"/>
    <row r="4" spans="1:6">
      <c r="A4" s="440" t="s">
        <v>923</v>
      </c>
      <c r="B4" s="440"/>
    </row>
    <row r="5" spans="1:6">
      <c r="A5" s="438" t="s">
        <v>922</v>
      </c>
      <c r="B5" s="438">
        <v>0.89876570364111763</v>
      </c>
    </row>
    <row r="6" spans="1:6">
      <c r="A6" s="438" t="s">
        <v>921</v>
      </c>
      <c r="B6" s="438">
        <v>0.80777979004151323</v>
      </c>
    </row>
    <row r="7" spans="1:6">
      <c r="A7" s="438" t="s">
        <v>920</v>
      </c>
      <c r="B7" s="438">
        <v>0.79710088948826396</v>
      </c>
    </row>
    <row r="8" spans="1:6">
      <c r="A8" s="438" t="s">
        <v>910</v>
      </c>
      <c r="B8" s="438">
        <v>3.3684663259707644E-3</v>
      </c>
    </row>
    <row r="9" spans="1:6" ht="15.75" thickBot="1">
      <c r="A9" s="437" t="s">
        <v>919</v>
      </c>
      <c r="B9" s="437">
        <v>20</v>
      </c>
    </row>
    <row r="11" spans="1:6" ht="15.75" thickBot="1">
      <c r="A11" s="421" t="s">
        <v>918</v>
      </c>
    </row>
    <row r="12" spans="1:6">
      <c r="A12" s="439"/>
      <c r="B12" s="439" t="s">
        <v>917</v>
      </c>
      <c r="C12" s="439" t="s">
        <v>916</v>
      </c>
      <c r="D12" s="439" t="s">
        <v>763</v>
      </c>
      <c r="E12" s="439" t="s">
        <v>915</v>
      </c>
      <c r="F12" s="439" t="s">
        <v>914</v>
      </c>
    </row>
    <row r="13" spans="1:6">
      <c r="A13" s="438" t="s">
        <v>913</v>
      </c>
      <c r="B13" s="438">
        <v>1</v>
      </c>
      <c r="C13" s="438">
        <v>8.5828369335180918E-4</v>
      </c>
      <c r="D13" s="438">
        <v>8.5828369335180918E-4</v>
      </c>
      <c r="E13" s="438">
        <v>75.642598787543804</v>
      </c>
      <c r="F13" s="438">
        <v>7.3077464490758822E-8</v>
      </c>
    </row>
    <row r="14" spans="1:6">
      <c r="A14" s="438" t="s">
        <v>912</v>
      </c>
      <c r="B14" s="438">
        <v>18</v>
      </c>
      <c r="C14" s="438">
        <v>2.0423817700558164E-4</v>
      </c>
      <c r="D14" s="438">
        <v>1.134656538919898E-5</v>
      </c>
      <c r="E14" s="438"/>
      <c r="F14" s="438"/>
    </row>
    <row r="15" spans="1:6" ht="15.75" thickBot="1">
      <c r="A15" s="437" t="s">
        <v>493</v>
      </c>
      <c r="B15" s="437">
        <v>19</v>
      </c>
      <c r="C15" s="437">
        <v>1.0625218703573908E-3</v>
      </c>
      <c r="D15" s="437"/>
      <c r="E15" s="437"/>
      <c r="F15" s="437"/>
    </row>
    <row r="16" spans="1:6" ht="15.75" thickBot="1"/>
    <row r="17" spans="1:9">
      <c r="A17" s="439"/>
      <c r="B17" s="439" t="s">
        <v>911</v>
      </c>
      <c r="C17" s="439" t="s">
        <v>910</v>
      </c>
      <c r="D17" s="439" t="s">
        <v>909</v>
      </c>
      <c r="E17" s="439" t="s">
        <v>908</v>
      </c>
      <c r="F17" s="439" t="s">
        <v>907</v>
      </c>
      <c r="G17" s="439" t="s">
        <v>906</v>
      </c>
      <c r="H17" s="439" t="s">
        <v>905</v>
      </c>
      <c r="I17" s="439" t="s">
        <v>904</v>
      </c>
    </row>
    <row r="18" spans="1:9">
      <c r="A18" s="438" t="s">
        <v>898</v>
      </c>
      <c r="B18" s="438">
        <v>8.1063762560961261E-2</v>
      </c>
      <c r="C18" s="438">
        <v>5.0116599841714231E-3</v>
      </c>
      <c r="D18" s="438">
        <v>16.17503238786929</v>
      </c>
      <c r="E18" s="438">
        <v>3.6258989210852255E-12</v>
      </c>
      <c r="F18" s="438">
        <v>7.0534655642021465E-2</v>
      </c>
      <c r="G18" s="438">
        <v>9.1592869479901057E-2</v>
      </c>
      <c r="H18" s="438">
        <v>7.0534655642021465E-2</v>
      </c>
      <c r="I18" s="438">
        <v>9.1592869479901057E-2</v>
      </c>
    </row>
    <row r="19" spans="1:9" ht="15.75" thickBot="1">
      <c r="A19" s="437" t="s">
        <v>925</v>
      </c>
      <c r="B19" s="437">
        <v>-0.61293024571877319</v>
      </c>
      <c r="C19" s="437">
        <v>7.0473823116267056E-2</v>
      </c>
      <c r="D19" s="437">
        <v>-8.6972753657420654</v>
      </c>
      <c r="E19" s="437">
        <v>7.3077464490759086E-8</v>
      </c>
      <c r="F19" s="437">
        <v>-0.76099025396378694</v>
      </c>
      <c r="G19" s="437">
        <v>-0.46487023747375938</v>
      </c>
      <c r="H19" s="437">
        <v>-0.76099025396378694</v>
      </c>
      <c r="I19" s="437">
        <v>-0.46487023747375938</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0.93596873880322939</v>
      </c>
    </row>
    <row r="5" spans="1:9">
      <c r="A5" s="495" t="s">
        <v>921</v>
      </c>
      <c r="B5" s="495">
        <v>0.87603748001690784</v>
      </c>
    </row>
    <row r="6" spans="1:9">
      <c r="A6" s="495" t="s">
        <v>920</v>
      </c>
      <c r="B6" s="495">
        <v>0.8682898225179646</v>
      </c>
    </row>
    <row r="7" spans="1:9">
      <c r="A7" s="495" t="s">
        <v>910</v>
      </c>
      <c r="B7" s="495">
        <v>3.7493296927818571E-3</v>
      </c>
    </row>
    <row r="8" spans="1:9" ht="13.5" thickBot="1">
      <c r="A8" s="496" t="s">
        <v>919</v>
      </c>
      <c r="B8" s="496">
        <v>18</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1.5894963543735324E-3</v>
      </c>
      <c r="D12" s="495">
        <v>1.5894963543735324E-3</v>
      </c>
      <c r="E12" s="495">
        <v>113.07127091464676</v>
      </c>
      <c r="F12" s="495">
        <v>1.1609235066551311E-8</v>
      </c>
    </row>
    <row r="13" spans="1:9">
      <c r="A13" s="495" t="s">
        <v>912</v>
      </c>
      <c r="B13" s="495">
        <v>16</v>
      </c>
      <c r="C13" s="495">
        <v>2.2491957032281111E-4</v>
      </c>
      <c r="D13" s="495">
        <v>1.4057473145175694E-5</v>
      </c>
      <c r="E13" s="495"/>
      <c r="F13" s="495"/>
    </row>
    <row r="14" spans="1:9" ht="13.5" thickBot="1">
      <c r="A14" s="496" t="s">
        <v>493</v>
      </c>
      <c r="B14" s="496">
        <v>17</v>
      </c>
      <c r="C14" s="496">
        <v>1.8144159246963436E-3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9.1104128478983193E-2</v>
      </c>
      <c r="C17" s="495">
        <v>3.4550097642508256E-3</v>
      </c>
      <c r="D17" s="495">
        <v>26.368703620360954</v>
      </c>
      <c r="E17" s="495">
        <v>1.3001124512683264E-14</v>
      </c>
      <c r="F17" s="495">
        <v>8.3779834970886688E-2</v>
      </c>
      <c r="G17" s="495">
        <v>9.8428421987079698E-2</v>
      </c>
      <c r="H17" s="495">
        <v>8.3779834970886688E-2</v>
      </c>
      <c r="I17" s="495">
        <v>9.8428421987079698E-2</v>
      </c>
    </row>
    <row r="18" spans="1:9" ht="13.5" thickBot="1">
      <c r="A18" s="496" t="s">
        <v>925</v>
      </c>
      <c r="B18" s="496">
        <v>-0.70460679244762281</v>
      </c>
      <c r="C18" s="496">
        <v>6.6262938110354136E-2</v>
      </c>
      <c r="D18" s="496">
        <v>-10.633497586149476</v>
      </c>
      <c r="E18" s="496">
        <v>1.1609235066551311E-8</v>
      </c>
      <c r="F18" s="496">
        <v>-0.84507794608973263</v>
      </c>
      <c r="G18" s="496">
        <v>-0.56413563880551298</v>
      </c>
      <c r="H18" s="496">
        <v>-0.84507794608973263</v>
      </c>
      <c r="I18" s="496">
        <v>-0.56413563880551298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49D76B"/>
  </sheetPr>
  <dimension ref="A1:XFD19"/>
  <sheetViews>
    <sheetView workbookViewId="0"/>
  </sheetViews>
  <sheetFormatPr defaultColWidth="9.33203125" defaultRowHeight="15"/>
  <cols>
    <col min="1" max="1" width="27.5" style="441" customWidth="1"/>
    <col min="2" max="2" width="19.6640625" style="441" customWidth="1"/>
    <col min="3" max="3" width="21.33203125" style="441" customWidth="1"/>
    <col min="4" max="8" width="9.33203125" style="441"/>
    <col min="9" max="9" width="14.5" style="441" customWidth="1"/>
    <col min="10" max="16384" width="9.33203125" style="441"/>
  </cols>
  <sheetData>
    <row r="1" spans="1:16384">
      <c r="A1" s="421" t="s">
        <v>928</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1"/>
      <c r="BX1" s="421"/>
      <c r="BY1" s="421"/>
      <c r="BZ1" s="421"/>
      <c r="CA1" s="421"/>
      <c r="CB1" s="421"/>
      <c r="CC1" s="421"/>
      <c r="CD1" s="421"/>
      <c r="CE1" s="421"/>
      <c r="CF1" s="421"/>
      <c r="CG1" s="421"/>
      <c r="CH1" s="421"/>
      <c r="CI1" s="421"/>
      <c r="CJ1" s="421"/>
      <c r="CK1" s="421"/>
      <c r="CL1" s="421"/>
      <c r="CM1" s="421"/>
      <c r="CN1" s="421"/>
      <c r="CO1" s="421"/>
      <c r="CP1" s="421"/>
      <c r="CQ1" s="421"/>
      <c r="CR1" s="421"/>
      <c r="CS1" s="421"/>
      <c r="CT1" s="421"/>
      <c r="CU1" s="421"/>
      <c r="CV1" s="421"/>
      <c r="CW1" s="421"/>
      <c r="CX1" s="421"/>
      <c r="CY1" s="421"/>
      <c r="CZ1" s="421"/>
      <c r="DA1" s="421"/>
      <c r="DB1" s="421"/>
      <c r="DC1" s="421"/>
      <c r="DD1" s="421"/>
      <c r="DE1" s="421"/>
      <c r="DF1" s="421"/>
      <c r="DG1" s="421"/>
      <c r="DH1" s="421"/>
      <c r="DI1" s="421"/>
      <c r="DJ1" s="421"/>
      <c r="DK1" s="421"/>
      <c r="DL1" s="421"/>
      <c r="DM1" s="421"/>
      <c r="DN1" s="421"/>
      <c r="DO1" s="421"/>
      <c r="DP1" s="421"/>
      <c r="DQ1" s="421"/>
      <c r="DR1" s="421"/>
      <c r="DS1" s="421"/>
      <c r="DT1" s="421"/>
      <c r="DU1" s="421"/>
      <c r="DV1" s="421"/>
      <c r="DW1" s="421"/>
      <c r="DX1" s="421"/>
      <c r="DY1" s="421"/>
      <c r="DZ1" s="421"/>
      <c r="EA1" s="421"/>
      <c r="EB1" s="421"/>
      <c r="EC1" s="421"/>
      <c r="ED1" s="421"/>
      <c r="EE1" s="421"/>
      <c r="EF1" s="421"/>
      <c r="EG1" s="421"/>
      <c r="EH1" s="421"/>
      <c r="EI1" s="421"/>
      <c r="EJ1" s="421"/>
      <c r="EK1" s="421"/>
      <c r="EL1" s="421"/>
      <c r="EM1" s="421"/>
      <c r="EN1" s="421"/>
      <c r="EO1" s="421"/>
      <c r="EP1" s="421"/>
      <c r="EQ1" s="421"/>
      <c r="ER1" s="421"/>
      <c r="ES1" s="421"/>
      <c r="ET1" s="421"/>
      <c r="EU1" s="421"/>
      <c r="EV1" s="421"/>
      <c r="EW1" s="421"/>
      <c r="EX1" s="421"/>
      <c r="EY1" s="421"/>
      <c r="EZ1" s="421"/>
      <c r="FA1" s="421"/>
      <c r="FB1" s="421"/>
      <c r="FC1" s="421"/>
      <c r="FD1" s="421"/>
      <c r="FE1" s="421"/>
      <c r="FF1" s="421"/>
      <c r="FG1" s="421"/>
      <c r="FH1" s="421"/>
      <c r="FI1" s="421"/>
      <c r="FJ1" s="421"/>
      <c r="FK1" s="421"/>
      <c r="FL1" s="421"/>
      <c r="FM1" s="421"/>
      <c r="FN1" s="421"/>
      <c r="FO1" s="421"/>
      <c r="FP1" s="421"/>
      <c r="FQ1" s="421"/>
      <c r="FR1" s="421"/>
      <c r="FS1" s="421"/>
      <c r="FT1" s="421"/>
      <c r="FU1" s="421"/>
      <c r="FV1" s="421"/>
      <c r="FW1" s="421"/>
      <c r="FX1" s="421"/>
      <c r="FY1" s="421"/>
      <c r="FZ1" s="421"/>
      <c r="GA1" s="421"/>
      <c r="GB1" s="421"/>
      <c r="GC1" s="421"/>
      <c r="GD1" s="421"/>
      <c r="GE1" s="421"/>
      <c r="GF1" s="421"/>
      <c r="GG1" s="421"/>
      <c r="GH1" s="421"/>
      <c r="GI1" s="421"/>
      <c r="GJ1" s="421"/>
      <c r="GK1" s="421"/>
      <c r="GL1" s="421"/>
      <c r="GM1" s="421"/>
      <c r="GN1" s="421"/>
      <c r="GO1" s="421"/>
      <c r="GP1" s="421"/>
      <c r="GQ1" s="421"/>
      <c r="GR1" s="421"/>
      <c r="GS1" s="421"/>
      <c r="GT1" s="421"/>
      <c r="GU1" s="421"/>
      <c r="GV1" s="421"/>
      <c r="GW1" s="421"/>
      <c r="GX1" s="421"/>
      <c r="GY1" s="421"/>
      <c r="GZ1" s="421"/>
      <c r="HA1" s="421"/>
      <c r="HB1" s="421"/>
      <c r="HC1" s="421"/>
      <c r="HD1" s="421"/>
      <c r="HE1" s="421"/>
      <c r="HF1" s="421"/>
      <c r="HG1" s="421"/>
      <c r="HH1" s="421"/>
      <c r="HI1" s="421"/>
      <c r="HJ1" s="421"/>
      <c r="HK1" s="421"/>
      <c r="HL1" s="421"/>
      <c r="HM1" s="421"/>
      <c r="HN1" s="421"/>
      <c r="HO1" s="421"/>
      <c r="HP1" s="421"/>
      <c r="HQ1" s="421"/>
      <c r="HR1" s="421"/>
      <c r="HS1" s="421"/>
      <c r="HT1" s="421"/>
      <c r="HU1" s="421"/>
      <c r="HV1" s="421"/>
      <c r="HW1" s="421"/>
      <c r="HX1" s="421"/>
      <c r="HY1" s="421"/>
      <c r="HZ1" s="421"/>
      <c r="IA1" s="421"/>
      <c r="IB1" s="421"/>
      <c r="IC1" s="421"/>
      <c r="ID1" s="421"/>
      <c r="IE1" s="421"/>
      <c r="IF1" s="421"/>
      <c r="IG1" s="421"/>
      <c r="IH1" s="421"/>
      <c r="II1" s="421"/>
      <c r="IJ1" s="421"/>
      <c r="IK1" s="421"/>
      <c r="IL1" s="421"/>
      <c r="IM1" s="421"/>
      <c r="IN1" s="421"/>
      <c r="IO1" s="421"/>
      <c r="IP1" s="421"/>
      <c r="IQ1" s="421"/>
      <c r="IR1" s="421"/>
      <c r="IS1" s="421"/>
      <c r="IT1" s="421"/>
      <c r="IU1" s="421"/>
      <c r="IV1" s="421"/>
      <c r="IW1" s="421"/>
      <c r="IX1" s="421"/>
      <c r="IY1" s="421"/>
      <c r="IZ1" s="421"/>
      <c r="JA1" s="421"/>
      <c r="JB1" s="421"/>
      <c r="JC1" s="421"/>
      <c r="JD1" s="421"/>
      <c r="JE1" s="421"/>
      <c r="JF1" s="421"/>
      <c r="JG1" s="421"/>
      <c r="JH1" s="421"/>
      <c r="JI1" s="421"/>
      <c r="JJ1" s="421"/>
      <c r="JK1" s="421"/>
      <c r="JL1" s="421"/>
      <c r="JM1" s="421"/>
      <c r="JN1" s="421"/>
      <c r="JO1" s="421"/>
      <c r="JP1" s="421"/>
      <c r="JQ1" s="421"/>
      <c r="JR1" s="421"/>
      <c r="JS1" s="421"/>
      <c r="JT1" s="421"/>
      <c r="JU1" s="421"/>
      <c r="JV1" s="421"/>
      <c r="JW1" s="421"/>
      <c r="JX1" s="421"/>
      <c r="JY1" s="421"/>
      <c r="JZ1" s="421"/>
      <c r="KA1" s="421"/>
      <c r="KB1" s="421"/>
      <c r="KC1" s="421"/>
      <c r="KD1" s="421"/>
      <c r="KE1" s="421"/>
      <c r="KF1" s="421"/>
      <c r="KG1" s="421"/>
      <c r="KH1" s="421"/>
      <c r="KI1" s="421"/>
      <c r="KJ1" s="421"/>
      <c r="KK1" s="421"/>
      <c r="KL1" s="421"/>
      <c r="KM1" s="421"/>
      <c r="KN1" s="421"/>
      <c r="KO1" s="421"/>
      <c r="KP1" s="421"/>
      <c r="KQ1" s="421"/>
      <c r="KR1" s="421"/>
      <c r="KS1" s="421"/>
      <c r="KT1" s="421"/>
      <c r="KU1" s="421"/>
      <c r="KV1" s="421"/>
      <c r="KW1" s="421"/>
      <c r="KX1" s="421"/>
      <c r="KY1" s="421"/>
      <c r="KZ1" s="421"/>
      <c r="LA1" s="421"/>
      <c r="LB1" s="421"/>
      <c r="LC1" s="421"/>
      <c r="LD1" s="421"/>
      <c r="LE1" s="421"/>
      <c r="LF1" s="421"/>
      <c r="LG1" s="421"/>
      <c r="LH1" s="421"/>
      <c r="LI1" s="421"/>
      <c r="LJ1" s="421"/>
      <c r="LK1" s="421"/>
      <c r="LL1" s="421"/>
      <c r="LM1" s="421"/>
      <c r="LN1" s="421"/>
      <c r="LO1" s="421"/>
      <c r="LP1" s="421"/>
      <c r="LQ1" s="421"/>
      <c r="LR1" s="421"/>
      <c r="LS1" s="421"/>
      <c r="LT1" s="421"/>
      <c r="LU1" s="421"/>
      <c r="LV1" s="421"/>
      <c r="LW1" s="421"/>
      <c r="LX1" s="421"/>
      <c r="LY1" s="421"/>
      <c r="LZ1" s="421"/>
      <c r="MA1" s="421"/>
      <c r="MB1" s="421"/>
      <c r="MC1" s="421"/>
      <c r="MD1" s="421"/>
      <c r="ME1" s="421"/>
      <c r="MF1" s="421"/>
      <c r="MG1" s="421"/>
      <c r="MH1" s="421"/>
      <c r="MI1" s="421"/>
      <c r="MJ1" s="421"/>
      <c r="MK1" s="421"/>
      <c r="ML1" s="421"/>
      <c r="MM1" s="421"/>
      <c r="MN1" s="421"/>
      <c r="MO1" s="421"/>
      <c r="MP1" s="421"/>
      <c r="MQ1" s="421"/>
      <c r="MR1" s="421"/>
      <c r="MS1" s="421"/>
      <c r="MT1" s="421"/>
      <c r="MU1" s="421"/>
      <c r="MV1" s="421"/>
      <c r="MW1" s="421"/>
      <c r="MX1" s="421"/>
      <c r="MY1" s="421"/>
      <c r="MZ1" s="421"/>
      <c r="NA1" s="421"/>
      <c r="NB1" s="421"/>
      <c r="NC1" s="421"/>
      <c r="ND1" s="421"/>
      <c r="NE1" s="421"/>
      <c r="NF1" s="421"/>
      <c r="NG1" s="421"/>
      <c r="NH1" s="421"/>
      <c r="NI1" s="421"/>
      <c r="NJ1" s="421"/>
      <c r="NK1" s="421"/>
      <c r="NL1" s="421"/>
      <c r="NM1" s="421"/>
      <c r="NN1" s="421"/>
      <c r="NO1" s="421"/>
      <c r="NP1" s="421"/>
      <c r="NQ1" s="421"/>
      <c r="NR1" s="421"/>
      <c r="NS1" s="421"/>
      <c r="NT1" s="421"/>
      <c r="NU1" s="421"/>
      <c r="NV1" s="421"/>
      <c r="NW1" s="421"/>
      <c r="NX1" s="421"/>
      <c r="NY1" s="421"/>
      <c r="NZ1" s="421"/>
      <c r="OA1" s="421"/>
      <c r="OB1" s="421"/>
      <c r="OC1" s="421"/>
      <c r="OD1" s="421"/>
      <c r="OE1" s="421"/>
      <c r="OF1" s="421"/>
      <c r="OG1" s="421"/>
      <c r="OH1" s="421"/>
      <c r="OI1" s="421"/>
      <c r="OJ1" s="421"/>
      <c r="OK1" s="421"/>
      <c r="OL1" s="421"/>
      <c r="OM1" s="421"/>
      <c r="ON1" s="421"/>
      <c r="OO1" s="421"/>
      <c r="OP1" s="421"/>
      <c r="OQ1" s="421"/>
      <c r="OR1" s="421"/>
      <c r="OS1" s="421"/>
      <c r="OT1" s="421"/>
      <c r="OU1" s="421"/>
      <c r="OV1" s="421"/>
      <c r="OW1" s="421"/>
      <c r="OX1" s="421"/>
      <c r="OY1" s="421"/>
      <c r="OZ1" s="421"/>
      <c r="PA1" s="421"/>
      <c r="PB1" s="421"/>
      <c r="PC1" s="421"/>
      <c r="PD1" s="421"/>
      <c r="PE1" s="421"/>
      <c r="PF1" s="421"/>
      <c r="PG1" s="421"/>
      <c r="PH1" s="421"/>
      <c r="PI1" s="421"/>
      <c r="PJ1" s="421"/>
      <c r="PK1" s="421"/>
      <c r="PL1" s="421"/>
      <c r="PM1" s="421"/>
      <c r="PN1" s="421"/>
      <c r="PO1" s="421"/>
      <c r="PP1" s="421"/>
      <c r="PQ1" s="421"/>
      <c r="PR1" s="421"/>
      <c r="PS1" s="421"/>
      <c r="PT1" s="421"/>
      <c r="PU1" s="421"/>
      <c r="PV1" s="421"/>
      <c r="PW1" s="421"/>
      <c r="PX1" s="421"/>
      <c r="PY1" s="421"/>
      <c r="PZ1" s="421"/>
      <c r="QA1" s="421"/>
      <c r="QB1" s="421"/>
      <c r="QC1" s="421"/>
      <c r="QD1" s="421"/>
      <c r="QE1" s="421"/>
      <c r="QF1" s="421"/>
      <c r="QG1" s="421"/>
      <c r="QH1" s="421"/>
      <c r="QI1" s="421"/>
      <c r="QJ1" s="421"/>
      <c r="QK1" s="421"/>
      <c r="QL1" s="421"/>
      <c r="QM1" s="421"/>
      <c r="QN1" s="421"/>
      <c r="QO1" s="421"/>
      <c r="QP1" s="421"/>
      <c r="QQ1" s="421"/>
      <c r="QR1" s="421"/>
      <c r="QS1" s="421"/>
      <c r="QT1" s="421"/>
      <c r="QU1" s="421"/>
      <c r="QV1" s="421"/>
      <c r="QW1" s="421"/>
      <c r="QX1" s="421"/>
      <c r="QY1" s="421"/>
      <c r="QZ1" s="421"/>
      <c r="RA1" s="421"/>
      <c r="RB1" s="421"/>
      <c r="RC1" s="421"/>
      <c r="RD1" s="421"/>
      <c r="RE1" s="421"/>
      <c r="RF1" s="421"/>
      <c r="RG1" s="421"/>
      <c r="RH1" s="421"/>
      <c r="RI1" s="421"/>
      <c r="RJ1" s="421"/>
      <c r="RK1" s="421"/>
      <c r="RL1" s="421"/>
      <c r="RM1" s="421"/>
      <c r="RN1" s="421"/>
      <c r="RO1" s="421"/>
      <c r="RP1" s="421"/>
      <c r="RQ1" s="421"/>
      <c r="RR1" s="421"/>
      <c r="RS1" s="421"/>
      <c r="RT1" s="421"/>
      <c r="RU1" s="421"/>
      <c r="RV1" s="421"/>
      <c r="RW1" s="421"/>
      <c r="RX1" s="421"/>
      <c r="RY1" s="421"/>
      <c r="RZ1" s="421"/>
      <c r="SA1" s="421"/>
      <c r="SB1" s="421"/>
      <c r="SC1" s="421"/>
      <c r="SD1" s="421"/>
      <c r="SE1" s="421"/>
      <c r="SF1" s="421"/>
      <c r="SG1" s="421"/>
      <c r="SH1" s="421"/>
      <c r="SI1" s="421"/>
      <c r="SJ1" s="421"/>
      <c r="SK1" s="421"/>
      <c r="SL1" s="421"/>
      <c r="SM1" s="421"/>
      <c r="SN1" s="421"/>
      <c r="SO1" s="421"/>
      <c r="SP1" s="421"/>
      <c r="SQ1" s="421"/>
      <c r="SR1" s="421"/>
      <c r="SS1" s="421"/>
      <c r="ST1" s="421"/>
      <c r="SU1" s="421"/>
      <c r="SV1" s="421"/>
      <c r="SW1" s="421"/>
      <c r="SX1" s="421"/>
      <c r="SY1" s="421"/>
      <c r="SZ1" s="421"/>
      <c r="TA1" s="421"/>
      <c r="TB1" s="421"/>
      <c r="TC1" s="421"/>
      <c r="TD1" s="421"/>
      <c r="TE1" s="421"/>
      <c r="TF1" s="421"/>
      <c r="TG1" s="421"/>
      <c r="TH1" s="421"/>
      <c r="TI1" s="421"/>
      <c r="TJ1" s="421"/>
      <c r="TK1" s="421"/>
      <c r="TL1" s="421"/>
      <c r="TM1" s="421"/>
      <c r="TN1" s="421"/>
      <c r="TO1" s="421"/>
      <c r="TP1" s="421"/>
      <c r="TQ1" s="421"/>
      <c r="TR1" s="421"/>
      <c r="TS1" s="421"/>
      <c r="TT1" s="421"/>
      <c r="TU1" s="421"/>
      <c r="TV1" s="421"/>
      <c r="TW1" s="421"/>
      <c r="TX1" s="421"/>
      <c r="TY1" s="421"/>
      <c r="TZ1" s="421"/>
      <c r="UA1" s="421"/>
      <c r="UB1" s="421"/>
      <c r="UC1" s="421"/>
      <c r="UD1" s="421"/>
      <c r="UE1" s="421"/>
      <c r="UF1" s="421"/>
      <c r="UG1" s="421"/>
      <c r="UH1" s="421"/>
      <c r="UI1" s="421"/>
      <c r="UJ1" s="421"/>
      <c r="UK1" s="421"/>
      <c r="UL1" s="421"/>
      <c r="UM1" s="421"/>
      <c r="UN1" s="421"/>
      <c r="UO1" s="421"/>
      <c r="UP1" s="421"/>
      <c r="UQ1" s="421"/>
      <c r="UR1" s="421"/>
      <c r="US1" s="421"/>
      <c r="UT1" s="421"/>
      <c r="UU1" s="421"/>
      <c r="UV1" s="421"/>
      <c r="UW1" s="421"/>
      <c r="UX1" s="421"/>
      <c r="UY1" s="421"/>
      <c r="UZ1" s="421"/>
      <c r="VA1" s="421"/>
      <c r="VB1" s="421"/>
      <c r="VC1" s="421"/>
      <c r="VD1" s="421"/>
      <c r="VE1" s="421"/>
      <c r="VF1" s="421"/>
      <c r="VG1" s="421"/>
      <c r="VH1" s="421"/>
      <c r="VI1" s="421"/>
      <c r="VJ1" s="421"/>
      <c r="VK1" s="421"/>
      <c r="VL1" s="421"/>
      <c r="VM1" s="421"/>
      <c r="VN1" s="421"/>
      <c r="VO1" s="421"/>
      <c r="VP1" s="421"/>
      <c r="VQ1" s="421"/>
      <c r="VR1" s="421"/>
      <c r="VS1" s="421"/>
      <c r="VT1" s="421"/>
      <c r="VU1" s="421"/>
      <c r="VV1" s="421"/>
      <c r="VW1" s="421"/>
      <c r="VX1" s="421"/>
      <c r="VY1" s="421"/>
      <c r="VZ1" s="421"/>
      <c r="WA1" s="421"/>
      <c r="WB1" s="421"/>
      <c r="WC1" s="421"/>
      <c r="WD1" s="421"/>
      <c r="WE1" s="421"/>
      <c r="WF1" s="421"/>
      <c r="WG1" s="421"/>
      <c r="WH1" s="421"/>
      <c r="WI1" s="421"/>
      <c r="WJ1" s="421"/>
      <c r="WK1" s="421"/>
      <c r="WL1" s="421"/>
      <c r="WM1" s="421"/>
      <c r="WN1" s="421"/>
      <c r="WO1" s="421"/>
      <c r="WP1" s="421"/>
      <c r="WQ1" s="421"/>
      <c r="WR1" s="421"/>
      <c r="WS1" s="421"/>
      <c r="WT1" s="421"/>
      <c r="WU1" s="421"/>
      <c r="WV1" s="421"/>
      <c r="WW1" s="421"/>
      <c r="WX1" s="421"/>
      <c r="WY1" s="421"/>
      <c r="WZ1" s="421"/>
      <c r="XA1" s="421"/>
      <c r="XB1" s="421"/>
      <c r="XC1" s="421"/>
      <c r="XD1" s="421"/>
      <c r="XE1" s="421"/>
      <c r="XF1" s="421"/>
      <c r="XG1" s="421"/>
      <c r="XH1" s="421"/>
      <c r="XI1" s="421"/>
      <c r="XJ1" s="421"/>
      <c r="XK1" s="421"/>
      <c r="XL1" s="421"/>
      <c r="XM1" s="421"/>
      <c r="XN1" s="421"/>
      <c r="XO1" s="421"/>
      <c r="XP1" s="421"/>
      <c r="XQ1" s="421"/>
      <c r="XR1" s="421"/>
      <c r="XS1" s="421"/>
      <c r="XT1" s="421"/>
      <c r="XU1" s="421"/>
      <c r="XV1" s="421"/>
      <c r="XW1" s="421"/>
      <c r="XX1" s="421"/>
      <c r="XY1" s="421"/>
      <c r="XZ1" s="421"/>
      <c r="YA1" s="421"/>
      <c r="YB1" s="421"/>
      <c r="YC1" s="421"/>
      <c r="YD1" s="421"/>
      <c r="YE1" s="421"/>
      <c r="YF1" s="421"/>
      <c r="YG1" s="421"/>
      <c r="YH1" s="421"/>
      <c r="YI1" s="421"/>
      <c r="YJ1" s="421"/>
      <c r="YK1" s="421"/>
      <c r="YL1" s="421"/>
      <c r="YM1" s="421"/>
      <c r="YN1" s="421"/>
      <c r="YO1" s="421"/>
      <c r="YP1" s="421"/>
      <c r="YQ1" s="421"/>
      <c r="YR1" s="421"/>
      <c r="YS1" s="421"/>
      <c r="YT1" s="421"/>
      <c r="YU1" s="421"/>
      <c r="YV1" s="421"/>
      <c r="YW1" s="421"/>
      <c r="YX1" s="421"/>
      <c r="YY1" s="421"/>
      <c r="YZ1" s="421"/>
      <c r="ZA1" s="421"/>
      <c r="ZB1" s="421"/>
      <c r="ZC1" s="421"/>
      <c r="ZD1" s="421"/>
      <c r="ZE1" s="421"/>
      <c r="ZF1" s="421"/>
      <c r="ZG1" s="421"/>
      <c r="ZH1" s="421"/>
      <c r="ZI1" s="421"/>
      <c r="ZJ1" s="421"/>
      <c r="ZK1" s="421"/>
      <c r="ZL1" s="421"/>
      <c r="ZM1" s="421"/>
      <c r="ZN1" s="421"/>
      <c r="ZO1" s="421"/>
      <c r="ZP1" s="421"/>
      <c r="ZQ1" s="421"/>
      <c r="ZR1" s="421"/>
      <c r="ZS1" s="421"/>
      <c r="ZT1" s="421"/>
      <c r="ZU1" s="421"/>
      <c r="ZV1" s="421"/>
      <c r="ZW1" s="421"/>
      <c r="ZX1" s="421"/>
      <c r="ZY1" s="421"/>
      <c r="ZZ1" s="421"/>
      <c r="AAA1" s="421"/>
      <c r="AAB1" s="421"/>
      <c r="AAC1" s="421"/>
      <c r="AAD1" s="421"/>
      <c r="AAE1" s="421"/>
      <c r="AAF1" s="421"/>
      <c r="AAG1" s="421"/>
      <c r="AAH1" s="421"/>
      <c r="AAI1" s="421"/>
      <c r="AAJ1" s="421"/>
      <c r="AAK1" s="421"/>
      <c r="AAL1" s="421"/>
      <c r="AAM1" s="421"/>
      <c r="AAN1" s="421"/>
      <c r="AAO1" s="421"/>
      <c r="AAP1" s="421"/>
      <c r="AAQ1" s="421"/>
      <c r="AAR1" s="421"/>
      <c r="AAS1" s="421"/>
      <c r="AAT1" s="421"/>
      <c r="AAU1" s="421"/>
      <c r="AAV1" s="421"/>
      <c r="AAW1" s="421"/>
      <c r="AAX1" s="421"/>
      <c r="AAY1" s="421"/>
      <c r="AAZ1" s="421"/>
      <c r="ABA1" s="421"/>
      <c r="ABB1" s="421"/>
      <c r="ABC1" s="421"/>
      <c r="ABD1" s="421"/>
      <c r="ABE1" s="421"/>
      <c r="ABF1" s="421"/>
      <c r="ABG1" s="421"/>
      <c r="ABH1" s="421"/>
      <c r="ABI1" s="421"/>
      <c r="ABJ1" s="421"/>
      <c r="ABK1" s="421"/>
      <c r="ABL1" s="421"/>
      <c r="ABM1" s="421"/>
      <c r="ABN1" s="421"/>
      <c r="ABO1" s="421"/>
      <c r="ABP1" s="421"/>
      <c r="ABQ1" s="421"/>
      <c r="ABR1" s="421"/>
      <c r="ABS1" s="421"/>
      <c r="ABT1" s="421"/>
      <c r="ABU1" s="421"/>
      <c r="ABV1" s="421"/>
      <c r="ABW1" s="421"/>
      <c r="ABX1" s="421"/>
      <c r="ABY1" s="421"/>
      <c r="ABZ1" s="421"/>
      <c r="ACA1" s="421"/>
      <c r="ACB1" s="421"/>
      <c r="ACC1" s="421"/>
      <c r="ACD1" s="421"/>
      <c r="ACE1" s="421"/>
      <c r="ACF1" s="421"/>
      <c r="ACG1" s="421"/>
      <c r="ACH1" s="421"/>
      <c r="ACI1" s="421"/>
      <c r="ACJ1" s="421"/>
      <c r="ACK1" s="421"/>
      <c r="ACL1" s="421"/>
      <c r="ACM1" s="421"/>
      <c r="ACN1" s="421"/>
      <c r="ACO1" s="421"/>
      <c r="ACP1" s="421"/>
      <c r="ACQ1" s="421"/>
      <c r="ACR1" s="421"/>
      <c r="ACS1" s="421"/>
      <c r="ACT1" s="421"/>
      <c r="ACU1" s="421"/>
      <c r="ACV1" s="421"/>
      <c r="ACW1" s="421"/>
      <c r="ACX1" s="421"/>
      <c r="ACY1" s="421"/>
      <c r="ACZ1" s="421"/>
      <c r="ADA1" s="421"/>
      <c r="ADB1" s="421"/>
      <c r="ADC1" s="421"/>
      <c r="ADD1" s="421"/>
      <c r="ADE1" s="421"/>
      <c r="ADF1" s="421"/>
      <c r="ADG1" s="421"/>
      <c r="ADH1" s="421"/>
      <c r="ADI1" s="421"/>
      <c r="ADJ1" s="421"/>
      <c r="ADK1" s="421"/>
      <c r="ADL1" s="421"/>
      <c r="ADM1" s="421"/>
      <c r="ADN1" s="421"/>
      <c r="ADO1" s="421"/>
      <c r="ADP1" s="421"/>
      <c r="ADQ1" s="421"/>
      <c r="ADR1" s="421"/>
      <c r="ADS1" s="421"/>
      <c r="ADT1" s="421"/>
      <c r="ADU1" s="421"/>
      <c r="ADV1" s="421"/>
      <c r="ADW1" s="421"/>
      <c r="ADX1" s="421"/>
      <c r="ADY1" s="421"/>
      <c r="ADZ1" s="421"/>
      <c r="AEA1" s="421"/>
      <c r="AEB1" s="421"/>
      <c r="AEC1" s="421"/>
      <c r="AED1" s="421"/>
      <c r="AEE1" s="421"/>
      <c r="AEF1" s="421"/>
      <c r="AEG1" s="421"/>
      <c r="AEH1" s="421"/>
      <c r="AEI1" s="421"/>
      <c r="AEJ1" s="421"/>
      <c r="AEK1" s="421"/>
      <c r="AEL1" s="421"/>
      <c r="AEM1" s="421"/>
      <c r="AEN1" s="421"/>
      <c r="AEO1" s="421"/>
      <c r="AEP1" s="421"/>
      <c r="AEQ1" s="421"/>
      <c r="AER1" s="421"/>
      <c r="AES1" s="421"/>
      <c r="AET1" s="421"/>
      <c r="AEU1" s="421"/>
      <c r="AEV1" s="421"/>
      <c r="AEW1" s="421"/>
      <c r="AEX1" s="421"/>
      <c r="AEY1" s="421"/>
      <c r="AEZ1" s="421"/>
      <c r="AFA1" s="421"/>
      <c r="AFB1" s="421"/>
      <c r="AFC1" s="421"/>
      <c r="AFD1" s="421"/>
      <c r="AFE1" s="421"/>
      <c r="AFF1" s="421"/>
      <c r="AFG1" s="421"/>
      <c r="AFH1" s="421"/>
      <c r="AFI1" s="421"/>
      <c r="AFJ1" s="421"/>
      <c r="AFK1" s="421"/>
      <c r="AFL1" s="421"/>
      <c r="AFM1" s="421"/>
      <c r="AFN1" s="421"/>
      <c r="AFO1" s="421"/>
      <c r="AFP1" s="421"/>
      <c r="AFQ1" s="421"/>
      <c r="AFR1" s="421"/>
      <c r="AFS1" s="421"/>
      <c r="AFT1" s="421"/>
      <c r="AFU1" s="421"/>
      <c r="AFV1" s="421"/>
      <c r="AFW1" s="421"/>
      <c r="AFX1" s="421"/>
      <c r="AFY1" s="421"/>
      <c r="AFZ1" s="421"/>
      <c r="AGA1" s="421"/>
      <c r="AGB1" s="421"/>
      <c r="AGC1" s="421"/>
      <c r="AGD1" s="421"/>
      <c r="AGE1" s="421"/>
      <c r="AGF1" s="421"/>
      <c r="AGG1" s="421"/>
      <c r="AGH1" s="421"/>
      <c r="AGI1" s="421"/>
      <c r="AGJ1" s="421"/>
      <c r="AGK1" s="421"/>
      <c r="AGL1" s="421"/>
      <c r="AGM1" s="421"/>
      <c r="AGN1" s="421"/>
      <c r="AGO1" s="421"/>
      <c r="AGP1" s="421"/>
      <c r="AGQ1" s="421"/>
      <c r="AGR1" s="421"/>
      <c r="AGS1" s="421"/>
      <c r="AGT1" s="421"/>
      <c r="AGU1" s="421"/>
      <c r="AGV1" s="421"/>
      <c r="AGW1" s="421"/>
      <c r="AGX1" s="421"/>
      <c r="AGY1" s="421"/>
      <c r="AGZ1" s="421"/>
      <c r="AHA1" s="421"/>
      <c r="AHB1" s="421"/>
      <c r="AHC1" s="421"/>
      <c r="AHD1" s="421"/>
      <c r="AHE1" s="421"/>
      <c r="AHF1" s="421"/>
      <c r="AHG1" s="421"/>
      <c r="AHH1" s="421"/>
      <c r="AHI1" s="421"/>
      <c r="AHJ1" s="421"/>
      <c r="AHK1" s="421"/>
      <c r="AHL1" s="421"/>
      <c r="AHM1" s="421"/>
      <c r="AHN1" s="421"/>
      <c r="AHO1" s="421"/>
      <c r="AHP1" s="421"/>
      <c r="AHQ1" s="421"/>
      <c r="AHR1" s="421"/>
      <c r="AHS1" s="421"/>
      <c r="AHT1" s="421"/>
      <c r="AHU1" s="421"/>
      <c r="AHV1" s="421"/>
      <c r="AHW1" s="421"/>
      <c r="AHX1" s="421"/>
      <c r="AHY1" s="421"/>
      <c r="AHZ1" s="421"/>
      <c r="AIA1" s="421"/>
      <c r="AIB1" s="421"/>
      <c r="AIC1" s="421"/>
      <c r="AID1" s="421"/>
      <c r="AIE1" s="421"/>
      <c r="AIF1" s="421"/>
      <c r="AIG1" s="421"/>
      <c r="AIH1" s="421"/>
      <c r="AII1" s="421"/>
      <c r="AIJ1" s="421"/>
      <c r="AIK1" s="421"/>
      <c r="AIL1" s="421"/>
      <c r="AIM1" s="421"/>
      <c r="AIN1" s="421"/>
      <c r="AIO1" s="421"/>
      <c r="AIP1" s="421"/>
      <c r="AIQ1" s="421"/>
      <c r="AIR1" s="421"/>
      <c r="AIS1" s="421"/>
      <c r="AIT1" s="421"/>
      <c r="AIU1" s="421"/>
      <c r="AIV1" s="421"/>
      <c r="AIW1" s="421"/>
      <c r="AIX1" s="421"/>
      <c r="AIY1" s="421"/>
      <c r="AIZ1" s="421"/>
      <c r="AJA1" s="421"/>
      <c r="AJB1" s="421"/>
      <c r="AJC1" s="421"/>
      <c r="AJD1" s="421"/>
      <c r="AJE1" s="421"/>
      <c r="AJF1" s="421"/>
      <c r="AJG1" s="421"/>
      <c r="AJH1" s="421"/>
      <c r="AJI1" s="421"/>
      <c r="AJJ1" s="421"/>
      <c r="AJK1" s="421"/>
      <c r="AJL1" s="421"/>
      <c r="AJM1" s="421"/>
      <c r="AJN1" s="421"/>
      <c r="AJO1" s="421"/>
      <c r="AJP1" s="421"/>
      <c r="AJQ1" s="421"/>
      <c r="AJR1" s="421"/>
      <c r="AJS1" s="421"/>
      <c r="AJT1" s="421"/>
      <c r="AJU1" s="421"/>
      <c r="AJV1" s="421"/>
      <c r="AJW1" s="421"/>
      <c r="AJX1" s="421"/>
      <c r="AJY1" s="421"/>
      <c r="AJZ1" s="421"/>
      <c r="AKA1" s="421"/>
      <c r="AKB1" s="421"/>
      <c r="AKC1" s="421"/>
      <c r="AKD1" s="421"/>
      <c r="AKE1" s="421"/>
      <c r="AKF1" s="421"/>
      <c r="AKG1" s="421"/>
      <c r="AKH1" s="421"/>
      <c r="AKI1" s="421"/>
      <c r="AKJ1" s="421"/>
      <c r="AKK1" s="421"/>
      <c r="AKL1" s="421"/>
      <c r="AKM1" s="421"/>
      <c r="AKN1" s="421"/>
      <c r="AKO1" s="421"/>
      <c r="AKP1" s="421"/>
      <c r="AKQ1" s="421"/>
      <c r="AKR1" s="421"/>
      <c r="AKS1" s="421"/>
      <c r="AKT1" s="421"/>
      <c r="AKU1" s="421"/>
      <c r="AKV1" s="421"/>
      <c r="AKW1" s="421"/>
      <c r="AKX1" s="421"/>
      <c r="AKY1" s="421"/>
      <c r="AKZ1" s="421"/>
      <c r="ALA1" s="421"/>
      <c r="ALB1" s="421"/>
      <c r="ALC1" s="421"/>
      <c r="ALD1" s="421"/>
      <c r="ALE1" s="421"/>
      <c r="ALF1" s="421"/>
      <c r="ALG1" s="421"/>
      <c r="ALH1" s="421"/>
      <c r="ALI1" s="421"/>
      <c r="ALJ1" s="421"/>
      <c r="ALK1" s="421"/>
      <c r="ALL1" s="421"/>
      <c r="ALM1" s="421"/>
      <c r="ALN1" s="421"/>
      <c r="ALO1" s="421"/>
      <c r="ALP1" s="421"/>
      <c r="ALQ1" s="421"/>
      <c r="ALR1" s="421"/>
      <c r="ALS1" s="421"/>
      <c r="ALT1" s="421"/>
      <c r="ALU1" s="421"/>
      <c r="ALV1" s="421"/>
      <c r="ALW1" s="421"/>
      <c r="ALX1" s="421"/>
      <c r="ALY1" s="421"/>
      <c r="ALZ1" s="421"/>
      <c r="AMA1" s="421"/>
      <c r="AMB1" s="421"/>
      <c r="AMC1" s="421"/>
      <c r="AMD1" s="421"/>
      <c r="AME1" s="421"/>
      <c r="AMF1" s="421"/>
      <c r="AMG1" s="421"/>
      <c r="AMH1" s="421"/>
      <c r="AMI1" s="421"/>
      <c r="AMJ1" s="421"/>
      <c r="AMK1" s="421"/>
      <c r="AML1" s="421"/>
      <c r="AMM1" s="421"/>
      <c r="AMN1" s="421"/>
      <c r="AMO1" s="421"/>
      <c r="AMP1" s="421"/>
      <c r="AMQ1" s="421"/>
      <c r="AMR1" s="421"/>
      <c r="AMS1" s="421"/>
      <c r="AMT1" s="421"/>
      <c r="AMU1" s="421"/>
      <c r="AMV1" s="421"/>
      <c r="AMW1" s="421"/>
      <c r="AMX1" s="421"/>
      <c r="AMY1" s="421"/>
      <c r="AMZ1" s="421"/>
      <c r="ANA1" s="421"/>
      <c r="ANB1" s="421"/>
      <c r="ANC1" s="421"/>
      <c r="AND1" s="421"/>
      <c r="ANE1" s="421"/>
      <c r="ANF1" s="421"/>
      <c r="ANG1" s="421"/>
      <c r="ANH1" s="421"/>
      <c r="ANI1" s="421"/>
      <c r="ANJ1" s="421"/>
      <c r="ANK1" s="421"/>
      <c r="ANL1" s="421"/>
      <c r="ANM1" s="421"/>
      <c r="ANN1" s="421"/>
      <c r="ANO1" s="421"/>
      <c r="ANP1" s="421"/>
      <c r="ANQ1" s="421"/>
      <c r="ANR1" s="421"/>
      <c r="ANS1" s="421"/>
      <c r="ANT1" s="421"/>
      <c r="ANU1" s="421"/>
      <c r="ANV1" s="421"/>
      <c r="ANW1" s="421"/>
      <c r="ANX1" s="421"/>
      <c r="ANY1" s="421"/>
      <c r="ANZ1" s="421"/>
      <c r="AOA1" s="421"/>
      <c r="AOB1" s="421"/>
      <c r="AOC1" s="421"/>
      <c r="AOD1" s="421"/>
      <c r="AOE1" s="421"/>
      <c r="AOF1" s="421"/>
      <c r="AOG1" s="421"/>
      <c r="AOH1" s="421"/>
      <c r="AOI1" s="421"/>
      <c r="AOJ1" s="421"/>
      <c r="AOK1" s="421"/>
      <c r="AOL1" s="421"/>
      <c r="AOM1" s="421"/>
      <c r="AON1" s="421"/>
      <c r="AOO1" s="421"/>
      <c r="AOP1" s="421"/>
      <c r="AOQ1" s="421"/>
      <c r="AOR1" s="421"/>
      <c r="AOS1" s="421"/>
      <c r="AOT1" s="421"/>
      <c r="AOU1" s="421"/>
      <c r="AOV1" s="421"/>
      <c r="AOW1" s="421"/>
      <c r="AOX1" s="421"/>
      <c r="AOY1" s="421"/>
      <c r="AOZ1" s="421"/>
      <c r="APA1" s="421"/>
      <c r="APB1" s="421"/>
      <c r="APC1" s="421"/>
      <c r="APD1" s="421"/>
      <c r="APE1" s="421"/>
      <c r="APF1" s="421"/>
      <c r="APG1" s="421"/>
      <c r="APH1" s="421"/>
      <c r="API1" s="421"/>
      <c r="APJ1" s="421"/>
      <c r="APK1" s="421"/>
      <c r="APL1" s="421"/>
      <c r="APM1" s="421"/>
      <c r="APN1" s="421"/>
      <c r="APO1" s="421"/>
      <c r="APP1" s="421"/>
      <c r="APQ1" s="421"/>
      <c r="APR1" s="421"/>
      <c r="APS1" s="421"/>
      <c r="APT1" s="421"/>
      <c r="APU1" s="421"/>
      <c r="APV1" s="421"/>
      <c r="APW1" s="421"/>
      <c r="APX1" s="421"/>
      <c r="APY1" s="421"/>
      <c r="APZ1" s="421"/>
      <c r="AQA1" s="421"/>
      <c r="AQB1" s="421"/>
      <c r="AQC1" s="421"/>
      <c r="AQD1" s="421"/>
      <c r="AQE1" s="421"/>
      <c r="AQF1" s="421"/>
      <c r="AQG1" s="421"/>
      <c r="AQH1" s="421"/>
      <c r="AQI1" s="421"/>
      <c r="AQJ1" s="421"/>
      <c r="AQK1" s="421"/>
      <c r="AQL1" s="421"/>
      <c r="AQM1" s="421"/>
      <c r="AQN1" s="421"/>
      <c r="AQO1" s="421"/>
      <c r="AQP1" s="421"/>
      <c r="AQQ1" s="421"/>
      <c r="AQR1" s="421"/>
      <c r="AQS1" s="421"/>
      <c r="AQT1" s="421"/>
      <c r="AQU1" s="421"/>
      <c r="AQV1" s="421"/>
      <c r="AQW1" s="421"/>
      <c r="AQX1" s="421"/>
      <c r="AQY1" s="421"/>
      <c r="AQZ1" s="421"/>
      <c r="ARA1" s="421"/>
      <c r="ARB1" s="421"/>
      <c r="ARC1" s="421"/>
      <c r="ARD1" s="421"/>
      <c r="ARE1" s="421"/>
      <c r="ARF1" s="421"/>
      <c r="ARG1" s="421"/>
      <c r="ARH1" s="421"/>
      <c r="ARI1" s="421"/>
      <c r="ARJ1" s="421"/>
      <c r="ARK1" s="421"/>
      <c r="ARL1" s="421"/>
      <c r="ARM1" s="421"/>
      <c r="ARN1" s="421"/>
      <c r="ARO1" s="421"/>
      <c r="ARP1" s="421"/>
      <c r="ARQ1" s="421"/>
      <c r="ARR1" s="421"/>
      <c r="ARS1" s="421"/>
      <c r="ART1" s="421"/>
      <c r="ARU1" s="421"/>
      <c r="ARV1" s="421"/>
      <c r="ARW1" s="421"/>
      <c r="ARX1" s="421"/>
      <c r="ARY1" s="421"/>
      <c r="ARZ1" s="421"/>
      <c r="ASA1" s="421"/>
      <c r="ASB1" s="421"/>
      <c r="ASC1" s="421"/>
      <c r="ASD1" s="421"/>
      <c r="ASE1" s="421"/>
      <c r="ASF1" s="421"/>
      <c r="ASG1" s="421"/>
      <c r="ASH1" s="421"/>
      <c r="ASI1" s="421"/>
      <c r="ASJ1" s="421"/>
      <c r="ASK1" s="421"/>
      <c r="ASL1" s="421"/>
      <c r="ASM1" s="421"/>
      <c r="ASN1" s="421"/>
      <c r="ASO1" s="421"/>
      <c r="ASP1" s="421"/>
      <c r="ASQ1" s="421"/>
      <c r="ASR1" s="421"/>
      <c r="ASS1" s="421"/>
      <c r="AST1" s="421"/>
      <c r="ASU1" s="421"/>
      <c r="ASV1" s="421"/>
      <c r="ASW1" s="421"/>
      <c r="ASX1" s="421"/>
      <c r="ASY1" s="421"/>
      <c r="ASZ1" s="421"/>
      <c r="ATA1" s="421"/>
      <c r="ATB1" s="421"/>
      <c r="ATC1" s="421"/>
      <c r="ATD1" s="421"/>
      <c r="ATE1" s="421"/>
      <c r="ATF1" s="421"/>
      <c r="ATG1" s="421"/>
      <c r="ATH1" s="421"/>
      <c r="ATI1" s="421"/>
      <c r="ATJ1" s="421"/>
      <c r="ATK1" s="421"/>
      <c r="ATL1" s="421"/>
      <c r="ATM1" s="421"/>
      <c r="ATN1" s="421"/>
      <c r="ATO1" s="421"/>
      <c r="ATP1" s="421"/>
      <c r="ATQ1" s="421"/>
      <c r="ATR1" s="421"/>
      <c r="ATS1" s="421"/>
      <c r="ATT1" s="421"/>
      <c r="ATU1" s="421"/>
      <c r="ATV1" s="421"/>
      <c r="ATW1" s="421"/>
      <c r="ATX1" s="421"/>
      <c r="ATY1" s="421"/>
      <c r="ATZ1" s="421"/>
      <c r="AUA1" s="421"/>
      <c r="AUB1" s="421"/>
      <c r="AUC1" s="421"/>
      <c r="AUD1" s="421"/>
      <c r="AUE1" s="421"/>
      <c r="AUF1" s="421"/>
      <c r="AUG1" s="421"/>
      <c r="AUH1" s="421"/>
      <c r="AUI1" s="421"/>
      <c r="AUJ1" s="421"/>
      <c r="AUK1" s="421"/>
      <c r="AUL1" s="421"/>
      <c r="AUM1" s="421"/>
      <c r="AUN1" s="421"/>
      <c r="AUO1" s="421"/>
      <c r="AUP1" s="421"/>
      <c r="AUQ1" s="421"/>
      <c r="AUR1" s="421"/>
      <c r="AUS1" s="421"/>
      <c r="AUT1" s="421"/>
      <c r="AUU1" s="421"/>
      <c r="AUV1" s="421"/>
      <c r="AUW1" s="421"/>
      <c r="AUX1" s="421"/>
      <c r="AUY1" s="421"/>
      <c r="AUZ1" s="421"/>
      <c r="AVA1" s="421"/>
      <c r="AVB1" s="421"/>
      <c r="AVC1" s="421"/>
      <c r="AVD1" s="421"/>
      <c r="AVE1" s="421"/>
      <c r="AVF1" s="421"/>
      <c r="AVG1" s="421"/>
      <c r="AVH1" s="421"/>
      <c r="AVI1" s="421"/>
      <c r="AVJ1" s="421"/>
      <c r="AVK1" s="421"/>
      <c r="AVL1" s="421"/>
      <c r="AVM1" s="421"/>
      <c r="AVN1" s="421"/>
      <c r="AVO1" s="421"/>
      <c r="AVP1" s="421"/>
      <c r="AVQ1" s="421"/>
      <c r="AVR1" s="421"/>
      <c r="AVS1" s="421"/>
      <c r="AVT1" s="421"/>
      <c r="AVU1" s="421"/>
      <c r="AVV1" s="421"/>
      <c r="AVW1" s="421"/>
      <c r="AVX1" s="421"/>
      <c r="AVY1" s="421"/>
      <c r="AVZ1" s="421"/>
      <c r="AWA1" s="421"/>
      <c r="AWB1" s="421"/>
      <c r="AWC1" s="421"/>
      <c r="AWD1" s="421"/>
      <c r="AWE1" s="421"/>
      <c r="AWF1" s="421"/>
      <c r="AWG1" s="421"/>
      <c r="AWH1" s="421"/>
      <c r="AWI1" s="421"/>
      <c r="AWJ1" s="421"/>
      <c r="AWK1" s="421"/>
      <c r="AWL1" s="421"/>
      <c r="AWM1" s="421"/>
      <c r="AWN1" s="421"/>
      <c r="AWO1" s="421"/>
      <c r="AWP1" s="421"/>
      <c r="AWQ1" s="421"/>
      <c r="AWR1" s="421"/>
      <c r="AWS1" s="421"/>
      <c r="AWT1" s="421"/>
      <c r="AWU1" s="421"/>
      <c r="AWV1" s="421"/>
      <c r="AWW1" s="421"/>
      <c r="AWX1" s="421"/>
      <c r="AWY1" s="421"/>
      <c r="AWZ1" s="421"/>
      <c r="AXA1" s="421"/>
      <c r="AXB1" s="421"/>
      <c r="AXC1" s="421"/>
      <c r="AXD1" s="421"/>
      <c r="AXE1" s="421"/>
      <c r="AXF1" s="421"/>
      <c r="AXG1" s="421"/>
      <c r="AXH1" s="421"/>
      <c r="AXI1" s="421"/>
      <c r="AXJ1" s="421"/>
      <c r="AXK1" s="421"/>
      <c r="AXL1" s="421"/>
      <c r="AXM1" s="421"/>
      <c r="AXN1" s="421"/>
      <c r="AXO1" s="421"/>
      <c r="AXP1" s="421"/>
      <c r="AXQ1" s="421"/>
      <c r="AXR1" s="421"/>
      <c r="AXS1" s="421"/>
      <c r="AXT1" s="421"/>
      <c r="AXU1" s="421"/>
      <c r="AXV1" s="421"/>
      <c r="AXW1" s="421"/>
      <c r="AXX1" s="421"/>
      <c r="AXY1" s="421"/>
      <c r="AXZ1" s="421"/>
      <c r="AYA1" s="421"/>
      <c r="AYB1" s="421"/>
      <c r="AYC1" s="421"/>
      <c r="AYD1" s="421"/>
      <c r="AYE1" s="421"/>
      <c r="AYF1" s="421"/>
      <c r="AYG1" s="421"/>
      <c r="AYH1" s="421"/>
      <c r="AYI1" s="421"/>
      <c r="AYJ1" s="421"/>
      <c r="AYK1" s="421"/>
      <c r="AYL1" s="421"/>
      <c r="AYM1" s="421"/>
      <c r="AYN1" s="421"/>
      <c r="AYO1" s="421"/>
      <c r="AYP1" s="421"/>
      <c r="AYQ1" s="421"/>
      <c r="AYR1" s="421"/>
      <c r="AYS1" s="421"/>
      <c r="AYT1" s="421"/>
      <c r="AYU1" s="421"/>
      <c r="AYV1" s="421"/>
      <c r="AYW1" s="421"/>
      <c r="AYX1" s="421"/>
      <c r="AYY1" s="421"/>
      <c r="AYZ1" s="421"/>
      <c r="AZA1" s="421"/>
      <c r="AZB1" s="421"/>
      <c r="AZC1" s="421"/>
      <c r="AZD1" s="421"/>
      <c r="AZE1" s="421"/>
      <c r="AZF1" s="421"/>
      <c r="AZG1" s="421"/>
      <c r="AZH1" s="421"/>
      <c r="AZI1" s="421"/>
      <c r="AZJ1" s="421"/>
      <c r="AZK1" s="421"/>
      <c r="AZL1" s="421"/>
      <c r="AZM1" s="421"/>
      <c r="AZN1" s="421"/>
      <c r="AZO1" s="421"/>
      <c r="AZP1" s="421"/>
      <c r="AZQ1" s="421"/>
      <c r="AZR1" s="421"/>
      <c r="AZS1" s="421"/>
      <c r="AZT1" s="421"/>
      <c r="AZU1" s="421"/>
      <c r="AZV1" s="421"/>
      <c r="AZW1" s="421"/>
      <c r="AZX1" s="421"/>
      <c r="AZY1" s="421"/>
      <c r="AZZ1" s="421"/>
      <c r="BAA1" s="421"/>
      <c r="BAB1" s="421"/>
      <c r="BAC1" s="421"/>
      <c r="BAD1" s="421"/>
      <c r="BAE1" s="421"/>
      <c r="BAF1" s="421"/>
      <c r="BAG1" s="421"/>
      <c r="BAH1" s="421"/>
      <c r="BAI1" s="421"/>
      <c r="BAJ1" s="421"/>
      <c r="BAK1" s="421"/>
      <c r="BAL1" s="421"/>
      <c r="BAM1" s="421"/>
      <c r="BAN1" s="421"/>
      <c r="BAO1" s="421"/>
      <c r="BAP1" s="421"/>
      <c r="BAQ1" s="421"/>
      <c r="BAR1" s="421"/>
      <c r="BAS1" s="421"/>
      <c r="BAT1" s="421"/>
      <c r="BAU1" s="421"/>
      <c r="BAV1" s="421"/>
      <c r="BAW1" s="421"/>
      <c r="BAX1" s="421"/>
      <c r="BAY1" s="421"/>
      <c r="BAZ1" s="421"/>
      <c r="BBA1" s="421"/>
      <c r="BBB1" s="421"/>
      <c r="BBC1" s="421"/>
      <c r="BBD1" s="421"/>
      <c r="BBE1" s="421"/>
      <c r="BBF1" s="421"/>
      <c r="BBG1" s="421"/>
      <c r="BBH1" s="421"/>
      <c r="BBI1" s="421"/>
      <c r="BBJ1" s="421"/>
      <c r="BBK1" s="421"/>
      <c r="BBL1" s="421"/>
      <c r="BBM1" s="421"/>
      <c r="BBN1" s="421"/>
      <c r="BBO1" s="421"/>
      <c r="BBP1" s="421"/>
      <c r="BBQ1" s="421"/>
      <c r="BBR1" s="421"/>
      <c r="BBS1" s="421"/>
      <c r="BBT1" s="421"/>
      <c r="BBU1" s="421"/>
      <c r="BBV1" s="421"/>
      <c r="BBW1" s="421"/>
      <c r="BBX1" s="421"/>
      <c r="BBY1" s="421"/>
      <c r="BBZ1" s="421"/>
      <c r="BCA1" s="421"/>
      <c r="BCB1" s="421"/>
      <c r="BCC1" s="421"/>
      <c r="BCD1" s="421"/>
      <c r="BCE1" s="421"/>
      <c r="BCF1" s="421"/>
      <c r="BCG1" s="421"/>
      <c r="BCH1" s="421"/>
      <c r="BCI1" s="421"/>
      <c r="BCJ1" s="421"/>
      <c r="BCK1" s="421"/>
      <c r="BCL1" s="421"/>
      <c r="BCM1" s="421"/>
      <c r="BCN1" s="421"/>
      <c r="BCO1" s="421"/>
      <c r="BCP1" s="421"/>
      <c r="BCQ1" s="421"/>
      <c r="BCR1" s="421"/>
      <c r="BCS1" s="421"/>
      <c r="BCT1" s="421"/>
      <c r="BCU1" s="421"/>
      <c r="BCV1" s="421"/>
      <c r="BCW1" s="421"/>
      <c r="BCX1" s="421"/>
      <c r="BCY1" s="421"/>
      <c r="BCZ1" s="421"/>
      <c r="BDA1" s="421"/>
      <c r="BDB1" s="421"/>
      <c r="BDC1" s="421"/>
      <c r="BDD1" s="421"/>
      <c r="BDE1" s="421"/>
      <c r="BDF1" s="421"/>
      <c r="BDG1" s="421"/>
      <c r="BDH1" s="421"/>
      <c r="BDI1" s="421"/>
      <c r="BDJ1" s="421"/>
      <c r="BDK1" s="421"/>
      <c r="BDL1" s="421"/>
      <c r="BDM1" s="421"/>
      <c r="BDN1" s="421"/>
      <c r="BDO1" s="421"/>
      <c r="BDP1" s="421"/>
      <c r="BDQ1" s="421"/>
      <c r="BDR1" s="421"/>
      <c r="BDS1" s="421"/>
      <c r="BDT1" s="421"/>
      <c r="BDU1" s="421"/>
      <c r="BDV1" s="421"/>
      <c r="BDW1" s="421"/>
      <c r="BDX1" s="421"/>
      <c r="BDY1" s="421"/>
      <c r="BDZ1" s="421"/>
      <c r="BEA1" s="421"/>
      <c r="BEB1" s="421"/>
      <c r="BEC1" s="421"/>
      <c r="BED1" s="421"/>
      <c r="BEE1" s="421"/>
      <c r="BEF1" s="421"/>
      <c r="BEG1" s="421"/>
      <c r="BEH1" s="421"/>
      <c r="BEI1" s="421"/>
      <c r="BEJ1" s="421"/>
      <c r="BEK1" s="421"/>
      <c r="BEL1" s="421"/>
      <c r="BEM1" s="421"/>
      <c r="BEN1" s="421"/>
      <c r="BEO1" s="421"/>
      <c r="BEP1" s="421"/>
      <c r="BEQ1" s="421"/>
      <c r="BER1" s="421"/>
      <c r="BES1" s="421"/>
      <c r="BET1" s="421"/>
      <c r="BEU1" s="421"/>
      <c r="BEV1" s="421"/>
      <c r="BEW1" s="421"/>
      <c r="BEX1" s="421"/>
      <c r="BEY1" s="421"/>
      <c r="BEZ1" s="421"/>
      <c r="BFA1" s="421"/>
      <c r="BFB1" s="421"/>
      <c r="BFC1" s="421"/>
      <c r="BFD1" s="421"/>
      <c r="BFE1" s="421"/>
      <c r="BFF1" s="421"/>
      <c r="BFG1" s="421"/>
      <c r="BFH1" s="421"/>
      <c r="BFI1" s="421"/>
      <c r="BFJ1" s="421"/>
      <c r="BFK1" s="421"/>
      <c r="BFL1" s="421"/>
      <c r="BFM1" s="421"/>
      <c r="BFN1" s="421"/>
      <c r="BFO1" s="421"/>
      <c r="BFP1" s="421"/>
      <c r="BFQ1" s="421"/>
      <c r="BFR1" s="421"/>
      <c r="BFS1" s="421"/>
      <c r="BFT1" s="421"/>
      <c r="BFU1" s="421"/>
      <c r="BFV1" s="421"/>
      <c r="BFW1" s="421"/>
      <c r="BFX1" s="421"/>
      <c r="BFY1" s="421"/>
      <c r="BFZ1" s="421"/>
      <c r="BGA1" s="421"/>
      <c r="BGB1" s="421"/>
      <c r="BGC1" s="421"/>
      <c r="BGD1" s="421"/>
      <c r="BGE1" s="421"/>
      <c r="BGF1" s="421"/>
      <c r="BGG1" s="421"/>
      <c r="BGH1" s="421"/>
      <c r="BGI1" s="421"/>
      <c r="BGJ1" s="421"/>
      <c r="BGK1" s="421"/>
      <c r="BGL1" s="421"/>
      <c r="BGM1" s="421"/>
      <c r="BGN1" s="421"/>
      <c r="BGO1" s="421"/>
      <c r="BGP1" s="421"/>
      <c r="BGQ1" s="421"/>
      <c r="BGR1" s="421"/>
      <c r="BGS1" s="421"/>
      <c r="BGT1" s="421"/>
      <c r="BGU1" s="421"/>
      <c r="BGV1" s="421"/>
      <c r="BGW1" s="421"/>
      <c r="BGX1" s="421"/>
      <c r="BGY1" s="421"/>
      <c r="BGZ1" s="421"/>
      <c r="BHA1" s="421"/>
      <c r="BHB1" s="421"/>
      <c r="BHC1" s="421"/>
      <c r="BHD1" s="421"/>
      <c r="BHE1" s="421"/>
      <c r="BHF1" s="421"/>
      <c r="BHG1" s="421"/>
      <c r="BHH1" s="421"/>
      <c r="BHI1" s="421"/>
      <c r="BHJ1" s="421"/>
      <c r="BHK1" s="421"/>
      <c r="BHL1" s="421"/>
      <c r="BHM1" s="421"/>
      <c r="BHN1" s="421"/>
      <c r="BHO1" s="421"/>
      <c r="BHP1" s="421"/>
      <c r="BHQ1" s="421"/>
      <c r="BHR1" s="421"/>
      <c r="BHS1" s="421"/>
      <c r="BHT1" s="421"/>
      <c r="BHU1" s="421"/>
      <c r="BHV1" s="421"/>
      <c r="BHW1" s="421"/>
      <c r="BHX1" s="421"/>
      <c r="BHY1" s="421"/>
      <c r="BHZ1" s="421"/>
      <c r="BIA1" s="421"/>
      <c r="BIB1" s="421"/>
      <c r="BIC1" s="421"/>
      <c r="BID1" s="421"/>
      <c r="BIE1" s="421"/>
      <c r="BIF1" s="421"/>
      <c r="BIG1" s="421"/>
      <c r="BIH1" s="421"/>
      <c r="BII1" s="421"/>
      <c r="BIJ1" s="421"/>
      <c r="BIK1" s="421"/>
      <c r="BIL1" s="421"/>
      <c r="BIM1" s="421"/>
      <c r="BIN1" s="421"/>
      <c r="BIO1" s="421"/>
      <c r="BIP1" s="421"/>
      <c r="BIQ1" s="421"/>
      <c r="BIR1" s="421"/>
      <c r="BIS1" s="421"/>
      <c r="BIT1" s="421"/>
      <c r="BIU1" s="421"/>
      <c r="BIV1" s="421"/>
      <c r="BIW1" s="421"/>
      <c r="BIX1" s="421"/>
      <c r="BIY1" s="421"/>
      <c r="BIZ1" s="421"/>
      <c r="BJA1" s="421"/>
      <c r="BJB1" s="421"/>
      <c r="BJC1" s="421"/>
      <c r="BJD1" s="421"/>
      <c r="BJE1" s="421"/>
      <c r="BJF1" s="421"/>
      <c r="BJG1" s="421"/>
      <c r="BJH1" s="421"/>
      <c r="BJI1" s="421"/>
      <c r="BJJ1" s="421"/>
      <c r="BJK1" s="421"/>
      <c r="BJL1" s="421"/>
      <c r="BJM1" s="421"/>
      <c r="BJN1" s="421"/>
      <c r="BJO1" s="421"/>
      <c r="BJP1" s="421"/>
      <c r="BJQ1" s="421"/>
      <c r="BJR1" s="421"/>
      <c r="BJS1" s="421"/>
      <c r="BJT1" s="421"/>
      <c r="BJU1" s="421"/>
      <c r="BJV1" s="421"/>
      <c r="BJW1" s="421"/>
      <c r="BJX1" s="421"/>
      <c r="BJY1" s="421"/>
      <c r="BJZ1" s="421"/>
      <c r="BKA1" s="421"/>
      <c r="BKB1" s="421"/>
      <c r="BKC1" s="421"/>
      <c r="BKD1" s="421"/>
      <c r="BKE1" s="421"/>
      <c r="BKF1" s="421"/>
      <c r="BKG1" s="421"/>
      <c r="BKH1" s="421"/>
      <c r="BKI1" s="421"/>
      <c r="BKJ1" s="421"/>
      <c r="BKK1" s="421"/>
      <c r="BKL1" s="421"/>
      <c r="BKM1" s="421"/>
      <c r="BKN1" s="421"/>
      <c r="BKO1" s="421"/>
      <c r="BKP1" s="421"/>
      <c r="BKQ1" s="421"/>
      <c r="BKR1" s="421"/>
      <c r="BKS1" s="421"/>
      <c r="BKT1" s="421"/>
      <c r="BKU1" s="421"/>
      <c r="BKV1" s="421"/>
      <c r="BKW1" s="421"/>
      <c r="BKX1" s="421"/>
      <c r="BKY1" s="421"/>
      <c r="BKZ1" s="421"/>
      <c r="BLA1" s="421"/>
      <c r="BLB1" s="421"/>
      <c r="BLC1" s="421"/>
      <c r="BLD1" s="421"/>
      <c r="BLE1" s="421"/>
      <c r="BLF1" s="421"/>
      <c r="BLG1" s="421"/>
      <c r="BLH1" s="421"/>
      <c r="BLI1" s="421"/>
      <c r="BLJ1" s="421"/>
      <c r="BLK1" s="421"/>
      <c r="BLL1" s="421"/>
      <c r="BLM1" s="421"/>
      <c r="BLN1" s="421"/>
      <c r="BLO1" s="421"/>
      <c r="BLP1" s="421"/>
      <c r="BLQ1" s="421"/>
      <c r="BLR1" s="421"/>
      <c r="BLS1" s="421"/>
      <c r="BLT1" s="421"/>
      <c r="BLU1" s="421"/>
      <c r="BLV1" s="421"/>
      <c r="BLW1" s="421"/>
      <c r="BLX1" s="421"/>
      <c r="BLY1" s="421"/>
      <c r="BLZ1" s="421"/>
      <c r="BMA1" s="421"/>
      <c r="BMB1" s="421"/>
      <c r="BMC1" s="421"/>
      <c r="BMD1" s="421"/>
      <c r="BME1" s="421"/>
      <c r="BMF1" s="421"/>
      <c r="BMG1" s="421"/>
      <c r="BMH1" s="421"/>
      <c r="BMI1" s="421"/>
      <c r="BMJ1" s="421"/>
      <c r="BMK1" s="421"/>
      <c r="BML1" s="421"/>
      <c r="BMM1" s="421"/>
      <c r="BMN1" s="421"/>
      <c r="BMO1" s="421"/>
      <c r="BMP1" s="421"/>
      <c r="BMQ1" s="421"/>
      <c r="BMR1" s="421"/>
      <c r="BMS1" s="421"/>
      <c r="BMT1" s="421"/>
      <c r="BMU1" s="421"/>
      <c r="BMV1" s="421"/>
      <c r="BMW1" s="421"/>
      <c r="BMX1" s="421"/>
      <c r="BMY1" s="421"/>
      <c r="BMZ1" s="421"/>
      <c r="BNA1" s="421"/>
      <c r="BNB1" s="421"/>
      <c r="BNC1" s="421"/>
      <c r="BND1" s="421"/>
      <c r="BNE1" s="421"/>
      <c r="BNF1" s="421"/>
      <c r="BNG1" s="421"/>
      <c r="BNH1" s="421"/>
      <c r="BNI1" s="421"/>
      <c r="BNJ1" s="421"/>
      <c r="BNK1" s="421"/>
      <c r="BNL1" s="421"/>
      <c r="BNM1" s="421"/>
      <c r="BNN1" s="421"/>
      <c r="BNO1" s="421"/>
      <c r="BNP1" s="421"/>
      <c r="BNQ1" s="421"/>
      <c r="BNR1" s="421"/>
      <c r="BNS1" s="421"/>
      <c r="BNT1" s="421"/>
      <c r="BNU1" s="421"/>
      <c r="BNV1" s="421"/>
      <c r="BNW1" s="421"/>
      <c r="BNX1" s="421"/>
      <c r="BNY1" s="421"/>
      <c r="BNZ1" s="421"/>
      <c r="BOA1" s="421"/>
      <c r="BOB1" s="421"/>
      <c r="BOC1" s="421"/>
      <c r="BOD1" s="421"/>
      <c r="BOE1" s="421"/>
      <c r="BOF1" s="421"/>
      <c r="BOG1" s="421"/>
      <c r="BOH1" s="421"/>
      <c r="BOI1" s="421"/>
      <c r="BOJ1" s="421"/>
      <c r="BOK1" s="421"/>
      <c r="BOL1" s="421"/>
      <c r="BOM1" s="421"/>
      <c r="BON1" s="421"/>
      <c r="BOO1" s="421"/>
      <c r="BOP1" s="421"/>
      <c r="BOQ1" s="421"/>
      <c r="BOR1" s="421"/>
      <c r="BOS1" s="421"/>
      <c r="BOT1" s="421"/>
      <c r="BOU1" s="421"/>
      <c r="BOV1" s="421"/>
      <c r="BOW1" s="421"/>
      <c r="BOX1" s="421"/>
      <c r="BOY1" s="421"/>
      <c r="BOZ1" s="421"/>
      <c r="BPA1" s="421"/>
      <c r="BPB1" s="421"/>
      <c r="BPC1" s="421"/>
      <c r="BPD1" s="421"/>
      <c r="BPE1" s="421"/>
      <c r="BPF1" s="421"/>
      <c r="BPG1" s="421"/>
      <c r="BPH1" s="421"/>
      <c r="BPI1" s="421"/>
      <c r="BPJ1" s="421"/>
      <c r="BPK1" s="421"/>
      <c r="BPL1" s="421"/>
      <c r="BPM1" s="421"/>
      <c r="BPN1" s="421"/>
      <c r="BPO1" s="421"/>
      <c r="BPP1" s="421"/>
      <c r="BPQ1" s="421"/>
      <c r="BPR1" s="421"/>
      <c r="BPS1" s="421"/>
      <c r="BPT1" s="421"/>
      <c r="BPU1" s="421"/>
      <c r="BPV1" s="421"/>
      <c r="BPW1" s="421"/>
      <c r="BPX1" s="421"/>
      <c r="BPY1" s="421"/>
      <c r="BPZ1" s="421"/>
      <c r="BQA1" s="421"/>
      <c r="BQB1" s="421"/>
      <c r="BQC1" s="421"/>
      <c r="BQD1" s="421"/>
      <c r="BQE1" s="421"/>
      <c r="BQF1" s="421"/>
      <c r="BQG1" s="421"/>
      <c r="BQH1" s="421"/>
      <c r="BQI1" s="421"/>
      <c r="BQJ1" s="421"/>
      <c r="BQK1" s="421"/>
      <c r="BQL1" s="421"/>
      <c r="BQM1" s="421"/>
      <c r="BQN1" s="421"/>
      <c r="BQO1" s="421"/>
      <c r="BQP1" s="421"/>
      <c r="BQQ1" s="421"/>
      <c r="BQR1" s="421"/>
      <c r="BQS1" s="421"/>
      <c r="BQT1" s="421"/>
      <c r="BQU1" s="421"/>
      <c r="BQV1" s="421"/>
      <c r="BQW1" s="421"/>
      <c r="BQX1" s="421"/>
      <c r="BQY1" s="421"/>
      <c r="BQZ1" s="421"/>
      <c r="BRA1" s="421"/>
      <c r="BRB1" s="421"/>
      <c r="BRC1" s="421"/>
      <c r="BRD1" s="421"/>
      <c r="BRE1" s="421"/>
      <c r="BRF1" s="421"/>
      <c r="BRG1" s="421"/>
      <c r="BRH1" s="421"/>
      <c r="BRI1" s="421"/>
      <c r="BRJ1" s="421"/>
      <c r="BRK1" s="421"/>
      <c r="BRL1" s="421"/>
      <c r="BRM1" s="421"/>
      <c r="BRN1" s="421"/>
      <c r="BRO1" s="421"/>
      <c r="BRP1" s="421"/>
      <c r="BRQ1" s="421"/>
      <c r="BRR1" s="421"/>
      <c r="BRS1" s="421"/>
      <c r="BRT1" s="421"/>
      <c r="BRU1" s="421"/>
      <c r="BRV1" s="421"/>
      <c r="BRW1" s="421"/>
      <c r="BRX1" s="421"/>
      <c r="BRY1" s="421"/>
      <c r="BRZ1" s="421"/>
      <c r="BSA1" s="421"/>
      <c r="BSB1" s="421"/>
      <c r="BSC1" s="421"/>
      <c r="BSD1" s="421"/>
      <c r="BSE1" s="421"/>
      <c r="BSF1" s="421"/>
      <c r="BSG1" s="421"/>
      <c r="BSH1" s="421"/>
      <c r="BSI1" s="421"/>
      <c r="BSJ1" s="421"/>
      <c r="BSK1" s="421"/>
      <c r="BSL1" s="421"/>
      <c r="BSM1" s="421"/>
      <c r="BSN1" s="421"/>
      <c r="BSO1" s="421"/>
      <c r="BSP1" s="421"/>
      <c r="BSQ1" s="421"/>
      <c r="BSR1" s="421"/>
      <c r="BSS1" s="421"/>
      <c r="BST1" s="421"/>
      <c r="BSU1" s="421"/>
      <c r="BSV1" s="421"/>
      <c r="BSW1" s="421"/>
      <c r="BSX1" s="421"/>
      <c r="BSY1" s="421"/>
      <c r="BSZ1" s="421"/>
      <c r="BTA1" s="421"/>
      <c r="BTB1" s="421"/>
      <c r="BTC1" s="421"/>
      <c r="BTD1" s="421"/>
      <c r="BTE1" s="421"/>
      <c r="BTF1" s="421"/>
      <c r="BTG1" s="421"/>
      <c r="BTH1" s="421"/>
      <c r="BTI1" s="421"/>
      <c r="BTJ1" s="421"/>
      <c r="BTK1" s="421"/>
      <c r="BTL1" s="421"/>
      <c r="BTM1" s="421"/>
      <c r="BTN1" s="421"/>
      <c r="BTO1" s="421"/>
      <c r="BTP1" s="421"/>
      <c r="BTQ1" s="421"/>
      <c r="BTR1" s="421"/>
      <c r="BTS1" s="421"/>
      <c r="BTT1" s="421"/>
      <c r="BTU1" s="421"/>
      <c r="BTV1" s="421"/>
      <c r="BTW1" s="421"/>
      <c r="BTX1" s="421"/>
      <c r="BTY1" s="421"/>
      <c r="BTZ1" s="421"/>
      <c r="BUA1" s="421"/>
      <c r="BUB1" s="421"/>
      <c r="BUC1" s="421"/>
      <c r="BUD1" s="421"/>
      <c r="BUE1" s="421"/>
      <c r="BUF1" s="421"/>
      <c r="BUG1" s="421"/>
      <c r="BUH1" s="421"/>
      <c r="BUI1" s="421"/>
      <c r="BUJ1" s="421"/>
      <c r="BUK1" s="421"/>
      <c r="BUL1" s="421"/>
      <c r="BUM1" s="421"/>
      <c r="BUN1" s="421"/>
      <c r="BUO1" s="421"/>
      <c r="BUP1" s="421"/>
      <c r="BUQ1" s="421"/>
      <c r="BUR1" s="421"/>
      <c r="BUS1" s="421"/>
      <c r="BUT1" s="421"/>
      <c r="BUU1" s="421"/>
      <c r="BUV1" s="421"/>
      <c r="BUW1" s="421"/>
      <c r="BUX1" s="421"/>
      <c r="BUY1" s="421"/>
      <c r="BUZ1" s="421"/>
      <c r="BVA1" s="421"/>
      <c r="BVB1" s="421"/>
      <c r="BVC1" s="421"/>
      <c r="BVD1" s="421"/>
      <c r="BVE1" s="421"/>
      <c r="BVF1" s="421"/>
      <c r="BVG1" s="421"/>
      <c r="BVH1" s="421"/>
      <c r="BVI1" s="421"/>
      <c r="BVJ1" s="421"/>
      <c r="BVK1" s="421"/>
      <c r="BVL1" s="421"/>
      <c r="BVM1" s="421"/>
      <c r="BVN1" s="421"/>
      <c r="BVO1" s="421"/>
      <c r="BVP1" s="421"/>
      <c r="BVQ1" s="421"/>
      <c r="BVR1" s="421"/>
      <c r="BVS1" s="421"/>
      <c r="BVT1" s="421"/>
      <c r="BVU1" s="421"/>
      <c r="BVV1" s="421"/>
      <c r="BVW1" s="421"/>
      <c r="BVX1" s="421"/>
      <c r="BVY1" s="421"/>
      <c r="BVZ1" s="421"/>
      <c r="BWA1" s="421"/>
      <c r="BWB1" s="421"/>
      <c r="BWC1" s="421"/>
      <c r="BWD1" s="421"/>
      <c r="BWE1" s="421"/>
      <c r="BWF1" s="421"/>
      <c r="BWG1" s="421"/>
      <c r="BWH1" s="421"/>
      <c r="BWI1" s="421"/>
      <c r="BWJ1" s="421"/>
      <c r="BWK1" s="421"/>
      <c r="BWL1" s="421"/>
      <c r="BWM1" s="421"/>
      <c r="BWN1" s="421"/>
      <c r="BWO1" s="421"/>
      <c r="BWP1" s="421"/>
      <c r="BWQ1" s="421"/>
      <c r="BWR1" s="421"/>
      <c r="BWS1" s="421"/>
      <c r="BWT1" s="421"/>
      <c r="BWU1" s="421"/>
      <c r="BWV1" s="421"/>
      <c r="BWW1" s="421"/>
      <c r="BWX1" s="421"/>
      <c r="BWY1" s="421"/>
      <c r="BWZ1" s="421"/>
      <c r="BXA1" s="421"/>
      <c r="BXB1" s="421"/>
      <c r="BXC1" s="421"/>
      <c r="BXD1" s="421"/>
      <c r="BXE1" s="421"/>
      <c r="BXF1" s="421"/>
      <c r="BXG1" s="421"/>
      <c r="BXH1" s="421"/>
      <c r="BXI1" s="421"/>
      <c r="BXJ1" s="421"/>
      <c r="BXK1" s="421"/>
      <c r="BXL1" s="421"/>
      <c r="BXM1" s="421"/>
      <c r="BXN1" s="421"/>
      <c r="BXO1" s="421"/>
      <c r="BXP1" s="421"/>
      <c r="BXQ1" s="421"/>
      <c r="BXR1" s="421"/>
      <c r="BXS1" s="421"/>
      <c r="BXT1" s="421"/>
      <c r="BXU1" s="421"/>
      <c r="BXV1" s="421"/>
      <c r="BXW1" s="421"/>
      <c r="BXX1" s="421"/>
      <c r="BXY1" s="421"/>
      <c r="BXZ1" s="421"/>
      <c r="BYA1" s="421"/>
      <c r="BYB1" s="421"/>
      <c r="BYC1" s="421"/>
      <c r="BYD1" s="421"/>
      <c r="BYE1" s="421"/>
      <c r="BYF1" s="421"/>
      <c r="BYG1" s="421"/>
      <c r="BYH1" s="421"/>
      <c r="BYI1" s="421"/>
      <c r="BYJ1" s="421"/>
      <c r="BYK1" s="421"/>
      <c r="BYL1" s="421"/>
      <c r="BYM1" s="421"/>
      <c r="BYN1" s="421"/>
      <c r="BYO1" s="421"/>
      <c r="BYP1" s="421"/>
      <c r="BYQ1" s="421"/>
      <c r="BYR1" s="421"/>
      <c r="BYS1" s="421"/>
      <c r="BYT1" s="421"/>
      <c r="BYU1" s="421"/>
      <c r="BYV1" s="421"/>
      <c r="BYW1" s="421"/>
      <c r="BYX1" s="421"/>
      <c r="BYY1" s="421"/>
      <c r="BYZ1" s="421"/>
      <c r="BZA1" s="421"/>
      <c r="BZB1" s="421"/>
      <c r="BZC1" s="421"/>
      <c r="BZD1" s="421"/>
      <c r="BZE1" s="421"/>
      <c r="BZF1" s="421"/>
      <c r="BZG1" s="421"/>
      <c r="BZH1" s="421"/>
      <c r="BZI1" s="421"/>
      <c r="BZJ1" s="421"/>
      <c r="BZK1" s="421"/>
      <c r="BZL1" s="421"/>
      <c r="BZM1" s="421"/>
      <c r="BZN1" s="421"/>
      <c r="BZO1" s="421"/>
      <c r="BZP1" s="421"/>
      <c r="BZQ1" s="421"/>
      <c r="BZR1" s="421"/>
      <c r="BZS1" s="421"/>
      <c r="BZT1" s="421"/>
      <c r="BZU1" s="421"/>
      <c r="BZV1" s="421"/>
      <c r="BZW1" s="421"/>
      <c r="BZX1" s="421"/>
      <c r="BZY1" s="421"/>
      <c r="BZZ1" s="421"/>
      <c r="CAA1" s="421"/>
      <c r="CAB1" s="421"/>
      <c r="CAC1" s="421"/>
      <c r="CAD1" s="421"/>
      <c r="CAE1" s="421"/>
      <c r="CAF1" s="421"/>
      <c r="CAG1" s="421"/>
      <c r="CAH1" s="421"/>
      <c r="CAI1" s="421"/>
      <c r="CAJ1" s="421"/>
      <c r="CAK1" s="421"/>
      <c r="CAL1" s="421"/>
      <c r="CAM1" s="421"/>
      <c r="CAN1" s="421"/>
      <c r="CAO1" s="421"/>
      <c r="CAP1" s="421"/>
      <c r="CAQ1" s="421"/>
      <c r="CAR1" s="421"/>
      <c r="CAS1" s="421"/>
      <c r="CAT1" s="421"/>
      <c r="CAU1" s="421"/>
      <c r="CAV1" s="421"/>
      <c r="CAW1" s="421"/>
      <c r="CAX1" s="421"/>
      <c r="CAY1" s="421"/>
      <c r="CAZ1" s="421"/>
      <c r="CBA1" s="421"/>
      <c r="CBB1" s="421"/>
      <c r="CBC1" s="421"/>
      <c r="CBD1" s="421"/>
      <c r="CBE1" s="421"/>
      <c r="CBF1" s="421"/>
      <c r="CBG1" s="421"/>
      <c r="CBH1" s="421"/>
      <c r="CBI1" s="421"/>
      <c r="CBJ1" s="421"/>
      <c r="CBK1" s="421"/>
      <c r="CBL1" s="421"/>
      <c r="CBM1" s="421"/>
      <c r="CBN1" s="421"/>
      <c r="CBO1" s="421"/>
      <c r="CBP1" s="421"/>
      <c r="CBQ1" s="421"/>
      <c r="CBR1" s="421"/>
      <c r="CBS1" s="421"/>
      <c r="CBT1" s="421"/>
      <c r="CBU1" s="421"/>
      <c r="CBV1" s="421"/>
      <c r="CBW1" s="421"/>
      <c r="CBX1" s="421"/>
      <c r="CBY1" s="421"/>
      <c r="CBZ1" s="421"/>
      <c r="CCA1" s="421"/>
      <c r="CCB1" s="421"/>
      <c r="CCC1" s="421"/>
      <c r="CCD1" s="421"/>
      <c r="CCE1" s="421"/>
      <c r="CCF1" s="421"/>
      <c r="CCG1" s="421"/>
      <c r="CCH1" s="421"/>
      <c r="CCI1" s="421"/>
      <c r="CCJ1" s="421"/>
      <c r="CCK1" s="421"/>
      <c r="CCL1" s="421"/>
      <c r="CCM1" s="421"/>
      <c r="CCN1" s="421"/>
      <c r="CCO1" s="421"/>
      <c r="CCP1" s="421"/>
      <c r="CCQ1" s="421"/>
      <c r="CCR1" s="421"/>
      <c r="CCS1" s="421"/>
      <c r="CCT1" s="421"/>
      <c r="CCU1" s="421"/>
      <c r="CCV1" s="421"/>
      <c r="CCW1" s="421"/>
      <c r="CCX1" s="421"/>
      <c r="CCY1" s="421"/>
      <c r="CCZ1" s="421"/>
      <c r="CDA1" s="421"/>
      <c r="CDB1" s="421"/>
      <c r="CDC1" s="421"/>
      <c r="CDD1" s="421"/>
      <c r="CDE1" s="421"/>
      <c r="CDF1" s="421"/>
      <c r="CDG1" s="421"/>
      <c r="CDH1" s="421"/>
      <c r="CDI1" s="421"/>
      <c r="CDJ1" s="421"/>
      <c r="CDK1" s="421"/>
      <c r="CDL1" s="421"/>
      <c r="CDM1" s="421"/>
      <c r="CDN1" s="421"/>
      <c r="CDO1" s="421"/>
      <c r="CDP1" s="421"/>
      <c r="CDQ1" s="421"/>
      <c r="CDR1" s="421"/>
      <c r="CDS1" s="421"/>
      <c r="CDT1" s="421"/>
      <c r="CDU1" s="421"/>
      <c r="CDV1" s="421"/>
      <c r="CDW1" s="421"/>
      <c r="CDX1" s="421"/>
      <c r="CDY1" s="421"/>
      <c r="CDZ1" s="421"/>
      <c r="CEA1" s="421"/>
      <c r="CEB1" s="421"/>
      <c r="CEC1" s="421"/>
      <c r="CED1" s="421"/>
      <c r="CEE1" s="421"/>
      <c r="CEF1" s="421"/>
      <c r="CEG1" s="421"/>
      <c r="CEH1" s="421"/>
      <c r="CEI1" s="421"/>
      <c r="CEJ1" s="421"/>
      <c r="CEK1" s="421"/>
      <c r="CEL1" s="421"/>
      <c r="CEM1" s="421"/>
      <c r="CEN1" s="421"/>
      <c r="CEO1" s="421"/>
      <c r="CEP1" s="421"/>
      <c r="CEQ1" s="421"/>
      <c r="CER1" s="421"/>
      <c r="CES1" s="421"/>
      <c r="CET1" s="421"/>
      <c r="CEU1" s="421"/>
      <c r="CEV1" s="421"/>
      <c r="CEW1" s="421"/>
      <c r="CEX1" s="421"/>
      <c r="CEY1" s="421"/>
      <c r="CEZ1" s="421"/>
      <c r="CFA1" s="421"/>
      <c r="CFB1" s="421"/>
      <c r="CFC1" s="421"/>
      <c r="CFD1" s="421"/>
      <c r="CFE1" s="421"/>
      <c r="CFF1" s="421"/>
      <c r="CFG1" s="421"/>
      <c r="CFH1" s="421"/>
      <c r="CFI1" s="421"/>
      <c r="CFJ1" s="421"/>
      <c r="CFK1" s="421"/>
      <c r="CFL1" s="421"/>
      <c r="CFM1" s="421"/>
      <c r="CFN1" s="421"/>
      <c r="CFO1" s="421"/>
      <c r="CFP1" s="421"/>
      <c r="CFQ1" s="421"/>
      <c r="CFR1" s="421"/>
      <c r="CFS1" s="421"/>
      <c r="CFT1" s="421"/>
      <c r="CFU1" s="421"/>
      <c r="CFV1" s="421"/>
      <c r="CFW1" s="421"/>
      <c r="CFX1" s="421"/>
      <c r="CFY1" s="421"/>
      <c r="CFZ1" s="421"/>
      <c r="CGA1" s="421"/>
      <c r="CGB1" s="421"/>
      <c r="CGC1" s="421"/>
      <c r="CGD1" s="421"/>
      <c r="CGE1" s="421"/>
      <c r="CGF1" s="421"/>
      <c r="CGG1" s="421"/>
      <c r="CGH1" s="421"/>
      <c r="CGI1" s="421"/>
      <c r="CGJ1" s="421"/>
      <c r="CGK1" s="421"/>
      <c r="CGL1" s="421"/>
      <c r="CGM1" s="421"/>
      <c r="CGN1" s="421"/>
      <c r="CGO1" s="421"/>
      <c r="CGP1" s="421"/>
      <c r="CGQ1" s="421"/>
      <c r="CGR1" s="421"/>
      <c r="CGS1" s="421"/>
      <c r="CGT1" s="421"/>
      <c r="CGU1" s="421"/>
      <c r="CGV1" s="421"/>
      <c r="CGW1" s="421"/>
      <c r="CGX1" s="421"/>
      <c r="CGY1" s="421"/>
      <c r="CGZ1" s="421"/>
      <c r="CHA1" s="421"/>
      <c r="CHB1" s="421"/>
      <c r="CHC1" s="421"/>
      <c r="CHD1" s="421"/>
      <c r="CHE1" s="421"/>
      <c r="CHF1" s="421"/>
      <c r="CHG1" s="421"/>
      <c r="CHH1" s="421"/>
      <c r="CHI1" s="421"/>
      <c r="CHJ1" s="421"/>
      <c r="CHK1" s="421"/>
      <c r="CHL1" s="421"/>
      <c r="CHM1" s="421"/>
      <c r="CHN1" s="421"/>
      <c r="CHO1" s="421"/>
      <c r="CHP1" s="421"/>
      <c r="CHQ1" s="421"/>
      <c r="CHR1" s="421"/>
      <c r="CHS1" s="421"/>
      <c r="CHT1" s="421"/>
      <c r="CHU1" s="421"/>
      <c r="CHV1" s="421"/>
      <c r="CHW1" s="421"/>
      <c r="CHX1" s="421"/>
      <c r="CHY1" s="421"/>
      <c r="CHZ1" s="421"/>
      <c r="CIA1" s="421"/>
      <c r="CIB1" s="421"/>
      <c r="CIC1" s="421"/>
      <c r="CID1" s="421"/>
      <c r="CIE1" s="421"/>
      <c r="CIF1" s="421"/>
      <c r="CIG1" s="421"/>
      <c r="CIH1" s="421"/>
      <c r="CII1" s="421"/>
      <c r="CIJ1" s="421"/>
      <c r="CIK1" s="421"/>
      <c r="CIL1" s="421"/>
      <c r="CIM1" s="421"/>
      <c r="CIN1" s="421"/>
      <c r="CIO1" s="421"/>
      <c r="CIP1" s="421"/>
      <c r="CIQ1" s="421"/>
      <c r="CIR1" s="421"/>
      <c r="CIS1" s="421"/>
      <c r="CIT1" s="421"/>
      <c r="CIU1" s="421"/>
      <c r="CIV1" s="421"/>
      <c r="CIW1" s="421"/>
      <c r="CIX1" s="421"/>
      <c r="CIY1" s="421"/>
      <c r="CIZ1" s="421"/>
      <c r="CJA1" s="421"/>
      <c r="CJB1" s="421"/>
      <c r="CJC1" s="421"/>
      <c r="CJD1" s="421"/>
      <c r="CJE1" s="421"/>
      <c r="CJF1" s="421"/>
      <c r="CJG1" s="421"/>
      <c r="CJH1" s="421"/>
      <c r="CJI1" s="421"/>
      <c r="CJJ1" s="421"/>
      <c r="CJK1" s="421"/>
      <c r="CJL1" s="421"/>
      <c r="CJM1" s="421"/>
      <c r="CJN1" s="421"/>
      <c r="CJO1" s="421"/>
      <c r="CJP1" s="421"/>
      <c r="CJQ1" s="421"/>
      <c r="CJR1" s="421"/>
      <c r="CJS1" s="421"/>
      <c r="CJT1" s="421"/>
      <c r="CJU1" s="421"/>
      <c r="CJV1" s="421"/>
      <c r="CJW1" s="421"/>
      <c r="CJX1" s="421"/>
      <c r="CJY1" s="421"/>
      <c r="CJZ1" s="421"/>
      <c r="CKA1" s="421"/>
      <c r="CKB1" s="421"/>
      <c r="CKC1" s="421"/>
      <c r="CKD1" s="421"/>
      <c r="CKE1" s="421"/>
      <c r="CKF1" s="421"/>
      <c r="CKG1" s="421"/>
      <c r="CKH1" s="421"/>
      <c r="CKI1" s="421"/>
      <c r="CKJ1" s="421"/>
      <c r="CKK1" s="421"/>
      <c r="CKL1" s="421"/>
      <c r="CKM1" s="421"/>
      <c r="CKN1" s="421"/>
      <c r="CKO1" s="421"/>
      <c r="CKP1" s="421"/>
      <c r="CKQ1" s="421"/>
      <c r="CKR1" s="421"/>
      <c r="CKS1" s="421"/>
      <c r="CKT1" s="421"/>
      <c r="CKU1" s="421"/>
      <c r="CKV1" s="421"/>
      <c r="CKW1" s="421"/>
      <c r="CKX1" s="421"/>
      <c r="CKY1" s="421"/>
      <c r="CKZ1" s="421"/>
      <c r="CLA1" s="421"/>
      <c r="CLB1" s="421"/>
      <c r="CLC1" s="421"/>
      <c r="CLD1" s="421"/>
      <c r="CLE1" s="421"/>
      <c r="CLF1" s="421"/>
      <c r="CLG1" s="421"/>
      <c r="CLH1" s="421"/>
      <c r="CLI1" s="421"/>
      <c r="CLJ1" s="421"/>
      <c r="CLK1" s="421"/>
      <c r="CLL1" s="421"/>
      <c r="CLM1" s="421"/>
      <c r="CLN1" s="421"/>
      <c r="CLO1" s="421"/>
      <c r="CLP1" s="421"/>
      <c r="CLQ1" s="421"/>
      <c r="CLR1" s="421"/>
      <c r="CLS1" s="421"/>
      <c r="CLT1" s="421"/>
      <c r="CLU1" s="421"/>
      <c r="CLV1" s="421"/>
      <c r="CLW1" s="421"/>
      <c r="CLX1" s="421"/>
      <c r="CLY1" s="421"/>
      <c r="CLZ1" s="421"/>
      <c r="CMA1" s="421"/>
      <c r="CMB1" s="421"/>
      <c r="CMC1" s="421"/>
      <c r="CMD1" s="421"/>
      <c r="CME1" s="421"/>
      <c r="CMF1" s="421"/>
      <c r="CMG1" s="421"/>
      <c r="CMH1" s="421"/>
      <c r="CMI1" s="421"/>
      <c r="CMJ1" s="421"/>
      <c r="CMK1" s="421"/>
      <c r="CML1" s="421"/>
      <c r="CMM1" s="421"/>
      <c r="CMN1" s="421"/>
      <c r="CMO1" s="421"/>
      <c r="CMP1" s="421"/>
      <c r="CMQ1" s="421"/>
      <c r="CMR1" s="421"/>
      <c r="CMS1" s="421"/>
      <c r="CMT1" s="421"/>
      <c r="CMU1" s="421"/>
      <c r="CMV1" s="421"/>
      <c r="CMW1" s="421"/>
      <c r="CMX1" s="421"/>
      <c r="CMY1" s="421"/>
      <c r="CMZ1" s="421"/>
      <c r="CNA1" s="421"/>
      <c r="CNB1" s="421"/>
      <c r="CNC1" s="421"/>
      <c r="CND1" s="421"/>
      <c r="CNE1" s="421"/>
      <c r="CNF1" s="421"/>
      <c r="CNG1" s="421"/>
      <c r="CNH1" s="421"/>
      <c r="CNI1" s="421"/>
      <c r="CNJ1" s="421"/>
      <c r="CNK1" s="421"/>
      <c r="CNL1" s="421"/>
      <c r="CNM1" s="421"/>
      <c r="CNN1" s="421"/>
      <c r="CNO1" s="421"/>
      <c r="CNP1" s="421"/>
      <c r="CNQ1" s="421"/>
      <c r="CNR1" s="421"/>
      <c r="CNS1" s="421"/>
      <c r="CNT1" s="421"/>
      <c r="CNU1" s="421"/>
      <c r="CNV1" s="421"/>
      <c r="CNW1" s="421"/>
      <c r="CNX1" s="421"/>
      <c r="CNY1" s="421"/>
      <c r="CNZ1" s="421"/>
      <c r="COA1" s="421"/>
      <c r="COB1" s="421"/>
      <c r="COC1" s="421"/>
      <c r="COD1" s="421"/>
      <c r="COE1" s="421"/>
      <c r="COF1" s="421"/>
      <c r="COG1" s="421"/>
      <c r="COH1" s="421"/>
      <c r="COI1" s="421"/>
      <c r="COJ1" s="421"/>
      <c r="COK1" s="421"/>
      <c r="COL1" s="421"/>
      <c r="COM1" s="421"/>
      <c r="CON1" s="421"/>
      <c r="COO1" s="421"/>
      <c r="COP1" s="421"/>
      <c r="COQ1" s="421"/>
      <c r="COR1" s="421"/>
      <c r="COS1" s="421"/>
      <c r="COT1" s="421"/>
      <c r="COU1" s="421"/>
      <c r="COV1" s="421"/>
      <c r="COW1" s="421"/>
      <c r="COX1" s="421"/>
      <c r="COY1" s="421"/>
      <c r="COZ1" s="421"/>
      <c r="CPA1" s="421"/>
      <c r="CPB1" s="421"/>
      <c r="CPC1" s="421"/>
      <c r="CPD1" s="421"/>
      <c r="CPE1" s="421"/>
      <c r="CPF1" s="421"/>
      <c r="CPG1" s="421"/>
      <c r="CPH1" s="421"/>
      <c r="CPI1" s="421"/>
      <c r="CPJ1" s="421"/>
      <c r="CPK1" s="421"/>
      <c r="CPL1" s="421"/>
      <c r="CPM1" s="421"/>
      <c r="CPN1" s="421"/>
      <c r="CPO1" s="421"/>
      <c r="CPP1" s="421"/>
      <c r="CPQ1" s="421"/>
      <c r="CPR1" s="421"/>
      <c r="CPS1" s="421"/>
      <c r="CPT1" s="421"/>
      <c r="CPU1" s="421"/>
      <c r="CPV1" s="421"/>
      <c r="CPW1" s="421"/>
      <c r="CPX1" s="421"/>
      <c r="CPY1" s="421"/>
      <c r="CPZ1" s="421"/>
      <c r="CQA1" s="421"/>
      <c r="CQB1" s="421"/>
      <c r="CQC1" s="421"/>
      <c r="CQD1" s="421"/>
      <c r="CQE1" s="421"/>
      <c r="CQF1" s="421"/>
      <c r="CQG1" s="421"/>
      <c r="CQH1" s="421"/>
      <c r="CQI1" s="421"/>
      <c r="CQJ1" s="421"/>
      <c r="CQK1" s="421"/>
      <c r="CQL1" s="421"/>
      <c r="CQM1" s="421"/>
      <c r="CQN1" s="421"/>
      <c r="CQO1" s="421"/>
      <c r="CQP1" s="421"/>
      <c r="CQQ1" s="421"/>
      <c r="CQR1" s="421"/>
      <c r="CQS1" s="421"/>
      <c r="CQT1" s="421"/>
      <c r="CQU1" s="421"/>
      <c r="CQV1" s="421"/>
      <c r="CQW1" s="421"/>
      <c r="CQX1" s="421"/>
      <c r="CQY1" s="421"/>
      <c r="CQZ1" s="421"/>
      <c r="CRA1" s="421"/>
      <c r="CRB1" s="421"/>
      <c r="CRC1" s="421"/>
      <c r="CRD1" s="421"/>
      <c r="CRE1" s="421"/>
      <c r="CRF1" s="421"/>
      <c r="CRG1" s="421"/>
      <c r="CRH1" s="421"/>
      <c r="CRI1" s="421"/>
      <c r="CRJ1" s="421"/>
      <c r="CRK1" s="421"/>
      <c r="CRL1" s="421"/>
      <c r="CRM1" s="421"/>
      <c r="CRN1" s="421"/>
      <c r="CRO1" s="421"/>
      <c r="CRP1" s="421"/>
      <c r="CRQ1" s="421"/>
      <c r="CRR1" s="421"/>
      <c r="CRS1" s="421"/>
      <c r="CRT1" s="421"/>
      <c r="CRU1" s="421"/>
      <c r="CRV1" s="421"/>
      <c r="CRW1" s="421"/>
      <c r="CRX1" s="421"/>
      <c r="CRY1" s="421"/>
      <c r="CRZ1" s="421"/>
      <c r="CSA1" s="421"/>
      <c r="CSB1" s="421"/>
      <c r="CSC1" s="421"/>
      <c r="CSD1" s="421"/>
      <c r="CSE1" s="421"/>
      <c r="CSF1" s="421"/>
      <c r="CSG1" s="421"/>
      <c r="CSH1" s="421"/>
      <c r="CSI1" s="421"/>
      <c r="CSJ1" s="421"/>
      <c r="CSK1" s="421"/>
      <c r="CSL1" s="421"/>
      <c r="CSM1" s="421"/>
      <c r="CSN1" s="421"/>
      <c r="CSO1" s="421"/>
      <c r="CSP1" s="421"/>
      <c r="CSQ1" s="421"/>
      <c r="CSR1" s="421"/>
      <c r="CSS1" s="421"/>
      <c r="CST1" s="421"/>
      <c r="CSU1" s="421"/>
      <c r="CSV1" s="421"/>
      <c r="CSW1" s="421"/>
      <c r="CSX1" s="421"/>
      <c r="CSY1" s="421"/>
      <c r="CSZ1" s="421"/>
      <c r="CTA1" s="421"/>
      <c r="CTB1" s="421"/>
      <c r="CTC1" s="421"/>
      <c r="CTD1" s="421"/>
      <c r="CTE1" s="421"/>
      <c r="CTF1" s="421"/>
      <c r="CTG1" s="421"/>
      <c r="CTH1" s="421"/>
      <c r="CTI1" s="421"/>
      <c r="CTJ1" s="421"/>
      <c r="CTK1" s="421"/>
      <c r="CTL1" s="421"/>
      <c r="CTM1" s="421"/>
      <c r="CTN1" s="421"/>
      <c r="CTO1" s="421"/>
      <c r="CTP1" s="421"/>
      <c r="CTQ1" s="421"/>
      <c r="CTR1" s="421"/>
      <c r="CTS1" s="421"/>
      <c r="CTT1" s="421"/>
      <c r="CTU1" s="421"/>
      <c r="CTV1" s="421"/>
      <c r="CTW1" s="421"/>
      <c r="CTX1" s="421"/>
      <c r="CTY1" s="421"/>
      <c r="CTZ1" s="421"/>
      <c r="CUA1" s="421"/>
      <c r="CUB1" s="421"/>
      <c r="CUC1" s="421"/>
      <c r="CUD1" s="421"/>
      <c r="CUE1" s="421"/>
      <c r="CUF1" s="421"/>
      <c r="CUG1" s="421"/>
      <c r="CUH1" s="421"/>
      <c r="CUI1" s="421"/>
      <c r="CUJ1" s="421"/>
      <c r="CUK1" s="421"/>
      <c r="CUL1" s="421"/>
      <c r="CUM1" s="421"/>
      <c r="CUN1" s="421"/>
      <c r="CUO1" s="421"/>
      <c r="CUP1" s="421"/>
      <c r="CUQ1" s="421"/>
      <c r="CUR1" s="421"/>
      <c r="CUS1" s="421"/>
      <c r="CUT1" s="421"/>
      <c r="CUU1" s="421"/>
      <c r="CUV1" s="421"/>
      <c r="CUW1" s="421"/>
      <c r="CUX1" s="421"/>
      <c r="CUY1" s="421"/>
      <c r="CUZ1" s="421"/>
      <c r="CVA1" s="421"/>
      <c r="CVB1" s="421"/>
      <c r="CVC1" s="421"/>
      <c r="CVD1" s="421"/>
      <c r="CVE1" s="421"/>
      <c r="CVF1" s="421"/>
      <c r="CVG1" s="421"/>
      <c r="CVH1" s="421"/>
      <c r="CVI1" s="421"/>
      <c r="CVJ1" s="421"/>
      <c r="CVK1" s="421"/>
      <c r="CVL1" s="421"/>
      <c r="CVM1" s="421"/>
      <c r="CVN1" s="421"/>
      <c r="CVO1" s="421"/>
      <c r="CVP1" s="421"/>
      <c r="CVQ1" s="421"/>
      <c r="CVR1" s="421"/>
      <c r="CVS1" s="421"/>
      <c r="CVT1" s="421"/>
      <c r="CVU1" s="421"/>
      <c r="CVV1" s="421"/>
      <c r="CVW1" s="421"/>
      <c r="CVX1" s="421"/>
      <c r="CVY1" s="421"/>
      <c r="CVZ1" s="421"/>
      <c r="CWA1" s="421"/>
      <c r="CWB1" s="421"/>
      <c r="CWC1" s="421"/>
      <c r="CWD1" s="421"/>
      <c r="CWE1" s="421"/>
      <c r="CWF1" s="421"/>
      <c r="CWG1" s="421"/>
      <c r="CWH1" s="421"/>
      <c r="CWI1" s="421"/>
      <c r="CWJ1" s="421"/>
      <c r="CWK1" s="421"/>
      <c r="CWL1" s="421"/>
      <c r="CWM1" s="421"/>
      <c r="CWN1" s="421"/>
      <c r="CWO1" s="421"/>
      <c r="CWP1" s="421"/>
      <c r="CWQ1" s="421"/>
      <c r="CWR1" s="421"/>
      <c r="CWS1" s="421"/>
      <c r="CWT1" s="421"/>
      <c r="CWU1" s="421"/>
      <c r="CWV1" s="421"/>
      <c r="CWW1" s="421"/>
      <c r="CWX1" s="421"/>
      <c r="CWY1" s="421"/>
      <c r="CWZ1" s="421"/>
      <c r="CXA1" s="421"/>
      <c r="CXB1" s="421"/>
      <c r="CXC1" s="421"/>
      <c r="CXD1" s="421"/>
      <c r="CXE1" s="421"/>
      <c r="CXF1" s="421"/>
      <c r="CXG1" s="421"/>
      <c r="CXH1" s="421"/>
      <c r="CXI1" s="421"/>
      <c r="CXJ1" s="421"/>
      <c r="CXK1" s="421"/>
      <c r="CXL1" s="421"/>
      <c r="CXM1" s="421"/>
      <c r="CXN1" s="421"/>
      <c r="CXO1" s="421"/>
      <c r="CXP1" s="421"/>
      <c r="CXQ1" s="421"/>
      <c r="CXR1" s="421"/>
      <c r="CXS1" s="421"/>
      <c r="CXT1" s="421"/>
      <c r="CXU1" s="421"/>
      <c r="CXV1" s="421"/>
      <c r="CXW1" s="421"/>
      <c r="CXX1" s="421"/>
      <c r="CXY1" s="421"/>
      <c r="CXZ1" s="421"/>
      <c r="CYA1" s="421"/>
      <c r="CYB1" s="421"/>
      <c r="CYC1" s="421"/>
      <c r="CYD1" s="421"/>
      <c r="CYE1" s="421"/>
      <c r="CYF1" s="421"/>
      <c r="CYG1" s="421"/>
      <c r="CYH1" s="421"/>
      <c r="CYI1" s="421"/>
      <c r="CYJ1" s="421"/>
      <c r="CYK1" s="421"/>
      <c r="CYL1" s="421"/>
      <c r="CYM1" s="421"/>
      <c r="CYN1" s="421"/>
      <c r="CYO1" s="421"/>
      <c r="CYP1" s="421"/>
      <c r="CYQ1" s="421"/>
      <c r="CYR1" s="421"/>
      <c r="CYS1" s="421"/>
      <c r="CYT1" s="421"/>
      <c r="CYU1" s="421"/>
      <c r="CYV1" s="421"/>
      <c r="CYW1" s="421"/>
      <c r="CYX1" s="421"/>
      <c r="CYY1" s="421"/>
      <c r="CYZ1" s="421"/>
      <c r="CZA1" s="421"/>
      <c r="CZB1" s="421"/>
      <c r="CZC1" s="421"/>
      <c r="CZD1" s="421"/>
      <c r="CZE1" s="421"/>
      <c r="CZF1" s="421"/>
      <c r="CZG1" s="421"/>
      <c r="CZH1" s="421"/>
      <c r="CZI1" s="421"/>
      <c r="CZJ1" s="421"/>
      <c r="CZK1" s="421"/>
      <c r="CZL1" s="421"/>
      <c r="CZM1" s="421"/>
      <c r="CZN1" s="421"/>
      <c r="CZO1" s="421"/>
      <c r="CZP1" s="421"/>
      <c r="CZQ1" s="421"/>
      <c r="CZR1" s="421"/>
      <c r="CZS1" s="421"/>
      <c r="CZT1" s="421"/>
      <c r="CZU1" s="421"/>
      <c r="CZV1" s="421"/>
      <c r="CZW1" s="421"/>
      <c r="CZX1" s="421"/>
      <c r="CZY1" s="421"/>
      <c r="CZZ1" s="421"/>
      <c r="DAA1" s="421"/>
      <c r="DAB1" s="421"/>
      <c r="DAC1" s="421"/>
      <c r="DAD1" s="421"/>
      <c r="DAE1" s="421"/>
      <c r="DAF1" s="421"/>
      <c r="DAG1" s="421"/>
      <c r="DAH1" s="421"/>
      <c r="DAI1" s="421"/>
      <c r="DAJ1" s="421"/>
      <c r="DAK1" s="421"/>
      <c r="DAL1" s="421"/>
      <c r="DAM1" s="421"/>
      <c r="DAN1" s="421"/>
      <c r="DAO1" s="421"/>
      <c r="DAP1" s="421"/>
      <c r="DAQ1" s="421"/>
      <c r="DAR1" s="421"/>
      <c r="DAS1" s="421"/>
      <c r="DAT1" s="421"/>
      <c r="DAU1" s="421"/>
      <c r="DAV1" s="421"/>
      <c r="DAW1" s="421"/>
      <c r="DAX1" s="421"/>
      <c r="DAY1" s="421"/>
      <c r="DAZ1" s="421"/>
      <c r="DBA1" s="421"/>
      <c r="DBB1" s="421"/>
      <c r="DBC1" s="421"/>
      <c r="DBD1" s="421"/>
      <c r="DBE1" s="421"/>
      <c r="DBF1" s="421"/>
      <c r="DBG1" s="421"/>
      <c r="DBH1" s="421"/>
      <c r="DBI1" s="421"/>
      <c r="DBJ1" s="421"/>
      <c r="DBK1" s="421"/>
      <c r="DBL1" s="421"/>
      <c r="DBM1" s="421"/>
      <c r="DBN1" s="421"/>
      <c r="DBO1" s="421"/>
      <c r="DBP1" s="421"/>
      <c r="DBQ1" s="421"/>
      <c r="DBR1" s="421"/>
      <c r="DBS1" s="421"/>
      <c r="DBT1" s="421"/>
      <c r="DBU1" s="421"/>
      <c r="DBV1" s="421"/>
      <c r="DBW1" s="421"/>
      <c r="DBX1" s="421"/>
      <c r="DBY1" s="421"/>
      <c r="DBZ1" s="421"/>
      <c r="DCA1" s="421"/>
      <c r="DCB1" s="421"/>
      <c r="DCC1" s="421"/>
      <c r="DCD1" s="421"/>
      <c r="DCE1" s="421"/>
      <c r="DCF1" s="421"/>
      <c r="DCG1" s="421"/>
      <c r="DCH1" s="421"/>
      <c r="DCI1" s="421"/>
      <c r="DCJ1" s="421"/>
      <c r="DCK1" s="421"/>
      <c r="DCL1" s="421"/>
      <c r="DCM1" s="421"/>
      <c r="DCN1" s="421"/>
      <c r="DCO1" s="421"/>
      <c r="DCP1" s="421"/>
      <c r="DCQ1" s="421"/>
      <c r="DCR1" s="421"/>
      <c r="DCS1" s="421"/>
      <c r="DCT1" s="421"/>
      <c r="DCU1" s="421"/>
      <c r="DCV1" s="421"/>
      <c r="DCW1" s="421"/>
      <c r="DCX1" s="421"/>
      <c r="DCY1" s="421"/>
      <c r="DCZ1" s="421"/>
      <c r="DDA1" s="421"/>
      <c r="DDB1" s="421"/>
      <c r="DDC1" s="421"/>
      <c r="DDD1" s="421"/>
      <c r="DDE1" s="421"/>
      <c r="DDF1" s="421"/>
      <c r="DDG1" s="421"/>
      <c r="DDH1" s="421"/>
      <c r="DDI1" s="421"/>
      <c r="DDJ1" s="421"/>
      <c r="DDK1" s="421"/>
      <c r="DDL1" s="421"/>
      <c r="DDM1" s="421"/>
      <c r="DDN1" s="421"/>
      <c r="DDO1" s="421"/>
      <c r="DDP1" s="421"/>
      <c r="DDQ1" s="421"/>
      <c r="DDR1" s="421"/>
      <c r="DDS1" s="421"/>
      <c r="DDT1" s="421"/>
      <c r="DDU1" s="421"/>
      <c r="DDV1" s="421"/>
      <c r="DDW1" s="421"/>
      <c r="DDX1" s="421"/>
      <c r="DDY1" s="421"/>
      <c r="DDZ1" s="421"/>
      <c r="DEA1" s="421"/>
      <c r="DEB1" s="421"/>
      <c r="DEC1" s="421"/>
      <c r="DED1" s="421"/>
      <c r="DEE1" s="421"/>
      <c r="DEF1" s="421"/>
      <c r="DEG1" s="421"/>
      <c r="DEH1" s="421"/>
      <c r="DEI1" s="421"/>
      <c r="DEJ1" s="421"/>
      <c r="DEK1" s="421"/>
      <c r="DEL1" s="421"/>
      <c r="DEM1" s="421"/>
      <c r="DEN1" s="421"/>
      <c r="DEO1" s="421"/>
      <c r="DEP1" s="421"/>
      <c r="DEQ1" s="421"/>
      <c r="DER1" s="421"/>
      <c r="DES1" s="421"/>
      <c r="DET1" s="421"/>
      <c r="DEU1" s="421"/>
      <c r="DEV1" s="421"/>
      <c r="DEW1" s="421"/>
      <c r="DEX1" s="421"/>
      <c r="DEY1" s="421"/>
      <c r="DEZ1" s="421"/>
      <c r="DFA1" s="421"/>
      <c r="DFB1" s="421"/>
      <c r="DFC1" s="421"/>
      <c r="DFD1" s="421"/>
      <c r="DFE1" s="421"/>
      <c r="DFF1" s="421"/>
      <c r="DFG1" s="421"/>
      <c r="DFH1" s="421"/>
      <c r="DFI1" s="421"/>
      <c r="DFJ1" s="421"/>
      <c r="DFK1" s="421"/>
      <c r="DFL1" s="421"/>
      <c r="DFM1" s="421"/>
      <c r="DFN1" s="421"/>
      <c r="DFO1" s="421"/>
      <c r="DFP1" s="421"/>
      <c r="DFQ1" s="421"/>
      <c r="DFR1" s="421"/>
      <c r="DFS1" s="421"/>
      <c r="DFT1" s="421"/>
      <c r="DFU1" s="421"/>
      <c r="DFV1" s="421"/>
      <c r="DFW1" s="421"/>
      <c r="DFX1" s="421"/>
      <c r="DFY1" s="421"/>
      <c r="DFZ1" s="421"/>
      <c r="DGA1" s="421"/>
      <c r="DGB1" s="421"/>
      <c r="DGC1" s="421"/>
      <c r="DGD1" s="421"/>
      <c r="DGE1" s="421"/>
      <c r="DGF1" s="421"/>
      <c r="DGG1" s="421"/>
      <c r="DGH1" s="421"/>
      <c r="DGI1" s="421"/>
      <c r="DGJ1" s="421"/>
      <c r="DGK1" s="421"/>
      <c r="DGL1" s="421"/>
      <c r="DGM1" s="421"/>
      <c r="DGN1" s="421"/>
      <c r="DGO1" s="421"/>
      <c r="DGP1" s="421"/>
      <c r="DGQ1" s="421"/>
      <c r="DGR1" s="421"/>
      <c r="DGS1" s="421"/>
      <c r="DGT1" s="421"/>
      <c r="DGU1" s="421"/>
      <c r="DGV1" s="421"/>
      <c r="DGW1" s="421"/>
      <c r="DGX1" s="421"/>
      <c r="DGY1" s="421"/>
      <c r="DGZ1" s="421"/>
      <c r="DHA1" s="421"/>
      <c r="DHB1" s="421"/>
      <c r="DHC1" s="421"/>
      <c r="DHD1" s="421"/>
      <c r="DHE1" s="421"/>
      <c r="DHF1" s="421"/>
      <c r="DHG1" s="421"/>
      <c r="DHH1" s="421"/>
      <c r="DHI1" s="421"/>
      <c r="DHJ1" s="421"/>
      <c r="DHK1" s="421"/>
      <c r="DHL1" s="421"/>
      <c r="DHM1" s="421"/>
      <c r="DHN1" s="421"/>
      <c r="DHO1" s="421"/>
      <c r="DHP1" s="421"/>
      <c r="DHQ1" s="421"/>
      <c r="DHR1" s="421"/>
      <c r="DHS1" s="421"/>
      <c r="DHT1" s="421"/>
      <c r="DHU1" s="421"/>
      <c r="DHV1" s="421"/>
      <c r="DHW1" s="421"/>
      <c r="DHX1" s="421"/>
      <c r="DHY1" s="421"/>
      <c r="DHZ1" s="421"/>
      <c r="DIA1" s="421"/>
      <c r="DIB1" s="421"/>
      <c r="DIC1" s="421"/>
      <c r="DID1" s="421"/>
      <c r="DIE1" s="421"/>
      <c r="DIF1" s="421"/>
      <c r="DIG1" s="421"/>
      <c r="DIH1" s="421"/>
      <c r="DII1" s="421"/>
      <c r="DIJ1" s="421"/>
      <c r="DIK1" s="421"/>
      <c r="DIL1" s="421"/>
      <c r="DIM1" s="421"/>
      <c r="DIN1" s="421"/>
      <c r="DIO1" s="421"/>
      <c r="DIP1" s="421"/>
      <c r="DIQ1" s="421"/>
      <c r="DIR1" s="421"/>
      <c r="DIS1" s="421"/>
      <c r="DIT1" s="421"/>
      <c r="DIU1" s="421"/>
      <c r="DIV1" s="421"/>
      <c r="DIW1" s="421"/>
      <c r="DIX1" s="421"/>
      <c r="DIY1" s="421"/>
      <c r="DIZ1" s="421"/>
      <c r="DJA1" s="421"/>
      <c r="DJB1" s="421"/>
      <c r="DJC1" s="421"/>
      <c r="DJD1" s="421"/>
      <c r="DJE1" s="421"/>
      <c r="DJF1" s="421"/>
      <c r="DJG1" s="421"/>
      <c r="DJH1" s="421"/>
      <c r="DJI1" s="421"/>
      <c r="DJJ1" s="421"/>
      <c r="DJK1" s="421"/>
      <c r="DJL1" s="421"/>
      <c r="DJM1" s="421"/>
      <c r="DJN1" s="421"/>
      <c r="DJO1" s="421"/>
      <c r="DJP1" s="421"/>
      <c r="DJQ1" s="421"/>
      <c r="DJR1" s="421"/>
      <c r="DJS1" s="421"/>
      <c r="DJT1" s="421"/>
      <c r="DJU1" s="421"/>
      <c r="DJV1" s="421"/>
      <c r="DJW1" s="421"/>
      <c r="DJX1" s="421"/>
      <c r="DJY1" s="421"/>
      <c r="DJZ1" s="421"/>
      <c r="DKA1" s="421"/>
      <c r="DKB1" s="421"/>
      <c r="DKC1" s="421"/>
      <c r="DKD1" s="421"/>
      <c r="DKE1" s="421"/>
      <c r="DKF1" s="421"/>
      <c r="DKG1" s="421"/>
      <c r="DKH1" s="421"/>
      <c r="DKI1" s="421"/>
      <c r="DKJ1" s="421"/>
      <c r="DKK1" s="421"/>
      <c r="DKL1" s="421"/>
      <c r="DKM1" s="421"/>
      <c r="DKN1" s="421"/>
      <c r="DKO1" s="421"/>
      <c r="DKP1" s="421"/>
      <c r="DKQ1" s="421"/>
      <c r="DKR1" s="421"/>
      <c r="DKS1" s="421"/>
      <c r="DKT1" s="421"/>
      <c r="DKU1" s="421"/>
      <c r="DKV1" s="421"/>
      <c r="DKW1" s="421"/>
      <c r="DKX1" s="421"/>
      <c r="DKY1" s="421"/>
      <c r="DKZ1" s="421"/>
      <c r="DLA1" s="421"/>
      <c r="DLB1" s="421"/>
      <c r="DLC1" s="421"/>
      <c r="DLD1" s="421"/>
      <c r="DLE1" s="421"/>
      <c r="DLF1" s="421"/>
      <c r="DLG1" s="421"/>
      <c r="DLH1" s="421"/>
      <c r="DLI1" s="421"/>
      <c r="DLJ1" s="421"/>
      <c r="DLK1" s="421"/>
      <c r="DLL1" s="421"/>
      <c r="DLM1" s="421"/>
      <c r="DLN1" s="421"/>
      <c r="DLO1" s="421"/>
      <c r="DLP1" s="421"/>
      <c r="DLQ1" s="421"/>
      <c r="DLR1" s="421"/>
      <c r="DLS1" s="421"/>
      <c r="DLT1" s="421"/>
      <c r="DLU1" s="421"/>
      <c r="DLV1" s="421"/>
      <c r="DLW1" s="421"/>
      <c r="DLX1" s="421"/>
      <c r="DLY1" s="421"/>
      <c r="DLZ1" s="421"/>
      <c r="DMA1" s="421"/>
      <c r="DMB1" s="421"/>
      <c r="DMC1" s="421"/>
      <c r="DMD1" s="421"/>
      <c r="DME1" s="421"/>
      <c r="DMF1" s="421"/>
      <c r="DMG1" s="421"/>
      <c r="DMH1" s="421"/>
      <c r="DMI1" s="421"/>
      <c r="DMJ1" s="421"/>
      <c r="DMK1" s="421"/>
      <c r="DML1" s="421"/>
      <c r="DMM1" s="421"/>
      <c r="DMN1" s="421"/>
      <c r="DMO1" s="421"/>
      <c r="DMP1" s="421"/>
      <c r="DMQ1" s="421"/>
      <c r="DMR1" s="421"/>
      <c r="DMS1" s="421"/>
      <c r="DMT1" s="421"/>
      <c r="DMU1" s="421"/>
      <c r="DMV1" s="421"/>
      <c r="DMW1" s="421"/>
      <c r="DMX1" s="421"/>
      <c r="DMY1" s="421"/>
      <c r="DMZ1" s="421"/>
      <c r="DNA1" s="421"/>
      <c r="DNB1" s="421"/>
      <c r="DNC1" s="421"/>
      <c r="DND1" s="421"/>
      <c r="DNE1" s="421"/>
      <c r="DNF1" s="421"/>
      <c r="DNG1" s="421"/>
      <c r="DNH1" s="421"/>
      <c r="DNI1" s="421"/>
      <c r="DNJ1" s="421"/>
      <c r="DNK1" s="421"/>
      <c r="DNL1" s="421"/>
      <c r="DNM1" s="421"/>
      <c r="DNN1" s="421"/>
      <c r="DNO1" s="421"/>
      <c r="DNP1" s="421"/>
      <c r="DNQ1" s="421"/>
      <c r="DNR1" s="421"/>
      <c r="DNS1" s="421"/>
      <c r="DNT1" s="421"/>
      <c r="DNU1" s="421"/>
      <c r="DNV1" s="421"/>
      <c r="DNW1" s="421"/>
      <c r="DNX1" s="421"/>
      <c r="DNY1" s="421"/>
      <c r="DNZ1" s="421"/>
      <c r="DOA1" s="421"/>
      <c r="DOB1" s="421"/>
      <c r="DOC1" s="421"/>
      <c r="DOD1" s="421"/>
      <c r="DOE1" s="421"/>
      <c r="DOF1" s="421"/>
      <c r="DOG1" s="421"/>
      <c r="DOH1" s="421"/>
      <c r="DOI1" s="421"/>
      <c r="DOJ1" s="421"/>
      <c r="DOK1" s="421"/>
      <c r="DOL1" s="421"/>
      <c r="DOM1" s="421"/>
      <c r="DON1" s="421"/>
      <c r="DOO1" s="421"/>
      <c r="DOP1" s="421"/>
      <c r="DOQ1" s="421"/>
      <c r="DOR1" s="421"/>
      <c r="DOS1" s="421"/>
      <c r="DOT1" s="421"/>
      <c r="DOU1" s="421"/>
      <c r="DOV1" s="421"/>
      <c r="DOW1" s="421"/>
      <c r="DOX1" s="421"/>
      <c r="DOY1" s="421"/>
      <c r="DOZ1" s="421"/>
      <c r="DPA1" s="421"/>
      <c r="DPB1" s="421"/>
      <c r="DPC1" s="421"/>
      <c r="DPD1" s="421"/>
      <c r="DPE1" s="421"/>
      <c r="DPF1" s="421"/>
      <c r="DPG1" s="421"/>
      <c r="DPH1" s="421"/>
      <c r="DPI1" s="421"/>
      <c r="DPJ1" s="421"/>
      <c r="DPK1" s="421"/>
      <c r="DPL1" s="421"/>
      <c r="DPM1" s="421"/>
      <c r="DPN1" s="421"/>
      <c r="DPO1" s="421"/>
      <c r="DPP1" s="421"/>
      <c r="DPQ1" s="421"/>
      <c r="DPR1" s="421"/>
      <c r="DPS1" s="421"/>
      <c r="DPT1" s="421"/>
      <c r="DPU1" s="421"/>
      <c r="DPV1" s="421"/>
      <c r="DPW1" s="421"/>
      <c r="DPX1" s="421"/>
      <c r="DPY1" s="421"/>
      <c r="DPZ1" s="421"/>
      <c r="DQA1" s="421"/>
      <c r="DQB1" s="421"/>
      <c r="DQC1" s="421"/>
      <c r="DQD1" s="421"/>
      <c r="DQE1" s="421"/>
      <c r="DQF1" s="421"/>
      <c r="DQG1" s="421"/>
      <c r="DQH1" s="421"/>
      <c r="DQI1" s="421"/>
      <c r="DQJ1" s="421"/>
      <c r="DQK1" s="421"/>
      <c r="DQL1" s="421"/>
      <c r="DQM1" s="421"/>
      <c r="DQN1" s="421"/>
      <c r="DQO1" s="421"/>
      <c r="DQP1" s="421"/>
      <c r="DQQ1" s="421"/>
      <c r="DQR1" s="421"/>
      <c r="DQS1" s="421"/>
      <c r="DQT1" s="421"/>
      <c r="DQU1" s="421"/>
      <c r="DQV1" s="421"/>
      <c r="DQW1" s="421"/>
      <c r="DQX1" s="421"/>
      <c r="DQY1" s="421"/>
      <c r="DQZ1" s="421"/>
      <c r="DRA1" s="421"/>
      <c r="DRB1" s="421"/>
      <c r="DRC1" s="421"/>
      <c r="DRD1" s="421"/>
      <c r="DRE1" s="421"/>
      <c r="DRF1" s="421"/>
      <c r="DRG1" s="421"/>
      <c r="DRH1" s="421"/>
      <c r="DRI1" s="421"/>
      <c r="DRJ1" s="421"/>
      <c r="DRK1" s="421"/>
      <c r="DRL1" s="421"/>
      <c r="DRM1" s="421"/>
      <c r="DRN1" s="421"/>
      <c r="DRO1" s="421"/>
      <c r="DRP1" s="421"/>
      <c r="DRQ1" s="421"/>
      <c r="DRR1" s="421"/>
      <c r="DRS1" s="421"/>
      <c r="DRT1" s="421"/>
      <c r="DRU1" s="421"/>
      <c r="DRV1" s="421"/>
      <c r="DRW1" s="421"/>
      <c r="DRX1" s="421"/>
      <c r="DRY1" s="421"/>
      <c r="DRZ1" s="421"/>
      <c r="DSA1" s="421"/>
      <c r="DSB1" s="421"/>
      <c r="DSC1" s="421"/>
      <c r="DSD1" s="421"/>
      <c r="DSE1" s="421"/>
      <c r="DSF1" s="421"/>
      <c r="DSG1" s="421"/>
      <c r="DSH1" s="421"/>
      <c r="DSI1" s="421"/>
      <c r="DSJ1" s="421"/>
      <c r="DSK1" s="421"/>
      <c r="DSL1" s="421"/>
      <c r="DSM1" s="421"/>
      <c r="DSN1" s="421"/>
      <c r="DSO1" s="421"/>
      <c r="DSP1" s="421"/>
      <c r="DSQ1" s="421"/>
      <c r="DSR1" s="421"/>
      <c r="DSS1" s="421"/>
      <c r="DST1" s="421"/>
      <c r="DSU1" s="421"/>
      <c r="DSV1" s="421"/>
      <c r="DSW1" s="421"/>
      <c r="DSX1" s="421"/>
      <c r="DSY1" s="421"/>
      <c r="DSZ1" s="421"/>
      <c r="DTA1" s="421"/>
      <c r="DTB1" s="421"/>
      <c r="DTC1" s="421"/>
      <c r="DTD1" s="421"/>
      <c r="DTE1" s="421"/>
      <c r="DTF1" s="421"/>
      <c r="DTG1" s="421"/>
      <c r="DTH1" s="421"/>
      <c r="DTI1" s="421"/>
      <c r="DTJ1" s="421"/>
      <c r="DTK1" s="421"/>
      <c r="DTL1" s="421"/>
      <c r="DTM1" s="421"/>
      <c r="DTN1" s="421"/>
      <c r="DTO1" s="421"/>
      <c r="DTP1" s="421"/>
      <c r="DTQ1" s="421"/>
      <c r="DTR1" s="421"/>
      <c r="DTS1" s="421"/>
      <c r="DTT1" s="421"/>
      <c r="DTU1" s="421"/>
      <c r="DTV1" s="421"/>
      <c r="DTW1" s="421"/>
      <c r="DTX1" s="421"/>
      <c r="DTY1" s="421"/>
      <c r="DTZ1" s="421"/>
      <c r="DUA1" s="421"/>
      <c r="DUB1" s="421"/>
      <c r="DUC1" s="421"/>
      <c r="DUD1" s="421"/>
      <c r="DUE1" s="421"/>
      <c r="DUF1" s="421"/>
      <c r="DUG1" s="421"/>
      <c r="DUH1" s="421"/>
      <c r="DUI1" s="421"/>
      <c r="DUJ1" s="421"/>
      <c r="DUK1" s="421"/>
      <c r="DUL1" s="421"/>
      <c r="DUM1" s="421"/>
      <c r="DUN1" s="421"/>
      <c r="DUO1" s="421"/>
      <c r="DUP1" s="421"/>
      <c r="DUQ1" s="421"/>
      <c r="DUR1" s="421"/>
      <c r="DUS1" s="421"/>
      <c r="DUT1" s="421"/>
      <c r="DUU1" s="421"/>
      <c r="DUV1" s="421"/>
      <c r="DUW1" s="421"/>
      <c r="DUX1" s="421"/>
      <c r="DUY1" s="421"/>
      <c r="DUZ1" s="421"/>
      <c r="DVA1" s="421"/>
      <c r="DVB1" s="421"/>
      <c r="DVC1" s="421"/>
      <c r="DVD1" s="421"/>
      <c r="DVE1" s="421"/>
      <c r="DVF1" s="421"/>
      <c r="DVG1" s="421"/>
      <c r="DVH1" s="421"/>
      <c r="DVI1" s="421"/>
      <c r="DVJ1" s="421"/>
      <c r="DVK1" s="421"/>
      <c r="DVL1" s="421"/>
      <c r="DVM1" s="421"/>
      <c r="DVN1" s="421"/>
      <c r="DVO1" s="421"/>
      <c r="DVP1" s="421"/>
      <c r="DVQ1" s="421"/>
      <c r="DVR1" s="421"/>
      <c r="DVS1" s="421"/>
      <c r="DVT1" s="421"/>
      <c r="DVU1" s="421"/>
      <c r="DVV1" s="421"/>
      <c r="DVW1" s="421"/>
      <c r="DVX1" s="421"/>
      <c r="DVY1" s="421"/>
      <c r="DVZ1" s="421"/>
      <c r="DWA1" s="421"/>
      <c r="DWB1" s="421"/>
      <c r="DWC1" s="421"/>
      <c r="DWD1" s="421"/>
      <c r="DWE1" s="421"/>
      <c r="DWF1" s="421"/>
      <c r="DWG1" s="421"/>
      <c r="DWH1" s="421"/>
      <c r="DWI1" s="421"/>
      <c r="DWJ1" s="421"/>
      <c r="DWK1" s="421"/>
      <c r="DWL1" s="421"/>
      <c r="DWM1" s="421"/>
      <c r="DWN1" s="421"/>
      <c r="DWO1" s="421"/>
      <c r="DWP1" s="421"/>
      <c r="DWQ1" s="421"/>
      <c r="DWR1" s="421"/>
      <c r="DWS1" s="421"/>
      <c r="DWT1" s="421"/>
      <c r="DWU1" s="421"/>
      <c r="DWV1" s="421"/>
      <c r="DWW1" s="421"/>
      <c r="DWX1" s="421"/>
      <c r="DWY1" s="421"/>
      <c r="DWZ1" s="421"/>
      <c r="DXA1" s="421"/>
      <c r="DXB1" s="421"/>
      <c r="DXC1" s="421"/>
      <c r="DXD1" s="421"/>
      <c r="DXE1" s="421"/>
      <c r="DXF1" s="421"/>
      <c r="DXG1" s="421"/>
      <c r="DXH1" s="421"/>
      <c r="DXI1" s="421"/>
      <c r="DXJ1" s="421"/>
      <c r="DXK1" s="421"/>
      <c r="DXL1" s="421"/>
      <c r="DXM1" s="421"/>
      <c r="DXN1" s="421"/>
      <c r="DXO1" s="421"/>
      <c r="DXP1" s="421"/>
      <c r="DXQ1" s="421"/>
      <c r="DXR1" s="421"/>
      <c r="DXS1" s="421"/>
      <c r="DXT1" s="421"/>
      <c r="DXU1" s="421"/>
      <c r="DXV1" s="421"/>
      <c r="DXW1" s="421"/>
      <c r="DXX1" s="421"/>
      <c r="DXY1" s="421"/>
      <c r="DXZ1" s="421"/>
      <c r="DYA1" s="421"/>
      <c r="DYB1" s="421"/>
      <c r="DYC1" s="421"/>
      <c r="DYD1" s="421"/>
      <c r="DYE1" s="421"/>
      <c r="DYF1" s="421"/>
      <c r="DYG1" s="421"/>
      <c r="DYH1" s="421"/>
      <c r="DYI1" s="421"/>
      <c r="DYJ1" s="421"/>
      <c r="DYK1" s="421"/>
      <c r="DYL1" s="421"/>
      <c r="DYM1" s="421"/>
      <c r="DYN1" s="421"/>
      <c r="DYO1" s="421"/>
      <c r="DYP1" s="421"/>
      <c r="DYQ1" s="421"/>
      <c r="DYR1" s="421"/>
      <c r="DYS1" s="421"/>
      <c r="DYT1" s="421"/>
      <c r="DYU1" s="421"/>
      <c r="DYV1" s="421"/>
      <c r="DYW1" s="421"/>
      <c r="DYX1" s="421"/>
      <c r="DYY1" s="421"/>
      <c r="DYZ1" s="421"/>
      <c r="DZA1" s="421"/>
      <c r="DZB1" s="421"/>
      <c r="DZC1" s="421"/>
      <c r="DZD1" s="421"/>
      <c r="DZE1" s="421"/>
      <c r="DZF1" s="421"/>
      <c r="DZG1" s="421"/>
      <c r="DZH1" s="421"/>
      <c r="DZI1" s="421"/>
      <c r="DZJ1" s="421"/>
      <c r="DZK1" s="421"/>
      <c r="DZL1" s="421"/>
      <c r="DZM1" s="421"/>
      <c r="DZN1" s="421"/>
      <c r="DZO1" s="421"/>
      <c r="DZP1" s="421"/>
      <c r="DZQ1" s="421"/>
      <c r="DZR1" s="421"/>
      <c r="DZS1" s="421"/>
      <c r="DZT1" s="421"/>
      <c r="DZU1" s="421"/>
      <c r="DZV1" s="421"/>
      <c r="DZW1" s="421"/>
      <c r="DZX1" s="421"/>
      <c r="DZY1" s="421"/>
      <c r="DZZ1" s="421"/>
      <c r="EAA1" s="421"/>
      <c r="EAB1" s="421"/>
      <c r="EAC1" s="421"/>
      <c r="EAD1" s="421"/>
      <c r="EAE1" s="421"/>
      <c r="EAF1" s="421"/>
      <c r="EAG1" s="421"/>
      <c r="EAH1" s="421"/>
      <c r="EAI1" s="421"/>
      <c r="EAJ1" s="421"/>
      <c r="EAK1" s="421"/>
      <c r="EAL1" s="421"/>
      <c r="EAM1" s="421"/>
      <c r="EAN1" s="421"/>
      <c r="EAO1" s="421"/>
      <c r="EAP1" s="421"/>
      <c r="EAQ1" s="421"/>
      <c r="EAR1" s="421"/>
      <c r="EAS1" s="421"/>
      <c r="EAT1" s="421"/>
      <c r="EAU1" s="421"/>
      <c r="EAV1" s="421"/>
      <c r="EAW1" s="421"/>
      <c r="EAX1" s="421"/>
      <c r="EAY1" s="421"/>
      <c r="EAZ1" s="421"/>
      <c r="EBA1" s="421"/>
      <c r="EBB1" s="421"/>
      <c r="EBC1" s="421"/>
      <c r="EBD1" s="421"/>
      <c r="EBE1" s="421"/>
      <c r="EBF1" s="421"/>
      <c r="EBG1" s="421"/>
      <c r="EBH1" s="421"/>
      <c r="EBI1" s="421"/>
      <c r="EBJ1" s="421"/>
      <c r="EBK1" s="421"/>
      <c r="EBL1" s="421"/>
      <c r="EBM1" s="421"/>
      <c r="EBN1" s="421"/>
      <c r="EBO1" s="421"/>
      <c r="EBP1" s="421"/>
      <c r="EBQ1" s="421"/>
      <c r="EBR1" s="421"/>
      <c r="EBS1" s="421"/>
      <c r="EBT1" s="421"/>
      <c r="EBU1" s="421"/>
      <c r="EBV1" s="421"/>
      <c r="EBW1" s="421"/>
      <c r="EBX1" s="421"/>
      <c r="EBY1" s="421"/>
      <c r="EBZ1" s="421"/>
      <c r="ECA1" s="421"/>
      <c r="ECB1" s="421"/>
      <c r="ECC1" s="421"/>
      <c r="ECD1" s="421"/>
      <c r="ECE1" s="421"/>
      <c r="ECF1" s="421"/>
      <c r="ECG1" s="421"/>
      <c r="ECH1" s="421"/>
      <c r="ECI1" s="421"/>
      <c r="ECJ1" s="421"/>
      <c r="ECK1" s="421"/>
      <c r="ECL1" s="421"/>
      <c r="ECM1" s="421"/>
      <c r="ECN1" s="421"/>
      <c r="ECO1" s="421"/>
      <c r="ECP1" s="421"/>
      <c r="ECQ1" s="421"/>
      <c r="ECR1" s="421"/>
      <c r="ECS1" s="421"/>
      <c r="ECT1" s="421"/>
      <c r="ECU1" s="421"/>
      <c r="ECV1" s="421"/>
      <c r="ECW1" s="421"/>
      <c r="ECX1" s="421"/>
      <c r="ECY1" s="421"/>
      <c r="ECZ1" s="421"/>
      <c r="EDA1" s="421"/>
      <c r="EDB1" s="421"/>
      <c r="EDC1" s="421"/>
      <c r="EDD1" s="421"/>
      <c r="EDE1" s="421"/>
      <c r="EDF1" s="421"/>
      <c r="EDG1" s="421"/>
      <c r="EDH1" s="421"/>
      <c r="EDI1" s="421"/>
      <c r="EDJ1" s="421"/>
      <c r="EDK1" s="421"/>
      <c r="EDL1" s="421"/>
      <c r="EDM1" s="421"/>
      <c r="EDN1" s="421"/>
      <c r="EDO1" s="421"/>
      <c r="EDP1" s="421"/>
      <c r="EDQ1" s="421"/>
      <c r="EDR1" s="421"/>
      <c r="EDS1" s="421"/>
      <c r="EDT1" s="421"/>
      <c r="EDU1" s="421"/>
      <c r="EDV1" s="421"/>
      <c r="EDW1" s="421"/>
      <c r="EDX1" s="421"/>
      <c r="EDY1" s="421"/>
      <c r="EDZ1" s="421"/>
      <c r="EEA1" s="421"/>
      <c r="EEB1" s="421"/>
      <c r="EEC1" s="421"/>
      <c r="EED1" s="421"/>
      <c r="EEE1" s="421"/>
      <c r="EEF1" s="421"/>
      <c r="EEG1" s="421"/>
      <c r="EEH1" s="421"/>
      <c r="EEI1" s="421"/>
      <c r="EEJ1" s="421"/>
      <c r="EEK1" s="421"/>
      <c r="EEL1" s="421"/>
      <c r="EEM1" s="421"/>
      <c r="EEN1" s="421"/>
      <c r="EEO1" s="421"/>
      <c r="EEP1" s="421"/>
      <c r="EEQ1" s="421"/>
      <c r="EER1" s="421"/>
      <c r="EES1" s="421"/>
      <c r="EET1" s="421"/>
      <c r="EEU1" s="421"/>
      <c r="EEV1" s="421"/>
      <c r="EEW1" s="421"/>
      <c r="EEX1" s="421"/>
      <c r="EEY1" s="421"/>
      <c r="EEZ1" s="421"/>
      <c r="EFA1" s="421"/>
      <c r="EFB1" s="421"/>
      <c r="EFC1" s="421"/>
      <c r="EFD1" s="421"/>
      <c r="EFE1" s="421"/>
      <c r="EFF1" s="421"/>
      <c r="EFG1" s="421"/>
      <c r="EFH1" s="421"/>
      <c r="EFI1" s="421"/>
      <c r="EFJ1" s="421"/>
      <c r="EFK1" s="421"/>
      <c r="EFL1" s="421"/>
      <c r="EFM1" s="421"/>
      <c r="EFN1" s="421"/>
      <c r="EFO1" s="421"/>
      <c r="EFP1" s="421"/>
      <c r="EFQ1" s="421"/>
      <c r="EFR1" s="421"/>
      <c r="EFS1" s="421"/>
      <c r="EFT1" s="421"/>
      <c r="EFU1" s="421"/>
      <c r="EFV1" s="421"/>
      <c r="EFW1" s="421"/>
      <c r="EFX1" s="421"/>
      <c r="EFY1" s="421"/>
      <c r="EFZ1" s="421"/>
      <c r="EGA1" s="421"/>
      <c r="EGB1" s="421"/>
      <c r="EGC1" s="421"/>
      <c r="EGD1" s="421"/>
      <c r="EGE1" s="421"/>
      <c r="EGF1" s="421"/>
      <c r="EGG1" s="421"/>
      <c r="EGH1" s="421"/>
      <c r="EGI1" s="421"/>
      <c r="EGJ1" s="421"/>
      <c r="EGK1" s="421"/>
      <c r="EGL1" s="421"/>
      <c r="EGM1" s="421"/>
      <c r="EGN1" s="421"/>
      <c r="EGO1" s="421"/>
      <c r="EGP1" s="421"/>
      <c r="EGQ1" s="421"/>
      <c r="EGR1" s="421"/>
      <c r="EGS1" s="421"/>
      <c r="EGT1" s="421"/>
      <c r="EGU1" s="421"/>
      <c r="EGV1" s="421"/>
      <c r="EGW1" s="421"/>
      <c r="EGX1" s="421"/>
      <c r="EGY1" s="421"/>
      <c r="EGZ1" s="421"/>
      <c r="EHA1" s="421"/>
      <c r="EHB1" s="421"/>
      <c r="EHC1" s="421"/>
      <c r="EHD1" s="421"/>
      <c r="EHE1" s="421"/>
      <c r="EHF1" s="421"/>
      <c r="EHG1" s="421"/>
      <c r="EHH1" s="421"/>
      <c r="EHI1" s="421"/>
      <c r="EHJ1" s="421"/>
      <c r="EHK1" s="421"/>
      <c r="EHL1" s="421"/>
      <c r="EHM1" s="421"/>
      <c r="EHN1" s="421"/>
      <c r="EHO1" s="421"/>
      <c r="EHP1" s="421"/>
      <c r="EHQ1" s="421"/>
      <c r="EHR1" s="421"/>
      <c r="EHS1" s="421"/>
      <c r="EHT1" s="421"/>
      <c r="EHU1" s="421"/>
      <c r="EHV1" s="421"/>
      <c r="EHW1" s="421"/>
      <c r="EHX1" s="421"/>
      <c r="EHY1" s="421"/>
      <c r="EHZ1" s="421"/>
      <c r="EIA1" s="421"/>
      <c r="EIB1" s="421"/>
      <c r="EIC1" s="421"/>
      <c r="EID1" s="421"/>
      <c r="EIE1" s="421"/>
      <c r="EIF1" s="421"/>
      <c r="EIG1" s="421"/>
      <c r="EIH1" s="421"/>
      <c r="EII1" s="421"/>
      <c r="EIJ1" s="421"/>
      <c r="EIK1" s="421"/>
      <c r="EIL1" s="421"/>
      <c r="EIM1" s="421"/>
      <c r="EIN1" s="421"/>
      <c r="EIO1" s="421"/>
      <c r="EIP1" s="421"/>
      <c r="EIQ1" s="421"/>
      <c r="EIR1" s="421"/>
      <c r="EIS1" s="421"/>
      <c r="EIT1" s="421"/>
      <c r="EIU1" s="421"/>
      <c r="EIV1" s="421"/>
      <c r="EIW1" s="421"/>
      <c r="EIX1" s="421"/>
      <c r="EIY1" s="421"/>
      <c r="EIZ1" s="421"/>
      <c r="EJA1" s="421"/>
      <c r="EJB1" s="421"/>
      <c r="EJC1" s="421"/>
      <c r="EJD1" s="421"/>
      <c r="EJE1" s="421"/>
      <c r="EJF1" s="421"/>
      <c r="EJG1" s="421"/>
      <c r="EJH1" s="421"/>
      <c r="EJI1" s="421"/>
      <c r="EJJ1" s="421"/>
      <c r="EJK1" s="421"/>
      <c r="EJL1" s="421"/>
      <c r="EJM1" s="421"/>
      <c r="EJN1" s="421"/>
      <c r="EJO1" s="421"/>
      <c r="EJP1" s="421"/>
      <c r="EJQ1" s="421"/>
      <c r="EJR1" s="421"/>
      <c r="EJS1" s="421"/>
      <c r="EJT1" s="421"/>
      <c r="EJU1" s="421"/>
      <c r="EJV1" s="421"/>
      <c r="EJW1" s="421"/>
      <c r="EJX1" s="421"/>
      <c r="EJY1" s="421"/>
      <c r="EJZ1" s="421"/>
      <c r="EKA1" s="421"/>
      <c r="EKB1" s="421"/>
      <c r="EKC1" s="421"/>
      <c r="EKD1" s="421"/>
      <c r="EKE1" s="421"/>
      <c r="EKF1" s="421"/>
      <c r="EKG1" s="421"/>
      <c r="EKH1" s="421"/>
      <c r="EKI1" s="421"/>
      <c r="EKJ1" s="421"/>
      <c r="EKK1" s="421"/>
      <c r="EKL1" s="421"/>
      <c r="EKM1" s="421"/>
      <c r="EKN1" s="421"/>
      <c r="EKO1" s="421"/>
      <c r="EKP1" s="421"/>
      <c r="EKQ1" s="421"/>
      <c r="EKR1" s="421"/>
      <c r="EKS1" s="421"/>
      <c r="EKT1" s="421"/>
      <c r="EKU1" s="421"/>
      <c r="EKV1" s="421"/>
      <c r="EKW1" s="421"/>
      <c r="EKX1" s="421"/>
      <c r="EKY1" s="421"/>
      <c r="EKZ1" s="421"/>
      <c r="ELA1" s="421"/>
      <c r="ELB1" s="421"/>
      <c r="ELC1" s="421"/>
      <c r="ELD1" s="421"/>
      <c r="ELE1" s="421"/>
      <c r="ELF1" s="421"/>
      <c r="ELG1" s="421"/>
      <c r="ELH1" s="421"/>
      <c r="ELI1" s="421"/>
      <c r="ELJ1" s="421"/>
      <c r="ELK1" s="421"/>
      <c r="ELL1" s="421"/>
      <c r="ELM1" s="421"/>
      <c r="ELN1" s="421"/>
      <c r="ELO1" s="421"/>
      <c r="ELP1" s="421"/>
      <c r="ELQ1" s="421"/>
      <c r="ELR1" s="421"/>
      <c r="ELS1" s="421"/>
      <c r="ELT1" s="421"/>
      <c r="ELU1" s="421"/>
      <c r="ELV1" s="421"/>
      <c r="ELW1" s="421"/>
      <c r="ELX1" s="421"/>
      <c r="ELY1" s="421"/>
      <c r="ELZ1" s="421"/>
      <c r="EMA1" s="421"/>
      <c r="EMB1" s="421"/>
      <c r="EMC1" s="421"/>
      <c r="EMD1" s="421"/>
      <c r="EME1" s="421"/>
      <c r="EMF1" s="421"/>
      <c r="EMG1" s="421"/>
      <c r="EMH1" s="421"/>
      <c r="EMI1" s="421"/>
      <c r="EMJ1" s="421"/>
      <c r="EMK1" s="421"/>
      <c r="EML1" s="421"/>
      <c r="EMM1" s="421"/>
      <c r="EMN1" s="421"/>
      <c r="EMO1" s="421"/>
      <c r="EMP1" s="421"/>
      <c r="EMQ1" s="421"/>
      <c r="EMR1" s="421"/>
      <c r="EMS1" s="421"/>
      <c r="EMT1" s="421"/>
      <c r="EMU1" s="421"/>
      <c r="EMV1" s="421"/>
      <c r="EMW1" s="421"/>
      <c r="EMX1" s="421"/>
      <c r="EMY1" s="421"/>
      <c r="EMZ1" s="421"/>
      <c r="ENA1" s="421"/>
      <c r="ENB1" s="421"/>
      <c r="ENC1" s="421"/>
      <c r="END1" s="421"/>
      <c r="ENE1" s="421"/>
      <c r="ENF1" s="421"/>
      <c r="ENG1" s="421"/>
      <c r="ENH1" s="421"/>
      <c r="ENI1" s="421"/>
      <c r="ENJ1" s="421"/>
      <c r="ENK1" s="421"/>
      <c r="ENL1" s="421"/>
      <c r="ENM1" s="421"/>
      <c r="ENN1" s="421"/>
      <c r="ENO1" s="421"/>
      <c r="ENP1" s="421"/>
      <c r="ENQ1" s="421"/>
      <c r="ENR1" s="421"/>
      <c r="ENS1" s="421"/>
      <c r="ENT1" s="421"/>
      <c r="ENU1" s="421"/>
      <c r="ENV1" s="421"/>
      <c r="ENW1" s="421"/>
      <c r="ENX1" s="421"/>
      <c r="ENY1" s="421"/>
      <c r="ENZ1" s="421"/>
      <c r="EOA1" s="421"/>
      <c r="EOB1" s="421"/>
      <c r="EOC1" s="421"/>
      <c r="EOD1" s="421"/>
      <c r="EOE1" s="421"/>
      <c r="EOF1" s="421"/>
      <c r="EOG1" s="421"/>
      <c r="EOH1" s="421"/>
      <c r="EOI1" s="421"/>
      <c r="EOJ1" s="421"/>
      <c r="EOK1" s="421"/>
      <c r="EOL1" s="421"/>
      <c r="EOM1" s="421"/>
      <c r="EON1" s="421"/>
      <c r="EOO1" s="421"/>
      <c r="EOP1" s="421"/>
      <c r="EOQ1" s="421"/>
      <c r="EOR1" s="421"/>
      <c r="EOS1" s="421"/>
      <c r="EOT1" s="421"/>
      <c r="EOU1" s="421"/>
      <c r="EOV1" s="421"/>
      <c r="EOW1" s="421"/>
      <c r="EOX1" s="421"/>
      <c r="EOY1" s="421"/>
      <c r="EOZ1" s="421"/>
      <c r="EPA1" s="421"/>
      <c r="EPB1" s="421"/>
      <c r="EPC1" s="421"/>
      <c r="EPD1" s="421"/>
      <c r="EPE1" s="421"/>
      <c r="EPF1" s="421"/>
      <c r="EPG1" s="421"/>
      <c r="EPH1" s="421"/>
      <c r="EPI1" s="421"/>
      <c r="EPJ1" s="421"/>
      <c r="EPK1" s="421"/>
      <c r="EPL1" s="421"/>
      <c r="EPM1" s="421"/>
      <c r="EPN1" s="421"/>
      <c r="EPO1" s="421"/>
      <c r="EPP1" s="421"/>
      <c r="EPQ1" s="421"/>
      <c r="EPR1" s="421"/>
      <c r="EPS1" s="421"/>
      <c r="EPT1" s="421"/>
      <c r="EPU1" s="421"/>
      <c r="EPV1" s="421"/>
      <c r="EPW1" s="421"/>
      <c r="EPX1" s="421"/>
      <c r="EPY1" s="421"/>
      <c r="EPZ1" s="421"/>
      <c r="EQA1" s="421"/>
      <c r="EQB1" s="421"/>
      <c r="EQC1" s="421"/>
      <c r="EQD1" s="421"/>
      <c r="EQE1" s="421"/>
      <c r="EQF1" s="421"/>
      <c r="EQG1" s="421"/>
      <c r="EQH1" s="421"/>
      <c r="EQI1" s="421"/>
      <c r="EQJ1" s="421"/>
      <c r="EQK1" s="421"/>
      <c r="EQL1" s="421"/>
      <c r="EQM1" s="421"/>
      <c r="EQN1" s="421"/>
      <c r="EQO1" s="421"/>
      <c r="EQP1" s="421"/>
      <c r="EQQ1" s="421"/>
      <c r="EQR1" s="421"/>
      <c r="EQS1" s="421"/>
      <c r="EQT1" s="421"/>
      <c r="EQU1" s="421"/>
      <c r="EQV1" s="421"/>
      <c r="EQW1" s="421"/>
      <c r="EQX1" s="421"/>
      <c r="EQY1" s="421"/>
      <c r="EQZ1" s="421"/>
      <c r="ERA1" s="421"/>
      <c r="ERB1" s="421"/>
      <c r="ERC1" s="421"/>
      <c r="ERD1" s="421"/>
      <c r="ERE1" s="421"/>
      <c r="ERF1" s="421"/>
      <c r="ERG1" s="421"/>
      <c r="ERH1" s="421"/>
      <c r="ERI1" s="421"/>
      <c r="ERJ1" s="421"/>
      <c r="ERK1" s="421"/>
      <c r="ERL1" s="421"/>
      <c r="ERM1" s="421"/>
      <c r="ERN1" s="421"/>
      <c r="ERO1" s="421"/>
      <c r="ERP1" s="421"/>
      <c r="ERQ1" s="421"/>
      <c r="ERR1" s="421"/>
      <c r="ERS1" s="421"/>
      <c r="ERT1" s="421"/>
      <c r="ERU1" s="421"/>
      <c r="ERV1" s="421"/>
      <c r="ERW1" s="421"/>
      <c r="ERX1" s="421"/>
      <c r="ERY1" s="421"/>
      <c r="ERZ1" s="421"/>
      <c r="ESA1" s="421"/>
      <c r="ESB1" s="421"/>
      <c r="ESC1" s="421"/>
      <c r="ESD1" s="421"/>
      <c r="ESE1" s="421"/>
      <c r="ESF1" s="421"/>
      <c r="ESG1" s="421"/>
      <c r="ESH1" s="421"/>
      <c r="ESI1" s="421"/>
      <c r="ESJ1" s="421"/>
      <c r="ESK1" s="421"/>
      <c r="ESL1" s="421"/>
      <c r="ESM1" s="421"/>
      <c r="ESN1" s="421"/>
      <c r="ESO1" s="421"/>
      <c r="ESP1" s="421"/>
      <c r="ESQ1" s="421"/>
      <c r="ESR1" s="421"/>
      <c r="ESS1" s="421"/>
      <c r="EST1" s="421"/>
      <c r="ESU1" s="421"/>
      <c r="ESV1" s="421"/>
      <c r="ESW1" s="421"/>
      <c r="ESX1" s="421"/>
      <c r="ESY1" s="421"/>
      <c r="ESZ1" s="421"/>
      <c r="ETA1" s="421"/>
      <c r="ETB1" s="421"/>
      <c r="ETC1" s="421"/>
      <c r="ETD1" s="421"/>
      <c r="ETE1" s="421"/>
      <c r="ETF1" s="421"/>
      <c r="ETG1" s="421"/>
      <c r="ETH1" s="421"/>
      <c r="ETI1" s="421"/>
      <c r="ETJ1" s="421"/>
      <c r="ETK1" s="421"/>
      <c r="ETL1" s="421"/>
      <c r="ETM1" s="421"/>
      <c r="ETN1" s="421"/>
      <c r="ETO1" s="421"/>
      <c r="ETP1" s="421"/>
      <c r="ETQ1" s="421"/>
      <c r="ETR1" s="421"/>
      <c r="ETS1" s="421"/>
      <c r="ETT1" s="421"/>
      <c r="ETU1" s="421"/>
      <c r="ETV1" s="421"/>
      <c r="ETW1" s="421"/>
      <c r="ETX1" s="421"/>
      <c r="ETY1" s="421"/>
      <c r="ETZ1" s="421"/>
      <c r="EUA1" s="421"/>
      <c r="EUB1" s="421"/>
      <c r="EUC1" s="421"/>
      <c r="EUD1" s="421"/>
      <c r="EUE1" s="421"/>
      <c r="EUF1" s="421"/>
      <c r="EUG1" s="421"/>
      <c r="EUH1" s="421"/>
      <c r="EUI1" s="421"/>
      <c r="EUJ1" s="421"/>
      <c r="EUK1" s="421"/>
      <c r="EUL1" s="421"/>
      <c r="EUM1" s="421"/>
      <c r="EUN1" s="421"/>
      <c r="EUO1" s="421"/>
      <c r="EUP1" s="421"/>
      <c r="EUQ1" s="421"/>
      <c r="EUR1" s="421"/>
      <c r="EUS1" s="421"/>
      <c r="EUT1" s="421"/>
      <c r="EUU1" s="421"/>
      <c r="EUV1" s="421"/>
      <c r="EUW1" s="421"/>
      <c r="EUX1" s="421"/>
      <c r="EUY1" s="421"/>
      <c r="EUZ1" s="421"/>
      <c r="EVA1" s="421"/>
      <c r="EVB1" s="421"/>
      <c r="EVC1" s="421"/>
      <c r="EVD1" s="421"/>
      <c r="EVE1" s="421"/>
      <c r="EVF1" s="421"/>
      <c r="EVG1" s="421"/>
      <c r="EVH1" s="421"/>
      <c r="EVI1" s="421"/>
      <c r="EVJ1" s="421"/>
      <c r="EVK1" s="421"/>
      <c r="EVL1" s="421"/>
      <c r="EVM1" s="421"/>
      <c r="EVN1" s="421"/>
      <c r="EVO1" s="421"/>
      <c r="EVP1" s="421"/>
      <c r="EVQ1" s="421"/>
      <c r="EVR1" s="421"/>
      <c r="EVS1" s="421"/>
      <c r="EVT1" s="421"/>
      <c r="EVU1" s="421"/>
      <c r="EVV1" s="421"/>
      <c r="EVW1" s="421"/>
      <c r="EVX1" s="421"/>
      <c r="EVY1" s="421"/>
      <c r="EVZ1" s="421"/>
      <c r="EWA1" s="421"/>
      <c r="EWB1" s="421"/>
      <c r="EWC1" s="421"/>
      <c r="EWD1" s="421"/>
      <c r="EWE1" s="421"/>
      <c r="EWF1" s="421"/>
      <c r="EWG1" s="421"/>
      <c r="EWH1" s="421"/>
      <c r="EWI1" s="421"/>
      <c r="EWJ1" s="421"/>
      <c r="EWK1" s="421"/>
      <c r="EWL1" s="421"/>
      <c r="EWM1" s="421"/>
      <c r="EWN1" s="421"/>
      <c r="EWO1" s="421"/>
      <c r="EWP1" s="421"/>
      <c r="EWQ1" s="421"/>
      <c r="EWR1" s="421"/>
      <c r="EWS1" s="421"/>
      <c r="EWT1" s="421"/>
      <c r="EWU1" s="421"/>
      <c r="EWV1" s="421"/>
      <c r="EWW1" s="421"/>
      <c r="EWX1" s="421"/>
      <c r="EWY1" s="421"/>
      <c r="EWZ1" s="421"/>
      <c r="EXA1" s="421"/>
      <c r="EXB1" s="421"/>
      <c r="EXC1" s="421"/>
      <c r="EXD1" s="421"/>
      <c r="EXE1" s="421"/>
      <c r="EXF1" s="421"/>
      <c r="EXG1" s="421"/>
      <c r="EXH1" s="421"/>
      <c r="EXI1" s="421"/>
      <c r="EXJ1" s="421"/>
      <c r="EXK1" s="421"/>
      <c r="EXL1" s="421"/>
      <c r="EXM1" s="421"/>
      <c r="EXN1" s="421"/>
      <c r="EXO1" s="421"/>
      <c r="EXP1" s="421"/>
      <c r="EXQ1" s="421"/>
      <c r="EXR1" s="421"/>
      <c r="EXS1" s="421"/>
      <c r="EXT1" s="421"/>
      <c r="EXU1" s="421"/>
      <c r="EXV1" s="421"/>
      <c r="EXW1" s="421"/>
      <c r="EXX1" s="421"/>
      <c r="EXY1" s="421"/>
      <c r="EXZ1" s="421"/>
      <c r="EYA1" s="421"/>
      <c r="EYB1" s="421"/>
      <c r="EYC1" s="421"/>
      <c r="EYD1" s="421"/>
      <c r="EYE1" s="421"/>
      <c r="EYF1" s="421"/>
      <c r="EYG1" s="421"/>
      <c r="EYH1" s="421"/>
      <c r="EYI1" s="421"/>
      <c r="EYJ1" s="421"/>
      <c r="EYK1" s="421"/>
      <c r="EYL1" s="421"/>
      <c r="EYM1" s="421"/>
      <c r="EYN1" s="421"/>
      <c r="EYO1" s="421"/>
      <c r="EYP1" s="421"/>
      <c r="EYQ1" s="421"/>
      <c r="EYR1" s="421"/>
      <c r="EYS1" s="421"/>
      <c r="EYT1" s="421"/>
      <c r="EYU1" s="421"/>
      <c r="EYV1" s="421"/>
      <c r="EYW1" s="421"/>
      <c r="EYX1" s="421"/>
      <c r="EYY1" s="421"/>
      <c r="EYZ1" s="421"/>
      <c r="EZA1" s="421"/>
      <c r="EZB1" s="421"/>
      <c r="EZC1" s="421"/>
      <c r="EZD1" s="421"/>
      <c r="EZE1" s="421"/>
      <c r="EZF1" s="421"/>
      <c r="EZG1" s="421"/>
      <c r="EZH1" s="421"/>
      <c r="EZI1" s="421"/>
      <c r="EZJ1" s="421"/>
      <c r="EZK1" s="421"/>
      <c r="EZL1" s="421"/>
      <c r="EZM1" s="421"/>
      <c r="EZN1" s="421"/>
      <c r="EZO1" s="421"/>
      <c r="EZP1" s="421"/>
      <c r="EZQ1" s="421"/>
      <c r="EZR1" s="421"/>
      <c r="EZS1" s="421"/>
      <c r="EZT1" s="421"/>
      <c r="EZU1" s="421"/>
      <c r="EZV1" s="421"/>
      <c r="EZW1" s="421"/>
      <c r="EZX1" s="421"/>
      <c r="EZY1" s="421"/>
      <c r="EZZ1" s="421"/>
      <c r="FAA1" s="421"/>
      <c r="FAB1" s="421"/>
      <c r="FAC1" s="421"/>
      <c r="FAD1" s="421"/>
      <c r="FAE1" s="421"/>
      <c r="FAF1" s="421"/>
      <c r="FAG1" s="421"/>
      <c r="FAH1" s="421"/>
      <c r="FAI1" s="421"/>
      <c r="FAJ1" s="421"/>
      <c r="FAK1" s="421"/>
      <c r="FAL1" s="421"/>
      <c r="FAM1" s="421"/>
      <c r="FAN1" s="421"/>
      <c r="FAO1" s="421"/>
      <c r="FAP1" s="421"/>
      <c r="FAQ1" s="421"/>
      <c r="FAR1" s="421"/>
      <c r="FAS1" s="421"/>
      <c r="FAT1" s="421"/>
      <c r="FAU1" s="421"/>
      <c r="FAV1" s="421"/>
      <c r="FAW1" s="421"/>
      <c r="FAX1" s="421"/>
      <c r="FAY1" s="421"/>
      <c r="FAZ1" s="421"/>
      <c r="FBA1" s="421"/>
      <c r="FBB1" s="421"/>
      <c r="FBC1" s="421"/>
      <c r="FBD1" s="421"/>
      <c r="FBE1" s="421"/>
      <c r="FBF1" s="421"/>
      <c r="FBG1" s="421"/>
      <c r="FBH1" s="421"/>
      <c r="FBI1" s="421"/>
      <c r="FBJ1" s="421"/>
      <c r="FBK1" s="421"/>
      <c r="FBL1" s="421"/>
      <c r="FBM1" s="421"/>
      <c r="FBN1" s="421"/>
      <c r="FBO1" s="421"/>
      <c r="FBP1" s="421"/>
      <c r="FBQ1" s="421"/>
      <c r="FBR1" s="421"/>
      <c r="FBS1" s="421"/>
      <c r="FBT1" s="421"/>
      <c r="FBU1" s="421"/>
      <c r="FBV1" s="421"/>
      <c r="FBW1" s="421"/>
      <c r="FBX1" s="421"/>
      <c r="FBY1" s="421"/>
      <c r="FBZ1" s="421"/>
      <c r="FCA1" s="421"/>
      <c r="FCB1" s="421"/>
      <c r="FCC1" s="421"/>
      <c r="FCD1" s="421"/>
      <c r="FCE1" s="421"/>
      <c r="FCF1" s="421"/>
      <c r="FCG1" s="421"/>
      <c r="FCH1" s="421"/>
      <c r="FCI1" s="421"/>
      <c r="FCJ1" s="421"/>
      <c r="FCK1" s="421"/>
      <c r="FCL1" s="421"/>
      <c r="FCM1" s="421"/>
      <c r="FCN1" s="421"/>
      <c r="FCO1" s="421"/>
      <c r="FCP1" s="421"/>
      <c r="FCQ1" s="421"/>
      <c r="FCR1" s="421"/>
      <c r="FCS1" s="421"/>
      <c r="FCT1" s="421"/>
      <c r="FCU1" s="421"/>
      <c r="FCV1" s="421"/>
      <c r="FCW1" s="421"/>
      <c r="FCX1" s="421"/>
      <c r="FCY1" s="421"/>
      <c r="FCZ1" s="421"/>
      <c r="FDA1" s="421"/>
      <c r="FDB1" s="421"/>
      <c r="FDC1" s="421"/>
      <c r="FDD1" s="421"/>
      <c r="FDE1" s="421"/>
      <c r="FDF1" s="421"/>
      <c r="FDG1" s="421"/>
      <c r="FDH1" s="421"/>
      <c r="FDI1" s="421"/>
      <c r="FDJ1" s="421"/>
      <c r="FDK1" s="421"/>
      <c r="FDL1" s="421"/>
      <c r="FDM1" s="421"/>
      <c r="FDN1" s="421"/>
      <c r="FDO1" s="421"/>
      <c r="FDP1" s="421"/>
      <c r="FDQ1" s="421"/>
      <c r="FDR1" s="421"/>
      <c r="FDS1" s="421"/>
      <c r="FDT1" s="421"/>
      <c r="FDU1" s="421"/>
      <c r="FDV1" s="421"/>
      <c r="FDW1" s="421"/>
      <c r="FDX1" s="421"/>
      <c r="FDY1" s="421"/>
      <c r="FDZ1" s="421"/>
      <c r="FEA1" s="421"/>
      <c r="FEB1" s="421"/>
      <c r="FEC1" s="421"/>
      <c r="FED1" s="421"/>
      <c r="FEE1" s="421"/>
      <c r="FEF1" s="421"/>
      <c r="FEG1" s="421"/>
      <c r="FEH1" s="421"/>
      <c r="FEI1" s="421"/>
      <c r="FEJ1" s="421"/>
      <c r="FEK1" s="421"/>
      <c r="FEL1" s="421"/>
      <c r="FEM1" s="421"/>
      <c r="FEN1" s="421"/>
      <c r="FEO1" s="421"/>
      <c r="FEP1" s="421"/>
      <c r="FEQ1" s="421"/>
      <c r="FER1" s="421"/>
      <c r="FES1" s="421"/>
      <c r="FET1" s="421"/>
      <c r="FEU1" s="421"/>
      <c r="FEV1" s="421"/>
      <c r="FEW1" s="421"/>
      <c r="FEX1" s="421"/>
      <c r="FEY1" s="421"/>
      <c r="FEZ1" s="421"/>
      <c r="FFA1" s="421"/>
      <c r="FFB1" s="421"/>
      <c r="FFC1" s="421"/>
      <c r="FFD1" s="421"/>
      <c r="FFE1" s="421"/>
      <c r="FFF1" s="421"/>
      <c r="FFG1" s="421"/>
      <c r="FFH1" s="421"/>
      <c r="FFI1" s="421"/>
      <c r="FFJ1" s="421"/>
      <c r="FFK1" s="421"/>
      <c r="FFL1" s="421"/>
      <c r="FFM1" s="421"/>
      <c r="FFN1" s="421"/>
      <c r="FFO1" s="421"/>
      <c r="FFP1" s="421"/>
      <c r="FFQ1" s="421"/>
      <c r="FFR1" s="421"/>
      <c r="FFS1" s="421"/>
      <c r="FFT1" s="421"/>
      <c r="FFU1" s="421"/>
      <c r="FFV1" s="421"/>
      <c r="FFW1" s="421"/>
      <c r="FFX1" s="421"/>
      <c r="FFY1" s="421"/>
      <c r="FFZ1" s="421"/>
      <c r="FGA1" s="421"/>
      <c r="FGB1" s="421"/>
      <c r="FGC1" s="421"/>
      <c r="FGD1" s="421"/>
      <c r="FGE1" s="421"/>
      <c r="FGF1" s="421"/>
      <c r="FGG1" s="421"/>
      <c r="FGH1" s="421"/>
      <c r="FGI1" s="421"/>
      <c r="FGJ1" s="421"/>
      <c r="FGK1" s="421"/>
      <c r="FGL1" s="421"/>
      <c r="FGM1" s="421"/>
      <c r="FGN1" s="421"/>
      <c r="FGO1" s="421"/>
      <c r="FGP1" s="421"/>
      <c r="FGQ1" s="421"/>
      <c r="FGR1" s="421"/>
      <c r="FGS1" s="421"/>
      <c r="FGT1" s="421"/>
      <c r="FGU1" s="421"/>
      <c r="FGV1" s="421"/>
      <c r="FGW1" s="421"/>
      <c r="FGX1" s="421"/>
      <c r="FGY1" s="421"/>
      <c r="FGZ1" s="421"/>
      <c r="FHA1" s="421"/>
      <c r="FHB1" s="421"/>
      <c r="FHC1" s="421"/>
      <c r="FHD1" s="421"/>
      <c r="FHE1" s="421"/>
      <c r="FHF1" s="421"/>
      <c r="FHG1" s="421"/>
      <c r="FHH1" s="421"/>
      <c r="FHI1" s="421"/>
      <c r="FHJ1" s="421"/>
      <c r="FHK1" s="421"/>
      <c r="FHL1" s="421"/>
      <c r="FHM1" s="421"/>
      <c r="FHN1" s="421"/>
      <c r="FHO1" s="421"/>
      <c r="FHP1" s="421"/>
      <c r="FHQ1" s="421"/>
      <c r="FHR1" s="421"/>
      <c r="FHS1" s="421"/>
      <c r="FHT1" s="421"/>
      <c r="FHU1" s="421"/>
      <c r="FHV1" s="421"/>
      <c r="FHW1" s="421"/>
      <c r="FHX1" s="421"/>
      <c r="FHY1" s="421"/>
      <c r="FHZ1" s="421"/>
      <c r="FIA1" s="421"/>
      <c r="FIB1" s="421"/>
      <c r="FIC1" s="421"/>
      <c r="FID1" s="421"/>
      <c r="FIE1" s="421"/>
      <c r="FIF1" s="421"/>
      <c r="FIG1" s="421"/>
      <c r="FIH1" s="421"/>
      <c r="FII1" s="421"/>
      <c r="FIJ1" s="421"/>
      <c r="FIK1" s="421"/>
      <c r="FIL1" s="421"/>
      <c r="FIM1" s="421"/>
      <c r="FIN1" s="421"/>
      <c r="FIO1" s="421"/>
      <c r="FIP1" s="421"/>
      <c r="FIQ1" s="421"/>
      <c r="FIR1" s="421"/>
      <c r="FIS1" s="421"/>
      <c r="FIT1" s="421"/>
      <c r="FIU1" s="421"/>
      <c r="FIV1" s="421"/>
      <c r="FIW1" s="421"/>
      <c r="FIX1" s="421"/>
      <c r="FIY1" s="421"/>
      <c r="FIZ1" s="421"/>
      <c r="FJA1" s="421"/>
      <c r="FJB1" s="421"/>
      <c r="FJC1" s="421"/>
      <c r="FJD1" s="421"/>
      <c r="FJE1" s="421"/>
      <c r="FJF1" s="421"/>
      <c r="FJG1" s="421"/>
      <c r="FJH1" s="421"/>
      <c r="FJI1" s="421"/>
      <c r="FJJ1" s="421"/>
      <c r="FJK1" s="421"/>
      <c r="FJL1" s="421"/>
      <c r="FJM1" s="421"/>
      <c r="FJN1" s="421"/>
      <c r="FJO1" s="421"/>
      <c r="FJP1" s="421"/>
      <c r="FJQ1" s="421"/>
      <c r="FJR1" s="421"/>
      <c r="FJS1" s="421"/>
      <c r="FJT1" s="421"/>
      <c r="FJU1" s="421"/>
      <c r="FJV1" s="421"/>
      <c r="FJW1" s="421"/>
      <c r="FJX1" s="421"/>
      <c r="FJY1" s="421"/>
      <c r="FJZ1" s="421"/>
      <c r="FKA1" s="421"/>
      <c r="FKB1" s="421"/>
      <c r="FKC1" s="421"/>
      <c r="FKD1" s="421"/>
      <c r="FKE1" s="421"/>
      <c r="FKF1" s="421"/>
      <c r="FKG1" s="421"/>
      <c r="FKH1" s="421"/>
      <c r="FKI1" s="421"/>
      <c r="FKJ1" s="421"/>
      <c r="FKK1" s="421"/>
      <c r="FKL1" s="421"/>
      <c r="FKM1" s="421"/>
      <c r="FKN1" s="421"/>
      <c r="FKO1" s="421"/>
      <c r="FKP1" s="421"/>
      <c r="FKQ1" s="421"/>
      <c r="FKR1" s="421"/>
      <c r="FKS1" s="421"/>
      <c r="FKT1" s="421"/>
      <c r="FKU1" s="421"/>
      <c r="FKV1" s="421"/>
      <c r="FKW1" s="421"/>
      <c r="FKX1" s="421"/>
      <c r="FKY1" s="421"/>
      <c r="FKZ1" s="421"/>
      <c r="FLA1" s="421"/>
      <c r="FLB1" s="421"/>
      <c r="FLC1" s="421"/>
      <c r="FLD1" s="421"/>
      <c r="FLE1" s="421"/>
      <c r="FLF1" s="421"/>
      <c r="FLG1" s="421"/>
      <c r="FLH1" s="421"/>
      <c r="FLI1" s="421"/>
      <c r="FLJ1" s="421"/>
      <c r="FLK1" s="421"/>
      <c r="FLL1" s="421"/>
      <c r="FLM1" s="421"/>
      <c r="FLN1" s="421"/>
      <c r="FLO1" s="421"/>
      <c r="FLP1" s="421"/>
      <c r="FLQ1" s="421"/>
      <c r="FLR1" s="421"/>
      <c r="FLS1" s="421"/>
      <c r="FLT1" s="421"/>
      <c r="FLU1" s="421"/>
      <c r="FLV1" s="421"/>
      <c r="FLW1" s="421"/>
      <c r="FLX1" s="421"/>
      <c r="FLY1" s="421"/>
      <c r="FLZ1" s="421"/>
      <c r="FMA1" s="421"/>
      <c r="FMB1" s="421"/>
      <c r="FMC1" s="421"/>
      <c r="FMD1" s="421"/>
      <c r="FME1" s="421"/>
      <c r="FMF1" s="421"/>
      <c r="FMG1" s="421"/>
      <c r="FMH1" s="421"/>
      <c r="FMI1" s="421"/>
      <c r="FMJ1" s="421"/>
      <c r="FMK1" s="421"/>
      <c r="FML1" s="421"/>
      <c r="FMM1" s="421"/>
      <c r="FMN1" s="421"/>
      <c r="FMO1" s="421"/>
      <c r="FMP1" s="421"/>
      <c r="FMQ1" s="421"/>
      <c r="FMR1" s="421"/>
      <c r="FMS1" s="421"/>
      <c r="FMT1" s="421"/>
      <c r="FMU1" s="421"/>
      <c r="FMV1" s="421"/>
      <c r="FMW1" s="421"/>
      <c r="FMX1" s="421"/>
      <c r="FMY1" s="421"/>
      <c r="FMZ1" s="421"/>
      <c r="FNA1" s="421"/>
      <c r="FNB1" s="421"/>
      <c r="FNC1" s="421"/>
      <c r="FND1" s="421"/>
      <c r="FNE1" s="421"/>
      <c r="FNF1" s="421"/>
      <c r="FNG1" s="421"/>
      <c r="FNH1" s="421"/>
      <c r="FNI1" s="421"/>
      <c r="FNJ1" s="421"/>
      <c r="FNK1" s="421"/>
      <c r="FNL1" s="421"/>
      <c r="FNM1" s="421"/>
      <c r="FNN1" s="421"/>
      <c r="FNO1" s="421"/>
      <c r="FNP1" s="421"/>
      <c r="FNQ1" s="421"/>
      <c r="FNR1" s="421"/>
      <c r="FNS1" s="421"/>
      <c r="FNT1" s="421"/>
      <c r="FNU1" s="421"/>
      <c r="FNV1" s="421"/>
      <c r="FNW1" s="421"/>
      <c r="FNX1" s="421"/>
      <c r="FNY1" s="421"/>
      <c r="FNZ1" s="421"/>
      <c r="FOA1" s="421"/>
      <c r="FOB1" s="421"/>
      <c r="FOC1" s="421"/>
      <c r="FOD1" s="421"/>
      <c r="FOE1" s="421"/>
      <c r="FOF1" s="421"/>
      <c r="FOG1" s="421"/>
      <c r="FOH1" s="421"/>
      <c r="FOI1" s="421"/>
      <c r="FOJ1" s="421"/>
      <c r="FOK1" s="421"/>
      <c r="FOL1" s="421"/>
      <c r="FOM1" s="421"/>
      <c r="FON1" s="421"/>
      <c r="FOO1" s="421"/>
      <c r="FOP1" s="421"/>
      <c r="FOQ1" s="421"/>
      <c r="FOR1" s="421"/>
      <c r="FOS1" s="421"/>
      <c r="FOT1" s="421"/>
      <c r="FOU1" s="421"/>
      <c r="FOV1" s="421"/>
      <c r="FOW1" s="421"/>
      <c r="FOX1" s="421"/>
      <c r="FOY1" s="421"/>
      <c r="FOZ1" s="421"/>
      <c r="FPA1" s="421"/>
      <c r="FPB1" s="421"/>
      <c r="FPC1" s="421"/>
      <c r="FPD1" s="421"/>
      <c r="FPE1" s="421"/>
      <c r="FPF1" s="421"/>
      <c r="FPG1" s="421"/>
      <c r="FPH1" s="421"/>
      <c r="FPI1" s="421"/>
      <c r="FPJ1" s="421"/>
      <c r="FPK1" s="421"/>
      <c r="FPL1" s="421"/>
      <c r="FPM1" s="421"/>
      <c r="FPN1" s="421"/>
      <c r="FPO1" s="421"/>
      <c r="FPP1" s="421"/>
      <c r="FPQ1" s="421"/>
      <c r="FPR1" s="421"/>
      <c r="FPS1" s="421"/>
      <c r="FPT1" s="421"/>
      <c r="FPU1" s="421"/>
      <c r="FPV1" s="421"/>
      <c r="FPW1" s="421"/>
      <c r="FPX1" s="421"/>
      <c r="FPY1" s="421"/>
      <c r="FPZ1" s="421"/>
      <c r="FQA1" s="421"/>
      <c r="FQB1" s="421"/>
      <c r="FQC1" s="421"/>
      <c r="FQD1" s="421"/>
      <c r="FQE1" s="421"/>
      <c r="FQF1" s="421"/>
      <c r="FQG1" s="421"/>
      <c r="FQH1" s="421"/>
      <c r="FQI1" s="421"/>
      <c r="FQJ1" s="421"/>
      <c r="FQK1" s="421"/>
      <c r="FQL1" s="421"/>
      <c r="FQM1" s="421"/>
      <c r="FQN1" s="421"/>
      <c r="FQO1" s="421"/>
      <c r="FQP1" s="421"/>
      <c r="FQQ1" s="421"/>
      <c r="FQR1" s="421"/>
      <c r="FQS1" s="421"/>
      <c r="FQT1" s="421"/>
      <c r="FQU1" s="421"/>
      <c r="FQV1" s="421"/>
      <c r="FQW1" s="421"/>
      <c r="FQX1" s="421"/>
      <c r="FQY1" s="421"/>
      <c r="FQZ1" s="421"/>
      <c r="FRA1" s="421"/>
      <c r="FRB1" s="421"/>
      <c r="FRC1" s="421"/>
      <c r="FRD1" s="421"/>
      <c r="FRE1" s="421"/>
      <c r="FRF1" s="421"/>
      <c r="FRG1" s="421"/>
      <c r="FRH1" s="421"/>
      <c r="FRI1" s="421"/>
      <c r="FRJ1" s="421"/>
      <c r="FRK1" s="421"/>
      <c r="FRL1" s="421"/>
      <c r="FRM1" s="421"/>
      <c r="FRN1" s="421"/>
      <c r="FRO1" s="421"/>
      <c r="FRP1" s="421"/>
      <c r="FRQ1" s="421"/>
      <c r="FRR1" s="421"/>
      <c r="FRS1" s="421"/>
      <c r="FRT1" s="421"/>
      <c r="FRU1" s="421"/>
      <c r="FRV1" s="421"/>
      <c r="FRW1" s="421"/>
      <c r="FRX1" s="421"/>
      <c r="FRY1" s="421"/>
      <c r="FRZ1" s="421"/>
      <c r="FSA1" s="421"/>
      <c r="FSB1" s="421"/>
      <c r="FSC1" s="421"/>
      <c r="FSD1" s="421"/>
      <c r="FSE1" s="421"/>
      <c r="FSF1" s="421"/>
      <c r="FSG1" s="421"/>
      <c r="FSH1" s="421"/>
      <c r="FSI1" s="421"/>
      <c r="FSJ1" s="421"/>
      <c r="FSK1" s="421"/>
      <c r="FSL1" s="421"/>
      <c r="FSM1" s="421"/>
      <c r="FSN1" s="421"/>
      <c r="FSO1" s="421"/>
      <c r="FSP1" s="421"/>
      <c r="FSQ1" s="421"/>
      <c r="FSR1" s="421"/>
      <c r="FSS1" s="421"/>
      <c r="FST1" s="421"/>
      <c r="FSU1" s="421"/>
      <c r="FSV1" s="421"/>
      <c r="FSW1" s="421"/>
      <c r="FSX1" s="421"/>
      <c r="FSY1" s="421"/>
      <c r="FSZ1" s="421"/>
      <c r="FTA1" s="421"/>
      <c r="FTB1" s="421"/>
      <c r="FTC1" s="421"/>
      <c r="FTD1" s="421"/>
      <c r="FTE1" s="421"/>
      <c r="FTF1" s="421"/>
      <c r="FTG1" s="421"/>
      <c r="FTH1" s="421"/>
      <c r="FTI1" s="421"/>
      <c r="FTJ1" s="421"/>
      <c r="FTK1" s="421"/>
      <c r="FTL1" s="421"/>
      <c r="FTM1" s="421"/>
      <c r="FTN1" s="421"/>
      <c r="FTO1" s="421"/>
      <c r="FTP1" s="421"/>
      <c r="FTQ1" s="421"/>
      <c r="FTR1" s="421"/>
      <c r="FTS1" s="421"/>
      <c r="FTT1" s="421"/>
      <c r="FTU1" s="421"/>
      <c r="FTV1" s="421"/>
      <c r="FTW1" s="421"/>
      <c r="FTX1" s="421"/>
      <c r="FTY1" s="421"/>
      <c r="FTZ1" s="421"/>
      <c r="FUA1" s="421"/>
      <c r="FUB1" s="421"/>
      <c r="FUC1" s="421"/>
      <c r="FUD1" s="421"/>
      <c r="FUE1" s="421"/>
      <c r="FUF1" s="421"/>
      <c r="FUG1" s="421"/>
      <c r="FUH1" s="421"/>
      <c r="FUI1" s="421"/>
      <c r="FUJ1" s="421"/>
      <c r="FUK1" s="421"/>
      <c r="FUL1" s="421"/>
      <c r="FUM1" s="421"/>
      <c r="FUN1" s="421"/>
      <c r="FUO1" s="421"/>
      <c r="FUP1" s="421"/>
      <c r="FUQ1" s="421"/>
      <c r="FUR1" s="421"/>
      <c r="FUS1" s="421"/>
      <c r="FUT1" s="421"/>
      <c r="FUU1" s="421"/>
      <c r="FUV1" s="421"/>
      <c r="FUW1" s="421"/>
      <c r="FUX1" s="421"/>
      <c r="FUY1" s="421"/>
      <c r="FUZ1" s="421"/>
      <c r="FVA1" s="421"/>
      <c r="FVB1" s="421"/>
      <c r="FVC1" s="421"/>
      <c r="FVD1" s="421"/>
      <c r="FVE1" s="421"/>
      <c r="FVF1" s="421"/>
      <c r="FVG1" s="421"/>
      <c r="FVH1" s="421"/>
      <c r="FVI1" s="421"/>
      <c r="FVJ1" s="421"/>
      <c r="FVK1" s="421"/>
      <c r="FVL1" s="421"/>
      <c r="FVM1" s="421"/>
      <c r="FVN1" s="421"/>
      <c r="FVO1" s="421"/>
      <c r="FVP1" s="421"/>
      <c r="FVQ1" s="421"/>
      <c r="FVR1" s="421"/>
      <c r="FVS1" s="421"/>
      <c r="FVT1" s="421"/>
      <c r="FVU1" s="421"/>
      <c r="FVV1" s="421"/>
      <c r="FVW1" s="421"/>
      <c r="FVX1" s="421"/>
      <c r="FVY1" s="421"/>
      <c r="FVZ1" s="421"/>
      <c r="FWA1" s="421"/>
      <c r="FWB1" s="421"/>
      <c r="FWC1" s="421"/>
      <c r="FWD1" s="421"/>
      <c r="FWE1" s="421"/>
      <c r="FWF1" s="421"/>
      <c r="FWG1" s="421"/>
      <c r="FWH1" s="421"/>
      <c r="FWI1" s="421"/>
      <c r="FWJ1" s="421"/>
      <c r="FWK1" s="421"/>
      <c r="FWL1" s="421"/>
      <c r="FWM1" s="421"/>
      <c r="FWN1" s="421"/>
      <c r="FWO1" s="421"/>
      <c r="FWP1" s="421"/>
      <c r="FWQ1" s="421"/>
      <c r="FWR1" s="421"/>
      <c r="FWS1" s="421"/>
      <c r="FWT1" s="421"/>
      <c r="FWU1" s="421"/>
      <c r="FWV1" s="421"/>
      <c r="FWW1" s="421"/>
      <c r="FWX1" s="421"/>
      <c r="FWY1" s="421"/>
      <c r="FWZ1" s="421"/>
      <c r="FXA1" s="421"/>
      <c r="FXB1" s="421"/>
      <c r="FXC1" s="421"/>
      <c r="FXD1" s="421"/>
      <c r="FXE1" s="421"/>
      <c r="FXF1" s="421"/>
      <c r="FXG1" s="421"/>
      <c r="FXH1" s="421"/>
      <c r="FXI1" s="421"/>
      <c r="FXJ1" s="421"/>
      <c r="FXK1" s="421"/>
      <c r="FXL1" s="421"/>
      <c r="FXM1" s="421"/>
      <c r="FXN1" s="421"/>
      <c r="FXO1" s="421"/>
      <c r="FXP1" s="421"/>
      <c r="FXQ1" s="421"/>
      <c r="FXR1" s="421"/>
      <c r="FXS1" s="421"/>
      <c r="FXT1" s="421"/>
      <c r="FXU1" s="421"/>
      <c r="FXV1" s="421"/>
      <c r="FXW1" s="421"/>
      <c r="FXX1" s="421"/>
      <c r="FXY1" s="421"/>
      <c r="FXZ1" s="421"/>
      <c r="FYA1" s="421"/>
      <c r="FYB1" s="421"/>
      <c r="FYC1" s="421"/>
      <c r="FYD1" s="421"/>
      <c r="FYE1" s="421"/>
      <c r="FYF1" s="421"/>
      <c r="FYG1" s="421"/>
      <c r="FYH1" s="421"/>
      <c r="FYI1" s="421"/>
      <c r="FYJ1" s="421"/>
      <c r="FYK1" s="421"/>
      <c r="FYL1" s="421"/>
      <c r="FYM1" s="421"/>
      <c r="FYN1" s="421"/>
      <c r="FYO1" s="421"/>
      <c r="FYP1" s="421"/>
      <c r="FYQ1" s="421"/>
      <c r="FYR1" s="421"/>
      <c r="FYS1" s="421"/>
      <c r="FYT1" s="421"/>
      <c r="FYU1" s="421"/>
      <c r="FYV1" s="421"/>
      <c r="FYW1" s="421"/>
      <c r="FYX1" s="421"/>
      <c r="FYY1" s="421"/>
      <c r="FYZ1" s="421"/>
      <c r="FZA1" s="421"/>
      <c r="FZB1" s="421"/>
      <c r="FZC1" s="421"/>
      <c r="FZD1" s="421"/>
      <c r="FZE1" s="421"/>
      <c r="FZF1" s="421"/>
      <c r="FZG1" s="421"/>
      <c r="FZH1" s="421"/>
      <c r="FZI1" s="421"/>
      <c r="FZJ1" s="421"/>
      <c r="FZK1" s="421"/>
      <c r="FZL1" s="421"/>
      <c r="FZM1" s="421"/>
      <c r="FZN1" s="421"/>
      <c r="FZO1" s="421"/>
      <c r="FZP1" s="421"/>
      <c r="FZQ1" s="421"/>
      <c r="FZR1" s="421"/>
      <c r="FZS1" s="421"/>
      <c r="FZT1" s="421"/>
      <c r="FZU1" s="421"/>
      <c r="FZV1" s="421"/>
      <c r="FZW1" s="421"/>
      <c r="FZX1" s="421"/>
      <c r="FZY1" s="421"/>
      <c r="FZZ1" s="421"/>
      <c r="GAA1" s="421"/>
      <c r="GAB1" s="421"/>
      <c r="GAC1" s="421"/>
      <c r="GAD1" s="421"/>
      <c r="GAE1" s="421"/>
      <c r="GAF1" s="421"/>
      <c r="GAG1" s="421"/>
      <c r="GAH1" s="421"/>
      <c r="GAI1" s="421"/>
      <c r="GAJ1" s="421"/>
      <c r="GAK1" s="421"/>
      <c r="GAL1" s="421"/>
      <c r="GAM1" s="421"/>
      <c r="GAN1" s="421"/>
      <c r="GAO1" s="421"/>
      <c r="GAP1" s="421"/>
      <c r="GAQ1" s="421"/>
      <c r="GAR1" s="421"/>
      <c r="GAS1" s="421"/>
      <c r="GAT1" s="421"/>
      <c r="GAU1" s="421"/>
      <c r="GAV1" s="421"/>
      <c r="GAW1" s="421"/>
      <c r="GAX1" s="421"/>
      <c r="GAY1" s="421"/>
      <c r="GAZ1" s="421"/>
      <c r="GBA1" s="421"/>
      <c r="GBB1" s="421"/>
      <c r="GBC1" s="421"/>
      <c r="GBD1" s="421"/>
      <c r="GBE1" s="421"/>
      <c r="GBF1" s="421"/>
      <c r="GBG1" s="421"/>
      <c r="GBH1" s="421"/>
      <c r="GBI1" s="421"/>
      <c r="GBJ1" s="421"/>
      <c r="GBK1" s="421"/>
      <c r="GBL1" s="421"/>
      <c r="GBM1" s="421"/>
      <c r="GBN1" s="421"/>
      <c r="GBO1" s="421"/>
      <c r="GBP1" s="421"/>
      <c r="GBQ1" s="421"/>
      <c r="GBR1" s="421"/>
      <c r="GBS1" s="421"/>
      <c r="GBT1" s="421"/>
      <c r="GBU1" s="421"/>
      <c r="GBV1" s="421"/>
      <c r="GBW1" s="421"/>
      <c r="GBX1" s="421"/>
      <c r="GBY1" s="421"/>
      <c r="GBZ1" s="421"/>
      <c r="GCA1" s="421"/>
      <c r="GCB1" s="421"/>
      <c r="GCC1" s="421"/>
      <c r="GCD1" s="421"/>
      <c r="GCE1" s="421"/>
      <c r="GCF1" s="421"/>
      <c r="GCG1" s="421"/>
      <c r="GCH1" s="421"/>
      <c r="GCI1" s="421"/>
      <c r="GCJ1" s="421"/>
      <c r="GCK1" s="421"/>
      <c r="GCL1" s="421"/>
      <c r="GCM1" s="421"/>
      <c r="GCN1" s="421"/>
      <c r="GCO1" s="421"/>
      <c r="GCP1" s="421"/>
      <c r="GCQ1" s="421"/>
      <c r="GCR1" s="421"/>
      <c r="GCS1" s="421"/>
      <c r="GCT1" s="421"/>
      <c r="GCU1" s="421"/>
      <c r="GCV1" s="421"/>
      <c r="GCW1" s="421"/>
      <c r="GCX1" s="421"/>
      <c r="GCY1" s="421"/>
      <c r="GCZ1" s="421"/>
      <c r="GDA1" s="421"/>
      <c r="GDB1" s="421"/>
      <c r="GDC1" s="421"/>
      <c r="GDD1" s="421"/>
      <c r="GDE1" s="421"/>
      <c r="GDF1" s="421"/>
      <c r="GDG1" s="421"/>
      <c r="GDH1" s="421"/>
      <c r="GDI1" s="421"/>
      <c r="GDJ1" s="421"/>
      <c r="GDK1" s="421"/>
      <c r="GDL1" s="421"/>
      <c r="GDM1" s="421"/>
      <c r="GDN1" s="421"/>
      <c r="GDO1" s="421"/>
      <c r="GDP1" s="421"/>
      <c r="GDQ1" s="421"/>
      <c r="GDR1" s="421"/>
      <c r="GDS1" s="421"/>
      <c r="GDT1" s="421"/>
      <c r="GDU1" s="421"/>
      <c r="GDV1" s="421"/>
      <c r="GDW1" s="421"/>
      <c r="GDX1" s="421"/>
      <c r="GDY1" s="421"/>
      <c r="GDZ1" s="421"/>
      <c r="GEA1" s="421"/>
      <c r="GEB1" s="421"/>
      <c r="GEC1" s="421"/>
      <c r="GED1" s="421"/>
      <c r="GEE1" s="421"/>
      <c r="GEF1" s="421"/>
      <c r="GEG1" s="421"/>
      <c r="GEH1" s="421"/>
      <c r="GEI1" s="421"/>
      <c r="GEJ1" s="421"/>
      <c r="GEK1" s="421"/>
      <c r="GEL1" s="421"/>
      <c r="GEM1" s="421"/>
      <c r="GEN1" s="421"/>
      <c r="GEO1" s="421"/>
      <c r="GEP1" s="421"/>
      <c r="GEQ1" s="421"/>
      <c r="GER1" s="421"/>
      <c r="GES1" s="421"/>
      <c r="GET1" s="421"/>
      <c r="GEU1" s="421"/>
      <c r="GEV1" s="421"/>
      <c r="GEW1" s="421"/>
      <c r="GEX1" s="421"/>
      <c r="GEY1" s="421"/>
      <c r="GEZ1" s="421"/>
      <c r="GFA1" s="421"/>
      <c r="GFB1" s="421"/>
      <c r="GFC1" s="421"/>
      <c r="GFD1" s="421"/>
      <c r="GFE1" s="421"/>
      <c r="GFF1" s="421"/>
      <c r="GFG1" s="421"/>
      <c r="GFH1" s="421"/>
      <c r="GFI1" s="421"/>
      <c r="GFJ1" s="421"/>
      <c r="GFK1" s="421"/>
      <c r="GFL1" s="421"/>
      <c r="GFM1" s="421"/>
      <c r="GFN1" s="421"/>
      <c r="GFO1" s="421"/>
      <c r="GFP1" s="421"/>
      <c r="GFQ1" s="421"/>
      <c r="GFR1" s="421"/>
      <c r="GFS1" s="421"/>
      <c r="GFT1" s="421"/>
      <c r="GFU1" s="421"/>
      <c r="GFV1" s="421"/>
      <c r="GFW1" s="421"/>
      <c r="GFX1" s="421"/>
      <c r="GFY1" s="421"/>
      <c r="GFZ1" s="421"/>
      <c r="GGA1" s="421"/>
      <c r="GGB1" s="421"/>
      <c r="GGC1" s="421"/>
      <c r="GGD1" s="421"/>
      <c r="GGE1" s="421"/>
      <c r="GGF1" s="421"/>
      <c r="GGG1" s="421"/>
      <c r="GGH1" s="421"/>
      <c r="GGI1" s="421"/>
      <c r="GGJ1" s="421"/>
      <c r="GGK1" s="421"/>
      <c r="GGL1" s="421"/>
      <c r="GGM1" s="421"/>
      <c r="GGN1" s="421"/>
      <c r="GGO1" s="421"/>
      <c r="GGP1" s="421"/>
      <c r="GGQ1" s="421"/>
      <c r="GGR1" s="421"/>
      <c r="GGS1" s="421"/>
      <c r="GGT1" s="421"/>
      <c r="GGU1" s="421"/>
      <c r="GGV1" s="421"/>
      <c r="GGW1" s="421"/>
      <c r="GGX1" s="421"/>
      <c r="GGY1" s="421"/>
      <c r="GGZ1" s="421"/>
      <c r="GHA1" s="421"/>
      <c r="GHB1" s="421"/>
      <c r="GHC1" s="421"/>
      <c r="GHD1" s="421"/>
      <c r="GHE1" s="421"/>
      <c r="GHF1" s="421"/>
      <c r="GHG1" s="421"/>
      <c r="GHH1" s="421"/>
      <c r="GHI1" s="421"/>
      <c r="GHJ1" s="421"/>
      <c r="GHK1" s="421"/>
      <c r="GHL1" s="421"/>
      <c r="GHM1" s="421"/>
      <c r="GHN1" s="421"/>
      <c r="GHO1" s="421"/>
      <c r="GHP1" s="421"/>
      <c r="GHQ1" s="421"/>
      <c r="GHR1" s="421"/>
      <c r="GHS1" s="421"/>
      <c r="GHT1" s="421"/>
      <c r="GHU1" s="421"/>
      <c r="GHV1" s="421"/>
      <c r="GHW1" s="421"/>
      <c r="GHX1" s="421"/>
      <c r="GHY1" s="421"/>
      <c r="GHZ1" s="421"/>
      <c r="GIA1" s="421"/>
      <c r="GIB1" s="421"/>
      <c r="GIC1" s="421"/>
      <c r="GID1" s="421"/>
      <c r="GIE1" s="421"/>
      <c r="GIF1" s="421"/>
      <c r="GIG1" s="421"/>
      <c r="GIH1" s="421"/>
      <c r="GII1" s="421"/>
      <c r="GIJ1" s="421"/>
      <c r="GIK1" s="421"/>
      <c r="GIL1" s="421"/>
      <c r="GIM1" s="421"/>
      <c r="GIN1" s="421"/>
      <c r="GIO1" s="421"/>
      <c r="GIP1" s="421"/>
      <c r="GIQ1" s="421"/>
      <c r="GIR1" s="421"/>
      <c r="GIS1" s="421"/>
      <c r="GIT1" s="421"/>
      <c r="GIU1" s="421"/>
      <c r="GIV1" s="421"/>
      <c r="GIW1" s="421"/>
      <c r="GIX1" s="421"/>
      <c r="GIY1" s="421"/>
      <c r="GIZ1" s="421"/>
      <c r="GJA1" s="421"/>
      <c r="GJB1" s="421"/>
      <c r="GJC1" s="421"/>
      <c r="GJD1" s="421"/>
      <c r="GJE1" s="421"/>
      <c r="GJF1" s="421"/>
      <c r="GJG1" s="421"/>
      <c r="GJH1" s="421"/>
      <c r="GJI1" s="421"/>
      <c r="GJJ1" s="421"/>
      <c r="GJK1" s="421"/>
      <c r="GJL1" s="421"/>
      <c r="GJM1" s="421"/>
      <c r="GJN1" s="421"/>
      <c r="GJO1" s="421"/>
      <c r="GJP1" s="421"/>
      <c r="GJQ1" s="421"/>
      <c r="GJR1" s="421"/>
      <c r="GJS1" s="421"/>
      <c r="GJT1" s="421"/>
      <c r="GJU1" s="421"/>
      <c r="GJV1" s="421"/>
      <c r="GJW1" s="421"/>
      <c r="GJX1" s="421"/>
      <c r="GJY1" s="421"/>
      <c r="GJZ1" s="421"/>
      <c r="GKA1" s="421"/>
      <c r="GKB1" s="421"/>
      <c r="GKC1" s="421"/>
      <c r="GKD1" s="421"/>
      <c r="GKE1" s="421"/>
      <c r="GKF1" s="421"/>
      <c r="GKG1" s="421"/>
      <c r="GKH1" s="421"/>
      <c r="GKI1" s="421"/>
      <c r="GKJ1" s="421"/>
      <c r="GKK1" s="421"/>
      <c r="GKL1" s="421"/>
      <c r="GKM1" s="421"/>
      <c r="GKN1" s="421"/>
      <c r="GKO1" s="421"/>
      <c r="GKP1" s="421"/>
      <c r="GKQ1" s="421"/>
      <c r="GKR1" s="421"/>
      <c r="GKS1" s="421"/>
      <c r="GKT1" s="421"/>
      <c r="GKU1" s="421"/>
      <c r="GKV1" s="421"/>
      <c r="GKW1" s="421"/>
      <c r="GKX1" s="421"/>
      <c r="GKY1" s="421"/>
      <c r="GKZ1" s="421"/>
      <c r="GLA1" s="421"/>
      <c r="GLB1" s="421"/>
      <c r="GLC1" s="421"/>
      <c r="GLD1" s="421"/>
      <c r="GLE1" s="421"/>
      <c r="GLF1" s="421"/>
      <c r="GLG1" s="421"/>
      <c r="GLH1" s="421"/>
      <c r="GLI1" s="421"/>
      <c r="GLJ1" s="421"/>
      <c r="GLK1" s="421"/>
      <c r="GLL1" s="421"/>
      <c r="GLM1" s="421"/>
      <c r="GLN1" s="421"/>
      <c r="GLO1" s="421"/>
      <c r="GLP1" s="421"/>
      <c r="GLQ1" s="421"/>
      <c r="GLR1" s="421"/>
      <c r="GLS1" s="421"/>
      <c r="GLT1" s="421"/>
      <c r="GLU1" s="421"/>
      <c r="GLV1" s="421"/>
      <c r="GLW1" s="421"/>
      <c r="GLX1" s="421"/>
      <c r="GLY1" s="421"/>
      <c r="GLZ1" s="421"/>
      <c r="GMA1" s="421"/>
      <c r="GMB1" s="421"/>
      <c r="GMC1" s="421"/>
      <c r="GMD1" s="421"/>
      <c r="GME1" s="421"/>
      <c r="GMF1" s="421"/>
      <c r="GMG1" s="421"/>
      <c r="GMH1" s="421"/>
      <c r="GMI1" s="421"/>
      <c r="GMJ1" s="421"/>
      <c r="GMK1" s="421"/>
      <c r="GML1" s="421"/>
      <c r="GMM1" s="421"/>
      <c r="GMN1" s="421"/>
      <c r="GMO1" s="421"/>
      <c r="GMP1" s="421"/>
      <c r="GMQ1" s="421"/>
      <c r="GMR1" s="421"/>
      <c r="GMS1" s="421"/>
      <c r="GMT1" s="421"/>
      <c r="GMU1" s="421"/>
      <c r="GMV1" s="421"/>
      <c r="GMW1" s="421"/>
      <c r="GMX1" s="421"/>
      <c r="GMY1" s="421"/>
      <c r="GMZ1" s="421"/>
      <c r="GNA1" s="421"/>
      <c r="GNB1" s="421"/>
      <c r="GNC1" s="421"/>
      <c r="GND1" s="421"/>
      <c r="GNE1" s="421"/>
      <c r="GNF1" s="421"/>
      <c r="GNG1" s="421"/>
      <c r="GNH1" s="421"/>
      <c r="GNI1" s="421"/>
      <c r="GNJ1" s="421"/>
      <c r="GNK1" s="421"/>
      <c r="GNL1" s="421"/>
      <c r="GNM1" s="421"/>
      <c r="GNN1" s="421"/>
      <c r="GNO1" s="421"/>
      <c r="GNP1" s="421"/>
      <c r="GNQ1" s="421"/>
      <c r="GNR1" s="421"/>
      <c r="GNS1" s="421"/>
      <c r="GNT1" s="421"/>
      <c r="GNU1" s="421"/>
      <c r="GNV1" s="421"/>
      <c r="GNW1" s="421"/>
      <c r="GNX1" s="421"/>
      <c r="GNY1" s="421"/>
      <c r="GNZ1" s="421"/>
      <c r="GOA1" s="421"/>
      <c r="GOB1" s="421"/>
      <c r="GOC1" s="421"/>
      <c r="GOD1" s="421"/>
      <c r="GOE1" s="421"/>
      <c r="GOF1" s="421"/>
      <c r="GOG1" s="421"/>
      <c r="GOH1" s="421"/>
      <c r="GOI1" s="421"/>
      <c r="GOJ1" s="421"/>
      <c r="GOK1" s="421"/>
      <c r="GOL1" s="421"/>
      <c r="GOM1" s="421"/>
      <c r="GON1" s="421"/>
      <c r="GOO1" s="421"/>
      <c r="GOP1" s="421"/>
      <c r="GOQ1" s="421"/>
      <c r="GOR1" s="421"/>
      <c r="GOS1" s="421"/>
      <c r="GOT1" s="421"/>
      <c r="GOU1" s="421"/>
      <c r="GOV1" s="421"/>
      <c r="GOW1" s="421"/>
      <c r="GOX1" s="421"/>
      <c r="GOY1" s="421"/>
      <c r="GOZ1" s="421"/>
      <c r="GPA1" s="421"/>
      <c r="GPB1" s="421"/>
      <c r="GPC1" s="421"/>
      <c r="GPD1" s="421"/>
      <c r="GPE1" s="421"/>
      <c r="GPF1" s="421"/>
      <c r="GPG1" s="421"/>
      <c r="GPH1" s="421"/>
      <c r="GPI1" s="421"/>
      <c r="GPJ1" s="421"/>
      <c r="GPK1" s="421"/>
      <c r="GPL1" s="421"/>
      <c r="GPM1" s="421"/>
      <c r="GPN1" s="421"/>
      <c r="GPO1" s="421"/>
      <c r="GPP1" s="421"/>
      <c r="GPQ1" s="421"/>
      <c r="GPR1" s="421"/>
      <c r="GPS1" s="421"/>
      <c r="GPT1" s="421"/>
      <c r="GPU1" s="421"/>
      <c r="GPV1" s="421"/>
      <c r="GPW1" s="421"/>
      <c r="GPX1" s="421"/>
      <c r="GPY1" s="421"/>
      <c r="GPZ1" s="421"/>
      <c r="GQA1" s="421"/>
      <c r="GQB1" s="421"/>
      <c r="GQC1" s="421"/>
      <c r="GQD1" s="421"/>
      <c r="GQE1" s="421"/>
      <c r="GQF1" s="421"/>
      <c r="GQG1" s="421"/>
      <c r="GQH1" s="421"/>
      <c r="GQI1" s="421"/>
      <c r="GQJ1" s="421"/>
      <c r="GQK1" s="421"/>
      <c r="GQL1" s="421"/>
      <c r="GQM1" s="421"/>
      <c r="GQN1" s="421"/>
      <c r="GQO1" s="421"/>
      <c r="GQP1" s="421"/>
      <c r="GQQ1" s="421"/>
      <c r="GQR1" s="421"/>
      <c r="GQS1" s="421"/>
      <c r="GQT1" s="421"/>
      <c r="GQU1" s="421"/>
      <c r="GQV1" s="421"/>
      <c r="GQW1" s="421"/>
      <c r="GQX1" s="421"/>
      <c r="GQY1" s="421"/>
      <c r="GQZ1" s="421"/>
      <c r="GRA1" s="421"/>
      <c r="GRB1" s="421"/>
      <c r="GRC1" s="421"/>
      <c r="GRD1" s="421"/>
      <c r="GRE1" s="421"/>
      <c r="GRF1" s="421"/>
      <c r="GRG1" s="421"/>
      <c r="GRH1" s="421"/>
      <c r="GRI1" s="421"/>
      <c r="GRJ1" s="421"/>
      <c r="GRK1" s="421"/>
      <c r="GRL1" s="421"/>
      <c r="GRM1" s="421"/>
      <c r="GRN1" s="421"/>
      <c r="GRO1" s="421"/>
      <c r="GRP1" s="421"/>
      <c r="GRQ1" s="421"/>
      <c r="GRR1" s="421"/>
      <c r="GRS1" s="421"/>
      <c r="GRT1" s="421"/>
      <c r="GRU1" s="421"/>
      <c r="GRV1" s="421"/>
      <c r="GRW1" s="421"/>
      <c r="GRX1" s="421"/>
      <c r="GRY1" s="421"/>
      <c r="GRZ1" s="421"/>
      <c r="GSA1" s="421"/>
      <c r="GSB1" s="421"/>
      <c r="GSC1" s="421"/>
      <c r="GSD1" s="421"/>
      <c r="GSE1" s="421"/>
      <c r="GSF1" s="421"/>
      <c r="GSG1" s="421"/>
      <c r="GSH1" s="421"/>
      <c r="GSI1" s="421"/>
      <c r="GSJ1" s="421"/>
      <c r="GSK1" s="421"/>
      <c r="GSL1" s="421"/>
      <c r="GSM1" s="421"/>
      <c r="GSN1" s="421"/>
      <c r="GSO1" s="421"/>
      <c r="GSP1" s="421"/>
      <c r="GSQ1" s="421"/>
      <c r="GSR1" s="421"/>
      <c r="GSS1" s="421"/>
      <c r="GST1" s="421"/>
      <c r="GSU1" s="421"/>
      <c r="GSV1" s="421"/>
      <c r="GSW1" s="421"/>
      <c r="GSX1" s="421"/>
      <c r="GSY1" s="421"/>
      <c r="GSZ1" s="421"/>
      <c r="GTA1" s="421"/>
      <c r="GTB1" s="421"/>
      <c r="GTC1" s="421"/>
      <c r="GTD1" s="421"/>
      <c r="GTE1" s="421"/>
      <c r="GTF1" s="421"/>
      <c r="GTG1" s="421"/>
      <c r="GTH1" s="421"/>
      <c r="GTI1" s="421"/>
      <c r="GTJ1" s="421"/>
      <c r="GTK1" s="421"/>
      <c r="GTL1" s="421"/>
      <c r="GTM1" s="421"/>
      <c r="GTN1" s="421"/>
      <c r="GTO1" s="421"/>
      <c r="GTP1" s="421"/>
      <c r="GTQ1" s="421"/>
      <c r="GTR1" s="421"/>
      <c r="GTS1" s="421"/>
      <c r="GTT1" s="421"/>
      <c r="GTU1" s="421"/>
      <c r="GTV1" s="421"/>
      <c r="GTW1" s="421"/>
      <c r="GTX1" s="421"/>
      <c r="GTY1" s="421"/>
      <c r="GTZ1" s="421"/>
      <c r="GUA1" s="421"/>
      <c r="GUB1" s="421"/>
      <c r="GUC1" s="421"/>
      <c r="GUD1" s="421"/>
      <c r="GUE1" s="421"/>
      <c r="GUF1" s="421"/>
      <c r="GUG1" s="421"/>
      <c r="GUH1" s="421"/>
      <c r="GUI1" s="421"/>
      <c r="GUJ1" s="421"/>
      <c r="GUK1" s="421"/>
      <c r="GUL1" s="421"/>
      <c r="GUM1" s="421"/>
      <c r="GUN1" s="421"/>
      <c r="GUO1" s="421"/>
      <c r="GUP1" s="421"/>
      <c r="GUQ1" s="421"/>
      <c r="GUR1" s="421"/>
      <c r="GUS1" s="421"/>
      <c r="GUT1" s="421"/>
      <c r="GUU1" s="421"/>
      <c r="GUV1" s="421"/>
      <c r="GUW1" s="421"/>
      <c r="GUX1" s="421"/>
      <c r="GUY1" s="421"/>
      <c r="GUZ1" s="421"/>
      <c r="GVA1" s="421"/>
      <c r="GVB1" s="421"/>
      <c r="GVC1" s="421"/>
      <c r="GVD1" s="421"/>
      <c r="GVE1" s="421"/>
      <c r="GVF1" s="421"/>
      <c r="GVG1" s="421"/>
      <c r="GVH1" s="421"/>
      <c r="GVI1" s="421"/>
      <c r="GVJ1" s="421"/>
      <c r="GVK1" s="421"/>
      <c r="GVL1" s="421"/>
      <c r="GVM1" s="421"/>
      <c r="GVN1" s="421"/>
      <c r="GVO1" s="421"/>
      <c r="GVP1" s="421"/>
      <c r="GVQ1" s="421"/>
      <c r="GVR1" s="421"/>
      <c r="GVS1" s="421"/>
      <c r="GVT1" s="421"/>
      <c r="GVU1" s="421"/>
      <c r="GVV1" s="421"/>
      <c r="GVW1" s="421"/>
      <c r="GVX1" s="421"/>
      <c r="GVY1" s="421"/>
      <c r="GVZ1" s="421"/>
      <c r="GWA1" s="421"/>
      <c r="GWB1" s="421"/>
      <c r="GWC1" s="421"/>
      <c r="GWD1" s="421"/>
      <c r="GWE1" s="421"/>
      <c r="GWF1" s="421"/>
      <c r="GWG1" s="421"/>
      <c r="GWH1" s="421"/>
      <c r="GWI1" s="421"/>
      <c r="GWJ1" s="421"/>
      <c r="GWK1" s="421"/>
      <c r="GWL1" s="421"/>
      <c r="GWM1" s="421"/>
      <c r="GWN1" s="421"/>
      <c r="GWO1" s="421"/>
      <c r="GWP1" s="421"/>
      <c r="GWQ1" s="421"/>
      <c r="GWR1" s="421"/>
      <c r="GWS1" s="421"/>
      <c r="GWT1" s="421"/>
      <c r="GWU1" s="421"/>
      <c r="GWV1" s="421"/>
      <c r="GWW1" s="421"/>
      <c r="GWX1" s="421"/>
      <c r="GWY1" s="421"/>
      <c r="GWZ1" s="421"/>
      <c r="GXA1" s="421"/>
      <c r="GXB1" s="421"/>
      <c r="GXC1" s="421"/>
      <c r="GXD1" s="421"/>
      <c r="GXE1" s="421"/>
      <c r="GXF1" s="421"/>
      <c r="GXG1" s="421"/>
      <c r="GXH1" s="421"/>
      <c r="GXI1" s="421"/>
      <c r="GXJ1" s="421"/>
      <c r="GXK1" s="421"/>
      <c r="GXL1" s="421"/>
      <c r="GXM1" s="421"/>
      <c r="GXN1" s="421"/>
      <c r="GXO1" s="421"/>
      <c r="GXP1" s="421"/>
      <c r="GXQ1" s="421"/>
      <c r="GXR1" s="421"/>
      <c r="GXS1" s="421"/>
      <c r="GXT1" s="421"/>
      <c r="GXU1" s="421"/>
      <c r="GXV1" s="421"/>
      <c r="GXW1" s="421"/>
      <c r="GXX1" s="421"/>
      <c r="GXY1" s="421"/>
      <c r="GXZ1" s="421"/>
      <c r="GYA1" s="421"/>
      <c r="GYB1" s="421"/>
      <c r="GYC1" s="421"/>
      <c r="GYD1" s="421"/>
      <c r="GYE1" s="421"/>
      <c r="GYF1" s="421"/>
      <c r="GYG1" s="421"/>
      <c r="GYH1" s="421"/>
      <c r="GYI1" s="421"/>
      <c r="GYJ1" s="421"/>
      <c r="GYK1" s="421"/>
      <c r="GYL1" s="421"/>
      <c r="GYM1" s="421"/>
      <c r="GYN1" s="421"/>
      <c r="GYO1" s="421"/>
      <c r="GYP1" s="421"/>
      <c r="GYQ1" s="421"/>
      <c r="GYR1" s="421"/>
      <c r="GYS1" s="421"/>
      <c r="GYT1" s="421"/>
      <c r="GYU1" s="421"/>
      <c r="GYV1" s="421"/>
      <c r="GYW1" s="421"/>
      <c r="GYX1" s="421"/>
      <c r="GYY1" s="421"/>
      <c r="GYZ1" s="421"/>
      <c r="GZA1" s="421"/>
      <c r="GZB1" s="421"/>
      <c r="GZC1" s="421"/>
      <c r="GZD1" s="421"/>
      <c r="GZE1" s="421"/>
      <c r="GZF1" s="421"/>
      <c r="GZG1" s="421"/>
      <c r="GZH1" s="421"/>
      <c r="GZI1" s="421"/>
      <c r="GZJ1" s="421"/>
      <c r="GZK1" s="421"/>
      <c r="GZL1" s="421"/>
      <c r="GZM1" s="421"/>
      <c r="GZN1" s="421"/>
      <c r="GZO1" s="421"/>
      <c r="GZP1" s="421"/>
      <c r="GZQ1" s="421"/>
      <c r="GZR1" s="421"/>
      <c r="GZS1" s="421"/>
      <c r="GZT1" s="421"/>
      <c r="GZU1" s="421"/>
      <c r="GZV1" s="421"/>
      <c r="GZW1" s="421"/>
      <c r="GZX1" s="421"/>
      <c r="GZY1" s="421"/>
      <c r="GZZ1" s="421"/>
      <c r="HAA1" s="421"/>
      <c r="HAB1" s="421"/>
      <c r="HAC1" s="421"/>
      <c r="HAD1" s="421"/>
      <c r="HAE1" s="421"/>
      <c r="HAF1" s="421"/>
      <c r="HAG1" s="421"/>
      <c r="HAH1" s="421"/>
      <c r="HAI1" s="421"/>
      <c r="HAJ1" s="421"/>
      <c r="HAK1" s="421"/>
      <c r="HAL1" s="421"/>
      <c r="HAM1" s="421"/>
      <c r="HAN1" s="421"/>
      <c r="HAO1" s="421"/>
      <c r="HAP1" s="421"/>
      <c r="HAQ1" s="421"/>
      <c r="HAR1" s="421"/>
      <c r="HAS1" s="421"/>
      <c r="HAT1" s="421"/>
      <c r="HAU1" s="421"/>
      <c r="HAV1" s="421"/>
      <c r="HAW1" s="421"/>
      <c r="HAX1" s="421"/>
      <c r="HAY1" s="421"/>
      <c r="HAZ1" s="421"/>
      <c r="HBA1" s="421"/>
      <c r="HBB1" s="421"/>
      <c r="HBC1" s="421"/>
      <c r="HBD1" s="421"/>
      <c r="HBE1" s="421"/>
      <c r="HBF1" s="421"/>
      <c r="HBG1" s="421"/>
      <c r="HBH1" s="421"/>
      <c r="HBI1" s="421"/>
      <c r="HBJ1" s="421"/>
      <c r="HBK1" s="421"/>
      <c r="HBL1" s="421"/>
      <c r="HBM1" s="421"/>
      <c r="HBN1" s="421"/>
      <c r="HBO1" s="421"/>
      <c r="HBP1" s="421"/>
      <c r="HBQ1" s="421"/>
      <c r="HBR1" s="421"/>
      <c r="HBS1" s="421"/>
      <c r="HBT1" s="421"/>
      <c r="HBU1" s="421"/>
      <c r="HBV1" s="421"/>
      <c r="HBW1" s="421"/>
      <c r="HBX1" s="421"/>
      <c r="HBY1" s="421"/>
      <c r="HBZ1" s="421"/>
      <c r="HCA1" s="421"/>
      <c r="HCB1" s="421"/>
      <c r="HCC1" s="421"/>
      <c r="HCD1" s="421"/>
      <c r="HCE1" s="421"/>
      <c r="HCF1" s="421"/>
      <c r="HCG1" s="421"/>
      <c r="HCH1" s="421"/>
      <c r="HCI1" s="421"/>
      <c r="HCJ1" s="421"/>
      <c r="HCK1" s="421"/>
      <c r="HCL1" s="421"/>
      <c r="HCM1" s="421"/>
      <c r="HCN1" s="421"/>
      <c r="HCO1" s="421"/>
      <c r="HCP1" s="421"/>
      <c r="HCQ1" s="421"/>
      <c r="HCR1" s="421"/>
      <c r="HCS1" s="421"/>
      <c r="HCT1" s="421"/>
      <c r="HCU1" s="421"/>
      <c r="HCV1" s="421"/>
      <c r="HCW1" s="421"/>
      <c r="HCX1" s="421"/>
      <c r="HCY1" s="421"/>
      <c r="HCZ1" s="421"/>
      <c r="HDA1" s="421"/>
      <c r="HDB1" s="421"/>
      <c r="HDC1" s="421"/>
      <c r="HDD1" s="421"/>
      <c r="HDE1" s="421"/>
      <c r="HDF1" s="421"/>
      <c r="HDG1" s="421"/>
      <c r="HDH1" s="421"/>
      <c r="HDI1" s="421"/>
      <c r="HDJ1" s="421"/>
      <c r="HDK1" s="421"/>
      <c r="HDL1" s="421"/>
      <c r="HDM1" s="421"/>
      <c r="HDN1" s="421"/>
      <c r="HDO1" s="421"/>
      <c r="HDP1" s="421"/>
      <c r="HDQ1" s="421"/>
      <c r="HDR1" s="421"/>
      <c r="HDS1" s="421"/>
      <c r="HDT1" s="421"/>
      <c r="HDU1" s="421"/>
      <c r="HDV1" s="421"/>
      <c r="HDW1" s="421"/>
      <c r="HDX1" s="421"/>
      <c r="HDY1" s="421"/>
      <c r="HDZ1" s="421"/>
      <c r="HEA1" s="421"/>
      <c r="HEB1" s="421"/>
      <c r="HEC1" s="421"/>
      <c r="HED1" s="421"/>
      <c r="HEE1" s="421"/>
      <c r="HEF1" s="421"/>
      <c r="HEG1" s="421"/>
      <c r="HEH1" s="421"/>
      <c r="HEI1" s="421"/>
      <c r="HEJ1" s="421"/>
      <c r="HEK1" s="421"/>
      <c r="HEL1" s="421"/>
      <c r="HEM1" s="421"/>
      <c r="HEN1" s="421"/>
      <c r="HEO1" s="421"/>
      <c r="HEP1" s="421"/>
      <c r="HEQ1" s="421"/>
      <c r="HER1" s="421"/>
      <c r="HES1" s="421"/>
      <c r="HET1" s="421"/>
      <c r="HEU1" s="421"/>
      <c r="HEV1" s="421"/>
      <c r="HEW1" s="421"/>
      <c r="HEX1" s="421"/>
      <c r="HEY1" s="421"/>
      <c r="HEZ1" s="421"/>
      <c r="HFA1" s="421"/>
      <c r="HFB1" s="421"/>
      <c r="HFC1" s="421"/>
      <c r="HFD1" s="421"/>
      <c r="HFE1" s="421"/>
      <c r="HFF1" s="421"/>
      <c r="HFG1" s="421"/>
      <c r="HFH1" s="421"/>
      <c r="HFI1" s="421"/>
      <c r="HFJ1" s="421"/>
      <c r="HFK1" s="421"/>
      <c r="HFL1" s="421"/>
      <c r="HFM1" s="421"/>
      <c r="HFN1" s="421"/>
      <c r="HFO1" s="421"/>
      <c r="HFP1" s="421"/>
      <c r="HFQ1" s="421"/>
      <c r="HFR1" s="421"/>
      <c r="HFS1" s="421"/>
      <c r="HFT1" s="421"/>
      <c r="HFU1" s="421"/>
      <c r="HFV1" s="421"/>
      <c r="HFW1" s="421"/>
      <c r="HFX1" s="421"/>
      <c r="HFY1" s="421"/>
      <c r="HFZ1" s="421"/>
      <c r="HGA1" s="421"/>
      <c r="HGB1" s="421"/>
      <c r="HGC1" s="421"/>
      <c r="HGD1" s="421"/>
      <c r="HGE1" s="421"/>
      <c r="HGF1" s="421"/>
      <c r="HGG1" s="421"/>
      <c r="HGH1" s="421"/>
      <c r="HGI1" s="421"/>
      <c r="HGJ1" s="421"/>
      <c r="HGK1" s="421"/>
      <c r="HGL1" s="421"/>
      <c r="HGM1" s="421"/>
      <c r="HGN1" s="421"/>
      <c r="HGO1" s="421"/>
      <c r="HGP1" s="421"/>
      <c r="HGQ1" s="421"/>
      <c r="HGR1" s="421"/>
      <c r="HGS1" s="421"/>
      <c r="HGT1" s="421"/>
      <c r="HGU1" s="421"/>
      <c r="HGV1" s="421"/>
      <c r="HGW1" s="421"/>
      <c r="HGX1" s="421"/>
      <c r="HGY1" s="421"/>
      <c r="HGZ1" s="421"/>
      <c r="HHA1" s="421"/>
      <c r="HHB1" s="421"/>
      <c r="HHC1" s="421"/>
      <c r="HHD1" s="421"/>
      <c r="HHE1" s="421"/>
      <c r="HHF1" s="421"/>
      <c r="HHG1" s="421"/>
      <c r="HHH1" s="421"/>
      <c r="HHI1" s="421"/>
      <c r="HHJ1" s="421"/>
      <c r="HHK1" s="421"/>
      <c r="HHL1" s="421"/>
      <c r="HHM1" s="421"/>
      <c r="HHN1" s="421"/>
      <c r="HHO1" s="421"/>
      <c r="HHP1" s="421"/>
      <c r="HHQ1" s="421"/>
      <c r="HHR1" s="421"/>
      <c r="HHS1" s="421"/>
      <c r="HHT1" s="421"/>
      <c r="HHU1" s="421"/>
      <c r="HHV1" s="421"/>
      <c r="HHW1" s="421"/>
      <c r="HHX1" s="421"/>
      <c r="HHY1" s="421"/>
      <c r="HHZ1" s="421"/>
      <c r="HIA1" s="421"/>
      <c r="HIB1" s="421"/>
      <c r="HIC1" s="421"/>
      <c r="HID1" s="421"/>
      <c r="HIE1" s="421"/>
      <c r="HIF1" s="421"/>
      <c r="HIG1" s="421"/>
      <c r="HIH1" s="421"/>
      <c r="HII1" s="421"/>
      <c r="HIJ1" s="421"/>
      <c r="HIK1" s="421"/>
      <c r="HIL1" s="421"/>
      <c r="HIM1" s="421"/>
      <c r="HIN1" s="421"/>
      <c r="HIO1" s="421"/>
      <c r="HIP1" s="421"/>
      <c r="HIQ1" s="421"/>
      <c r="HIR1" s="421"/>
      <c r="HIS1" s="421"/>
      <c r="HIT1" s="421"/>
      <c r="HIU1" s="421"/>
      <c r="HIV1" s="421"/>
      <c r="HIW1" s="421"/>
      <c r="HIX1" s="421"/>
      <c r="HIY1" s="421"/>
      <c r="HIZ1" s="421"/>
      <c r="HJA1" s="421"/>
      <c r="HJB1" s="421"/>
      <c r="HJC1" s="421"/>
      <c r="HJD1" s="421"/>
      <c r="HJE1" s="421"/>
      <c r="HJF1" s="421"/>
      <c r="HJG1" s="421"/>
      <c r="HJH1" s="421"/>
      <c r="HJI1" s="421"/>
      <c r="HJJ1" s="421"/>
      <c r="HJK1" s="421"/>
      <c r="HJL1" s="421"/>
      <c r="HJM1" s="421"/>
      <c r="HJN1" s="421"/>
      <c r="HJO1" s="421"/>
      <c r="HJP1" s="421"/>
      <c r="HJQ1" s="421"/>
      <c r="HJR1" s="421"/>
      <c r="HJS1" s="421"/>
      <c r="HJT1" s="421"/>
      <c r="HJU1" s="421"/>
      <c r="HJV1" s="421"/>
      <c r="HJW1" s="421"/>
      <c r="HJX1" s="421"/>
      <c r="HJY1" s="421"/>
      <c r="HJZ1" s="421"/>
      <c r="HKA1" s="421"/>
      <c r="HKB1" s="421"/>
      <c r="HKC1" s="421"/>
      <c r="HKD1" s="421"/>
      <c r="HKE1" s="421"/>
      <c r="HKF1" s="421"/>
      <c r="HKG1" s="421"/>
      <c r="HKH1" s="421"/>
      <c r="HKI1" s="421"/>
      <c r="HKJ1" s="421"/>
      <c r="HKK1" s="421"/>
      <c r="HKL1" s="421"/>
      <c r="HKM1" s="421"/>
      <c r="HKN1" s="421"/>
      <c r="HKO1" s="421"/>
      <c r="HKP1" s="421"/>
      <c r="HKQ1" s="421"/>
      <c r="HKR1" s="421"/>
      <c r="HKS1" s="421"/>
      <c r="HKT1" s="421"/>
      <c r="HKU1" s="421"/>
      <c r="HKV1" s="421"/>
      <c r="HKW1" s="421"/>
      <c r="HKX1" s="421"/>
      <c r="HKY1" s="421"/>
      <c r="HKZ1" s="421"/>
      <c r="HLA1" s="421"/>
      <c r="HLB1" s="421"/>
      <c r="HLC1" s="421"/>
      <c r="HLD1" s="421"/>
      <c r="HLE1" s="421"/>
      <c r="HLF1" s="421"/>
      <c r="HLG1" s="421"/>
      <c r="HLH1" s="421"/>
      <c r="HLI1" s="421"/>
      <c r="HLJ1" s="421"/>
      <c r="HLK1" s="421"/>
      <c r="HLL1" s="421"/>
      <c r="HLM1" s="421"/>
      <c r="HLN1" s="421"/>
      <c r="HLO1" s="421"/>
      <c r="HLP1" s="421"/>
      <c r="HLQ1" s="421"/>
      <c r="HLR1" s="421"/>
      <c r="HLS1" s="421"/>
      <c r="HLT1" s="421"/>
      <c r="HLU1" s="421"/>
      <c r="HLV1" s="421"/>
      <c r="HLW1" s="421"/>
      <c r="HLX1" s="421"/>
      <c r="HLY1" s="421"/>
      <c r="HLZ1" s="421"/>
      <c r="HMA1" s="421"/>
      <c r="HMB1" s="421"/>
      <c r="HMC1" s="421"/>
      <c r="HMD1" s="421"/>
      <c r="HME1" s="421"/>
      <c r="HMF1" s="421"/>
      <c r="HMG1" s="421"/>
      <c r="HMH1" s="421"/>
      <c r="HMI1" s="421"/>
      <c r="HMJ1" s="421"/>
      <c r="HMK1" s="421"/>
      <c r="HML1" s="421"/>
      <c r="HMM1" s="421"/>
      <c r="HMN1" s="421"/>
      <c r="HMO1" s="421"/>
      <c r="HMP1" s="421"/>
      <c r="HMQ1" s="421"/>
      <c r="HMR1" s="421"/>
      <c r="HMS1" s="421"/>
      <c r="HMT1" s="421"/>
      <c r="HMU1" s="421"/>
      <c r="HMV1" s="421"/>
      <c r="HMW1" s="421"/>
      <c r="HMX1" s="421"/>
      <c r="HMY1" s="421"/>
      <c r="HMZ1" s="421"/>
      <c r="HNA1" s="421"/>
      <c r="HNB1" s="421"/>
      <c r="HNC1" s="421"/>
      <c r="HND1" s="421"/>
      <c r="HNE1" s="421"/>
      <c r="HNF1" s="421"/>
      <c r="HNG1" s="421"/>
      <c r="HNH1" s="421"/>
      <c r="HNI1" s="421"/>
      <c r="HNJ1" s="421"/>
      <c r="HNK1" s="421"/>
      <c r="HNL1" s="421"/>
      <c r="HNM1" s="421"/>
      <c r="HNN1" s="421"/>
      <c r="HNO1" s="421"/>
      <c r="HNP1" s="421"/>
      <c r="HNQ1" s="421"/>
      <c r="HNR1" s="421"/>
      <c r="HNS1" s="421"/>
      <c r="HNT1" s="421"/>
      <c r="HNU1" s="421"/>
      <c r="HNV1" s="421"/>
      <c r="HNW1" s="421"/>
      <c r="HNX1" s="421"/>
      <c r="HNY1" s="421"/>
      <c r="HNZ1" s="421"/>
      <c r="HOA1" s="421"/>
      <c r="HOB1" s="421"/>
      <c r="HOC1" s="421"/>
      <c r="HOD1" s="421"/>
      <c r="HOE1" s="421"/>
      <c r="HOF1" s="421"/>
      <c r="HOG1" s="421"/>
      <c r="HOH1" s="421"/>
      <c r="HOI1" s="421"/>
      <c r="HOJ1" s="421"/>
      <c r="HOK1" s="421"/>
      <c r="HOL1" s="421"/>
      <c r="HOM1" s="421"/>
      <c r="HON1" s="421"/>
      <c r="HOO1" s="421"/>
      <c r="HOP1" s="421"/>
      <c r="HOQ1" s="421"/>
      <c r="HOR1" s="421"/>
      <c r="HOS1" s="421"/>
      <c r="HOT1" s="421"/>
      <c r="HOU1" s="421"/>
      <c r="HOV1" s="421"/>
      <c r="HOW1" s="421"/>
      <c r="HOX1" s="421"/>
      <c r="HOY1" s="421"/>
      <c r="HOZ1" s="421"/>
      <c r="HPA1" s="421"/>
      <c r="HPB1" s="421"/>
      <c r="HPC1" s="421"/>
      <c r="HPD1" s="421"/>
      <c r="HPE1" s="421"/>
      <c r="HPF1" s="421"/>
      <c r="HPG1" s="421"/>
      <c r="HPH1" s="421"/>
      <c r="HPI1" s="421"/>
      <c r="HPJ1" s="421"/>
      <c r="HPK1" s="421"/>
      <c r="HPL1" s="421"/>
      <c r="HPM1" s="421"/>
      <c r="HPN1" s="421"/>
      <c r="HPO1" s="421"/>
      <c r="HPP1" s="421"/>
      <c r="HPQ1" s="421"/>
      <c r="HPR1" s="421"/>
      <c r="HPS1" s="421"/>
      <c r="HPT1" s="421"/>
      <c r="HPU1" s="421"/>
      <c r="HPV1" s="421"/>
      <c r="HPW1" s="421"/>
      <c r="HPX1" s="421"/>
      <c r="HPY1" s="421"/>
      <c r="HPZ1" s="421"/>
      <c r="HQA1" s="421"/>
      <c r="HQB1" s="421"/>
      <c r="HQC1" s="421"/>
      <c r="HQD1" s="421"/>
      <c r="HQE1" s="421"/>
      <c r="HQF1" s="421"/>
      <c r="HQG1" s="421"/>
      <c r="HQH1" s="421"/>
      <c r="HQI1" s="421"/>
      <c r="HQJ1" s="421"/>
      <c r="HQK1" s="421"/>
      <c r="HQL1" s="421"/>
      <c r="HQM1" s="421"/>
      <c r="HQN1" s="421"/>
      <c r="HQO1" s="421"/>
      <c r="HQP1" s="421"/>
      <c r="HQQ1" s="421"/>
      <c r="HQR1" s="421"/>
      <c r="HQS1" s="421"/>
      <c r="HQT1" s="421"/>
      <c r="HQU1" s="421"/>
      <c r="HQV1" s="421"/>
      <c r="HQW1" s="421"/>
      <c r="HQX1" s="421"/>
      <c r="HQY1" s="421"/>
      <c r="HQZ1" s="421"/>
      <c r="HRA1" s="421"/>
      <c r="HRB1" s="421"/>
      <c r="HRC1" s="421"/>
      <c r="HRD1" s="421"/>
      <c r="HRE1" s="421"/>
      <c r="HRF1" s="421"/>
      <c r="HRG1" s="421"/>
      <c r="HRH1" s="421"/>
      <c r="HRI1" s="421"/>
      <c r="HRJ1" s="421"/>
      <c r="HRK1" s="421"/>
      <c r="HRL1" s="421"/>
      <c r="HRM1" s="421"/>
      <c r="HRN1" s="421"/>
      <c r="HRO1" s="421"/>
      <c r="HRP1" s="421"/>
      <c r="HRQ1" s="421"/>
      <c r="HRR1" s="421"/>
      <c r="HRS1" s="421"/>
      <c r="HRT1" s="421"/>
      <c r="HRU1" s="421"/>
      <c r="HRV1" s="421"/>
      <c r="HRW1" s="421"/>
      <c r="HRX1" s="421"/>
      <c r="HRY1" s="421"/>
      <c r="HRZ1" s="421"/>
      <c r="HSA1" s="421"/>
      <c r="HSB1" s="421"/>
      <c r="HSC1" s="421"/>
      <c r="HSD1" s="421"/>
      <c r="HSE1" s="421"/>
      <c r="HSF1" s="421"/>
      <c r="HSG1" s="421"/>
      <c r="HSH1" s="421"/>
      <c r="HSI1" s="421"/>
      <c r="HSJ1" s="421"/>
      <c r="HSK1" s="421"/>
      <c r="HSL1" s="421"/>
      <c r="HSM1" s="421"/>
      <c r="HSN1" s="421"/>
      <c r="HSO1" s="421"/>
      <c r="HSP1" s="421"/>
      <c r="HSQ1" s="421"/>
      <c r="HSR1" s="421"/>
      <c r="HSS1" s="421"/>
      <c r="HST1" s="421"/>
      <c r="HSU1" s="421"/>
      <c r="HSV1" s="421"/>
      <c r="HSW1" s="421"/>
      <c r="HSX1" s="421"/>
      <c r="HSY1" s="421"/>
      <c r="HSZ1" s="421"/>
      <c r="HTA1" s="421"/>
      <c r="HTB1" s="421"/>
      <c r="HTC1" s="421"/>
      <c r="HTD1" s="421"/>
      <c r="HTE1" s="421"/>
      <c r="HTF1" s="421"/>
      <c r="HTG1" s="421"/>
      <c r="HTH1" s="421"/>
      <c r="HTI1" s="421"/>
      <c r="HTJ1" s="421"/>
      <c r="HTK1" s="421"/>
      <c r="HTL1" s="421"/>
      <c r="HTM1" s="421"/>
      <c r="HTN1" s="421"/>
      <c r="HTO1" s="421"/>
      <c r="HTP1" s="421"/>
      <c r="HTQ1" s="421"/>
      <c r="HTR1" s="421"/>
      <c r="HTS1" s="421"/>
      <c r="HTT1" s="421"/>
      <c r="HTU1" s="421"/>
      <c r="HTV1" s="421"/>
      <c r="HTW1" s="421"/>
      <c r="HTX1" s="421"/>
      <c r="HTY1" s="421"/>
      <c r="HTZ1" s="421"/>
      <c r="HUA1" s="421"/>
      <c r="HUB1" s="421"/>
      <c r="HUC1" s="421"/>
      <c r="HUD1" s="421"/>
      <c r="HUE1" s="421"/>
      <c r="HUF1" s="421"/>
      <c r="HUG1" s="421"/>
      <c r="HUH1" s="421"/>
      <c r="HUI1" s="421"/>
      <c r="HUJ1" s="421"/>
      <c r="HUK1" s="421"/>
      <c r="HUL1" s="421"/>
      <c r="HUM1" s="421"/>
      <c r="HUN1" s="421"/>
      <c r="HUO1" s="421"/>
      <c r="HUP1" s="421"/>
      <c r="HUQ1" s="421"/>
      <c r="HUR1" s="421"/>
      <c r="HUS1" s="421"/>
      <c r="HUT1" s="421"/>
      <c r="HUU1" s="421"/>
      <c r="HUV1" s="421"/>
      <c r="HUW1" s="421"/>
      <c r="HUX1" s="421"/>
      <c r="HUY1" s="421"/>
      <c r="HUZ1" s="421"/>
      <c r="HVA1" s="421"/>
      <c r="HVB1" s="421"/>
      <c r="HVC1" s="421"/>
      <c r="HVD1" s="421"/>
      <c r="HVE1" s="421"/>
      <c r="HVF1" s="421"/>
      <c r="HVG1" s="421"/>
      <c r="HVH1" s="421"/>
      <c r="HVI1" s="421"/>
      <c r="HVJ1" s="421"/>
      <c r="HVK1" s="421"/>
      <c r="HVL1" s="421"/>
      <c r="HVM1" s="421"/>
      <c r="HVN1" s="421"/>
      <c r="HVO1" s="421"/>
      <c r="HVP1" s="421"/>
      <c r="HVQ1" s="421"/>
      <c r="HVR1" s="421"/>
      <c r="HVS1" s="421"/>
      <c r="HVT1" s="421"/>
      <c r="HVU1" s="421"/>
      <c r="HVV1" s="421"/>
      <c r="HVW1" s="421"/>
      <c r="HVX1" s="421"/>
      <c r="HVY1" s="421"/>
      <c r="HVZ1" s="421"/>
      <c r="HWA1" s="421"/>
      <c r="HWB1" s="421"/>
      <c r="HWC1" s="421"/>
      <c r="HWD1" s="421"/>
      <c r="HWE1" s="421"/>
      <c r="HWF1" s="421"/>
      <c r="HWG1" s="421"/>
      <c r="HWH1" s="421"/>
      <c r="HWI1" s="421"/>
      <c r="HWJ1" s="421"/>
      <c r="HWK1" s="421"/>
      <c r="HWL1" s="421"/>
      <c r="HWM1" s="421"/>
      <c r="HWN1" s="421"/>
      <c r="HWO1" s="421"/>
      <c r="HWP1" s="421"/>
      <c r="HWQ1" s="421"/>
      <c r="HWR1" s="421"/>
      <c r="HWS1" s="421"/>
      <c r="HWT1" s="421"/>
      <c r="HWU1" s="421"/>
      <c r="HWV1" s="421"/>
      <c r="HWW1" s="421"/>
      <c r="HWX1" s="421"/>
      <c r="HWY1" s="421"/>
      <c r="HWZ1" s="421"/>
      <c r="HXA1" s="421"/>
      <c r="HXB1" s="421"/>
      <c r="HXC1" s="421"/>
      <c r="HXD1" s="421"/>
      <c r="HXE1" s="421"/>
      <c r="HXF1" s="421"/>
      <c r="HXG1" s="421"/>
      <c r="HXH1" s="421"/>
      <c r="HXI1" s="421"/>
      <c r="HXJ1" s="421"/>
      <c r="HXK1" s="421"/>
      <c r="HXL1" s="421"/>
      <c r="HXM1" s="421"/>
      <c r="HXN1" s="421"/>
      <c r="HXO1" s="421"/>
      <c r="HXP1" s="421"/>
      <c r="HXQ1" s="421"/>
      <c r="HXR1" s="421"/>
      <c r="HXS1" s="421"/>
      <c r="HXT1" s="421"/>
      <c r="HXU1" s="421"/>
      <c r="HXV1" s="421"/>
      <c r="HXW1" s="421"/>
      <c r="HXX1" s="421"/>
      <c r="HXY1" s="421"/>
      <c r="HXZ1" s="421"/>
      <c r="HYA1" s="421"/>
      <c r="HYB1" s="421"/>
      <c r="HYC1" s="421"/>
      <c r="HYD1" s="421"/>
      <c r="HYE1" s="421"/>
      <c r="HYF1" s="421"/>
      <c r="HYG1" s="421"/>
      <c r="HYH1" s="421"/>
      <c r="HYI1" s="421"/>
      <c r="HYJ1" s="421"/>
      <c r="HYK1" s="421"/>
      <c r="HYL1" s="421"/>
      <c r="HYM1" s="421"/>
      <c r="HYN1" s="421"/>
      <c r="HYO1" s="421"/>
      <c r="HYP1" s="421"/>
      <c r="HYQ1" s="421"/>
      <c r="HYR1" s="421"/>
      <c r="HYS1" s="421"/>
      <c r="HYT1" s="421"/>
      <c r="HYU1" s="421"/>
      <c r="HYV1" s="421"/>
      <c r="HYW1" s="421"/>
      <c r="HYX1" s="421"/>
      <c r="HYY1" s="421"/>
      <c r="HYZ1" s="421"/>
      <c r="HZA1" s="421"/>
      <c r="HZB1" s="421"/>
      <c r="HZC1" s="421"/>
      <c r="HZD1" s="421"/>
      <c r="HZE1" s="421"/>
      <c r="HZF1" s="421"/>
      <c r="HZG1" s="421"/>
      <c r="HZH1" s="421"/>
      <c r="HZI1" s="421"/>
      <c r="HZJ1" s="421"/>
      <c r="HZK1" s="421"/>
      <c r="HZL1" s="421"/>
      <c r="HZM1" s="421"/>
      <c r="HZN1" s="421"/>
      <c r="HZO1" s="421"/>
      <c r="HZP1" s="421"/>
      <c r="HZQ1" s="421"/>
      <c r="HZR1" s="421"/>
      <c r="HZS1" s="421"/>
      <c r="HZT1" s="421"/>
      <c r="HZU1" s="421"/>
      <c r="HZV1" s="421"/>
      <c r="HZW1" s="421"/>
      <c r="HZX1" s="421"/>
      <c r="HZY1" s="421"/>
      <c r="HZZ1" s="421"/>
      <c r="IAA1" s="421"/>
      <c r="IAB1" s="421"/>
      <c r="IAC1" s="421"/>
      <c r="IAD1" s="421"/>
      <c r="IAE1" s="421"/>
      <c r="IAF1" s="421"/>
      <c r="IAG1" s="421"/>
      <c r="IAH1" s="421"/>
      <c r="IAI1" s="421"/>
      <c r="IAJ1" s="421"/>
      <c r="IAK1" s="421"/>
      <c r="IAL1" s="421"/>
      <c r="IAM1" s="421"/>
      <c r="IAN1" s="421"/>
      <c r="IAO1" s="421"/>
      <c r="IAP1" s="421"/>
      <c r="IAQ1" s="421"/>
      <c r="IAR1" s="421"/>
      <c r="IAS1" s="421"/>
      <c r="IAT1" s="421"/>
      <c r="IAU1" s="421"/>
      <c r="IAV1" s="421"/>
      <c r="IAW1" s="421"/>
      <c r="IAX1" s="421"/>
      <c r="IAY1" s="421"/>
      <c r="IAZ1" s="421"/>
      <c r="IBA1" s="421"/>
      <c r="IBB1" s="421"/>
      <c r="IBC1" s="421"/>
      <c r="IBD1" s="421"/>
      <c r="IBE1" s="421"/>
      <c r="IBF1" s="421"/>
      <c r="IBG1" s="421"/>
      <c r="IBH1" s="421"/>
      <c r="IBI1" s="421"/>
      <c r="IBJ1" s="421"/>
      <c r="IBK1" s="421"/>
      <c r="IBL1" s="421"/>
      <c r="IBM1" s="421"/>
      <c r="IBN1" s="421"/>
      <c r="IBO1" s="421"/>
      <c r="IBP1" s="421"/>
      <c r="IBQ1" s="421"/>
      <c r="IBR1" s="421"/>
      <c r="IBS1" s="421"/>
      <c r="IBT1" s="421"/>
      <c r="IBU1" s="421"/>
      <c r="IBV1" s="421"/>
      <c r="IBW1" s="421"/>
      <c r="IBX1" s="421"/>
      <c r="IBY1" s="421"/>
      <c r="IBZ1" s="421"/>
      <c r="ICA1" s="421"/>
      <c r="ICB1" s="421"/>
      <c r="ICC1" s="421"/>
      <c r="ICD1" s="421"/>
      <c r="ICE1" s="421"/>
      <c r="ICF1" s="421"/>
      <c r="ICG1" s="421"/>
      <c r="ICH1" s="421"/>
      <c r="ICI1" s="421"/>
      <c r="ICJ1" s="421"/>
      <c r="ICK1" s="421"/>
      <c r="ICL1" s="421"/>
      <c r="ICM1" s="421"/>
      <c r="ICN1" s="421"/>
      <c r="ICO1" s="421"/>
      <c r="ICP1" s="421"/>
      <c r="ICQ1" s="421"/>
      <c r="ICR1" s="421"/>
      <c r="ICS1" s="421"/>
      <c r="ICT1" s="421"/>
      <c r="ICU1" s="421"/>
      <c r="ICV1" s="421"/>
      <c r="ICW1" s="421"/>
      <c r="ICX1" s="421"/>
      <c r="ICY1" s="421"/>
      <c r="ICZ1" s="421"/>
      <c r="IDA1" s="421"/>
      <c r="IDB1" s="421"/>
      <c r="IDC1" s="421"/>
      <c r="IDD1" s="421"/>
      <c r="IDE1" s="421"/>
      <c r="IDF1" s="421"/>
      <c r="IDG1" s="421"/>
      <c r="IDH1" s="421"/>
      <c r="IDI1" s="421"/>
      <c r="IDJ1" s="421"/>
      <c r="IDK1" s="421"/>
      <c r="IDL1" s="421"/>
      <c r="IDM1" s="421"/>
      <c r="IDN1" s="421"/>
      <c r="IDO1" s="421"/>
      <c r="IDP1" s="421"/>
      <c r="IDQ1" s="421"/>
      <c r="IDR1" s="421"/>
      <c r="IDS1" s="421"/>
      <c r="IDT1" s="421"/>
      <c r="IDU1" s="421"/>
      <c r="IDV1" s="421"/>
      <c r="IDW1" s="421"/>
      <c r="IDX1" s="421"/>
      <c r="IDY1" s="421"/>
      <c r="IDZ1" s="421"/>
      <c r="IEA1" s="421"/>
      <c r="IEB1" s="421"/>
      <c r="IEC1" s="421"/>
      <c r="IED1" s="421"/>
      <c r="IEE1" s="421"/>
      <c r="IEF1" s="421"/>
      <c r="IEG1" s="421"/>
      <c r="IEH1" s="421"/>
      <c r="IEI1" s="421"/>
      <c r="IEJ1" s="421"/>
      <c r="IEK1" s="421"/>
      <c r="IEL1" s="421"/>
      <c r="IEM1" s="421"/>
      <c r="IEN1" s="421"/>
      <c r="IEO1" s="421"/>
      <c r="IEP1" s="421"/>
      <c r="IEQ1" s="421"/>
      <c r="IER1" s="421"/>
      <c r="IES1" s="421"/>
      <c r="IET1" s="421"/>
      <c r="IEU1" s="421"/>
      <c r="IEV1" s="421"/>
      <c r="IEW1" s="421"/>
      <c r="IEX1" s="421"/>
      <c r="IEY1" s="421"/>
      <c r="IEZ1" s="421"/>
      <c r="IFA1" s="421"/>
      <c r="IFB1" s="421"/>
      <c r="IFC1" s="421"/>
      <c r="IFD1" s="421"/>
      <c r="IFE1" s="421"/>
      <c r="IFF1" s="421"/>
      <c r="IFG1" s="421"/>
      <c r="IFH1" s="421"/>
      <c r="IFI1" s="421"/>
      <c r="IFJ1" s="421"/>
      <c r="IFK1" s="421"/>
      <c r="IFL1" s="421"/>
      <c r="IFM1" s="421"/>
      <c r="IFN1" s="421"/>
      <c r="IFO1" s="421"/>
      <c r="IFP1" s="421"/>
      <c r="IFQ1" s="421"/>
      <c r="IFR1" s="421"/>
      <c r="IFS1" s="421"/>
      <c r="IFT1" s="421"/>
      <c r="IFU1" s="421"/>
      <c r="IFV1" s="421"/>
      <c r="IFW1" s="421"/>
      <c r="IFX1" s="421"/>
      <c r="IFY1" s="421"/>
      <c r="IFZ1" s="421"/>
      <c r="IGA1" s="421"/>
      <c r="IGB1" s="421"/>
      <c r="IGC1" s="421"/>
      <c r="IGD1" s="421"/>
      <c r="IGE1" s="421"/>
      <c r="IGF1" s="421"/>
      <c r="IGG1" s="421"/>
      <c r="IGH1" s="421"/>
      <c r="IGI1" s="421"/>
      <c r="IGJ1" s="421"/>
      <c r="IGK1" s="421"/>
      <c r="IGL1" s="421"/>
      <c r="IGM1" s="421"/>
      <c r="IGN1" s="421"/>
      <c r="IGO1" s="421"/>
      <c r="IGP1" s="421"/>
      <c r="IGQ1" s="421"/>
      <c r="IGR1" s="421"/>
      <c r="IGS1" s="421"/>
      <c r="IGT1" s="421"/>
      <c r="IGU1" s="421"/>
      <c r="IGV1" s="421"/>
      <c r="IGW1" s="421"/>
      <c r="IGX1" s="421"/>
      <c r="IGY1" s="421"/>
      <c r="IGZ1" s="421"/>
      <c r="IHA1" s="421"/>
      <c r="IHB1" s="421"/>
      <c r="IHC1" s="421"/>
      <c r="IHD1" s="421"/>
      <c r="IHE1" s="421"/>
      <c r="IHF1" s="421"/>
      <c r="IHG1" s="421"/>
      <c r="IHH1" s="421"/>
      <c r="IHI1" s="421"/>
      <c r="IHJ1" s="421"/>
      <c r="IHK1" s="421"/>
      <c r="IHL1" s="421"/>
      <c r="IHM1" s="421"/>
      <c r="IHN1" s="421"/>
      <c r="IHO1" s="421"/>
      <c r="IHP1" s="421"/>
      <c r="IHQ1" s="421"/>
      <c r="IHR1" s="421"/>
      <c r="IHS1" s="421"/>
      <c r="IHT1" s="421"/>
      <c r="IHU1" s="421"/>
      <c r="IHV1" s="421"/>
      <c r="IHW1" s="421"/>
      <c r="IHX1" s="421"/>
      <c r="IHY1" s="421"/>
      <c r="IHZ1" s="421"/>
      <c r="IIA1" s="421"/>
      <c r="IIB1" s="421"/>
      <c r="IIC1" s="421"/>
      <c r="IID1" s="421"/>
      <c r="IIE1" s="421"/>
      <c r="IIF1" s="421"/>
      <c r="IIG1" s="421"/>
      <c r="IIH1" s="421"/>
      <c r="III1" s="421"/>
      <c r="IIJ1" s="421"/>
      <c r="IIK1" s="421"/>
      <c r="IIL1" s="421"/>
      <c r="IIM1" s="421"/>
      <c r="IIN1" s="421"/>
      <c r="IIO1" s="421"/>
      <c r="IIP1" s="421"/>
      <c r="IIQ1" s="421"/>
      <c r="IIR1" s="421"/>
      <c r="IIS1" s="421"/>
      <c r="IIT1" s="421"/>
      <c r="IIU1" s="421"/>
      <c r="IIV1" s="421"/>
      <c r="IIW1" s="421"/>
      <c r="IIX1" s="421"/>
      <c r="IIY1" s="421"/>
      <c r="IIZ1" s="421"/>
      <c r="IJA1" s="421"/>
      <c r="IJB1" s="421"/>
      <c r="IJC1" s="421"/>
      <c r="IJD1" s="421"/>
      <c r="IJE1" s="421"/>
      <c r="IJF1" s="421"/>
      <c r="IJG1" s="421"/>
      <c r="IJH1" s="421"/>
      <c r="IJI1" s="421"/>
      <c r="IJJ1" s="421"/>
      <c r="IJK1" s="421"/>
      <c r="IJL1" s="421"/>
      <c r="IJM1" s="421"/>
      <c r="IJN1" s="421"/>
      <c r="IJO1" s="421"/>
      <c r="IJP1" s="421"/>
      <c r="IJQ1" s="421"/>
      <c r="IJR1" s="421"/>
      <c r="IJS1" s="421"/>
      <c r="IJT1" s="421"/>
      <c r="IJU1" s="421"/>
      <c r="IJV1" s="421"/>
      <c r="IJW1" s="421"/>
      <c r="IJX1" s="421"/>
      <c r="IJY1" s="421"/>
      <c r="IJZ1" s="421"/>
      <c r="IKA1" s="421"/>
      <c r="IKB1" s="421"/>
      <c r="IKC1" s="421"/>
      <c r="IKD1" s="421"/>
      <c r="IKE1" s="421"/>
      <c r="IKF1" s="421"/>
      <c r="IKG1" s="421"/>
      <c r="IKH1" s="421"/>
      <c r="IKI1" s="421"/>
      <c r="IKJ1" s="421"/>
      <c r="IKK1" s="421"/>
      <c r="IKL1" s="421"/>
      <c r="IKM1" s="421"/>
      <c r="IKN1" s="421"/>
      <c r="IKO1" s="421"/>
      <c r="IKP1" s="421"/>
      <c r="IKQ1" s="421"/>
      <c r="IKR1" s="421"/>
      <c r="IKS1" s="421"/>
      <c r="IKT1" s="421"/>
      <c r="IKU1" s="421"/>
      <c r="IKV1" s="421"/>
      <c r="IKW1" s="421"/>
      <c r="IKX1" s="421"/>
      <c r="IKY1" s="421"/>
      <c r="IKZ1" s="421"/>
      <c r="ILA1" s="421"/>
      <c r="ILB1" s="421"/>
      <c r="ILC1" s="421"/>
      <c r="ILD1" s="421"/>
      <c r="ILE1" s="421"/>
      <c r="ILF1" s="421"/>
      <c r="ILG1" s="421"/>
      <c r="ILH1" s="421"/>
      <c r="ILI1" s="421"/>
      <c r="ILJ1" s="421"/>
      <c r="ILK1" s="421"/>
      <c r="ILL1" s="421"/>
      <c r="ILM1" s="421"/>
      <c r="ILN1" s="421"/>
      <c r="ILO1" s="421"/>
      <c r="ILP1" s="421"/>
      <c r="ILQ1" s="421"/>
      <c r="ILR1" s="421"/>
      <c r="ILS1" s="421"/>
      <c r="ILT1" s="421"/>
      <c r="ILU1" s="421"/>
      <c r="ILV1" s="421"/>
      <c r="ILW1" s="421"/>
      <c r="ILX1" s="421"/>
      <c r="ILY1" s="421"/>
      <c r="ILZ1" s="421"/>
      <c r="IMA1" s="421"/>
      <c r="IMB1" s="421"/>
      <c r="IMC1" s="421"/>
      <c r="IMD1" s="421"/>
      <c r="IME1" s="421"/>
      <c r="IMF1" s="421"/>
      <c r="IMG1" s="421"/>
      <c r="IMH1" s="421"/>
      <c r="IMI1" s="421"/>
      <c r="IMJ1" s="421"/>
      <c r="IMK1" s="421"/>
      <c r="IML1" s="421"/>
      <c r="IMM1" s="421"/>
      <c r="IMN1" s="421"/>
      <c r="IMO1" s="421"/>
      <c r="IMP1" s="421"/>
      <c r="IMQ1" s="421"/>
      <c r="IMR1" s="421"/>
      <c r="IMS1" s="421"/>
      <c r="IMT1" s="421"/>
      <c r="IMU1" s="421"/>
      <c r="IMV1" s="421"/>
      <c r="IMW1" s="421"/>
      <c r="IMX1" s="421"/>
      <c r="IMY1" s="421"/>
      <c r="IMZ1" s="421"/>
      <c r="INA1" s="421"/>
      <c r="INB1" s="421"/>
      <c r="INC1" s="421"/>
      <c r="IND1" s="421"/>
      <c r="INE1" s="421"/>
      <c r="INF1" s="421"/>
      <c r="ING1" s="421"/>
      <c r="INH1" s="421"/>
      <c r="INI1" s="421"/>
      <c r="INJ1" s="421"/>
      <c r="INK1" s="421"/>
      <c r="INL1" s="421"/>
      <c r="INM1" s="421"/>
      <c r="INN1" s="421"/>
      <c r="INO1" s="421"/>
      <c r="INP1" s="421"/>
      <c r="INQ1" s="421"/>
      <c r="INR1" s="421"/>
      <c r="INS1" s="421"/>
      <c r="INT1" s="421"/>
      <c r="INU1" s="421"/>
      <c r="INV1" s="421"/>
      <c r="INW1" s="421"/>
      <c r="INX1" s="421"/>
      <c r="INY1" s="421"/>
      <c r="INZ1" s="421"/>
      <c r="IOA1" s="421"/>
      <c r="IOB1" s="421"/>
      <c r="IOC1" s="421"/>
      <c r="IOD1" s="421"/>
      <c r="IOE1" s="421"/>
      <c r="IOF1" s="421"/>
      <c r="IOG1" s="421"/>
      <c r="IOH1" s="421"/>
      <c r="IOI1" s="421"/>
      <c r="IOJ1" s="421"/>
      <c r="IOK1" s="421"/>
      <c r="IOL1" s="421"/>
      <c r="IOM1" s="421"/>
      <c r="ION1" s="421"/>
      <c r="IOO1" s="421"/>
      <c r="IOP1" s="421"/>
      <c r="IOQ1" s="421"/>
      <c r="IOR1" s="421"/>
      <c r="IOS1" s="421"/>
      <c r="IOT1" s="421"/>
      <c r="IOU1" s="421"/>
      <c r="IOV1" s="421"/>
      <c r="IOW1" s="421"/>
      <c r="IOX1" s="421"/>
      <c r="IOY1" s="421"/>
      <c r="IOZ1" s="421"/>
      <c r="IPA1" s="421"/>
      <c r="IPB1" s="421"/>
      <c r="IPC1" s="421"/>
      <c r="IPD1" s="421"/>
      <c r="IPE1" s="421"/>
      <c r="IPF1" s="421"/>
      <c r="IPG1" s="421"/>
      <c r="IPH1" s="421"/>
      <c r="IPI1" s="421"/>
      <c r="IPJ1" s="421"/>
      <c r="IPK1" s="421"/>
      <c r="IPL1" s="421"/>
      <c r="IPM1" s="421"/>
      <c r="IPN1" s="421"/>
      <c r="IPO1" s="421"/>
      <c r="IPP1" s="421"/>
      <c r="IPQ1" s="421"/>
      <c r="IPR1" s="421"/>
      <c r="IPS1" s="421"/>
      <c r="IPT1" s="421"/>
      <c r="IPU1" s="421"/>
      <c r="IPV1" s="421"/>
      <c r="IPW1" s="421"/>
      <c r="IPX1" s="421"/>
      <c r="IPY1" s="421"/>
      <c r="IPZ1" s="421"/>
      <c r="IQA1" s="421"/>
      <c r="IQB1" s="421"/>
      <c r="IQC1" s="421"/>
      <c r="IQD1" s="421"/>
      <c r="IQE1" s="421"/>
      <c r="IQF1" s="421"/>
      <c r="IQG1" s="421"/>
      <c r="IQH1" s="421"/>
      <c r="IQI1" s="421"/>
      <c r="IQJ1" s="421"/>
      <c r="IQK1" s="421"/>
      <c r="IQL1" s="421"/>
      <c r="IQM1" s="421"/>
      <c r="IQN1" s="421"/>
      <c r="IQO1" s="421"/>
      <c r="IQP1" s="421"/>
      <c r="IQQ1" s="421"/>
      <c r="IQR1" s="421"/>
      <c r="IQS1" s="421"/>
      <c r="IQT1" s="421"/>
      <c r="IQU1" s="421"/>
      <c r="IQV1" s="421"/>
      <c r="IQW1" s="421"/>
      <c r="IQX1" s="421"/>
      <c r="IQY1" s="421"/>
      <c r="IQZ1" s="421"/>
      <c r="IRA1" s="421"/>
      <c r="IRB1" s="421"/>
      <c r="IRC1" s="421"/>
      <c r="IRD1" s="421"/>
      <c r="IRE1" s="421"/>
      <c r="IRF1" s="421"/>
      <c r="IRG1" s="421"/>
      <c r="IRH1" s="421"/>
      <c r="IRI1" s="421"/>
      <c r="IRJ1" s="421"/>
      <c r="IRK1" s="421"/>
      <c r="IRL1" s="421"/>
      <c r="IRM1" s="421"/>
      <c r="IRN1" s="421"/>
      <c r="IRO1" s="421"/>
      <c r="IRP1" s="421"/>
      <c r="IRQ1" s="421"/>
      <c r="IRR1" s="421"/>
      <c r="IRS1" s="421"/>
      <c r="IRT1" s="421"/>
      <c r="IRU1" s="421"/>
      <c r="IRV1" s="421"/>
      <c r="IRW1" s="421"/>
      <c r="IRX1" s="421"/>
      <c r="IRY1" s="421"/>
      <c r="IRZ1" s="421"/>
      <c r="ISA1" s="421"/>
      <c r="ISB1" s="421"/>
      <c r="ISC1" s="421"/>
      <c r="ISD1" s="421"/>
      <c r="ISE1" s="421"/>
      <c r="ISF1" s="421"/>
      <c r="ISG1" s="421"/>
      <c r="ISH1" s="421"/>
      <c r="ISI1" s="421"/>
      <c r="ISJ1" s="421"/>
      <c r="ISK1" s="421"/>
      <c r="ISL1" s="421"/>
      <c r="ISM1" s="421"/>
      <c r="ISN1" s="421"/>
      <c r="ISO1" s="421"/>
      <c r="ISP1" s="421"/>
      <c r="ISQ1" s="421"/>
      <c r="ISR1" s="421"/>
      <c r="ISS1" s="421"/>
      <c r="IST1" s="421"/>
      <c r="ISU1" s="421"/>
      <c r="ISV1" s="421"/>
      <c r="ISW1" s="421"/>
      <c r="ISX1" s="421"/>
      <c r="ISY1" s="421"/>
      <c r="ISZ1" s="421"/>
      <c r="ITA1" s="421"/>
      <c r="ITB1" s="421"/>
      <c r="ITC1" s="421"/>
      <c r="ITD1" s="421"/>
      <c r="ITE1" s="421"/>
      <c r="ITF1" s="421"/>
      <c r="ITG1" s="421"/>
      <c r="ITH1" s="421"/>
      <c r="ITI1" s="421"/>
      <c r="ITJ1" s="421"/>
      <c r="ITK1" s="421"/>
      <c r="ITL1" s="421"/>
      <c r="ITM1" s="421"/>
      <c r="ITN1" s="421"/>
      <c r="ITO1" s="421"/>
      <c r="ITP1" s="421"/>
      <c r="ITQ1" s="421"/>
      <c r="ITR1" s="421"/>
      <c r="ITS1" s="421"/>
      <c r="ITT1" s="421"/>
      <c r="ITU1" s="421"/>
      <c r="ITV1" s="421"/>
      <c r="ITW1" s="421"/>
      <c r="ITX1" s="421"/>
      <c r="ITY1" s="421"/>
      <c r="ITZ1" s="421"/>
      <c r="IUA1" s="421"/>
      <c r="IUB1" s="421"/>
      <c r="IUC1" s="421"/>
      <c r="IUD1" s="421"/>
      <c r="IUE1" s="421"/>
      <c r="IUF1" s="421"/>
      <c r="IUG1" s="421"/>
      <c r="IUH1" s="421"/>
      <c r="IUI1" s="421"/>
      <c r="IUJ1" s="421"/>
      <c r="IUK1" s="421"/>
      <c r="IUL1" s="421"/>
      <c r="IUM1" s="421"/>
      <c r="IUN1" s="421"/>
      <c r="IUO1" s="421"/>
      <c r="IUP1" s="421"/>
      <c r="IUQ1" s="421"/>
      <c r="IUR1" s="421"/>
      <c r="IUS1" s="421"/>
      <c r="IUT1" s="421"/>
      <c r="IUU1" s="421"/>
      <c r="IUV1" s="421"/>
      <c r="IUW1" s="421"/>
      <c r="IUX1" s="421"/>
      <c r="IUY1" s="421"/>
      <c r="IUZ1" s="421"/>
      <c r="IVA1" s="421"/>
      <c r="IVB1" s="421"/>
      <c r="IVC1" s="421"/>
      <c r="IVD1" s="421"/>
      <c r="IVE1" s="421"/>
      <c r="IVF1" s="421"/>
      <c r="IVG1" s="421"/>
      <c r="IVH1" s="421"/>
      <c r="IVI1" s="421"/>
      <c r="IVJ1" s="421"/>
      <c r="IVK1" s="421"/>
      <c r="IVL1" s="421"/>
      <c r="IVM1" s="421"/>
      <c r="IVN1" s="421"/>
      <c r="IVO1" s="421"/>
      <c r="IVP1" s="421"/>
      <c r="IVQ1" s="421"/>
      <c r="IVR1" s="421"/>
      <c r="IVS1" s="421"/>
      <c r="IVT1" s="421"/>
      <c r="IVU1" s="421"/>
      <c r="IVV1" s="421"/>
      <c r="IVW1" s="421"/>
      <c r="IVX1" s="421"/>
      <c r="IVY1" s="421"/>
      <c r="IVZ1" s="421"/>
      <c r="IWA1" s="421"/>
      <c r="IWB1" s="421"/>
      <c r="IWC1" s="421"/>
      <c r="IWD1" s="421"/>
      <c r="IWE1" s="421"/>
      <c r="IWF1" s="421"/>
      <c r="IWG1" s="421"/>
      <c r="IWH1" s="421"/>
      <c r="IWI1" s="421"/>
      <c r="IWJ1" s="421"/>
      <c r="IWK1" s="421"/>
      <c r="IWL1" s="421"/>
      <c r="IWM1" s="421"/>
      <c r="IWN1" s="421"/>
      <c r="IWO1" s="421"/>
      <c r="IWP1" s="421"/>
      <c r="IWQ1" s="421"/>
      <c r="IWR1" s="421"/>
      <c r="IWS1" s="421"/>
      <c r="IWT1" s="421"/>
      <c r="IWU1" s="421"/>
      <c r="IWV1" s="421"/>
      <c r="IWW1" s="421"/>
      <c r="IWX1" s="421"/>
      <c r="IWY1" s="421"/>
      <c r="IWZ1" s="421"/>
      <c r="IXA1" s="421"/>
      <c r="IXB1" s="421"/>
      <c r="IXC1" s="421"/>
      <c r="IXD1" s="421"/>
      <c r="IXE1" s="421"/>
      <c r="IXF1" s="421"/>
      <c r="IXG1" s="421"/>
      <c r="IXH1" s="421"/>
      <c r="IXI1" s="421"/>
      <c r="IXJ1" s="421"/>
      <c r="IXK1" s="421"/>
      <c r="IXL1" s="421"/>
      <c r="IXM1" s="421"/>
      <c r="IXN1" s="421"/>
      <c r="IXO1" s="421"/>
      <c r="IXP1" s="421"/>
      <c r="IXQ1" s="421"/>
      <c r="IXR1" s="421"/>
      <c r="IXS1" s="421"/>
      <c r="IXT1" s="421"/>
      <c r="IXU1" s="421"/>
      <c r="IXV1" s="421"/>
      <c r="IXW1" s="421"/>
      <c r="IXX1" s="421"/>
      <c r="IXY1" s="421"/>
      <c r="IXZ1" s="421"/>
      <c r="IYA1" s="421"/>
      <c r="IYB1" s="421"/>
      <c r="IYC1" s="421"/>
      <c r="IYD1" s="421"/>
      <c r="IYE1" s="421"/>
      <c r="IYF1" s="421"/>
      <c r="IYG1" s="421"/>
      <c r="IYH1" s="421"/>
      <c r="IYI1" s="421"/>
      <c r="IYJ1" s="421"/>
      <c r="IYK1" s="421"/>
      <c r="IYL1" s="421"/>
      <c r="IYM1" s="421"/>
      <c r="IYN1" s="421"/>
      <c r="IYO1" s="421"/>
      <c r="IYP1" s="421"/>
      <c r="IYQ1" s="421"/>
      <c r="IYR1" s="421"/>
      <c r="IYS1" s="421"/>
      <c r="IYT1" s="421"/>
      <c r="IYU1" s="421"/>
      <c r="IYV1" s="421"/>
      <c r="IYW1" s="421"/>
      <c r="IYX1" s="421"/>
      <c r="IYY1" s="421"/>
      <c r="IYZ1" s="421"/>
      <c r="IZA1" s="421"/>
      <c r="IZB1" s="421"/>
      <c r="IZC1" s="421"/>
      <c r="IZD1" s="421"/>
      <c r="IZE1" s="421"/>
      <c r="IZF1" s="421"/>
      <c r="IZG1" s="421"/>
      <c r="IZH1" s="421"/>
      <c r="IZI1" s="421"/>
      <c r="IZJ1" s="421"/>
      <c r="IZK1" s="421"/>
      <c r="IZL1" s="421"/>
      <c r="IZM1" s="421"/>
      <c r="IZN1" s="421"/>
      <c r="IZO1" s="421"/>
      <c r="IZP1" s="421"/>
      <c r="IZQ1" s="421"/>
      <c r="IZR1" s="421"/>
      <c r="IZS1" s="421"/>
      <c r="IZT1" s="421"/>
      <c r="IZU1" s="421"/>
      <c r="IZV1" s="421"/>
      <c r="IZW1" s="421"/>
      <c r="IZX1" s="421"/>
      <c r="IZY1" s="421"/>
      <c r="IZZ1" s="421"/>
      <c r="JAA1" s="421"/>
      <c r="JAB1" s="421"/>
      <c r="JAC1" s="421"/>
      <c r="JAD1" s="421"/>
      <c r="JAE1" s="421"/>
      <c r="JAF1" s="421"/>
      <c r="JAG1" s="421"/>
      <c r="JAH1" s="421"/>
      <c r="JAI1" s="421"/>
      <c r="JAJ1" s="421"/>
      <c r="JAK1" s="421"/>
      <c r="JAL1" s="421"/>
      <c r="JAM1" s="421"/>
      <c r="JAN1" s="421"/>
      <c r="JAO1" s="421"/>
      <c r="JAP1" s="421"/>
      <c r="JAQ1" s="421"/>
      <c r="JAR1" s="421"/>
      <c r="JAS1" s="421"/>
      <c r="JAT1" s="421"/>
      <c r="JAU1" s="421"/>
      <c r="JAV1" s="421"/>
      <c r="JAW1" s="421"/>
      <c r="JAX1" s="421"/>
      <c r="JAY1" s="421"/>
      <c r="JAZ1" s="421"/>
      <c r="JBA1" s="421"/>
      <c r="JBB1" s="421"/>
      <c r="JBC1" s="421"/>
      <c r="JBD1" s="421"/>
      <c r="JBE1" s="421"/>
      <c r="JBF1" s="421"/>
      <c r="JBG1" s="421"/>
      <c r="JBH1" s="421"/>
      <c r="JBI1" s="421"/>
      <c r="JBJ1" s="421"/>
      <c r="JBK1" s="421"/>
      <c r="JBL1" s="421"/>
      <c r="JBM1" s="421"/>
      <c r="JBN1" s="421"/>
      <c r="JBO1" s="421"/>
      <c r="JBP1" s="421"/>
      <c r="JBQ1" s="421"/>
      <c r="JBR1" s="421"/>
      <c r="JBS1" s="421"/>
      <c r="JBT1" s="421"/>
      <c r="JBU1" s="421"/>
      <c r="JBV1" s="421"/>
      <c r="JBW1" s="421"/>
      <c r="JBX1" s="421"/>
      <c r="JBY1" s="421"/>
      <c r="JBZ1" s="421"/>
      <c r="JCA1" s="421"/>
      <c r="JCB1" s="421"/>
      <c r="JCC1" s="421"/>
      <c r="JCD1" s="421"/>
      <c r="JCE1" s="421"/>
      <c r="JCF1" s="421"/>
      <c r="JCG1" s="421"/>
      <c r="JCH1" s="421"/>
      <c r="JCI1" s="421"/>
      <c r="JCJ1" s="421"/>
      <c r="JCK1" s="421"/>
      <c r="JCL1" s="421"/>
      <c r="JCM1" s="421"/>
      <c r="JCN1" s="421"/>
      <c r="JCO1" s="421"/>
      <c r="JCP1" s="421"/>
      <c r="JCQ1" s="421"/>
      <c r="JCR1" s="421"/>
      <c r="JCS1" s="421"/>
      <c r="JCT1" s="421"/>
      <c r="JCU1" s="421"/>
      <c r="JCV1" s="421"/>
      <c r="JCW1" s="421"/>
      <c r="JCX1" s="421"/>
      <c r="JCY1" s="421"/>
      <c r="JCZ1" s="421"/>
      <c r="JDA1" s="421"/>
      <c r="JDB1" s="421"/>
      <c r="JDC1" s="421"/>
      <c r="JDD1" s="421"/>
      <c r="JDE1" s="421"/>
      <c r="JDF1" s="421"/>
      <c r="JDG1" s="421"/>
      <c r="JDH1" s="421"/>
      <c r="JDI1" s="421"/>
      <c r="JDJ1" s="421"/>
      <c r="JDK1" s="421"/>
      <c r="JDL1" s="421"/>
      <c r="JDM1" s="421"/>
      <c r="JDN1" s="421"/>
      <c r="JDO1" s="421"/>
      <c r="JDP1" s="421"/>
      <c r="JDQ1" s="421"/>
      <c r="JDR1" s="421"/>
      <c r="JDS1" s="421"/>
      <c r="JDT1" s="421"/>
      <c r="JDU1" s="421"/>
      <c r="JDV1" s="421"/>
      <c r="JDW1" s="421"/>
      <c r="JDX1" s="421"/>
      <c r="JDY1" s="421"/>
      <c r="JDZ1" s="421"/>
      <c r="JEA1" s="421"/>
      <c r="JEB1" s="421"/>
      <c r="JEC1" s="421"/>
      <c r="JED1" s="421"/>
      <c r="JEE1" s="421"/>
      <c r="JEF1" s="421"/>
      <c r="JEG1" s="421"/>
      <c r="JEH1" s="421"/>
      <c r="JEI1" s="421"/>
      <c r="JEJ1" s="421"/>
      <c r="JEK1" s="421"/>
      <c r="JEL1" s="421"/>
      <c r="JEM1" s="421"/>
      <c r="JEN1" s="421"/>
      <c r="JEO1" s="421"/>
      <c r="JEP1" s="421"/>
      <c r="JEQ1" s="421"/>
      <c r="JER1" s="421"/>
      <c r="JES1" s="421"/>
      <c r="JET1" s="421"/>
      <c r="JEU1" s="421"/>
      <c r="JEV1" s="421"/>
      <c r="JEW1" s="421"/>
      <c r="JEX1" s="421"/>
      <c r="JEY1" s="421"/>
      <c r="JEZ1" s="421"/>
      <c r="JFA1" s="421"/>
      <c r="JFB1" s="421"/>
      <c r="JFC1" s="421"/>
      <c r="JFD1" s="421"/>
      <c r="JFE1" s="421"/>
      <c r="JFF1" s="421"/>
      <c r="JFG1" s="421"/>
      <c r="JFH1" s="421"/>
      <c r="JFI1" s="421"/>
      <c r="JFJ1" s="421"/>
      <c r="JFK1" s="421"/>
      <c r="JFL1" s="421"/>
      <c r="JFM1" s="421"/>
      <c r="JFN1" s="421"/>
      <c r="JFO1" s="421"/>
      <c r="JFP1" s="421"/>
      <c r="JFQ1" s="421"/>
      <c r="JFR1" s="421"/>
      <c r="JFS1" s="421"/>
      <c r="JFT1" s="421"/>
      <c r="JFU1" s="421"/>
      <c r="JFV1" s="421"/>
      <c r="JFW1" s="421"/>
      <c r="JFX1" s="421"/>
      <c r="JFY1" s="421"/>
      <c r="JFZ1" s="421"/>
      <c r="JGA1" s="421"/>
      <c r="JGB1" s="421"/>
      <c r="JGC1" s="421"/>
      <c r="JGD1" s="421"/>
      <c r="JGE1" s="421"/>
      <c r="JGF1" s="421"/>
      <c r="JGG1" s="421"/>
      <c r="JGH1" s="421"/>
      <c r="JGI1" s="421"/>
      <c r="JGJ1" s="421"/>
      <c r="JGK1" s="421"/>
      <c r="JGL1" s="421"/>
      <c r="JGM1" s="421"/>
      <c r="JGN1" s="421"/>
      <c r="JGO1" s="421"/>
      <c r="JGP1" s="421"/>
      <c r="JGQ1" s="421"/>
      <c r="JGR1" s="421"/>
      <c r="JGS1" s="421"/>
      <c r="JGT1" s="421"/>
      <c r="JGU1" s="421"/>
      <c r="JGV1" s="421"/>
      <c r="JGW1" s="421"/>
      <c r="JGX1" s="421"/>
      <c r="JGY1" s="421"/>
      <c r="JGZ1" s="421"/>
      <c r="JHA1" s="421"/>
      <c r="JHB1" s="421"/>
      <c r="JHC1" s="421"/>
      <c r="JHD1" s="421"/>
      <c r="JHE1" s="421"/>
      <c r="JHF1" s="421"/>
      <c r="JHG1" s="421"/>
      <c r="JHH1" s="421"/>
      <c r="JHI1" s="421"/>
      <c r="JHJ1" s="421"/>
      <c r="JHK1" s="421"/>
      <c r="JHL1" s="421"/>
      <c r="JHM1" s="421"/>
      <c r="JHN1" s="421"/>
      <c r="JHO1" s="421"/>
      <c r="JHP1" s="421"/>
      <c r="JHQ1" s="421"/>
      <c r="JHR1" s="421"/>
      <c r="JHS1" s="421"/>
      <c r="JHT1" s="421"/>
      <c r="JHU1" s="421"/>
      <c r="JHV1" s="421"/>
      <c r="JHW1" s="421"/>
      <c r="JHX1" s="421"/>
      <c r="JHY1" s="421"/>
      <c r="JHZ1" s="421"/>
      <c r="JIA1" s="421"/>
      <c r="JIB1" s="421"/>
      <c r="JIC1" s="421"/>
      <c r="JID1" s="421"/>
      <c r="JIE1" s="421"/>
      <c r="JIF1" s="421"/>
      <c r="JIG1" s="421"/>
      <c r="JIH1" s="421"/>
      <c r="JII1" s="421"/>
      <c r="JIJ1" s="421"/>
      <c r="JIK1" s="421"/>
      <c r="JIL1" s="421"/>
      <c r="JIM1" s="421"/>
      <c r="JIN1" s="421"/>
      <c r="JIO1" s="421"/>
      <c r="JIP1" s="421"/>
      <c r="JIQ1" s="421"/>
      <c r="JIR1" s="421"/>
      <c r="JIS1" s="421"/>
      <c r="JIT1" s="421"/>
      <c r="JIU1" s="421"/>
      <c r="JIV1" s="421"/>
      <c r="JIW1" s="421"/>
      <c r="JIX1" s="421"/>
      <c r="JIY1" s="421"/>
      <c r="JIZ1" s="421"/>
      <c r="JJA1" s="421"/>
      <c r="JJB1" s="421"/>
      <c r="JJC1" s="421"/>
      <c r="JJD1" s="421"/>
      <c r="JJE1" s="421"/>
      <c r="JJF1" s="421"/>
      <c r="JJG1" s="421"/>
      <c r="JJH1" s="421"/>
      <c r="JJI1" s="421"/>
      <c r="JJJ1" s="421"/>
      <c r="JJK1" s="421"/>
      <c r="JJL1" s="421"/>
      <c r="JJM1" s="421"/>
      <c r="JJN1" s="421"/>
      <c r="JJO1" s="421"/>
      <c r="JJP1" s="421"/>
      <c r="JJQ1" s="421"/>
      <c r="JJR1" s="421"/>
      <c r="JJS1" s="421"/>
      <c r="JJT1" s="421"/>
      <c r="JJU1" s="421"/>
      <c r="JJV1" s="421"/>
      <c r="JJW1" s="421"/>
      <c r="JJX1" s="421"/>
      <c r="JJY1" s="421"/>
      <c r="JJZ1" s="421"/>
      <c r="JKA1" s="421"/>
      <c r="JKB1" s="421"/>
      <c r="JKC1" s="421"/>
      <c r="JKD1" s="421"/>
      <c r="JKE1" s="421"/>
      <c r="JKF1" s="421"/>
      <c r="JKG1" s="421"/>
      <c r="JKH1" s="421"/>
      <c r="JKI1" s="421"/>
      <c r="JKJ1" s="421"/>
      <c r="JKK1" s="421"/>
      <c r="JKL1" s="421"/>
      <c r="JKM1" s="421"/>
      <c r="JKN1" s="421"/>
      <c r="JKO1" s="421"/>
      <c r="JKP1" s="421"/>
      <c r="JKQ1" s="421"/>
      <c r="JKR1" s="421"/>
      <c r="JKS1" s="421"/>
      <c r="JKT1" s="421"/>
      <c r="JKU1" s="421"/>
      <c r="JKV1" s="421"/>
      <c r="JKW1" s="421"/>
      <c r="JKX1" s="421"/>
      <c r="JKY1" s="421"/>
      <c r="JKZ1" s="421"/>
      <c r="JLA1" s="421"/>
      <c r="JLB1" s="421"/>
      <c r="JLC1" s="421"/>
      <c r="JLD1" s="421"/>
      <c r="JLE1" s="421"/>
      <c r="JLF1" s="421"/>
      <c r="JLG1" s="421"/>
      <c r="JLH1" s="421"/>
      <c r="JLI1" s="421"/>
      <c r="JLJ1" s="421"/>
      <c r="JLK1" s="421"/>
      <c r="JLL1" s="421"/>
      <c r="JLM1" s="421"/>
      <c r="JLN1" s="421"/>
      <c r="JLO1" s="421"/>
      <c r="JLP1" s="421"/>
      <c r="JLQ1" s="421"/>
      <c r="JLR1" s="421"/>
      <c r="JLS1" s="421"/>
      <c r="JLT1" s="421"/>
      <c r="JLU1" s="421"/>
      <c r="JLV1" s="421"/>
      <c r="JLW1" s="421"/>
      <c r="JLX1" s="421"/>
      <c r="JLY1" s="421"/>
      <c r="JLZ1" s="421"/>
      <c r="JMA1" s="421"/>
      <c r="JMB1" s="421"/>
      <c r="JMC1" s="421"/>
      <c r="JMD1" s="421"/>
      <c r="JME1" s="421"/>
      <c r="JMF1" s="421"/>
      <c r="JMG1" s="421"/>
      <c r="JMH1" s="421"/>
      <c r="JMI1" s="421"/>
      <c r="JMJ1" s="421"/>
      <c r="JMK1" s="421"/>
      <c r="JML1" s="421"/>
      <c r="JMM1" s="421"/>
      <c r="JMN1" s="421"/>
      <c r="JMO1" s="421"/>
      <c r="JMP1" s="421"/>
      <c r="JMQ1" s="421"/>
      <c r="JMR1" s="421"/>
      <c r="JMS1" s="421"/>
      <c r="JMT1" s="421"/>
      <c r="JMU1" s="421"/>
      <c r="JMV1" s="421"/>
      <c r="JMW1" s="421"/>
      <c r="JMX1" s="421"/>
      <c r="JMY1" s="421"/>
      <c r="JMZ1" s="421"/>
      <c r="JNA1" s="421"/>
      <c r="JNB1" s="421"/>
      <c r="JNC1" s="421"/>
      <c r="JND1" s="421"/>
      <c r="JNE1" s="421"/>
      <c r="JNF1" s="421"/>
      <c r="JNG1" s="421"/>
      <c r="JNH1" s="421"/>
      <c r="JNI1" s="421"/>
      <c r="JNJ1" s="421"/>
      <c r="JNK1" s="421"/>
      <c r="JNL1" s="421"/>
      <c r="JNM1" s="421"/>
      <c r="JNN1" s="421"/>
      <c r="JNO1" s="421"/>
      <c r="JNP1" s="421"/>
      <c r="JNQ1" s="421"/>
      <c r="JNR1" s="421"/>
      <c r="JNS1" s="421"/>
      <c r="JNT1" s="421"/>
      <c r="JNU1" s="421"/>
      <c r="JNV1" s="421"/>
      <c r="JNW1" s="421"/>
      <c r="JNX1" s="421"/>
      <c r="JNY1" s="421"/>
      <c r="JNZ1" s="421"/>
      <c r="JOA1" s="421"/>
      <c r="JOB1" s="421"/>
      <c r="JOC1" s="421"/>
      <c r="JOD1" s="421"/>
      <c r="JOE1" s="421"/>
      <c r="JOF1" s="421"/>
      <c r="JOG1" s="421"/>
      <c r="JOH1" s="421"/>
      <c r="JOI1" s="421"/>
      <c r="JOJ1" s="421"/>
      <c r="JOK1" s="421"/>
      <c r="JOL1" s="421"/>
      <c r="JOM1" s="421"/>
      <c r="JON1" s="421"/>
      <c r="JOO1" s="421"/>
      <c r="JOP1" s="421"/>
      <c r="JOQ1" s="421"/>
      <c r="JOR1" s="421"/>
      <c r="JOS1" s="421"/>
      <c r="JOT1" s="421"/>
      <c r="JOU1" s="421"/>
      <c r="JOV1" s="421"/>
      <c r="JOW1" s="421"/>
      <c r="JOX1" s="421"/>
      <c r="JOY1" s="421"/>
      <c r="JOZ1" s="421"/>
      <c r="JPA1" s="421"/>
      <c r="JPB1" s="421"/>
      <c r="JPC1" s="421"/>
      <c r="JPD1" s="421"/>
      <c r="JPE1" s="421"/>
      <c r="JPF1" s="421"/>
      <c r="JPG1" s="421"/>
      <c r="JPH1" s="421"/>
      <c r="JPI1" s="421"/>
      <c r="JPJ1" s="421"/>
      <c r="JPK1" s="421"/>
      <c r="JPL1" s="421"/>
      <c r="JPM1" s="421"/>
      <c r="JPN1" s="421"/>
      <c r="JPO1" s="421"/>
      <c r="JPP1" s="421"/>
      <c r="JPQ1" s="421"/>
      <c r="JPR1" s="421"/>
      <c r="JPS1" s="421"/>
      <c r="JPT1" s="421"/>
      <c r="JPU1" s="421"/>
      <c r="JPV1" s="421"/>
      <c r="JPW1" s="421"/>
      <c r="JPX1" s="421"/>
      <c r="JPY1" s="421"/>
      <c r="JPZ1" s="421"/>
      <c r="JQA1" s="421"/>
      <c r="JQB1" s="421"/>
      <c r="JQC1" s="421"/>
      <c r="JQD1" s="421"/>
      <c r="JQE1" s="421"/>
      <c r="JQF1" s="421"/>
      <c r="JQG1" s="421"/>
      <c r="JQH1" s="421"/>
      <c r="JQI1" s="421"/>
      <c r="JQJ1" s="421"/>
      <c r="JQK1" s="421"/>
      <c r="JQL1" s="421"/>
      <c r="JQM1" s="421"/>
      <c r="JQN1" s="421"/>
      <c r="JQO1" s="421"/>
      <c r="JQP1" s="421"/>
      <c r="JQQ1" s="421"/>
      <c r="JQR1" s="421"/>
      <c r="JQS1" s="421"/>
      <c r="JQT1" s="421"/>
      <c r="JQU1" s="421"/>
      <c r="JQV1" s="421"/>
      <c r="JQW1" s="421"/>
      <c r="JQX1" s="421"/>
      <c r="JQY1" s="421"/>
      <c r="JQZ1" s="421"/>
      <c r="JRA1" s="421"/>
      <c r="JRB1" s="421"/>
      <c r="JRC1" s="421"/>
      <c r="JRD1" s="421"/>
      <c r="JRE1" s="421"/>
      <c r="JRF1" s="421"/>
      <c r="JRG1" s="421"/>
      <c r="JRH1" s="421"/>
      <c r="JRI1" s="421"/>
      <c r="JRJ1" s="421"/>
      <c r="JRK1" s="421"/>
      <c r="JRL1" s="421"/>
      <c r="JRM1" s="421"/>
      <c r="JRN1" s="421"/>
      <c r="JRO1" s="421"/>
      <c r="JRP1" s="421"/>
      <c r="JRQ1" s="421"/>
      <c r="JRR1" s="421"/>
      <c r="JRS1" s="421"/>
      <c r="JRT1" s="421"/>
      <c r="JRU1" s="421"/>
      <c r="JRV1" s="421"/>
      <c r="JRW1" s="421"/>
      <c r="JRX1" s="421"/>
      <c r="JRY1" s="421"/>
      <c r="JRZ1" s="421"/>
      <c r="JSA1" s="421"/>
      <c r="JSB1" s="421"/>
      <c r="JSC1" s="421"/>
      <c r="JSD1" s="421"/>
      <c r="JSE1" s="421"/>
      <c r="JSF1" s="421"/>
      <c r="JSG1" s="421"/>
      <c r="JSH1" s="421"/>
      <c r="JSI1" s="421"/>
      <c r="JSJ1" s="421"/>
      <c r="JSK1" s="421"/>
      <c r="JSL1" s="421"/>
      <c r="JSM1" s="421"/>
      <c r="JSN1" s="421"/>
      <c r="JSO1" s="421"/>
      <c r="JSP1" s="421"/>
      <c r="JSQ1" s="421"/>
      <c r="JSR1" s="421"/>
      <c r="JSS1" s="421"/>
      <c r="JST1" s="421"/>
      <c r="JSU1" s="421"/>
      <c r="JSV1" s="421"/>
      <c r="JSW1" s="421"/>
      <c r="JSX1" s="421"/>
      <c r="JSY1" s="421"/>
      <c r="JSZ1" s="421"/>
      <c r="JTA1" s="421"/>
      <c r="JTB1" s="421"/>
      <c r="JTC1" s="421"/>
      <c r="JTD1" s="421"/>
      <c r="JTE1" s="421"/>
      <c r="JTF1" s="421"/>
      <c r="JTG1" s="421"/>
      <c r="JTH1" s="421"/>
      <c r="JTI1" s="421"/>
      <c r="JTJ1" s="421"/>
      <c r="JTK1" s="421"/>
      <c r="JTL1" s="421"/>
      <c r="JTM1" s="421"/>
      <c r="JTN1" s="421"/>
      <c r="JTO1" s="421"/>
      <c r="JTP1" s="421"/>
      <c r="JTQ1" s="421"/>
      <c r="JTR1" s="421"/>
      <c r="JTS1" s="421"/>
      <c r="JTT1" s="421"/>
      <c r="JTU1" s="421"/>
      <c r="JTV1" s="421"/>
      <c r="JTW1" s="421"/>
      <c r="JTX1" s="421"/>
      <c r="JTY1" s="421"/>
      <c r="JTZ1" s="421"/>
      <c r="JUA1" s="421"/>
      <c r="JUB1" s="421"/>
      <c r="JUC1" s="421"/>
      <c r="JUD1" s="421"/>
      <c r="JUE1" s="421"/>
      <c r="JUF1" s="421"/>
      <c r="JUG1" s="421"/>
      <c r="JUH1" s="421"/>
      <c r="JUI1" s="421"/>
      <c r="JUJ1" s="421"/>
      <c r="JUK1" s="421"/>
      <c r="JUL1" s="421"/>
      <c r="JUM1" s="421"/>
      <c r="JUN1" s="421"/>
      <c r="JUO1" s="421"/>
      <c r="JUP1" s="421"/>
      <c r="JUQ1" s="421"/>
      <c r="JUR1" s="421"/>
      <c r="JUS1" s="421"/>
      <c r="JUT1" s="421"/>
      <c r="JUU1" s="421"/>
      <c r="JUV1" s="421"/>
      <c r="JUW1" s="421"/>
      <c r="JUX1" s="421"/>
      <c r="JUY1" s="421"/>
      <c r="JUZ1" s="421"/>
      <c r="JVA1" s="421"/>
      <c r="JVB1" s="421"/>
      <c r="JVC1" s="421"/>
      <c r="JVD1" s="421"/>
      <c r="JVE1" s="421"/>
      <c r="JVF1" s="421"/>
      <c r="JVG1" s="421"/>
      <c r="JVH1" s="421"/>
      <c r="JVI1" s="421"/>
      <c r="JVJ1" s="421"/>
      <c r="JVK1" s="421"/>
      <c r="JVL1" s="421"/>
      <c r="JVM1" s="421"/>
      <c r="JVN1" s="421"/>
      <c r="JVO1" s="421"/>
      <c r="JVP1" s="421"/>
      <c r="JVQ1" s="421"/>
      <c r="JVR1" s="421"/>
      <c r="JVS1" s="421"/>
      <c r="JVT1" s="421"/>
      <c r="JVU1" s="421"/>
      <c r="JVV1" s="421"/>
      <c r="JVW1" s="421"/>
      <c r="JVX1" s="421"/>
      <c r="JVY1" s="421"/>
      <c r="JVZ1" s="421"/>
      <c r="JWA1" s="421"/>
      <c r="JWB1" s="421"/>
      <c r="JWC1" s="421"/>
      <c r="JWD1" s="421"/>
      <c r="JWE1" s="421"/>
      <c r="JWF1" s="421"/>
      <c r="JWG1" s="421"/>
      <c r="JWH1" s="421"/>
      <c r="JWI1" s="421"/>
      <c r="JWJ1" s="421"/>
      <c r="JWK1" s="421"/>
      <c r="JWL1" s="421"/>
      <c r="JWM1" s="421"/>
      <c r="JWN1" s="421"/>
      <c r="JWO1" s="421"/>
      <c r="JWP1" s="421"/>
      <c r="JWQ1" s="421"/>
      <c r="JWR1" s="421"/>
      <c r="JWS1" s="421"/>
      <c r="JWT1" s="421"/>
      <c r="JWU1" s="421"/>
      <c r="JWV1" s="421"/>
      <c r="JWW1" s="421"/>
      <c r="JWX1" s="421"/>
      <c r="JWY1" s="421"/>
      <c r="JWZ1" s="421"/>
      <c r="JXA1" s="421"/>
      <c r="JXB1" s="421"/>
      <c r="JXC1" s="421"/>
      <c r="JXD1" s="421"/>
      <c r="JXE1" s="421"/>
      <c r="JXF1" s="421"/>
      <c r="JXG1" s="421"/>
      <c r="JXH1" s="421"/>
      <c r="JXI1" s="421"/>
      <c r="JXJ1" s="421"/>
      <c r="JXK1" s="421"/>
      <c r="JXL1" s="421"/>
      <c r="JXM1" s="421"/>
      <c r="JXN1" s="421"/>
      <c r="JXO1" s="421"/>
      <c r="JXP1" s="421"/>
      <c r="JXQ1" s="421"/>
      <c r="JXR1" s="421"/>
      <c r="JXS1" s="421"/>
      <c r="JXT1" s="421"/>
      <c r="JXU1" s="421"/>
      <c r="JXV1" s="421"/>
      <c r="JXW1" s="421"/>
      <c r="JXX1" s="421"/>
      <c r="JXY1" s="421"/>
      <c r="JXZ1" s="421"/>
      <c r="JYA1" s="421"/>
      <c r="JYB1" s="421"/>
      <c r="JYC1" s="421"/>
      <c r="JYD1" s="421"/>
      <c r="JYE1" s="421"/>
      <c r="JYF1" s="421"/>
      <c r="JYG1" s="421"/>
      <c r="JYH1" s="421"/>
      <c r="JYI1" s="421"/>
      <c r="JYJ1" s="421"/>
      <c r="JYK1" s="421"/>
      <c r="JYL1" s="421"/>
      <c r="JYM1" s="421"/>
      <c r="JYN1" s="421"/>
      <c r="JYO1" s="421"/>
      <c r="JYP1" s="421"/>
      <c r="JYQ1" s="421"/>
      <c r="JYR1" s="421"/>
      <c r="JYS1" s="421"/>
      <c r="JYT1" s="421"/>
      <c r="JYU1" s="421"/>
      <c r="JYV1" s="421"/>
      <c r="JYW1" s="421"/>
      <c r="JYX1" s="421"/>
      <c r="JYY1" s="421"/>
      <c r="JYZ1" s="421"/>
      <c r="JZA1" s="421"/>
      <c r="JZB1" s="421"/>
      <c r="JZC1" s="421"/>
      <c r="JZD1" s="421"/>
      <c r="JZE1" s="421"/>
      <c r="JZF1" s="421"/>
      <c r="JZG1" s="421"/>
      <c r="JZH1" s="421"/>
      <c r="JZI1" s="421"/>
      <c r="JZJ1" s="421"/>
      <c r="JZK1" s="421"/>
      <c r="JZL1" s="421"/>
      <c r="JZM1" s="421"/>
      <c r="JZN1" s="421"/>
      <c r="JZO1" s="421"/>
      <c r="JZP1" s="421"/>
      <c r="JZQ1" s="421"/>
      <c r="JZR1" s="421"/>
      <c r="JZS1" s="421"/>
      <c r="JZT1" s="421"/>
      <c r="JZU1" s="421"/>
      <c r="JZV1" s="421"/>
      <c r="JZW1" s="421"/>
      <c r="JZX1" s="421"/>
      <c r="JZY1" s="421"/>
      <c r="JZZ1" s="421"/>
      <c r="KAA1" s="421"/>
      <c r="KAB1" s="421"/>
      <c r="KAC1" s="421"/>
      <c r="KAD1" s="421"/>
      <c r="KAE1" s="421"/>
      <c r="KAF1" s="421"/>
      <c r="KAG1" s="421"/>
      <c r="KAH1" s="421"/>
      <c r="KAI1" s="421"/>
      <c r="KAJ1" s="421"/>
      <c r="KAK1" s="421"/>
      <c r="KAL1" s="421"/>
      <c r="KAM1" s="421"/>
      <c r="KAN1" s="421"/>
      <c r="KAO1" s="421"/>
      <c r="KAP1" s="421"/>
      <c r="KAQ1" s="421"/>
      <c r="KAR1" s="421"/>
      <c r="KAS1" s="421"/>
      <c r="KAT1" s="421"/>
      <c r="KAU1" s="421"/>
      <c r="KAV1" s="421"/>
      <c r="KAW1" s="421"/>
      <c r="KAX1" s="421"/>
      <c r="KAY1" s="421"/>
      <c r="KAZ1" s="421"/>
      <c r="KBA1" s="421"/>
      <c r="KBB1" s="421"/>
      <c r="KBC1" s="421"/>
      <c r="KBD1" s="421"/>
      <c r="KBE1" s="421"/>
      <c r="KBF1" s="421"/>
      <c r="KBG1" s="421"/>
      <c r="KBH1" s="421"/>
      <c r="KBI1" s="421"/>
      <c r="KBJ1" s="421"/>
      <c r="KBK1" s="421"/>
      <c r="KBL1" s="421"/>
      <c r="KBM1" s="421"/>
      <c r="KBN1" s="421"/>
      <c r="KBO1" s="421"/>
      <c r="KBP1" s="421"/>
      <c r="KBQ1" s="421"/>
      <c r="KBR1" s="421"/>
      <c r="KBS1" s="421"/>
      <c r="KBT1" s="421"/>
      <c r="KBU1" s="421"/>
      <c r="KBV1" s="421"/>
      <c r="KBW1" s="421"/>
      <c r="KBX1" s="421"/>
      <c r="KBY1" s="421"/>
      <c r="KBZ1" s="421"/>
      <c r="KCA1" s="421"/>
      <c r="KCB1" s="421"/>
      <c r="KCC1" s="421"/>
      <c r="KCD1" s="421"/>
      <c r="KCE1" s="421"/>
      <c r="KCF1" s="421"/>
      <c r="KCG1" s="421"/>
      <c r="KCH1" s="421"/>
      <c r="KCI1" s="421"/>
      <c r="KCJ1" s="421"/>
      <c r="KCK1" s="421"/>
      <c r="KCL1" s="421"/>
      <c r="KCM1" s="421"/>
      <c r="KCN1" s="421"/>
      <c r="KCO1" s="421"/>
      <c r="KCP1" s="421"/>
      <c r="KCQ1" s="421"/>
      <c r="KCR1" s="421"/>
      <c r="KCS1" s="421"/>
      <c r="KCT1" s="421"/>
      <c r="KCU1" s="421"/>
      <c r="KCV1" s="421"/>
      <c r="KCW1" s="421"/>
      <c r="KCX1" s="421"/>
      <c r="KCY1" s="421"/>
      <c r="KCZ1" s="421"/>
      <c r="KDA1" s="421"/>
      <c r="KDB1" s="421"/>
      <c r="KDC1" s="421"/>
      <c r="KDD1" s="421"/>
      <c r="KDE1" s="421"/>
      <c r="KDF1" s="421"/>
      <c r="KDG1" s="421"/>
      <c r="KDH1" s="421"/>
      <c r="KDI1" s="421"/>
      <c r="KDJ1" s="421"/>
      <c r="KDK1" s="421"/>
      <c r="KDL1" s="421"/>
      <c r="KDM1" s="421"/>
      <c r="KDN1" s="421"/>
      <c r="KDO1" s="421"/>
      <c r="KDP1" s="421"/>
      <c r="KDQ1" s="421"/>
      <c r="KDR1" s="421"/>
      <c r="KDS1" s="421"/>
      <c r="KDT1" s="421"/>
      <c r="KDU1" s="421"/>
      <c r="KDV1" s="421"/>
      <c r="KDW1" s="421"/>
      <c r="KDX1" s="421"/>
      <c r="KDY1" s="421"/>
      <c r="KDZ1" s="421"/>
      <c r="KEA1" s="421"/>
      <c r="KEB1" s="421"/>
      <c r="KEC1" s="421"/>
      <c r="KED1" s="421"/>
      <c r="KEE1" s="421"/>
      <c r="KEF1" s="421"/>
      <c r="KEG1" s="421"/>
      <c r="KEH1" s="421"/>
      <c r="KEI1" s="421"/>
      <c r="KEJ1" s="421"/>
      <c r="KEK1" s="421"/>
      <c r="KEL1" s="421"/>
      <c r="KEM1" s="421"/>
      <c r="KEN1" s="421"/>
      <c r="KEO1" s="421"/>
      <c r="KEP1" s="421"/>
      <c r="KEQ1" s="421"/>
      <c r="KER1" s="421"/>
      <c r="KES1" s="421"/>
      <c r="KET1" s="421"/>
      <c r="KEU1" s="421"/>
      <c r="KEV1" s="421"/>
      <c r="KEW1" s="421"/>
      <c r="KEX1" s="421"/>
      <c r="KEY1" s="421"/>
      <c r="KEZ1" s="421"/>
      <c r="KFA1" s="421"/>
      <c r="KFB1" s="421"/>
      <c r="KFC1" s="421"/>
      <c r="KFD1" s="421"/>
      <c r="KFE1" s="421"/>
      <c r="KFF1" s="421"/>
      <c r="KFG1" s="421"/>
      <c r="KFH1" s="421"/>
      <c r="KFI1" s="421"/>
      <c r="KFJ1" s="421"/>
      <c r="KFK1" s="421"/>
      <c r="KFL1" s="421"/>
      <c r="KFM1" s="421"/>
      <c r="KFN1" s="421"/>
      <c r="KFO1" s="421"/>
      <c r="KFP1" s="421"/>
      <c r="KFQ1" s="421"/>
      <c r="KFR1" s="421"/>
      <c r="KFS1" s="421"/>
      <c r="KFT1" s="421"/>
      <c r="KFU1" s="421"/>
      <c r="KFV1" s="421"/>
      <c r="KFW1" s="421"/>
      <c r="KFX1" s="421"/>
      <c r="KFY1" s="421"/>
      <c r="KFZ1" s="421"/>
      <c r="KGA1" s="421"/>
      <c r="KGB1" s="421"/>
      <c r="KGC1" s="421"/>
      <c r="KGD1" s="421"/>
      <c r="KGE1" s="421"/>
      <c r="KGF1" s="421"/>
      <c r="KGG1" s="421"/>
      <c r="KGH1" s="421"/>
      <c r="KGI1" s="421"/>
      <c r="KGJ1" s="421"/>
      <c r="KGK1" s="421"/>
      <c r="KGL1" s="421"/>
      <c r="KGM1" s="421"/>
      <c r="KGN1" s="421"/>
      <c r="KGO1" s="421"/>
      <c r="KGP1" s="421"/>
      <c r="KGQ1" s="421"/>
      <c r="KGR1" s="421"/>
      <c r="KGS1" s="421"/>
      <c r="KGT1" s="421"/>
      <c r="KGU1" s="421"/>
      <c r="KGV1" s="421"/>
      <c r="KGW1" s="421"/>
      <c r="KGX1" s="421"/>
      <c r="KGY1" s="421"/>
      <c r="KGZ1" s="421"/>
      <c r="KHA1" s="421"/>
      <c r="KHB1" s="421"/>
      <c r="KHC1" s="421"/>
      <c r="KHD1" s="421"/>
      <c r="KHE1" s="421"/>
      <c r="KHF1" s="421"/>
      <c r="KHG1" s="421"/>
      <c r="KHH1" s="421"/>
      <c r="KHI1" s="421"/>
      <c r="KHJ1" s="421"/>
      <c r="KHK1" s="421"/>
      <c r="KHL1" s="421"/>
      <c r="KHM1" s="421"/>
      <c r="KHN1" s="421"/>
      <c r="KHO1" s="421"/>
      <c r="KHP1" s="421"/>
      <c r="KHQ1" s="421"/>
      <c r="KHR1" s="421"/>
      <c r="KHS1" s="421"/>
      <c r="KHT1" s="421"/>
      <c r="KHU1" s="421"/>
      <c r="KHV1" s="421"/>
      <c r="KHW1" s="421"/>
      <c r="KHX1" s="421"/>
      <c r="KHY1" s="421"/>
      <c r="KHZ1" s="421"/>
      <c r="KIA1" s="421"/>
      <c r="KIB1" s="421"/>
      <c r="KIC1" s="421"/>
      <c r="KID1" s="421"/>
      <c r="KIE1" s="421"/>
      <c r="KIF1" s="421"/>
      <c r="KIG1" s="421"/>
      <c r="KIH1" s="421"/>
      <c r="KII1" s="421"/>
      <c r="KIJ1" s="421"/>
      <c r="KIK1" s="421"/>
      <c r="KIL1" s="421"/>
      <c r="KIM1" s="421"/>
      <c r="KIN1" s="421"/>
      <c r="KIO1" s="421"/>
      <c r="KIP1" s="421"/>
      <c r="KIQ1" s="421"/>
      <c r="KIR1" s="421"/>
      <c r="KIS1" s="421"/>
      <c r="KIT1" s="421"/>
      <c r="KIU1" s="421"/>
      <c r="KIV1" s="421"/>
      <c r="KIW1" s="421"/>
      <c r="KIX1" s="421"/>
      <c r="KIY1" s="421"/>
      <c r="KIZ1" s="421"/>
      <c r="KJA1" s="421"/>
      <c r="KJB1" s="421"/>
      <c r="KJC1" s="421"/>
      <c r="KJD1" s="421"/>
      <c r="KJE1" s="421"/>
      <c r="KJF1" s="421"/>
      <c r="KJG1" s="421"/>
      <c r="KJH1" s="421"/>
      <c r="KJI1" s="421"/>
      <c r="KJJ1" s="421"/>
      <c r="KJK1" s="421"/>
      <c r="KJL1" s="421"/>
      <c r="KJM1" s="421"/>
      <c r="KJN1" s="421"/>
      <c r="KJO1" s="421"/>
      <c r="KJP1" s="421"/>
      <c r="KJQ1" s="421"/>
      <c r="KJR1" s="421"/>
      <c r="KJS1" s="421"/>
      <c r="KJT1" s="421"/>
      <c r="KJU1" s="421"/>
      <c r="KJV1" s="421"/>
      <c r="KJW1" s="421"/>
      <c r="KJX1" s="421"/>
      <c r="KJY1" s="421"/>
      <c r="KJZ1" s="421"/>
      <c r="KKA1" s="421"/>
      <c r="KKB1" s="421"/>
      <c r="KKC1" s="421"/>
      <c r="KKD1" s="421"/>
      <c r="KKE1" s="421"/>
      <c r="KKF1" s="421"/>
      <c r="KKG1" s="421"/>
      <c r="KKH1" s="421"/>
      <c r="KKI1" s="421"/>
      <c r="KKJ1" s="421"/>
      <c r="KKK1" s="421"/>
      <c r="KKL1" s="421"/>
      <c r="KKM1" s="421"/>
      <c r="KKN1" s="421"/>
      <c r="KKO1" s="421"/>
      <c r="KKP1" s="421"/>
      <c r="KKQ1" s="421"/>
      <c r="KKR1" s="421"/>
      <c r="KKS1" s="421"/>
      <c r="KKT1" s="421"/>
      <c r="KKU1" s="421"/>
      <c r="KKV1" s="421"/>
      <c r="KKW1" s="421"/>
      <c r="KKX1" s="421"/>
      <c r="KKY1" s="421"/>
      <c r="KKZ1" s="421"/>
      <c r="KLA1" s="421"/>
      <c r="KLB1" s="421"/>
      <c r="KLC1" s="421"/>
      <c r="KLD1" s="421"/>
      <c r="KLE1" s="421"/>
      <c r="KLF1" s="421"/>
      <c r="KLG1" s="421"/>
      <c r="KLH1" s="421"/>
      <c r="KLI1" s="421"/>
      <c r="KLJ1" s="421"/>
      <c r="KLK1" s="421"/>
      <c r="KLL1" s="421"/>
      <c r="KLM1" s="421"/>
      <c r="KLN1" s="421"/>
      <c r="KLO1" s="421"/>
      <c r="KLP1" s="421"/>
      <c r="KLQ1" s="421"/>
      <c r="KLR1" s="421"/>
      <c r="KLS1" s="421"/>
      <c r="KLT1" s="421"/>
      <c r="KLU1" s="421"/>
      <c r="KLV1" s="421"/>
      <c r="KLW1" s="421"/>
      <c r="KLX1" s="421"/>
      <c r="KLY1" s="421"/>
      <c r="KLZ1" s="421"/>
      <c r="KMA1" s="421"/>
      <c r="KMB1" s="421"/>
      <c r="KMC1" s="421"/>
      <c r="KMD1" s="421"/>
      <c r="KME1" s="421"/>
      <c r="KMF1" s="421"/>
      <c r="KMG1" s="421"/>
      <c r="KMH1" s="421"/>
      <c r="KMI1" s="421"/>
      <c r="KMJ1" s="421"/>
      <c r="KMK1" s="421"/>
      <c r="KML1" s="421"/>
      <c r="KMM1" s="421"/>
      <c r="KMN1" s="421"/>
      <c r="KMO1" s="421"/>
      <c r="KMP1" s="421"/>
      <c r="KMQ1" s="421"/>
      <c r="KMR1" s="421"/>
      <c r="KMS1" s="421"/>
      <c r="KMT1" s="421"/>
      <c r="KMU1" s="421"/>
      <c r="KMV1" s="421"/>
      <c r="KMW1" s="421"/>
      <c r="KMX1" s="421"/>
      <c r="KMY1" s="421"/>
      <c r="KMZ1" s="421"/>
      <c r="KNA1" s="421"/>
      <c r="KNB1" s="421"/>
      <c r="KNC1" s="421"/>
      <c r="KND1" s="421"/>
      <c r="KNE1" s="421"/>
      <c r="KNF1" s="421"/>
      <c r="KNG1" s="421"/>
      <c r="KNH1" s="421"/>
      <c r="KNI1" s="421"/>
      <c r="KNJ1" s="421"/>
      <c r="KNK1" s="421"/>
      <c r="KNL1" s="421"/>
      <c r="KNM1" s="421"/>
      <c r="KNN1" s="421"/>
      <c r="KNO1" s="421"/>
      <c r="KNP1" s="421"/>
      <c r="KNQ1" s="421"/>
      <c r="KNR1" s="421"/>
      <c r="KNS1" s="421"/>
      <c r="KNT1" s="421"/>
      <c r="KNU1" s="421"/>
      <c r="KNV1" s="421"/>
      <c r="KNW1" s="421"/>
      <c r="KNX1" s="421"/>
      <c r="KNY1" s="421"/>
      <c r="KNZ1" s="421"/>
      <c r="KOA1" s="421"/>
      <c r="KOB1" s="421"/>
      <c r="KOC1" s="421"/>
      <c r="KOD1" s="421"/>
      <c r="KOE1" s="421"/>
      <c r="KOF1" s="421"/>
      <c r="KOG1" s="421"/>
      <c r="KOH1" s="421"/>
      <c r="KOI1" s="421"/>
      <c r="KOJ1" s="421"/>
      <c r="KOK1" s="421"/>
      <c r="KOL1" s="421"/>
      <c r="KOM1" s="421"/>
      <c r="KON1" s="421"/>
      <c r="KOO1" s="421"/>
      <c r="KOP1" s="421"/>
      <c r="KOQ1" s="421"/>
      <c r="KOR1" s="421"/>
      <c r="KOS1" s="421"/>
      <c r="KOT1" s="421"/>
      <c r="KOU1" s="421"/>
      <c r="KOV1" s="421"/>
      <c r="KOW1" s="421"/>
      <c r="KOX1" s="421"/>
      <c r="KOY1" s="421"/>
      <c r="KOZ1" s="421"/>
      <c r="KPA1" s="421"/>
      <c r="KPB1" s="421"/>
      <c r="KPC1" s="421"/>
      <c r="KPD1" s="421"/>
      <c r="KPE1" s="421"/>
      <c r="KPF1" s="421"/>
      <c r="KPG1" s="421"/>
      <c r="KPH1" s="421"/>
      <c r="KPI1" s="421"/>
      <c r="KPJ1" s="421"/>
      <c r="KPK1" s="421"/>
      <c r="KPL1" s="421"/>
      <c r="KPM1" s="421"/>
      <c r="KPN1" s="421"/>
      <c r="KPO1" s="421"/>
      <c r="KPP1" s="421"/>
      <c r="KPQ1" s="421"/>
      <c r="KPR1" s="421"/>
      <c r="KPS1" s="421"/>
      <c r="KPT1" s="421"/>
      <c r="KPU1" s="421"/>
      <c r="KPV1" s="421"/>
      <c r="KPW1" s="421"/>
      <c r="KPX1" s="421"/>
      <c r="KPY1" s="421"/>
      <c r="KPZ1" s="421"/>
      <c r="KQA1" s="421"/>
      <c r="KQB1" s="421"/>
      <c r="KQC1" s="421"/>
      <c r="KQD1" s="421"/>
      <c r="KQE1" s="421"/>
      <c r="KQF1" s="421"/>
      <c r="KQG1" s="421"/>
      <c r="KQH1" s="421"/>
      <c r="KQI1" s="421"/>
      <c r="KQJ1" s="421"/>
      <c r="KQK1" s="421"/>
      <c r="KQL1" s="421"/>
      <c r="KQM1" s="421"/>
      <c r="KQN1" s="421"/>
      <c r="KQO1" s="421"/>
      <c r="KQP1" s="421"/>
      <c r="KQQ1" s="421"/>
      <c r="KQR1" s="421"/>
      <c r="KQS1" s="421"/>
      <c r="KQT1" s="421"/>
      <c r="KQU1" s="421"/>
      <c r="KQV1" s="421"/>
      <c r="KQW1" s="421"/>
      <c r="KQX1" s="421"/>
      <c r="KQY1" s="421"/>
      <c r="KQZ1" s="421"/>
      <c r="KRA1" s="421"/>
      <c r="KRB1" s="421"/>
      <c r="KRC1" s="421"/>
      <c r="KRD1" s="421"/>
      <c r="KRE1" s="421"/>
      <c r="KRF1" s="421"/>
      <c r="KRG1" s="421"/>
      <c r="KRH1" s="421"/>
      <c r="KRI1" s="421"/>
      <c r="KRJ1" s="421"/>
      <c r="KRK1" s="421"/>
      <c r="KRL1" s="421"/>
      <c r="KRM1" s="421"/>
      <c r="KRN1" s="421"/>
      <c r="KRO1" s="421"/>
      <c r="KRP1" s="421"/>
      <c r="KRQ1" s="421"/>
      <c r="KRR1" s="421"/>
      <c r="KRS1" s="421"/>
      <c r="KRT1" s="421"/>
      <c r="KRU1" s="421"/>
      <c r="KRV1" s="421"/>
      <c r="KRW1" s="421"/>
      <c r="KRX1" s="421"/>
      <c r="KRY1" s="421"/>
      <c r="KRZ1" s="421"/>
      <c r="KSA1" s="421"/>
      <c r="KSB1" s="421"/>
      <c r="KSC1" s="421"/>
      <c r="KSD1" s="421"/>
      <c r="KSE1" s="421"/>
      <c r="KSF1" s="421"/>
      <c r="KSG1" s="421"/>
      <c r="KSH1" s="421"/>
      <c r="KSI1" s="421"/>
      <c r="KSJ1" s="421"/>
      <c r="KSK1" s="421"/>
      <c r="KSL1" s="421"/>
      <c r="KSM1" s="421"/>
      <c r="KSN1" s="421"/>
      <c r="KSO1" s="421"/>
      <c r="KSP1" s="421"/>
      <c r="KSQ1" s="421"/>
      <c r="KSR1" s="421"/>
      <c r="KSS1" s="421"/>
      <c r="KST1" s="421"/>
      <c r="KSU1" s="421"/>
      <c r="KSV1" s="421"/>
      <c r="KSW1" s="421"/>
      <c r="KSX1" s="421"/>
      <c r="KSY1" s="421"/>
      <c r="KSZ1" s="421"/>
      <c r="KTA1" s="421"/>
      <c r="KTB1" s="421"/>
      <c r="KTC1" s="421"/>
      <c r="KTD1" s="421"/>
      <c r="KTE1" s="421"/>
      <c r="KTF1" s="421"/>
      <c r="KTG1" s="421"/>
      <c r="KTH1" s="421"/>
      <c r="KTI1" s="421"/>
      <c r="KTJ1" s="421"/>
      <c r="KTK1" s="421"/>
      <c r="KTL1" s="421"/>
      <c r="KTM1" s="421"/>
      <c r="KTN1" s="421"/>
      <c r="KTO1" s="421"/>
      <c r="KTP1" s="421"/>
      <c r="KTQ1" s="421"/>
      <c r="KTR1" s="421"/>
      <c r="KTS1" s="421"/>
      <c r="KTT1" s="421"/>
      <c r="KTU1" s="421"/>
      <c r="KTV1" s="421"/>
      <c r="KTW1" s="421"/>
      <c r="KTX1" s="421"/>
      <c r="KTY1" s="421"/>
      <c r="KTZ1" s="421"/>
      <c r="KUA1" s="421"/>
      <c r="KUB1" s="421"/>
      <c r="KUC1" s="421"/>
      <c r="KUD1" s="421"/>
      <c r="KUE1" s="421"/>
      <c r="KUF1" s="421"/>
      <c r="KUG1" s="421"/>
      <c r="KUH1" s="421"/>
      <c r="KUI1" s="421"/>
      <c r="KUJ1" s="421"/>
      <c r="KUK1" s="421"/>
      <c r="KUL1" s="421"/>
      <c r="KUM1" s="421"/>
      <c r="KUN1" s="421"/>
      <c r="KUO1" s="421"/>
      <c r="KUP1" s="421"/>
      <c r="KUQ1" s="421"/>
      <c r="KUR1" s="421"/>
      <c r="KUS1" s="421"/>
      <c r="KUT1" s="421"/>
      <c r="KUU1" s="421"/>
      <c r="KUV1" s="421"/>
      <c r="KUW1" s="421"/>
      <c r="KUX1" s="421"/>
      <c r="KUY1" s="421"/>
      <c r="KUZ1" s="421"/>
      <c r="KVA1" s="421"/>
      <c r="KVB1" s="421"/>
      <c r="KVC1" s="421"/>
      <c r="KVD1" s="421"/>
      <c r="KVE1" s="421"/>
      <c r="KVF1" s="421"/>
      <c r="KVG1" s="421"/>
      <c r="KVH1" s="421"/>
      <c r="KVI1" s="421"/>
      <c r="KVJ1" s="421"/>
      <c r="KVK1" s="421"/>
      <c r="KVL1" s="421"/>
      <c r="KVM1" s="421"/>
      <c r="KVN1" s="421"/>
      <c r="KVO1" s="421"/>
      <c r="KVP1" s="421"/>
      <c r="KVQ1" s="421"/>
      <c r="KVR1" s="421"/>
      <c r="KVS1" s="421"/>
      <c r="KVT1" s="421"/>
      <c r="KVU1" s="421"/>
      <c r="KVV1" s="421"/>
      <c r="KVW1" s="421"/>
      <c r="KVX1" s="421"/>
      <c r="KVY1" s="421"/>
      <c r="KVZ1" s="421"/>
      <c r="KWA1" s="421"/>
      <c r="KWB1" s="421"/>
      <c r="KWC1" s="421"/>
      <c r="KWD1" s="421"/>
      <c r="KWE1" s="421"/>
      <c r="KWF1" s="421"/>
      <c r="KWG1" s="421"/>
      <c r="KWH1" s="421"/>
      <c r="KWI1" s="421"/>
      <c r="KWJ1" s="421"/>
      <c r="KWK1" s="421"/>
      <c r="KWL1" s="421"/>
      <c r="KWM1" s="421"/>
      <c r="KWN1" s="421"/>
      <c r="KWO1" s="421"/>
      <c r="KWP1" s="421"/>
      <c r="KWQ1" s="421"/>
      <c r="KWR1" s="421"/>
      <c r="KWS1" s="421"/>
      <c r="KWT1" s="421"/>
      <c r="KWU1" s="421"/>
      <c r="KWV1" s="421"/>
      <c r="KWW1" s="421"/>
      <c r="KWX1" s="421"/>
      <c r="KWY1" s="421"/>
      <c r="KWZ1" s="421"/>
      <c r="KXA1" s="421"/>
      <c r="KXB1" s="421"/>
      <c r="KXC1" s="421"/>
      <c r="KXD1" s="421"/>
      <c r="KXE1" s="421"/>
      <c r="KXF1" s="421"/>
      <c r="KXG1" s="421"/>
      <c r="KXH1" s="421"/>
      <c r="KXI1" s="421"/>
      <c r="KXJ1" s="421"/>
      <c r="KXK1" s="421"/>
      <c r="KXL1" s="421"/>
      <c r="KXM1" s="421"/>
      <c r="KXN1" s="421"/>
      <c r="KXO1" s="421"/>
      <c r="KXP1" s="421"/>
      <c r="KXQ1" s="421"/>
      <c r="KXR1" s="421"/>
      <c r="KXS1" s="421"/>
      <c r="KXT1" s="421"/>
      <c r="KXU1" s="421"/>
      <c r="KXV1" s="421"/>
      <c r="KXW1" s="421"/>
      <c r="KXX1" s="421"/>
      <c r="KXY1" s="421"/>
      <c r="KXZ1" s="421"/>
      <c r="KYA1" s="421"/>
      <c r="KYB1" s="421"/>
      <c r="KYC1" s="421"/>
      <c r="KYD1" s="421"/>
      <c r="KYE1" s="421"/>
      <c r="KYF1" s="421"/>
      <c r="KYG1" s="421"/>
      <c r="KYH1" s="421"/>
      <c r="KYI1" s="421"/>
      <c r="KYJ1" s="421"/>
      <c r="KYK1" s="421"/>
      <c r="KYL1" s="421"/>
      <c r="KYM1" s="421"/>
      <c r="KYN1" s="421"/>
      <c r="KYO1" s="421"/>
      <c r="KYP1" s="421"/>
      <c r="KYQ1" s="421"/>
      <c r="KYR1" s="421"/>
      <c r="KYS1" s="421"/>
      <c r="KYT1" s="421"/>
      <c r="KYU1" s="421"/>
      <c r="KYV1" s="421"/>
      <c r="KYW1" s="421"/>
      <c r="KYX1" s="421"/>
      <c r="KYY1" s="421"/>
      <c r="KYZ1" s="421"/>
      <c r="KZA1" s="421"/>
      <c r="KZB1" s="421"/>
      <c r="KZC1" s="421"/>
      <c r="KZD1" s="421"/>
      <c r="KZE1" s="421"/>
      <c r="KZF1" s="421"/>
      <c r="KZG1" s="421"/>
      <c r="KZH1" s="421"/>
      <c r="KZI1" s="421"/>
      <c r="KZJ1" s="421"/>
      <c r="KZK1" s="421"/>
      <c r="KZL1" s="421"/>
      <c r="KZM1" s="421"/>
      <c r="KZN1" s="421"/>
      <c r="KZO1" s="421"/>
      <c r="KZP1" s="421"/>
      <c r="KZQ1" s="421"/>
      <c r="KZR1" s="421"/>
      <c r="KZS1" s="421"/>
      <c r="KZT1" s="421"/>
      <c r="KZU1" s="421"/>
      <c r="KZV1" s="421"/>
      <c r="KZW1" s="421"/>
      <c r="KZX1" s="421"/>
      <c r="KZY1" s="421"/>
      <c r="KZZ1" s="421"/>
      <c r="LAA1" s="421"/>
      <c r="LAB1" s="421"/>
      <c r="LAC1" s="421"/>
      <c r="LAD1" s="421"/>
      <c r="LAE1" s="421"/>
      <c r="LAF1" s="421"/>
      <c r="LAG1" s="421"/>
      <c r="LAH1" s="421"/>
      <c r="LAI1" s="421"/>
      <c r="LAJ1" s="421"/>
      <c r="LAK1" s="421"/>
      <c r="LAL1" s="421"/>
      <c r="LAM1" s="421"/>
      <c r="LAN1" s="421"/>
      <c r="LAO1" s="421"/>
      <c r="LAP1" s="421"/>
      <c r="LAQ1" s="421"/>
      <c r="LAR1" s="421"/>
      <c r="LAS1" s="421"/>
      <c r="LAT1" s="421"/>
      <c r="LAU1" s="421"/>
      <c r="LAV1" s="421"/>
      <c r="LAW1" s="421"/>
      <c r="LAX1" s="421"/>
      <c r="LAY1" s="421"/>
      <c r="LAZ1" s="421"/>
      <c r="LBA1" s="421"/>
      <c r="LBB1" s="421"/>
      <c r="LBC1" s="421"/>
      <c r="LBD1" s="421"/>
      <c r="LBE1" s="421"/>
      <c r="LBF1" s="421"/>
      <c r="LBG1" s="421"/>
      <c r="LBH1" s="421"/>
      <c r="LBI1" s="421"/>
      <c r="LBJ1" s="421"/>
      <c r="LBK1" s="421"/>
      <c r="LBL1" s="421"/>
      <c r="LBM1" s="421"/>
      <c r="LBN1" s="421"/>
      <c r="LBO1" s="421"/>
      <c r="LBP1" s="421"/>
      <c r="LBQ1" s="421"/>
      <c r="LBR1" s="421"/>
      <c r="LBS1" s="421"/>
      <c r="LBT1" s="421"/>
      <c r="LBU1" s="421"/>
      <c r="LBV1" s="421"/>
      <c r="LBW1" s="421"/>
      <c r="LBX1" s="421"/>
      <c r="LBY1" s="421"/>
      <c r="LBZ1" s="421"/>
      <c r="LCA1" s="421"/>
      <c r="LCB1" s="421"/>
      <c r="LCC1" s="421"/>
      <c r="LCD1" s="421"/>
      <c r="LCE1" s="421"/>
      <c r="LCF1" s="421"/>
      <c r="LCG1" s="421"/>
      <c r="LCH1" s="421"/>
      <c r="LCI1" s="421"/>
      <c r="LCJ1" s="421"/>
      <c r="LCK1" s="421"/>
      <c r="LCL1" s="421"/>
      <c r="LCM1" s="421"/>
      <c r="LCN1" s="421"/>
      <c r="LCO1" s="421"/>
      <c r="LCP1" s="421"/>
      <c r="LCQ1" s="421"/>
      <c r="LCR1" s="421"/>
      <c r="LCS1" s="421"/>
      <c r="LCT1" s="421"/>
      <c r="LCU1" s="421"/>
      <c r="LCV1" s="421"/>
      <c r="LCW1" s="421"/>
      <c r="LCX1" s="421"/>
      <c r="LCY1" s="421"/>
      <c r="LCZ1" s="421"/>
      <c r="LDA1" s="421"/>
      <c r="LDB1" s="421"/>
      <c r="LDC1" s="421"/>
      <c r="LDD1" s="421"/>
      <c r="LDE1" s="421"/>
      <c r="LDF1" s="421"/>
      <c r="LDG1" s="421"/>
      <c r="LDH1" s="421"/>
      <c r="LDI1" s="421"/>
      <c r="LDJ1" s="421"/>
      <c r="LDK1" s="421"/>
      <c r="LDL1" s="421"/>
      <c r="LDM1" s="421"/>
      <c r="LDN1" s="421"/>
      <c r="LDO1" s="421"/>
      <c r="LDP1" s="421"/>
      <c r="LDQ1" s="421"/>
      <c r="LDR1" s="421"/>
      <c r="LDS1" s="421"/>
      <c r="LDT1" s="421"/>
      <c r="LDU1" s="421"/>
      <c r="LDV1" s="421"/>
      <c r="LDW1" s="421"/>
      <c r="LDX1" s="421"/>
      <c r="LDY1" s="421"/>
      <c r="LDZ1" s="421"/>
      <c r="LEA1" s="421"/>
      <c r="LEB1" s="421"/>
      <c r="LEC1" s="421"/>
      <c r="LED1" s="421"/>
      <c r="LEE1" s="421"/>
      <c r="LEF1" s="421"/>
      <c r="LEG1" s="421"/>
      <c r="LEH1" s="421"/>
      <c r="LEI1" s="421"/>
      <c r="LEJ1" s="421"/>
      <c r="LEK1" s="421"/>
      <c r="LEL1" s="421"/>
      <c r="LEM1" s="421"/>
      <c r="LEN1" s="421"/>
      <c r="LEO1" s="421"/>
      <c r="LEP1" s="421"/>
      <c r="LEQ1" s="421"/>
      <c r="LER1" s="421"/>
      <c r="LES1" s="421"/>
      <c r="LET1" s="421"/>
      <c r="LEU1" s="421"/>
      <c r="LEV1" s="421"/>
      <c r="LEW1" s="421"/>
      <c r="LEX1" s="421"/>
      <c r="LEY1" s="421"/>
      <c r="LEZ1" s="421"/>
      <c r="LFA1" s="421"/>
      <c r="LFB1" s="421"/>
      <c r="LFC1" s="421"/>
      <c r="LFD1" s="421"/>
      <c r="LFE1" s="421"/>
      <c r="LFF1" s="421"/>
      <c r="LFG1" s="421"/>
      <c r="LFH1" s="421"/>
      <c r="LFI1" s="421"/>
      <c r="LFJ1" s="421"/>
      <c r="LFK1" s="421"/>
      <c r="LFL1" s="421"/>
      <c r="LFM1" s="421"/>
      <c r="LFN1" s="421"/>
      <c r="LFO1" s="421"/>
      <c r="LFP1" s="421"/>
      <c r="LFQ1" s="421"/>
      <c r="LFR1" s="421"/>
      <c r="LFS1" s="421"/>
      <c r="LFT1" s="421"/>
      <c r="LFU1" s="421"/>
      <c r="LFV1" s="421"/>
      <c r="LFW1" s="421"/>
      <c r="LFX1" s="421"/>
      <c r="LFY1" s="421"/>
      <c r="LFZ1" s="421"/>
      <c r="LGA1" s="421"/>
      <c r="LGB1" s="421"/>
      <c r="LGC1" s="421"/>
      <c r="LGD1" s="421"/>
      <c r="LGE1" s="421"/>
      <c r="LGF1" s="421"/>
      <c r="LGG1" s="421"/>
      <c r="LGH1" s="421"/>
      <c r="LGI1" s="421"/>
      <c r="LGJ1" s="421"/>
      <c r="LGK1" s="421"/>
      <c r="LGL1" s="421"/>
      <c r="LGM1" s="421"/>
      <c r="LGN1" s="421"/>
      <c r="LGO1" s="421"/>
      <c r="LGP1" s="421"/>
      <c r="LGQ1" s="421"/>
      <c r="LGR1" s="421"/>
      <c r="LGS1" s="421"/>
      <c r="LGT1" s="421"/>
      <c r="LGU1" s="421"/>
      <c r="LGV1" s="421"/>
      <c r="LGW1" s="421"/>
      <c r="LGX1" s="421"/>
      <c r="LGY1" s="421"/>
      <c r="LGZ1" s="421"/>
      <c r="LHA1" s="421"/>
      <c r="LHB1" s="421"/>
      <c r="LHC1" s="421"/>
      <c r="LHD1" s="421"/>
      <c r="LHE1" s="421"/>
      <c r="LHF1" s="421"/>
      <c r="LHG1" s="421"/>
      <c r="LHH1" s="421"/>
      <c r="LHI1" s="421"/>
      <c r="LHJ1" s="421"/>
      <c r="LHK1" s="421"/>
      <c r="LHL1" s="421"/>
      <c r="LHM1" s="421"/>
      <c r="LHN1" s="421"/>
      <c r="LHO1" s="421"/>
      <c r="LHP1" s="421"/>
      <c r="LHQ1" s="421"/>
      <c r="LHR1" s="421"/>
      <c r="LHS1" s="421"/>
      <c r="LHT1" s="421"/>
      <c r="LHU1" s="421"/>
      <c r="LHV1" s="421"/>
      <c r="LHW1" s="421"/>
      <c r="LHX1" s="421"/>
      <c r="LHY1" s="421"/>
      <c r="LHZ1" s="421"/>
      <c r="LIA1" s="421"/>
      <c r="LIB1" s="421"/>
      <c r="LIC1" s="421"/>
      <c r="LID1" s="421"/>
      <c r="LIE1" s="421"/>
      <c r="LIF1" s="421"/>
      <c r="LIG1" s="421"/>
      <c r="LIH1" s="421"/>
      <c r="LII1" s="421"/>
      <c r="LIJ1" s="421"/>
      <c r="LIK1" s="421"/>
      <c r="LIL1" s="421"/>
      <c r="LIM1" s="421"/>
      <c r="LIN1" s="421"/>
      <c r="LIO1" s="421"/>
      <c r="LIP1" s="421"/>
      <c r="LIQ1" s="421"/>
      <c r="LIR1" s="421"/>
      <c r="LIS1" s="421"/>
      <c r="LIT1" s="421"/>
      <c r="LIU1" s="421"/>
      <c r="LIV1" s="421"/>
      <c r="LIW1" s="421"/>
      <c r="LIX1" s="421"/>
      <c r="LIY1" s="421"/>
      <c r="LIZ1" s="421"/>
      <c r="LJA1" s="421"/>
      <c r="LJB1" s="421"/>
      <c r="LJC1" s="421"/>
      <c r="LJD1" s="421"/>
      <c r="LJE1" s="421"/>
      <c r="LJF1" s="421"/>
      <c r="LJG1" s="421"/>
      <c r="LJH1" s="421"/>
      <c r="LJI1" s="421"/>
      <c r="LJJ1" s="421"/>
      <c r="LJK1" s="421"/>
      <c r="LJL1" s="421"/>
      <c r="LJM1" s="421"/>
      <c r="LJN1" s="421"/>
      <c r="LJO1" s="421"/>
      <c r="LJP1" s="421"/>
      <c r="LJQ1" s="421"/>
      <c r="LJR1" s="421"/>
      <c r="LJS1" s="421"/>
      <c r="LJT1" s="421"/>
      <c r="LJU1" s="421"/>
      <c r="LJV1" s="421"/>
      <c r="LJW1" s="421"/>
      <c r="LJX1" s="421"/>
      <c r="LJY1" s="421"/>
      <c r="LJZ1" s="421"/>
      <c r="LKA1" s="421"/>
      <c r="LKB1" s="421"/>
      <c r="LKC1" s="421"/>
      <c r="LKD1" s="421"/>
      <c r="LKE1" s="421"/>
      <c r="LKF1" s="421"/>
      <c r="LKG1" s="421"/>
      <c r="LKH1" s="421"/>
      <c r="LKI1" s="421"/>
      <c r="LKJ1" s="421"/>
      <c r="LKK1" s="421"/>
      <c r="LKL1" s="421"/>
      <c r="LKM1" s="421"/>
      <c r="LKN1" s="421"/>
      <c r="LKO1" s="421"/>
      <c r="LKP1" s="421"/>
      <c r="LKQ1" s="421"/>
      <c r="LKR1" s="421"/>
      <c r="LKS1" s="421"/>
      <c r="LKT1" s="421"/>
      <c r="LKU1" s="421"/>
      <c r="LKV1" s="421"/>
      <c r="LKW1" s="421"/>
      <c r="LKX1" s="421"/>
      <c r="LKY1" s="421"/>
      <c r="LKZ1" s="421"/>
      <c r="LLA1" s="421"/>
      <c r="LLB1" s="421"/>
      <c r="LLC1" s="421"/>
      <c r="LLD1" s="421"/>
      <c r="LLE1" s="421"/>
      <c r="LLF1" s="421"/>
      <c r="LLG1" s="421"/>
      <c r="LLH1" s="421"/>
      <c r="LLI1" s="421"/>
      <c r="LLJ1" s="421"/>
      <c r="LLK1" s="421"/>
      <c r="LLL1" s="421"/>
      <c r="LLM1" s="421"/>
      <c r="LLN1" s="421"/>
      <c r="LLO1" s="421"/>
      <c r="LLP1" s="421"/>
      <c r="LLQ1" s="421"/>
      <c r="LLR1" s="421"/>
      <c r="LLS1" s="421"/>
      <c r="LLT1" s="421"/>
      <c r="LLU1" s="421"/>
      <c r="LLV1" s="421"/>
      <c r="LLW1" s="421"/>
      <c r="LLX1" s="421"/>
      <c r="LLY1" s="421"/>
      <c r="LLZ1" s="421"/>
      <c r="LMA1" s="421"/>
      <c r="LMB1" s="421"/>
      <c r="LMC1" s="421"/>
      <c r="LMD1" s="421"/>
      <c r="LME1" s="421"/>
      <c r="LMF1" s="421"/>
      <c r="LMG1" s="421"/>
      <c r="LMH1" s="421"/>
      <c r="LMI1" s="421"/>
      <c r="LMJ1" s="421"/>
      <c r="LMK1" s="421"/>
      <c r="LML1" s="421"/>
      <c r="LMM1" s="421"/>
      <c r="LMN1" s="421"/>
      <c r="LMO1" s="421"/>
      <c r="LMP1" s="421"/>
      <c r="LMQ1" s="421"/>
      <c r="LMR1" s="421"/>
      <c r="LMS1" s="421"/>
      <c r="LMT1" s="421"/>
      <c r="LMU1" s="421"/>
      <c r="LMV1" s="421"/>
      <c r="LMW1" s="421"/>
      <c r="LMX1" s="421"/>
      <c r="LMY1" s="421"/>
      <c r="LMZ1" s="421"/>
      <c r="LNA1" s="421"/>
      <c r="LNB1" s="421"/>
      <c r="LNC1" s="421"/>
      <c r="LND1" s="421"/>
      <c r="LNE1" s="421"/>
      <c r="LNF1" s="421"/>
      <c r="LNG1" s="421"/>
      <c r="LNH1" s="421"/>
      <c r="LNI1" s="421"/>
      <c r="LNJ1" s="421"/>
      <c r="LNK1" s="421"/>
      <c r="LNL1" s="421"/>
      <c r="LNM1" s="421"/>
      <c r="LNN1" s="421"/>
      <c r="LNO1" s="421"/>
      <c r="LNP1" s="421"/>
      <c r="LNQ1" s="421"/>
      <c r="LNR1" s="421"/>
      <c r="LNS1" s="421"/>
      <c r="LNT1" s="421"/>
      <c r="LNU1" s="421"/>
      <c r="LNV1" s="421"/>
      <c r="LNW1" s="421"/>
      <c r="LNX1" s="421"/>
      <c r="LNY1" s="421"/>
      <c r="LNZ1" s="421"/>
      <c r="LOA1" s="421"/>
      <c r="LOB1" s="421"/>
      <c r="LOC1" s="421"/>
      <c r="LOD1" s="421"/>
      <c r="LOE1" s="421"/>
      <c r="LOF1" s="421"/>
      <c r="LOG1" s="421"/>
      <c r="LOH1" s="421"/>
      <c r="LOI1" s="421"/>
      <c r="LOJ1" s="421"/>
      <c r="LOK1" s="421"/>
      <c r="LOL1" s="421"/>
      <c r="LOM1" s="421"/>
      <c r="LON1" s="421"/>
      <c r="LOO1" s="421"/>
      <c r="LOP1" s="421"/>
      <c r="LOQ1" s="421"/>
      <c r="LOR1" s="421"/>
      <c r="LOS1" s="421"/>
      <c r="LOT1" s="421"/>
      <c r="LOU1" s="421"/>
      <c r="LOV1" s="421"/>
      <c r="LOW1" s="421"/>
      <c r="LOX1" s="421"/>
      <c r="LOY1" s="421"/>
      <c r="LOZ1" s="421"/>
      <c r="LPA1" s="421"/>
      <c r="LPB1" s="421"/>
      <c r="LPC1" s="421"/>
      <c r="LPD1" s="421"/>
      <c r="LPE1" s="421"/>
      <c r="LPF1" s="421"/>
      <c r="LPG1" s="421"/>
      <c r="LPH1" s="421"/>
      <c r="LPI1" s="421"/>
      <c r="LPJ1" s="421"/>
      <c r="LPK1" s="421"/>
      <c r="LPL1" s="421"/>
      <c r="LPM1" s="421"/>
      <c r="LPN1" s="421"/>
      <c r="LPO1" s="421"/>
      <c r="LPP1" s="421"/>
      <c r="LPQ1" s="421"/>
      <c r="LPR1" s="421"/>
      <c r="LPS1" s="421"/>
      <c r="LPT1" s="421"/>
      <c r="LPU1" s="421"/>
      <c r="LPV1" s="421"/>
      <c r="LPW1" s="421"/>
      <c r="LPX1" s="421"/>
      <c r="LPY1" s="421"/>
      <c r="LPZ1" s="421"/>
      <c r="LQA1" s="421"/>
      <c r="LQB1" s="421"/>
      <c r="LQC1" s="421"/>
      <c r="LQD1" s="421"/>
      <c r="LQE1" s="421"/>
      <c r="LQF1" s="421"/>
      <c r="LQG1" s="421"/>
      <c r="LQH1" s="421"/>
      <c r="LQI1" s="421"/>
      <c r="LQJ1" s="421"/>
      <c r="LQK1" s="421"/>
      <c r="LQL1" s="421"/>
      <c r="LQM1" s="421"/>
      <c r="LQN1" s="421"/>
      <c r="LQO1" s="421"/>
      <c r="LQP1" s="421"/>
      <c r="LQQ1" s="421"/>
      <c r="LQR1" s="421"/>
      <c r="LQS1" s="421"/>
      <c r="LQT1" s="421"/>
      <c r="LQU1" s="421"/>
      <c r="LQV1" s="421"/>
      <c r="LQW1" s="421"/>
      <c r="LQX1" s="421"/>
      <c r="LQY1" s="421"/>
      <c r="LQZ1" s="421"/>
      <c r="LRA1" s="421"/>
      <c r="LRB1" s="421"/>
      <c r="LRC1" s="421"/>
      <c r="LRD1" s="421"/>
      <c r="LRE1" s="421"/>
      <c r="LRF1" s="421"/>
      <c r="LRG1" s="421"/>
      <c r="LRH1" s="421"/>
      <c r="LRI1" s="421"/>
      <c r="LRJ1" s="421"/>
      <c r="LRK1" s="421"/>
      <c r="LRL1" s="421"/>
      <c r="LRM1" s="421"/>
      <c r="LRN1" s="421"/>
      <c r="LRO1" s="421"/>
      <c r="LRP1" s="421"/>
      <c r="LRQ1" s="421"/>
      <c r="LRR1" s="421"/>
      <c r="LRS1" s="421"/>
      <c r="LRT1" s="421"/>
      <c r="LRU1" s="421"/>
      <c r="LRV1" s="421"/>
      <c r="LRW1" s="421"/>
      <c r="LRX1" s="421"/>
      <c r="LRY1" s="421"/>
      <c r="LRZ1" s="421"/>
      <c r="LSA1" s="421"/>
      <c r="LSB1" s="421"/>
      <c r="LSC1" s="421"/>
      <c r="LSD1" s="421"/>
      <c r="LSE1" s="421"/>
      <c r="LSF1" s="421"/>
      <c r="LSG1" s="421"/>
      <c r="LSH1" s="421"/>
      <c r="LSI1" s="421"/>
      <c r="LSJ1" s="421"/>
      <c r="LSK1" s="421"/>
      <c r="LSL1" s="421"/>
      <c r="LSM1" s="421"/>
      <c r="LSN1" s="421"/>
      <c r="LSO1" s="421"/>
      <c r="LSP1" s="421"/>
      <c r="LSQ1" s="421"/>
      <c r="LSR1" s="421"/>
      <c r="LSS1" s="421"/>
      <c r="LST1" s="421"/>
      <c r="LSU1" s="421"/>
      <c r="LSV1" s="421"/>
      <c r="LSW1" s="421"/>
      <c r="LSX1" s="421"/>
      <c r="LSY1" s="421"/>
      <c r="LSZ1" s="421"/>
      <c r="LTA1" s="421"/>
      <c r="LTB1" s="421"/>
      <c r="LTC1" s="421"/>
      <c r="LTD1" s="421"/>
      <c r="LTE1" s="421"/>
      <c r="LTF1" s="421"/>
      <c r="LTG1" s="421"/>
      <c r="LTH1" s="421"/>
      <c r="LTI1" s="421"/>
      <c r="LTJ1" s="421"/>
      <c r="LTK1" s="421"/>
      <c r="LTL1" s="421"/>
      <c r="LTM1" s="421"/>
      <c r="LTN1" s="421"/>
      <c r="LTO1" s="421"/>
      <c r="LTP1" s="421"/>
      <c r="LTQ1" s="421"/>
      <c r="LTR1" s="421"/>
      <c r="LTS1" s="421"/>
      <c r="LTT1" s="421"/>
      <c r="LTU1" s="421"/>
      <c r="LTV1" s="421"/>
      <c r="LTW1" s="421"/>
      <c r="LTX1" s="421"/>
      <c r="LTY1" s="421"/>
      <c r="LTZ1" s="421"/>
      <c r="LUA1" s="421"/>
      <c r="LUB1" s="421"/>
      <c r="LUC1" s="421"/>
      <c r="LUD1" s="421"/>
      <c r="LUE1" s="421"/>
      <c r="LUF1" s="421"/>
      <c r="LUG1" s="421"/>
      <c r="LUH1" s="421"/>
      <c r="LUI1" s="421"/>
      <c r="LUJ1" s="421"/>
      <c r="LUK1" s="421"/>
      <c r="LUL1" s="421"/>
      <c r="LUM1" s="421"/>
      <c r="LUN1" s="421"/>
      <c r="LUO1" s="421"/>
      <c r="LUP1" s="421"/>
      <c r="LUQ1" s="421"/>
      <c r="LUR1" s="421"/>
      <c r="LUS1" s="421"/>
      <c r="LUT1" s="421"/>
      <c r="LUU1" s="421"/>
      <c r="LUV1" s="421"/>
      <c r="LUW1" s="421"/>
      <c r="LUX1" s="421"/>
      <c r="LUY1" s="421"/>
      <c r="LUZ1" s="421"/>
      <c r="LVA1" s="421"/>
      <c r="LVB1" s="421"/>
      <c r="LVC1" s="421"/>
      <c r="LVD1" s="421"/>
      <c r="LVE1" s="421"/>
      <c r="LVF1" s="421"/>
      <c r="LVG1" s="421"/>
      <c r="LVH1" s="421"/>
      <c r="LVI1" s="421"/>
      <c r="LVJ1" s="421"/>
      <c r="LVK1" s="421"/>
      <c r="LVL1" s="421"/>
      <c r="LVM1" s="421"/>
      <c r="LVN1" s="421"/>
      <c r="LVO1" s="421"/>
      <c r="LVP1" s="421"/>
      <c r="LVQ1" s="421"/>
      <c r="LVR1" s="421"/>
      <c r="LVS1" s="421"/>
      <c r="LVT1" s="421"/>
      <c r="LVU1" s="421"/>
      <c r="LVV1" s="421"/>
      <c r="LVW1" s="421"/>
      <c r="LVX1" s="421"/>
      <c r="LVY1" s="421"/>
      <c r="LVZ1" s="421"/>
      <c r="LWA1" s="421"/>
      <c r="LWB1" s="421"/>
      <c r="LWC1" s="421"/>
      <c r="LWD1" s="421"/>
      <c r="LWE1" s="421"/>
      <c r="LWF1" s="421"/>
      <c r="LWG1" s="421"/>
      <c r="LWH1" s="421"/>
      <c r="LWI1" s="421"/>
      <c r="LWJ1" s="421"/>
      <c r="LWK1" s="421"/>
      <c r="LWL1" s="421"/>
      <c r="LWM1" s="421"/>
      <c r="LWN1" s="421"/>
      <c r="LWO1" s="421"/>
      <c r="LWP1" s="421"/>
      <c r="LWQ1" s="421"/>
      <c r="LWR1" s="421"/>
      <c r="LWS1" s="421"/>
      <c r="LWT1" s="421"/>
      <c r="LWU1" s="421"/>
      <c r="LWV1" s="421"/>
      <c r="LWW1" s="421"/>
      <c r="LWX1" s="421"/>
      <c r="LWY1" s="421"/>
      <c r="LWZ1" s="421"/>
      <c r="LXA1" s="421"/>
      <c r="LXB1" s="421"/>
      <c r="LXC1" s="421"/>
      <c r="LXD1" s="421"/>
      <c r="LXE1" s="421"/>
      <c r="LXF1" s="421"/>
      <c r="LXG1" s="421"/>
      <c r="LXH1" s="421"/>
      <c r="LXI1" s="421"/>
      <c r="LXJ1" s="421"/>
      <c r="LXK1" s="421"/>
      <c r="LXL1" s="421"/>
      <c r="LXM1" s="421"/>
      <c r="LXN1" s="421"/>
      <c r="LXO1" s="421"/>
      <c r="LXP1" s="421"/>
      <c r="LXQ1" s="421"/>
      <c r="LXR1" s="421"/>
      <c r="LXS1" s="421"/>
      <c r="LXT1" s="421"/>
      <c r="LXU1" s="421"/>
      <c r="LXV1" s="421"/>
      <c r="LXW1" s="421"/>
      <c r="LXX1" s="421"/>
      <c r="LXY1" s="421"/>
      <c r="LXZ1" s="421"/>
      <c r="LYA1" s="421"/>
      <c r="LYB1" s="421"/>
      <c r="LYC1" s="421"/>
      <c r="LYD1" s="421"/>
      <c r="LYE1" s="421"/>
      <c r="LYF1" s="421"/>
      <c r="LYG1" s="421"/>
      <c r="LYH1" s="421"/>
      <c r="LYI1" s="421"/>
      <c r="LYJ1" s="421"/>
      <c r="LYK1" s="421"/>
      <c r="LYL1" s="421"/>
      <c r="LYM1" s="421"/>
      <c r="LYN1" s="421"/>
      <c r="LYO1" s="421"/>
      <c r="LYP1" s="421"/>
      <c r="LYQ1" s="421"/>
      <c r="LYR1" s="421"/>
      <c r="LYS1" s="421"/>
      <c r="LYT1" s="421"/>
      <c r="LYU1" s="421"/>
      <c r="LYV1" s="421"/>
      <c r="LYW1" s="421"/>
      <c r="LYX1" s="421"/>
      <c r="LYY1" s="421"/>
      <c r="LYZ1" s="421"/>
      <c r="LZA1" s="421"/>
      <c r="LZB1" s="421"/>
      <c r="LZC1" s="421"/>
      <c r="LZD1" s="421"/>
      <c r="LZE1" s="421"/>
      <c r="LZF1" s="421"/>
      <c r="LZG1" s="421"/>
      <c r="LZH1" s="421"/>
      <c r="LZI1" s="421"/>
      <c r="LZJ1" s="421"/>
      <c r="LZK1" s="421"/>
      <c r="LZL1" s="421"/>
      <c r="LZM1" s="421"/>
      <c r="LZN1" s="421"/>
      <c r="LZO1" s="421"/>
      <c r="LZP1" s="421"/>
      <c r="LZQ1" s="421"/>
      <c r="LZR1" s="421"/>
      <c r="LZS1" s="421"/>
      <c r="LZT1" s="421"/>
      <c r="LZU1" s="421"/>
      <c r="LZV1" s="421"/>
      <c r="LZW1" s="421"/>
      <c r="LZX1" s="421"/>
      <c r="LZY1" s="421"/>
      <c r="LZZ1" s="421"/>
      <c r="MAA1" s="421"/>
      <c r="MAB1" s="421"/>
      <c r="MAC1" s="421"/>
      <c r="MAD1" s="421"/>
      <c r="MAE1" s="421"/>
      <c r="MAF1" s="421"/>
      <c r="MAG1" s="421"/>
      <c r="MAH1" s="421"/>
      <c r="MAI1" s="421"/>
      <c r="MAJ1" s="421"/>
      <c r="MAK1" s="421"/>
      <c r="MAL1" s="421"/>
      <c r="MAM1" s="421"/>
      <c r="MAN1" s="421"/>
      <c r="MAO1" s="421"/>
      <c r="MAP1" s="421"/>
      <c r="MAQ1" s="421"/>
      <c r="MAR1" s="421"/>
      <c r="MAS1" s="421"/>
      <c r="MAT1" s="421"/>
      <c r="MAU1" s="421"/>
      <c r="MAV1" s="421"/>
      <c r="MAW1" s="421"/>
      <c r="MAX1" s="421"/>
      <c r="MAY1" s="421"/>
      <c r="MAZ1" s="421"/>
      <c r="MBA1" s="421"/>
      <c r="MBB1" s="421"/>
      <c r="MBC1" s="421"/>
      <c r="MBD1" s="421"/>
      <c r="MBE1" s="421"/>
      <c r="MBF1" s="421"/>
      <c r="MBG1" s="421"/>
      <c r="MBH1" s="421"/>
      <c r="MBI1" s="421"/>
      <c r="MBJ1" s="421"/>
      <c r="MBK1" s="421"/>
      <c r="MBL1" s="421"/>
      <c r="MBM1" s="421"/>
      <c r="MBN1" s="421"/>
      <c r="MBO1" s="421"/>
      <c r="MBP1" s="421"/>
      <c r="MBQ1" s="421"/>
      <c r="MBR1" s="421"/>
      <c r="MBS1" s="421"/>
      <c r="MBT1" s="421"/>
      <c r="MBU1" s="421"/>
      <c r="MBV1" s="421"/>
      <c r="MBW1" s="421"/>
      <c r="MBX1" s="421"/>
      <c r="MBY1" s="421"/>
      <c r="MBZ1" s="421"/>
      <c r="MCA1" s="421"/>
      <c r="MCB1" s="421"/>
      <c r="MCC1" s="421"/>
      <c r="MCD1" s="421"/>
      <c r="MCE1" s="421"/>
      <c r="MCF1" s="421"/>
      <c r="MCG1" s="421"/>
      <c r="MCH1" s="421"/>
      <c r="MCI1" s="421"/>
      <c r="MCJ1" s="421"/>
      <c r="MCK1" s="421"/>
      <c r="MCL1" s="421"/>
      <c r="MCM1" s="421"/>
      <c r="MCN1" s="421"/>
      <c r="MCO1" s="421"/>
      <c r="MCP1" s="421"/>
      <c r="MCQ1" s="421"/>
      <c r="MCR1" s="421"/>
      <c r="MCS1" s="421"/>
      <c r="MCT1" s="421"/>
      <c r="MCU1" s="421"/>
      <c r="MCV1" s="421"/>
      <c r="MCW1" s="421"/>
      <c r="MCX1" s="421"/>
      <c r="MCY1" s="421"/>
      <c r="MCZ1" s="421"/>
      <c r="MDA1" s="421"/>
      <c r="MDB1" s="421"/>
      <c r="MDC1" s="421"/>
      <c r="MDD1" s="421"/>
      <c r="MDE1" s="421"/>
      <c r="MDF1" s="421"/>
      <c r="MDG1" s="421"/>
      <c r="MDH1" s="421"/>
      <c r="MDI1" s="421"/>
      <c r="MDJ1" s="421"/>
      <c r="MDK1" s="421"/>
      <c r="MDL1" s="421"/>
      <c r="MDM1" s="421"/>
      <c r="MDN1" s="421"/>
      <c r="MDO1" s="421"/>
      <c r="MDP1" s="421"/>
      <c r="MDQ1" s="421"/>
      <c r="MDR1" s="421"/>
      <c r="MDS1" s="421"/>
      <c r="MDT1" s="421"/>
      <c r="MDU1" s="421"/>
      <c r="MDV1" s="421"/>
      <c r="MDW1" s="421"/>
      <c r="MDX1" s="421"/>
      <c r="MDY1" s="421"/>
      <c r="MDZ1" s="421"/>
      <c r="MEA1" s="421"/>
      <c r="MEB1" s="421"/>
      <c r="MEC1" s="421"/>
      <c r="MED1" s="421"/>
      <c r="MEE1" s="421"/>
      <c r="MEF1" s="421"/>
      <c r="MEG1" s="421"/>
      <c r="MEH1" s="421"/>
      <c r="MEI1" s="421"/>
      <c r="MEJ1" s="421"/>
      <c r="MEK1" s="421"/>
      <c r="MEL1" s="421"/>
      <c r="MEM1" s="421"/>
      <c r="MEN1" s="421"/>
      <c r="MEO1" s="421"/>
      <c r="MEP1" s="421"/>
      <c r="MEQ1" s="421"/>
      <c r="MER1" s="421"/>
      <c r="MES1" s="421"/>
      <c r="MET1" s="421"/>
      <c r="MEU1" s="421"/>
      <c r="MEV1" s="421"/>
      <c r="MEW1" s="421"/>
      <c r="MEX1" s="421"/>
      <c r="MEY1" s="421"/>
      <c r="MEZ1" s="421"/>
      <c r="MFA1" s="421"/>
      <c r="MFB1" s="421"/>
      <c r="MFC1" s="421"/>
      <c r="MFD1" s="421"/>
      <c r="MFE1" s="421"/>
      <c r="MFF1" s="421"/>
      <c r="MFG1" s="421"/>
      <c r="MFH1" s="421"/>
      <c r="MFI1" s="421"/>
      <c r="MFJ1" s="421"/>
      <c r="MFK1" s="421"/>
      <c r="MFL1" s="421"/>
      <c r="MFM1" s="421"/>
      <c r="MFN1" s="421"/>
      <c r="MFO1" s="421"/>
      <c r="MFP1" s="421"/>
      <c r="MFQ1" s="421"/>
      <c r="MFR1" s="421"/>
      <c r="MFS1" s="421"/>
      <c r="MFT1" s="421"/>
      <c r="MFU1" s="421"/>
      <c r="MFV1" s="421"/>
      <c r="MFW1" s="421"/>
      <c r="MFX1" s="421"/>
      <c r="MFY1" s="421"/>
      <c r="MFZ1" s="421"/>
      <c r="MGA1" s="421"/>
      <c r="MGB1" s="421"/>
      <c r="MGC1" s="421"/>
      <c r="MGD1" s="421"/>
      <c r="MGE1" s="421"/>
      <c r="MGF1" s="421"/>
      <c r="MGG1" s="421"/>
      <c r="MGH1" s="421"/>
      <c r="MGI1" s="421"/>
      <c r="MGJ1" s="421"/>
      <c r="MGK1" s="421"/>
      <c r="MGL1" s="421"/>
      <c r="MGM1" s="421"/>
      <c r="MGN1" s="421"/>
      <c r="MGO1" s="421"/>
      <c r="MGP1" s="421"/>
      <c r="MGQ1" s="421"/>
      <c r="MGR1" s="421"/>
      <c r="MGS1" s="421"/>
      <c r="MGT1" s="421"/>
      <c r="MGU1" s="421"/>
      <c r="MGV1" s="421"/>
      <c r="MGW1" s="421"/>
      <c r="MGX1" s="421"/>
      <c r="MGY1" s="421"/>
      <c r="MGZ1" s="421"/>
      <c r="MHA1" s="421"/>
      <c r="MHB1" s="421"/>
      <c r="MHC1" s="421"/>
      <c r="MHD1" s="421"/>
      <c r="MHE1" s="421"/>
      <c r="MHF1" s="421"/>
      <c r="MHG1" s="421"/>
      <c r="MHH1" s="421"/>
      <c r="MHI1" s="421"/>
      <c r="MHJ1" s="421"/>
      <c r="MHK1" s="421"/>
      <c r="MHL1" s="421"/>
      <c r="MHM1" s="421"/>
      <c r="MHN1" s="421"/>
      <c r="MHO1" s="421"/>
      <c r="MHP1" s="421"/>
      <c r="MHQ1" s="421"/>
      <c r="MHR1" s="421"/>
      <c r="MHS1" s="421"/>
      <c r="MHT1" s="421"/>
      <c r="MHU1" s="421"/>
      <c r="MHV1" s="421"/>
      <c r="MHW1" s="421"/>
      <c r="MHX1" s="421"/>
      <c r="MHY1" s="421"/>
      <c r="MHZ1" s="421"/>
      <c r="MIA1" s="421"/>
      <c r="MIB1" s="421"/>
      <c r="MIC1" s="421"/>
      <c r="MID1" s="421"/>
      <c r="MIE1" s="421"/>
      <c r="MIF1" s="421"/>
      <c r="MIG1" s="421"/>
      <c r="MIH1" s="421"/>
      <c r="MII1" s="421"/>
      <c r="MIJ1" s="421"/>
      <c r="MIK1" s="421"/>
      <c r="MIL1" s="421"/>
      <c r="MIM1" s="421"/>
      <c r="MIN1" s="421"/>
      <c r="MIO1" s="421"/>
      <c r="MIP1" s="421"/>
      <c r="MIQ1" s="421"/>
      <c r="MIR1" s="421"/>
      <c r="MIS1" s="421"/>
      <c r="MIT1" s="421"/>
      <c r="MIU1" s="421"/>
      <c r="MIV1" s="421"/>
      <c r="MIW1" s="421"/>
      <c r="MIX1" s="421"/>
      <c r="MIY1" s="421"/>
      <c r="MIZ1" s="421"/>
      <c r="MJA1" s="421"/>
      <c r="MJB1" s="421"/>
      <c r="MJC1" s="421"/>
      <c r="MJD1" s="421"/>
      <c r="MJE1" s="421"/>
      <c r="MJF1" s="421"/>
      <c r="MJG1" s="421"/>
      <c r="MJH1" s="421"/>
      <c r="MJI1" s="421"/>
      <c r="MJJ1" s="421"/>
      <c r="MJK1" s="421"/>
      <c r="MJL1" s="421"/>
      <c r="MJM1" s="421"/>
      <c r="MJN1" s="421"/>
      <c r="MJO1" s="421"/>
      <c r="MJP1" s="421"/>
      <c r="MJQ1" s="421"/>
      <c r="MJR1" s="421"/>
      <c r="MJS1" s="421"/>
      <c r="MJT1" s="421"/>
      <c r="MJU1" s="421"/>
      <c r="MJV1" s="421"/>
      <c r="MJW1" s="421"/>
      <c r="MJX1" s="421"/>
      <c r="MJY1" s="421"/>
      <c r="MJZ1" s="421"/>
      <c r="MKA1" s="421"/>
      <c r="MKB1" s="421"/>
      <c r="MKC1" s="421"/>
      <c r="MKD1" s="421"/>
      <c r="MKE1" s="421"/>
      <c r="MKF1" s="421"/>
      <c r="MKG1" s="421"/>
      <c r="MKH1" s="421"/>
      <c r="MKI1" s="421"/>
      <c r="MKJ1" s="421"/>
      <c r="MKK1" s="421"/>
      <c r="MKL1" s="421"/>
      <c r="MKM1" s="421"/>
      <c r="MKN1" s="421"/>
      <c r="MKO1" s="421"/>
      <c r="MKP1" s="421"/>
      <c r="MKQ1" s="421"/>
      <c r="MKR1" s="421"/>
      <c r="MKS1" s="421"/>
      <c r="MKT1" s="421"/>
      <c r="MKU1" s="421"/>
      <c r="MKV1" s="421"/>
      <c r="MKW1" s="421"/>
      <c r="MKX1" s="421"/>
      <c r="MKY1" s="421"/>
      <c r="MKZ1" s="421"/>
      <c r="MLA1" s="421"/>
      <c r="MLB1" s="421"/>
      <c r="MLC1" s="421"/>
      <c r="MLD1" s="421"/>
      <c r="MLE1" s="421"/>
      <c r="MLF1" s="421"/>
      <c r="MLG1" s="421"/>
      <c r="MLH1" s="421"/>
      <c r="MLI1" s="421"/>
      <c r="MLJ1" s="421"/>
      <c r="MLK1" s="421"/>
      <c r="MLL1" s="421"/>
      <c r="MLM1" s="421"/>
      <c r="MLN1" s="421"/>
      <c r="MLO1" s="421"/>
      <c r="MLP1" s="421"/>
      <c r="MLQ1" s="421"/>
      <c r="MLR1" s="421"/>
      <c r="MLS1" s="421"/>
      <c r="MLT1" s="421"/>
      <c r="MLU1" s="421"/>
      <c r="MLV1" s="421"/>
      <c r="MLW1" s="421"/>
      <c r="MLX1" s="421"/>
      <c r="MLY1" s="421"/>
      <c r="MLZ1" s="421"/>
      <c r="MMA1" s="421"/>
      <c r="MMB1" s="421"/>
      <c r="MMC1" s="421"/>
      <c r="MMD1" s="421"/>
      <c r="MME1" s="421"/>
      <c r="MMF1" s="421"/>
      <c r="MMG1" s="421"/>
      <c r="MMH1" s="421"/>
      <c r="MMI1" s="421"/>
      <c r="MMJ1" s="421"/>
      <c r="MMK1" s="421"/>
      <c r="MML1" s="421"/>
      <c r="MMM1" s="421"/>
      <c r="MMN1" s="421"/>
      <c r="MMO1" s="421"/>
      <c r="MMP1" s="421"/>
      <c r="MMQ1" s="421"/>
      <c r="MMR1" s="421"/>
      <c r="MMS1" s="421"/>
      <c r="MMT1" s="421"/>
      <c r="MMU1" s="421"/>
      <c r="MMV1" s="421"/>
      <c r="MMW1" s="421"/>
      <c r="MMX1" s="421"/>
      <c r="MMY1" s="421"/>
      <c r="MMZ1" s="421"/>
      <c r="MNA1" s="421"/>
      <c r="MNB1" s="421"/>
      <c r="MNC1" s="421"/>
      <c r="MND1" s="421"/>
      <c r="MNE1" s="421"/>
      <c r="MNF1" s="421"/>
      <c r="MNG1" s="421"/>
      <c r="MNH1" s="421"/>
      <c r="MNI1" s="421"/>
      <c r="MNJ1" s="421"/>
      <c r="MNK1" s="421"/>
      <c r="MNL1" s="421"/>
      <c r="MNM1" s="421"/>
      <c r="MNN1" s="421"/>
      <c r="MNO1" s="421"/>
      <c r="MNP1" s="421"/>
      <c r="MNQ1" s="421"/>
      <c r="MNR1" s="421"/>
      <c r="MNS1" s="421"/>
      <c r="MNT1" s="421"/>
      <c r="MNU1" s="421"/>
      <c r="MNV1" s="421"/>
      <c r="MNW1" s="421"/>
      <c r="MNX1" s="421"/>
      <c r="MNY1" s="421"/>
      <c r="MNZ1" s="421"/>
      <c r="MOA1" s="421"/>
      <c r="MOB1" s="421"/>
      <c r="MOC1" s="421"/>
      <c r="MOD1" s="421"/>
      <c r="MOE1" s="421"/>
      <c r="MOF1" s="421"/>
      <c r="MOG1" s="421"/>
      <c r="MOH1" s="421"/>
      <c r="MOI1" s="421"/>
      <c r="MOJ1" s="421"/>
      <c r="MOK1" s="421"/>
      <c r="MOL1" s="421"/>
      <c r="MOM1" s="421"/>
      <c r="MON1" s="421"/>
      <c r="MOO1" s="421"/>
      <c r="MOP1" s="421"/>
      <c r="MOQ1" s="421"/>
      <c r="MOR1" s="421"/>
      <c r="MOS1" s="421"/>
      <c r="MOT1" s="421"/>
      <c r="MOU1" s="421"/>
      <c r="MOV1" s="421"/>
      <c r="MOW1" s="421"/>
      <c r="MOX1" s="421"/>
      <c r="MOY1" s="421"/>
      <c r="MOZ1" s="421"/>
      <c r="MPA1" s="421"/>
      <c r="MPB1" s="421"/>
      <c r="MPC1" s="421"/>
      <c r="MPD1" s="421"/>
      <c r="MPE1" s="421"/>
      <c r="MPF1" s="421"/>
      <c r="MPG1" s="421"/>
      <c r="MPH1" s="421"/>
      <c r="MPI1" s="421"/>
      <c r="MPJ1" s="421"/>
      <c r="MPK1" s="421"/>
      <c r="MPL1" s="421"/>
      <c r="MPM1" s="421"/>
      <c r="MPN1" s="421"/>
      <c r="MPO1" s="421"/>
      <c r="MPP1" s="421"/>
      <c r="MPQ1" s="421"/>
      <c r="MPR1" s="421"/>
      <c r="MPS1" s="421"/>
      <c r="MPT1" s="421"/>
      <c r="MPU1" s="421"/>
      <c r="MPV1" s="421"/>
      <c r="MPW1" s="421"/>
      <c r="MPX1" s="421"/>
      <c r="MPY1" s="421"/>
      <c r="MPZ1" s="421"/>
      <c r="MQA1" s="421"/>
      <c r="MQB1" s="421"/>
      <c r="MQC1" s="421"/>
      <c r="MQD1" s="421"/>
      <c r="MQE1" s="421"/>
      <c r="MQF1" s="421"/>
      <c r="MQG1" s="421"/>
      <c r="MQH1" s="421"/>
      <c r="MQI1" s="421"/>
      <c r="MQJ1" s="421"/>
      <c r="MQK1" s="421"/>
      <c r="MQL1" s="421"/>
      <c r="MQM1" s="421"/>
      <c r="MQN1" s="421"/>
      <c r="MQO1" s="421"/>
      <c r="MQP1" s="421"/>
      <c r="MQQ1" s="421"/>
      <c r="MQR1" s="421"/>
      <c r="MQS1" s="421"/>
      <c r="MQT1" s="421"/>
      <c r="MQU1" s="421"/>
      <c r="MQV1" s="421"/>
      <c r="MQW1" s="421"/>
      <c r="MQX1" s="421"/>
      <c r="MQY1" s="421"/>
      <c r="MQZ1" s="421"/>
      <c r="MRA1" s="421"/>
      <c r="MRB1" s="421"/>
      <c r="MRC1" s="421"/>
      <c r="MRD1" s="421"/>
      <c r="MRE1" s="421"/>
      <c r="MRF1" s="421"/>
      <c r="MRG1" s="421"/>
      <c r="MRH1" s="421"/>
      <c r="MRI1" s="421"/>
      <c r="MRJ1" s="421"/>
      <c r="MRK1" s="421"/>
      <c r="MRL1" s="421"/>
      <c r="MRM1" s="421"/>
      <c r="MRN1" s="421"/>
      <c r="MRO1" s="421"/>
      <c r="MRP1" s="421"/>
      <c r="MRQ1" s="421"/>
      <c r="MRR1" s="421"/>
      <c r="MRS1" s="421"/>
      <c r="MRT1" s="421"/>
      <c r="MRU1" s="421"/>
      <c r="MRV1" s="421"/>
      <c r="MRW1" s="421"/>
      <c r="MRX1" s="421"/>
      <c r="MRY1" s="421"/>
      <c r="MRZ1" s="421"/>
      <c r="MSA1" s="421"/>
      <c r="MSB1" s="421"/>
      <c r="MSC1" s="421"/>
      <c r="MSD1" s="421"/>
      <c r="MSE1" s="421"/>
      <c r="MSF1" s="421"/>
      <c r="MSG1" s="421"/>
      <c r="MSH1" s="421"/>
      <c r="MSI1" s="421"/>
      <c r="MSJ1" s="421"/>
      <c r="MSK1" s="421"/>
      <c r="MSL1" s="421"/>
      <c r="MSM1" s="421"/>
      <c r="MSN1" s="421"/>
      <c r="MSO1" s="421"/>
      <c r="MSP1" s="421"/>
      <c r="MSQ1" s="421"/>
      <c r="MSR1" s="421"/>
      <c r="MSS1" s="421"/>
      <c r="MST1" s="421"/>
      <c r="MSU1" s="421"/>
      <c r="MSV1" s="421"/>
      <c r="MSW1" s="421"/>
      <c r="MSX1" s="421"/>
      <c r="MSY1" s="421"/>
      <c r="MSZ1" s="421"/>
      <c r="MTA1" s="421"/>
      <c r="MTB1" s="421"/>
      <c r="MTC1" s="421"/>
      <c r="MTD1" s="421"/>
      <c r="MTE1" s="421"/>
      <c r="MTF1" s="421"/>
      <c r="MTG1" s="421"/>
      <c r="MTH1" s="421"/>
      <c r="MTI1" s="421"/>
      <c r="MTJ1" s="421"/>
      <c r="MTK1" s="421"/>
      <c r="MTL1" s="421"/>
      <c r="MTM1" s="421"/>
      <c r="MTN1" s="421"/>
      <c r="MTO1" s="421"/>
      <c r="MTP1" s="421"/>
      <c r="MTQ1" s="421"/>
      <c r="MTR1" s="421"/>
      <c r="MTS1" s="421"/>
      <c r="MTT1" s="421"/>
      <c r="MTU1" s="421"/>
      <c r="MTV1" s="421"/>
      <c r="MTW1" s="421"/>
      <c r="MTX1" s="421"/>
      <c r="MTY1" s="421"/>
      <c r="MTZ1" s="421"/>
      <c r="MUA1" s="421"/>
      <c r="MUB1" s="421"/>
      <c r="MUC1" s="421"/>
      <c r="MUD1" s="421"/>
      <c r="MUE1" s="421"/>
      <c r="MUF1" s="421"/>
      <c r="MUG1" s="421"/>
      <c r="MUH1" s="421"/>
      <c r="MUI1" s="421"/>
      <c r="MUJ1" s="421"/>
      <c r="MUK1" s="421"/>
      <c r="MUL1" s="421"/>
      <c r="MUM1" s="421"/>
      <c r="MUN1" s="421"/>
      <c r="MUO1" s="421"/>
      <c r="MUP1" s="421"/>
      <c r="MUQ1" s="421"/>
      <c r="MUR1" s="421"/>
      <c r="MUS1" s="421"/>
      <c r="MUT1" s="421"/>
      <c r="MUU1" s="421"/>
      <c r="MUV1" s="421"/>
      <c r="MUW1" s="421"/>
      <c r="MUX1" s="421"/>
      <c r="MUY1" s="421"/>
      <c r="MUZ1" s="421"/>
      <c r="MVA1" s="421"/>
      <c r="MVB1" s="421"/>
      <c r="MVC1" s="421"/>
      <c r="MVD1" s="421"/>
      <c r="MVE1" s="421"/>
      <c r="MVF1" s="421"/>
      <c r="MVG1" s="421"/>
      <c r="MVH1" s="421"/>
      <c r="MVI1" s="421"/>
      <c r="MVJ1" s="421"/>
      <c r="MVK1" s="421"/>
      <c r="MVL1" s="421"/>
      <c r="MVM1" s="421"/>
      <c r="MVN1" s="421"/>
      <c r="MVO1" s="421"/>
      <c r="MVP1" s="421"/>
      <c r="MVQ1" s="421"/>
      <c r="MVR1" s="421"/>
      <c r="MVS1" s="421"/>
      <c r="MVT1" s="421"/>
      <c r="MVU1" s="421"/>
      <c r="MVV1" s="421"/>
      <c r="MVW1" s="421"/>
      <c r="MVX1" s="421"/>
      <c r="MVY1" s="421"/>
      <c r="MVZ1" s="421"/>
      <c r="MWA1" s="421"/>
      <c r="MWB1" s="421"/>
      <c r="MWC1" s="421"/>
      <c r="MWD1" s="421"/>
      <c r="MWE1" s="421"/>
      <c r="MWF1" s="421"/>
      <c r="MWG1" s="421"/>
      <c r="MWH1" s="421"/>
      <c r="MWI1" s="421"/>
      <c r="MWJ1" s="421"/>
      <c r="MWK1" s="421"/>
      <c r="MWL1" s="421"/>
      <c r="MWM1" s="421"/>
      <c r="MWN1" s="421"/>
      <c r="MWO1" s="421"/>
      <c r="MWP1" s="421"/>
      <c r="MWQ1" s="421"/>
      <c r="MWR1" s="421"/>
      <c r="MWS1" s="421"/>
      <c r="MWT1" s="421"/>
      <c r="MWU1" s="421"/>
      <c r="MWV1" s="421"/>
      <c r="MWW1" s="421"/>
      <c r="MWX1" s="421"/>
      <c r="MWY1" s="421"/>
      <c r="MWZ1" s="421"/>
      <c r="MXA1" s="421"/>
      <c r="MXB1" s="421"/>
      <c r="MXC1" s="421"/>
      <c r="MXD1" s="421"/>
      <c r="MXE1" s="421"/>
      <c r="MXF1" s="421"/>
      <c r="MXG1" s="421"/>
      <c r="MXH1" s="421"/>
      <c r="MXI1" s="421"/>
      <c r="MXJ1" s="421"/>
      <c r="MXK1" s="421"/>
      <c r="MXL1" s="421"/>
      <c r="MXM1" s="421"/>
      <c r="MXN1" s="421"/>
      <c r="MXO1" s="421"/>
      <c r="MXP1" s="421"/>
      <c r="MXQ1" s="421"/>
      <c r="MXR1" s="421"/>
      <c r="MXS1" s="421"/>
      <c r="MXT1" s="421"/>
      <c r="MXU1" s="421"/>
      <c r="MXV1" s="421"/>
      <c r="MXW1" s="421"/>
      <c r="MXX1" s="421"/>
      <c r="MXY1" s="421"/>
      <c r="MXZ1" s="421"/>
      <c r="MYA1" s="421"/>
      <c r="MYB1" s="421"/>
      <c r="MYC1" s="421"/>
      <c r="MYD1" s="421"/>
      <c r="MYE1" s="421"/>
      <c r="MYF1" s="421"/>
      <c r="MYG1" s="421"/>
      <c r="MYH1" s="421"/>
      <c r="MYI1" s="421"/>
      <c r="MYJ1" s="421"/>
      <c r="MYK1" s="421"/>
      <c r="MYL1" s="421"/>
      <c r="MYM1" s="421"/>
      <c r="MYN1" s="421"/>
      <c r="MYO1" s="421"/>
      <c r="MYP1" s="421"/>
      <c r="MYQ1" s="421"/>
      <c r="MYR1" s="421"/>
      <c r="MYS1" s="421"/>
      <c r="MYT1" s="421"/>
      <c r="MYU1" s="421"/>
      <c r="MYV1" s="421"/>
      <c r="MYW1" s="421"/>
      <c r="MYX1" s="421"/>
      <c r="MYY1" s="421"/>
      <c r="MYZ1" s="421"/>
      <c r="MZA1" s="421"/>
      <c r="MZB1" s="421"/>
      <c r="MZC1" s="421"/>
      <c r="MZD1" s="421"/>
      <c r="MZE1" s="421"/>
      <c r="MZF1" s="421"/>
      <c r="MZG1" s="421"/>
      <c r="MZH1" s="421"/>
      <c r="MZI1" s="421"/>
      <c r="MZJ1" s="421"/>
      <c r="MZK1" s="421"/>
      <c r="MZL1" s="421"/>
      <c r="MZM1" s="421"/>
      <c r="MZN1" s="421"/>
      <c r="MZO1" s="421"/>
      <c r="MZP1" s="421"/>
      <c r="MZQ1" s="421"/>
      <c r="MZR1" s="421"/>
      <c r="MZS1" s="421"/>
      <c r="MZT1" s="421"/>
      <c r="MZU1" s="421"/>
      <c r="MZV1" s="421"/>
      <c r="MZW1" s="421"/>
      <c r="MZX1" s="421"/>
      <c r="MZY1" s="421"/>
      <c r="MZZ1" s="421"/>
      <c r="NAA1" s="421"/>
      <c r="NAB1" s="421"/>
      <c r="NAC1" s="421"/>
      <c r="NAD1" s="421"/>
      <c r="NAE1" s="421"/>
      <c r="NAF1" s="421"/>
      <c r="NAG1" s="421"/>
      <c r="NAH1" s="421"/>
      <c r="NAI1" s="421"/>
      <c r="NAJ1" s="421"/>
      <c r="NAK1" s="421"/>
      <c r="NAL1" s="421"/>
      <c r="NAM1" s="421"/>
      <c r="NAN1" s="421"/>
      <c r="NAO1" s="421"/>
      <c r="NAP1" s="421"/>
      <c r="NAQ1" s="421"/>
      <c r="NAR1" s="421"/>
      <c r="NAS1" s="421"/>
      <c r="NAT1" s="421"/>
      <c r="NAU1" s="421"/>
      <c r="NAV1" s="421"/>
      <c r="NAW1" s="421"/>
      <c r="NAX1" s="421"/>
      <c r="NAY1" s="421"/>
      <c r="NAZ1" s="421"/>
      <c r="NBA1" s="421"/>
      <c r="NBB1" s="421"/>
      <c r="NBC1" s="421"/>
      <c r="NBD1" s="421"/>
      <c r="NBE1" s="421"/>
      <c r="NBF1" s="421"/>
      <c r="NBG1" s="421"/>
      <c r="NBH1" s="421"/>
      <c r="NBI1" s="421"/>
      <c r="NBJ1" s="421"/>
      <c r="NBK1" s="421"/>
      <c r="NBL1" s="421"/>
      <c r="NBM1" s="421"/>
      <c r="NBN1" s="421"/>
      <c r="NBO1" s="421"/>
      <c r="NBP1" s="421"/>
      <c r="NBQ1" s="421"/>
      <c r="NBR1" s="421"/>
      <c r="NBS1" s="421"/>
      <c r="NBT1" s="421"/>
      <c r="NBU1" s="421"/>
      <c r="NBV1" s="421"/>
      <c r="NBW1" s="421"/>
      <c r="NBX1" s="421"/>
      <c r="NBY1" s="421"/>
      <c r="NBZ1" s="421"/>
      <c r="NCA1" s="421"/>
      <c r="NCB1" s="421"/>
      <c r="NCC1" s="421"/>
      <c r="NCD1" s="421"/>
      <c r="NCE1" s="421"/>
      <c r="NCF1" s="421"/>
      <c r="NCG1" s="421"/>
      <c r="NCH1" s="421"/>
      <c r="NCI1" s="421"/>
      <c r="NCJ1" s="421"/>
      <c r="NCK1" s="421"/>
      <c r="NCL1" s="421"/>
      <c r="NCM1" s="421"/>
      <c r="NCN1" s="421"/>
      <c r="NCO1" s="421"/>
      <c r="NCP1" s="421"/>
      <c r="NCQ1" s="421"/>
      <c r="NCR1" s="421"/>
      <c r="NCS1" s="421"/>
      <c r="NCT1" s="421"/>
      <c r="NCU1" s="421"/>
      <c r="NCV1" s="421"/>
      <c r="NCW1" s="421"/>
      <c r="NCX1" s="421"/>
      <c r="NCY1" s="421"/>
      <c r="NCZ1" s="421"/>
      <c r="NDA1" s="421"/>
      <c r="NDB1" s="421"/>
      <c r="NDC1" s="421"/>
      <c r="NDD1" s="421"/>
      <c r="NDE1" s="421"/>
      <c r="NDF1" s="421"/>
      <c r="NDG1" s="421"/>
      <c r="NDH1" s="421"/>
      <c r="NDI1" s="421"/>
      <c r="NDJ1" s="421"/>
      <c r="NDK1" s="421"/>
      <c r="NDL1" s="421"/>
      <c r="NDM1" s="421"/>
      <c r="NDN1" s="421"/>
      <c r="NDO1" s="421"/>
      <c r="NDP1" s="421"/>
      <c r="NDQ1" s="421"/>
      <c r="NDR1" s="421"/>
      <c r="NDS1" s="421"/>
      <c r="NDT1" s="421"/>
      <c r="NDU1" s="421"/>
      <c r="NDV1" s="421"/>
      <c r="NDW1" s="421"/>
      <c r="NDX1" s="421"/>
      <c r="NDY1" s="421"/>
      <c r="NDZ1" s="421"/>
      <c r="NEA1" s="421"/>
      <c r="NEB1" s="421"/>
      <c r="NEC1" s="421"/>
      <c r="NED1" s="421"/>
      <c r="NEE1" s="421"/>
      <c r="NEF1" s="421"/>
      <c r="NEG1" s="421"/>
      <c r="NEH1" s="421"/>
      <c r="NEI1" s="421"/>
      <c r="NEJ1" s="421"/>
      <c r="NEK1" s="421"/>
      <c r="NEL1" s="421"/>
      <c r="NEM1" s="421"/>
      <c r="NEN1" s="421"/>
      <c r="NEO1" s="421"/>
      <c r="NEP1" s="421"/>
      <c r="NEQ1" s="421"/>
      <c r="NER1" s="421"/>
      <c r="NES1" s="421"/>
      <c r="NET1" s="421"/>
      <c r="NEU1" s="421"/>
      <c r="NEV1" s="421"/>
      <c r="NEW1" s="421"/>
      <c r="NEX1" s="421"/>
      <c r="NEY1" s="421"/>
      <c r="NEZ1" s="421"/>
      <c r="NFA1" s="421"/>
      <c r="NFB1" s="421"/>
      <c r="NFC1" s="421"/>
      <c r="NFD1" s="421"/>
      <c r="NFE1" s="421"/>
      <c r="NFF1" s="421"/>
      <c r="NFG1" s="421"/>
      <c r="NFH1" s="421"/>
      <c r="NFI1" s="421"/>
      <c r="NFJ1" s="421"/>
      <c r="NFK1" s="421"/>
      <c r="NFL1" s="421"/>
      <c r="NFM1" s="421"/>
      <c r="NFN1" s="421"/>
      <c r="NFO1" s="421"/>
      <c r="NFP1" s="421"/>
      <c r="NFQ1" s="421"/>
      <c r="NFR1" s="421"/>
      <c r="NFS1" s="421"/>
      <c r="NFT1" s="421"/>
      <c r="NFU1" s="421"/>
      <c r="NFV1" s="421"/>
      <c r="NFW1" s="421"/>
      <c r="NFX1" s="421"/>
      <c r="NFY1" s="421"/>
      <c r="NFZ1" s="421"/>
      <c r="NGA1" s="421"/>
      <c r="NGB1" s="421"/>
      <c r="NGC1" s="421"/>
      <c r="NGD1" s="421"/>
      <c r="NGE1" s="421"/>
      <c r="NGF1" s="421"/>
      <c r="NGG1" s="421"/>
      <c r="NGH1" s="421"/>
      <c r="NGI1" s="421"/>
      <c r="NGJ1" s="421"/>
      <c r="NGK1" s="421"/>
      <c r="NGL1" s="421"/>
      <c r="NGM1" s="421"/>
      <c r="NGN1" s="421"/>
      <c r="NGO1" s="421"/>
      <c r="NGP1" s="421"/>
      <c r="NGQ1" s="421"/>
      <c r="NGR1" s="421"/>
      <c r="NGS1" s="421"/>
      <c r="NGT1" s="421"/>
      <c r="NGU1" s="421"/>
      <c r="NGV1" s="421"/>
      <c r="NGW1" s="421"/>
      <c r="NGX1" s="421"/>
      <c r="NGY1" s="421"/>
      <c r="NGZ1" s="421"/>
      <c r="NHA1" s="421"/>
      <c r="NHB1" s="421"/>
      <c r="NHC1" s="421"/>
      <c r="NHD1" s="421"/>
      <c r="NHE1" s="421"/>
      <c r="NHF1" s="421"/>
      <c r="NHG1" s="421"/>
      <c r="NHH1" s="421"/>
      <c r="NHI1" s="421"/>
      <c r="NHJ1" s="421"/>
      <c r="NHK1" s="421"/>
      <c r="NHL1" s="421"/>
      <c r="NHM1" s="421"/>
      <c r="NHN1" s="421"/>
      <c r="NHO1" s="421"/>
      <c r="NHP1" s="421"/>
      <c r="NHQ1" s="421"/>
      <c r="NHR1" s="421"/>
      <c r="NHS1" s="421"/>
      <c r="NHT1" s="421"/>
      <c r="NHU1" s="421"/>
      <c r="NHV1" s="421"/>
      <c r="NHW1" s="421"/>
      <c r="NHX1" s="421"/>
      <c r="NHY1" s="421"/>
      <c r="NHZ1" s="421"/>
      <c r="NIA1" s="421"/>
      <c r="NIB1" s="421"/>
      <c r="NIC1" s="421"/>
      <c r="NID1" s="421"/>
      <c r="NIE1" s="421"/>
      <c r="NIF1" s="421"/>
      <c r="NIG1" s="421"/>
      <c r="NIH1" s="421"/>
      <c r="NII1" s="421"/>
      <c r="NIJ1" s="421"/>
      <c r="NIK1" s="421"/>
      <c r="NIL1" s="421"/>
      <c r="NIM1" s="421"/>
      <c r="NIN1" s="421"/>
      <c r="NIO1" s="421"/>
      <c r="NIP1" s="421"/>
      <c r="NIQ1" s="421"/>
      <c r="NIR1" s="421"/>
      <c r="NIS1" s="421"/>
      <c r="NIT1" s="421"/>
      <c r="NIU1" s="421"/>
      <c r="NIV1" s="421"/>
      <c r="NIW1" s="421"/>
      <c r="NIX1" s="421"/>
      <c r="NIY1" s="421"/>
      <c r="NIZ1" s="421"/>
      <c r="NJA1" s="421"/>
      <c r="NJB1" s="421"/>
      <c r="NJC1" s="421"/>
      <c r="NJD1" s="421"/>
      <c r="NJE1" s="421"/>
      <c r="NJF1" s="421"/>
      <c r="NJG1" s="421"/>
      <c r="NJH1" s="421"/>
      <c r="NJI1" s="421"/>
      <c r="NJJ1" s="421"/>
      <c r="NJK1" s="421"/>
      <c r="NJL1" s="421"/>
      <c r="NJM1" s="421"/>
      <c r="NJN1" s="421"/>
      <c r="NJO1" s="421"/>
      <c r="NJP1" s="421"/>
      <c r="NJQ1" s="421"/>
      <c r="NJR1" s="421"/>
      <c r="NJS1" s="421"/>
      <c r="NJT1" s="421"/>
      <c r="NJU1" s="421"/>
      <c r="NJV1" s="421"/>
      <c r="NJW1" s="421"/>
      <c r="NJX1" s="421"/>
      <c r="NJY1" s="421"/>
      <c r="NJZ1" s="421"/>
      <c r="NKA1" s="421"/>
      <c r="NKB1" s="421"/>
      <c r="NKC1" s="421"/>
      <c r="NKD1" s="421"/>
      <c r="NKE1" s="421"/>
      <c r="NKF1" s="421"/>
      <c r="NKG1" s="421"/>
      <c r="NKH1" s="421"/>
      <c r="NKI1" s="421"/>
      <c r="NKJ1" s="421"/>
      <c r="NKK1" s="421"/>
      <c r="NKL1" s="421"/>
      <c r="NKM1" s="421"/>
      <c r="NKN1" s="421"/>
      <c r="NKO1" s="421"/>
      <c r="NKP1" s="421"/>
      <c r="NKQ1" s="421"/>
      <c r="NKR1" s="421"/>
      <c r="NKS1" s="421"/>
      <c r="NKT1" s="421"/>
      <c r="NKU1" s="421"/>
      <c r="NKV1" s="421"/>
      <c r="NKW1" s="421"/>
      <c r="NKX1" s="421"/>
      <c r="NKY1" s="421"/>
      <c r="NKZ1" s="421"/>
      <c r="NLA1" s="421"/>
      <c r="NLB1" s="421"/>
      <c r="NLC1" s="421"/>
      <c r="NLD1" s="421"/>
      <c r="NLE1" s="421"/>
      <c r="NLF1" s="421"/>
      <c r="NLG1" s="421"/>
      <c r="NLH1" s="421"/>
      <c r="NLI1" s="421"/>
      <c r="NLJ1" s="421"/>
      <c r="NLK1" s="421"/>
      <c r="NLL1" s="421"/>
      <c r="NLM1" s="421"/>
      <c r="NLN1" s="421"/>
      <c r="NLO1" s="421"/>
      <c r="NLP1" s="421"/>
      <c r="NLQ1" s="421"/>
      <c r="NLR1" s="421"/>
      <c r="NLS1" s="421"/>
      <c r="NLT1" s="421"/>
      <c r="NLU1" s="421"/>
      <c r="NLV1" s="421"/>
      <c r="NLW1" s="421"/>
      <c r="NLX1" s="421"/>
      <c r="NLY1" s="421"/>
      <c r="NLZ1" s="421"/>
      <c r="NMA1" s="421"/>
      <c r="NMB1" s="421"/>
      <c r="NMC1" s="421"/>
      <c r="NMD1" s="421"/>
      <c r="NME1" s="421"/>
      <c r="NMF1" s="421"/>
      <c r="NMG1" s="421"/>
      <c r="NMH1" s="421"/>
      <c r="NMI1" s="421"/>
      <c r="NMJ1" s="421"/>
      <c r="NMK1" s="421"/>
      <c r="NML1" s="421"/>
      <c r="NMM1" s="421"/>
      <c r="NMN1" s="421"/>
      <c r="NMO1" s="421"/>
      <c r="NMP1" s="421"/>
      <c r="NMQ1" s="421"/>
      <c r="NMR1" s="421"/>
      <c r="NMS1" s="421"/>
      <c r="NMT1" s="421"/>
      <c r="NMU1" s="421"/>
      <c r="NMV1" s="421"/>
      <c r="NMW1" s="421"/>
      <c r="NMX1" s="421"/>
      <c r="NMY1" s="421"/>
      <c r="NMZ1" s="421"/>
      <c r="NNA1" s="421"/>
      <c r="NNB1" s="421"/>
      <c r="NNC1" s="421"/>
      <c r="NND1" s="421"/>
      <c r="NNE1" s="421"/>
      <c r="NNF1" s="421"/>
      <c r="NNG1" s="421"/>
      <c r="NNH1" s="421"/>
      <c r="NNI1" s="421"/>
      <c r="NNJ1" s="421"/>
      <c r="NNK1" s="421"/>
      <c r="NNL1" s="421"/>
      <c r="NNM1" s="421"/>
      <c r="NNN1" s="421"/>
      <c r="NNO1" s="421"/>
      <c r="NNP1" s="421"/>
      <c r="NNQ1" s="421"/>
      <c r="NNR1" s="421"/>
      <c r="NNS1" s="421"/>
      <c r="NNT1" s="421"/>
      <c r="NNU1" s="421"/>
      <c r="NNV1" s="421"/>
      <c r="NNW1" s="421"/>
      <c r="NNX1" s="421"/>
      <c r="NNY1" s="421"/>
      <c r="NNZ1" s="421"/>
      <c r="NOA1" s="421"/>
      <c r="NOB1" s="421"/>
      <c r="NOC1" s="421"/>
      <c r="NOD1" s="421"/>
      <c r="NOE1" s="421"/>
      <c r="NOF1" s="421"/>
      <c r="NOG1" s="421"/>
      <c r="NOH1" s="421"/>
      <c r="NOI1" s="421"/>
      <c r="NOJ1" s="421"/>
      <c r="NOK1" s="421"/>
      <c r="NOL1" s="421"/>
      <c r="NOM1" s="421"/>
      <c r="NON1" s="421"/>
      <c r="NOO1" s="421"/>
      <c r="NOP1" s="421"/>
      <c r="NOQ1" s="421"/>
      <c r="NOR1" s="421"/>
      <c r="NOS1" s="421"/>
      <c r="NOT1" s="421"/>
      <c r="NOU1" s="421"/>
      <c r="NOV1" s="421"/>
      <c r="NOW1" s="421"/>
      <c r="NOX1" s="421"/>
      <c r="NOY1" s="421"/>
      <c r="NOZ1" s="421"/>
      <c r="NPA1" s="421"/>
      <c r="NPB1" s="421"/>
      <c r="NPC1" s="421"/>
      <c r="NPD1" s="421"/>
      <c r="NPE1" s="421"/>
      <c r="NPF1" s="421"/>
      <c r="NPG1" s="421"/>
      <c r="NPH1" s="421"/>
      <c r="NPI1" s="421"/>
      <c r="NPJ1" s="421"/>
      <c r="NPK1" s="421"/>
      <c r="NPL1" s="421"/>
      <c r="NPM1" s="421"/>
      <c r="NPN1" s="421"/>
      <c r="NPO1" s="421"/>
      <c r="NPP1" s="421"/>
      <c r="NPQ1" s="421"/>
      <c r="NPR1" s="421"/>
      <c r="NPS1" s="421"/>
      <c r="NPT1" s="421"/>
      <c r="NPU1" s="421"/>
      <c r="NPV1" s="421"/>
      <c r="NPW1" s="421"/>
      <c r="NPX1" s="421"/>
      <c r="NPY1" s="421"/>
      <c r="NPZ1" s="421"/>
      <c r="NQA1" s="421"/>
      <c r="NQB1" s="421"/>
      <c r="NQC1" s="421"/>
      <c r="NQD1" s="421"/>
      <c r="NQE1" s="421"/>
      <c r="NQF1" s="421"/>
      <c r="NQG1" s="421"/>
      <c r="NQH1" s="421"/>
      <c r="NQI1" s="421"/>
      <c r="NQJ1" s="421"/>
      <c r="NQK1" s="421"/>
      <c r="NQL1" s="421"/>
      <c r="NQM1" s="421"/>
      <c r="NQN1" s="421"/>
      <c r="NQO1" s="421"/>
      <c r="NQP1" s="421"/>
      <c r="NQQ1" s="421"/>
      <c r="NQR1" s="421"/>
      <c r="NQS1" s="421"/>
      <c r="NQT1" s="421"/>
      <c r="NQU1" s="421"/>
      <c r="NQV1" s="421"/>
      <c r="NQW1" s="421"/>
      <c r="NQX1" s="421"/>
      <c r="NQY1" s="421"/>
      <c r="NQZ1" s="421"/>
      <c r="NRA1" s="421"/>
      <c r="NRB1" s="421"/>
      <c r="NRC1" s="421"/>
      <c r="NRD1" s="421"/>
      <c r="NRE1" s="421"/>
      <c r="NRF1" s="421"/>
      <c r="NRG1" s="421"/>
      <c r="NRH1" s="421"/>
      <c r="NRI1" s="421"/>
      <c r="NRJ1" s="421"/>
      <c r="NRK1" s="421"/>
      <c r="NRL1" s="421"/>
      <c r="NRM1" s="421"/>
      <c r="NRN1" s="421"/>
      <c r="NRO1" s="421"/>
      <c r="NRP1" s="421"/>
      <c r="NRQ1" s="421"/>
      <c r="NRR1" s="421"/>
      <c r="NRS1" s="421"/>
      <c r="NRT1" s="421"/>
      <c r="NRU1" s="421"/>
      <c r="NRV1" s="421"/>
      <c r="NRW1" s="421"/>
      <c r="NRX1" s="421"/>
      <c r="NRY1" s="421"/>
      <c r="NRZ1" s="421"/>
      <c r="NSA1" s="421"/>
      <c r="NSB1" s="421"/>
      <c r="NSC1" s="421"/>
      <c r="NSD1" s="421"/>
      <c r="NSE1" s="421"/>
      <c r="NSF1" s="421"/>
      <c r="NSG1" s="421"/>
      <c r="NSH1" s="421"/>
      <c r="NSI1" s="421"/>
      <c r="NSJ1" s="421"/>
      <c r="NSK1" s="421"/>
      <c r="NSL1" s="421"/>
      <c r="NSM1" s="421"/>
      <c r="NSN1" s="421"/>
      <c r="NSO1" s="421"/>
      <c r="NSP1" s="421"/>
      <c r="NSQ1" s="421"/>
      <c r="NSR1" s="421"/>
      <c r="NSS1" s="421"/>
      <c r="NST1" s="421"/>
      <c r="NSU1" s="421"/>
      <c r="NSV1" s="421"/>
      <c r="NSW1" s="421"/>
      <c r="NSX1" s="421"/>
      <c r="NSY1" s="421"/>
      <c r="NSZ1" s="421"/>
      <c r="NTA1" s="421"/>
      <c r="NTB1" s="421"/>
      <c r="NTC1" s="421"/>
      <c r="NTD1" s="421"/>
      <c r="NTE1" s="421"/>
      <c r="NTF1" s="421"/>
      <c r="NTG1" s="421"/>
      <c r="NTH1" s="421"/>
      <c r="NTI1" s="421"/>
      <c r="NTJ1" s="421"/>
      <c r="NTK1" s="421"/>
      <c r="NTL1" s="421"/>
      <c r="NTM1" s="421"/>
      <c r="NTN1" s="421"/>
      <c r="NTO1" s="421"/>
      <c r="NTP1" s="421"/>
      <c r="NTQ1" s="421"/>
      <c r="NTR1" s="421"/>
      <c r="NTS1" s="421"/>
      <c r="NTT1" s="421"/>
      <c r="NTU1" s="421"/>
      <c r="NTV1" s="421"/>
      <c r="NTW1" s="421"/>
      <c r="NTX1" s="421"/>
      <c r="NTY1" s="421"/>
      <c r="NTZ1" s="421"/>
      <c r="NUA1" s="421"/>
      <c r="NUB1" s="421"/>
      <c r="NUC1" s="421"/>
      <c r="NUD1" s="421"/>
      <c r="NUE1" s="421"/>
      <c r="NUF1" s="421"/>
      <c r="NUG1" s="421"/>
      <c r="NUH1" s="421"/>
      <c r="NUI1" s="421"/>
      <c r="NUJ1" s="421"/>
      <c r="NUK1" s="421"/>
      <c r="NUL1" s="421"/>
      <c r="NUM1" s="421"/>
      <c r="NUN1" s="421"/>
      <c r="NUO1" s="421"/>
      <c r="NUP1" s="421"/>
      <c r="NUQ1" s="421"/>
      <c r="NUR1" s="421"/>
      <c r="NUS1" s="421"/>
      <c r="NUT1" s="421"/>
      <c r="NUU1" s="421"/>
      <c r="NUV1" s="421"/>
      <c r="NUW1" s="421"/>
      <c r="NUX1" s="421"/>
      <c r="NUY1" s="421"/>
      <c r="NUZ1" s="421"/>
      <c r="NVA1" s="421"/>
      <c r="NVB1" s="421"/>
      <c r="NVC1" s="421"/>
      <c r="NVD1" s="421"/>
      <c r="NVE1" s="421"/>
      <c r="NVF1" s="421"/>
      <c r="NVG1" s="421"/>
      <c r="NVH1" s="421"/>
      <c r="NVI1" s="421"/>
      <c r="NVJ1" s="421"/>
      <c r="NVK1" s="421"/>
      <c r="NVL1" s="421"/>
      <c r="NVM1" s="421"/>
      <c r="NVN1" s="421"/>
      <c r="NVO1" s="421"/>
      <c r="NVP1" s="421"/>
      <c r="NVQ1" s="421"/>
      <c r="NVR1" s="421"/>
      <c r="NVS1" s="421"/>
      <c r="NVT1" s="421"/>
      <c r="NVU1" s="421"/>
      <c r="NVV1" s="421"/>
      <c r="NVW1" s="421"/>
      <c r="NVX1" s="421"/>
      <c r="NVY1" s="421"/>
      <c r="NVZ1" s="421"/>
      <c r="NWA1" s="421"/>
      <c r="NWB1" s="421"/>
      <c r="NWC1" s="421"/>
      <c r="NWD1" s="421"/>
      <c r="NWE1" s="421"/>
      <c r="NWF1" s="421"/>
      <c r="NWG1" s="421"/>
      <c r="NWH1" s="421"/>
      <c r="NWI1" s="421"/>
      <c r="NWJ1" s="421"/>
      <c r="NWK1" s="421"/>
      <c r="NWL1" s="421"/>
      <c r="NWM1" s="421"/>
      <c r="NWN1" s="421"/>
      <c r="NWO1" s="421"/>
      <c r="NWP1" s="421"/>
      <c r="NWQ1" s="421"/>
      <c r="NWR1" s="421"/>
      <c r="NWS1" s="421"/>
      <c r="NWT1" s="421"/>
      <c r="NWU1" s="421"/>
      <c r="NWV1" s="421"/>
      <c r="NWW1" s="421"/>
      <c r="NWX1" s="421"/>
      <c r="NWY1" s="421"/>
      <c r="NWZ1" s="421"/>
      <c r="NXA1" s="421"/>
      <c r="NXB1" s="421"/>
      <c r="NXC1" s="421"/>
      <c r="NXD1" s="421"/>
      <c r="NXE1" s="421"/>
      <c r="NXF1" s="421"/>
      <c r="NXG1" s="421"/>
      <c r="NXH1" s="421"/>
      <c r="NXI1" s="421"/>
      <c r="NXJ1" s="421"/>
      <c r="NXK1" s="421"/>
      <c r="NXL1" s="421"/>
      <c r="NXM1" s="421"/>
      <c r="NXN1" s="421"/>
      <c r="NXO1" s="421"/>
      <c r="NXP1" s="421"/>
      <c r="NXQ1" s="421"/>
      <c r="NXR1" s="421"/>
      <c r="NXS1" s="421"/>
      <c r="NXT1" s="421"/>
      <c r="NXU1" s="421"/>
      <c r="NXV1" s="421"/>
      <c r="NXW1" s="421"/>
      <c r="NXX1" s="421"/>
      <c r="NXY1" s="421"/>
      <c r="NXZ1" s="421"/>
      <c r="NYA1" s="421"/>
      <c r="NYB1" s="421"/>
      <c r="NYC1" s="421"/>
      <c r="NYD1" s="421"/>
      <c r="NYE1" s="421"/>
      <c r="NYF1" s="421"/>
      <c r="NYG1" s="421"/>
      <c r="NYH1" s="421"/>
      <c r="NYI1" s="421"/>
      <c r="NYJ1" s="421"/>
      <c r="NYK1" s="421"/>
      <c r="NYL1" s="421"/>
      <c r="NYM1" s="421"/>
      <c r="NYN1" s="421"/>
      <c r="NYO1" s="421"/>
      <c r="NYP1" s="421"/>
      <c r="NYQ1" s="421"/>
      <c r="NYR1" s="421"/>
      <c r="NYS1" s="421"/>
      <c r="NYT1" s="421"/>
      <c r="NYU1" s="421"/>
      <c r="NYV1" s="421"/>
      <c r="NYW1" s="421"/>
      <c r="NYX1" s="421"/>
      <c r="NYY1" s="421"/>
      <c r="NYZ1" s="421"/>
      <c r="NZA1" s="421"/>
      <c r="NZB1" s="421"/>
      <c r="NZC1" s="421"/>
      <c r="NZD1" s="421"/>
      <c r="NZE1" s="421"/>
      <c r="NZF1" s="421"/>
      <c r="NZG1" s="421"/>
      <c r="NZH1" s="421"/>
      <c r="NZI1" s="421"/>
      <c r="NZJ1" s="421"/>
      <c r="NZK1" s="421"/>
      <c r="NZL1" s="421"/>
      <c r="NZM1" s="421"/>
      <c r="NZN1" s="421"/>
      <c r="NZO1" s="421"/>
      <c r="NZP1" s="421"/>
      <c r="NZQ1" s="421"/>
      <c r="NZR1" s="421"/>
      <c r="NZS1" s="421"/>
      <c r="NZT1" s="421"/>
      <c r="NZU1" s="421"/>
      <c r="NZV1" s="421"/>
      <c r="NZW1" s="421"/>
      <c r="NZX1" s="421"/>
      <c r="NZY1" s="421"/>
      <c r="NZZ1" s="421"/>
      <c r="OAA1" s="421"/>
      <c r="OAB1" s="421"/>
      <c r="OAC1" s="421"/>
      <c r="OAD1" s="421"/>
      <c r="OAE1" s="421"/>
      <c r="OAF1" s="421"/>
      <c r="OAG1" s="421"/>
      <c r="OAH1" s="421"/>
      <c r="OAI1" s="421"/>
      <c r="OAJ1" s="421"/>
      <c r="OAK1" s="421"/>
      <c r="OAL1" s="421"/>
      <c r="OAM1" s="421"/>
      <c r="OAN1" s="421"/>
      <c r="OAO1" s="421"/>
      <c r="OAP1" s="421"/>
      <c r="OAQ1" s="421"/>
      <c r="OAR1" s="421"/>
      <c r="OAS1" s="421"/>
      <c r="OAT1" s="421"/>
      <c r="OAU1" s="421"/>
      <c r="OAV1" s="421"/>
      <c r="OAW1" s="421"/>
      <c r="OAX1" s="421"/>
      <c r="OAY1" s="421"/>
      <c r="OAZ1" s="421"/>
      <c r="OBA1" s="421"/>
      <c r="OBB1" s="421"/>
      <c r="OBC1" s="421"/>
      <c r="OBD1" s="421"/>
      <c r="OBE1" s="421"/>
      <c r="OBF1" s="421"/>
      <c r="OBG1" s="421"/>
      <c r="OBH1" s="421"/>
      <c r="OBI1" s="421"/>
      <c r="OBJ1" s="421"/>
      <c r="OBK1" s="421"/>
      <c r="OBL1" s="421"/>
      <c r="OBM1" s="421"/>
      <c r="OBN1" s="421"/>
      <c r="OBO1" s="421"/>
      <c r="OBP1" s="421"/>
      <c r="OBQ1" s="421"/>
      <c r="OBR1" s="421"/>
      <c r="OBS1" s="421"/>
      <c r="OBT1" s="421"/>
      <c r="OBU1" s="421"/>
      <c r="OBV1" s="421"/>
      <c r="OBW1" s="421"/>
      <c r="OBX1" s="421"/>
      <c r="OBY1" s="421"/>
      <c r="OBZ1" s="421"/>
      <c r="OCA1" s="421"/>
      <c r="OCB1" s="421"/>
      <c r="OCC1" s="421"/>
      <c r="OCD1" s="421"/>
      <c r="OCE1" s="421"/>
      <c r="OCF1" s="421"/>
      <c r="OCG1" s="421"/>
      <c r="OCH1" s="421"/>
      <c r="OCI1" s="421"/>
      <c r="OCJ1" s="421"/>
      <c r="OCK1" s="421"/>
      <c r="OCL1" s="421"/>
      <c r="OCM1" s="421"/>
      <c r="OCN1" s="421"/>
      <c r="OCO1" s="421"/>
      <c r="OCP1" s="421"/>
      <c r="OCQ1" s="421"/>
      <c r="OCR1" s="421"/>
      <c r="OCS1" s="421"/>
      <c r="OCT1" s="421"/>
      <c r="OCU1" s="421"/>
      <c r="OCV1" s="421"/>
      <c r="OCW1" s="421"/>
      <c r="OCX1" s="421"/>
      <c r="OCY1" s="421"/>
      <c r="OCZ1" s="421"/>
      <c r="ODA1" s="421"/>
      <c r="ODB1" s="421"/>
      <c r="ODC1" s="421"/>
      <c r="ODD1" s="421"/>
      <c r="ODE1" s="421"/>
      <c r="ODF1" s="421"/>
      <c r="ODG1" s="421"/>
      <c r="ODH1" s="421"/>
      <c r="ODI1" s="421"/>
      <c r="ODJ1" s="421"/>
      <c r="ODK1" s="421"/>
      <c r="ODL1" s="421"/>
      <c r="ODM1" s="421"/>
      <c r="ODN1" s="421"/>
      <c r="ODO1" s="421"/>
      <c r="ODP1" s="421"/>
      <c r="ODQ1" s="421"/>
      <c r="ODR1" s="421"/>
      <c r="ODS1" s="421"/>
      <c r="ODT1" s="421"/>
      <c r="ODU1" s="421"/>
      <c r="ODV1" s="421"/>
      <c r="ODW1" s="421"/>
      <c r="ODX1" s="421"/>
      <c r="ODY1" s="421"/>
      <c r="ODZ1" s="421"/>
      <c r="OEA1" s="421"/>
      <c r="OEB1" s="421"/>
      <c r="OEC1" s="421"/>
      <c r="OED1" s="421"/>
      <c r="OEE1" s="421"/>
      <c r="OEF1" s="421"/>
      <c r="OEG1" s="421"/>
      <c r="OEH1" s="421"/>
      <c r="OEI1" s="421"/>
      <c r="OEJ1" s="421"/>
      <c r="OEK1" s="421"/>
      <c r="OEL1" s="421"/>
      <c r="OEM1" s="421"/>
      <c r="OEN1" s="421"/>
      <c r="OEO1" s="421"/>
      <c r="OEP1" s="421"/>
      <c r="OEQ1" s="421"/>
      <c r="OER1" s="421"/>
      <c r="OES1" s="421"/>
      <c r="OET1" s="421"/>
      <c r="OEU1" s="421"/>
      <c r="OEV1" s="421"/>
      <c r="OEW1" s="421"/>
      <c r="OEX1" s="421"/>
      <c r="OEY1" s="421"/>
      <c r="OEZ1" s="421"/>
      <c r="OFA1" s="421"/>
      <c r="OFB1" s="421"/>
      <c r="OFC1" s="421"/>
      <c r="OFD1" s="421"/>
      <c r="OFE1" s="421"/>
      <c r="OFF1" s="421"/>
      <c r="OFG1" s="421"/>
      <c r="OFH1" s="421"/>
      <c r="OFI1" s="421"/>
      <c r="OFJ1" s="421"/>
      <c r="OFK1" s="421"/>
      <c r="OFL1" s="421"/>
      <c r="OFM1" s="421"/>
      <c r="OFN1" s="421"/>
      <c r="OFO1" s="421"/>
      <c r="OFP1" s="421"/>
      <c r="OFQ1" s="421"/>
      <c r="OFR1" s="421"/>
      <c r="OFS1" s="421"/>
      <c r="OFT1" s="421"/>
      <c r="OFU1" s="421"/>
      <c r="OFV1" s="421"/>
      <c r="OFW1" s="421"/>
      <c r="OFX1" s="421"/>
      <c r="OFY1" s="421"/>
      <c r="OFZ1" s="421"/>
      <c r="OGA1" s="421"/>
      <c r="OGB1" s="421"/>
      <c r="OGC1" s="421"/>
      <c r="OGD1" s="421"/>
      <c r="OGE1" s="421"/>
      <c r="OGF1" s="421"/>
      <c r="OGG1" s="421"/>
      <c r="OGH1" s="421"/>
      <c r="OGI1" s="421"/>
      <c r="OGJ1" s="421"/>
      <c r="OGK1" s="421"/>
      <c r="OGL1" s="421"/>
      <c r="OGM1" s="421"/>
      <c r="OGN1" s="421"/>
      <c r="OGO1" s="421"/>
      <c r="OGP1" s="421"/>
      <c r="OGQ1" s="421"/>
      <c r="OGR1" s="421"/>
      <c r="OGS1" s="421"/>
      <c r="OGT1" s="421"/>
      <c r="OGU1" s="421"/>
      <c r="OGV1" s="421"/>
      <c r="OGW1" s="421"/>
      <c r="OGX1" s="421"/>
      <c r="OGY1" s="421"/>
      <c r="OGZ1" s="421"/>
      <c r="OHA1" s="421"/>
      <c r="OHB1" s="421"/>
      <c r="OHC1" s="421"/>
      <c r="OHD1" s="421"/>
      <c r="OHE1" s="421"/>
      <c r="OHF1" s="421"/>
      <c r="OHG1" s="421"/>
      <c r="OHH1" s="421"/>
      <c r="OHI1" s="421"/>
      <c r="OHJ1" s="421"/>
      <c r="OHK1" s="421"/>
      <c r="OHL1" s="421"/>
      <c r="OHM1" s="421"/>
      <c r="OHN1" s="421"/>
      <c r="OHO1" s="421"/>
      <c r="OHP1" s="421"/>
      <c r="OHQ1" s="421"/>
      <c r="OHR1" s="421"/>
      <c r="OHS1" s="421"/>
      <c r="OHT1" s="421"/>
      <c r="OHU1" s="421"/>
      <c r="OHV1" s="421"/>
      <c r="OHW1" s="421"/>
      <c r="OHX1" s="421"/>
      <c r="OHY1" s="421"/>
      <c r="OHZ1" s="421"/>
      <c r="OIA1" s="421"/>
      <c r="OIB1" s="421"/>
      <c r="OIC1" s="421"/>
      <c r="OID1" s="421"/>
      <c r="OIE1" s="421"/>
      <c r="OIF1" s="421"/>
      <c r="OIG1" s="421"/>
      <c r="OIH1" s="421"/>
      <c r="OII1" s="421"/>
      <c r="OIJ1" s="421"/>
      <c r="OIK1" s="421"/>
      <c r="OIL1" s="421"/>
      <c r="OIM1" s="421"/>
      <c r="OIN1" s="421"/>
      <c r="OIO1" s="421"/>
      <c r="OIP1" s="421"/>
      <c r="OIQ1" s="421"/>
      <c r="OIR1" s="421"/>
      <c r="OIS1" s="421"/>
      <c r="OIT1" s="421"/>
      <c r="OIU1" s="421"/>
      <c r="OIV1" s="421"/>
      <c r="OIW1" s="421"/>
      <c r="OIX1" s="421"/>
      <c r="OIY1" s="421"/>
      <c r="OIZ1" s="421"/>
      <c r="OJA1" s="421"/>
      <c r="OJB1" s="421"/>
      <c r="OJC1" s="421"/>
      <c r="OJD1" s="421"/>
      <c r="OJE1" s="421"/>
      <c r="OJF1" s="421"/>
      <c r="OJG1" s="421"/>
      <c r="OJH1" s="421"/>
      <c r="OJI1" s="421"/>
      <c r="OJJ1" s="421"/>
      <c r="OJK1" s="421"/>
      <c r="OJL1" s="421"/>
      <c r="OJM1" s="421"/>
      <c r="OJN1" s="421"/>
      <c r="OJO1" s="421"/>
      <c r="OJP1" s="421"/>
      <c r="OJQ1" s="421"/>
      <c r="OJR1" s="421"/>
      <c r="OJS1" s="421"/>
      <c r="OJT1" s="421"/>
      <c r="OJU1" s="421"/>
      <c r="OJV1" s="421"/>
      <c r="OJW1" s="421"/>
      <c r="OJX1" s="421"/>
      <c r="OJY1" s="421"/>
      <c r="OJZ1" s="421"/>
      <c r="OKA1" s="421"/>
      <c r="OKB1" s="421"/>
      <c r="OKC1" s="421"/>
      <c r="OKD1" s="421"/>
      <c r="OKE1" s="421"/>
      <c r="OKF1" s="421"/>
      <c r="OKG1" s="421"/>
      <c r="OKH1" s="421"/>
      <c r="OKI1" s="421"/>
      <c r="OKJ1" s="421"/>
      <c r="OKK1" s="421"/>
      <c r="OKL1" s="421"/>
      <c r="OKM1" s="421"/>
      <c r="OKN1" s="421"/>
      <c r="OKO1" s="421"/>
      <c r="OKP1" s="421"/>
      <c r="OKQ1" s="421"/>
      <c r="OKR1" s="421"/>
      <c r="OKS1" s="421"/>
      <c r="OKT1" s="421"/>
      <c r="OKU1" s="421"/>
      <c r="OKV1" s="421"/>
      <c r="OKW1" s="421"/>
      <c r="OKX1" s="421"/>
      <c r="OKY1" s="421"/>
      <c r="OKZ1" s="421"/>
      <c r="OLA1" s="421"/>
      <c r="OLB1" s="421"/>
      <c r="OLC1" s="421"/>
      <c r="OLD1" s="421"/>
      <c r="OLE1" s="421"/>
      <c r="OLF1" s="421"/>
      <c r="OLG1" s="421"/>
      <c r="OLH1" s="421"/>
      <c r="OLI1" s="421"/>
      <c r="OLJ1" s="421"/>
      <c r="OLK1" s="421"/>
      <c r="OLL1" s="421"/>
      <c r="OLM1" s="421"/>
      <c r="OLN1" s="421"/>
      <c r="OLO1" s="421"/>
      <c r="OLP1" s="421"/>
      <c r="OLQ1" s="421"/>
      <c r="OLR1" s="421"/>
      <c r="OLS1" s="421"/>
      <c r="OLT1" s="421"/>
      <c r="OLU1" s="421"/>
      <c r="OLV1" s="421"/>
      <c r="OLW1" s="421"/>
      <c r="OLX1" s="421"/>
      <c r="OLY1" s="421"/>
      <c r="OLZ1" s="421"/>
      <c r="OMA1" s="421"/>
      <c r="OMB1" s="421"/>
      <c r="OMC1" s="421"/>
      <c r="OMD1" s="421"/>
      <c r="OME1" s="421"/>
      <c r="OMF1" s="421"/>
      <c r="OMG1" s="421"/>
      <c r="OMH1" s="421"/>
      <c r="OMI1" s="421"/>
      <c r="OMJ1" s="421"/>
      <c r="OMK1" s="421"/>
      <c r="OML1" s="421"/>
      <c r="OMM1" s="421"/>
      <c r="OMN1" s="421"/>
      <c r="OMO1" s="421"/>
      <c r="OMP1" s="421"/>
      <c r="OMQ1" s="421"/>
      <c r="OMR1" s="421"/>
      <c r="OMS1" s="421"/>
      <c r="OMT1" s="421"/>
      <c r="OMU1" s="421"/>
      <c r="OMV1" s="421"/>
      <c r="OMW1" s="421"/>
      <c r="OMX1" s="421"/>
      <c r="OMY1" s="421"/>
      <c r="OMZ1" s="421"/>
      <c r="ONA1" s="421"/>
      <c r="ONB1" s="421"/>
      <c r="ONC1" s="421"/>
      <c r="OND1" s="421"/>
      <c r="ONE1" s="421"/>
      <c r="ONF1" s="421"/>
      <c r="ONG1" s="421"/>
      <c r="ONH1" s="421"/>
      <c r="ONI1" s="421"/>
      <c r="ONJ1" s="421"/>
      <c r="ONK1" s="421"/>
      <c r="ONL1" s="421"/>
      <c r="ONM1" s="421"/>
      <c r="ONN1" s="421"/>
      <c r="ONO1" s="421"/>
      <c r="ONP1" s="421"/>
      <c r="ONQ1" s="421"/>
      <c r="ONR1" s="421"/>
      <c r="ONS1" s="421"/>
      <c r="ONT1" s="421"/>
      <c r="ONU1" s="421"/>
      <c r="ONV1" s="421"/>
      <c r="ONW1" s="421"/>
      <c r="ONX1" s="421"/>
      <c r="ONY1" s="421"/>
      <c r="ONZ1" s="421"/>
      <c r="OOA1" s="421"/>
      <c r="OOB1" s="421"/>
      <c r="OOC1" s="421"/>
      <c r="OOD1" s="421"/>
      <c r="OOE1" s="421"/>
      <c r="OOF1" s="421"/>
      <c r="OOG1" s="421"/>
      <c r="OOH1" s="421"/>
      <c r="OOI1" s="421"/>
      <c r="OOJ1" s="421"/>
      <c r="OOK1" s="421"/>
      <c r="OOL1" s="421"/>
      <c r="OOM1" s="421"/>
      <c r="OON1" s="421"/>
      <c r="OOO1" s="421"/>
      <c r="OOP1" s="421"/>
      <c r="OOQ1" s="421"/>
      <c r="OOR1" s="421"/>
      <c r="OOS1" s="421"/>
      <c r="OOT1" s="421"/>
      <c r="OOU1" s="421"/>
      <c r="OOV1" s="421"/>
      <c r="OOW1" s="421"/>
      <c r="OOX1" s="421"/>
      <c r="OOY1" s="421"/>
      <c r="OOZ1" s="421"/>
      <c r="OPA1" s="421"/>
      <c r="OPB1" s="421"/>
      <c r="OPC1" s="421"/>
      <c r="OPD1" s="421"/>
      <c r="OPE1" s="421"/>
      <c r="OPF1" s="421"/>
      <c r="OPG1" s="421"/>
      <c r="OPH1" s="421"/>
      <c r="OPI1" s="421"/>
      <c r="OPJ1" s="421"/>
      <c r="OPK1" s="421"/>
      <c r="OPL1" s="421"/>
      <c r="OPM1" s="421"/>
      <c r="OPN1" s="421"/>
      <c r="OPO1" s="421"/>
      <c r="OPP1" s="421"/>
      <c r="OPQ1" s="421"/>
      <c r="OPR1" s="421"/>
      <c r="OPS1" s="421"/>
      <c r="OPT1" s="421"/>
      <c r="OPU1" s="421"/>
      <c r="OPV1" s="421"/>
      <c r="OPW1" s="421"/>
      <c r="OPX1" s="421"/>
      <c r="OPY1" s="421"/>
      <c r="OPZ1" s="421"/>
      <c r="OQA1" s="421"/>
      <c r="OQB1" s="421"/>
      <c r="OQC1" s="421"/>
      <c r="OQD1" s="421"/>
      <c r="OQE1" s="421"/>
      <c r="OQF1" s="421"/>
      <c r="OQG1" s="421"/>
      <c r="OQH1" s="421"/>
      <c r="OQI1" s="421"/>
      <c r="OQJ1" s="421"/>
      <c r="OQK1" s="421"/>
      <c r="OQL1" s="421"/>
      <c r="OQM1" s="421"/>
      <c r="OQN1" s="421"/>
      <c r="OQO1" s="421"/>
      <c r="OQP1" s="421"/>
      <c r="OQQ1" s="421"/>
      <c r="OQR1" s="421"/>
      <c r="OQS1" s="421"/>
      <c r="OQT1" s="421"/>
      <c r="OQU1" s="421"/>
      <c r="OQV1" s="421"/>
      <c r="OQW1" s="421"/>
      <c r="OQX1" s="421"/>
      <c r="OQY1" s="421"/>
      <c r="OQZ1" s="421"/>
      <c r="ORA1" s="421"/>
      <c r="ORB1" s="421"/>
      <c r="ORC1" s="421"/>
      <c r="ORD1" s="421"/>
      <c r="ORE1" s="421"/>
      <c r="ORF1" s="421"/>
      <c r="ORG1" s="421"/>
      <c r="ORH1" s="421"/>
      <c r="ORI1" s="421"/>
      <c r="ORJ1" s="421"/>
      <c r="ORK1" s="421"/>
      <c r="ORL1" s="421"/>
      <c r="ORM1" s="421"/>
      <c r="ORN1" s="421"/>
      <c r="ORO1" s="421"/>
      <c r="ORP1" s="421"/>
      <c r="ORQ1" s="421"/>
      <c r="ORR1" s="421"/>
      <c r="ORS1" s="421"/>
      <c r="ORT1" s="421"/>
      <c r="ORU1" s="421"/>
      <c r="ORV1" s="421"/>
      <c r="ORW1" s="421"/>
      <c r="ORX1" s="421"/>
      <c r="ORY1" s="421"/>
      <c r="ORZ1" s="421"/>
      <c r="OSA1" s="421"/>
      <c r="OSB1" s="421"/>
      <c r="OSC1" s="421"/>
      <c r="OSD1" s="421"/>
      <c r="OSE1" s="421"/>
      <c r="OSF1" s="421"/>
      <c r="OSG1" s="421"/>
      <c r="OSH1" s="421"/>
      <c r="OSI1" s="421"/>
      <c r="OSJ1" s="421"/>
      <c r="OSK1" s="421"/>
      <c r="OSL1" s="421"/>
      <c r="OSM1" s="421"/>
      <c r="OSN1" s="421"/>
      <c r="OSO1" s="421"/>
      <c r="OSP1" s="421"/>
      <c r="OSQ1" s="421"/>
      <c r="OSR1" s="421"/>
      <c r="OSS1" s="421"/>
      <c r="OST1" s="421"/>
      <c r="OSU1" s="421"/>
      <c r="OSV1" s="421"/>
      <c r="OSW1" s="421"/>
      <c r="OSX1" s="421"/>
      <c r="OSY1" s="421"/>
      <c r="OSZ1" s="421"/>
      <c r="OTA1" s="421"/>
      <c r="OTB1" s="421"/>
      <c r="OTC1" s="421"/>
      <c r="OTD1" s="421"/>
      <c r="OTE1" s="421"/>
      <c r="OTF1" s="421"/>
      <c r="OTG1" s="421"/>
      <c r="OTH1" s="421"/>
      <c r="OTI1" s="421"/>
      <c r="OTJ1" s="421"/>
      <c r="OTK1" s="421"/>
      <c r="OTL1" s="421"/>
      <c r="OTM1" s="421"/>
      <c r="OTN1" s="421"/>
      <c r="OTO1" s="421"/>
      <c r="OTP1" s="421"/>
      <c r="OTQ1" s="421"/>
      <c r="OTR1" s="421"/>
      <c r="OTS1" s="421"/>
      <c r="OTT1" s="421"/>
      <c r="OTU1" s="421"/>
      <c r="OTV1" s="421"/>
      <c r="OTW1" s="421"/>
      <c r="OTX1" s="421"/>
      <c r="OTY1" s="421"/>
      <c r="OTZ1" s="421"/>
      <c r="OUA1" s="421"/>
      <c r="OUB1" s="421"/>
      <c r="OUC1" s="421"/>
      <c r="OUD1" s="421"/>
      <c r="OUE1" s="421"/>
      <c r="OUF1" s="421"/>
      <c r="OUG1" s="421"/>
      <c r="OUH1" s="421"/>
      <c r="OUI1" s="421"/>
      <c r="OUJ1" s="421"/>
      <c r="OUK1" s="421"/>
      <c r="OUL1" s="421"/>
      <c r="OUM1" s="421"/>
      <c r="OUN1" s="421"/>
      <c r="OUO1" s="421"/>
      <c r="OUP1" s="421"/>
      <c r="OUQ1" s="421"/>
      <c r="OUR1" s="421"/>
      <c r="OUS1" s="421"/>
      <c r="OUT1" s="421"/>
      <c r="OUU1" s="421"/>
      <c r="OUV1" s="421"/>
      <c r="OUW1" s="421"/>
      <c r="OUX1" s="421"/>
      <c r="OUY1" s="421"/>
      <c r="OUZ1" s="421"/>
      <c r="OVA1" s="421"/>
      <c r="OVB1" s="421"/>
      <c r="OVC1" s="421"/>
      <c r="OVD1" s="421"/>
      <c r="OVE1" s="421"/>
      <c r="OVF1" s="421"/>
      <c r="OVG1" s="421"/>
      <c r="OVH1" s="421"/>
      <c r="OVI1" s="421"/>
      <c r="OVJ1" s="421"/>
      <c r="OVK1" s="421"/>
      <c r="OVL1" s="421"/>
      <c r="OVM1" s="421"/>
      <c r="OVN1" s="421"/>
      <c r="OVO1" s="421"/>
      <c r="OVP1" s="421"/>
      <c r="OVQ1" s="421"/>
      <c r="OVR1" s="421"/>
      <c r="OVS1" s="421"/>
      <c r="OVT1" s="421"/>
      <c r="OVU1" s="421"/>
      <c r="OVV1" s="421"/>
      <c r="OVW1" s="421"/>
      <c r="OVX1" s="421"/>
      <c r="OVY1" s="421"/>
      <c r="OVZ1" s="421"/>
      <c r="OWA1" s="421"/>
      <c r="OWB1" s="421"/>
      <c r="OWC1" s="421"/>
      <c r="OWD1" s="421"/>
      <c r="OWE1" s="421"/>
      <c r="OWF1" s="421"/>
      <c r="OWG1" s="421"/>
      <c r="OWH1" s="421"/>
      <c r="OWI1" s="421"/>
      <c r="OWJ1" s="421"/>
      <c r="OWK1" s="421"/>
      <c r="OWL1" s="421"/>
      <c r="OWM1" s="421"/>
      <c r="OWN1" s="421"/>
      <c r="OWO1" s="421"/>
      <c r="OWP1" s="421"/>
      <c r="OWQ1" s="421"/>
      <c r="OWR1" s="421"/>
      <c r="OWS1" s="421"/>
      <c r="OWT1" s="421"/>
      <c r="OWU1" s="421"/>
      <c r="OWV1" s="421"/>
      <c r="OWW1" s="421"/>
      <c r="OWX1" s="421"/>
      <c r="OWY1" s="421"/>
      <c r="OWZ1" s="421"/>
      <c r="OXA1" s="421"/>
      <c r="OXB1" s="421"/>
      <c r="OXC1" s="421"/>
      <c r="OXD1" s="421"/>
      <c r="OXE1" s="421"/>
      <c r="OXF1" s="421"/>
      <c r="OXG1" s="421"/>
      <c r="OXH1" s="421"/>
      <c r="OXI1" s="421"/>
      <c r="OXJ1" s="421"/>
      <c r="OXK1" s="421"/>
      <c r="OXL1" s="421"/>
      <c r="OXM1" s="421"/>
      <c r="OXN1" s="421"/>
      <c r="OXO1" s="421"/>
      <c r="OXP1" s="421"/>
      <c r="OXQ1" s="421"/>
      <c r="OXR1" s="421"/>
      <c r="OXS1" s="421"/>
      <c r="OXT1" s="421"/>
      <c r="OXU1" s="421"/>
      <c r="OXV1" s="421"/>
      <c r="OXW1" s="421"/>
      <c r="OXX1" s="421"/>
      <c r="OXY1" s="421"/>
      <c r="OXZ1" s="421"/>
      <c r="OYA1" s="421"/>
      <c r="OYB1" s="421"/>
      <c r="OYC1" s="421"/>
      <c r="OYD1" s="421"/>
      <c r="OYE1" s="421"/>
      <c r="OYF1" s="421"/>
      <c r="OYG1" s="421"/>
      <c r="OYH1" s="421"/>
      <c r="OYI1" s="421"/>
      <c r="OYJ1" s="421"/>
      <c r="OYK1" s="421"/>
      <c r="OYL1" s="421"/>
      <c r="OYM1" s="421"/>
      <c r="OYN1" s="421"/>
      <c r="OYO1" s="421"/>
      <c r="OYP1" s="421"/>
      <c r="OYQ1" s="421"/>
      <c r="OYR1" s="421"/>
      <c r="OYS1" s="421"/>
      <c r="OYT1" s="421"/>
      <c r="OYU1" s="421"/>
      <c r="OYV1" s="421"/>
      <c r="OYW1" s="421"/>
      <c r="OYX1" s="421"/>
      <c r="OYY1" s="421"/>
      <c r="OYZ1" s="421"/>
      <c r="OZA1" s="421"/>
      <c r="OZB1" s="421"/>
      <c r="OZC1" s="421"/>
      <c r="OZD1" s="421"/>
      <c r="OZE1" s="421"/>
      <c r="OZF1" s="421"/>
      <c r="OZG1" s="421"/>
      <c r="OZH1" s="421"/>
      <c r="OZI1" s="421"/>
      <c r="OZJ1" s="421"/>
      <c r="OZK1" s="421"/>
      <c r="OZL1" s="421"/>
      <c r="OZM1" s="421"/>
      <c r="OZN1" s="421"/>
      <c r="OZO1" s="421"/>
      <c r="OZP1" s="421"/>
      <c r="OZQ1" s="421"/>
      <c r="OZR1" s="421"/>
      <c r="OZS1" s="421"/>
      <c r="OZT1" s="421"/>
      <c r="OZU1" s="421"/>
      <c r="OZV1" s="421"/>
      <c r="OZW1" s="421"/>
      <c r="OZX1" s="421"/>
      <c r="OZY1" s="421"/>
      <c r="OZZ1" s="421"/>
      <c r="PAA1" s="421"/>
      <c r="PAB1" s="421"/>
      <c r="PAC1" s="421"/>
      <c r="PAD1" s="421"/>
      <c r="PAE1" s="421"/>
      <c r="PAF1" s="421"/>
      <c r="PAG1" s="421"/>
      <c r="PAH1" s="421"/>
      <c r="PAI1" s="421"/>
      <c r="PAJ1" s="421"/>
      <c r="PAK1" s="421"/>
      <c r="PAL1" s="421"/>
      <c r="PAM1" s="421"/>
      <c r="PAN1" s="421"/>
      <c r="PAO1" s="421"/>
      <c r="PAP1" s="421"/>
      <c r="PAQ1" s="421"/>
      <c r="PAR1" s="421"/>
      <c r="PAS1" s="421"/>
      <c r="PAT1" s="421"/>
      <c r="PAU1" s="421"/>
      <c r="PAV1" s="421"/>
      <c r="PAW1" s="421"/>
      <c r="PAX1" s="421"/>
      <c r="PAY1" s="421"/>
      <c r="PAZ1" s="421"/>
      <c r="PBA1" s="421"/>
      <c r="PBB1" s="421"/>
      <c r="PBC1" s="421"/>
      <c r="PBD1" s="421"/>
      <c r="PBE1" s="421"/>
      <c r="PBF1" s="421"/>
      <c r="PBG1" s="421"/>
      <c r="PBH1" s="421"/>
      <c r="PBI1" s="421"/>
      <c r="PBJ1" s="421"/>
      <c r="PBK1" s="421"/>
      <c r="PBL1" s="421"/>
      <c r="PBM1" s="421"/>
      <c r="PBN1" s="421"/>
      <c r="PBO1" s="421"/>
      <c r="PBP1" s="421"/>
      <c r="PBQ1" s="421"/>
      <c r="PBR1" s="421"/>
      <c r="PBS1" s="421"/>
      <c r="PBT1" s="421"/>
      <c r="PBU1" s="421"/>
      <c r="PBV1" s="421"/>
      <c r="PBW1" s="421"/>
      <c r="PBX1" s="421"/>
      <c r="PBY1" s="421"/>
      <c r="PBZ1" s="421"/>
      <c r="PCA1" s="421"/>
      <c r="PCB1" s="421"/>
      <c r="PCC1" s="421"/>
      <c r="PCD1" s="421"/>
      <c r="PCE1" s="421"/>
      <c r="PCF1" s="421"/>
      <c r="PCG1" s="421"/>
      <c r="PCH1" s="421"/>
      <c r="PCI1" s="421"/>
      <c r="PCJ1" s="421"/>
      <c r="PCK1" s="421"/>
      <c r="PCL1" s="421"/>
      <c r="PCM1" s="421"/>
      <c r="PCN1" s="421"/>
      <c r="PCO1" s="421"/>
      <c r="PCP1" s="421"/>
      <c r="PCQ1" s="421"/>
      <c r="PCR1" s="421"/>
      <c r="PCS1" s="421"/>
      <c r="PCT1" s="421"/>
      <c r="PCU1" s="421"/>
      <c r="PCV1" s="421"/>
      <c r="PCW1" s="421"/>
      <c r="PCX1" s="421"/>
      <c r="PCY1" s="421"/>
      <c r="PCZ1" s="421"/>
      <c r="PDA1" s="421"/>
      <c r="PDB1" s="421"/>
      <c r="PDC1" s="421"/>
      <c r="PDD1" s="421"/>
      <c r="PDE1" s="421"/>
      <c r="PDF1" s="421"/>
      <c r="PDG1" s="421"/>
      <c r="PDH1" s="421"/>
      <c r="PDI1" s="421"/>
      <c r="PDJ1" s="421"/>
      <c r="PDK1" s="421"/>
      <c r="PDL1" s="421"/>
      <c r="PDM1" s="421"/>
      <c r="PDN1" s="421"/>
      <c r="PDO1" s="421"/>
      <c r="PDP1" s="421"/>
      <c r="PDQ1" s="421"/>
      <c r="PDR1" s="421"/>
      <c r="PDS1" s="421"/>
      <c r="PDT1" s="421"/>
      <c r="PDU1" s="421"/>
      <c r="PDV1" s="421"/>
      <c r="PDW1" s="421"/>
      <c r="PDX1" s="421"/>
      <c r="PDY1" s="421"/>
      <c r="PDZ1" s="421"/>
      <c r="PEA1" s="421"/>
      <c r="PEB1" s="421"/>
      <c r="PEC1" s="421"/>
      <c r="PED1" s="421"/>
      <c r="PEE1" s="421"/>
      <c r="PEF1" s="421"/>
      <c r="PEG1" s="421"/>
      <c r="PEH1" s="421"/>
      <c r="PEI1" s="421"/>
      <c r="PEJ1" s="421"/>
      <c r="PEK1" s="421"/>
      <c r="PEL1" s="421"/>
      <c r="PEM1" s="421"/>
      <c r="PEN1" s="421"/>
      <c r="PEO1" s="421"/>
      <c r="PEP1" s="421"/>
      <c r="PEQ1" s="421"/>
      <c r="PER1" s="421"/>
      <c r="PES1" s="421"/>
      <c r="PET1" s="421"/>
      <c r="PEU1" s="421"/>
      <c r="PEV1" s="421"/>
      <c r="PEW1" s="421"/>
      <c r="PEX1" s="421"/>
      <c r="PEY1" s="421"/>
      <c r="PEZ1" s="421"/>
      <c r="PFA1" s="421"/>
      <c r="PFB1" s="421"/>
      <c r="PFC1" s="421"/>
      <c r="PFD1" s="421"/>
      <c r="PFE1" s="421"/>
      <c r="PFF1" s="421"/>
      <c r="PFG1" s="421"/>
      <c r="PFH1" s="421"/>
      <c r="PFI1" s="421"/>
      <c r="PFJ1" s="421"/>
      <c r="PFK1" s="421"/>
      <c r="PFL1" s="421"/>
      <c r="PFM1" s="421"/>
      <c r="PFN1" s="421"/>
      <c r="PFO1" s="421"/>
      <c r="PFP1" s="421"/>
      <c r="PFQ1" s="421"/>
      <c r="PFR1" s="421"/>
      <c r="PFS1" s="421"/>
      <c r="PFT1" s="421"/>
      <c r="PFU1" s="421"/>
      <c r="PFV1" s="421"/>
      <c r="PFW1" s="421"/>
      <c r="PFX1" s="421"/>
      <c r="PFY1" s="421"/>
      <c r="PFZ1" s="421"/>
      <c r="PGA1" s="421"/>
      <c r="PGB1" s="421"/>
      <c r="PGC1" s="421"/>
      <c r="PGD1" s="421"/>
      <c r="PGE1" s="421"/>
      <c r="PGF1" s="421"/>
      <c r="PGG1" s="421"/>
      <c r="PGH1" s="421"/>
      <c r="PGI1" s="421"/>
      <c r="PGJ1" s="421"/>
      <c r="PGK1" s="421"/>
      <c r="PGL1" s="421"/>
      <c r="PGM1" s="421"/>
      <c r="PGN1" s="421"/>
      <c r="PGO1" s="421"/>
      <c r="PGP1" s="421"/>
      <c r="PGQ1" s="421"/>
      <c r="PGR1" s="421"/>
      <c r="PGS1" s="421"/>
      <c r="PGT1" s="421"/>
      <c r="PGU1" s="421"/>
      <c r="PGV1" s="421"/>
      <c r="PGW1" s="421"/>
      <c r="PGX1" s="421"/>
      <c r="PGY1" s="421"/>
      <c r="PGZ1" s="421"/>
      <c r="PHA1" s="421"/>
      <c r="PHB1" s="421"/>
      <c r="PHC1" s="421"/>
      <c r="PHD1" s="421"/>
      <c r="PHE1" s="421"/>
      <c r="PHF1" s="421"/>
      <c r="PHG1" s="421"/>
      <c r="PHH1" s="421"/>
      <c r="PHI1" s="421"/>
      <c r="PHJ1" s="421"/>
      <c r="PHK1" s="421"/>
      <c r="PHL1" s="421"/>
      <c r="PHM1" s="421"/>
      <c r="PHN1" s="421"/>
      <c r="PHO1" s="421"/>
      <c r="PHP1" s="421"/>
      <c r="PHQ1" s="421"/>
      <c r="PHR1" s="421"/>
      <c r="PHS1" s="421"/>
      <c r="PHT1" s="421"/>
      <c r="PHU1" s="421"/>
      <c r="PHV1" s="421"/>
      <c r="PHW1" s="421"/>
      <c r="PHX1" s="421"/>
      <c r="PHY1" s="421"/>
      <c r="PHZ1" s="421"/>
      <c r="PIA1" s="421"/>
      <c r="PIB1" s="421"/>
      <c r="PIC1" s="421"/>
      <c r="PID1" s="421"/>
      <c r="PIE1" s="421"/>
      <c r="PIF1" s="421"/>
      <c r="PIG1" s="421"/>
      <c r="PIH1" s="421"/>
      <c r="PII1" s="421"/>
      <c r="PIJ1" s="421"/>
      <c r="PIK1" s="421"/>
      <c r="PIL1" s="421"/>
      <c r="PIM1" s="421"/>
      <c r="PIN1" s="421"/>
      <c r="PIO1" s="421"/>
      <c r="PIP1" s="421"/>
      <c r="PIQ1" s="421"/>
      <c r="PIR1" s="421"/>
      <c r="PIS1" s="421"/>
      <c r="PIT1" s="421"/>
      <c r="PIU1" s="421"/>
      <c r="PIV1" s="421"/>
      <c r="PIW1" s="421"/>
      <c r="PIX1" s="421"/>
      <c r="PIY1" s="421"/>
      <c r="PIZ1" s="421"/>
      <c r="PJA1" s="421"/>
      <c r="PJB1" s="421"/>
      <c r="PJC1" s="421"/>
      <c r="PJD1" s="421"/>
      <c r="PJE1" s="421"/>
      <c r="PJF1" s="421"/>
      <c r="PJG1" s="421"/>
      <c r="PJH1" s="421"/>
      <c r="PJI1" s="421"/>
      <c r="PJJ1" s="421"/>
      <c r="PJK1" s="421"/>
      <c r="PJL1" s="421"/>
      <c r="PJM1" s="421"/>
      <c r="PJN1" s="421"/>
      <c r="PJO1" s="421"/>
      <c r="PJP1" s="421"/>
      <c r="PJQ1" s="421"/>
      <c r="PJR1" s="421"/>
      <c r="PJS1" s="421"/>
      <c r="PJT1" s="421"/>
      <c r="PJU1" s="421"/>
      <c r="PJV1" s="421"/>
      <c r="PJW1" s="421"/>
      <c r="PJX1" s="421"/>
      <c r="PJY1" s="421"/>
      <c r="PJZ1" s="421"/>
      <c r="PKA1" s="421"/>
      <c r="PKB1" s="421"/>
      <c r="PKC1" s="421"/>
      <c r="PKD1" s="421"/>
      <c r="PKE1" s="421"/>
      <c r="PKF1" s="421"/>
      <c r="PKG1" s="421"/>
      <c r="PKH1" s="421"/>
      <c r="PKI1" s="421"/>
      <c r="PKJ1" s="421"/>
      <c r="PKK1" s="421"/>
      <c r="PKL1" s="421"/>
      <c r="PKM1" s="421"/>
      <c r="PKN1" s="421"/>
      <c r="PKO1" s="421"/>
      <c r="PKP1" s="421"/>
      <c r="PKQ1" s="421"/>
      <c r="PKR1" s="421"/>
      <c r="PKS1" s="421"/>
      <c r="PKT1" s="421"/>
      <c r="PKU1" s="421"/>
      <c r="PKV1" s="421"/>
      <c r="PKW1" s="421"/>
      <c r="PKX1" s="421"/>
      <c r="PKY1" s="421"/>
      <c r="PKZ1" s="421"/>
      <c r="PLA1" s="421"/>
      <c r="PLB1" s="421"/>
      <c r="PLC1" s="421"/>
      <c r="PLD1" s="421"/>
      <c r="PLE1" s="421"/>
      <c r="PLF1" s="421"/>
      <c r="PLG1" s="421"/>
      <c r="PLH1" s="421"/>
      <c r="PLI1" s="421"/>
      <c r="PLJ1" s="421"/>
      <c r="PLK1" s="421"/>
      <c r="PLL1" s="421"/>
      <c r="PLM1" s="421"/>
      <c r="PLN1" s="421"/>
      <c r="PLO1" s="421"/>
      <c r="PLP1" s="421"/>
      <c r="PLQ1" s="421"/>
      <c r="PLR1" s="421"/>
      <c r="PLS1" s="421"/>
      <c r="PLT1" s="421"/>
      <c r="PLU1" s="421"/>
      <c r="PLV1" s="421"/>
      <c r="PLW1" s="421"/>
      <c r="PLX1" s="421"/>
      <c r="PLY1" s="421"/>
      <c r="PLZ1" s="421"/>
      <c r="PMA1" s="421"/>
      <c r="PMB1" s="421"/>
      <c r="PMC1" s="421"/>
      <c r="PMD1" s="421"/>
      <c r="PME1" s="421"/>
      <c r="PMF1" s="421"/>
      <c r="PMG1" s="421"/>
      <c r="PMH1" s="421"/>
      <c r="PMI1" s="421"/>
      <c r="PMJ1" s="421"/>
      <c r="PMK1" s="421"/>
      <c r="PML1" s="421"/>
      <c r="PMM1" s="421"/>
      <c r="PMN1" s="421"/>
      <c r="PMO1" s="421"/>
      <c r="PMP1" s="421"/>
      <c r="PMQ1" s="421"/>
      <c r="PMR1" s="421"/>
      <c r="PMS1" s="421"/>
      <c r="PMT1" s="421"/>
      <c r="PMU1" s="421"/>
      <c r="PMV1" s="421"/>
      <c r="PMW1" s="421"/>
      <c r="PMX1" s="421"/>
      <c r="PMY1" s="421"/>
      <c r="PMZ1" s="421"/>
      <c r="PNA1" s="421"/>
      <c r="PNB1" s="421"/>
      <c r="PNC1" s="421"/>
      <c r="PND1" s="421"/>
      <c r="PNE1" s="421"/>
      <c r="PNF1" s="421"/>
      <c r="PNG1" s="421"/>
      <c r="PNH1" s="421"/>
      <c r="PNI1" s="421"/>
      <c r="PNJ1" s="421"/>
      <c r="PNK1" s="421"/>
      <c r="PNL1" s="421"/>
      <c r="PNM1" s="421"/>
      <c r="PNN1" s="421"/>
      <c r="PNO1" s="421"/>
      <c r="PNP1" s="421"/>
      <c r="PNQ1" s="421"/>
      <c r="PNR1" s="421"/>
      <c r="PNS1" s="421"/>
      <c r="PNT1" s="421"/>
      <c r="PNU1" s="421"/>
      <c r="PNV1" s="421"/>
      <c r="PNW1" s="421"/>
      <c r="PNX1" s="421"/>
      <c r="PNY1" s="421"/>
      <c r="PNZ1" s="421"/>
      <c r="POA1" s="421"/>
      <c r="POB1" s="421"/>
      <c r="POC1" s="421"/>
      <c r="POD1" s="421"/>
      <c r="POE1" s="421"/>
      <c r="POF1" s="421"/>
      <c r="POG1" s="421"/>
      <c r="POH1" s="421"/>
      <c r="POI1" s="421"/>
      <c r="POJ1" s="421"/>
      <c r="POK1" s="421"/>
      <c r="POL1" s="421"/>
      <c r="POM1" s="421"/>
      <c r="PON1" s="421"/>
      <c r="POO1" s="421"/>
      <c r="POP1" s="421"/>
      <c r="POQ1" s="421"/>
      <c r="POR1" s="421"/>
      <c r="POS1" s="421"/>
      <c r="POT1" s="421"/>
      <c r="POU1" s="421"/>
      <c r="POV1" s="421"/>
      <c r="POW1" s="421"/>
      <c r="POX1" s="421"/>
      <c r="POY1" s="421"/>
      <c r="POZ1" s="421"/>
      <c r="PPA1" s="421"/>
      <c r="PPB1" s="421"/>
      <c r="PPC1" s="421"/>
      <c r="PPD1" s="421"/>
      <c r="PPE1" s="421"/>
      <c r="PPF1" s="421"/>
      <c r="PPG1" s="421"/>
      <c r="PPH1" s="421"/>
      <c r="PPI1" s="421"/>
      <c r="PPJ1" s="421"/>
      <c r="PPK1" s="421"/>
      <c r="PPL1" s="421"/>
      <c r="PPM1" s="421"/>
      <c r="PPN1" s="421"/>
      <c r="PPO1" s="421"/>
      <c r="PPP1" s="421"/>
      <c r="PPQ1" s="421"/>
      <c r="PPR1" s="421"/>
      <c r="PPS1" s="421"/>
      <c r="PPT1" s="421"/>
      <c r="PPU1" s="421"/>
      <c r="PPV1" s="421"/>
      <c r="PPW1" s="421"/>
      <c r="PPX1" s="421"/>
      <c r="PPY1" s="421"/>
      <c r="PPZ1" s="421"/>
      <c r="PQA1" s="421"/>
      <c r="PQB1" s="421"/>
      <c r="PQC1" s="421"/>
      <c r="PQD1" s="421"/>
      <c r="PQE1" s="421"/>
      <c r="PQF1" s="421"/>
      <c r="PQG1" s="421"/>
      <c r="PQH1" s="421"/>
      <c r="PQI1" s="421"/>
      <c r="PQJ1" s="421"/>
      <c r="PQK1" s="421"/>
      <c r="PQL1" s="421"/>
      <c r="PQM1" s="421"/>
      <c r="PQN1" s="421"/>
      <c r="PQO1" s="421"/>
      <c r="PQP1" s="421"/>
      <c r="PQQ1" s="421"/>
      <c r="PQR1" s="421"/>
      <c r="PQS1" s="421"/>
      <c r="PQT1" s="421"/>
      <c r="PQU1" s="421"/>
      <c r="PQV1" s="421"/>
      <c r="PQW1" s="421"/>
      <c r="PQX1" s="421"/>
      <c r="PQY1" s="421"/>
      <c r="PQZ1" s="421"/>
      <c r="PRA1" s="421"/>
      <c r="PRB1" s="421"/>
      <c r="PRC1" s="421"/>
      <c r="PRD1" s="421"/>
      <c r="PRE1" s="421"/>
      <c r="PRF1" s="421"/>
      <c r="PRG1" s="421"/>
      <c r="PRH1" s="421"/>
      <c r="PRI1" s="421"/>
      <c r="PRJ1" s="421"/>
      <c r="PRK1" s="421"/>
      <c r="PRL1" s="421"/>
      <c r="PRM1" s="421"/>
      <c r="PRN1" s="421"/>
      <c r="PRO1" s="421"/>
      <c r="PRP1" s="421"/>
      <c r="PRQ1" s="421"/>
      <c r="PRR1" s="421"/>
      <c r="PRS1" s="421"/>
      <c r="PRT1" s="421"/>
      <c r="PRU1" s="421"/>
      <c r="PRV1" s="421"/>
      <c r="PRW1" s="421"/>
      <c r="PRX1" s="421"/>
      <c r="PRY1" s="421"/>
      <c r="PRZ1" s="421"/>
      <c r="PSA1" s="421"/>
      <c r="PSB1" s="421"/>
      <c r="PSC1" s="421"/>
      <c r="PSD1" s="421"/>
      <c r="PSE1" s="421"/>
      <c r="PSF1" s="421"/>
      <c r="PSG1" s="421"/>
      <c r="PSH1" s="421"/>
      <c r="PSI1" s="421"/>
      <c r="PSJ1" s="421"/>
      <c r="PSK1" s="421"/>
      <c r="PSL1" s="421"/>
      <c r="PSM1" s="421"/>
      <c r="PSN1" s="421"/>
      <c r="PSO1" s="421"/>
      <c r="PSP1" s="421"/>
      <c r="PSQ1" s="421"/>
      <c r="PSR1" s="421"/>
      <c r="PSS1" s="421"/>
      <c r="PST1" s="421"/>
      <c r="PSU1" s="421"/>
      <c r="PSV1" s="421"/>
      <c r="PSW1" s="421"/>
      <c r="PSX1" s="421"/>
      <c r="PSY1" s="421"/>
      <c r="PSZ1" s="421"/>
      <c r="PTA1" s="421"/>
      <c r="PTB1" s="421"/>
      <c r="PTC1" s="421"/>
      <c r="PTD1" s="421"/>
      <c r="PTE1" s="421"/>
      <c r="PTF1" s="421"/>
      <c r="PTG1" s="421"/>
      <c r="PTH1" s="421"/>
      <c r="PTI1" s="421"/>
      <c r="PTJ1" s="421"/>
      <c r="PTK1" s="421"/>
      <c r="PTL1" s="421"/>
      <c r="PTM1" s="421"/>
      <c r="PTN1" s="421"/>
      <c r="PTO1" s="421"/>
      <c r="PTP1" s="421"/>
      <c r="PTQ1" s="421"/>
      <c r="PTR1" s="421"/>
      <c r="PTS1" s="421"/>
      <c r="PTT1" s="421"/>
      <c r="PTU1" s="421"/>
      <c r="PTV1" s="421"/>
      <c r="PTW1" s="421"/>
      <c r="PTX1" s="421"/>
      <c r="PTY1" s="421"/>
      <c r="PTZ1" s="421"/>
      <c r="PUA1" s="421"/>
      <c r="PUB1" s="421"/>
      <c r="PUC1" s="421"/>
      <c r="PUD1" s="421"/>
      <c r="PUE1" s="421"/>
      <c r="PUF1" s="421"/>
      <c r="PUG1" s="421"/>
      <c r="PUH1" s="421"/>
      <c r="PUI1" s="421"/>
      <c r="PUJ1" s="421"/>
      <c r="PUK1" s="421"/>
      <c r="PUL1" s="421"/>
      <c r="PUM1" s="421"/>
      <c r="PUN1" s="421"/>
      <c r="PUO1" s="421"/>
      <c r="PUP1" s="421"/>
      <c r="PUQ1" s="421"/>
      <c r="PUR1" s="421"/>
      <c r="PUS1" s="421"/>
      <c r="PUT1" s="421"/>
      <c r="PUU1" s="421"/>
      <c r="PUV1" s="421"/>
      <c r="PUW1" s="421"/>
      <c r="PUX1" s="421"/>
      <c r="PUY1" s="421"/>
      <c r="PUZ1" s="421"/>
      <c r="PVA1" s="421"/>
      <c r="PVB1" s="421"/>
      <c r="PVC1" s="421"/>
      <c r="PVD1" s="421"/>
      <c r="PVE1" s="421"/>
      <c r="PVF1" s="421"/>
      <c r="PVG1" s="421"/>
      <c r="PVH1" s="421"/>
      <c r="PVI1" s="421"/>
      <c r="PVJ1" s="421"/>
      <c r="PVK1" s="421"/>
      <c r="PVL1" s="421"/>
      <c r="PVM1" s="421"/>
      <c r="PVN1" s="421"/>
      <c r="PVO1" s="421"/>
      <c r="PVP1" s="421"/>
      <c r="PVQ1" s="421"/>
      <c r="PVR1" s="421"/>
      <c r="PVS1" s="421"/>
      <c r="PVT1" s="421"/>
      <c r="PVU1" s="421"/>
      <c r="PVV1" s="421"/>
      <c r="PVW1" s="421"/>
      <c r="PVX1" s="421"/>
      <c r="PVY1" s="421"/>
      <c r="PVZ1" s="421"/>
      <c r="PWA1" s="421"/>
      <c r="PWB1" s="421"/>
      <c r="PWC1" s="421"/>
      <c r="PWD1" s="421"/>
      <c r="PWE1" s="421"/>
      <c r="PWF1" s="421"/>
      <c r="PWG1" s="421"/>
      <c r="PWH1" s="421"/>
      <c r="PWI1" s="421"/>
      <c r="PWJ1" s="421"/>
      <c r="PWK1" s="421"/>
      <c r="PWL1" s="421"/>
      <c r="PWM1" s="421"/>
      <c r="PWN1" s="421"/>
      <c r="PWO1" s="421"/>
      <c r="PWP1" s="421"/>
      <c r="PWQ1" s="421"/>
      <c r="PWR1" s="421"/>
      <c r="PWS1" s="421"/>
      <c r="PWT1" s="421"/>
      <c r="PWU1" s="421"/>
      <c r="PWV1" s="421"/>
      <c r="PWW1" s="421"/>
      <c r="PWX1" s="421"/>
      <c r="PWY1" s="421"/>
      <c r="PWZ1" s="421"/>
      <c r="PXA1" s="421"/>
      <c r="PXB1" s="421"/>
      <c r="PXC1" s="421"/>
      <c r="PXD1" s="421"/>
      <c r="PXE1" s="421"/>
      <c r="PXF1" s="421"/>
      <c r="PXG1" s="421"/>
      <c r="PXH1" s="421"/>
      <c r="PXI1" s="421"/>
      <c r="PXJ1" s="421"/>
      <c r="PXK1" s="421"/>
      <c r="PXL1" s="421"/>
      <c r="PXM1" s="421"/>
      <c r="PXN1" s="421"/>
      <c r="PXO1" s="421"/>
      <c r="PXP1" s="421"/>
      <c r="PXQ1" s="421"/>
      <c r="PXR1" s="421"/>
      <c r="PXS1" s="421"/>
      <c r="PXT1" s="421"/>
      <c r="PXU1" s="421"/>
      <c r="PXV1" s="421"/>
      <c r="PXW1" s="421"/>
      <c r="PXX1" s="421"/>
      <c r="PXY1" s="421"/>
      <c r="PXZ1" s="421"/>
      <c r="PYA1" s="421"/>
      <c r="PYB1" s="421"/>
      <c r="PYC1" s="421"/>
      <c r="PYD1" s="421"/>
      <c r="PYE1" s="421"/>
      <c r="PYF1" s="421"/>
      <c r="PYG1" s="421"/>
      <c r="PYH1" s="421"/>
      <c r="PYI1" s="421"/>
      <c r="PYJ1" s="421"/>
      <c r="PYK1" s="421"/>
      <c r="PYL1" s="421"/>
      <c r="PYM1" s="421"/>
      <c r="PYN1" s="421"/>
      <c r="PYO1" s="421"/>
      <c r="PYP1" s="421"/>
      <c r="PYQ1" s="421"/>
      <c r="PYR1" s="421"/>
      <c r="PYS1" s="421"/>
      <c r="PYT1" s="421"/>
      <c r="PYU1" s="421"/>
      <c r="PYV1" s="421"/>
      <c r="PYW1" s="421"/>
      <c r="PYX1" s="421"/>
      <c r="PYY1" s="421"/>
      <c r="PYZ1" s="421"/>
      <c r="PZA1" s="421"/>
      <c r="PZB1" s="421"/>
      <c r="PZC1" s="421"/>
      <c r="PZD1" s="421"/>
      <c r="PZE1" s="421"/>
      <c r="PZF1" s="421"/>
      <c r="PZG1" s="421"/>
      <c r="PZH1" s="421"/>
      <c r="PZI1" s="421"/>
      <c r="PZJ1" s="421"/>
      <c r="PZK1" s="421"/>
      <c r="PZL1" s="421"/>
      <c r="PZM1" s="421"/>
      <c r="PZN1" s="421"/>
      <c r="PZO1" s="421"/>
      <c r="PZP1" s="421"/>
      <c r="PZQ1" s="421"/>
      <c r="PZR1" s="421"/>
      <c r="PZS1" s="421"/>
      <c r="PZT1" s="421"/>
      <c r="PZU1" s="421"/>
      <c r="PZV1" s="421"/>
      <c r="PZW1" s="421"/>
      <c r="PZX1" s="421"/>
      <c r="PZY1" s="421"/>
      <c r="PZZ1" s="421"/>
      <c r="QAA1" s="421"/>
      <c r="QAB1" s="421"/>
      <c r="QAC1" s="421"/>
      <c r="QAD1" s="421"/>
      <c r="QAE1" s="421"/>
      <c r="QAF1" s="421"/>
      <c r="QAG1" s="421"/>
      <c r="QAH1" s="421"/>
      <c r="QAI1" s="421"/>
      <c r="QAJ1" s="421"/>
      <c r="QAK1" s="421"/>
      <c r="QAL1" s="421"/>
      <c r="QAM1" s="421"/>
      <c r="QAN1" s="421"/>
      <c r="QAO1" s="421"/>
      <c r="QAP1" s="421"/>
      <c r="QAQ1" s="421"/>
      <c r="QAR1" s="421"/>
      <c r="QAS1" s="421"/>
      <c r="QAT1" s="421"/>
      <c r="QAU1" s="421"/>
      <c r="QAV1" s="421"/>
      <c r="QAW1" s="421"/>
      <c r="QAX1" s="421"/>
      <c r="QAY1" s="421"/>
      <c r="QAZ1" s="421"/>
      <c r="QBA1" s="421"/>
      <c r="QBB1" s="421"/>
      <c r="QBC1" s="421"/>
      <c r="QBD1" s="421"/>
      <c r="QBE1" s="421"/>
      <c r="QBF1" s="421"/>
      <c r="QBG1" s="421"/>
      <c r="QBH1" s="421"/>
      <c r="QBI1" s="421"/>
      <c r="QBJ1" s="421"/>
      <c r="QBK1" s="421"/>
      <c r="QBL1" s="421"/>
      <c r="QBM1" s="421"/>
      <c r="QBN1" s="421"/>
      <c r="QBO1" s="421"/>
      <c r="QBP1" s="421"/>
      <c r="QBQ1" s="421"/>
      <c r="QBR1" s="421"/>
      <c r="QBS1" s="421"/>
      <c r="QBT1" s="421"/>
      <c r="QBU1" s="421"/>
      <c r="QBV1" s="421"/>
      <c r="QBW1" s="421"/>
      <c r="QBX1" s="421"/>
      <c r="QBY1" s="421"/>
      <c r="QBZ1" s="421"/>
      <c r="QCA1" s="421"/>
      <c r="QCB1" s="421"/>
      <c r="QCC1" s="421"/>
      <c r="QCD1" s="421"/>
      <c r="QCE1" s="421"/>
      <c r="QCF1" s="421"/>
      <c r="QCG1" s="421"/>
      <c r="QCH1" s="421"/>
      <c r="QCI1" s="421"/>
      <c r="QCJ1" s="421"/>
      <c r="QCK1" s="421"/>
      <c r="QCL1" s="421"/>
      <c r="QCM1" s="421"/>
      <c r="QCN1" s="421"/>
      <c r="QCO1" s="421"/>
      <c r="QCP1" s="421"/>
      <c r="QCQ1" s="421"/>
      <c r="QCR1" s="421"/>
      <c r="QCS1" s="421"/>
      <c r="QCT1" s="421"/>
      <c r="QCU1" s="421"/>
      <c r="QCV1" s="421"/>
      <c r="QCW1" s="421"/>
      <c r="QCX1" s="421"/>
      <c r="QCY1" s="421"/>
      <c r="QCZ1" s="421"/>
      <c r="QDA1" s="421"/>
      <c r="QDB1" s="421"/>
      <c r="QDC1" s="421"/>
      <c r="QDD1" s="421"/>
      <c r="QDE1" s="421"/>
      <c r="QDF1" s="421"/>
      <c r="QDG1" s="421"/>
      <c r="QDH1" s="421"/>
      <c r="QDI1" s="421"/>
      <c r="QDJ1" s="421"/>
      <c r="QDK1" s="421"/>
      <c r="QDL1" s="421"/>
      <c r="QDM1" s="421"/>
      <c r="QDN1" s="421"/>
      <c r="QDO1" s="421"/>
      <c r="QDP1" s="421"/>
      <c r="QDQ1" s="421"/>
      <c r="QDR1" s="421"/>
      <c r="QDS1" s="421"/>
      <c r="QDT1" s="421"/>
      <c r="QDU1" s="421"/>
      <c r="QDV1" s="421"/>
      <c r="QDW1" s="421"/>
      <c r="QDX1" s="421"/>
      <c r="QDY1" s="421"/>
      <c r="QDZ1" s="421"/>
      <c r="QEA1" s="421"/>
      <c r="QEB1" s="421"/>
      <c r="QEC1" s="421"/>
      <c r="QED1" s="421"/>
      <c r="QEE1" s="421"/>
      <c r="QEF1" s="421"/>
      <c r="QEG1" s="421"/>
      <c r="QEH1" s="421"/>
      <c r="QEI1" s="421"/>
      <c r="QEJ1" s="421"/>
      <c r="QEK1" s="421"/>
      <c r="QEL1" s="421"/>
      <c r="QEM1" s="421"/>
      <c r="QEN1" s="421"/>
      <c r="QEO1" s="421"/>
      <c r="QEP1" s="421"/>
      <c r="QEQ1" s="421"/>
      <c r="QER1" s="421"/>
      <c r="QES1" s="421"/>
      <c r="QET1" s="421"/>
      <c r="QEU1" s="421"/>
      <c r="QEV1" s="421"/>
      <c r="QEW1" s="421"/>
      <c r="QEX1" s="421"/>
      <c r="QEY1" s="421"/>
      <c r="QEZ1" s="421"/>
      <c r="QFA1" s="421"/>
      <c r="QFB1" s="421"/>
      <c r="QFC1" s="421"/>
      <c r="QFD1" s="421"/>
      <c r="QFE1" s="421"/>
      <c r="QFF1" s="421"/>
      <c r="QFG1" s="421"/>
      <c r="QFH1" s="421"/>
      <c r="QFI1" s="421"/>
      <c r="QFJ1" s="421"/>
      <c r="QFK1" s="421"/>
      <c r="QFL1" s="421"/>
      <c r="QFM1" s="421"/>
      <c r="QFN1" s="421"/>
      <c r="QFO1" s="421"/>
      <c r="QFP1" s="421"/>
      <c r="QFQ1" s="421"/>
      <c r="QFR1" s="421"/>
      <c r="QFS1" s="421"/>
      <c r="QFT1" s="421"/>
      <c r="QFU1" s="421"/>
      <c r="QFV1" s="421"/>
      <c r="QFW1" s="421"/>
      <c r="QFX1" s="421"/>
      <c r="QFY1" s="421"/>
      <c r="QFZ1" s="421"/>
      <c r="QGA1" s="421"/>
      <c r="QGB1" s="421"/>
      <c r="QGC1" s="421"/>
      <c r="QGD1" s="421"/>
      <c r="QGE1" s="421"/>
      <c r="QGF1" s="421"/>
      <c r="QGG1" s="421"/>
      <c r="QGH1" s="421"/>
      <c r="QGI1" s="421"/>
      <c r="QGJ1" s="421"/>
      <c r="QGK1" s="421"/>
      <c r="QGL1" s="421"/>
      <c r="QGM1" s="421"/>
      <c r="QGN1" s="421"/>
      <c r="QGO1" s="421"/>
      <c r="QGP1" s="421"/>
      <c r="QGQ1" s="421"/>
      <c r="QGR1" s="421"/>
      <c r="QGS1" s="421"/>
      <c r="QGT1" s="421"/>
      <c r="QGU1" s="421"/>
      <c r="QGV1" s="421"/>
      <c r="QGW1" s="421"/>
      <c r="QGX1" s="421"/>
      <c r="QGY1" s="421"/>
      <c r="QGZ1" s="421"/>
      <c r="QHA1" s="421"/>
      <c r="QHB1" s="421"/>
      <c r="QHC1" s="421"/>
      <c r="QHD1" s="421"/>
      <c r="QHE1" s="421"/>
      <c r="QHF1" s="421"/>
      <c r="QHG1" s="421"/>
      <c r="QHH1" s="421"/>
      <c r="QHI1" s="421"/>
      <c r="QHJ1" s="421"/>
      <c r="QHK1" s="421"/>
      <c r="QHL1" s="421"/>
      <c r="QHM1" s="421"/>
      <c r="QHN1" s="421"/>
      <c r="QHO1" s="421"/>
      <c r="QHP1" s="421"/>
      <c r="QHQ1" s="421"/>
      <c r="QHR1" s="421"/>
      <c r="QHS1" s="421"/>
      <c r="QHT1" s="421"/>
      <c r="QHU1" s="421"/>
      <c r="QHV1" s="421"/>
      <c r="QHW1" s="421"/>
      <c r="QHX1" s="421"/>
      <c r="QHY1" s="421"/>
      <c r="QHZ1" s="421"/>
      <c r="QIA1" s="421"/>
      <c r="QIB1" s="421"/>
      <c r="QIC1" s="421"/>
      <c r="QID1" s="421"/>
      <c r="QIE1" s="421"/>
      <c r="QIF1" s="421"/>
      <c r="QIG1" s="421"/>
      <c r="QIH1" s="421"/>
      <c r="QII1" s="421"/>
      <c r="QIJ1" s="421"/>
      <c r="QIK1" s="421"/>
      <c r="QIL1" s="421"/>
      <c r="QIM1" s="421"/>
      <c r="QIN1" s="421"/>
      <c r="QIO1" s="421"/>
      <c r="QIP1" s="421"/>
      <c r="QIQ1" s="421"/>
      <c r="QIR1" s="421"/>
      <c r="QIS1" s="421"/>
      <c r="QIT1" s="421"/>
      <c r="QIU1" s="421"/>
      <c r="QIV1" s="421"/>
      <c r="QIW1" s="421"/>
      <c r="QIX1" s="421"/>
      <c r="QIY1" s="421"/>
      <c r="QIZ1" s="421"/>
      <c r="QJA1" s="421"/>
      <c r="QJB1" s="421"/>
      <c r="QJC1" s="421"/>
      <c r="QJD1" s="421"/>
      <c r="QJE1" s="421"/>
      <c r="QJF1" s="421"/>
      <c r="QJG1" s="421"/>
      <c r="QJH1" s="421"/>
      <c r="QJI1" s="421"/>
      <c r="QJJ1" s="421"/>
      <c r="QJK1" s="421"/>
      <c r="QJL1" s="421"/>
      <c r="QJM1" s="421"/>
      <c r="QJN1" s="421"/>
      <c r="QJO1" s="421"/>
      <c r="QJP1" s="421"/>
      <c r="QJQ1" s="421"/>
      <c r="QJR1" s="421"/>
      <c r="QJS1" s="421"/>
      <c r="QJT1" s="421"/>
      <c r="QJU1" s="421"/>
      <c r="QJV1" s="421"/>
      <c r="QJW1" s="421"/>
      <c r="QJX1" s="421"/>
      <c r="QJY1" s="421"/>
      <c r="QJZ1" s="421"/>
      <c r="QKA1" s="421"/>
      <c r="QKB1" s="421"/>
      <c r="QKC1" s="421"/>
      <c r="QKD1" s="421"/>
      <c r="QKE1" s="421"/>
      <c r="QKF1" s="421"/>
      <c r="QKG1" s="421"/>
      <c r="QKH1" s="421"/>
      <c r="QKI1" s="421"/>
      <c r="QKJ1" s="421"/>
      <c r="QKK1" s="421"/>
      <c r="QKL1" s="421"/>
      <c r="QKM1" s="421"/>
      <c r="QKN1" s="421"/>
      <c r="QKO1" s="421"/>
      <c r="QKP1" s="421"/>
      <c r="QKQ1" s="421"/>
      <c r="QKR1" s="421"/>
      <c r="QKS1" s="421"/>
      <c r="QKT1" s="421"/>
      <c r="QKU1" s="421"/>
      <c r="QKV1" s="421"/>
      <c r="QKW1" s="421"/>
      <c r="QKX1" s="421"/>
      <c r="QKY1" s="421"/>
      <c r="QKZ1" s="421"/>
      <c r="QLA1" s="421"/>
      <c r="QLB1" s="421"/>
      <c r="QLC1" s="421"/>
      <c r="QLD1" s="421"/>
      <c r="QLE1" s="421"/>
      <c r="QLF1" s="421"/>
      <c r="QLG1" s="421"/>
      <c r="QLH1" s="421"/>
      <c r="QLI1" s="421"/>
      <c r="QLJ1" s="421"/>
      <c r="QLK1" s="421"/>
      <c r="QLL1" s="421"/>
      <c r="QLM1" s="421"/>
      <c r="QLN1" s="421"/>
      <c r="QLO1" s="421"/>
      <c r="QLP1" s="421"/>
      <c r="QLQ1" s="421"/>
      <c r="QLR1" s="421"/>
      <c r="QLS1" s="421"/>
      <c r="QLT1" s="421"/>
      <c r="QLU1" s="421"/>
      <c r="QLV1" s="421"/>
      <c r="QLW1" s="421"/>
      <c r="QLX1" s="421"/>
      <c r="QLY1" s="421"/>
      <c r="QLZ1" s="421"/>
      <c r="QMA1" s="421"/>
      <c r="QMB1" s="421"/>
      <c r="QMC1" s="421"/>
      <c r="QMD1" s="421"/>
      <c r="QME1" s="421"/>
      <c r="QMF1" s="421"/>
      <c r="QMG1" s="421"/>
      <c r="QMH1" s="421"/>
      <c r="QMI1" s="421"/>
      <c r="QMJ1" s="421"/>
      <c r="QMK1" s="421"/>
      <c r="QML1" s="421"/>
      <c r="QMM1" s="421"/>
      <c r="QMN1" s="421"/>
      <c r="QMO1" s="421"/>
      <c r="QMP1" s="421"/>
      <c r="QMQ1" s="421"/>
      <c r="QMR1" s="421"/>
      <c r="QMS1" s="421"/>
      <c r="QMT1" s="421"/>
      <c r="QMU1" s="421"/>
      <c r="QMV1" s="421"/>
      <c r="QMW1" s="421"/>
      <c r="QMX1" s="421"/>
      <c r="QMY1" s="421"/>
      <c r="QMZ1" s="421"/>
      <c r="QNA1" s="421"/>
      <c r="QNB1" s="421"/>
      <c r="QNC1" s="421"/>
      <c r="QND1" s="421"/>
      <c r="QNE1" s="421"/>
      <c r="QNF1" s="421"/>
      <c r="QNG1" s="421"/>
      <c r="QNH1" s="421"/>
      <c r="QNI1" s="421"/>
      <c r="QNJ1" s="421"/>
      <c r="QNK1" s="421"/>
      <c r="QNL1" s="421"/>
      <c r="QNM1" s="421"/>
      <c r="QNN1" s="421"/>
      <c r="QNO1" s="421"/>
      <c r="QNP1" s="421"/>
      <c r="QNQ1" s="421"/>
      <c r="QNR1" s="421"/>
      <c r="QNS1" s="421"/>
      <c r="QNT1" s="421"/>
      <c r="QNU1" s="421"/>
      <c r="QNV1" s="421"/>
      <c r="QNW1" s="421"/>
      <c r="QNX1" s="421"/>
      <c r="QNY1" s="421"/>
      <c r="QNZ1" s="421"/>
      <c r="QOA1" s="421"/>
      <c r="QOB1" s="421"/>
      <c r="QOC1" s="421"/>
      <c r="QOD1" s="421"/>
      <c r="QOE1" s="421"/>
      <c r="QOF1" s="421"/>
      <c r="QOG1" s="421"/>
      <c r="QOH1" s="421"/>
      <c r="QOI1" s="421"/>
      <c r="QOJ1" s="421"/>
      <c r="QOK1" s="421"/>
      <c r="QOL1" s="421"/>
      <c r="QOM1" s="421"/>
      <c r="QON1" s="421"/>
      <c r="QOO1" s="421"/>
      <c r="QOP1" s="421"/>
      <c r="QOQ1" s="421"/>
      <c r="QOR1" s="421"/>
      <c r="QOS1" s="421"/>
      <c r="QOT1" s="421"/>
      <c r="QOU1" s="421"/>
      <c r="QOV1" s="421"/>
      <c r="QOW1" s="421"/>
      <c r="QOX1" s="421"/>
      <c r="QOY1" s="421"/>
      <c r="QOZ1" s="421"/>
      <c r="QPA1" s="421"/>
      <c r="QPB1" s="421"/>
      <c r="QPC1" s="421"/>
      <c r="QPD1" s="421"/>
      <c r="QPE1" s="421"/>
      <c r="QPF1" s="421"/>
      <c r="QPG1" s="421"/>
      <c r="QPH1" s="421"/>
      <c r="QPI1" s="421"/>
      <c r="QPJ1" s="421"/>
      <c r="QPK1" s="421"/>
      <c r="QPL1" s="421"/>
      <c r="QPM1" s="421"/>
      <c r="QPN1" s="421"/>
      <c r="QPO1" s="421"/>
      <c r="QPP1" s="421"/>
      <c r="QPQ1" s="421"/>
      <c r="QPR1" s="421"/>
      <c r="QPS1" s="421"/>
      <c r="QPT1" s="421"/>
      <c r="QPU1" s="421"/>
      <c r="QPV1" s="421"/>
      <c r="QPW1" s="421"/>
      <c r="QPX1" s="421"/>
      <c r="QPY1" s="421"/>
      <c r="QPZ1" s="421"/>
      <c r="QQA1" s="421"/>
      <c r="QQB1" s="421"/>
      <c r="QQC1" s="421"/>
      <c r="QQD1" s="421"/>
      <c r="QQE1" s="421"/>
      <c r="QQF1" s="421"/>
      <c r="QQG1" s="421"/>
      <c r="QQH1" s="421"/>
      <c r="QQI1" s="421"/>
      <c r="QQJ1" s="421"/>
      <c r="QQK1" s="421"/>
      <c r="QQL1" s="421"/>
      <c r="QQM1" s="421"/>
      <c r="QQN1" s="421"/>
      <c r="QQO1" s="421"/>
      <c r="QQP1" s="421"/>
      <c r="QQQ1" s="421"/>
      <c r="QQR1" s="421"/>
      <c r="QQS1" s="421"/>
      <c r="QQT1" s="421"/>
      <c r="QQU1" s="421"/>
      <c r="QQV1" s="421"/>
      <c r="QQW1" s="421"/>
      <c r="QQX1" s="421"/>
      <c r="QQY1" s="421"/>
      <c r="QQZ1" s="421"/>
      <c r="QRA1" s="421"/>
      <c r="QRB1" s="421"/>
      <c r="QRC1" s="421"/>
      <c r="QRD1" s="421"/>
      <c r="QRE1" s="421"/>
      <c r="QRF1" s="421"/>
      <c r="QRG1" s="421"/>
      <c r="QRH1" s="421"/>
      <c r="QRI1" s="421"/>
      <c r="QRJ1" s="421"/>
      <c r="QRK1" s="421"/>
      <c r="QRL1" s="421"/>
      <c r="QRM1" s="421"/>
      <c r="QRN1" s="421"/>
      <c r="QRO1" s="421"/>
      <c r="QRP1" s="421"/>
      <c r="QRQ1" s="421"/>
      <c r="QRR1" s="421"/>
      <c r="QRS1" s="421"/>
      <c r="QRT1" s="421"/>
      <c r="QRU1" s="421"/>
      <c r="QRV1" s="421"/>
      <c r="QRW1" s="421"/>
      <c r="QRX1" s="421"/>
      <c r="QRY1" s="421"/>
      <c r="QRZ1" s="421"/>
      <c r="QSA1" s="421"/>
      <c r="QSB1" s="421"/>
      <c r="QSC1" s="421"/>
      <c r="QSD1" s="421"/>
      <c r="QSE1" s="421"/>
      <c r="QSF1" s="421"/>
      <c r="QSG1" s="421"/>
      <c r="QSH1" s="421"/>
      <c r="QSI1" s="421"/>
      <c r="QSJ1" s="421"/>
      <c r="QSK1" s="421"/>
      <c r="QSL1" s="421"/>
      <c r="QSM1" s="421"/>
      <c r="QSN1" s="421"/>
      <c r="QSO1" s="421"/>
      <c r="QSP1" s="421"/>
      <c r="QSQ1" s="421"/>
      <c r="QSR1" s="421"/>
      <c r="QSS1" s="421"/>
      <c r="QST1" s="421"/>
      <c r="QSU1" s="421"/>
      <c r="QSV1" s="421"/>
      <c r="QSW1" s="421"/>
      <c r="QSX1" s="421"/>
      <c r="QSY1" s="421"/>
      <c r="QSZ1" s="421"/>
      <c r="QTA1" s="421"/>
      <c r="QTB1" s="421"/>
      <c r="QTC1" s="421"/>
      <c r="QTD1" s="421"/>
      <c r="QTE1" s="421"/>
      <c r="QTF1" s="421"/>
      <c r="QTG1" s="421"/>
      <c r="QTH1" s="421"/>
      <c r="QTI1" s="421"/>
      <c r="QTJ1" s="421"/>
      <c r="QTK1" s="421"/>
      <c r="QTL1" s="421"/>
      <c r="QTM1" s="421"/>
      <c r="QTN1" s="421"/>
      <c r="QTO1" s="421"/>
      <c r="QTP1" s="421"/>
      <c r="QTQ1" s="421"/>
      <c r="QTR1" s="421"/>
      <c r="QTS1" s="421"/>
      <c r="QTT1" s="421"/>
      <c r="QTU1" s="421"/>
      <c r="QTV1" s="421"/>
      <c r="QTW1" s="421"/>
      <c r="QTX1" s="421"/>
      <c r="QTY1" s="421"/>
      <c r="QTZ1" s="421"/>
      <c r="QUA1" s="421"/>
      <c r="QUB1" s="421"/>
      <c r="QUC1" s="421"/>
      <c r="QUD1" s="421"/>
      <c r="QUE1" s="421"/>
      <c r="QUF1" s="421"/>
      <c r="QUG1" s="421"/>
      <c r="QUH1" s="421"/>
      <c r="QUI1" s="421"/>
      <c r="QUJ1" s="421"/>
      <c r="QUK1" s="421"/>
      <c r="QUL1" s="421"/>
      <c r="QUM1" s="421"/>
      <c r="QUN1" s="421"/>
      <c r="QUO1" s="421"/>
      <c r="QUP1" s="421"/>
      <c r="QUQ1" s="421"/>
      <c r="QUR1" s="421"/>
      <c r="QUS1" s="421"/>
      <c r="QUT1" s="421"/>
      <c r="QUU1" s="421"/>
      <c r="QUV1" s="421"/>
      <c r="QUW1" s="421"/>
      <c r="QUX1" s="421"/>
      <c r="QUY1" s="421"/>
      <c r="QUZ1" s="421"/>
      <c r="QVA1" s="421"/>
      <c r="QVB1" s="421"/>
      <c r="QVC1" s="421"/>
      <c r="QVD1" s="421"/>
      <c r="QVE1" s="421"/>
      <c r="QVF1" s="421"/>
      <c r="QVG1" s="421"/>
      <c r="QVH1" s="421"/>
      <c r="QVI1" s="421"/>
      <c r="QVJ1" s="421"/>
      <c r="QVK1" s="421"/>
      <c r="QVL1" s="421"/>
      <c r="QVM1" s="421"/>
      <c r="QVN1" s="421"/>
      <c r="QVO1" s="421"/>
      <c r="QVP1" s="421"/>
      <c r="QVQ1" s="421"/>
      <c r="QVR1" s="421"/>
      <c r="QVS1" s="421"/>
      <c r="QVT1" s="421"/>
      <c r="QVU1" s="421"/>
      <c r="QVV1" s="421"/>
      <c r="QVW1" s="421"/>
      <c r="QVX1" s="421"/>
      <c r="QVY1" s="421"/>
      <c r="QVZ1" s="421"/>
      <c r="QWA1" s="421"/>
      <c r="QWB1" s="421"/>
      <c r="QWC1" s="421"/>
      <c r="QWD1" s="421"/>
      <c r="QWE1" s="421"/>
      <c r="QWF1" s="421"/>
      <c r="QWG1" s="421"/>
      <c r="QWH1" s="421"/>
      <c r="QWI1" s="421"/>
      <c r="QWJ1" s="421"/>
      <c r="QWK1" s="421"/>
      <c r="QWL1" s="421"/>
      <c r="QWM1" s="421"/>
      <c r="QWN1" s="421"/>
      <c r="QWO1" s="421"/>
      <c r="QWP1" s="421"/>
      <c r="QWQ1" s="421"/>
      <c r="QWR1" s="421"/>
      <c r="QWS1" s="421"/>
      <c r="QWT1" s="421"/>
      <c r="QWU1" s="421"/>
      <c r="QWV1" s="421"/>
      <c r="QWW1" s="421"/>
      <c r="QWX1" s="421"/>
      <c r="QWY1" s="421"/>
      <c r="QWZ1" s="421"/>
      <c r="QXA1" s="421"/>
      <c r="QXB1" s="421"/>
      <c r="QXC1" s="421"/>
      <c r="QXD1" s="421"/>
      <c r="QXE1" s="421"/>
      <c r="QXF1" s="421"/>
      <c r="QXG1" s="421"/>
      <c r="QXH1" s="421"/>
      <c r="QXI1" s="421"/>
      <c r="QXJ1" s="421"/>
      <c r="QXK1" s="421"/>
      <c r="QXL1" s="421"/>
      <c r="QXM1" s="421"/>
      <c r="QXN1" s="421"/>
      <c r="QXO1" s="421"/>
      <c r="QXP1" s="421"/>
      <c r="QXQ1" s="421"/>
      <c r="QXR1" s="421"/>
      <c r="QXS1" s="421"/>
      <c r="QXT1" s="421"/>
      <c r="QXU1" s="421"/>
      <c r="QXV1" s="421"/>
      <c r="QXW1" s="421"/>
      <c r="QXX1" s="421"/>
      <c r="QXY1" s="421"/>
      <c r="QXZ1" s="421"/>
      <c r="QYA1" s="421"/>
      <c r="QYB1" s="421"/>
      <c r="QYC1" s="421"/>
      <c r="QYD1" s="421"/>
      <c r="QYE1" s="421"/>
      <c r="QYF1" s="421"/>
      <c r="QYG1" s="421"/>
      <c r="QYH1" s="421"/>
      <c r="QYI1" s="421"/>
      <c r="QYJ1" s="421"/>
      <c r="QYK1" s="421"/>
      <c r="QYL1" s="421"/>
      <c r="QYM1" s="421"/>
      <c r="QYN1" s="421"/>
      <c r="QYO1" s="421"/>
      <c r="QYP1" s="421"/>
      <c r="QYQ1" s="421"/>
      <c r="QYR1" s="421"/>
      <c r="QYS1" s="421"/>
      <c r="QYT1" s="421"/>
      <c r="QYU1" s="421"/>
      <c r="QYV1" s="421"/>
      <c r="QYW1" s="421"/>
      <c r="QYX1" s="421"/>
      <c r="QYY1" s="421"/>
      <c r="QYZ1" s="421"/>
      <c r="QZA1" s="421"/>
      <c r="QZB1" s="421"/>
      <c r="QZC1" s="421"/>
      <c r="QZD1" s="421"/>
      <c r="QZE1" s="421"/>
      <c r="QZF1" s="421"/>
      <c r="QZG1" s="421"/>
      <c r="QZH1" s="421"/>
      <c r="QZI1" s="421"/>
      <c r="QZJ1" s="421"/>
      <c r="QZK1" s="421"/>
      <c r="QZL1" s="421"/>
      <c r="QZM1" s="421"/>
      <c r="QZN1" s="421"/>
      <c r="QZO1" s="421"/>
      <c r="QZP1" s="421"/>
      <c r="QZQ1" s="421"/>
      <c r="QZR1" s="421"/>
      <c r="QZS1" s="421"/>
      <c r="QZT1" s="421"/>
      <c r="QZU1" s="421"/>
      <c r="QZV1" s="421"/>
      <c r="QZW1" s="421"/>
      <c r="QZX1" s="421"/>
      <c r="QZY1" s="421"/>
      <c r="QZZ1" s="421"/>
      <c r="RAA1" s="421"/>
      <c r="RAB1" s="421"/>
      <c r="RAC1" s="421"/>
      <c r="RAD1" s="421"/>
      <c r="RAE1" s="421"/>
      <c r="RAF1" s="421"/>
      <c r="RAG1" s="421"/>
      <c r="RAH1" s="421"/>
      <c r="RAI1" s="421"/>
      <c r="RAJ1" s="421"/>
      <c r="RAK1" s="421"/>
      <c r="RAL1" s="421"/>
      <c r="RAM1" s="421"/>
      <c r="RAN1" s="421"/>
      <c r="RAO1" s="421"/>
      <c r="RAP1" s="421"/>
      <c r="RAQ1" s="421"/>
      <c r="RAR1" s="421"/>
      <c r="RAS1" s="421"/>
      <c r="RAT1" s="421"/>
      <c r="RAU1" s="421"/>
      <c r="RAV1" s="421"/>
      <c r="RAW1" s="421"/>
      <c r="RAX1" s="421"/>
      <c r="RAY1" s="421"/>
      <c r="RAZ1" s="421"/>
      <c r="RBA1" s="421"/>
      <c r="RBB1" s="421"/>
      <c r="RBC1" s="421"/>
      <c r="RBD1" s="421"/>
      <c r="RBE1" s="421"/>
      <c r="RBF1" s="421"/>
      <c r="RBG1" s="421"/>
      <c r="RBH1" s="421"/>
      <c r="RBI1" s="421"/>
      <c r="RBJ1" s="421"/>
      <c r="RBK1" s="421"/>
      <c r="RBL1" s="421"/>
      <c r="RBM1" s="421"/>
      <c r="RBN1" s="421"/>
      <c r="RBO1" s="421"/>
      <c r="RBP1" s="421"/>
      <c r="RBQ1" s="421"/>
      <c r="RBR1" s="421"/>
      <c r="RBS1" s="421"/>
      <c r="RBT1" s="421"/>
      <c r="RBU1" s="421"/>
      <c r="RBV1" s="421"/>
      <c r="RBW1" s="421"/>
      <c r="RBX1" s="421"/>
      <c r="RBY1" s="421"/>
      <c r="RBZ1" s="421"/>
      <c r="RCA1" s="421"/>
      <c r="RCB1" s="421"/>
      <c r="RCC1" s="421"/>
      <c r="RCD1" s="421"/>
      <c r="RCE1" s="421"/>
      <c r="RCF1" s="421"/>
      <c r="RCG1" s="421"/>
      <c r="RCH1" s="421"/>
      <c r="RCI1" s="421"/>
      <c r="RCJ1" s="421"/>
      <c r="RCK1" s="421"/>
      <c r="RCL1" s="421"/>
      <c r="RCM1" s="421"/>
      <c r="RCN1" s="421"/>
      <c r="RCO1" s="421"/>
      <c r="RCP1" s="421"/>
      <c r="RCQ1" s="421"/>
      <c r="RCR1" s="421"/>
      <c r="RCS1" s="421"/>
      <c r="RCT1" s="421"/>
      <c r="RCU1" s="421"/>
      <c r="RCV1" s="421"/>
      <c r="RCW1" s="421"/>
      <c r="RCX1" s="421"/>
      <c r="RCY1" s="421"/>
      <c r="RCZ1" s="421"/>
      <c r="RDA1" s="421"/>
      <c r="RDB1" s="421"/>
      <c r="RDC1" s="421"/>
      <c r="RDD1" s="421"/>
      <c r="RDE1" s="421"/>
      <c r="RDF1" s="421"/>
      <c r="RDG1" s="421"/>
      <c r="RDH1" s="421"/>
      <c r="RDI1" s="421"/>
      <c r="RDJ1" s="421"/>
      <c r="RDK1" s="421"/>
      <c r="RDL1" s="421"/>
      <c r="RDM1" s="421"/>
      <c r="RDN1" s="421"/>
      <c r="RDO1" s="421"/>
      <c r="RDP1" s="421"/>
      <c r="RDQ1" s="421"/>
      <c r="RDR1" s="421"/>
      <c r="RDS1" s="421"/>
      <c r="RDT1" s="421"/>
      <c r="RDU1" s="421"/>
      <c r="RDV1" s="421"/>
      <c r="RDW1" s="421"/>
      <c r="RDX1" s="421"/>
      <c r="RDY1" s="421"/>
      <c r="RDZ1" s="421"/>
      <c r="REA1" s="421"/>
      <c r="REB1" s="421"/>
      <c r="REC1" s="421"/>
      <c r="RED1" s="421"/>
      <c r="REE1" s="421"/>
      <c r="REF1" s="421"/>
      <c r="REG1" s="421"/>
      <c r="REH1" s="421"/>
      <c r="REI1" s="421"/>
      <c r="REJ1" s="421"/>
      <c r="REK1" s="421"/>
      <c r="REL1" s="421"/>
      <c r="REM1" s="421"/>
      <c r="REN1" s="421"/>
      <c r="REO1" s="421"/>
      <c r="REP1" s="421"/>
      <c r="REQ1" s="421"/>
      <c r="RER1" s="421"/>
      <c r="RES1" s="421"/>
      <c r="RET1" s="421"/>
      <c r="REU1" s="421"/>
      <c r="REV1" s="421"/>
      <c r="REW1" s="421"/>
      <c r="REX1" s="421"/>
      <c r="REY1" s="421"/>
      <c r="REZ1" s="421"/>
      <c r="RFA1" s="421"/>
      <c r="RFB1" s="421"/>
      <c r="RFC1" s="421"/>
      <c r="RFD1" s="421"/>
      <c r="RFE1" s="421"/>
      <c r="RFF1" s="421"/>
      <c r="RFG1" s="421"/>
      <c r="RFH1" s="421"/>
      <c r="RFI1" s="421"/>
      <c r="RFJ1" s="421"/>
      <c r="RFK1" s="421"/>
      <c r="RFL1" s="421"/>
      <c r="RFM1" s="421"/>
      <c r="RFN1" s="421"/>
      <c r="RFO1" s="421"/>
      <c r="RFP1" s="421"/>
      <c r="RFQ1" s="421"/>
      <c r="RFR1" s="421"/>
      <c r="RFS1" s="421"/>
      <c r="RFT1" s="421"/>
      <c r="RFU1" s="421"/>
      <c r="RFV1" s="421"/>
      <c r="RFW1" s="421"/>
      <c r="RFX1" s="421"/>
      <c r="RFY1" s="421"/>
      <c r="RFZ1" s="421"/>
      <c r="RGA1" s="421"/>
      <c r="RGB1" s="421"/>
      <c r="RGC1" s="421"/>
      <c r="RGD1" s="421"/>
      <c r="RGE1" s="421"/>
      <c r="RGF1" s="421"/>
      <c r="RGG1" s="421"/>
      <c r="RGH1" s="421"/>
      <c r="RGI1" s="421"/>
      <c r="RGJ1" s="421"/>
      <c r="RGK1" s="421"/>
      <c r="RGL1" s="421"/>
      <c r="RGM1" s="421"/>
      <c r="RGN1" s="421"/>
      <c r="RGO1" s="421"/>
      <c r="RGP1" s="421"/>
      <c r="RGQ1" s="421"/>
      <c r="RGR1" s="421"/>
      <c r="RGS1" s="421"/>
      <c r="RGT1" s="421"/>
      <c r="RGU1" s="421"/>
      <c r="RGV1" s="421"/>
      <c r="RGW1" s="421"/>
      <c r="RGX1" s="421"/>
      <c r="RGY1" s="421"/>
      <c r="RGZ1" s="421"/>
      <c r="RHA1" s="421"/>
      <c r="RHB1" s="421"/>
      <c r="RHC1" s="421"/>
      <c r="RHD1" s="421"/>
      <c r="RHE1" s="421"/>
      <c r="RHF1" s="421"/>
      <c r="RHG1" s="421"/>
      <c r="RHH1" s="421"/>
      <c r="RHI1" s="421"/>
      <c r="RHJ1" s="421"/>
      <c r="RHK1" s="421"/>
      <c r="RHL1" s="421"/>
      <c r="RHM1" s="421"/>
      <c r="RHN1" s="421"/>
      <c r="RHO1" s="421"/>
      <c r="RHP1" s="421"/>
      <c r="RHQ1" s="421"/>
      <c r="RHR1" s="421"/>
      <c r="RHS1" s="421"/>
      <c r="RHT1" s="421"/>
      <c r="RHU1" s="421"/>
      <c r="RHV1" s="421"/>
      <c r="RHW1" s="421"/>
      <c r="RHX1" s="421"/>
      <c r="RHY1" s="421"/>
      <c r="RHZ1" s="421"/>
      <c r="RIA1" s="421"/>
      <c r="RIB1" s="421"/>
      <c r="RIC1" s="421"/>
      <c r="RID1" s="421"/>
      <c r="RIE1" s="421"/>
      <c r="RIF1" s="421"/>
      <c r="RIG1" s="421"/>
      <c r="RIH1" s="421"/>
      <c r="RII1" s="421"/>
      <c r="RIJ1" s="421"/>
      <c r="RIK1" s="421"/>
      <c r="RIL1" s="421"/>
      <c r="RIM1" s="421"/>
      <c r="RIN1" s="421"/>
      <c r="RIO1" s="421"/>
      <c r="RIP1" s="421"/>
      <c r="RIQ1" s="421"/>
      <c r="RIR1" s="421"/>
      <c r="RIS1" s="421"/>
      <c r="RIT1" s="421"/>
      <c r="RIU1" s="421"/>
      <c r="RIV1" s="421"/>
      <c r="RIW1" s="421"/>
      <c r="RIX1" s="421"/>
      <c r="RIY1" s="421"/>
      <c r="RIZ1" s="421"/>
      <c r="RJA1" s="421"/>
      <c r="RJB1" s="421"/>
      <c r="RJC1" s="421"/>
      <c r="RJD1" s="421"/>
      <c r="RJE1" s="421"/>
      <c r="RJF1" s="421"/>
      <c r="RJG1" s="421"/>
      <c r="RJH1" s="421"/>
      <c r="RJI1" s="421"/>
      <c r="RJJ1" s="421"/>
      <c r="RJK1" s="421"/>
      <c r="RJL1" s="421"/>
      <c r="RJM1" s="421"/>
      <c r="RJN1" s="421"/>
      <c r="RJO1" s="421"/>
      <c r="RJP1" s="421"/>
      <c r="RJQ1" s="421"/>
      <c r="RJR1" s="421"/>
      <c r="RJS1" s="421"/>
      <c r="RJT1" s="421"/>
      <c r="RJU1" s="421"/>
      <c r="RJV1" s="421"/>
      <c r="RJW1" s="421"/>
      <c r="RJX1" s="421"/>
      <c r="RJY1" s="421"/>
      <c r="RJZ1" s="421"/>
      <c r="RKA1" s="421"/>
      <c r="RKB1" s="421"/>
      <c r="RKC1" s="421"/>
      <c r="RKD1" s="421"/>
      <c r="RKE1" s="421"/>
      <c r="RKF1" s="421"/>
      <c r="RKG1" s="421"/>
      <c r="RKH1" s="421"/>
      <c r="RKI1" s="421"/>
      <c r="RKJ1" s="421"/>
      <c r="RKK1" s="421"/>
      <c r="RKL1" s="421"/>
      <c r="RKM1" s="421"/>
      <c r="RKN1" s="421"/>
      <c r="RKO1" s="421"/>
      <c r="RKP1" s="421"/>
      <c r="RKQ1" s="421"/>
      <c r="RKR1" s="421"/>
      <c r="RKS1" s="421"/>
      <c r="RKT1" s="421"/>
      <c r="RKU1" s="421"/>
      <c r="RKV1" s="421"/>
      <c r="RKW1" s="421"/>
      <c r="RKX1" s="421"/>
      <c r="RKY1" s="421"/>
      <c r="RKZ1" s="421"/>
      <c r="RLA1" s="421"/>
      <c r="RLB1" s="421"/>
      <c r="RLC1" s="421"/>
      <c r="RLD1" s="421"/>
      <c r="RLE1" s="421"/>
      <c r="RLF1" s="421"/>
      <c r="RLG1" s="421"/>
      <c r="RLH1" s="421"/>
      <c r="RLI1" s="421"/>
      <c r="RLJ1" s="421"/>
      <c r="RLK1" s="421"/>
      <c r="RLL1" s="421"/>
      <c r="RLM1" s="421"/>
      <c r="RLN1" s="421"/>
      <c r="RLO1" s="421"/>
      <c r="RLP1" s="421"/>
      <c r="RLQ1" s="421"/>
      <c r="RLR1" s="421"/>
      <c r="RLS1" s="421"/>
      <c r="RLT1" s="421"/>
      <c r="RLU1" s="421"/>
      <c r="RLV1" s="421"/>
      <c r="RLW1" s="421"/>
      <c r="RLX1" s="421"/>
      <c r="RLY1" s="421"/>
      <c r="RLZ1" s="421"/>
      <c r="RMA1" s="421"/>
      <c r="RMB1" s="421"/>
      <c r="RMC1" s="421"/>
      <c r="RMD1" s="421"/>
      <c r="RME1" s="421"/>
      <c r="RMF1" s="421"/>
      <c r="RMG1" s="421"/>
      <c r="RMH1" s="421"/>
      <c r="RMI1" s="421"/>
      <c r="RMJ1" s="421"/>
      <c r="RMK1" s="421"/>
      <c r="RML1" s="421"/>
      <c r="RMM1" s="421"/>
      <c r="RMN1" s="421"/>
      <c r="RMO1" s="421"/>
      <c r="RMP1" s="421"/>
      <c r="RMQ1" s="421"/>
      <c r="RMR1" s="421"/>
      <c r="RMS1" s="421"/>
      <c r="RMT1" s="421"/>
      <c r="RMU1" s="421"/>
      <c r="RMV1" s="421"/>
      <c r="RMW1" s="421"/>
      <c r="RMX1" s="421"/>
      <c r="RMY1" s="421"/>
      <c r="RMZ1" s="421"/>
      <c r="RNA1" s="421"/>
      <c r="RNB1" s="421"/>
      <c r="RNC1" s="421"/>
      <c r="RND1" s="421"/>
      <c r="RNE1" s="421"/>
      <c r="RNF1" s="421"/>
      <c r="RNG1" s="421"/>
      <c r="RNH1" s="421"/>
      <c r="RNI1" s="421"/>
      <c r="RNJ1" s="421"/>
      <c r="RNK1" s="421"/>
      <c r="RNL1" s="421"/>
      <c r="RNM1" s="421"/>
      <c r="RNN1" s="421"/>
      <c r="RNO1" s="421"/>
      <c r="RNP1" s="421"/>
      <c r="RNQ1" s="421"/>
      <c r="RNR1" s="421"/>
      <c r="RNS1" s="421"/>
      <c r="RNT1" s="421"/>
      <c r="RNU1" s="421"/>
      <c r="RNV1" s="421"/>
      <c r="RNW1" s="421"/>
      <c r="RNX1" s="421"/>
      <c r="RNY1" s="421"/>
      <c r="RNZ1" s="421"/>
      <c r="ROA1" s="421"/>
      <c r="ROB1" s="421"/>
      <c r="ROC1" s="421"/>
      <c r="ROD1" s="421"/>
      <c r="ROE1" s="421"/>
      <c r="ROF1" s="421"/>
      <c r="ROG1" s="421"/>
      <c r="ROH1" s="421"/>
      <c r="ROI1" s="421"/>
      <c r="ROJ1" s="421"/>
      <c r="ROK1" s="421"/>
      <c r="ROL1" s="421"/>
      <c r="ROM1" s="421"/>
      <c r="RON1" s="421"/>
      <c r="ROO1" s="421"/>
      <c r="ROP1" s="421"/>
      <c r="ROQ1" s="421"/>
      <c r="ROR1" s="421"/>
      <c r="ROS1" s="421"/>
      <c r="ROT1" s="421"/>
      <c r="ROU1" s="421"/>
      <c r="ROV1" s="421"/>
      <c r="ROW1" s="421"/>
      <c r="ROX1" s="421"/>
      <c r="ROY1" s="421"/>
      <c r="ROZ1" s="421"/>
      <c r="RPA1" s="421"/>
      <c r="RPB1" s="421"/>
      <c r="RPC1" s="421"/>
      <c r="RPD1" s="421"/>
      <c r="RPE1" s="421"/>
      <c r="RPF1" s="421"/>
      <c r="RPG1" s="421"/>
      <c r="RPH1" s="421"/>
      <c r="RPI1" s="421"/>
      <c r="RPJ1" s="421"/>
      <c r="RPK1" s="421"/>
      <c r="RPL1" s="421"/>
      <c r="RPM1" s="421"/>
      <c r="RPN1" s="421"/>
      <c r="RPO1" s="421"/>
      <c r="RPP1" s="421"/>
      <c r="RPQ1" s="421"/>
      <c r="RPR1" s="421"/>
      <c r="RPS1" s="421"/>
      <c r="RPT1" s="421"/>
      <c r="RPU1" s="421"/>
      <c r="RPV1" s="421"/>
      <c r="RPW1" s="421"/>
      <c r="RPX1" s="421"/>
      <c r="RPY1" s="421"/>
      <c r="RPZ1" s="421"/>
      <c r="RQA1" s="421"/>
      <c r="RQB1" s="421"/>
      <c r="RQC1" s="421"/>
      <c r="RQD1" s="421"/>
      <c r="RQE1" s="421"/>
      <c r="RQF1" s="421"/>
      <c r="RQG1" s="421"/>
      <c r="RQH1" s="421"/>
      <c r="RQI1" s="421"/>
      <c r="RQJ1" s="421"/>
      <c r="RQK1" s="421"/>
      <c r="RQL1" s="421"/>
      <c r="RQM1" s="421"/>
      <c r="RQN1" s="421"/>
      <c r="RQO1" s="421"/>
      <c r="RQP1" s="421"/>
      <c r="RQQ1" s="421"/>
      <c r="RQR1" s="421"/>
      <c r="RQS1" s="421"/>
      <c r="RQT1" s="421"/>
      <c r="RQU1" s="421"/>
      <c r="RQV1" s="421"/>
      <c r="RQW1" s="421"/>
      <c r="RQX1" s="421"/>
      <c r="RQY1" s="421"/>
      <c r="RQZ1" s="421"/>
      <c r="RRA1" s="421"/>
      <c r="RRB1" s="421"/>
      <c r="RRC1" s="421"/>
      <c r="RRD1" s="421"/>
      <c r="RRE1" s="421"/>
      <c r="RRF1" s="421"/>
      <c r="RRG1" s="421"/>
      <c r="RRH1" s="421"/>
      <c r="RRI1" s="421"/>
      <c r="RRJ1" s="421"/>
      <c r="RRK1" s="421"/>
      <c r="RRL1" s="421"/>
      <c r="RRM1" s="421"/>
      <c r="RRN1" s="421"/>
      <c r="RRO1" s="421"/>
      <c r="RRP1" s="421"/>
      <c r="RRQ1" s="421"/>
      <c r="RRR1" s="421"/>
      <c r="RRS1" s="421"/>
      <c r="RRT1" s="421"/>
      <c r="RRU1" s="421"/>
      <c r="RRV1" s="421"/>
      <c r="RRW1" s="421"/>
      <c r="RRX1" s="421"/>
      <c r="RRY1" s="421"/>
      <c r="RRZ1" s="421"/>
      <c r="RSA1" s="421"/>
      <c r="RSB1" s="421"/>
      <c r="RSC1" s="421"/>
      <c r="RSD1" s="421"/>
      <c r="RSE1" s="421"/>
      <c r="RSF1" s="421"/>
      <c r="RSG1" s="421"/>
      <c r="RSH1" s="421"/>
      <c r="RSI1" s="421"/>
      <c r="RSJ1" s="421"/>
      <c r="RSK1" s="421"/>
      <c r="RSL1" s="421"/>
      <c r="RSM1" s="421"/>
      <c r="RSN1" s="421"/>
      <c r="RSO1" s="421"/>
      <c r="RSP1" s="421"/>
      <c r="RSQ1" s="421"/>
      <c r="RSR1" s="421"/>
      <c r="RSS1" s="421"/>
      <c r="RST1" s="421"/>
      <c r="RSU1" s="421"/>
      <c r="RSV1" s="421"/>
      <c r="RSW1" s="421"/>
      <c r="RSX1" s="421"/>
      <c r="RSY1" s="421"/>
      <c r="RSZ1" s="421"/>
      <c r="RTA1" s="421"/>
      <c r="RTB1" s="421"/>
      <c r="RTC1" s="421"/>
      <c r="RTD1" s="421"/>
      <c r="RTE1" s="421"/>
      <c r="RTF1" s="421"/>
      <c r="RTG1" s="421"/>
      <c r="RTH1" s="421"/>
      <c r="RTI1" s="421"/>
      <c r="RTJ1" s="421"/>
      <c r="RTK1" s="421"/>
      <c r="RTL1" s="421"/>
      <c r="RTM1" s="421"/>
      <c r="RTN1" s="421"/>
      <c r="RTO1" s="421"/>
      <c r="RTP1" s="421"/>
      <c r="RTQ1" s="421"/>
      <c r="RTR1" s="421"/>
      <c r="RTS1" s="421"/>
      <c r="RTT1" s="421"/>
      <c r="RTU1" s="421"/>
      <c r="RTV1" s="421"/>
      <c r="RTW1" s="421"/>
      <c r="RTX1" s="421"/>
      <c r="RTY1" s="421"/>
      <c r="RTZ1" s="421"/>
      <c r="RUA1" s="421"/>
      <c r="RUB1" s="421"/>
      <c r="RUC1" s="421"/>
      <c r="RUD1" s="421"/>
      <c r="RUE1" s="421"/>
      <c r="RUF1" s="421"/>
      <c r="RUG1" s="421"/>
      <c r="RUH1" s="421"/>
      <c r="RUI1" s="421"/>
      <c r="RUJ1" s="421"/>
      <c r="RUK1" s="421"/>
      <c r="RUL1" s="421"/>
      <c r="RUM1" s="421"/>
      <c r="RUN1" s="421"/>
      <c r="RUO1" s="421"/>
      <c r="RUP1" s="421"/>
      <c r="RUQ1" s="421"/>
      <c r="RUR1" s="421"/>
      <c r="RUS1" s="421"/>
      <c r="RUT1" s="421"/>
      <c r="RUU1" s="421"/>
      <c r="RUV1" s="421"/>
      <c r="RUW1" s="421"/>
      <c r="RUX1" s="421"/>
      <c r="RUY1" s="421"/>
      <c r="RUZ1" s="421"/>
      <c r="RVA1" s="421"/>
      <c r="RVB1" s="421"/>
      <c r="RVC1" s="421"/>
      <c r="RVD1" s="421"/>
      <c r="RVE1" s="421"/>
      <c r="RVF1" s="421"/>
      <c r="RVG1" s="421"/>
      <c r="RVH1" s="421"/>
      <c r="RVI1" s="421"/>
      <c r="RVJ1" s="421"/>
      <c r="RVK1" s="421"/>
      <c r="RVL1" s="421"/>
      <c r="RVM1" s="421"/>
      <c r="RVN1" s="421"/>
      <c r="RVO1" s="421"/>
      <c r="RVP1" s="421"/>
      <c r="RVQ1" s="421"/>
      <c r="RVR1" s="421"/>
      <c r="RVS1" s="421"/>
      <c r="RVT1" s="421"/>
      <c r="RVU1" s="421"/>
      <c r="RVV1" s="421"/>
      <c r="RVW1" s="421"/>
      <c r="RVX1" s="421"/>
      <c r="RVY1" s="421"/>
      <c r="RVZ1" s="421"/>
      <c r="RWA1" s="421"/>
      <c r="RWB1" s="421"/>
      <c r="RWC1" s="421"/>
      <c r="RWD1" s="421"/>
      <c r="RWE1" s="421"/>
      <c r="RWF1" s="421"/>
      <c r="RWG1" s="421"/>
      <c r="RWH1" s="421"/>
      <c r="RWI1" s="421"/>
      <c r="RWJ1" s="421"/>
      <c r="RWK1" s="421"/>
      <c r="RWL1" s="421"/>
      <c r="RWM1" s="421"/>
      <c r="RWN1" s="421"/>
      <c r="RWO1" s="421"/>
      <c r="RWP1" s="421"/>
      <c r="RWQ1" s="421"/>
      <c r="RWR1" s="421"/>
      <c r="RWS1" s="421"/>
      <c r="RWT1" s="421"/>
      <c r="RWU1" s="421"/>
      <c r="RWV1" s="421"/>
      <c r="RWW1" s="421"/>
      <c r="RWX1" s="421"/>
      <c r="RWY1" s="421"/>
      <c r="RWZ1" s="421"/>
      <c r="RXA1" s="421"/>
      <c r="RXB1" s="421"/>
      <c r="RXC1" s="421"/>
      <c r="RXD1" s="421"/>
      <c r="RXE1" s="421"/>
      <c r="RXF1" s="421"/>
      <c r="RXG1" s="421"/>
      <c r="RXH1" s="421"/>
      <c r="RXI1" s="421"/>
      <c r="RXJ1" s="421"/>
      <c r="RXK1" s="421"/>
      <c r="RXL1" s="421"/>
      <c r="RXM1" s="421"/>
      <c r="RXN1" s="421"/>
      <c r="RXO1" s="421"/>
      <c r="RXP1" s="421"/>
      <c r="RXQ1" s="421"/>
      <c r="RXR1" s="421"/>
      <c r="RXS1" s="421"/>
      <c r="RXT1" s="421"/>
      <c r="RXU1" s="421"/>
      <c r="RXV1" s="421"/>
      <c r="RXW1" s="421"/>
      <c r="RXX1" s="421"/>
      <c r="RXY1" s="421"/>
      <c r="RXZ1" s="421"/>
      <c r="RYA1" s="421"/>
      <c r="RYB1" s="421"/>
      <c r="RYC1" s="421"/>
      <c r="RYD1" s="421"/>
      <c r="RYE1" s="421"/>
      <c r="RYF1" s="421"/>
      <c r="RYG1" s="421"/>
      <c r="RYH1" s="421"/>
      <c r="RYI1" s="421"/>
      <c r="RYJ1" s="421"/>
      <c r="RYK1" s="421"/>
      <c r="RYL1" s="421"/>
      <c r="RYM1" s="421"/>
      <c r="RYN1" s="421"/>
      <c r="RYO1" s="421"/>
      <c r="RYP1" s="421"/>
      <c r="RYQ1" s="421"/>
      <c r="RYR1" s="421"/>
      <c r="RYS1" s="421"/>
      <c r="RYT1" s="421"/>
      <c r="RYU1" s="421"/>
      <c r="RYV1" s="421"/>
      <c r="RYW1" s="421"/>
      <c r="RYX1" s="421"/>
      <c r="RYY1" s="421"/>
      <c r="RYZ1" s="421"/>
      <c r="RZA1" s="421"/>
      <c r="RZB1" s="421"/>
      <c r="RZC1" s="421"/>
      <c r="RZD1" s="421"/>
      <c r="RZE1" s="421"/>
      <c r="RZF1" s="421"/>
      <c r="RZG1" s="421"/>
      <c r="RZH1" s="421"/>
      <c r="RZI1" s="421"/>
      <c r="RZJ1" s="421"/>
      <c r="RZK1" s="421"/>
      <c r="RZL1" s="421"/>
      <c r="RZM1" s="421"/>
      <c r="RZN1" s="421"/>
      <c r="RZO1" s="421"/>
      <c r="RZP1" s="421"/>
      <c r="RZQ1" s="421"/>
      <c r="RZR1" s="421"/>
      <c r="RZS1" s="421"/>
      <c r="RZT1" s="421"/>
      <c r="RZU1" s="421"/>
      <c r="RZV1" s="421"/>
      <c r="RZW1" s="421"/>
      <c r="RZX1" s="421"/>
      <c r="RZY1" s="421"/>
      <c r="RZZ1" s="421"/>
      <c r="SAA1" s="421"/>
      <c r="SAB1" s="421"/>
      <c r="SAC1" s="421"/>
      <c r="SAD1" s="421"/>
      <c r="SAE1" s="421"/>
      <c r="SAF1" s="421"/>
      <c r="SAG1" s="421"/>
      <c r="SAH1" s="421"/>
      <c r="SAI1" s="421"/>
      <c r="SAJ1" s="421"/>
      <c r="SAK1" s="421"/>
      <c r="SAL1" s="421"/>
      <c r="SAM1" s="421"/>
      <c r="SAN1" s="421"/>
      <c r="SAO1" s="421"/>
      <c r="SAP1" s="421"/>
      <c r="SAQ1" s="421"/>
      <c r="SAR1" s="421"/>
      <c r="SAS1" s="421"/>
      <c r="SAT1" s="421"/>
      <c r="SAU1" s="421"/>
      <c r="SAV1" s="421"/>
      <c r="SAW1" s="421"/>
      <c r="SAX1" s="421"/>
      <c r="SAY1" s="421"/>
      <c r="SAZ1" s="421"/>
      <c r="SBA1" s="421"/>
      <c r="SBB1" s="421"/>
      <c r="SBC1" s="421"/>
      <c r="SBD1" s="421"/>
      <c r="SBE1" s="421"/>
      <c r="SBF1" s="421"/>
      <c r="SBG1" s="421"/>
      <c r="SBH1" s="421"/>
      <c r="SBI1" s="421"/>
      <c r="SBJ1" s="421"/>
      <c r="SBK1" s="421"/>
      <c r="SBL1" s="421"/>
      <c r="SBM1" s="421"/>
      <c r="SBN1" s="421"/>
      <c r="SBO1" s="421"/>
      <c r="SBP1" s="421"/>
      <c r="SBQ1" s="421"/>
      <c r="SBR1" s="421"/>
      <c r="SBS1" s="421"/>
      <c r="SBT1" s="421"/>
      <c r="SBU1" s="421"/>
      <c r="SBV1" s="421"/>
      <c r="SBW1" s="421"/>
      <c r="SBX1" s="421"/>
      <c r="SBY1" s="421"/>
      <c r="SBZ1" s="421"/>
      <c r="SCA1" s="421"/>
      <c r="SCB1" s="421"/>
      <c r="SCC1" s="421"/>
      <c r="SCD1" s="421"/>
      <c r="SCE1" s="421"/>
      <c r="SCF1" s="421"/>
      <c r="SCG1" s="421"/>
      <c r="SCH1" s="421"/>
      <c r="SCI1" s="421"/>
      <c r="SCJ1" s="421"/>
      <c r="SCK1" s="421"/>
      <c r="SCL1" s="421"/>
      <c r="SCM1" s="421"/>
      <c r="SCN1" s="421"/>
      <c r="SCO1" s="421"/>
      <c r="SCP1" s="421"/>
      <c r="SCQ1" s="421"/>
      <c r="SCR1" s="421"/>
      <c r="SCS1" s="421"/>
      <c r="SCT1" s="421"/>
      <c r="SCU1" s="421"/>
      <c r="SCV1" s="421"/>
      <c r="SCW1" s="421"/>
      <c r="SCX1" s="421"/>
      <c r="SCY1" s="421"/>
      <c r="SCZ1" s="421"/>
      <c r="SDA1" s="421"/>
      <c r="SDB1" s="421"/>
      <c r="SDC1" s="421"/>
      <c r="SDD1" s="421"/>
      <c r="SDE1" s="421"/>
      <c r="SDF1" s="421"/>
      <c r="SDG1" s="421"/>
      <c r="SDH1" s="421"/>
      <c r="SDI1" s="421"/>
      <c r="SDJ1" s="421"/>
      <c r="SDK1" s="421"/>
      <c r="SDL1" s="421"/>
      <c r="SDM1" s="421"/>
      <c r="SDN1" s="421"/>
      <c r="SDO1" s="421"/>
      <c r="SDP1" s="421"/>
      <c r="SDQ1" s="421"/>
      <c r="SDR1" s="421"/>
      <c r="SDS1" s="421"/>
      <c r="SDT1" s="421"/>
      <c r="SDU1" s="421"/>
      <c r="SDV1" s="421"/>
      <c r="SDW1" s="421"/>
      <c r="SDX1" s="421"/>
      <c r="SDY1" s="421"/>
      <c r="SDZ1" s="421"/>
      <c r="SEA1" s="421"/>
      <c r="SEB1" s="421"/>
      <c r="SEC1" s="421"/>
      <c r="SED1" s="421"/>
      <c r="SEE1" s="421"/>
      <c r="SEF1" s="421"/>
      <c r="SEG1" s="421"/>
      <c r="SEH1" s="421"/>
      <c r="SEI1" s="421"/>
      <c r="SEJ1" s="421"/>
      <c r="SEK1" s="421"/>
      <c r="SEL1" s="421"/>
      <c r="SEM1" s="421"/>
      <c r="SEN1" s="421"/>
      <c r="SEO1" s="421"/>
      <c r="SEP1" s="421"/>
      <c r="SEQ1" s="421"/>
      <c r="SER1" s="421"/>
      <c r="SES1" s="421"/>
      <c r="SET1" s="421"/>
      <c r="SEU1" s="421"/>
      <c r="SEV1" s="421"/>
      <c r="SEW1" s="421"/>
      <c r="SEX1" s="421"/>
      <c r="SEY1" s="421"/>
      <c r="SEZ1" s="421"/>
      <c r="SFA1" s="421"/>
      <c r="SFB1" s="421"/>
      <c r="SFC1" s="421"/>
      <c r="SFD1" s="421"/>
      <c r="SFE1" s="421"/>
      <c r="SFF1" s="421"/>
      <c r="SFG1" s="421"/>
      <c r="SFH1" s="421"/>
      <c r="SFI1" s="421"/>
      <c r="SFJ1" s="421"/>
      <c r="SFK1" s="421"/>
      <c r="SFL1" s="421"/>
      <c r="SFM1" s="421"/>
      <c r="SFN1" s="421"/>
      <c r="SFO1" s="421"/>
      <c r="SFP1" s="421"/>
      <c r="SFQ1" s="421"/>
      <c r="SFR1" s="421"/>
      <c r="SFS1" s="421"/>
      <c r="SFT1" s="421"/>
      <c r="SFU1" s="421"/>
      <c r="SFV1" s="421"/>
      <c r="SFW1" s="421"/>
      <c r="SFX1" s="421"/>
      <c r="SFY1" s="421"/>
      <c r="SFZ1" s="421"/>
      <c r="SGA1" s="421"/>
      <c r="SGB1" s="421"/>
      <c r="SGC1" s="421"/>
      <c r="SGD1" s="421"/>
      <c r="SGE1" s="421"/>
      <c r="SGF1" s="421"/>
      <c r="SGG1" s="421"/>
      <c r="SGH1" s="421"/>
      <c r="SGI1" s="421"/>
      <c r="SGJ1" s="421"/>
      <c r="SGK1" s="421"/>
      <c r="SGL1" s="421"/>
      <c r="SGM1" s="421"/>
      <c r="SGN1" s="421"/>
      <c r="SGO1" s="421"/>
      <c r="SGP1" s="421"/>
      <c r="SGQ1" s="421"/>
      <c r="SGR1" s="421"/>
      <c r="SGS1" s="421"/>
      <c r="SGT1" s="421"/>
      <c r="SGU1" s="421"/>
      <c r="SGV1" s="421"/>
      <c r="SGW1" s="421"/>
      <c r="SGX1" s="421"/>
      <c r="SGY1" s="421"/>
      <c r="SGZ1" s="421"/>
      <c r="SHA1" s="421"/>
      <c r="SHB1" s="421"/>
      <c r="SHC1" s="421"/>
      <c r="SHD1" s="421"/>
      <c r="SHE1" s="421"/>
      <c r="SHF1" s="421"/>
      <c r="SHG1" s="421"/>
      <c r="SHH1" s="421"/>
      <c r="SHI1" s="421"/>
      <c r="SHJ1" s="421"/>
      <c r="SHK1" s="421"/>
      <c r="SHL1" s="421"/>
      <c r="SHM1" s="421"/>
      <c r="SHN1" s="421"/>
      <c r="SHO1" s="421"/>
      <c r="SHP1" s="421"/>
      <c r="SHQ1" s="421"/>
      <c r="SHR1" s="421"/>
      <c r="SHS1" s="421"/>
      <c r="SHT1" s="421"/>
      <c r="SHU1" s="421"/>
      <c r="SHV1" s="421"/>
      <c r="SHW1" s="421"/>
      <c r="SHX1" s="421"/>
      <c r="SHY1" s="421"/>
      <c r="SHZ1" s="421"/>
      <c r="SIA1" s="421"/>
      <c r="SIB1" s="421"/>
      <c r="SIC1" s="421"/>
      <c r="SID1" s="421"/>
      <c r="SIE1" s="421"/>
      <c r="SIF1" s="421"/>
      <c r="SIG1" s="421"/>
      <c r="SIH1" s="421"/>
      <c r="SII1" s="421"/>
      <c r="SIJ1" s="421"/>
      <c r="SIK1" s="421"/>
      <c r="SIL1" s="421"/>
      <c r="SIM1" s="421"/>
      <c r="SIN1" s="421"/>
      <c r="SIO1" s="421"/>
      <c r="SIP1" s="421"/>
      <c r="SIQ1" s="421"/>
      <c r="SIR1" s="421"/>
      <c r="SIS1" s="421"/>
      <c r="SIT1" s="421"/>
      <c r="SIU1" s="421"/>
      <c r="SIV1" s="421"/>
      <c r="SIW1" s="421"/>
      <c r="SIX1" s="421"/>
      <c r="SIY1" s="421"/>
      <c r="SIZ1" s="421"/>
      <c r="SJA1" s="421"/>
      <c r="SJB1" s="421"/>
      <c r="SJC1" s="421"/>
      <c r="SJD1" s="421"/>
      <c r="SJE1" s="421"/>
      <c r="SJF1" s="421"/>
      <c r="SJG1" s="421"/>
      <c r="SJH1" s="421"/>
      <c r="SJI1" s="421"/>
      <c r="SJJ1" s="421"/>
      <c r="SJK1" s="421"/>
      <c r="SJL1" s="421"/>
      <c r="SJM1" s="421"/>
      <c r="SJN1" s="421"/>
      <c r="SJO1" s="421"/>
      <c r="SJP1" s="421"/>
      <c r="SJQ1" s="421"/>
      <c r="SJR1" s="421"/>
      <c r="SJS1" s="421"/>
      <c r="SJT1" s="421"/>
      <c r="SJU1" s="421"/>
      <c r="SJV1" s="421"/>
      <c r="SJW1" s="421"/>
      <c r="SJX1" s="421"/>
      <c r="SJY1" s="421"/>
      <c r="SJZ1" s="421"/>
      <c r="SKA1" s="421"/>
      <c r="SKB1" s="421"/>
      <c r="SKC1" s="421"/>
      <c r="SKD1" s="421"/>
      <c r="SKE1" s="421"/>
      <c r="SKF1" s="421"/>
      <c r="SKG1" s="421"/>
      <c r="SKH1" s="421"/>
      <c r="SKI1" s="421"/>
      <c r="SKJ1" s="421"/>
      <c r="SKK1" s="421"/>
      <c r="SKL1" s="421"/>
      <c r="SKM1" s="421"/>
      <c r="SKN1" s="421"/>
      <c r="SKO1" s="421"/>
      <c r="SKP1" s="421"/>
      <c r="SKQ1" s="421"/>
      <c r="SKR1" s="421"/>
      <c r="SKS1" s="421"/>
      <c r="SKT1" s="421"/>
      <c r="SKU1" s="421"/>
      <c r="SKV1" s="421"/>
      <c r="SKW1" s="421"/>
      <c r="SKX1" s="421"/>
      <c r="SKY1" s="421"/>
      <c r="SKZ1" s="421"/>
      <c r="SLA1" s="421"/>
      <c r="SLB1" s="421"/>
      <c r="SLC1" s="421"/>
      <c r="SLD1" s="421"/>
      <c r="SLE1" s="421"/>
      <c r="SLF1" s="421"/>
      <c r="SLG1" s="421"/>
      <c r="SLH1" s="421"/>
      <c r="SLI1" s="421"/>
      <c r="SLJ1" s="421"/>
      <c r="SLK1" s="421"/>
      <c r="SLL1" s="421"/>
      <c r="SLM1" s="421"/>
      <c r="SLN1" s="421"/>
      <c r="SLO1" s="421"/>
      <c r="SLP1" s="421"/>
      <c r="SLQ1" s="421"/>
      <c r="SLR1" s="421"/>
      <c r="SLS1" s="421"/>
      <c r="SLT1" s="421"/>
      <c r="SLU1" s="421"/>
      <c r="SLV1" s="421"/>
      <c r="SLW1" s="421"/>
      <c r="SLX1" s="421"/>
      <c r="SLY1" s="421"/>
      <c r="SLZ1" s="421"/>
      <c r="SMA1" s="421"/>
      <c r="SMB1" s="421"/>
      <c r="SMC1" s="421"/>
      <c r="SMD1" s="421"/>
      <c r="SME1" s="421"/>
      <c r="SMF1" s="421"/>
      <c r="SMG1" s="421"/>
      <c r="SMH1" s="421"/>
      <c r="SMI1" s="421"/>
      <c r="SMJ1" s="421"/>
      <c r="SMK1" s="421"/>
      <c r="SML1" s="421"/>
      <c r="SMM1" s="421"/>
      <c r="SMN1" s="421"/>
      <c r="SMO1" s="421"/>
      <c r="SMP1" s="421"/>
      <c r="SMQ1" s="421"/>
      <c r="SMR1" s="421"/>
      <c r="SMS1" s="421"/>
      <c r="SMT1" s="421"/>
      <c r="SMU1" s="421"/>
      <c r="SMV1" s="421"/>
      <c r="SMW1" s="421"/>
      <c r="SMX1" s="421"/>
      <c r="SMY1" s="421"/>
      <c r="SMZ1" s="421"/>
      <c r="SNA1" s="421"/>
      <c r="SNB1" s="421"/>
      <c r="SNC1" s="421"/>
      <c r="SND1" s="421"/>
      <c r="SNE1" s="421"/>
      <c r="SNF1" s="421"/>
      <c r="SNG1" s="421"/>
      <c r="SNH1" s="421"/>
      <c r="SNI1" s="421"/>
      <c r="SNJ1" s="421"/>
      <c r="SNK1" s="421"/>
      <c r="SNL1" s="421"/>
      <c r="SNM1" s="421"/>
      <c r="SNN1" s="421"/>
      <c r="SNO1" s="421"/>
      <c r="SNP1" s="421"/>
      <c r="SNQ1" s="421"/>
      <c r="SNR1" s="421"/>
      <c r="SNS1" s="421"/>
      <c r="SNT1" s="421"/>
      <c r="SNU1" s="421"/>
      <c r="SNV1" s="421"/>
      <c r="SNW1" s="421"/>
      <c r="SNX1" s="421"/>
      <c r="SNY1" s="421"/>
      <c r="SNZ1" s="421"/>
      <c r="SOA1" s="421"/>
      <c r="SOB1" s="421"/>
      <c r="SOC1" s="421"/>
      <c r="SOD1" s="421"/>
      <c r="SOE1" s="421"/>
      <c r="SOF1" s="421"/>
      <c r="SOG1" s="421"/>
      <c r="SOH1" s="421"/>
      <c r="SOI1" s="421"/>
      <c r="SOJ1" s="421"/>
      <c r="SOK1" s="421"/>
      <c r="SOL1" s="421"/>
      <c r="SOM1" s="421"/>
      <c r="SON1" s="421"/>
      <c r="SOO1" s="421"/>
      <c r="SOP1" s="421"/>
      <c r="SOQ1" s="421"/>
      <c r="SOR1" s="421"/>
      <c r="SOS1" s="421"/>
      <c r="SOT1" s="421"/>
      <c r="SOU1" s="421"/>
      <c r="SOV1" s="421"/>
      <c r="SOW1" s="421"/>
      <c r="SOX1" s="421"/>
      <c r="SOY1" s="421"/>
      <c r="SOZ1" s="421"/>
      <c r="SPA1" s="421"/>
      <c r="SPB1" s="421"/>
      <c r="SPC1" s="421"/>
      <c r="SPD1" s="421"/>
      <c r="SPE1" s="421"/>
      <c r="SPF1" s="421"/>
      <c r="SPG1" s="421"/>
      <c r="SPH1" s="421"/>
      <c r="SPI1" s="421"/>
      <c r="SPJ1" s="421"/>
      <c r="SPK1" s="421"/>
      <c r="SPL1" s="421"/>
      <c r="SPM1" s="421"/>
      <c r="SPN1" s="421"/>
      <c r="SPO1" s="421"/>
      <c r="SPP1" s="421"/>
      <c r="SPQ1" s="421"/>
      <c r="SPR1" s="421"/>
      <c r="SPS1" s="421"/>
      <c r="SPT1" s="421"/>
      <c r="SPU1" s="421"/>
      <c r="SPV1" s="421"/>
      <c r="SPW1" s="421"/>
      <c r="SPX1" s="421"/>
      <c r="SPY1" s="421"/>
      <c r="SPZ1" s="421"/>
      <c r="SQA1" s="421"/>
      <c r="SQB1" s="421"/>
      <c r="SQC1" s="421"/>
      <c r="SQD1" s="421"/>
      <c r="SQE1" s="421"/>
      <c r="SQF1" s="421"/>
      <c r="SQG1" s="421"/>
      <c r="SQH1" s="421"/>
      <c r="SQI1" s="421"/>
      <c r="SQJ1" s="421"/>
      <c r="SQK1" s="421"/>
      <c r="SQL1" s="421"/>
      <c r="SQM1" s="421"/>
      <c r="SQN1" s="421"/>
      <c r="SQO1" s="421"/>
      <c r="SQP1" s="421"/>
      <c r="SQQ1" s="421"/>
      <c r="SQR1" s="421"/>
      <c r="SQS1" s="421"/>
      <c r="SQT1" s="421"/>
      <c r="SQU1" s="421"/>
      <c r="SQV1" s="421"/>
      <c r="SQW1" s="421"/>
      <c r="SQX1" s="421"/>
      <c r="SQY1" s="421"/>
      <c r="SQZ1" s="421"/>
      <c r="SRA1" s="421"/>
      <c r="SRB1" s="421"/>
      <c r="SRC1" s="421"/>
      <c r="SRD1" s="421"/>
      <c r="SRE1" s="421"/>
      <c r="SRF1" s="421"/>
      <c r="SRG1" s="421"/>
      <c r="SRH1" s="421"/>
      <c r="SRI1" s="421"/>
      <c r="SRJ1" s="421"/>
      <c r="SRK1" s="421"/>
      <c r="SRL1" s="421"/>
      <c r="SRM1" s="421"/>
      <c r="SRN1" s="421"/>
      <c r="SRO1" s="421"/>
      <c r="SRP1" s="421"/>
      <c r="SRQ1" s="421"/>
      <c r="SRR1" s="421"/>
      <c r="SRS1" s="421"/>
      <c r="SRT1" s="421"/>
      <c r="SRU1" s="421"/>
      <c r="SRV1" s="421"/>
      <c r="SRW1" s="421"/>
      <c r="SRX1" s="421"/>
      <c r="SRY1" s="421"/>
      <c r="SRZ1" s="421"/>
      <c r="SSA1" s="421"/>
      <c r="SSB1" s="421"/>
      <c r="SSC1" s="421"/>
      <c r="SSD1" s="421"/>
      <c r="SSE1" s="421"/>
      <c r="SSF1" s="421"/>
      <c r="SSG1" s="421"/>
      <c r="SSH1" s="421"/>
      <c r="SSI1" s="421"/>
      <c r="SSJ1" s="421"/>
      <c r="SSK1" s="421"/>
      <c r="SSL1" s="421"/>
      <c r="SSM1" s="421"/>
      <c r="SSN1" s="421"/>
      <c r="SSO1" s="421"/>
      <c r="SSP1" s="421"/>
      <c r="SSQ1" s="421"/>
      <c r="SSR1" s="421"/>
      <c r="SSS1" s="421"/>
      <c r="SST1" s="421"/>
      <c r="SSU1" s="421"/>
      <c r="SSV1" s="421"/>
      <c r="SSW1" s="421"/>
      <c r="SSX1" s="421"/>
      <c r="SSY1" s="421"/>
      <c r="SSZ1" s="421"/>
      <c r="STA1" s="421"/>
      <c r="STB1" s="421"/>
      <c r="STC1" s="421"/>
      <c r="STD1" s="421"/>
      <c r="STE1" s="421"/>
      <c r="STF1" s="421"/>
      <c r="STG1" s="421"/>
      <c r="STH1" s="421"/>
      <c r="STI1" s="421"/>
      <c r="STJ1" s="421"/>
      <c r="STK1" s="421"/>
      <c r="STL1" s="421"/>
      <c r="STM1" s="421"/>
      <c r="STN1" s="421"/>
      <c r="STO1" s="421"/>
      <c r="STP1" s="421"/>
      <c r="STQ1" s="421"/>
      <c r="STR1" s="421"/>
      <c r="STS1" s="421"/>
      <c r="STT1" s="421"/>
      <c r="STU1" s="421"/>
      <c r="STV1" s="421"/>
      <c r="STW1" s="421"/>
      <c r="STX1" s="421"/>
      <c r="STY1" s="421"/>
      <c r="STZ1" s="421"/>
      <c r="SUA1" s="421"/>
      <c r="SUB1" s="421"/>
      <c r="SUC1" s="421"/>
      <c r="SUD1" s="421"/>
      <c r="SUE1" s="421"/>
      <c r="SUF1" s="421"/>
      <c r="SUG1" s="421"/>
      <c r="SUH1" s="421"/>
      <c r="SUI1" s="421"/>
      <c r="SUJ1" s="421"/>
      <c r="SUK1" s="421"/>
      <c r="SUL1" s="421"/>
      <c r="SUM1" s="421"/>
      <c r="SUN1" s="421"/>
      <c r="SUO1" s="421"/>
      <c r="SUP1" s="421"/>
      <c r="SUQ1" s="421"/>
      <c r="SUR1" s="421"/>
      <c r="SUS1" s="421"/>
      <c r="SUT1" s="421"/>
      <c r="SUU1" s="421"/>
      <c r="SUV1" s="421"/>
      <c r="SUW1" s="421"/>
      <c r="SUX1" s="421"/>
      <c r="SUY1" s="421"/>
      <c r="SUZ1" s="421"/>
      <c r="SVA1" s="421"/>
      <c r="SVB1" s="421"/>
      <c r="SVC1" s="421"/>
      <c r="SVD1" s="421"/>
      <c r="SVE1" s="421"/>
      <c r="SVF1" s="421"/>
      <c r="SVG1" s="421"/>
      <c r="SVH1" s="421"/>
      <c r="SVI1" s="421"/>
      <c r="SVJ1" s="421"/>
      <c r="SVK1" s="421"/>
      <c r="SVL1" s="421"/>
      <c r="SVM1" s="421"/>
      <c r="SVN1" s="421"/>
      <c r="SVO1" s="421"/>
      <c r="SVP1" s="421"/>
      <c r="SVQ1" s="421"/>
      <c r="SVR1" s="421"/>
      <c r="SVS1" s="421"/>
      <c r="SVT1" s="421"/>
      <c r="SVU1" s="421"/>
      <c r="SVV1" s="421"/>
      <c r="SVW1" s="421"/>
      <c r="SVX1" s="421"/>
      <c r="SVY1" s="421"/>
      <c r="SVZ1" s="421"/>
      <c r="SWA1" s="421"/>
      <c r="SWB1" s="421"/>
      <c r="SWC1" s="421"/>
      <c r="SWD1" s="421"/>
      <c r="SWE1" s="421"/>
      <c r="SWF1" s="421"/>
      <c r="SWG1" s="421"/>
      <c r="SWH1" s="421"/>
      <c r="SWI1" s="421"/>
      <c r="SWJ1" s="421"/>
      <c r="SWK1" s="421"/>
      <c r="SWL1" s="421"/>
      <c r="SWM1" s="421"/>
      <c r="SWN1" s="421"/>
      <c r="SWO1" s="421"/>
      <c r="SWP1" s="421"/>
      <c r="SWQ1" s="421"/>
      <c r="SWR1" s="421"/>
      <c r="SWS1" s="421"/>
      <c r="SWT1" s="421"/>
      <c r="SWU1" s="421"/>
      <c r="SWV1" s="421"/>
      <c r="SWW1" s="421"/>
      <c r="SWX1" s="421"/>
      <c r="SWY1" s="421"/>
      <c r="SWZ1" s="421"/>
      <c r="SXA1" s="421"/>
      <c r="SXB1" s="421"/>
      <c r="SXC1" s="421"/>
      <c r="SXD1" s="421"/>
      <c r="SXE1" s="421"/>
      <c r="SXF1" s="421"/>
      <c r="SXG1" s="421"/>
      <c r="SXH1" s="421"/>
      <c r="SXI1" s="421"/>
      <c r="SXJ1" s="421"/>
      <c r="SXK1" s="421"/>
      <c r="SXL1" s="421"/>
      <c r="SXM1" s="421"/>
      <c r="SXN1" s="421"/>
      <c r="SXO1" s="421"/>
      <c r="SXP1" s="421"/>
      <c r="SXQ1" s="421"/>
      <c r="SXR1" s="421"/>
      <c r="SXS1" s="421"/>
      <c r="SXT1" s="421"/>
      <c r="SXU1" s="421"/>
      <c r="SXV1" s="421"/>
      <c r="SXW1" s="421"/>
      <c r="SXX1" s="421"/>
      <c r="SXY1" s="421"/>
      <c r="SXZ1" s="421"/>
      <c r="SYA1" s="421"/>
      <c r="SYB1" s="421"/>
      <c r="SYC1" s="421"/>
      <c r="SYD1" s="421"/>
      <c r="SYE1" s="421"/>
      <c r="SYF1" s="421"/>
      <c r="SYG1" s="421"/>
      <c r="SYH1" s="421"/>
      <c r="SYI1" s="421"/>
      <c r="SYJ1" s="421"/>
      <c r="SYK1" s="421"/>
      <c r="SYL1" s="421"/>
      <c r="SYM1" s="421"/>
      <c r="SYN1" s="421"/>
      <c r="SYO1" s="421"/>
      <c r="SYP1" s="421"/>
      <c r="SYQ1" s="421"/>
      <c r="SYR1" s="421"/>
      <c r="SYS1" s="421"/>
      <c r="SYT1" s="421"/>
      <c r="SYU1" s="421"/>
      <c r="SYV1" s="421"/>
      <c r="SYW1" s="421"/>
      <c r="SYX1" s="421"/>
      <c r="SYY1" s="421"/>
      <c r="SYZ1" s="421"/>
      <c r="SZA1" s="421"/>
      <c r="SZB1" s="421"/>
      <c r="SZC1" s="421"/>
      <c r="SZD1" s="421"/>
      <c r="SZE1" s="421"/>
      <c r="SZF1" s="421"/>
      <c r="SZG1" s="421"/>
      <c r="SZH1" s="421"/>
      <c r="SZI1" s="421"/>
      <c r="SZJ1" s="421"/>
      <c r="SZK1" s="421"/>
      <c r="SZL1" s="421"/>
      <c r="SZM1" s="421"/>
      <c r="SZN1" s="421"/>
      <c r="SZO1" s="421"/>
      <c r="SZP1" s="421"/>
      <c r="SZQ1" s="421"/>
      <c r="SZR1" s="421"/>
      <c r="SZS1" s="421"/>
      <c r="SZT1" s="421"/>
      <c r="SZU1" s="421"/>
      <c r="SZV1" s="421"/>
      <c r="SZW1" s="421"/>
      <c r="SZX1" s="421"/>
      <c r="SZY1" s="421"/>
      <c r="SZZ1" s="421"/>
      <c r="TAA1" s="421"/>
      <c r="TAB1" s="421"/>
      <c r="TAC1" s="421"/>
      <c r="TAD1" s="421"/>
      <c r="TAE1" s="421"/>
      <c r="TAF1" s="421"/>
      <c r="TAG1" s="421"/>
      <c r="TAH1" s="421"/>
      <c r="TAI1" s="421"/>
      <c r="TAJ1" s="421"/>
      <c r="TAK1" s="421"/>
      <c r="TAL1" s="421"/>
      <c r="TAM1" s="421"/>
      <c r="TAN1" s="421"/>
      <c r="TAO1" s="421"/>
      <c r="TAP1" s="421"/>
      <c r="TAQ1" s="421"/>
      <c r="TAR1" s="421"/>
      <c r="TAS1" s="421"/>
      <c r="TAT1" s="421"/>
      <c r="TAU1" s="421"/>
      <c r="TAV1" s="421"/>
      <c r="TAW1" s="421"/>
      <c r="TAX1" s="421"/>
      <c r="TAY1" s="421"/>
      <c r="TAZ1" s="421"/>
      <c r="TBA1" s="421"/>
      <c r="TBB1" s="421"/>
      <c r="TBC1" s="421"/>
      <c r="TBD1" s="421"/>
      <c r="TBE1" s="421"/>
      <c r="TBF1" s="421"/>
      <c r="TBG1" s="421"/>
      <c r="TBH1" s="421"/>
      <c r="TBI1" s="421"/>
      <c r="TBJ1" s="421"/>
      <c r="TBK1" s="421"/>
      <c r="TBL1" s="421"/>
      <c r="TBM1" s="421"/>
      <c r="TBN1" s="421"/>
      <c r="TBO1" s="421"/>
      <c r="TBP1" s="421"/>
      <c r="TBQ1" s="421"/>
      <c r="TBR1" s="421"/>
      <c r="TBS1" s="421"/>
      <c r="TBT1" s="421"/>
      <c r="TBU1" s="421"/>
      <c r="TBV1" s="421"/>
      <c r="TBW1" s="421"/>
      <c r="TBX1" s="421"/>
      <c r="TBY1" s="421"/>
      <c r="TBZ1" s="421"/>
      <c r="TCA1" s="421"/>
      <c r="TCB1" s="421"/>
      <c r="TCC1" s="421"/>
      <c r="TCD1" s="421"/>
      <c r="TCE1" s="421"/>
      <c r="TCF1" s="421"/>
      <c r="TCG1" s="421"/>
      <c r="TCH1" s="421"/>
      <c r="TCI1" s="421"/>
      <c r="TCJ1" s="421"/>
      <c r="TCK1" s="421"/>
      <c r="TCL1" s="421"/>
      <c r="TCM1" s="421"/>
      <c r="TCN1" s="421"/>
      <c r="TCO1" s="421"/>
      <c r="TCP1" s="421"/>
      <c r="TCQ1" s="421"/>
      <c r="TCR1" s="421"/>
      <c r="TCS1" s="421"/>
      <c r="TCT1" s="421"/>
      <c r="TCU1" s="421"/>
      <c r="TCV1" s="421"/>
      <c r="TCW1" s="421"/>
      <c r="TCX1" s="421"/>
      <c r="TCY1" s="421"/>
      <c r="TCZ1" s="421"/>
      <c r="TDA1" s="421"/>
      <c r="TDB1" s="421"/>
      <c r="TDC1" s="421"/>
      <c r="TDD1" s="421"/>
      <c r="TDE1" s="421"/>
      <c r="TDF1" s="421"/>
      <c r="TDG1" s="421"/>
      <c r="TDH1" s="421"/>
      <c r="TDI1" s="421"/>
      <c r="TDJ1" s="421"/>
      <c r="TDK1" s="421"/>
      <c r="TDL1" s="421"/>
      <c r="TDM1" s="421"/>
      <c r="TDN1" s="421"/>
      <c r="TDO1" s="421"/>
      <c r="TDP1" s="421"/>
      <c r="TDQ1" s="421"/>
      <c r="TDR1" s="421"/>
      <c r="TDS1" s="421"/>
      <c r="TDT1" s="421"/>
      <c r="TDU1" s="421"/>
      <c r="TDV1" s="421"/>
      <c r="TDW1" s="421"/>
      <c r="TDX1" s="421"/>
      <c r="TDY1" s="421"/>
      <c r="TDZ1" s="421"/>
      <c r="TEA1" s="421"/>
      <c r="TEB1" s="421"/>
      <c r="TEC1" s="421"/>
      <c r="TED1" s="421"/>
      <c r="TEE1" s="421"/>
      <c r="TEF1" s="421"/>
      <c r="TEG1" s="421"/>
      <c r="TEH1" s="421"/>
      <c r="TEI1" s="421"/>
      <c r="TEJ1" s="421"/>
      <c r="TEK1" s="421"/>
      <c r="TEL1" s="421"/>
      <c r="TEM1" s="421"/>
      <c r="TEN1" s="421"/>
      <c r="TEO1" s="421"/>
      <c r="TEP1" s="421"/>
      <c r="TEQ1" s="421"/>
      <c r="TER1" s="421"/>
      <c r="TES1" s="421"/>
      <c r="TET1" s="421"/>
      <c r="TEU1" s="421"/>
      <c r="TEV1" s="421"/>
      <c r="TEW1" s="421"/>
      <c r="TEX1" s="421"/>
      <c r="TEY1" s="421"/>
      <c r="TEZ1" s="421"/>
      <c r="TFA1" s="421"/>
      <c r="TFB1" s="421"/>
      <c r="TFC1" s="421"/>
      <c r="TFD1" s="421"/>
      <c r="TFE1" s="421"/>
      <c r="TFF1" s="421"/>
      <c r="TFG1" s="421"/>
      <c r="TFH1" s="421"/>
      <c r="TFI1" s="421"/>
      <c r="TFJ1" s="421"/>
      <c r="TFK1" s="421"/>
      <c r="TFL1" s="421"/>
      <c r="TFM1" s="421"/>
      <c r="TFN1" s="421"/>
      <c r="TFO1" s="421"/>
      <c r="TFP1" s="421"/>
      <c r="TFQ1" s="421"/>
      <c r="TFR1" s="421"/>
      <c r="TFS1" s="421"/>
      <c r="TFT1" s="421"/>
      <c r="TFU1" s="421"/>
      <c r="TFV1" s="421"/>
      <c r="TFW1" s="421"/>
      <c r="TFX1" s="421"/>
      <c r="TFY1" s="421"/>
      <c r="TFZ1" s="421"/>
      <c r="TGA1" s="421"/>
      <c r="TGB1" s="421"/>
      <c r="TGC1" s="421"/>
      <c r="TGD1" s="421"/>
      <c r="TGE1" s="421"/>
      <c r="TGF1" s="421"/>
      <c r="TGG1" s="421"/>
      <c r="TGH1" s="421"/>
      <c r="TGI1" s="421"/>
      <c r="TGJ1" s="421"/>
      <c r="TGK1" s="421"/>
      <c r="TGL1" s="421"/>
      <c r="TGM1" s="421"/>
      <c r="TGN1" s="421"/>
      <c r="TGO1" s="421"/>
      <c r="TGP1" s="421"/>
      <c r="TGQ1" s="421"/>
      <c r="TGR1" s="421"/>
      <c r="TGS1" s="421"/>
      <c r="TGT1" s="421"/>
      <c r="TGU1" s="421"/>
      <c r="TGV1" s="421"/>
      <c r="TGW1" s="421"/>
      <c r="TGX1" s="421"/>
      <c r="TGY1" s="421"/>
      <c r="TGZ1" s="421"/>
      <c r="THA1" s="421"/>
      <c r="THB1" s="421"/>
      <c r="THC1" s="421"/>
      <c r="THD1" s="421"/>
      <c r="THE1" s="421"/>
      <c r="THF1" s="421"/>
      <c r="THG1" s="421"/>
      <c r="THH1" s="421"/>
      <c r="THI1" s="421"/>
      <c r="THJ1" s="421"/>
      <c r="THK1" s="421"/>
      <c r="THL1" s="421"/>
      <c r="THM1" s="421"/>
      <c r="THN1" s="421"/>
      <c r="THO1" s="421"/>
      <c r="THP1" s="421"/>
      <c r="THQ1" s="421"/>
      <c r="THR1" s="421"/>
      <c r="THS1" s="421"/>
      <c r="THT1" s="421"/>
      <c r="THU1" s="421"/>
      <c r="THV1" s="421"/>
      <c r="THW1" s="421"/>
      <c r="THX1" s="421"/>
      <c r="THY1" s="421"/>
      <c r="THZ1" s="421"/>
      <c r="TIA1" s="421"/>
      <c r="TIB1" s="421"/>
      <c r="TIC1" s="421"/>
      <c r="TID1" s="421"/>
      <c r="TIE1" s="421"/>
      <c r="TIF1" s="421"/>
      <c r="TIG1" s="421"/>
      <c r="TIH1" s="421"/>
      <c r="TII1" s="421"/>
      <c r="TIJ1" s="421"/>
      <c r="TIK1" s="421"/>
      <c r="TIL1" s="421"/>
      <c r="TIM1" s="421"/>
      <c r="TIN1" s="421"/>
      <c r="TIO1" s="421"/>
      <c r="TIP1" s="421"/>
      <c r="TIQ1" s="421"/>
      <c r="TIR1" s="421"/>
      <c r="TIS1" s="421"/>
      <c r="TIT1" s="421"/>
      <c r="TIU1" s="421"/>
      <c r="TIV1" s="421"/>
      <c r="TIW1" s="421"/>
      <c r="TIX1" s="421"/>
      <c r="TIY1" s="421"/>
      <c r="TIZ1" s="421"/>
      <c r="TJA1" s="421"/>
      <c r="TJB1" s="421"/>
      <c r="TJC1" s="421"/>
      <c r="TJD1" s="421"/>
      <c r="TJE1" s="421"/>
      <c r="TJF1" s="421"/>
      <c r="TJG1" s="421"/>
      <c r="TJH1" s="421"/>
      <c r="TJI1" s="421"/>
      <c r="TJJ1" s="421"/>
      <c r="TJK1" s="421"/>
      <c r="TJL1" s="421"/>
      <c r="TJM1" s="421"/>
      <c r="TJN1" s="421"/>
      <c r="TJO1" s="421"/>
      <c r="TJP1" s="421"/>
      <c r="TJQ1" s="421"/>
      <c r="TJR1" s="421"/>
      <c r="TJS1" s="421"/>
      <c r="TJT1" s="421"/>
      <c r="TJU1" s="421"/>
      <c r="TJV1" s="421"/>
      <c r="TJW1" s="421"/>
      <c r="TJX1" s="421"/>
      <c r="TJY1" s="421"/>
      <c r="TJZ1" s="421"/>
      <c r="TKA1" s="421"/>
      <c r="TKB1" s="421"/>
      <c r="TKC1" s="421"/>
      <c r="TKD1" s="421"/>
      <c r="TKE1" s="421"/>
      <c r="TKF1" s="421"/>
      <c r="TKG1" s="421"/>
      <c r="TKH1" s="421"/>
      <c r="TKI1" s="421"/>
      <c r="TKJ1" s="421"/>
      <c r="TKK1" s="421"/>
      <c r="TKL1" s="421"/>
      <c r="TKM1" s="421"/>
      <c r="TKN1" s="421"/>
      <c r="TKO1" s="421"/>
      <c r="TKP1" s="421"/>
      <c r="TKQ1" s="421"/>
      <c r="TKR1" s="421"/>
      <c r="TKS1" s="421"/>
      <c r="TKT1" s="421"/>
      <c r="TKU1" s="421"/>
      <c r="TKV1" s="421"/>
      <c r="TKW1" s="421"/>
      <c r="TKX1" s="421"/>
      <c r="TKY1" s="421"/>
      <c r="TKZ1" s="421"/>
      <c r="TLA1" s="421"/>
      <c r="TLB1" s="421"/>
      <c r="TLC1" s="421"/>
      <c r="TLD1" s="421"/>
      <c r="TLE1" s="421"/>
      <c r="TLF1" s="421"/>
      <c r="TLG1" s="421"/>
      <c r="TLH1" s="421"/>
      <c r="TLI1" s="421"/>
      <c r="TLJ1" s="421"/>
      <c r="TLK1" s="421"/>
      <c r="TLL1" s="421"/>
      <c r="TLM1" s="421"/>
      <c r="TLN1" s="421"/>
      <c r="TLO1" s="421"/>
      <c r="TLP1" s="421"/>
      <c r="TLQ1" s="421"/>
      <c r="TLR1" s="421"/>
      <c r="TLS1" s="421"/>
      <c r="TLT1" s="421"/>
      <c r="TLU1" s="421"/>
      <c r="TLV1" s="421"/>
      <c r="TLW1" s="421"/>
      <c r="TLX1" s="421"/>
      <c r="TLY1" s="421"/>
      <c r="TLZ1" s="421"/>
      <c r="TMA1" s="421"/>
      <c r="TMB1" s="421"/>
      <c r="TMC1" s="421"/>
      <c r="TMD1" s="421"/>
      <c r="TME1" s="421"/>
      <c r="TMF1" s="421"/>
      <c r="TMG1" s="421"/>
      <c r="TMH1" s="421"/>
      <c r="TMI1" s="421"/>
      <c r="TMJ1" s="421"/>
      <c r="TMK1" s="421"/>
      <c r="TML1" s="421"/>
      <c r="TMM1" s="421"/>
      <c r="TMN1" s="421"/>
      <c r="TMO1" s="421"/>
      <c r="TMP1" s="421"/>
      <c r="TMQ1" s="421"/>
      <c r="TMR1" s="421"/>
      <c r="TMS1" s="421"/>
      <c r="TMT1" s="421"/>
      <c r="TMU1" s="421"/>
      <c r="TMV1" s="421"/>
      <c r="TMW1" s="421"/>
      <c r="TMX1" s="421"/>
      <c r="TMY1" s="421"/>
      <c r="TMZ1" s="421"/>
      <c r="TNA1" s="421"/>
      <c r="TNB1" s="421"/>
      <c r="TNC1" s="421"/>
      <c r="TND1" s="421"/>
      <c r="TNE1" s="421"/>
      <c r="TNF1" s="421"/>
      <c r="TNG1" s="421"/>
      <c r="TNH1" s="421"/>
      <c r="TNI1" s="421"/>
      <c r="TNJ1" s="421"/>
      <c r="TNK1" s="421"/>
      <c r="TNL1" s="421"/>
      <c r="TNM1" s="421"/>
      <c r="TNN1" s="421"/>
      <c r="TNO1" s="421"/>
      <c r="TNP1" s="421"/>
      <c r="TNQ1" s="421"/>
      <c r="TNR1" s="421"/>
      <c r="TNS1" s="421"/>
      <c r="TNT1" s="421"/>
      <c r="TNU1" s="421"/>
      <c r="TNV1" s="421"/>
      <c r="TNW1" s="421"/>
      <c r="TNX1" s="421"/>
      <c r="TNY1" s="421"/>
      <c r="TNZ1" s="421"/>
      <c r="TOA1" s="421"/>
      <c r="TOB1" s="421"/>
      <c r="TOC1" s="421"/>
      <c r="TOD1" s="421"/>
      <c r="TOE1" s="421"/>
      <c r="TOF1" s="421"/>
      <c r="TOG1" s="421"/>
      <c r="TOH1" s="421"/>
      <c r="TOI1" s="421"/>
      <c r="TOJ1" s="421"/>
      <c r="TOK1" s="421"/>
      <c r="TOL1" s="421"/>
      <c r="TOM1" s="421"/>
      <c r="TON1" s="421"/>
      <c r="TOO1" s="421"/>
      <c r="TOP1" s="421"/>
      <c r="TOQ1" s="421"/>
      <c r="TOR1" s="421"/>
      <c r="TOS1" s="421"/>
      <c r="TOT1" s="421"/>
      <c r="TOU1" s="421"/>
      <c r="TOV1" s="421"/>
      <c r="TOW1" s="421"/>
      <c r="TOX1" s="421"/>
      <c r="TOY1" s="421"/>
      <c r="TOZ1" s="421"/>
      <c r="TPA1" s="421"/>
      <c r="TPB1" s="421"/>
      <c r="TPC1" s="421"/>
      <c r="TPD1" s="421"/>
      <c r="TPE1" s="421"/>
      <c r="TPF1" s="421"/>
      <c r="TPG1" s="421"/>
      <c r="TPH1" s="421"/>
      <c r="TPI1" s="421"/>
      <c r="TPJ1" s="421"/>
      <c r="TPK1" s="421"/>
      <c r="TPL1" s="421"/>
      <c r="TPM1" s="421"/>
      <c r="TPN1" s="421"/>
      <c r="TPO1" s="421"/>
      <c r="TPP1" s="421"/>
      <c r="TPQ1" s="421"/>
      <c r="TPR1" s="421"/>
      <c r="TPS1" s="421"/>
      <c r="TPT1" s="421"/>
      <c r="TPU1" s="421"/>
      <c r="TPV1" s="421"/>
      <c r="TPW1" s="421"/>
      <c r="TPX1" s="421"/>
      <c r="TPY1" s="421"/>
      <c r="TPZ1" s="421"/>
      <c r="TQA1" s="421"/>
      <c r="TQB1" s="421"/>
      <c r="TQC1" s="421"/>
      <c r="TQD1" s="421"/>
      <c r="TQE1" s="421"/>
      <c r="TQF1" s="421"/>
      <c r="TQG1" s="421"/>
      <c r="TQH1" s="421"/>
      <c r="TQI1" s="421"/>
      <c r="TQJ1" s="421"/>
      <c r="TQK1" s="421"/>
      <c r="TQL1" s="421"/>
      <c r="TQM1" s="421"/>
      <c r="TQN1" s="421"/>
      <c r="TQO1" s="421"/>
      <c r="TQP1" s="421"/>
      <c r="TQQ1" s="421"/>
      <c r="TQR1" s="421"/>
      <c r="TQS1" s="421"/>
      <c r="TQT1" s="421"/>
      <c r="TQU1" s="421"/>
      <c r="TQV1" s="421"/>
      <c r="TQW1" s="421"/>
      <c r="TQX1" s="421"/>
      <c r="TQY1" s="421"/>
      <c r="TQZ1" s="421"/>
      <c r="TRA1" s="421"/>
      <c r="TRB1" s="421"/>
      <c r="TRC1" s="421"/>
      <c r="TRD1" s="421"/>
      <c r="TRE1" s="421"/>
      <c r="TRF1" s="421"/>
      <c r="TRG1" s="421"/>
      <c r="TRH1" s="421"/>
      <c r="TRI1" s="421"/>
      <c r="TRJ1" s="421"/>
      <c r="TRK1" s="421"/>
      <c r="TRL1" s="421"/>
      <c r="TRM1" s="421"/>
      <c r="TRN1" s="421"/>
      <c r="TRO1" s="421"/>
      <c r="TRP1" s="421"/>
      <c r="TRQ1" s="421"/>
      <c r="TRR1" s="421"/>
      <c r="TRS1" s="421"/>
      <c r="TRT1" s="421"/>
      <c r="TRU1" s="421"/>
      <c r="TRV1" s="421"/>
      <c r="TRW1" s="421"/>
      <c r="TRX1" s="421"/>
      <c r="TRY1" s="421"/>
      <c r="TRZ1" s="421"/>
      <c r="TSA1" s="421"/>
      <c r="TSB1" s="421"/>
      <c r="TSC1" s="421"/>
      <c r="TSD1" s="421"/>
      <c r="TSE1" s="421"/>
      <c r="TSF1" s="421"/>
      <c r="TSG1" s="421"/>
      <c r="TSH1" s="421"/>
      <c r="TSI1" s="421"/>
      <c r="TSJ1" s="421"/>
      <c r="TSK1" s="421"/>
      <c r="TSL1" s="421"/>
      <c r="TSM1" s="421"/>
      <c r="TSN1" s="421"/>
      <c r="TSO1" s="421"/>
      <c r="TSP1" s="421"/>
      <c r="TSQ1" s="421"/>
      <c r="TSR1" s="421"/>
      <c r="TSS1" s="421"/>
      <c r="TST1" s="421"/>
      <c r="TSU1" s="421"/>
      <c r="TSV1" s="421"/>
      <c r="TSW1" s="421"/>
      <c r="TSX1" s="421"/>
      <c r="TSY1" s="421"/>
      <c r="TSZ1" s="421"/>
      <c r="TTA1" s="421"/>
      <c r="TTB1" s="421"/>
      <c r="TTC1" s="421"/>
      <c r="TTD1" s="421"/>
      <c r="TTE1" s="421"/>
      <c r="TTF1" s="421"/>
      <c r="TTG1" s="421"/>
      <c r="TTH1" s="421"/>
      <c r="TTI1" s="421"/>
      <c r="TTJ1" s="421"/>
      <c r="TTK1" s="421"/>
      <c r="TTL1" s="421"/>
      <c r="TTM1" s="421"/>
      <c r="TTN1" s="421"/>
      <c r="TTO1" s="421"/>
      <c r="TTP1" s="421"/>
      <c r="TTQ1" s="421"/>
      <c r="TTR1" s="421"/>
      <c r="TTS1" s="421"/>
      <c r="TTT1" s="421"/>
      <c r="TTU1" s="421"/>
      <c r="TTV1" s="421"/>
      <c r="TTW1" s="421"/>
      <c r="TTX1" s="421"/>
      <c r="TTY1" s="421"/>
      <c r="TTZ1" s="421"/>
      <c r="TUA1" s="421"/>
      <c r="TUB1" s="421"/>
      <c r="TUC1" s="421"/>
      <c r="TUD1" s="421"/>
      <c r="TUE1" s="421"/>
      <c r="TUF1" s="421"/>
      <c r="TUG1" s="421"/>
      <c r="TUH1" s="421"/>
      <c r="TUI1" s="421"/>
      <c r="TUJ1" s="421"/>
      <c r="TUK1" s="421"/>
      <c r="TUL1" s="421"/>
      <c r="TUM1" s="421"/>
      <c r="TUN1" s="421"/>
      <c r="TUO1" s="421"/>
      <c r="TUP1" s="421"/>
      <c r="TUQ1" s="421"/>
      <c r="TUR1" s="421"/>
      <c r="TUS1" s="421"/>
      <c r="TUT1" s="421"/>
      <c r="TUU1" s="421"/>
      <c r="TUV1" s="421"/>
      <c r="TUW1" s="421"/>
      <c r="TUX1" s="421"/>
      <c r="TUY1" s="421"/>
      <c r="TUZ1" s="421"/>
      <c r="TVA1" s="421"/>
      <c r="TVB1" s="421"/>
      <c r="TVC1" s="421"/>
      <c r="TVD1" s="421"/>
      <c r="TVE1" s="421"/>
      <c r="TVF1" s="421"/>
      <c r="TVG1" s="421"/>
      <c r="TVH1" s="421"/>
      <c r="TVI1" s="421"/>
      <c r="TVJ1" s="421"/>
      <c r="TVK1" s="421"/>
      <c r="TVL1" s="421"/>
      <c r="TVM1" s="421"/>
      <c r="TVN1" s="421"/>
      <c r="TVO1" s="421"/>
      <c r="TVP1" s="421"/>
      <c r="TVQ1" s="421"/>
      <c r="TVR1" s="421"/>
      <c r="TVS1" s="421"/>
      <c r="TVT1" s="421"/>
      <c r="TVU1" s="421"/>
      <c r="TVV1" s="421"/>
      <c r="TVW1" s="421"/>
      <c r="TVX1" s="421"/>
      <c r="TVY1" s="421"/>
      <c r="TVZ1" s="421"/>
      <c r="TWA1" s="421"/>
      <c r="TWB1" s="421"/>
      <c r="TWC1" s="421"/>
      <c r="TWD1" s="421"/>
      <c r="TWE1" s="421"/>
      <c r="TWF1" s="421"/>
      <c r="TWG1" s="421"/>
      <c r="TWH1" s="421"/>
      <c r="TWI1" s="421"/>
      <c r="TWJ1" s="421"/>
      <c r="TWK1" s="421"/>
      <c r="TWL1" s="421"/>
      <c r="TWM1" s="421"/>
      <c r="TWN1" s="421"/>
      <c r="TWO1" s="421"/>
      <c r="TWP1" s="421"/>
      <c r="TWQ1" s="421"/>
      <c r="TWR1" s="421"/>
      <c r="TWS1" s="421"/>
      <c r="TWT1" s="421"/>
      <c r="TWU1" s="421"/>
      <c r="TWV1" s="421"/>
      <c r="TWW1" s="421"/>
      <c r="TWX1" s="421"/>
      <c r="TWY1" s="421"/>
      <c r="TWZ1" s="421"/>
      <c r="TXA1" s="421"/>
      <c r="TXB1" s="421"/>
      <c r="TXC1" s="421"/>
      <c r="TXD1" s="421"/>
      <c r="TXE1" s="421"/>
      <c r="TXF1" s="421"/>
      <c r="TXG1" s="421"/>
      <c r="TXH1" s="421"/>
      <c r="TXI1" s="421"/>
      <c r="TXJ1" s="421"/>
      <c r="TXK1" s="421"/>
      <c r="TXL1" s="421"/>
      <c r="TXM1" s="421"/>
      <c r="TXN1" s="421"/>
      <c r="TXO1" s="421"/>
      <c r="TXP1" s="421"/>
      <c r="TXQ1" s="421"/>
      <c r="TXR1" s="421"/>
      <c r="TXS1" s="421"/>
      <c r="TXT1" s="421"/>
      <c r="TXU1" s="421"/>
      <c r="TXV1" s="421"/>
      <c r="TXW1" s="421"/>
      <c r="TXX1" s="421"/>
      <c r="TXY1" s="421"/>
      <c r="TXZ1" s="421"/>
      <c r="TYA1" s="421"/>
      <c r="TYB1" s="421"/>
      <c r="TYC1" s="421"/>
      <c r="TYD1" s="421"/>
      <c r="TYE1" s="421"/>
      <c r="TYF1" s="421"/>
      <c r="TYG1" s="421"/>
      <c r="TYH1" s="421"/>
      <c r="TYI1" s="421"/>
      <c r="TYJ1" s="421"/>
      <c r="TYK1" s="421"/>
      <c r="TYL1" s="421"/>
      <c r="TYM1" s="421"/>
      <c r="TYN1" s="421"/>
      <c r="TYO1" s="421"/>
      <c r="TYP1" s="421"/>
      <c r="TYQ1" s="421"/>
      <c r="TYR1" s="421"/>
      <c r="TYS1" s="421"/>
      <c r="TYT1" s="421"/>
      <c r="TYU1" s="421"/>
      <c r="TYV1" s="421"/>
      <c r="TYW1" s="421"/>
      <c r="TYX1" s="421"/>
      <c r="TYY1" s="421"/>
      <c r="TYZ1" s="421"/>
      <c r="TZA1" s="421"/>
      <c r="TZB1" s="421"/>
      <c r="TZC1" s="421"/>
      <c r="TZD1" s="421"/>
      <c r="TZE1" s="421"/>
      <c r="TZF1" s="421"/>
      <c r="TZG1" s="421"/>
      <c r="TZH1" s="421"/>
      <c r="TZI1" s="421"/>
      <c r="TZJ1" s="421"/>
      <c r="TZK1" s="421"/>
      <c r="TZL1" s="421"/>
      <c r="TZM1" s="421"/>
      <c r="TZN1" s="421"/>
      <c r="TZO1" s="421"/>
      <c r="TZP1" s="421"/>
      <c r="TZQ1" s="421"/>
      <c r="TZR1" s="421"/>
      <c r="TZS1" s="421"/>
      <c r="TZT1" s="421"/>
      <c r="TZU1" s="421"/>
      <c r="TZV1" s="421"/>
      <c r="TZW1" s="421"/>
      <c r="TZX1" s="421"/>
      <c r="TZY1" s="421"/>
      <c r="TZZ1" s="421"/>
      <c r="UAA1" s="421"/>
      <c r="UAB1" s="421"/>
      <c r="UAC1" s="421"/>
      <c r="UAD1" s="421"/>
      <c r="UAE1" s="421"/>
      <c r="UAF1" s="421"/>
      <c r="UAG1" s="421"/>
      <c r="UAH1" s="421"/>
      <c r="UAI1" s="421"/>
      <c r="UAJ1" s="421"/>
      <c r="UAK1" s="421"/>
      <c r="UAL1" s="421"/>
      <c r="UAM1" s="421"/>
      <c r="UAN1" s="421"/>
      <c r="UAO1" s="421"/>
      <c r="UAP1" s="421"/>
      <c r="UAQ1" s="421"/>
      <c r="UAR1" s="421"/>
      <c r="UAS1" s="421"/>
      <c r="UAT1" s="421"/>
      <c r="UAU1" s="421"/>
      <c r="UAV1" s="421"/>
      <c r="UAW1" s="421"/>
      <c r="UAX1" s="421"/>
      <c r="UAY1" s="421"/>
      <c r="UAZ1" s="421"/>
      <c r="UBA1" s="421"/>
      <c r="UBB1" s="421"/>
      <c r="UBC1" s="421"/>
      <c r="UBD1" s="421"/>
      <c r="UBE1" s="421"/>
      <c r="UBF1" s="421"/>
      <c r="UBG1" s="421"/>
      <c r="UBH1" s="421"/>
      <c r="UBI1" s="421"/>
      <c r="UBJ1" s="421"/>
      <c r="UBK1" s="421"/>
      <c r="UBL1" s="421"/>
      <c r="UBM1" s="421"/>
      <c r="UBN1" s="421"/>
      <c r="UBO1" s="421"/>
      <c r="UBP1" s="421"/>
      <c r="UBQ1" s="421"/>
      <c r="UBR1" s="421"/>
      <c r="UBS1" s="421"/>
      <c r="UBT1" s="421"/>
      <c r="UBU1" s="421"/>
      <c r="UBV1" s="421"/>
      <c r="UBW1" s="421"/>
      <c r="UBX1" s="421"/>
      <c r="UBY1" s="421"/>
      <c r="UBZ1" s="421"/>
      <c r="UCA1" s="421"/>
      <c r="UCB1" s="421"/>
      <c r="UCC1" s="421"/>
      <c r="UCD1" s="421"/>
      <c r="UCE1" s="421"/>
      <c r="UCF1" s="421"/>
      <c r="UCG1" s="421"/>
      <c r="UCH1" s="421"/>
      <c r="UCI1" s="421"/>
      <c r="UCJ1" s="421"/>
      <c r="UCK1" s="421"/>
      <c r="UCL1" s="421"/>
      <c r="UCM1" s="421"/>
      <c r="UCN1" s="421"/>
      <c r="UCO1" s="421"/>
      <c r="UCP1" s="421"/>
      <c r="UCQ1" s="421"/>
      <c r="UCR1" s="421"/>
      <c r="UCS1" s="421"/>
      <c r="UCT1" s="421"/>
      <c r="UCU1" s="421"/>
      <c r="UCV1" s="421"/>
      <c r="UCW1" s="421"/>
      <c r="UCX1" s="421"/>
      <c r="UCY1" s="421"/>
      <c r="UCZ1" s="421"/>
      <c r="UDA1" s="421"/>
      <c r="UDB1" s="421"/>
      <c r="UDC1" s="421"/>
      <c r="UDD1" s="421"/>
      <c r="UDE1" s="421"/>
      <c r="UDF1" s="421"/>
      <c r="UDG1" s="421"/>
      <c r="UDH1" s="421"/>
      <c r="UDI1" s="421"/>
      <c r="UDJ1" s="421"/>
      <c r="UDK1" s="421"/>
      <c r="UDL1" s="421"/>
      <c r="UDM1" s="421"/>
      <c r="UDN1" s="421"/>
      <c r="UDO1" s="421"/>
      <c r="UDP1" s="421"/>
      <c r="UDQ1" s="421"/>
      <c r="UDR1" s="421"/>
      <c r="UDS1" s="421"/>
      <c r="UDT1" s="421"/>
      <c r="UDU1" s="421"/>
      <c r="UDV1" s="421"/>
      <c r="UDW1" s="421"/>
      <c r="UDX1" s="421"/>
      <c r="UDY1" s="421"/>
      <c r="UDZ1" s="421"/>
      <c r="UEA1" s="421"/>
      <c r="UEB1" s="421"/>
      <c r="UEC1" s="421"/>
      <c r="UED1" s="421"/>
      <c r="UEE1" s="421"/>
      <c r="UEF1" s="421"/>
      <c r="UEG1" s="421"/>
      <c r="UEH1" s="421"/>
      <c r="UEI1" s="421"/>
      <c r="UEJ1" s="421"/>
      <c r="UEK1" s="421"/>
      <c r="UEL1" s="421"/>
      <c r="UEM1" s="421"/>
      <c r="UEN1" s="421"/>
      <c r="UEO1" s="421"/>
      <c r="UEP1" s="421"/>
      <c r="UEQ1" s="421"/>
      <c r="UER1" s="421"/>
      <c r="UES1" s="421"/>
      <c r="UET1" s="421"/>
      <c r="UEU1" s="421"/>
      <c r="UEV1" s="421"/>
      <c r="UEW1" s="421"/>
      <c r="UEX1" s="421"/>
      <c r="UEY1" s="421"/>
      <c r="UEZ1" s="421"/>
      <c r="UFA1" s="421"/>
      <c r="UFB1" s="421"/>
      <c r="UFC1" s="421"/>
      <c r="UFD1" s="421"/>
      <c r="UFE1" s="421"/>
      <c r="UFF1" s="421"/>
      <c r="UFG1" s="421"/>
      <c r="UFH1" s="421"/>
      <c r="UFI1" s="421"/>
      <c r="UFJ1" s="421"/>
      <c r="UFK1" s="421"/>
      <c r="UFL1" s="421"/>
      <c r="UFM1" s="421"/>
      <c r="UFN1" s="421"/>
      <c r="UFO1" s="421"/>
      <c r="UFP1" s="421"/>
      <c r="UFQ1" s="421"/>
      <c r="UFR1" s="421"/>
      <c r="UFS1" s="421"/>
      <c r="UFT1" s="421"/>
      <c r="UFU1" s="421"/>
      <c r="UFV1" s="421"/>
      <c r="UFW1" s="421"/>
      <c r="UFX1" s="421"/>
      <c r="UFY1" s="421"/>
      <c r="UFZ1" s="421"/>
      <c r="UGA1" s="421"/>
      <c r="UGB1" s="421"/>
      <c r="UGC1" s="421"/>
      <c r="UGD1" s="421"/>
      <c r="UGE1" s="421"/>
      <c r="UGF1" s="421"/>
      <c r="UGG1" s="421"/>
      <c r="UGH1" s="421"/>
      <c r="UGI1" s="421"/>
      <c r="UGJ1" s="421"/>
      <c r="UGK1" s="421"/>
      <c r="UGL1" s="421"/>
      <c r="UGM1" s="421"/>
      <c r="UGN1" s="421"/>
      <c r="UGO1" s="421"/>
      <c r="UGP1" s="421"/>
      <c r="UGQ1" s="421"/>
      <c r="UGR1" s="421"/>
      <c r="UGS1" s="421"/>
      <c r="UGT1" s="421"/>
      <c r="UGU1" s="421"/>
      <c r="UGV1" s="421"/>
      <c r="UGW1" s="421"/>
      <c r="UGX1" s="421"/>
      <c r="UGY1" s="421"/>
      <c r="UGZ1" s="421"/>
      <c r="UHA1" s="421"/>
      <c r="UHB1" s="421"/>
      <c r="UHC1" s="421"/>
      <c r="UHD1" s="421"/>
      <c r="UHE1" s="421"/>
      <c r="UHF1" s="421"/>
      <c r="UHG1" s="421"/>
      <c r="UHH1" s="421"/>
      <c r="UHI1" s="421"/>
      <c r="UHJ1" s="421"/>
      <c r="UHK1" s="421"/>
      <c r="UHL1" s="421"/>
      <c r="UHM1" s="421"/>
      <c r="UHN1" s="421"/>
      <c r="UHO1" s="421"/>
      <c r="UHP1" s="421"/>
      <c r="UHQ1" s="421"/>
      <c r="UHR1" s="421"/>
      <c r="UHS1" s="421"/>
      <c r="UHT1" s="421"/>
      <c r="UHU1" s="421"/>
      <c r="UHV1" s="421"/>
      <c r="UHW1" s="421"/>
      <c r="UHX1" s="421"/>
      <c r="UHY1" s="421"/>
      <c r="UHZ1" s="421"/>
      <c r="UIA1" s="421"/>
      <c r="UIB1" s="421"/>
      <c r="UIC1" s="421"/>
      <c r="UID1" s="421"/>
      <c r="UIE1" s="421"/>
      <c r="UIF1" s="421"/>
      <c r="UIG1" s="421"/>
      <c r="UIH1" s="421"/>
      <c r="UII1" s="421"/>
      <c r="UIJ1" s="421"/>
      <c r="UIK1" s="421"/>
      <c r="UIL1" s="421"/>
      <c r="UIM1" s="421"/>
      <c r="UIN1" s="421"/>
      <c r="UIO1" s="421"/>
      <c r="UIP1" s="421"/>
      <c r="UIQ1" s="421"/>
      <c r="UIR1" s="421"/>
      <c r="UIS1" s="421"/>
      <c r="UIT1" s="421"/>
      <c r="UIU1" s="421"/>
      <c r="UIV1" s="421"/>
      <c r="UIW1" s="421"/>
      <c r="UIX1" s="421"/>
      <c r="UIY1" s="421"/>
      <c r="UIZ1" s="421"/>
      <c r="UJA1" s="421"/>
      <c r="UJB1" s="421"/>
      <c r="UJC1" s="421"/>
      <c r="UJD1" s="421"/>
      <c r="UJE1" s="421"/>
      <c r="UJF1" s="421"/>
      <c r="UJG1" s="421"/>
      <c r="UJH1" s="421"/>
      <c r="UJI1" s="421"/>
      <c r="UJJ1" s="421"/>
      <c r="UJK1" s="421"/>
      <c r="UJL1" s="421"/>
      <c r="UJM1" s="421"/>
      <c r="UJN1" s="421"/>
      <c r="UJO1" s="421"/>
      <c r="UJP1" s="421"/>
      <c r="UJQ1" s="421"/>
      <c r="UJR1" s="421"/>
      <c r="UJS1" s="421"/>
      <c r="UJT1" s="421"/>
      <c r="UJU1" s="421"/>
      <c r="UJV1" s="421"/>
      <c r="UJW1" s="421"/>
      <c r="UJX1" s="421"/>
      <c r="UJY1" s="421"/>
      <c r="UJZ1" s="421"/>
      <c r="UKA1" s="421"/>
      <c r="UKB1" s="421"/>
      <c r="UKC1" s="421"/>
      <c r="UKD1" s="421"/>
      <c r="UKE1" s="421"/>
      <c r="UKF1" s="421"/>
      <c r="UKG1" s="421"/>
      <c r="UKH1" s="421"/>
      <c r="UKI1" s="421"/>
      <c r="UKJ1" s="421"/>
      <c r="UKK1" s="421"/>
      <c r="UKL1" s="421"/>
      <c r="UKM1" s="421"/>
      <c r="UKN1" s="421"/>
      <c r="UKO1" s="421"/>
      <c r="UKP1" s="421"/>
      <c r="UKQ1" s="421"/>
      <c r="UKR1" s="421"/>
      <c r="UKS1" s="421"/>
      <c r="UKT1" s="421"/>
      <c r="UKU1" s="421"/>
      <c r="UKV1" s="421"/>
      <c r="UKW1" s="421"/>
      <c r="UKX1" s="421"/>
      <c r="UKY1" s="421"/>
      <c r="UKZ1" s="421"/>
      <c r="ULA1" s="421"/>
      <c r="ULB1" s="421"/>
      <c r="ULC1" s="421"/>
      <c r="ULD1" s="421"/>
      <c r="ULE1" s="421"/>
      <c r="ULF1" s="421"/>
      <c r="ULG1" s="421"/>
      <c r="ULH1" s="421"/>
      <c r="ULI1" s="421"/>
      <c r="ULJ1" s="421"/>
      <c r="ULK1" s="421"/>
      <c r="ULL1" s="421"/>
      <c r="ULM1" s="421"/>
      <c r="ULN1" s="421"/>
      <c r="ULO1" s="421"/>
      <c r="ULP1" s="421"/>
      <c r="ULQ1" s="421"/>
      <c r="ULR1" s="421"/>
      <c r="ULS1" s="421"/>
      <c r="ULT1" s="421"/>
      <c r="ULU1" s="421"/>
      <c r="ULV1" s="421"/>
      <c r="ULW1" s="421"/>
      <c r="ULX1" s="421"/>
      <c r="ULY1" s="421"/>
      <c r="ULZ1" s="421"/>
      <c r="UMA1" s="421"/>
      <c r="UMB1" s="421"/>
      <c r="UMC1" s="421"/>
      <c r="UMD1" s="421"/>
      <c r="UME1" s="421"/>
      <c r="UMF1" s="421"/>
      <c r="UMG1" s="421"/>
      <c r="UMH1" s="421"/>
      <c r="UMI1" s="421"/>
      <c r="UMJ1" s="421"/>
      <c r="UMK1" s="421"/>
      <c r="UML1" s="421"/>
      <c r="UMM1" s="421"/>
      <c r="UMN1" s="421"/>
      <c r="UMO1" s="421"/>
      <c r="UMP1" s="421"/>
      <c r="UMQ1" s="421"/>
      <c r="UMR1" s="421"/>
      <c r="UMS1" s="421"/>
      <c r="UMT1" s="421"/>
      <c r="UMU1" s="421"/>
      <c r="UMV1" s="421"/>
      <c r="UMW1" s="421"/>
      <c r="UMX1" s="421"/>
      <c r="UMY1" s="421"/>
      <c r="UMZ1" s="421"/>
      <c r="UNA1" s="421"/>
      <c r="UNB1" s="421"/>
      <c r="UNC1" s="421"/>
      <c r="UND1" s="421"/>
      <c r="UNE1" s="421"/>
      <c r="UNF1" s="421"/>
      <c r="UNG1" s="421"/>
      <c r="UNH1" s="421"/>
      <c r="UNI1" s="421"/>
      <c r="UNJ1" s="421"/>
      <c r="UNK1" s="421"/>
      <c r="UNL1" s="421"/>
      <c r="UNM1" s="421"/>
      <c r="UNN1" s="421"/>
      <c r="UNO1" s="421"/>
      <c r="UNP1" s="421"/>
      <c r="UNQ1" s="421"/>
      <c r="UNR1" s="421"/>
      <c r="UNS1" s="421"/>
      <c r="UNT1" s="421"/>
      <c r="UNU1" s="421"/>
      <c r="UNV1" s="421"/>
      <c r="UNW1" s="421"/>
      <c r="UNX1" s="421"/>
      <c r="UNY1" s="421"/>
      <c r="UNZ1" s="421"/>
      <c r="UOA1" s="421"/>
      <c r="UOB1" s="421"/>
      <c r="UOC1" s="421"/>
      <c r="UOD1" s="421"/>
      <c r="UOE1" s="421"/>
      <c r="UOF1" s="421"/>
      <c r="UOG1" s="421"/>
      <c r="UOH1" s="421"/>
      <c r="UOI1" s="421"/>
      <c r="UOJ1" s="421"/>
      <c r="UOK1" s="421"/>
      <c r="UOL1" s="421"/>
      <c r="UOM1" s="421"/>
      <c r="UON1" s="421"/>
      <c r="UOO1" s="421"/>
      <c r="UOP1" s="421"/>
      <c r="UOQ1" s="421"/>
      <c r="UOR1" s="421"/>
      <c r="UOS1" s="421"/>
      <c r="UOT1" s="421"/>
      <c r="UOU1" s="421"/>
      <c r="UOV1" s="421"/>
      <c r="UOW1" s="421"/>
      <c r="UOX1" s="421"/>
      <c r="UOY1" s="421"/>
      <c r="UOZ1" s="421"/>
      <c r="UPA1" s="421"/>
      <c r="UPB1" s="421"/>
      <c r="UPC1" s="421"/>
      <c r="UPD1" s="421"/>
      <c r="UPE1" s="421"/>
      <c r="UPF1" s="421"/>
      <c r="UPG1" s="421"/>
      <c r="UPH1" s="421"/>
      <c r="UPI1" s="421"/>
      <c r="UPJ1" s="421"/>
      <c r="UPK1" s="421"/>
      <c r="UPL1" s="421"/>
      <c r="UPM1" s="421"/>
      <c r="UPN1" s="421"/>
      <c r="UPO1" s="421"/>
      <c r="UPP1" s="421"/>
      <c r="UPQ1" s="421"/>
      <c r="UPR1" s="421"/>
      <c r="UPS1" s="421"/>
      <c r="UPT1" s="421"/>
      <c r="UPU1" s="421"/>
      <c r="UPV1" s="421"/>
      <c r="UPW1" s="421"/>
      <c r="UPX1" s="421"/>
      <c r="UPY1" s="421"/>
      <c r="UPZ1" s="421"/>
      <c r="UQA1" s="421"/>
      <c r="UQB1" s="421"/>
      <c r="UQC1" s="421"/>
      <c r="UQD1" s="421"/>
      <c r="UQE1" s="421"/>
      <c r="UQF1" s="421"/>
      <c r="UQG1" s="421"/>
      <c r="UQH1" s="421"/>
      <c r="UQI1" s="421"/>
      <c r="UQJ1" s="421"/>
      <c r="UQK1" s="421"/>
      <c r="UQL1" s="421"/>
      <c r="UQM1" s="421"/>
      <c r="UQN1" s="421"/>
      <c r="UQO1" s="421"/>
      <c r="UQP1" s="421"/>
      <c r="UQQ1" s="421"/>
      <c r="UQR1" s="421"/>
      <c r="UQS1" s="421"/>
      <c r="UQT1" s="421"/>
      <c r="UQU1" s="421"/>
      <c r="UQV1" s="421"/>
      <c r="UQW1" s="421"/>
      <c r="UQX1" s="421"/>
      <c r="UQY1" s="421"/>
      <c r="UQZ1" s="421"/>
      <c r="URA1" s="421"/>
      <c r="URB1" s="421"/>
      <c r="URC1" s="421"/>
      <c r="URD1" s="421"/>
      <c r="URE1" s="421"/>
      <c r="URF1" s="421"/>
      <c r="URG1" s="421"/>
      <c r="URH1" s="421"/>
      <c r="URI1" s="421"/>
      <c r="URJ1" s="421"/>
      <c r="URK1" s="421"/>
      <c r="URL1" s="421"/>
      <c r="URM1" s="421"/>
      <c r="URN1" s="421"/>
      <c r="URO1" s="421"/>
      <c r="URP1" s="421"/>
      <c r="URQ1" s="421"/>
      <c r="URR1" s="421"/>
      <c r="URS1" s="421"/>
      <c r="URT1" s="421"/>
      <c r="URU1" s="421"/>
      <c r="URV1" s="421"/>
      <c r="URW1" s="421"/>
      <c r="URX1" s="421"/>
      <c r="URY1" s="421"/>
      <c r="URZ1" s="421"/>
      <c r="USA1" s="421"/>
      <c r="USB1" s="421"/>
      <c r="USC1" s="421"/>
      <c r="USD1" s="421"/>
      <c r="USE1" s="421"/>
      <c r="USF1" s="421"/>
      <c r="USG1" s="421"/>
      <c r="USH1" s="421"/>
      <c r="USI1" s="421"/>
      <c r="USJ1" s="421"/>
      <c r="USK1" s="421"/>
      <c r="USL1" s="421"/>
      <c r="USM1" s="421"/>
      <c r="USN1" s="421"/>
      <c r="USO1" s="421"/>
      <c r="USP1" s="421"/>
      <c r="USQ1" s="421"/>
      <c r="USR1" s="421"/>
      <c r="USS1" s="421"/>
      <c r="UST1" s="421"/>
      <c r="USU1" s="421"/>
      <c r="USV1" s="421"/>
      <c r="USW1" s="421"/>
      <c r="USX1" s="421"/>
      <c r="USY1" s="421"/>
      <c r="USZ1" s="421"/>
      <c r="UTA1" s="421"/>
      <c r="UTB1" s="421"/>
      <c r="UTC1" s="421"/>
      <c r="UTD1" s="421"/>
      <c r="UTE1" s="421"/>
      <c r="UTF1" s="421"/>
      <c r="UTG1" s="421"/>
      <c r="UTH1" s="421"/>
      <c r="UTI1" s="421"/>
      <c r="UTJ1" s="421"/>
      <c r="UTK1" s="421"/>
      <c r="UTL1" s="421"/>
      <c r="UTM1" s="421"/>
      <c r="UTN1" s="421"/>
      <c r="UTO1" s="421"/>
      <c r="UTP1" s="421"/>
      <c r="UTQ1" s="421"/>
      <c r="UTR1" s="421"/>
      <c r="UTS1" s="421"/>
      <c r="UTT1" s="421"/>
      <c r="UTU1" s="421"/>
      <c r="UTV1" s="421"/>
      <c r="UTW1" s="421"/>
      <c r="UTX1" s="421"/>
      <c r="UTY1" s="421"/>
      <c r="UTZ1" s="421"/>
      <c r="UUA1" s="421"/>
      <c r="UUB1" s="421"/>
      <c r="UUC1" s="421"/>
      <c r="UUD1" s="421"/>
      <c r="UUE1" s="421"/>
      <c r="UUF1" s="421"/>
      <c r="UUG1" s="421"/>
      <c r="UUH1" s="421"/>
      <c r="UUI1" s="421"/>
      <c r="UUJ1" s="421"/>
      <c r="UUK1" s="421"/>
      <c r="UUL1" s="421"/>
      <c r="UUM1" s="421"/>
      <c r="UUN1" s="421"/>
      <c r="UUO1" s="421"/>
      <c r="UUP1" s="421"/>
      <c r="UUQ1" s="421"/>
      <c r="UUR1" s="421"/>
      <c r="UUS1" s="421"/>
      <c r="UUT1" s="421"/>
      <c r="UUU1" s="421"/>
      <c r="UUV1" s="421"/>
      <c r="UUW1" s="421"/>
      <c r="UUX1" s="421"/>
      <c r="UUY1" s="421"/>
      <c r="UUZ1" s="421"/>
      <c r="UVA1" s="421"/>
      <c r="UVB1" s="421"/>
      <c r="UVC1" s="421"/>
      <c r="UVD1" s="421"/>
      <c r="UVE1" s="421"/>
      <c r="UVF1" s="421"/>
      <c r="UVG1" s="421"/>
      <c r="UVH1" s="421"/>
      <c r="UVI1" s="421"/>
      <c r="UVJ1" s="421"/>
      <c r="UVK1" s="421"/>
      <c r="UVL1" s="421"/>
      <c r="UVM1" s="421"/>
      <c r="UVN1" s="421"/>
      <c r="UVO1" s="421"/>
      <c r="UVP1" s="421"/>
      <c r="UVQ1" s="421"/>
      <c r="UVR1" s="421"/>
      <c r="UVS1" s="421"/>
      <c r="UVT1" s="421"/>
      <c r="UVU1" s="421"/>
      <c r="UVV1" s="421"/>
      <c r="UVW1" s="421"/>
      <c r="UVX1" s="421"/>
      <c r="UVY1" s="421"/>
      <c r="UVZ1" s="421"/>
      <c r="UWA1" s="421"/>
      <c r="UWB1" s="421"/>
      <c r="UWC1" s="421"/>
      <c r="UWD1" s="421"/>
      <c r="UWE1" s="421"/>
      <c r="UWF1" s="421"/>
      <c r="UWG1" s="421"/>
      <c r="UWH1" s="421"/>
      <c r="UWI1" s="421"/>
      <c r="UWJ1" s="421"/>
      <c r="UWK1" s="421"/>
      <c r="UWL1" s="421"/>
      <c r="UWM1" s="421"/>
      <c r="UWN1" s="421"/>
      <c r="UWO1" s="421"/>
      <c r="UWP1" s="421"/>
      <c r="UWQ1" s="421"/>
      <c r="UWR1" s="421"/>
      <c r="UWS1" s="421"/>
      <c r="UWT1" s="421"/>
      <c r="UWU1" s="421"/>
      <c r="UWV1" s="421"/>
      <c r="UWW1" s="421"/>
      <c r="UWX1" s="421"/>
      <c r="UWY1" s="421"/>
      <c r="UWZ1" s="421"/>
      <c r="UXA1" s="421"/>
      <c r="UXB1" s="421"/>
      <c r="UXC1" s="421"/>
      <c r="UXD1" s="421"/>
      <c r="UXE1" s="421"/>
      <c r="UXF1" s="421"/>
      <c r="UXG1" s="421"/>
      <c r="UXH1" s="421"/>
      <c r="UXI1" s="421"/>
      <c r="UXJ1" s="421"/>
      <c r="UXK1" s="421"/>
      <c r="UXL1" s="421"/>
      <c r="UXM1" s="421"/>
      <c r="UXN1" s="421"/>
      <c r="UXO1" s="421"/>
      <c r="UXP1" s="421"/>
      <c r="UXQ1" s="421"/>
      <c r="UXR1" s="421"/>
      <c r="UXS1" s="421"/>
      <c r="UXT1" s="421"/>
      <c r="UXU1" s="421"/>
      <c r="UXV1" s="421"/>
      <c r="UXW1" s="421"/>
      <c r="UXX1" s="421"/>
      <c r="UXY1" s="421"/>
      <c r="UXZ1" s="421"/>
      <c r="UYA1" s="421"/>
      <c r="UYB1" s="421"/>
      <c r="UYC1" s="421"/>
      <c r="UYD1" s="421"/>
      <c r="UYE1" s="421"/>
      <c r="UYF1" s="421"/>
      <c r="UYG1" s="421"/>
      <c r="UYH1" s="421"/>
      <c r="UYI1" s="421"/>
      <c r="UYJ1" s="421"/>
      <c r="UYK1" s="421"/>
      <c r="UYL1" s="421"/>
      <c r="UYM1" s="421"/>
      <c r="UYN1" s="421"/>
      <c r="UYO1" s="421"/>
      <c r="UYP1" s="421"/>
      <c r="UYQ1" s="421"/>
      <c r="UYR1" s="421"/>
      <c r="UYS1" s="421"/>
      <c r="UYT1" s="421"/>
      <c r="UYU1" s="421"/>
      <c r="UYV1" s="421"/>
      <c r="UYW1" s="421"/>
      <c r="UYX1" s="421"/>
      <c r="UYY1" s="421"/>
      <c r="UYZ1" s="421"/>
      <c r="UZA1" s="421"/>
      <c r="UZB1" s="421"/>
      <c r="UZC1" s="421"/>
      <c r="UZD1" s="421"/>
      <c r="UZE1" s="421"/>
      <c r="UZF1" s="421"/>
      <c r="UZG1" s="421"/>
      <c r="UZH1" s="421"/>
      <c r="UZI1" s="421"/>
      <c r="UZJ1" s="421"/>
      <c r="UZK1" s="421"/>
      <c r="UZL1" s="421"/>
      <c r="UZM1" s="421"/>
      <c r="UZN1" s="421"/>
      <c r="UZO1" s="421"/>
      <c r="UZP1" s="421"/>
      <c r="UZQ1" s="421"/>
      <c r="UZR1" s="421"/>
      <c r="UZS1" s="421"/>
      <c r="UZT1" s="421"/>
      <c r="UZU1" s="421"/>
      <c r="UZV1" s="421"/>
      <c r="UZW1" s="421"/>
      <c r="UZX1" s="421"/>
      <c r="UZY1" s="421"/>
      <c r="UZZ1" s="421"/>
      <c r="VAA1" s="421"/>
      <c r="VAB1" s="421"/>
      <c r="VAC1" s="421"/>
      <c r="VAD1" s="421"/>
      <c r="VAE1" s="421"/>
      <c r="VAF1" s="421"/>
      <c r="VAG1" s="421"/>
      <c r="VAH1" s="421"/>
      <c r="VAI1" s="421"/>
      <c r="VAJ1" s="421"/>
      <c r="VAK1" s="421"/>
      <c r="VAL1" s="421"/>
      <c r="VAM1" s="421"/>
      <c r="VAN1" s="421"/>
      <c r="VAO1" s="421"/>
      <c r="VAP1" s="421"/>
      <c r="VAQ1" s="421"/>
      <c r="VAR1" s="421"/>
      <c r="VAS1" s="421"/>
      <c r="VAT1" s="421"/>
      <c r="VAU1" s="421"/>
      <c r="VAV1" s="421"/>
      <c r="VAW1" s="421"/>
      <c r="VAX1" s="421"/>
      <c r="VAY1" s="421"/>
      <c r="VAZ1" s="421"/>
      <c r="VBA1" s="421"/>
      <c r="VBB1" s="421"/>
      <c r="VBC1" s="421"/>
      <c r="VBD1" s="421"/>
      <c r="VBE1" s="421"/>
      <c r="VBF1" s="421"/>
      <c r="VBG1" s="421"/>
      <c r="VBH1" s="421"/>
      <c r="VBI1" s="421"/>
      <c r="VBJ1" s="421"/>
      <c r="VBK1" s="421"/>
      <c r="VBL1" s="421"/>
      <c r="VBM1" s="421"/>
      <c r="VBN1" s="421"/>
      <c r="VBO1" s="421"/>
      <c r="VBP1" s="421"/>
      <c r="VBQ1" s="421"/>
      <c r="VBR1" s="421"/>
      <c r="VBS1" s="421"/>
      <c r="VBT1" s="421"/>
      <c r="VBU1" s="421"/>
      <c r="VBV1" s="421"/>
      <c r="VBW1" s="421"/>
      <c r="VBX1" s="421"/>
      <c r="VBY1" s="421"/>
      <c r="VBZ1" s="421"/>
      <c r="VCA1" s="421"/>
      <c r="VCB1" s="421"/>
      <c r="VCC1" s="421"/>
      <c r="VCD1" s="421"/>
      <c r="VCE1" s="421"/>
      <c r="VCF1" s="421"/>
      <c r="VCG1" s="421"/>
      <c r="VCH1" s="421"/>
      <c r="VCI1" s="421"/>
      <c r="VCJ1" s="421"/>
      <c r="VCK1" s="421"/>
      <c r="VCL1" s="421"/>
      <c r="VCM1" s="421"/>
      <c r="VCN1" s="421"/>
      <c r="VCO1" s="421"/>
      <c r="VCP1" s="421"/>
      <c r="VCQ1" s="421"/>
      <c r="VCR1" s="421"/>
      <c r="VCS1" s="421"/>
      <c r="VCT1" s="421"/>
      <c r="VCU1" s="421"/>
      <c r="VCV1" s="421"/>
      <c r="VCW1" s="421"/>
      <c r="VCX1" s="421"/>
      <c r="VCY1" s="421"/>
      <c r="VCZ1" s="421"/>
      <c r="VDA1" s="421"/>
      <c r="VDB1" s="421"/>
      <c r="VDC1" s="421"/>
      <c r="VDD1" s="421"/>
      <c r="VDE1" s="421"/>
      <c r="VDF1" s="421"/>
      <c r="VDG1" s="421"/>
      <c r="VDH1" s="421"/>
      <c r="VDI1" s="421"/>
      <c r="VDJ1" s="421"/>
      <c r="VDK1" s="421"/>
      <c r="VDL1" s="421"/>
      <c r="VDM1" s="421"/>
      <c r="VDN1" s="421"/>
      <c r="VDO1" s="421"/>
      <c r="VDP1" s="421"/>
      <c r="VDQ1" s="421"/>
      <c r="VDR1" s="421"/>
      <c r="VDS1" s="421"/>
      <c r="VDT1" s="421"/>
      <c r="VDU1" s="421"/>
      <c r="VDV1" s="421"/>
      <c r="VDW1" s="421"/>
      <c r="VDX1" s="421"/>
      <c r="VDY1" s="421"/>
      <c r="VDZ1" s="421"/>
      <c r="VEA1" s="421"/>
      <c r="VEB1" s="421"/>
      <c r="VEC1" s="421"/>
      <c r="VED1" s="421"/>
      <c r="VEE1" s="421"/>
      <c r="VEF1" s="421"/>
      <c r="VEG1" s="421"/>
      <c r="VEH1" s="421"/>
      <c r="VEI1" s="421"/>
      <c r="VEJ1" s="421"/>
      <c r="VEK1" s="421"/>
      <c r="VEL1" s="421"/>
      <c r="VEM1" s="421"/>
      <c r="VEN1" s="421"/>
      <c r="VEO1" s="421"/>
      <c r="VEP1" s="421"/>
      <c r="VEQ1" s="421"/>
      <c r="VER1" s="421"/>
      <c r="VES1" s="421"/>
      <c r="VET1" s="421"/>
      <c r="VEU1" s="421"/>
      <c r="VEV1" s="421"/>
      <c r="VEW1" s="421"/>
      <c r="VEX1" s="421"/>
      <c r="VEY1" s="421"/>
      <c r="VEZ1" s="421"/>
      <c r="VFA1" s="421"/>
      <c r="VFB1" s="421"/>
      <c r="VFC1" s="421"/>
      <c r="VFD1" s="421"/>
      <c r="VFE1" s="421"/>
      <c r="VFF1" s="421"/>
      <c r="VFG1" s="421"/>
      <c r="VFH1" s="421"/>
      <c r="VFI1" s="421"/>
      <c r="VFJ1" s="421"/>
      <c r="VFK1" s="421"/>
      <c r="VFL1" s="421"/>
      <c r="VFM1" s="421"/>
      <c r="VFN1" s="421"/>
      <c r="VFO1" s="421"/>
      <c r="VFP1" s="421"/>
      <c r="VFQ1" s="421"/>
      <c r="VFR1" s="421"/>
      <c r="VFS1" s="421"/>
      <c r="VFT1" s="421"/>
      <c r="VFU1" s="421"/>
      <c r="VFV1" s="421"/>
      <c r="VFW1" s="421"/>
      <c r="VFX1" s="421"/>
      <c r="VFY1" s="421"/>
      <c r="VFZ1" s="421"/>
      <c r="VGA1" s="421"/>
      <c r="VGB1" s="421"/>
      <c r="VGC1" s="421"/>
      <c r="VGD1" s="421"/>
      <c r="VGE1" s="421"/>
      <c r="VGF1" s="421"/>
      <c r="VGG1" s="421"/>
      <c r="VGH1" s="421"/>
      <c r="VGI1" s="421"/>
      <c r="VGJ1" s="421"/>
      <c r="VGK1" s="421"/>
      <c r="VGL1" s="421"/>
      <c r="VGM1" s="421"/>
      <c r="VGN1" s="421"/>
      <c r="VGO1" s="421"/>
      <c r="VGP1" s="421"/>
      <c r="VGQ1" s="421"/>
      <c r="VGR1" s="421"/>
      <c r="VGS1" s="421"/>
      <c r="VGT1" s="421"/>
      <c r="VGU1" s="421"/>
      <c r="VGV1" s="421"/>
      <c r="VGW1" s="421"/>
      <c r="VGX1" s="421"/>
      <c r="VGY1" s="421"/>
      <c r="VGZ1" s="421"/>
      <c r="VHA1" s="421"/>
      <c r="VHB1" s="421"/>
      <c r="VHC1" s="421"/>
      <c r="VHD1" s="421"/>
      <c r="VHE1" s="421"/>
      <c r="VHF1" s="421"/>
      <c r="VHG1" s="421"/>
      <c r="VHH1" s="421"/>
      <c r="VHI1" s="421"/>
      <c r="VHJ1" s="421"/>
      <c r="VHK1" s="421"/>
      <c r="VHL1" s="421"/>
      <c r="VHM1" s="421"/>
      <c r="VHN1" s="421"/>
      <c r="VHO1" s="421"/>
      <c r="VHP1" s="421"/>
      <c r="VHQ1" s="421"/>
      <c r="VHR1" s="421"/>
      <c r="VHS1" s="421"/>
      <c r="VHT1" s="421"/>
      <c r="VHU1" s="421"/>
      <c r="VHV1" s="421"/>
      <c r="VHW1" s="421"/>
      <c r="VHX1" s="421"/>
      <c r="VHY1" s="421"/>
      <c r="VHZ1" s="421"/>
      <c r="VIA1" s="421"/>
      <c r="VIB1" s="421"/>
      <c r="VIC1" s="421"/>
      <c r="VID1" s="421"/>
      <c r="VIE1" s="421"/>
      <c r="VIF1" s="421"/>
      <c r="VIG1" s="421"/>
      <c r="VIH1" s="421"/>
      <c r="VII1" s="421"/>
      <c r="VIJ1" s="421"/>
      <c r="VIK1" s="421"/>
      <c r="VIL1" s="421"/>
      <c r="VIM1" s="421"/>
      <c r="VIN1" s="421"/>
      <c r="VIO1" s="421"/>
      <c r="VIP1" s="421"/>
      <c r="VIQ1" s="421"/>
      <c r="VIR1" s="421"/>
      <c r="VIS1" s="421"/>
      <c r="VIT1" s="421"/>
      <c r="VIU1" s="421"/>
      <c r="VIV1" s="421"/>
      <c r="VIW1" s="421"/>
      <c r="VIX1" s="421"/>
      <c r="VIY1" s="421"/>
      <c r="VIZ1" s="421"/>
      <c r="VJA1" s="421"/>
      <c r="VJB1" s="421"/>
      <c r="VJC1" s="421"/>
      <c r="VJD1" s="421"/>
      <c r="VJE1" s="421"/>
      <c r="VJF1" s="421"/>
      <c r="VJG1" s="421"/>
      <c r="VJH1" s="421"/>
      <c r="VJI1" s="421"/>
      <c r="VJJ1" s="421"/>
      <c r="VJK1" s="421"/>
      <c r="VJL1" s="421"/>
      <c r="VJM1" s="421"/>
      <c r="VJN1" s="421"/>
      <c r="VJO1" s="421"/>
      <c r="VJP1" s="421"/>
      <c r="VJQ1" s="421"/>
      <c r="VJR1" s="421"/>
      <c r="VJS1" s="421"/>
      <c r="VJT1" s="421"/>
      <c r="VJU1" s="421"/>
      <c r="VJV1" s="421"/>
      <c r="VJW1" s="421"/>
      <c r="VJX1" s="421"/>
      <c r="VJY1" s="421"/>
      <c r="VJZ1" s="421"/>
      <c r="VKA1" s="421"/>
      <c r="VKB1" s="421"/>
      <c r="VKC1" s="421"/>
      <c r="VKD1" s="421"/>
      <c r="VKE1" s="421"/>
      <c r="VKF1" s="421"/>
      <c r="VKG1" s="421"/>
      <c r="VKH1" s="421"/>
      <c r="VKI1" s="421"/>
      <c r="VKJ1" s="421"/>
      <c r="VKK1" s="421"/>
      <c r="VKL1" s="421"/>
      <c r="VKM1" s="421"/>
      <c r="VKN1" s="421"/>
      <c r="VKO1" s="421"/>
      <c r="VKP1" s="421"/>
      <c r="VKQ1" s="421"/>
      <c r="VKR1" s="421"/>
      <c r="VKS1" s="421"/>
      <c r="VKT1" s="421"/>
      <c r="VKU1" s="421"/>
      <c r="VKV1" s="421"/>
      <c r="VKW1" s="421"/>
      <c r="VKX1" s="421"/>
      <c r="VKY1" s="421"/>
      <c r="VKZ1" s="421"/>
      <c r="VLA1" s="421"/>
      <c r="VLB1" s="421"/>
      <c r="VLC1" s="421"/>
      <c r="VLD1" s="421"/>
      <c r="VLE1" s="421"/>
      <c r="VLF1" s="421"/>
      <c r="VLG1" s="421"/>
      <c r="VLH1" s="421"/>
      <c r="VLI1" s="421"/>
      <c r="VLJ1" s="421"/>
      <c r="VLK1" s="421"/>
      <c r="VLL1" s="421"/>
      <c r="VLM1" s="421"/>
      <c r="VLN1" s="421"/>
      <c r="VLO1" s="421"/>
      <c r="VLP1" s="421"/>
      <c r="VLQ1" s="421"/>
      <c r="VLR1" s="421"/>
      <c r="VLS1" s="421"/>
      <c r="VLT1" s="421"/>
      <c r="VLU1" s="421"/>
      <c r="VLV1" s="421"/>
      <c r="VLW1" s="421"/>
      <c r="VLX1" s="421"/>
      <c r="VLY1" s="421"/>
      <c r="VLZ1" s="421"/>
      <c r="VMA1" s="421"/>
      <c r="VMB1" s="421"/>
      <c r="VMC1" s="421"/>
      <c r="VMD1" s="421"/>
      <c r="VME1" s="421"/>
      <c r="VMF1" s="421"/>
      <c r="VMG1" s="421"/>
      <c r="VMH1" s="421"/>
      <c r="VMI1" s="421"/>
      <c r="VMJ1" s="421"/>
      <c r="VMK1" s="421"/>
      <c r="VML1" s="421"/>
      <c r="VMM1" s="421"/>
      <c r="VMN1" s="421"/>
      <c r="VMO1" s="421"/>
      <c r="VMP1" s="421"/>
      <c r="VMQ1" s="421"/>
      <c r="VMR1" s="421"/>
      <c r="VMS1" s="421"/>
      <c r="VMT1" s="421"/>
      <c r="VMU1" s="421"/>
      <c r="VMV1" s="421"/>
      <c r="VMW1" s="421"/>
      <c r="VMX1" s="421"/>
      <c r="VMY1" s="421"/>
      <c r="VMZ1" s="421"/>
      <c r="VNA1" s="421"/>
      <c r="VNB1" s="421"/>
      <c r="VNC1" s="421"/>
      <c r="VND1" s="421"/>
      <c r="VNE1" s="421"/>
      <c r="VNF1" s="421"/>
      <c r="VNG1" s="421"/>
      <c r="VNH1" s="421"/>
      <c r="VNI1" s="421"/>
      <c r="VNJ1" s="421"/>
      <c r="VNK1" s="421"/>
      <c r="VNL1" s="421"/>
      <c r="VNM1" s="421"/>
      <c r="VNN1" s="421"/>
      <c r="VNO1" s="421"/>
      <c r="VNP1" s="421"/>
      <c r="VNQ1" s="421"/>
      <c r="VNR1" s="421"/>
      <c r="VNS1" s="421"/>
      <c r="VNT1" s="421"/>
      <c r="VNU1" s="421"/>
      <c r="VNV1" s="421"/>
      <c r="VNW1" s="421"/>
      <c r="VNX1" s="421"/>
      <c r="VNY1" s="421"/>
      <c r="VNZ1" s="421"/>
      <c r="VOA1" s="421"/>
      <c r="VOB1" s="421"/>
      <c r="VOC1" s="421"/>
      <c r="VOD1" s="421"/>
      <c r="VOE1" s="421"/>
      <c r="VOF1" s="421"/>
      <c r="VOG1" s="421"/>
      <c r="VOH1" s="421"/>
      <c r="VOI1" s="421"/>
      <c r="VOJ1" s="421"/>
      <c r="VOK1" s="421"/>
      <c r="VOL1" s="421"/>
      <c r="VOM1" s="421"/>
      <c r="VON1" s="421"/>
      <c r="VOO1" s="421"/>
      <c r="VOP1" s="421"/>
      <c r="VOQ1" s="421"/>
      <c r="VOR1" s="421"/>
      <c r="VOS1" s="421"/>
      <c r="VOT1" s="421"/>
      <c r="VOU1" s="421"/>
      <c r="VOV1" s="421"/>
      <c r="VOW1" s="421"/>
      <c r="VOX1" s="421"/>
      <c r="VOY1" s="421"/>
      <c r="VOZ1" s="421"/>
      <c r="VPA1" s="421"/>
      <c r="VPB1" s="421"/>
      <c r="VPC1" s="421"/>
      <c r="VPD1" s="421"/>
      <c r="VPE1" s="421"/>
      <c r="VPF1" s="421"/>
      <c r="VPG1" s="421"/>
      <c r="VPH1" s="421"/>
      <c r="VPI1" s="421"/>
      <c r="VPJ1" s="421"/>
      <c r="VPK1" s="421"/>
      <c r="VPL1" s="421"/>
      <c r="VPM1" s="421"/>
      <c r="VPN1" s="421"/>
      <c r="VPO1" s="421"/>
      <c r="VPP1" s="421"/>
      <c r="VPQ1" s="421"/>
      <c r="VPR1" s="421"/>
      <c r="VPS1" s="421"/>
      <c r="VPT1" s="421"/>
      <c r="VPU1" s="421"/>
      <c r="VPV1" s="421"/>
      <c r="VPW1" s="421"/>
      <c r="VPX1" s="421"/>
      <c r="VPY1" s="421"/>
      <c r="VPZ1" s="421"/>
      <c r="VQA1" s="421"/>
      <c r="VQB1" s="421"/>
      <c r="VQC1" s="421"/>
      <c r="VQD1" s="421"/>
      <c r="VQE1" s="421"/>
      <c r="VQF1" s="421"/>
      <c r="VQG1" s="421"/>
      <c r="VQH1" s="421"/>
      <c r="VQI1" s="421"/>
      <c r="VQJ1" s="421"/>
      <c r="VQK1" s="421"/>
      <c r="VQL1" s="421"/>
      <c r="VQM1" s="421"/>
      <c r="VQN1" s="421"/>
      <c r="VQO1" s="421"/>
      <c r="VQP1" s="421"/>
      <c r="VQQ1" s="421"/>
      <c r="VQR1" s="421"/>
      <c r="VQS1" s="421"/>
      <c r="VQT1" s="421"/>
      <c r="VQU1" s="421"/>
      <c r="VQV1" s="421"/>
      <c r="VQW1" s="421"/>
      <c r="VQX1" s="421"/>
      <c r="VQY1" s="421"/>
      <c r="VQZ1" s="421"/>
      <c r="VRA1" s="421"/>
      <c r="VRB1" s="421"/>
      <c r="VRC1" s="421"/>
      <c r="VRD1" s="421"/>
      <c r="VRE1" s="421"/>
      <c r="VRF1" s="421"/>
      <c r="VRG1" s="421"/>
      <c r="VRH1" s="421"/>
      <c r="VRI1" s="421"/>
      <c r="VRJ1" s="421"/>
      <c r="VRK1" s="421"/>
      <c r="VRL1" s="421"/>
      <c r="VRM1" s="421"/>
      <c r="VRN1" s="421"/>
      <c r="VRO1" s="421"/>
      <c r="VRP1" s="421"/>
      <c r="VRQ1" s="421"/>
      <c r="VRR1" s="421"/>
      <c r="VRS1" s="421"/>
      <c r="VRT1" s="421"/>
      <c r="VRU1" s="421"/>
      <c r="VRV1" s="421"/>
      <c r="VRW1" s="421"/>
      <c r="VRX1" s="421"/>
      <c r="VRY1" s="421"/>
      <c r="VRZ1" s="421"/>
      <c r="VSA1" s="421"/>
      <c r="VSB1" s="421"/>
      <c r="VSC1" s="421"/>
      <c r="VSD1" s="421"/>
      <c r="VSE1" s="421"/>
      <c r="VSF1" s="421"/>
      <c r="VSG1" s="421"/>
      <c r="VSH1" s="421"/>
      <c r="VSI1" s="421"/>
      <c r="VSJ1" s="421"/>
      <c r="VSK1" s="421"/>
      <c r="VSL1" s="421"/>
      <c r="VSM1" s="421"/>
      <c r="VSN1" s="421"/>
      <c r="VSO1" s="421"/>
      <c r="VSP1" s="421"/>
      <c r="VSQ1" s="421"/>
      <c r="VSR1" s="421"/>
      <c r="VSS1" s="421"/>
      <c r="VST1" s="421"/>
      <c r="VSU1" s="421"/>
      <c r="VSV1" s="421"/>
      <c r="VSW1" s="421"/>
      <c r="VSX1" s="421"/>
      <c r="VSY1" s="421"/>
      <c r="VSZ1" s="421"/>
      <c r="VTA1" s="421"/>
      <c r="VTB1" s="421"/>
      <c r="VTC1" s="421"/>
      <c r="VTD1" s="421"/>
      <c r="VTE1" s="421"/>
      <c r="VTF1" s="421"/>
      <c r="VTG1" s="421"/>
      <c r="VTH1" s="421"/>
      <c r="VTI1" s="421"/>
      <c r="VTJ1" s="421"/>
      <c r="VTK1" s="421"/>
      <c r="VTL1" s="421"/>
      <c r="VTM1" s="421"/>
      <c r="VTN1" s="421"/>
      <c r="VTO1" s="421"/>
      <c r="VTP1" s="421"/>
      <c r="VTQ1" s="421"/>
      <c r="VTR1" s="421"/>
      <c r="VTS1" s="421"/>
      <c r="VTT1" s="421"/>
      <c r="VTU1" s="421"/>
      <c r="VTV1" s="421"/>
      <c r="VTW1" s="421"/>
      <c r="VTX1" s="421"/>
      <c r="VTY1" s="421"/>
      <c r="VTZ1" s="421"/>
      <c r="VUA1" s="421"/>
      <c r="VUB1" s="421"/>
      <c r="VUC1" s="421"/>
      <c r="VUD1" s="421"/>
      <c r="VUE1" s="421"/>
      <c r="VUF1" s="421"/>
      <c r="VUG1" s="421"/>
      <c r="VUH1" s="421"/>
      <c r="VUI1" s="421"/>
      <c r="VUJ1" s="421"/>
      <c r="VUK1" s="421"/>
      <c r="VUL1" s="421"/>
      <c r="VUM1" s="421"/>
      <c r="VUN1" s="421"/>
      <c r="VUO1" s="421"/>
      <c r="VUP1" s="421"/>
      <c r="VUQ1" s="421"/>
      <c r="VUR1" s="421"/>
      <c r="VUS1" s="421"/>
      <c r="VUT1" s="421"/>
      <c r="VUU1" s="421"/>
      <c r="VUV1" s="421"/>
      <c r="VUW1" s="421"/>
      <c r="VUX1" s="421"/>
      <c r="VUY1" s="421"/>
      <c r="VUZ1" s="421"/>
      <c r="VVA1" s="421"/>
      <c r="VVB1" s="421"/>
      <c r="VVC1" s="421"/>
      <c r="VVD1" s="421"/>
      <c r="VVE1" s="421"/>
      <c r="VVF1" s="421"/>
      <c r="VVG1" s="421"/>
      <c r="VVH1" s="421"/>
      <c r="VVI1" s="421"/>
      <c r="VVJ1" s="421"/>
      <c r="VVK1" s="421"/>
      <c r="VVL1" s="421"/>
      <c r="VVM1" s="421"/>
      <c r="VVN1" s="421"/>
      <c r="VVO1" s="421"/>
      <c r="VVP1" s="421"/>
      <c r="VVQ1" s="421"/>
      <c r="VVR1" s="421"/>
      <c r="VVS1" s="421"/>
      <c r="VVT1" s="421"/>
      <c r="VVU1" s="421"/>
      <c r="VVV1" s="421"/>
      <c r="VVW1" s="421"/>
      <c r="VVX1" s="421"/>
      <c r="VVY1" s="421"/>
      <c r="VVZ1" s="421"/>
      <c r="VWA1" s="421"/>
      <c r="VWB1" s="421"/>
      <c r="VWC1" s="421"/>
      <c r="VWD1" s="421"/>
      <c r="VWE1" s="421"/>
      <c r="VWF1" s="421"/>
      <c r="VWG1" s="421"/>
      <c r="VWH1" s="421"/>
      <c r="VWI1" s="421"/>
      <c r="VWJ1" s="421"/>
      <c r="VWK1" s="421"/>
      <c r="VWL1" s="421"/>
      <c r="VWM1" s="421"/>
      <c r="VWN1" s="421"/>
      <c r="VWO1" s="421"/>
      <c r="VWP1" s="421"/>
      <c r="VWQ1" s="421"/>
      <c r="VWR1" s="421"/>
      <c r="VWS1" s="421"/>
      <c r="VWT1" s="421"/>
      <c r="VWU1" s="421"/>
      <c r="VWV1" s="421"/>
      <c r="VWW1" s="421"/>
      <c r="VWX1" s="421"/>
      <c r="VWY1" s="421"/>
      <c r="VWZ1" s="421"/>
      <c r="VXA1" s="421"/>
      <c r="VXB1" s="421"/>
      <c r="VXC1" s="421"/>
      <c r="VXD1" s="421"/>
      <c r="VXE1" s="421"/>
      <c r="VXF1" s="421"/>
      <c r="VXG1" s="421"/>
      <c r="VXH1" s="421"/>
      <c r="VXI1" s="421"/>
      <c r="VXJ1" s="421"/>
      <c r="VXK1" s="421"/>
      <c r="VXL1" s="421"/>
      <c r="VXM1" s="421"/>
      <c r="VXN1" s="421"/>
      <c r="VXO1" s="421"/>
      <c r="VXP1" s="421"/>
      <c r="VXQ1" s="421"/>
      <c r="VXR1" s="421"/>
      <c r="VXS1" s="421"/>
      <c r="VXT1" s="421"/>
      <c r="VXU1" s="421"/>
      <c r="VXV1" s="421"/>
      <c r="VXW1" s="421"/>
      <c r="VXX1" s="421"/>
      <c r="VXY1" s="421"/>
      <c r="VXZ1" s="421"/>
      <c r="VYA1" s="421"/>
      <c r="VYB1" s="421"/>
      <c r="VYC1" s="421"/>
      <c r="VYD1" s="421"/>
      <c r="VYE1" s="421"/>
      <c r="VYF1" s="421"/>
      <c r="VYG1" s="421"/>
      <c r="VYH1" s="421"/>
      <c r="VYI1" s="421"/>
      <c r="VYJ1" s="421"/>
      <c r="VYK1" s="421"/>
      <c r="VYL1" s="421"/>
      <c r="VYM1" s="421"/>
      <c r="VYN1" s="421"/>
      <c r="VYO1" s="421"/>
      <c r="VYP1" s="421"/>
      <c r="VYQ1" s="421"/>
      <c r="VYR1" s="421"/>
      <c r="VYS1" s="421"/>
      <c r="VYT1" s="421"/>
      <c r="VYU1" s="421"/>
      <c r="VYV1" s="421"/>
      <c r="VYW1" s="421"/>
      <c r="VYX1" s="421"/>
      <c r="VYY1" s="421"/>
      <c r="VYZ1" s="421"/>
      <c r="VZA1" s="421"/>
      <c r="VZB1" s="421"/>
      <c r="VZC1" s="421"/>
      <c r="VZD1" s="421"/>
      <c r="VZE1" s="421"/>
      <c r="VZF1" s="421"/>
      <c r="VZG1" s="421"/>
      <c r="VZH1" s="421"/>
      <c r="VZI1" s="421"/>
      <c r="VZJ1" s="421"/>
      <c r="VZK1" s="421"/>
      <c r="VZL1" s="421"/>
      <c r="VZM1" s="421"/>
      <c r="VZN1" s="421"/>
      <c r="VZO1" s="421"/>
      <c r="VZP1" s="421"/>
      <c r="VZQ1" s="421"/>
      <c r="VZR1" s="421"/>
      <c r="VZS1" s="421"/>
      <c r="VZT1" s="421"/>
      <c r="VZU1" s="421"/>
      <c r="VZV1" s="421"/>
      <c r="VZW1" s="421"/>
      <c r="VZX1" s="421"/>
      <c r="VZY1" s="421"/>
      <c r="VZZ1" s="421"/>
      <c r="WAA1" s="421"/>
      <c r="WAB1" s="421"/>
      <c r="WAC1" s="421"/>
      <c r="WAD1" s="421"/>
      <c r="WAE1" s="421"/>
      <c r="WAF1" s="421"/>
      <c r="WAG1" s="421"/>
      <c r="WAH1" s="421"/>
      <c r="WAI1" s="421"/>
      <c r="WAJ1" s="421"/>
      <c r="WAK1" s="421"/>
      <c r="WAL1" s="421"/>
      <c r="WAM1" s="421"/>
      <c r="WAN1" s="421"/>
      <c r="WAO1" s="421"/>
      <c r="WAP1" s="421"/>
      <c r="WAQ1" s="421"/>
      <c r="WAR1" s="421"/>
      <c r="WAS1" s="421"/>
      <c r="WAT1" s="421"/>
      <c r="WAU1" s="421"/>
      <c r="WAV1" s="421"/>
      <c r="WAW1" s="421"/>
      <c r="WAX1" s="421"/>
      <c r="WAY1" s="421"/>
      <c r="WAZ1" s="421"/>
      <c r="WBA1" s="421"/>
      <c r="WBB1" s="421"/>
      <c r="WBC1" s="421"/>
      <c r="WBD1" s="421"/>
      <c r="WBE1" s="421"/>
      <c r="WBF1" s="421"/>
      <c r="WBG1" s="421"/>
      <c r="WBH1" s="421"/>
      <c r="WBI1" s="421"/>
      <c r="WBJ1" s="421"/>
      <c r="WBK1" s="421"/>
      <c r="WBL1" s="421"/>
      <c r="WBM1" s="421"/>
      <c r="WBN1" s="421"/>
      <c r="WBO1" s="421"/>
      <c r="WBP1" s="421"/>
      <c r="WBQ1" s="421"/>
      <c r="WBR1" s="421"/>
      <c r="WBS1" s="421"/>
      <c r="WBT1" s="421"/>
      <c r="WBU1" s="421"/>
      <c r="WBV1" s="421"/>
      <c r="WBW1" s="421"/>
      <c r="WBX1" s="421"/>
      <c r="WBY1" s="421"/>
      <c r="WBZ1" s="421"/>
      <c r="WCA1" s="421"/>
      <c r="WCB1" s="421"/>
      <c r="WCC1" s="421"/>
      <c r="WCD1" s="421"/>
      <c r="WCE1" s="421"/>
      <c r="WCF1" s="421"/>
      <c r="WCG1" s="421"/>
      <c r="WCH1" s="421"/>
      <c r="WCI1" s="421"/>
      <c r="WCJ1" s="421"/>
      <c r="WCK1" s="421"/>
      <c r="WCL1" s="421"/>
      <c r="WCM1" s="421"/>
      <c r="WCN1" s="421"/>
      <c r="WCO1" s="421"/>
      <c r="WCP1" s="421"/>
      <c r="WCQ1" s="421"/>
      <c r="WCR1" s="421"/>
      <c r="WCS1" s="421"/>
      <c r="WCT1" s="421"/>
      <c r="WCU1" s="421"/>
      <c r="WCV1" s="421"/>
      <c r="WCW1" s="421"/>
      <c r="WCX1" s="421"/>
      <c r="WCY1" s="421"/>
      <c r="WCZ1" s="421"/>
      <c r="WDA1" s="421"/>
      <c r="WDB1" s="421"/>
      <c r="WDC1" s="421"/>
      <c r="WDD1" s="421"/>
      <c r="WDE1" s="421"/>
      <c r="WDF1" s="421"/>
      <c r="WDG1" s="421"/>
      <c r="WDH1" s="421"/>
      <c r="WDI1" s="421"/>
      <c r="WDJ1" s="421"/>
      <c r="WDK1" s="421"/>
      <c r="WDL1" s="421"/>
      <c r="WDM1" s="421"/>
      <c r="WDN1" s="421"/>
      <c r="WDO1" s="421"/>
      <c r="WDP1" s="421"/>
      <c r="WDQ1" s="421"/>
      <c r="WDR1" s="421"/>
      <c r="WDS1" s="421"/>
      <c r="WDT1" s="421"/>
      <c r="WDU1" s="421"/>
      <c r="WDV1" s="421"/>
      <c r="WDW1" s="421"/>
      <c r="WDX1" s="421"/>
      <c r="WDY1" s="421"/>
      <c r="WDZ1" s="421"/>
      <c r="WEA1" s="421"/>
      <c r="WEB1" s="421"/>
      <c r="WEC1" s="421"/>
      <c r="WED1" s="421"/>
      <c r="WEE1" s="421"/>
      <c r="WEF1" s="421"/>
      <c r="WEG1" s="421"/>
      <c r="WEH1" s="421"/>
      <c r="WEI1" s="421"/>
      <c r="WEJ1" s="421"/>
      <c r="WEK1" s="421"/>
      <c r="WEL1" s="421"/>
      <c r="WEM1" s="421"/>
      <c r="WEN1" s="421"/>
      <c r="WEO1" s="421"/>
      <c r="WEP1" s="421"/>
      <c r="WEQ1" s="421"/>
      <c r="WER1" s="421"/>
      <c r="WES1" s="421"/>
      <c r="WET1" s="421"/>
      <c r="WEU1" s="421"/>
      <c r="WEV1" s="421"/>
      <c r="WEW1" s="421"/>
      <c r="WEX1" s="421"/>
      <c r="WEY1" s="421"/>
      <c r="WEZ1" s="421"/>
      <c r="WFA1" s="421"/>
      <c r="WFB1" s="421"/>
      <c r="WFC1" s="421"/>
      <c r="WFD1" s="421"/>
      <c r="WFE1" s="421"/>
      <c r="WFF1" s="421"/>
      <c r="WFG1" s="421"/>
      <c r="WFH1" s="421"/>
      <c r="WFI1" s="421"/>
      <c r="WFJ1" s="421"/>
      <c r="WFK1" s="421"/>
      <c r="WFL1" s="421"/>
      <c r="WFM1" s="421"/>
      <c r="WFN1" s="421"/>
      <c r="WFO1" s="421"/>
      <c r="WFP1" s="421"/>
      <c r="WFQ1" s="421"/>
      <c r="WFR1" s="421"/>
      <c r="WFS1" s="421"/>
      <c r="WFT1" s="421"/>
      <c r="WFU1" s="421"/>
      <c r="WFV1" s="421"/>
      <c r="WFW1" s="421"/>
      <c r="WFX1" s="421"/>
      <c r="WFY1" s="421"/>
      <c r="WFZ1" s="421"/>
      <c r="WGA1" s="421"/>
      <c r="WGB1" s="421"/>
      <c r="WGC1" s="421"/>
      <c r="WGD1" s="421"/>
      <c r="WGE1" s="421"/>
      <c r="WGF1" s="421"/>
      <c r="WGG1" s="421"/>
      <c r="WGH1" s="421"/>
      <c r="WGI1" s="421"/>
      <c r="WGJ1" s="421"/>
      <c r="WGK1" s="421"/>
      <c r="WGL1" s="421"/>
      <c r="WGM1" s="421"/>
      <c r="WGN1" s="421"/>
      <c r="WGO1" s="421"/>
      <c r="WGP1" s="421"/>
      <c r="WGQ1" s="421"/>
      <c r="WGR1" s="421"/>
      <c r="WGS1" s="421"/>
      <c r="WGT1" s="421"/>
      <c r="WGU1" s="421"/>
      <c r="WGV1" s="421"/>
      <c r="WGW1" s="421"/>
      <c r="WGX1" s="421"/>
      <c r="WGY1" s="421"/>
      <c r="WGZ1" s="421"/>
      <c r="WHA1" s="421"/>
      <c r="WHB1" s="421"/>
      <c r="WHC1" s="421"/>
      <c r="WHD1" s="421"/>
      <c r="WHE1" s="421"/>
      <c r="WHF1" s="421"/>
      <c r="WHG1" s="421"/>
      <c r="WHH1" s="421"/>
      <c r="WHI1" s="421"/>
      <c r="WHJ1" s="421"/>
      <c r="WHK1" s="421"/>
      <c r="WHL1" s="421"/>
      <c r="WHM1" s="421"/>
      <c r="WHN1" s="421"/>
      <c r="WHO1" s="421"/>
      <c r="WHP1" s="421"/>
      <c r="WHQ1" s="421"/>
      <c r="WHR1" s="421"/>
      <c r="WHS1" s="421"/>
      <c r="WHT1" s="421"/>
      <c r="WHU1" s="421"/>
      <c r="WHV1" s="421"/>
      <c r="WHW1" s="421"/>
      <c r="WHX1" s="421"/>
      <c r="WHY1" s="421"/>
      <c r="WHZ1" s="421"/>
      <c r="WIA1" s="421"/>
      <c r="WIB1" s="421"/>
      <c r="WIC1" s="421"/>
      <c r="WID1" s="421"/>
      <c r="WIE1" s="421"/>
      <c r="WIF1" s="421"/>
      <c r="WIG1" s="421"/>
      <c r="WIH1" s="421"/>
      <c r="WII1" s="421"/>
      <c r="WIJ1" s="421"/>
      <c r="WIK1" s="421"/>
      <c r="WIL1" s="421"/>
      <c r="WIM1" s="421"/>
      <c r="WIN1" s="421"/>
      <c r="WIO1" s="421"/>
      <c r="WIP1" s="421"/>
      <c r="WIQ1" s="421"/>
      <c r="WIR1" s="421"/>
      <c r="WIS1" s="421"/>
      <c r="WIT1" s="421"/>
      <c r="WIU1" s="421"/>
      <c r="WIV1" s="421"/>
      <c r="WIW1" s="421"/>
      <c r="WIX1" s="421"/>
      <c r="WIY1" s="421"/>
      <c r="WIZ1" s="421"/>
      <c r="WJA1" s="421"/>
      <c r="WJB1" s="421"/>
      <c r="WJC1" s="421"/>
      <c r="WJD1" s="421"/>
      <c r="WJE1" s="421"/>
      <c r="WJF1" s="421"/>
      <c r="WJG1" s="421"/>
      <c r="WJH1" s="421"/>
      <c r="WJI1" s="421"/>
      <c r="WJJ1" s="421"/>
      <c r="WJK1" s="421"/>
      <c r="WJL1" s="421"/>
      <c r="WJM1" s="421"/>
      <c r="WJN1" s="421"/>
      <c r="WJO1" s="421"/>
      <c r="WJP1" s="421"/>
      <c r="WJQ1" s="421"/>
      <c r="WJR1" s="421"/>
      <c r="WJS1" s="421"/>
      <c r="WJT1" s="421"/>
      <c r="WJU1" s="421"/>
      <c r="WJV1" s="421"/>
      <c r="WJW1" s="421"/>
      <c r="WJX1" s="421"/>
      <c r="WJY1" s="421"/>
      <c r="WJZ1" s="421"/>
      <c r="WKA1" s="421"/>
      <c r="WKB1" s="421"/>
      <c r="WKC1" s="421"/>
      <c r="WKD1" s="421"/>
      <c r="WKE1" s="421"/>
      <c r="WKF1" s="421"/>
      <c r="WKG1" s="421"/>
      <c r="WKH1" s="421"/>
      <c r="WKI1" s="421"/>
      <c r="WKJ1" s="421"/>
      <c r="WKK1" s="421"/>
      <c r="WKL1" s="421"/>
      <c r="WKM1" s="421"/>
      <c r="WKN1" s="421"/>
      <c r="WKO1" s="421"/>
      <c r="WKP1" s="421"/>
      <c r="WKQ1" s="421"/>
      <c r="WKR1" s="421"/>
      <c r="WKS1" s="421"/>
      <c r="WKT1" s="421"/>
      <c r="WKU1" s="421"/>
      <c r="WKV1" s="421"/>
      <c r="WKW1" s="421"/>
      <c r="WKX1" s="421"/>
      <c r="WKY1" s="421"/>
      <c r="WKZ1" s="421"/>
      <c r="WLA1" s="421"/>
      <c r="WLB1" s="421"/>
      <c r="WLC1" s="421"/>
      <c r="WLD1" s="421"/>
      <c r="WLE1" s="421"/>
      <c r="WLF1" s="421"/>
      <c r="WLG1" s="421"/>
      <c r="WLH1" s="421"/>
      <c r="WLI1" s="421"/>
      <c r="WLJ1" s="421"/>
      <c r="WLK1" s="421"/>
      <c r="WLL1" s="421"/>
      <c r="WLM1" s="421"/>
      <c r="WLN1" s="421"/>
      <c r="WLO1" s="421"/>
      <c r="WLP1" s="421"/>
      <c r="WLQ1" s="421"/>
      <c r="WLR1" s="421"/>
      <c r="WLS1" s="421"/>
      <c r="WLT1" s="421"/>
      <c r="WLU1" s="421"/>
      <c r="WLV1" s="421"/>
      <c r="WLW1" s="421"/>
      <c r="WLX1" s="421"/>
      <c r="WLY1" s="421"/>
      <c r="WLZ1" s="421"/>
      <c r="WMA1" s="421"/>
      <c r="WMB1" s="421"/>
      <c r="WMC1" s="421"/>
      <c r="WMD1" s="421"/>
      <c r="WME1" s="421"/>
      <c r="WMF1" s="421"/>
      <c r="WMG1" s="421"/>
      <c r="WMH1" s="421"/>
      <c r="WMI1" s="421"/>
      <c r="WMJ1" s="421"/>
      <c r="WMK1" s="421"/>
      <c r="WML1" s="421"/>
      <c r="WMM1" s="421"/>
      <c r="WMN1" s="421"/>
      <c r="WMO1" s="421"/>
      <c r="WMP1" s="421"/>
      <c r="WMQ1" s="421"/>
      <c r="WMR1" s="421"/>
      <c r="WMS1" s="421"/>
      <c r="WMT1" s="421"/>
      <c r="WMU1" s="421"/>
      <c r="WMV1" s="421"/>
      <c r="WMW1" s="421"/>
      <c r="WMX1" s="421"/>
      <c r="WMY1" s="421"/>
      <c r="WMZ1" s="421"/>
      <c r="WNA1" s="421"/>
      <c r="WNB1" s="421"/>
      <c r="WNC1" s="421"/>
      <c r="WND1" s="421"/>
      <c r="WNE1" s="421"/>
      <c r="WNF1" s="421"/>
      <c r="WNG1" s="421"/>
      <c r="WNH1" s="421"/>
      <c r="WNI1" s="421"/>
      <c r="WNJ1" s="421"/>
      <c r="WNK1" s="421"/>
      <c r="WNL1" s="421"/>
      <c r="WNM1" s="421"/>
      <c r="WNN1" s="421"/>
      <c r="WNO1" s="421"/>
      <c r="WNP1" s="421"/>
      <c r="WNQ1" s="421"/>
      <c r="WNR1" s="421"/>
      <c r="WNS1" s="421"/>
      <c r="WNT1" s="421"/>
      <c r="WNU1" s="421"/>
      <c r="WNV1" s="421"/>
      <c r="WNW1" s="421"/>
      <c r="WNX1" s="421"/>
      <c r="WNY1" s="421"/>
      <c r="WNZ1" s="421"/>
      <c r="WOA1" s="421"/>
      <c r="WOB1" s="421"/>
      <c r="WOC1" s="421"/>
      <c r="WOD1" s="421"/>
      <c r="WOE1" s="421"/>
      <c r="WOF1" s="421"/>
      <c r="WOG1" s="421"/>
      <c r="WOH1" s="421"/>
      <c r="WOI1" s="421"/>
      <c r="WOJ1" s="421"/>
      <c r="WOK1" s="421"/>
      <c r="WOL1" s="421"/>
      <c r="WOM1" s="421"/>
      <c r="WON1" s="421"/>
      <c r="WOO1" s="421"/>
      <c r="WOP1" s="421"/>
      <c r="WOQ1" s="421"/>
      <c r="WOR1" s="421"/>
      <c r="WOS1" s="421"/>
      <c r="WOT1" s="421"/>
      <c r="WOU1" s="421"/>
      <c r="WOV1" s="421"/>
      <c r="WOW1" s="421"/>
      <c r="WOX1" s="421"/>
      <c r="WOY1" s="421"/>
      <c r="WOZ1" s="421"/>
      <c r="WPA1" s="421"/>
      <c r="WPB1" s="421"/>
      <c r="WPC1" s="421"/>
      <c r="WPD1" s="421"/>
      <c r="WPE1" s="421"/>
      <c r="WPF1" s="421"/>
      <c r="WPG1" s="421"/>
      <c r="WPH1" s="421"/>
      <c r="WPI1" s="421"/>
      <c r="WPJ1" s="421"/>
      <c r="WPK1" s="421"/>
      <c r="WPL1" s="421"/>
      <c r="WPM1" s="421"/>
      <c r="WPN1" s="421"/>
      <c r="WPO1" s="421"/>
      <c r="WPP1" s="421"/>
      <c r="WPQ1" s="421"/>
      <c r="WPR1" s="421"/>
      <c r="WPS1" s="421"/>
      <c r="WPT1" s="421"/>
      <c r="WPU1" s="421"/>
      <c r="WPV1" s="421"/>
      <c r="WPW1" s="421"/>
      <c r="WPX1" s="421"/>
      <c r="WPY1" s="421"/>
      <c r="WPZ1" s="421"/>
      <c r="WQA1" s="421"/>
      <c r="WQB1" s="421"/>
      <c r="WQC1" s="421"/>
      <c r="WQD1" s="421"/>
      <c r="WQE1" s="421"/>
      <c r="WQF1" s="421"/>
      <c r="WQG1" s="421"/>
      <c r="WQH1" s="421"/>
      <c r="WQI1" s="421"/>
      <c r="WQJ1" s="421"/>
      <c r="WQK1" s="421"/>
      <c r="WQL1" s="421"/>
      <c r="WQM1" s="421"/>
      <c r="WQN1" s="421"/>
      <c r="WQO1" s="421"/>
      <c r="WQP1" s="421"/>
      <c r="WQQ1" s="421"/>
      <c r="WQR1" s="421"/>
      <c r="WQS1" s="421"/>
      <c r="WQT1" s="421"/>
      <c r="WQU1" s="421"/>
      <c r="WQV1" s="421"/>
      <c r="WQW1" s="421"/>
      <c r="WQX1" s="421"/>
      <c r="WQY1" s="421"/>
      <c r="WQZ1" s="421"/>
      <c r="WRA1" s="421"/>
      <c r="WRB1" s="421"/>
      <c r="WRC1" s="421"/>
      <c r="WRD1" s="421"/>
      <c r="WRE1" s="421"/>
      <c r="WRF1" s="421"/>
      <c r="WRG1" s="421"/>
      <c r="WRH1" s="421"/>
      <c r="WRI1" s="421"/>
      <c r="WRJ1" s="421"/>
      <c r="WRK1" s="421"/>
      <c r="WRL1" s="421"/>
      <c r="WRM1" s="421"/>
      <c r="WRN1" s="421"/>
      <c r="WRO1" s="421"/>
      <c r="WRP1" s="421"/>
      <c r="WRQ1" s="421"/>
      <c r="WRR1" s="421"/>
      <c r="WRS1" s="421"/>
      <c r="WRT1" s="421"/>
      <c r="WRU1" s="421"/>
      <c r="WRV1" s="421"/>
      <c r="WRW1" s="421"/>
      <c r="WRX1" s="421"/>
      <c r="WRY1" s="421"/>
      <c r="WRZ1" s="421"/>
      <c r="WSA1" s="421"/>
      <c r="WSB1" s="421"/>
      <c r="WSC1" s="421"/>
      <c r="WSD1" s="421"/>
      <c r="WSE1" s="421"/>
      <c r="WSF1" s="421"/>
      <c r="WSG1" s="421"/>
      <c r="WSH1" s="421"/>
      <c r="WSI1" s="421"/>
      <c r="WSJ1" s="421"/>
      <c r="WSK1" s="421"/>
      <c r="WSL1" s="421"/>
      <c r="WSM1" s="421"/>
      <c r="WSN1" s="421"/>
      <c r="WSO1" s="421"/>
      <c r="WSP1" s="421"/>
      <c r="WSQ1" s="421"/>
      <c r="WSR1" s="421"/>
      <c r="WSS1" s="421"/>
      <c r="WST1" s="421"/>
      <c r="WSU1" s="421"/>
      <c r="WSV1" s="421"/>
      <c r="WSW1" s="421"/>
      <c r="WSX1" s="421"/>
      <c r="WSY1" s="421"/>
      <c r="WSZ1" s="421"/>
      <c r="WTA1" s="421"/>
      <c r="WTB1" s="421"/>
      <c r="WTC1" s="421"/>
      <c r="WTD1" s="421"/>
      <c r="WTE1" s="421"/>
      <c r="WTF1" s="421"/>
      <c r="WTG1" s="421"/>
      <c r="WTH1" s="421"/>
      <c r="WTI1" s="421"/>
      <c r="WTJ1" s="421"/>
      <c r="WTK1" s="421"/>
      <c r="WTL1" s="421"/>
      <c r="WTM1" s="421"/>
      <c r="WTN1" s="421"/>
      <c r="WTO1" s="421"/>
      <c r="WTP1" s="421"/>
      <c r="WTQ1" s="421"/>
      <c r="WTR1" s="421"/>
      <c r="WTS1" s="421"/>
      <c r="WTT1" s="421"/>
      <c r="WTU1" s="421"/>
      <c r="WTV1" s="421"/>
      <c r="WTW1" s="421"/>
      <c r="WTX1" s="421"/>
      <c r="WTY1" s="421"/>
      <c r="WTZ1" s="421"/>
      <c r="WUA1" s="421"/>
      <c r="WUB1" s="421"/>
      <c r="WUC1" s="421"/>
      <c r="WUD1" s="421"/>
      <c r="WUE1" s="421"/>
      <c r="WUF1" s="421"/>
      <c r="WUG1" s="421"/>
      <c r="WUH1" s="421"/>
      <c r="WUI1" s="421"/>
      <c r="WUJ1" s="421"/>
      <c r="WUK1" s="421"/>
      <c r="WUL1" s="421"/>
      <c r="WUM1" s="421"/>
      <c r="WUN1" s="421"/>
      <c r="WUO1" s="421"/>
      <c r="WUP1" s="421"/>
      <c r="WUQ1" s="421"/>
      <c r="WUR1" s="421"/>
      <c r="WUS1" s="421"/>
      <c r="WUT1" s="421"/>
      <c r="WUU1" s="421"/>
      <c r="WUV1" s="421"/>
      <c r="WUW1" s="421"/>
      <c r="WUX1" s="421"/>
      <c r="WUY1" s="421"/>
      <c r="WUZ1" s="421"/>
      <c r="WVA1" s="421"/>
      <c r="WVB1" s="421"/>
      <c r="WVC1" s="421"/>
      <c r="WVD1" s="421"/>
      <c r="WVE1" s="421"/>
      <c r="WVF1" s="421"/>
      <c r="WVG1" s="421"/>
      <c r="WVH1" s="421"/>
      <c r="WVI1" s="421"/>
      <c r="WVJ1" s="421"/>
      <c r="WVK1" s="421"/>
      <c r="WVL1" s="421"/>
      <c r="WVM1" s="421"/>
      <c r="WVN1" s="421"/>
      <c r="WVO1" s="421"/>
      <c r="WVP1" s="421"/>
      <c r="WVQ1" s="421"/>
      <c r="WVR1" s="421"/>
      <c r="WVS1" s="421"/>
      <c r="WVT1" s="421"/>
      <c r="WVU1" s="421"/>
      <c r="WVV1" s="421"/>
      <c r="WVW1" s="421"/>
      <c r="WVX1" s="421"/>
      <c r="WVY1" s="421"/>
      <c r="WVZ1" s="421"/>
      <c r="WWA1" s="421"/>
      <c r="WWB1" s="421"/>
      <c r="WWC1" s="421"/>
      <c r="WWD1" s="421"/>
      <c r="WWE1" s="421"/>
      <c r="WWF1" s="421"/>
      <c r="WWG1" s="421"/>
      <c r="WWH1" s="421"/>
      <c r="WWI1" s="421"/>
      <c r="WWJ1" s="421"/>
      <c r="WWK1" s="421"/>
      <c r="WWL1" s="421"/>
      <c r="WWM1" s="421"/>
      <c r="WWN1" s="421"/>
      <c r="WWO1" s="421"/>
      <c r="WWP1" s="421"/>
      <c r="WWQ1" s="421"/>
      <c r="WWR1" s="421"/>
      <c r="WWS1" s="421"/>
      <c r="WWT1" s="421"/>
      <c r="WWU1" s="421"/>
      <c r="WWV1" s="421"/>
      <c r="WWW1" s="421"/>
      <c r="WWX1" s="421"/>
      <c r="WWY1" s="421"/>
      <c r="WWZ1" s="421"/>
      <c r="WXA1" s="421"/>
      <c r="WXB1" s="421"/>
      <c r="WXC1" s="421"/>
      <c r="WXD1" s="421"/>
      <c r="WXE1" s="421"/>
      <c r="WXF1" s="421"/>
      <c r="WXG1" s="421"/>
      <c r="WXH1" s="421"/>
      <c r="WXI1" s="421"/>
      <c r="WXJ1" s="421"/>
      <c r="WXK1" s="421"/>
      <c r="WXL1" s="421"/>
      <c r="WXM1" s="421"/>
      <c r="WXN1" s="421"/>
      <c r="WXO1" s="421"/>
      <c r="WXP1" s="421"/>
      <c r="WXQ1" s="421"/>
      <c r="WXR1" s="421"/>
      <c r="WXS1" s="421"/>
      <c r="WXT1" s="421"/>
      <c r="WXU1" s="421"/>
      <c r="WXV1" s="421"/>
      <c r="WXW1" s="421"/>
      <c r="WXX1" s="421"/>
      <c r="WXY1" s="421"/>
      <c r="WXZ1" s="421"/>
      <c r="WYA1" s="421"/>
      <c r="WYB1" s="421"/>
      <c r="WYC1" s="421"/>
      <c r="WYD1" s="421"/>
      <c r="WYE1" s="421"/>
      <c r="WYF1" s="421"/>
      <c r="WYG1" s="421"/>
      <c r="WYH1" s="421"/>
      <c r="WYI1" s="421"/>
      <c r="WYJ1" s="421"/>
      <c r="WYK1" s="421"/>
      <c r="WYL1" s="421"/>
      <c r="WYM1" s="421"/>
      <c r="WYN1" s="421"/>
      <c r="WYO1" s="421"/>
      <c r="WYP1" s="421"/>
      <c r="WYQ1" s="421"/>
      <c r="WYR1" s="421"/>
      <c r="WYS1" s="421"/>
      <c r="WYT1" s="421"/>
      <c r="WYU1" s="421"/>
      <c r="WYV1" s="421"/>
      <c r="WYW1" s="421"/>
      <c r="WYX1" s="421"/>
      <c r="WYY1" s="421"/>
      <c r="WYZ1" s="421"/>
      <c r="WZA1" s="421"/>
      <c r="WZB1" s="421"/>
      <c r="WZC1" s="421"/>
      <c r="WZD1" s="421"/>
      <c r="WZE1" s="421"/>
      <c r="WZF1" s="421"/>
      <c r="WZG1" s="421"/>
      <c r="WZH1" s="421"/>
      <c r="WZI1" s="421"/>
      <c r="WZJ1" s="421"/>
      <c r="WZK1" s="421"/>
      <c r="WZL1" s="421"/>
      <c r="WZM1" s="421"/>
      <c r="WZN1" s="421"/>
      <c r="WZO1" s="421"/>
      <c r="WZP1" s="421"/>
      <c r="WZQ1" s="421"/>
      <c r="WZR1" s="421"/>
      <c r="WZS1" s="421"/>
      <c r="WZT1" s="421"/>
      <c r="WZU1" s="421"/>
      <c r="WZV1" s="421"/>
      <c r="WZW1" s="421"/>
      <c r="WZX1" s="421"/>
      <c r="WZY1" s="421"/>
      <c r="WZZ1" s="421"/>
      <c r="XAA1" s="421"/>
      <c r="XAB1" s="421"/>
      <c r="XAC1" s="421"/>
      <c r="XAD1" s="421"/>
      <c r="XAE1" s="421"/>
      <c r="XAF1" s="421"/>
      <c r="XAG1" s="421"/>
      <c r="XAH1" s="421"/>
      <c r="XAI1" s="421"/>
      <c r="XAJ1" s="421"/>
      <c r="XAK1" s="421"/>
      <c r="XAL1" s="421"/>
      <c r="XAM1" s="421"/>
      <c r="XAN1" s="421"/>
      <c r="XAO1" s="421"/>
      <c r="XAP1" s="421"/>
      <c r="XAQ1" s="421"/>
      <c r="XAR1" s="421"/>
      <c r="XAS1" s="421"/>
      <c r="XAT1" s="421"/>
      <c r="XAU1" s="421"/>
      <c r="XAV1" s="421"/>
      <c r="XAW1" s="421"/>
      <c r="XAX1" s="421"/>
      <c r="XAY1" s="421"/>
      <c r="XAZ1" s="421"/>
      <c r="XBA1" s="421"/>
      <c r="XBB1" s="421"/>
      <c r="XBC1" s="421"/>
      <c r="XBD1" s="421"/>
      <c r="XBE1" s="421"/>
      <c r="XBF1" s="421"/>
      <c r="XBG1" s="421"/>
      <c r="XBH1" s="421"/>
      <c r="XBI1" s="421"/>
      <c r="XBJ1" s="421"/>
      <c r="XBK1" s="421"/>
      <c r="XBL1" s="421"/>
      <c r="XBM1" s="421"/>
      <c r="XBN1" s="421"/>
      <c r="XBO1" s="421"/>
      <c r="XBP1" s="421"/>
      <c r="XBQ1" s="421"/>
      <c r="XBR1" s="421"/>
      <c r="XBS1" s="421"/>
      <c r="XBT1" s="421"/>
      <c r="XBU1" s="421"/>
      <c r="XBV1" s="421"/>
      <c r="XBW1" s="421"/>
      <c r="XBX1" s="421"/>
      <c r="XBY1" s="421"/>
      <c r="XBZ1" s="421"/>
      <c r="XCA1" s="421"/>
      <c r="XCB1" s="421"/>
      <c r="XCC1" s="421"/>
      <c r="XCD1" s="421"/>
      <c r="XCE1" s="421"/>
      <c r="XCF1" s="421"/>
      <c r="XCG1" s="421"/>
      <c r="XCH1" s="421"/>
      <c r="XCI1" s="421"/>
      <c r="XCJ1" s="421"/>
      <c r="XCK1" s="421"/>
      <c r="XCL1" s="421"/>
      <c r="XCM1" s="421"/>
      <c r="XCN1" s="421"/>
      <c r="XCO1" s="421"/>
      <c r="XCP1" s="421"/>
      <c r="XCQ1" s="421"/>
      <c r="XCR1" s="421"/>
      <c r="XCS1" s="421"/>
      <c r="XCT1" s="421"/>
      <c r="XCU1" s="421"/>
      <c r="XCV1" s="421"/>
      <c r="XCW1" s="421"/>
      <c r="XCX1" s="421"/>
      <c r="XCY1" s="421"/>
      <c r="XCZ1" s="421"/>
      <c r="XDA1" s="421"/>
      <c r="XDB1" s="421"/>
      <c r="XDC1" s="421"/>
      <c r="XDD1" s="421"/>
      <c r="XDE1" s="421"/>
      <c r="XDF1" s="421"/>
      <c r="XDG1" s="421"/>
      <c r="XDH1" s="421"/>
      <c r="XDI1" s="421"/>
      <c r="XDJ1" s="421"/>
      <c r="XDK1" s="421"/>
      <c r="XDL1" s="421"/>
      <c r="XDM1" s="421"/>
      <c r="XDN1" s="421"/>
      <c r="XDO1" s="421"/>
      <c r="XDP1" s="421"/>
      <c r="XDQ1" s="421"/>
      <c r="XDR1" s="421"/>
      <c r="XDS1" s="421"/>
      <c r="XDT1" s="421"/>
      <c r="XDU1" s="421"/>
      <c r="XDV1" s="421"/>
      <c r="XDW1" s="421"/>
      <c r="XDX1" s="421"/>
      <c r="XDY1" s="421"/>
      <c r="XDZ1" s="421"/>
      <c r="XEA1" s="421"/>
      <c r="XEB1" s="421"/>
      <c r="XEC1" s="421"/>
      <c r="XED1" s="421"/>
      <c r="XEE1" s="421"/>
      <c r="XEF1" s="421"/>
      <c r="XEG1" s="421"/>
      <c r="XEH1" s="421"/>
      <c r="XEI1" s="421"/>
      <c r="XEJ1" s="421"/>
      <c r="XEK1" s="421"/>
      <c r="XEL1" s="421"/>
      <c r="XEM1" s="421"/>
      <c r="XEN1" s="421"/>
      <c r="XEO1" s="421"/>
      <c r="XEP1" s="421"/>
      <c r="XEQ1" s="421"/>
      <c r="XER1" s="421"/>
      <c r="XES1" s="421"/>
      <c r="XET1" s="421"/>
      <c r="XEU1" s="421"/>
      <c r="XEV1" s="421"/>
      <c r="XEW1" s="421"/>
      <c r="XEX1" s="421"/>
      <c r="XEY1" s="421"/>
      <c r="XEZ1" s="421"/>
      <c r="XFA1" s="421"/>
      <c r="XFB1" s="421"/>
      <c r="XFC1" s="421"/>
      <c r="XFD1" s="421"/>
    </row>
    <row r="2" spans="1:16384">
      <c r="A2" s="441" t="s">
        <v>924</v>
      </c>
    </row>
    <row r="3" spans="1:16384" ht="15.75" thickBot="1"/>
    <row r="4" spans="1:16384">
      <c r="A4" s="445" t="s">
        <v>923</v>
      </c>
      <c r="B4" s="445"/>
    </row>
    <row r="5" spans="1:16384">
      <c r="A5" s="443" t="s">
        <v>922</v>
      </c>
      <c r="B5" s="443">
        <v>0.93260045313276418</v>
      </c>
    </row>
    <row r="6" spans="1:16384">
      <c r="A6" s="443" t="s">
        <v>921</v>
      </c>
      <c r="B6" s="443">
        <v>0.86974360518343707</v>
      </c>
    </row>
    <row r="7" spans="1:16384">
      <c r="A7" s="443" t="s">
        <v>920</v>
      </c>
      <c r="B7" s="443">
        <v>0.86043957698225404</v>
      </c>
    </row>
    <row r="8" spans="1:16384">
      <c r="A8" s="443" t="s">
        <v>910</v>
      </c>
      <c r="B8" s="443">
        <v>3.8730400803973866E-3</v>
      </c>
    </row>
    <row r="9" spans="1:16384" ht="15.75" thickBot="1">
      <c r="A9" s="442" t="s">
        <v>919</v>
      </c>
      <c r="B9" s="442">
        <v>16</v>
      </c>
    </row>
    <row r="11" spans="1:16384" ht="15.75" thickBot="1">
      <c r="A11" s="441" t="s">
        <v>918</v>
      </c>
    </row>
    <row r="12" spans="1:16384">
      <c r="A12" s="444"/>
      <c r="B12" s="444" t="s">
        <v>917</v>
      </c>
      <c r="C12" s="444" t="s">
        <v>916</v>
      </c>
      <c r="D12" s="444" t="s">
        <v>763</v>
      </c>
      <c r="E12" s="444" t="s">
        <v>915</v>
      </c>
      <c r="F12" s="444" t="s">
        <v>914</v>
      </c>
    </row>
    <row r="13" spans="1:16384">
      <c r="A13" s="443" t="s">
        <v>913</v>
      </c>
      <c r="B13" s="443">
        <v>1</v>
      </c>
      <c r="C13" s="443">
        <v>1.4022459967837808E-3</v>
      </c>
      <c r="D13" s="443">
        <v>1.4022459967837808E-3</v>
      </c>
      <c r="E13" s="443">
        <v>93.480327700731053</v>
      </c>
      <c r="F13" s="443">
        <v>1.4159228632925247E-7</v>
      </c>
    </row>
    <row r="14" spans="1:16384">
      <c r="A14" s="443" t="s">
        <v>912</v>
      </c>
      <c r="B14" s="443">
        <v>14</v>
      </c>
      <c r="C14" s="443">
        <v>2.100061525011043E-4</v>
      </c>
      <c r="D14" s="443">
        <v>1.5000439464364593E-5</v>
      </c>
      <c r="E14" s="443"/>
      <c r="F14" s="443"/>
    </row>
    <row r="15" spans="1:16384" ht="15.75" thickBot="1">
      <c r="A15" s="442" t="s">
        <v>493</v>
      </c>
      <c r="B15" s="442">
        <v>15</v>
      </c>
      <c r="C15" s="442">
        <v>1.612252149284885E-3</v>
      </c>
      <c r="D15" s="442"/>
      <c r="E15" s="442"/>
      <c r="F15" s="442"/>
    </row>
    <row r="16" spans="1:16384" ht="15.75" thickBot="1"/>
    <row r="17" spans="1:9">
      <c r="A17" s="444"/>
      <c r="B17" s="444" t="s">
        <v>911</v>
      </c>
      <c r="C17" s="444" t="s">
        <v>910</v>
      </c>
      <c r="D17" s="444" t="s">
        <v>909</v>
      </c>
      <c r="E17" s="444" t="s">
        <v>908</v>
      </c>
      <c r="F17" s="444" t="s">
        <v>907</v>
      </c>
      <c r="G17" s="444" t="s">
        <v>906</v>
      </c>
      <c r="H17" s="444" t="s">
        <v>905</v>
      </c>
      <c r="I17" s="444" t="s">
        <v>904</v>
      </c>
    </row>
    <row r="18" spans="1:9">
      <c r="A18" s="443" t="s">
        <v>898</v>
      </c>
      <c r="B18" s="443">
        <v>9.3135889383999346E-2</v>
      </c>
      <c r="C18" s="443">
        <v>4.1224562382303825E-3</v>
      </c>
      <c r="D18" s="443">
        <v>22.592329427365645</v>
      </c>
      <c r="E18" s="443">
        <v>2.0485261740700428E-12</v>
      </c>
      <c r="F18" s="443">
        <v>8.4294100122719109E-2</v>
      </c>
      <c r="G18" s="443">
        <v>0.10197767864527958</v>
      </c>
      <c r="H18" s="443">
        <v>8.4294100122719109E-2</v>
      </c>
      <c r="I18" s="443">
        <v>0.10197767864527958</v>
      </c>
    </row>
    <row r="19" spans="1:9" ht="15.75" thickBot="1">
      <c r="A19" s="442" t="s">
        <v>927</v>
      </c>
      <c r="B19" s="442">
        <v>-0.73791929762037178</v>
      </c>
      <c r="C19" s="442">
        <v>7.6321826439250701E-2</v>
      </c>
      <c r="D19" s="442">
        <v>-9.668522519016598</v>
      </c>
      <c r="E19" s="442">
        <v>1.4159228632925194E-7</v>
      </c>
      <c r="F19" s="442">
        <v>-0.90161333496484986</v>
      </c>
      <c r="G19" s="442">
        <v>-0.57422526027589371</v>
      </c>
      <c r="H19" s="442">
        <v>-0.90161333496484986</v>
      </c>
      <c r="I19" s="442">
        <v>-0.57422526027589371</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499984740745262"/>
  </sheetPr>
  <dimension ref="A1"/>
  <sheetViews>
    <sheetView workbookViewId="0"/>
  </sheetViews>
  <sheetFormatPr defaultColWidth="9.33203125" defaultRowHeight="15"/>
  <cols>
    <col min="1" max="16384" width="9.33203125" style="408"/>
  </cols>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sheetPr>
  <dimension ref="A2:M51"/>
  <sheetViews>
    <sheetView topLeftCell="B1" zoomScale="70" zoomScaleNormal="70" workbookViewId="0">
      <selection activeCell="B1" sqref="B1"/>
    </sheetView>
  </sheetViews>
  <sheetFormatPr defaultRowHeight="15.75"/>
  <cols>
    <col min="1" max="1" width="9.83203125" customWidth="1"/>
    <col min="2" max="2" width="11" style="42" bestFit="1" customWidth="1"/>
    <col min="3" max="3" width="48.5" style="42" bestFit="1" customWidth="1"/>
    <col min="4" max="4" width="20.33203125" style="42" bestFit="1" customWidth="1"/>
    <col min="5" max="5" width="27.6640625" style="42" customWidth="1"/>
    <col min="6" max="6" width="19" style="42" bestFit="1" customWidth="1"/>
    <col min="7" max="7" width="11.33203125" style="42" bestFit="1" customWidth="1"/>
    <col min="8" max="8" width="20.33203125" style="42" bestFit="1" customWidth="1"/>
    <col min="9" max="9" width="20.5" style="42" bestFit="1" customWidth="1"/>
    <col min="10" max="11" width="20.5" style="42" customWidth="1"/>
    <col min="12" max="244" width="9.33203125" style="42"/>
    <col min="245" max="245" width="9.83203125" style="42" customWidth="1"/>
    <col min="246" max="246" width="11" style="42" bestFit="1" customWidth="1"/>
    <col min="247" max="247" width="48.5" style="42" bestFit="1" customWidth="1"/>
    <col min="248" max="248" width="20.33203125" style="42" bestFit="1" customWidth="1"/>
    <col min="249" max="249" width="27.6640625" style="42" customWidth="1"/>
    <col min="250" max="250" width="19" style="42" bestFit="1" customWidth="1"/>
    <col min="251" max="251" width="11.33203125" style="42" bestFit="1" customWidth="1"/>
    <col min="252" max="252" width="20.33203125" style="42" bestFit="1" customWidth="1"/>
    <col min="253" max="253" width="20.5" style="42" bestFit="1" customWidth="1"/>
    <col min="254" max="255" width="20.5" style="42" customWidth="1"/>
    <col min="256" max="500" width="9.33203125" style="42"/>
    <col min="501" max="501" width="9.83203125" style="42" customWidth="1"/>
    <col min="502" max="502" width="11" style="42" bestFit="1" customWidth="1"/>
    <col min="503" max="503" width="48.5" style="42" bestFit="1" customWidth="1"/>
    <col min="504" max="504" width="20.33203125" style="42" bestFit="1" customWidth="1"/>
    <col min="505" max="505" width="27.6640625" style="42" customWidth="1"/>
    <col min="506" max="506" width="19" style="42" bestFit="1" customWidth="1"/>
    <col min="507" max="507" width="11.33203125" style="42" bestFit="1" customWidth="1"/>
    <col min="508" max="508" width="20.33203125" style="42" bestFit="1" customWidth="1"/>
    <col min="509" max="509" width="20.5" style="42" bestFit="1" customWidth="1"/>
    <col min="510" max="511" width="20.5" style="42" customWidth="1"/>
    <col min="512" max="756" width="9.33203125" style="42"/>
    <col min="757" max="757" width="9.83203125" style="42" customWidth="1"/>
    <col min="758" max="758" width="11" style="42" bestFit="1" customWidth="1"/>
    <col min="759" max="759" width="48.5" style="42" bestFit="1" customWidth="1"/>
    <col min="760" max="760" width="20.33203125" style="42" bestFit="1" customWidth="1"/>
    <col min="761" max="761" width="27.6640625" style="42" customWidth="1"/>
    <col min="762" max="762" width="19" style="42" bestFit="1" customWidth="1"/>
    <col min="763" max="763" width="11.33203125" style="42" bestFit="1" customWidth="1"/>
    <col min="764" max="764" width="20.33203125" style="42" bestFit="1" customWidth="1"/>
    <col min="765" max="765" width="20.5" style="42" bestFit="1" customWidth="1"/>
    <col min="766" max="767" width="20.5" style="42" customWidth="1"/>
    <col min="768" max="1012" width="9.33203125" style="42"/>
    <col min="1013" max="1013" width="9.83203125" style="42" customWidth="1"/>
    <col min="1014" max="1014" width="11" style="42" bestFit="1" customWidth="1"/>
    <col min="1015" max="1015" width="48.5" style="42" bestFit="1" customWidth="1"/>
    <col min="1016" max="1016" width="20.33203125" style="42" bestFit="1" customWidth="1"/>
    <col min="1017" max="1017" width="27.6640625" style="42" customWidth="1"/>
    <col min="1018" max="1018" width="19" style="42" bestFit="1" customWidth="1"/>
    <col min="1019" max="1019" width="11.33203125" style="42" bestFit="1" customWidth="1"/>
    <col min="1020" max="1020" width="20.33203125" style="42" bestFit="1" customWidth="1"/>
    <col min="1021" max="1021" width="20.5" style="42" bestFit="1" customWidth="1"/>
    <col min="1022" max="1023" width="20.5" style="42" customWidth="1"/>
    <col min="1024" max="1268" width="9.33203125" style="42"/>
    <col min="1269" max="1269" width="9.83203125" style="42" customWidth="1"/>
    <col min="1270" max="1270" width="11" style="42" bestFit="1" customWidth="1"/>
    <col min="1271" max="1271" width="48.5" style="42" bestFit="1" customWidth="1"/>
    <col min="1272" max="1272" width="20.33203125" style="42" bestFit="1" customWidth="1"/>
    <col min="1273" max="1273" width="27.6640625" style="42" customWidth="1"/>
    <col min="1274" max="1274" width="19" style="42" bestFit="1" customWidth="1"/>
    <col min="1275" max="1275" width="11.33203125" style="42" bestFit="1" customWidth="1"/>
    <col min="1276" max="1276" width="20.33203125" style="42" bestFit="1" customWidth="1"/>
    <col min="1277" max="1277" width="20.5" style="42" bestFit="1" customWidth="1"/>
    <col min="1278" max="1279" width="20.5" style="42" customWidth="1"/>
    <col min="1280" max="1524" width="9.33203125" style="42"/>
    <col min="1525" max="1525" width="9.83203125" style="42" customWidth="1"/>
    <col min="1526" max="1526" width="11" style="42" bestFit="1" customWidth="1"/>
    <col min="1527" max="1527" width="48.5" style="42" bestFit="1" customWidth="1"/>
    <col min="1528" max="1528" width="20.33203125" style="42" bestFit="1" customWidth="1"/>
    <col min="1529" max="1529" width="27.6640625" style="42" customWidth="1"/>
    <col min="1530" max="1530" width="19" style="42" bestFit="1" customWidth="1"/>
    <col min="1531" max="1531" width="11.33203125" style="42" bestFit="1" customWidth="1"/>
    <col min="1532" max="1532" width="20.33203125" style="42" bestFit="1" customWidth="1"/>
    <col min="1533" max="1533" width="20.5" style="42" bestFit="1" customWidth="1"/>
    <col min="1534" max="1535" width="20.5" style="42" customWidth="1"/>
    <col min="1536" max="1780" width="9.33203125" style="42"/>
    <col min="1781" max="1781" width="9.83203125" style="42" customWidth="1"/>
    <col min="1782" max="1782" width="11" style="42" bestFit="1" customWidth="1"/>
    <col min="1783" max="1783" width="48.5" style="42" bestFit="1" customWidth="1"/>
    <col min="1784" max="1784" width="20.33203125" style="42" bestFit="1" customWidth="1"/>
    <col min="1785" max="1785" width="27.6640625" style="42" customWidth="1"/>
    <col min="1786" max="1786" width="19" style="42" bestFit="1" customWidth="1"/>
    <col min="1787" max="1787" width="11.33203125" style="42" bestFit="1" customWidth="1"/>
    <col min="1788" max="1788" width="20.33203125" style="42" bestFit="1" customWidth="1"/>
    <col min="1789" max="1789" width="20.5" style="42" bestFit="1" customWidth="1"/>
    <col min="1790" max="1791" width="20.5" style="42" customWidth="1"/>
    <col min="1792" max="2036" width="9.33203125" style="42"/>
    <col min="2037" max="2037" width="9.83203125" style="42" customWidth="1"/>
    <col min="2038" max="2038" width="11" style="42" bestFit="1" customWidth="1"/>
    <col min="2039" max="2039" width="48.5" style="42" bestFit="1" customWidth="1"/>
    <col min="2040" max="2040" width="20.33203125" style="42" bestFit="1" customWidth="1"/>
    <col min="2041" max="2041" width="27.6640625" style="42" customWidth="1"/>
    <col min="2042" max="2042" width="19" style="42" bestFit="1" customWidth="1"/>
    <col min="2043" max="2043" width="11.33203125" style="42" bestFit="1" customWidth="1"/>
    <col min="2044" max="2044" width="20.33203125" style="42" bestFit="1" customWidth="1"/>
    <col min="2045" max="2045" width="20.5" style="42" bestFit="1" customWidth="1"/>
    <col min="2046" max="2047" width="20.5" style="42" customWidth="1"/>
    <col min="2048" max="2292" width="9.33203125" style="42"/>
    <col min="2293" max="2293" width="9.83203125" style="42" customWidth="1"/>
    <col min="2294" max="2294" width="11" style="42" bestFit="1" customWidth="1"/>
    <col min="2295" max="2295" width="48.5" style="42" bestFit="1" customWidth="1"/>
    <col min="2296" max="2296" width="20.33203125" style="42" bestFit="1" customWidth="1"/>
    <col min="2297" max="2297" width="27.6640625" style="42" customWidth="1"/>
    <col min="2298" max="2298" width="19" style="42" bestFit="1" customWidth="1"/>
    <col min="2299" max="2299" width="11.33203125" style="42" bestFit="1" customWidth="1"/>
    <col min="2300" max="2300" width="20.33203125" style="42" bestFit="1" customWidth="1"/>
    <col min="2301" max="2301" width="20.5" style="42" bestFit="1" customWidth="1"/>
    <col min="2302" max="2303" width="20.5" style="42" customWidth="1"/>
    <col min="2304" max="2548" width="9.33203125" style="42"/>
    <col min="2549" max="2549" width="9.83203125" style="42" customWidth="1"/>
    <col min="2550" max="2550" width="11" style="42" bestFit="1" customWidth="1"/>
    <col min="2551" max="2551" width="48.5" style="42" bestFit="1" customWidth="1"/>
    <col min="2552" max="2552" width="20.33203125" style="42" bestFit="1" customWidth="1"/>
    <col min="2553" max="2553" width="27.6640625" style="42" customWidth="1"/>
    <col min="2554" max="2554" width="19" style="42" bestFit="1" customWidth="1"/>
    <col min="2555" max="2555" width="11.33203125" style="42" bestFit="1" customWidth="1"/>
    <col min="2556" max="2556" width="20.33203125" style="42" bestFit="1" customWidth="1"/>
    <col min="2557" max="2557" width="20.5" style="42" bestFit="1" customWidth="1"/>
    <col min="2558" max="2559" width="20.5" style="42" customWidth="1"/>
    <col min="2560" max="2804" width="9.33203125" style="42"/>
    <col min="2805" max="2805" width="9.83203125" style="42" customWidth="1"/>
    <col min="2806" max="2806" width="11" style="42" bestFit="1" customWidth="1"/>
    <col min="2807" max="2807" width="48.5" style="42" bestFit="1" customWidth="1"/>
    <col min="2808" max="2808" width="20.33203125" style="42" bestFit="1" customWidth="1"/>
    <col min="2809" max="2809" width="27.6640625" style="42" customWidth="1"/>
    <col min="2810" max="2810" width="19" style="42" bestFit="1" customWidth="1"/>
    <col min="2811" max="2811" width="11.33203125" style="42" bestFit="1" customWidth="1"/>
    <col min="2812" max="2812" width="20.33203125" style="42" bestFit="1" customWidth="1"/>
    <col min="2813" max="2813" width="20.5" style="42" bestFit="1" customWidth="1"/>
    <col min="2814" max="2815" width="20.5" style="42" customWidth="1"/>
    <col min="2816" max="3060" width="9.33203125" style="42"/>
    <col min="3061" max="3061" width="9.83203125" style="42" customWidth="1"/>
    <col min="3062" max="3062" width="11" style="42" bestFit="1" customWidth="1"/>
    <col min="3063" max="3063" width="48.5" style="42" bestFit="1" customWidth="1"/>
    <col min="3064" max="3064" width="20.33203125" style="42" bestFit="1" customWidth="1"/>
    <col min="3065" max="3065" width="27.6640625" style="42" customWidth="1"/>
    <col min="3066" max="3066" width="19" style="42" bestFit="1" customWidth="1"/>
    <col min="3067" max="3067" width="11.33203125" style="42" bestFit="1" customWidth="1"/>
    <col min="3068" max="3068" width="20.33203125" style="42" bestFit="1" customWidth="1"/>
    <col min="3069" max="3069" width="20.5" style="42" bestFit="1" customWidth="1"/>
    <col min="3070" max="3071" width="20.5" style="42" customWidth="1"/>
    <col min="3072" max="3316" width="9.33203125" style="42"/>
    <col min="3317" max="3317" width="9.83203125" style="42" customWidth="1"/>
    <col min="3318" max="3318" width="11" style="42" bestFit="1" customWidth="1"/>
    <col min="3319" max="3319" width="48.5" style="42" bestFit="1" customWidth="1"/>
    <col min="3320" max="3320" width="20.33203125" style="42" bestFit="1" customWidth="1"/>
    <col min="3321" max="3321" width="27.6640625" style="42" customWidth="1"/>
    <col min="3322" max="3322" width="19" style="42" bestFit="1" customWidth="1"/>
    <col min="3323" max="3323" width="11.33203125" style="42" bestFit="1" customWidth="1"/>
    <col min="3324" max="3324" width="20.33203125" style="42" bestFit="1" customWidth="1"/>
    <col min="3325" max="3325" width="20.5" style="42" bestFit="1" customWidth="1"/>
    <col min="3326" max="3327" width="20.5" style="42" customWidth="1"/>
    <col min="3328" max="3572" width="9.33203125" style="42"/>
    <col min="3573" max="3573" width="9.83203125" style="42" customWidth="1"/>
    <col min="3574" max="3574" width="11" style="42" bestFit="1" customWidth="1"/>
    <col min="3575" max="3575" width="48.5" style="42" bestFit="1" customWidth="1"/>
    <col min="3576" max="3576" width="20.33203125" style="42" bestFit="1" customWidth="1"/>
    <col min="3577" max="3577" width="27.6640625" style="42" customWidth="1"/>
    <col min="3578" max="3578" width="19" style="42" bestFit="1" customWidth="1"/>
    <col min="3579" max="3579" width="11.33203125" style="42" bestFit="1" customWidth="1"/>
    <col min="3580" max="3580" width="20.33203125" style="42" bestFit="1" customWidth="1"/>
    <col min="3581" max="3581" width="20.5" style="42" bestFit="1" customWidth="1"/>
    <col min="3582" max="3583" width="20.5" style="42" customWidth="1"/>
    <col min="3584" max="3828" width="9.33203125" style="42"/>
    <col min="3829" max="3829" width="9.83203125" style="42" customWidth="1"/>
    <col min="3830" max="3830" width="11" style="42" bestFit="1" customWidth="1"/>
    <col min="3831" max="3831" width="48.5" style="42" bestFit="1" customWidth="1"/>
    <col min="3832" max="3832" width="20.33203125" style="42" bestFit="1" customWidth="1"/>
    <col min="3833" max="3833" width="27.6640625" style="42" customWidth="1"/>
    <col min="3834" max="3834" width="19" style="42" bestFit="1" customWidth="1"/>
    <col min="3835" max="3835" width="11.33203125" style="42" bestFit="1" customWidth="1"/>
    <col min="3836" max="3836" width="20.33203125" style="42" bestFit="1" customWidth="1"/>
    <col min="3837" max="3837" width="20.5" style="42" bestFit="1" customWidth="1"/>
    <col min="3838" max="3839" width="20.5" style="42" customWidth="1"/>
    <col min="3840" max="4084" width="9.33203125" style="42"/>
    <col min="4085" max="4085" width="9.83203125" style="42" customWidth="1"/>
    <col min="4086" max="4086" width="11" style="42" bestFit="1" customWidth="1"/>
    <col min="4087" max="4087" width="48.5" style="42" bestFit="1" customWidth="1"/>
    <col min="4088" max="4088" width="20.33203125" style="42" bestFit="1" customWidth="1"/>
    <col min="4089" max="4089" width="27.6640625" style="42" customWidth="1"/>
    <col min="4090" max="4090" width="19" style="42" bestFit="1" customWidth="1"/>
    <col min="4091" max="4091" width="11.33203125" style="42" bestFit="1" customWidth="1"/>
    <col min="4092" max="4092" width="20.33203125" style="42" bestFit="1" customWidth="1"/>
    <col min="4093" max="4093" width="20.5" style="42" bestFit="1" customWidth="1"/>
    <col min="4094" max="4095" width="20.5" style="42" customWidth="1"/>
    <col min="4096" max="4340" width="9.33203125" style="42"/>
    <col min="4341" max="4341" width="9.83203125" style="42" customWidth="1"/>
    <col min="4342" max="4342" width="11" style="42" bestFit="1" customWidth="1"/>
    <col min="4343" max="4343" width="48.5" style="42" bestFit="1" customWidth="1"/>
    <col min="4344" max="4344" width="20.33203125" style="42" bestFit="1" customWidth="1"/>
    <col min="4345" max="4345" width="27.6640625" style="42" customWidth="1"/>
    <col min="4346" max="4346" width="19" style="42" bestFit="1" customWidth="1"/>
    <col min="4347" max="4347" width="11.33203125" style="42" bestFit="1" customWidth="1"/>
    <col min="4348" max="4348" width="20.33203125" style="42" bestFit="1" customWidth="1"/>
    <col min="4349" max="4349" width="20.5" style="42" bestFit="1" customWidth="1"/>
    <col min="4350" max="4351" width="20.5" style="42" customWidth="1"/>
    <col min="4352" max="4596" width="9.33203125" style="42"/>
    <col min="4597" max="4597" width="9.83203125" style="42" customWidth="1"/>
    <col min="4598" max="4598" width="11" style="42" bestFit="1" customWidth="1"/>
    <col min="4599" max="4599" width="48.5" style="42" bestFit="1" customWidth="1"/>
    <col min="4600" max="4600" width="20.33203125" style="42" bestFit="1" customWidth="1"/>
    <col min="4601" max="4601" width="27.6640625" style="42" customWidth="1"/>
    <col min="4602" max="4602" width="19" style="42" bestFit="1" customWidth="1"/>
    <col min="4603" max="4603" width="11.33203125" style="42" bestFit="1" customWidth="1"/>
    <col min="4604" max="4604" width="20.33203125" style="42" bestFit="1" customWidth="1"/>
    <col min="4605" max="4605" width="20.5" style="42" bestFit="1" customWidth="1"/>
    <col min="4606" max="4607" width="20.5" style="42" customWidth="1"/>
    <col min="4608" max="4852" width="9.33203125" style="42"/>
    <col min="4853" max="4853" width="9.83203125" style="42" customWidth="1"/>
    <col min="4854" max="4854" width="11" style="42" bestFit="1" customWidth="1"/>
    <col min="4855" max="4855" width="48.5" style="42" bestFit="1" customWidth="1"/>
    <col min="4856" max="4856" width="20.33203125" style="42" bestFit="1" customWidth="1"/>
    <col min="4857" max="4857" width="27.6640625" style="42" customWidth="1"/>
    <col min="4858" max="4858" width="19" style="42" bestFit="1" customWidth="1"/>
    <col min="4859" max="4859" width="11.33203125" style="42" bestFit="1" customWidth="1"/>
    <col min="4860" max="4860" width="20.33203125" style="42" bestFit="1" customWidth="1"/>
    <col min="4861" max="4861" width="20.5" style="42" bestFit="1" customWidth="1"/>
    <col min="4862" max="4863" width="20.5" style="42" customWidth="1"/>
    <col min="4864" max="5108" width="9.33203125" style="42"/>
    <col min="5109" max="5109" width="9.83203125" style="42" customWidth="1"/>
    <col min="5110" max="5110" width="11" style="42" bestFit="1" customWidth="1"/>
    <col min="5111" max="5111" width="48.5" style="42" bestFit="1" customWidth="1"/>
    <col min="5112" max="5112" width="20.33203125" style="42" bestFit="1" customWidth="1"/>
    <col min="5113" max="5113" width="27.6640625" style="42" customWidth="1"/>
    <col min="5114" max="5114" width="19" style="42" bestFit="1" customWidth="1"/>
    <col min="5115" max="5115" width="11.33203125" style="42" bestFit="1" customWidth="1"/>
    <col min="5116" max="5116" width="20.33203125" style="42" bestFit="1" customWidth="1"/>
    <col min="5117" max="5117" width="20.5" style="42" bestFit="1" customWidth="1"/>
    <col min="5118" max="5119" width="20.5" style="42" customWidth="1"/>
    <col min="5120" max="5364" width="9.33203125" style="42"/>
    <col min="5365" max="5365" width="9.83203125" style="42" customWidth="1"/>
    <col min="5366" max="5366" width="11" style="42" bestFit="1" customWidth="1"/>
    <col min="5367" max="5367" width="48.5" style="42" bestFit="1" customWidth="1"/>
    <col min="5368" max="5368" width="20.33203125" style="42" bestFit="1" customWidth="1"/>
    <col min="5369" max="5369" width="27.6640625" style="42" customWidth="1"/>
    <col min="5370" max="5370" width="19" style="42" bestFit="1" customWidth="1"/>
    <col min="5371" max="5371" width="11.33203125" style="42" bestFit="1" customWidth="1"/>
    <col min="5372" max="5372" width="20.33203125" style="42" bestFit="1" customWidth="1"/>
    <col min="5373" max="5373" width="20.5" style="42" bestFit="1" customWidth="1"/>
    <col min="5374" max="5375" width="20.5" style="42" customWidth="1"/>
    <col min="5376" max="5620" width="9.33203125" style="42"/>
    <col min="5621" max="5621" width="9.83203125" style="42" customWidth="1"/>
    <col min="5622" max="5622" width="11" style="42" bestFit="1" customWidth="1"/>
    <col min="5623" max="5623" width="48.5" style="42" bestFit="1" customWidth="1"/>
    <col min="5624" max="5624" width="20.33203125" style="42" bestFit="1" customWidth="1"/>
    <col min="5625" max="5625" width="27.6640625" style="42" customWidth="1"/>
    <col min="5626" max="5626" width="19" style="42" bestFit="1" customWidth="1"/>
    <col min="5627" max="5627" width="11.33203125" style="42" bestFit="1" customWidth="1"/>
    <col min="5628" max="5628" width="20.33203125" style="42" bestFit="1" customWidth="1"/>
    <col min="5629" max="5629" width="20.5" style="42" bestFit="1" customWidth="1"/>
    <col min="5630" max="5631" width="20.5" style="42" customWidth="1"/>
    <col min="5632" max="5876" width="9.33203125" style="42"/>
    <col min="5877" max="5877" width="9.83203125" style="42" customWidth="1"/>
    <col min="5878" max="5878" width="11" style="42" bestFit="1" customWidth="1"/>
    <col min="5879" max="5879" width="48.5" style="42" bestFit="1" customWidth="1"/>
    <col min="5880" max="5880" width="20.33203125" style="42" bestFit="1" customWidth="1"/>
    <col min="5881" max="5881" width="27.6640625" style="42" customWidth="1"/>
    <col min="5882" max="5882" width="19" style="42" bestFit="1" customWidth="1"/>
    <col min="5883" max="5883" width="11.33203125" style="42" bestFit="1" customWidth="1"/>
    <col min="5884" max="5884" width="20.33203125" style="42" bestFit="1" customWidth="1"/>
    <col min="5885" max="5885" width="20.5" style="42" bestFit="1" customWidth="1"/>
    <col min="5886" max="5887" width="20.5" style="42" customWidth="1"/>
    <col min="5888" max="6132" width="9.33203125" style="42"/>
    <col min="6133" max="6133" width="9.83203125" style="42" customWidth="1"/>
    <col min="6134" max="6134" width="11" style="42" bestFit="1" customWidth="1"/>
    <col min="6135" max="6135" width="48.5" style="42" bestFit="1" customWidth="1"/>
    <col min="6136" max="6136" width="20.33203125" style="42" bestFit="1" customWidth="1"/>
    <col min="6137" max="6137" width="27.6640625" style="42" customWidth="1"/>
    <col min="6138" max="6138" width="19" style="42" bestFit="1" customWidth="1"/>
    <col min="6139" max="6139" width="11.33203125" style="42" bestFit="1" customWidth="1"/>
    <col min="6140" max="6140" width="20.33203125" style="42" bestFit="1" customWidth="1"/>
    <col min="6141" max="6141" width="20.5" style="42" bestFit="1" customWidth="1"/>
    <col min="6142" max="6143" width="20.5" style="42" customWidth="1"/>
    <col min="6144" max="6388" width="9.33203125" style="42"/>
    <col min="6389" max="6389" width="9.83203125" style="42" customWidth="1"/>
    <col min="6390" max="6390" width="11" style="42" bestFit="1" customWidth="1"/>
    <col min="6391" max="6391" width="48.5" style="42" bestFit="1" customWidth="1"/>
    <col min="6392" max="6392" width="20.33203125" style="42" bestFit="1" customWidth="1"/>
    <col min="6393" max="6393" width="27.6640625" style="42" customWidth="1"/>
    <col min="6394" max="6394" width="19" style="42" bestFit="1" customWidth="1"/>
    <col min="6395" max="6395" width="11.33203125" style="42" bestFit="1" customWidth="1"/>
    <col min="6396" max="6396" width="20.33203125" style="42" bestFit="1" customWidth="1"/>
    <col min="6397" max="6397" width="20.5" style="42" bestFit="1" customWidth="1"/>
    <col min="6398" max="6399" width="20.5" style="42" customWidth="1"/>
    <col min="6400" max="6644" width="9.33203125" style="42"/>
    <col min="6645" max="6645" width="9.83203125" style="42" customWidth="1"/>
    <col min="6646" max="6646" width="11" style="42" bestFit="1" customWidth="1"/>
    <col min="6647" max="6647" width="48.5" style="42" bestFit="1" customWidth="1"/>
    <col min="6648" max="6648" width="20.33203125" style="42" bestFit="1" customWidth="1"/>
    <col min="6649" max="6649" width="27.6640625" style="42" customWidth="1"/>
    <col min="6650" max="6650" width="19" style="42" bestFit="1" customWidth="1"/>
    <col min="6651" max="6651" width="11.33203125" style="42" bestFit="1" customWidth="1"/>
    <col min="6652" max="6652" width="20.33203125" style="42" bestFit="1" customWidth="1"/>
    <col min="6653" max="6653" width="20.5" style="42" bestFit="1" customWidth="1"/>
    <col min="6654" max="6655" width="20.5" style="42" customWidth="1"/>
    <col min="6656" max="6900" width="9.33203125" style="42"/>
    <col min="6901" max="6901" width="9.83203125" style="42" customWidth="1"/>
    <col min="6902" max="6902" width="11" style="42" bestFit="1" customWidth="1"/>
    <col min="6903" max="6903" width="48.5" style="42" bestFit="1" customWidth="1"/>
    <col min="6904" max="6904" width="20.33203125" style="42" bestFit="1" customWidth="1"/>
    <col min="6905" max="6905" width="27.6640625" style="42" customWidth="1"/>
    <col min="6906" max="6906" width="19" style="42" bestFit="1" customWidth="1"/>
    <col min="6907" max="6907" width="11.33203125" style="42" bestFit="1" customWidth="1"/>
    <col min="6908" max="6908" width="20.33203125" style="42" bestFit="1" customWidth="1"/>
    <col min="6909" max="6909" width="20.5" style="42" bestFit="1" customWidth="1"/>
    <col min="6910" max="6911" width="20.5" style="42" customWidth="1"/>
    <col min="6912" max="7156" width="9.33203125" style="42"/>
    <col min="7157" max="7157" width="9.83203125" style="42" customWidth="1"/>
    <col min="7158" max="7158" width="11" style="42" bestFit="1" customWidth="1"/>
    <col min="7159" max="7159" width="48.5" style="42" bestFit="1" customWidth="1"/>
    <col min="7160" max="7160" width="20.33203125" style="42" bestFit="1" customWidth="1"/>
    <col min="7161" max="7161" width="27.6640625" style="42" customWidth="1"/>
    <col min="7162" max="7162" width="19" style="42" bestFit="1" customWidth="1"/>
    <col min="7163" max="7163" width="11.33203125" style="42" bestFit="1" customWidth="1"/>
    <col min="7164" max="7164" width="20.33203125" style="42" bestFit="1" customWidth="1"/>
    <col min="7165" max="7165" width="20.5" style="42" bestFit="1" customWidth="1"/>
    <col min="7166" max="7167" width="20.5" style="42" customWidth="1"/>
    <col min="7168" max="7412" width="9.33203125" style="42"/>
    <col min="7413" max="7413" width="9.83203125" style="42" customWidth="1"/>
    <col min="7414" max="7414" width="11" style="42" bestFit="1" customWidth="1"/>
    <col min="7415" max="7415" width="48.5" style="42" bestFit="1" customWidth="1"/>
    <col min="7416" max="7416" width="20.33203125" style="42" bestFit="1" customWidth="1"/>
    <col min="7417" max="7417" width="27.6640625" style="42" customWidth="1"/>
    <col min="7418" max="7418" width="19" style="42" bestFit="1" customWidth="1"/>
    <col min="7419" max="7419" width="11.33203125" style="42" bestFit="1" customWidth="1"/>
    <col min="7420" max="7420" width="20.33203125" style="42" bestFit="1" customWidth="1"/>
    <col min="7421" max="7421" width="20.5" style="42" bestFit="1" customWidth="1"/>
    <col min="7422" max="7423" width="20.5" style="42" customWidth="1"/>
    <col min="7424" max="7668" width="9.33203125" style="42"/>
    <col min="7669" max="7669" width="9.83203125" style="42" customWidth="1"/>
    <col min="7670" max="7670" width="11" style="42" bestFit="1" customWidth="1"/>
    <col min="7671" max="7671" width="48.5" style="42" bestFit="1" customWidth="1"/>
    <col min="7672" max="7672" width="20.33203125" style="42" bestFit="1" customWidth="1"/>
    <col min="7673" max="7673" width="27.6640625" style="42" customWidth="1"/>
    <col min="7674" max="7674" width="19" style="42" bestFit="1" customWidth="1"/>
    <col min="7675" max="7675" width="11.33203125" style="42" bestFit="1" customWidth="1"/>
    <col min="7676" max="7676" width="20.33203125" style="42" bestFit="1" customWidth="1"/>
    <col min="7677" max="7677" width="20.5" style="42" bestFit="1" customWidth="1"/>
    <col min="7678" max="7679" width="20.5" style="42" customWidth="1"/>
    <col min="7680" max="7924" width="9.33203125" style="42"/>
    <col min="7925" max="7925" width="9.83203125" style="42" customWidth="1"/>
    <col min="7926" max="7926" width="11" style="42" bestFit="1" customWidth="1"/>
    <col min="7927" max="7927" width="48.5" style="42" bestFit="1" customWidth="1"/>
    <col min="7928" max="7928" width="20.33203125" style="42" bestFit="1" customWidth="1"/>
    <col min="7929" max="7929" width="27.6640625" style="42" customWidth="1"/>
    <col min="7930" max="7930" width="19" style="42" bestFit="1" customWidth="1"/>
    <col min="7931" max="7931" width="11.33203125" style="42" bestFit="1" customWidth="1"/>
    <col min="7932" max="7932" width="20.33203125" style="42" bestFit="1" customWidth="1"/>
    <col min="7933" max="7933" width="20.5" style="42" bestFit="1" customWidth="1"/>
    <col min="7934" max="7935" width="20.5" style="42" customWidth="1"/>
    <col min="7936" max="8180" width="9.33203125" style="42"/>
    <col min="8181" max="8181" width="9.83203125" style="42" customWidth="1"/>
    <col min="8182" max="8182" width="11" style="42" bestFit="1" customWidth="1"/>
    <col min="8183" max="8183" width="48.5" style="42" bestFit="1" customWidth="1"/>
    <col min="8184" max="8184" width="20.33203125" style="42" bestFit="1" customWidth="1"/>
    <col min="8185" max="8185" width="27.6640625" style="42" customWidth="1"/>
    <col min="8186" max="8186" width="19" style="42" bestFit="1" customWidth="1"/>
    <col min="8187" max="8187" width="11.33203125" style="42" bestFit="1" customWidth="1"/>
    <col min="8188" max="8188" width="20.33203125" style="42" bestFit="1" customWidth="1"/>
    <col min="8189" max="8189" width="20.5" style="42" bestFit="1" customWidth="1"/>
    <col min="8190" max="8191" width="20.5" style="42" customWidth="1"/>
    <col min="8192" max="8436" width="9.33203125" style="42"/>
    <col min="8437" max="8437" width="9.83203125" style="42" customWidth="1"/>
    <col min="8438" max="8438" width="11" style="42" bestFit="1" customWidth="1"/>
    <col min="8439" max="8439" width="48.5" style="42" bestFit="1" customWidth="1"/>
    <col min="8440" max="8440" width="20.33203125" style="42" bestFit="1" customWidth="1"/>
    <col min="8441" max="8441" width="27.6640625" style="42" customWidth="1"/>
    <col min="8442" max="8442" width="19" style="42" bestFit="1" customWidth="1"/>
    <col min="8443" max="8443" width="11.33203125" style="42" bestFit="1" customWidth="1"/>
    <col min="8444" max="8444" width="20.33203125" style="42" bestFit="1" customWidth="1"/>
    <col min="8445" max="8445" width="20.5" style="42" bestFit="1" customWidth="1"/>
    <col min="8446" max="8447" width="20.5" style="42" customWidth="1"/>
    <col min="8448" max="8692" width="9.33203125" style="42"/>
    <col min="8693" max="8693" width="9.83203125" style="42" customWidth="1"/>
    <col min="8694" max="8694" width="11" style="42" bestFit="1" customWidth="1"/>
    <col min="8695" max="8695" width="48.5" style="42" bestFit="1" customWidth="1"/>
    <col min="8696" max="8696" width="20.33203125" style="42" bestFit="1" customWidth="1"/>
    <col min="8697" max="8697" width="27.6640625" style="42" customWidth="1"/>
    <col min="8698" max="8698" width="19" style="42" bestFit="1" customWidth="1"/>
    <col min="8699" max="8699" width="11.33203125" style="42" bestFit="1" customWidth="1"/>
    <col min="8700" max="8700" width="20.33203125" style="42" bestFit="1" customWidth="1"/>
    <col min="8701" max="8701" width="20.5" style="42" bestFit="1" customWidth="1"/>
    <col min="8702" max="8703" width="20.5" style="42" customWidth="1"/>
    <col min="8704" max="8948" width="9.33203125" style="42"/>
    <col min="8949" max="8949" width="9.83203125" style="42" customWidth="1"/>
    <col min="8950" max="8950" width="11" style="42" bestFit="1" customWidth="1"/>
    <col min="8951" max="8951" width="48.5" style="42" bestFit="1" customWidth="1"/>
    <col min="8952" max="8952" width="20.33203125" style="42" bestFit="1" customWidth="1"/>
    <col min="8953" max="8953" width="27.6640625" style="42" customWidth="1"/>
    <col min="8954" max="8954" width="19" style="42" bestFit="1" customWidth="1"/>
    <col min="8955" max="8955" width="11.33203125" style="42" bestFit="1" customWidth="1"/>
    <col min="8956" max="8956" width="20.33203125" style="42" bestFit="1" customWidth="1"/>
    <col min="8957" max="8957" width="20.5" style="42" bestFit="1" customWidth="1"/>
    <col min="8958" max="8959" width="20.5" style="42" customWidth="1"/>
    <col min="8960" max="9204" width="9.33203125" style="42"/>
    <col min="9205" max="9205" width="9.83203125" style="42" customWidth="1"/>
    <col min="9206" max="9206" width="11" style="42" bestFit="1" customWidth="1"/>
    <col min="9207" max="9207" width="48.5" style="42" bestFit="1" customWidth="1"/>
    <col min="9208" max="9208" width="20.33203125" style="42" bestFit="1" customWidth="1"/>
    <col min="9209" max="9209" width="27.6640625" style="42" customWidth="1"/>
    <col min="9210" max="9210" width="19" style="42" bestFit="1" customWidth="1"/>
    <col min="9211" max="9211" width="11.33203125" style="42" bestFit="1" customWidth="1"/>
    <col min="9212" max="9212" width="20.33203125" style="42" bestFit="1" customWidth="1"/>
    <col min="9213" max="9213" width="20.5" style="42" bestFit="1" customWidth="1"/>
    <col min="9214" max="9215" width="20.5" style="42" customWidth="1"/>
    <col min="9216" max="9460" width="9.33203125" style="42"/>
    <col min="9461" max="9461" width="9.83203125" style="42" customWidth="1"/>
    <col min="9462" max="9462" width="11" style="42" bestFit="1" customWidth="1"/>
    <col min="9463" max="9463" width="48.5" style="42" bestFit="1" customWidth="1"/>
    <col min="9464" max="9464" width="20.33203125" style="42" bestFit="1" customWidth="1"/>
    <col min="9465" max="9465" width="27.6640625" style="42" customWidth="1"/>
    <col min="9466" max="9466" width="19" style="42" bestFit="1" customWidth="1"/>
    <col min="9467" max="9467" width="11.33203125" style="42" bestFit="1" customWidth="1"/>
    <col min="9468" max="9468" width="20.33203125" style="42" bestFit="1" customWidth="1"/>
    <col min="9469" max="9469" width="20.5" style="42" bestFit="1" customWidth="1"/>
    <col min="9470" max="9471" width="20.5" style="42" customWidth="1"/>
    <col min="9472" max="9716" width="9.33203125" style="42"/>
    <col min="9717" max="9717" width="9.83203125" style="42" customWidth="1"/>
    <col min="9718" max="9718" width="11" style="42" bestFit="1" customWidth="1"/>
    <col min="9719" max="9719" width="48.5" style="42" bestFit="1" customWidth="1"/>
    <col min="9720" max="9720" width="20.33203125" style="42" bestFit="1" customWidth="1"/>
    <col min="9721" max="9721" width="27.6640625" style="42" customWidth="1"/>
    <col min="9722" max="9722" width="19" style="42" bestFit="1" customWidth="1"/>
    <col min="9723" max="9723" width="11.33203125" style="42" bestFit="1" customWidth="1"/>
    <col min="9724" max="9724" width="20.33203125" style="42" bestFit="1" customWidth="1"/>
    <col min="9725" max="9725" width="20.5" style="42" bestFit="1" customWidth="1"/>
    <col min="9726" max="9727" width="20.5" style="42" customWidth="1"/>
    <col min="9728" max="9972" width="9.33203125" style="42"/>
    <col min="9973" max="9973" width="9.83203125" style="42" customWidth="1"/>
    <col min="9974" max="9974" width="11" style="42" bestFit="1" customWidth="1"/>
    <col min="9975" max="9975" width="48.5" style="42" bestFit="1" customWidth="1"/>
    <col min="9976" max="9976" width="20.33203125" style="42" bestFit="1" customWidth="1"/>
    <col min="9977" max="9977" width="27.6640625" style="42" customWidth="1"/>
    <col min="9978" max="9978" width="19" style="42" bestFit="1" customWidth="1"/>
    <col min="9979" max="9979" width="11.33203125" style="42" bestFit="1" customWidth="1"/>
    <col min="9980" max="9980" width="20.33203125" style="42" bestFit="1" customWidth="1"/>
    <col min="9981" max="9981" width="20.5" style="42" bestFit="1" customWidth="1"/>
    <col min="9982" max="9983" width="20.5" style="42" customWidth="1"/>
    <col min="9984" max="10228" width="9.33203125" style="42"/>
    <col min="10229" max="10229" width="9.83203125" style="42" customWidth="1"/>
    <col min="10230" max="10230" width="11" style="42" bestFit="1" customWidth="1"/>
    <col min="10231" max="10231" width="48.5" style="42" bestFit="1" customWidth="1"/>
    <col min="10232" max="10232" width="20.33203125" style="42" bestFit="1" customWidth="1"/>
    <col min="10233" max="10233" width="27.6640625" style="42" customWidth="1"/>
    <col min="10234" max="10234" width="19" style="42" bestFit="1" customWidth="1"/>
    <col min="10235" max="10235" width="11.33203125" style="42" bestFit="1" customWidth="1"/>
    <col min="10236" max="10236" width="20.33203125" style="42" bestFit="1" customWidth="1"/>
    <col min="10237" max="10237" width="20.5" style="42" bestFit="1" customWidth="1"/>
    <col min="10238" max="10239" width="20.5" style="42" customWidth="1"/>
    <col min="10240" max="10484" width="9.33203125" style="42"/>
    <col min="10485" max="10485" width="9.83203125" style="42" customWidth="1"/>
    <col min="10486" max="10486" width="11" style="42" bestFit="1" customWidth="1"/>
    <col min="10487" max="10487" width="48.5" style="42" bestFit="1" customWidth="1"/>
    <col min="10488" max="10488" width="20.33203125" style="42" bestFit="1" customWidth="1"/>
    <col min="10489" max="10489" width="27.6640625" style="42" customWidth="1"/>
    <col min="10490" max="10490" width="19" style="42" bestFit="1" customWidth="1"/>
    <col min="10491" max="10491" width="11.33203125" style="42" bestFit="1" customWidth="1"/>
    <col min="10492" max="10492" width="20.33203125" style="42" bestFit="1" customWidth="1"/>
    <col min="10493" max="10493" width="20.5" style="42" bestFit="1" customWidth="1"/>
    <col min="10494" max="10495" width="20.5" style="42" customWidth="1"/>
    <col min="10496" max="10740" width="9.33203125" style="42"/>
    <col min="10741" max="10741" width="9.83203125" style="42" customWidth="1"/>
    <col min="10742" max="10742" width="11" style="42" bestFit="1" customWidth="1"/>
    <col min="10743" max="10743" width="48.5" style="42" bestFit="1" customWidth="1"/>
    <col min="10744" max="10744" width="20.33203125" style="42" bestFit="1" customWidth="1"/>
    <col min="10745" max="10745" width="27.6640625" style="42" customWidth="1"/>
    <col min="10746" max="10746" width="19" style="42" bestFit="1" customWidth="1"/>
    <col min="10747" max="10747" width="11.33203125" style="42" bestFit="1" customWidth="1"/>
    <col min="10748" max="10748" width="20.33203125" style="42" bestFit="1" customWidth="1"/>
    <col min="10749" max="10749" width="20.5" style="42" bestFit="1" customWidth="1"/>
    <col min="10750" max="10751" width="20.5" style="42" customWidth="1"/>
    <col min="10752" max="10996" width="9.33203125" style="42"/>
    <col min="10997" max="10997" width="9.83203125" style="42" customWidth="1"/>
    <col min="10998" max="10998" width="11" style="42" bestFit="1" customWidth="1"/>
    <col min="10999" max="10999" width="48.5" style="42" bestFit="1" customWidth="1"/>
    <col min="11000" max="11000" width="20.33203125" style="42" bestFit="1" customWidth="1"/>
    <col min="11001" max="11001" width="27.6640625" style="42" customWidth="1"/>
    <col min="11002" max="11002" width="19" style="42" bestFit="1" customWidth="1"/>
    <col min="11003" max="11003" width="11.33203125" style="42" bestFit="1" customWidth="1"/>
    <col min="11004" max="11004" width="20.33203125" style="42" bestFit="1" customWidth="1"/>
    <col min="11005" max="11005" width="20.5" style="42" bestFit="1" customWidth="1"/>
    <col min="11006" max="11007" width="20.5" style="42" customWidth="1"/>
    <col min="11008" max="11252" width="9.33203125" style="42"/>
    <col min="11253" max="11253" width="9.83203125" style="42" customWidth="1"/>
    <col min="11254" max="11254" width="11" style="42" bestFit="1" customWidth="1"/>
    <col min="11255" max="11255" width="48.5" style="42" bestFit="1" customWidth="1"/>
    <col min="11256" max="11256" width="20.33203125" style="42" bestFit="1" customWidth="1"/>
    <col min="11257" max="11257" width="27.6640625" style="42" customWidth="1"/>
    <col min="11258" max="11258" width="19" style="42" bestFit="1" customWidth="1"/>
    <col min="11259" max="11259" width="11.33203125" style="42" bestFit="1" customWidth="1"/>
    <col min="11260" max="11260" width="20.33203125" style="42" bestFit="1" customWidth="1"/>
    <col min="11261" max="11261" width="20.5" style="42" bestFit="1" customWidth="1"/>
    <col min="11262" max="11263" width="20.5" style="42" customWidth="1"/>
    <col min="11264" max="11508" width="9.33203125" style="42"/>
    <col min="11509" max="11509" width="9.83203125" style="42" customWidth="1"/>
    <col min="11510" max="11510" width="11" style="42" bestFit="1" customWidth="1"/>
    <col min="11511" max="11511" width="48.5" style="42" bestFit="1" customWidth="1"/>
    <col min="11512" max="11512" width="20.33203125" style="42" bestFit="1" customWidth="1"/>
    <col min="11513" max="11513" width="27.6640625" style="42" customWidth="1"/>
    <col min="11514" max="11514" width="19" style="42" bestFit="1" customWidth="1"/>
    <col min="11515" max="11515" width="11.33203125" style="42" bestFit="1" customWidth="1"/>
    <col min="11516" max="11516" width="20.33203125" style="42" bestFit="1" customWidth="1"/>
    <col min="11517" max="11517" width="20.5" style="42" bestFit="1" customWidth="1"/>
    <col min="11518" max="11519" width="20.5" style="42" customWidth="1"/>
    <col min="11520" max="11764" width="9.33203125" style="42"/>
    <col min="11765" max="11765" width="9.83203125" style="42" customWidth="1"/>
    <col min="11766" max="11766" width="11" style="42" bestFit="1" customWidth="1"/>
    <col min="11767" max="11767" width="48.5" style="42" bestFit="1" customWidth="1"/>
    <col min="11768" max="11768" width="20.33203125" style="42" bestFit="1" customWidth="1"/>
    <col min="11769" max="11769" width="27.6640625" style="42" customWidth="1"/>
    <col min="11770" max="11770" width="19" style="42" bestFit="1" customWidth="1"/>
    <col min="11771" max="11771" width="11.33203125" style="42" bestFit="1" customWidth="1"/>
    <col min="11772" max="11772" width="20.33203125" style="42" bestFit="1" customWidth="1"/>
    <col min="11773" max="11773" width="20.5" style="42" bestFit="1" customWidth="1"/>
    <col min="11774" max="11775" width="20.5" style="42" customWidth="1"/>
    <col min="11776" max="12020" width="9.33203125" style="42"/>
    <col min="12021" max="12021" width="9.83203125" style="42" customWidth="1"/>
    <col min="12022" max="12022" width="11" style="42" bestFit="1" customWidth="1"/>
    <col min="12023" max="12023" width="48.5" style="42" bestFit="1" customWidth="1"/>
    <col min="12024" max="12024" width="20.33203125" style="42" bestFit="1" customWidth="1"/>
    <col min="12025" max="12025" width="27.6640625" style="42" customWidth="1"/>
    <col min="12026" max="12026" width="19" style="42" bestFit="1" customWidth="1"/>
    <col min="12027" max="12027" width="11.33203125" style="42" bestFit="1" customWidth="1"/>
    <col min="12028" max="12028" width="20.33203125" style="42" bestFit="1" customWidth="1"/>
    <col min="12029" max="12029" width="20.5" style="42" bestFit="1" customWidth="1"/>
    <col min="12030" max="12031" width="20.5" style="42" customWidth="1"/>
    <col min="12032" max="12276" width="9.33203125" style="42"/>
    <col min="12277" max="12277" width="9.83203125" style="42" customWidth="1"/>
    <col min="12278" max="12278" width="11" style="42" bestFit="1" customWidth="1"/>
    <col min="12279" max="12279" width="48.5" style="42" bestFit="1" customWidth="1"/>
    <col min="12280" max="12280" width="20.33203125" style="42" bestFit="1" customWidth="1"/>
    <col min="12281" max="12281" width="27.6640625" style="42" customWidth="1"/>
    <col min="12282" max="12282" width="19" style="42" bestFit="1" customWidth="1"/>
    <col min="12283" max="12283" width="11.33203125" style="42" bestFit="1" customWidth="1"/>
    <col min="12284" max="12284" width="20.33203125" style="42" bestFit="1" customWidth="1"/>
    <col min="12285" max="12285" width="20.5" style="42" bestFit="1" customWidth="1"/>
    <col min="12286" max="12287" width="20.5" style="42" customWidth="1"/>
    <col min="12288" max="12532" width="9.33203125" style="42"/>
    <col min="12533" max="12533" width="9.83203125" style="42" customWidth="1"/>
    <col min="12534" max="12534" width="11" style="42" bestFit="1" customWidth="1"/>
    <col min="12535" max="12535" width="48.5" style="42" bestFit="1" customWidth="1"/>
    <col min="12536" max="12536" width="20.33203125" style="42" bestFit="1" customWidth="1"/>
    <col min="12537" max="12537" width="27.6640625" style="42" customWidth="1"/>
    <col min="12538" max="12538" width="19" style="42" bestFit="1" customWidth="1"/>
    <col min="12539" max="12539" width="11.33203125" style="42" bestFit="1" customWidth="1"/>
    <col min="12540" max="12540" width="20.33203125" style="42" bestFit="1" customWidth="1"/>
    <col min="12541" max="12541" width="20.5" style="42" bestFit="1" customWidth="1"/>
    <col min="12542" max="12543" width="20.5" style="42" customWidth="1"/>
    <col min="12544" max="12788" width="9.33203125" style="42"/>
    <col min="12789" max="12789" width="9.83203125" style="42" customWidth="1"/>
    <col min="12790" max="12790" width="11" style="42" bestFit="1" customWidth="1"/>
    <col min="12791" max="12791" width="48.5" style="42" bestFit="1" customWidth="1"/>
    <col min="12792" max="12792" width="20.33203125" style="42" bestFit="1" customWidth="1"/>
    <col min="12793" max="12793" width="27.6640625" style="42" customWidth="1"/>
    <col min="12794" max="12794" width="19" style="42" bestFit="1" customWidth="1"/>
    <col min="12795" max="12795" width="11.33203125" style="42" bestFit="1" customWidth="1"/>
    <col min="12796" max="12796" width="20.33203125" style="42" bestFit="1" customWidth="1"/>
    <col min="12797" max="12797" width="20.5" style="42" bestFit="1" customWidth="1"/>
    <col min="12798" max="12799" width="20.5" style="42" customWidth="1"/>
    <col min="12800" max="13044" width="9.33203125" style="42"/>
    <col min="13045" max="13045" width="9.83203125" style="42" customWidth="1"/>
    <col min="13046" max="13046" width="11" style="42" bestFit="1" customWidth="1"/>
    <col min="13047" max="13047" width="48.5" style="42" bestFit="1" customWidth="1"/>
    <col min="13048" max="13048" width="20.33203125" style="42" bestFit="1" customWidth="1"/>
    <col min="13049" max="13049" width="27.6640625" style="42" customWidth="1"/>
    <col min="13050" max="13050" width="19" style="42" bestFit="1" customWidth="1"/>
    <col min="13051" max="13051" width="11.33203125" style="42" bestFit="1" customWidth="1"/>
    <col min="13052" max="13052" width="20.33203125" style="42" bestFit="1" customWidth="1"/>
    <col min="13053" max="13053" width="20.5" style="42" bestFit="1" customWidth="1"/>
    <col min="13054" max="13055" width="20.5" style="42" customWidth="1"/>
    <col min="13056" max="13300" width="9.33203125" style="42"/>
    <col min="13301" max="13301" width="9.83203125" style="42" customWidth="1"/>
    <col min="13302" max="13302" width="11" style="42" bestFit="1" customWidth="1"/>
    <col min="13303" max="13303" width="48.5" style="42" bestFit="1" customWidth="1"/>
    <col min="13304" max="13304" width="20.33203125" style="42" bestFit="1" customWidth="1"/>
    <col min="13305" max="13305" width="27.6640625" style="42" customWidth="1"/>
    <col min="13306" max="13306" width="19" style="42" bestFit="1" customWidth="1"/>
    <col min="13307" max="13307" width="11.33203125" style="42" bestFit="1" customWidth="1"/>
    <col min="13308" max="13308" width="20.33203125" style="42" bestFit="1" customWidth="1"/>
    <col min="13309" max="13309" width="20.5" style="42" bestFit="1" customWidth="1"/>
    <col min="13310" max="13311" width="20.5" style="42" customWidth="1"/>
    <col min="13312" max="13556" width="9.33203125" style="42"/>
    <col min="13557" max="13557" width="9.83203125" style="42" customWidth="1"/>
    <col min="13558" max="13558" width="11" style="42" bestFit="1" customWidth="1"/>
    <col min="13559" max="13559" width="48.5" style="42" bestFit="1" customWidth="1"/>
    <col min="13560" max="13560" width="20.33203125" style="42" bestFit="1" customWidth="1"/>
    <col min="13561" max="13561" width="27.6640625" style="42" customWidth="1"/>
    <col min="13562" max="13562" width="19" style="42" bestFit="1" customWidth="1"/>
    <col min="13563" max="13563" width="11.33203125" style="42" bestFit="1" customWidth="1"/>
    <col min="13564" max="13564" width="20.33203125" style="42" bestFit="1" customWidth="1"/>
    <col min="13565" max="13565" width="20.5" style="42" bestFit="1" customWidth="1"/>
    <col min="13566" max="13567" width="20.5" style="42" customWidth="1"/>
    <col min="13568" max="13812" width="9.33203125" style="42"/>
    <col min="13813" max="13813" width="9.83203125" style="42" customWidth="1"/>
    <col min="13814" max="13814" width="11" style="42" bestFit="1" customWidth="1"/>
    <col min="13815" max="13815" width="48.5" style="42" bestFit="1" customWidth="1"/>
    <col min="13816" max="13816" width="20.33203125" style="42" bestFit="1" customWidth="1"/>
    <col min="13817" max="13817" width="27.6640625" style="42" customWidth="1"/>
    <col min="13818" max="13818" width="19" style="42" bestFit="1" customWidth="1"/>
    <col min="13819" max="13819" width="11.33203125" style="42" bestFit="1" customWidth="1"/>
    <col min="13820" max="13820" width="20.33203125" style="42" bestFit="1" customWidth="1"/>
    <col min="13821" max="13821" width="20.5" style="42" bestFit="1" customWidth="1"/>
    <col min="13822" max="13823" width="20.5" style="42" customWidth="1"/>
    <col min="13824" max="14068" width="9.33203125" style="42"/>
    <col min="14069" max="14069" width="9.83203125" style="42" customWidth="1"/>
    <col min="14070" max="14070" width="11" style="42" bestFit="1" customWidth="1"/>
    <col min="14071" max="14071" width="48.5" style="42" bestFit="1" customWidth="1"/>
    <col min="14072" max="14072" width="20.33203125" style="42" bestFit="1" customWidth="1"/>
    <col min="14073" max="14073" width="27.6640625" style="42" customWidth="1"/>
    <col min="14074" max="14074" width="19" style="42" bestFit="1" customWidth="1"/>
    <col min="14075" max="14075" width="11.33203125" style="42" bestFit="1" customWidth="1"/>
    <col min="14076" max="14076" width="20.33203125" style="42" bestFit="1" customWidth="1"/>
    <col min="14077" max="14077" width="20.5" style="42" bestFit="1" customWidth="1"/>
    <col min="14078" max="14079" width="20.5" style="42" customWidth="1"/>
    <col min="14080" max="14324" width="9.33203125" style="42"/>
    <col min="14325" max="14325" width="9.83203125" style="42" customWidth="1"/>
    <col min="14326" max="14326" width="11" style="42" bestFit="1" customWidth="1"/>
    <col min="14327" max="14327" width="48.5" style="42" bestFit="1" customWidth="1"/>
    <col min="14328" max="14328" width="20.33203125" style="42" bestFit="1" customWidth="1"/>
    <col min="14329" max="14329" width="27.6640625" style="42" customWidth="1"/>
    <col min="14330" max="14330" width="19" style="42" bestFit="1" customWidth="1"/>
    <col min="14331" max="14331" width="11.33203125" style="42" bestFit="1" customWidth="1"/>
    <col min="14332" max="14332" width="20.33203125" style="42" bestFit="1" customWidth="1"/>
    <col min="14333" max="14333" width="20.5" style="42" bestFit="1" customWidth="1"/>
    <col min="14334" max="14335" width="20.5" style="42" customWidth="1"/>
    <col min="14336" max="14580" width="9.33203125" style="42"/>
    <col min="14581" max="14581" width="9.83203125" style="42" customWidth="1"/>
    <col min="14582" max="14582" width="11" style="42" bestFit="1" customWidth="1"/>
    <col min="14583" max="14583" width="48.5" style="42" bestFit="1" customWidth="1"/>
    <col min="14584" max="14584" width="20.33203125" style="42" bestFit="1" customWidth="1"/>
    <col min="14585" max="14585" width="27.6640625" style="42" customWidth="1"/>
    <col min="14586" max="14586" width="19" style="42" bestFit="1" customWidth="1"/>
    <col min="14587" max="14587" width="11.33203125" style="42" bestFit="1" customWidth="1"/>
    <col min="14588" max="14588" width="20.33203125" style="42" bestFit="1" customWidth="1"/>
    <col min="14589" max="14589" width="20.5" style="42" bestFit="1" customWidth="1"/>
    <col min="14590" max="14591" width="20.5" style="42" customWidth="1"/>
    <col min="14592" max="14836" width="9.33203125" style="42"/>
    <col min="14837" max="14837" width="9.83203125" style="42" customWidth="1"/>
    <col min="14838" max="14838" width="11" style="42" bestFit="1" customWidth="1"/>
    <col min="14839" max="14839" width="48.5" style="42" bestFit="1" customWidth="1"/>
    <col min="14840" max="14840" width="20.33203125" style="42" bestFit="1" customWidth="1"/>
    <col min="14841" max="14841" width="27.6640625" style="42" customWidth="1"/>
    <col min="14842" max="14842" width="19" style="42" bestFit="1" customWidth="1"/>
    <col min="14843" max="14843" width="11.33203125" style="42" bestFit="1" customWidth="1"/>
    <col min="14844" max="14844" width="20.33203125" style="42" bestFit="1" customWidth="1"/>
    <col min="14845" max="14845" width="20.5" style="42" bestFit="1" customWidth="1"/>
    <col min="14846" max="14847" width="20.5" style="42" customWidth="1"/>
    <col min="14848" max="15092" width="9.33203125" style="42"/>
    <col min="15093" max="15093" width="9.83203125" style="42" customWidth="1"/>
    <col min="15094" max="15094" width="11" style="42" bestFit="1" customWidth="1"/>
    <col min="15095" max="15095" width="48.5" style="42" bestFit="1" customWidth="1"/>
    <col min="15096" max="15096" width="20.33203125" style="42" bestFit="1" customWidth="1"/>
    <col min="15097" max="15097" width="27.6640625" style="42" customWidth="1"/>
    <col min="15098" max="15098" width="19" style="42" bestFit="1" customWidth="1"/>
    <col min="15099" max="15099" width="11.33203125" style="42" bestFit="1" customWidth="1"/>
    <col min="15100" max="15100" width="20.33203125" style="42" bestFit="1" customWidth="1"/>
    <col min="15101" max="15101" width="20.5" style="42" bestFit="1" customWidth="1"/>
    <col min="15102" max="15103" width="20.5" style="42" customWidth="1"/>
    <col min="15104" max="15348" width="9.33203125" style="42"/>
    <col min="15349" max="15349" width="9.83203125" style="42" customWidth="1"/>
    <col min="15350" max="15350" width="11" style="42" bestFit="1" customWidth="1"/>
    <col min="15351" max="15351" width="48.5" style="42" bestFit="1" customWidth="1"/>
    <col min="15352" max="15352" width="20.33203125" style="42" bestFit="1" customWidth="1"/>
    <col min="15353" max="15353" width="27.6640625" style="42" customWidth="1"/>
    <col min="15354" max="15354" width="19" style="42" bestFit="1" customWidth="1"/>
    <col min="15355" max="15355" width="11.33203125" style="42" bestFit="1" customWidth="1"/>
    <col min="15356" max="15356" width="20.33203125" style="42" bestFit="1" customWidth="1"/>
    <col min="15357" max="15357" width="20.5" style="42" bestFit="1" customWidth="1"/>
    <col min="15358" max="15359" width="20.5" style="42" customWidth="1"/>
    <col min="15360" max="15604" width="9.33203125" style="42"/>
    <col min="15605" max="15605" width="9.83203125" style="42" customWidth="1"/>
    <col min="15606" max="15606" width="11" style="42" bestFit="1" customWidth="1"/>
    <col min="15607" max="15607" width="48.5" style="42" bestFit="1" customWidth="1"/>
    <col min="15608" max="15608" width="20.33203125" style="42" bestFit="1" customWidth="1"/>
    <col min="15609" max="15609" width="27.6640625" style="42" customWidth="1"/>
    <col min="15610" max="15610" width="19" style="42" bestFit="1" customWidth="1"/>
    <col min="15611" max="15611" width="11.33203125" style="42" bestFit="1" customWidth="1"/>
    <col min="15612" max="15612" width="20.33203125" style="42" bestFit="1" customWidth="1"/>
    <col min="15613" max="15613" width="20.5" style="42" bestFit="1" customWidth="1"/>
    <col min="15614" max="15615" width="20.5" style="42" customWidth="1"/>
    <col min="15616" max="15860" width="9.33203125" style="42"/>
    <col min="15861" max="15861" width="9.83203125" style="42" customWidth="1"/>
    <col min="15862" max="15862" width="11" style="42" bestFit="1" customWidth="1"/>
    <col min="15863" max="15863" width="48.5" style="42" bestFit="1" customWidth="1"/>
    <col min="15864" max="15864" width="20.33203125" style="42" bestFit="1" customWidth="1"/>
    <col min="15865" max="15865" width="27.6640625" style="42" customWidth="1"/>
    <col min="15866" max="15866" width="19" style="42" bestFit="1" customWidth="1"/>
    <col min="15867" max="15867" width="11.33203125" style="42" bestFit="1" customWidth="1"/>
    <col min="15868" max="15868" width="20.33203125" style="42" bestFit="1" customWidth="1"/>
    <col min="15869" max="15869" width="20.5" style="42" bestFit="1" customWidth="1"/>
    <col min="15870" max="15871" width="20.5" style="42" customWidth="1"/>
    <col min="15872" max="16116" width="9.33203125" style="42"/>
    <col min="16117" max="16117" width="9.83203125" style="42" customWidth="1"/>
    <col min="16118" max="16118" width="11" style="42" bestFit="1" customWidth="1"/>
    <col min="16119" max="16119" width="48.5" style="42" bestFit="1" customWidth="1"/>
    <col min="16120" max="16120" width="20.33203125" style="42" bestFit="1" customWidth="1"/>
    <col min="16121" max="16121" width="27.6640625" style="42" customWidth="1"/>
    <col min="16122" max="16122" width="19" style="42" bestFit="1" customWidth="1"/>
    <col min="16123" max="16123" width="11.33203125" style="42" bestFit="1" customWidth="1"/>
    <col min="16124" max="16124" width="20.33203125" style="42" bestFit="1" customWidth="1"/>
    <col min="16125" max="16125" width="20.5" style="42" bestFit="1" customWidth="1"/>
    <col min="16126" max="16127" width="20.5" style="42" customWidth="1"/>
    <col min="16128" max="16384" width="9.33203125" style="42"/>
  </cols>
  <sheetData>
    <row r="2" spans="1:13" s="43" customFormat="1" ht="33" customHeight="1">
      <c r="A2"/>
      <c r="B2" s="44" t="s">
        <v>189</v>
      </c>
      <c r="C2" s="44" t="s">
        <v>203</v>
      </c>
      <c r="D2" s="44" t="s">
        <v>242</v>
      </c>
      <c r="E2" s="44" t="s">
        <v>243</v>
      </c>
      <c r="F2" s="44" t="s">
        <v>237</v>
      </c>
      <c r="G2" s="44" t="s">
        <v>244</v>
      </c>
      <c r="H2" s="44" t="s">
        <v>240</v>
      </c>
      <c r="I2" s="44" t="s">
        <v>245</v>
      </c>
      <c r="J2" s="45" t="s">
        <v>724</v>
      </c>
      <c r="K2" s="44" t="s">
        <v>246</v>
      </c>
      <c r="L2" s="44" t="s">
        <v>247</v>
      </c>
    </row>
    <row r="3" spans="1:13">
      <c r="A3" t="str">
        <f>IF(L3=1,COUNTIFS($L$3:L3,1),"")</f>
        <v/>
      </c>
      <c r="B3" s="46" t="s">
        <v>95</v>
      </c>
      <c r="C3" s="46" t="s">
        <v>94</v>
      </c>
      <c r="D3" s="47"/>
      <c r="E3" s="47">
        <v>0</v>
      </c>
      <c r="F3" s="42">
        <v>1</v>
      </c>
      <c r="G3" s="42">
        <v>1</v>
      </c>
      <c r="H3" s="42">
        <v>1</v>
      </c>
      <c r="I3" s="42">
        <v>1</v>
      </c>
      <c r="J3" s="42">
        <v>1</v>
      </c>
      <c r="K3" s="42">
        <v>1</v>
      </c>
      <c r="L3" s="42">
        <f>IF(OR(E3=0,F3=0,G3=0,H3=0,I3=0,J3=0,K3=0),0,1)</f>
        <v>0</v>
      </c>
      <c r="M3" s="48"/>
    </row>
    <row r="4" spans="1:13">
      <c r="A4" t="str">
        <f>IF(L4=1,COUNTIFS($L$3:L4,1),"")</f>
        <v/>
      </c>
      <c r="B4" s="46" t="s">
        <v>93</v>
      </c>
      <c r="C4" s="46" t="s">
        <v>92</v>
      </c>
      <c r="D4" s="47"/>
      <c r="E4" s="47">
        <v>1</v>
      </c>
      <c r="F4" s="42">
        <v>1</v>
      </c>
      <c r="G4" s="42">
        <v>1</v>
      </c>
      <c r="H4" s="42">
        <v>1</v>
      </c>
      <c r="I4" s="42">
        <v>1</v>
      </c>
      <c r="J4" s="42">
        <v>0</v>
      </c>
      <c r="K4" s="42">
        <v>1</v>
      </c>
      <c r="L4" s="42">
        <f t="shared" ref="L4:L50" si="0">IF(OR(E4=0,F4=0,G4=0,H4=0,I4=0,J4=0,K4=0),0,1)</f>
        <v>0</v>
      </c>
      <c r="M4" s="48"/>
    </row>
    <row r="5" spans="1:13">
      <c r="A5">
        <f>IF(L5=1,COUNTIFS($L$3:L5,1),"")</f>
        <v>1</v>
      </c>
      <c r="B5" s="46" t="s">
        <v>91</v>
      </c>
      <c r="C5" s="46" t="s">
        <v>90</v>
      </c>
      <c r="D5" s="47"/>
      <c r="E5" s="47">
        <v>1</v>
      </c>
      <c r="F5" s="42">
        <v>1</v>
      </c>
      <c r="G5" s="42">
        <v>1</v>
      </c>
      <c r="H5" s="42">
        <v>1</v>
      </c>
      <c r="I5" s="42">
        <v>1</v>
      </c>
      <c r="J5" s="42">
        <v>1</v>
      </c>
      <c r="K5" s="42">
        <v>1</v>
      </c>
      <c r="L5" s="42">
        <f t="shared" si="0"/>
        <v>1</v>
      </c>
      <c r="M5" s="48"/>
    </row>
    <row r="6" spans="1:13">
      <c r="A6">
        <f>IF(L6=1,COUNTIFS($L$3:L6,1),"")</f>
        <v>2</v>
      </c>
      <c r="B6" s="46" t="s">
        <v>89</v>
      </c>
      <c r="C6" s="46" t="s">
        <v>88</v>
      </c>
      <c r="D6" s="47"/>
      <c r="E6" s="47">
        <v>1</v>
      </c>
      <c r="F6" s="42">
        <v>1</v>
      </c>
      <c r="G6" s="42">
        <v>1</v>
      </c>
      <c r="H6" s="42">
        <v>1</v>
      </c>
      <c r="I6" s="42">
        <v>1</v>
      </c>
      <c r="J6" s="42">
        <v>1</v>
      </c>
      <c r="K6" s="42">
        <v>1</v>
      </c>
      <c r="L6" s="42">
        <f t="shared" si="0"/>
        <v>1</v>
      </c>
      <c r="M6" s="48"/>
    </row>
    <row r="7" spans="1:13">
      <c r="A7">
        <f>IF(L7=1,COUNTIFS($L$3:L7,1),"")</f>
        <v>3</v>
      </c>
      <c r="B7" s="46" t="s">
        <v>87</v>
      </c>
      <c r="C7" s="46" t="s">
        <v>86</v>
      </c>
      <c r="D7" s="47"/>
      <c r="E7" s="47">
        <v>1</v>
      </c>
      <c r="F7" s="42">
        <v>1</v>
      </c>
      <c r="G7" s="42">
        <v>1</v>
      </c>
      <c r="H7" s="42">
        <v>1</v>
      </c>
      <c r="I7" s="42">
        <v>1</v>
      </c>
      <c r="J7" s="42">
        <v>1</v>
      </c>
      <c r="K7" s="42">
        <v>1</v>
      </c>
      <c r="L7" s="42">
        <f t="shared" si="0"/>
        <v>1</v>
      </c>
      <c r="M7" s="48"/>
    </row>
    <row r="8" spans="1:13">
      <c r="A8" t="str">
        <f>IF(L8=1,COUNTIFS($L$3:L8,1),"")</f>
        <v/>
      </c>
      <c r="B8" s="46" t="s">
        <v>85</v>
      </c>
      <c r="C8" s="46" t="s">
        <v>84</v>
      </c>
      <c r="D8" s="47"/>
      <c r="E8" s="47">
        <v>1</v>
      </c>
      <c r="F8" s="42">
        <v>1</v>
      </c>
      <c r="G8" s="42">
        <v>1</v>
      </c>
      <c r="H8" s="42">
        <v>1</v>
      </c>
      <c r="I8" s="42">
        <v>1</v>
      </c>
      <c r="J8" s="42">
        <v>0</v>
      </c>
      <c r="K8" s="42">
        <v>1</v>
      </c>
      <c r="L8" s="42">
        <f t="shared" si="0"/>
        <v>0</v>
      </c>
      <c r="M8" s="48"/>
    </row>
    <row r="9" spans="1:13">
      <c r="A9">
        <f>IF(L9=1,COUNTIFS($L$3:L9,1),"")</f>
        <v>4</v>
      </c>
      <c r="B9" s="46" t="s">
        <v>83</v>
      </c>
      <c r="C9" s="46" t="s">
        <v>82</v>
      </c>
      <c r="D9" s="47"/>
      <c r="E9" s="47">
        <v>1</v>
      </c>
      <c r="F9" s="42">
        <v>1</v>
      </c>
      <c r="G9" s="42">
        <v>1</v>
      </c>
      <c r="H9" s="42">
        <v>1</v>
      </c>
      <c r="I9" s="42">
        <v>1</v>
      </c>
      <c r="J9" s="42">
        <v>1</v>
      </c>
      <c r="K9" s="42">
        <v>1</v>
      </c>
      <c r="L9" s="42">
        <f t="shared" si="0"/>
        <v>1</v>
      </c>
      <c r="M9" s="48"/>
    </row>
    <row r="10" spans="1:13">
      <c r="A10" t="str">
        <f>IF(L10=1,COUNTIFS($L$3:L10,1),"")</f>
        <v/>
      </c>
      <c r="B10" s="46" t="s">
        <v>81</v>
      </c>
      <c r="C10" s="46" t="s">
        <v>80</v>
      </c>
      <c r="D10" s="47"/>
      <c r="E10" s="47">
        <v>1</v>
      </c>
      <c r="F10" s="42">
        <v>1</v>
      </c>
      <c r="G10" s="42">
        <v>1</v>
      </c>
      <c r="H10" s="42">
        <v>1</v>
      </c>
      <c r="I10" s="42">
        <v>1</v>
      </c>
      <c r="J10" s="42">
        <v>0</v>
      </c>
      <c r="K10" s="42">
        <v>1</v>
      </c>
      <c r="L10" s="42">
        <f t="shared" si="0"/>
        <v>0</v>
      </c>
      <c r="M10" s="48"/>
    </row>
    <row r="11" spans="1:13">
      <c r="A11" t="str">
        <f>IF(L11=1,COUNTIFS($L$3:L11,1),"")</f>
        <v/>
      </c>
      <c r="B11" s="46" t="s">
        <v>79</v>
      </c>
      <c r="C11" s="46" t="s">
        <v>78</v>
      </c>
      <c r="D11" s="47"/>
      <c r="E11" s="47">
        <v>1</v>
      </c>
      <c r="F11" s="42">
        <v>0</v>
      </c>
      <c r="G11" s="42">
        <v>1</v>
      </c>
      <c r="H11" s="42">
        <v>1</v>
      </c>
      <c r="I11" s="42">
        <v>1</v>
      </c>
      <c r="J11" s="42">
        <v>1</v>
      </c>
      <c r="K11" s="42">
        <v>1</v>
      </c>
      <c r="L11" s="42">
        <f t="shared" si="0"/>
        <v>0</v>
      </c>
    </row>
    <row r="12" spans="1:13">
      <c r="A12">
        <f>IF(L12=1,COUNTIFS($L$3:L12,1),"")</f>
        <v>5</v>
      </c>
      <c r="B12" s="46" t="s">
        <v>77</v>
      </c>
      <c r="C12" s="46" t="s">
        <v>76</v>
      </c>
      <c r="D12" s="47"/>
      <c r="E12" s="47">
        <v>1</v>
      </c>
      <c r="F12" s="42">
        <v>1</v>
      </c>
      <c r="G12" s="42">
        <v>1</v>
      </c>
      <c r="H12" s="42">
        <v>1</v>
      </c>
      <c r="I12" s="42">
        <v>1</v>
      </c>
      <c r="J12" s="42">
        <v>1</v>
      </c>
      <c r="K12" s="42">
        <v>1</v>
      </c>
      <c r="L12" s="42">
        <f t="shared" si="0"/>
        <v>1</v>
      </c>
    </row>
    <row r="13" spans="1:13">
      <c r="A13">
        <f>IF(L13=1,COUNTIFS($L$3:L13,1),"")</f>
        <v>6</v>
      </c>
      <c r="B13" s="46" t="s">
        <v>75</v>
      </c>
      <c r="C13" s="46" t="s">
        <v>74</v>
      </c>
      <c r="D13" s="47"/>
      <c r="E13" s="47">
        <v>1</v>
      </c>
      <c r="F13" s="42">
        <v>1</v>
      </c>
      <c r="G13" s="42">
        <v>1</v>
      </c>
      <c r="H13" s="42">
        <v>1</v>
      </c>
      <c r="I13" s="42">
        <v>1</v>
      </c>
      <c r="J13" s="42">
        <v>1</v>
      </c>
      <c r="K13" s="42">
        <v>1</v>
      </c>
      <c r="L13" s="42">
        <f t="shared" si="0"/>
        <v>1</v>
      </c>
    </row>
    <row r="14" spans="1:13">
      <c r="A14">
        <f>IF(L14=1,COUNTIFS($L$3:L14,1),"")</f>
        <v>7</v>
      </c>
      <c r="B14" s="46" t="s">
        <v>73</v>
      </c>
      <c r="C14" s="46" t="s">
        <v>72</v>
      </c>
      <c r="D14" s="47"/>
      <c r="E14" s="47">
        <v>1</v>
      </c>
      <c r="F14" s="42">
        <v>1</v>
      </c>
      <c r="G14" s="42">
        <v>1</v>
      </c>
      <c r="H14" s="42">
        <v>1</v>
      </c>
      <c r="I14" s="42">
        <v>1</v>
      </c>
      <c r="J14" s="42">
        <v>1</v>
      </c>
      <c r="K14" s="42">
        <v>1</v>
      </c>
      <c r="L14" s="42">
        <f t="shared" si="0"/>
        <v>1</v>
      </c>
    </row>
    <row r="15" spans="1:13">
      <c r="A15" t="str">
        <f>IF(L15=1,COUNTIFS($L$3:L15,1),"")</f>
        <v/>
      </c>
      <c r="B15" s="46" t="s">
        <v>71</v>
      </c>
      <c r="C15" s="46" t="s">
        <v>70</v>
      </c>
      <c r="D15" s="47"/>
      <c r="E15" s="47">
        <v>1</v>
      </c>
      <c r="F15" s="42">
        <v>1</v>
      </c>
      <c r="G15" s="42">
        <v>1</v>
      </c>
      <c r="H15" s="42">
        <v>1</v>
      </c>
      <c r="I15" s="42">
        <v>1</v>
      </c>
      <c r="J15" s="42">
        <v>0</v>
      </c>
      <c r="K15" s="42">
        <v>1</v>
      </c>
      <c r="L15" s="42">
        <f t="shared" si="0"/>
        <v>0</v>
      </c>
    </row>
    <row r="16" spans="1:13">
      <c r="A16">
        <f>IF(L16=1,COUNTIFS($L$3:L16,1),"")</f>
        <v>8</v>
      </c>
      <c r="B16" s="46" t="s">
        <v>69</v>
      </c>
      <c r="C16" s="46" t="s">
        <v>68</v>
      </c>
      <c r="D16" s="47"/>
      <c r="E16" s="47">
        <v>1</v>
      </c>
      <c r="F16" s="42">
        <v>1</v>
      </c>
      <c r="G16" s="42">
        <v>1</v>
      </c>
      <c r="H16" s="42">
        <v>1</v>
      </c>
      <c r="I16" s="42">
        <v>1</v>
      </c>
      <c r="J16" s="42">
        <v>1</v>
      </c>
      <c r="K16" s="42">
        <v>1</v>
      </c>
      <c r="L16" s="42">
        <f t="shared" si="0"/>
        <v>1</v>
      </c>
    </row>
    <row r="17" spans="1:12">
      <c r="A17">
        <f>IF(L17=1,COUNTIFS($L$3:L17,1),"")</f>
        <v>9</v>
      </c>
      <c r="B17" s="46" t="s">
        <v>67</v>
      </c>
      <c r="C17" s="46" t="s">
        <v>66</v>
      </c>
      <c r="D17" s="47"/>
      <c r="E17" s="47">
        <v>1</v>
      </c>
      <c r="F17" s="42">
        <v>1</v>
      </c>
      <c r="G17" s="42">
        <v>1</v>
      </c>
      <c r="H17" s="42">
        <v>1</v>
      </c>
      <c r="I17" s="42">
        <v>1</v>
      </c>
      <c r="J17" s="42">
        <v>1</v>
      </c>
      <c r="K17" s="42">
        <v>1</v>
      </c>
      <c r="L17" s="42">
        <f t="shared" si="0"/>
        <v>1</v>
      </c>
    </row>
    <row r="18" spans="1:12">
      <c r="A18" t="str">
        <f>IF(L18=1,COUNTIFS($L$3:L18,1),"")</f>
        <v/>
      </c>
      <c r="B18" s="46" t="s">
        <v>63</v>
      </c>
      <c r="C18" s="46" t="s">
        <v>62</v>
      </c>
      <c r="D18" s="47"/>
      <c r="E18" s="47">
        <v>1</v>
      </c>
      <c r="F18" s="42">
        <v>0</v>
      </c>
      <c r="G18" s="42">
        <v>1</v>
      </c>
      <c r="H18" s="42">
        <v>0</v>
      </c>
      <c r="I18" s="42">
        <v>1</v>
      </c>
      <c r="J18" s="42">
        <v>1</v>
      </c>
      <c r="K18" s="42">
        <v>1</v>
      </c>
      <c r="L18" s="42">
        <f t="shared" si="0"/>
        <v>0</v>
      </c>
    </row>
    <row r="19" spans="1:12">
      <c r="A19">
        <f>IF(L19=1,COUNTIFS($L$3:L19,1),"")</f>
        <v>10</v>
      </c>
      <c r="B19" s="46" t="s">
        <v>2220</v>
      </c>
      <c r="C19" s="46" t="s">
        <v>2219</v>
      </c>
      <c r="D19" s="47"/>
      <c r="E19" s="47">
        <v>1</v>
      </c>
      <c r="F19" s="42">
        <v>1</v>
      </c>
      <c r="G19" s="42">
        <v>1</v>
      </c>
      <c r="H19" s="42">
        <v>1</v>
      </c>
      <c r="I19" s="42">
        <v>1</v>
      </c>
      <c r="J19" s="42">
        <v>1</v>
      </c>
      <c r="K19" s="42">
        <v>1</v>
      </c>
      <c r="L19" s="42">
        <f t="shared" si="0"/>
        <v>1</v>
      </c>
    </row>
    <row r="20" spans="1:12">
      <c r="A20" t="str">
        <f>IF(L20=1,COUNTIFS($L$3:L20,1),"")</f>
        <v/>
      </c>
      <c r="B20" s="46" t="s">
        <v>61</v>
      </c>
      <c r="C20" s="46" t="s">
        <v>60</v>
      </c>
      <c r="D20" s="47"/>
      <c r="E20" s="47">
        <v>1</v>
      </c>
      <c r="F20" s="42">
        <v>0</v>
      </c>
      <c r="G20" s="42">
        <v>1</v>
      </c>
      <c r="H20" s="42">
        <v>0</v>
      </c>
      <c r="I20" s="42">
        <v>0</v>
      </c>
      <c r="J20" s="42">
        <v>0</v>
      </c>
      <c r="K20" s="42">
        <v>1</v>
      </c>
      <c r="L20" s="42">
        <f t="shared" si="0"/>
        <v>0</v>
      </c>
    </row>
    <row r="21" spans="1:12">
      <c r="A21" t="str">
        <f>IF(L21=1,COUNTIFS($L$3:L21,1),"")</f>
        <v/>
      </c>
      <c r="B21" s="46" t="s">
        <v>59</v>
      </c>
      <c r="C21" s="46" t="s">
        <v>58</v>
      </c>
      <c r="D21" s="47"/>
      <c r="E21" s="47">
        <v>1</v>
      </c>
      <c r="F21" s="42">
        <v>0</v>
      </c>
      <c r="G21" s="42">
        <v>1</v>
      </c>
      <c r="H21" s="42">
        <v>0</v>
      </c>
      <c r="I21" s="42">
        <v>0</v>
      </c>
      <c r="J21" s="42">
        <v>1</v>
      </c>
      <c r="K21" s="42">
        <v>1</v>
      </c>
      <c r="L21" s="42">
        <f t="shared" si="0"/>
        <v>0</v>
      </c>
    </row>
    <row r="22" spans="1:12">
      <c r="A22">
        <f>IF(L22=1,COUNTIFS($L$3:L22,1),"")</f>
        <v>11</v>
      </c>
      <c r="B22" s="46" t="s">
        <v>57</v>
      </c>
      <c r="C22" s="46" t="s">
        <v>56</v>
      </c>
      <c r="D22" s="47"/>
      <c r="E22" s="47">
        <v>1</v>
      </c>
      <c r="F22" s="42">
        <v>1</v>
      </c>
      <c r="G22" s="42">
        <v>1</v>
      </c>
      <c r="H22" s="42">
        <v>1</v>
      </c>
      <c r="I22" s="42">
        <v>1</v>
      </c>
      <c r="J22" s="42">
        <v>1</v>
      </c>
      <c r="K22" s="42">
        <v>1</v>
      </c>
      <c r="L22" s="42">
        <f t="shared" si="0"/>
        <v>1</v>
      </c>
    </row>
    <row r="23" spans="1:12">
      <c r="A23" t="str">
        <f>IF(L23=1,COUNTIFS($L$3:L23,1),"")</f>
        <v/>
      </c>
      <c r="B23" s="46" t="s">
        <v>55</v>
      </c>
      <c r="C23" s="46" t="s">
        <v>54</v>
      </c>
      <c r="D23" s="47"/>
      <c r="E23" s="47">
        <v>1</v>
      </c>
      <c r="F23" s="42">
        <v>0</v>
      </c>
      <c r="G23" s="42">
        <v>1</v>
      </c>
      <c r="H23" s="42">
        <v>0</v>
      </c>
      <c r="I23" s="42">
        <v>1</v>
      </c>
      <c r="J23" s="42">
        <v>1</v>
      </c>
      <c r="K23" s="42">
        <v>1</v>
      </c>
      <c r="L23" s="42">
        <f t="shared" si="0"/>
        <v>0</v>
      </c>
    </row>
    <row r="24" spans="1:12">
      <c r="A24">
        <f>IF(L24=1,COUNTIFS($L$3:L24,1),"")</f>
        <v>12</v>
      </c>
      <c r="B24" s="46" t="s">
        <v>53</v>
      </c>
      <c r="C24" s="46" t="s">
        <v>52</v>
      </c>
      <c r="D24" s="47"/>
      <c r="E24" s="47">
        <v>1</v>
      </c>
      <c r="F24" s="42">
        <v>1</v>
      </c>
      <c r="G24" s="42">
        <v>1</v>
      </c>
      <c r="H24" s="42">
        <v>1</v>
      </c>
      <c r="I24" s="42">
        <v>1</v>
      </c>
      <c r="J24" s="42">
        <v>1</v>
      </c>
      <c r="K24" s="42">
        <v>1</v>
      </c>
      <c r="L24" s="42">
        <f t="shared" si="0"/>
        <v>1</v>
      </c>
    </row>
    <row r="25" spans="1:12">
      <c r="A25" t="str">
        <f>IF(L25=1,COUNTIFS($L$3:L25,1),"")</f>
        <v/>
      </c>
      <c r="B25" s="46" t="s">
        <v>51</v>
      </c>
      <c r="C25" s="46" t="s">
        <v>50</v>
      </c>
      <c r="D25" s="47"/>
      <c r="E25" s="47">
        <v>0</v>
      </c>
      <c r="F25" s="42">
        <v>1</v>
      </c>
      <c r="G25" s="42">
        <v>1</v>
      </c>
      <c r="H25" s="42">
        <v>0</v>
      </c>
      <c r="I25" s="42">
        <v>1</v>
      </c>
      <c r="J25" s="42">
        <v>0</v>
      </c>
      <c r="K25" s="42">
        <v>1</v>
      </c>
      <c r="L25" s="42">
        <f t="shared" si="0"/>
        <v>0</v>
      </c>
    </row>
    <row r="26" spans="1:12">
      <c r="A26" t="str">
        <f>IF(L26=1,COUNTIFS($L$3:L26,1),"")</f>
        <v/>
      </c>
      <c r="B26" s="46" t="s">
        <v>49</v>
      </c>
      <c r="C26" s="46" t="s">
        <v>48</v>
      </c>
      <c r="D26" s="47"/>
      <c r="E26" s="47">
        <v>1</v>
      </c>
      <c r="F26" s="42">
        <v>1</v>
      </c>
      <c r="G26" s="42">
        <v>1</v>
      </c>
      <c r="H26" s="42">
        <v>1</v>
      </c>
      <c r="I26" s="42">
        <v>1</v>
      </c>
      <c r="J26" s="42">
        <v>1</v>
      </c>
      <c r="K26" s="42">
        <v>0</v>
      </c>
      <c r="L26" s="42">
        <f t="shared" si="0"/>
        <v>0</v>
      </c>
    </row>
    <row r="27" spans="1:12">
      <c r="A27" t="str">
        <f>IF(L27=1,COUNTIFS($L$3:L27,1),"")</f>
        <v/>
      </c>
      <c r="B27" s="46" t="s">
        <v>47</v>
      </c>
      <c r="C27" s="46" t="s">
        <v>46</v>
      </c>
      <c r="D27" s="47"/>
      <c r="E27" s="47">
        <v>1</v>
      </c>
      <c r="F27" s="42">
        <v>0</v>
      </c>
      <c r="G27" s="42">
        <v>1</v>
      </c>
      <c r="H27" s="42">
        <v>1</v>
      </c>
      <c r="I27" s="42">
        <v>1</v>
      </c>
      <c r="J27" s="42">
        <v>1</v>
      </c>
      <c r="K27" s="42">
        <v>1</v>
      </c>
      <c r="L27" s="42">
        <f t="shared" si="0"/>
        <v>0</v>
      </c>
    </row>
    <row r="28" spans="1:12">
      <c r="A28" t="str">
        <f>IF(L28=1,COUNTIFS($L$3:L28,1),"")</f>
        <v/>
      </c>
      <c r="B28" s="46" t="s">
        <v>45</v>
      </c>
      <c r="C28" s="46" t="s">
        <v>44</v>
      </c>
      <c r="D28" s="47"/>
      <c r="E28" s="47">
        <v>1</v>
      </c>
      <c r="F28" s="42">
        <v>1</v>
      </c>
      <c r="G28" s="42">
        <v>1</v>
      </c>
      <c r="H28" s="42">
        <v>1</v>
      </c>
      <c r="I28" s="42">
        <v>1</v>
      </c>
      <c r="J28" s="42">
        <v>0</v>
      </c>
      <c r="K28" s="42">
        <v>1</v>
      </c>
      <c r="L28" s="42">
        <f t="shared" si="0"/>
        <v>0</v>
      </c>
    </row>
    <row r="29" spans="1:12">
      <c r="A29">
        <f>IF(L29=1,COUNTIFS($L$3:L29,1),"")</f>
        <v>13</v>
      </c>
      <c r="B29" s="46" t="s">
        <v>41</v>
      </c>
      <c r="C29" s="46" t="s">
        <v>40</v>
      </c>
      <c r="D29" s="47"/>
      <c r="E29" s="47">
        <v>1</v>
      </c>
      <c r="F29" s="42">
        <v>1</v>
      </c>
      <c r="G29" s="42">
        <v>1</v>
      </c>
      <c r="H29" s="42">
        <v>1</v>
      </c>
      <c r="I29" s="42">
        <v>1</v>
      </c>
      <c r="J29" s="42">
        <v>1</v>
      </c>
      <c r="K29" s="42">
        <v>1</v>
      </c>
      <c r="L29" s="42">
        <f t="shared" si="0"/>
        <v>1</v>
      </c>
    </row>
    <row r="30" spans="1:12">
      <c r="A30">
        <f>IF(L30=1,COUNTIFS($L$3:L30,1),"")</f>
        <v>14</v>
      </c>
      <c r="B30" s="46" t="s">
        <v>39</v>
      </c>
      <c r="C30" s="46" t="s">
        <v>38</v>
      </c>
      <c r="D30" s="47"/>
      <c r="E30" s="47">
        <v>1</v>
      </c>
      <c r="F30" s="42">
        <v>1</v>
      </c>
      <c r="G30" s="42">
        <v>1</v>
      </c>
      <c r="H30" s="42">
        <v>1</v>
      </c>
      <c r="I30" s="42">
        <v>1</v>
      </c>
      <c r="J30" s="42">
        <v>1</v>
      </c>
      <c r="K30" s="42">
        <v>1</v>
      </c>
      <c r="L30" s="42">
        <f t="shared" si="0"/>
        <v>1</v>
      </c>
    </row>
    <row r="31" spans="1:12">
      <c r="A31" t="str">
        <f>IF(L31=1,COUNTIFS($L$3:L31,1),"")</f>
        <v/>
      </c>
      <c r="B31" s="46" t="s">
        <v>37</v>
      </c>
      <c r="C31" s="46" t="s">
        <v>36</v>
      </c>
      <c r="D31" s="47"/>
      <c r="E31" s="47">
        <v>1</v>
      </c>
      <c r="F31" s="42">
        <v>0</v>
      </c>
      <c r="G31" s="42">
        <v>1</v>
      </c>
      <c r="H31" s="42">
        <v>0</v>
      </c>
      <c r="I31" s="42">
        <v>1</v>
      </c>
      <c r="J31" s="42">
        <v>1</v>
      </c>
      <c r="K31" s="42">
        <v>1</v>
      </c>
      <c r="L31" s="42">
        <f t="shared" si="0"/>
        <v>0</v>
      </c>
    </row>
    <row r="32" spans="1:12">
      <c r="A32" t="str">
        <f>IF(L32=1,COUNTIFS($L$3:L32,1),"")</f>
        <v/>
      </c>
      <c r="B32" s="46" t="s">
        <v>35</v>
      </c>
      <c r="C32" s="46" t="s">
        <v>34</v>
      </c>
      <c r="D32" s="47"/>
      <c r="E32" s="47">
        <v>1</v>
      </c>
      <c r="F32" s="42">
        <v>1</v>
      </c>
      <c r="G32" s="42">
        <v>1</v>
      </c>
      <c r="H32" s="42">
        <v>1</v>
      </c>
      <c r="I32" s="42">
        <v>1</v>
      </c>
      <c r="J32" s="42">
        <v>0</v>
      </c>
      <c r="K32" s="42">
        <v>1</v>
      </c>
      <c r="L32" s="42">
        <f t="shared" si="0"/>
        <v>0</v>
      </c>
    </row>
    <row r="33" spans="1:12">
      <c r="A33" t="str">
        <f>IF(L33=1,COUNTIFS($L$3:L33,1),"")</f>
        <v/>
      </c>
      <c r="B33" s="46" t="s">
        <v>33</v>
      </c>
      <c r="C33" s="46" t="s">
        <v>32</v>
      </c>
      <c r="D33" s="47"/>
      <c r="E33" s="47">
        <v>1</v>
      </c>
      <c r="F33" s="42">
        <v>1</v>
      </c>
      <c r="G33" s="42">
        <v>1</v>
      </c>
      <c r="H33" s="42">
        <v>0</v>
      </c>
      <c r="I33" s="42">
        <v>1</v>
      </c>
      <c r="J33" s="42">
        <v>1</v>
      </c>
      <c r="K33" s="42">
        <v>1</v>
      </c>
      <c r="L33" s="42">
        <f t="shared" si="0"/>
        <v>0</v>
      </c>
    </row>
    <row r="34" spans="1:12">
      <c r="A34">
        <f>IF(L34=1,COUNTIFS($L$3:L34,1),"")</f>
        <v>15</v>
      </c>
      <c r="B34" s="46" t="s">
        <v>31</v>
      </c>
      <c r="C34" s="46" t="s">
        <v>30</v>
      </c>
      <c r="D34" s="47"/>
      <c r="E34" s="47">
        <v>1</v>
      </c>
      <c r="F34" s="42">
        <v>1</v>
      </c>
      <c r="G34" s="42">
        <v>1</v>
      </c>
      <c r="H34" s="42">
        <v>1</v>
      </c>
      <c r="I34" s="42">
        <v>1</v>
      </c>
      <c r="J34" s="42">
        <v>1</v>
      </c>
      <c r="K34" s="42">
        <v>1</v>
      </c>
      <c r="L34" s="42">
        <f t="shared" si="0"/>
        <v>1</v>
      </c>
    </row>
    <row r="35" spans="1:12">
      <c r="A35" t="str">
        <f>IF(L35=1,COUNTIFS($L$3:L35,1),"")</f>
        <v/>
      </c>
      <c r="B35" s="46" t="s">
        <v>29</v>
      </c>
      <c r="C35" s="46" t="s">
        <v>28</v>
      </c>
      <c r="D35" s="47"/>
      <c r="E35" s="47">
        <v>1</v>
      </c>
      <c r="F35" s="42">
        <v>0</v>
      </c>
      <c r="G35" s="42">
        <v>1</v>
      </c>
      <c r="H35" s="42">
        <v>1</v>
      </c>
      <c r="I35" s="42">
        <v>0</v>
      </c>
      <c r="J35" s="42">
        <v>1</v>
      </c>
      <c r="K35" s="42">
        <v>1</v>
      </c>
      <c r="L35" s="42">
        <f t="shared" si="0"/>
        <v>0</v>
      </c>
    </row>
    <row r="36" spans="1:12">
      <c r="A36">
        <f>IF(L36=1,COUNTIFS($L$3:L36,1),"")</f>
        <v>16</v>
      </c>
      <c r="B36" s="46" t="s">
        <v>27</v>
      </c>
      <c r="C36" s="46" t="s">
        <v>26</v>
      </c>
      <c r="D36" s="47"/>
      <c r="E36" s="47">
        <v>1</v>
      </c>
      <c r="F36" s="42">
        <v>1</v>
      </c>
      <c r="G36" s="42">
        <v>1</v>
      </c>
      <c r="H36" s="42">
        <v>1</v>
      </c>
      <c r="I36" s="42">
        <v>1</v>
      </c>
      <c r="J36" s="42">
        <v>1</v>
      </c>
      <c r="K36" s="42">
        <v>1</v>
      </c>
      <c r="L36" s="42">
        <f t="shared" si="0"/>
        <v>1</v>
      </c>
    </row>
    <row r="37" spans="1:12">
      <c r="A37" t="str">
        <f>IF(L37=1,COUNTIFS($L$3:L37,1),"")</f>
        <v/>
      </c>
      <c r="B37" s="46" t="s">
        <v>25</v>
      </c>
      <c r="C37" s="46" t="s">
        <v>24</v>
      </c>
      <c r="D37" s="47"/>
      <c r="E37" s="47">
        <v>0</v>
      </c>
      <c r="F37" s="42">
        <v>0</v>
      </c>
      <c r="G37" s="42">
        <v>1</v>
      </c>
      <c r="H37" s="42">
        <v>0</v>
      </c>
      <c r="I37" s="42">
        <v>1</v>
      </c>
      <c r="J37" s="42">
        <v>1</v>
      </c>
      <c r="K37" s="42">
        <v>1</v>
      </c>
      <c r="L37" s="42">
        <f t="shared" si="0"/>
        <v>0</v>
      </c>
    </row>
    <row r="38" spans="1:12">
      <c r="A38">
        <f>IF(L38=1,COUNTIFS($L$3:L38,1),"")</f>
        <v>17</v>
      </c>
      <c r="B38" s="46" t="s">
        <v>23</v>
      </c>
      <c r="C38" s="46" t="s">
        <v>22</v>
      </c>
      <c r="D38" s="47"/>
      <c r="E38" s="47">
        <v>1</v>
      </c>
      <c r="F38" s="42">
        <v>1</v>
      </c>
      <c r="G38" s="42">
        <v>1</v>
      </c>
      <c r="H38" s="42">
        <v>1</v>
      </c>
      <c r="I38" s="42">
        <v>1</v>
      </c>
      <c r="J38" s="42">
        <v>1</v>
      </c>
      <c r="K38" s="42">
        <v>1</v>
      </c>
      <c r="L38" s="42">
        <f t="shared" si="0"/>
        <v>1</v>
      </c>
    </row>
    <row r="39" spans="1:12">
      <c r="A39">
        <f>IF(L39=1,COUNTIFS($L$3:L39,1),"")</f>
        <v>18</v>
      </c>
      <c r="B39" s="46" t="s">
        <v>21</v>
      </c>
      <c r="C39" s="46" t="s">
        <v>20</v>
      </c>
      <c r="D39" s="47"/>
      <c r="E39" s="47">
        <v>1</v>
      </c>
      <c r="F39" s="42">
        <v>1</v>
      </c>
      <c r="G39" s="42">
        <v>1</v>
      </c>
      <c r="H39" s="42">
        <v>1</v>
      </c>
      <c r="I39" s="42">
        <v>1</v>
      </c>
      <c r="J39" s="42">
        <v>1</v>
      </c>
      <c r="K39" s="42">
        <v>1</v>
      </c>
      <c r="L39" s="42">
        <f t="shared" si="0"/>
        <v>1</v>
      </c>
    </row>
    <row r="40" spans="1:12">
      <c r="A40">
        <f>IF(L40=1,COUNTIFS($L$3:L40,1),"")</f>
        <v>19</v>
      </c>
      <c r="B40" s="46" t="s">
        <v>19</v>
      </c>
      <c r="C40" s="46" t="s">
        <v>18</v>
      </c>
      <c r="D40" s="47"/>
      <c r="E40" s="47">
        <v>1</v>
      </c>
      <c r="F40" s="42">
        <v>1</v>
      </c>
      <c r="G40" s="42">
        <v>1</v>
      </c>
      <c r="H40" s="42">
        <v>1</v>
      </c>
      <c r="I40" s="42">
        <v>1</v>
      </c>
      <c r="J40" s="42">
        <v>1</v>
      </c>
      <c r="K40" s="42">
        <v>1</v>
      </c>
      <c r="L40" s="42">
        <f t="shared" si="0"/>
        <v>1</v>
      </c>
    </row>
    <row r="41" spans="1:12">
      <c r="A41" t="str">
        <f>IF(L41=1,COUNTIFS($L$3:L41,1),"")</f>
        <v/>
      </c>
      <c r="B41" s="46" t="s">
        <v>15</v>
      </c>
      <c r="C41" s="46" t="s">
        <v>14</v>
      </c>
      <c r="D41" s="47"/>
      <c r="E41" s="47">
        <v>1</v>
      </c>
      <c r="F41" s="42">
        <v>1</v>
      </c>
      <c r="G41" s="42">
        <v>1</v>
      </c>
      <c r="H41" s="42">
        <v>0</v>
      </c>
      <c r="I41" s="42">
        <v>1</v>
      </c>
      <c r="J41" s="42">
        <v>1</v>
      </c>
      <c r="K41" s="42">
        <v>1</v>
      </c>
      <c r="L41" s="42">
        <f t="shared" si="0"/>
        <v>0</v>
      </c>
    </row>
    <row r="42" spans="1:12">
      <c r="A42">
        <f>IF(L42=1,COUNTIFS($L$3:L42,1),"")</f>
        <v>20</v>
      </c>
      <c r="B42" s="46" t="s">
        <v>65</v>
      </c>
      <c r="C42" s="46" t="s">
        <v>64</v>
      </c>
      <c r="D42" s="47"/>
      <c r="E42" s="47">
        <v>1</v>
      </c>
      <c r="F42" s="42">
        <v>1</v>
      </c>
      <c r="G42" s="42">
        <v>1</v>
      </c>
      <c r="H42" s="42">
        <v>1</v>
      </c>
      <c r="I42" s="42">
        <v>1</v>
      </c>
      <c r="J42" s="42">
        <v>1</v>
      </c>
      <c r="K42" s="42">
        <v>1</v>
      </c>
      <c r="L42" s="42">
        <f t="shared" si="0"/>
        <v>1</v>
      </c>
    </row>
    <row r="43" spans="1:12">
      <c r="A43" t="str">
        <f>IF(L43=1,COUNTIFS($L$3:L43,1),"")</f>
        <v/>
      </c>
      <c r="B43" s="46" t="s">
        <v>17</v>
      </c>
      <c r="C43" s="46" t="s">
        <v>16</v>
      </c>
      <c r="D43" s="47"/>
      <c r="E43" s="47">
        <v>1</v>
      </c>
      <c r="F43" s="42">
        <v>1</v>
      </c>
      <c r="G43" s="42">
        <v>1</v>
      </c>
      <c r="H43" s="42">
        <v>1</v>
      </c>
      <c r="I43" s="42">
        <v>1</v>
      </c>
      <c r="J43" s="42">
        <v>0</v>
      </c>
      <c r="K43" s="42">
        <v>1</v>
      </c>
      <c r="L43" s="42">
        <f t="shared" si="0"/>
        <v>0</v>
      </c>
    </row>
    <row r="44" spans="1:12">
      <c r="A44" t="str">
        <f>IF(L44=1,COUNTIFS($L$3:L44,1),"")</f>
        <v/>
      </c>
      <c r="B44" s="46" t="s">
        <v>13</v>
      </c>
      <c r="C44" s="46" t="s">
        <v>12</v>
      </c>
      <c r="D44" s="47"/>
      <c r="E44" s="47">
        <v>1</v>
      </c>
      <c r="F44" s="42">
        <v>0</v>
      </c>
      <c r="G44" s="42">
        <v>1</v>
      </c>
      <c r="H44" s="42">
        <v>0</v>
      </c>
      <c r="I44" s="42">
        <v>1</v>
      </c>
      <c r="J44" s="42">
        <v>1</v>
      </c>
      <c r="K44" s="42">
        <v>1</v>
      </c>
      <c r="L44" s="42">
        <f t="shared" si="0"/>
        <v>0</v>
      </c>
    </row>
    <row r="45" spans="1:12">
      <c r="A45" t="str">
        <f>IF(L45=1,COUNTIFS($L$3:L45,1),"")</f>
        <v/>
      </c>
      <c r="B45" s="46" t="s">
        <v>11</v>
      </c>
      <c r="C45" s="46" t="s">
        <v>10</v>
      </c>
      <c r="D45" s="47"/>
      <c r="E45" s="47">
        <v>1</v>
      </c>
      <c r="F45" s="42">
        <v>0</v>
      </c>
      <c r="G45" s="42">
        <v>0</v>
      </c>
      <c r="H45" s="42">
        <v>0</v>
      </c>
      <c r="I45" s="42">
        <v>1</v>
      </c>
      <c r="J45" s="42">
        <v>1</v>
      </c>
      <c r="K45" s="42">
        <v>1</v>
      </c>
      <c r="L45" s="42">
        <f t="shared" si="0"/>
        <v>0</v>
      </c>
    </row>
    <row r="46" spans="1:12">
      <c r="A46" t="str">
        <f>IF(L46=1,COUNTIFS($L$3:L46,1),"")</f>
        <v/>
      </c>
      <c r="B46" s="46" t="s">
        <v>9</v>
      </c>
      <c r="C46" s="46" t="s">
        <v>8</v>
      </c>
      <c r="D46" s="47"/>
      <c r="E46" s="47">
        <v>1</v>
      </c>
      <c r="F46" s="42">
        <v>0</v>
      </c>
      <c r="G46" s="42">
        <v>1</v>
      </c>
      <c r="H46" s="42">
        <v>1</v>
      </c>
      <c r="I46" s="42">
        <v>1</v>
      </c>
      <c r="J46" s="42">
        <v>0</v>
      </c>
      <c r="K46" s="42">
        <v>1</v>
      </c>
      <c r="L46" s="42">
        <f t="shared" si="0"/>
        <v>0</v>
      </c>
    </row>
    <row r="47" spans="1:12">
      <c r="A47">
        <f>IF(L47=1,COUNTIFS($L$3:L47,1),"")</f>
        <v>21</v>
      </c>
      <c r="B47" s="46" t="s">
        <v>7</v>
      </c>
      <c r="C47" s="46" t="s">
        <v>6</v>
      </c>
      <c r="D47" s="47"/>
      <c r="E47" s="47">
        <v>1</v>
      </c>
      <c r="F47" s="42">
        <v>1</v>
      </c>
      <c r="G47" s="42">
        <v>1</v>
      </c>
      <c r="H47" s="42">
        <v>1</v>
      </c>
      <c r="I47" s="42">
        <v>1</v>
      </c>
      <c r="J47" s="42">
        <v>1</v>
      </c>
      <c r="K47" s="42">
        <v>1</v>
      </c>
      <c r="L47" s="42">
        <f t="shared" si="0"/>
        <v>1</v>
      </c>
    </row>
    <row r="48" spans="1:12">
      <c r="A48">
        <f>IF(L48=1,COUNTIFS($L$3:L48,1),"")</f>
        <v>22</v>
      </c>
      <c r="B48" s="46" t="s">
        <v>5</v>
      </c>
      <c r="C48" s="46" t="s">
        <v>4</v>
      </c>
      <c r="D48" s="47"/>
      <c r="E48" s="47">
        <v>1</v>
      </c>
      <c r="F48" s="42">
        <v>1</v>
      </c>
      <c r="G48" s="42">
        <v>1</v>
      </c>
      <c r="H48" s="42">
        <v>1</v>
      </c>
      <c r="I48" s="42">
        <v>1</v>
      </c>
      <c r="J48" s="42">
        <v>1</v>
      </c>
      <c r="K48" s="42">
        <v>1</v>
      </c>
      <c r="L48" s="42">
        <f t="shared" si="0"/>
        <v>1</v>
      </c>
    </row>
    <row r="49" spans="1:12">
      <c r="A49" t="str">
        <f>IF(L49=1,COUNTIFS($L$3:L49,1),"")</f>
        <v/>
      </c>
      <c r="B49" s="46" t="s">
        <v>3</v>
      </c>
      <c r="C49" s="46" t="s">
        <v>2221</v>
      </c>
      <c r="D49" s="47"/>
      <c r="E49" s="47">
        <v>1</v>
      </c>
      <c r="F49" s="42">
        <v>1</v>
      </c>
      <c r="G49" s="42">
        <v>1</v>
      </c>
      <c r="H49" s="42">
        <v>1</v>
      </c>
      <c r="I49" s="42">
        <v>1</v>
      </c>
      <c r="J49" s="42">
        <v>0</v>
      </c>
      <c r="K49" s="42">
        <v>0</v>
      </c>
      <c r="L49" s="42">
        <f t="shared" si="0"/>
        <v>0</v>
      </c>
    </row>
    <row r="50" spans="1:12">
      <c r="A50">
        <f>IF(L50=1,COUNTIFS($L$3:L50,1),"")</f>
        <v>23</v>
      </c>
      <c r="B50" s="46" t="s">
        <v>1</v>
      </c>
      <c r="C50" s="46" t="s">
        <v>0</v>
      </c>
      <c r="D50" s="47"/>
      <c r="E50" s="47">
        <v>1</v>
      </c>
      <c r="F50" s="42">
        <v>1</v>
      </c>
      <c r="G50" s="42">
        <v>1</v>
      </c>
      <c r="H50" s="42">
        <v>1</v>
      </c>
      <c r="I50" s="42">
        <v>1</v>
      </c>
      <c r="J50" s="42">
        <v>1</v>
      </c>
      <c r="K50" s="42">
        <v>1</v>
      </c>
      <c r="L50" s="42">
        <f t="shared" si="0"/>
        <v>1</v>
      </c>
    </row>
    <row r="51" spans="1:12">
      <c r="B51" s="47" t="s">
        <v>248</v>
      </c>
      <c r="C51" s="46"/>
      <c r="D51" s="47"/>
      <c r="E51" s="47">
        <f t="shared" ref="E51:L51" si="1">SUM(E3:E50)</f>
        <v>45</v>
      </c>
      <c r="F51" s="47">
        <f t="shared" si="1"/>
        <v>36</v>
      </c>
      <c r="G51" s="47">
        <f t="shared" si="1"/>
        <v>47</v>
      </c>
      <c r="H51" s="47">
        <f t="shared" si="1"/>
        <v>37</v>
      </c>
      <c r="I51" s="47">
        <f t="shared" si="1"/>
        <v>45</v>
      </c>
      <c r="J51" s="47">
        <f t="shared" si="1"/>
        <v>37</v>
      </c>
      <c r="K51" s="47">
        <f t="shared" si="1"/>
        <v>46</v>
      </c>
      <c r="L51" s="47">
        <f t="shared" si="1"/>
        <v>23</v>
      </c>
    </row>
  </sheetData>
  <autoFilter ref="B2:N51"/>
  <sortState ref="B3:L50">
    <sortCondition ref="C3:C50"/>
  </sortState>
  <conditionalFormatting sqref="Q3:Q50">
    <cfRule type="containsText" dxfId="1" priority="1" operator="containsText" text="FALSE">
      <formula>NOT(ISERROR(SEARCH("FALSE",Q3)))</formula>
    </cfRule>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sheetPr>
  <dimension ref="A1:F106"/>
  <sheetViews>
    <sheetView workbookViewId="0"/>
  </sheetViews>
  <sheetFormatPr defaultColWidth="9.33203125" defaultRowHeight="15"/>
  <cols>
    <col min="1" max="1" width="15.6640625" style="25" bestFit="1" customWidth="1"/>
    <col min="2" max="2" width="31.33203125" style="25" customWidth="1"/>
    <col min="3" max="5" width="15.6640625" style="25" customWidth="1"/>
    <col min="6" max="6" width="18.83203125" style="25" customWidth="1"/>
    <col min="7" max="7" width="19.1640625" style="25" customWidth="1"/>
    <col min="8" max="16384" width="9.33203125" style="25"/>
  </cols>
  <sheetData>
    <row r="1" spans="1:6" ht="18.75">
      <c r="A1" s="37" t="s">
        <v>239</v>
      </c>
    </row>
    <row r="2" spans="1:6">
      <c r="C2" s="524"/>
      <c r="D2" s="525"/>
      <c r="E2" s="525"/>
      <c r="F2" s="524"/>
    </row>
    <row r="3" spans="1:6" ht="15.75" thickBot="1">
      <c r="C3" s="36"/>
      <c r="D3" s="522"/>
      <c r="E3" s="522"/>
      <c r="F3" s="26"/>
    </row>
    <row r="4" spans="1:6" ht="16.5" thickTop="1" thickBot="1">
      <c r="A4" s="38" t="s">
        <v>236</v>
      </c>
      <c r="B4" s="39"/>
      <c r="C4" s="26"/>
      <c r="D4" s="26"/>
      <c r="E4" s="26"/>
      <c r="F4" s="522"/>
    </row>
    <row r="5" spans="1:6" ht="60.75" thickTop="1">
      <c r="A5" s="40" t="s">
        <v>238</v>
      </c>
      <c r="B5" s="41" t="s">
        <v>2412</v>
      </c>
      <c r="C5" s="41" t="s">
        <v>182</v>
      </c>
      <c r="D5" s="41" t="s">
        <v>181</v>
      </c>
      <c r="E5" s="41" t="s">
        <v>2411</v>
      </c>
      <c r="F5" s="526" t="s">
        <v>179</v>
      </c>
    </row>
    <row r="6" spans="1:6">
      <c r="A6" s="25" t="str">
        <f>'Initial Universe'!A3</f>
        <v>ALE</v>
      </c>
      <c r="B6" s="521" t="e">
        <f>C6/E6</f>
        <v>#VALUE!</v>
      </c>
      <c r="C6" s="519" t="str">
        <f>VLOOKUP($A6,'Rev Data'!$A$4:$G$276,MATCH('Elec Rev Screen'!$C$5,'Rev Data'!$A$4:$G$4,0),FALSE)</f>
        <v>NA</v>
      </c>
      <c r="D6" s="517" t="str">
        <f>VLOOKUP($A6,'Rev Data'!$A$4:$G$276,MATCH('Elec Rev Screen'!$D$5,'Rev Data'!$A$4:$G$4,0),FALSE)</f>
        <v>NA</v>
      </c>
      <c r="E6" s="523">
        <f>IF(ISNA(SUM(C6:D6)),"NA",SUM(C6:D6))</f>
        <v>0</v>
      </c>
      <c r="F6" s="518">
        <f>VLOOKUP($A6,'Rev Data'!$A$4:$G$276,MATCH('Elec Rev Screen'!$F$5,'Rev Data'!$A$4:$G$4,0),FALSE)</f>
        <v>1507400</v>
      </c>
    </row>
    <row r="7" spans="1:6">
      <c r="A7" s="25" t="str">
        <f>'Initial Universe'!A4</f>
        <v>LNT</v>
      </c>
      <c r="B7" s="521">
        <f t="shared" ref="B7:B71" si="0">C7/E7</f>
        <v>0.8790494019100803</v>
      </c>
      <c r="C7" s="519">
        <f>VLOOKUP($A7,'Rev Data'!$A$4:$G$276,MATCH('Elec Rev Screen'!$C$5,'Rev Data'!$A$4:$G$4,0),FALSE)</f>
        <v>2770500</v>
      </c>
      <c r="D7" s="517">
        <f>VLOOKUP($A7,'Rev Data'!$A$4:$G$276,MATCH('Elec Rev Screen'!$D$5,'Rev Data'!$A$4:$G$4,0),FALSE)</f>
        <v>381200</v>
      </c>
      <c r="E7" s="523">
        <f t="shared" ref="E7:E71" si="1">IF(ISNA(SUM(C7:D7)),"NA",SUM(C7:D7))</f>
        <v>3151700</v>
      </c>
      <c r="F7" s="519">
        <f>VLOOKUP($A7,'Rev Data'!$A$4:$G$276,MATCH('Elec Rev Screen'!$F$5,'Rev Data'!$A$4:$G$4,0),FALSE)</f>
        <v>3312500</v>
      </c>
    </row>
    <row r="8" spans="1:6">
      <c r="A8" s="25" t="str">
        <f>'Initial Universe'!A5</f>
        <v>AEE</v>
      </c>
      <c r="B8" s="521">
        <f t="shared" si="0"/>
        <v>0.84945883896359464</v>
      </c>
      <c r="C8" s="519">
        <f>VLOOKUP($A8,'Rev Data'!$A$4:$G$276,MATCH('Elec Rev Screen'!$C$5,'Rev Data'!$A$4:$G$4,0),FALSE)</f>
        <v>5180000</v>
      </c>
      <c r="D8" s="517">
        <f>VLOOKUP($A8,'Rev Data'!$A$4:$G$276,MATCH('Elec Rev Screen'!$D$5,'Rev Data'!$A$4:$G$4,0),FALSE)</f>
        <v>918000</v>
      </c>
      <c r="E8" s="523">
        <f t="shared" si="1"/>
        <v>6098000</v>
      </c>
      <c r="F8" s="519">
        <f>VLOOKUP($A8,'Rev Data'!$A$4:$G$276,MATCH('Elec Rev Screen'!$F$5,'Rev Data'!$A$4:$G$4,0),FALSE)</f>
        <v>6172000</v>
      </c>
    </row>
    <row r="9" spans="1:6">
      <c r="A9" s="25" t="str">
        <f>'Initial Universe'!A6</f>
        <v>AEP</v>
      </c>
      <c r="B9" s="521">
        <f t="shared" si="0"/>
        <v>1</v>
      </c>
      <c r="C9" s="519">
        <f>VLOOKUP($A9,'Rev Data'!$A$4:$G$276,MATCH('Elec Rev Screen'!$C$5,'Rev Data'!$A$4:$G$4,0),FALSE)</f>
        <v>14987000</v>
      </c>
      <c r="D9" s="517">
        <f>VLOOKUP($A9,'Rev Data'!$A$4:$G$276,MATCH('Elec Rev Screen'!$D$5,'Rev Data'!$A$4:$G$4,0),FALSE)</f>
        <v>0</v>
      </c>
      <c r="E9" s="523">
        <f t="shared" si="1"/>
        <v>14987000</v>
      </c>
      <c r="F9" s="519">
        <f>VLOOKUP($A9,'Rev Data'!$A$4:$G$276,MATCH('Elec Rev Screen'!$F$5,'Rev Data'!$A$4:$G$4,0),FALSE)</f>
        <v>16681800</v>
      </c>
    </row>
    <row r="10" spans="1:6">
      <c r="A10" s="25" t="str">
        <f>'Initial Universe'!A7</f>
        <v>AVA</v>
      </c>
      <c r="B10" s="521">
        <f t="shared" si="0"/>
        <v>0.66680160648734377</v>
      </c>
      <c r="C10" s="519">
        <f>VLOOKUP($A10,'Rev Data'!$A$4:$G$276,MATCH('Elec Rev Screen'!$C$5,'Rev Data'!$A$4:$G$4,0),FALSE)</f>
        <v>1042651</v>
      </c>
      <c r="D10" s="517">
        <f>VLOOKUP($A10,'Rev Data'!$A$4:$G$276,MATCH('Elec Rev Screen'!$D$5,'Rev Data'!$A$4:$G$4,0),FALSE)</f>
        <v>521009</v>
      </c>
      <c r="E10" s="523">
        <f t="shared" si="1"/>
        <v>1563660</v>
      </c>
      <c r="F10" s="519">
        <f>VLOOKUP($A10,'Rev Data'!$A$4:$G$276,MATCH('Elec Rev Screen'!$F$5,'Rev Data'!$A$4:$G$4,0),FALSE)</f>
        <v>1494713</v>
      </c>
    </row>
    <row r="11" spans="1:6">
      <c r="A11" s="25" t="str">
        <f>'Initial Universe'!A8</f>
        <v>BKH</v>
      </c>
      <c r="B11" s="521">
        <f t="shared" si="0"/>
        <v>0.56661090927881275</v>
      </c>
      <c r="C11" s="519">
        <f>VLOOKUP($A11,'Rev Data'!$A$4:$G$276,MATCH('Elec Rev Screen'!$C$5,'Rev Data'!$A$4:$G$4,0),FALSE)</f>
        <v>679843</v>
      </c>
      <c r="D11" s="517">
        <f>VLOOKUP($A11,'Rev Data'!$A$4:$G$276,MATCH('Elec Rev Screen'!$D$5,'Rev Data'!$A$4:$G$4,0),FALSE)</f>
        <v>519998</v>
      </c>
      <c r="E11" s="523">
        <f t="shared" si="1"/>
        <v>1199841</v>
      </c>
      <c r="F11" s="519">
        <f>VLOOKUP($A11,'Rev Data'!$A$4:$G$276,MATCH('Elec Rev Screen'!$F$5,'Rev Data'!$A$4:$G$4,0),FALSE)</f>
        <v>1309035</v>
      </c>
    </row>
    <row r="12" spans="1:6">
      <c r="A12" s="25" t="str">
        <f>'Initial Universe'!A9</f>
        <v>CNP</v>
      </c>
      <c r="B12" s="521">
        <f t="shared" si="0"/>
        <v>1</v>
      </c>
      <c r="C12" s="519">
        <f>VLOOKUP($A12,'Rev Data'!$A$4:$G$276,MATCH('Elec Rev Screen'!$C$5,'Rev Data'!$A$4:$G$4,0),FALSE)</f>
        <v>2845000</v>
      </c>
      <c r="D12" s="517" t="str">
        <f>VLOOKUP($A12,'Rev Data'!$A$4:$G$276,MATCH('Elec Rev Screen'!$D$5,'Rev Data'!$A$4:$G$4,0),FALSE)</f>
        <v>NA</v>
      </c>
      <c r="E12" s="523">
        <f t="shared" si="1"/>
        <v>2845000</v>
      </c>
      <c r="F12" s="519">
        <f>VLOOKUP($A12,'Rev Data'!$A$4:$G$276,MATCH('Elec Rev Screen'!$F$5,'Rev Data'!$A$4:$G$4,0),FALSE)</f>
        <v>7626000</v>
      </c>
    </row>
    <row r="13" spans="1:6">
      <c r="A13" s="25" t="str">
        <f>'Initial Universe'!A10</f>
        <v>CNL</v>
      </c>
      <c r="B13" s="521">
        <f t="shared" si="0"/>
        <v>1</v>
      </c>
      <c r="C13" s="519">
        <f>VLOOKUP($A13,'Rev Data'!$A$4:$G$276,MATCH('Elec Rev Screen'!$C$5,'Rev Data'!$A$4:$G$4,0),FALSE)</f>
        <v>1208467</v>
      </c>
      <c r="D13" s="517">
        <f>VLOOKUP($A13,'Rev Data'!$A$4:$G$276,MATCH('Elec Rev Screen'!$D$5,'Rev Data'!$A$4:$G$4,0),FALSE)</f>
        <v>0</v>
      </c>
      <c r="E13" s="523">
        <f t="shared" si="1"/>
        <v>1208467</v>
      </c>
      <c r="F13" s="519">
        <f>VLOOKUP($A13,'Rev Data'!$A$4:$G$276,MATCH('Elec Rev Screen'!$F$5,'Rev Data'!$A$4:$G$4,0),FALSE)</f>
        <v>1214795</v>
      </c>
    </row>
    <row r="14" spans="1:6">
      <c r="A14" s="25" t="str">
        <f>'Initial Universe'!A11</f>
        <v>CMS</v>
      </c>
      <c r="B14" s="521">
        <f t="shared" si="0"/>
        <v>0.68921330089213306</v>
      </c>
      <c r="C14" s="519">
        <f>VLOOKUP($A14,'Rev Data'!$A$4:$G$276,MATCH('Elec Rev Screen'!$C$5,'Rev Data'!$A$4:$G$4,0),FALSE)</f>
        <v>4249000</v>
      </c>
      <c r="D14" s="517">
        <f>VLOOKUP($A14,'Rev Data'!$A$4:$G$276,MATCH('Elec Rev Screen'!$D$5,'Rev Data'!$A$4:$G$4,0),FALSE)</f>
        <v>1916000</v>
      </c>
      <c r="E14" s="523">
        <f t="shared" si="1"/>
        <v>6165000</v>
      </c>
      <c r="F14" s="519">
        <f>VLOOKUP($A14,'Rev Data'!$A$4:$G$276,MATCH('Elec Rev Screen'!$F$5,'Rev Data'!$A$4:$G$4,0),FALSE)</f>
        <v>6502000</v>
      </c>
    </row>
    <row r="15" spans="1:6">
      <c r="A15" s="25" t="str">
        <f>'Initial Universe'!A12</f>
        <v>ED</v>
      </c>
      <c r="B15" s="521">
        <f t="shared" si="0"/>
        <v>0.83787116971824305</v>
      </c>
      <c r="C15" s="519">
        <f>VLOOKUP($A15,'Rev Data'!$A$4:$G$276,MATCH('Elec Rev Screen'!$C$5,'Rev Data'!$A$4:$G$4,0),FALSE)</f>
        <v>8832000</v>
      </c>
      <c r="D15" s="517">
        <f>VLOOKUP($A15,'Rev Data'!$A$4:$G$276,MATCH('Elec Rev Screen'!$D$5,'Rev Data'!$A$4:$G$4,0),FALSE)</f>
        <v>1709000</v>
      </c>
      <c r="E15" s="523">
        <f t="shared" si="1"/>
        <v>10541000</v>
      </c>
      <c r="F15" s="519">
        <f>VLOOKUP($A15,'Rev Data'!$A$4:$G$276,MATCH('Elec Rev Screen'!$F$5,'Rev Data'!$A$4:$G$4,0),FALSE)</f>
        <v>12594000</v>
      </c>
    </row>
    <row r="16" spans="1:6">
      <c r="A16" s="25" t="str">
        <f>'Initial Universe'!A13</f>
        <v>D</v>
      </c>
      <c r="B16" s="521">
        <f t="shared" si="0"/>
        <v>0.97168831168831171</v>
      </c>
      <c r="C16" s="519">
        <f>VLOOKUP($A16,'Rev Data'!$A$4:$G$276,MATCH('Elec Rev Screen'!$C$5,'Rev Data'!$A$4:$G$4,0),FALSE)</f>
        <v>7482000</v>
      </c>
      <c r="D16" s="517">
        <f>VLOOKUP($A16,'Rev Data'!$A$4:$G$276,MATCH('Elec Rev Screen'!$D$5,'Rev Data'!$A$4:$G$4,0),FALSE)</f>
        <v>218000</v>
      </c>
      <c r="E16" s="523">
        <f t="shared" si="1"/>
        <v>7700000</v>
      </c>
      <c r="F16" s="519">
        <f>VLOOKUP($A16,'Rev Data'!$A$4:$G$276,MATCH('Elec Rev Screen'!$F$5,'Rev Data'!$A$4:$G$4,0),FALSE)</f>
        <v>12002000</v>
      </c>
    </row>
    <row r="17" spans="1:6">
      <c r="A17" s="25" t="str">
        <f>'Initial Universe'!A14</f>
        <v>DTE</v>
      </c>
      <c r="B17" s="521">
        <f t="shared" si="0"/>
        <v>0.78078700015931179</v>
      </c>
      <c r="C17" s="519">
        <f>VLOOKUP($A17,'Rev Data'!$A$4:$G$276,MATCH('Elec Rev Screen'!$C$5,'Rev Data'!$A$4:$G$4,0),FALSE)</f>
        <v>4901000</v>
      </c>
      <c r="D17" s="517">
        <f>VLOOKUP($A17,'Rev Data'!$A$4:$G$276,MATCH('Elec Rev Screen'!$D$5,'Rev Data'!$A$4:$G$4,0),FALSE)</f>
        <v>1376000</v>
      </c>
      <c r="E17" s="523">
        <f t="shared" si="1"/>
        <v>6277000</v>
      </c>
      <c r="F17" s="519">
        <f>VLOOKUP($A17,'Rev Data'!$A$4:$G$276,MATCH('Elec Rev Screen'!$F$5,'Rev Data'!$A$4:$G$4,0),FALSE)</f>
        <v>10559000</v>
      </c>
    </row>
    <row r="18" spans="1:6">
      <c r="A18" s="25" t="str">
        <f>'Initial Universe'!A15</f>
        <v>DUK</v>
      </c>
      <c r="B18" s="521">
        <f t="shared" si="0"/>
        <v>0.97554186630161988</v>
      </c>
      <c r="C18" s="519">
        <f>VLOOKUP($A18,'Rev Data'!$A$4:$G$276,MATCH('Elec Rev Screen'!$C$5,'Rev Data'!$A$4:$G$4,0),FALSE)</f>
        <v>21379000</v>
      </c>
      <c r="D18" s="517">
        <f>VLOOKUP($A18,'Rev Data'!$A$4:$G$276,MATCH('Elec Rev Screen'!$D$5,'Rev Data'!$A$4:$G$4,0),FALSE)</f>
        <v>536000</v>
      </c>
      <c r="E18" s="523">
        <f t="shared" si="1"/>
        <v>21915000</v>
      </c>
      <c r="F18" s="519">
        <f>VLOOKUP($A18,'Rev Data'!$A$4:$G$276,MATCH('Elec Rev Screen'!$F$5,'Rev Data'!$A$4:$G$4,0),FALSE)</f>
        <v>23877000</v>
      </c>
    </row>
    <row r="19" spans="1:6">
      <c r="A19" s="25" t="str">
        <f>'Initial Universe'!A16</f>
        <v>EIX</v>
      </c>
      <c r="B19" s="521">
        <f t="shared" si="0"/>
        <v>1</v>
      </c>
      <c r="C19" s="519">
        <f>VLOOKUP($A19,'Rev Data'!$A$4:$G$276,MATCH('Elec Rev Screen'!$C$5,'Rev Data'!$A$4:$G$4,0),FALSE)</f>
        <v>11524000</v>
      </c>
      <c r="D19" s="517">
        <f>VLOOKUP($A19,'Rev Data'!$A$4:$G$276,MATCH('Elec Rev Screen'!$D$5,'Rev Data'!$A$4:$G$4,0),FALSE)</f>
        <v>0</v>
      </c>
      <c r="E19" s="523">
        <f t="shared" si="1"/>
        <v>11524000</v>
      </c>
      <c r="F19" s="519">
        <f>VLOOKUP($A19,'Rev Data'!$A$4:$G$276,MATCH('Elec Rev Screen'!$F$5,'Rev Data'!$A$4:$G$4,0),FALSE)</f>
        <v>11698000</v>
      </c>
    </row>
    <row r="20" spans="1:6">
      <c r="A20" s="25" t="str">
        <f>'Initial Universe'!A17</f>
        <v>EE</v>
      </c>
      <c r="B20" s="521">
        <f t="shared" si="0"/>
        <v>1</v>
      </c>
      <c r="C20" s="519">
        <f>VLOOKUP($A20,'Rev Data'!$A$4:$G$276,MATCH('Elec Rev Screen'!$C$5,'Rev Data'!$A$4:$G$4,0),FALSE)</f>
        <v>849869</v>
      </c>
      <c r="D20" s="517">
        <f>VLOOKUP($A20,'Rev Data'!$A$4:$G$276,MATCH('Elec Rev Screen'!$D$5,'Rev Data'!$A$4:$G$4,0),FALSE)</f>
        <v>0</v>
      </c>
      <c r="E20" s="523">
        <f t="shared" si="1"/>
        <v>849869</v>
      </c>
      <c r="F20" s="519">
        <f>VLOOKUP($A20,'Rev Data'!$A$4:$G$276,MATCH('Elec Rev Screen'!$F$5,'Rev Data'!$A$4:$G$4,0),FALSE)</f>
        <v>880078</v>
      </c>
    </row>
    <row r="21" spans="1:6">
      <c r="A21" s="25" t="str">
        <f>'Initial Universe'!A18</f>
        <v>EDE</v>
      </c>
      <c r="B21" s="521">
        <f>C21/E21</f>
        <v>0.92631296228888882</v>
      </c>
      <c r="C21" s="519">
        <f>VLOOKUP($A21,'Rev Data'!$A$4:$G$276,MATCH('Elec Rev Screen'!$C$5,'Rev Data'!$A$4:$G$4,0),FALSE)</f>
        <v>524232</v>
      </c>
      <c r="D21" s="517">
        <f>VLOOKUP($A21,'Rev Data'!$A$4:$G$276,MATCH('Elec Rev Screen'!$D$5,'Rev Data'!$A$4:$G$4,0),FALSE)</f>
        <v>41702</v>
      </c>
      <c r="E21" s="523">
        <f>IF(ISNA(SUM(C21:D21)),"NA",SUM(C21:D21))</f>
        <v>565934</v>
      </c>
      <c r="F21" s="519">
        <f>VLOOKUP($A21,'Rev Data'!$A$4:$G$276,MATCH('Elec Rev Screen'!$F$5,'Rev Data'!$A$4:$G$4,0),FALSE)</f>
        <v>610568</v>
      </c>
    </row>
    <row r="22" spans="1:6">
      <c r="A22" s="530" t="s">
        <v>2220</v>
      </c>
      <c r="B22" s="521">
        <f>C22/E22</f>
        <v>0.87464571268031643</v>
      </c>
      <c r="C22" s="519">
        <f>VLOOKUP($A22,'Rev Data'!$A$4:$G$276,MATCH('Elec Rev Screen'!$C$5,'Rev Data'!$A$4:$G$4,0),FALSE)</f>
        <v>6933167</v>
      </c>
      <c r="D22" s="517">
        <f>VLOOKUP($A22,'Rev Data'!$A$4:$G$276,MATCH('Elec Rev Screen'!$D$5,'Rev Data'!$A$4:$G$4,0),FALSE)</f>
        <v>993662</v>
      </c>
      <c r="E22" s="523">
        <f t="shared" ref="E22" si="2">IF(ISNA(SUM(C22:D22)),"NA",SUM(C22:D22))</f>
        <v>7926829</v>
      </c>
      <c r="F22" s="519">
        <f>VLOOKUP($A22,'Rev Data'!$A$4:$G$276,MATCH('Elec Rev Screen'!$F$5,'Rev Data'!$A$4:$G$4,0),FALSE)</f>
        <v>7989054</v>
      </c>
    </row>
    <row r="23" spans="1:6">
      <c r="A23" s="25" t="str">
        <f>'Initial Universe'!A19</f>
        <v>ETR</v>
      </c>
      <c r="B23" s="521">
        <f t="shared" si="0"/>
        <v>0.98489687903113854</v>
      </c>
      <c r="C23" s="519">
        <f>VLOOKUP($A23,'Rev Data'!$A$4:$G$276,MATCH('Elec Rev Screen'!$C$5,'Rev Data'!$A$4:$G$4,0),FALSE)</f>
        <v>9308678</v>
      </c>
      <c r="D23" s="517">
        <f>VLOOKUP($A23,'Rev Data'!$A$4:$G$276,MATCH('Elec Rev Screen'!$D$5,'Rev Data'!$A$4:$G$4,0),FALSE)</f>
        <v>142746</v>
      </c>
      <c r="E23" s="523">
        <f t="shared" si="1"/>
        <v>9451424</v>
      </c>
      <c r="F23" s="519">
        <f>VLOOKUP($A23,'Rev Data'!$A$4:$G$276,MATCH('Elec Rev Screen'!$F$5,'Rev Data'!$A$4:$G$4,0),FALSE)</f>
        <v>11810261</v>
      </c>
    </row>
    <row r="24" spans="1:6">
      <c r="A24" s="25" t="str">
        <f>'Initial Universe'!A20</f>
        <v>EXC</v>
      </c>
      <c r="B24" s="521">
        <f t="shared" si="0"/>
        <v>0.89243135838150289</v>
      </c>
      <c r="C24" s="519">
        <f>VLOOKUP($A24,'Rev Data'!$A$4:$G$276,MATCH('Elec Rev Screen'!$C$5,'Rev Data'!$A$4:$G$4,0),FALSE)</f>
        <v>9881000</v>
      </c>
      <c r="D24" s="517">
        <f>VLOOKUP($A24,'Rev Data'!$A$4:$G$276,MATCH('Elec Rev Screen'!$D$5,'Rev Data'!$A$4:$G$4,0),FALSE)</f>
        <v>1191000</v>
      </c>
      <c r="E24" s="523">
        <f t="shared" si="1"/>
        <v>11072000</v>
      </c>
      <c r="F24" s="519">
        <f>VLOOKUP($A24,'Rev Data'!$A$4:$G$276,MATCH('Elec Rev Screen'!$F$5,'Rev Data'!$A$4:$G$4,0),FALSE)</f>
        <v>29412000</v>
      </c>
    </row>
    <row r="25" spans="1:6">
      <c r="A25" s="25" t="str">
        <f>'Initial Universe'!A21</f>
        <v>FE</v>
      </c>
      <c r="B25" s="521">
        <f t="shared" si="0"/>
        <v>1</v>
      </c>
      <c r="C25" s="519">
        <f>VLOOKUP($A25,'Rev Data'!$A$4:$G$276,MATCH('Elec Rev Screen'!$C$5,'Rev Data'!$A$4:$G$4,0),FALSE)</f>
        <v>9625000</v>
      </c>
      <c r="D25" s="517">
        <f>VLOOKUP($A25,'Rev Data'!$A$4:$G$276,MATCH('Elec Rev Screen'!$D$5,'Rev Data'!$A$4:$G$4,0),FALSE)</f>
        <v>0</v>
      </c>
      <c r="E25" s="523">
        <f t="shared" si="1"/>
        <v>9625000</v>
      </c>
      <c r="F25" s="519">
        <f>VLOOKUP($A25,'Rev Data'!$A$4:$G$276,MATCH('Elec Rev Screen'!$F$5,'Rev Data'!$A$4:$G$4,0),FALSE)</f>
        <v>15053000</v>
      </c>
    </row>
    <row r="26" spans="1:6">
      <c r="A26" s="25" t="str">
        <f>'Initial Universe'!A22</f>
        <v>GXP</v>
      </c>
      <c r="B26" s="521">
        <f t="shared" si="0"/>
        <v>1</v>
      </c>
      <c r="C26" s="519">
        <f>VLOOKUP($A26,'Rev Data'!$A$4:$G$276,MATCH('Elec Rev Screen'!$C$5,'Rev Data'!$A$4:$G$4,0),FALSE)</f>
        <v>2502200</v>
      </c>
      <c r="D26" s="517">
        <f>VLOOKUP($A26,'Rev Data'!$A$4:$G$276,MATCH('Elec Rev Screen'!$D$5,'Rev Data'!$A$4:$G$4,0),FALSE)</f>
        <v>0</v>
      </c>
      <c r="E26" s="523">
        <f t="shared" si="1"/>
        <v>2502200</v>
      </c>
      <c r="F26" s="519">
        <f>VLOOKUP($A26,'Rev Data'!$A$4:$G$276,MATCH('Elec Rev Screen'!$F$5,'Rev Data'!$A$4:$G$4,0),FALSE)</f>
        <v>2515100</v>
      </c>
    </row>
    <row r="27" spans="1:6">
      <c r="A27" s="25" t="str">
        <f>'Initial Universe'!A23</f>
        <v>HE</v>
      </c>
      <c r="B27" s="521">
        <f t="shared" si="0"/>
        <v>1</v>
      </c>
      <c r="C27" s="519">
        <f>VLOOKUP($A27,'Rev Data'!$A$4:$G$276,MATCH('Elec Rev Screen'!$C$5,'Rev Data'!$A$4:$G$4,0),FALSE)</f>
        <v>2335166</v>
      </c>
      <c r="D27" s="517">
        <f>VLOOKUP($A27,'Rev Data'!$A$4:$G$276,MATCH('Elec Rev Screen'!$D$5,'Rev Data'!$A$4:$G$4,0),FALSE)</f>
        <v>0</v>
      </c>
      <c r="E27" s="523">
        <f t="shared" si="1"/>
        <v>2335166</v>
      </c>
      <c r="F27" s="519">
        <f>VLOOKUP($A27,'Rev Data'!$A$4:$G$276,MATCH('Elec Rev Screen'!$F$5,'Rev Data'!$A$4:$G$4,0),FALSE)</f>
        <v>2609910</v>
      </c>
    </row>
    <row r="28" spans="1:6">
      <c r="A28" s="25" t="str">
        <f>'Initial Universe'!A24</f>
        <v>IDA</v>
      </c>
      <c r="B28" s="521">
        <f t="shared" si="0"/>
        <v>1</v>
      </c>
      <c r="C28" s="519">
        <f>VLOOKUP($A28,'Rev Data'!$A$4:$G$276,MATCH('Elec Rev Screen'!$C$5,'Rev Data'!$A$4:$G$4,0),FALSE)</f>
        <v>1267505</v>
      </c>
      <c r="D28" s="517">
        <f>VLOOKUP($A28,'Rev Data'!$A$4:$G$276,MATCH('Elec Rev Screen'!$D$5,'Rev Data'!$A$4:$G$4,0),FALSE)</f>
        <v>0</v>
      </c>
      <c r="E28" s="523">
        <f t="shared" si="1"/>
        <v>1267505</v>
      </c>
      <c r="F28" s="519">
        <f>VLOOKUP($A28,'Rev Data'!$A$4:$G$276,MATCH('Elec Rev Screen'!$F$5,'Rev Data'!$A$4:$G$4,0),FALSE)</f>
        <v>1308643</v>
      </c>
    </row>
    <row r="29" spans="1:6">
      <c r="A29" s="25" t="str">
        <f>'Initial Universe'!A25</f>
        <v>TEG</v>
      </c>
      <c r="B29" s="521" t="e">
        <f t="shared" si="0"/>
        <v>#N/A</v>
      </c>
      <c r="C29" s="519" t="e">
        <f>VLOOKUP($A29,'Rev Data'!$A$4:$G$276,MATCH('Elec Rev Screen'!$C$5,'Rev Data'!$A$4:$G$4,0),FALSE)</f>
        <v>#N/A</v>
      </c>
      <c r="D29" s="517" t="e">
        <f>VLOOKUP($A29,'Rev Data'!$A$4:$G$276,MATCH('Elec Rev Screen'!$D$5,'Rev Data'!$A$4:$G$4,0),FALSE)</f>
        <v>#N/A</v>
      </c>
      <c r="E29" s="523" t="str">
        <f t="shared" si="1"/>
        <v>NA</v>
      </c>
      <c r="F29" s="519" t="e">
        <f>VLOOKUP($A29,'Rev Data'!$A$4:$G$276,MATCH('Elec Rev Screen'!$F$5,'Rev Data'!$A$4:$G$4,0),FALSE)</f>
        <v>#N/A</v>
      </c>
    </row>
    <row r="30" spans="1:6">
      <c r="A30" s="25" t="str">
        <f>'Initial Universe'!A26</f>
        <v>ITC</v>
      </c>
      <c r="B30" s="521">
        <f t="shared" si="0"/>
        <v>1</v>
      </c>
      <c r="C30" s="519">
        <f>VLOOKUP($A30,'Rev Data'!$A$4:$G$276,MATCH('Elec Rev Screen'!$C$5,'Rev Data'!$A$4:$G$4,0),FALSE)</f>
        <v>1044768</v>
      </c>
      <c r="D30" s="517">
        <f>VLOOKUP($A30,'Rev Data'!$A$4:$G$276,MATCH('Elec Rev Screen'!$D$5,'Rev Data'!$A$4:$G$4,0),FALSE)</f>
        <v>0</v>
      </c>
      <c r="E30" s="523">
        <f t="shared" si="1"/>
        <v>1044768</v>
      </c>
      <c r="F30" s="519">
        <f>VLOOKUP($A30,'Rev Data'!$A$4:$G$276,MATCH('Elec Rev Screen'!$F$5,'Rev Data'!$A$4:$G$4,0),FALSE)</f>
        <v>1074914</v>
      </c>
    </row>
    <row r="31" spans="1:6">
      <c r="A31" s="25" t="str">
        <f>'Initial Universe'!A27</f>
        <v>MGEE</v>
      </c>
      <c r="B31" s="521">
        <f t="shared" si="0"/>
        <v>0.74160337249332597</v>
      </c>
      <c r="C31" s="519">
        <f>VLOOKUP($A31,'Rev Data'!$A$4:$G$276,MATCH('Elec Rev Screen'!$C$5,'Rev Data'!$A$4:$G$4,0),FALSE)</f>
        <v>412528</v>
      </c>
      <c r="D31" s="517">
        <f>VLOOKUP($A31,'Rev Data'!$A$4:$G$276,MATCH('Elec Rev Screen'!$D$5,'Rev Data'!$A$4:$G$4,0),FALSE)</f>
        <v>143737</v>
      </c>
      <c r="E31" s="523">
        <f t="shared" si="1"/>
        <v>556265</v>
      </c>
      <c r="F31" s="519">
        <f>VLOOKUP($A31,'Rev Data'!$A$4:$G$276,MATCH('Elec Rev Screen'!$F$5,'Rev Data'!$A$4:$G$4,0),FALSE)</f>
        <v>572641</v>
      </c>
    </row>
    <row r="32" spans="1:6">
      <c r="A32" s="25" t="str">
        <f>'Initial Universe'!A28</f>
        <v>NEE</v>
      </c>
      <c r="B32" s="521">
        <f t="shared" si="0"/>
        <v>1</v>
      </c>
      <c r="C32" s="519">
        <f>VLOOKUP($A32,'Rev Data'!$A$4:$G$276,MATCH('Elec Rev Screen'!$C$5,'Rev Data'!$A$4:$G$4,0),FALSE)</f>
        <v>11651000</v>
      </c>
      <c r="D32" s="517">
        <f>VLOOKUP($A32,'Rev Data'!$A$4:$G$276,MATCH('Elec Rev Screen'!$D$5,'Rev Data'!$A$4:$G$4,0),FALSE)</f>
        <v>0</v>
      </c>
      <c r="E32" s="523">
        <f t="shared" si="1"/>
        <v>11651000</v>
      </c>
      <c r="F32" s="519">
        <f>VLOOKUP($A32,'Rev Data'!$A$4:$G$276,MATCH('Elec Rev Screen'!$F$5,'Rev Data'!$A$4:$G$4,0),FALSE)</f>
        <v>18055000</v>
      </c>
    </row>
    <row r="33" spans="1:6">
      <c r="A33" s="25" t="str">
        <f>'Initial Universe'!A29</f>
        <v>NU</v>
      </c>
      <c r="B33" s="521" t="e">
        <f t="shared" si="0"/>
        <v>#N/A</v>
      </c>
      <c r="C33" s="519" t="e">
        <f>VLOOKUP($A33,'Rev Data'!$A$4:$G$276,MATCH('Elec Rev Screen'!$C$5,'Rev Data'!$A$4:$G$4,0),FALSE)</f>
        <v>#N/A</v>
      </c>
      <c r="D33" s="517" t="e">
        <f>VLOOKUP($A33,'Rev Data'!$A$4:$G$276,MATCH('Elec Rev Screen'!$D$5,'Rev Data'!$A$4:$G$4,0),FALSE)</f>
        <v>#N/A</v>
      </c>
      <c r="E33" s="523" t="str">
        <f t="shared" si="1"/>
        <v>NA</v>
      </c>
      <c r="F33" s="519" t="e">
        <f>VLOOKUP($A33,'Rev Data'!$A$4:$G$276,MATCH('Elec Rev Screen'!$F$5,'Rev Data'!$A$4:$G$4,0),FALSE)</f>
        <v>#N/A</v>
      </c>
    </row>
    <row r="34" spans="1:6">
      <c r="A34" s="25" t="str">
        <f>'Initial Universe'!A30</f>
        <v>NWE</v>
      </c>
      <c r="B34" s="521">
        <f t="shared" si="0"/>
        <v>0.77775572573147145</v>
      </c>
      <c r="C34" s="519">
        <f>VLOOKUP($A34,'Rev Data'!$A$4:$G$276,MATCH('Elec Rev Screen'!$C$5,'Rev Data'!$A$4:$G$4,0),FALSE)</f>
        <v>944428</v>
      </c>
      <c r="D34" s="517">
        <f>VLOOKUP($A34,'Rev Data'!$A$4:$G$276,MATCH('Elec Rev Screen'!$D$5,'Rev Data'!$A$4:$G$4,0),FALSE)</f>
        <v>269871</v>
      </c>
      <c r="E34" s="523">
        <f t="shared" si="1"/>
        <v>1214299</v>
      </c>
      <c r="F34" s="519">
        <f>VLOOKUP($A34,'Rev Data'!$A$4:$G$276,MATCH('Elec Rev Screen'!$F$5,'Rev Data'!$A$4:$G$4,0),FALSE)</f>
        <v>1221882</v>
      </c>
    </row>
    <row r="35" spans="1:6">
      <c r="A35" s="25" t="str">
        <f>'Initial Universe'!A31</f>
        <v>OGE</v>
      </c>
      <c r="B35" s="521">
        <f t="shared" si="0"/>
        <v>1</v>
      </c>
      <c r="C35" s="519">
        <f>VLOOKUP($A35,'Rev Data'!$A$4:$G$276,MATCH('Elec Rev Screen'!$C$5,'Rev Data'!$A$4:$G$4,0),FALSE)</f>
        <v>2196900</v>
      </c>
      <c r="D35" s="517">
        <f>VLOOKUP($A35,'Rev Data'!$A$4:$G$276,MATCH('Elec Rev Screen'!$D$5,'Rev Data'!$A$4:$G$4,0),FALSE)</f>
        <v>0</v>
      </c>
      <c r="E35" s="523">
        <f t="shared" si="1"/>
        <v>2196900</v>
      </c>
      <c r="F35" s="519">
        <f>VLOOKUP($A35,'Rev Data'!$A$4:$G$276,MATCH('Elec Rev Screen'!$F$5,'Rev Data'!$A$4:$G$4,0),FALSE)</f>
        <v>2247700</v>
      </c>
    </row>
    <row r="36" spans="1:6">
      <c r="A36" s="25" t="str">
        <f>'Initial Universe'!A32</f>
        <v>OTTR</v>
      </c>
      <c r="B36" s="521">
        <f t="shared" si="0"/>
        <v>1</v>
      </c>
      <c r="C36" s="519">
        <f>VLOOKUP($A36,'Rev Data'!$A$4:$G$276,MATCH('Elec Rev Screen'!$C$5,'Rev Data'!$A$4:$G$4,0),FALSE)</f>
        <v>364614</v>
      </c>
      <c r="D36" s="517">
        <f>VLOOKUP($A36,'Rev Data'!$A$4:$G$276,MATCH('Elec Rev Screen'!$D$5,'Rev Data'!$A$4:$G$4,0),FALSE)</f>
        <v>0</v>
      </c>
      <c r="E36" s="523">
        <f t="shared" si="1"/>
        <v>364614</v>
      </c>
      <c r="F36" s="519">
        <f>VLOOKUP($A36,'Rev Data'!$A$4:$G$276,MATCH('Elec Rev Screen'!$F$5,'Rev Data'!$A$4:$G$4,0),FALSE)</f>
        <v>781981</v>
      </c>
    </row>
    <row r="37" spans="1:6">
      <c r="A37" s="25" t="str">
        <f>'Initial Universe'!A33</f>
        <v>POM</v>
      </c>
      <c r="B37" s="521">
        <f t="shared" si="0"/>
        <v>0.96787651230705052</v>
      </c>
      <c r="C37" s="519">
        <f>VLOOKUP($A37,'Rev Data'!$A$4:$G$276,MATCH('Elec Rev Screen'!$C$5,'Rev Data'!$A$4:$G$4,0),FALSE)</f>
        <v>4640000</v>
      </c>
      <c r="D37" s="517">
        <f>VLOOKUP($A37,'Rev Data'!$A$4:$G$276,MATCH('Elec Rev Screen'!$D$5,'Rev Data'!$A$4:$G$4,0),FALSE)</f>
        <v>154000</v>
      </c>
      <c r="E37" s="523">
        <f t="shared" si="1"/>
        <v>4794000</v>
      </c>
      <c r="F37" s="519">
        <f>VLOOKUP($A37,'Rev Data'!$A$4:$G$276,MATCH('Elec Rev Screen'!$F$5,'Rev Data'!$A$4:$G$4,0),FALSE)</f>
        <v>5123000</v>
      </c>
    </row>
    <row r="38" spans="1:6">
      <c r="A38" s="25" t="str">
        <f>'Initial Universe'!A34</f>
        <v>PCG</v>
      </c>
      <c r="B38" s="521">
        <f t="shared" si="0"/>
        <v>0.81132299649498008</v>
      </c>
      <c r="C38" s="519">
        <f>VLOOKUP($A38,'Rev Data'!$A$4:$G$276,MATCH('Elec Rev Screen'!$C$5,'Rev Data'!$A$4:$G$4,0),FALSE)</f>
        <v>13657000</v>
      </c>
      <c r="D38" s="517">
        <f>VLOOKUP($A38,'Rev Data'!$A$4:$G$276,MATCH('Elec Rev Screen'!$D$5,'Rev Data'!$A$4:$G$4,0),FALSE)</f>
        <v>3176000</v>
      </c>
      <c r="E38" s="523">
        <f t="shared" si="1"/>
        <v>16833000</v>
      </c>
      <c r="F38" s="519">
        <f>VLOOKUP($A38,'Rev Data'!$A$4:$G$276,MATCH('Elec Rev Screen'!$F$5,'Rev Data'!$A$4:$G$4,0),FALSE)</f>
        <v>16959000</v>
      </c>
    </row>
    <row r="39" spans="1:6">
      <c r="A39" s="25" t="str">
        <f>'Initial Universe'!A35</f>
        <v>PNW</v>
      </c>
      <c r="B39" s="521">
        <f t="shared" si="0"/>
        <v>1</v>
      </c>
      <c r="C39" s="519">
        <f>VLOOKUP($A39,'Rev Data'!$A$4:$G$276,MATCH('Elec Rev Screen'!$C$5,'Rev Data'!$A$4:$G$4,0),FALSE)</f>
        <v>3492357</v>
      </c>
      <c r="D39" s="517">
        <f>VLOOKUP($A39,'Rev Data'!$A$4:$G$276,MATCH('Elec Rev Screen'!$D$5,'Rev Data'!$A$4:$G$4,0),FALSE)</f>
        <v>0</v>
      </c>
      <c r="E39" s="523">
        <f t="shared" si="1"/>
        <v>3492357</v>
      </c>
      <c r="F39" s="519">
        <f>VLOOKUP($A39,'Rev Data'!$A$4:$G$276,MATCH('Elec Rev Screen'!$F$5,'Rev Data'!$A$4:$G$4,0),FALSE)</f>
        <v>3531279</v>
      </c>
    </row>
    <row r="40" spans="1:6">
      <c r="A40" s="25" t="str">
        <f>'Initial Universe'!A36</f>
        <v>PNM</v>
      </c>
      <c r="B40" s="521">
        <f t="shared" si="0"/>
        <v>1</v>
      </c>
      <c r="C40" s="519">
        <f>VLOOKUP($A40,'Rev Data'!$A$4:$G$276,MATCH('Elec Rev Screen'!$C$5,'Rev Data'!$A$4:$G$4,0),FALSE)</f>
        <v>1439082</v>
      </c>
      <c r="D40" s="517">
        <f>VLOOKUP($A40,'Rev Data'!$A$4:$G$276,MATCH('Elec Rev Screen'!$D$5,'Rev Data'!$A$4:$G$4,0),FALSE)</f>
        <v>0</v>
      </c>
      <c r="E40" s="523">
        <f t="shared" si="1"/>
        <v>1439082</v>
      </c>
      <c r="F40" s="519">
        <f>VLOOKUP($A40,'Rev Data'!$A$4:$G$276,MATCH('Elec Rev Screen'!$F$5,'Rev Data'!$A$4:$G$4,0),FALSE)</f>
        <v>1488473</v>
      </c>
    </row>
    <row r="41" spans="1:6">
      <c r="A41" s="25" t="str">
        <f>'Initial Universe'!A37</f>
        <v>POR</v>
      </c>
      <c r="B41" s="521">
        <f t="shared" si="0"/>
        <v>1</v>
      </c>
      <c r="C41" s="519">
        <f>VLOOKUP($A41,'Rev Data'!$A$4:$G$276,MATCH('Elec Rev Screen'!$C$5,'Rev Data'!$A$4:$G$4,0),FALSE)</f>
        <v>1898000</v>
      </c>
      <c r="D41" s="517">
        <f>VLOOKUP($A41,'Rev Data'!$A$4:$G$276,MATCH('Elec Rev Screen'!$D$5,'Rev Data'!$A$4:$G$4,0),FALSE)</f>
        <v>0</v>
      </c>
      <c r="E41" s="523">
        <f t="shared" si="1"/>
        <v>1898000</v>
      </c>
      <c r="F41" s="519">
        <f>VLOOKUP($A41,'Rev Data'!$A$4:$G$276,MATCH('Elec Rev Screen'!$F$5,'Rev Data'!$A$4:$G$4,0),FALSE)</f>
        <v>1920000</v>
      </c>
    </row>
    <row r="42" spans="1:6">
      <c r="A42" s="25" t="str">
        <f>'Initial Universe'!A38</f>
        <v>PPL</v>
      </c>
      <c r="B42" s="521" t="e">
        <f t="shared" si="0"/>
        <v>#VALUE!</v>
      </c>
      <c r="C42" s="519" t="str">
        <f>VLOOKUP($A42,'Rev Data'!$A$4:$G$276,MATCH('Elec Rev Screen'!$C$5,'Rev Data'!$A$4:$G$4,0),FALSE)</f>
        <v>NA</v>
      </c>
      <c r="D42" s="517" t="str">
        <f>VLOOKUP($A42,'Rev Data'!$A$4:$G$276,MATCH('Elec Rev Screen'!$D$5,'Rev Data'!$A$4:$G$4,0),FALSE)</f>
        <v>NA</v>
      </c>
      <c r="E42" s="523">
        <f t="shared" si="1"/>
        <v>0</v>
      </c>
      <c r="F42" s="519">
        <f>VLOOKUP($A42,'Rev Data'!$A$4:$G$276,MATCH('Elec Rev Screen'!$F$5,'Rev Data'!$A$4:$G$4,0),FALSE)</f>
        <v>7693000</v>
      </c>
    </row>
    <row r="43" spans="1:6">
      <c r="A43" s="25" t="str">
        <f>'Initial Universe'!A39</f>
        <v>PEG</v>
      </c>
      <c r="B43" s="521">
        <f t="shared" si="0"/>
        <v>0.72965641952983729</v>
      </c>
      <c r="C43" s="519">
        <f>VLOOKUP($A43,'Rev Data'!$A$4:$G$276,MATCH('Elec Rev Screen'!$C$5,'Rev Data'!$A$4:$G$4,0),FALSE)</f>
        <v>4842000</v>
      </c>
      <c r="D43" s="517">
        <f>VLOOKUP($A43,'Rev Data'!$A$4:$G$276,MATCH('Elec Rev Screen'!$D$5,'Rev Data'!$A$4:$G$4,0),FALSE)</f>
        <v>1794000</v>
      </c>
      <c r="E43" s="523">
        <f t="shared" si="1"/>
        <v>6636000</v>
      </c>
      <c r="F43" s="519">
        <f>VLOOKUP($A43,'Rev Data'!$A$4:$G$276,MATCH('Elec Rev Screen'!$F$5,'Rev Data'!$A$4:$G$4,0),FALSE)</f>
        <v>10681000</v>
      </c>
    </row>
    <row r="44" spans="1:6">
      <c r="A44" s="25" t="str">
        <f>'Initial Universe'!A40</f>
        <v>SCG</v>
      </c>
      <c r="B44" s="521">
        <f t="shared" si="0"/>
        <v>0.75877453896490188</v>
      </c>
      <c r="C44" s="519">
        <f>VLOOKUP($A44,'Rev Data'!$A$4:$G$276,MATCH('Elec Rev Screen'!$C$5,'Rev Data'!$A$4:$G$4,0),FALSE)</f>
        <v>2551000</v>
      </c>
      <c r="D44" s="517">
        <f>VLOOKUP($A44,'Rev Data'!$A$4:$G$276,MATCH('Elec Rev Screen'!$D$5,'Rev Data'!$A$4:$G$4,0),FALSE)</f>
        <v>811000</v>
      </c>
      <c r="E44" s="523">
        <f t="shared" si="1"/>
        <v>3362000</v>
      </c>
      <c r="F44" s="519">
        <f>VLOOKUP($A44,'Rev Data'!$A$4:$G$276,MATCH('Elec Rev Screen'!$F$5,'Rev Data'!$A$4:$G$4,0),FALSE)</f>
        <v>4823000</v>
      </c>
    </row>
    <row r="45" spans="1:6">
      <c r="A45" s="25" t="str">
        <f>'Initial Universe'!A41</f>
        <v>SRE</v>
      </c>
      <c r="B45" s="521">
        <f t="shared" si="0"/>
        <v>0.48248572911261028</v>
      </c>
      <c r="C45" s="519">
        <f>VLOOKUP($A45,'Rev Data'!$A$4:$G$276,MATCH('Elec Rev Screen'!$C$5,'Rev Data'!$A$4:$G$4,0),FALSE)</f>
        <v>3719000</v>
      </c>
      <c r="D45" s="517">
        <f>VLOOKUP($A45,'Rev Data'!$A$4:$G$276,MATCH('Elec Rev Screen'!$D$5,'Rev Data'!$A$4:$G$4,0),FALSE)</f>
        <v>3989000</v>
      </c>
      <c r="E45" s="523">
        <f t="shared" si="1"/>
        <v>7708000</v>
      </c>
      <c r="F45" s="519">
        <f>VLOOKUP($A45,'Rev Data'!$A$4:$G$276,MATCH('Elec Rev Screen'!$F$5,'Rev Data'!$A$4:$G$4,0),FALSE)</f>
        <v>10645000</v>
      </c>
    </row>
    <row r="46" spans="1:6">
      <c r="A46" s="25" t="str">
        <f>'Initial Universe'!A42</f>
        <v>SO</v>
      </c>
      <c r="B46" s="521">
        <f t="shared" si="0"/>
        <v>1</v>
      </c>
      <c r="C46" s="519">
        <f>VLOOKUP($A46,'Rev Data'!$A$4:$G$276,MATCH('Elec Rev Screen'!$C$5,'Rev Data'!$A$4:$G$4,0),FALSE)</f>
        <v>16491000</v>
      </c>
      <c r="D46" s="517">
        <f>VLOOKUP($A46,'Rev Data'!$A$4:$G$276,MATCH('Elec Rev Screen'!$D$5,'Rev Data'!$A$4:$G$4,0),FALSE)</f>
        <v>0</v>
      </c>
      <c r="E46" s="523">
        <f t="shared" si="1"/>
        <v>16491000</v>
      </c>
      <c r="F46" s="519">
        <f>VLOOKUP($A46,'Rev Data'!$A$4:$G$276,MATCH('Elec Rev Screen'!$F$5,'Rev Data'!$A$4:$G$4,0),FALSE)</f>
        <v>17676000</v>
      </c>
    </row>
    <row r="47" spans="1:6">
      <c r="A47" s="25" t="str">
        <f>'Initial Universe'!A43</f>
        <v>TE</v>
      </c>
      <c r="B47" s="521">
        <f t="shared" si="0"/>
        <v>0.7389902149890375</v>
      </c>
      <c r="C47" s="519">
        <f>VLOOKUP($A47,'Rev Data'!$A$4:$G$276,MATCH('Elec Rev Screen'!$C$5,'Rev Data'!$A$4:$G$4,0),FALSE)</f>
        <v>2018268</v>
      </c>
      <c r="D47" s="517">
        <f>VLOOKUP($A47,'Rev Data'!$A$4:$G$276,MATCH('Elec Rev Screen'!$D$5,'Rev Data'!$A$4:$G$4,0),FALSE)</f>
        <v>712848</v>
      </c>
      <c r="E47" s="523">
        <f t="shared" si="1"/>
        <v>2731116</v>
      </c>
      <c r="F47" s="519">
        <f>VLOOKUP($A47,'Rev Data'!$A$4:$G$276,MATCH('Elec Rev Screen'!$F$5,'Rev Data'!$A$4:$G$4,0),FALSE)</f>
        <v>2764300</v>
      </c>
    </row>
    <row r="48" spans="1:6">
      <c r="A48" s="25" t="str">
        <f>'Initial Universe'!A44</f>
        <v>UIL</v>
      </c>
      <c r="B48" s="521" t="e">
        <f t="shared" si="0"/>
        <v>#N/A</v>
      </c>
      <c r="C48" s="519" t="e">
        <f>VLOOKUP($A48,'Rev Data'!$A$4:$G$276,MATCH('Elec Rev Screen'!$C$5,'Rev Data'!$A$4:$G$4,0),FALSE)</f>
        <v>#N/A</v>
      </c>
      <c r="D48" s="517" t="e">
        <f>VLOOKUP($A48,'Rev Data'!$A$4:$G$276,MATCH('Elec Rev Screen'!$D$5,'Rev Data'!$A$4:$G$4,0),FALSE)</f>
        <v>#N/A</v>
      </c>
      <c r="E48" s="523" t="str">
        <f t="shared" si="1"/>
        <v>NA</v>
      </c>
      <c r="F48" s="519" t="e">
        <f>VLOOKUP($A48,'Rev Data'!$A$4:$G$276,MATCH('Elec Rev Screen'!$F$5,'Rev Data'!$A$4:$G$4,0),FALSE)</f>
        <v>#N/A</v>
      </c>
    </row>
    <row r="49" spans="1:6">
      <c r="A49" s="25" t="str">
        <f>'Initial Universe'!A45</f>
        <v>UTL</v>
      </c>
      <c r="B49" s="521">
        <f t="shared" si="0"/>
        <v>0.51830718021873512</v>
      </c>
      <c r="C49" s="519">
        <f>VLOOKUP($A49,'Rev Data'!$A$4:$G$276,MATCH('Elec Rev Screen'!$C$5,'Rev Data'!$A$4:$G$4,0),FALSE)</f>
        <v>218000</v>
      </c>
      <c r="D49" s="517">
        <f>VLOOKUP($A49,'Rev Data'!$A$4:$G$276,MATCH('Elec Rev Screen'!$D$5,'Rev Data'!$A$4:$G$4,0),FALSE)</f>
        <v>202600</v>
      </c>
      <c r="E49" s="523">
        <f t="shared" si="1"/>
        <v>420600</v>
      </c>
      <c r="F49" s="519">
        <f>VLOOKUP($A49,'Rev Data'!$A$4:$G$276,MATCH('Elec Rev Screen'!$F$5,'Rev Data'!$A$4:$G$4,0),FALSE)</f>
        <v>427500</v>
      </c>
    </row>
    <row r="50" spans="1:6">
      <c r="A50" s="25" t="str">
        <f>'Initial Universe'!A46</f>
        <v>UNS</v>
      </c>
      <c r="B50" s="521" t="e">
        <f t="shared" si="0"/>
        <v>#N/A</v>
      </c>
      <c r="C50" s="519" t="e">
        <f>VLOOKUP($A50,'Rev Data'!$A$4:$G$276,MATCH('Elec Rev Screen'!$C$5,'Rev Data'!$A$4:$G$4,0),FALSE)</f>
        <v>#N/A</v>
      </c>
      <c r="D50" s="517" t="e">
        <f>VLOOKUP($A50,'Rev Data'!$A$4:$G$276,MATCH('Elec Rev Screen'!$D$5,'Rev Data'!$A$4:$G$4,0),FALSE)</f>
        <v>#N/A</v>
      </c>
      <c r="E50" s="523" t="str">
        <f t="shared" si="1"/>
        <v>NA</v>
      </c>
      <c r="F50" s="519" t="e">
        <f>VLOOKUP($A50,'Rev Data'!$A$4:$G$276,MATCH('Elec Rev Screen'!$F$5,'Rev Data'!$A$4:$G$4,0),FALSE)</f>
        <v>#N/A</v>
      </c>
    </row>
    <row r="51" spans="1:6">
      <c r="A51" s="25" t="str">
        <f>'Initial Universe'!A47</f>
        <v>VVC</v>
      </c>
      <c r="B51" s="521">
        <f t="shared" si="0"/>
        <v>0.43150193659446279</v>
      </c>
      <c r="C51" s="519">
        <f>VLOOKUP($A51,'Rev Data'!$A$4:$G$276,MATCH('Elec Rev Screen'!$C$5,'Rev Data'!$A$4:$G$4,0),FALSE)</f>
        <v>601600</v>
      </c>
      <c r="D51" s="517">
        <f>VLOOKUP($A51,'Rev Data'!$A$4:$G$276,MATCH('Elec Rev Screen'!$D$5,'Rev Data'!$A$4:$G$4,0),FALSE)</f>
        <v>792600</v>
      </c>
      <c r="E51" s="523">
        <f t="shared" si="1"/>
        <v>1394200</v>
      </c>
      <c r="F51" s="519">
        <f>VLOOKUP($A51,'Rev Data'!$A$4:$G$276,MATCH('Elec Rev Screen'!$F$5,'Rev Data'!$A$4:$G$4,0),FALSE)</f>
        <v>2438100</v>
      </c>
    </row>
    <row r="52" spans="1:6">
      <c r="A52" s="25" t="str">
        <f>'Initial Universe'!A48</f>
        <v>WR</v>
      </c>
      <c r="B52" s="521">
        <f t="shared" si="0"/>
        <v>1</v>
      </c>
      <c r="C52" s="519">
        <f>VLOOKUP($A52,'Rev Data'!$A$4:$G$276,MATCH('Elec Rev Screen'!$C$5,'Rev Data'!$A$4:$G$4,0),FALSE)</f>
        <v>2459164</v>
      </c>
      <c r="D52" s="517">
        <f>VLOOKUP($A52,'Rev Data'!$A$4:$G$276,MATCH('Elec Rev Screen'!$D$5,'Rev Data'!$A$4:$G$4,0),FALSE)</f>
        <v>0</v>
      </c>
      <c r="E52" s="523">
        <f t="shared" si="1"/>
        <v>2459164</v>
      </c>
      <c r="F52" s="519">
        <f>VLOOKUP($A52,'Rev Data'!$A$4:$G$276,MATCH('Elec Rev Screen'!$F$5,'Rev Data'!$A$4:$G$4,0),FALSE)</f>
        <v>2486401</v>
      </c>
    </row>
    <row r="53" spans="1:6">
      <c r="A53" s="25" t="str">
        <f>'Initial Universe'!A49</f>
        <v>WEC</v>
      </c>
      <c r="B53" s="521">
        <f t="shared" si="0"/>
        <v>0.7820236500262131</v>
      </c>
      <c r="C53" s="519">
        <f>VLOOKUP($A53,'Rev Data'!$A$4:$G$276,MATCH('Elec Rev Screen'!$C$5,'Rev Data'!$A$4:$G$4,0),FALSE)</f>
        <v>4027500</v>
      </c>
      <c r="D53" s="517">
        <f>VLOOKUP($A53,'Rev Data'!$A$4:$G$276,MATCH('Elec Rev Screen'!$D$5,'Rev Data'!$A$4:$G$4,0),FALSE)</f>
        <v>1122600</v>
      </c>
      <c r="E53" s="523">
        <f t="shared" si="1"/>
        <v>5150100</v>
      </c>
      <c r="F53" s="519">
        <f>VLOOKUP($A53,'Rev Data'!$A$4:$G$276,MATCH('Elec Rev Screen'!$F$5,'Rev Data'!$A$4:$G$4,0),FALSE)</f>
        <v>6081100</v>
      </c>
    </row>
    <row r="54" spans="1:6">
      <c r="A54" s="25" t="str">
        <f>'Initial Universe'!A50</f>
        <v>XEL</v>
      </c>
      <c r="B54" s="521">
        <f t="shared" si="0"/>
        <v>0.84727157771321637</v>
      </c>
      <c r="C54" s="519">
        <f>VLOOKUP($A54,'Rev Data'!$A$4:$G$276,MATCH('Elec Rev Screen'!$C$5,'Rev Data'!$A$4:$G$4,0),FALSE)</f>
        <v>9275986</v>
      </c>
      <c r="D54" s="517">
        <f>VLOOKUP($A54,'Rev Data'!$A$4:$G$276,MATCH('Elec Rev Screen'!$D$5,'Rev Data'!$A$4:$G$4,0),FALSE)</f>
        <v>1672081</v>
      </c>
      <c r="E54" s="523">
        <f t="shared" si="1"/>
        <v>10948067</v>
      </c>
      <c r="F54" s="519">
        <f>VLOOKUP($A54,'Rev Data'!$A$4:$G$276,MATCH('Elec Rev Screen'!$F$5,'Rev Data'!$A$4:$G$4,0),FALSE)</f>
        <v>11124063</v>
      </c>
    </row>
    <row r="55" spans="1:6">
      <c r="A55" s="25">
        <f>'Initial Universe'!A51</f>
        <v>0</v>
      </c>
      <c r="B55" s="521" t="e">
        <f t="shared" si="0"/>
        <v>#N/A</v>
      </c>
      <c r="C55" s="519" t="e">
        <f>VLOOKUP($A55,'Rev Data'!$A$4:$G$276,MATCH('Elec Rev Screen'!$C$5,'Rev Data'!$A$4:$G$4,0),FALSE)</f>
        <v>#N/A</v>
      </c>
      <c r="D55" s="517" t="e">
        <f>VLOOKUP($A55,'Rev Data'!$A$4:$G$276,MATCH('Elec Rev Screen'!$D$5,'Rev Data'!$A$4:$G$4,0),FALSE)</f>
        <v>#N/A</v>
      </c>
      <c r="E55" s="523" t="str">
        <f t="shared" si="1"/>
        <v>NA</v>
      </c>
      <c r="F55" s="519" t="e">
        <f>VLOOKUP($A55,'Rev Data'!$A$4:$G$276,MATCH('Elec Rev Screen'!$F$5,'Rev Data'!$A$4:$G$4,0),FALSE)</f>
        <v>#N/A</v>
      </c>
    </row>
    <row r="56" spans="1:6">
      <c r="A56" s="25">
        <f>'Initial Universe'!A52</f>
        <v>0</v>
      </c>
      <c r="B56" s="521" t="e">
        <f t="shared" si="0"/>
        <v>#N/A</v>
      </c>
      <c r="C56" s="519" t="e">
        <f>VLOOKUP($A56,'Rev Data'!$A$4:$G$276,MATCH('Elec Rev Screen'!$C$5,'Rev Data'!$A$4:$G$4,0),FALSE)</f>
        <v>#N/A</v>
      </c>
      <c r="D56" s="517" t="e">
        <f>VLOOKUP($A56,'Rev Data'!$A$4:$G$276,MATCH('Elec Rev Screen'!$D$5,'Rev Data'!$A$4:$G$4,0),FALSE)</f>
        <v>#N/A</v>
      </c>
      <c r="E56" s="523" t="str">
        <f t="shared" si="1"/>
        <v>NA</v>
      </c>
      <c r="F56" s="519" t="e">
        <f>VLOOKUP($A56,'Rev Data'!$A$4:$G$276,MATCH('Elec Rev Screen'!$F$5,'Rev Data'!$A$4:$G$4,0),FALSE)</f>
        <v>#N/A</v>
      </c>
    </row>
    <row r="57" spans="1:6">
      <c r="A57" s="25">
        <f>'Initial Universe'!A53</f>
        <v>0</v>
      </c>
      <c r="B57" s="521" t="e">
        <f t="shared" si="0"/>
        <v>#N/A</v>
      </c>
      <c r="C57" s="519" t="e">
        <f>VLOOKUP($A57,'Rev Data'!$A$4:$G$276,MATCH('Elec Rev Screen'!$C$5,'Rev Data'!$A$4:$G$4,0),FALSE)</f>
        <v>#N/A</v>
      </c>
      <c r="D57" s="517" t="e">
        <f>VLOOKUP($A57,'Rev Data'!$A$4:$G$276,MATCH('Elec Rev Screen'!$D$5,'Rev Data'!$A$4:$G$4,0),FALSE)</f>
        <v>#N/A</v>
      </c>
      <c r="E57" s="523" t="str">
        <f t="shared" si="1"/>
        <v>NA</v>
      </c>
      <c r="F57" s="519" t="e">
        <f>VLOOKUP($A57,'Rev Data'!$A$4:$G$276,MATCH('Elec Rev Screen'!$F$5,'Rev Data'!$A$4:$G$4,0),FALSE)</f>
        <v>#N/A</v>
      </c>
    </row>
    <row r="58" spans="1:6">
      <c r="A58" s="25">
        <f>'Initial Universe'!A54</f>
        <v>0</v>
      </c>
      <c r="B58" s="521" t="e">
        <f t="shared" si="0"/>
        <v>#N/A</v>
      </c>
      <c r="C58" s="519" t="e">
        <f>VLOOKUP($A58,'Rev Data'!$A$4:$G$276,MATCH('Elec Rev Screen'!$C$5,'Rev Data'!$A$4:$G$4,0),FALSE)</f>
        <v>#N/A</v>
      </c>
      <c r="D58" s="517" t="e">
        <f>VLOOKUP($A58,'Rev Data'!$A$4:$G$276,MATCH('Elec Rev Screen'!$D$5,'Rev Data'!$A$4:$G$4,0),FALSE)</f>
        <v>#N/A</v>
      </c>
      <c r="E58" s="523" t="str">
        <f t="shared" si="1"/>
        <v>NA</v>
      </c>
      <c r="F58" s="519" t="e">
        <f>VLOOKUP($A58,'Rev Data'!$A$4:$G$276,MATCH('Elec Rev Screen'!$F$5,'Rev Data'!$A$4:$G$4,0),FALSE)</f>
        <v>#N/A</v>
      </c>
    </row>
    <row r="59" spans="1:6">
      <c r="A59" s="25">
        <f>'Initial Universe'!A55</f>
        <v>0</v>
      </c>
      <c r="B59" s="521" t="e">
        <f t="shared" si="0"/>
        <v>#N/A</v>
      </c>
      <c r="C59" s="519" t="e">
        <f>VLOOKUP($A59,'Rev Data'!$A$4:$G$276,MATCH('Elec Rev Screen'!$C$5,'Rev Data'!$A$4:$G$4,0),FALSE)</f>
        <v>#N/A</v>
      </c>
      <c r="D59" s="517" t="e">
        <f>VLOOKUP($A59,'Rev Data'!$A$4:$G$276,MATCH('Elec Rev Screen'!$D$5,'Rev Data'!$A$4:$G$4,0),FALSE)</f>
        <v>#N/A</v>
      </c>
      <c r="E59" s="523" t="str">
        <f t="shared" si="1"/>
        <v>NA</v>
      </c>
      <c r="F59" s="519" t="e">
        <f>VLOOKUP($A59,'Rev Data'!$A$4:$G$276,MATCH('Elec Rev Screen'!$F$5,'Rev Data'!$A$4:$G$4,0),FALSE)</f>
        <v>#N/A</v>
      </c>
    </row>
    <row r="60" spans="1:6">
      <c r="A60" s="25">
        <f>'Initial Universe'!A56</f>
        <v>0</v>
      </c>
      <c r="B60" s="521" t="e">
        <f t="shared" si="0"/>
        <v>#N/A</v>
      </c>
      <c r="C60" s="519" t="e">
        <f>VLOOKUP($A60,'Rev Data'!$A$4:$G$276,MATCH('Elec Rev Screen'!$C$5,'Rev Data'!$A$4:$G$4,0),FALSE)</f>
        <v>#N/A</v>
      </c>
      <c r="D60" s="517" t="e">
        <f>VLOOKUP($A60,'Rev Data'!$A$4:$G$276,MATCH('Elec Rev Screen'!$D$5,'Rev Data'!$A$4:$G$4,0),FALSE)</f>
        <v>#N/A</v>
      </c>
      <c r="E60" s="523" t="str">
        <f t="shared" si="1"/>
        <v>NA</v>
      </c>
      <c r="F60" s="519" t="e">
        <f>VLOOKUP($A60,'Rev Data'!$A$4:$G$276,MATCH('Elec Rev Screen'!$F$5,'Rev Data'!$A$4:$G$4,0),FALSE)</f>
        <v>#N/A</v>
      </c>
    </row>
    <row r="61" spans="1:6">
      <c r="A61" s="25">
        <f>'Initial Universe'!A57</f>
        <v>0</v>
      </c>
      <c r="B61" s="521" t="e">
        <f t="shared" si="0"/>
        <v>#N/A</v>
      </c>
      <c r="C61" s="519" t="e">
        <f>VLOOKUP($A61,'Rev Data'!$A$4:$G$276,MATCH('Elec Rev Screen'!$C$5,'Rev Data'!$A$4:$G$4,0),FALSE)</f>
        <v>#N/A</v>
      </c>
      <c r="D61" s="517" t="e">
        <f>VLOOKUP($A61,'Rev Data'!$A$4:$G$276,MATCH('Elec Rev Screen'!$D$5,'Rev Data'!$A$4:$G$4,0),FALSE)</f>
        <v>#N/A</v>
      </c>
      <c r="E61" s="523" t="str">
        <f t="shared" si="1"/>
        <v>NA</v>
      </c>
      <c r="F61" s="519" t="e">
        <f>VLOOKUP($A61,'Rev Data'!$A$4:$G$276,MATCH('Elec Rev Screen'!$F$5,'Rev Data'!$A$4:$G$4,0),FALSE)</f>
        <v>#N/A</v>
      </c>
    </row>
    <row r="62" spans="1:6">
      <c r="A62" s="25">
        <f>'Initial Universe'!A58</f>
        <v>0</v>
      </c>
      <c r="B62" s="521" t="e">
        <f t="shared" si="0"/>
        <v>#N/A</v>
      </c>
      <c r="C62" s="519" t="e">
        <f>VLOOKUP($A62,'Rev Data'!$A$4:$G$276,MATCH('Elec Rev Screen'!$C$5,'Rev Data'!$A$4:$G$4,0),FALSE)</f>
        <v>#N/A</v>
      </c>
      <c r="D62" s="517" t="e">
        <f>VLOOKUP($A62,'Rev Data'!$A$4:$G$276,MATCH('Elec Rev Screen'!$D$5,'Rev Data'!$A$4:$G$4,0),FALSE)</f>
        <v>#N/A</v>
      </c>
      <c r="E62" s="523" t="str">
        <f t="shared" si="1"/>
        <v>NA</v>
      </c>
      <c r="F62" s="519" t="e">
        <f>VLOOKUP($A62,'Rev Data'!$A$4:$G$276,MATCH('Elec Rev Screen'!$F$5,'Rev Data'!$A$4:$G$4,0),FALSE)</f>
        <v>#N/A</v>
      </c>
    </row>
    <row r="63" spans="1:6">
      <c r="A63" s="25">
        <f>'Initial Universe'!A59</f>
        <v>0</v>
      </c>
      <c r="B63" s="521" t="e">
        <f t="shared" si="0"/>
        <v>#N/A</v>
      </c>
      <c r="C63" s="519" t="e">
        <f>VLOOKUP($A63,'Rev Data'!$A$4:$G$276,MATCH('Elec Rev Screen'!$C$5,'Rev Data'!$A$4:$G$4,0),FALSE)</f>
        <v>#N/A</v>
      </c>
      <c r="D63" s="517" t="e">
        <f>VLOOKUP($A63,'Rev Data'!$A$4:$G$276,MATCH('Elec Rev Screen'!$D$5,'Rev Data'!$A$4:$G$4,0),FALSE)</f>
        <v>#N/A</v>
      </c>
      <c r="E63" s="523" t="str">
        <f t="shared" si="1"/>
        <v>NA</v>
      </c>
      <c r="F63" s="519" t="e">
        <f>VLOOKUP($A63,'Rev Data'!$A$4:$G$276,MATCH('Elec Rev Screen'!$F$5,'Rev Data'!$A$4:$G$4,0),FALSE)</f>
        <v>#N/A</v>
      </c>
    </row>
    <row r="64" spans="1:6">
      <c r="A64" s="25">
        <f>'Initial Universe'!A60</f>
        <v>0</v>
      </c>
      <c r="B64" s="521" t="e">
        <f t="shared" si="0"/>
        <v>#N/A</v>
      </c>
      <c r="C64" s="519" t="e">
        <f>VLOOKUP($A64,'Rev Data'!$A$4:$G$276,MATCH('Elec Rev Screen'!$C$5,'Rev Data'!$A$4:$G$4,0),FALSE)</f>
        <v>#N/A</v>
      </c>
      <c r="D64" s="517" t="e">
        <f>VLOOKUP($A64,'Rev Data'!$A$4:$G$276,MATCH('Elec Rev Screen'!$D$5,'Rev Data'!$A$4:$G$4,0),FALSE)</f>
        <v>#N/A</v>
      </c>
      <c r="E64" s="523" t="str">
        <f t="shared" si="1"/>
        <v>NA</v>
      </c>
      <c r="F64" s="519" t="e">
        <f>VLOOKUP($A64,'Rev Data'!$A$4:$G$276,MATCH('Elec Rev Screen'!$F$5,'Rev Data'!$A$4:$G$4,0),FALSE)</f>
        <v>#N/A</v>
      </c>
    </row>
    <row r="65" spans="1:6">
      <c r="A65" s="25">
        <f>'Initial Universe'!A61</f>
        <v>0</v>
      </c>
      <c r="B65" s="521" t="e">
        <f t="shared" si="0"/>
        <v>#N/A</v>
      </c>
      <c r="C65" s="519" t="e">
        <f>VLOOKUP($A65,'Rev Data'!$A$4:$G$276,MATCH('Elec Rev Screen'!$C$5,'Rev Data'!$A$4:$G$4,0),FALSE)</f>
        <v>#N/A</v>
      </c>
      <c r="D65" s="517" t="e">
        <f>VLOOKUP($A65,'Rev Data'!$A$4:$G$276,MATCH('Elec Rev Screen'!$D$5,'Rev Data'!$A$4:$G$4,0),FALSE)</f>
        <v>#N/A</v>
      </c>
      <c r="E65" s="523" t="str">
        <f t="shared" si="1"/>
        <v>NA</v>
      </c>
      <c r="F65" s="519" t="e">
        <f>VLOOKUP($A65,'Rev Data'!$A$4:$G$276,MATCH('Elec Rev Screen'!$F$5,'Rev Data'!$A$4:$G$4,0),FALSE)</f>
        <v>#N/A</v>
      </c>
    </row>
    <row r="66" spans="1:6">
      <c r="A66" s="25">
        <f>'Initial Universe'!A62</f>
        <v>0</v>
      </c>
      <c r="B66" s="521" t="e">
        <f t="shared" si="0"/>
        <v>#N/A</v>
      </c>
      <c r="C66" s="519" t="e">
        <f>VLOOKUP($A66,'Rev Data'!$A$4:$G$276,MATCH('Elec Rev Screen'!$C$5,'Rev Data'!$A$4:$G$4,0),FALSE)</f>
        <v>#N/A</v>
      </c>
      <c r="D66" s="517" t="e">
        <f>VLOOKUP($A66,'Rev Data'!$A$4:$G$276,MATCH('Elec Rev Screen'!$D$5,'Rev Data'!$A$4:$G$4,0),FALSE)</f>
        <v>#N/A</v>
      </c>
      <c r="E66" s="523" t="str">
        <f t="shared" si="1"/>
        <v>NA</v>
      </c>
      <c r="F66" s="519" t="e">
        <f>VLOOKUP($A66,'Rev Data'!$A$4:$G$276,MATCH('Elec Rev Screen'!$F$5,'Rev Data'!$A$4:$G$4,0),FALSE)</f>
        <v>#N/A</v>
      </c>
    </row>
    <row r="67" spans="1:6">
      <c r="A67" s="25">
        <f>'Initial Universe'!A63</f>
        <v>0</v>
      </c>
      <c r="B67" s="521" t="e">
        <f t="shared" si="0"/>
        <v>#N/A</v>
      </c>
      <c r="C67" s="519" t="e">
        <f>VLOOKUP($A67,'Rev Data'!$A$4:$G$276,MATCH('Elec Rev Screen'!$C$5,'Rev Data'!$A$4:$G$4,0),FALSE)</f>
        <v>#N/A</v>
      </c>
      <c r="D67" s="517" t="e">
        <f>VLOOKUP($A67,'Rev Data'!$A$4:$G$276,MATCH('Elec Rev Screen'!$D$5,'Rev Data'!$A$4:$G$4,0),FALSE)</f>
        <v>#N/A</v>
      </c>
      <c r="E67" s="523" t="str">
        <f t="shared" si="1"/>
        <v>NA</v>
      </c>
      <c r="F67" s="519" t="e">
        <f>VLOOKUP($A67,'Rev Data'!$A$4:$G$276,MATCH('Elec Rev Screen'!$F$5,'Rev Data'!$A$4:$G$4,0),FALSE)</f>
        <v>#N/A</v>
      </c>
    </row>
    <row r="68" spans="1:6">
      <c r="A68" s="25">
        <f>'Initial Universe'!A64</f>
        <v>0</v>
      </c>
      <c r="B68" s="521" t="e">
        <f t="shared" si="0"/>
        <v>#N/A</v>
      </c>
      <c r="C68" s="519" t="e">
        <f>VLOOKUP($A68,'Rev Data'!$A$4:$G$276,MATCH('Elec Rev Screen'!$C$5,'Rev Data'!$A$4:$G$4,0),FALSE)</f>
        <v>#N/A</v>
      </c>
      <c r="D68" s="517" t="e">
        <f>VLOOKUP($A68,'Rev Data'!$A$4:$G$276,MATCH('Elec Rev Screen'!$D$5,'Rev Data'!$A$4:$G$4,0),FALSE)</f>
        <v>#N/A</v>
      </c>
      <c r="E68" s="523" t="str">
        <f t="shared" si="1"/>
        <v>NA</v>
      </c>
      <c r="F68" s="519" t="e">
        <f>VLOOKUP($A68,'Rev Data'!$A$4:$G$276,MATCH('Elec Rev Screen'!$F$5,'Rev Data'!$A$4:$G$4,0),FALSE)</f>
        <v>#N/A</v>
      </c>
    </row>
    <row r="69" spans="1:6">
      <c r="A69" s="25">
        <f>'Initial Universe'!A65</f>
        <v>0</v>
      </c>
      <c r="B69" s="521" t="e">
        <f t="shared" si="0"/>
        <v>#N/A</v>
      </c>
      <c r="C69" s="519" t="e">
        <f>VLOOKUP($A69,'Rev Data'!$A$4:$G$276,MATCH('Elec Rev Screen'!$C$5,'Rev Data'!$A$4:$G$4,0),FALSE)</f>
        <v>#N/A</v>
      </c>
      <c r="D69" s="517" t="e">
        <f>VLOOKUP($A69,'Rev Data'!$A$4:$G$276,MATCH('Elec Rev Screen'!$D$5,'Rev Data'!$A$4:$G$4,0),FALSE)</f>
        <v>#N/A</v>
      </c>
      <c r="E69" s="523" t="str">
        <f t="shared" si="1"/>
        <v>NA</v>
      </c>
      <c r="F69" s="519" t="e">
        <f>VLOOKUP($A69,'Rev Data'!$A$4:$G$276,MATCH('Elec Rev Screen'!$F$5,'Rev Data'!$A$4:$G$4,0),FALSE)</f>
        <v>#N/A</v>
      </c>
    </row>
    <row r="70" spans="1:6">
      <c r="A70" s="25">
        <f>'Initial Universe'!A66</f>
        <v>0</v>
      </c>
      <c r="B70" s="521" t="e">
        <f t="shared" si="0"/>
        <v>#N/A</v>
      </c>
      <c r="C70" s="519" t="e">
        <f>VLOOKUP($A70,'Rev Data'!$A$4:$G$276,MATCH('Elec Rev Screen'!$C$5,'Rev Data'!$A$4:$G$4,0),FALSE)</f>
        <v>#N/A</v>
      </c>
      <c r="D70" s="517" t="e">
        <f>VLOOKUP($A70,'Rev Data'!$A$4:$G$276,MATCH('Elec Rev Screen'!$D$5,'Rev Data'!$A$4:$G$4,0),FALSE)</f>
        <v>#N/A</v>
      </c>
      <c r="E70" s="523" t="str">
        <f t="shared" si="1"/>
        <v>NA</v>
      </c>
      <c r="F70" s="519" t="e">
        <f>VLOOKUP($A70,'Rev Data'!$A$4:$G$276,MATCH('Elec Rev Screen'!$F$5,'Rev Data'!$A$4:$G$4,0),FALSE)</f>
        <v>#N/A</v>
      </c>
    </row>
    <row r="71" spans="1:6">
      <c r="A71" s="25">
        <f>'Initial Universe'!A67</f>
        <v>0</v>
      </c>
      <c r="B71" s="521" t="e">
        <f t="shared" si="0"/>
        <v>#N/A</v>
      </c>
      <c r="C71" s="519" t="e">
        <f>VLOOKUP($A71,'Rev Data'!$A$4:$G$276,MATCH('Elec Rev Screen'!$C$5,'Rev Data'!$A$4:$G$4,0),FALSE)</f>
        <v>#N/A</v>
      </c>
      <c r="D71" s="517" t="e">
        <f>VLOOKUP($A71,'Rev Data'!$A$4:$G$276,MATCH('Elec Rev Screen'!$D$5,'Rev Data'!$A$4:$G$4,0),FALSE)</f>
        <v>#N/A</v>
      </c>
      <c r="E71" s="523" t="str">
        <f t="shared" si="1"/>
        <v>NA</v>
      </c>
      <c r="F71" s="519" t="e">
        <f>VLOOKUP($A71,'Rev Data'!$A$4:$G$276,MATCH('Elec Rev Screen'!$F$5,'Rev Data'!$A$4:$G$4,0),FALSE)</f>
        <v>#N/A</v>
      </c>
    </row>
    <row r="72" spans="1:6">
      <c r="A72" s="25">
        <f>'Initial Universe'!A68</f>
        <v>0</v>
      </c>
      <c r="B72" s="521" t="e">
        <f t="shared" ref="B72:B106" si="3">C72/E72</f>
        <v>#N/A</v>
      </c>
      <c r="C72" s="519" t="e">
        <f>VLOOKUP($A72,'Rev Data'!$A$4:$G$276,MATCH('Elec Rev Screen'!$C$5,'Rev Data'!$A$4:$G$4,0),FALSE)</f>
        <v>#N/A</v>
      </c>
      <c r="D72" s="517" t="e">
        <f>VLOOKUP($A72,'Rev Data'!$A$4:$G$276,MATCH('Elec Rev Screen'!$D$5,'Rev Data'!$A$4:$G$4,0),FALSE)</f>
        <v>#N/A</v>
      </c>
      <c r="E72" s="523" t="str">
        <f t="shared" ref="E72:E106" si="4">IF(ISNA(SUM(C72:D72)),"NA",SUM(C72:D72))</f>
        <v>NA</v>
      </c>
      <c r="F72" s="519" t="e">
        <f>VLOOKUP($A72,'Rev Data'!$A$4:$G$276,MATCH('Elec Rev Screen'!$F$5,'Rev Data'!$A$4:$G$4,0),FALSE)</f>
        <v>#N/A</v>
      </c>
    </row>
    <row r="73" spans="1:6">
      <c r="A73" s="25">
        <f>'Initial Universe'!A69</f>
        <v>0</v>
      </c>
      <c r="B73" s="521" t="e">
        <f t="shared" si="3"/>
        <v>#N/A</v>
      </c>
      <c r="C73" s="519" t="e">
        <f>VLOOKUP($A73,'Rev Data'!$A$4:$G$276,MATCH('Elec Rev Screen'!$C$5,'Rev Data'!$A$4:$G$4,0),FALSE)</f>
        <v>#N/A</v>
      </c>
      <c r="D73" s="517" t="e">
        <f>VLOOKUP($A73,'Rev Data'!$A$4:$G$276,MATCH('Elec Rev Screen'!$D$5,'Rev Data'!$A$4:$G$4,0),FALSE)</f>
        <v>#N/A</v>
      </c>
      <c r="E73" s="523" t="str">
        <f t="shared" si="4"/>
        <v>NA</v>
      </c>
      <c r="F73" s="519" t="e">
        <f>VLOOKUP($A73,'Rev Data'!$A$4:$G$276,MATCH('Elec Rev Screen'!$F$5,'Rev Data'!$A$4:$G$4,0),FALSE)</f>
        <v>#N/A</v>
      </c>
    </row>
    <row r="74" spans="1:6">
      <c r="A74" s="25">
        <f>'Initial Universe'!A70</f>
        <v>0</v>
      </c>
      <c r="B74" s="521" t="e">
        <f t="shared" si="3"/>
        <v>#N/A</v>
      </c>
      <c r="C74" s="519" t="e">
        <f>VLOOKUP($A74,'Rev Data'!$A$4:$G$276,MATCH('Elec Rev Screen'!$C$5,'Rev Data'!$A$4:$G$4,0),FALSE)</f>
        <v>#N/A</v>
      </c>
      <c r="D74" s="517" t="e">
        <f>VLOOKUP($A74,'Rev Data'!$A$4:$G$276,MATCH('Elec Rev Screen'!$D$5,'Rev Data'!$A$4:$G$4,0),FALSE)</f>
        <v>#N/A</v>
      </c>
      <c r="E74" s="523" t="str">
        <f t="shared" si="4"/>
        <v>NA</v>
      </c>
      <c r="F74" s="519" t="e">
        <f>VLOOKUP($A74,'Rev Data'!$A$4:$G$276,MATCH('Elec Rev Screen'!$F$5,'Rev Data'!$A$4:$G$4,0),FALSE)</f>
        <v>#N/A</v>
      </c>
    </row>
    <row r="75" spans="1:6">
      <c r="A75" s="25">
        <f>'Initial Universe'!A71</f>
        <v>0</v>
      </c>
      <c r="B75" s="521" t="e">
        <f t="shared" si="3"/>
        <v>#N/A</v>
      </c>
      <c r="C75" s="519" t="e">
        <f>VLOOKUP($A75,'Rev Data'!$A$4:$G$276,MATCH('Elec Rev Screen'!$C$5,'Rev Data'!$A$4:$G$4,0),FALSE)</f>
        <v>#N/A</v>
      </c>
      <c r="D75" s="517" t="e">
        <f>VLOOKUP($A75,'Rev Data'!$A$4:$G$276,MATCH('Elec Rev Screen'!$D$5,'Rev Data'!$A$4:$G$4,0),FALSE)</f>
        <v>#N/A</v>
      </c>
      <c r="E75" s="523" t="str">
        <f t="shared" si="4"/>
        <v>NA</v>
      </c>
      <c r="F75" s="519" t="e">
        <f>VLOOKUP($A75,'Rev Data'!$A$4:$G$276,MATCH('Elec Rev Screen'!$F$5,'Rev Data'!$A$4:$G$4,0),FALSE)</f>
        <v>#N/A</v>
      </c>
    </row>
    <row r="76" spans="1:6">
      <c r="A76" s="25">
        <f>'Initial Universe'!A72</f>
        <v>0</v>
      </c>
      <c r="B76" s="521" t="e">
        <f t="shared" si="3"/>
        <v>#N/A</v>
      </c>
      <c r="C76" s="519" t="e">
        <f>VLOOKUP($A76,'Rev Data'!$A$4:$G$276,MATCH('Elec Rev Screen'!$C$5,'Rev Data'!$A$4:$G$4,0),FALSE)</f>
        <v>#N/A</v>
      </c>
      <c r="D76" s="517" t="e">
        <f>VLOOKUP($A76,'Rev Data'!$A$4:$G$276,MATCH('Elec Rev Screen'!$D$5,'Rev Data'!$A$4:$G$4,0),FALSE)</f>
        <v>#N/A</v>
      </c>
      <c r="E76" s="523" t="str">
        <f t="shared" si="4"/>
        <v>NA</v>
      </c>
      <c r="F76" s="519" t="e">
        <f>VLOOKUP($A76,'Rev Data'!$A$4:$G$276,MATCH('Elec Rev Screen'!$F$5,'Rev Data'!$A$4:$G$4,0),FALSE)</f>
        <v>#N/A</v>
      </c>
    </row>
    <row r="77" spans="1:6">
      <c r="A77" s="25">
        <f>'Initial Universe'!A73</f>
        <v>0</v>
      </c>
      <c r="B77" s="521" t="e">
        <f t="shared" si="3"/>
        <v>#N/A</v>
      </c>
      <c r="C77" s="519" t="e">
        <f>VLOOKUP($A77,'Rev Data'!$A$4:$G$276,MATCH('Elec Rev Screen'!$C$5,'Rev Data'!$A$4:$G$4,0),FALSE)</f>
        <v>#N/A</v>
      </c>
      <c r="D77" s="517" t="e">
        <f>VLOOKUP($A77,'Rev Data'!$A$4:$G$276,MATCH('Elec Rev Screen'!$D$5,'Rev Data'!$A$4:$G$4,0),FALSE)</f>
        <v>#N/A</v>
      </c>
      <c r="E77" s="523" t="str">
        <f t="shared" si="4"/>
        <v>NA</v>
      </c>
      <c r="F77" s="519" t="e">
        <f>VLOOKUP($A77,'Rev Data'!$A$4:$G$276,MATCH('Elec Rev Screen'!$F$5,'Rev Data'!$A$4:$G$4,0),FALSE)</f>
        <v>#N/A</v>
      </c>
    </row>
    <row r="78" spans="1:6">
      <c r="A78" s="25">
        <f>'Initial Universe'!A74</f>
        <v>0</v>
      </c>
      <c r="B78" s="521" t="e">
        <f t="shared" si="3"/>
        <v>#N/A</v>
      </c>
      <c r="C78" s="519" t="e">
        <f>VLOOKUP($A78,'Rev Data'!$A$4:$G$276,MATCH('Elec Rev Screen'!$C$5,'Rev Data'!$A$4:$G$4,0),FALSE)</f>
        <v>#N/A</v>
      </c>
      <c r="D78" s="517" t="e">
        <f>VLOOKUP($A78,'Rev Data'!$A$4:$G$276,MATCH('Elec Rev Screen'!$D$5,'Rev Data'!$A$4:$G$4,0),FALSE)</f>
        <v>#N/A</v>
      </c>
      <c r="E78" s="523" t="str">
        <f t="shared" si="4"/>
        <v>NA</v>
      </c>
      <c r="F78" s="519" t="e">
        <f>VLOOKUP($A78,'Rev Data'!$A$4:$G$276,MATCH('Elec Rev Screen'!$F$5,'Rev Data'!$A$4:$G$4,0),FALSE)</f>
        <v>#N/A</v>
      </c>
    </row>
    <row r="79" spans="1:6">
      <c r="A79" s="25">
        <f>'Initial Universe'!A75</f>
        <v>0</v>
      </c>
      <c r="B79" s="521" t="e">
        <f t="shared" si="3"/>
        <v>#N/A</v>
      </c>
      <c r="C79" s="519" t="e">
        <f>VLOOKUP($A79,'Rev Data'!$A$4:$G$276,MATCH('Elec Rev Screen'!$C$5,'Rev Data'!$A$4:$G$4,0),FALSE)</f>
        <v>#N/A</v>
      </c>
      <c r="D79" s="517" t="e">
        <f>VLOOKUP($A79,'Rev Data'!$A$4:$G$276,MATCH('Elec Rev Screen'!$D$5,'Rev Data'!$A$4:$G$4,0),FALSE)</f>
        <v>#N/A</v>
      </c>
      <c r="E79" s="523" t="str">
        <f t="shared" si="4"/>
        <v>NA</v>
      </c>
      <c r="F79" s="519" t="e">
        <f>VLOOKUP($A79,'Rev Data'!$A$4:$G$276,MATCH('Elec Rev Screen'!$F$5,'Rev Data'!$A$4:$G$4,0),FALSE)</f>
        <v>#N/A</v>
      </c>
    </row>
    <row r="80" spans="1:6">
      <c r="A80" s="25">
        <f>'Initial Universe'!A76</f>
        <v>0</v>
      </c>
      <c r="B80" s="521" t="e">
        <f t="shared" si="3"/>
        <v>#N/A</v>
      </c>
      <c r="C80" s="519" t="e">
        <f>VLOOKUP($A80,'Rev Data'!$A$4:$G$276,MATCH('Elec Rev Screen'!$C$5,'Rev Data'!$A$4:$G$4,0),FALSE)</f>
        <v>#N/A</v>
      </c>
      <c r="D80" s="517" t="e">
        <f>VLOOKUP($A80,'Rev Data'!$A$4:$G$276,MATCH('Elec Rev Screen'!$D$5,'Rev Data'!$A$4:$G$4,0),FALSE)</f>
        <v>#N/A</v>
      </c>
      <c r="E80" s="523" t="str">
        <f t="shared" si="4"/>
        <v>NA</v>
      </c>
      <c r="F80" s="519" t="e">
        <f>VLOOKUP($A80,'Rev Data'!$A$4:$G$276,MATCH('Elec Rev Screen'!$F$5,'Rev Data'!$A$4:$G$4,0),FALSE)</f>
        <v>#N/A</v>
      </c>
    </row>
    <row r="81" spans="1:6">
      <c r="A81" s="25">
        <f>'Initial Universe'!A77</f>
        <v>0</v>
      </c>
      <c r="B81" s="521" t="e">
        <f t="shared" si="3"/>
        <v>#N/A</v>
      </c>
      <c r="C81" s="519" t="e">
        <f>VLOOKUP($A81,'Rev Data'!$A$4:$G$276,MATCH('Elec Rev Screen'!$C$5,'Rev Data'!$A$4:$G$4,0),FALSE)</f>
        <v>#N/A</v>
      </c>
      <c r="D81" s="517" t="e">
        <f>VLOOKUP($A81,'Rev Data'!$A$4:$G$276,MATCH('Elec Rev Screen'!$D$5,'Rev Data'!$A$4:$G$4,0),FALSE)</f>
        <v>#N/A</v>
      </c>
      <c r="E81" s="523" t="str">
        <f t="shared" si="4"/>
        <v>NA</v>
      </c>
      <c r="F81" s="519" t="e">
        <f>VLOOKUP($A81,'Rev Data'!$A$4:$G$276,MATCH('Elec Rev Screen'!$F$5,'Rev Data'!$A$4:$G$4,0),FALSE)</f>
        <v>#N/A</v>
      </c>
    </row>
    <row r="82" spans="1:6">
      <c r="A82" s="25">
        <f>'Initial Universe'!A78</f>
        <v>0</v>
      </c>
      <c r="B82" s="521" t="e">
        <f t="shared" si="3"/>
        <v>#N/A</v>
      </c>
      <c r="C82" s="519" t="e">
        <f>VLOOKUP($A82,'Rev Data'!$A$4:$G$276,MATCH('Elec Rev Screen'!$C$5,'Rev Data'!$A$4:$G$4,0),FALSE)</f>
        <v>#N/A</v>
      </c>
      <c r="D82" s="517" t="e">
        <f>VLOOKUP($A82,'Rev Data'!$A$4:$G$276,MATCH('Elec Rev Screen'!$D$5,'Rev Data'!$A$4:$G$4,0),FALSE)</f>
        <v>#N/A</v>
      </c>
      <c r="E82" s="523" t="str">
        <f t="shared" si="4"/>
        <v>NA</v>
      </c>
      <c r="F82" s="519" t="e">
        <f>VLOOKUP($A82,'Rev Data'!$A$4:$G$276,MATCH('Elec Rev Screen'!$F$5,'Rev Data'!$A$4:$G$4,0),FALSE)</f>
        <v>#N/A</v>
      </c>
    </row>
    <row r="83" spans="1:6">
      <c r="A83" s="25">
        <f>'Initial Universe'!A79</f>
        <v>0</v>
      </c>
      <c r="B83" s="521" t="e">
        <f t="shared" si="3"/>
        <v>#N/A</v>
      </c>
      <c r="C83" s="519" t="e">
        <f>VLOOKUP($A83,'Rev Data'!$A$4:$G$276,MATCH('Elec Rev Screen'!$C$5,'Rev Data'!$A$4:$G$4,0),FALSE)</f>
        <v>#N/A</v>
      </c>
      <c r="D83" s="517" t="e">
        <f>VLOOKUP($A83,'Rev Data'!$A$4:$G$276,MATCH('Elec Rev Screen'!$D$5,'Rev Data'!$A$4:$G$4,0),FALSE)</f>
        <v>#N/A</v>
      </c>
      <c r="E83" s="523" t="str">
        <f t="shared" si="4"/>
        <v>NA</v>
      </c>
      <c r="F83" s="519" t="e">
        <f>VLOOKUP($A83,'Rev Data'!$A$4:$G$276,MATCH('Elec Rev Screen'!$F$5,'Rev Data'!$A$4:$G$4,0),FALSE)</f>
        <v>#N/A</v>
      </c>
    </row>
    <row r="84" spans="1:6">
      <c r="A84" s="25">
        <f>'Initial Universe'!A80</f>
        <v>0</v>
      </c>
      <c r="B84" s="521" t="e">
        <f t="shared" si="3"/>
        <v>#N/A</v>
      </c>
      <c r="C84" s="519" t="e">
        <f>VLOOKUP($A84,'Rev Data'!$A$4:$G$276,MATCH('Elec Rev Screen'!$C$5,'Rev Data'!$A$4:$G$4,0),FALSE)</f>
        <v>#N/A</v>
      </c>
      <c r="D84" s="517" t="e">
        <f>VLOOKUP($A84,'Rev Data'!$A$4:$G$276,MATCH('Elec Rev Screen'!$D$5,'Rev Data'!$A$4:$G$4,0),FALSE)</f>
        <v>#N/A</v>
      </c>
      <c r="E84" s="523" t="str">
        <f t="shared" si="4"/>
        <v>NA</v>
      </c>
      <c r="F84" s="519" t="e">
        <f>VLOOKUP($A84,'Rev Data'!$A$4:$G$276,MATCH('Elec Rev Screen'!$F$5,'Rev Data'!$A$4:$G$4,0),FALSE)</f>
        <v>#N/A</v>
      </c>
    </row>
    <row r="85" spans="1:6">
      <c r="A85" s="25">
        <f>'Initial Universe'!A81</f>
        <v>0</v>
      </c>
      <c r="B85" s="521" t="e">
        <f t="shared" si="3"/>
        <v>#N/A</v>
      </c>
      <c r="C85" s="519" t="e">
        <f>VLOOKUP($A85,'Rev Data'!$A$4:$G$276,MATCH('Elec Rev Screen'!$C$5,'Rev Data'!$A$4:$G$4,0),FALSE)</f>
        <v>#N/A</v>
      </c>
      <c r="D85" s="517" t="e">
        <f>VLOOKUP($A85,'Rev Data'!$A$4:$G$276,MATCH('Elec Rev Screen'!$D$5,'Rev Data'!$A$4:$G$4,0),FALSE)</f>
        <v>#N/A</v>
      </c>
      <c r="E85" s="523" t="str">
        <f t="shared" si="4"/>
        <v>NA</v>
      </c>
      <c r="F85" s="519" t="e">
        <f>VLOOKUP($A85,'Rev Data'!$A$4:$G$276,MATCH('Elec Rev Screen'!$F$5,'Rev Data'!$A$4:$G$4,0),FALSE)</f>
        <v>#N/A</v>
      </c>
    </row>
    <row r="86" spans="1:6">
      <c r="A86" s="25">
        <f>'Initial Universe'!A82</f>
        <v>0</v>
      </c>
      <c r="B86" s="521" t="e">
        <f t="shared" si="3"/>
        <v>#N/A</v>
      </c>
      <c r="C86" s="519" t="e">
        <f>VLOOKUP($A86,'Rev Data'!$A$4:$G$276,MATCH('Elec Rev Screen'!$C$5,'Rev Data'!$A$4:$G$4,0),FALSE)</f>
        <v>#N/A</v>
      </c>
      <c r="D86" s="517" t="e">
        <f>VLOOKUP($A86,'Rev Data'!$A$4:$G$276,MATCH('Elec Rev Screen'!$D$5,'Rev Data'!$A$4:$G$4,0),FALSE)</f>
        <v>#N/A</v>
      </c>
      <c r="E86" s="523" t="str">
        <f t="shared" si="4"/>
        <v>NA</v>
      </c>
      <c r="F86" s="519" t="e">
        <f>VLOOKUP($A86,'Rev Data'!$A$4:$G$276,MATCH('Elec Rev Screen'!$F$5,'Rev Data'!$A$4:$G$4,0),FALSE)</f>
        <v>#N/A</v>
      </c>
    </row>
    <row r="87" spans="1:6">
      <c r="A87" s="25">
        <f>'Initial Universe'!A83</f>
        <v>0</v>
      </c>
      <c r="B87" s="521" t="e">
        <f t="shared" si="3"/>
        <v>#N/A</v>
      </c>
      <c r="C87" s="519" t="e">
        <f>VLOOKUP($A87,'Rev Data'!$A$4:$G$276,MATCH('Elec Rev Screen'!$C$5,'Rev Data'!$A$4:$G$4,0),FALSE)</f>
        <v>#N/A</v>
      </c>
      <c r="D87" s="517" t="e">
        <f>VLOOKUP($A87,'Rev Data'!$A$4:$G$276,MATCH('Elec Rev Screen'!$D$5,'Rev Data'!$A$4:$G$4,0),FALSE)</f>
        <v>#N/A</v>
      </c>
      <c r="E87" s="523" t="str">
        <f t="shared" si="4"/>
        <v>NA</v>
      </c>
      <c r="F87" s="519" t="e">
        <f>VLOOKUP($A87,'Rev Data'!$A$4:$G$276,MATCH('Elec Rev Screen'!$F$5,'Rev Data'!$A$4:$G$4,0),FALSE)</f>
        <v>#N/A</v>
      </c>
    </row>
    <row r="88" spans="1:6">
      <c r="A88" s="25">
        <f>'Initial Universe'!A84</f>
        <v>0</v>
      </c>
      <c r="B88" s="521" t="e">
        <f t="shared" si="3"/>
        <v>#N/A</v>
      </c>
      <c r="C88" s="519" t="e">
        <f>VLOOKUP($A88,'Rev Data'!$A$4:$G$276,MATCH('Elec Rev Screen'!$C$5,'Rev Data'!$A$4:$G$4,0),FALSE)</f>
        <v>#N/A</v>
      </c>
      <c r="D88" s="517" t="e">
        <f>VLOOKUP($A88,'Rev Data'!$A$4:$G$276,MATCH('Elec Rev Screen'!$D$5,'Rev Data'!$A$4:$G$4,0),FALSE)</f>
        <v>#N/A</v>
      </c>
      <c r="E88" s="523" t="str">
        <f t="shared" si="4"/>
        <v>NA</v>
      </c>
      <c r="F88" s="519" t="e">
        <f>VLOOKUP($A88,'Rev Data'!$A$4:$G$276,MATCH('Elec Rev Screen'!$F$5,'Rev Data'!$A$4:$G$4,0),FALSE)</f>
        <v>#N/A</v>
      </c>
    </row>
    <row r="89" spans="1:6">
      <c r="A89" s="25">
        <f>'Initial Universe'!A85</f>
        <v>0</v>
      </c>
      <c r="B89" s="521" t="e">
        <f t="shared" si="3"/>
        <v>#N/A</v>
      </c>
      <c r="C89" s="519" t="e">
        <f>VLOOKUP($A89,'Rev Data'!$A$4:$G$276,MATCH('Elec Rev Screen'!$C$5,'Rev Data'!$A$4:$G$4,0),FALSE)</f>
        <v>#N/A</v>
      </c>
      <c r="D89" s="517" t="e">
        <f>VLOOKUP($A89,'Rev Data'!$A$4:$G$276,MATCH('Elec Rev Screen'!$D$5,'Rev Data'!$A$4:$G$4,0),FALSE)</f>
        <v>#N/A</v>
      </c>
      <c r="E89" s="523" t="str">
        <f t="shared" si="4"/>
        <v>NA</v>
      </c>
      <c r="F89" s="519" t="e">
        <f>VLOOKUP($A89,'Rev Data'!$A$4:$G$276,MATCH('Elec Rev Screen'!$F$5,'Rev Data'!$A$4:$G$4,0),FALSE)</f>
        <v>#N/A</v>
      </c>
    </row>
    <row r="90" spans="1:6">
      <c r="A90" s="25">
        <f>'Initial Universe'!A86</f>
        <v>0</v>
      </c>
      <c r="B90" s="521" t="e">
        <f t="shared" si="3"/>
        <v>#N/A</v>
      </c>
      <c r="C90" s="519" t="e">
        <f>VLOOKUP($A90,'Rev Data'!$A$4:$G$276,MATCH('Elec Rev Screen'!$C$5,'Rev Data'!$A$4:$G$4,0),FALSE)</f>
        <v>#N/A</v>
      </c>
      <c r="D90" s="517" t="e">
        <f>VLOOKUP($A90,'Rev Data'!$A$4:$G$276,MATCH('Elec Rev Screen'!$D$5,'Rev Data'!$A$4:$G$4,0),FALSE)</f>
        <v>#N/A</v>
      </c>
      <c r="E90" s="523" t="str">
        <f t="shared" si="4"/>
        <v>NA</v>
      </c>
      <c r="F90" s="519" t="e">
        <f>VLOOKUP($A90,'Rev Data'!$A$4:$G$276,MATCH('Elec Rev Screen'!$F$5,'Rev Data'!$A$4:$G$4,0),FALSE)</f>
        <v>#N/A</v>
      </c>
    </row>
    <row r="91" spans="1:6">
      <c r="A91" s="25">
        <f>'Initial Universe'!A87</f>
        <v>0</v>
      </c>
      <c r="B91" s="521" t="e">
        <f t="shared" si="3"/>
        <v>#N/A</v>
      </c>
      <c r="C91" s="519" t="e">
        <f>VLOOKUP($A91,'Rev Data'!$A$4:$G$276,MATCH('Elec Rev Screen'!$C$5,'Rev Data'!$A$4:$G$4,0),FALSE)</f>
        <v>#N/A</v>
      </c>
      <c r="D91" s="517" t="e">
        <f>VLOOKUP($A91,'Rev Data'!$A$4:$G$276,MATCH('Elec Rev Screen'!$D$5,'Rev Data'!$A$4:$G$4,0),FALSE)</f>
        <v>#N/A</v>
      </c>
      <c r="E91" s="523" t="str">
        <f t="shared" si="4"/>
        <v>NA</v>
      </c>
      <c r="F91" s="519" t="e">
        <f>VLOOKUP($A91,'Rev Data'!$A$4:$G$276,MATCH('Elec Rev Screen'!$F$5,'Rev Data'!$A$4:$G$4,0),FALSE)</f>
        <v>#N/A</v>
      </c>
    </row>
    <row r="92" spans="1:6">
      <c r="A92" s="25">
        <f>'Initial Universe'!A88</f>
        <v>0</v>
      </c>
      <c r="B92" s="521" t="e">
        <f t="shared" si="3"/>
        <v>#N/A</v>
      </c>
      <c r="C92" s="519" t="e">
        <f>VLOOKUP($A92,'Rev Data'!$A$4:$G$276,MATCH('Elec Rev Screen'!$C$5,'Rev Data'!$A$4:$G$4,0),FALSE)</f>
        <v>#N/A</v>
      </c>
      <c r="D92" s="517" t="e">
        <f>VLOOKUP($A92,'Rev Data'!$A$4:$G$276,MATCH('Elec Rev Screen'!$D$5,'Rev Data'!$A$4:$G$4,0),FALSE)</f>
        <v>#N/A</v>
      </c>
      <c r="E92" s="523" t="str">
        <f t="shared" si="4"/>
        <v>NA</v>
      </c>
      <c r="F92" s="519" t="e">
        <f>VLOOKUP($A92,'Rev Data'!$A$4:$G$276,MATCH('Elec Rev Screen'!$F$5,'Rev Data'!$A$4:$G$4,0),FALSE)</f>
        <v>#N/A</v>
      </c>
    </row>
    <row r="93" spans="1:6">
      <c r="A93" s="25">
        <f>'Initial Universe'!A89</f>
        <v>0</v>
      </c>
      <c r="B93" s="521" t="e">
        <f t="shared" si="3"/>
        <v>#N/A</v>
      </c>
      <c r="C93" s="519" t="e">
        <f>VLOOKUP($A93,'Rev Data'!$A$4:$G$276,MATCH('Elec Rev Screen'!$C$5,'Rev Data'!$A$4:$G$4,0),FALSE)</f>
        <v>#N/A</v>
      </c>
      <c r="D93" s="517" t="e">
        <f>VLOOKUP($A93,'Rev Data'!$A$4:$G$276,MATCH('Elec Rev Screen'!$D$5,'Rev Data'!$A$4:$G$4,0),FALSE)</f>
        <v>#N/A</v>
      </c>
      <c r="E93" s="523" t="str">
        <f t="shared" si="4"/>
        <v>NA</v>
      </c>
      <c r="F93" s="519" t="e">
        <f>VLOOKUP($A93,'Rev Data'!$A$4:$G$276,MATCH('Elec Rev Screen'!$F$5,'Rev Data'!$A$4:$G$4,0),FALSE)</f>
        <v>#N/A</v>
      </c>
    </row>
    <row r="94" spans="1:6">
      <c r="A94" s="25">
        <f>'Initial Universe'!A90</f>
        <v>0</v>
      </c>
      <c r="B94" s="521" t="e">
        <f t="shared" si="3"/>
        <v>#N/A</v>
      </c>
      <c r="C94" s="519" t="e">
        <f>VLOOKUP($A94,'Rev Data'!$A$4:$G$276,MATCH('Elec Rev Screen'!$C$5,'Rev Data'!$A$4:$G$4,0),FALSE)</f>
        <v>#N/A</v>
      </c>
      <c r="D94" s="517" t="e">
        <f>VLOOKUP($A94,'Rev Data'!$A$4:$G$276,MATCH('Elec Rev Screen'!$D$5,'Rev Data'!$A$4:$G$4,0),FALSE)</f>
        <v>#N/A</v>
      </c>
      <c r="E94" s="523" t="str">
        <f t="shared" si="4"/>
        <v>NA</v>
      </c>
      <c r="F94" s="519" t="e">
        <f>VLOOKUP($A94,'Rev Data'!$A$4:$G$276,MATCH('Elec Rev Screen'!$F$5,'Rev Data'!$A$4:$G$4,0),FALSE)</f>
        <v>#N/A</v>
      </c>
    </row>
    <row r="95" spans="1:6">
      <c r="A95" s="25">
        <f>'Initial Universe'!A91</f>
        <v>0</v>
      </c>
      <c r="B95" s="521" t="e">
        <f t="shared" si="3"/>
        <v>#N/A</v>
      </c>
      <c r="C95" s="519" t="e">
        <f>VLOOKUP($A95,'Rev Data'!$A$4:$G$276,MATCH('Elec Rev Screen'!$C$5,'Rev Data'!$A$4:$G$4,0),FALSE)</f>
        <v>#N/A</v>
      </c>
      <c r="D95" s="517" t="e">
        <f>VLOOKUP($A95,'Rev Data'!$A$4:$G$276,MATCH('Elec Rev Screen'!$D$5,'Rev Data'!$A$4:$G$4,0),FALSE)</f>
        <v>#N/A</v>
      </c>
      <c r="E95" s="523" t="str">
        <f t="shared" si="4"/>
        <v>NA</v>
      </c>
      <c r="F95" s="519" t="e">
        <f>VLOOKUP($A95,'Rev Data'!$A$4:$G$276,MATCH('Elec Rev Screen'!$F$5,'Rev Data'!$A$4:$G$4,0),FALSE)</f>
        <v>#N/A</v>
      </c>
    </row>
    <row r="96" spans="1:6">
      <c r="A96" s="25">
        <f>'Initial Universe'!A92</f>
        <v>0</v>
      </c>
      <c r="B96" s="521" t="e">
        <f t="shared" si="3"/>
        <v>#N/A</v>
      </c>
      <c r="C96" s="519" t="e">
        <f>VLOOKUP($A96,'Rev Data'!$A$4:$G$276,MATCH('Elec Rev Screen'!$C$5,'Rev Data'!$A$4:$G$4,0),FALSE)</f>
        <v>#N/A</v>
      </c>
      <c r="D96" s="517" t="e">
        <f>VLOOKUP($A96,'Rev Data'!$A$4:$G$276,MATCH('Elec Rev Screen'!$D$5,'Rev Data'!$A$4:$G$4,0),FALSE)</f>
        <v>#N/A</v>
      </c>
      <c r="E96" s="523" t="str">
        <f t="shared" si="4"/>
        <v>NA</v>
      </c>
      <c r="F96" s="519" t="e">
        <f>VLOOKUP($A96,'Rev Data'!$A$4:$G$276,MATCH('Elec Rev Screen'!$F$5,'Rev Data'!$A$4:$G$4,0),FALSE)</f>
        <v>#N/A</v>
      </c>
    </row>
    <row r="97" spans="1:6">
      <c r="A97" s="25">
        <f>'Initial Universe'!A93</f>
        <v>0</v>
      </c>
      <c r="B97" s="521" t="e">
        <f t="shared" si="3"/>
        <v>#N/A</v>
      </c>
      <c r="C97" s="519" t="e">
        <f>VLOOKUP($A97,'Rev Data'!$A$4:$G$276,MATCH('Elec Rev Screen'!$C$5,'Rev Data'!$A$4:$G$4,0),FALSE)</f>
        <v>#N/A</v>
      </c>
      <c r="D97" s="517" t="e">
        <f>VLOOKUP($A97,'Rev Data'!$A$4:$G$276,MATCH('Elec Rev Screen'!$D$5,'Rev Data'!$A$4:$G$4,0),FALSE)</f>
        <v>#N/A</v>
      </c>
      <c r="E97" s="523" t="str">
        <f t="shared" si="4"/>
        <v>NA</v>
      </c>
      <c r="F97" s="519" t="e">
        <f>VLOOKUP($A97,'Rev Data'!$A$4:$G$276,MATCH('Elec Rev Screen'!$F$5,'Rev Data'!$A$4:$G$4,0),FALSE)</f>
        <v>#N/A</v>
      </c>
    </row>
    <row r="98" spans="1:6">
      <c r="A98" s="25">
        <f>'Initial Universe'!A94</f>
        <v>0</v>
      </c>
      <c r="B98" s="521" t="e">
        <f t="shared" si="3"/>
        <v>#N/A</v>
      </c>
      <c r="C98" s="519" t="e">
        <f>VLOOKUP($A98,'Rev Data'!$A$4:$G$276,MATCH('Elec Rev Screen'!$C$5,'Rev Data'!$A$4:$G$4,0),FALSE)</f>
        <v>#N/A</v>
      </c>
      <c r="D98" s="517" t="e">
        <f>VLOOKUP($A98,'Rev Data'!$A$4:$G$276,MATCH('Elec Rev Screen'!$D$5,'Rev Data'!$A$4:$G$4,0),FALSE)</f>
        <v>#N/A</v>
      </c>
      <c r="E98" s="523" t="str">
        <f t="shared" si="4"/>
        <v>NA</v>
      </c>
      <c r="F98" s="519" t="e">
        <f>VLOOKUP($A98,'Rev Data'!$A$4:$G$276,MATCH('Elec Rev Screen'!$F$5,'Rev Data'!$A$4:$G$4,0),FALSE)</f>
        <v>#N/A</v>
      </c>
    </row>
    <row r="99" spans="1:6">
      <c r="A99" s="25">
        <f>'Initial Universe'!A95</f>
        <v>0</v>
      </c>
      <c r="B99" s="521" t="e">
        <f t="shared" si="3"/>
        <v>#N/A</v>
      </c>
      <c r="C99" s="519" t="e">
        <f>VLOOKUP($A99,'Rev Data'!$A$4:$G$276,MATCH('Elec Rev Screen'!$C$5,'Rev Data'!$A$4:$G$4,0),FALSE)</f>
        <v>#N/A</v>
      </c>
      <c r="D99" s="517" t="e">
        <f>VLOOKUP($A99,'Rev Data'!$A$4:$G$276,MATCH('Elec Rev Screen'!$D$5,'Rev Data'!$A$4:$G$4,0),FALSE)</f>
        <v>#N/A</v>
      </c>
      <c r="E99" s="523" t="str">
        <f t="shared" si="4"/>
        <v>NA</v>
      </c>
      <c r="F99" s="519" t="e">
        <f>VLOOKUP($A99,'Rev Data'!$A$4:$G$276,MATCH('Elec Rev Screen'!$F$5,'Rev Data'!$A$4:$G$4,0),FALSE)</f>
        <v>#N/A</v>
      </c>
    </row>
    <row r="100" spans="1:6">
      <c r="A100" s="25">
        <f>'Initial Universe'!A96</f>
        <v>0</v>
      </c>
      <c r="B100" s="521" t="e">
        <f t="shared" si="3"/>
        <v>#N/A</v>
      </c>
      <c r="C100" s="519" t="e">
        <f>VLOOKUP($A100,'Rev Data'!$A$4:$G$276,MATCH('Elec Rev Screen'!$C$5,'Rev Data'!$A$4:$G$4,0),FALSE)</f>
        <v>#N/A</v>
      </c>
      <c r="D100" s="517" t="e">
        <f>VLOOKUP($A100,'Rev Data'!$A$4:$G$276,MATCH('Elec Rev Screen'!$D$5,'Rev Data'!$A$4:$G$4,0),FALSE)</f>
        <v>#N/A</v>
      </c>
      <c r="E100" s="523" t="str">
        <f t="shared" si="4"/>
        <v>NA</v>
      </c>
      <c r="F100" s="519" t="e">
        <f>VLOOKUP($A100,'Rev Data'!$A$4:$G$276,MATCH('Elec Rev Screen'!$F$5,'Rev Data'!$A$4:$G$4,0),FALSE)</f>
        <v>#N/A</v>
      </c>
    </row>
    <row r="101" spans="1:6">
      <c r="A101" s="25">
        <f>'Initial Universe'!A97</f>
        <v>0</v>
      </c>
      <c r="B101" s="521" t="e">
        <f t="shared" si="3"/>
        <v>#N/A</v>
      </c>
      <c r="C101" s="519" t="e">
        <f>VLOOKUP($A101,'Rev Data'!$A$4:$G$276,MATCH('Elec Rev Screen'!$C$5,'Rev Data'!$A$4:$G$4,0),FALSE)</f>
        <v>#N/A</v>
      </c>
      <c r="D101" s="517" t="e">
        <f>VLOOKUP($A101,'Rev Data'!$A$4:$G$276,MATCH('Elec Rev Screen'!$D$5,'Rev Data'!$A$4:$G$4,0),FALSE)</f>
        <v>#N/A</v>
      </c>
      <c r="E101" s="523" t="str">
        <f t="shared" si="4"/>
        <v>NA</v>
      </c>
      <c r="F101" s="519" t="e">
        <f>VLOOKUP($A101,'Rev Data'!$A$4:$G$276,MATCH('Elec Rev Screen'!$F$5,'Rev Data'!$A$4:$G$4,0),FALSE)</f>
        <v>#N/A</v>
      </c>
    </row>
    <row r="102" spans="1:6">
      <c r="A102" s="25">
        <f>'Initial Universe'!A98</f>
        <v>0</v>
      </c>
      <c r="B102" s="521" t="e">
        <f t="shared" si="3"/>
        <v>#N/A</v>
      </c>
      <c r="C102" s="519" t="e">
        <f>VLOOKUP($A102,'Rev Data'!$A$4:$G$276,MATCH('Elec Rev Screen'!$C$5,'Rev Data'!$A$4:$G$4,0),FALSE)</f>
        <v>#N/A</v>
      </c>
      <c r="D102" s="517" t="e">
        <f>VLOOKUP($A102,'Rev Data'!$A$4:$G$276,MATCH('Elec Rev Screen'!$D$5,'Rev Data'!$A$4:$G$4,0),FALSE)</f>
        <v>#N/A</v>
      </c>
      <c r="E102" s="523" t="str">
        <f t="shared" si="4"/>
        <v>NA</v>
      </c>
      <c r="F102" s="519" t="e">
        <f>VLOOKUP($A102,'Rev Data'!$A$4:$G$276,MATCH('Elec Rev Screen'!$F$5,'Rev Data'!$A$4:$G$4,0),FALSE)</f>
        <v>#N/A</v>
      </c>
    </row>
    <row r="103" spans="1:6">
      <c r="A103" s="25">
        <f>'Initial Universe'!A99</f>
        <v>0</v>
      </c>
      <c r="B103" s="521" t="e">
        <f t="shared" si="3"/>
        <v>#N/A</v>
      </c>
      <c r="C103" s="519" t="e">
        <f>VLOOKUP($A103,'Rev Data'!$A$4:$G$276,MATCH('Elec Rev Screen'!$C$5,'Rev Data'!$A$4:$G$4,0),FALSE)</f>
        <v>#N/A</v>
      </c>
      <c r="D103" s="517" t="e">
        <f>VLOOKUP($A103,'Rev Data'!$A$4:$G$276,MATCH('Elec Rev Screen'!$D$5,'Rev Data'!$A$4:$G$4,0),FALSE)</f>
        <v>#N/A</v>
      </c>
      <c r="E103" s="523" t="str">
        <f t="shared" si="4"/>
        <v>NA</v>
      </c>
      <c r="F103" s="519" t="e">
        <f>VLOOKUP($A103,'Rev Data'!$A$4:$G$276,MATCH('Elec Rev Screen'!$F$5,'Rev Data'!$A$4:$G$4,0),FALSE)</f>
        <v>#N/A</v>
      </c>
    </row>
    <row r="104" spans="1:6">
      <c r="A104" s="25">
        <f>'Initial Universe'!A100</f>
        <v>0</v>
      </c>
      <c r="B104" s="521" t="e">
        <f t="shared" si="3"/>
        <v>#N/A</v>
      </c>
      <c r="C104" s="519" t="e">
        <f>VLOOKUP($A104,'Rev Data'!$A$4:$G$276,MATCH('Elec Rev Screen'!$C$5,'Rev Data'!$A$4:$G$4,0),FALSE)</f>
        <v>#N/A</v>
      </c>
      <c r="D104" s="517" t="e">
        <f>VLOOKUP($A104,'Rev Data'!$A$4:$G$276,MATCH('Elec Rev Screen'!$D$5,'Rev Data'!$A$4:$G$4,0),FALSE)</f>
        <v>#N/A</v>
      </c>
      <c r="E104" s="523" t="str">
        <f t="shared" si="4"/>
        <v>NA</v>
      </c>
      <c r="F104" s="519" t="e">
        <f>VLOOKUP($A104,'Rev Data'!$A$4:$G$276,MATCH('Elec Rev Screen'!$F$5,'Rev Data'!$A$4:$G$4,0),FALSE)</f>
        <v>#N/A</v>
      </c>
    </row>
    <row r="105" spans="1:6">
      <c r="A105" s="25">
        <f>'Initial Universe'!A101</f>
        <v>0</v>
      </c>
      <c r="B105" s="521" t="e">
        <f t="shared" si="3"/>
        <v>#N/A</v>
      </c>
      <c r="C105" s="519" t="e">
        <f>VLOOKUP($A105,'Rev Data'!$A$4:$G$276,MATCH('Elec Rev Screen'!$C$5,'Rev Data'!$A$4:$G$4,0),FALSE)</f>
        <v>#N/A</v>
      </c>
      <c r="D105" s="517" t="e">
        <f>VLOOKUP($A105,'Rev Data'!$A$4:$G$276,MATCH('Elec Rev Screen'!$D$5,'Rev Data'!$A$4:$G$4,0),FALSE)</f>
        <v>#N/A</v>
      </c>
      <c r="E105" s="523" t="str">
        <f t="shared" si="4"/>
        <v>NA</v>
      </c>
      <c r="F105" s="519" t="e">
        <f>VLOOKUP($A105,'Rev Data'!$A$4:$G$276,MATCH('Elec Rev Screen'!$F$5,'Rev Data'!$A$4:$G$4,0),FALSE)</f>
        <v>#N/A</v>
      </c>
    </row>
    <row r="106" spans="1:6">
      <c r="A106" s="25">
        <f>'Initial Universe'!A102</f>
        <v>0</v>
      </c>
      <c r="B106" s="521" t="e">
        <f t="shared" si="3"/>
        <v>#N/A</v>
      </c>
      <c r="C106" s="520" t="e">
        <f>VLOOKUP($A106,'Rev Data'!$A$4:$G$276,MATCH('Elec Rev Screen'!$C$5,'Rev Data'!$A$4:$G$4,0),FALSE)</f>
        <v>#N/A</v>
      </c>
      <c r="D106" s="517" t="e">
        <f>VLOOKUP($A106,'Rev Data'!$A$4:$G$276,MATCH('Elec Rev Screen'!$D$5,'Rev Data'!$A$4:$G$4,0),FALSE)</f>
        <v>#N/A</v>
      </c>
      <c r="E106" s="523" t="str">
        <f t="shared" si="4"/>
        <v>NA</v>
      </c>
      <c r="F106" s="520" t="e">
        <f>VLOOKUP($A106,'Rev Data'!$A$4:$G$276,MATCH('Elec Rev Screen'!$F$5,'Rev Data'!$A$4:$G$4,0),FALSE)</f>
        <v>#N/A</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sheetPr>
  <dimension ref="A1:Y88"/>
  <sheetViews>
    <sheetView workbookViewId="0"/>
  </sheetViews>
  <sheetFormatPr defaultRowHeight="12.75"/>
  <cols>
    <col min="2" max="2" width="23.83203125" customWidth="1"/>
    <col min="6" max="6" width="10.1640625" bestFit="1" customWidth="1"/>
    <col min="7" max="7" width="10.5" bestFit="1" customWidth="1"/>
    <col min="8" max="9" width="9.1640625" bestFit="1" customWidth="1"/>
    <col min="10" max="10" width="10.1640625" bestFit="1" customWidth="1"/>
    <col min="11" max="11" width="10.6640625" customWidth="1"/>
    <col min="12" max="12" width="9.1640625" bestFit="1" customWidth="1"/>
    <col min="14" max="14" width="10.1640625" bestFit="1" customWidth="1"/>
    <col min="15" max="15" width="10.5" bestFit="1" customWidth="1"/>
    <col min="19" max="20" width="13.5" customWidth="1"/>
    <col min="26" max="26" width="13.6640625" customWidth="1"/>
  </cols>
  <sheetData>
    <row r="1" spans="1:25">
      <c r="E1" s="52">
        <v>42370</v>
      </c>
      <c r="F1" s="52">
        <v>42278</v>
      </c>
      <c r="G1" s="52">
        <v>42186</v>
      </c>
      <c r="H1" s="52">
        <v>42095</v>
      </c>
      <c r="I1" s="52">
        <v>42005</v>
      </c>
      <c r="J1" s="52">
        <v>41913</v>
      </c>
      <c r="K1" s="52">
        <v>41821</v>
      </c>
      <c r="L1" s="52">
        <v>41730</v>
      </c>
      <c r="M1" s="52">
        <v>41640</v>
      </c>
      <c r="N1" s="52">
        <v>41548</v>
      </c>
      <c r="O1" s="52">
        <v>41456</v>
      </c>
      <c r="P1" s="52">
        <v>41365</v>
      </c>
      <c r="Q1" s="52">
        <v>41275</v>
      </c>
    </row>
    <row r="2" spans="1:25">
      <c r="E2" s="52">
        <v>42460</v>
      </c>
      <c r="F2" s="52">
        <v>42369</v>
      </c>
      <c r="G2" s="52">
        <v>42277</v>
      </c>
      <c r="H2" s="52">
        <v>42185</v>
      </c>
      <c r="I2" s="52">
        <v>42094</v>
      </c>
      <c r="J2" s="52">
        <v>42004</v>
      </c>
      <c r="K2" s="52">
        <v>41912</v>
      </c>
      <c r="L2" s="52">
        <v>41820</v>
      </c>
      <c r="M2" s="52">
        <v>41729</v>
      </c>
      <c r="N2" s="52">
        <v>41639</v>
      </c>
      <c r="O2" s="52">
        <v>41547</v>
      </c>
      <c r="P2" s="52">
        <v>41455</v>
      </c>
      <c r="Q2" s="52">
        <v>41364</v>
      </c>
    </row>
    <row r="3" spans="1:25">
      <c r="E3">
        <v>2016</v>
      </c>
      <c r="F3">
        <v>2015</v>
      </c>
      <c r="G3">
        <v>2015</v>
      </c>
      <c r="H3">
        <v>2015</v>
      </c>
      <c r="I3">
        <v>2015</v>
      </c>
      <c r="J3">
        <v>2014</v>
      </c>
      <c r="K3">
        <v>2014</v>
      </c>
      <c r="L3">
        <v>2014</v>
      </c>
      <c r="M3">
        <v>2014</v>
      </c>
      <c r="N3">
        <v>2013</v>
      </c>
      <c r="O3">
        <v>2013</v>
      </c>
      <c r="P3">
        <v>2013</v>
      </c>
      <c r="Q3">
        <v>2013</v>
      </c>
    </row>
    <row r="4" spans="1:25">
      <c r="E4" t="s">
        <v>2417</v>
      </c>
      <c r="F4" t="s">
        <v>2237</v>
      </c>
      <c r="G4" t="s">
        <v>2238</v>
      </c>
      <c r="H4" t="s">
        <v>2239</v>
      </c>
      <c r="I4" t="s">
        <v>2240</v>
      </c>
      <c r="J4" t="s">
        <v>2241</v>
      </c>
      <c r="K4" t="s">
        <v>2242</v>
      </c>
      <c r="L4" t="s">
        <v>2243</v>
      </c>
      <c r="M4" t="s">
        <v>2231</v>
      </c>
      <c r="N4" t="s">
        <v>2232</v>
      </c>
      <c r="O4" t="s">
        <v>2233</v>
      </c>
      <c r="P4" t="s">
        <v>2234</v>
      </c>
      <c r="Q4" t="s">
        <v>2235</v>
      </c>
      <c r="S4" t="s">
        <v>2236</v>
      </c>
      <c r="T4">
        <v>2016</v>
      </c>
      <c r="U4">
        <v>2015</v>
      </c>
      <c r="V4">
        <v>2014</v>
      </c>
      <c r="W4">
        <v>2013</v>
      </c>
      <c r="X4">
        <v>2012</v>
      </c>
      <c r="Y4">
        <v>2011</v>
      </c>
    </row>
    <row r="6" spans="1:25" ht="15.75">
      <c r="A6" s="46" t="s">
        <v>89</v>
      </c>
      <c r="B6" s="46" t="s">
        <v>88</v>
      </c>
      <c r="E6">
        <f>INDEX('Dividend History'!$A$4:$CZ$100,MATCH('Dividend History Screen (2)'!E$4,'Dividend History'!$A$4:$A$100,0),MATCH($A6,'Dividend History'!$A$4:$CZ$4,0))</f>
        <v>0.56000000000000005</v>
      </c>
      <c r="F6">
        <f>INDEX('Dividend History'!$A$4:$CZ$100,MATCH('Dividend History Screen (2)'!F$4,'Dividend History'!$A$4:$A$100,0),MATCH($A6,'Dividend History'!$A$4:$CZ$4,0))</f>
        <v>0.56000000000000005</v>
      </c>
      <c r="G6">
        <f>INDEX('Dividend History'!$A$4:$CZ$100,MATCH('Dividend History Screen (2)'!G$4,'Dividend History'!$A$4:$A$100,0),MATCH($A6,'Dividend History'!$A$4:$CZ$4,0))</f>
        <v>0.53</v>
      </c>
      <c r="H6">
        <f>INDEX('Dividend History'!$A$4:$CZ$100,MATCH('Dividend History Screen (2)'!H$4,'Dividend History'!$A$4:$A$100,0),MATCH($A6,'Dividend History'!$A$4:$CZ$4,0))</f>
        <v>0.53</v>
      </c>
      <c r="I6">
        <f>INDEX('Dividend History'!$A$4:$CZ$100,MATCH('Dividend History Screen (2)'!I$4,'Dividend History'!$A$4:$A$100,0),MATCH($A6,'Dividend History'!$A$4:$CZ$4,0))</f>
        <v>0.53</v>
      </c>
      <c r="J6">
        <f>INDEX('Dividend History'!$A$4:$CZ$100,MATCH('Dividend History Screen (2)'!J$4,'Dividend History'!$A$4:$A$100,0),MATCH($A6,'Dividend History'!$A$4:$CZ$4,0))</f>
        <v>0.53</v>
      </c>
      <c r="K6">
        <f>INDEX('Dividend History'!$A$4:$CZ$100,MATCH('Dividend History Screen (2)'!K$4,'Dividend History'!$A$4:$A$100,0),MATCH($A6,'Dividend History'!$A$4:$CZ$4,0))</f>
        <v>0.5</v>
      </c>
      <c r="L6">
        <f>INDEX('Dividend History'!$A$4:$CZ$100,MATCH('Dividend History Screen (2)'!L$4,'Dividend History'!$A$4:$A$100,0),MATCH($A6,'Dividend History'!$A$4:$CZ$4,0))</f>
        <v>0.5</v>
      </c>
      <c r="M6">
        <f>INDEX('Dividend History'!$A$4:$CZ$100,MATCH('Dividend History Screen (2)'!M$4,'Dividend History'!$A$4:$A$100,0),MATCH($A6,'Dividend History'!$A$4:$CZ$4,0))</f>
        <v>0.5</v>
      </c>
      <c r="N6">
        <f>INDEX('Dividend History'!$A$4:$CZ$100,MATCH('Dividend History Screen (2)'!N$4,'Dividend History'!$A$4:$A$100,0),MATCH($A6,'Dividend History'!$A$4:$CZ$4,0))</f>
        <v>0.5</v>
      </c>
      <c r="O6">
        <f>INDEX('Dividend History'!$A$4:$CZ$100,MATCH('Dividend History Screen (2)'!O$4,'Dividend History'!$A$4:$A$100,0),MATCH($A6,'Dividend History'!$A$4:$CZ$4,0))</f>
        <v>0.49</v>
      </c>
      <c r="P6">
        <f>INDEX('Dividend History'!$A$4:$CZ$100,MATCH('Dividend History Screen (2)'!P$4,'Dividend History'!$A$4:$A$100,0),MATCH($A6,'Dividend History'!$A$4:$CZ$4,0))</f>
        <v>0.49</v>
      </c>
      <c r="Q6">
        <f>INDEX('Dividend History'!$A$4:$CZ$100,MATCH('Dividend History Screen (2)'!Q$4,'Dividend History'!$A$4:$A$100,0),MATCH($A6,'Dividend History'!$A$4:$CZ$4,0))</f>
        <v>0.47</v>
      </c>
      <c r="S6" s="485">
        <f>IF($E6&gt;0,SUM(E6:H6),SUM(F6:I6))</f>
        <v>2.1800000000000002</v>
      </c>
      <c r="T6">
        <f t="shared" ref="T6:Y6" si="0">SUMIFS($E6:$Q6,$E$3:$Q$3,T$4)</f>
        <v>0.56000000000000005</v>
      </c>
      <c r="U6">
        <f t="shared" si="0"/>
        <v>2.1500000000000004</v>
      </c>
      <c r="V6">
        <f t="shared" si="0"/>
        <v>2.0300000000000002</v>
      </c>
      <c r="W6">
        <f t="shared" si="0"/>
        <v>1.95</v>
      </c>
      <c r="X6">
        <f t="shared" si="0"/>
        <v>0</v>
      </c>
      <c r="Y6">
        <f t="shared" si="0"/>
        <v>0</v>
      </c>
    </row>
    <row r="7" spans="1:25" ht="15.75">
      <c r="A7" s="46" t="s">
        <v>91</v>
      </c>
      <c r="B7" s="46" t="s">
        <v>90</v>
      </c>
      <c r="E7">
        <f>INDEX('Dividend History'!$A$4:$CZ$100,MATCH('Dividend History Screen (2)'!E$4,'Dividend History'!$A$4:$A$100,0),MATCH($A7,'Dividend History'!$A$4:$CZ$4,0))</f>
        <v>0.42499999999999999</v>
      </c>
      <c r="F7">
        <f>INDEX('Dividend History'!$A$4:$CZ$100,MATCH('Dividend History Screen (2)'!F$4,'Dividend History'!$A$4:$A$100,0),MATCH($A7,'Dividend History'!$A$4:$CZ$4,0))</f>
        <v>0.42499999999999999</v>
      </c>
      <c r="G7">
        <f>INDEX('Dividend History'!$A$4:$CZ$100,MATCH('Dividend History Screen (2)'!G$4,'Dividend History'!$A$4:$A$100,0),MATCH($A7,'Dividend History'!$A$4:$CZ$4,0))</f>
        <v>0.41</v>
      </c>
      <c r="H7">
        <f>INDEX('Dividend History'!$A$4:$CZ$100,MATCH('Dividend History Screen (2)'!H$4,'Dividend History'!$A$4:$A$100,0),MATCH($A7,'Dividend History'!$A$4:$CZ$4,0))</f>
        <v>0.41</v>
      </c>
      <c r="I7">
        <f>INDEX('Dividend History'!$A$4:$CZ$100,MATCH('Dividend History Screen (2)'!I$4,'Dividend History'!$A$4:$A$100,0),MATCH($A7,'Dividend History'!$A$4:$CZ$4,0))</f>
        <v>0.41</v>
      </c>
      <c r="J7">
        <f>INDEX('Dividend History'!$A$4:$CZ$100,MATCH('Dividend History Screen (2)'!J$4,'Dividend History'!$A$4:$A$100,0),MATCH($A7,'Dividend History'!$A$4:$CZ$4,0))</f>
        <v>0.41</v>
      </c>
      <c r="K7">
        <f>INDEX('Dividend History'!$A$4:$CZ$100,MATCH('Dividend History Screen (2)'!K$4,'Dividend History'!$A$4:$A$100,0),MATCH($A7,'Dividend History'!$A$4:$CZ$4,0))</f>
        <v>0.4</v>
      </c>
      <c r="L7">
        <f>INDEX('Dividend History'!$A$4:$CZ$100,MATCH('Dividend History Screen (2)'!L$4,'Dividend History'!$A$4:$A$100,0),MATCH($A7,'Dividend History'!$A$4:$CZ$4,0))</f>
        <v>0.4</v>
      </c>
      <c r="M7">
        <f>INDEX('Dividend History'!$A$4:$CZ$100,MATCH('Dividend History Screen (2)'!M$4,'Dividend History'!$A$4:$A$100,0),MATCH($A7,'Dividend History'!$A$4:$CZ$4,0))</f>
        <v>0.4</v>
      </c>
      <c r="N7">
        <f>INDEX('Dividend History'!$A$4:$CZ$100,MATCH('Dividend History Screen (2)'!N$4,'Dividend History'!$A$4:$A$100,0),MATCH($A7,'Dividend History'!$A$4:$CZ$4,0))</f>
        <v>0.4</v>
      </c>
      <c r="O7">
        <f>INDEX('Dividend History'!$A$4:$CZ$100,MATCH('Dividend History Screen (2)'!O$4,'Dividend History'!$A$4:$A$100,0),MATCH($A7,'Dividend History'!$A$4:$CZ$4,0))</f>
        <v>0.4</v>
      </c>
      <c r="P7">
        <f>INDEX('Dividend History'!$A$4:$CZ$100,MATCH('Dividend History Screen (2)'!P$4,'Dividend History'!$A$4:$A$100,0),MATCH($A7,'Dividend History'!$A$4:$CZ$4,0))</f>
        <v>0.4</v>
      </c>
      <c r="Q7">
        <f>INDEX('Dividend History'!$A$4:$CZ$100,MATCH('Dividend History Screen (2)'!Q$4,'Dividend History'!$A$4:$A$100,0),MATCH($A7,'Dividend History'!$A$4:$CZ$4,0))</f>
        <v>0.4</v>
      </c>
      <c r="S7" s="485">
        <f t="shared" ref="S7:S31" si="1">IF($E7&gt;0,SUM(E7:H7),SUM(F7:I7))</f>
        <v>1.67</v>
      </c>
      <c r="T7">
        <f t="shared" ref="T7:Y31" si="2">SUMIFS($E7:$Q7,$E$3:$Q$3,T$4)</f>
        <v>0.42499999999999999</v>
      </c>
      <c r="U7">
        <f t="shared" si="2"/>
        <v>1.6549999999999998</v>
      </c>
      <c r="V7">
        <f t="shared" si="2"/>
        <v>1.6099999999999999</v>
      </c>
      <c r="W7">
        <f t="shared" si="2"/>
        <v>1.6</v>
      </c>
      <c r="X7">
        <f t="shared" si="2"/>
        <v>0</v>
      </c>
      <c r="Y7">
        <f t="shared" si="2"/>
        <v>0</v>
      </c>
    </row>
    <row r="8" spans="1:25" ht="15.75">
      <c r="A8" s="46" t="s">
        <v>87</v>
      </c>
      <c r="B8" s="46" t="s">
        <v>86</v>
      </c>
      <c r="E8">
        <f>INDEX('Dividend History'!$A$4:$CZ$100,MATCH('Dividend History Screen (2)'!E$4,'Dividend History'!$A$4:$A$100,0),MATCH($A8,'Dividend History'!$A$4:$CZ$4,0))</f>
        <v>0.34250000000000003</v>
      </c>
      <c r="F8">
        <f>INDEX('Dividend History'!$A$4:$CZ$100,MATCH('Dividend History Screen (2)'!F$4,'Dividend History'!$A$4:$A$100,0),MATCH($A8,'Dividend History'!$A$4:$CZ$4,0))</f>
        <v>0.33</v>
      </c>
      <c r="G8">
        <f>INDEX('Dividend History'!$A$4:$CZ$100,MATCH('Dividend History Screen (2)'!G$4,'Dividend History'!$A$4:$A$100,0),MATCH($A8,'Dividend History'!$A$4:$CZ$4,0))</f>
        <v>0.33</v>
      </c>
      <c r="H8">
        <f>INDEX('Dividend History'!$A$4:$CZ$100,MATCH('Dividend History Screen (2)'!H$4,'Dividend History'!$A$4:$A$100,0),MATCH($A8,'Dividend History'!$A$4:$CZ$4,0))</f>
        <v>0.33</v>
      </c>
      <c r="I8">
        <f>INDEX('Dividend History'!$A$4:$CZ$100,MATCH('Dividend History Screen (2)'!I$4,'Dividend History'!$A$4:$A$100,0),MATCH($A8,'Dividend History'!$A$4:$CZ$4,0))</f>
        <v>0.33</v>
      </c>
      <c r="J8">
        <f>INDEX('Dividend History'!$A$4:$CZ$100,MATCH('Dividend History Screen (2)'!J$4,'Dividend History'!$A$4:$A$100,0),MATCH($A8,'Dividend History'!$A$4:$CZ$4,0))</f>
        <v>0.3175</v>
      </c>
      <c r="K8">
        <f>INDEX('Dividend History'!$A$4:$CZ$100,MATCH('Dividend History Screen (2)'!K$4,'Dividend History'!$A$4:$A$100,0),MATCH($A8,'Dividend History'!$A$4:$CZ$4,0))</f>
        <v>0.3175</v>
      </c>
      <c r="L8">
        <f>INDEX('Dividend History'!$A$4:$CZ$100,MATCH('Dividend History Screen (2)'!L$4,'Dividend History'!$A$4:$A$100,0),MATCH($A8,'Dividend History'!$A$4:$CZ$4,0))</f>
        <v>0.3175</v>
      </c>
      <c r="M8">
        <f>INDEX('Dividend History'!$A$4:$CZ$100,MATCH('Dividend History Screen (2)'!M$4,'Dividend History'!$A$4:$A$100,0),MATCH($A8,'Dividend History'!$A$4:$CZ$4,0))</f>
        <v>0.3175</v>
      </c>
      <c r="N8">
        <f>INDEX('Dividend History'!$A$4:$CZ$100,MATCH('Dividend History Screen (2)'!N$4,'Dividend History'!$A$4:$A$100,0),MATCH($A8,'Dividend History'!$A$4:$CZ$4,0))</f>
        <v>0.30499999999999999</v>
      </c>
      <c r="O8">
        <f>INDEX('Dividend History'!$A$4:$CZ$100,MATCH('Dividend History Screen (2)'!O$4,'Dividend History'!$A$4:$A$100,0),MATCH($A8,'Dividend History'!$A$4:$CZ$4,0))</f>
        <v>0.30499999999999999</v>
      </c>
      <c r="P8">
        <f>INDEX('Dividend History'!$A$4:$CZ$100,MATCH('Dividend History Screen (2)'!P$4,'Dividend History'!$A$4:$A$100,0),MATCH($A8,'Dividend History'!$A$4:$CZ$4,0))</f>
        <v>0.30499999999999999</v>
      </c>
      <c r="Q8">
        <f>INDEX('Dividend History'!$A$4:$CZ$100,MATCH('Dividend History Screen (2)'!Q$4,'Dividend History'!$A$4:$A$100,0),MATCH($A8,'Dividend History'!$A$4:$CZ$4,0))</f>
        <v>0.30499999999999999</v>
      </c>
      <c r="S8" s="485">
        <f t="shared" si="1"/>
        <v>1.3325000000000002</v>
      </c>
      <c r="T8">
        <f t="shared" si="2"/>
        <v>0.34250000000000003</v>
      </c>
      <c r="U8">
        <f t="shared" si="2"/>
        <v>1.32</v>
      </c>
      <c r="V8">
        <f t="shared" si="2"/>
        <v>1.27</v>
      </c>
      <c r="W8">
        <f t="shared" si="2"/>
        <v>1.22</v>
      </c>
      <c r="X8">
        <f t="shared" si="2"/>
        <v>0</v>
      </c>
      <c r="Y8">
        <f t="shared" si="2"/>
        <v>0</v>
      </c>
    </row>
    <row r="9" spans="1:25" ht="15.75">
      <c r="A9" s="46" t="s">
        <v>85</v>
      </c>
      <c r="B9" s="46" t="s">
        <v>84</v>
      </c>
      <c r="E9">
        <f>INDEX('Dividend History'!$A$4:$CZ$100,MATCH('Dividend History Screen (2)'!E$4,'Dividend History'!$A$4:$A$100,0),MATCH($A9,'Dividend History'!$A$4:$CZ$4,0))</f>
        <v>0.42</v>
      </c>
      <c r="F9">
        <f>INDEX('Dividend History'!$A$4:$CZ$100,MATCH('Dividend History Screen (2)'!F$4,'Dividend History'!$A$4:$A$100,0),MATCH($A9,'Dividend History'!$A$4:$CZ$4,0))</f>
        <v>0.40500000000000003</v>
      </c>
      <c r="G9">
        <f>INDEX('Dividend History'!$A$4:$CZ$100,MATCH('Dividend History Screen (2)'!G$4,'Dividend History'!$A$4:$A$100,0),MATCH($A9,'Dividend History'!$A$4:$CZ$4,0))</f>
        <v>0.40500000000000003</v>
      </c>
      <c r="H9">
        <f>INDEX('Dividend History'!$A$4:$CZ$100,MATCH('Dividend History Screen (2)'!H$4,'Dividend History'!$A$4:$A$100,0),MATCH($A9,'Dividend History'!$A$4:$CZ$4,0))</f>
        <v>0.40500000000000003</v>
      </c>
      <c r="I9">
        <f>INDEX('Dividend History'!$A$4:$CZ$100,MATCH('Dividend History Screen (2)'!I$4,'Dividend History'!$A$4:$A$100,0),MATCH($A9,'Dividend History'!$A$4:$CZ$4,0))</f>
        <v>0.40500000000000003</v>
      </c>
      <c r="J9">
        <f>INDEX('Dividend History'!$A$4:$CZ$100,MATCH('Dividend History Screen (2)'!J$4,'Dividend History'!$A$4:$A$100,0),MATCH($A9,'Dividend History'!$A$4:$CZ$4,0))</f>
        <v>0.39</v>
      </c>
      <c r="K9">
        <f>INDEX('Dividend History'!$A$4:$CZ$100,MATCH('Dividend History Screen (2)'!K$4,'Dividend History'!$A$4:$A$100,0),MATCH($A9,'Dividend History'!$A$4:$CZ$4,0))</f>
        <v>0.39</v>
      </c>
      <c r="L9">
        <f>INDEX('Dividend History'!$A$4:$CZ$100,MATCH('Dividend History Screen (2)'!L$4,'Dividend History'!$A$4:$A$100,0),MATCH($A9,'Dividend History'!$A$4:$CZ$4,0))</f>
        <v>0.39</v>
      </c>
      <c r="M9">
        <f>INDEX('Dividend History'!$A$4:$CZ$100,MATCH('Dividend History Screen (2)'!M$4,'Dividend History'!$A$4:$A$100,0),MATCH($A9,'Dividend History'!$A$4:$CZ$4,0))</f>
        <v>0.39</v>
      </c>
      <c r="N9">
        <f>INDEX('Dividend History'!$A$4:$CZ$100,MATCH('Dividend History Screen (2)'!N$4,'Dividend History'!$A$4:$A$100,0),MATCH($A9,'Dividend History'!$A$4:$CZ$4,0))</f>
        <v>0.38</v>
      </c>
      <c r="O9">
        <f>INDEX('Dividend History'!$A$4:$CZ$100,MATCH('Dividend History Screen (2)'!O$4,'Dividend History'!$A$4:$A$100,0),MATCH($A9,'Dividend History'!$A$4:$CZ$4,0))</f>
        <v>0.38</v>
      </c>
      <c r="P9">
        <f>INDEX('Dividend History'!$A$4:$CZ$100,MATCH('Dividend History Screen (2)'!P$4,'Dividend History'!$A$4:$A$100,0),MATCH($A9,'Dividend History'!$A$4:$CZ$4,0))</f>
        <v>0.38</v>
      </c>
      <c r="Q9">
        <f>INDEX('Dividend History'!$A$4:$CZ$100,MATCH('Dividend History Screen (2)'!Q$4,'Dividend History'!$A$4:$A$100,0),MATCH($A9,'Dividend History'!$A$4:$CZ$4,0))</f>
        <v>0.38</v>
      </c>
      <c r="S9" s="485">
        <f t="shared" si="1"/>
        <v>1.635</v>
      </c>
      <c r="T9">
        <f t="shared" si="2"/>
        <v>0.42</v>
      </c>
      <c r="U9">
        <f t="shared" si="2"/>
        <v>1.62</v>
      </c>
      <c r="V9">
        <f t="shared" si="2"/>
        <v>1.56</v>
      </c>
      <c r="W9">
        <f t="shared" si="2"/>
        <v>1.52</v>
      </c>
      <c r="X9">
        <f t="shared" si="2"/>
        <v>0</v>
      </c>
      <c r="Y9">
        <f t="shared" si="2"/>
        <v>0</v>
      </c>
    </row>
    <row r="10" spans="1:25" ht="15.75">
      <c r="A10" s="46" t="s">
        <v>83</v>
      </c>
      <c r="B10" s="46" t="s">
        <v>82</v>
      </c>
      <c r="E10">
        <f>INDEX('Dividend History'!$A$4:$CZ$100,MATCH('Dividend History Screen (2)'!E$4,'Dividend History'!$A$4:$A$100,0),MATCH($A10,'Dividend History'!$A$4:$CZ$4,0))</f>
        <v>0.25750000000000001</v>
      </c>
      <c r="F10">
        <f>INDEX('Dividend History'!$A$4:$CZ$100,MATCH('Dividend History Screen (2)'!F$4,'Dividend History'!$A$4:$A$100,0),MATCH($A10,'Dividend History'!$A$4:$CZ$4,0))</f>
        <v>0.2475</v>
      </c>
      <c r="G10">
        <f>INDEX('Dividend History'!$A$4:$CZ$100,MATCH('Dividend History Screen (2)'!G$4,'Dividend History'!$A$4:$A$100,0),MATCH($A10,'Dividend History'!$A$4:$CZ$4,0))</f>
        <v>0.2475</v>
      </c>
      <c r="H10">
        <f>INDEX('Dividend History'!$A$4:$CZ$100,MATCH('Dividend History Screen (2)'!H$4,'Dividend History'!$A$4:$A$100,0),MATCH($A10,'Dividend History'!$A$4:$CZ$4,0))</f>
        <v>0.2475</v>
      </c>
      <c r="I10">
        <f>INDEX('Dividend History'!$A$4:$CZ$100,MATCH('Dividend History Screen (2)'!I$4,'Dividend History'!$A$4:$A$100,0),MATCH($A10,'Dividend History'!$A$4:$CZ$4,0))</f>
        <v>0.2475</v>
      </c>
      <c r="J10">
        <f>INDEX('Dividend History'!$A$4:$CZ$100,MATCH('Dividend History Screen (2)'!J$4,'Dividend History'!$A$4:$A$100,0),MATCH($A10,'Dividend History'!$A$4:$CZ$4,0))</f>
        <v>0.23749999999999999</v>
      </c>
      <c r="K10">
        <f>INDEX('Dividend History'!$A$4:$CZ$100,MATCH('Dividend History Screen (2)'!K$4,'Dividend History'!$A$4:$A$100,0),MATCH($A10,'Dividend History'!$A$4:$CZ$4,0))</f>
        <v>0.23749999999999999</v>
      </c>
      <c r="L10">
        <f>INDEX('Dividend History'!$A$4:$CZ$100,MATCH('Dividend History Screen (2)'!L$4,'Dividend History'!$A$4:$A$100,0),MATCH($A10,'Dividend History'!$A$4:$CZ$4,0))</f>
        <v>0.23749999999999999</v>
      </c>
      <c r="M10">
        <f>INDEX('Dividend History'!$A$4:$CZ$100,MATCH('Dividend History Screen (2)'!M$4,'Dividend History'!$A$4:$A$100,0),MATCH($A10,'Dividend History'!$A$4:$CZ$4,0))</f>
        <v>0.23749999999999999</v>
      </c>
      <c r="N10">
        <f>INDEX('Dividend History'!$A$4:$CZ$100,MATCH('Dividend History Screen (2)'!N$4,'Dividend History'!$A$4:$A$100,0),MATCH($A10,'Dividend History'!$A$4:$CZ$4,0))</f>
        <v>0.20749999999999999</v>
      </c>
      <c r="O10">
        <f>INDEX('Dividend History'!$A$4:$CZ$100,MATCH('Dividend History Screen (2)'!O$4,'Dividend History'!$A$4:$A$100,0),MATCH($A10,'Dividend History'!$A$4:$CZ$4,0))</f>
        <v>0.20749999999999999</v>
      </c>
      <c r="P10">
        <f>INDEX('Dividend History'!$A$4:$CZ$100,MATCH('Dividend History Screen (2)'!P$4,'Dividend History'!$A$4:$A$100,0),MATCH($A10,'Dividend History'!$A$4:$CZ$4,0))</f>
        <v>0.20749999999999999</v>
      </c>
      <c r="Q10">
        <f>INDEX('Dividend History'!$A$4:$CZ$100,MATCH('Dividend History Screen (2)'!Q$4,'Dividend History'!$A$4:$A$100,0),MATCH($A10,'Dividend History'!$A$4:$CZ$4,0))</f>
        <v>0.20749999999999999</v>
      </c>
      <c r="S10" s="485">
        <f t="shared" si="1"/>
        <v>1</v>
      </c>
      <c r="T10">
        <f t="shared" si="2"/>
        <v>0.25750000000000001</v>
      </c>
      <c r="U10">
        <f t="shared" si="2"/>
        <v>0.99</v>
      </c>
      <c r="V10">
        <f t="shared" si="2"/>
        <v>0.95</v>
      </c>
      <c r="W10">
        <f t="shared" si="2"/>
        <v>0.83</v>
      </c>
      <c r="X10">
        <f t="shared" si="2"/>
        <v>0</v>
      </c>
      <c r="Y10">
        <f t="shared" si="2"/>
        <v>0</v>
      </c>
    </row>
    <row r="11" spans="1:25" ht="15.75">
      <c r="A11" s="46" t="s">
        <v>77</v>
      </c>
      <c r="B11" s="46" t="s">
        <v>76</v>
      </c>
      <c r="E11">
        <f>INDEX('Dividend History'!$A$4:$CZ$100,MATCH('Dividend History Screen (2)'!E$4,'Dividend History'!$A$4:$A$100,0),MATCH($A11,'Dividend History'!$A$4:$CZ$4,0))</f>
        <v>0.67</v>
      </c>
      <c r="F11">
        <f>INDEX('Dividend History'!$A$4:$CZ$100,MATCH('Dividend History Screen (2)'!F$4,'Dividend History'!$A$4:$A$100,0),MATCH($A11,'Dividend History'!$A$4:$CZ$4,0))</f>
        <v>0.65</v>
      </c>
      <c r="G11">
        <f>INDEX('Dividend History'!$A$4:$CZ$100,MATCH('Dividend History Screen (2)'!G$4,'Dividend History'!$A$4:$A$100,0),MATCH($A11,'Dividend History'!$A$4:$CZ$4,0))</f>
        <v>0.65</v>
      </c>
      <c r="H11">
        <f>INDEX('Dividend History'!$A$4:$CZ$100,MATCH('Dividend History Screen (2)'!H$4,'Dividend History'!$A$4:$A$100,0),MATCH($A11,'Dividend History'!$A$4:$CZ$4,0))</f>
        <v>0.65</v>
      </c>
      <c r="I11">
        <f>INDEX('Dividend History'!$A$4:$CZ$100,MATCH('Dividend History Screen (2)'!I$4,'Dividend History'!$A$4:$A$100,0),MATCH($A11,'Dividend History'!$A$4:$CZ$4,0))</f>
        <v>0.65</v>
      </c>
      <c r="J11">
        <f>INDEX('Dividend History'!$A$4:$CZ$100,MATCH('Dividend History Screen (2)'!J$4,'Dividend History'!$A$4:$A$100,0),MATCH($A11,'Dividend History'!$A$4:$CZ$4,0))</f>
        <v>0.63</v>
      </c>
      <c r="K11">
        <f>INDEX('Dividend History'!$A$4:$CZ$100,MATCH('Dividend History Screen (2)'!K$4,'Dividend History'!$A$4:$A$100,0),MATCH($A11,'Dividend History'!$A$4:$CZ$4,0))</f>
        <v>0.63</v>
      </c>
      <c r="L11">
        <f>INDEX('Dividend History'!$A$4:$CZ$100,MATCH('Dividend History Screen (2)'!L$4,'Dividend History'!$A$4:$A$100,0),MATCH($A11,'Dividend History'!$A$4:$CZ$4,0))</f>
        <v>0.63</v>
      </c>
      <c r="M11">
        <f>INDEX('Dividend History'!$A$4:$CZ$100,MATCH('Dividend History Screen (2)'!M$4,'Dividend History'!$A$4:$A$100,0),MATCH($A11,'Dividend History'!$A$4:$CZ$4,0))</f>
        <v>0.63</v>
      </c>
      <c r="N11">
        <f>INDEX('Dividend History'!$A$4:$CZ$100,MATCH('Dividend History Screen (2)'!N$4,'Dividend History'!$A$4:$A$100,0),MATCH($A11,'Dividend History'!$A$4:$CZ$4,0))</f>
        <v>0.61499999999999999</v>
      </c>
      <c r="O11">
        <f>INDEX('Dividend History'!$A$4:$CZ$100,MATCH('Dividend History Screen (2)'!O$4,'Dividend History'!$A$4:$A$100,0),MATCH($A11,'Dividend History'!$A$4:$CZ$4,0))</f>
        <v>0.61499999999999999</v>
      </c>
      <c r="P11">
        <f>INDEX('Dividend History'!$A$4:$CZ$100,MATCH('Dividend History Screen (2)'!P$4,'Dividend History'!$A$4:$A$100,0),MATCH($A11,'Dividend History'!$A$4:$CZ$4,0))</f>
        <v>0.61499999999999999</v>
      </c>
      <c r="Q11">
        <f>INDEX('Dividend History'!$A$4:$CZ$100,MATCH('Dividend History Screen (2)'!Q$4,'Dividend History'!$A$4:$A$100,0),MATCH($A11,'Dividend History'!$A$4:$CZ$4,0))</f>
        <v>0.61499999999999999</v>
      </c>
      <c r="S11" s="485">
        <f t="shared" si="1"/>
        <v>2.62</v>
      </c>
      <c r="T11">
        <f t="shared" si="2"/>
        <v>0.67</v>
      </c>
      <c r="U11">
        <f t="shared" si="2"/>
        <v>2.6</v>
      </c>
      <c r="V11">
        <f t="shared" si="2"/>
        <v>2.52</v>
      </c>
      <c r="W11">
        <f t="shared" si="2"/>
        <v>2.46</v>
      </c>
      <c r="X11">
        <f t="shared" si="2"/>
        <v>0</v>
      </c>
      <c r="Y11">
        <f t="shared" si="2"/>
        <v>0</v>
      </c>
    </row>
    <row r="12" spans="1:25" ht="15">
      <c r="A12" s="21" t="s">
        <v>75</v>
      </c>
      <c r="B12" s="21" t="s">
        <v>570</v>
      </c>
      <c r="E12">
        <f>INDEX('Dividend History'!$A$4:$CZ$100,MATCH('Dividend History Screen (2)'!E$4,'Dividend History'!$A$4:$A$100,0),MATCH($A12,'Dividend History'!$A$4:$CZ$4,0))</f>
        <v>0.7</v>
      </c>
      <c r="F12">
        <f>INDEX('Dividend History'!$A$4:$CZ$100,MATCH('Dividend History Screen (2)'!F$4,'Dividend History'!$A$4:$A$100,0),MATCH($A12,'Dividend History'!$A$4:$CZ$4,0))</f>
        <v>0.64749999999999996</v>
      </c>
      <c r="G12">
        <f>INDEX('Dividend History'!$A$4:$CZ$100,MATCH('Dividend History Screen (2)'!G$4,'Dividend History'!$A$4:$A$100,0),MATCH($A12,'Dividend History'!$A$4:$CZ$4,0))</f>
        <v>0.64749999999999996</v>
      </c>
      <c r="H12">
        <f>INDEX('Dividend History'!$A$4:$CZ$100,MATCH('Dividend History Screen (2)'!H$4,'Dividend History'!$A$4:$A$100,0),MATCH($A12,'Dividend History'!$A$4:$CZ$4,0))</f>
        <v>0.64749999999999996</v>
      </c>
      <c r="I12">
        <f>INDEX('Dividend History'!$A$4:$CZ$100,MATCH('Dividend History Screen (2)'!I$4,'Dividend History'!$A$4:$A$100,0),MATCH($A12,'Dividend History'!$A$4:$CZ$4,0))</f>
        <v>0.64749999999999996</v>
      </c>
      <c r="J12">
        <f>INDEX('Dividend History'!$A$4:$CZ$100,MATCH('Dividend History Screen (2)'!J$4,'Dividend History'!$A$4:$A$100,0),MATCH($A12,'Dividend History'!$A$4:$CZ$4,0))</f>
        <v>0.6</v>
      </c>
      <c r="K12">
        <f>INDEX('Dividend History'!$A$4:$CZ$100,MATCH('Dividend History Screen (2)'!K$4,'Dividend History'!$A$4:$A$100,0),MATCH($A12,'Dividend History'!$A$4:$CZ$4,0))</f>
        <v>0.6</v>
      </c>
      <c r="L12">
        <f>INDEX('Dividend History'!$A$4:$CZ$100,MATCH('Dividend History Screen (2)'!L$4,'Dividend History'!$A$4:$A$100,0),MATCH($A12,'Dividend History'!$A$4:$CZ$4,0))</f>
        <v>0.6</v>
      </c>
      <c r="M12">
        <f>INDEX('Dividend History'!$A$4:$CZ$100,MATCH('Dividend History Screen (2)'!M$4,'Dividend History'!$A$4:$A$100,0),MATCH($A12,'Dividend History'!$A$4:$CZ$4,0))</f>
        <v>0.6</v>
      </c>
      <c r="N12">
        <f>INDEX('Dividend History'!$A$4:$CZ$100,MATCH('Dividend History Screen (2)'!N$4,'Dividend History'!$A$4:$A$100,0),MATCH($A12,'Dividend History'!$A$4:$CZ$4,0))</f>
        <v>0.5625</v>
      </c>
      <c r="O12">
        <f>INDEX('Dividend History'!$A$4:$CZ$100,MATCH('Dividend History Screen (2)'!O$4,'Dividend History'!$A$4:$A$100,0),MATCH($A12,'Dividend History'!$A$4:$CZ$4,0))</f>
        <v>0.5625</v>
      </c>
      <c r="P12">
        <f>INDEX('Dividend History'!$A$4:$CZ$100,MATCH('Dividend History Screen (2)'!P$4,'Dividend History'!$A$4:$A$100,0),MATCH($A12,'Dividend History'!$A$4:$CZ$4,0))</f>
        <v>0.5625</v>
      </c>
      <c r="Q12">
        <f>INDEX('Dividend History'!$A$4:$CZ$100,MATCH('Dividend History Screen (2)'!Q$4,'Dividend History'!$A$4:$A$100,0),MATCH($A12,'Dividend History'!$A$4:$CZ$4,0))</f>
        <v>0.5625</v>
      </c>
      <c r="S12" s="485">
        <f t="shared" si="1"/>
        <v>2.6425000000000001</v>
      </c>
      <c r="T12">
        <f t="shared" si="2"/>
        <v>0.7</v>
      </c>
      <c r="U12">
        <f t="shared" si="2"/>
        <v>2.59</v>
      </c>
      <c r="V12">
        <f t="shared" si="2"/>
        <v>2.4</v>
      </c>
      <c r="W12">
        <f t="shared" si="2"/>
        <v>2.25</v>
      </c>
      <c r="X12">
        <f t="shared" si="2"/>
        <v>0</v>
      </c>
      <c r="Y12">
        <f t="shared" si="2"/>
        <v>0</v>
      </c>
    </row>
    <row r="13" spans="1:25" ht="15.75">
      <c r="A13" s="46" t="s">
        <v>73</v>
      </c>
      <c r="B13" s="46" t="s">
        <v>72</v>
      </c>
      <c r="E13">
        <f>INDEX('Dividend History'!$A$4:$CZ$100,MATCH('Dividend History Screen (2)'!E$4,'Dividend History'!$A$4:$A$100,0),MATCH($A13,'Dividend History'!$A$4:$CZ$4,0))</f>
        <v>0.73</v>
      </c>
      <c r="F13">
        <f>INDEX('Dividend History'!$A$4:$CZ$100,MATCH('Dividend History Screen (2)'!F$4,'Dividend History'!$A$4:$A$100,0),MATCH($A13,'Dividend History'!$A$4:$CZ$4,0))</f>
        <v>0.73</v>
      </c>
      <c r="G13">
        <f>INDEX('Dividend History'!$A$4:$CZ$100,MATCH('Dividend History Screen (2)'!G$4,'Dividend History'!$A$4:$A$100,0),MATCH($A13,'Dividend History'!$A$4:$CZ$4,0))</f>
        <v>0.73</v>
      </c>
      <c r="H13">
        <f>INDEX('Dividend History'!$A$4:$CZ$100,MATCH('Dividend History Screen (2)'!H$4,'Dividend History'!$A$4:$A$100,0),MATCH($A13,'Dividend History'!$A$4:$CZ$4,0))</f>
        <v>0.69</v>
      </c>
      <c r="I13">
        <f>INDEX('Dividend History'!$A$4:$CZ$100,MATCH('Dividend History Screen (2)'!I$4,'Dividend History'!$A$4:$A$100,0),MATCH($A13,'Dividend History'!$A$4:$CZ$4,0))</f>
        <v>0.69</v>
      </c>
      <c r="J13">
        <f>INDEX('Dividend History'!$A$4:$CZ$100,MATCH('Dividend History Screen (2)'!J$4,'Dividend History'!$A$4:$A$100,0),MATCH($A13,'Dividend History'!$A$4:$CZ$4,0))</f>
        <v>0.69</v>
      </c>
      <c r="K13">
        <f>INDEX('Dividend History'!$A$4:$CZ$100,MATCH('Dividend History Screen (2)'!K$4,'Dividend History'!$A$4:$A$100,0),MATCH($A13,'Dividend History'!$A$4:$CZ$4,0))</f>
        <v>0.69</v>
      </c>
      <c r="L13">
        <f>INDEX('Dividend History'!$A$4:$CZ$100,MATCH('Dividend History Screen (2)'!L$4,'Dividend History'!$A$4:$A$100,0),MATCH($A13,'Dividend History'!$A$4:$CZ$4,0))</f>
        <v>0.65500000000000003</v>
      </c>
      <c r="M13">
        <f>INDEX('Dividend History'!$A$4:$CZ$100,MATCH('Dividend History Screen (2)'!M$4,'Dividend History'!$A$4:$A$100,0),MATCH($A13,'Dividend History'!$A$4:$CZ$4,0))</f>
        <v>0.65500000000000003</v>
      </c>
      <c r="N13">
        <f>INDEX('Dividend History'!$A$4:$CZ$100,MATCH('Dividend History Screen (2)'!N$4,'Dividend History'!$A$4:$A$100,0),MATCH($A13,'Dividend History'!$A$4:$CZ$4,0))</f>
        <v>0.65500000000000003</v>
      </c>
      <c r="O13">
        <f>INDEX('Dividend History'!$A$4:$CZ$100,MATCH('Dividend History Screen (2)'!O$4,'Dividend History'!$A$4:$A$100,0),MATCH($A13,'Dividend History'!$A$4:$CZ$4,0))</f>
        <v>0.65500000000000003</v>
      </c>
      <c r="P13">
        <f>INDEX('Dividend History'!$A$4:$CZ$100,MATCH('Dividend History Screen (2)'!P$4,'Dividend History'!$A$4:$A$100,0),MATCH($A13,'Dividend History'!$A$4:$CZ$4,0))</f>
        <v>0.65500000000000003</v>
      </c>
      <c r="Q13">
        <f>INDEX('Dividend History'!$A$4:$CZ$100,MATCH('Dividend History Screen (2)'!Q$4,'Dividend History'!$A$4:$A$100,0),MATCH($A13,'Dividend History'!$A$4:$CZ$4,0))</f>
        <v>0.62</v>
      </c>
      <c r="S13" s="485">
        <f t="shared" si="1"/>
        <v>2.88</v>
      </c>
      <c r="T13">
        <f t="shared" si="2"/>
        <v>0.73</v>
      </c>
      <c r="U13">
        <f t="shared" si="2"/>
        <v>2.84</v>
      </c>
      <c r="V13">
        <f t="shared" si="2"/>
        <v>2.6900000000000004</v>
      </c>
      <c r="W13">
        <f t="shared" si="2"/>
        <v>2.585</v>
      </c>
      <c r="X13">
        <f t="shared" si="2"/>
        <v>0</v>
      </c>
      <c r="Y13">
        <f t="shared" si="2"/>
        <v>0</v>
      </c>
    </row>
    <row r="14" spans="1:25" ht="15.75">
      <c r="A14" s="46" t="s">
        <v>69</v>
      </c>
      <c r="B14" s="46" t="s">
        <v>68</v>
      </c>
      <c r="E14">
        <f>INDEX('Dividend History'!$A$4:$CZ$100,MATCH('Dividend History Screen (2)'!E$4,'Dividend History'!$A$4:$A$100,0),MATCH($A14,'Dividend History'!$A$4:$CZ$4,0))</f>
        <v>0</v>
      </c>
      <c r="F14">
        <f>INDEX('Dividend History'!$A$4:$CZ$100,MATCH('Dividend History Screen (2)'!F$4,'Dividend History'!$A$4:$A$100,0),MATCH($A14,'Dividend History'!$A$4:$CZ$4,0))</f>
        <v>0.48</v>
      </c>
      <c r="G14">
        <f>INDEX('Dividend History'!$A$4:$CZ$100,MATCH('Dividend History Screen (2)'!G$4,'Dividend History'!$A$4:$A$100,0),MATCH($A14,'Dividend History'!$A$4:$CZ$4,0))</f>
        <v>0.41749999999999998</v>
      </c>
      <c r="H14">
        <f>INDEX('Dividend History'!$A$4:$CZ$100,MATCH('Dividend History Screen (2)'!H$4,'Dividend History'!$A$4:$A$100,0),MATCH($A14,'Dividend History'!$A$4:$CZ$4,0))</f>
        <v>0.41749999999999998</v>
      </c>
      <c r="I14">
        <f>INDEX('Dividend History'!$A$4:$CZ$100,MATCH('Dividend History Screen (2)'!I$4,'Dividend History'!$A$4:$A$100,0),MATCH($A14,'Dividend History'!$A$4:$CZ$4,0))</f>
        <v>0.41749999999999998</v>
      </c>
      <c r="J14">
        <f>INDEX('Dividend History'!$A$4:$CZ$100,MATCH('Dividend History Screen (2)'!J$4,'Dividend History'!$A$4:$A$100,0),MATCH($A14,'Dividend History'!$A$4:$CZ$4,0))</f>
        <v>0.41749999999999998</v>
      </c>
      <c r="K14">
        <f>INDEX('Dividend History'!$A$4:$CZ$100,MATCH('Dividend History Screen (2)'!K$4,'Dividend History'!$A$4:$A$100,0),MATCH($A14,'Dividend History'!$A$4:$CZ$4,0))</f>
        <v>0.35499999999999998</v>
      </c>
      <c r="L14">
        <f>INDEX('Dividend History'!$A$4:$CZ$100,MATCH('Dividend History Screen (2)'!L$4,'Dividend History'!$A$4:$A$100,0),MATCH($A14,'Dividend History'!$A$4:$CZ$4,0))</f>
        <v>0.35499999999999998</v>
      </c>
      <c r="M14">
        <f>INDEX('Dividend History'!$A$4:$CZ$100,MATCH('Dividend History Screen (2)'!M$4,'Dividend History'!$A$4:$A$100,0),MATCH($A14,'Dividend History'!$A$4:$CZ$4,0))</f>
        <v>0.35499999999999998</v>
      </c>
      <c r="N14">
        <f>INDEX('Dividend History'!$A$4:$CZ$100,MATCH('Dividend History Screen (2)'!N$4,'Dividend History'!$A$4:$A$100,0),MATCH($A14,'Dividend History'!$A$4:$CZ$4,0))</f>
        <v>0.35499999999999998</v>
      </c>
      <c r="O14">
        <f>INDEX('Dividend History'!$A$4:$CZ$100,MATCH('Dividend History Screen (2)'!O$4,'Dividend History'!$A$4:$A$100,0),MATCH($A14,'Dividend History'!$A$4:$CZ$4,0))</f>
        <v>0.33750000000000002</v>
      </c>
      <c r="P14">
        <f>INDEX('Dividend History'!$A$4:$CZ$100,MATCH('Dividend History Screen (2)'!P$4,'Dividend History'!$A$4:$A$100,0),MATCH($A14,'Dividend History'!$A$4:$CZ$4,0))</f>
        <v>0.33750000000000002</v>
      </c>
      <c r="Q14">
        <f>INDEX('Dividend History'!$A$4:$CZ$100,MATCH('Dividend History Screen (2)'!Q$4,'Dividend History'!$A$4:$A$100,0),MATCH($A14,'Dividend History'!$A$4:$CZ$4,0))</f>
        <v>0.33750000000000002</v>
      </c>
      <c r="S14" s="485">
        <f t="shared" si="1"/>
        <v>1.7324999999999999</v>
      </c>
      <c r="T14">
        <f t="shared" si="2"/>
        <v>0</v>
      </c>
      <c r="U14">
        <f t="shared" si="2"/>
        <v>1.7324999999999999</v>
      </c>
      <c r="V14">
        <f t="shared" si="2"/>
        <v>1.4824999999999999</v>
      </c>
      <c r="W14">
        <f t="shared" si="2"/>
        <v>1.3675000000000002</v>
      </c>
      <c r="X14">
        <f t="shared" si="2"/>
        <v>0</v>
      </c>
      <c r="Y14">
        <f t="shared" si="2"/>
        <v>0</v>
      </c>
    </row>
    <row r="15" spans="1:25" ht="15.75">
      <c r="A15" s="46" t="s">
        <v>67</v>
      </c>
      <c r="B15" s="46" t="s">
        <v>66</v>
      </c>
      <c r="E15">
        <f>INDEX('Dividend History'!$A$4:$CZ$100,MATCH('Dividend History Screen (2)'!E$4,'Dividend History'!$A$4:$A$100,0),MATCH($A15,'Dividend History'!$A$4:$CZ$4,0))</f>
        <v>0.29499999999999998</v>
      </c>
      <c r="F15">
        <f>INDEX('Dividend History'!$A$4:$CZ$100,MATCH('Dividend History Screen (2)'!F$4,'Dividend History'!$A$4:$A$100,0),MATCH($A15,'Dividend History'!$A$4:$CZ$4,0))</f>
        <v>0.29499999999999998</v>
      </c>
      <c r="G15">
        <f>INDEX('Dividend History'!$A$4:$CZ$100,MATCH('Dividend History Screen (2)'!G$4,'Dividend History'!$A$4:$A$100,0),MATCH($A15,'Dividend History'!$A$4:$CZ$4,0))</f>
        <v>0.29499999999999998</v>
      </c>
      <c r="H15">
        <f>INDEX('Dividend History'!$A$4:$CZ$100,MATCH('Dividend History Screen (2)'!H$4,'Dividend History'!$A$4:$A$100,0),MATCH($A15,'Dividend History'!$A$4:$CZ$4,0))</f>
        <v>0.29499999999999998</v>
      </c>
      <c r="I15">
        <f>INDEX('Dividend History'!$A$4:$CZ$100,MATCH('Dividend History Screen (2)'!I$4,'Dividend History'!$A$4:$A$100,0),MATCH($A15,'Dividend History'!$A$4:$CZ$4,0))</f>
        <v>0.28000000000000003</v>
      </c>
      <c r="J15">
        <f>INDEX('Dividend History'!$A$4:$CZ$100,MATCH('Dividend History Screen (2)'!J$4,'Dividend History'!$A$4:$A$100,0),MATCH($A15,'Dividend History'!$A$4:$CZ$4,0))</f>
        <v>0.28000000000000003</v>
      </c>
      <c r="K15">
        <f>INDEX('Dividend History'!$A$4:$CZ$100,MATCH('Dividend History Screen (2)'!K$4,'Dividend History'!$A$4:$A$100,0),MATCH($A15,'Dividend History'!$A$4:$CZ$4,0))</f>
        <v>0.28000000000000003</v>
      </c>
      <c r="L15">
        <f>INDEX('Dividend History'!$A$4:$CZ$100,MATCH('Dividend History Screen (2)'!L$4,'Dividend History'!$A$4:$A$100,0),MATCH($A15,'Dividend History'!$A$4:$CZ$4,0))</f>
        <v>0.28000000000000003</v>
      </c>
      <c r="M15">
        <f>INDEX('Dividend History'!$A$4:$CZ$100,MATCH('Dividend History Screen (2)'!M$4,'Dividend History'!$A$4:$A$100,0),MATCH($A15,'Dividend History'!$A$4:$CZ$4,0))</f>
        <v>0.26500000000000001</v>
      </c>
      <c r="N15">
        <f>INDEX('Dividend History'!$A$4:$CZ$100,MATCH('Dividend History Screen (2)'!N$4,'Dividend History'!$A$4:$A$100,0),MATCH($A15,'Dividend History'!$A$4:$CZ$4,0))</f>
        <v>0.26500000000000001</v>
      </c>
      <c r="O15">
        <f>INDEX('Dividend History'!$A$4:$CZ$100,MATCH('Dividend History Screen (2)'!O$4,'Dividend History'!$A$4:$A$100,0),MATCH($A15,'Dividend History'!$A$4:$CZ$4,0))</f>
        <v>0.26500000000000001</v>
      </c>
      <c r="P15">
        <f>INDEX('Dividend History'!$A$4:$CZ$100,MATCH('Dividend History Screen (2)'!P$4,'Dividend History'!$A$4:$A$100,0),MATCH($A15,'Dividend History'!$A$4:$CZ$4,0))</f>
        <v>0.26500000000000001</v>
      </c>
      <c r="Q15">
        <f>INDEX('Dividend History'!$A$4:$CZ$100,MATCH('Dividend History Screen (2)'!Q$4,'Dividend History'!$A$4:$A$100,0),MATCH($A15,'Dividend History'!$A$4:$CZ$4,0))</f>
        <v>0.25</v>
      </c>
      <c r="S15" s="485">
        <f t="shared" si="1"/>
        <v>1.18</v>
      </c>
      <c r="T15">
        <f t="shared" si="2"/>
        <v>0.29499999999999998</v>
      </c>
      <c r="U15">
        <f t="shared" si="2"/>
        <v>1.165</v>
      </c>
      <c r="V15">
        <f t="shared" si="2"/>
        <v>1.105</v>
      </c>
      <c r="W15">
        <f t="shared" si="2"/>
        <v>1.0449999999999999</v>
      </c>
      <c r="X15">
        <f t="shared" si="2"/>
        <v>0</v>
      </c>
      <c r="Y15">
        <f t="shared" si="2"/>
        <v>0</v>
      </c>
    </row>
    <row r="16" spans="1:25" ht="15.75">
      <c r="A16" s="46" t="s">
        <v>2220</v>
      </c>
      <c r="B16" s="46" t="s">
        <v>2219</v>
      </c>
      <c r="E16">
        <f>INDEX('Dividend History'!$A$4:$CZ$100,MATCH('Dividend History Screen (2)'!E$4,'Dividend History'!$A$4:$A$100,0),MATCH($A16,'Dividend History'!$A$4:$CZ$4,0))</f>
        <v>0.44500000000000001</v>
      </c>
      <c r="F16">
        <f>INDEX('Dividend History'!$A$4:$CZ$100,MATCH('Dividend History Screen (2)'!F$4,'Dividend History'!$A$4:$A$100,0),MATCH($A16,'Dividend History'!$A$4:$CZ$4,0))</f>
        <v>0.41749999999999998</v>
      </c>
      <c r="G16">
        <f>INDEX('Dividend History'!$A$4:$CZ$100,MATCH('Dividend History Screen (2)'!G$4,'Dividend History'!$A$4:$A$100,0),MATCH($A16,'Dividend History'!$A$4:$CZ$4,0))</f>
        <v>0.41749999999999998</v>
      </c>
      <c r="H16">
        <f>INDEX('Dividend History'!$A$4:$CZ$100,MATCH('Dividend History Screen (2)'!H$4,'Dividend History'!$A$4:$A$100,0),MATCH($A16,'Dividend History'!$A$4:$CZ$4,0))</f>
        <v>0.41749999999999998</v>
      </c>
      <c r="I16">
        <f>INDEX('Dividend History'!$A$4:$CZ$100,MATCH('Dividend History Screen (2)'!I$4,'Dividend History'!$A$4:$A$100,0),MATCH($A16,'Dividend History'!$A$4:$CZ$4,0))</f>
        <v>0.41749999999999998</v>
      </c>
      <c r="J16">
        <f>INDEX('Dividend History'!$A$4:$CZ$100,MATCH('Dividend History Screen (2)'!J$4,'Dividend History'!$A$4:$A$100,0),MATCH($A16,'Dividend History'!$A$4:$CZ$4,0))</f>
        <v>0.39250000000000002</v>
      </c>
      <c r="K16">
        <f>INDEX('Dividend History'!$A$4:$CZ$100,MATCH('Dividend History Screen (2)'!K$4,'Dividend History'!$A$4:$A$100,0),MATCH($A16,'Dividend History'!$A$4:$CZ$4,0))</f>
        <v>0.39250000000000002</v>
      </c>
      <c r="L16">
        <f>INDEX('Dividend History'!$A$4:$CZ$100,MATCH('Dividend History Screen (2)'!L$4,'Dividend History'!$A$4:$A$100,0),MATCH($A16,'Dividend History'!$A$4:$CZ$4,0))</f>
        <v>0.39250000000000002</v>
      </c>
      <c r="M16">
        <f>INDEX('Dividend History'!$A$4:$CZ$100,MATCH('Dividend History Screen (2)'!M$4,'Dividend History'!$A$4:$A$100,0),MATCH($A16,'Dividend History'!$A$4:$CZ$4,0))</f>
        <v>0.39250000000000002</v>
      </c>
      <c r="N16">
        <f>INDEX('Dividend History'!$A$4:$CZ$100,MATCH('Dividend History Screen (2)'!N$4,'Dividend History'!$A$4:$A$100,0),MATCH($A16,'Dividend History'!$A$4:$CZ$4,0))</f>
        <v>0.36749999999999999</v>
      </c>
      <c r="O16">
        <f>INDEX('Dividend History'!$A$4:$CZ$100,MATCH('Dividend History Screen (2)'!O$4,'Dividend History'!$A$4:$A$100,0),MATCH($A16,'Dividend History'!$A$4:$CZ$4,0))</f>
        <v>0.36749999999999999</v>
      </c>
      <c r="P16">
        <f>INDEX('Dividend History'!$A$4:$CZ$100,MATCH('Dividend History Screen (2)'!P$4,'Dividend History'!$A$4:$A$100,0),MATCH($A16,'Dividend History'!$A$4:$CZ$4,0))</f>
        <v>0.36749999999999999</v>
      </c>
      <c r="Q16">
        <f>INDEX('Dividend History'!$A$4:$CZ$100,MATCH('Dividend History Screen (2)'!Q$4,'Dividend History'!$A$4:$A$100,0),MATCH($A16,'Dividend History'!$A$4:$CZ$4,0))</f>
        <v>0.36749999999999999</v>
      </c>
      <c r="S16" s="485">
        <f t="shared" si="1"/>
        <v>1.6975</v>
      </c>
      <c r="T16">
        <f t="shared" si="2"/>
        <v>0.44500000000000001</v>
      </c>
      <c r="U16">
        <f t="shared" si="2"/>
        <v>1.67</v>
      </c>
      <c r="V16">
        <f t="shared" si="2"/>
        <v>1.57</v>
      </c>
      <c r="W16">
        <f t="shared" si="2"/>
        <v>1.47</v>
      </c>
      <c r="X16">
        <f t="shared" si="2"/>
        <v>0</v>
      </c>
      <c r="Y16">
        <f t="shared" si="2"/>
        <v>0</v>
      </c>
    </row>
    <row r="17" spans="1:25" ht="15.75">
      <c r="A17" s="46" t="s">
        <v>57</v>
      </c>
      <c r="B17" s="46" t="s">
        <v>56</v>
      </c>
      <c r="E17">
        <f>INDEX('Dividend History'!$A$4:$CZ$100,MATCH('Dividend History Screen (2)'!E$4,'Dividend History'!$A$4:$A$100,0),MATCH($A17,'Dividend History'!$A$4:$CZ$4,0))</f>
        <v>0.26250000000000001</v>
      </c>
      <c r="F17">
        <f>INDEX('Dividend History'!$A$4:$CZ$100,MATCH('Dividend History Screen (2)'!F$4,'Dividend History'!$A$4:$A$100,0),MATCH($A17,'Dividend History'!$A$4:$CZ$4,0))</f>
        <v>0.26250000000000001</v>
      </c>
      <c r="G17">
        <f>INDEX('Dividend History'!$A$4:$CZ$100,MATCH('Dividend History Screen (2)'!G$4,'Dividend History'!$A$4:$A$100,0),MATCH($A17,'Dividend History'!$A$4:$CZ$4,0))</f>
        <v>0.245</v>
      </c>
      <c r="H17">
        <f>INDEX('Dividend History'!$A$4:$CZ$100,MATCH('Dividend History Screen (2)'!H$4,'Dividend History'!$A$4:$A$100,0),MATCH($A17,'Dividend History'!$A$4:$CZ$4,0))</f>
        <v>0.245</v>
      </c>
      <c r="I17">
        <f>INDEX('Dividend History'!$A$4:$CZ$100,MATCH('Dividend History Screen (2)'!I$4,'Dividend History'!$A$4:$A$100,0),MATCH($A17,'Dividend History'!$A$4:$CZ$4,0))</f>
        <v>0.245</v>
      </c>
      <c r="J17">
        <f>INDEX('Dividend History'!$A$4:$CZ$100,MATCH('Dividend History Screen (2)'!J$4,'Dividend History'!$A$4:$A$100,0),MATCH($A17,'Dividend History'!$A$4:$CZ$4,0))</f>
        <v>0.245</v>
      </c>
      <c r="K17">
        <f>INDEX('Dividend History'!$A$4:$CZ$100,MATCH('Dividend History Screen (2)'!K$4,'Dividend History'!$A$4:$A$100,0),MATCH($A17,'Dividend History'!$A$4:$CZ$4,0))</f>
        <v>0.23</v>
      </c>
      <c r="L17">
        <f>INDEX('Dividend History'!$A$4:$CZ$100,MATCH('Dividend History Screen (2)'!L$4,'Dividend History'!$A$4:$A$100,0),MATCH($A17,'Dividend History'!$A$4:$CZ$4,0))</f>
        <v>0.23</v>
      </c>
      <c r="M17">
        <f>INDEX('Dividend History'!$A$4:$CZ$100,MATCH('Dividend History Screen (2)'!M$4,'Dividend History'!$A$4:$A$100,0),MATCH($A17,'Dividend History'!$A$4:$CZ$4,0))</f>
        <v>0.23</v>
      </c>
      <c r="N17">
        <f>INDEX('Dividend History'!$A$4:$CZ$100,MATCH('Dividend History Screen (2)'!N$4,'Dividend History'!$A$4:$A$100,0),MATCH($A17,'Dividend History'!$A$4:$CZ$4,0))</f>
        <v>0.23</v>
      </c>
      <c r="O17">
        <f>INDEX('Dividend History'!$A$4:$CZ$100,MATCH('Dividend History Screen (2)'!O$4,'Dividend History'!$A$4:$A$100,0),MATCH($A17,'Dividend History'!$A$4:$CZ$4,0))</f>
        <v>0.2175</v>
      </c>
      <c r="P17">
        <f>INDEX('Dividend History'!$A$4:$CZ$100,MATCH('Dividend History Screen (2)'!P$4,'Dividend History'!$A$4:$A$100,0),MATCH($A17,'Dividend History'!$A$4:$CZ$4,0))</f>
        <v>0.2175</v>
      </c>
      <c r="Q17">
        <f>INDEX('Dividend History'!$A$4:$CZ$100,MATCH('Dividend History Screen (2)'!Q$4,'Dividend History'!$A$4:$A$100,0),MATCH($A17,'Dividend History'!$A$4:$CZ$4,0))</f>
        <v>0.2175</v>
      </c>
      <c r="S17" s="485">
        <f t="shared" si="1"/>
        <v>1.0150000000000001</v>
      </c>
      <c r="T17">
        <f t="shared" si="2"/>
        <v>0.26250000000000001</v>
      </c>
      <c r="U17">
        <f t="shared" si="2"/>
        <v>0.99750000000000005</v>
      </c>
      <c r="V17">
        <f t="shared" si="2"/>
        <v>0.93499999999999994</v>
      </c>
      <c r="W17">
        <f t="shared" si="2"/>
        <v>0.88250000000000006</v>
      </c>
      <c r="X17">
        <f t="shared" si="2"/>
        <v>0</v>
      </c>
      <c r="Y17">
        <f t="shared" si="2"/>
        <v>0</v>
      </c>
    </row>
    <row r="18" spans="1:25" ht="15.75">
      <c r="A18" s="46" t="s">
        <v>53</v>
      </c>
      <c r="B18" s="46" t="s">
        <v>52</v>
      </c>
      <c r="E18">
        <f>INDEX('Dividend History'!$A$4:$CZ$100,MATCH('Dividend History Screen (2)'!E$4,'Dividend History'!$A$4:$A$100,0),MATCH($A18,'Dividend History'!$A$4:$CZ$4,0))</f>
        <v>0.51</v>
      </c>
      <c r="F18">
        <f>INDEX('Dividend History'!$A$4:$CZ$100,MATCH('Dividend History Screen (2)'!F$4,'Dividend History'!$A$4:$A$100,0),MATCH($A18,'Dividend History'!$A$4:$CZ$4,0))</f>
        <v>0.51</v>
      </c>
      <c r="G18">
        <f>INDEX('Dividend History'!$A$4:$CZ$100,MATCH('Dividend History Screen (2)'!G$4,'Dividend History'!$A$4:$A$100,0),MATCH($A18,'Dividend History'!$A$4:$CZ$4,0))</f>
        <v>0.47</v>
      </c>
      <c r="H18">
        <f>INDEX('Dividend History'!$A$4:$CZ$100,MATCH('Dividend History Screen (2)'!H$4,'Dividend History'!$A$4:$A$100,0),MATCH($A18,'Dividend History'!$A$4:$CZ$4,0))</f>
        <v>0.47</v>
      </c>
      <c r="I18">
        <f>INDEX('Dividend History'!$A$4:$CZ$100,MATCH('Dividend History Screen (2)'!I$4,'Dividend History'!$A$4:$A$100,0),MATCH($A18,'Dividend History'!$A$4:$CZ$4,0))</f>
        <v>0.47</v>
      </c>
      <c r="J18">
        <f>INDEX('Dividend History'!$A$4:$CZ$100,MATCH('Dividend History Screen (2)'!J$4,'Dividend History'!$A$4:$A$100,0),MATCH($A18,'Dividend History'!$A$4:$CZ$4,0))</f>
        <v>0.47</v>
      </c>
      <c r="K18">
        <f>INDEX('Dividend History'!$A$4:$CZ$100,MATCH('Dividend History Screen (2)'!K$4,'Dividend History'!$A$4:$A$100,0),MATCH($A18,'Dividend History'!$A$4:$CZ$4,0))</f>
        <v>0.43</v>
      </c>
      <c r="L18">
        <f>INDEX('Dividend History'!$A$4:$CZ$100,MATCH('Dividend History Screen (2)'!L$4,'Dividend History'!$A$4:$A$100,0),MATCH($A18,'Dividend History'!$A$4:$CZ$4,0))</f>
        <v>0.43</v>
      </c>
      <c r="M18">
        <f>INDEX('Dividend History'!$A$4:$CZ$100,MATCH('Dividend History Screen (2)'!M$4,'Dividend History'!$A$4:$A$100,0),MATCH($A18,'Dividend History'!$A$4:$CZ$4,0))</f>
        <v>0.43</v>
      </c>
      <c r="N18">
        <f>INDEX('Dividend History'!$A$4:$CZ$100,MATCH('Dividend History Screen (2)'!N$4,'Dividend History'!$A$4:$A$100,0),MATCH($A18,'Dividend History'!$A$4:$CZ$4,0))</f>
        <v>0.43</v>
      </c>
      <c r="O18">
        <f>INDEX('Dividend History'!$A$4:$CZ$100,MATCH('Dividend History Screen (2)'!O$4,'Dividend History'!$A$4:$A$100,0),MATCH($A18,'Dividend History'!$A$4:$CZ$4,0))</f>
        <v>0.38</v>
      </c>
      <c r="P18">
        <f>INDEX('Dividend History'!$A$4:$CZ$100,MATCH('Dividend History Screen (2)'!P$4,'Dividend History'!$A$4:$A$100,0),MATCH($A18,'Dividend History'!$A$4:$CZ$4,0))</f>
        <v>0.38</v>
      </c>
      <c r="Q18">
        <f>INDEX('Dividend History'!$A$4:$CZ$100,MATCH('Dividend History Screen (2)'!Q$4,'Dividend History'!$A$4:$A$100,0),MATCH($A18,'Dividend History'!$A$4:$CZ$4,0))</f>
        <v>0.38</v>
      </c>
      <c r="S18" s="485">
        <f t="shared" si="1"/>
        <v>1.96</v>
      </c>
      <c r="T18">
        <f t="shared" si="2"/>
        <v>0.51</v>
      </c>
      <c r="U18">
        <f t="shared" si="2"/>
        <v>1.92</v>
      </c>
      <c r="V18">
        <f t="shared" si="2"/>
        <v>1.7599999999999998</v>
      </c>
      <c r="W18">
        <f t="shared" si="2"/>
        <v>1.5699999999999998</v>
      </c>
      <c r="X18">
        <f t="shared" si="2"/>
        <v>0</v>
      </c>
      <c r="Y18">
        <f t="shared" si="2"/>
        <v>0</v>
      </c>
    </row>
    <row r="19" spans="1:25" ht="15.75">
      <c r="A19" s="46" t="s">
        <v>41</v>
      </c>
      <c r="B19" s="46" t="s">
        <v>40</v>
      </c>
      <c r="E19">
        <f>INDEX('Dividend History'!$A$4:$CZ$100,MATCH('Dividend History Screen (2)'!E$4,'Dividend History'!$A$4:$A$100,0),MATCH($A19,'Dividend History'!$A$4:$CZ$4,0))</f>
        <v>0.5</v>
      </c>
      <c r="F19">
        <f>INDEX('Dividend History'!$A$4:$CZ$100,MATCH('Dividend History Screen (2)'!F$4,'Dividend History'!$A$4:$A$100,0),MATCH($A19,'Dividend History'!$A$4:$CZ$4,0))</f>
        <v>0.48</v>
      </c>
      <c r="G19">
        <f>INDEX('Dividend History'!$A$4:$CZ$100,MATCH('Dividend History Screen (2)'!G$4,'Dividend History'!$A$4:$A$100,0),MATCH($A19,'Dividend History'!$A$4:$CZ$4,0))</f>
        <v>0.48</v>
      </c>
      <c r="H19">
        <f>INDEX('Dividend History'!$A$4:$CZ$100,MATCH('Dividend History Screen (2)'!H$4,'Dividend History'!$A$4:$A$100,0),MATCH($A19,'Dividend History'!$A$4:$CZ$4,0))</f>
        <v>0.48</v>
      </c>
      <c r="I19">
        <f>INDEX('Dividend History'!$A$4:$CZ$100,MATCH('Dividend History Screen (2)'!I$4,'Dividend History'!$A$4:$A$100,0),MATCH($A19,'Dividend History'!$A$4:$CZ$4,0))</f>
        <v>0.48</v>
      </c>
      <c r="J19">
        <f>INDEX('Dividend History'!$A$4:$CZ$100,MATCH('Dividend History Screen (2)'!J$4,'Dividend History'!$A$4:$A$100,0),MATCH($A19,'Dividend History'!$A$4:$CZ$4,0))</f>
        <v>0.4</v>
      </c>
      <c r="K19">
        <f>INDEX('Dividend History'!$A$4:$CZ$100,MATCH('Dividend History Screen (2)'!K$4,'Dividend History'!$A$4:$A$100,0),MATCH($A19,'Dividend History'!$A$4:$CZ$4,0))</f>
        <v>0.4</v>
      </c>
      <c r="L19">
        <f>INDEX('Dividend History'!$A$4:$CZ$100,MATCH('Dividend History Screen (2)'!L$4,'Dividend History'!$A$4:$A$100,0),MATCH($A19,'Dividend History'!$A$4:$CZ$4,0))</f>
        <v>0.4</v>
      </c>
      <c r="M19">
        <f>INDEX('Dividend History'!$A$4:$CZ$100,MATCH('Dividend History Screen (2)'!M$4,'Dividend History'!$A$4:$A$100,0),MATCH($A19,'Dividend History'!$A$4:$CZ$4,0))</f>
        <v>0.4</v>
      </c>
      <c r="N19">
        <f>INDEX('Dividend History'!$A$4:$CZ$100,MATCH('Dividend History Screen (2)'!N$4,'Dividend History'!$A$4:$A$100,0),MATCH($A19,'Dividend History'!$A$4:$CZ$4,0))</f>
        <v>0.38</v>
      </c>
      <c r="O19">
        <f>INDEX('Dividend History'!$A$4:$CZ$100,MATCH('Dividend History Screen (2)'!O$4,'Dividend History'!$A$4:$A$100,0),MATCH($A19,'Dividend History'!$A$4:$CZ$4,0))</f>
        <v>0.38</v>
      </c>
      <c r="P19">
        <f>INDEX('Dividend History'!$A$4:$CZ$100,MATCH('Dividend History Screen (2)'!P$4,'Dividend History'!$A$4:$A$100,0),MATCH($A19,'Dividend History'!$A$4:$CZ$4,0))</f>
        <v>0.38</v>
      </c>
      <c r="Q19">
        <f>INDEX('Dividend History'!$A$4:$CZ$100,MATCH('Dividend History Screen (2)'!Q$4,'Dividend History'!$A$4:$A$100,0),MATCH($A19,'Dividend History'!$A$4:$CZ$4,0))</f>
        <v>0.38</v>
      </c>
      <c r="S19" s="485">
        <f t="shared" si="1"/>
        <v>1.94</v>
      </c>
      <c r="T19">
        <f t="shared" si="2"/>
        <v>0.5</v>
      </c>
      <c r="U19">
        <f t="shared" si="2"/>
        <v>1.92</v>
      </c>
      <c r="V19">
        <f t="shared" si="2"/>
        <v>1.6</v>
      </c>
      <c r="W19">
        <f t="shared" si="2"/>
        <v>1.52</v>
      </c>
      <c r="X19">
        <f t="shared" si="2"/>
        <v>0</v>
      </c>
      <c r="Y19">
        <f t="shared" si="2"/>
        <v>0</v>
      </c>
    </row>
    <row r="20" spans="1:25" ht="15.75">
      <c r="A20" s="46" t="s">
        <v>39</v>
      </c>
      <c r="B20" s="46" t="s">
        <v>38</v>
      </c>
      <c r="E20">
        <f>INDEX('Dividend History'!$A$4:$CZ$100,MATCH('Dividend History Screen (2)'!E$4,'Dividend History'!$A$4:$A$100,0),MATCH($A20,'Dividend History'!$A$4:$CZ$4,0))</f>
        <v>0.27500000000000002</v>
      </c>
      <c r="F20">
        <f>INDEX('Dividend History'!$A$4:$CZ$100,MATCH('Dividend History Screen (2)'!F$4,'Dividend History'!$A$4:$A$100,0),MATCH($A20,'Dividend History'!$A$4:$CZ$4,0))</f>
        <v>0.27500000000000002</v>
      </c>
      <c r="G20">
        <f>INDEX('Dividend History'!$A$4:$CZ$100,MATCH('Dividend History Screen (2)'!G$4,'Dividend History'!$A$4:$A$100,0),MATCH($A20,'Dividend History'!$A$4:$CZ$4,0))</f>
        <v>0.25</v>
      </c>
      <c r="H20">
        <f>INDEX('Dividend History'!$A$4:$CZ$100,MATCH('Dividend History Screen (2)'!H$4,'Dividend History'!$A$4:$A$100,0),MATCH($A20,'Dividend History'!$A$4:$CZ$4,0))</f>
        <v>0.25</v>
      </c>
      <c r="I20">
        <f>INDEX('Dividend History'!$A$4:$CZ$100,MATCH('Dividend History Screen (2)'!I$4,'Dividend History'!$A$4:$A$100,0),MATCH($A20,'Dividend History'!$A$4:$CZ$4,0))</f>
        <v>0.25</v>
      </c>
      <c r="J20">
        <f>INDEX('Dividend History'!$A$4:$CZ$100,MATCH('Dividend History Screen (2)'!J$4,'Dividend History'!$A$4:$A$100,0),MATCH($A20,'Dividend History'!$A$4:$CZ$4,0))</f>
        <v>0.25</v>
      </c>
      <c r="K20">
        <f>INDEX('Dividend History'!$A$4:$CZ$100,MATCH('Dividend History Screen (2)'!K$4,'Dividend History'!$A$4:$A$100,0),MATCH($A20,'Dividend History'!$A$4:$CZ$4,0))</f>
        <v>0.22500000000000001</v>
      </c>
      <c r="L20">
        <f>INDEX('Dividend History'!$A$4:$CZ$100,MATCH('Dividend History Screen (2)'!L$4,'Dividend History'!$A$4:$A$100,0),MATCH($A20,'Dividend History'!$A$4:$CZ$4,0))</f>
        <v>0.22500000000000001</v>
      </c>
      <c r="M20">
        <f>INDEX('Dividend History'!$A$4:$CZ$100,MATCH('Dividend History Screen (2)'!M$4,'Dividend History'!$A$4:$A$100,0),MATCH($A20,'Dividend History'!$A$4:$CZ$4,0))</f>
        <v>0.22500000000000001</v>
      </c>
      <c r="N20">
        <f>INDEX('Dividend History'!$A$4:$CZ$100,MATCH('Dividend History Screen (2)'!N$4,'Dividend History'!$A$4:$A$100,0),MATCH($A20,'Dividend History'!$A$4:$CZ$4,0))</f>
        <v>0.20874999999999999</v>
      </c>
      <c r="O20">
        <f>INDEX('Dividend History'!$A$4:$CZ$100,MATCH('Dividend History Screen (2)'!O$4,'Dividend History'!$A$4:$A$100,0),MATCH($A20,'Dividend History'!$A$4:$CZ$4,0))</f>
        <v>0.20874999999999999</v>
      </c>
      <c r="P20">
        <f>INDEX('Dividend History'!$A$4:$CZ$100,MATCH('Dividend History Screen (2)'!P$4,'Dividend History'!$A$4:$A$100,0),MATCH($A20,'Dividend History'!$A$4:$CZ$4,0))</f>
        <v>0.20874999999999999</v>
      </c>
      <c r="Q20">
        <f>INDEX('Dividend History'!$A$4:$CZ$100,MATCH('Dividend History Screen (2)'!Q$4,'Dividend History'!$A$4:$A$100,0),MATCH($A20,'Dividend History'!$A$4:$CZ$4,0))</f>
        <v>0.20874999999999999</v>
      </c>
      <c r="S20" s="485">
        <f t="shared" si="1"/>
        <v>1.05</v>
      </c>
      <c r="T20">
        <f t="shared" si="2"/>
        <v>0.27500000000000002</v>
      </c>
      <c r="U20">
        <f t="shared" si="2"/>
        <v>1.0249999999999999</v>
      </c>
      <c r="V20">
        <f t="shared" si="2"/>
        <v>0.92499999999999993</v>
      </c>
      <c r="W20">
        <f t="shared" si="2"/>
        <v>0.83499999999999996</v>
      </c>
      <c r="X20">
        <f t="shared" si="2"/>
        <v>0</v>
      </c>
      <c r="Y20">
        <f t="shared" si="2"/>
        <v>0</v>
      </c>
    </row>
    <row r="21" spans="1:25" ht="15.75">
      <c r="A21" s="46" t="s">
        <v>31</v>
      </c>
      <c r="B21" s="46" t="s">
        <v>30</v>
      </c>
      <c r="E21">
        <f>INDEX('Dividend History'!$A$4:$CZ$100,MATCH('Dividend History Screen (2)'!E$4,'Dividend History'!$A$4:$A$100,0),MATCH($A21,'Dividend History'!$A$4:$CZ$4,0))</f>
        <v>0.625</v>
      </c>
      <c r="F21">
        <f>INDEX('Dividend History'!$A$4:$CZ$100,MATCH('Dividend History Screen (2)'!F$4,'Dividend History'!$A$4:$A$100,0),MATCH($A21,'Dividend History'!$A$4:$CZ$4,0))</f>
        <v>0.625</v>
      </c>
      <c r="G21">
        <f>INDEX('Dividend History'!$A$4:$CZ$100,MATCH('Dividend History Screen (2)'!G$4,'Dividend History'!$A$4:$A$100,0),MATCH($A21,'Dividend History'!$A$4:$CZ$4,0))</f>
        <v>0.59499999999999997</v>
      </c>
      <c r="H21">
        <f>INDEX('Dividend History'!$A$4:$CZ$100,MATCH('Dividend History Screen (2)'!H$4,'Dividend History'!$A$4:$A$100,0),MATCH($A21,'Dividend History'!$A$4:$CZ$4,0))</f>
        <v>0.59499999999999997</v>
      </c>
      <c r="I21">
        <f>INDEX('Dividend History'!$A$4:$CZ$100,MATCH('Dividend History Screen (2)'!I$4,'Dividend History'!$A$4:$A$100,0),MATCH($A21,'Dividend History'!$A$4:$CZ$4,0))</f>
        <v>0.59499999999999997</v>
      </c>
      <c r="J21">
        <f>INDEX('Dividend History'!$A$4:$CZ$100,MATCH('Dividend History Screen (2)'!J$4,'Dividend History'!$A$4:$A$100,0),MATCH($A21,'Dividend History'!$A$4:$CZ$4,0))</f>
        <v>0.59499999999999997</v>
      </c>
      <c r="K21">
        <f>INDEX('Dividend History'!$A$4:$CZ$100,MATCH('Dividend History Screen (2)'!K$4,'Dividend History'!$A$4:$A$100,0),MATCH($A21,'Dividend History'!$A$4:$CZ$4,0))</f>
        <v>0.5675</v>
      </c>
      <c r="L21">
        <f>INDEX('Dividend History'!$A$4:$CZ$100,MATCH('Dividend History Screen (2)'!L$4,'Dividend History'!$A$4:$A$100,0),MATCH($A21,'Dividend History'!$A$4:$CZ$4,0))</f>
        <v>0.5675</v>
      </c>
      <c r="M21">
        <f>INDEX('Dividend History'!$A$4:$CZ$100,MATCH('Dividend History Screen (2)'!M$4,'Dividend History'!$A$4:$A$100,0),MATCH($A21,'Dividend History'!$A$4:$CZ$4,0))</f>
        <v>0.5675</v>
      </c>
      <c r="N21">
        <f>INDEX('Dividend History'!$A$4:$CZ$100,MATCH('Dividend History Screen (2)'!N$4,'Dividend History'!$A$4:$A$100,0),MATCH($A21,'Dividend History'!$A$4:$CZ$4,0))</f>
        <v>0.5675</v>
      </c>
      <c r="O21">
        <f>INDEX('Dividend History'!$A$4:$CZ$100,MATCH('Dividend History Screen (2)'!O$4,'Dividend History'!$A$4:$A$100,0),MATCH($A21,'Dividend History'!$A$4:$CZ$4,0))</f>
        <v>0.54500000000000004</v>
      </c>
      <c r="P21">
        <f>INDEX('Dividend History'!$A$4:$CZ$100,MATCH('Dividend History Screen (2)'!P$4,'Dividend History'!$A$4:$A$100,0),MATCH($A21,'Dividend History'!$A$4:$CZ$4,0))</f>
        <v>0.54500000000000004</v>
      </c>
      <c r="Q21">
        <f>INDEX('Dividend History'!$A$4:$CZ$100,MATCH('Dividend History Screen (2)'!Q$4,'Dividend History'!$A$4:$A$100,0),MATCH($A21,'Dividend History'!$A$4:$CZ$4,0))</f>
        <v>0.54500000000000004</v>
      </c>
      <c r="S21" s="485">
        <f t="shared" si="1"/>
        <v>2.44</v>
      </c>
      <c r="T21">
        <f t="shared" si="2"/>
        <v>0.625</v>
      </c>
      <c r="U21">
        <f t="shared" si="2"/>
        <v>2.41</v>
      </c>
      <c r="V21">
        <f t="shared" si="2"/>
        <v>2.2974999999999999</v>
      </c>
      <c r="W21">
        <f t="shared" si="2"/>
        <v>2.2025000000000001</v>
      </c>
      <c r="X21">
        <f t="shared" si="2"/>
        <v>0</v>
      </c>
      <c r="Y21">
        <f t="shared" si="2"/>
        <v>0</v>
      </c>
    </row>
    <row r="22" spans="1:25" ht="15.75">
      <c r="A22" s="46" t="s">
        <v>27</v>
      </c>
      <c r="B22" s="46" t="s">
        <v>26</v>
      </c>
      <c r="E22">
        <f>INDEX('Dividend History'!$A$4:$CZ$100,MATCH('Dividend History Screen (2)'!E$4,'Dividend History'!$A$4:$A$100,0),MATCH($A22,'Dividend History'!$A$4:$CZ$4,0))</f>
        <v>0.3</v>
      </c>
      <c r="F22">
        <f>INDEX('Dividend History'!$A$4:$CZ$100,MATCH('Dividend History Screen (2)'!F$4,'Dividend History'!$A$4:$A$100,0),MATCH($A22,'Dividend History'!$A$4:$CZ$4,0))</f>
        <v>0.3</v>
      </c>
      <c r="G22">
        <f>INDEX('Dividend History'!$A$4:$CZ$100,MATCH('Dividend History Screen (2)'!G$4,'Dividend History'!$A$4:$A$100,0),MATCH($A22,'Dividend History'!$A$4:$CZ$4,0))</f>
        <v>0.3</v>
      </c>
      <c r="H22">
        <f>INDEX('Dividend History'!$A$4:$CZ$100,MATCH('Dividend History Screen (2)'!H$4,'Dividend History'!$A$4:$A$100,0),MATCH($A22,'Dividend History'!$A$4:$CZ$4,0))</f>
        <v>0.3</v>
      </c>
      <c r="I22">
        <f>INDEX('Dividend History'!$A$4:$CZ$100,MATCH('Dividend History Screen (2)'!I$4,'Dividend History'!$A$4:$A$100,0),MATCH($A22,'Dividend History'!$A$4:$CZ$4,0))</f>
        <v>0.28000000000000003</v>
      </c>
      <c r="J22">
        <f>INDEX('Dividend History'!$A$4:$CZ$100,MATCH('Dividend History Screen (2)'!J$4,'Dividend History'!$A$4:$A$100,0),MATCH($A22,'Dividend History'!$A$4:$CZ$4,0))</f>
        <v>0.28000000000000003</v>
      </c>
      <c r="K22">
        <f>INDEX('Dividend History'!$A$4:$CZ$100,MATCH('Dividend History Screen (2)'!K$4,'Dividend History'!$A$4:$A$100,0),MATCH($A22,'Dividend History'!$A$4:$CZ$4,0))</f>
        <v>0.28000000000000003</v>
      </c>
      <c r="L22">
        <f>INDEX('Dividend History'!$A$4:$CZ$100,MATCH('Dividend History Screen (2)'!L$4,'Dividend History'!$A$4:$A$100,0),MATCH($A22,'Dividend History'!$A$4:$CZ$4,0))</f>
        <v>0.28000000000000003</v>
      </c>
      <c r="M22">
        <f>INDEX('Dividend History'!$A$4:$CZ$100,MATCH('Dividend History Screen (2)'!M$4,'Dividend History'!$A$4:$A$100,0),MATCH($A22,'Dividend History'!$A$4:$CZ$4,0))</f>
        <v>0.27500000000000002</v>
      </c>
      <c r="N22">
        <f>INDEX('Dividend History'!$A$4:$CZ$100,MATCH('Dividend History Screen (2)'!N$4,'Dividend History'!$A$4:$A$100,0),MATCH($A22,'Dividend History'!$A$4:$CZ$4,0))</f>
        <v>0.27500000000000002</v>
      </c>
      <c r="O22">
        <f>INDEX('Dividend History'!$A$4:$CZ$100,MATCH('Dividend History Screen (2)'!O$4,'Dividend History'!$A$4:$A$100,0),MATCH($A22,'Dividend History'!$A$4:$CZ$4,0))</f>
        <v>0.27500000000000002</v>
      </c>
      <c r="P22">
        <f>INDEX('Dividend History'!$A$4:$CZ$100,MATCH('Dividend History Screen (2)'!P$4,'Dividend History'!$A$4:$A$100,0),MATCH($A22,'Dividend History'!$A$4:$CZ$4,0))</f>
        <v>0.27500000000000002</v>
      </c>
      <c r="Q22">
        <f>INDEX('Dividend History'!$A$4:$CZ$100,MATCH('Dividend History Screen (2)'!Q$4,'Dividend History'!$A$4:$A$100,0),MATCH($A22,'Dividend History'!$A$4:$CZ$4,0))</f>
        <v>0.27</v>
      </c>
      <c r="S22" s="485">
        <f t="shared" si="1"/>
        <v>1.2</v>
      </c>
      <c r="T22">
        <f t="shared" si="2"/>
        <v>0.3</v>
      </c>
      <c r="U22">
        <f t="shared" si="2"/>
        <v>1.18</v>
      </c>
      <c r="V22">
        <f t="shared" si="2"/>
        <v>1.1150000000000002</v>
      </c>
      <c r="W22">
        <f t="shared" si="2"/>
        <v>1.0950000000000002</v>
      </c>
      <c r="X22">
        <f t="shared" si="2"/>
        <v>0</v>
      </c>
      <c r="Y22">
        <f t="shared" si="2"/>
        <v>0</v>
      </c>
    </row>
    <row r="23" spans="1:25" ht="15.75">
      <c r="A23" s="46" t="s">
        <v>23</v>
      </c>
      <c r="B23" s="46" t="s">
        <v>22</v>
      </c>
      <c r="E23">
        <f>INDEX('Dividend History'!$A$4:$CZ$100,MATCH('Dividend History Screen (2)'!E$4,'Dividend History'!$A$4:$A$100,0),MATCH($A23,'Dividend History'!$A$4:$CZ$4,0))</f>
        <v>0.41</v>
      </c>
      <c r="F23">
        <f>INDEX('Dividend History'!$A$4:$CZ$100,MATCH('Dividend History Screen (2)'!F$4,'Dividend History'!$A$4:$A$100,0),MATCH($A23,'Dividend History'!$A$4:$CZ$4,0))</f>
        <v>0.39</v>
      </c>
      <c r="G23">
        <f>INDEX('Dividend History'!$A$4:$CZ$100,MATCH('Dividend History Screen (2)'!G$4,'Dividend History'!$A$4:$A$100,0),MATCH($A23,'Dividend History'!$A$4:$CZ$4,0))</f>
        <v>0.39</v>
      </c>
      <c r="H23">
        <f>INDEX('Dividend History'!$A$4:$CZ$100,MATCH('Dividend History Screen (2)'!H$4,'Dividend History'!$A$4:$A$100,0),MATCH($A23,'Dividend History'!$A$4:$CZ$4,0))</f>
        <v>0.39</v>
      </c>
      <c r="I23">
        <f>INDEX('Dividend History'!$A$4:$CZ$100,MATCH('Dividend History Screen (2)'!I$4,'Dividend History'!$A$4:$A$100,0),MATCH($A23,'Dividend History'!$A$4:$CZ$4,0))</f>
        <v>0.39</v>
      </c>
      <c r="J23">
        <f>INDEX('Dividend History'!$A$4:$CZ$100,MATCH('Dividend History Screen (2)'!J$4,'Dividend History'!$A$4:$A$100,0),MATCH($A23,'Dividend History'!$A$4:$CZ$4,0))</f>
        <v>0.37</v>
      </c>
      <c r="K23">
        <f>INDEX('Dividend History'!$A$4:$CZ$100,MATCH('Dividend History Screen (2)'!K$4,'Dividend History'!$A$4:$A$100,0),MATCH($A23,'Dividend History'!$A$4:$CZ$4,0))</f>
        <v>0.37</v>
      </c>
      <c r="L23">
        <f>INDEX('Dividend History'!$A$4:$CZ$100,MATCH('Dividend History Screen (2)'!L$4,'Dividend History'!$A$4:$A$100,0),MATCH($A23,'Dividend History'!$A$4:$CZ$4,0))</f>
        <v>0.37</v>
      </c>
      <c r="M23">
        <f>INDEX('Dividend History'!$A$4:$CZ$100,MATCH('Dividend History Screen (2)'!M$4,'Dividend History'!$A$4:$A$100,0),MATCH($A23,'Dividend History'!$A$4:$CZ$4,0))</f>
        <v>0.37</v>
      </c>
      <c r="N23">
        <f>INDEX('Dividend History'!$A$4:$CZ$100,MATCH('Dividend History Screen (2)'!N$4,'Dividend History'!$A$4:$A$100,0),MATCH($A23,'Dividend History'!$A$4:$CZ$4,0))</f>
        <v>0.36</v>
      </c>
      <c r="O23">
        <f>INDEX('Dividend History'!$A$4:$CZ$100,MATCH('Dividend History Screen (2)'!O$4,'Dividend History'!$A$4:$A$100,0),MATCH($A23,'Dividend History'!$A$4:$CZ$4,0))</f>
        <v>0.36</v>
      </c>
      <c r="P23">
        <f>INDEX('Dividend History'!$A$4:$CZ$100,MATCH('Dividend History Screen (2)'!P$4,'Dividend History'!$A$4:$A$100,0),MATCH($A23,'Dividend History'!$A$4:$CZ$4,0))</f>
        <v>0.36</v>
      </c>
      <c r="Q23">
        <f>INDEX('Dividend History'!$A$4:$CZ$100,MATCH('Dividend History Screen (2)'!Q$4,'Dividend History'!$A$4:$A$100,0),MATCH($A23,'Dividend History'!$A$4:$CZ$4,0))</f>
        <v>0.36</v>
      </c>
      <c r="S23" s="485">
        <f t="shared" si="1"/>
        <v>1.58</v>
      </c>
      <c r="T23">
        <f t="shared" si="2"/>
        <v>0.41</v>
      </c>
      <c r="U23">
        <f t="shared" si="2"/>
        <v>1.56</v>
      </c>
      <c r="V23">
        <f t="shared" si="2"/>
        <v>1.48</v>
      </c>
      <c r="W23">
        <f t="shared" si="2"/>
        <v>1.44</v>
      </c>
      <c r="X23">
        <f t="shared" si="2"/>
        <v>0</v>
      </c>
      <c r="Y23">
        <f t="shared" si="2"/>
        <v>0</v>
      </c>
    </row>
    <row r="24" spans="1:25">
      <c r="A24" s="22" t="s">
        <v>21</v>
      </c>
      <c r="B24" s="22" t="s">
        <v>192</v>
      </c>
      <c r="E24">
        <f>INDEX('Dividend History'!$A$4:$CZ$100,MATCH('Dividend History Screen (2)'!E$4,'Dividend History'!$A$4:$A$100,0),MATCH($A24,'Dividend History'!$A$4:$CZ$4,0))</f>
        <v>0.57499999999999996</v>
      </c>
      <c r="F24">
        <f>INDEX('Dividend History'!$A$4:$CZ$100,MATCH('Dividend History Screen (2)'!F$4,'Dividend History'!$A$4:$A$100,0),MATCH($A24,'Dividend History'!$A$4:$CZ$4,0))</f>
        <v>0.54500000000000004</v>
      </c>
      <c r="G24">
        <f>INDEX('Dividend History'!$A$4:$CZ$100,MATCH('Dividend History Screen (2)'!G$4,'Dividend History'!$A$4:$A$100,0),MATCH($A24,'Dividend History'!$A$4:$CZ$4,0))</f>
        <v>0.54500000000000004</v>
      </c>
      <c r="H24">
        <f>INDEX('Dividend History'!$A$4:$CZ$100,MATCH('Dividend History Screen (2)'!H$4,'Dividend History'!$A$4:$A$100,0),MATCH($A24,'Dividend History'!$A$4:$CZ$4,0))</f>
        <v>0.54500000000000004</v>
      </c>
      <c r="I24">
        <f>INDEX('Dividend History'!$A$4:$CZ$100,MATCH('Dividend History Screen (2)'!I$4,'Dividend History'!$A$4:$A$100,0),MATCH($A24,'Dividend History'!$A$4:$CZ$4,0))</f>
        <v>0.54500000000000004</v>
      </c>
      <c r="J24">
        <f>INDEX('Dividend History'!$A$4:$CZ$100,MATCH('Dividend History Screen (2)'!J$4,'Dividend History'!$A$4:$A$100,0),MATCH($A24,'Dividend History'!$A$4:$CZ$4,0))</f>
        <v>0.52500000000000002</v>
      </c>
      <c r="K24">
        <f>INDEX('Dividend History'!$A$4:$CZ$100,MATCH('Dividend History Screen (2)'!K$4,'Dividend History'!$A$4:$A$100,0),MATCH($A24,'Dividend History'!$A$4:$CZ$4,0))</f>
        <v>0.52500000000000002</v>
      </c>
      <c r="L24">
        <f>INDEX('Dividend History'!$A$4:$CZ$100,MATCH('Dividend History Screen (2)'!L$4,'Dividend History'!$A$4:$A$100,0),MATCH($A24,'Dividend History'!$A$4:$CZ$4,0))</f>
        <v>0.52500000000000002</v>
      </c>
      <c r="M24">
        <f>INDEX('Dividend History'!$A$4:$CZ$100,MATCH('Dividend History Screen (2)'!M$4,'Dividend History'!$A$4:$A$100,0),MATCH($A24,'Dividend History'!$A$4:$CZ$4,0))</f>
        <v>0.52500000000000002</v>
      </c>
      <c r="N24">
        <f>INDEX('Dividend History'!$A$4:$CZ$100,MATCH('Dividend History Screen (2)'!N$4,'Dividend History'!$A$4:$A$100,0),MATCH($A24,'Dividend History'!$A$4:$CZ$4,0))</f>
        <v>0.50749999999999995</v>
      </c>
      <c r="O24">
        <f>INDEX('Dividend History'!$A$4:$CZ$100,MATCH('Dividend History Screen (2)'!O$4,'Dividend History'!$A$4:$A$100,0),MATCH($A24,'Dividend History'!$A$4:$CZ$4,0))</f>
        <v>0.50749999999999995</v>
      </c>
      <c r="P24">
        <f>INDEX('Dividend History'!$A$4:$CZ$100,MATCH('Dividend History Screen (2)'!P$4,'Dividend History'!$A$4:$A$100,0),MATCH($A24,'Dividend History'!$A$4:$CZ$4,0))</f>
        <v>0.50749999999999995</v>
      </c>
      <c r="Q24">
        <f>INDEX('Dividend History'!$A$4:$CZ$100,MATCH('Dividend History Screen (2)'!Q$4,'Dividend History'!$A$4:$A$100,0),MATCH($A24,'Dividend History'!$A$4:$CZ$4,0))</f>
        <v>0.50749999999999995</v>
      </c>
      <c r="S24" s="485">
        <f t="shared" si="1"/>
        <v>2.21</v>
      </c>
      <c r="T24">
        <f t="shared" si="2"/>
        <v>0.57499999999999996</v>
      </c>
      <c r="U24">
        <f t="shared" si="2"/>
        <v>2.1800000000000002</v>
      </c>
      <c r="V24">
        <f t="shared" si="2"/>
        <v>2.1</v>
      </c>
      <c r="W24">
        <f t="shared" si="2"/>
        <v>2.0299999999999998</v>
      </c>
      <c r="X24">
        <f t="shared" si="2"/>
        <v>0</v>
      </c>
      <c r="Y24">
        <f t="shared" si="2"/>
        <v>0</v>
      </c>
    </row>
    <row r="25" spans="1:25" ht="15.75">
      <c r="A25" s="46" t="s">
        <v>19</v>
      </c>
      <c r="B25" s="46" t="s">
        <v>18</v>
      </c>
      <c r="E25">
        <f>INDEX('Dividend History'!$A$4:$CZ$100,MATCH('Dividend History Screen (2)'!E$4,'Dividend History'!$A$4:$A$100,0),MATCH($A25,'Dividend History'!$A$4:$CZ$4,0))</f>
        <v>0.755</v>
      </c>
      <c r="F25">
        <f>INDEX('Dividend History'!$A$4:$CZ$100,MATCH('Dividend History Screen (2)'!F$4,'Dividend History'!$A$4:$A$100,0),MATCH($A25,'Dividend History'!$A$4:$CZ$4,0))</f>
        <v>0.7</v>
      </c>
      <c r="G25">
        <f>INDEX('Dividend History'!$A$4:$CZ$100,MATCH('Dividend History Screen (2)'!G$4,'Dividend History'!$A$4:$A$100,0),MATCH($A25,'Dividend History'!$A$4:$CZ$4,0))</f>
        <v>0.7</v>
      </c>
      <c r="H25">
        <f>INDEX('Dividend History'!$A$4:$CZ$100,MATCH('Dividend History Screen (2)'!H$4,'Dividend History'!$A$4:$A$100,0),MATCH($A25,'Dividend History'!$A$4:$CZ$4,0))</f>
        <v>0.7</v>
      </c>
      <c r="I25">
        <f>INDEX('Dividend History'!$A$4:$CZ$100,MATCH('Dividend History Screen (2)'!I$4,'Dividend History'!$A$4:$A$100,0),MATCH($A25,'Dividend History'!$A$4:$CZ$4,0))</f>
        <v>0.7</v>
      </c>
      <c r="J25">
        <f>INDEX('Dividend History'!$A$4:$CZ$100,MATCH('Dividend History Screen (2)'!J$4,'Dividend History'!$A$4:$A$100,0),MATCH($A25,'Dividend History'!$A$4:$CZ$4,0))</f>
        <v>0.66</v>
      </c>
      <c r="K25">
        <f>INDEX('Dividend History'!$A$4:$CZ$100,MATCH('Dividend History Screen (2)'!K$4,'Dividend History'!$A$4:$A$100,0),MATCH($A25,'Dividend History'!$A$4:$CZ$4,0))</f>
        <v>0.66</v>
      </c>
      <c r="L25">
        <f>INDEX('Dividend History'!$A$4:$CZ$100,MATCH('Dividend History Screen (2)'!L$4,'Dividend History'!$A$4:$A$100,0),MATCH($A25,'Dividend History'!$A$4:$CZ$4,0))</f>
        <v>0.66</v>
      </c>
      <c r="M25">
        <f>INDEX('Dividend History'!$A$4:$CZ$100,MATCH('Dividend History Screen (2)'!M$4,'Dividend History'!$A$4:$A$100,0),MATCH($A25,'Dividend History'!$A$4:$CZ$4,0))</f>
        <v>0.66</v>
      </c>
      <c r="N25">
        <f>INDEX('Dividend History'!$A$4:$CZ$100,MATCH('Dividend History Screen (2)'!N$4,'Dividend History'!$A$4:$A$100,0),MATCH($A25,'Dividend History'!$A$4:$CZ$4,0))</f>
        <v>0.63</v>
      </c>
      <c r="O25">
        <f>INDEX('Dividend History'!$A$4:$CZ$100,MATCH('Dividend History Screen (2)'!O$4,'Dividend History'!$A$4:$A$100,0),MATCH($A25,'Dividend History'!$A$4:$CZ$4,0))</f>
        <v>0.63</v>
      </c>
      <c r="P25">
        <f>INDEX('Dividend History'!$A$4:$CZ$100,MATCH('Dividend History Screen (2)'!P$4,'Dividend History'!$A$4:$A$100,0),MATCH($A25,'Dividend History'!$A$4:$CZ$4,0))</f>
        <v>0.63</v>
      </c>
      <c r="Q25">
        <f>INDEX('Dividend History'!$A$4:$CZ$100,MATCH('Dividend History Screen (2)'!Q$4,'Dividend History'!$A$4:$A$100,0),MATCH($A25,'Dividend History'!$A$4:$CZ$4,0))</f>
        <v>0.63</v>
      </c>
      <c r="S25" s="485">
        <f t="shared" si="1"/>
        <v>2.8550000000000004</v>
      </c>
      <c r="T25">
        <f t="shared" si="2"/>
        <v>0.755</v>
      </c>
      <c r="U25">
        <f t="shared" si="2"/>
        <v>2.8</v>
      </c>
      <c r="V25">
        <f t="shared" si="2"/>
        <v>2.64</v>
      </c>
      <c r="W25">
        <f t="shared" si="2"/>
        <v>2.52</v>
      </c>
      <c r="X25">
        <f t="shared" si="2"/>
        <v>0</v>
      </c>
      <c r="Y25">
        <f t="shared" si="2"/>
        <v>0</v>
      </c>
    </row>
    <row r="26" spans="1:25" ht="15.75">
      <c r="A26" s="46" t="s">
        <v>65</v>
      </c>
      <c r="B26" s="46" t="s">
        <v>64</v>
      </c>
      <c r="E26">
        <f>INDEX('Dividend History'!$A$4:$CZ$100,MATCH('Dividend History Screen (2)'!E$4,'Dividend History'!$A$4:$A$100,0),MATCH($A26,'Dividend History'!$A$4:$CZ$4,0))</f>
        <v>0.26</v>
      </c>
      <c r="F26">
        <f>INDEX('Dividend History'!$A$4:$CZ$100,MATCH('Dividend History Screen (2)'!F$4,'Dividend History'!$A$4:$A$100,0),MATCH($A26,'Dividend History'!$A$4:$CZ$4,0))</f>
        <v>0.26</v>
      </c>
      <c r="G26">
        <f>INDEX('Dividend History'!$A$4:$CZ$100,MATCH('Dividend History Screen (2)'!G$4,'Dividend History'!$A$4:$A$100,0),MATCH($A26,'Dividend History'!$A$4:$CZ$4,0))</f>
        <v>0.26</v>
      </c>
      <c r="H26">
        <f>INDEX('Dividend History'!$A$4:$CZ$100,MATCH('Dividend History Screen (2)'!H$4,'Dividend History'!$A$4:$A$100,0),MATCH($A26,'Dividend History'!$A$4:$CZ$4,0))</f>
        <v>0.26</v>
      </c>
      <c r="I26">
        <f>INDEX('Dividend History'!$A$4:$CZ$100,MATCH('Dividend History Screen (2)'!I$4,'Dividend History'!$A$4:$A$100,0),MATCH($A26,'Dividend History'!$A$4:$CZ$4,0))</f>
        <v>0.26</v>
      </c>
      <c r="J26">
        <f>INDEX('Dividend History'!$A$4:$CZ$100,MATCH('Dividend History Screen (2)'!J$4,'Dividend History'!$A$4:$A$100,0),MATCH($A26,'Dividend History'!$A$4:$CZ$4,0))</f>
        <v>0.26</v>
      </c>
      <c r="K26">
        <f>INDEX('Dividend History'!$A$4:$CZ$100,MATCH('Dividend History Screen (2)'!K$4,'Dividend History'!$A$4:$A$100,0),MATCH($A26,'Dividend History'!$A$4:$CZ$4,0))</f>
        <v>0.255</v>
      </c>
      <c r="L26">
        <f>INDEX('Dividend History'!$A$4:$CZ$100,MATCH('Dividend History Screen (2)'!L$4,'Dividend History'!$A$4:$A$100,0),MATCH($A26,'Dividend History'!$A$4:$CZ$4,0))</f>
        <v>0.255</v>
      </c>
      <c r="M26">
        <f>INDEX('Dividend History'!$A$4:$CZ$100,MATCH('Dividend History Screen (2)'!M$4,'Dividend History'!$A$4:$A$100,0),MATCH($A26,'Dividend History'!$A$4:$CZ$4,0))</f>
        <v>0.255</v>
      </c>
      <c r="N26">
        <f>INDEX('Dividend History'!$A$4:$CZ$100,MATCH('Dividend History Screen (2)'!N$4,'Dividend History'!$A$4:$A$100,0),MATCH($A26,'Dividend History'!$A$4:$CZ$4,0))</f>
        <v>0.255</v>
      </c>
      <c r="O26">
        <f>INDEX('Dividend History'!$A$4:$CZ$100,MATCH('Dividend History Screen (2)'!O$4,'Dividend History'!$A$4:$A$100,0),MATCH($A26,'Dividend History'!$A$4:$CZ$4,0))</f>
        <v>0.25</v>
      </c>
      <c r="P26">
        <f>INDEX('Dividend History'!$A$4:$CZ$100,MATCH('Dividend History Screen (2)'!P$4,'Dividend History'!$A$4:$A$100,0),MATCH($A26,'Dividend History'!$A$4:$CZ$4,0))</f>
        <v>0.25</v>
      </c>
      <c r="Q26">
        <f>INDEX('Dividend History'!$A$4:$CZ$100,MATCH('Dividend History Screen (2)'!Q$4,'Dividend History'!$A$4:$A$100,0),MATCH($A26,'Dividend History'!$A$4:$CZ$4,0))</f>
        <v>0.25</v>
      </c>
      <c r="S26" s="485">
        <f t="shared" si="1"/>
        <v>1.04</v>
      </c>
      <c r="T26">
        <f t="shared" si="2"/>
        <v>0.26</v>
      </c>
      <c r="U26">
        <f t="shared" si="2"/>
        <v>1.04</v>
      </c>
      <c r="V26">
        <f t="shared" si="2"/>
        <v>1.0249999999999999</v>
      </c>
      <c r="W26">
        <f t="shared" si="2"/>
        <v>1.0049999999999999</v>
      </c>
      <c r="X26">
        <f t="shared" si="2"/>
        <v>0</v>
      </c>
      <c r="Y26">
        <f t="shared" si="2"/>
        <v>0</v>
      </c>
    </row>
    <row r="27" spans="1:25" ht="15.75">
      <c r="A27" s="46" t="s">
        <v>17</v>
      </c>
      <c r="B27" s="46" t="s">
        <v>16</v>
      </c>
      <c r="E27">
        <f>INDEX('Dividend History'!$A$4:$CZ$100,MATCH('Dividend History Screen (2)'!E$4,'Dividend History'!$A$4:$A$100,0),MATCH($A27,'Dividend History'!$A$4:$CZ$4,0))</f>
        <v>0.54249999999999998</v>
      </c>
      <c r="F27">
        <f>INDEX('Dividend History'!$A$4:$CZ$100,MATCH('Dividend History Screen (2)'!F$4,'Dividend History'!$A$4:$A$100,0),MATCH($A27,'Dividend History'!$A$4:$CZ$4,0))</f>
        <v>0.54249999999999998</v>
      </c>
      <c r="G27">
        <f>INDEX('Dividend History'!$A$4:$CZ$100,MATCH('Dividend History Screen (2)'!G$4,'Dividend History'!$A$4:$A$100,0),MATCH($A27,'Dividend History'!$A$4:$CZ$4,0))</f>
        <v>0.54249999999999998</v>
      </c>
      <c r="H27">
        <f>INDEX('Dividend History'!$A$4:$CZ$100,MATCH('Dividend History Screen (2)'!H$4,'Dividend History'!$A$4:$A$100,0),MATCH($A27,'Dividend History'!$A$4:$CZ$4,0))</f>
        <v>0.54249999999999998</v>
      </c>
      <c r="I27">
        <f>INDEX('Dividend History'!$A$4:$CZ$100,MATCH('Dividend History Screen (2)'!I$4,'Dividend History'!$A$4:$A$100,0),MATCH($A27,'Dividend History'!$A$4:$CZ$4,0))</f>
        <v>0.52500000000000002</v>
      </c>
      <c r="J27">
        <f>INDEX('Dividend History'!$A$4:$CZ$100,MATCH('Dividend History Screen (2)'!J$4,'Dividend History'!$A$4:$A$100,0),MATCH($A27,'Dividend History'!$A$4:$CZ$4,0))</f>
        <v>0.52500000000000002</v>
      </c>
      <c r="K27">
        <f>INDEX('Dividend History'!$A$4:$CZ$100,MATCH('Dividend History Screen (2)'!K$4,'Dividend History'!$A$4:$A$100,0),MATCH($A27,'Dividend History'!$A$4:$CZ$4,0))</f>
        <v>0.52500000000000002</v>
      </c>
      <c r="L27">
        <f>INDEX('Dividend History'!$A$4:$CZ$100,MATCH('Dividend History Screen (2)'!L$4,'Dividend History'!$A$4:$A$100,0),MATCH($A27,'Dividend History'!$A$4:$CZ$4,0))</f>
        <v>0.52500000000000002</v>
      </c>
      <c r="M27">
        <f>INDEX('Dividend History'!$A$4:$CZ$100,MATCH('Dividend History Screen (2)'!M$4,'Dividend History'!$A$4:$A$100,0),MATCH($A27,'Dividend History'!$A$4:$CZ$4,0))</f>
        <v>0.50749999999999995</v>
      </c>
      <c r="N27">
        <f>INDEX('Dividend History'!$A$4:$CZ$100,MATCH('Dividend History Screen (2)'!N$4,'Dividend History'!$A$4:$A$100,0),MATCH($A27,'Dividend History'!$A$4:$CZ$4,0))</f>
        <v>0.50749999999999995</v>
      </c>
      <c r="O27">
        <f>INDEX('Dividend History'!$A$4:$CZ$100,MATCH('Dividend History Screen (2)'!O$4,'Dividend History'!$A$4:$A$100,0),MATCH($A27,'Dividend History'!$A$4:$CZ$4,0))</f>
        <v>0.50749999999999995</v>
      </c>
      <c r="P27">
        <f>INDEX('Dividend History'!$A$4:$CZ$100,MATCH('Dividend History Screen (2)'!P$4,'Dividend History'!$A$4:$A$100,0),MATCH($A27,'Dividend History'!$A$4:$CZ$4,0))</f>
        <v>0.50749999999999995</v>
      </c>
      <c r="Q27">
        <f>INDEX('Dividend History'!$A$4:$CZ$100,MATCH('Dividend History Screen (2)'!Q$4,'Dividend History'!$A$4:$A$100,0),MATCH($A27,'Dividend History'!$A$4:$CZ$4,0))</f>
        <v>0.49</v>
      </c>
      <c r="S27" s="485">
        <f t="shared" si="1"/>
        <v>2.17</v>
      </c>
      <c r="T27">
        <f t="shared" si="2"/>
        <v>0.54249999999999998</v>
      </c>
      <c r="U27">
        <f t="shared" si="2"/>
        <v>2.1524999999999999</v>
      </c>
      <c r="V27">
        <f t="shared" si="2"/>
        <v>2.0825</v>
      </c>
      <c r="W27">
        <f t="shared" si="2"/>
        <v>2.0125000000000002</v>
      </c>
      <c r="X27">
        <f t="shared" si="2"/>
        <v>0</v>
      </c>
      <c r="Y27">
        <f t="shared" si="2"/>
        <v>0</v>
      </c>
    </row>
    <row r="28" spans="1:25" ht="15.75">
      <c r="A28" s="46" t="s">
        <v>7</v>
      </c>
      <c r="B28" s="46" t="s">
        <v>6</v>
      </c>
      <c r="E28">
        <f>INDEX('Dividend History'!$A$4:$CZ$100,MATCH('Dividend History Screen (2)'!E$4,'Dividend History'!$A$4:$A$100,0),MATCH($A28,'Dividend History'!$A$4:$CZ$4,0))</f>
        <v>0.4</v>
      </c>
      <c r="F28">
        <f>INDEX('Dividend History'!$A$4:$CZ$100,MATCH('Dividend History Screen (2)'!F$4,'Dividend History'!$A$4:$A$100,0),MATCH($A28,'Dividend History'!$A$4:$CZ$4,0))</f>
        <v>0.4</v>
      </c>
      <c r="G28">
        <f>INDEX('Dividend History'!$A$4:$CZ$100,MATCH('Dividend History Screen (2)'!G$4,'Dividend History'!$A$4:$A$100,0),MATCH($A28,'Dividend History'!$A$4:$CZ$4,0))</f>
        <v>0.38</v>
      </c>
      <c r="H28">
        <f>INDEX('Dividend History'!$A$4:$CZ$100,MATCH('Dividend History Screen (2)'!H$4,'Dividend History'!$A$4:$A$100,0),MATCH($A28,'Dividend History'!$A$4:$CZ$4,0))</f>
        <v>0.38</v>
      </c>
      <c r="I28">
        <f>INDEX('Dividend History'!$A$4:$CZ$100,MATCH('Dividend History Screen (2)'!I$4,'Dividend History'!$A$4:$A$100,0),MATCH($A28,'Dividend History'!$A$4:$CZ$4,0))</f>
        <v>0.38</v>
      </c>
      <c r="J28">
        <f>INDEX('Dividend History'!$A$4:$CZ$100,MATCH('Dividend History Screen (2)'!J$4,'Dividend History'!$A$4:$A$100,0),MATCH($A28,'Dividend History'!$A$4:$CZ$4,0))</f>
        <v>0.38</v>
      </c>
      <c r="K28">
        <f>INDEX('Dividend History'!$A$4:$CZ$100,MATCH('Dividend History Screen (2)'!K$4,'Dividend History'!$A$4:$A$100,0),MATCH($A28,'Dividend History'!$A$4:$CZ$4,0))</f>
        <v>0.36</v>
      </c>
      <c r="L28">
        <f>INDEX('Dividend History'!$A$4:$CZ$100,MATCH('Dividend History Screen (2)'!L$4,'Dividend History'!$A$4:$A$100,0),MATCH($A28,'Dividend History'!$A$4:$CZ$4,0))</f>
        <v>0.36</v>
      </c>
      <c r="M28">
        <f>INDEX('Dividend History'!$A$4:$CZ$100,MATCH('Dividend History Screen (2)'!M$4,'Dividend History'!$A$4:$A$100,0),MATCH($A28,'Dividend History'!$A$4:$CZ$4,0))</f>
        <v>0.36</v>
      </c>
      <c r="N28">
        <f>INDEX('Dividend History'!$A$4:$CZ$100,MATCH('Dividend History Screen (2)'!N$4,'Dividend History'!$A$4:$A$100,0),MATCH($A28,'Dividend History'!$A$4:$CZ$4,0))</f>
        <v>0.36</v>
      </c>
      <c r="O28">
        <f>INDEX('Dividend History'!$A$4:$CZ$100,MATCH('Dividend History Screen (2)'!O$4,'Dividend History'!$A$4:$A$100,0),MATCH($A28,'Dividend History'!$A$4:$CZ$4,0))</f>
        <v>0.35499999999999998</v>
      </c>
      <c r="P28">
        <f>INDEX('Dividend History'!$A$4:$CZ$100,MATCH('Dividend History Screen (2)'!P$4,'Dividend History'!$A$4:$A$100,0),MATCH($A28,'Dividend History'!$A$4:$CZ$4,0))</f>
        <v>0.35499999999999998</v>
      </c>
      <c r="Q28">
        <f>INDEX('Dividend History'!$A$4:$CZ$100,MATCH('Dividend History Screen (2)'!Q$4,'Dividend History'!$A$4:$A$100,0),MATCH($A28,'Dividend History'!$A$4:$CZ$4,0))</f>
        <v>0.35499999999999998</v>
      </c>
      <c r="S28" s="485">
        <f t="shared" si="1"/>
        <v>1.56</v>
      </c>
      <c r="T28">
        <f t="shared" si="2"/>
        <v>0.4</v>
      </c>
      <c r="U28">
        <f t="shared" si="2"/>
        <v>1.54</v>
      </c>
      <c r="V28">
        <f t="shared" si="2"/>
        <v>1.46</v>
      </c>
      <c r="W28">
        <f t="shared" si="2"/>
        <v>1.4249999999999998</v>
      </c>
      <c r="X28">
        <f t="shared" si="2"/>
        <v>0</v>
      </c>
      <c r="Y28">
        <f t="shared" si="2"/>
        <v>0</v>
      </c>
    </row>
    <row r="29" spans="1:25" ht="15.75">
      <c r="A29" s="46" t="s">
        <v>5</v>
      </c>
      <c r="B29" s="46" t="s">
        <v>4</v>
      </c>
      <c r="E29">
        <f>INDEX('Dividend History'!$A$4:$CZ$100,MATCH('Dividend History Screen (2)'!E$4,'Dividend History'!$A$4:$A$100,0),MATCH($A29,'Dividend History'!$A$4:$CZ$4,0))</f>
        <v>0.38</v>
      </c>
      <c r="F29">
        <f>INDEX('Dividend History'!$A$4:$CZ$100,MATCH('Dividend History Screen (2)'!F$4,'Dividend History'!$A$4:$A$100,0),MATCH($A29,'Dividend History'!$A$4:$CZ$4,0))</f>
        <v>0.36</v>
      </c>
      <c r="G29">
        <f>INDEX('Dividend History'!$A$4:$CZ$100,MATCH('Dividend History Screen (2)'!G$4,'Dividend History'!$A$4:$A$100,0),MATCH($A29,'Dividend History'!$A$4:$CZ$4,0))</f>
        <v>0.36</v>
      </c>
      <c r="H29">
        <f>INDEX('Dividend History'!$A$4:$CZ$100,MATCH('Dividend History Screen (2)'!H$4,'Dividend History'!$A$4:$A$100,0),MATCH($A29,'Dividend History'!$A$4:$CZ$4,0))</f>
        <v>0.36</v>
      </c>
      <c r="I29">
        <f>INDEX('Dividend History'!$A$4:$CZ$100,MATCH('Dividend History Screen (2)'!I$4,'Dividend History'!$A$4:$A$100,0),MATCH($A29,'Dividend History'!$A$4:$CZ$4,0))</f>
        <v>0.36</v>
      </c>
      <c r="J29">
        <f>INDEX('Dividend History'!$A$4:$CZ$100,MATCH('Dividend History Screen (2)'!J$4,'Dividend History'!$A$4:$A$100,0),MATCH($A29,'Dividend History'!$A$4:$CZ$4,0))</f>
        <v>0.35</v>
      </c>
      <c r="K29">
        <f>INDEX('Dividend History'!$A$4:$CZ$100,MATCH('Dividend History Screen (2)'!K$4,'Dividend History'!$A$4:$A$100,0),MATCH($A29,'Dividend History'!$A$4:$CZ$4,0))</f>
        <v>0.35</v>
      </c>
      <c r="L29">
        <f>INDEX('Dividend History'!$A$4:$CZ$100,MATCH('Dividend History Screen (2)'!L$4,'Dividend History'!$A$4:$A$100,0),MATCH($A29,'Dividend History'!$A$4:$CZ$4,0))</f>
        <v>0.35</v>
      </c>
      <c r="M29">
        <f>INDEX('Dividend History'!$A$4:$CZ$100,MATCH('Dividend History Screen (2)'!M$4,'Dividend History'!$A$4:$A$100,0),MATCH($A29,'Dividend History'!$A$4:$CZ$4,0))</f>
        <v>0.35</v>
      </c>
      <c r="N29">
        <f>INDEX('Dividend History'!$A$4:$CZ$100,MATCH('Dividend History Screen (2)'!N$4,'Dividend History'!$A$4:$A$100,0),MATCH($A29,'Dividend History'!$A$4:$CZ$4,0))</f>
        <v>0.34</v>
      </c>
      <c r="O29">
        <f>INDEX('Dividend History'!$A$4:$CZ$100,MATCH('Dividend History Screen (2)'!O$4,'Dividend History'!$A$4:$A$100,0),MATCH($A29,'Dividend History'!$A$4:$CZ$4,0))</f>
        <v>0.34</v>
      </c>
      <c r="P29">
        <f>INDEX('Dividend History'!$A$4:$CZ$100,MATCH('Dividend History Screen (2)'!P$4,'Dividend History'!$A$4:$A$100,0),MATCH($A29,'Dividend History'!$A$4:$CZ$4,0))</f>
        <v>0.34</v>
      </c>
      <c r="Q29">
        <f>INDEX('Dividend History'!$A$4:$CZ$100,MATCH('Dividend History Screen (2)'!Q$4,'Dividend History'!$A$4:$A$100,0),MATCH($A29,'Dividend History'!$A$4:$CZ$4,0))</f>
        <v>0.34</v>
      </c>
      <c r="S29" s="485">
        <f t="shared" si="1"/>
        <v>1.46</v>
      </c>
      <c r="T29">
        <f t="shared" si="2"/>
        <v>0.38</v>
      </c>
      <c r="U29">
        <f t="shared" si="2"/>
        <v>1.44</v>
      </c>
      <c r="V29">
        <f t="shared" si="2"/>
        <v>1.4</v>
      </c>
      <c r="W29">
        <f t="shared" si="2"/>
        <v>1.36</v>
      </c>
      <c r="X29">
        <f t="shared" si="2"/>
        <v>0</v>
      </c>
      <c r="Y29">
        <f t="shared" si="2"/>
        <v>0</v>
      </c>
    </row>
    <row r="30" spans="1:25" ht="15.75">
      <c r="A30" s="46" t="s">
        <v>3</v>
      </c>
      <c r="B30" s="46" t="s">
        <v>2221</v>
      </c>
      <c r="E30">
        <f>INDEX('Dividend History'!$A$4:$CZ$100,MATCH('Dividend History Screen (2)'!E$4,'Dividend History'!$A$4:$A$100,0),MATCH($A30,'Dividend History'!$A$4:$CZ$4,0))</f>
        <v>0.495</v>
      </c>
      <c r="F30">
        <f>INDEX('Dividend History'!$A$4:$CZ$100,MATCH('Dividend History Screen (2)'!F$4,'Dividend History'!$A$4:$A$100,0),MATCH($A30,'Dividend History'!$A$4:$CZ$4,0))</f>
        <v>0.45750000000000002</v>
      </c>
      <c r="G30">
        <f>INDEX('Dividend History'!$A$4:$CZ$100,MATCH('Dividend History Screen (2)'!G$4,'Dividend History'!$A$4:$A$100,0),MATCH($A30,'Dividend History'!$A$4:$CZ$4,0))</f>
        <v>0.23372301000000001</v>
      </c>
      <c r="H30">
        <f>INDEX('Dividend History'!$A$4:$CZ$100,MATCH('Dividend History Screen (2)'!H$4,'Dividend History'!$A$4:$A$100,0),MATCH($A30,'Dividend History'!$A$4:$CZ$4,0))</f>
        <v>0.42249999999999999</v>
      </c>
      <c r="I30">
        <f>INDEX('Dividend History'!$A$4:$CZ$100,MATCH('Dividend History Screen (2)'!I$4,'Dividend History'!$A$4:$A$100,0),MATCH($A30,'Dividend History'!$A$4:$CZ$4,0))</f>
        <v>0.42249999999999999</v>
      </c>
      <c r="J30">
        <f>INDEX('Dividend History'!$A$4:$CZ$100,MATCH('Dividend History Screen (2)'!J$4,'Dividend History'!$A$4:$A$100,0),MATCH($A30,'Dividend History'!$A$4:$CZ$4,0))</f>
        <v>0.39</v>
      </c>
      <c r="K30">
        <f>INDEX('Dividend History'!$A$4:$CZ$100,MATCH('Dividend History Screen (2)'!K$4,'Dividend History'!$A$4:$A$100,0),MATCH($A30,'Dividend History'!$A$4:$CZ$4,0))</f>
        <v>0.39</v>
      </c>
      <c r="L30">
        <f>INDEX('Dividend History'!$A$4:$CZ$100,MATCH('Dividend History Screen (2)'!L$4,'Dividend History'!$A$4:$A$100,0),MATCH($A30,'Dividend History'!$A$4:$CZ$4,0))</f>
        <v>0.39</v>
      </c>
      <c r="M30">
        <f>INDEX('Dividend History'!$A$4:$CZ$100,MATCH('Dividend History Screen (2)'!M$4,'Dividend History'!$A$4:$A$100,0),MATCH($A30,'Dividend History'!$A$4:$CZ$4,0))</f>
        <v>0.39</v>
      </c>
      <c r="N30">
        <f>INDEX('Dividend History'!$A$4:$CZ$100,MATCH('Dividend History Screen (2)'!N$4,'Dividend History'!$A$4:$A$100,0),MATCH($A30,'Dividend History'!$A$4:$CZ$4,0))</f>
        <v>0.38250000000000001</v>
      </c>
      <c r="O30">
        <f>INDEX('Dividend History'!$A$4:$CZ$100,MATCH('Dividend History Screen (2)'!O$4,'Dividend History'!$A$4:$A$100,0),MATCH($A30,'Dividend History'!$A$4:$CZ$4,0))</f>
        <v>0.38250000000000001</v>
      </c>
      <c r="P30">
        <f>INDEX('Dividend History'!$A$4:$CZ$100,MATCH('Dividend History Screen (2)'!P$4,'Dividend History'!$A$4:$A$100,0),MATCH($A30,'Dividend History'!$A$4:$CZ$4,0))</f>
        <v>0.34</v>
      </c>
      <c r="Q30">
        <f>INDEX('Dividend History'!$A$4:$CZ$100,MATCH('Dividend History Screen (2)'!Q$4,'Dividend History'!$A$4:$A$100,0),MATCH($A30,'Dividend History'!$A$4:$CZ$4,0))</f>
        <v>0.34</v>
      </c>
      <c r="S30" s="485">
        <f t="shared" si="1"/>
        <v>1.6087230099999998</v>
      </c>
      <c r="T30">
        <f t="shared" si="2"/>
        <v>0.495</v>
      </c>
      <c r="U30">
        <f t="shared" si="2"/>
        <v>1.5362230100000001</v>
      </c>
      <c r="V30">
        <f t="shared" si="2"/>
        <v>1.56</v>
      </c>
      <c r="W30">
        <f t="shared" si="2"/>
        <v>1.4450000000000001</v>
      </c>
      <c r="X30">
        <f t="shared" si="2"/>
        <v>0</v>
      </c>
      <c r="Y30">
        <f t="shared" si="2"/>
        <v>0</v>
      </c>
    </row>
    <row r="31" spans="1:25" ht="15.75">
      <c r="A31" s="46" t="s">
        <v>1</v>
      </c>
      <c r="B31" s="46" t="s">
        <v>0</v>
      </c>
      <c r="E31">
        <f>INDEX('Dividend History'!$A$4:$CZ$100,MATCH('Dividend History Screen (2)'!E$4,'Dividend History'!$A$4:$A$100,0),MATCH($A31,'Dividend History'!$A$4:$CZ$4,0))</f>
        <v>0.34</v>
      </c>
      <c r="F31">
        <f>INDEX('Dividend History'!$A$4:$CZ$100,MATCH('Dividend History Screen (2)'!F$4,'Dividend History'!$A$4:$A$100,0),MATCH($A31,'Dividend History'!$A$4:$CZ$4,0))</f>
        <v>0.32</v>
      </c>
      <c r="G31">
        <f>INDEX('Dividend History'!$A$4:$CZ$100,MATCH('Dividend History Screen (2)'!G$4,'Dividend History'!$A$4:$A$100,0),MATCH($A31,'Dividend History'!$A$4:$CZ$4,0))</f>
        <v>0.32</v>
      </c>
      <c r="H31">
        <f>INDEX('Dividend History'!$A$4:$CZ$100,MATCH('Dividend History Screen (2)'!H$4,'Dividend History'!$A$4:$A$100,0),MATCH($A31,'Dividend History'!$A$4:$CZ$4,0))</f>
        <v>0.32</v>
      </c>
      <c r="I31">
        <f>INDEX('Dividend History'!$A$4:$CZ$100,MATCH('Dividend History Screen (2)'!I$4,'Dividend History'!$A$4:$A$100,0),MATCH($A31,'Dividend History'!$A$4:$CZ$4,0))</f>
        <v>0.32</v>
      </c>
      <c r="J31">
        <f>INDEX('Dividend History'!$A$4:$CZ$100,MATCH('Dividend History Screen (2)'!J$4,'Dividend History'!$A$4:$A$100,0),MATCH($A31,'Dividend History'!$A$4:$CZ$4,0))</f>
        <v>0.3</v>
      </c>
      <c r="K31">
        <f>INDEX('Dividend History'!$A$4:$CZ$100,MATCH('Dividend History Screen (2)'!K$4,'Dividend History'!$A$4:$A$100,0),MATCH($A31,'Dividend History'!$A$4:$CZ$4,0))</f>
        <v>0.3</v>
      </c>
      <c r="L31">
        <f>INDEX('Dividend History'!$A$4:$CZ$100,MATCH('Dividend History Screen (2)'!L$4,'Dividend History'!$A$4:$A$100,0),MATCH($A31,'Dividend History'!$A$4:$CZ$4,0))</f>
        <v>0.3</v>
      </c>
      <c r="M31">
        <f>INDEX('Dividend History'!$A$4:$CZ$100,MATCH('Dividend History Screen (2)'!M$4,'Dividend History'!$A$4:$A$100,0),MATCH($A31,'Dividend History'!$A$4:$CZ$4,0))</f>
        <v>0.3</v>
      </c>
      <c r="N31">
        <f>INDEX('Dividend History'!$A$4:$CZ$100,MATCH('Dividend History Screen (2)'!N$4,'Dividend History'!$A$4:$A$100,0),MATCH($A31,'Dividend History'!$A$4:$CZ$4,0))</f>
        <v>0.28000000000000003</v>
      </c>
      <c r="O31">
        <f>INDEX('Dividend History'!$A$4:$CZ$100,MATCH('Dividend History Screen (2)'!O$4,'Dividend History'!$A$4:$A$100,0),MATCH($A31,'Dividend History'!$A$4:$CZ$4,0))</f>
        <v>0.28000000000000003</v>
      </c>
      <c r="P31">
        <f>INDEX('Dividend History'!$A$4:$CZ$100,MATCH('Dividend History Screen (2)'!P$4,'Dividend History'!$A$4:$A$100,0),MATCH($A31,'Dividend History'!$A$4:$CZ$4,0))</f>
        <v>0.28000000000000003</v>
      </c>
      <c r="Q31">
        <f>INDEX('Dividend History'!$A$4:$CZ$100,MATCH('Dividend History Screen (2)'!Q$4,'Dividend History'!$A$4:$A$100,0),MATCH($A31,'Dividend History'!$A$4:$CZ$4,0))</f>
        <v>0.27</v>
      </c>
      <c r="S31" s="485">
        <f t="shared" si="1"/>
        <v>1.3</v>
      </c>
      <c r="T31">
        <f t="shared" si="2"/>
        <v>0.34</v>
      </c>
      <c r="U31">
        <f t="shared" si="2"/>
        <v>1.28</v>
      </c>
      <c r="V31">
        <f t="shared" si="2"/>
        <v>1.2</v>
      </c>
      <c r="W31">
        <f t="shared" si="2"/>
        <v>1.1100000000000001</v>
      </c>
      <c r="X31">
        <f t="shared" si="2"/>
        <v>0</v>
      </c>
      <c r="Y31">
        <f t="shared" si="2"/>
        <v>0</v>
      </c>
    </row>
    <row r="32" spans="1:25">
      <c r="S32" s="485"/>
      <c r="T32" s="485"/>
      <c r="U32" s="485"/>
    </row>
    <row r="33" spans="1:21">
      <c r="U33" s="485"/>
    </row>
    <row r="34" spans="1:21">
      <c r="A34" s="492"/>
      <c r="S34" s="485"/>
      <c r="T34" s="485"/>
      <c r="U34" s="485"/>
    </row>
    <row r="35" spans="1:21" ht="15.75">
      <c r="A35" s="46" t="s">
        <v>7082</v>
      </c>
      <c r="U35" s="485"/>
    </row>
    <row r="36" spans="1:21">
      <c r="S36" s="485"/>
      <c r="T36" s="485"/>
      <c r="U36" s="485"/>
    </row>
    <row r="37" spans="1:21">
      <c r="S37" s="485"/>
      <c r="T37" s="485"/>
      <c r="U37" s="485"/>
    </row>
    <row r="38" spans="1:21">
      <c r="S38" s="485"/>
      <c r="T38" s="485"/>
      <c r="U38" s="485"/>
    </row>
    <row r="39" spans="1:21">
      <c r="S39" s="485"/>
      <c r="T39" s="485"/>
      <c r="U39" s="485"/>
    </row>
    <row r="40" spans="1:21">
      <c r="S40" s="485"/>
      <c r="T40" s="485"/>
      <c r="U40" s="485"/>
    </row>
    <row r="41" spans="1:21">
      <c r="S41" s="485"/>
      <c r="T41" s="485"/>
      <c r="U41" s="485"/>
    </row>
    <row r="42" spans="1:21">
      <c r="S42" s="485"/>
      <c r="T42" s="485"/>
      <c r="U42" s="485"/>
    </row>
    <row r="43" spans="1:21">
      <c r="S43" s="485"/>
      <c r="T43" s="485"/>
      <c r="U43" s="485"/>
    </row>
    <row r="44" spans="1:21">
      <c r="S44" s="485"/>
      <c r="T44" s="485"/>
      <c r="U44" s="485"/>
    </row>
    <row r="45" spans="1:21">
      <c r="S45" s="485"/>
      <c r="T45" s="485"/>
      <c r="U45" s="485"/>
    </row>
    <row r="46" spans="1:21">
      <c r="S46" s="485"/>
      <c r="T46" s="485"/>
      <c r="U46" s="485"/>
    </row>
    <row r="47" spans="1:21">
      <c r="S47" s="485"/>
      <c r="T47" s="485"/>
      <c r="U47" s="485"/>
    </row>
    <row r="48" spans="1:21">
      <c r="S48" s="485"/>
      <c r="T48" s="485"/>
      <c r="U48" s="485"/>
    </row>
    <row r="49" spans="19:21">
      <c r="S49" s="485"/>
      <c r="T49" s="485"/>
      <c r="U49" s="485"/>
    </row>
    <row r="50" spans="19:21">
      <c r="S50" s="485"/>
      <c r="T50" s="485"/>
      <c r="U50" s="485"/>
    </row>
    <row r="51" spans="19:21">
      <c r="S51" s="485"/>
      <c r="T51" s="485"/>
      <c r="U51" s="485"/>
    </row>
    <row r="52" spans="19:21">
      <c r="S52" s="485"/>
      <c r="T52" s="485"/>
      <c r="U52" s="485"/>
    </row>
    <row r="53" spans="19:21">
      <c r="S53" s="485"/>
      <c r="T53" s="485"/>
      <c r="U53" s="485"/>
    </row>
    <row r="54" spans="19:21">
      <c r="S54" s="485"/>
      <c r="T54" s="485"/>
      <c r="U54" s="485"/>
    </row>
    <row r="55" spans="19:21">
      <c r="S55" s="485"/>
      <c r="T55" s="485"/>
      <c r="U55" s="485"/>
    </row>
    <row r="56" spans="19:21">
      <c r="S56" s="485"/>
      <c r="T56" s="485"/>
      <c r="U56" s="485"/>
    </row>
    <row r="57" spans="19:21">
      <c r="S57" s="485"/>
      <c r="T57" s="485"/>
      <c r="U57" s="485"/>
    </row>
    <row r="58" spans="19:21">
      <c r="S58" s="485"/>
      <c r="T58" s="485"/>
      <c r="U58" s="485"/>
    </row>
    <row r="59" spans="19:21">
      <c r="S59" s="485"/>
      <c r="T59" s="485"/>
      <c r="U59" s="485"/>
    </row>
    <row r="60" spans="19:21">
      <c r="S60" s="485"/>
      <c r="T60" s="485"/>
      <c r="U60" s="485"/>
    </row>
    <row r="61" spans="19:21">
      <c r="S61" s="485"/>
      <c r="T61" s="485"/>
      <c r="U61" s="485"/>
    </row>
    <row r="62" spans="19:21">
      <c r="S62" s="485"/>
      <c r="T62" s="485"/>
      <c r="U62" s="485"/>
    </row>
    <row r="63" spans="19:21">
      <c r="S63" s="485"/>
      <c r="T63" s="485"/>
      <c r="U63" s="485"/>
    </row>
    <row r="73" spans="3:3" ht="15.75">
      <c r="C73" s="46"/>
    </row>
    <row r="74" spans="3:3" ht="15.75">
      <c r="C74" s="46"/>
    </row>
    <row r="75" spans="3:3" ht="15.75">
      <c r="C75" s="46"/>
    </row>
    <row r="76" spans="3:3" ht="15.75">
      <c r="C76" s="46"/>
    </row>
    <row r="77" spans="3:3" ht="15.75">
      <c r="C77" s="46"/>
    </row>
    <row r="78" spans="3:3" ht="15.75">
      <c r="C78" s="46"/>
    </row>
    <row r="79" spans="3:3" ht="15.75">
      <c r="C79" s="46"/>
    </row>
    <row r="80" spans="3:3" ht="15.75">
      <c r="C80" s="46"/>
    </row>
    <row r="81" spans="3:3" ht="15.75">
      <c r="C81" s="46"/>
    </row>
    <row r="82" spans="3:3" ht="15.75">
      <c r="C82" s="46"/>
    </row>
    <row r="83" spans="3:3" ht="15.75">
      <c r="C83" s="46"/>
    </row>
    <row r="84" spans="3:3" ht="15.75">
      <c r="C84" s="46"/>
    </row>
    <row r="85" spans="3:3" ht="15.75">
      <c r="C85" s="46"/>
    </row>
    <row r="86" spans="3:3" ht="15.75">
      <c r="C86" s="46"/>
    </row>
    <row r="87" spans="3:3" ht="15.75">
      <c r="C87" s="46"/>
    </row>
    <row r="88" spans="3:3" ht="15.75">
      <c r="C88" s="4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I29"/>
  <sheetViews>
    <sheetView view="pageBreakPreview" zoomScale="90" zoomScaleNormal="90" zoomScaleSheetLayoutView="90" workbookViewId="0">
      <selection activeCell="E1" sqref="E1"/>
    </sheetView>
  </sheetViews>
  <sheetFormatPr defaultRowHeight="15.75"/>
  <cols>
    <col min="1" max="1" width="2.1640625" style="271" customWidth="1"/>
    <col min="2" max="2" width="84.1640625" style="271" bestFit="1" customWidth="1"/>
    <col min="3" max="3" width="2.1640625" style="271" customWidth="1"/>
    <col min="4" max="4" width="20.1640625" style="271" customWidth="1"/>
    <col min="5" max="5" width="2.1640625" style="271" customWidth="1"/>
    <col min="6" max="253" width="9.33203125" style="271"/>
    <col min="254" max="254" width="4.83203125" style="271" customWidth="1"/>
    <col min="255" max="255" width="20.5" style="271" customWidth="1"/>
    <col min="256" max="256" width="3.1640625" style="271" customWidth="1"/>
    <col min="257" max="257" width="20.1640625" style="271" customWidth="1"/>
    <col min="258" max="258" width="3.1640625" style="271" customWidth="1"/>
    <col min="259" max="259" width="21.83203125" style="271" customWidth="1"/>
    <col min="260" max="260" width="3.1640625" style="271" customWidth="1"/>
    <col min="261" max="261" width="31.1640625" style="271" customWidth="1"/>
    <col min="262" max="509" width="9.33203125" style="271"/>
    <col min="510" max="510" width="4.83203125" style="271" customWidth="1"/>
    <col min="511" max="511" width="20.5" style="271" customWidth="1"/>
    <col min="512" max="512" width="3.1640625" style="271" customWidth="1"/>
    <col min="513" max="513" width="20.1640625" style="271" customWidth="1"/>
    <col min="514" max="514" width="3.1640625" style="271" customWidth="1"/>
    <col min="515" max="515" width="21.83203125" style="271" customWidth="1"/>
    <col min="516" max="516" width="3.1640625" style="271" customWidth="1"/>
    <col min="517" max="517" width="31.1640625" style="271" customWidth="1"/>
    <col min="518" max="765" width="9.33203125" style="271"/>
    <col min="766" max="766" width="4.83203125" style="271" customWidth="1"/>
    <col min="767" max="767" width="20.5" style="271" customWidth="1"/>
    <col min="768" max="768" width="3.1640625" style="271" customWidth="1"/>
    <col min="769" max="769" width="20.1640625" style="271" customWidth="1"/>
    <col min="770" max="770" width="3.1640625" style="271" customWidth="1"/>
    <col min="771" max="771" width="21.83203125" style="271" customWidth="1"/>
    <col min="772" max="772" width="3.1640625" style="271" customWidth="1"/>
    <col min="773" max="773" width="31.1640625" style="271" customWidth="1"/>
    <col min="774" max="1021" width="9.33203125" style="271"/>
    <col min="1022" max="1022" width="4.83203125" style="271" customWidth="1"/>
    <col min="1023" max="1023" width="20.5" style="271" customWidth="1"/>
    <col min="1024" max="1024" width="3.1640625" style="271" customWidth="1"/>
    <col min="1025" max="1025" width="20.1640625" style="271" customWidth="1"/>
    <col min="1026" max="1026" width="3.1640625" style="271" customWidth="1"/>
    <col min="1027" max="1027" width="21.83203125" style="271" customWidth="1"/>
    <col min="1028" max="1028" width="3.1640625" style="271" customWidth="1"/>
    <col min="1029" max="1029" width="31.1640625" style="271" customWidth="1"/>
    <col min="1030" max="1277" width="9.33203125" style="271"/>
    <col min="1278" max="1278" width="4.83203125" style="271" customWidth="1"/>
    <col min="1279" max="1279" width="20.5" style="271" customWidth="1"/>
    <col min="1280" max="1280" width="3.1640625" style="271" customWidth="1"/>
    <col min="1281" max="1281" width="20.1640625" style="271" customWidth="1"/>
    <col min="1282" max="1282" width="3.1640625" style="271" customWidth="1"/>
    <col min="1283" max="1283" width="21.83203125" style="271" customWidth="1"/>
    <col min="1284" max="1284" width="3.1640625" style="271" customWidth="1"/>
    <col min="1285" max="1285" width="31.1640625" style="271" customWidth="1"/>
    <col min="1286" max="1533" width="9.33203125" style="271"/>
    <col min="1534" max="1534" width="4.83203125" style="271" customWidth="1"/>
    <col min="1535" max="1535" width="20.5" style="271" customWidth="1"/>
    <col min="1536" max="1536" width="3.1640625" style="271" customWidth="1"/>
    <col min="1537" max="1537" width="20.1640625" style="271" customWidth="1"/>
    <col min="1538" max="1538" width="3.1640625" style="271" customWidth="1"/>
    <col min="1539" max="1539" width="21.83203125" style="271" customWidth="1"/>
    <col min="1540" max="1540" width="3.1640625" style="271" customWidth="1"/>
    <col min="1541" max="1541" width="31.1640625" style="271" customWidth="1"/>
    <col min="1542" max="1789" width="9.33203125" style="271"/>
    <col min="1790" max="1790" width="4.83203125" style="271" customWidth="1"/>
    <col min="1791" max="1791" width="20.5" style="271" customWidth="1"/>
    <col min="1792" max="1792" width="3.1640625" style="271" customWidth="1"/>
    <col min="1793" max="1793" width="20.1640625" style="271" customWidth="1"/>
    <col min="1794" max="1794" width="3.1640625" style="271" customWidth="1"/>
    <col min="1795" max="1795" width="21.83203125" style="271" customWidth="1"/>
    <col min="1796" max="1796" width="3.1640625" style="271" customWidth="1"/>
    <col min="1797" max="1797" width="31.1640625" style="271" customWidth="1"/>
    <col min="1798" max="2045" width="9.33203125" style="271"/>
    <col min="2046" max="2046" width="4.83203125" style="271" customWidth="1"/>
    <col min="2047" max="2047" width="20.5" style="271" customWidth="1"/>
    <col min="2048" max="2048" width="3.1640625" style="271" customWidth="1"/>
    <col min="2049" max="2049" width="20.1640625" style="271" customWidth="1"/>
    <col min="2050" max="2050" width="3.1640625" style="271" customWidth="1"/>
    <col min="2051" max="2051" width="21.83203125" style="271" customWidth="1"/>
    <col min="2052" max="2052" width="3.1640625" style="271" customWidth="1"/>
    <col min="2053" max="2053" width="31.1640625" style="271" customWidth="1"/>
    <col min="2054" max="2301" width="9.33203125" style="271"/>
    <col min="2302" max="2302" width="4.83203125" style="271" customWidth="1"/>
    <col min="2303" max="2303" width="20.5" style="271" customWidth="1"/>
    <col min="2304" max="2304" width="3.1640625" style="271" customWidth="1"/>
    <col min="2305" max="2305" width="20.1640625" style="271" customWidth="1"/>
    <col min="2306" max="2306" width="3.1640625" style="271" customWidth="1"/>
    <col min="2307" max="2307" width="21.83203125" style="271" customWidth="1"/>
    <col min="2308" max="2308" width="3.1640625" style="271" customWidth="1"/>
    <col min="2309" max="2309" width="31.1640625" style="271" customWidth="1"/>
    <col min="2310" max="2557" width="9.33203125" style="271"/>
    <col min="2558" max="2558" width="4.83203125" style="271" customWidth="1"/>
    <col min="2559" max="2559" width="20.5" style="271" customWidth="1"/>
    <col min="2560" max="2560" width="3.1640625" style="271" customWidth="1"/>
    <col min="2561" max="2561" width="20.1640625" style="271" customWidth="1"/>
    <col min="2562" max="2562" width="3.1640625" style="271" customWidth="1"/>
    <col min="2563" max="2563" width="21.83203125" style="271" customWidth="1"/>
    <col min="2564" max="2564" width="3.1640625" style="271" customWidth="1"/>
    <col min="2565" max="2565" width="31.1640625" style="271" customWidth="1"/>
    <col min="2566" max="2813" width="9.33203125" style="271"/>
    <col min="2814" max="2814" width="4.83203125" style="271" customWidth="1"/>
    <col min="2815" max="2815" width="20.5" style="271" customWidth="1"/>
    <col min="2816" max="2816" width="3.1640625" style="271" customWidth="1"/>
    <col min="2817" max="2817" width="20.1640625" style="271" customWidth="1"/>
    <col min="2818" max="2818" width="3.1640625" style="271" customWidth="1"/>
    <col min="2819" max="2819" width="21.83203125" style="271" customWidth="1"/>
    <col min="2820" max="2820" width="3.1640625" style="271" customWidth="1"/>
    <col min="2821" max="2821" width="31.1640625" style="271" customWidth="1"/>
    <col min="2822" max="3069" width="9.33203125" style="271"/>
    <col min="3070" max="3070" width="4.83203125" style="271" customWidth="1"/>
    <col min="3071" max="3071" width="20.5" style="271" customWidth="1"/>
    <col min="3072" max="3072" width="3.1640625" style="271" customWidth="1"/>
    <col min="3073" max="3073" width="20.1640625" style="271" customWidth="1"/>
    <col min="3074" max="3074" width="3.1640625" style="271" customWidth="1"/>
    <col min="3075" max="3075" width="21.83203125" style="271" customWidth="1"/>
    <col min="3076" max="3076" width="3.1640625" style="271" customWidth="1"/>
    <col min="3077" max="3077" width="31.1640625" style="271" customWidth="1"/>
    <col min="3078" max="3325" width="9.33203125" style="271"/>
    <col min="3326" max="3326" width="4.83203125" style="271" customWidth="1"/>
    <col min="3327" max="3327" width="20.5" style="271" customWidth="1"/>
    <col min="3328" max="3328" width="3.1640625" style="271" customWidth="1"/>
    <col min="3329" max="3329" width="20.1640625" style="271" customWidth="1"/>
    <col min="3330" max="3330" width="3.1640625" style="271" customWidth="1"/>
    <col min="3331" max="3331" width="21.83203125" style="271" customWidth="1"/>
    <col min="3332" max="3332" width="3.1640625" style="271" customWidth="1"/>
    <col min="3333" max="3333" width="31.1640625" style="271" customWidth="1"/>
    <col min="3334" max="3581" width="9.33203125" style="271"/>
    <col min="3582" max="3582" width="4.83203125" style="271" customWidth="1"/>
    <col min="3583" max="3583" width="20.5" style="271" customWidth="1"/>
    <col min="3584" max="3584" width="3.1640625" style="271" customWidth="1"/>
    <col min="3585" max="3585" width="20.1640625" style="271" customWidth="1"/>
    <col min="3586" max="3586" width="3.1640625" style="271" customWidth="1"/>
    <col min="3587" max="3587" width="21.83203125" style="271" customWidth="1"/>
    <col min="3588" max="3588" width="3.1640625" style="271" customWidth="1"/>
    <col min="3589" max="3589" width="31.1640625" style="271" customWidth="1"/>
    <col min="3590" max="3837" width="9.33203125" style="271"/>
    <col min="3838" max="3838" width="4.83203125" style="271" customWidth="1"/>
    <col min="3839" max="3839" width="20.5" style="271" customWidth="1"/>
    <col min="3840" max="3840" width="3.1640625" style="271" customWidth="1"/>
    <col min="3841" max="3841" width="20.1640625" style="271" customWidth="1"/>
    <col min="3842" max="3842" width="3.1640625" style="271" customWidth="1"/>
    <col min="3843" max="3843" width="21.83203125" style="271" customWidth="1"/>
    <col min="3844" max="3844" width="3.1640625" style="271" customWidth="1"/>
    <col min="3845" max="3845" width="31.1640625" style="271" customWidth="1"/>
    <col min="3846" max="4093" width="9.33203125" style="271"/>
    <col min="4094" max="4094" width="4.83203125" style="271" customWidth="1"/>
    <col min="4095" max="4095" width="20.5" style="271" customWidth="1"/>
    <col min="4096" max="4096" width="3.1640625" style="271" customWidth="1"/>
    <col min="4097" max="4097" width="20.1640625" style="271" customWidth="1"/>
    <col min="4098" max="4098" width="3.1640625" style="271" customWidth="1"/>
    <col min="4099" max="4099" width="21.83203125" style="271" customWidth="1"/>
    <col min="4100" max="4100" width="3.1640625" style="271" customWidth="1"/>
    <col min="4101" max="4101" width="31.1640625" style="271" customWidth="1"/>
    <col min="4102" max="4349" width="9.33203125" style="271"/>
    <col min="4350" max="4350" width="4.83203125" style="271" customWidth="1"/>
    <col min="4351" max="4351" width="20.5" style="271" customWidth="1"/>
    <col min="4352" max="4352" width="3.1640625" style="271" customWidth="1"/>
    <col min="4353" max="4353" width="20.1640625" style="271" customWidth="1"/>
    <col min="4354" max="4354" width="3.1640625" style="271" customWidth="1"/>
    <col min="4355" max="4355" width="21.83203125" style="271" customWidth="1"/>
    <col min="4356" max="4356" width="3.1640625" style="271" customWidth="1"/>
    <col min="4357" max="4357" width="31.1640625" style="271" customWidth="1"/>
    <col min="4358" max="4605" width="9.33203125" style="271"/>
    <col min="4606" max="4606" width="4.83203125" style="271" customWidth="1"/>
    <col min="4607" max="4607" width="20.5" style="271" customWidth="1"/>
    <col min="4608" max="4608" width="3.1640625" style="271" customWidth="1"/>
    <col min="4609" max="4609" width="20.1640625" style="271" customWidth="1"/>
    <col min="4610" max="4610" width="3.1640625" style="271" customWidth="1"/>
    <col min="4611" max="4611" width="21.83203125" style="271" customWidth="1"/>
    <col min="4612" max="4612" width="3.1640625" style="271" customWidth="1"/>
    <col min="4613" max="4613" width="31.1640625" style="271" customWidth="1"/>
    <col min="4614" max="4861" width="9.33203125" style="271"/>
    <col min="4862" max="4862" width="4.83203125" style="271" customWidth="1"/>
    <col min="4863" max="4863" width="20.5" style="271" customWidth="1"/>
    <col min="4864" max="4864" width="3.1640625" style="271" customWidth="1"/>
    <col min="4865" max="4865" width="20.1640625" style="271" customWidth="1"/>
    <col min="4866" max="4866" width="3.1640625" style="271" customWidth="1"/>
    <col min="4867" max="4867" width="21.83203125" style="271" customWidth="1"/>
    <col min="4868" max="4868" width="3.1640625" style="271" customWidth="1"/>
    <col min="4869" max="4869" width="31.1640625" style="271" customWidth="1"/>
    <col min="4870" max="5117" width="9.33203125" style="271"/>
    <col min="5118" max="5118" width="4.83203125" style="271" customWidth="1"/>
    <col min="5119" max="5119" width="20.5" style="271" customWidth="1"/>
    <col min="5120" max="5120" width="3.1640625" style="271" customWidth="1"/>
    <col min="5121" max="5121" width="20.1640625" style="271" customWidth="1"/>
    <col min="5122" max="5122" width="3.1640625" style="271" customWidth="1"/>
    <col min="5123" max="5123" width="21.83203125" style="271" customWidth="1"/>
    <col min="5124" max="5124" width="3.1640625" style="271" customWidth="1"/>
    <col min="5125" max="5125" width="31.1640625" style="271" customWidth="1"/>
    <col min="5126" max="5373" width="9.33203125" style="271"/>
    <col min="5374" max="5374" width="4.83203125" style="271" customWidth="1"/>
    <col min="5375" max="5375" width="20.5" style="271" customWidth="1"/>
    <col min="5376" max="5376" width="3.1640625" style="271" customWidth="1"/>
    <col min="5377" max="5377" width="20.1640625" style="271" customWidth="1"/>
    <col min="5378" max="5378" width="3.1640625" style="271" customWidth="1"/>
    <col min="5379" max="5379" width="21.83203125" style="271" customWidth="1"/>
    <col min="5380" max="5380" width="3.1640625" style="271" customWidth="1"/>
    <col min="5381" max="5381" width="31.1640625" style="271" customWidth="1"/>
    <col min="5382" max="5629" width="9.33203125" style="271"/>
    <col min="5630" max="5630" width="4.83203125" style="271" customWidth="1"/>
    <col min="5631" max="5631" width="20.5" style="271" customWidth="1"/>
    <col min="5632" max="5632" width="3.1640625" style="271" customWidth="1"/>
    <col min="5633" max="5633" width="20.1640625" style="271" customWidth="1"/>
    <col min="5634" max="5634" width="3.1640625" style="271" customWidth="1"/>
    <col min="5635" max="5635" width="21.83203125" style="271" customWidth="1"/>
    <col min="5636" max="5636" width="3.1640625" style="271" customWidth="1"/>
    <col min="5637" max="5637" width="31.1640625" style="271" customWidth="1"/>
    <col min="5638" max="5885" width="9.33203125" style="271"/>
    <col min="5886" max="5886" width="4.83203125" style="271" customWidth="1"/>
    <col min="5887" max="5887" width="20.5" style="271" customWidth="1"/>
    <col min="5888" max="5888" width="3.1640625" style="271" customWidth="1"/>
    <col min="5889" max="5889" width="20.1640625" style="271" customWidth="1"/>
    <col min="5890" max="5890" width="3.1640625" style="271" customWidth="1"/>
    <col min="5891" max="5891" width="21.83203125" style="271" customWidth="1"/>
    <col min="5892" max="5892" width="3.1640625" style="271" customWidth="1"/>
    <col min="5893" max="5893" width="31.1640625" style="271" customWidth="1"/>
    <col min="5894" max="6141" width="9.33203125" style="271"/>
    <col min="6142" max="6142" width="4.83203125" style="271" customWidth="1"/>
    <col min="6143" max="6143" width="20.5" style="271" customWidth="1"/>
    <col min="6144" max="6144" width="3.1640625" style="271" customWidth="1"/>
    <col min="6145" max="6145" width="20.1640625" style="271" customWidth="1"/>
    <col min="6146" max="6146" width="3.1640625" style="271" customWidth="1"/>
    <col min="6147" max="6147" width="21.83203125" style="271" customWidth="1"/>
    <col min="6148" max="6148" width="3.1640625" style="271" customWidth="1"/>
    <col min="6149" max="6149" width="31.1640625" style="271" customWidth="1"/>
    <col min="6150" max="6397" width="9.33203125" style="271"/>
    <col min="6398" max="6398" width="4.83203125" style="271" customWidth="1"/>
    <col min="6399" max="6399" width="20.5" style="271" customWidth="1"/>
    <col min="6400" max="6400" width="3.1640625" style="271" customWidth="1"/>
    <col min="6401" max="6401" width="20.1640625" style="271" customWidth="1"/>
    <col min="6402" max="6402" width="3.1640625" style="271" customWidth="1"/>
    <col min="6403" max="6403" width="21.83203125" style="271" customWidth="1"/>
    <col min="6404" max="6404" width="3.1640625" style="271" customWidth="1"/>
    <col min="6405" max="6405" width="31.1640625" style="271" customWidth="1"/>
    <col min="6406" max="6653" width="9.33203125" style="271"/>
    <col min="6654" max="6654" width="4.83203125" style="271" customWidth="1"/>
    <col min="6655" max="6655" width="20.5" style="271" customWidth="1"/>
    <col min="6656" max="6656" width="3.1640625" style="271" customWidth="1"/>
    <col min="6657" max="6657" width="20.1640625" style="271" customWidth="1"/>
    <col min="6658" max="6658" width="3.1640625" style="271" customWidth="1"/>
    <col min="6659" max="6659" width="21.83203125" style="271" customWidth="1"/>
    <col min="6660" max="6660" width="3.1640625" style="271" customWidth="1"/>
    <col min="6661" max="6661" width="31.1640625" style="271" customWidth="1"/>
    <col min="6662" max="6909" width="9.33203125" style="271"/>
    <col min="6910" max="6910" width="4.83203125" style="271" customWidth="1"/>
    <col min="6911" max="6911" width="20.5" style="271" customWidth="1"/>
    <col min="6912" max="6912" width="3.1640625" style="271" customWidth="1"/>
    <col min="6913" max="6913" width="20.1640625" style="271" customWidth="1"/>
    <col min="6914" max="6914" width="3.1640625" style="271" customWidth="1"/>
    <col min="6915" max="6915" width="21.83203125" style="271" customWidth="1"/>
    <col min="6916" max="6916" width="3.1640625" style="271" customWidth="1"/>
    <col min="6917" max="6917" width="31.1640625" style="271" customWidth="1"/>
    <col min="6918" max="7165" width="9.33203125" style="271"/>
    <col min="7166" max="7166" width="4.83203125" style="271" customWidth="1"/>
    <col min="7167" max="7167" width="20.5" style="271" customWidth="1"/>
    <col min="7168" max="7168" width="3.1640625" style="271" customWidth="1"/>
    <col min="7169" max="7169" width="20.1640625" style="271" customWidth="1"/>
    <col min="7170" max="7170" width="3.1640625" style="271" customWidth="1"/>
    <col min="7171" max="7171" width="21.83203125" style="271" customWidth="1"/>
    <col min="7172" max="7172" width="3.1640625" style="271" customWidth="1"/>
    <col min="7173" max="7173" width="31.1640625" style="271" customWidth="1"/>
    <col min="7174" max="7421" width="9.33203125" style="271"/>
    <col min="7422" max="7422" width="4.83203125" style="271" customWidth="1"/>
    <col min="7423" max="7423" width="20.5" style="271" customWidth="1"/>
    <col min="7424" max="7424" width="3.1640625" style="271" customWidth="1"/>
    <col min="7425" max="7425" width="20.1640625" style="271" customWidth="1"/>
    <col min="7426" max="7426" width="3.1640625" style="271" customWidth="1"/>
    <col min="7427" max="7427" width="21.83203125" style="271" customWidth="1"/>
    <col min="7428" max="7428" width="3.1640625" style="271" customWidth="1"/>
    <col min="7429" max="7429" width="31.1640625" style="271" customWidth="1"/>
    <col min="7430" max="7677" width="9.33203125" style="271"/>
    <col min="7678" max="7678" width="4.83203125" style="271" customWidth="1"/>
    <col min="7679" max="7679" width="20.5" style="271" customWidth="1"/>
    <col min="7680" max="7680" width="3.1640625" style="271" customWidth="1"/>
    <col min="7681" max="7681" width="20.1640625" style="271" customWidth="1"/>
    <col min="7682" max="7682" width="3.1640625" style="271" customWidth="1"/>
    <col min="7683" max="7683" width="21.83203125" style="271" customWidth="1"/>
    <col min="7684" max="7684" width="3.1640625" style="271" customWidth="1"/>
    <col min="7685" max="7685" width="31.1640625" style="271" customWidth="1"/>
    <col min="7686" max="7933" width="9.33203125" style="271"/>
    <col min="7934" max="7934" width="4.83203125" style="271" customWidth="1"/>
    <col min="7935" max="7935" width="20.5" style="271" customWidth="1"/>
    <col min="7936" max="7936" width="3.1640625" style="271" customWidth="1"/>
    <col min="7937" max="7937" width="20.1640625" style="271" customWidth="1"/>
    <col min="7938" max="7938" width="3.1640625" style="271" customWidth="1"/>
    <col min="7939" max="7939" width="21.83203125" style="271" customWidth="1"/>
    <col min="7940" max="7940" width="3.1640625" style="271" customWidth="1"/>
    <col min="7941" max="7941" width="31.1640625" style="271" customWidth="1"/>
    <col min="7942" max="8189" width="9.33203125" style="271"/>
    <col min="8190" max="8190" width="4.83203125" style="271" customWidth="1"/>
    <col min="8191" max="8191" width="20.5" style="271" customWidth="1"/>
    <col min="8192" max="8192" width="3.1640625" style="271" customWidth="1"/>
    <col min="8193" max="8193" width="20.1640625" style="271" customWidth="1"/>
    <col min="8194" max="8194" width="3.1640625" style="271" customWidth="1"/>
    <col min="8195" max="8195" width="21.83203125" style="271" customWidth="1"/>
    <col min="8196" max="8196" width="3.1640625" style="271" customWidth="1"/>
    <col min="8197" max="8197" width="31.1640625" style="271" customWidth="1"/>
    <col min="8198" max="8445" width="9.33203125" style="271"/>
    <col min="8446" max="8446" width="4.83203125" style="271" customWidth="1"/>
    <col min="8447" max="8447" width="20.5" style="271" customWidth="1"/>
    <col min="8448" max="8448" width="3.1640625" style="271" customWidth="1"/>
    <col min="8449" max="8449" width="20.1640625" style="271" customWidth="1"/>
    <col min="8450" max="8450" width="3.1640625" style="271" customWidth="1"/>
    <col min="8451" max="8451" width="21.83203125" style="271" customWidth="1"/>
    <col min="8452" max="8452" width="3.1640625" style="271" customWidth="1"/>
    <col min="8453" max="8453" width="31.1640625" style="271" customWidth="1"/>
    <col min="8454" max="8701" width="9.33203125" style="271"/>
    <col min="8702" max="8702" width="4.83203125" style="271" customWidth="1"/>
    <col min="8703" max="8703" width="20.5" style="271" customWidth="1"/>
    <col min="8704" max="8704" width="3.1640625" style="271" customWidth="1"/>
    <col min="8705" max="8705" width="20.1640625" style="271" customWidth="1"/>
    <col min="8706" max="8706" width="3.1640625" style="271" customWidth="1"/>
    <col min="8707" max="8707" width="21.83203125" style="271" customWidth="1"/>
    <col min="8708" max="8708" width="3.1640625" style="271" customWidth="1"/>
    <col min="8709" max="8709" width="31.1640625" style="271" customWidth="1"/>
    <col min="8710" max="8957" width="9.33203125" style="271"/>
    <col min="8958" max="8958" width="4.83203125" style="271" customWidth="1"/>
    <col min="8959" max="8959" width="20.5" style="271" customWidth="1"/>
    <col min="8960" max="8960" width="3.1640625" style="271" customWidth="1"/>
    <col min="8961" max="8961" width="20.1640625" style="271" customWidth="1"/>
    <col min="8962" max="8962" width="3.1640625" style="271" customWidth="1"/>
    <col min="8963" max="8963" width="21.83203125" style="271" customWidth="1"/>
    <col min="8964" max="8964" width="3.1640625" style="271" customWidth="1"/>
    <col min="8965" max="8965" width="31.1640625" style="271" customWidth="1"/>
    <col min="8966" max="9213" width="9.33203125" style="271"/>
    <col min="9214" max="9214" width="4.83203125" style="271" customWidth="1"/>
    <col min="9215" max="9215" width="20.5" style="271" customWidth="1"/>
    <col min="9216" max="9216" width="3.1640625" style="271" customWidth="1"/>
    <col min="9217" max="9217" width="20.1640625" style="271" customWidth="1"/>
    <col min="9218" max="9218" width="3.1640625" style="271" customWidth="1"/>
    <col min="9219" max="9219" width="21.83203125" style="271" customWidth="1"/>
    <col min="9220" max="9220" width="3.1640625" style="271" customWidth="1"/>
    <col min="9221" max="9221" width="31.1640625" style="271" customWidth="1"/>
    <col min="9222" max="9469" width="9.33203125" style="271"/>
    <col min="9470" max="9470" width="4.83203125" style="271" customWidth="1"/>
    <col min="9471" max="9471" width="20.5" style="271" customWidth="1"/>
    <col min="9472" max="9472" width="3.1640625" style="271" customWidth="1"/>
    <col min="9473" max="9473" width="20.1640625" style="271" customWidth="1"/>
    <col min="9474" max="9474" width="3.1640625" style="271" customWidth="1"/>
    <col min="9475" max="9475" width="21.83203125" style="271" customWidth="1"/>
    <col min="9476" max="9476" width="3.1640625" style="271" customWidth="1"/>
    <col min="9477" max="9477" width="31.1640625" style="271" customWidth="1"/>
    <col min="9478" max="9725" width="9.33203125" style="271"/>
    <col min="9726" max="9726" width="4.83203125" style="271" customWidth="1"/>
    <col min="9727" max="9727" width="20.5" style="271" customWidth="1"/>
    <col min="9728" max="9728" width="3.1640625" style="271" customWidth="1"/>
    <col min="9729" max="9729" width="20.1640625" style="271" customWidth="1"/>
    <col min="9730" max="9730" width="3.1640625" style="271" customWidth="1"/>
    <col min="9731" max="9731" width="21.83203125" style="271" customWidth="1"/>
    <col min="9732" max="9732" width="3.1640625" style="271" customWidth="1"/>
    <col min="9733" max="9733" width="31.1640625" style="271" customWidth="1"/>
    <col min="9734" max="9981" width="9.33203125" style="271"/>
    <col min="9982" max="9982" width="4.83203125" style="271" customWidth="1"/>
    <col min="9983" max="9983" width="20.5" style="271" customWidth="1"/>
    <col min="9984" max="9984" width="3.1640625" style="271" customWidth="1"/>
    <col min="9985" max="9985" width="20.1640625" style="271" customWidth="1"/>
    <col min="9986" max="9986" width="3.1640625" style="271" customWidth="1"/>
    <col min="9987" max="9987" width="21.83203125" style="271" customWidth="1"/>
    <col min="9988" max="9988" width="3.1640625" style="271" customWidth="1"/>
    <col min="9989" max="9989" width="31.1640625" style="271" customWidth="1"/>
    <col min="9990" max="10237" width="9.33203125" style="271"/>
    <col min="10238" max="10238" width="4.83203125" style="271" customWidth="1"/>
    <col min="10239" max="10239" width="20.5" style="271" customWidth="1"/>
    <col min="10240" max="10240" width="3.1640625" style="271" customWidth="1"/>
    <col min="10241" max="10241" width="20.1640625" style="271" customWidth="1"/>
    <col min="10242" max="10242" width="3.1640625" style="271" customWidth="1"/>
    <col min="10243" max="10243" width="21.83203125" style="271" customWidth="1"/>
    <col min="10244" max="10244" width="3.1640625" style="271" customWidth="1"/>
    <col min="10245" max="10245" width="31.1640625" style="271" customWidth="1"/>
    <col min="10246" max="10493" width="9.33203125" style="271"/>
    <col min="10494" max="10494" width="4.83203125" style="271" customWidth="1"/>
    <col min="10495" max="10495" width="20.5" style="271" customWidth="1"/>
    <col min="10496" max="10496" width="3.1640625" style="271" customWidth="1"/>
    <col min="10497" max="10497" width="20.1640625" style="271" customWidth="1"/>
    <col min="10498" max="10498" width="3.1640625" style="271" customWidth="1"/>
    <col min="10499" max="10499" width="21.83203125" style="271" customWidth="1"/>
    <col min="10500" max="10500" width="3.1640625" style="271" customWidth="1"/>
    <col min="10501" max="10501" width="31.1640625" style="271" customWidth="1"/>
    <col min="10502" max="10749" width="9.33203125" style="271"/>
    <col min="10750" max="10750" width="4.83203125" style="271" customWidth="1"/>
    <col min="10751" max="10751" width="20.5" style="271" customWidth="1"/>
    <col min="10752" max="10752" width="3.1640625" style="271" customWidth="1"/>
    <col min="10753" max="10753" width="20.1640625" style="271" customWidth="1"/>
    <col min="10754" max="10754" width="3.1640625" style="271" customWidth="1"/>
    <col min="10755" max="10755" width="21.83203125" style="271" customWidth="1"/>
    <col min="10756" max="10756" width="3.1640625" style="271" customWidth="1"/>
    <col min="10757" max="10757" width="31.1640625" style="271" customWidth="1"/>
    <col min="10758" max="11005" width="9.33203125" style="271"/>
    <col min="11006" max="11006" width="4.83203125" style="271" customWidth="1"/>
    <col min="11007" max="11007" width="20.5" style="271" customWidth="1"/>
    <col min="11008" max="11008" width="3.1640625" style="271" customWidth="1"/>
    <col min="11009" max="11009" width="20.1640625" style="271" customWidth="1"/>
    <col min="11010" max="11010" width="3.1640625" style="271" customWidth="1"/>
    <col min="11011" max="11011" width="21.83203125" style="271" customWidth="1"/>
    <col min="11012" max="11012" width="3.1640625" style="271" customWidth="1"/>
    <col min="11013" max="11013" width="31.1640625" style="271" customWidth="1"/>
    <col min="11014" max="11261" width="9.33203125" style="271"/>
    <col min="11262" max="11262" width="4.83203125" style="271" customWidth="1"/>
    <col min="11263" max="11263" width="20.5" style="271" customWidth="1"/>
    <col min="11264" max="11264" width="3.1640625" style="271" customWidth="1"/>
    <col min="11265" max="11265" width="20.1640625" style="271" customWidth="1"/>
    <col min="11266" max="11266" width="3.1640625" style="271" customWidth="1"/>
    <col min="11267" max="11267" width="21.83203125" style="271" customWidth="1"/>
    <col min="11268" max="11268" width="3.1640625" style="271" customWidth="1"/>
    <col min="11269" max="11269" width="31.1640625" style="271" customWidth="1"/>
    <col min="11270" max="11517" width="9.33203125" style="271"/>
    <col min="11518" max="11518" width="4.83203125" style="271" customWidth="1"/>
    <col min="11519" max="11519" width="20.5" style="271" customWidth="1"/>
    <col min="11520" max="11520" width="3.1640625" style="271" customWidth="1"/>
    <col min="11521" max="11521" width="20.1640625" style="271" customWidth="1"/>
    <col min="11522" max="11522" width="3.1640625" style="271" customWidth="1"/>
    <col min="11523" max="11523" width="21.83203125" style="271" customWidth="1"/>
    <col min="11524" max="11524" width="3.1640625" style="271" customWidth="1"/>
    <col min="11525" max="11525" width="31.1640625" style="271" customWidth="1"/>
    <col min="11526" max="11773" width="9.33203125" style="271"/>
    <col min="11774" max="11774" width="4.83203125" style="271" customWidth="1"/>
    <col min="11775" max="11775" width="20.5" style="271" customWidth="1"/>
    <col min="11776" max="11776" width="3.1640625" style="271" customWidth="1"/>
    <col min="11777" max="11777" width="20.1640625" style="271" customWidth="1"/>
    <col min="11778" max="11778" width="3.1640625" style="271" customWidth="1"/>
    <col min="11779" max="11779" width="21.83203125" style="271" customWidth="1"/>
    <col min="11780" max="11780" width="3.1640625" style="271" customWidth="1"/>
    <col min="11781" max="11781" width="31.1640625" style="271" customWidth="1"/>
    <col min="11782" max="12029" width="9.33203125" style="271"/>
    <col min="12030" max="12030" width="4.83203125" style="271" customWidth="1"/>
    <col min="12031" max="12031" width="20.5" style="271" customWidth="1"/>
    <col min="12032" max="12032" width="3.1640625" style="271" customWidth="1"/>
    <col min="12033" max="12033" width="20.1640625" style="271" customWidth="1"/>
    <col min="12034" max="12034" width="3.1640625" style="271" customWidth="1"/>
    <col min="12035" max="12035" width="21.83203125" style="271" customWidth="1"/>
    <col min="12036" max="12036" width="3.1640625" style="271" customWidth="1"/>
    <col min="12037" max="12037" width="31.1640625" style="271" customWidth="1"/>
    <col min="12038" max="12285" width="9.33203125" style="271"/>
    <col min="12286" max="12286" width="4.83203125" style="271" customWidth="1"/>
    <col min="12287" max="12287" width="20.5" style="271" customWidth="1"/>
    <col min="12288" max="12288" width="3.1640625" style="271" customWidth="1"/>
    <col min="12289" max="12289" width="20.1640625" style="271" customWidth="1"/>
    <col min="12290" max="12290" width="3.1640625" style="271" customWidth="1"/>
    <col min="12291" max="12291" width="21.83203125" style="271" customWidth="1"/>
    <col min="12292" max="12292" width="3.1640625" style="271" customWidth="1"/>
    <col min="12293" max="12293" width="31.1640625" style="271" customWidth="1"/>
    <col min="12294" max="12541" width="9.33203125" style="271"/>
    <col min="12542" max="12542" width="4.83203125" style="271" customWidth="1"/>
    <col min="12543" max="12543" width="20.5" style="271" customWidth="1"/>
    <col min="12544" max="12544" width="3.1640625" style="271" customWidth="1"/>
    <col min="12545" max="12545" width="20.1640625" style="271" customWidth="1"/>
    <col min="12546" max="12546" width="3.1640625" style="271" customWidth="1"/>
    <col min="12547" max="12547" width="21.83203125" style="271" customWidth="1"/>
    <col min="12548" max="12548" width="3.1640625" style="271" customWidth="1"/>
    <col min="12549" max="12549" width="31.1640625" style="271" customWidth="1"/>
    <col min="12550" max="12797" width="9.33203125" style="271"/>
    <col min="12798" max="12798" width="4.83203125" style="271" customWidth="1"/>
    <col min="12799" max="12799" width="20.5" style="271" customWidth="1"/>
    <col min="12800" max="12800" width="3.1640625" style="271" customWidth="1"/>
    <col min="12801" max="12801" width="20.1640625" style="271" customWidth="1"/>
    <col min="12802" max="12802" width="3.1640625" style="271" customWidth="1"/>
    <col min="12803" max="12803" width="21.83203125" style="271" customWidth="1"/>
    <col min="12804" max="12804" width="3.1640625" style="271" customWidth="1"/>
    <col min="12805" max="12805" width="31.1640625" style="271" customWidth="1"/>
    <col min="12806" max="13053" width="9.33203125" style="271"/>
    <col min="13054" max="13054" width="4.83203125" style="271" customWidth="1"/>
    <col min="13055" max="13055" width="20.5" style="271" customWidth="1"/>
    <col min="13056" max="13056" width="3.1640625" style="271" customWidth="1"/>
    <col min="13057" max="13057" width="20.1640625" style="271" customWidth="1"/>
    <col min="13058" max="13058" width="3.1640625" style="271" customWidth="1"/>
    <col min="13059" max="13059" width="21.83203125" style="271" customWidth="1"/>
    <col min="13060" max="13060" width="3.1640625" style="271" customWidth="1"/>
    <col min="13061" max="13061" width="31.1640625" style="271" customWidth="1"/>
    <col min="13062" max="13309" width="9.33203125" style="271"/>
    <col min="13310" max="13310" width="4.83203125" style="271" customWidth="1"/>
    <col min="13311" max="13311" width="20.5" style="271" customWidth="1"/>
    <col min="13312" max="13312" width="3.1640625" style="271" customWidth="1"/>
    <col min="13313" max="13313" width="20.1640625" style="271" customWidth="1"/>
    <col min="13314" max="13314" width="3.1640625" style="271" customWidth="1"/>
    <col min="13315" max="13315" width="21.83203125" style="271" customWidth="1"/>
    <col min="13316" max="13316" width="3.1640625" style="271" customWidth="1"/>
    <col min="13317" max="13317" width="31.1640625" style="271" customWidth="1"/>
    <col min="13318" max="13565" width="9.33203125" style="271"/>
    <col min="13566" max="13566" width="4.83203125" style="271" customWidth="1"/>
    <col min="13567" max="13567" width="20.5" style="271" customWidth="1"/>
    <col min="13568" max="13568" width="3.1640625" style="271" customWidth="1"/>
    <col min="13569" max="13569" width="20.1640625" style="271" customWidth="1"/>
    <col min="13570" max="13570" width="3.1640625" style="271" customWidth="1"/>
    <col min="13571" max="13571" width="21.83203125" style="271" customWidth="1"/>
    <col min="13572" max="13572" width="3.1640625" style="271" customWidth="1"/>
    <col min="13573" max="13573" width="31.1640625" style="271" customWidth="1"/>
    <col min="13574" max="13821" width="9.33203125" style="271"/>
    <col min="13822" max="13822" width="4.83203125" style="271" customWidth="1"/>
    <col min="13823" max="13823" width="20.5" style="271" customWidth="1"/>
    <col min="13824" max="13824" width="3.1640625" style="271" customWidth="1"/>
    <col min="13825" max="13825" width="20.1640625" style="271" customWidth="1"/>
    <col min="13826" max="13826" width="3.1640625" style="271" customWidth="1"/>
    <col min="13827" max="13827" width="21.83203125" style="271" customWidth="1"/>
    <col min="13828" max="13828" width="3.1640625" style="271" customWidth="1"/>
    <col min="13829" max="13829" width="31.1640625" style="271" customWidth="1"/>
    <col min="13830" max="14077" width="9.33203125" style="271"/>
    <col min="14078" max="14078" width="4.83203125" style="271" customWidth="1"/>
    <col min="14079" max="14079" width="20.5" style="271" customWidth="1"/>
    <col min="14080" max="14080" width="3.1640625" style="271" customWidth="1"/>
    <col min="14081" max="14081" width="20.1640625" style="271" customWidth="1"/>
    <col min="14082" max="14082" width="3.1640625" style="271" customWidth="1"/>
    <col min="14083" max="14083" width="21.83203125" style="271" customWidth="1"/>
    <col min="14084" max="14084" width="3.1640625" style="271" customWidth="1"/>
    <col min="14085" max="14085" width="31.1640625" style="271" customWidth="1"/>
    <col min="14086" max="14333" width="9.33203125" style="271"/>
    <col min="14334" max="14334" width="4.83203125" style="271" customWidth="1"/>
    <col min="14335" max="14335" width="20.5" style="271" customWidth="1"/>
    <col min="14336" max="14336" width="3.1640625" style="271" customWidth="1"/>
    <col min="14337" max="14337" width="20.1640625" style="271" customWidth="1"/>
    <col min="14338" max="14338" width="3.1640625" style="271" customWidth="1"/>
    <col min="14339" max="14339" width="21.83203125" style="271" customWidth="1"/>
    <col min="14340" max="14340" width="3.1640625" style="271" customWidth="1"/>
    <col min="14341" max="14341" width="31.1640625" style="271" customWidth="1"/>
    <col min="14342" max="14589" width="9.33203125" style="271"/>
    <col min="14590" max="14590" width="4.83203125" style="271" customWidth="1"/>
    <col min="14591" max="14591" width="20.5" style="271" customWidth="1"/>
    <col min="14592" max="14592" width="3.1640625" style="271" customWidth="1"/>
    <col min="14593" max="14593" width="20.1640625" style="271" customWidth="1"/>
    <col min="14594" max="14594" width="3.1640625" style="271" customWidth="1"/>
    <col min="14595" max="14595" width="21.83203125" style="271" customWidth="1"/>
    <col min="14596" max="14596" width="3.1640625" style="271" customWidth="1"/>
    <col min="14597" max="14597" width="31.1640625" style="271" customWidth="1"/>
    <col min="14598" max="14845" width="9.33203125" style="271"/>
    <col min="14846" max="14846" width="4.83203125" style="271" customWidth="1"/>
    <col min="14847" max="14847" width="20.5" style="271" customWidth="1"/>
    <col min="14848" max="14848" width="3.1640625" style="271" customWidth="1"/>
    <col min="14849" max="14849" width="20.1640625" style="271" customWidth="1"/>
    <col min="14850" max="14850" width="3.1640625" style="271" customWidth="1"/>
    <col min="14851" max="14851" width="21.83203125" style="271" customWidth="1"/>
    <col min="14852" max="14852" width="3.1640625" style="271" customWidth="1"/>
    <col min="14853" max="14853" width="31.1640625" style="271" customWidth="1"/>
    <col min="14854" max="15101" width="9.33203125" style="271"/>
    <col min="15102" max="15102" width="4.83203125" style="271" customWidth="1"/>
    <col min="15103" max="15103" width="20.5" style="271" customWidth="1"/>
    <col min="15104" max="15104" width="3.1640625" style="271" customWidth="1"/>
    <col min="15105" max="15105" width="20.1640625" style="271" customWidth="1"/>
    <col min="15106" max="15106" width="3.1640625" style="271" customWidth="1"/>
    <col min="15107" max="15107" width="21.83203125" style="271" customWidth="1"/>
    <col min="15108" max="15108" width="3.1640625" style="271" customWidth="1"/>
    <col min="15109" max="15109" width="31.1640625" style="271" customWidth="1"/>
    <col min="15110" max="15357" width="9.33203125" style="271"/>
    <col min="15358" max="15358" width="4.83203125" style="271" customWidth="1"/>
    <col min="15359" max="15359" width="20.5" style="271" customWidth="1"/>
    <col min="15360" max="15360" width="3.1640625" style="271" customWidth="1"/>
    <col min="15361" max="15361" width="20.1640625" style="271" customWidth="1"/>
    <col min="15362" max="15362" width="3.1640625" style="271" customWidth="1"/>
    <col min="15363" max="15363" width="21.83203125" style="271" customWidth="1"/>
    <col min="15364" max="15364" width="3.1640625" style="271" customWidth="1"/>
    <col min="15365" max="15365" width="31.1640625" style="271" customWidth="1"/>
    <col min="15366" max="15613" width="9.33203125" style="271"/>
    <col min="15614" max="15614" width="4.83203125" style="271" customWidth="1"/>
    <col min="15615" max="15615" width="20.5" style="271" customWidth="1"/>
    <col min="15616" max="15616" width="3.1640625" style="271" customWidth="1"/>
    <col min="15617" max="15617" width="20.1640625" style="271" customWidth="1"/>
    <col min="15618" max="15618" width="3.1640625" style="271" customWidth="1"/>
    <col min="15619" max="15619" width="21.83203125" style="271" customWidth="1"/>
    <col min="15620" max="15620" width="3.1640625" style="271" customWidth="1"/>
    <col min="15621" max="15621" width="31.1640625" style="271" customWidth="1"/>
    <col min="15622" max="15869" width="9.33203125" style="271"/>
    <col min="15870" max="15870" width="4.83203125" style="271" customWidth="1"/>
    <col min="15871" max="15871" width="20.5" style="271" customWidth="1"/>
    <col min="15872" max="15872" width="3.1640625" style="271" customWidth="1"/>
    <col min="15873" max="15873" width="20.1640625" style="271" customWidth="1"/>
    <col min="15874" max="15874" width="3.1640625" style="271" customWidth="1"/>
    <col min="15875" max="15875" width="21.83203125" style="271" customWidth="1"/>
    <col min="15876" max="15876" width="3.1640625" style="271" customWidth="1"/>
    <col min="15877" max="15877" width="31.1640625" style="271" customWidth="1"/>
    <col min="15878" max="16125" width="9.33203125" style="271"/>
    <col min="16126" max="16126" width="4.83203125" style="271" customWidth="1"/>
    <col min="16127" max="16127" width="20.5" style="271" customWidth="1"/>
    <col min="16128" max="16128" width="3.1640625" style="271" customWidth="1"/>
    <col min="16129" max="16129" width="20.1640625" style="271" customWidth="1"/>
    <col min="16130" max="16130" width="3.1640625" style="271" customWidth="1"/>
    <col min="16131" max="16131" width="21.83203125" style="271" customWidth="1"/>
    <col min="16132" max="16132" width="3.1640625" style="271" customWidth="1"/>
    <col min="16133" max="16133" width="31.1640625" style="271" customWidth="1"/>
    <col min="16134" max="16384" width="9.33203125" style="271"/>
  </cols>
  <sheetData>
    <row r="1" spans="1:9" s="9" customFormat="1">
      <c r="A1" s="54"/>
      <c r="C1" s="55"/>
      <c r="E1" s="56" t="s">
        <v>7108</v>
      </c>
    </row>
    <row r="2" spans="1:9" s="9" customFormat="1">
      <c r="A2" s="54"/>
      <c r="C2" s="55"/>
      <c r="D2" s="56"/>
      <c r="E2" s="55"/>
    </row>
    <row r="3" spans="1:9" s="2" customFormat="1">
      <c r="A3"/>
      <c r="B3" s="68" t="s">
        <v>884</v>
      </c>
      <c r="C3" s="68"/>
      <c r="D3" s="68"/>
      <c r="E3"/>
      <c r="F3" s="194"/>
      <c r="G3" s="194"/>
      <c r="H3" s="194"/>
      <c r="I3" s="194"/>
    </row>
    <row r="4" spans="1:9">
      <c r="B4" s="374" t="s">
        <v>521</v>
      </c>
      <c r="C4" s="374"/>
      <c r="D4" s="374"/>
      <c r="E4"/>
    </row>
    <row r="5" spans="1:9">
      <c r="B5" s="274"/>
      <c r="C5" s="274"/>
      <c r="D5" s="274"/>
      <c r="E5" s="272"/>
      <c r="G5" s="273"/>
    </row>
    <row r="6" spans="1:9">
      <c r="B6" s="368"/>
      <c r="C6" s="368"/>
      <c r="D6" s="368"/>
      <c r="E6" s="368"/>
      <c r="G6" s="273"/>
    </row>
    <row r="7" spans="1:9">
      <c r="B7" s="274" t="s">
        <v>522</v>
      </c>
      <c r="C7" s="275"/>
      <c r="D7" s="274" t="s">
        <v>514</v>
      </c>
      <c r="E7" s="275"/>
    </row>
    <row r="8" spans="1:9">
      <c r="B8" s="277" t="s">
        <v>291</v>
      </c>
      <c r="C8" s="278"/>
      <c r="D8" s="277" t="s">
        <v>292</v>
      </c>
      <c r="E8" s="278"/>
    </row>
    <row r="9" spans="1:9">
      <c r="B9" s="281"/>
      <c r="C9" s="282"/>
      <c r="D9" s="281"/>
      <c r="E9" s="282"/>
    </row>
    <row r="10" spans="1:9" s="416" customFormat="1">
      <c r="B10" s="463" t="s">
        <v>2179</v>
      </c>
      <c r="C10" s="282"/>
      <c r="D10" s="281"/>
      <c r="E10" s="282"/>
    </row>
    <row r="11" spans="1:9" ht="18.75" customHeight="1">
      <c r="A11" s="284"/>
      <c r="B11" s="465" t="s">
        <v>2182</v>
      </c>
      <c r="C11" s="285"/>
      <c r="D11" s="333">
        <f>'26. Dividend Growth'!N39</f>
        <v>9.0409406402741116E-2</v>
      </c>
      <c r="E11" s="285"/>
      <c r="F11" s="334"/>
      <c r="H11" s="493"/>
    </row>
    <row r="12" spans="1:9" ht="18.75" customHeight="1">
      <c r="A12" s="284"/>
      <c r="B12" s="465" t="s">
        <v>518</v>
      </c>
      <c r="C12" s="285"/>
      <c r="D12" s="333">
        <f>'27. Yield + Growth'!E11</f>
        <v>9.7000000000000003E-2</v>
      </c>
      <c r="E12" s="285"/>
      <c r="F12" s="334"/>
      <c r="H12" s="493"/>
    </row>
    <row r="13" spans="1:9" s="416" customFormat="1" ht="18.75" customHeight="1">
      <c r="A13" s="417"/>
      <c r="B13" s="288"/>
      <c r="C13" s="419"/>
      <c r="D13" s="333"/>
      <c r="E13" s="419"/>
      <c r="F13" s="334"/>
    </row>
    <row r="14" spans="1:9" s="416" customFormat="1" ht="18.75" customHeight="1">
      <c r="A14" s="417"/>
      <c r="B14" s="416" t="s">
        <v>2180</v>
      </c>
      <c r="C14" s="419"/>
      <c r="D14" s="333"/>
      <c r="E14" s="419"/>
      <c r="F14" s="334"/>
    </row>
    <row r="15" spans="1:9" ht="18.75" customHeight="1">
      <c r="A15" s="284"/>
      <c r="B15" s="465" t="s">
        <v>517</v>
      </c>
      <c r="C15" s="285"/>
      <c r="D15" s="333">
        <f>'29. CAPM'!L37</f>
        <v>8.0349543897250034E-2</v>
      </c>
      <c r="E15" s="285"/>
      <c r="F15" s="334"/>
      <c r="H15" s="493"/>
    </row>
    <row r="16" spans="1:9" s="416" customFormat="1" ht="18.75" customHeight="1">
      <c r="A16" s="417"/>
      <c r="B16" s="465" t="s">
        <v>2183</v>
      </c>
      <c r="C16" s="419"/>
      <c r="D16" s="333">
        <f>'30. Risk Premium'!L15</f>
        <v>0.1000039355986901</v>
      </c>
      <c r="E16" s="419"/>
      <c r="F16" s="334"/>
      <c r="H16" s="493"/>
    </row>
    <row r="17" spans="1:9" s="416" customFormat="1" ht="18.75" customHeight="1">
      <c r="A17" s="417"/>
      <c r="B17" s="465"/>
      <c r="C17" s="419"/>
      <c r="D17" s="333"/>
      <c r="E17" s="419"/>
      <c r="F17" s="334"/>
    </row>
    <row r="18" spans="1:9" s="416" customFormat="1" ht="18.75" customHeight="1">
      <c r="A18" s="417"/>
      <c r="B18" s="416" t="s">
        <v>2181</v>
      </c>
      <c r="C18" s="419"/>
      <c r="D18" s="333"/>
      <c r="E18" s="419"/>
      <c r="F18" s="334"/>
    </row>
    <row r="19" spans="1:9" ht="18.75" customHeight="1">
      <c r="A19" s="284"/>
      <c r="B19" s="464" t="s">
        <v>520</v>
      </c>
      <c r="C19" s="285"/>
      <c r="D19" s="333">
        <f>'31. Comparable Earnings'!E27</f>
        <v>9.6326666666666658E-2</v>
      </c>
      <c r="E19" s="285"/>
      <c r="F19" s="334"/>
      <c r="H19" s="493"/>
    </row>
    <row r="20" spans="1:9" ht="18.75" customHeight="1">
      <c r="A20" s="284"/>
      <c r="B20" s="464" t="s">
        <v>519</v>
      </c>
      <c r="C20" s="285"/>
      <c r="D20" s="333">
        <f>'31. Comparable Earnings'!I27</f>
        <v>0.16606666666666667</v>
      </c>
      <c r="E20" s="285"/>
      <c r="F20" s="334"/>
      <c r="H20" s="493"/>
      <c r="I20" s="271" t="s">
        <v>254</v>
      </c>
    </row>
    <row r="22" spans="1:9" ht="18.75" customHeight="1">
      <c r="A22" s="284"/>
      <c r="B22" s="288" t="s">
        <v>725</v>
      </c>
      <c r="C22" s="285"/>
      <c r="D22" s="333">
        <f>'32. Allowed 2013 ROEs'!E57/100</f>
        <v>0.10015799999999996</v>
      </c>
      <c r="E22" s="285"/>
      <c r="F22" s="334"/>
      <c r="H22" s="493"/>
    </row>
    <row r="23" spans="1:9" s="416" customFormat="1" ht="18.75" customHeight="1">
      <c r="A23" s="417"/>
      <c r="B23" s="288" t="s">
        <v>2346</v>
      </c>
      <c r="C23" s="419"/>
      <c r="D23" s="333">
        <f>'32. Allowed 2014 ROEs'!E45/100</f>
        <v>9.9102631578947359E-2</v>
      </c>
      <c r="E23" s="419"/>
      <c r="F23" s="334"/>
    </row>
    <row r="24" spans="1:9" s="416" customFormat="1" ht="18.75" customHeight="1">
      <c r="A24" s="417"/>
      <c r="B24" s="288" t="s">
        <v>2347</v>
      </c>
      <c r="C24" s="419"/>
      <c r="D24" s="333">
        <f>'32. Allowed 2015 ROEs'!E37/100</f>
        <v>9.8529999999999993E-2</v>
      </c>
      <c r="E24" s="419"/>
      <c r="F24" s="334"/>
    </row>
    <row r="25" spans="1:9" s="416" customFormat="1" ht="18.75" customHeight="1">
      <c r="A25" s="417"/>
      <c r="B25" s="288" t="s">
        <v>7118</v>
      </c>
      <c r="C25" s="419"/>
      <c r="D25" s="333">
        <f>'32. Allowed 2016 ROEs'!E15/100</f>
        <v>0.10357142857142858</v>
      </c>
      <c r="E25" s="419"/>
      <c r="F25" s="334"/>
    </row>
    <row r="26" spans="1:9" ht="18.75" customHeight="1">
      <c r="A26" s="284"/>
      <c r="B26" s="288"/>
      <c r="C26" s="285"/>
      <c r="D26" s="333"/>
      <c r="E26" s="285"/>
      <c r="F26" s="334"/>
    </row>
    <row r="27" spans="1:9">
      <c r="A27" s="205"/>
      <c r="B27" s="205" t="s">
        <v>734</v>
      </c>
      <c r="D27" s="414">
        <v>0.1</v>
      </c>
      <c r="H27" s="493"/>
    </row>
    <row r="28" spans="1:9" ht="18.75">
      <c r="A28" s="238"/>
    </row>
    <row r="29" spans="1:9" ht="18.75">
      <c r="A29" s="417"/>
    </row>
  </sheetData>
  <printOptions horizontalCentered="1"/>
  <pageMargins left="0.7" right="0.7" top="0.75" bottom="0.75" header="0.3" footer="0.3"/>
  <pageSetup scale="91"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sheetPr>
  <dimension ref="A2:B102"/>
  <sheetViews>
    <sheetView workbookViewId="0"/>
  </sheetViews>
  <sheetFormatPr defaultColWidth="9.33203125" defaultRowHeight="15"/>
  <cols>
    <col min="1" max="1" width="7" style="25" customWidth="1"/>
    <col min="2" max="2" width="48.5" style="25" bestFit="1" customWidth="1"/>
    <col min="3" max="16384" width="9.33203125" style="25"/>
  </cols>
  <sheetData>
    <row r="2" spans="1:2" ht="15.75">
      <c r="A2" s="27" t="s">
        <v>96</v>
      </c>
    </row>
    <row r="3" spans="1:2">
      <c r="A3" s="28" t="s">
        <v>95</v>
      </c>
      <c r="B3" s="29" t="s">
        <v>94</v>
      </c>
    </row>
    <row r="4" spans="1:2">
      <c r="A4" s="30" t="s">
        <v>93</v>
      </c>
      <c r="B4" s="31" t="s">
        <v>92</v>
      </c>
    </row>
    <row r="5" spans="1:2">
      <c r="A5" s="30" t="s">
        <v>91</v>
      </c>
      <c r="B5" s="32" t="s">
        <v>90</v>
      </c>
    </row>
    <row r="6" spans="1:2">
      <c r="A6" s="30" t="s">
        <v>89</v>
      </c>
      <c r="B6" s="32" t="s">
        <v>88</v>
      </c>
    </row>
    <row r="7" spans="1:2">
      <c r="A7" s="30" t="s">
        <v>87</v>
      </c>
      <c r="B7" s="32" t="s">
        <v>86</v>
      </c>
    </row>
    <row r="8" spans="1:2">
      <c r="A8" s="30" t="s">
        <v>85</v>
      </c>
      <c r="B8" s="32" t="s">
        <v>84</v>
      </c>
    </row>
    <row r="9" spans="1:2">
      <c r="A9" s="30" t="s">
        <v>83</v>
      </c>
      <c r="B9" s="32" t="s">
        <v>82</v>
      </c>
    </row>
    <row r="10" spans="1:2">
      <c r="A10" s="30" t="s">
        <v>81</v>
      </c>
      <c r="B10" s="32" t="s">
        <v>80</v>
      </c>
    </row>
    <row r="11" spans="1:2">
      <c r="A11" s="30" t="s">
        <v>79</v>
      </c>
      <c r="B11" s="32" t="s">
        <v>78</v>
      </c>
    </row>
    <row r="12" spans="1:2">
      <c r="A12" s="30" t="s">
        <v>77</v>
      </c>
      <c r="B12" s="32" t="s">
        <v>76</v>
      </c>
    </row>
    <row r="13" spans="1:2">
      <c r="A13" s="30" t="s">
        <v>75</v>
      </c>
      <c r="B13" s="32" t="s">
        <v>74</v>
      </c>
    </row>
    <row r="14" spans="1:2">
      <c r="A14" s="30" t="s">
        <v>73</v>
      </c>
      <c r="B14" s="32" t="s">
        <v>72</v>
      </c>
    </row>
    <row r="15" spans="1:2">
      <c r="A15" s="30" t="s">
        <v>71</v>
      </c>
      <c r="B15" s="32" t="s">
        <v>70</v>
      </c>
    </row>
    <row r="16" spans="1:2">
      <c r="A16" s="30" t="s">
        <v>69</v>
      </c>
      <c r="B16" s="32" t="s">
        <v>68</v>
      </c>
    </row>
    <row r="17" spans="1:2">
      <c r="A17" s="30" t="s">
        <v>67</v>
      </c>
      <c r="B17" s="32" t="s">
        <v>66</v>
      </c>
    </row>
    <row r="18" spans="1:2">
      <c r="A18" s="30" t="s">
        <v>65</v>
      </c>
      <c r="B18" s="32" t="s">
        <v>64</v>
      </c>
    </row>
    <row r="19" spans="1:2">
      <c r="A19" s="30" t="s">
        <v>63</v>
      </c>
      <c r="B19" s="32" t="s">
        <v>62</v>
      </c>
    </row>
    <row r="20" spans="1:2">
      <c r="A20" s="30" t="s">
        <v>61</v>
      </c>
      <c r="B20" s="32" t="s">
        <v>60</v>
      </c>
    </row>
    <row r="21" spans="1:2">
      <c r="A21" s="30" t="s">
        <v>59</v>
      </c>
      <c r="B21" s="32" t="s">
        <v>58</v>
      </c>
    </row>
    <row r="22" spans="1:2">
      <c r="A22" s="30" t="s">
        <v>57</v>
      </c>
      <c r="B22" s="32" t="s">
        <v>56</v>
      </c>
    </row>
    <row r="23" spans="1:2">
      <c r="A23" s="30" t="s">
        <v>55</v>
      </c>
      <c r="B23" s="32" t="s">
        <v>54</v>
      </c>
    </row>
    <row r="24" spans="1:2">
      <c r="A24" s="30" t="s">
        <v>53</v>
      </c>
      <c r="B24" s="32" t="s">
        <v>52</v>
      </c>
    </row>
    <row r="25" spans="1:2">
      <c r="A25" s="30" t="s">
        <v>51</v>
      </c>
      <c r="B25" s="32" t="s">
        <v>50</v>
      </c>
    </row>
    <row r="26" spans="1:2">
      <c r="A26" s="30" t="s">
        <v>49</v>
      </c>
      <c r="B26" s="32" t="s">
        <v>48</v>
      </c>
    </row>
    <row r="27" spans="1:2">
      <c r="A27" s="30" t="s">
        <v>47</v>
      </c>
      <c r="B27" s="32" t="s">
        <v>46</v>
      </c>
    </row>
    <row r="28" spans="1:2">
      <c r="A28" s="30" t="s">
        <v>45</v>
      </c>
      <c r="B28" s="32" t="s">
        <v>44</v>
      </c>
    </row>
    <row r="29" spans="1:2">
      <c r="A29" s="30" t="s">
        <v>43</v>
      </c>
      <c r="B29" s="32" t="s">
        <v>42</v>
      </c>
    </row>
    <row r="30" spans="1:2">
      <c r="A30" s="30" t="s">
        <v>41</v>
      </c>
      <c r="B30" s="32" t="s">
        <v>40</v>
      </c>
    </row>
    <row r="31" spans="1:2">
      <c r="A31" s="30" t="s">
        <v>39</v>
      </c>
      <c r="B31" s="32" t="s">
        <v>38</v>
      </c>
    </row>
    <row r="32" spans="1:2">
      <c r="A32" s="30" t="s">
        <v>37</v>
      </c>
      <c r="B32" s="32" t="s">
        <v>36</v>
      </c>
    </row>
    <row r="33" spans="1:2">
      <c r="A33" s="30" t="s">
        <v>35</v>
      </c>
      <c r="B33" s="32" t="s">
        <v>34</v>
      </c>
    </row>
    <row r="34" spans="1:2">
      <c r="A34" s="30" t="s">
        <v>33</v>
      </c>
      <c r="B34" s="32" t="s">
        <v>32</v>
      </c>
    </row>
    <row r="35" spans="1:2">
      <c r="A35" s="30" t="s">
        <v>31</v>
      </c>
      <c r="B35" s="32" t="s">
        <v>30</v>
      </c>
    </row>
    <row r="36" spans="1:2">
      <c r="A36" s="30" t="s">
        <v>29</v>
      </c>
      <c r="B36" s="32" t="s">
        <v>28</v>
      </c>
    </row>
    <row r="37" spans="1:2">
      <c r="A37" s="30" t="s">
        <v>27</v>
      </c>
      <c r="B37" s="32" t="s">
        <v>26</v>
      </c>
    </row>
    <row r="38" spans="1:2">
      <c r="A38" s="30" t="s">
        <v>25</v>
      </c>
      <c r="B38" s="32" t="s">
        <v>24</v>
      </c>
    </row>
    <row r="39" spans="1:2">
      <c r="A39" s="30" t="s">
        <v>23</v>
      </c>
      <c r="B39" s="32" t="s">
        <v>22</v>
      </c>
    </row>
    <row r="40" spans="1:2">
      <c r="A40" s="30" t="s">
        <v>21</v>
      </c>
      <c r="B40" s="32" t="s">
        <v>20</v>
      </c>
    </row>
    <row r="41" spans="1:2">
      <c r="A41" s="30" t="s">
        <v>19</v>
      </c>
      <c r="B41" s="32" t="s">
        <v>18</v>
      </c>
    </row>
    <row r="42" spans="1:2">
      <c r="A42" s="30" t="s">
        <v>17</v>
      </c>
      <c r="B42" s="32" t="s">
        <v>16</v>
      </c>
    </row>
    <row r="43" spans="1:2">
      <c r="A43" s="30" t="s">
        <v>15</v>
      </c>
      <c r="B43" s="32" t="s">
        <v>14</v>
      </c>
    </row>
    <row r="44" spans="1:2">
      <c r="A44" s="30" t="s">
        <v>13</v>
      </c>
      <c r="B44" s="32" t="s">
        <v>12</v>
      </c>
    </row>
    <row r="45" spans="1:2">
      <c r="A45" s="30" t="s">
        <v>11</v>
      </c>
      <c r="B45" s="32" t="s">
        <v>10</v>
      </c>
    </row>
    <row r="46" spans="1:2">
      <c r="A46" s="30" t="s">
        <v>9</v>
      </c>
      <c r="B46" s="32" t="s">
        <v>8</v>
      </c>
    </row>
    <row r="47" spans="1:2">
      <c r="A47" s="30" t="s">
        <v>7</v>
      </c>
      <c r="B47" s="32" t="s">
        <v>6</v>
      </c>
    </row>
    <row r="48" spans="1:2">
      <c r="A48" s="30" t="s">
        <v>5</v>
      </c>
      <c r="B48" s="32" t="s">
        <v>4</v>
      </c>
    </row>
    <row r="49" spans="1:2">
      <c r="A49" s="30" t="s">
        <v>3</v>
      </c>
      <c r="B49" s="32" t="s">
        <v>2</v>
      </c>
    </row>
    <row r="50" spans="1:2">
      <c r="A50" s="30" t="s">
        <v>1</v>
      </c>
      <c r="B50" s="32" t="s">
        <v>0</v>
      </c>
    </row>
    <row r="51" spans="1:2">
      <c r="A51" s="33"/>
      <c r="B51" s="33"/>
    </row>
    <row r="52" spans="1:2">
      <c r="A52" s="33"/>
      <c r="B52" s="33"/>
    </row>
    <row r="53" spans="1:2">
      <c r="A53" s="33"/>
      <c r="B53" s="33"/>
    </row>
    <row r="54" spans="1:2">
      <c r="A54" s="33"/>
      <c r="B54" s="33"/>
    </row>
    <row r="55" spans="1:2">
      <c r="A55" s="33"/>
      <c r="B55" s="33"/>
    </row>
    <row r="56" spans="1:2">
      <c r="A56" s="33"/>
      <c r="B56" s="33"/>
    </row>
    <row r="57" spans="1:2">
      <c r="A57" s="33"/>
      <c r="B57" s="33"/>
    </row>
    <row r="58" spans="1:2">
      <c r="A58" s="33"/>
      <c r="B58" s="33"/>
    </row>
    <row r="59" spans="1:2">
      <c r="A59" s="33"/>
      <c r="B59" s="33"/>
    </row>
    <row r="60" spans="1:2">
      <c r="A60" s="33"/>
      <c r="B60" s="33"/>
    </row>
    <row r="61" spans="1:2">
      <c r="A61" s="33"/>
      <c r="B61" s="33"/>
    </row>
    <row r="62" spans="1:2">
      <c r="A62" s="33"/>
      <c r="B62" s="33"/>
    </row>
    <row r="63" spans="1:2">
      <c r="A63" s="33"/>
      <c r="B63" s="33"/>
    </row>
    <row r="64" spans="1:2">
      <c r="A64" s="33"/>
      <c r="B64" s="33"/>
    </row>
    <row r="65" spans="1:2">
      <c r="A65" s="33"/>
      <c r="B65" s="33"/>
    </row>
    <row r="66" spans="1:2">
      <c r="A66" s="33"/>
      <c r="B66" s="33"/>
    </row>
    <row r="67" spans="1:2">
      <c r="A67" s="33"/>
      <c r="B67" s="33"/>
    </row>
    <row r="68" spans="1:2">
      <c r="A68" s="33"/>
      <c r="B68" s="33"/>
    </row>
    <row r="69" spans="1:2">
      <c r="A69" s="33"/>
      <c r="B69" s="33"/>
    </row>
    <row r="70" spans="1:2">
      <c r="A70" s="33"/>
      <c r="B70" s="33"/>
    </row>
    <row r="71" spans="1:2">
      <c r="A71" s="33"/>
      <c r="B71" s="33"/>
    </row>
    <row r="72" spans="1:2">
      <c r="A72" s="33"/>
      <c r="B72" s="33"/>
    </row>
    <row r="73" spans="1:2">
      <c r="A73" s="33"/>
      <c r="B73" s="33"/>
    </row>
    <row r="74" spans="1:2">
      <c r="A74" s="30"/>
      <c r="B74" s="33"/>
    </row>
    <row r="75" spans="1:2">
      <c r="A75" s="30"/>
      <c r="B75" s="33"/>
    </row>
    <row r="76" spans="1:2">
      <c r="A76" s="30"/>
      <c r="B76" s="33"/>
    </row>
    <row r="77" spans="1:2">
      <c r="A77" s="30"/>
      <c r="B77" s="33"/>
    </row>
    <row r="78" spans="1:2">
      <c r="A78" s="30"/>
      <c r="B78" s="33"/>
    </row>
    <row r="79" spans="1:2">
      <c r="A79" s="30"/>
      <c r="B79" s="33"/>
    </row>
    <row r="80" spans="1:2">
      <c r="A80" s="30"/>
      <c r="B80" s="33"/>
    </row>
    <row r="81" spans="1:2">
      <c r="A81" s="30"/>
      <c r="B81" s="33"/>
    </row>
    <row r="82" spans="1:2">
      <c r="A82" s="30"/>
      <c r="B82" s="33"/>
    </row>
    <row r="83" spans="1:2">
      <c r="A83" s="30"/>
      <c r="B83" s="33"/>
    </row>
    <row r="84" spans="1:2">
      <c r="A84" s="30"/>
      <c r="B84" s="33"/>
    </row>
    <row r="85" spans="1:2">
      <c r="A85" s="30"/>
      <c r="B85" s="33"/>
    </row>
    <row r="86" spans="1:2">
      <c r="A86" s="30"/>
      <c r="B86" s="33"/>
    </row>
    <row r="87" spans="1:2">
      <c r="A87" s="30"/>
      <c r="B87" s="33"/>
    </row>
    <row r="88" spans="1:2">
      <c r="A88" s="30"/>
      <c r="B88" s="33"/>
    </row>
    <row r="89" spans="1:2">
      <c r="A89" s="30"/>
      <c r="B89" s="33"/>
    </row>
    <row r="90" spans="1:2">
      <c r="A90" s="30"/>
      <c r="B90" s="33"/>
    </row>
    <row r="91" spans="1:2">
      <c r="A91" s="30"/>
      <c r="B91" s="33"/>
    </row>
    <row r="92" spans="1:2">
      <c r="A92" s="30"/>
      <c r="B92" s="33"/>
    </row>
    <row r="93" spans="1:2">
      <c r="A93" s="30"/>
      <c r="B93" s="33"/>
    </row>
    <row r="94" spans="1:2">
      <c r="A94" s="30"/>
      <c r="B94" s="33"/>
    </row>
    <row r="95" spans="1:2">
      <c r="A95" s="30"/>
      <c r="B95" s="33"/>
    </row>
    <row r="96" spans="1:2">
      <c r="A96" s="30"/>
      <c r="B96" s="33"/>
    </row>
    <row r="97" spans="1:2">
      <c r="A97" s="30"/>
      <c r="B97" s="33"/>
    </row>
    <row r="98" spans="1:2">
      <c r="A98" s="30"/>
      <c r="B98" s="33"/>
    </row>
    <row r="99" spans="1:2">
      <c r="A99" s="30"/>
      <c r="B99" s="33"/>
    </row>
    <row r="100" spans="1:2">
      <c r="A100" s="30"/>
      <c r="B100" s="33"/>
    </row>
    <row r="101" spans="1:2">
      <c r="A101" s="30"/>
      <c r="B101" s="33"/>
    </row>
    <row r="102" spans="1:2">
      <c r="A102" s="34"/>
      <c r="B102" s="35"/>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
  <sheetViews>
    <sheetView workbookViewId="0">
      <selection activeCell="G18" sqref="G18"/>
    </sheetView>
  </sheetViews>
  <sheetFormatPr defaultColWidth="9.33203125" defaultRowHeight="15.75"/>
  <cols>
    <col min="1" max="16384" width="9.33203125" style="461"/>
  </cols>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37E9C7"/>
  </sheetPr>
  <dimension ref="A1:FN66"/>
  <sheetViews>
    <sheetView workbookViewId="0"/>
  </sheetViews>
  <sheetFormatPr defaultRowHeight="12.75"/>
  <cols>
    <col min="2" max="2" width="15.83203125" bestFit="1" customWidth="1"/>
    <col min="3" max="7" width="10.83203125" customWidth="1"/>
    <col min="8" max="8" width="10.5" customWidth="1"/>
    <col min="9" max="9" width="10.83203125" customWidth="1"/>
    <col min="10" max="10" width="11.1640625" customWidth="1"/>
    <col min="11" max="13" width="10.83203125" customWidth="1"/>
    <col min="14" max="14" width="9.33203125" customWidth="1"/>
    <col min="15" max="15" width="10.83203125" customWidth="1"/>
    <col min="16" max="16" width="9.33203125" customWidth="1"/>
    <col min="17" max="17" width="10.83203125" customWidth="1"/>
    <col min="18" max="20" width="9.33203125" customWidth="1"/>
    <col min="21" max="21" width="10.83203125" customWidth="1"/>
    <col min="22" max="22" width="9.33203125" customWidth="1"/>
    <col min="23" max="23" width="10.83203125" customWidth="1"/>
    <col min="24" max="26" width="9.33203125" customWidth="1"/>
    <col min="27" max="27" width="10.83203125" customWidth="1"/>
    <col min="28" max="28" width="9.33203125" customWidth="1"/>
    <col min="29" max="29" width="10.83203125" customWidth="1"/>
    <col min="30" max="30" width="18.83203125" bestFit="1" customWidth="1"/>
    <col min="31" max="31" width="10.83203125" customWidth="1"/>
    <col min="32" max="32" width="9.33203125" customWidth="1"/>
    <col min="33" max="33" width="10.83203125" customWidth="1"/>
    <col min="34" max="34" width="10.6640625" customWidth="1"/>
    <col min="35" max="35" width="10.83203125" customWidth="1"/>
    <col min="36" max="38" width="9.33203125" customWidth="1"/>
    <col min="39" max="39" width="10.83203125" customWidth="1"/>
    <col min="40" max="44" width="9.33203125" customWidth="1"/>
    <col min="45" max="47" width="10.83203125" customWidth="1"/>
    <col min="48" max="48" width="10.6640625" customWidth="1"/>
    <col min="49" max="51" width="10.83203125" customWidth="1"/>
    <col min="52" max="52" width="9.33203125" customWidth="1"/>
    <col min="53" max="53" width="10.83203125" customWidth="1"/>
    <col min="54" max="54" width="9.33203125" customWidth="1"/>
    <col min="55" max="55" width="10.83203125" customWidth="1"/>
    <col min="56" max="56" width="9.33203125" customWidth="1"/>
    <col min="57" max="57" width="10.83203125" customWidth="1"/>
    <col min="58" max="58" width="9.33203125" customWidth="1"/>
    <col min="59" max="59" width="10.83203125" customWidth="1"/>
    <col min="60" max="60" width="9.33203125" customWidth="1"/>
    <col min="61" max="61" width="10.83203125" customWidth="1"/>
    <col min="62" max="62" width="9.33203125" customWidth="1"/>
    <col min="63" max="63" width="10.83203125" customWidth="1"/>
    <col min="64" max="64" width="16.6640625" bestFit="1" customWidth="1"/>
    <col min="65" max="65" width="10.83203125" customWidth="1"/>
    <col min="66" max="66" width="9.33203125" customWidth="1"/>
    <col min="67" max="67" width="10.83203125" customWidth="1"/>
    <col min="68" max="68" width="9.33203125" customWidth="1"/>
    <col min="69" max="69" width="10.83203125" customWidth="1"/>
    <col min="70" max="70" width="9.33203125" customWidth="1"/>
    <col min="71" max="71" width="10.83203125" customWidth="1"/>
    <col min="73" max="117" width="10.83203125" customWidth="1"/>
    <col min="118" max="118" width="9.33203125" customWidth="1"/>
    <col min="119" max="119" width="10.83203125" customWidth="1"/>
    <col min="121" max="121" width="10.83203125" customWidth="1"/>
    <col min="123" max="123" width="10.83203125" customWidth="1"/>
    <col min="125" max="125" width="10.83203125" customWidth="1"/>
    <col min="127" max="127" width="10.83203125" customWidth="1"/>
    <col min="129" max="129" width="10.83203125" customWidth="1"/>
    <col min="131" max="131" width="10.83203125" customWidth="1"/>
    <col min="133" max="133" width="10.83203125" customWidth="1"/>
    <col min="135" max="135" width="10.83203125" customWidth="1"/>
    <col min="137" max="137" width="10.83203125" customWidth="1"/>
    <col min="139" max="139" width="10.83203125" customWidth="1"/>
    <col min="141" max="141" width="10.83203125" customWidth="1"/>
    <col min="143" max="143" width="10.83203125" customWidth="1"/>
    <col min="145" max="145" width="10.83203125" customWidth="1"/>
    <col min="147" max="147" width="10.83203125" customWidth="1"/>
    <col min="149" max="149" width="10.83203125" customWidth="1"/>
    <col min="151" max="151" width="10.83203125" customWidth="1"/>
    <col min="153" max="153" width="10.83203125" customWidth="1"/>
    <col min="155" max="155" width="10.83203125" customWidth="1"/>
    <col min="157" max="157" width="10.83203125" customWidth="1"/>
    <col min="159" max="159" width="10.83203125" customWidth="1"/>
    <col min="161" max="161" width="10.83203125" customWidth="1"/>
    <col min="163" max="163" width="10.83203125" customWidth="1"/>
    <col min="165" max="165" width="10.83203125" customWidth="1"/>
    <col min="167" max="167" width="10.83203125" customWidth="1"/>
  </cols>
  <sheetData>
    <row r="1" spans="1:170">
      <c r="A1" s="52">
        <v>42447</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170">
      <c r="C2" s="50" t="s">
        <v>727</v>
      </c>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170">
      <c r="C3" s="49" t="s">
        <v>203</v>
      </c>
    </row>
    <row r="4" spans="1:170" ht="15.75">
      <c r="C4" s="49" t="s">
        <v>189</v>
      </c>
      <c r="D4" s="46" t="s">
        <v>95</v>
      </c>
      <c r="E4" s="2"/>
      <c r="F4" s="46" t="s">
        <v>93</v>
      </c>
      <c r="G4" s="2"/>
      <c r="H4" s="46" t="s">
        <v>91</v>
      </c>
      <c r="I4" s="2"/>
      <c r="J4" s="46" t="s">
        <v>89</v>
      </c>
      <c r="K4" s="2"/>
      <c r="L4" s="46" t="s">
        <v>87</v>
      </c>
      <c r="M4" s="2"/>
      <c r="N4" s="46" t="s">
        <v>85</v>
      </c>
      <c r="O4" s="2"/>
      <c r="P4" s="21" t="s">
        <v>83</v>
      </c>
      <c r="Q4" s="2"/>
      <c r="R4" s="46" t="s">
        <v>81</v>
      </c>
      <c r="S4" s="2"/>
      <c r="T4" s="46" t="s">
        <v>79</v>
      </c>
      <c r="U4" s="2"/>
      <c r="V4" s="46" t="s">
        <v>77</v>
      </c>
      <c r="W4" s="2"/>
      <c r="X4" s="46" t="s">
        <v>75</v>
      </c>
      <c r="Y4" s="2"/>
      <c r="Z4" s="46" t="s">
        <v>73</v>
      </c>
      <c r="AA4" s="2"/>
      <c r="AB4" s="46" t="s">
        <v>71</v>
      </c>
      <c r="AC4" s="2"/>
      <c r="AD4" s="46" t="s">
        <v>69</v>
      </c>
      <c r="AE4" s="2"/>
      <c r="AF4" s="46" t="s">
        <v>67</v>
      </c>
      <c r="AG4" s="2"/>
      <c r="AH4" s="46" t="s">
        <v>65</v>
      </c>
      <c r="AI4" s="2"/>
      <c r="AJ4" s="46" t="s">
        <v>63</v>
      </c>
      <c r="AK4" s="46"/>
      <c r="AL4" s="46" t="s">
        <v>2220</v>
      </c>
      <c r="AM4" s="2"/>
      <c r="AN4" s="46" t="s">
        <v>61</v>
      </c>
      <c r="AO4" s="2"/>
      <c r="AP4" s="22" t="s">
        <v>59</v>
      </c>
      <c r="AQ4" s="2"/>
      <c r="AR4" s="46" t="s">
        <v>57</v>
      </c>
      <c r="AS4" s="2"/>
      <c r="AT4" s="46" t="s">
        <v>55</v>
      </c>
      <c r="AU4" s="2"/>
      <c r="AV4" s="46" t="s">
        <v>53</v>
      </c>
      <c r="AW4" s="2"/>
      <c r="AX4" s="46" t="s">
        <v>49</v>
      </c>
      <c r="AY4" s="2"/>
      <c r="AZ4" s="46" t="s">
        <v>47</v>
      </c>
      <c r="BA4" s="2"/>
      <c r="BB4" s="46" t="s">
        <v>45</v>
      </c>
      <c r="BC4" s="2"/>
      <c r="BD4" s="46" t="s">
        <v>41</v>
      </c>
      <c r="BE4" s="2"/>
      <c r="BF4" s="22" t="s">
        <v>39</v>
      </c>
      <c r="BG4" s="2"/>
      <c r="BH4" s="21" t="s">
        <v>37</v>
      </c>
      <c r="BI4" s="2"/>
      <c r="BJ4" s="21" t="s">
        <v>35</v>
      </c>
      <c r="BK4" s="2"/>
      <c r="BL4" s="21" t="s">
        <v>33</v>
      </c>
      <c r="BM4" s="2"/>
      <c r="BN4" s="46" t="s">
        <v>31</v>
      </c>
      <c r="BO4" s="2"/>
      <c r="BP4" s="46" t="s">
        <v>29</v>
      </c>
      <c r="BQ4" s="2"/>
      <c r="BR4" s="46" t="s">
        <v>27</v>
      </c>
      <c r="BS4" s="2"/>
      <c r="BT4" s="46" t="s">
        <v>25</v>
      </c>
      <c r="BU4" s="2"/>
      <c r="BV4" s="46" t="s">
        <v>23</v>
      </c>
      <c r="BW4" s="2"/>
      <c r="BX4" s="46" t="s">
        <v>21</v>
      </c>
      <c r="BY4" s="2"/>
      <c r="BZ4" s="46" t="s">
        <v>19</v>
      </c>
      <c r="CA4" s="2"/>
      <c r="CB4" s="46" t="s">
        <v>17</v>
      </c>
      <c r="CC4" s="2"/>
      <c r="CD4" s="46" t="s">
        <v>15</v>
      </c>
      <c r="CE4" s="2"/>
      <c r="CF4" s="46" t="s">
        <v>11</v>
      </c>
      <c r="CG4" s="2"/>
      <c r="CH4" s="46" t="s">
        <v>7</v>
      </c>
      <c r="CI4" s="2"/>
      <c r="CJ4" s="46" t="s">
        <v>5</v>
      </c>
      <c r="CK4" s="2"/>
      <c r="CL4" s="46" t="s">
        <v>3</v>
      </c>
      <c r="CM4" s="2"/>
      <c r="CN4" s="46" t="s">
        <v>1</v>
      </c>
      <c r="CO4" s="2"/>
      <c r="CP4" s="46" t="s">
        <v>51</v>
      </c>
      <c r="CR4" s="2" t="s">
        <v>13</v>
      </c>
      <c r="CT4" s="46" t="s">
        <v>9</v>
      </c>
      <c r="CU4" s="2"/>
      <c r="CV4" s="46"/>
      <c r="CW4" s="2"/>
      <c r="CX4" s="46"/>
      <c r="CY4" s="2"/>
      <c r="CZ4" s="46"/>
      <c r="DA4" s="2"/>
      <c r="DB4" s="46"/>
      <c r="DC4" s="2"/>
      <c r="DD4" s="46"/>
      <c r="DE4" s="2"/>
      <c r="DF4" s="46"/>
      <c r="DG4" s="2"/>
      <c r="DH4" s="46"/>
      <c r="DI4" s="2"/>
      <c r="DJ4" s="46"/>
      <c r="DK4" s="2"/>
      <c r="DL4" s="46"/>
      <c r="DM4" s="2"/>
      <c r="DN4" s="46"/>
      <c r="DO4" s="2"/>
      <c r="DP4" s="46"/>
      <c r="DQ4" s="2"/>
      <c r="DR4" s="46"/>
      <c r="DS4" s="2"/>
      <c r="DT4" s="46"/>
      <c r="DU4" s="2"/>
      <c r="DV4" s="46"/>
      <c r="DW4" s="2"/>
      <c r="DX4" s="46"/>
      <c r="DY4" s="2"/>
      <c r="DZ4" s="46"/>
      <c r="EA4" s="2"/>
      <c r="EB4" s="46"/>
      <c r="EC4" s="2"/>
      <c r="ED4" s="46"/>
      <c r="EE4" s="2"/>
      <c r="EF4" s="46"/>
      <c r="EG4" s="2"/>
      <c r="EH4" s="46"/>
      <c r="EI4" s="2"/>
    </row>
    <row r="5" spans="1:170" s="49" customFormat="1" ht="15.75">
      <c r="C5" s="359"/>
      <c r="D5" s="46" t="s">
        <v>94</v>
      </c>
      <c r="E5" s="2"/>
      <c r="F5" s="46" t="s">
        <v>92</v>
      </c>
      <c r="G5" s="2"/>
      <c r="H5" s="46" t="s">
        <v>90</v>
      </c>
      <c r="I5" s="2"/>
      <c r="J5" s="46" t="s">
        <v>88</v>
      </c>
      <c r="K5" s="2"/>
      <c r="L5" s="46" t="s">
        <v>86</v>
      </c>
      <c r="M5" s="2"/>
      <c r="N5" s="46" t="s">
        <v>84</v>
      </c>
      <c r="O5" s="2"/>
      <c r="P5" s="21" t="s">
        <v>82</v>
      </c>
      <c r="Q5" s="2"/>
      <c r="R5" s="46" t="s">
        <v>80</v>
      </c>
      <c r="S5" s="2"/>
      <c r="T5" s="46" t="s">
        <v>78</v>
      </c>
      <c r="U5" s="2"/>
      <c r="V5" s="46" t="s">
        <v>76</v>
      </c>
      <c r="W5" s="2"/>
      <c r="X5" s="46" t="s">
        <v>74</v>
      </c>
      <c r="Y5" s="2"/>
      <c r="Z5" s="46" t="s">
        <v>72</v>
      </c>
      <c r="AA5" s="2"/>
      <c r="AB5" s="46" t="s">
        <v>70</v>
      </c>
      <c r="AC5" s="2"/>
      <c r="AD5" s="46" t="s">
        <v>68</v>
      </c>
      <c r="AE5" s="2"/>
      <c r="AF5" s="46" t="s">
        <v>66</v>
      </c>
      <c r="AG5" s="2"/>
      <c r="AH5" s="46" t="s">
        <v>64</v>
      </c>
      <c r="AI5" s="2"/>
      <c r="AJ5" s="46" t="s">
        <v>62</v>
      </c>
      <c r="AL5" s="49" t="s">
        <v>2219</v>
      </c>
      <c r="AM5" s="2"/>
      <c r="AN5" s="46" t="s">
        <v>60</v>
      </c>
      <c r="AO5" s="2"/>
      <c r="AP5" s="22" t="s">
        <v>58</v>
      </c>
      <c r="AQ5" s="2"/>
      <c r="AR5" s="46" t="s">
        <v>56</v>
      </c>
      <c r="AS5" s="2"/>
      <c r="AT5" s="46" t="s">
        <v>54</v>
      </c>
      <c r="AU5" s="2"/>
      <c r="AV5" s="46" t="s">
        <v>52</v>
      </c>
      <c r="AW5" s="2"/>
      <c r="AX5" s="46" t="s">
        <v>48</v>
      </c>
      <c r="AY5" s="2"/>
      <c r="AZ5" s="46" t="s">
        <v>46</v>
      </c>
      <c r="BA5" s="2"/>
      <c r="BB5" s="46" t="s">
        <v>44</v>
      </c>
      <c r="BC5" s="2"/>
      <c r="BD5" s="46" t="s">
        <v>40</v>
      </c>
      <c r="BE5" s="2"/>
      <c r="BF5" s="22" t="s">
        <v>38</v>
      </c>
      <c r="BG5" s="2"/>
      <c r="BH5" s="21" t="s">
        <v>36</v>
      </c>
      <c r="BI5" s="2"/>
      <c r="BJ5" s="21" t="s">
        <v>34</v>
      </c>
      <c r="BK5" s="2"/>
      <c r="BL5" s="21" t="s">
        <v>32</v>
      </c>
      <c r="BM5" s="2"/>
      <c r="BN5" s="46" t="s">
        <v>30</v>
      </c>
      <c r="BO5" s="2"/>
      <c r="BP5" s="46" t="s">
        <v>28</v>
      </c>
      <c r="BQ5" s="2"/>
      <c r="BR5" s="46" t="s">
        <v>26</v>
      </c>
      <c r="BS5" s="2"/>
      <c r="BT5" s="46" t="s">
        <v>24</v>
      </c>
      <c r="BU5" s="2"/>
      <c r="BV5" s="46" t="s">
        <v>22</v>
      </c>
      <c r="BW5" s="2"/>
      <c r="BX5" s="46" t="s">
        <v>20</v>
      </c>
      <c r="BY5" s="2"/>
      <c r="BZ5" s="46" t="s">
        <v>18</v>
      </c>
      <c r="CA5" s="2"/>
      <c r="CB5" s="46" t="s">
        <v>16</v>
      </c>
      <c r="CC5" s="2"/>
      <c r="CD5" s="46" t="s">
        <v>14</v>
      </c>
      <c r="CE5" s="2"/>
      <c r="CF5" s="46" t="s">
        <v>10</v>
      </c>
      <c r="CG5" s="2"/>
      <c r="CH5" s="46" t="s">
        <v>6</v>
      </c>
      <c r="CI5" s="2"/>
      <c r="CJ5" s="46" t="s">
        <v>4</v>
      </c>
      <c r="CK5" s="2"/>
      <c r="CL5" s="46" t="s">
        <v>2</v>
      </c>
      <c r="CM5" s="2"/>
      <c r="CN5" s="46" t="s">
        <v>0</v>
      </c>
      <c r="CO5" s="2"/>
      <c r="CP5" s="46"/>
      <c r="CQ5" s="2"/>
      <c r="CR5" s="46"/>
      <c r="CS5" s="2"/>
      <c r="CT5" s="46"/>
      <c r="CU5" s="2"/>
      <c r="CV5" s="46"/>
      <c r="CW5" s="2"/>
      <c r="CX5" s="46"/>
      <c r="CY5" s="2"/>
      <c r="CZ5" s="46"/>
      <c r="DA5" s="2"/>
      <c r="DB5" s="46"/>
      <c r="DC5" s="2"/>
      <c r="DD5" s="46"/>
      <c r="DE5" s="2"/>
      <c r="DF5" s="46"/>
      <c r="DG5" s="2"/>
      <c r="DH5" s="46"/>
      <c r="DI5" s="2"/>
      <c r="DJ5" s="46"/>
      <c r="DK5" s="2"/>
      <c r="DL5" s="46"/>
      <c r="DM5" s="2"/>
      <c r="DN5" s="46"/>
      <c r="DO5" s="2"/>
      <c r="DP5" s="46"/>
      <c r="DQ5" s="2"/>
      <c r="DR5" s="46"/>
      <c r="DS5" s="2"/>
      <c r="DT5" s="46"/>
      <c r="DU5" s="2"/>
      <c r="DV5" s="46"/>
      <c r="DW5" s="2"/>
      <c r="DX5" s="46"/>
      <c r="DY5" s="2"/>
      <c r="DZ5" s="46"/>
      <c r="EA5" s="2"/>
      <c r="EB5" s="46"/>
      <c r="EC5" s="2"/>
      <c r="ED5" s="46"/>
      <c r="EE5" s="2"/>
      <c r="EF5" s="46"/>
      <c r="EG5" s="2"/>
      <c r="EH5" s="46"/>
      <c r="EJ5" s="360"/>
      <c r="EL5" s="360"/>
      <c r="EN5" s="360"/>
      <c r="EP5" s="360"/>
      <c r="ER5" s="360"/>
      <c r="ET5" s="360"/>
      <c r="EV5" s="360"/>
      <c r="EX5" s="360"/>
      <c r="EZ5" s="360"/>
      <c r="FB5" s="360"/>
      <c r="FD5" s="360"/>
      <c r="FF5" s="360"/>
      <c r="FH5" s="360"/>
      <c r="FJ5" s="360"/>
      <c r="FL5" s="360"/>
      <c r="FN5" s="360"/>
    </row>
    <row r="6" spans="1:170" ht="12.75" customHeight="1">
      <c r="A6" t="s">
        <v>2235</v>
      </c>
      <c r="B6" s="490">
        <v>2013</v>
      </c>
      <c r="C6" s="361">
        <v>41318</v>
      </c>
      <c r="D6" s="362">
        <v>0.47499999999999998</v>
      </c>
      <c r="E6" s="361">
        <v>41303</v>
      </c>
      <c r="F6" s="362">
        <v>0.47</v>
      </c>
      <c r="G6" s="361">
        <v>41344</v>
      </c>
      <c r="H6" s="362">
        <v>0.4</v>
      </c>
      <c r="I6" s="361">
        <v>41311</v>
      </c>
      <c r="J6" s="362">
        <v>0.47</v>
      </c>
      <c r="K6" s="361">
        <v>41325</v>
      </c>
      <c r="L6" s="362">
        <v>0.30499999999999999</v>
      </c>
      <c r="M6" s="361">
        <v>41318</v>
      </c>
      <c r="N6" s="362">
        <v>0.38</v>
      </c>
      <c r="O6" s="361">
        <v>41318</v>
      </c>
      <c r="P6" s="362">
        <v>0.20749999999999999</v>
      </c>
      <c r="Q6" s="361">
        <v>41306</v>
      </c>
      <c r="R6" s="362">
        <v>0.33750000000000002</v>
      </c>
      <c r="S6" s="361">
        <v>41311</v>
      </c>
      <c r="T6" s="362">
        <v>0.255</v>
      </c>
      <c r="U6" s="361">
        <v>41316</v>
      </c>
      <c r="V6" s="362">
        <v>0.61499999999999999</v>
      </c>
      <c r="W6" s="361">
        <v>41331</v>
      </c>
      <c r="X6" s="362">
        <v>0.5625</v>
      </c>
      <c r="Y6" s="361">
        <v>41347</v>
      </c>
      <c r="Z6" s="362">
        <v>0.62</v>
      </c>
      <c r="AA6" s="361">
        <v>41318</v>
      </c>
      <c r="AB6" s="362">
        <v>0.76500000000000001</v>
      </c>
      <c r="AC6" s="361">
        <v>41359</v>
      </c>
      <c r="AD6" s="362">
        <v>0.33750000000000002</v>
      </c>
      <c r="AE6" s="361">
        <v>41345</v>
      </c>
      <c r="AF6" s="362">
        <v>0.25</v>
      </c>
      <c r="AG6" s="361">
        <v>41332</v>
      </c>
      <c r="AH6" s="362">
        <v>0.25</v>
      </c>
      <c r="AI6" s="361">
        <v>41317</v>
      </c>
      <c r="AJ6" s="362">
        <v>0.83</v>
      </c>
      <c r="AK6" s="361">
        <v>41332</v>
      </c>
      <c r="AL6" s="362">
        <v>0.36749999999999999</v>
      </c>
      <c r="AM6" s="361">
        <v>41319</v>
      </c>
      <c r="AN6" s="362">
        <v>0.52500000000000002</v>
      </c>
      <c r="AO6" s="361">
        <v>41310</v>
      </c>
      <c r="AP6" s="362">
        <v>0.55000000000000004</v>
      </c>
      <c r="AQ6" s="361">
        <v>41330</v>
      </c>
      <c r="AR6" s="362">
        <v>0.2175</v>
      </c>
      <c r="AS6" s="361">
        <v>41324</v>
      </c>
      <c r="AT6" s="362">
        <v>0.31</v>
      </c>
      <c r="AU6" s="361">
        <v>41309</v>
      </c>
      <c r="AV6" s="362">
        <v>0.38</v>
      </c>
      <c r="AW6" s="361">
        <v>41332</v>
      </c>
      <c r="AX6" s="362">
        <v>0.125833</v>
      </c>
      <c r="AY6" s="361">
        <v>41332</v>
      </c>
      <c r="AZ6" s="362">
        <v>0.26340000000000002</v>
      </c>
      <c r="BA6" s="361">
        <v>41332</v>
      </c>
      <c r="BB6" s="362">
        <v>0.66</v>
      </c>
      <c r="BC6" s="361">
        <v>41346</v>
      </c>
      <c r="BD6" s="362">
        <v>0.38</v>
      </c>
      <c r="BE6" s="361">
        <v>41282</v>
      </c>
      <c r="BF6" s="362">
        <v>0.20874999999999999</v>
      </c>
      <c r="BG6" s="361">
        <v>41318</v>
      </c>
      <c r="BH6" s="362">
        <v>0.29749999999999999</v>
      </c>
      <c r="BI6" s="361">
        <v>41340</v>
      </c>
      <c r="BJ6" s="362">
        <v>0.27</v>
      </c>
      <c r="BK6" s="361">
        <v>41359</v>
      </c>
      <c r="BL6" s="362">
        <v>0.45500000000000002</v>
      </c>
      <c r="BM6" s="361">
        <v>41304</v>
      </c>
      <c r="BN6" s="362">
        <v>0.54500000000000004</v>
      </c>
      <c r="BO6" s="361">
        <v>41291</v>
      </c>
      <c r="BP6" s="362">
        <v>0.14499999999999999</v>
      </c>
      <c r="BQ6" s="361">
        <v>41354</v>
      </c>
      <c r="BR6" s="362">
        <v>0.27</v>
      </c>
      <c r="BS6" s="361">
        <v>41339</v>
      </c>
      <c r="BT6" s="362">
        <v>0.36749999999999999</v>
      </c>
      <c r="BU6" s="361">
        <v>41339</v>
      </c>
      <c r="BV6" s="362">
        <v>0.36</v>
      </c>
      <c r="BW6" s="361">
        <v>41340</v>
      </c>
      <c r="BX6" s="362">
        <v>0.50749999999999995</v>
      </c>
      <c r="BY6" s="361">
        <v>41359</v>
      </c>
      <c r="BZ6" s="362">
        <v>0.63</v>
      </c>
      <c r="CA6" s="361">
        <v>41305</v>
      </c>
      <c r="CB6" s="362">
        <v>0.49</v>
      </c>
      <c r="CC6" s="361">
        <v>41318</v>
      </c>
      <c r="CD6" s="362">
        <v>0.22</v>
      </c>
      <c r="CE6" s="361">
        <v>41304</v>
      </c>
      <c r="CF6" s="362">
        <v>0.34499999999999997</v>
      </c>
      <c r="CG6" s="361">
        <v>41318</v>
      </c>
      <c r="CH6" s="362">
        <v>0.35499999999999998</v>
      </c>
      <c r="CI6" s="361">
        <v>41340</v>
      </c>
      <c r="CJ6" s="362">
        <v>0.34</v>
      </c>
      <c r="CK6" s="361">
        <v>41317</v>
      </c>
      <c r="CL6" s="362">
        <v>0.34</v>
      </c>
      <c r="CM6" s="361">
        <v>41352</v>
      </c>
      <c r="CN6" s="362">
        <v>0.27</v>
      </c>
      <c r="CO6" s="361">
        <v>41331</v>
      </c>
      <c r="CP6" s="362">
        <v>0.68</v>
      </c>
      <c r="CQ6" s="361">
        <v>41340</v>
      </c>
      <c r="CR6" s="362">
        <v>0.432</v>
      </c>
      <c r="CS6" s="361">
        <v>41344</v>
      </c>
      <c r="CT6" s="362">
        <v>0.435</v>
      </c>
      <c r="CU6" s="361"/>
      <c r="CV6" s="362"/>
      <c r="CW6" s="361"/>
      <c r="CX6" s="362"/>
      <c r="CY6" s="361"/>
      <c r="CZ6" s="362"/>
      <c r="DC6" s="361"/>
      <c r="DD6" s="362"/>
      <c r="DE6" s="361"/>
      <c r="DF6" s="362"/>
      <c r="DG6" s="361"/>
      <c r="DH6" s="362"/>
      <c r="DI6" s="361"/>
      <c r="DJ6" s="362"/>
      <c r="DK6" s="361"/>
      <c r="DL6" s="362"/>
      <c r="DM6" s="361"/>
      <c r="DN6" s="362"/>
      <c r="DO6" s="361"/>
      <c r="DP6" s="362"/>
      <c r="DQ6" s="361"/>
      <c r="DR6" s="362"/>
      <c r="DS6" s="361"/>
      <c r="DT6" s="362"/>
      <c r="DU6" s="361"/>
      <c r="DV6" s="362"/>
      <c r="DW6" s="361"/>
      <c r="DX6" s="362"/>
      <c r="DY6" s="361"/>
      <c r="DZ6" s="362"/>
      <c r="EA6" s="361"/>
      <c r="EB6" s="362"/>
      <c r="EC6" s="361"/>
      <c r="ED6" s="362"/>
      <c r="EF6" s="361"/>
      <c r="EG6" s="362"/>
      <c r="EH6" s="361"/>
      <c r="EI6" s="362"/>
      <c r="EJ6" s="50"/>
      <c r="EK6" s="51"/>
      <c r="EL6" s="50"/>
      <c r="EM6" s="51"/>
      <c r="EN6" s="50"/>
      <c r="EO6" s="51"/>
      <c r="EP6" s="50"/>
      <c r="EQ6" s="51"/>
      <c r="ER6" s="50"/>
      <c r="ES6" s="51"/>
      <c r="ET6" s="50"/>
      <c r="EU6" s="51"/>
      <c r="EV6" s="50"/>
      <c r="EW6" s="51"/>
      <c r="EX6" s="50"/>
      <c r="EY6" s="51"/>
      <c r="EZ6" s="50"/>
      <c r="FA6" s="51"/>
      <c r="FB6" s="50"/>
      <c r="FC6" s="51"/>
      <c r="FD6" s="50"/>
      <c r="FE6" s="51"/>
      <c r="FF6" s="50"/>
      <c r="FG6" s="51"/>
      <c r="FH6" s="50"/>
      <c r="FI6" s="51"/>
      <c r="FJ6" s="50"/>
      <c r="FK6" s="51"/>
      <c r="FL6" s="50"/>
      <c r="FM6" s="51"/>
      <c r="FN6" s="50"/>
    </row>
    <row r="7" spans="1:170" ht="12.75" customHeight="1">
      <c r="A7" t="s">
        <v>2234</v>
      </c>
      <c r="B7" s="490">
        <v>2013</v>
      </c>
      <c r="C7" s="361">
        <v>41407</v>
      </c>
      <c r="D7" s="362">
        <v>0.47499999999999998</v>
      </c>
      <c r="E7" s="361">
        <v>41390</v>
      </c>
      <c r="F7" s="362">
        <v>0.47</v>
      </c>
      <c r="G7" s="361">
        <v>41435</v>
      </c>
      <c r="H7" s="362">
        <v>0.4</v>
      </c>
      <c r="I7" s="361">
        <v>41402</v>
      </c>
      <c r="J7" s="362">
        <v>0.49</v>
      </c>
      <c r="K7" s="361">
        <v>41415</v>
      </c>
      <c r="L7" s="362">
        <v>0.30499999999999999</v>
      </c>
      <c r="M7" s="361">
        <v>41409</v>
      </c>
      <c r="N7" s="362">
        <v>0.38</v>
      </c>
      <c r="O7" s="361">
        <v>41408</v>
      </c>
      <c r="P7" s="362">
        <v>0.20749999999999999</v>
      </c>
      <c r="Q7" s="361">
        <v>41397</v>
      </c>
      <c r="R7" s="362">
        <v>0.36249999999999999</v>
      </c>
      <c r="S7" s="361">
        <v>41395</v>
      </c>
      <c r="T7" s="362">
        <v>0.255</v>
      </c>
      <c r="U7" s="361">
        <v>41407</v>
      </c>
      <c r="V7" s="362">
        <v>0.61499999999999999</v>
      </c>
      <c r="W7" s="361">
        <v>41430</v>
      </c>
      <c r="X7" s="362">
        <v>0.5625</v>
      </c>
      <c r="Y7" s="361">
        <v>41438</v>
      </c>
      <c r="Z7" s="362">
        <v>0.65500000000000003</v>
      </c>
      <c r="AA7" s="361">
        <v>41409</v>
      </c>
      <c r="AB7" s="362">
        <v>0.76500000000000001</v>
      </c>
      <c r="AC7" s="361">
        <v>41451</v>
      </c>
      <c r="AD7" s="362">
        <v>0.33750000000000002</v>
      </c>
      <c r="AE7" s="361">
        <v>41436</v>
      </c>
      <c r="AF7" s="362">
        <v>0.26500000000000001</v>
      </c>
      <c r="AG7" s="361">
        <v>41424</v>
      </c>
      <c r="AH7" s="362">
        <v>0.25</v>
      </c>
      <c r="AI7" s="361">
        <v>41401</v>
      </c>
      <c r="AJ7" s="362">
        <v>0.83</v>
      </c>
      <c r="AK7" s="361">
        <v>41423</v>
      </c>
      <c r="AL7" s="362">
        <v>0.36749999999999999</v>
      </c>
      <c r="AM7" s="361">
        <v>41407</v>
      </c>
      <c r="AN7" s="362">
        <v>0.31</v>
      </c>
      <c r="AO7" s="361">
        <v>41397</v>
      </c>
      <c r="AP7" s="362">
        <v>0.55000000000000004</v>
      </c>
      <c r="AQ7" s="361">
        <v>41422</v>
      </c>
      <c r="AR7" s="362">
        <v>0.2175</v>
      </c>
      <c r="AS7" s="361">
        <v>41414</v>
      </c>
      <c r="AT7" s="362">
        <v>0.31</v>
      </c>
      <c r="AU7" s="361">
        <v>41397</v>
      </c>
      <c r="AV7" s="362">
        <v>0.38</v>
      </c>
      <c r="AW7" s="361">
        <v>41424</v>
      </c>
      <c r="AX7" s="362">
        <v>0.125833</v>
      </c>
      <c r="AY7" s="361">
        <v>41423</v>
      </c>
      <c r="AZ7" s="362">
        <v>0.26340000000000002</v>
      </c>
      <c r="BA7" s="361">
        <v>41424</v>
      </c>
      <c r="BB7" s="362">
        <v>0.66</v>
      </c>
      <c r="BC7" s="361">
        <v>41437</v>
      </c>
      <c r="BD7" s="362">
        <v>0.38</v>
      </c>
      <c r="BE7" s="361">
        <v>41372</v>
      </c>
      <c r="BF7" s="362">
        <v>0.20874999999999999</v>
      </c>
      <c r="BG7" s="361">
        <v>41407</v>
      </c>
      <c r="BH7" s="362">
        <v>0.29749999999999999</v>
      </c>
      <c r="BI7" s="361">
        <v>41431</v>
      </c>
      <c r="BJ7" s="362">
        <v>0.27</v>
      </c>
      <c r="BK7" s="361">
        <v>41452</v>
      </c>
      <c r="BL7" s="362">
        <v>0.45500000000000002</v>
      </c>
      <c r="BM7" s="361">
        <v>41393</v>
      </c>
      <c r="BN7" s="362">
        <v>0.54500000000000004</v>
      </c>
      <c r="BO7" s="361">
        <v>41381</v>
      </c>
      <c r="BP7" s="362">
        <v>0.16500000000000001</v>
      </c>
      <c r="BQ7" s="361">
        <v>41446</v>
      </c>
      <c r="BR7" s="362">
        <v>0.27500000000000002</v>
      </c>
      <c r="BS7" s="361">
        <v>41431</v>
      </c>
      <c r="BT7" s="362">
        <v>0.36749999999999999</v>
      </c>
      <c r="BU7" s="361">
        <v>41430</v>
      </c>
      <c r="BV7" s="362">
        <v>0.36</v>
      </c>
      <c r="BW7" s="361">
        <v>41431</v>
      </c>
      <c r="BX7" s="362">
        <v>0.50749999999999995</v>
      </c>
      <c r="BY7" s="361">
        <v>41451</v>
      </c>
      <c r="BZ7" s="362">
        <v>0.63</v>
      </c>
      <c r="CA7" s="361">
        <v>41396</v>
      </c>
      <c r="CB7" s="362">
        <v>0.50749999999999995</v>
      </c>
      <c r="CC7" s="361">
        <v>41403</v>
      </c>
      <c r="CD7" s="362">
        <v>0.22</v>
      </c>
      <c r="CE7" s="361">
        <v>41393</v>
      </c>
      <c r="CF7" s="362">
        <v>0.34499999999999997</v>
      </c>
      <c r="CG7" s="361">
        <v>41407</v>
      </c>
      <c r="CH7" s="362">
        <v>0.35499999999999998</v>
      </c>
      <c r="CI7" s="361">
        <v>41430</v>
      </c>
      <c r="CJ7" s="362">
        <v>0.34</v>
      </c>
      <c r="CK7" s="361">
        <v>41404</v>
      </c>
      <c r="CL7" s="362">
        <v>0.34</v>
      </c>
      <c r="CM7" s="361">
        <v>41443</v>
      </c>
      <c r="CN7" s="362">
        <v>0.28000000000000003</v>
      </c>
      <c r="CO7" s="361">
        <v>41423</v>
      </c>
      <c r="CP7" s="362">
        <v>0.68</v>
      </c>
      <c r="CQ7" s="361">
        <v>41438</v>
      </c>
      <c r="CR7" s="362">
        <v>0.432</v>
      </c>
      <c r="CS7" s="361">
        <v>41430</v>
      </c>
      <c r="CT7" s="362">
        <v>0.435</v>
      </c>
      <c r="CU7" s="361"/>
      <c r="CV7" s="362"/>
      <c r="CW7" s="361"/>
      <c r="CX7" s="362"/>
      <c r="CY7" s="361"/>
      <c r="CZ7" s="362"/>
      <c r="DC7" s="361"/>
      <c r="DD7" s="362"/>
      <c r="DE7" s="361"/>
      <c r="DF7" s="362"/>
      <c r="DG7" s="361"/>
      <c r="DH7" s="362"/>
      <c r="DI7" s="361"/>
      <c r="DJ7" s="362"/>
      <c r="DK7" s="361"/>
      <c r="DL7" s="362"/>
      <c r="DM7" s="361"/>
      <c r="DN7" s="362"/>
      <c r="DO7" s="361"/>
      <c r="DP7" s="362"/>
      <c r="DQ7" s="361"/>
      <c r="DR7" s="362"/>
      <c r="DS7" s="361"/>
      <c r="DT7" s="362"/>
      <c r="DU7" s="361"/>
      <c r="DV7" s="362"/>
      <c r="DW7" s="361"/>
      <c r="DX7" s="362"/>
      <c r="DY7" s="361"/>
      <c r="DZ7" s="362"/>
      <c r="EA7" s="361"/>
      <c r="EB7" s="362"/>
      <c r="EC7" s="361"/>
      <c r="ED7" s="362"/>
      <c r="EF7" s="361"/>
      <c r="EG7" s="362"/>
      <c r="EH7" s="361"/>
      <c r="EI7" s="362"/>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50"/>
      <c r="FK7" s="51"/>
      <c r="FL7" s="50"/>
      <c r="FM7" s="51"/>
      <c r="FN7" s="50"/>
    </row>
    <row r="8" spans="1:170" ht="12.75" customHeight="1">
      <c r="A8" t="s">
        <v>2233</v>
      </c>
      <c r="B8" s="490">
        <v>2013</v>
      </c>
      <c r="C8" s="361">
        <v>41499</v>
      </c>
      <c r="D8" s="362">
        <v>0.47499999999999998</v>
      </c>
      <c r="E8" s="361">
        <v>41484</v>
      </c>
      <c r="F8" s="362">
        <v>0.47</v>
      </c>
      <c r="G8" s="361">
        <v>41526</v>
      </c>
      <c r="H8" s="362">
        <v>0.4</v>
      </c>
      <c r="I8" s="361">
        <v>41493</v>
      </c>
      <c r="J8" s="362">
        <v>0.49</v>
      </c>
      <c r="K8" s="361">
        <v>41506</v>
      </c>
      <c r="L8" s="362">
        <v>0.30499999999999999</v>
      </c>
      <c r="M8" s="361">
        <v>41500</v>
      </c>
      <c r="N8" s="362">
        <v>0.38</v>
      </c>
      <c r="O8" s="361">
        <v>41500</v>
      </c>
      <c r="P8" s="362">
        <v>0.20749999999999999</v>
      </c>
      <c r="Q8" s="361">
        <v>41488</v>
      </c>
      <c r="R8" s="362">
        <v>0.36249999999999999</v>
      </c>
      <c r="S8" s="361">
        <v>41486</v>
      </c>
      <c r="T8" s="362">
        <v>0.255</v>
      </c>
      <c r="U8" s="361">
        <v>41498</v>
      </c>
      <c r="V8" s="362">
        <v>0.61499999999999999</v>
      </c>
      <c r="W8" s="361">
        <v>41521</v>
      </c>
      <c r="X8" s="362">
        <v>0.5625</v>
      </c>
      <c r="Y8" s="361">
        <v>41529</v>
      </c>
      <c r="Z8" s="362">
        <v>0.65500000000000003</v>
      </c>
      <c r="AA8" s="361">
        <v>41500</v>
      </c>
      <c r="AB8" s="362">
        <v>0.78</v>
      </c>
      <c r="AC8" s="361">
        <v>41543</v>
      </c>
      <c r="AD8" s="362">
        <v>0.33750000000000002</v>
      </c>
      <c r="AE8" s="361">
        <v>41528</v>
      </c>
      <c r="AF8" s="362">
        <v>0.26500000000000001</v>
      </c>
      <c r="AG8" s="361">
        <v>41515</v>
      </c>
      <c r="AH8" s="362">
        <v>0.25</v>
      </c>
      <c r="AI8" s="361">
        <v>41492</v>
      </c>
      <c r="AJ8" s="362">
        <v>0.83</v>
      </c>
      <c r="AK8" s="361">
        <v>41529</v>
      </c>
      <c r="AL8" s="362">
        <v>0.36749999999999999</v>
      </c>
      <c r="AM8" s="361">
        <v>41499</v>
      </c>
      <c r="AN8" s="362">
        <v>0.31</v>
      </c>
      <c r="AO8" s="361">
        <v>41491</v>
      </c>
      <c r="AP8" s="362">
        <v>0.55000000000000004</v>
      </c>
      <c r="AQ8" s="361">
        <v>41513</v>
      </c>
      <c r="AR8" s="362">
        <v>0.2175</v>
      </c>
      <c r="AS8" s="361">
        <v>41505</v>
      </c>
      <c r="AT8" s="362">
        <v>0.31</v>
      </c>
      <c r="AU8" s="361">
        <v>41488</v>
      </c>
      <c r="AV8" s="362">
        <v>0.38</v>
      </c>
      <c r="AW8" s="361">
        <v>41515</v>
      </c>
      <c r="AX8" s="362">
        <v>0.14166699999999999</v>
      </c>
      <c r="AY8" s="361">
        <v>41514</v>
      </c>
      <c r="AZ8" s="362">
        <v>0.271733</v>
      </c>
      <c r="BA8" s="361">
        <v>41514</v>
      </c>
      <c r="BB8" s="362">
        <v>0.66</v>
      </c>
      <c r="BC8" s="361">
        <v>41528</v>
      </c>
      <c r="BD8" s="362">
        <v>0.38</v>
      </c>
      <c r="BE8" s="361">
        <v>41464</v>
      </c>
      <c r="BF8" s="362">
        <v>0.20874999999999999</v>
      </c>
      <c r="BG8" s="361">
        <v>41499</v>
      </c>
      <c r="BH8" s="362">
        <v>0.29749999999999999</v>
      </c>
      <c r="BI8" s="361">
        <v>41523</v>
      </c>
      <c r="BJ8" s="362">
        <v>0.27</v>
      </c>
      <c r="BK8" s="361">
        <v>41543</v>
      </c>
      <c r="BL8" s="362">
        <v>0.45500000000000002</v>
      </c>
      <c r="BM8" s="361">
        <v>41485</v>
      </c>
      <c r="BN8" s="362">
        <v>0.54500000000000004</v>
      </c>
      <c r="BO8" s="361">
        <v>41486</v>
      </c>
      <c r="BP8" s="362">
        <v>0.16500000000000001</v>
      </c>
      <c r="BQ8" s="361">
        <v>41540</v>
      </c>
      <c r="BR8" s="362">
        <v>0.27500000000000002</v>
      </c>
      <c r="BS8" s="361">
        <v>41523</v>
      </c>
      <c r="BT8" s="362">
        <v>0.36749999999999999</v>
      </c>
      <c r="BU8" s="361">
        <v>41521</v>
      </c>
      <c r="BV8" s="362">
        <v>0.36</v>
      </c>
      <c r="BW8" s="361">
        <v>41523</v>
      </c>
      <c r="BX8" s="362">
        <v>0.50749999999999995</v>
      </c>
      <c r="BY8" s="361">
        <v>41542</v>
      </c>
      <c r="BZ8" s="362">
        <v>0.63</v>
      </c>
      <c r="CA8" s="361">
        <v>41487</v>
      </c>
      <c r="CB8" s="362">
        <v>0.50749999999999995</v>
      </c>
      <c r="CC8" s="361">
        <v>41498</v>
      </c>
      <c r="CD8" s="362">
        <v>0.22</v>
      </c>
      <c r="CE8" s="361">
        <v>41485</v>
      </c>
      <c r="CF8" s="362">
        <v>0.34499999999999997</v>
      </c>
      <c r="CG8" s="361">
        <v>41499</v>
      </c>
      <c r="CH8" s="362">
        <v>0.35499999999999998</v>
      </c>
      <c r="CI8" s="361">
        <v>41522</v>
      </c>
      <c r="CJ8" s="362">
        <v>0.34</v>
      </c>
      <c r="CK8" s="361">
        <v>41498</v>
      </c>
      <c r="CL8" s="362">
        <v>0.38250000000000001</v>
      </c>
      <c r="CM8" s="361">
        <v>41534</v>
      </c>
      <c r="CN8" s="362">
        <v>0.28000000000000003</v>
      </c>
      <c r="CO8" s="361">
        <v>41514</v>
      </c>
      <c r="CP8" s="362">
        <v>0.68</v>
      </c>
      <c r="CQ8" s="361">
        <v>41533</v>
      </c>
      <c r="CR8" s="362">
        <v>0.432</v>
      </c>
      <c r="CS8" s="361">
        <v>41515</v>
      </c>
      <c r="CT8" s="362">
        <v>0.435</v>
      </c>
      <c r="CU8" s="361"/>
      <c r="CV8" s="362"/>
      <c r="CW8" s="361"/>
      <c r="CX8" s="362"/>
      <c r="CY8" s="361"/>
      <c r="CZ8" s="362"/>
      <c r="DC8" s="361"/>
      <c r="DD8" s="362"/>
      <c r="DE8" s="361"/>
      <c r="DF8" s="362"/>
      <c r="DG8" s="361"/>
      <c r="DH8" s="362"/>
      <c r="DI8" s="361"/>
      <c r="DJ8" s="362"/>
      <c r="DK8" s="361"/>
      <c r="DL8" s="362"/>
      <c r="DM8" s="361"/>
      <c r="DN8" s="362"/>
      <c r="DO8" s="361"/>
      <c r="DP8" s="362"/>
      <c r="DQ8" s="361"/>
      <c r="DR8" s="362"/>
      <c r="DS8" s="361"/>
      <c r="DT8" s="362"/>
      <c r="DU8" s="361"/>
      <c r="DV8" s="362"/>
      <c r="DW8" s="361"/>
      <c r="DX8" s="362"/>
      <c r="DY8" s="361"/>
      <c r="DZ8" s="362"/>
      <c r="EA8" s="361"/>
      <c r="EB8" s="362"/>
      <c r="EC8" s="361"/>
      <c r="ED8" s="362"/>
      <c r="EF8" s="361"/>
      <c r="EG8" s="362"/>
      <c r="EH8" s="361"/>
      <c r="EI8" s="362"/>
      <c r="EJ8" s="50"/>
      <c r="EK8" s="51"/>
      <c r="EL8" s="50"/>
      <c r="EM8" s="51"/>
      <c r="EN8" s="50"/>
      <c r="EO8" s="51"/>
      <c r="EP8" s="50"/>
      <c r="EQ8" s="51"/>
      <c r="ER8" s="50"/>
      <c r="ES8" s="51"/>
      <c r="ET8" s="50"/>
      <c r="EU8" s="51"/>
      <c r="EV8" s="50"/>
      <c r="EW8" s="51"/>
      <c r="EX8" s="50"/>
      <c r="EY8" s="51"/>
      <c r="EZ8" s="50"/>
      <c r="FA8" s="51"/>
      <c r="FB8" s="50"/>
      <c r="FC8" s="51"/>
      <c r="FD8" s="50"/>
      <c r="FE8" s="51"/>
      <c r="FF8" s="50"/>
      <c r="FG8" s="51"/>
      <c r="FH8" s="50"/>
      <c r="FI8" s="51"/>
      <c r="FJ8" s="50"/>
      <c r="FK8" s="51"/>
      <c r="FL8" s="50"/>
      <c r="FM8" s="51"/>
      <c r="FN8" s="50"/>
    </row>
    <row r="9" spans="1:170" ht="12.75" customHeight="1">
      <c r="A9" t="s">
        <v>2232</v>
      </c>
      <c r="B9" s="490">
        <v>2013</v>
      </c>
      <c r="C9" s="361">
        <v>41591</v>
      </c>
      <c r="D9" s="362">
        <v>0.47499999999999998</v>
      </c>
      <c r="E9" s="361">
        <v>41576</v>
      </c>
      <c r="F9" s="362">
        <v>0.47</v>
      </c>
      <c r="G9" s="361">
        <v>41617</v>
      </c>
      <c r="H9" s="362">
        <v>0.4</v>
      </c>
      <c r="I9" s="361">
        <v>41584</v>
      </c>
      <c r="J9" s="362">
        <v>0.5</v>
      </c>
      <c r="K9" s="361">
        <v>41597</v>
      </c>
      <c r="L9" s="362">
        <v>0.30499999999999999</v>
      </c>
      <c r="M9" s="361">
        <v>41591</v>
      </c>
      <c r="N9" s="362">
        <v>0.38</v>
      </c>
      <c r="O9" s="361">
        <v>41591</v>
      </c>
      <c r="P9" s="362">
        <v>0.20749999999999999</v>
      </c>
      <c r="Q9" s="361">
        <v>41579</v>
      </c>
      <c r="R9" s="362">
        <v>0.36249999999999999</v>
      </c>
      <c r="S9" s="361">
        <v>41577</v>
      </c>
      <c r="T9" s="362">
        <v>0.255</v>
      </c>
      <c r="U9" s="361">
        <v>41586</v>
      </c>
      <c r="V9" s="362">
        <v>0.61499999999999999</v>
      </c>
      <c r="W9" s="361">
        <v>41612</v>
      </c>
      <c r="X9" s="362">
        <v>0.5625</v>
      </c>
      <c r="Y9" s="361">
        <v>41620</v>
      </c>
      <c r="Z9" s="362">
        <v>0.65500000000000003</v>
      </c>
      <c r="AA9" s="361">
        <v>41591</v>
      </c>
      <c r="AB9" s="362">
        <v>0.78</v>
      </c>
      <c r="AC9" s="361">
        <v>41635</v>
      </c>
      <c r="AD9" s="362">
        <v>0.35499999999999998</v>
      </c>
      <c r="AE9" s="361">
        <v>41619</v>
      </c>
      <c r="AF9" s="362">
        <v>0.26500000000000001</v>
      </c>
      <c r="AG9" s="361">
        <v>41605</v>
      </c>
      <c r="AH9" s="362">
        <v>0.255</v>
      </c>
      <c r="AI9" s="361">
        <v>41583</v>
      </c>
      <c r="AJ9" s="362">
        <v>0.83</v>
      </c>
      <c r="AK9" s="361">
        <v>41619</v>
      </c>
      <c r="AL9" s="362">
        <v>0.36749999999999999</v>
      </c>
      <c r="AM9" s="361">
        <v>41591</v>
      </c>
      <c r="AN9" s="362">
        <v>0.31</v>
      </c>
      <c r="AO9" s="361">
        <v>41583</v>
      </c>
      <c r="AP9" s="362">
        <v>0.55000000000000004</v>
      </c>
      <c r="AQ9" s="361">
        <v>41604</v>
      </c>
      <c r="AR9" s="362">
        <v>0.23</v>
      </c>
      <c r="AS9" s="361">
        <v>41596</v>
      </c>
      <c r="AT9" s="362">
        <v>0.31</v>
      </c>
      <c r="AU9" s="361">
        <v>41582</v>
      </c>
      <c r="AV9" s="362">
        <v>0.43</v>
      </c>
      <c r="AW9" s="361">
        <v>41605</v>
      </c>
      <c r="AX9" s="362">
        <v>0.14166699999999999</v>
      </c>
      <c r="AY9" s="361">
        <v>41604</v>
      </c>
      <c r="AZ9" s="362">
        <v>0.271733</v>
      </c>
      <c r="BA9" s="361">
        <v>41604</v>
      </c>
      <c r="BB9" s="362">
        <v>0.66</v>
      </c>
      <c r="BC9" s="361">
        <v>41619</v>
      </c>
      <c r="BD9" s="362">
        <v>0.38</v>
      </c>
      <c r="BE9" s="361">
        <v>41555</v>
      </c>
      <c r="BF9" s="362">
        <v>0.20874999999999999</v>
      </c>
      <c r="BG9" s="361">
        <v>41591</v>
      </c>
      <c r="BH9" s="362">
        <v>0.29749999999999999</v>
      </c>
      <c r="BI9" s="361">
        <v>41614</v>
      </c>
      <c r="BJ9" s="362">
        <v>0.27</v>
      </c>
      <c r="BK9" s="361">
        <v>41635</v>
      </c>
      <c r="BL9" s="362">
        <v>0.45500000000000002</v>
      </c>
      <c r="BM9" s="361">
        <v>41578</v>
      </c>
      <c r="BN9" s="362">
        <v>0.5675</v>
      </c>
      <c r="BO9" s="361">
        <v>41582</v>
      </c>
      <c r="BP9" s="362">
        <v>0.16500000000000001</v>
      </c>
      <c r="BQ9" s="361">
        <v>41631</v>
      </c>
      <c r="BR9" s="362">
        <v>0.27500000000000002</v>
      </c>
      <c r="BS9" s="361">
        <v>41614</v>
      </c>
      <c r="BT9" s="362">
        <v>0.36749999999999999</v>
      </c>
      <c r="BU9" s="361">
        <v>41612</v>
      </c>
      <c r="BV9" s="362">
        <v>0.36</v>
      </c>
      <c r="BW9" s="361">
        <v>41614</v>
      </c>
      <c r="BX9" s="362">
        <v>0.50749999999999995</v>
      </c>
      <c r="BY9" s="361">
        <v>41635</v>
      </c>
      <c r="BZ9" s="362">
        <v>0.63</v>
      </c>
      <c r="CA9" s="361">
        <v>41578</v>
      </c>
      <c r="CB9" s="362">
        <v>0.50749999999999995</v>
      </c>
      <c r="CC9" s="361">
        <v>41586</v>
      </c>
      <c r="CD9" s="362">
        <v>0.22</v>
      </c>
      <c r="CE9" s="361">
        <v>41577</v>
      </c>
      <c r="CF9" s="362">
        <v>0.34499999999999997</v>
      </c>
      <c r="CG9" s="361">
        <v>41592</v>
      </c>
      <c r="CH9" s="362">
        <v>0.36</v>
      </c>
      <c r="CI9" s="361">
        <v>41613</v>
      </c>
      <c r="CJ9" s="362">
        <v>0.34</v>
      </c>
      <c r="CK9" s="361">
        <v>41590</v>
      </c>
      <c r="CL9" s="362">
        <v>0.38250000000000001</v>
      </c>
      <c r="CM9" s="361">
        <v>41632</v>
      </c>
      <c r="CN9" s="362">
        <v>0.28000000000000003</v>
      </c>
      <c r="CO9" s="361">
        <v>41603</v>
      </c>
      <c r="CP9" s="362">
        <v>0.68</v>
      </c>
      <c r="CQ9" s="361">
        <v>41624</v>
      </c>
      <c r="CR9" s="362">
        <v>0.432</v>
      </c>
      <c r="CS9" s="361">
        <v>41620</v>
      </c>
      <c r="CT9" s="362">
        <v>0.435</v>
      </c>
      <c r="CU9" s="361"/>
      <c r="CV9" s="362"/>
      <c r="CW9" s="361"/>
      <c r="CX9" s="362"/>
      <c r="CY9" s="361"/>
      <c r="CZ9" s="362"/>
      <c r="DC9" s="361"/>
      <c r="DD9" s="362"/>
      <c r="DE9" s="361"/>
      <c r="DF9" s="362"/>
      <c r="DG9" s="361"/>
      <c r="DH9" s="362"/>
      <c r="DI9" s="361"/>
      <c r="DJ9" s="362"/>
      <c r="DK9" s="361"/>
      <c r="DL9" s="362"/>
      <c r="DM9" s="361"/>
      <c r="DN9" s="362"/>
      <c r="DO9" s="361"/>
      <c r="DP9" s="362"/>
      <c r="DQ9" s="361"/>
      <c r="DR9" s="362"/>
      <c r="DS9" s="361"/>
      <c r="DT9" s="362"/>
      <c r="DU9" s="361"/>
      <c r="DV9" s="362"/>
      <c r="DW9" s="361"/>
      <c r="DX9" s="362"/>
      <c r="DY9" s="361"/>
      <c r="DZ9" s="362"/>
      <c r="EA9" s="361"/>
      <c r="EB9" s="362"/>
      <c r="EC9" s="361"/>
      <c r="ED9" s="362"/>
      <c r="EF9" s="361"/>
      <c r="EG9" s="362"/>
      <c r="EH9" s="361"/>
      <c r="EI9" s="362"/>
      <c r="EJ9" s="50"/>
      <c r="EK9" s="51"/>
      <c r="EL9" s="50"/>
      <c r="EM9" s="51"/>
      <c r="EN9" s="50"/>
      <c r="EO9" s="51"/>
      <c r="EP9" s="50"/>
      <c r="EQ9" s="51"/>
      <c r="ER9" s="50"/>
      <c r="ES9" s="51"/>
      <c r="ET9" s="50"/>
      <c r="EU9" s="51"/>
      <c r="EV9" s="50"/>
      <c r="EW9" s="51"/>
      <c r="EX9" s="50"/>
      <c r="EY9" s="51"/>
      <c r="EZ9" s="50"/>
      <c r="FA9" s="51"/>
      <c r="FB9" s="50"/>
      <c r="FC9" s="51"/>
      <c r="FD9" s="50"/>
      <c r="FE9" s="51"/>
      <c r="FF9" s="50"/>
      <c r="FG9" s="51"/>
      <c r="FH9" s="50"/>
      <c r="FI9" s="51"/>
      <c r="FJ9" s="50"/>
      <c r="FK9" s="51"/>
      <c r="FL9" s="50"/>
      <c r="FM9" s="51"/>
      <c r="FN9" s="50"/>
    </row>
    <row r="10" spans="1:170" ht="12.75" customHeight="1">
      <c r="A10" t="s">
        <v>2231</v>
      </c>
      <c r="B10" s="490">
        <v>2014</v>
      </c>
      <c r="C10" s="361">
        <v>41682</v>
      </c>
      <c r="D10" s="362">
        <v>0.49</v>
      </c>
      <c r="E10" s="361">
        <v>41668</v>
      </c>
      <c r="F10" s="362">
        <v>0.51</v>
      </c>
      <c r="G10" s="361">
        <v>41708</v>
      </c>
      <c r="H10" s="362">
        <v>0.4</v>
      </c>
      <c r="I10" s="361">
        <v>41676</v>
      </c>
      <c r="J10" s="362">
        <v>0.5</v>
      </c>
      <c r="K10" s="361">
        <v>41689</v>
      </c>
      <c r="L10" s="362">
        <v>0.3175</v>
      </c>
      <c r="M10" s="361">
        <v>41682</v>
      </c>
      <c r="N10" s="362">
        <v>0.39</v>
      </c>
      <c r="O10" s="361">
        <v>41682</v>
      </c>
      <c r="P10" s="362">
        <v>0.23749999999999999</v>
      </c>
      <c r="Q10" s="361">
        <v>41677</v>
      </c>
      <c r="R10" s="362">
        <v>0.36249999999999999</v>
      </c>
      <c r="S10" s="361">
        <v>41675</v>
      </c>
      <c r="T10" s="362">
        <v>0.27</v>
      </c>
      <c r="U10" s="361">
        <v>41680</v>
      </c>
      <c r="V10" s="362">
        <v>0.63</v>
      </c>
      <c r="W10" s="361">
        <v>41696</v>
      </c>
      <c r="X10" s="362">
        <v>0.6</v>
      </c>
      <c r="Y10" s="361">
        <v>41711</v>
      </c>
      <c r="Z10" s="362">
        <v>0.65500000000000003</v>
      </c>
      <c r="AA10" s="361">
        <v>41682</v>
      </c>
      <c r="AB10" s="362">
        <v>0.78</v>
      </c>
      <c r="AC10" s="361">
        <v>41725</v>
      </c>
      <c r="AD10" s="362">
        <v>0.35499999999999998</v>
      </c>
      <c r="AE10" s="361">
        <v>41710</v>
      </c>
      <c r="AF10" s="362">
        <v>0.26500000000000001</v>
      </c>
      <c r="AG10" s="361">
        <v>41697</v>
      </c>
      <c r="AH10" s="362">
        <v>0.255</v>
      </c>
      <c r="AI10" s="361">
        <v>41681</v>
      </c>
      <c r="AJ10" s="362">
        <v>0.83</v>
      </c>
      <c r="AK10" s="361">
        <v>41697</v>
      </c>
      <c r="AL10" s="362">
        <v>0.39250000000000002</v>
      </c>
      <c r="AM10" s="361">
        <v>41682</v>
      </c>
      <c r="AN10" s="362">
        <v>0.31</v>
      </c>
      <c r="AO10" s="361">
        <v>41675</v>
      </c>
      <c r="AP10" s="362">
        <v>0.36</v>
      </c>
      <c r="AQ10" s="361">
        <v>41695</v>
      </c>
      <c r="AR10" s="362">
        <v>0.23</v>
      </c>
      <c r="AS10" s="361">
        <v>41691</v>
      </c>
      <c r="AT10" s="362">
        <v>0.31</v>
      </c>
      <c r="AU10" s="361">
        <v>41673</v>
      </c>
      <c r="AV10" s="362">
        <v>0.43</v>
      </c>
      <c r="AW10" s="361">
        <v>41704</v>
      </c>
      <c r="AX10" s="362">
        <v>0.14249999999999999</v>
      </c>
      <c r="AY10" s="361">
        <v>41696</v>
      </c>
      <c r="AZ10" s="362">
        <v>0.2717</v>
      </c>
      <c r="BA10" s="361">
        <v>41696</v>
      </c>
      <c r="BB10" s="362">
        <v>0.72499999999999998</v>
      </c>
      <c r="BC10" s="361">
        <v>41710</v>
      </c>
      <c r="BD10" s="362">
        <v>0.4</v>
      </c>
      <c r="BE10" s="361">
        <v>41647</v>
      </c>
      <c r="BF10" s="362">
        <v>0.22500000000000001</v>
      </c>
      <c r="BG10" s="361">
        <v>41682</v>
      </c>
      <c r="BH10" s="362">
        <v>0.30249999999999999</v>
      </c>
      <c r="BI10" s="361">
        <v>41704</v>
      </c>
      <c r="BJ10" s="362">
        <v>0.27</v>
      </c>
      <c r="BK10" s="361">
        <v>41725</v>
      </c>
      <c r="BL10" s="362">
        <v>0.45500000000000002</v>
      </c>
      <c r="BM10" s="361">
        <v>41669</v>
      </c>
      <c r="BN10" s="362">
        <v>0.5675</v>
      </c>
      <c r="BO10" s="361">
        <v>41660</v>
      </c>
      <c r="BP10" s="362">
        <v>0.185</v>
      </c>
      <c r="BQ10" s="361">
        <v>41719</v>
      </c>
      <c r="BR10" s="362">
        <v>0.27500000000000002</v>
      </c>
      <c r="BS10" s="361">
        <v>41704</v>
      </c>
      <c r="BT10" s="362">
        <v>0.3725</v>
      </c>
      <c r="BU10" s="361">
        <v>41703</v>
      </c>
      <c r="BV10" s="362">
        <v>0.37</v>
      </c>
      <c r="BW10" s="361">
        <v>41704</v>
      </c>
      <c r="BX10" s="362">
        <v>0.52500000000000002</v>
      </c>
      <c r="BY10" s="361">
        <v>41723</v>
      </c>
      <c r="BZ10" s="362">
        <v>0.66</v>
      </c>
      <c r="CA10" s="361">
        <v>41669</v>
      </c>
      <c r="CB10" s="362">
        <v>0.50749999999999995</v>
      </c>
      <c r="CC10" s="361">
        <v>41681</v>
      </c>
      <c r="CD10" s="362">
        <v>0.22</v>
      </c>
      <c r="CE10" s="361">
        <v>41682</v>
      </c>
      <c r="CF10" s="362">
        <v>0.34499999999999997</v>
      </c>
      <c r="CG10" s="361">
        <v>41682</v>
      </c>
      <c r="CH10" s="362">
        <v>0.36</v>
      </c>
      <c r="CI10" s="361">
        <v>41704</v>
      </c>
      <c r="CJ10" s="362">
        <v>0.35</v>
      </c>
      <c r="CK10" s="361">
        <v>41682</v>
      </c>
      <c r="CL10" s="362">
        <v>0.39</v>
      </c>
      <c r="CM10" s="361">
        <v>41716</v>
      </c>
      <c r="CN10" s="362">
        <v>0.3</v>
      </c>
      <c r="CO10" s="361">
        <v>41696</v>
      </c>
      <c r="CP10" s="362">
        <v>0.68</v>
      </c>
      <c r="CQ10" s="361">
        <v>41704</v>
      </c>
      <c r="CR10" s="362">
        <v>0.432</v>
      </c>
      <c r="CS10" s="361">
        <v>41709</v>
      </c>
      <c r="CT10" s="362">
        <v>0.48</v>
      </c>
      <c r="CU10" s="361"/>
      <c r="CV10" s="362"/>
      <c r="CW10" s="361"/>
      <c r="CX10" s="362"/>
      <c r="CY10" s="361"/>
      <c r="CZ10" s="362"/>
      <c r="DA10" s="361"/>
      <c r="DB10" s="362"/>
      <c r="DC10" s="361"/>
      <c r="DD10" s="362"/>
      <c r="DE10" s="361"/>
      <c r="DF10" s="362"/>
      <c r="DG10" s="361"/>
      <c r="DH10" s="362"/>
      <c r="DI10" s="361"/>
      <c r="DJ10" s="362"/>
      <c r="DK10" s="361"/>
      <c r="DL10" s="362"/>
      <c r="DM10" s="361"/>
      <c r="DN10" s="362"/>
      <c r="DO10" s="361"/>
      <c r="DP10" s="362"/>
      <c r="DQ10" s="361"/>
      <c r="DR10" s="362"/>
      <c r="DS10" s="361"/>
      <c r="DT10" s="362"/>
      <c r="DU10" s="361"/>
      <c r="DV10" s="362"/>
      <c r="DW10" s="361"/>
      <c r="DX10" s="362"/>
      <c r="DY10" s="361"/>
      <c r="DZ10" s="362"/>
      <c r="EA10" s="361"/>
      <c r="EB10" s="362"/>
      <c r="EC10" s="361"/>
      <c r="ED10" s="362"/>
      <c r="EF10" s="361"/>
      <c r="EG10" s="362"/>
      <c r="EH10" s="361"/>
      <c r="EI10" s="362"/>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50"/>
      <c r="FK10" s="51"/>
      <c r="FL10" s="50"/>
      <c r="FM10" s="51"/>
      <c r="FN10" s="50"/>
    </row>
    <row r="11" spans="1:170" ht="12.75" customHeight="1">
      <c r="A11" t="s">
        <v>2243</v>
      </c>
      <c r="B11" s="490">
        <v>2014</v>
      </c>
      <c r="C11" s="361">
        <v>41772</v>
      </c>
      <c r="D11" s="362">
        <v>0.49</v>
      </c>
      <c r="E11" s="361">
        <v>41757</v>
      </c>
      <c r="F11" s="362">
        <v>0.51</v>
      </c>
      <c r="G11" s="361">
        <v>41799</v>
      </c>
      <c r="H11" s="362">
        <v>0.4</v>
      </c>
      <c r="I11" s="361">
        <v>41766</v>
      </c>
      <c r="J11" s="362">
        <v>0.5</v>
      </c>
      <c r="K11" s="361">
        <v>41779</v>
      </c>
      <c r="L11" s="362">
        <v>0.3175</v>
      </c>
      <c r="M11" s="361">
        <v>41773</v>
      </c>
      <c r="N11" s="362">
        <v>0.39</v>
      </c>
      <c r="O11" s="361">
        <v>41773</v>
      </c>
      <c r="P11" s="362">
        <v>0.23749999999999999</v>
      </c>
      <c r="Q11" s="361">
        <v>41761</v>
      </c>
      <c r="R11" s="362">
        <v>0.4</v>
      </c>
      <c r="S11" s="361">
        <v>41759</v>
      </c>
      <c r="T11" s="362">
        <v>0.27</v>
      </c>
      <c r="U11" s="361">
        <v>41771</v>
      </c>
      <c r="V11" s="362">
        <v>0.63</v>
      </c>
      <c r="W11" s="361">
        <v>41787</v>
      </c>
      <c r="X11" s="362">
        <v>0.6</v>
      </c>
      <c r="Y11" s="361">
        <v>41802</v>
      </c>
      <c r="Z11" s="362">
        <v>0.65500000000000003</v>
      </c>
      <c r="AA11" s="361">
        <v>41773</v>
      </c>
      <c r="AB11" s="362">
        <v>0.78</v>
      </c>
      <c r="AC11" s="361">
        <v>41816</v>
      </c>
      <c r="AD11" s="362">
        <v>0.35499999999999998</v>
      </c>
      <c r="AE11" s="361">
        <v>41801</v>
      </c>
      <c r="AF11" s="362">
        <v>0.28000000000000003</v>
      </c>
      <c r="AG11" s="361">
        <v>41788</v>
      </c>
      <c r="AH11" s="362">
        <v>0.255</v>
      </c>
      <c r="AI11" s="361">
        <v>41772</v>
      </c>
      <c r="AJ11" s="362">
        <v>0.83</v>
      </c>
      <c r="AK11" s="361">
        <v>41787</v>
      </c>
      <c r="AL11" s="362">
        <v>0.39250000000000002</v>
      </c>
      <c r="AM11" s="361">
        <v>41773</v>
      </c>
      <c r="AN11" s="362">
        <v>0.31</v>
      </c>
      <c r="AO11" s="361">
        <v>41764</v>
      </c>
      <c r="AP11" s="362">
        <v>0.36</v>
      </c>
      <c r="AQ11" s="361">
        <v>41787</v>
      </c>
      <c r="AR11" s="362">
        <v>0.23</v>
      </c>
      <c r="AS11" s="361">
        <v>41779</v>
      </c>
      <c r="AT11" s="362">
        <v>0.31</v>
      </c>
      <c r="AU11" s="361">
        <v>41761</v>
      </c>
      <c r="AV11" s="362">
        <v>0.43</v>
      </c>
      <c r="AW11" s="361">
        <v>41788</v>
      </c>
      <c r="AX11" s="362">
        <v>0.14249999999999999</v>
      </c>
      <c r="AY11" s="361">
        <v>41787</v>
      </c>
      <c r="AZ11" s="362">
        <v>0.2717</v>
      </c>
      <c r="BA11" s="361">
        <v>41788</v>
      </c>
      <c r="BB11" s="362">
        <v>0.72499999999999998</v>
      </c>
      <c r="BC11" s="361">
        <v>41801</v>
      </c>
      <c r="BD11" s="362">
        <v>0.4</v>
      </c>
      <c r="BE11" s="361">
        <v>41737</v>
      </c>
      <c r="BF11" s="362">
        <v>0.22500000000000001</v>
      </c>
      <c r="BG11" s="361">
        <v>41772</v>
      </c>
      <c r="BH11" s="362">
        <v>0.30249999999999999</v>
      </c>
      <c r="BI11" s="361">
        <v>41796</v>
      </c>
      <c r="BJ11" s="362">
        <v>0.27</v>
      </c>
      <c r="BK11" s="361">
        <v>41816</v>
      </c>
      <c r="BL11" s="362">
        <v>0.45500000000000002</v>
      </c>
      <c r="BM11" s="361">
        <v>41760</v>
      </c>
      <c r="BN11" s="362">
        <v>0.5675</v>
      </c>
      <c r="BO11" s="361">
        <v>41744</v>
      </c>
      <c r="BP11" s="362">
        <v>0.185</v>
      </c>
      <c r="BQ11" s="361">
        <v>41813</v>
      </c>
      <c r="BR11" s="362">
        <v>0.28000000000000003</v>
      </c>
      <c r="BS11" s="361">
        <v>41796</v>
      </c>
      <c r="BT11" s="362">
        <v>0.3725</v>
      </c>
      <c r="BU11" s="361">
        <v>41794</v>
      </c>
      <c r="BV11" s="362">
        <v>0.37</v>
      </c>
      <c r="BW11" s="361">
        <v>41796</v>
      </c>
      <c r="BX11" s="362">
        <v>0.52500000000000002</v>
      </c>
      <c r="BY11" s="361">
        <v>41817</v>
      </c>
      <c r="BZ11" s="362">
        <v>0.66</v>
      </c>
      <c r="CA11" s="361">
        <v>41760</v>
      </c>
      <c r="CB11" s="362">
        <v>0.52500000000000002</v>
      </c>
      <c r="CC11" s="361">
        <v>41768</v>
      </c>
      <c r="CD11" s="362">
        <v>0.22</v>
      </c>
      <c r="CE11" s="361">
        <v>41772</v>
      </c>
      <c r="CF11" s="362">
        <v>0.34499999999999997</v>
      </c>
      <c r="CG11" s="361">
        <v>41772</v>
      </c>
      <c r="CH11" s="362">
        <v>0.36</v>
      </c>
      <c r="CI11" s="361">
        <v>41795</v>
      </c>
      <c r="CJ11" s="362">
        <v>0.35</v>
      </c>
      <c r="CK11" s="361">
        <v>41771</v>
      </c>
      <c r="CL11" s="362">
        <v>0.39</v>
      </c>
      <c r="CM11" s="361">
        <v>41807</v>
      </c>
      <c r="CN11" s="362">
        <v>0.3</v>
      </c>
      <c r="CO11" s="361">
        <v>41787</v>
      </c>
      <c r="CP11" s="362">
        <v>0.68</v>
      </c>
      <c r="CQ11" s="361">
        <v>41802</v>
      </c>
      <c r="CR11" s="362">
        <v>0.432</v>
      </c>
      <c r="CS11" s="361">
        <v>41794</v>
      </c>
      <c r="CT11" s="362">
        <v>0.48</v>
      </c>
      <c r="CU11" s="361"/>
      <c r="CV11" s="362"/>
      <c r="CW11" s="361"/>
      <c r="CX11" s="362"/>
      <c r="CY11" s="361"/>
      <c r="CZ11" s="362"/>
      <c r="DA11" s="361"/>
      <c r="DB11" s="362"/>
      <c r="DC11" s="361"/>
      <c r="DD11" s="362"/>
      <c r="DE11" s="361"/>
      <c r="DF11" s="362"/>
      <c r="DG11" s="361"/>
      <c r="DH11" s="362"/>
      <c r="DI11" s="361"/>
      <c r="DJ11" s="362"/>
      <c r="DK11" s="361"/>
      <c r="DL11" s="362"/>
      <c r="DM11" s="361"/>
      <c r="DN11" s="362"/>
      <c r="DO11" s="361"/>
      <c r="DP11" s="362"/>
      <c r="DQ11" s="361"/>
      <c r="DR11" s="362"/>
      <c r="DS11" s="361"/>
      <c r="DT11" s="362"/>
      <c r="DU11" s="361"/>
      <c r="DV11" s="362"/>
      <c r="DW11" s="361"/>
      <c r="DX11" s="362"/>
      <c r="DY11" s="361"/>
      <c r="DZ11" s="362"/>
      <c r="EA11" s="361"/>
      <c r="EB11" s="362"/>
      <c r="EC11" s="361"/>
      <c r="ED11" s="362"/>
      <c r="EF11" s="361"/>
      <c r="EG11" s="362"/>
      <c r="EH11" s="361"/>
      <c r="EI11" s="362"/>
      <c r="EJ11" s="50"/>
      <c r="EK11" s="51"/>
      <c r="EL11" s="50"/>
      <c r="EM11" s="51"/>
      <c r="EN11" s="50"/>
      <c r="EO11" s="51"/>
      <c r="EP11" s="50"/>
      <c r="EQ11" s="51"/>
      <c r="ER11" s="50"/>
      <c r="ES11" s="51"/>
      <c r="ET11" s="50"/>
      <c r="EU11" s="51"/>
      <c r="EV11" s="50"/>
      <c r="EW11" s="51"/>
      <c r="EX11" s="50"/>
      <c r="EY11" s="51"/>
      <c r="EZ11" s="50"/>
      <c r="FA11" s="51"/>
      <c r="FB11" s="50"/>
      <c r="FC11" s="51"/>
      <c r="FD11" s="50"/>
      <c r="FE11" s="51"/>
      <c r="FF11" s="50"/>
      <c r="FG11" s="51"/>
      <c r="FH11" s="50"/>
      <c r="FI11" s="51"/>
      <c r="FJ11" s="50"/>
      <c r="FK11" s="51"/>
      <c r="FL11" s="50"/>
      <c r="FM11" s="51"/>
      <c r="FN11" s="50"/>
    </row>
    <row r="12" spans="1:170" ht="12.75" customHeight="1">
      <c r="A12" t="s">
        <v>2242</v>
      </c>
      <c r="B12" s="490">
        <v>2014</v>
      </c>
      <c r="C12" s="361">
        <v>41864</v>
      </c>
      <c r="D12" s="362">
        <v>0.49</v>
      </c>
      <c r="E12" s="361">
        <v>41849</v>
      </c>
      <c r="F12" s="362">
        <v>0.51</v>
      </c>
      <c r="G12" s="361">
        <v>41890</v>
      </c>
      <c r="H12" s="362">
        <v>0.4</v>
      </c>
      <c r="I12" s="361">
        <v>41857</v>
      </c>
      <c r="J12" s="362">
        <v>0.5</v>
      </c>
      <c r="K12" s="361">
        <v>41870</v>
      </c>
      <c r="L12" s="362">
        <v>0.3175</v>
      </c>
      <c r="M12" s="361">
        <v>41864</v>
      </c>
      <c r="N12" s="362">
        <v>0.39</v>
      </c>
      <c r="O12" s="361">
        <v>41864</v>
      </c>
      <c r="P12" s="362">
        <v>0.23749999999999999</v>
      </c>
      <c r="Q12" s="361">
        <v>41852</v>
      </c>
      <c r="R12" s="362">
        <v>0.4</v>
      </c>
      <c r="S12" s="361">
        <v>41850</v>
      </c>
      <c r="T12" s="362">
        <v>0.27</v>
      </c>
      <c r="U12" s="361">
        <v>41862</v>
      </c>
      <c r="V12" s="362">
        <v>0.63</v>
      </c>
      <c r="W12" s="361">
        <v>41878</v>
      </c>
      <c r="X12" s="362">
        <v>0.6</v>
      </c>
      <c r="Y12" s="361">
        <v>41893</v>
      </c>
      <c r="Z12" s="362">
        <v>0.69</v>
      </c>
      <c r="AA12" s="361">
        <v>41864</v>
      </c>
      <c r="AB12" s="362">
        <v>0.79500000000000004</v>
      </c>
      <c r="AC12" s="361">
        <v>41908</v>
      </c>
      <c r="AD12" s="362">
        <v>0.35499999999999998</v>
      </c>
      <c r="AE12" s="361">
        <v>41893</v>
      </c>
      <c r="AF12" s="362">
        <v>0.28000000000000003</v>
      </c>
      <c r="AG12" s="361">
        <v>41879</v>
      </c>
      <c r="AH12" s="362">
        <v>0.255</v>
      </c>
      <c r="AI12" s="361">
        <v>41863</v>
      </c>
      <c r="AJ12" s="362">
        <v>0.83</v>
      </c>
      <c r="AK12" s="361">
        <v>41893</v>
      </c>
      <c r="AL12" s="362">
        <v>0.39250000000000002</v>
      </c>
      <c r="AM12" s="361">
        <v>41864</v>
      </c>
      <c r="AN12" s="362">
        <v>0.31</v>
      </c>
      <c r="AO12" s="361">
        <v>41856</v>
      </c>
      <c r="AP12" s="362">
        <v>0.36</v>
      </c>
      <c r="AQ12" s="361">
        <v>41877</v>
      </c>
      <c r="AR12" s="362">
        <v>0.23</v>
      </c>
      <c r="AS12" s="361">
        <v>41871</v>
      </c>
      <c r="AT12" s="362">
        <v>0.31</v>
      </c>
      <c r="AU12" s="361">
        <v>41852</v>
      </c>
      <c r="AV12" s="362">
        <v>0.43</v>
      </c>
      <c r="AW12" s="361">
        <v>41879</v>
      </c>
      <c r="AX12" s="362">
        <v>0.16250000000000001</v>
      </c>
      <c r="AY12" s="361">
        <v>41878</v>
      </c>
      <c r="AZ12" s="362">
        <v>0.28249999999999997</v>
      </c>
      <c r="BA12" s="361">
        <v>41878</v>
      </c>
      <c r="BB12" s="362">
        <v>0.72499999999999998</v>
      </c>
      <c r="BC12" s="361">
        <v>41893</v>
      </c>
      <c r="BD12" s="362">
        <v>0.4</v>
      </c>
      <c r="BE12" s="361">
        <v>41828</v>
      </c>
      <c r="BF12" s="362">
        <v>0.22500000000000001</v>
      </c>
      <c r="BG12" s="361">
        <v>41864</v>
      </c>
      <c r="BH12" s="362">
        <v>0.30249999999999999</v>
      </c>
      <c r="BI12" s="361">
        <v>41890</v>
      </c>
      <c r="BJ12" s="362">
        <v>0.27</v>
      </c>
      <c r="BK12" s="361">
        <v>41908</v>
      </c>
      <c r="BL12" s="362">
        <v>0.45500000000000002</v>
      </c>
      <c r="BM12" s="361">
        <v>41850</v>
      </c>
      <c r="BN12" s="362">
        <v>0.5675</v>
      </c>
      <c r="BO12" s="361">
        <v>41850</v>
      </c>
      <c r="BP12" s="362">
        <v>0.185</v>
      </c>
      <c r="BQ12" s="361">
        <v>41905</v>
      </c>
      <c r="BR12" s="362">
        <v>0.28000000000000003</v>
      </c>
      <c r="BS12" s="361">
        <v>41890</v>
      </c>
      <c r="BT12" s="362">
        <v>0.3725</v>
      </c>
      <c r="BU12" s="361">
        <v>41885</v>
      </c>
      <c r="BV12" s="362">
        <v>0.37</v>
      </c>
      <c r="BW12" s="361">
        <v>41890</v>
      </c>
      <c r="BX12" s="362">
        <v>0.52500000000000002</v>
      </c>
      <c r="BY12" s="361">
        <v>41905</v>
      </c>
      <c r="BZ12" s="362">
        <v>0.66</v>
      </c>
      <c r="CA12" s="361">
        <v>41851</v>
      </c>
      <c r="CB12" s="362">
        <v>0.52500000000000002</v>
      </c>
      <c r="CC12" s="361">
        <v>41863</v>
      </c>
      <c r="CD12" s="362">
        <v>0.22</v>
      </c>
      <c r="CE12" s="361">
        <v>41864</v>
      </c>
      <c r="CF12" s="362">
        <v>0.34499999999999997</v>
      </c>
      <c r="CG12" s="361">
        <v>41865</v>
      </c>
      <c r="CH12" s="362">
        <v>0.36</v>
      </c>
      <c r="CI12" s="361">
        <v>41887</v>
      </c>
      <c r="CJ12" s="362">
        <v>0.35</v>
      </c>
      <c r="CK12" s="361">
        <v>41863</v>
      </c>
      <c r="CL12" s="362">
        <v>0.39</v>
      </c>
      <c r="CM12" s="361">
        <v>41898</v>
      </c>
      <c r="CN12" s="362">
        <v>0.3</v>
      </c>
      <c r="CO12" s="361">
        <v>41878</v>
      </c>
      <c r="CP12" s="362">
        <v>0.68</v>
      </c>
      <c r="CQ12" s="361">
        <v>41897</v>
      </c>
      <c r="CR12" s="362">
        <v>0.432</v>
      </c>
      <c r="CS12" s="361">
        <v>41869</v>
      </c>
      <c r="CT12" s="362">
        <v>0.36923</v>
      </c>
      <c r="CU12" s="361"/>
      <c r="CV12" s="362"/>
      <c r="CW12" s="361"/>
      <c r="CX12" s="362"/>
      <c r="CY12" s="361"/>
      <c r="CZ12" s="362"/>
      <c r="DA12" s="361"/>
      <c r="DB12" s="362"/>
      <c r="DC12" s="361"/>
      <c r="DD12" s="362"/>
      <c r="DE12" s="361"/>
      <c r="DF12" s="362"/>
      <c r="DG12" s="361"/>
      <c r="DH12" s="362"/>
      <c r="DI12" s="361"/>
      <c r="DJ12" s="362"/>
      <c r="DK12" s="361"/>
      <c r="DL12" s="362"/>
      <c r="DM12" s="361"/>
      <c r="DN12" s="362"/>
      <c r="DO12" s="361"/>
      <c r="DP12" s="362"/>
      <c r="DQ12" s="361"/>
      <c r="DR12" s="362"/>
      <c r="DS12" s="361"/>
      <c r="DT12" s="362"/>
      <c r="DU12" s="361"/>
      <c r="DV12" s="362"/>
      <c r="DW12" s="361"/>
      <c r="DX12" s="362"/>
      <c r="DY12" s="361"/>
      <c r="DZ12" s="362"/>
      <c r="EA12" s="361"/>
      <c r="EB12" s="362"/>
      <c r="EC12" s="361"/>
      <c r="ED12" s="362"/>
      <c r="EF12" s="361"/>
      <c r="EG12" s="362"/>
      <c r="EH12" s="361"/>
      <c r="EI12" s="362"/>
      <c r="EJ12" s="50"/>
      <c r="EK12" s="51"/>
      <c r="EL12" s="50"/>
      <c r="EM12" s="51"/>
      <c r="EN12" s="50"/>
      <c r="EO12" s="51"/>
      <c r="EP12" s="50"/>
      <c r="EQ12" s="51"/>
      <c r="ER12" s="50"/>
      <c r="ES12" s="51"/>
      <c r="ET12" s="50"/>
      <c r="EU12" s="51"/>
      <c r="EV12" s="50"/>
      <c r="EW12" s="51"/>
      <c r="EX12" s="50"/>
      <c r="EY12" s="51"/>
      <c r="EZ12" s="50"/>
      <c r="FA12" s="51"/>
      <c r="FB12" s="50"/>
      <c r="FC12" s="51"/>
      <c r="FD12" s="50"/>
      <c r="FE12" s="51"/>
      <c r="FF12" s="50"/>
      <c r="FG12" s="51"/>
      <c r="FH12" s="50"/>
      <c r="FI12" s="51"/>
      <c r="FJ12" s="50"/>
      <c r="FK12" s="51"/>
      <c r="FL12" s="50"/>
      <c r="FM12" s="51"/>
      <c r="FN12" s="50"/>
    </row>
    <row r="13" spans="1:170" ht="12.75" customHeight="1">
      <c r="A13" t="s">
        <v>2241</v>
      </c>
      <c r="B13" s="490">
        <v>2014</v>
      </c>
      <c r="C13" s="361">
        <v>41955</v>
      </c>
      <c r="D13" s="362">
        <v>0.49</v>
      </c>
      <c r="E13" s="361">
        <v>41941</v>
      </c>
      <c r="F13" s="362">
        <v>0.51</v>
      </c>
      <c r="G13" s="361">
        <v>41981</v>
      </c>
      <c r="H13" s="362">
        <v>0.41</v>
      </c>
      <c r="I13" s="361">
        <v>41949</v>
      </c>
      <c r="J13" s="362">
        <v>0.53</v>
      </c>
      <c r="K13" s="361">
        <v>41975</v>
      </c>
      <c r="L13" s="362">
        <v>0.3175</v>
      </c>
      <c r="M13" s="361">
        <v>41956</v>
      </c>
      <c r="N13" s="362">
        <v>0.39</v>
      </c>
      <c r="O13" s="361">
        <v>41955</v>
      </c>
      <c r="P13" s="362">
        <v>0.23749999999999999</v>
      </c>
      <c r="Q13" s="361">
        <v>41948</v>
      </c>
      <c r="R13" s="362">
        <v>0.4</v>
      </c>
      <c r="S13" s="361">
        <v>41948</v>
      </c>
      <c r="T13" s="362">
        <v>0.27</v>
      </c>
      <c r="U13" s="361">
        <v>41950</v>
      </c>
      <c r="V13" s="362">
        <v>0.63</v>
      </c>
      <c r="W13" s="361">
        <v>41968</v>
      </c>
      <c r="X13" s="362">
        <v>0.6</v>
      </c>
      <c r="Y13" s="361">
        <v>41984</v>
      </c>
      <c r="Z13" s="362">
        <v>0.69</v>
      </c>
      <c r="AA13" s="361">
        <v>41955</v>
      </c>
      <c r="AB13" s="362">
        <v>0.79500000000000004</v>
      </c>
      <c r="AC13" s="361">
        <v>42002</v>
      </c>
      <c r="AD13" s="362">
        <v>0.41749999999999998</v>
      </c>
      <c r="AE13" s="361">
        <v>41983</v>
      </c>
      <c r="AF13" s="362">
        <v>0.28000000000000003</v>
      </c>
      <c r="AG13" s="361">
        <v>41969</v>
      </c>
      <c r="AH13" s="362">
        <v>0.26</v>
      </c>
      <c r="AI13" s="361">
        <v>41953</v>
      </c>
      <c r="AJ13" s="362">
        <v>0.83</v>
      </c>
      <c r="AK13" s="361">
        <v>41984</v>
      </c>
      <c r="AL13" s="362">
        <v>0.39250000000000002</v>
      </c>
      <c r="AM13" s="361">
        <v>41955</v>
      </c>
      <c r="AN13" s="362">
        <v>0.31</v>
      </c>
      <c r="AO13" s="361">
        <v>41948</v>
      </c>
      <c r="AP13" s="362">
        <v>0.36</v>
      </c>
      <c r="AQ13" s="361">
        <v>41968</v>
      </c>
      <c r="AR13" s="362">
        <v>0.245</v>
      </c>
      <c r="AS13" s="361">
        <v>41962</v>
      </c>
      <c r="AT13" s="362">
        <v>0.31</v>
      </c>
      <c r="AU13" s="361">
        <v>41946</v>
      </c>
      <c r="AV13" s="362">
        <v>0.47</v>
      </c>
      <c r="AW13" s="361">
        <v>41969</v>
      </c>
      <c r="AX13" s="362">
        <v>0.16250000000000001</v>
      </c>
      <c r="AY13" s="361">
        <v>41969</v>
      </c>
      <c r="AZ13" s="362">
        <v>0.28249999999999997</v>
      </c>
      <c r="BA13" s="361">
        <v>41968</v>
      </c>
      <c r="BB13" s="362">
        <v>0.72499999999999998</v>
      </c>
      <c r="BC13" s="361">
        <v>41984</v>
      </c>
      <c r="BD13" s="362">
        <v>0.4</v>
      </c>
      <c r="BE13" s="361">
        <v>41920</v>
      </c>
      <c r="BF13" s="362">
        <v>0.25</v>
      </c>
      <c r="BG13" s="361">
        <v>41955</v>
      </c>
      <c r="BH13" s="362">
        <v>0.30249999999999999</v>
      </c>
      <c r="BI13" s="361">
        <v>41981</v>
      </c>
      <c r="BJ13" s="362">
        <v>0.27</v>
      </c>
      <c r="BK13" s="361">
        <v>42002</v>
      </c>
      <c r="BL13" s="362">
        <v>0.45500000000000002</v>
      </c>
      <c r="BM13" s="361">
        <v>41942</v>
      </c>
      <c r="BN13" s="362">
        <v>0.59499999999999997</v>
      </c>
      <c r="BO13" s="361">
        <v>41941</v>
      </c>
      <c r="BP13" s="362">
        <v>0.185</v>
      </c>
      <c r="BQ13" s="361">
        <v>41996</v>
      </c>
      <c r="BR13" s="362">
        <v>0.28000000000000003</v>
      </c>
      <c r="BS13" s="361">
        <v>41981</v>
      </c>
      <c r="BT13" s="362">
        <v>0.3725</v>
      </c>
      <c r="BU13" s="361">
        <v>41981</v>
      </c>
      <c r="BV13" s="362">
        <v>0.37</v>
      </c>
      <c r="BW13" s="361">
        <v>41981</v>
      </c>
      <c r="BX13" s="362">
        <v>0.52500000000000002</v>
      </c>
      <c r="BY13" s="361">
        <v>41991</v>
      </c>
      <c r="BZ13" s="362">
        <v>0.66</v>
      </c>
      <c r="CA13" s="361">
        <v>41942</v>
      </c>
      <c r="CB13" s="362">
        <v>0.52500000000000002</v>
      </c>
      <c r="CC13" s="361">
        <v>41953</v>
      </c>
      <c r="CD13" s="362">
        <v>0.22</v>
      </c>
      <c r="CE13" s="361">
        <v>41955</v>
      </c>
      <c r="CF13" s="362">
        <v>0.34499999999999997</v>
      </c>
      <c r="CG13" s="361">
        <v>41956</v>
      </c>
      <c r="CH13" s="362">
        <v>0.38</v>
      </c>
      <c r="CI13" s="361">
        <v>41978</v>
      </c>
      <c r="CJ13" s="362">
        <v>0.35</v>
      </c>
      <c r="CK13" s="361">
        <v>41955</v>
      </c>
      <c r="CL13" s="362">
        <v>0.39</v>
      </c>
      <c r="CM13" s="361">
        <v>41996</v>
      </c>
      <c r="CN13" s="362">
        <v>0.3</v>
      </c>
      <c r="CO13" s="361">
        <v>41967</v>
      </c>
      <c r="CP13" s="362">
        <v>0.68</v>
      </c>
      <c r="CQ13" s="361">
        <v>41988</v>
      </c>
      <c r="CR13" s="362">
        <v>0.432</v>
      </c>
      <c r="CS13" s="361"/>
      <c r="CT13" s="362"/>
      <c r="CU13" s="361"/>
      <c r="CV13" s="362"/>
      <c r="CW13" s="361"/>
      <c r="CX13" s="362"/>
      <c r="CY13" s="361"/>
      <c r="CZ13" s="362"/>
      <c r="DA13" s="361"/>
      <c r="DB13" s="362"/>
      <c r="DC13" s="361"/>
      <c r="DD13" s="362"/>
      <c r="DE13" s="361"/>
      <c r="DF13" s="362"/>
      <c r="DG13" s="361"/>
      <c r="DH13" s="362"/>
      <c r="DI13" s="361"/>
      <c r="DJ13" s="362"/>
      <c r="DK13" s="361"/>
      <c r="DL13" s="362"/>
      <c r="DM13" s="361"/>
      <c r="DN13" s="362"/>
      <c r="DO13" s="361"/>
      <c r="DP13" s="362"/>
      <c r="DQ13" s="361"/>
      <c r="DR13" s="362"/>
      <c r="DS13" s="361"/>
      <c r="DT13" s="362"/>
      <c r="DU13" s="361"/>
      <c r="DV13" s="362"/>
      <c r="DW13" s="361"/>
      <c r="DX13" s="362"/>
      <c r="DY13" s="361"/>
      <c r="DZ13" s="362"/>
      <c r="EA13" s="361"/>
      <c r="EB13" s="362"/>
      <c r="EC13" s="361"/>
      <c r="ED13" s="362"/>
      <c r="EF13" s="361"/>
      <c r="EG13" s="362"/>
      <c r="EH13" s="361"/>
      <c r="EI13" s="362"/>
      <c r="EJ13" s="50"/>
      <c r="EK13" s="51"/>
      <c r="EL13" s="50"/>
      <c r="EM13" s="51"/>
      <c r="EN13" s="50"/>
      <c r="EO13" s="51"/>
      <c r="EP13" s="50"/>
      <c r="EQ13" s="51"/>
      <c r="ER13" s="50"/>
      <c r="ES13" s="51"/>
      <c r="ET13" s="50"/>
      <c r="EU13" s="51"/>
      <c r="EV13" s="50"/>
      <c r="EW13" s="51"/>
      <c r="EX13" s="50"/>
      <c r="EY13" s="51"/>
      <c r="EZ13" s="50"/>
      <c r="FA13" s="51"/>
      <c r="FB13" s="50"/>
      <c r="FC13" s="51"/>
      <c r="FD13" s="50"/>
      <c r="FE13" s="51"/>
      <c r="FF13" s="50"/>
      <c r="FG13" s="51"/>
      <c r="FH13" s="50"/>
      <c r="FI13" s="51"/>
      <c r="FJ13" s="50"/>
      <c r="FK13" s="51"/>
      <c r="FL13" s="50"/>
      <c r="FM13" s="51"/>
      <c r="FN13" s="50"/>
    </row>
    <row r="14" spans="1:170" ht="12.75" customHeight="1">
      <c r="A14" t="s">
        <v>2240</v>
      </c>
      <c r="B14" s="490">
        <v>2015</v>
      </c>
      <c r="C14" s="361">
        <v>42046</v>
      </c>
      <c r="D14" s="362">
        <v>0.505</v>
      </c>
      <c r="E14" s="361">
        <v>42032</v>
      </c>
      <c r="F14" s="362">
        <v>0.55000000000000004</v>
      </c>
      <c r="G14" s="361">
        <v>42072</v>
      </c>
      <c r="H14" s="362">
        <v>0.41</v>
      </c>
      <c r="I14" s="361">
        <v>42041</v>
      </c>
      <c r="J14" s="362">
        <v>0.53</v>
      </c>
      <c r="K14" s="361">
        <v>42053</v>
      </c>
      <c r="L14" s="362">
        <v>0.33</v>
      </c>
      <c r="M14" s="361">
        <v>42046</v>
      </c>
      <c r="N14" s="362">
        <v>0.40500000000000003</v>
      </c>
      <c r="O14" s="361">
        <v>42046</v>
      </c>
      <c r="P14" s="362">
        <v>0.2475</v>
      </c>
      <c r="Q14" s="361">
        <v>42041</v>
      </c>
      <c r="R14" s="362">
        <v>0.4</v>
      </c>
      <c r="S14" s="361">
        <v>42039</v>
      </c>
      <c r="T14" s="362">
        <v>0.28999999999999998</v>
      </c>
      <c r="U14" s="361">
        <v>42048</v>
      </c>
      <c r="V14" s="362">
        <v>0.65</v>
      </c>
      <c r="W14" s="361">
        <v>42060</v>
      </c>
      <c r="X14" s="362">
        <v>0.64749999999999996</v>
      </c>
      <c r="Y14" s="361">
        <v>42075</v>
      </c>
      <c r="Z14" s="362">
        <v>0.69</v>
      </c>
      <c r="AA14" s="361">
        <v>42046</v>
      </c>
      <c r="AB14" s="362">
        <v>0.79500000000000004</v>
      </c>
      <c r="AC14" s="361">
        <v>42090</v>
      </c>
      <c r="AD14" s="362">
        <v>0.41749999999999998</v>
      </c>
      <c r="AE14" s="361">
        <v>42075</v>
      </c>
      <c r="AF14" s="362">
        <v>0.28000000000000003</v>
      </c>
      <c r="AG14" s="361">
        <v>42061</v>
      </c>
      <c r="AH14" s="362">
        <v>0.26</v>
      </c>
      <c r="AI14" s="361">
        <v>42045</v>
      </c>
      <c r="AJ14" s="362">
        <v>0.83</v>
      </c>
      <c r="AK14" s="361">
        <v>42061</v>
      </c>
      <c r="AL14" s="362">
        <v>0.41749999999999998</v>
      </c>
      <c r="AM14" s="361">
        <v>42046</v>
      </c>
      <c r="AN14" s="362">
        <v>0.31</v>
      </c>
      <c r="AO14" s="361">
        <v>42039</v>
      </c>
      <c r="AP14" s="362">
        <v>0.36</v>
      </c>
      <c r="AQ14" s="361">
        <v>42060</v>
      </c>
      <c r="AR14" s="362">
        <v>0.245</v>
      </c>
      <c r="AS14" s="361">
        <v>42055</v>
      </c>
      <c r="AT14" s="362">
        <v>0.31</v>
      </c>
      <c r="AU14" s="361">
        <v>42038</v>
      </c>
      <c r="AV14" s="362">
        <v>0.47</v>
      </c>
      <c r="AW14" s="361">
        <v>42061</v>
      </c>
      <c r="AX14" s="362">
        <v>0.16250000000000001</v>
      </c>
      <c r="AY14" s="361">
        <v>42060</v>
      </c>
      <c r="AZ14" s="362">
        <v>0.28249999999999997</v>
      </c>
      <c r="BA14" s="361">
        <v>42060</v>
      </c>
      <c r="BB14" s="362">
        <v>0.77</v>
      </c>
      <c r="BC14" s="361">
        <v>42074</v>
      </c>
      <c r="BD14" s="362">
        <v>0.48</v>
      </c>
      <c r="BE14" s="361">
        <v>42011</v>
      </c>
      <c r="BF14" s="362">
        <v>0.25</v>
      </c>
      <c r="BG14" s="361">
        <v>42046</v>
      </c>
      <c r="BH14" s="362">
        <v>0.3075</v>
      </c>
      <c r="BI14" s="361">
        <v>42069</v>
      </c>
      <c r="BJ14" s="362">
        <v>0.27</v>
      </c>
      <c r="BK14" s="361">
        <v>42090</v>
      </c>
      <c r="BL14" s="362">
        <v>0.45500000000000002</v>
      </c>
      <c r="BM14" s="361">
        <v>42033</v>
      </c>
      <c r="BN14" s="362">
        <v>0.59499999999999997</v>
      </c>
      <c r="BO14" s="361">
        <v>42030</v>
      </c>
      <c r="BP14" s="362">
        <v>0.2</v>
      </c>
      <c r="BQ14" s="361">
        <v>42086</v>
      </c>
      <c r="BR14" s="362">
        <v>0.28000000000000003</v>
      </c>
      <c r="BS14" s="361">
        <v>42069</v>
      </c>
      <c r="BT14" s="362">
        <v>0.3725</v>
      </c>
      <c r="BU14" s="361">
        <v>42069</v>
      </c>
      <c r="BV14" s="362">
        <v>0.39</v>
      </c>
      <c r="BW14" s="361">
        <v>42069</v>
      </c>
      <c r="BX14" s="362">
        <v>0.54500000000000004</v>
      </c>
      <c r="BY14" s="361">
        <v>42088</v>
      </c>
      <c r="BZ14" s="362">
        <v>0.7</v>
      </c>
      <c r="CA14" s="361">
        <v>42047</v>
      </c>
      <c r="CB14" s="362">
        <v>0.52500000000000002</v>
      </c>
      <c r="CC14" s="361">
        <v>42046</v>
      </c>
      <c r="CD14" s="362">
        <v>0.22500000000000001</v>
      </c>
      <c r="CE14" s="361">
        <v>42046</v>
      </c>
      <c r="CF14" s="362">
        <v>0.35</v>
      </c>
      <c r="CG14" s="361">
        <v>42046</v>
      </c>
      <c r="CH14" s="362">
        <v>0.38</v>
      </c>
      <c r="CI14" s="361">
        <v>42068</v>
      </c>
      <c r="CJ14" s="362">
        <v>0.36</v>
      </c>
      <c r="CK14" s="361">
        <v>42046</v>
      </c>
      <c r="CL14" s="362">
        <v>0.42249999999999999</v>
      </c>
      <c r="CM14" s="361">
        <v>42076</v>
      </c>
      <c r="CN14" s="362">
        <v>0.32</v>
      </c>
      <c r="CO14" s="361">
        <v>42060</v>
      </c>
      <c r="CP14" s="362">
        <v>0.68</v>
      </c>
      <c r="CQ14" s="361">
        <v>42069</v>
      </c>
      <c r="CR14" s="362">
        <v>0.432</v>
      </c>
      <c r="CS14" s="361"/>
      <c r="CT14" s="362"/>
      <c r="CU14" s="361"/>
      <c r="CV14" s="362"/>
      <c r="CW14" s="361"/>
      <c r="CX14" s="362"/>
      <c r="CY14" s="361"/>
      <c r="CZ14" s="362"/>
      <c r="DA14" s="361"/>
      <c r="DB14" s="362"/>
      <c r="DC14" s="361"/>
      <c r="DD14" s="362"/>
      <c r="DE14" s="361"/>
      <c r="DF14" s="362"/>
      <c r="DG14" s="361"/>
      <c r="DH14" s="362"/>
      <c r="DI14" s="361"/>
      <c r="DJ14" s="362"/>
      <c r="DK14" s="361"/>
      <c r="DL14" s="362"/>
      <c r="DM14" s="361"/>
      <c r="DN14" s="362"/>
      <c r="DO14" s="361"/>
      <c r="DP14" s="362"/>
      <c r="DQ14" s="361"/>
      <c r="DR14" s="362"/>
      <c r="DS14" s="361"/>
      <c r="DT14" s="362"/>
      <c r="DU14" s="361"/>
      <c r="DV14" s="362"/>
      <c r="DW14" s="361"/>
      <c r="DX14" s="362"/>
      <c r="DY14" s="361"/>
      <c r="DZ14" s="362"/>
      <c r="EA14" s="361"/>
      <c r="EB14" s="362"/>
      <c r="EC14" s="361"/>
      <c r="ED14" s="362"/>
      <c r="EF14" s="361"/>
      <c r="EG14" s="362"/>
      <c r="EH14" s="361"/>
      <c r="EI14" s="362"/>
      <c r="EJ14" s="50"/>
      <c r="EK14" s="51"/>
      <c r="EL14" s="50"/>
      <c r="EM14" s="51"/>
      <c r="EN14" s="50"/>
      <c r="EO14" s="51"/>
      <c r="EP14" s="50"/>
      <c r="EQ14" s="51"/>
      <c r="ER14" s="50"/>
      <c r="ES14" s="51"/>
      <c r="ET14" s="50"/>
      <c r="EU14" s="51"/>
      <c r="EV14" s="50"/>
      <c r="EW14" s="51"/>
      <c r="EX14" s="50"/>
      <c r="EY14" s="51"/>
      <c r="EZ14" s="50"/>
      <c r="FA14" s="51"/>
      <c r="FB14" s="50"/>
      <c r="FC14" s="51"/>
      <c r="FD14" s="50"/>
      <c r="FE14" s="51"/>
      <c r="FF14" s="50"/>
      <c r="FG14" s="51"/>
      <c r="FH14" s="50"/>
      <c r="FI14" s="51"/>
      <c r="FJ14" s="50"/>
      <c r="FK14" s="51"/>
      <c r="FL14" s="50"/>
      <c r="FM14" s="51"/>
      <c r="FN14" s="50"/>
    </row>
    <row r="15" spans="1:170" ht="12.75" customHeight="1">
      <c r="A15" t="s">
        <v>2239</v>
      </c>
      <c r="B15" s="490">
        <v>2015</v>
      </c>
      <c r="C15" s="361">
        <v>42137</v>
      </c>
      <c r="D15" s="362">
        <v>0.505</v>
      </c>
      <c r="E15" s="361">
        <v>42122</v>
      </c>
      <c r="F15" s="362">
        <v>0.55000000000000004</v>
      </c>
      <c r="G15" s="361">
        <v>42163</v>
      </c>
      <c r="H15" s="362">
        <v>0.41</v>
      </c>
      <c r="I15" s="361">
        <v>42130</v>
      </c>
      <c r="J15" s="362">
        <v>0.53</v>
      </c>
      <c r="K15" s="361">
        <v>42143</v>
      </c>
      <c r="L15" s="362">
        <v>0.33</v>
      </c>
      <c r="M15" s="361">
        <v>42138</v>
      </c>
      <c r="N15" s="362">
        <v>0.40500000000000003</v>
      </c>
      <c r="O15" s="361">
        <v>42137</v>
      </c>
      <c r="P15" s="362">
        <v>0.2475</v>
      </c>
      <c r="Q15" s="361">
        <v>42128</v>
      </c>
      <c r="R15" s="362">
        <v>0.4</v>
      </c>
      <c r="S15" s="361">
        <v>42130</v>
      </c>
      <c r="T15" s="362">
        <v>0.28999999999999998</v>
      </c>
      <c r="U15" s="361">
        <v>42142</v>
      </c>
      <c r="V15" s="362">
        <v>0.65</v>
      </c>
      <c r="W15" s="361">
        <v>42151</v>
      </c>
      <c r="X15" s="362">
        <v>0.64749999999999996</v>
      </c>
      <c r="Y15" s="361">
        <v>42166</v>
      </c>
      <c r="Z15" s="362">
        <v>0.69</v>
      </c>
      <c r="AA15" s="361">
        <v>42137</v>
      </c>
      <c r="AB15" s="362">
        <v>0.79500000000000004</v>
      </c>
      <c r="AC15" s="361">
        <v>42181</v>
      </c>
      <c r="AD15" s="362">
        <v>0.41749999999999998</v>
      </c>
      <c r="AE15" s="361">
        <v>42167</v>
      </c>
      <c r="AF15" s="362">
        <v>0.29499999999999998</v>
      </c>
      <c r="AG15" s="361">
        <v>42152</v>
      </c>
      <c r="AH15" s="362">
        <v>0.26</v>
      </c>
      <c r="AI15" s="361">
        <v>42136</v>
      </c>
      <c r="AJ15" s="362">
        <v>0.83</v>
      </c>
      <c r="AK15" s="361">
        <v>42151</v>
      </c>
      <c r="AL15" s="362">
        <v>0.41749999999999998</v>
      </c>
      <c r="AM15" s="361">
        <v>42137</v>
      </c>
      <c r="AN15" s="362">
        <v>0.31</v>
      </c>
      <c r="AO15" s="361">
        <v>42129</v>
      </c>
      <c r="AP15" s="362">
        <v>0.36</v>
      </c>
      <c r="AQ15" s="361">
        <v>42151</v>
      </c>
      <c r="AR15" s="362">
        <v>0.245</v>
      </c>
      <c r="AS15" s="361">
        <v>42144</v>
      </c>
      <c r="AT15" s="362">
        <v>0.31</v>
      </c>
      <c r="AU15" s="361">
        <v>42125</v>
      </c>
      <c r="AV15" s="362">
        <v>0.47</v>
      </c>
      <c r="AW15" s="361">
        <v>42152</v>
      </c>
      <c r="AX15" s="362">
        <v>0.16250000000000001</v>
      </c>
      <c r="AY15" s="361">
        <v>42152</v>
      </c>
      <c r="AZ15" s="362">
        <v>0.28249999999999997</v>
      </c>
      <c r="BA15" s="361">
        <v>42151</v>
      </c>
      <c r="BB15" s="362">
        <v>0.77</v>
      </c>
      <c r="BC15" s="361">
        <v>42166</v>
      </c>
      <c r="BD15" s="362">
        <v>0.48</v>
      </c>
      <c r="BE15" s="361">
        <v>42102</v>
      </c>
      <c r="BF15" s="362">
        <v>0.25</v>
      </c>
      <c r="BG15" s="361">
        <v>42137</v>
      </c>
      <c r="BH15" s="362">
        <v>0.3075</v>
      </c>
      <c r="BI15" s="361">
        <v>42163</v>
      </c>
      <c r="BJ15" s="362">
        <v>0.27</v>
      </c>
      <c r="BK15" s="361">
        <v>42181</v>
      </c>
      <c r="BL15" s="362">
        <v>0.45500000000000002</v>
      </c>
      <c r="BM15" s="361">
        <v>42124</v>
      </c>
      <c r="BN15" s="362">
        <v>0.59499999999999997</v>
      </c>
      <c r="BO15" s="361">
        <v>42102</v>
      </c>
      <c r="BP15" s="362">
        <v>0.2</v>
      </c>
      <c r="BQ15" s="361">
        <v>42178</v>
      </c>
      <c r="BR15" s="362">
        <v>0.3</v>
      </c>
      <c r="BS15" s="361">
        <v>42163</v>
      </c>
      <c r="BT15" s="362">
        <v>0.3725</v>
      </c>
      <c r="BU15" s="361">
        <v>42160</v>
      </c>
      <c r="BV15" s="362">
        <v>0.39</v>
      </c>
      <c r="BW15" s="361">
        <v>42163</v>
      </c>
      <c r="BX15" s="362">
        <v>0.54500000000000004</v>
      </c>
      <c r="BY15" s="361">
        <v>42180</v>
      </c>
      <c r="BZ15" s="362">
        <v>0.7</v>
      </c>
      <c r="CA15" s="361">
        <v>42138</v>
      </c>
      <c r="CB15" s="362">
        <v>0.54249999999999998</v>
      </c>
      <c r="CC15" s="361">
        <v>42135</v>
      </c>
      <c r="CD15" s="362">
        <v>0.22500000000000001</v>
      </c>
      <c r="CE15" s="361">
        <v>42136</v>
      </c>
      <c r="CF15" s="362">
        <v>0.35</v>
      </c>
      <c r="CG15" s="361">
        <v>42137</v>
      </c>
      <c r="CH15" s="362">
        <v>0.38</v>
      </c>
      <c r="CI15" s="361">
        <v>42160</v>
      </c>
      <c r="CJ15" s="362">
        <v>0.36</v>
      </c>
      <c r="CK15" s="361">
        <v>42136</v>
      </c>
      <c r="CL15" s="362">
        <v>0.42249999999999999</v>
      </c>
      <c r="CM15" s="361">
        <v>42171</v>
      </c>
      <c r="CN15" s="362">
        <v>0.32</v>
      </c>
      <c r="CO15" s="361">
        <v>42151</v>
      </c>
      <c r="CP15" s="362">
        <v>0.68</v>
      </c>
      <c r="CQ15" s="361">
        <v>42166</v>
      </c>
      <c r="CR15" s="362">
        <v>0.432</v>
      </c>
      <c r="CS15" s="361"/>
      <c r="CT15" s="362"/>
      <c r="CU15" s="361"/>
      <c r="CV15" s="362"/>
      <c r="CW15" s="361"/>
      <c r="CX15" s="362"/>
      <c r="CY15" s="361"/>
      <c r="CZ15" s="362"/>
      <c r="DA15" s="361"/>
      <c r="DB15" s="362"/>
      <c r="DC15" s="361"/>
      <c r="DD15" s="362"/>
      <c r="DE15" s="361"/>
      <c r="DF15" s="362"/>
      <c r="DG15" s="361"/>
      <c r="DH15" s="362"/>
      <c r="DI15" s="361"/>
      <c r="DJ15" s="362"/>
      <c r="DK15" s="361"/>
      <c r="DL15" s="362"/>
      <c r="DM15" s="361"/>
      <c r="DN15" s="362"/>
      <c r="DO15" s="361"/>
      <c r="DP15" s="362"/>
      <c r="DQ15" s="361"/>
      <c r="DR15" s="362"/>
      <c r="DS15" s="361"/>
      <c r="DT15" s="362"/>
      <c r="DU15" s="361"/>
      <c r="DV15" s="362"/>
      <c r="DW15" s="361"/>
      <c r="DX15" s="362"/>
      <c r="DY15" s="361"/>
      <c r="DZ15" s="362"/>
      <c r="EA15" s="361"/>
      <c r="EB15" s="362"/>
      <c r="EC15" s="361"/>
      <c r="ED15" s="362"/>
      <c r="EF15" s="361"/>
      <c r="EG15" s="362"/>
      <c r="EH15" s="361"/>
      <c r="EI15" s="362"/>
      <c r="EJ15" s="50"/>
      <c r="EK15" s="51"/>
      <c r="EL15" s="50"/>
      <c r="EM15" s="51"/>
      <c r="EN15" s="50"/>
      <c r="EO15" s="51"/>
      <c r="EP15" s="50"/>
      <c r="EQ15" s="51"/>
      <c r="ER15" s="50"/>
      <c r="ES15" s="51"/>
      <c r="ET15" s="50"/>
      <c r="EU15" s="51"/>
      <c r="EV15" s="50"/>
      <c r="EW15" s="51"/>
      <c r="EX15" s="50"/>
      <c r="EY15" s="51"/>
      <c r="EZ15" s="50"/>
      <c r="FA15" s="51"/>
      <c r="FB15" s="50"/>
      <c r="FC15" s="51"/>
      <c r="FD15" s="50"/>
      <c r="FE15" s="51"/>
      <c r="FF15" s="50"/>
      <c r="FG15" s="51"/>
      <c r="FH15" s="50"/>
      <c r="FI15" s="51"/>
      <c r="FJ15" s="50"/>
      <c r="FK15" s="51"/>
      <c r="FL15" s="50"/>
      <c r="FM15" s="51"/>
      <c r="FN15" s="50"/>
    </row>
    <row r="16" spans="1:170" ht="12.75" customHeight="1">
      <c r="A16" t="s">
        <v>2238</v>
      </c>
      <c r="B16" s="490">
        <v>2015</v>
      </c>
      <c r="C16" s="361">
        <v>42228</v>
      </c>
      <c r="D16" s="362">
        <v>0.505</v>
      </c>
      <c r="E16" s="361">
        <v>42214</v>
      </c>
      <c r="F16" s="362">
        <v>0.55000000000000004</v>
      </c>
      <c r="G16" s="361">
        <v>42255</v>
      </c>
      <c r="H16" s="362">
        <v>0.41</v>
      </c>
      <c r="I16" s="361">
        <v>42222</v>
      </c>
      <c r="J16" s="362">
        <v>0.53</v>
      </c>
      <c r="K16" s="361">
        <v>42248</v>
      </c>
      <c r="L16" s="362">
        <v>0.33</v>
      </c>
      <c r="M16" s="361">
        <v>42230</v>
      </c>
      <c r="N16" s="362">
        <v>0.40500000000000003</v>
      </c>
      <c r="O16" s="361">
        <v>42228</v>
      </c>
      <c r="P16" s="362">
        <v>0.2475</v>
      </c>
      <c r="Q16" s="361">
        <v>42221</v>
      </c>
      <c r="R16" s="362">
        <v>0.4</v>
      </c>
      <c r="S16" s="361">
        <v>42221</v>
      </c>
      <c r="T16" s="362">
        <v>0.28999999999999998</v>
      </c>
      <c r="U16" s="361">
        <v>42233</v>
      </c>
      <c r="V16" s="362">
        <v>0.65</v>
      </c>
      <c r="W16" s="361">
        <v>42242</v>
      </c>
      <c r="X16" s="362">
        <v>0.64749999999999996</v>
      </c>
      <c r="Y16" s="361">
        <v>42264</v>
      </c>
      <c r="Z16" s="362">
        <v>0.73</v>
      </c>
      <c r="AA16" s="361">
        <v>42228</v>
      </c>
      <c r="AB16" s="362">
        <v>0.82499999999999996</v>
      </c>
      <c r="AC16" s="361">
        <v>42275</v>
      </c>
      <c r="AD16" s="362">
        <v>0.41749999999999998</v>
      </c>
      <c r="AE16" s="361">
        <v>42261</v>
      </c>
      <c r="AF16" s="362">
        <v>0.29499999999999998</v>
      </c>
      <c r="AG16" s="361">
        <v>42244</v>
      </c>
      <c r="AH16" s="362">
        <v>0.26</v>
      </c>
      <c r="AI16" s="361">
        <v>42227</v>
      </c>
      <c r="AJ16" s="362">
        <v>0.83</v>
      </c>
      <c r="AK16" s="361">
        <v>42257</v>
      </c>
      <c r="AL16" s="362">
        <v>0.41749999999999998</v>
      </c>
      <c r="AM16" s="361">
        <v>42228</v>
      </c>
      <c r="AN16" s="362">
        <v>0.31</v>
      </c>
      <c r="AO16" s="361">
        <v>42221</v>
      </c>
      <c r="AP16" s="362">
        <v>0.36</v>
      </c>
      <c r="AQ16" s="361">
        <v>42242</v>
      </c>
      <c r="AR16" s="362">
        <v>0.245</v>
      </c>
      <c r="AS16" s="361">
        <v>42236</v>
      </c>
      <c r="AT16" s="362">
        <v>0.31</v>
      </c>
      <c r="AU16" s="361">
        <v>42219</v>
      </c>
      <c r="AV16" s="362">
        <v>0.47</v>
      </c>
      <c r="AW16" s="361">
        <v>42244</v>
      </c>
      <c r="AX16" s="362">
        <v>0.1875</v>
      </c>
      <c r="AY16" s="361">
        <v>42244</v>
      </c>
      <c r="AZ16" s="362">
        <v>0.29499999999999998</v>
      </c>
      <c r="BA16" s="361">
        <v>42242</v>
      </c>
      <c r="BB16" s="362">
        <v>0.77</v>
      </c>
      <c r="BC16" s="361">
        <v>42258</v>
      </c>
      <c r="BD16" s="362">
        <v>0.48</v>
      </c>
      <c r="BE16" s="361">
        <v>42193</v>
      </c>
      <c r="BF16" s="362">
        <v>0.25</v>
      </c>
      <c r="BG16" s="361">
        <v>42228</v>
      </c>
      <c r="BH16" s="362">
        <v>0.3075</v>
      </c>
      <c r="BI16" s="361">
        <v>42255</v>
      </c>
      <c r="BJ16" s="362">
        <v>0.27</v>
      </c>
      <c r="BK16" s="361">
        <v>42275</v>
      </c>
      <c r="BL16" s="362">
        <v>0.45500000000000002</v>
      </c>
      <c r="BM16" s="361">
        <v>42215</v>
      </c>
      <c r="BN16" s="362">
        <v>0.59499999999999997</v>
      </c>
      <c r="BO16" s="361">
        <v>42215</v>
      </c>
      <c r="BP16" s="362">
        <v>0.2</v>
      </c>
      <c r="BQ16" s="361">
        <v>42270</v>
      </c>
      <c r="BR16" s="362">
        <v>0.3</v>
      </c>
      <c r="BS16" s="361">
        <v>42255</v>
      </c>
      <c r="BT16" s="362">
        <v>0.3775</v>
      </c>
      <c r="BU16" s="361">
        <v>42251</v>
      </c>
      <c r="BV16" s="362">
        <v>0.39</v>
      </c>
      <c r="BW16" s="361">
        <v>42255</v>
      </c>
      <c r="BX16" s="362">
        <v>0.54500000000000004</v>
      </c>
      <c r="BY16" s="361">
        <v>42270</v>
      </c>
      <c r="BZ16" s="362">
        <v>0.7</v>
      </c>
      <c r="CA16" s="361">
        <v>42229</v>
      </c>
      <c r="CB16" s="362">
        <v>0.54249999999999998</v>
      </c>
      <c r="CC16" s="361">
        <v>42228</v>
      </c>
      <c r="CD16" s="362">
        <v>0.22500000000000001</v>
      </c>
      <c r="CE16" s="361">
        <v>42228</v>
      </c>
      <c r="CF16" s="362">
        <v>0.35</v>
      </c>
      <c r="CG16" s="361">
        <v>42229</v>
      </c>
      <c r="CH16" s="362">
        <v>0.38</v>
      </c>
      <c r="CI16" s="361">
        <v>42251</v>
      </c>
      <c r="CJ16" s="362">
        <v>0.36</v>
      </c>
      <c r="CK16" s="361">
        <v>42228</v>
      </c>
      <c r="CL16" s="362">
        <v>0.23372301000000001</v>
      </c>
      <c r="CM16" s="361">
        <v>42262</v>
      </c>
      <c r="CN16" s="362">
        <v>0.32</v>
      </c>
      <c r="CO16" s="361"/>
      <c r="CP16" s="362"/>
      <c r="CQ16" s="361">
        <v>42261</v>
      </c>
      <c r="CR16" s="362">
        <v>0.432</v>
      </c>
      <c r="CS16" s="361"/>
      <c r="CT16" s="362"/>
      <c r="CU16" s="361"/>
      <c r="CV16" s="362"/>
      <c r="CW16" s="361"/>
      <c r="CX16" s="362"/>
      <c r="CY16" s="361"/>
      <c r="CZ16" s="362"/>
      <c r="DA16" s="361"/>
      <c r="DB16" s="362"/>
      <c r="DC16" s="361"/>
      <c r="DD16" s="362"/>
      <c r="DE16" s="361"/>
      <c r="DF16" s="362"/>
      <c r="DG16" s="361"/>
      <c r="DH16" s="362"/>
      <c r="DI16" s="361"/>
      <c r="DJ16" s="362"/>
      <c r="DK16" s="361"/>
      <c r="DL16" s="362"/>
      <c r="DM16" s="361"/>
      <c r="DN16" s="362"/>
      <c r="DO16" s="361"/>
      <c r="DP16" s="362"/>
      <c r="DQ16" s="361"/>
      <c r="DR16" s="362"/>
      <c r="DS16" s="361"/>
      <c r="DT16" s="362"/>
      <c r="DU16" s="361"/>
      <c r="DV16" s="362"/>
      <c r="DW16" s="361"/>
      <c r="DX16" s="362"/>
      <c r="DY16" s="361"/>
      <c r="DZ16" s="362"/>
      <c r="EA16" s="361"/>
      <c r="EB16" s="362"/>
      <c r="EC16" s="361"/>
      <c r="ED16" s="362"/>
      <c r="EF16" s="361"/>
      <c r="EG16" s="362"/>
      <c r="EH16" s="361"/>
      <c r="EI16" s="362"/>
      <c r="EJ16" s="50"/>
      <c r="EK16" s="51"/>
      <c r="EL16" s="50"/>
      <c r="EM16" s="51"/>
      <c r="EN16" s="50"/>
      <c r="EO16" s="51"/>
      <c r="EP16" s="50"/>
      <c r="EQ16" s="51"/>
      <c r="ER16" s="50"/>
      <c r="ES16" s="51"/>
      <c r="ET16" s="50"/>
      <c r="EU16" s="51"/>
      <c r="EV16" s="50"/>
      <c r="EW16" s="51"/>
      <c r="EX16" s="50"/>
      <c r="EY16" s="51"/>
      <c r="EZ16" s="50"/>
      <c r="FA16" s="51"/>
      <c r="FB16" s="50"/>
      <c r="FC16" s="51"/>
      <c r="FD16" s="50"/>
      <c r="FE16" s="51"/>
      <c r="FF16" s="50"/>
      <c r="FG16" s="51"/>
      <c r="FH16" s="50"/>
      <c r="FI16" s="51"/>
      <c r="FJ16" s="50"/>
      <c r="FK16" s="51"/>
      <c r="FL16" s="50"/>
      <c r="FM16" s="51"/>
      <c r="FN16" s="50"/>
    </row>
    <row r="17" spans="1:170" ht="12.75" customHeight="1">
      <c r="A17" t="s">
        <v>2237</v>
      </c>
      <c r="B17" s="490">
        <v>2015</v>
      </c>
      <c r="C17" s="361">
        <v>42320</v>
      </c>
      <c r="D17" s="362">
        <v>0.505</v>
      </c>
      <c r="E17" s="361">
        <v>42305</v>
      </c>
      <c r="F17" s="362">
        <v>0.55000000000000004</v>
      </c>
      <c r="G17" s="361">
        <v>42345</v>
      </c>
      <c r="H17" s="362">
        <v>0.42499999999999999</v>
      </c>
      <c r="I17" s="361">
        <v>42314</v>
      </c>
      <c r="J17" s="362">
        <v>0.56000000000000005</v>
      </c>
      <c r="K17" s="361">
        <v>42325</v>
      </c>
      <c r="L17" s="362">
        <v>0.33</v>
      </c>
      <c r="M17" s="361">
        <v>42321</v>
      </c>
      <c r="N17" s="362">
        <v>0.40500000000000003</v>
      </c>
      <c r="O17" s="361">
        <v>42318</v>
      </c>
      <c r="P17" s="362">
        <v>0.2475</v>
      </c>
      <c r="Q17" s="361">
        <v>42313</v>
      </c>
      <c r="R17" s="362">
        <v>0.4</v>
      </c>
      <c r="S17" s="361">
        <v>42312</v>
      </c>
      <c r="T17" s="362">
        <v>0.28999999999999998</v>
      </c>
      <c r="U17" s="361">
        <v>42324</v>
      </c>
      <c r="V17" s="362">
        <v>0.65</v>
      </c>
      <c r="W17" s="361">
        <v>42331</v>
      </c>
      <c r="X17" s="362">
        <v>0.64749999999999996</v>
      </c>
      <c r="Y17" s="361">
        <v>42355</v>
      </c>
      <c r="Z17" s="362">
        <v>0.73</v>
      </c>
      <c r="AA17" s="361">
        <v>42318</v>
      </c>
      <c r="AB17" s="362">
        <v>0.82499999999999996</v>
      </c>
      <c r="AC17" s="361">
        <v>42367</v>
      </c>
      <c r="AD17" s="362">
        <v>0.48</v>
      </c>
      <c r="AE17" s="361">
        <v>42349</v>
      </c>
      <c r="AF17" s="362">
        <v>0.29499999999999998</v>
      </c>
      <c r="AG17" s="361">
        <v>42335</v>
      </c>
      <c r="AH17" s="362">
        <v>0.26</v>
      </c>
      <c r="AI17" s="361">
        <v>42317</v>
      </c>
      <c r="AJ17" s="362">
        <v>0.85</v>
      </c>
      <c r="AK17" s="361">
        <v>42348</v>
      </c>
      <c r="AL17" s="362">
        <v>0.41749999999999998</v>
      </c>
      <c r="AM17" s="361">
        <v>42318</v>
      </c>
      <c r="AN17" s="362">
        <v>0.31</v>
      </c>
      <c r="AO17" s="361">
        <v>42312</v>
      </c>
      <c r="AP17" s="362">
        <v>0.36</v>
      </c>
      <c r="AQ17" s="361">
        <v>42333</v>
      </c>
      <c r="AR17" s="362">
        <v>0.26250000000000001</v>
      </c>
      <c r="AS17" s="361">
        <v>42327</v>
      </c>
      <c r="AT17" s="362">
        <v>0.31</v>
      </c>
      <c r="AU17" s="361">
        <v>42311</v>
      </c>
      <c r="AV17" s="362">
        <v>0.51</v>
      </c>
      <c r="AW17" s="361">
        <v>42335</v>
      </c>
      <c r="AX17" s="362">
        <v>0.1875</v>
      </c>
      <c r="AY17" s="361">
        <v>42335</v>
      </c>
      <c r="AZ17" s="362">
        <v>0.29499999999999998</v>
      </c>
      <c r="BA17" s="361">
        <v>42332</v>
      </c>
      <c r="BB17" s="362">
        <v>0.77</v>
      </c>
      <c r="BC17" s="361">
        <v>42349</v>
      </c>
      <c r="BD17" s="362">
        <v>0.48</v>
      </c>
      <c r="BE17" s="361">
        <v>42284</v>
      </c>
      <c r="BF17" s="362">
        <v>0.27500000000000002</v>
      </c>
      <c r="BG17" s="361">
        <v>42318</v>
      </c>
      <c r="BH17" s="362">
        <v>0.3075</v>
      </c>
      <c r="BI17" s="361">
        <v>42346</v>
      </c>
      <c r="BJ17" s="362">
        <v>0.27</v>
      </c>
      <c r="BK17" s="361">
        <v>42367</v>
      </c>
      <c r="BL17" s="362">
        <v>0.45500000000000002</v>
      </c>
      <c r="BM17" s="361">
        <v>42306</v>
      </c>
      <c r="BN17" s="362">
        <v>0.625</v>
      </c>
      <c r="BO17" s="361">
        <v>42306</v>
      </c>
      <c r="BP17" s="362">
        <v>0.2</v>
      </c>
      <c r="BQ17" s="361">
        <v>42361</v>
      </c>
      <c r="BR17" s="362">
        <v>0.3</v>
      </c>
      <c r="BS17" s="361">
        <v>42346</v>
      </c>
      <c r="BT17" s="362">
        <v>0.3775</v>
      </c>
      <c r="BU17" s="361">
        <v>42345</v>
      </c>
      <c r="BV17" s="362">
        <v>0.39</v>
      </c>
      <c r="BW17" s="361">
        <v>42346</v>
      </c>
      <c r="BX17" s="362">
        <v>0.54500000000000004</v>
      </c>
      <c r="BY17" s="361">
        <v>42361</v>
      </c>
      <c r="BZ17" s="362">
        <v>0.7</v>
      </c>
      <c r="CA17" s="361">
        <v>42320</v>
      </c>
      <c r="CB17" s="362">
        <v>0.54249999999999998</v>
      </c>
      <c r="CC17" s="361">
        <v>42318</v>
      </c>
      <c r="CD17" s="362">
        <v>0.22500000000000001</v>
      </c>
      <c r="CE17" s="361">
        <v>42318</v>
      </c>
      <c r="CF17" s="362">
        <v>0.35</v>
      </c>
      <c r="CG17" s="361">
        <v>42320</v>
      </c>
      <c r="CH17" s="362">
        <v>0.4</v>
      </c>
      <c r="CI17" s="361">
        <v>42345</v>
      </c>
      <c r="CJ17" s="362">
        <v>0.36</v>
      </c>
      <c r="CK17" s="361">
        <v>42318</v>
      </c>
      <c r="CL17" s="362">
        <v>0.45750000000000002</v>
      </c>
      <c r="CM17" s="361">
        <v>42360</v>
      </c>
      <c r="CN17" s="362">
        <v>0.32</v>
      </c>
      <c r="CO17" s="361"/>
      <c r="CP17" s="362"/>
      <c r="CQ17" s="361">
        <v>42348</v>
      </c>
      <c r="CR17" s="362">
        <v>0.432</v>
      </c>
      <c r="CS17" s="361"/>
      <c r="CT17" s="362"/>
      <c r="CU17" s="361"/>
      <c r="CV17" s="362"/>
      <c r="CW17" s="361"/>
      <c r="CX17" s="362"/>
      <c r="CY17" s="361"/>
      <c r="CZ17" s="362"/>
      <c r="DA17" s="361"/>
      <c r="DB17" s="362"/>
      <c r="DC17" s="361"/>
      <c r="DD17" s="362"/>
      <c r="DE17" s="361"/>
      <c r="DF17" s="362"/>
      <c r="DG17" s="361"/>
      <c r="DH17" s="362"/>
      <c r="DI17" s="361"/>
      <c r="DJ17" s="362"/>
      <c r="DK17" s="361"/>
      <c r="DL17" s="362"/>
      <c r="DM17" s="361"/>
      <c r="DN17" s="362"/>
      <c r="DO17" s="361"/>
      <c r="DP17" s="362"/>
      <c r="DQ17" s="361"/>
      <c r="DR17" s="362"/>
      <c r="DS17" s="361"/>
      <c r="DT17" s="362"/>
      <c r="DU17" s="361"/>
      <c r="DV17" s="362"/>
      <c r="DW17" s="361"/>
      <c r="DX17" s="362"/>
      <c r="DY17" s="361"/>
      <c r="DZ17" s="362"/>
      <c r="EA17" s="361"/>
      <c r="EB17" s="362"/>
      <c r="EC17" s="361"/>
      <c r="ED17" s="362"/>
      <c r="EF17" s="361"/>
      <c r="EG17" s="362"/>
      <c r="EH17" s="361"/>
      <c r="EI17" s="362"/>
      <c r="EJ17" s="50"/>
      <c r="EK17" s="51"/>
      <c r="EL17" s="50"/>
      <c r="EM17" s="51"/>
      <c r="EN17" s="50"/>
      <c r="EO17" s="51"/>
      <c r="EP17" s="50"/>
      <c r="EQ17" s="51"/>
      <c r="ER17" s="50"/>
      <c r="ES17" s="51"/>
      <c r="ET17" s="50"/>
      <c r="EU17" s="51"/>
      <c r="EV17" s="50"/>
      <c r="EW17" s="51"/>
      <c r="EX17" s="50"/>
      <c r="EY17" s="51"/>
      <c r="EZ17" s="50"/>
      <c r="FA17" s="51"/>
      <c r="FB17" s="50"/>
      <c r="FC17" s="51"/>
      <c r="FD17" s="50"/>
      <c r="FE17" s="51"/>
      <c r="FF17" s="50"/>
      <c r="FG17" s="51"/>
      <c r="FH17" s="50"/>
      <c r="FI17" s="51"/>
      <c r="FJ17" s="50"/>
      <c r="FK17" s="51"/>
      <c r="FL17" s="50"/>
      <c r="FM17" s="51"/>
      <c r="FN17" s="50"/>
    </row>
    <row r="18" spans="1:170" ht="12.75" customHeight="1">
      <c r="A18" t="s">
        <v>2417</v>
      </c>
      <c r="B18" s="490">
        <v>2016</v>
      </c>
      <c r="C18" s="361">
        <v>42411</v>
      </c>
      <c r="D18" s="362">
        <v>0.52</v>
      </c>
      <c r="E18" s="361">
        <v>42396</v>
      </c>
      <c r="F18" s="362">
        <v>0.58750000000000002</v>
      </c>
      <c r="G18" s="361">
        <v>42436</v>
      </c>
      <c r="H18" s="362">
        <v>0.42499999999999999</v>
      </c>
      <c r="I18" s="361">
        <v>42408</v>
      </c>
      <c r="J18" s="362">
        <v>0.56000000000000005</v>
      </c>
      <c r="K18" s="361">
        <v>42417</v>
      </c>
      <c r="L18" s="362">
        <v>0.34250000000000003</v>
      </c>
      <c r="M18" s="361">
        <v>42411</v>
      </c>
      <c r="N18" s="362">
        <v>0.42</v>
      </c>
      <c r="O18" s="361">
        <v>42411</v>
      </c>
      <c r="P18" s="362">
        <v>0.25750000000000001</v>
      </c>
      <c r="Q18" s="361">
        <v>42404</v>
      </c>
      <c r="R18" s="362">
        <v>0.4</v>
      </c>
      <c r="S18" s="361">
        <v>42403</v>
      </c>
      <c r="T18" s="362">
        <v>0.31</v>
      </c>
      <c r="U18" s="361">
        <v>42412</v>
      </c>
      <c r="V18" s="362">
        <v>0.67</v>
      </c>
      <c r="W18" s="361">
        <v>42431</v>
      </c>
      <c r="X18" s="362">
        <v>0.7</v>
      </c>
      <c r="Y18" s="361">
        <v>42446</v>
      </c>
      <c r="Z18" s="362">
        <v>0.73</v>
      </c>
      <c r="AA18" s="361">
        <v>42410</v>
      </c>
      <c r="AB18" s="362">
        <v>0.82499999999999996</v>
      </c>
      <c r="AC18" s="361"/>
      <c r="AD18" s="362"/>
      <c r="AE18" s="361">
        <v>42440</v>
      </c>
      <c r="AF18" s="362">
        <v>0.29499999999999998</v>
      </c>
      <c r="AG18" s="361">
        <v>42426</v>
      </c>
      <c r="AH18" s="362">
        <v>0.26</v>
      </c>
      <c r="AI18" s="361">
        <v>42409</v>
      </c>
      <c r="AJ18" s="362">
        <v>0.85</v>
      </c>
      <c r="AK18" s="361">
        <v>42429</v>
      </c>
      <c r="AL18" s="362">
        <v>0.44500000000000001</v>
      </c>
      <c r="AM18" s="361">
        <v>42410</v>
      </c>
      <c r="AN18" s="362">
        <v>0.31</v>
      </c>
      <c r="AO18" s="361">
        <v>42403</v>
      </c>
      <c r="AP18" s="362">
        <v>0.36</v>
      </c>
      <c r="AQ18" s="361">
        <v>42425</v>
      </c>
      <c r="AR18" s="362">
        <v>0.26250000000000001</v>
      </c>
      <c r="AS18" s="361">
        <v>42418</v>
      </c>
      <c r="AT18" s="362">
        <v>0.31</v>
      </c>
      <c r="AU18" s="361">
        <v>42403</v>
      </c>
      <c r="AV18" s="362">
        <v>0.51</v>
      </c>
      <c r="AW18" s="361">
        <v>42426</v>
      </c>
      <c r="AX18" s="362">
        <v>0.1875</v>
      </c>
      <c r="AY18" s="361">
        <v>42426</v>
      </c>
      <c r="AZ18" s="362">
        <v>0.29499999999999998</v>
      </c>
      <c r="BA18" s="361">
        <v>42424</v>
      </c>
      <c r="BB18" s="362">
        <v>0.87</v>
      </c>
      <c r="BC18" s="361">
        <v>42440</v>
      </c>
      <c r="BD18" s="362">
        <v>0.5</v>
      </c>
      <c r="BE18" s="361">
        <v>42375</v>
      </c>
      <c r="BF18" s="362">
        <v>0.27500000000000002</v>
      </c>
      <c r="BG18" s="361">
        <v>42410</v>
      </c>
      <c r="BH18" s="362">
        <v>0.3125</v>
      </c>
      <c r="BI18" s="361"/>
      <c r="BJ18" s="362"/>
      <c r="BK18" s="361">
        <v>42458</v>
      </c>
      <c r="BL18" s="362">
        <v>0.45500000000000002</v>
      </c>
      <c r="BM18" s="361">
        <v>42397</v>
      </c>
      <c r="BN18" s="362">
        <v>0.625</v>
      </c>
      <c r="BO18" s="361">
        <v>42390</v>
      </c>
      <c r="BP18" s="362">
        <v>0.22</v>
      </c>
      <c r="BQ18" s="361">
        <v>42451</v>
      </c>
      <c r="BR18" s="362">
        <v>0.3</v>
      </c>
      <c r="BS18" s="361">
        <v>42437</v>
      </c>
      <c r="BT18" s="362">
        <v>0.38</v>
      </c>
      <c r="BU18" s="361">
        <v>42437</v>
      </c>
      <c r="BV18" s="362">
        <v>0.41</v>
      </c>
      <c r="BW18" s="361">
        <v>42437</v>
      </c>
      <c r="BX18" s="362">
        <v>0.57499999999999996</v>
      </c>
      <c r="BY18" s="361">
        <v>42451</v>
      </c>
      <c r="BZ18" s="362">
        <v>0.755</v>
      </c>
      <c r="CA18" s="361">
        <v>42411</v>
      </c>
      <c r="CB18" s="362">
        <v>0.54249999999999998</v>
      </c>
      <c r="CC18" s="361">
        <v>42410</v>
      </c>
      <c r="CD18" s="362">
        <v>0.23</v>
      </c>
      <c r="CE18" s="361">
        <v>42410</v>
      </c>
      <c r="CF18" s="362">
        <v>0.35499999999999998</v>
      </c>
      <c r="CG18" s="361">
        <v>42411</v>
      </c>
      <c r="CH18" s="362">
        <v>0.4</v>
      </c>
      <c r="CI18" s="361">
        <v>42436</v>
      </c>
      <c r="CJ18" s="362">
        <v>0.38</v>
      </c>
      <c r="CK18" s="361">
        <v>42410</v>
      </c>
      <c r="CL18" s="362">
        <v>0.495</v>
      </c>
      <c r="CM18" s="361">
        <v>42440</v>
      </c>
      <c r="CN18" s="362">
        <v>0.34</v>
      </c>
      <c r="CO18" s="361"/>
      <c r="CP18" s="362"/>
      <c r="CQ18" s="361"/>
      <c r="CR18" s="362"/>
      <c r="CS18" s="361"/>
      <c r="CT18" s="362"/>
      <c r="CU18" s="361"/>
      <c r="CV18" s="362"/>
      <c r="CW18" s="361"/>
      <c r="CX18" s="362"/>
      <c r="CY18" s="361"/>
      <c r="CZ18" s="362"/>
      <c r="DA18" s="361"/>
      <c r="DB18" s="362"/>
      <c r="DC18" s="361"/>
      <c r="DD18" s="362"/>
      <c r="DE18" s="361"/>
      <c r="DF18" s="362"/>
      <c r="DG18" s="361"/>
      <c r="DH18" s="362"/>
      <c r="DI18" s="361"/>
      <c r="DJ18" s="362"/>
      <c r="DK18" s="361"/>
      <c r="DL18" s="362"/>
      <c r="DM18" s="361"/>
      <c r="DN18" s="362"/>
      <c r="DO18" s="361"/>
      <c r="DP18" s="362"/>
      <c r="DQ18" s="361"/>
      <c r="DR18" s="362"/>
      <c r="DS18" s="361"/>
      <c r="DT18" s="362"/>
      <c r="DU18" s="361"/>
      <c r="DV18" s="362"/>
      <c r="DW18" s="361"/>
      <c r="DX18" s="362"/>
      <c r="DY18" s="361"/>
      <c r="DZ18" s="362"/>
      <c r="EA18" s="361"/>
      <c r="EB18" s="362"/>
      <c r="EC18" s="361"/>
      <c r="ED18" s="362"/>
      <c r="EF18" s="361"/>
      <c r="EG18" s="362"/>
      <c r="EH18" s="361"/>
      <c r="EI18" s="362"/>
      <c r="EJ18" s="50"/>
      <c r="EK18" s="51"/>
      <c r="EL18" s="50"/>
      <c r="EM18" s="51"/>
      <c r="EN18" s="50"/>
      <c r="EO18" s="51"/>
      <c r="EP18" s="50"/>
      <c r="EQ18" s="51"/>
      <c r="ER18" s="50"/>
      <c r="ES18" s="51"/>
      <c r="ET18" s="50"/>
      <c r="EU18" s="51"/>
      <c r="EV18" s="50"/>
      <c r="EW18" s="51"/>
      <c r="EX18" s="50"/>
      <c r="EY18" s="51"/>
      <c r="EZ18" s="50"/>
      <c r="FA18" s="51"/>
      <c r="FB18" s="50"/>
      <c r="FC18" s="51"/>
      <c r="FD18" s="50"/>
      <c r="FE18" s="51"/>
      <c r="FF18" s="50"/>
      <c r="FG18" s="51"/>
      <c r="FH18" s="50"/>
      <c r="FI18" s="51"/>
      <c r="FJ18" s="50"/>
      <c r="FK18" s="51"/>
      <c r="FL18" s="50"/>
      <c r="FM18" s="51"/>
      <c r="FN18" s="50"/>
    </row>
    <row r="19" spans="1:170" ht="12.75" customHeight="1">
      <c r="C19" s="361"/>
      <c r="D19" s="362"/>
      <c r="E19" s="362"/>
      <c r="F19" s="362"/>
      <c r="G19" s="361"/>
      <c r="H19" s="363"/>
      <c r="I19" s="361"/>
      <c r="J19" s="363"/>
      <c r="K19" s="363"/>
      <c r="L19" s="363"/>
      <c r="M19" s="361"/>
      <c r="N19" s="363"/>
      <c r="O19" s="363"/>
      <c r="P19" s="363"/>
      <c r="Q19" s="361"/>
      <c r="R19" s="363"/>
      <c r="S19" s="363"/>
      <c r="T19" s="363"/>
      <c r="U19" s="361"/>
      <c r="V19" s="363"/>
      <c r="W19" s="361"/>
      <c r="X19" s="363"/>
      <c r="Y19" s="363"/>
      <c r="Z19" s="363"/>
      <c r="AA19" s="361"/>
      <c r="AB19" s="363"/>
      <c r="AC19" s="361"/>
      <c r="AD19" s="363"/>
      <c r="AE19" s="361"/>
      <c r="AF19" s="363"/>
      <c r="AG19" s="361"/>
      <c r="AH19" s="363"/>
      <c r="AI19" s="361"/>
      <c r="AJ19" s="363"/>
      <c r="AK19" s="363"/>
      <c r="AL19" s="363"/>
      <c r="AM19" s="363"/>
      <c r="AN19" s="363"/>
      <c r="AO19" s="363"/>
      <c r="AP19" s="363"/>
      <c r="AQ19" s="363"/>
      <c r="AR19" s="363"/>
      <c r="AS19" s="361"/>
      <c r="AT19" s="363"/>
      <c r="AU19" s="363"/>
      <c r="AV19" s="363"/>
      <c r="AW19" s="361"/>
      <c r="AX19" s="363"/>
      <c r="AY19" s="50"/>
      <c r="BA19" s="361"/>
      <c r="BB19" s="363"/>
      <c r="BC19" s="361"/>
      <c r="BD19" s="363"/>
      <c r="BE19" s="361"/>
      <c r="BF19" s="363"/>
      <c r="BG19" s="361"/>
      <c r="BH19" s="363"/>
      <c r="BI19" s="361"/>
      <c r="BJ19" s="363"/>
      <c r="BK19" s="361"/>
      <c r="BL19" s="363"/>
      <c r="BM19" s="361"/>
      <c r="BN19" s="363"/>
      <c r="BO19" s="361"/>
      <c r="BP19" s="363"/>
      <c r="BQ19" s="361"/>
      <c r="BR19" s="363"/>
      <c r="BS19" s="361"/>
      <c r="BT19" s="363"/>
      <c r="BU19" s="51"/>
      <c r="BV19" s="363"/>
      <c r="BW19" s="51"/>
      <c r="BX19" s="50"/>
      <c r="BY19" s="51"/>
      <c r="BZ19" s="50"/>
      <c r="CA19" s="51"/>
      <c r="CB19" s="50"/>
      <c r="CC19" s="51"/>
      <c r="CD19" s="50"/>
      <c r="CE19" s="51"/>
      <c r="CF19" s="50"/>
      <c r="CG19" s="51"/>
      <c r="CH19" s="50"/>
      <c r="CI19" s="51"/>
      <c r="CJ19" s="50"/>
      <c r="CK19" s="51"/>
      <c r="CL19" s="50"/>
      <c r="CM19" s="51"/>
      <c r="CN19" s="50"/>
      <c r="CO19" s="51"/>
      <c r="CP19" s="50"/>
      <c r="CQ19" s="51"/>
      <c r="CR19" s="50"/>
      <c r="CS19" s="51"/>
      <c r="CT19" s="50"/>
      <c r="CU19" s="51"/>
      <c r="CV19" s="50"/>
      <c r="CW19" s="51"/>
      <c r="CX19" s="50"/>
      <c r="CY19" s="51"/>
      <c r="CZ19" s="50"/>
      <c r="DA19" s="51"/>
      <c r="DB19" s="50"/>
      <c r="DC19" s="51"/>
      <c r="DD19" s="50"/>
      <c r="DE19" s="51"/>
      <c r="DF19" s="50"/>
      <c r="DG19" s="51"/>
      <c r="DH19" s="50"/>
      <c r="DI19" s="51"/>
      <c r="DJ19" s="50"/>
      <c r="DK19" s="51"/>
      <c r="DL19" s="50"/>
      <c r="DM19" s="51"/>
      <c r="DN19" s="50"/>
      <c r="DO19" s="51"/>
      <c r="DP19" s="50"/>
      <c r="DQ19" s="51"/>
      <c r="DR19" s="50"/>
      <c r="DS19" s="51"/>
      <c r="DT19" s="50"/>
      <c r="DU19" s="51"/>
      <c r="DV19" s="50"/>
      <c r="DW19" s="51"/>
      <c r="DX19" s="50"/>
      <c r="DY19" s="51"/>
      <c r="DZ19" s="50"/>
      <c r="EA19" s="51"/>
      <c r="EB19" s="50"/>
      <c r="EC19" s="51"/>
      <c r="ED19" s="50"/>
      <c r="EE19" s="51"/>
      <c r="EF19" s="50"/>
      <c r="EG19" s="51"/>
      <c r="EH19" s="50"/>
      <c r="EI19" s="51"/>
      <c r="EJ19" s="50"/>
      <c r="EK19" s="51"/>
      <c r="EL19" s="50"/>
      <c r="EM19" s="51"/>
      <c r="EN19" s="50"/>
      <c r="EO19" s="51"/>
      <c r="EP19" s="50"/>
      <c r="EQ19" s="51"/>
      <c r="ER19" s="50"/>
      <c r="ES19" s="51"/>
      <c r="ET19" s="50"/>
      <c r="EU19" s="51"/>
      <c r="EV19" s="50"/>
      <c r="EW19" s="51"/>
      <c r="EX19" s="50"/>
      <c r="EY19" s="51"/>
      <c r="EZ19" s="50"/>
      <c r="FA19" s="51"/>
      <c r="FB19" s="50"/>
      <c r="FC19" s="51"/>
      <c r="FD19" s="50"/>
      <c r="FE19" s="51"/>
      <c r="FF19" s="50"/>
      <c r="FG19" s="51"/>
      <c r="FH19" s="50"/>
      <c r="FI19" s="51"/>
      <c r="FJ19" s="50"/>
      <c r="FK19" s="51"/>
      <c r="FL19" s="50"/>
    </row>
    <row r="20" spans="1:170" ht="12.75" customHeight="1">
      <c r="C20" s="361"/>
      <c r="D20" s="362"/>
      <c r="E20" s="362"/>
      <c r="F20" s="362"/>
      <c r="G20" s="361"/>
      <c r="H20" s="363"/>
      <c r="I20" s="361"/>
      <c r="J20" s="363"/>
      <c r="K20" s="363"/>
      <c r="L20" s="363"/>
      <c r="M20" s="361"/>
      <c r="N20" s="363"/>
      <c r="O20" s="363"/>
      <c r="P20" s="363"/>
      <c r="Q20" s="361"/>
      <c r="R20" s="363"/>
      <c r="S20" s="363"/>
      <c r="T20" s="363"/>
      <c r="U20" s="361"/>
      <c r="V20" s="363"/>
      <c r="W20" s="361"/>
      <c r="X20" s="363"/>
      <c r="Y20" s="363"/>
      <c r="Z20" s="363"/>
      <c r="AA20" s="361"/>
      <c r="AB20" s="363"/>
      <c r="AC20" s="361"/>
      <c r="AD20" s="363"/>
      <c r="AE20" s="361"/>
      <c r="AF20" s="363"/>
      <c r="AG20" s="361"/>
      <c r="AH20" s="363"/>
      <c r="AI20" s="361"/>
      <c r="AJ20" s="363"/>
      <c r="AK20" s="363"/>
      <c r="AL20" s="363"/>
      <c r="AM20" s="363"/>
      <c r="AN20" s="363"/>
      <c r="AO20" s="363"/>
      <c r="AP20" s="363"/>
      <c r="AQ20" s="363"/>
      <c r="AR20" s="363"/>
      <c r="AS20" s="361"/>
      <c r="AT20" s="363"/>
      <c r="AU20" s="363"/>
      <c r="AV20" s="363"/>
      <c r="AW20" s="361"/>
      <c r="AX20" s="363"/>
      <c r="AY20" s="50"/>
      <c r="BA20" s="363"/>
      <c r="BB20" s="363"/>
      <c r="BC20" s="361"/>
      <c r="BD20" s="363"/>
      <c r="BE20" s="361"/>
      <c r="BF20" s="363"/>
      <c r="BG20" s="361"/>
      <c r="BH20" s="363"/>
      <c r="BI20" s="361"/>
      <c r="BJ20" s="363"/>
      <c r="BK20" s="361"/>
      <c r="BL20" s="363"/>
      <c r="BM20" s="361"/>
      <c r="BN20" s="363"/>
      <c r="BO20" s="361"/>
      <c r="BP20" s="363"/>
      <c r="BQ20" s="361"/>
      <c r="BR20" s="363"/>
      <c r="BS20" s="361"/>
      <c r="BT20" s="363"/>
      <c r="BU20" s="51"/>
      <c r="BV20" s="363"/>
      <c r="BW20" s="51"/>
      <c r="BX20" s="50"/>
      <c r="BY20" s="51"/>
      <c r="BZ20" s="50"/>
      <c r="CA20" s="51"/>
      <c r="CB20" s="50"/>
      <c r="CC20" s="51"/>
      <c r="CD20" s="50"/>
      <c r="CE20" s="51"/>
      <c r="CF20" s="50"/>
      <c r="CG20" s="51"/>
      <c r="CH20" s="50"/>
      <c r="CI20" s="51"/>
      <c r="CJ20" s="50"/>
      <c r="CK20" s="51"/>
      <c r="CL20" s="50"/>
      <c r="CM20" s="51"/>
      <c r="CN20" s="50"/>
      <c r="CO20" s="51"/>
      <c r="CP20" s="50"/>
      <c r="CQ20" s="51"/>
      <c r="CR20" s="50"/>
      <c r="CS20" s="51"/>
      <c r="CT20" s="50"/>
      <c r="CU20" s="51"/>
      <c r="CV20" s="50"/>
      <c r="CW20" s="51"/>
      <c r="CX20" s="50"/>
      <c r="CY20" s="51"/>
      <c r="CZ20" s="50"/>
      <c r="DA20" s="51"/>
      <c r="DB20" s="50"/>
      <c r="DC20" s="51"/>
      <c r="DD20" s="50"/>
      <c r="DE20" s="51"/>
      <c r="DF20" s="50"/>
      <c r="DG20" s="51"/>
      <c r="DH20" s="50"/>
      <c r="DI20" s="51"/>
      <c r="DJ20" s="50"/>
      <c r="DK20" s="51"/>
      <c r="DL20" s="50"/>
      <c r="DM20" s="51"/>
      <c r="DN20" s="50"/>
      <c r="DO20" s="51"/>
      <c r="DP20" s="50"/>
      <c r="DQ20" s="51"/>
      <c r="DR20" s="50"/>
      <c r="DS20" s="51"/>
      <c r="DT20" s="50"/>
      <c r="DU20" s="51"/>
      <c r="DV20" s="50"/>
      <c r="DW20" s="51"/>
      <c r="DX20" s="50"/>
      <c r="DY20" s="51"/>
      <c r="DZ20" s="50"/>
      <c r="EA20" s="51"/>
      <c r="EB20" s="50"/>
      <c r="EC20" s="51"/>
      <c r="ED20" s="50"/>
      <c r="EE20" s="51"/>
      <c r="EF20" s="50"/>
      <c r="EG20" s="51"/>
      <c r="EH20" s="50"/>
      <c r="EI20" s="51"/>
      <c r="EJ20" s="50"/>
      <c r="EK20" s="51"/>
      <c r="EL20" s="50"/>
      <c r="EM20" s="51"/>
      <c r="EN20" s="50"/>
      <c r="EO20" s="51"/>
      <c r="EP20" s="50"/>
      <c r="EQ20" s="51"/>
      <c r="ER20" s="50"/>
      <c r="ES20" s="51"/>
      <c r="ET20" s="50"/>
      <c r="EU20" s="51"/>
      <c r="EV20" s="50"/>
      <c r="EW20" s="51"/>
      <c r="EX20" s="50"/>
      <c r="EY20" s="51"/>
      <c r="EZ20" s="50"/>
      <c r="FA20" s="51"/>
      <c r="FB20" s="50"/>
      <c r="FC20" s="51"/>
      <c r="FD20" s="50"/>
      <c r="FE20" s="51"/>
      <c r="FF20" s="50"/>
      <c r="FG20" s="51"/>
      <c r="FH20" s="50"/>
      <c r="FI20" s="51"/>
      <c r="FJ20" s="50"/>
      <c r="FK20" s="51"/>
      <c r="FL20" s="50"/>
    </row>
    <row r="21" spans="1:170" ht="12.75" customHeight="1">
      <c r="C21" s="361"/>
      <c r="D21" s="362"/>
      <c r="E21" s="362"/>
      <c r="F21" s="362"/>
      <c r="G21" s="361"/>
      <c r="H21" s="363"/>
      <c r="I21" s="361"/>
      <c r="J21" s="363"/>
      <c r="K21" s="363"/>
      <c r="L21" s="363"/>
      <c r="M21" s="361"/>
      <c r="N21" s="363"/>
      <c r="O21" s="363"/>
      <c r="P21" s="363"/>
      <c r="Q21" s="361"/>
      <c r="R21" s="363"/>
      <c r="S21" s="363"/>
      <c r="T21" s="363"/>
      <c r="U21" s="361"/>
      <c r="V21" s="363"/>
      <c r="W21" s="361"/>
      <c r="X21" s="363"/>
      <c r="Y21" s="363"/>
      <c r="Z21" s="363"/>
      <c r="AA21" s="361"/>
      <c r="AB21" s="363"/>
      <c r="AC21" s="361"/>
      <c r="AD21" s="363"/>
      <c r="AE21" s="361"/>
      <c r="AF21" s="363"/>
      <c r="AG21" s="361"/>
      <c r="AH21" s="363"/>
      <c r="AI21" s="361"/>
      <c r="AJ21" s="363"/>
      <c r="AK21" s="363"/>
      <c r="AL21" s="363"/>
      <c r="AM21" s="363"/>
      <c r="AN21" s="363"/>
      <c r="AO21" s="363"/>
      <c r="AP21" s="363"/>
      <c r="AQ21" s="363"/>
      <c r="AR21" s="363"/>
      <c r="AS21" s="361"/>
      <c r="AT21" s="363"/>
      <c r="AU21" s="363"/>
      <c r="AV21" s="363"/>
      <c r="AW21" s="361"/>
      <c r="AX21" s="363"/>
      <c r="AY21" s="50"/>
      <c r="AZ21" s="50"/>
      <c r="BA21" s="50"/>
      <c r="BB21" s="50"/>
      <c r="BC21" s="361"/>
      <c r="BD21" s="363"/>
      <c r="BE21" s="361"/>
      <c r="BF21" s="363"/>
      <c r="BG21" s="361"/>
      <c r="BH21" s="363"/>
      <c r="BI21" s="361"/>
      <c r="BJ21" s="363"/>
      <c r="BK21" s="361"/>
      <c r="BL21" s="363"/>
      <c r="BM21" s="361"/>
      <c r="BN21" s="363"/>
      <c r="BO21" s="361"/>
      <c r="BP21" s="363"/>
      <c r="BQ21" s="361"/>
      <c r="BR21" s="363"/>
      <c r="BS21" s="361"/>
      <c r="BT21" s="363"/>
      <c r="BU21" s="51"/>
      <c r="BV21" s="363"/>
      <c r="BW21" s="51"/>
      <c r="BX21" s="50"/>
      <c r="BY21" s="51"/>
      <c r="BZ21" s="50"/>
      <c r="CA21" s="51"/>
      <c r="CB21" s="50"/>
      <c r="CC21" s="51"/>
      <c r="CD21" s="50"/>
      <c r="CE21" s="51"/>
      <c r="CF21" s="50"/>
      <c r="CG21" s="51"/>
      <c r="CH21" s="50"/>
      <c r="CI21" s="51"/>
      <c r="CJ21" s="50"/>
      <c r="CK21" s="51"/>
      <c r="CL21" s="50"/>
      <c r="CM21" s="51"/>
      <c r="CN21" s="50"/>
      <c r="CO21" s="51"/>
      <c r="CP21" s="50"/>
      <c r="CQ21" s="51"/>
      <c r="CR21" s="50"/>
      <c r="CS21" s="51"/>
      <c r="CT21" s="50"/>
      <c r="CU21" s="51"/>
      <c r="CV21" s="50"/>
      <c r="CW21" s="51"/>
      <c r="CX21" s="50"/>
      <c r="CY21" s="51"/>
      <c r="CZ21" s="50"/>
      <c r="DA21" s="51"/>
      <c r="DB21" s="50"/>
      <c r="DC21" s="51"/>
      <c r="DD21" s="50"/>
      <c r="DE21" s="51"/>
      <c r="DF21" s="50"/>
      <c r="DG21" s="51"/>
      <c r="DH21" s="50"/>
      <c r="DI21" s="51"/>
      <c r="DJ21" s="50"/>
      <c r="DK21" s="51"/>
      <c r="DL21" s="50"/>
      <c r="DM21" s="51"/>
      <c r="DN21" s="50"/>
      <c r="DO21" s="51"/>
      <c r="DP21" s="50"/>
      <c r="DQ21" s="51"/>
      <c r="DR21" s="50"/>
      <c r="DS21" s="51"/>
      <c r="DT21" s="50"/>
      <c r="DU21" s="51"/>
      <c r="DV21" s="50"/>
      <c r="DW21" s="51"/>
      <c r="DX21" s="50"/>
      <c r="DY21" s="51"/>
      <c r="DZ21" s="50"/>
      <c r="EA21" s="51"/>
      <c r="EB21" s="50"/>
      <c r="EC21" s="51"/>
      <c r="ED21" s="50"/>
      <c r="EE21" s="51"/>
      <c r="EF21" s="50"/>
      <c r="EG21" s="51"/>
      <c r="EH21" s="50"/>
      <c r="EI21" s="51"/>
      <c r="EJ21" s="50"/>
      <c r="EK21" s="51"/>
      <c r="EL21" s="50"/>
      <c r="EM21" s="51"/>
      <c r="EN21" s="50"/>
      <c r="EO21" s="51"/>
      <c r="EP21" s="50"/>
      <c r="EQ21" s="51"/>
      <c r="ER21" s="50"/>
      <c r="ES21" s="51"/>
      <c r="ET21" s="50"/>
      <c r="EU21" s="51"/>
      <c r="EV21" s="50"/>
      <c r="EW21" s="51"/>
      <c r="EX21" s="50"/>
      <c r="EY21" s="51"/>
      <c r="EZ21" s="50"/>
      <c r="FA21" s="51"/>
      <c r="FB21" s="50"/>
      <c r="FC21" s="51"/>
      <c r="FD21" s="50"/>
      <c r="FE21" s="51"/>
      <c r="FF21" s="50"/>
      <c r="FG21" s="51"/>
      <c r="FH21" s="50"/>
      <c r="FI21" s="51"/>
      <c r="FJ21" s="50"/>
      <c r="FK21" s="51"/>
      <c r="FL21" s="50"/>
    </row>
    <row r="22" spans="1:170" ht="12.75" customHeight="1">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46"/>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50"/>
      <c r="AZ22" s="50"/>
      <c r="BA22" s="50"/>
      <c r="BB22" s="50"/>
      <c r="BC22" s="363"/>
      <c r="BD22" s="363"/>
      <c r="BE22" s="361"/>
      <c r="BF22" s="363"/>
      <c r="BG22" s="361"/>
      <c r="BH22" s="363"/>
      <c r="BI22" s="363"/>
      <c r="BJ22" s="363"/>
      <c r="BK22" s="363"/>
      <c r="BL22" s="363"/>
      <c r="BM22" s="363"/>
      <c r="BN22" s="363"/>
      <c r="BO22" s="363"/>
      <c r="BP22" s="363"/>
      <c r="BQ22" s="363"/>
      <c r="BR22" s="363"/>
      <c r="BS22" s="363"/>
      <c r="BT22" s="363"/>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1"/>
      <c r="DD22" s="50"/>
      <c r="DE22" s="51"/>
      <c r="DF22" s="50"/>
      <c r="DG22" s="50"/>
      <c r="DH22" s="50"/>
      <c r="DI22" s="50"/>
      <c r="DJ22" s="50"/>
      <c r="DK22" s="50"/>
      <c r="DL22" s="50"/>
      <c r="DM22" s="50"/>
      <c r="DN22" s="50"/>
      <c r="DO22" s="50"/>
    </row>
    <row r="23" spans="1:170" ht="15.75">
      <c r="C23" s="50"/>
      <c r="D23" s="50"/>
      <c r="E23" s="50"/>
      <c r="F23" s="50"/>
      <c r="G23" s="50"/>
      <c r="H23" s="50"/>
      <c r="I23" s="50"/>
      <c r="J23" s="50"/>
      <c r="K23" s="50"/>
      <c r="L23" s="50"/>
      <c r="M23" s="50"/>
      <c r="N23" s="50"/>
      <c r="O23" s="50"/>
      <c r="P23" s="50"/>
      <c r="Q23" s="50"/>
      <c r="R23" s="50"/>
      <c r="S23" s="50"/>
      <c r="T23" s="50"/>
      <c r="U23" s="50"/>
      <c r="V23" s="50"/>
      <c r="W23" s="50"/>
      <c r="X23" s="50"/>
      <c r="Y23" s="50"/>
      <c r="Z23" s="50"/>
      <c r="AA23" s="46"/>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363"/>
      <c r="BF23" s="363"/>
      <c r="BG23" s="363"/>
      <c r="BH23" s="363"/>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row>
    <row r="24" spans="1:17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row>
    <row r="25" spans="1:17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row>
    <row r="26" spans="1:170">
      <c r="C26" s="51"/>
      <c r="D26" s="50"/>
      <c r="E26" s="50"/>
      <c r="F26" s="50"/>
      <c r="G26" s="51"/>
      <c r="H26" s="50"/>
      <c r="I26" s="51"/>
      <c r="J26" s="50"/>
      <c r="K26" s="50"/>
      <c r="L26" s="50"/>
      <c r="M26" s="51"/>
      <c r="N26" s="50"/>
      <c r="O26" s="50"/>
      <c r="P26" s="50"/>
      <c r="Q26" s="51"/>
      <c r="R26" s="50"/>
      <c r="S26" s="50"/>
      <c r="T26" s="50"/>
      <c r="U26" s="51"/>
      <c r="V26" s="50"/>
      <c r="W26" s="51"/>
      <c r="X26" s="50"/>
      <c r="Y26" s="50"/>
      <c r="Z26" s="50"/>
      <c r="AA26" s="51"/>
      <c r="AB26" s="50"/>
      <c r="AC26" s="51"/>
      <c r="AD26" s="50"/>
      <c r="AE26" s="51"/>
      <c r="AF26" s="50"/>
      <c r="AG26" s="51"/>
      <c r="AH26" s="50"/>
      <c r="AI26" s="51"/>
      <c r="AJ26" s="50"/>
      <c r="AK26" s="50"/>
      <c r="AL26" s="50"/>
      <c r="AM26" s="50"/>
      <c r="AN26" s="50"/>
      <c r="AO26" s="50"/>
      <c r="AP26" s="50"/>
      <c r="AQ26" s="50"/>
      <c r="AR26" s="50"/>
      <c r="AS26" s="51"/>
      <c r="AT26" s="50"/>
      <c r="AU26" s="50"/>
      <c r="AV26" s="50"/>
      <c r="AW26" s="51"/>
      <c r="AX26" s="50"/>
      <c r="AY26" s="51"/>
      <c r="AZ26" s="50"/>
      <c r="BA26" s="51"/>
      <c r="BB26" s="50"/>
      <c r="BC26" s="51"/>
      <c r="BD26" s="50"/>
      <c r="BE26" s="51"/>
      <c r="BF26" s="50"/>
      <c r="BG26" s="51"/>
      <c r="BH26" s="50"/>
      <c r="BI26" s="51"/>
      <c r="BJ26" s="50"/>
      <c r="BK26" s="51"/>
      <c r="BL26" s="50"/>
      <c r="BM26" s="51"/>
      <c r="BN26" s="50"/>
      <c r="BO26" s="51"/>
      <c r="BP26" s="50"/>
      <c r="BQ26" s="51"/>
      <c r="BR26" s="50"/>
      <c r="BS26" s="51"/>
      <c r="BT26" s="50"/>
      <c r="BV26" s="50"/>
      <c r="BW26" s="51"/>
      <c r="BX26" s="50"/>
      <c r="BY26" s="51"/>
      <c r="BZ26" s="50"/>
      <c r="CA26" s="51"/>
      <c r="CB26" s="50"/>
      <c r="CC26" s="51"/>
      <c r="CD26" s="50"/>
      <c r="CE26" s="51"/>
      <c r="CF26" s="50"/>
      <c r="CG26" s="51"/>
      <c r="CH26" s="50"/>
      <c r="CI26" s="51"/>
      <c r="CJ26" s="50"/>
      <c r="CK26" s="51"/>
      <c r="CL26" s="50"/>
      <c r="CM26" s="51"/>
      <c r="CN26" s="50"/>
      <c r="CO26" s="51"/>
      <c r="CP26" s="50"/>
      <c r="CQ26" s="51"/>
      <c r="CR26" s="50"/>
      <c r="CS26" s="51"/>
      <c r="CT26" s="50"/>
      <c r="CU26" s="51"/>
      <c r="CV26" s="50"/>
      <c r="CW26" s="51"/>
      <c r="CX26" s="50"/>
      <c r="CY26" s="51"/>
      <c r="CZ26" s="50"/>
      <c r="DA26" s="51"/>
      <c r="DB26" s="50"/>
      <c r="DC26" s="51"/>
      <c r="DD26" s="50"/>
      <c r="DE26" s="51"/>
      <c r="DF26" s="50"/>
      <c r="DG26" s="51"/>
      <c r="DH26" s="50"/>
      <c r="DI26" s="51"/>
      <c r="DJ26" s="50"/>
      <c r="DK26" s="51"/>
      <c r="DL26" s="50"/>
      <c r="DM26" s="51"/>
      <c r="DN26" s="50"/>
      <c r="DO26" s="50"/>
    </row>
    <row r="27" spans="1:170">
      <c r="C27" s="51"/>
      <c r="D27" s="50"/>
      <c r="E27" s="50"/>
      <c r="F27" s="50"/>
      <c r="G27" s="51"/>
      <c r="H27" s="50"/>
      <c r="I27" s="51"/>
      <c r="J27" s="50"/>
      <c r="K27" s="50"/>
      <c r="L27" s="50"/>
      <c r="M27" s="51"/>
      <c r="N27" s="50"/>
      <c r="O27" s="50"/>
      <c r="P27" s="50"/>
      <c r="Q27" s="51"/>
      <c r="R27" s="50"/>
      <c r="S27" s="50"/>
      <c r="T27" s="50"/>
      <c r="U27" s="51"/>
      <c r="V27" s="50"/>
      <c r="W27" s="51"/>
      <c r="X27" s="50"/>
      <c r="Y27" s="50"/>
      <c r="Z27" s="50"/>
      <c r="AA27" s="51"/>
      <c r="AB27" s="50"/>
      <c r="AC27" s="51"/>
      <c r="AD27" s="50"/>
      <c r="AE27" s="51"/>
      <c r="AF27" s="50"/>
      <c r="AG27" s="51"/>
      <c r="AH27" s="50"/>
      <c r="AI27" s="51"/>
      <c r="AJ27" s="50"/>
      <c r="AK27" s="50"/>
      <c r="AL27" s="50"/>
      <c r="AM27" s="50"/>
      <c r="AN27" s="50"/>
      <c r="AO27" s="50"/>
      <c r="AP27" s="50"/>
      <c r="AQ27" s="50"/>
      <c r="AR27" s="50"/>
      <c r="AS27" s="51"/>
      <c r="AT27" s="50"/>
      <c r="AU27" s="50"/>
      <c r="AV27" s="50"/>
      <c r="AW27" s="51"/>
      <c r="AX27" s="50"/>
      <c r="AY27" s="51"/>
      <c r="AZ27" s="50"/>
      <c r="BA27" s="51"/>
      <c r="BB27" s="50"/>
      <c r="BC27" s="51"/>
      <c r="BD27" s="50"/>
      <c r="BE27" s="51"/>
      <c r="BF27" s="50"/>
      <c r="BG27" s="51"/>
      <c r="BH27" s="50"/>
      <c r="BI27" s="51"/>
      <c r="BJ27" s="50"/>
      <c r="BK27" s="51"/>
      <c r="BL27" s="50"/>
      <c r="BM27" s="51"/>
      <c r="BN27" s="50"/>
      <c r="BO27" s="51"/>
      <c r="BP27" s="50"/>
      <c r="BQ27" s="51"/>
      <c r="BR27" s="50"/>
      <c r="BS27" s="51"/>
      <c r="BT27" s="50"/>
      <c r="BV27" s="50"/>
      <c r="BW27" s="51"/>
      <c r="BX27" s="50"/>
      <c r="BY27" s="51"/>
      <c r="BZ27" s="50"/>
      <c r="CA27" s="51"/>
      <c r="CB27" s="50"/>
      <c r="CC27" s="51"/>
      <c r="CD27" s="50"/>
      <c r="CE27" s="51"/>
      <c r="CF27" s="50"/>
      <c r="CG27" s="51"/>
      <c r="CH27" s="50"/>
      <c r="CI27" s="51"/>
      <c r="CJ27" s="50"/>
      <c r="CK27" s="51"/>
      <c r="CL27" s="50"/>
      <c r="CM27" s="51"/>
      <c r="CN27" s="50"/>
      <c r="CO27" s="51"/>
      <c r="CP27" s="50"/>
      <c r="CQ27" s="51"/>
      <c r="CR27" s="50"/>
      <c r="CS27" s="51"/>
      <c r="CT27" s="50"/>
      <c r="CU27" s="51"/>
      <c r="CV27" s="50"/>
      <c r="CW27" s="51"/>
      <c r="CX27" s="50"/>
      <c r="CY27" s="51"/>
      <c r="CZ27" s="50"/>
      <c r="DA27" s="51"/>
      <c r="DB27" s="50"/>
      <c r="DC27" s="51"/>
      <c r="DD27" s="50"/>
      <c r="DE27" s="51"/>
      <c r="DF27" s="50"/>
      <c r="DG27" s="51"/>
      <c r="DH27" s="50"/>
      <c r="DI27" s="51"/>
      <c r="DJ27" s="50"/>
      <c r="DK27" s="51"/>
      <c r="DL27" s="50"/>
      <c r="DM27" s="51"/>
      <c r="DN27" s="50"/>
      <c r="DO27" s="50"/>
    </row>
    <row r="28" spans="1:170">
      <c r="C28" s="51"/>
      <c r="D28" s="50"/>
      <c r="E28" s="50"/>
      <c r="F28" s="50"/>
      <c r="G28" s="51"/>
      <c r="H28" s="50"/>
      <c r="I28" s="51"/>
      <c r="J28" s="50"/>
      <c r="K28" s="50"/>
      <c r="L28" s="50"/>
      <c r="M28" s="51"/>
      <c r="N28" s="50"/>
      <c r="O28" s="50"/>
      <c r="P28" s="50"/>
      <c r="Q28" s="51"/>
      <c r="R28" s="50"/>
      <c r="S28" s="50"/>
      <c r="T28" s="50"/>
      <c r="U28" s="51"/>
      <c r="V28" s="50"/>
      <c r="W28" s="51"/>
      <c r="X28" s="50"/>
      <c r="Y28" s="50"/>
      <c r="Z28" s="50"/>
      <c r="AA28" s="51"/>
      <c r="AB28" s="50"/>
      <c r="AC28" s="51"/>
      <c r="AD28" s="50"/>
      <c r="AE28" s="51"/>
      <c r="AF28" s="50"/>
      <c r="AG28" s="51"/>
      <c r="AH28" s="50"/>
      <c r="AI28" s="51"/>
      <c r="AJ28" s="50"/>
      <c r="AK28" s="50"/>
      <c r="AL28" s="50"/>
      <c r="AM28" s="50"/>
      <c r="AN28" s="50"/>
      <c r="AO28" s="50"/>
      <c r="AP28" s="50"/>
      <c r="AQ28" s="50"/>
      <c r="AR28" s="50"/>
      <c r="AS28" s="51"/>
      <c r="AT28" s="50"/>
      <c r="AU28" s="50"/>
      <c r="AV28" s="50"/>
      <c r="AW28" s="51"/>
      <c r="AX28" s="50"/>
      <c r="AY28" s="51"/>
      <c r="AZ28" s="50"/>
      <c r="BA28" s="51"/>
      <c r="BB28" s="50"/>
      <c r="BC28" s="51"/>
      <c r="BD28" s="50"/>
      <c r="BE28" s="51"/>
      <c r="BF28" s="50"/>
      <c r="BG28" s="51"/>
      <c r="BH28" s="50"/>
      <c r="BI28" s="51"/>
      <c r="BJ28" s="50"/>
      <c r="BK28" s="51"/>
      <c r="BL28" s="50"/>
      <c r="BM28" s="51"/>
      <c r="BN28" s="50"/>
      <c r="BO28" s="51"/>
      <c r="BP28" s="50"/>
      <c r="BQ28" s="51"/>
      <c r="BR28" s="50"/>
      <c r="BS28" s="51"/>
      <c r="BT28" s="50"/>
      <c r="BV28" s="50"/>
      <c r="BW28" s="51"/>
      <c r="BX28" s="50"/>
      <c r="BY28" s="51"/>
      <c r="BZ28" s="50"/>
      <c r="CA28" s="51"/>
      <c r="CB28" s="50"/>
      <c r="CC28" s="51"/>
      <c r="CD28" s="50"/>
      <c r="CE28" s="51"/>
      <c r="CF28" s="50"/>
      <c r="CG28" s="51"/>
      <c r="CH28" s="50"/>
      <c r="CI28" s="51"/>
      <c r="CJ28" s="50"/>
      <c r="CK28" s="51"/>
      <c r="CL28" s="50"/>
      <c r="CM28" s="51"/>
      <c r="CN28" s="50"/>
      <c r="CO28" s="51"/>
      <c r="CP28" s="50"/>
      <c r="CQ28" s="51"/>
      <c r="CR28" s="50"/>
      <c r="CS28" s="51"/>
      <c r="CT28" s="50"/>
      <c r="CU28" s="51"/>
      <c r="CV28" s="50"/>
      <c r="CW28" s="51"/>
      <c r="CX28" s="50"/>
      <c r="CY28" s="51"/>
      <c r="CZ28" s="50"/>
      <c r="DA28" s="51"/>
      <c r="DB28" s="50"/>
      <c r="DC28" s="51"/>
      <c r="DD28" s="50"/>
      <c r="DE28" s="51"/>
      <c r="DF28" s="50"/>
      <c r="DG28" s="51"/>
      <c r="DH28" s="50"/>
      <c r="DI28" s="51"/>
      <c r="DJ28" s="50"/>
      <c r="DK28" s="51"/>
      <c r="DL28" s="50"/>
      <c r="DM28" s="51"/>
      <c r="DN28" s="50"/>
      <c r="DO28" s="50"/>
    </row>
    <row r="29" spans="1:170">
      <c r="C29" s="51"/>
      <c r="D29" s="50"/>
      <c r="E29" s="50"/>
      <c r="F29" s="50"/>
      <c r="G29" s="51"/>
      <c r="H29" s="50"/>
      <c r="I29" s="51"/>
      <c r="J29" s="50"/>
      <c r="K29" s="50"/>
      <c r="L29" s="50"/>
      <c r="M29" s="51"/>
      <c r="N29" s="50"/>
      <c r="O29" s="50"/>
      <c r="P29" s="50"/>
      <c r="Q29" s="51"/>
      <c r="R29" s="50"/>
      <c r="S29" s="50"/>
      <c r="T29" s="50"/>
      <c r="U29" s="51"/>
      <c r="V29" s="50"/>
      <c r="W29" s="51"/>
      <c r="X29" s="50"/>
      <c r="Y29" s="50"/>
      <c r="Z29" s="50"/>
      <c r="AA29" s="51"/>
      <c r="AB29" s="50"/>
      <c r="AC29" s="51"/>
      <c r="AD29" s="50"/>
      <c r="AE29" s="51"/>
      <c r="AF29" s="50"/>
      <c r="AG29" s="51"/>
      <c r="AH29" s="50"/>
      <c r="AI29" s="51"/>
      <c r="AJ29" s="50"/>
      <c r="AK29" s="50"/>
      <c r="AL29" s="50"/>
      <c r="AM29" s="50"/>
      <c r="AN29" s="50"/>
      <c r="AO29" s="50"/>
      <c r="AP29" s="50"/>
      <c r="AQ29" s="50"/>
      <c r="AR29" s="50"/>
      <c r="AS29" s="51"/>
      <c r="AT29" s="50"/>
      <c r="AU29" s="50"/>
      <c r="AV29" s="50"/>
      <c r="AW29" s="51"/>
      <c r="AX29" s="50"/>
      <c r="AY29" s="51"/>
      <c r="AZ29" s="50"/>
      <c r="BA29" s="51"/>
      <c r="BB29" s="50"/>
      <c r="BC29" s="51"/>
      <c r="BD29" s="50"/>
      <c r="BE29" s="51"/>
      <c r="BF29" s="50"/>
      <c r="BG29" s="51"/>
      <c r="BH29" s="50"/>
      <c r="BI29" s="51"/>
      <c r="BJ29" s="50"/>
      <c r="BK29" s="51"/>
      <c r="BL29" s="50"/>
      <c r="BM29" s="51"/>
      <c r="BN29" s="50"/>
      <c r="BO29" s="51"/>
      <c r="BP29" s="50"/>
      <c r="BQ29" s="51"/>
      <c r="BR29" s="50"/>
      <c r="BS29" s="51"/>
      <c r="BT29" s="50"/>
      <c r="BV29" s="50"/>
      <c r="BW29" s="51"/>
      <c r="BX29" s="50"/>
      <c r="BY29" s="51"/>
      <c r="BZ29" s="50"/>
      <c r="CA29" s="51"/>
      <c r="CB29" s="50"/>
      <c r="CC29" s="51"/>
      <c r="CD29" s="50"/>
      <c r="CE29" s="51"/>
      <c r="CF29" s="50"/>
      <c r="CG29" s="51"/>
      <c r="CH29" s="50"/>
      <c r="CI29" s="51"/>
      <c r="CJ29" s="50"/>
      <c r="CK29" s="51"/>
      <c r="CL29" s="50"/>
      <c r="CM29" s="51"/>
      <c r="CN29" s="50"/>
      <c r="CO29" s="51"/>
      <c r="CP29" s="50"/>
      <c r="CQ29" s="51"/>
      <c r="CR29" s="50"/>
      <c r="CS29" s="51"/>
      <c r="CT29" s="50"/>
      <c r="CU29" s="51"/>
      <c r="CV29" s="50"/>
      <c r="CW29" s="51"/>
      <c r="CX29" s="50"/>
      <c r="CY29" s="51"/>
      <c r="CZ29" s="50"/>
      <c r="DA29" s="51"/>
      <c r="DB29" s="50"/>
      <c r="DC29" s="51"/>
      <c r="DD29" s="50"/>
      <c r="DE29" s="51"/>
      <c r="DF29" s="50"/>
      <c r="DG29" s="51"/>
      <c r="DH29" s="50"/>
      <c r="DI29" s="51"/>
      <c r="DJ29" s="50"/>
      <c r="DK29" s="51"/>
      <c r="DL29" s="50"/>
      <c r="DM29" s="51"/>
      <c r="DN29" s="50"/>
      <c r="DO29" s="50"/>
    </row>
    <row r="30" spans="1:170" s="52" customFormat="1">
      <c r="A30" s="51" t="s">
        <v>730</v>
      </c>
      <c r="D30" s="51">
        <f>IF(D$4&lt;&gt;"",MAX(C6:C28),"")</f>
        <v>42411</v>
      </c>
      <c r="E30" s="51" t="str">
        <f t="shared" ref="E30:BB30" si="0">IF(E$4&lt;&gt;"",MAX(D6:D28),"")</f>
        <v/>
      </c>
      <c r="F30" s="51">
        <f t="shared" si="0"/>
        <v>42396</v>
      </c>
      <c r="G30" s="51" t="str">
        <f t="shared" si="0"/>
        <v/>
      </c>
      <c r="H30" s="51">
        <f t="shared" si="0"/>
        <v>42436</v>
      </c>
      <c r="I30" s="51" t="str">
        <f t="shared" si="0"/>
        <v/>
      </c>
      <c r="J30" s="51">
        <f t="shared" si="0"/>
        <v>42408</v>
      </c>
      <c r="K30" s="51" t="str">
        <f t="shared" si="0"/>
        <v/>
      </c>
      <c r="L30" s="51">
        <f t="shared" si="0"/>
        <v>42417</v>
      </c>
      <c r="M30" s="51" t="str">
        <f t="shared" si="0"/>
        <v/>
      </c>
      <c r="N30" s="51">
        <f t="shared" si="0"/>
        <v>42411</v>
      </c>
      <c r="O30" s="51" t="str">
        <f t="shared" si="0"/>
        <v/>
      </c>
      <c r="P30" s="51">
        <f t="shared" si="0"/>
        <v>42411</v>
      </c>
      <c r="Q30" s="51" t="str">
        <f t="shared" si="0"/>
        <v/>
      </c>
      <c r="R30" s="51">
        <f t="shared" si="0"/>
        <v>42404</v>
      </c>
      <c r="S30" s="51" t="str">
        <f t="shared" si="0"/>
        <v/>
      </c>
      <c r="T30" s="51">
        <f t="shared" si="0"/>
        <v>42403</v>
      </c>
      <c r="U30" s="51" t="str">
        <f t="shared" si="0"/>
        <v/>
      </c>
      <c r="V30" s="51">
        <f t="shared" si="0"/>
        <v>42412</v>
      </c>
      <c r="W30" s="51" t="str">
        <f t="shared" si="0"/>
        <v/>
      </c>
      <c r="X30" s="51">
        <f t="shared" si="0"/>
        <v>42431</v>
      </c>
      <c r="Y30" s="51" t="str">
        <f t="shared" si="0"/>
        <v/>
      </c>
      <c r="Z30" s="51">
        <f t="shared" si="0"/>
        <v>42446</v>
      </c>
      <c r="AA30" s="51" t="str">
        <f t="shared" si="0"/>
        <v/>
      </c>
      <c r="AB30" s="51">
        <f t="shared" si="0"/>
        <v>42410</v>
      </c>
      <c r="AC30" s="51" t="str">
        <f t="shared" si="0"/>
        <v/>
      </c>
      <c r="AD30" s="51">
        <f t="shared" si="0"/>
        <v>42367</v>
      </c>
      <c r="AE30" s="51" t="str">
        <f t="shared" si="0"/>
        <v/>
      </c>
      <c r="AF30" s="51">
        <f t="shared" si="0"/>
        <v>42440</v>
      </c>
      <c r="AG30" s="51" t="str">
        <f t="shared" si="0"/>
        <v/>
      </c>
      <c r="AH30" s="51">
        <f t="shared" si="0"/>
        <v>42426</v>
      </c>
      <c r="AI30" s="51" t="str">
        <f t="shared" si="0"/>
        <v/>
      </c>
      <c r="AJ30" s="51">
        <f t="shared" si="0"/>
        <v>42409</v>
      </c>
      <c r="AK30" s="51" t="str">
        <f t="shared" si="0"/>
        <v/>
      </c>
      <c r="AL30" s="51">
        <f t="shared" si="0"/>
        <v>42429</v>
      </c>
      <c r="AM30" s="51" t="str">
        <f t="shared" si="0"/>
        <v/>
      </c>
      <c r="AN30" s="51">
        <f t="shared" si="0"/>
        <v>42410</v>
      </c>
      <c r="AO30" s="51" t="str">
        <f t="shared" si="0"/>
        <v/>
      </c>
      <c r="AP30" s="51">
        <f t="shared" si="0"/>
        <v>42403</v>
      </c>
      <c r="AQ30" s="51" t="str">
        <f t="shared" si="0"/>
        <v/>
      </c>
      <c r="AR30" s="51">
        <f t="shared" si="0"/>
        <v>42425</v>
      </c>
      <c r="AS30" s="51" t="str">
        <f t="shared" si="0"/>
        <v/>
      </c>
      <c r="AT30" s="51">
        <f t="shared" si="0"/>
        <v>42418</v>
      </c>
      <c r="AU30" s="51" t="str">
        <f t="shared" si="0"/>
        <v/>
      </c>
      <c r="AV30" s="51">
        <f t="shared" si="0"/>
        <v>42403</v>
      </c>
      <c r="AW30" s="51" t="str">
        <f t="shared" si="0"/>
        <v/>
      </c>
      <c r="AX30" s="51">
        <f t="shared" si="0"/>
        <v>42426</v>
      </c>
      <c r="AY30" s="51" t="str">
        <f t="shared" si="0"/>
        <v/>
      </c>
      <c r="AZ30" s="51">
        <f t="shared" si="0"/>
        <v>42426</v>
      </c>
      <c r="BA30" s="51" t="str">
        <f t="shared" si="0"/>
        <v/>
      </c>
      <c r="BB30" s="51">
        <f t="shared" si="0"/>
        <v>42424</v>
      </c>
      <c r="BC30" s="51" t="str">
        <f t="shared" ref="BC30:CJ30" si="1">IF(BC$4&lt;&gt;"",MAX(BB6:BB28),"")</f>
        <v/>
      </c>
      <c r="BD30" s="51">
        <f t="shared" si="1"/>
        <v>42440</v>
      </c>
      <c r="BE30" s="51" t="str">
        <f t="shared" si="1"/>
        <v/>
      </c>
      <c r="BF30" s="51">
        <f t="shared" si="1"/>
        <v>42375</v>
      </c>
      <c r="BG30" s="51" t="str">
        <f t="shared" si="1"/>
        <v/>
      </c>
      <c r="BH30" s="51">
        <f t="shared" si="1"/>
        <v>42410</v>
      </c>
      <c r="BI30" s="51" t="str">
        <f t="shared" si="1"/>
        <v/>
      </c>
      <c r="BJ30" s="51">
        <f t="shared" si="1"/>
        <v>42346</v>
      </c>
      <c r="BK30" s="51" t="str">
        <f t="shared" si="1"/>
        <v/>
      </c>
      <c r="BL30" s="51">
        <v>42367</v>
      </c>
      <c r="BM30" s="51" t="str">
        <f t="shared" si="1"/>
        <v/>
      </c>
      <c r="BN30" s="51">
        <f t="shared" si="1"/>
        <v>42397</v>
      </c>
      <c r="BO30" s="51" t="str">
        <f t="shared" si="1"/>
        <v/>
      </c>
      <c r="BP30" s="51">
        <f t="shared" si="1"/>
        <v>42390</v>
      </c>
      <c r="BQ30" s="51" t="str">
        <f t="shared" si="1"/>
        <v/>
      </c>
      <c r="BR30" s="51">
        <v>42361</v>
      </c>
      <c r="BS30" s="51" t="str">
        <f t="shared" si="1"/>
        <v/>
      </c>
      <c r="BT30" s="51">
        <f t="shared" si="1"/>
        <v>42437</v>
      </c>
      <c r="BU30" s="51" t="str">
        <f t="shared" si="1"/>
        <v/>
      </c>
      <c r="BV30" s="51">
        <f t="shared" si="1"/>
        <v>42437</v>
      </c>
      <c r="BW30" s="51" t="str">
        <f t="shared" si="1"/>
        <v/>
      </c>
      <c r="BX30" s="51">
        <f t="shared" si="1"/>
        <v>42437</v>
      </c>
      <c r="BY30" s="51" t="str">
        <f t="shared" si="1"/>
        <v/>
      </c>
      <c r="BZ30" s="51">
        <v>42361</v>
      </c>
      <c r="CA30" s="51" t="str">
        <f t="shared" si="1"/>
        <v/>
      </c>
      <c r="CB30" s="51">
        <f t="shared" si="1"/>
        <v>42411</v>
      </c>
      <c r="CC30" s="51" t="str">
        <f t="shared" si="1"/>
        <v/>
      </c>
      <c r="CD30" s="51">
        <f t="shared" si="1"/>
        <v>42410</v>
      </c>
      <c r="CE30" s="51" t="str">
        <f t="shared" si="1"/>
        <v/>
      </c>
      <c r="CF30" s="51">
        <f t="shared" si="1"/>
        <v>42410</v>
      </c>
      <c r="CG30" s="51" t="str">
        <f t="shared" si="1"/>
        <v/>
      </c>
      <c r="CH30" s="51">
        <f t="shared" si="1"/>
        <v>42411</v>
      </c>
      <c r="CI30" s="51" t="str">
        <f t="shared" si="1"/>
        <v/>
      </c>
      <c r="CJ30" s="51">
        <f t="shared" si="1"/>
        <v>42436</v>
      </c>
      <c r="CK30" s="51" t="str">
        <f t="shared" ref="CK30:DN30" si="2">IF(CK$4&lt;&gt;"",MAX(CJ6:CJ28),"")</f>
        <v/>
      </c>
      <c r="CL30" s="51">
        <f t="shared" si="2"/>
        <v>42410</v>
      </c>
      <c r="CM30" s="51" t="str">
        <f t="shared" si="2"/>
        <v/>
      </c>
      <c r="CN30" s="51">
        <f t="shared" si="2"/>
        <v>42440</v>
      </c>
      <c r="CO30" s="51" t="str">
        <f t="shared" si="2"/>
        <v/>
      </c>
      <c r="CP30" s="51">
        <f>IF(CP$4&lt;&gt;"",MAX(CO6:CO28),"")</f>
        <v>42151</v>
      </c>
      <c r="CQ30" s="51"/>
      <c r="CR30" s="51">
        <f>IF(CT$4&lt;&gt;"",MAX(CQ6:CQ28),"")</f>
        <v>42348</v>
      </c>
      <c r="CS30" s="51"/>
      <c r="CT30" s="51">
        <f>IF(CT$4&lt;&gt;"",MAX(CS6:CS28),"")</f>
        <v>41869</v>
      </c>
      <c r="CU30" s="51" t="str">
        <f t="shared" si="2"/>
        <v/>
      </c>
      <c r="CV30" s="51" t="str">
        <f t="shared" si="2"/>
        <v/>
      </c>
      <c r="CW30" s="51" t="str">
        <f t="shared" si="2"/>
        <v/>
      </c>
      <c r="CX30" s="51" t="str">
        <f t="shared" si="2"/>
        <v/>
      </c>
      <c r="CY30" s="51" t="str">
        <f t="shared" si="2"/>
        <v/>
      </c>
      <c r="CZ30" s="51" t="str">
        <f t="shared" si="2"/>
        <v/>
      </c>
      <c r="DA30" s="51" t="str">
        <f t="shared" si="2"/>
        <v/>
      </c>
      <c r="DB30" s="51" t="str">
        <f t="shared" si="2"/>
        <v/>
      </c>
      <c r="DC30" s="51" t="str">
        <f t="shared" si="2"/>
        <v/>
      </c>
      <c r="DD30" s="51" t="str">
        <f t="shared" si="2"/>
        <v/>
      </c>
      <c r="DE30" s="51" t="str">
        <f t="shared" si="2"/>
        <v/>
      </c>
      <c r="DF30" s="51" t="str">
        <f t="shared" si="2"/>
        <v/>
      </c>
      <c r="DG30" s="51" t="str">
        <f t="shared" si="2"/>
        <v/>
      </c>
      <c r="DH30" s="51" t="str">
        <f t="shared" si="2"/>
        <v/>
      </c>
      <c r="DI30" s="51" t="str">
        <f t="shared" si="2"/>
        <v/>
      </c>
      <c r="DJ30" s="51" t="str">
        <f t="shared" si="2"/>
        <v/>
      </c>
      <c r="DK30" s="51" t="str">
        <f t="shared" si="2"/>
        <v/>
      </c>
      <c r="DL30" s="51" t="str">
        <f t="shared" si="2"/>
        <v/>
      </c>
      <c r="DM30" s="51" t="str">
        <f t="shared" si="2"/>
        <v/>
      </c>
      <c r="DN30" s="51" t="str">
        <f t="shared" si="2"/>
        <v/>
      </c>
      <c r="DO30" s="51"/>
    </row>
    <row r="31" spans="1:170">
      <c r="A31" s="51" t="s">
        <v>731</v>
      </c>
      <c r="D31" s="50">
        <f>IF(D30&lt;&gt;"",VLOOKUP(D30,C6:D28,2,0),"")</f>
        <v>0.52</v>
      </c>
      <c r="E31" s="50" t="str">
        <f t="shared" ref="E31:BB31" si="3">IF(E30&lt;&gt;"",VLOOKUP(E30,D6:E28,2,0),"")</f>
        <v/>
      </c>
      <c r="F31" s="50">
        <f t="shared" si="3"/>
        <v>0.58750000000000002</v>
      </c>
      <c r="G31" s="50" t="str">
        <f t="shared" si="3"/>
        <v/>
      </c>
      <c r="H31" s="50">
        <f t="shared" si="3"/>
        <v>0.42499999999999999</v>
      </c>
      <c r="I31" s="50" t="str">
        <f t="shared" si="3"/>
        <v/>
      </c>
      <c r="J31" s="50">
        <f t="shared" si="3"/>
        <v>0.56000000000000005</v>
      </c>
      <c r="K31" s="50" t="str">
        <f t="shared" si="3"/>
        <v/>
      </c>
      <c r="L31" s="50">
        <f t="shared" si="3"/>
        <v>0.34250000000000003</v>
      </c>
      <c r="M31" s="50" t="str">
        <f t="shared" si="3"/>
        <v/>
      </c>
      <c r="N31" s="50">
        <f t="shared" si="3"/>
        <v>0.42</v>
      </c>
      <c r="O31" s="50" t="str">
        <f t="shared" si="3"/>
        <v/>
      </c>
      <c r="P31" s="50">
        <f t="shared" si="3"/>
        <v>0.25750000000000001</v>
      </c>
      <c r="Q31" s="50" t="str">
        <f t="shared" si="3"/>
        <v/>
      </c>
      <c r="R31" s="50">
        <f t="shared" si="3"/>
        <v>0.4</v>
      </c>
      <c r="S31" s="50" t="str">
        <f t="shared" si="3"/>
        <v/>
      </c>
      <c r="T31" s="50">
        <f t="shared" si="3"/>
        <v>0.31</v>
      </c>
      <c r="U31" s="50" t="str">
        <f t="shared" si="3"/>
        <v/>
      </c>
      <c r="V31" s="50">
        <f t="shared" si="3"/>
        <v>0.67</v>
      </c>
      <c r="W31" s="50" t="str">
        <f t="shared" si="3"/>
        <v/>
      </c>
      <c r="X31" s="50">
        <f t="shared" si="3"/>
        <v>0.7</v>
      </c>
      <c r="Y31" s="50" t="str">
        <f t="shared" si="3"/>
        <v/>
      </c>
      <c r="Z31" s="50">
        <f t="shared" si="3"/>
        <v>0.73</v>
      </c>
      <c r="AA31" s="50" t="str">
        <f t="shared" si="3"/>
        <v/>
      </c>
      <c r="AB31" s="50">
        <f t="shared" si="3"/>
        <v>0.82499999999999996</v>
      </c>
      <c r="AC31" s="50" t="str">
        <f t="shared" si="3"/>
        <v/>
      </c>
      <c r="AD31" s="50">
        <f t="shared" si="3"/>
        <v>0.48</v>
      </c>
      <c r="AE31" s="50" t="str">
        <f t="shared" si="3"/>
        <v/>
      </c>
      <c r="AF31" s="50">
        <f t="shared" si="3"/>
        <v>0.29499999999999998</v>
      </c>
      <c r="AG31" s="50" t="str">
        <f t="shared" si="3"/>
        <v/>
      </c>
      <c r="AH31" s="50">
        <f t="shared" si="3"/>
        <v>0.26</v>
      </c>
      <c r="AI31" s="50" t="str">
        <f t="shared" si="3"/>
        <v/>
      </c>
      <c r="AJ31" s="50">
        <f t="shared" si="3"/>
        <v>0.85</v>
      </c>
      <c r="AK31" s="50" t="str">
        <f t="shared" si="3"/>
        <v/>
      </c>
      <c r="AL31" s="50">
        <f t="shared" si="3"/>
        <v>0.44500000000000001</v>
      </c>
      <c r="AM31" s="50" t="str">
        <f t="shared" si="3"/>
        <v/>
      </c>
      <c r="AN31" s="50">
        <f t="shared" si="3"/>
        <v>0.31</v>
      </c>
      <c r="AO31" s="50" t="str">
        <f t="shared" si="3"/>
        <v/>
      </c>
      <c r="AP31" s="50">
        <f t="shared" si="3"/>
        <v>0.36</v>
      </c>
      <c r="AQ31" s="50" t="str">
        <f t="shared" si="3"/>
        <v/>
      </c>
      <c r="AR31" s="50">
        <f t="shared" si="3"/>
        <v>0.26250000000000001</v>
      </c>
      <c r="AS31" s="50" t="str">
        <f t="shared" si="3"/>
        <v/>
      </c>
      <c r="AT31" s="50">
        <f t="shared" si="3"/>
        <v>0.31</v>
      </c>
      <c r="AU31" s="50" t="str">
        <f t="shared" si="3"/>
        <v/>
      </c>
      <c r="AV31" s="50">
        <f t="shared" si="3"/>
        <v>0.51</v>
      </c>
      <c r="AW31" s="50" t="str">
        <f t="shared" si="3"/>
        <v/>
      </c>
      <c r="AX31" s="50">
        <f t="shared" si="3"/>
        <v>0.1875</v>
      </c>
      <c r="AY31" s="50" t="str">
        <f t="shared" si="3"/>
        <v/>
      </c>
      <c r="AZ31" s="50">
        <f t="shared" si="3"/>
        <v>0.29499999999999998</v>
      </c>
      <c r="BA31" s="50" t="str">
        <f t="shared" si="3"/>
        <v/>
      </c>
      <c r="BB31" s="50">
        <f t="shared" si="3"/>
        <v>0.87</v>
      </c>
      <c r="BC31" s="50" t="str">
        <f t="shared" ref="BC31:CJ31" si="4">IF(BC30&lt;&gt;"",VLOOKUP(BC30,BB6:BC28,2,0),"")</f>
        <v/>
      </c>
      <c r="BD31" s="50">
        <f t="shared" si="4"/>
        <v>0.5</v>
      </c>
      <c r="BE31" s="50" t="str">
        <f t="shared" si="4"/>
        <v/>
      </c>
      <c r="BF31" s="50">
        <f t="shared" si="4"/>
        <v>0.27500000000000002</v>
      </c>
      <c r="BG31" s="50" t="str">
        <f t="shared" si="4"/>
        <v/>
      </c>
      <c r="BH31" s="50">
        <f t="shared" si="4"/>
        <v>0.3125</v>
      </c>
      <c r="BI31" s="50" t="str">
        <f t="shared" si="4"/>
        <v/>
      </c>
      <c r="BJ31" s="50">
        <f t="shared" si="4"/>
        <v>0.27</v>
      </c>
      <c r="BK31" s="50" t="str">
        <f t="shared" si="4"/>
        <v/>
      </c>
      <c r="BL31" s="50">
        <f t="shared" si="4"/>
        <v>0.45500000000000002</v>
      </c>
      <c r="BM31" s="50" t="str">
        <f t="shared" si="4"/>
        <v/>
      </c>
      <c r="BN31" s="50">
        <f t="shared" si="4"/>
        <v>0.625</v>
      </c>
      <c r="BO31" s="50" t="str">
        <f t="shared" si="4"/>
        <v/>
      </c>
      <c r="BP31" s="50">
        <f t="shared" si="4"/>
        <v>0.22</v>
      </c>
      <c r="BQ31" s="50" t="str">
        <f t="shared" si="4"/>
        <v/>
      </c>
      <c r="BR31" s="50">
        <f t="shared" si="4"/>
        <v>0.3</v>
      </c>
      <c r="BS31" s="50" t="str">
        <f t="shared" si="4"/>
        <v/>
      </c>
      <c r="BT31" s="50">
        <f t="shared" si="4"/>
        <v>0.38</v>
      </c>
      <c r="BU31" s="50" t="str">
        <f t="shared" si="4"/>
        <v/>
      </c>
      <c r="BV31" s="50">
        <f t="shared" si="4"/>
        <v>0.41</v>
      </c>
      <c r="BW31" s="50" t="str">
        <f t="shared" si="4"/>
        <v/>
      </c>
      <c r="BX31" s="50">
        <f t="shared" si="4"/>
        <v>0.57499999999999996</v>
      </c>
      <c r="BY31" s="50" t="str">
        <f t="shared" si="4"/>
        <v/>
      </c>
      <c r="BZ31" s="50">
        <f t="shared" si="4"/>
        <v>0.7</v>
      </c>
      <c r="CA31" s="50" t="str">
        <f t="shared" si="4"/>
        <v/>
      </c>
      <c r="CB31" s="50">
        <f t="shared" si="4"/>
        <v>0.54249999999999998</v>
      </c>
      <c r="CC31" s="50" t="str">
        <f t="shared" si="4"/>
        <v/>
      </c>
      <c r="CD31" s="50">
        <f t="shared" si="4"/>
        <v>0.23</v>
      </c>
      <c r="CE31" s="50" t="str">
        <f t="shared" si="4"/>
        <v/>
      </c>
      <c r="CF31" s="50">
        <f t="shared" si="4"/>
        <v>0.35499999999999998</v>
      </c>
      <c r="CG31" s="50" t="str">
        <f t="shared" si="4"/>
        <v/>
      </c>
      <c r="CH31" s="50">
        <f t="shared" si="4"/>
        <v>0.4</v>
      </c>
      <c r="CI31" s="50" t="str">
        <f t="shared" si="4"/>
        <v/>
      </c>
      <c r="CJ31" s="50">
        <f t="shared" si="4"/>
        <v>0.38</v>
      </c>
      <c r="CK31" s="50" t="str">
        <f t="shared" ref="CK31:DN31" si="5">IF(CK30&lt;&gt;"",VLOOKUP(CK30,CJ6:CK28,2,0),"")</f>
        <v/>
      </c>
      <c r="CL31" s="50">
        <f t="shared" si="5"/>
        <v>0.495</v>
      </c>
      <c r="CM31" s="50" t="str">
        <f t="shared" si="5"/>
        <v/>
      </c>
      <c r="CN31" s="50">
        <f t="shared" si="5"/>
        <v>0.34</v>
      </c>
      <c r="CO31" s="50" t="str">
        <f t="shared" si="5"/>
        <v/>
      </c>
      <c r="CP31" s="50">
        <f t="shared" si="5"/>
        <v>0.68</v>
      </c>
      <c r="CQ31" s="50"/>
      <c r="CR31" s="50">
        <f>IF(CR30&lt;&gt;"",VLOOKUP(CR30,CQ6:CR28,2,0),"")</f>
        <v>0.432</v>
      </c>
      <c r="CS31" s="50"/>
      <c r="CT31" s="50">
        <f t="shared" si="5"/>
        <v>0.36923</v>
      </c>
      <c r="CU31" s="50" t="str">
        <f t="shared" si="5"/>
        <v/>
      </c>
      <c r="CV31" s="50" t="str">
        <f t="shared" si="5"/>
        <v/>
      </c>
      <c r="CW31" s="50" t="str">
        <f t="shared" si="5"/>
        <v/>
      </c>
      <c r="CX31" s="50" t="str">
        <f t="shared" si="5"/>
        <v/>
      </c>
      <c r="CY31" s="50" t="str">
        <f t="shared" si="5"/>
        <v/>
      </c>
      <c r="CZ31" s="50" t="str">
        <f t="shared" si="5"/>
        <v/>
      </c>
      <c r="DA31" s="50" t="str">
        <f t="shared" si="5"/>
        <v/>
      </c>
      <c r="DB31" s="50" t="str">
        <f t="shared" si="5"/>
        <v/>
      </c>
      <c r="DC31" s="50" t="str">
        <f t="shared" si="5"/>
        <v/>
      </c>
      <c r="DD31" s="50" t="str">
        <f t="shared" si="5"/>
        <v/>
      </c>
      <c r="DE31" s="50" t="str">
        <f t="shared" si="5"/>
        <v/>
      </c>
      <c r="DF31" s="50" t="str">
        <f t="shared" si="5"/>
        <v/>
      </c>
      <c r="DG31" s="50" t="str">
        <f t="shared" si="5"/>
        <v/>
      </c>
      <c r="DH31" s="50" t="str">
        <f t="shared" si="5"/>
        <v/>
      </c>
      <c r="DI31" s="50" t="str">
        <f t="shared" si="5"/>
        <v/>
      </c>
      <c r="DJ31" s="50" t="str">
        <f t="shared" si="5"/>
        <v/>
      </c>
      <c r="DK31" s="50" t="str">
        <f t="shared" si="5"/>
        <v/>
      </c>
      <c r="DL31" s="50" t="str">
        <f t="shared" si="5"/>
        <v/>
      </c>
      <c r="DM31" s="50" t="str">
        <f t="shared" si="5"/>
        <v/>
      </c>
      <c r="DN31" s="50" t="str">
        <f t="shared" si="5"/>
        <v/>
      </c>
      <c r="DO31" s="50"/>
    </row>
    <row r="32" spans="1:170">
      <c r="C32" s="51"/>
      <c r="D32" s="50"/>
      <c r="E32" s="50"/>
      <c r="F32" s="50"/>
      <c r="G32" s="51"/>
      <c r="H32" s="50"/>
      <c r="I32" s="51"/>
      <c r="J32" s="50"/>
      <c r="K32" s="50"/>
      <c r="L32" s="50"/>
      <c r="M32" s="51"/>
      <c r="N32" s="50"/>
      <c r="O32" s="50"/>
      <c r="P32" s="50"/>
      <c r="Q32" s="51"/>
      <c r="R32" s="50"/>
      <c r="S32" s="50"/>
      <c r="T32" s="50"/>
      <c r="U32" s="51"/>
      <c r="V32" s="50"/>
      <c r="W32" s="51"/>
      <c r="X32" s="50"/>
      <c r="Y32" s="50"/>
      <c r="Z32" s="50"/>
      <c r="AA32" s="51"/>
      <c r="AB32" s="50"/>
      <c r="AC32" s="51"/>
      <c r="AD32" s="50"/>
      <c r="AE32" s="51"/>
      <c r="AF32" s="50"/>
      <c r="AG32" s="51"/>
      <c r="AH32" s="50"/>
      <c r="AI32" s="51"/>
      <c r="AJ32" s="50"/>
      <c r="AK32" s="50"/>
      <c r="AL32" s="50"/>
      <c r="AM32" s="50"/>
      <c r="AN32" s="50"/>
      <c r="AO32" s="50"/>
      <c r="AP32" s="50"/>
      <c r="AQ32" s="50"/>
      <c r="AR32" s="50"/>
      <c r="AS32" s="51"/>
      <c r="AT32" s="50"/>
      <c r="AU32" s="50"/>
      <c r="AV32" s="50"/>
      <c r="AW32" s="51"/>
      <c r="AX32" s="50"/>
      <c r="AY32" s="51"/>
      <c r="AZ32" s="50"/>
      <c r="BA32" s="51"/>
      <c r="BB32" s="50"/>
      <c r="BC32" s="51"/>
      <c r="BD32" s="50"/>
      <c r="BE32" s="51"/>
      <c r="BF32" s="50"/>
      <c r="BG32" s="51"/>
      <c r="BH32" s="50"/>
      <c r="BI32" s="51"/>
      <c r="BJ32" s="50"/>
      <c r="BK32" s="51"/>
      <c r="BL32" s="50"/>
      <c r="BM32" s="51"/>
      <c r="BN32" s="50"/>
      <c r="BO32" s="51"/>
      <c r="BP32" s="50"/>
      <c r="BQ32" s="51"/>
      <c r="BR32" s="50"/>
      <c r="BS32" s="51"/>
      <c r="BT32" s="50"/>
      <c r="BV32" s="50"/>
      <c r="BW32" s="51"/>
      <c r="BX32" s="50"/>
      <c r="BY32" s="51"/>
      <c r="BZ32" s="50"/>
      <c r="CA32" s="51"/>
      <c r="CB32" s="50"/>
      <c r="CC32" s="51"/>
      <c r="CD32" s="50"/>
      <c r="CE32" s="51"/>
      <c r="CF32" s="50"/>
      <c r="CG32" s="51"/>
      <c r="CH32" s="50"/>
      <c r="CI32" s="51"/>
      <c r="CJ32" s="50"/>
      <c r="CK32" s="51"/>
      <c r="CL32" s="50"/>
      <c r="CM32" s="51"/>
      <c r="CN32" s="50"/>
      <c r="CO32" s="51"/>
      <c r="CP32" s="50"/>
      <c r="CQ32" s="51"/>
      <c r="CR32" s="50"/>
      <c r="CS32" s="51"/>
      <c r="CT32" s="50"/>
      <c r="CU32" s="51"/>
      <c r="CV32" s="50"/>
      <c r="CW32" s="51"/>
      <c r="CX32" s="50"/>
      <c r="CY32" s="51"/>
      <c r="CZ32" s="50"/>
      <c r="DA32" s="51"/>
      <c r="DB32" s="50"/>
      <c r="DC32" s="51"/>
      <c r="DD32" s="50"/>
      <c r="DE32" s="51"/>
      <c r="DF32" s="50"/>
      <c r="DG32" s="51"/>
      <c r="DH32" s="50"/>
      <c r="DI32" s="51"/>
      <c r="DJ32" s="50"/>
      <c r="DK32" s="51"/>
      <c r="DL32" s="50"/>
      <c r="DM32" s="51"/>
      <c r="DN32" s="50"/>
      <c r="DO32" s="50"/>
    </row>
    <row r="33" spans="3:119">
      <c r="C33" s="51"/>
      <c r="D33" s="50"/>
      <c r="E33" s="50"/>
      <c r="F33" s="50"/>
      <c r="G33" s="51"/>
      <c r="H33" s="50"/>
      <c r="I33" s="51"/>
      <c r="J33" s="50"/>
      <c r="K33" s="50"/>
      <c r="L33" s="50"/>
      <c r="M33" s="51"/>
      <c r="N33" s="50"/>
      <c r="O33" s="50"/>
      <c r="P33" s="50"/>
      <c r="Q33" s="51"/>
      <c r="R33" s="50"/>
      <c r="S33" s="50"/>
      <c r="T33" s="50"/>
      <c r="U33" s="51"/>
      <c r="V33" s="50"/>
      <c r="W33" s="51"/>
      <c r="X33" s="50"/>
      <c r="Y33" s="50"/>
      <c r="Z33" s="50"/>
      <c r="AA33" s="51"/>
      <c r="AB33" s="50"/>
      <c r="AC33" s="51"/>
      <c r="AD33" s="50"/>
      <c r="AE33" s="51"/>
      <c r="AF33" s="50"/>
      <c r="AG33" s="51"/>
      <c r="AH33" s="50"/>
      <c r="AI33" s="51"/>
      <c r="AJ33" s="50"/>
      <c r="AK33" s="50"/>
      <c r="AL33" s="50"/>
      <c r="AM33" s="50"/>
      <c r="AN33" s="50"/>
      <c r="AO33" s="50"/>
      <c r="AP33" s="50"/>
      <c r="AQ33" s="50"/>
      <c r="AR33" s="50"/>
      <c r="AS33" s="51"/>
      <c r="AT33" s="50"/>
      <c r="AU33" s="50"/>
      <c r="AV33" s="50"/>
      <c r="AW33" s="51"/>
      <c r="AX33" s="50"/>
      <c r="AY33" s="361">
        <v>42185</v>
      </c>
      <c r="AZ33" s="362">
        <v>0.20665699999999998</v>
      </c>
      <c r="BA33" s="51"/>
      <c r="BB33" s="50"/>
      <c r="BC33" s="51"/>
      <c r="BD33" s="50"/>
      <c r="BE33" s="51"/>
      <c r="BF33" s="50"/>
      <c r="BG33" s="51"/>
      <c r="BH33" s="50"/>
      <c r="BI33" s="51"/>
      <c r="BJ33" s="50"/>
      <c r="BK33" s="51"/>
      <c r="BL33" s="50"/>
      <c r="BM33" s="51"/>
      <c r="BN33" s="50"/>
      <c r="BO33" s="51"/>
      <c r="BP33" s="50"/>
      <c r="BQ33" s="51"/>
      <c r="BR33" s="50"/>
      <c r="BS33" s="51"/>
      <c r="BT33" s="50"/>
      <c r="BV33" s="50"/>
      <c r="BW33" s="51"/>
      <c r="BX33" s="50"/>
      <c r="BY33" s="51"/>
      <c r="BZ33" s="50"/>
      <c r="CA33" s="51"/>
      <c r="CB33" s="50"/>
      <c r="CC33" s="51"/>
      <c r="CD33" s="50"/>
      <c r="CE33" s="51"/>
      <c r="CF33" s="50"/>
      <c r="CG33" s="51"/>
      <c r="CH33" s="50"/>
      <c r="CI33" s="51"/>
      <c r="CJ33" s="50"/>
      <c r="CK33" s="51"/>
      <c r="CL33" s="50"/>
      <c r="CM33" s="51"/>
      <c r="CN33" s="50"/>
      <c r="CO33" s="51"/>
      <c r="CP33" s="50"/>
      <c r="CQ33" s="51"/>
      <c r="CR33" s="50"/>
      <c r="CS33" s="51"/>
      <c r="CT33" s="50"/>
      <c r="CU33" s="51"/>
      <c r="CV33" s="50"/>
      <c r="CW33" s="51"/>
      <c r="CX33" s="50"/>
      <c r="CY33" s="51"/>
      <c r="CZ33" s="50"/>
      <c r="DA33" s="51"/>
      <c r="DB33" s="50"/>
      <c r="DC33" s="51"/>
      <c r="DD33" s="50"/>
      <c r="DE33" s="51"/>
      <c r="DF33" s="50"/>
      <c r="DG33" s="51"/>
      <c r="DH33" s="50"/>
      <c r="DI33" s="51"/>
      <c r="DJ33" s="50"/>
      <c r="DK33" s="51"/>
      <c r="DL33" s="50"/>
      <c r="DM33" s="51"/>
      <c r="DN33" s="50"/>
      <c r="DO33" s="50"/>
    </row>
    <row r="34" spans="3:119" ht="15.75">
      <c r="I34" s="46"/>
      <c r="J34" s="46"/>
      <c r="K34" s="46"/>
      <c r="L34" s="46"/>
      <c r="M34" s="46"/>
      <c r="N34" s="50"/>
      <c r="O34" s="50"/>
      <c r="P34" s="50"/>
      <c r="Q34" s="51"/>
      <c r="R34" s="50"/>
      <c r="S34" s="50"/>
      <c r="T34" s="50"/>
      <c r="U34" s="51"/>
      <c r="V34" s="50"/>
      <c r="W34" s="51"/>
      <c r="X34" s="50"/>
      <c r="Y34" s="50"/>
      <c r="Z34" s="50"/>
      <c r="AA34" s="51"/>
      <c r="AB34" s="50"/>
      <c r="AC34" s="51"/>
      <c r="AD34" s="50"/>
      <c r="AE34" s="51"/>
      <c r="AF34" s="50"/>
      <c r="AG34" s="51"/>
      <c r="AH34" s="50"/>
      <c r="AI34" s="51"/>
      <c r="AJ34" s="50"/>
      <c r="AK34" s="50"/>
      <c r="AL34" s="50"/>
      <c r="AM34" s="50"/>
      <c r="AN34" s="50"/>
      <c r="AO34" s="50"/>
      <c r="AP34" s="50"/>
      <c r="AQ34" s="50"/>
      <c r="AR34" s="50"/>
      <c r="AS34" s="51"/>
      <c r="AT34" s="50"/>
      <c r="AU34" s="50"/>
      <c r="AV34" s="50"/>
      <c r="AW34" s="51"/>
      <c r="AX34" s="50"/>
      <c r="AY34" s="361">
        <v>42228</v>
      </c>
      <c r="AZ34" s="362">
        <v>0.23372299999999999</v>
      </c>
      <c r="BA34" s="51"/>
      <c r="BB34" s="50"/>
      <c r="BC34" s="51"/>
      <c r="BD34" s="50"/>
      <c r="BE34" s="51"/>
      <c r="BF34" s="50"/>
      <c r="BG34" s="51"/>
      <c r="BH34" s="50"/>
      <c r="BI34" s="51"/>
      <c r="BJ34" s="50"/>
      <c r="BK34" s="51"/>
      <c r="BL34" s="50"/>
      <c r="BM34" s="51"/>
      <c r="BN34" s="50"/>
      <c r="BO34" s="51"/>
      <c r="BP34" s="50"/>
      <c r="BQ34" s="51"/>
      <c r="BR34" s="50"/>
      <c r="BS34" s="51"/>
      <c r="BT34" s="50"/>
      <c r="BV34" s="50"/>
      <c r="BW34" s="51"/>
      <c r="BX34" s="50"/>
      <c r="BY34" s="51"/>
      <c r="BZ34" s="50"/>
      <c r="CA34" s="51"/>
      <c r="CB34" s="50"/>
      <c r="CC34" s="51"/>
      <c r="CD34" s="50"/>
      <c r="CE34" s="51"/>
      <c r="CF34" s="50"/>
      <c r="CG34" s="51"/>
      <c r="CH34" s="50"/>
      <c r="CI34" s="51"/>
      <c r="CJ34" s="50"/>
      <c r="CK34" s="51"/>
      <c r="CL34" s="50"/>
      <c r="CM34" s="51"/>
      <c r="CN34" s="533"/>
      <c r="CO34" s="483"/>
      <c r="CP34" s="50"/>
      <c r="CQ34" s="50"/>
      <c r="CR34" s="50"/>
      <c r="CS34" s="46"/>
      <c r="CT34" s="46"/>
      <c r="CU34" s="51"/>
      <c r="CV34" s="50"/>
      <c r="CW34" s="51"/>
      <c r="CX34" s="50"/>
      <c r="CY34" s="51"/>
      <c r="CZ34" s="50"/>
      <c r="DA34" s="51"/>
      <c r="DB34" s="50"/>
      <c r="DC34" s="51"/>
      <c r="DD34" s="50"/>
      <c r="DE34" s="51"/>
      <c r="DF34" s="50"/>
      <c r="DG34" s="51"/>
      <c r="DH34" s="50"/>
      <c r="DI34" s="51"/>
      <c r="DJ34" s="50"/>
      <c r="DK34" s="51"/>
      <c r="DL34" s="50"/>
      <c r="DM34" s="51"/>
      <c r="DN34" s="50"/>
      <c r="DO34" s="50"/>
    </row>
    <row r="35" spans="3:119" ht="15.75">
      <c r="I35" s="46"/>
      <c r="J35" s="46"/>
      <c r="K35" s="46"/>
      <c r="L35" s="46"/>
      <c r="M35" s="46"/>
      <c r="N35" s="50"/>
      <c r="O35" s="50"/>
      <c r="P35" s="50"/>
      <c r="Q35" s="51"/>
      <c r="R35" s="50"/>
      <c r="S35" s="50"/>
      <c r="T35" s="50"/>
      <c r="U35" s="51"/>
      <c r="V35" s="50"/>
      <c r="W35" s="51"/>
      <c r="X35" s="50"/>
      <c r="Y35" s="50"/>
      <c r="Z35" s="50"/>
      <c r="AA35" s="51"/>
      <c r="AB35" s="50"/>
      <c r="AC35" s="51"/>
      <c r="AD35" s="50"/>
      <c r="AE35" s="51"/>
      <c r="AF35" s="50"/>
      <c r="AG35" s="51"/>
      <c r="AH35" s="50"/>
      <c r="AI35" s="51"/>
      <c r="AJ35" s="50"/>
      <c r="AK35" s="50"/>
      <c r="AL35" s="50"/>
      <c r="AM35" s="50"/>
      <c r="AN35" s="50"/>
      <c r="AO35" s="50"/>
      <c r="AP35" s="50"/>
      <c r="AQ35" s="50"/>
      <c r="AR35" s="50"/>
      <c r="AS35" s="51"/>
      <c r="AT35" s="50"/>
      <c r="AU35" s="50"/>
      <c r="AV35" s="50"/>
      <c r="AW35" s="51"/>
      <c r="AX35" s="50"/>
      <c r="AY35" s="51"/>
      <c r="AZ35" s="50"/>
      <c r="BA35" s="51"/>
      <c r="BB35" s="50"/>
      <c r="BC35" s="51"/>
      <c r="BD35" s="50"/>
      <c r="BE35" s="51"/>
      <c r="BF35" s="50"/>
      <c r="BG35" s="51"/>
      <c r="BH35" s="50"/>
      <c r="BI35" s="51"/>
      <c r="BJ35" s="50"/>
      <c r="BK35" s="51"/>
      <c r="BL35" s="50"/>
      <c r="BM35" s="51"/>
      <c r="BN35" s="50"/>
      <c r="BO35" s="51"/>
      <c r="BP35" s="50"/>
      <c r="BQ35" s="51"/>
      <c r="BR35" s="50"/>
      <c r="BS35" s="51"/>
      <c r="BT35" s="50"/>
      <c r="BV35" s="50"/>
      <c r="BW35" s="51"/>
      <c r="BX35" s="50"/>
      <c r="BY35" s="51"/>
      <c r="BZ35" s="50"/>
      <c r="CA35" s="51"/>
      <c r="CB35" s="50"/>
      <c r="CC35" s="51"/>
      <c r="CD35" s="50"/>
      <c r="CE35" s="51"/>
      <c r="CF35" s="50"/>
      <c r="CG35" s="51"/>
      <c r="CH35" s="50"/>
      <c r="CI35" s="51"/>
      <c r="CJ35" s="50"/>
      <c r="CK35" s="51"/>
      <c r="CL35" s="50"/>
      <c r="CM35" s="51"/>
      <c r="CN35" s="52"/>
      <c r="CO35" s="52"/>
      <c r="CP35" s="51"/>
      <c r="CQ35" s="51"/>
      <c r="CR35" s="50"/>
      <c r="CS35" s="46"/>
      <c r="CT35" s="46"/>
      <c r="CU35" s="51"/>
      <c r="CV35" s="50"/>
      <c r="CW35" s="51"/>
      <c r="CX35" s="50"/>
      <c r="CY35" s="51"/>
      <c r="CZ35" s="50"/>
      <c r="DA35" s="51"/>
      <c r="DB35" s="50"/>
      <c r="DC35" s="51"/>
      <c r="DD35" s="50"/>
      <c r="DE35" s="51"/>
      <c r="DF35" s="50"/>
      <c r="DG35" s="51"/>
      <c r="DH35" s="50"/>
      <c r="DI35" s="51"/>
      <c r="DJ35" s="50"/>
      <c r="DK35" s="51"/>
      <c r="DL35" s="50"/>
      <c r="DM35" s="51"/>
      <c r="DN35" s="50"/>
      <c r="DO35" s="50"/>
    </row>
    <row r="36" spans="3:119" ht="12" customHeight="1">
      <c r="I36" s="51"/>
      <c r="J36" s="50"/>
      <c r="K36" s="50"/>
      <c r="L36" s="50"/>
      <c r="M36" s="51"/>
      <c r="N36" s="50"/>
      <c r="O36" s="50"/>
      <c r="P36" s="50"/>
      <c r="Q36" s="51"/>
      <c r="R36" s="50"/>
      <c r="S36" s="50"/>
      <c r="T36" s="50"/>
      <c r="U36" s="51"/>
      <c r="V36" s="50"/>
      <c r="W36" s="51"/>
      <c r="X36" s="50"/>
      <c r="Y36" s="50"/>
      <c r="Z36" s="50"/>
      <c r="AA36" s="51"/>
      <c r="AB36" s="50"/>
      <c r="AC36" s="51"/>
      <c r="AD36" s="50"/>
      <c r="AE36" s="51"/>
      <c r="AF36" s="50"/>
      <c r="AG36" s="51"/>
      <c r="AH36" s="50"/>
      <c r="AI36" s="51"/>
      <c r="AJ36" s="50"/>
      <c r="AK36" s="50"/>
      <c r="AL36" s="50"/>
      <c r="AM36" s="50"/>
      <c r="AN36" s="50"/>
      <c r="AO36" s="50"/>
      <c r="AP36" s="50"/>
      <c r="AQ36" s="50"/>
      <c r="AR36" s="50"/>
      <c r="AS36" s="51"/>
      <c r="AT36" s="50"/>
      <c r="AU36" s="50"/>
      <c r="AV36" s="50"/>
      <c r="AW36" s="51"/>
      <c r="AX36" s="50"/>
      <c r="AY36" s="51"/>
      <c r="AZ36" s="50"/>
      <c r="BA36" s="51"/>
      <c r="BB36" s="50"/>
      <c r="BC36" s="51"/>
      <c r="BD36" s="50"/>
      <c r="BE36" s="51"/>
      <c r="BF36" s="50"/>
      <c r="BG36" s="51"/>
      <c r="BH36" s="50"/>
      <c r="BI36" s="51"/>
      <c r="BJ36" s="50"/>
      <c r="BK36" s="51"/>
      <c r="BL36" s="50"/>
      <c r="BM36" s="51"/>
      <c r="BN36" s="50"/>
      <c r="BO36" s="51"/>
      <c r="BP36" s="50"/>
      <c r="BQ36" s="51"/>
      <c r="BR36" s="50"/>
      <c r="BS36" s="51"/>
      <c r="BT36" s="50"/>
      <c r="BV36" s="50"/>
      <c r="BW36" s="51"/>
      <c r="BX36" s="50"/>
      <c r="BY36" s="51"/>
      <c r="BZ36" s="50"/>
      <c r="CA36" s="51"/>
      <c r="CB36" s="50"/>
      <c r="CC36" s="51"/>
      <c r="CD36" s="50"/>
      <c r="CE36" s="51"/>
      <c r="CF36" s="50"/>
      <c r="CG36" s="51"/>
      <c r="CH36" s="50"/>
      <c r="CI36" s="51"/>
      <c r="CJ36" s="50"/>
      <c r="CK36" s="51"/>
      <c r="CL36" s="50"/>
      <c r="CM36" s="51"/>
      <c r="CN36" s="52"/>
      <c r="CO36" s="52"/>
      <c r="CP36" s="52"/>
      <c r="CQ36" s="52"/>
      <c r="CT36" s="50"/>
      <c r="CU36" s="51"/>
      <c r="CV36" s="50"/>
      <c r="CW36" s="51"/>
      <c r="CX36" s="50"/>
      <c r="CY36" s="51"/>
      <c r="CZ36" s="50"/>
      <c r="DA36" s="51"/>
      <c r="DB36" s="50"/>
      <c r="DC36" s="51"/>
      <c r="DD36" s="50"/>
      <c r="DE36" s="51"/>
      <c r="DF36" s="50"/>
      <c r="DG36" s="51"/>
      <c r="DH36" s="50"/>
      <c r="DI36" s="51"/>
      <c r="DJ36" s="50"/>
      <c r="DK36" s="51"/>
      <c r="DL36" s="50"/>
      <c r="DM36" s="51"/>
      <c r="DN36" s="50"/>
      <c r="DO36" s="50"/>
    </row>
    <row r="37" spans="3:119" ht="15.75">
      <c r="I37" s="499"/>
      <c r="J37" s="499"/>
      <c r="K37" s="50"/>
      <c r="L37" s="50"/>
      <c r="M37" s="51"/>
      <c r="N37" s="50"/>
      <c r="O37" s="50"/>
      <c r="P37" s="50"/>
      <c r="Q37" s="51"/>
      <c r="R37" s="50"/>
      <c r="S37" s="50"/>
      <c r="T37" s="50"/>
      <c r="U37" s="51"/>
      <c r="V37" s="50"/>
      <c r="W37" s="51"/>
      <c r="X37" s="50"/>
      <c r="Y37" s="50"/>
      <c r="Z37" s="50"/>
      <c r="AA37" s="51"/>
      <c r="AB37" s="50"/>
      <c r="AC37" s="51"/>
      <c r="AD37" s="50"/>
      <c r="AE37" s="51"/>
      <c r="AF37" s="50"/>
      <c r="AG37" s="51"/>
      <c r="AH37" s="50"/>
      <c r="AI37" s="51"/>
      <c r="AJ37" s="50"/>
      <c r="AK37" s="50"/>
      <c r="AL37" s="50"/>
      <c r="AM37" s="50"/>
      <c r="AN37" s="50"/>
      <c r="AO37" s="50"/>
      <c r="AP37" s="50"/>
      <c r="AQ37" s="50"/>
      <c r="AR37" s="50"/>
      <c r="AS37" s="51"/>
      <c r="AT37" s="50"/>
      <c r="AU37" s="50"/>
      <c r="AV37" s="50"/>
      <c r="AW37" s="51"/>
      <c r="AX37" s="50"/>
      <c r="AY37" s="50"/>
      <c r="BA37" s="51"/>
      <c r="BB37" s="50"/>
      <c r="BC37" s="51"/>
      <c r="BD37" s="50"/>
      <c r="BE37" s="51"/>
      <c r="BF37" s="50"/>
      <c r="BG37" s="51"/>
      <c r="BH37" s="50"/>
      <c r="BI37" s="51"/>
      <c r="BJ37" s="50"/>
      <c r="BK37" s="51"/>
      <c r="BL37" s="50"/>
      <c r="BM37" s="51"/>
      <c r="BN37" s="50"/>
      <c r="BO37" s="51"/>
      <c r="BP37" s="50"/>
      <c r="BQ37" s="51"/>
      <c r="BR37" s="50"/>
      <c r="BS37" s="51"/>
      <c r="BT37" s="50"/>
      <c r="BV37" s="50"/>
      <c r="BW37" s="51"/>
      <c r="BX37" s="50"/>
      <c r="BY37" s="51"/>
      <c r="BZ37" s="50"/>
      <c r="CA37" s="51"/>
      <c r="CB37" s="50"/>
      <c r="CC37" s="51"/>
      <c r="CD37" s="50"/>
      <c r="CE37" s="51"/>
      <c r="CF37" s="50"/>
      <c r="CG37" s="51"/>
      <c r="CH37" s="50"/>
      <c r="CI37" s="51"/>
      <c r="CJ37" s="50"/>
      <c r="CK37" s="51"/>
      <c r="CL37" s="50"/>
      <c r="CM37" s="51"/>
      <c r="CN37" s="52"/>
      <c r="CO37" s="52"/>
      <c r="CP37" s="52"/>
      <c r="CQ37" s="52"/>
      <c r="CT37" s="50"/>
      <c r="CU37" s="51"/>
      <c r="CV37" s="50"/>
      <c r="CW37" s="51"/>
      <c r="CX37" s="50"/>
      <c r="CY37" s="51"/>
      <c r="CZ37" s="50"/>
      <c r="DA37" s="51"/>
      <c r="DB37" s="50"/>
      <c r="DC37" s="51"/>
      <c r="DD37" s="50"/>
      <c r="DE37" s="51"/>
      <c r="DF37" s="50"/>
      <c r="DG37" s="51"/>
      <c r="DH37" s="50"/>
      <c r="DI37" s="51"/>
      <c r="DJ37" s="50"/>
      <c r="DK37" s="51"/>
      <c r="DL37" s="50"/>
      <c r="DM37" s="51"/>
      <c r="DN37" s="50"/>
      <c r="DO37" s="50"/>
    </row>
    <row r="38" spans="3:119">
      <c r="I38" s="51"/>
      <c r="J38" s="50"/>
      <c r="K38" s="50"/>
      <c r="L38" s="50"/>
      <c r="M38" s="51"/>
      <c r="N38" s="50"/>
      <c r="O38" s="50"/>
      <c r="P38" s="50"/>
      <c r="Q38" s="51"/>
      <c r="R38" s="50"/>
      <c r="S38" s="50"/>
      <c r="T38" s="50"/>
      <c r="U38" s="51"/>
      <c r="V38" s="50"/>
      <c r="W38" s="51"/>
      <c r="X38" s="50"/>
      <c r="Y38" s="50"/>
      <c r="Z38" s="50"/>
      <c r="AA38" s="51"/>
      <c r="AB38" s="50"/>
      <c r="AC38" s="51"/>
      <c r="AD38" s="50"/>
      <c r="AE38" s="51"/>
      <c r="AF38" s="50"/>
      <c r="AG38" s="51"/>
      <c r="AH38" s="50"/>
      <c r="AI38" s="51"/>
      <c r="AJ38" s="50"/>
      <c r="AK38" s="50"/>
      <c r="AL38" s="50"/>
      <c r="AM38" s="50"/>
      <c r="AN38" s="50"/>
      <c r="AO38" s="50"/>
      <c r="AP38" s="50"/>
      <c r="AQ38" s="50"/>
      <c r="AR38" s="50"/>
      <c r="AS38" s="51"/>
      <c r="AT38" s="50"/>
      <c r="AU38" s="50"/>
      <c r="AV38" s="50"/>
      <c r="AW38" s="51"/>
      <c r="AX38" s="50"/>
      <c r="BA38" s="51"/>
      <c r="BB38" s="50"/>
      <c r="BC38" s="51"/>
      <c r="BD38" s="50"/>
      <c r="BE38" s="51"/>
      <c r="BF38" s="50"/>
      <c r="BG38" s="51"/>
      <c r="BH38" s="50"/>
      <c r="BI38" s="51"/>
      <c r="BJ38" s="50"/>
      <c r="BK38" s="51"/>
      <c r="BL38" s="50"/>
      <c r="BM38" s="51"/>
      <c r="BN38" s="50"/>
      <c r="BO38" s="51"/>
      <c r="BP38" s="50"/>
      <c r="BQ38" s="51"/>
      <c r="BR38" s="50"/>
      <c r="BS38" s="51"/>
      <c r="BT38" s="50"/>
      <c r="BW38" s="51"/>
      <c r="BX38" s="50"/>
      <c r="BY38" s="51"/>
      <c r="BZ38" s="50"/>
      <c r="CA38" s="51"/>
      <c r="CB38" s="50"/>
      <c r="CC38" s="51"/>
      <c r="CD38" s="50"/>
      <c r="CE38" s="51"/>
      <c r="CF38" s="50"/>
      <c r="CG38" s="51"/>
      <c r="CH38" s="50"/>
      <c r="CI38" s="51"/>
      <c r="CJ38" s="50"/>
      <c r="CK38" s="51"/>
      <c r="CL38" s="50"/>
      <c r="CM38" s="51"/>
      <c r="CN38" s="52"/>
      <c r="CO38" s="52"/>
      <c r="CP38" s="51"/>
      <c r="CQ38" s="51"/>
      <c r="CR38" s="50"/>
      <c r="CS38" s="50"/>
      <c r="CT38" s="50"/>
      <c r="CU38" s="51"/>
      <c r="CV38" s="50"/>
      <c r="CW38" s="51"/>
      <c r="CX38" s="50"/>
      <c r="CY38" s="51"/>
      <c r="CZ38" s="50"/>
      <c r="DA38" s="51"/>
      <c r="DB38" s="50"/>
      <c r="DC38" s="51"/>
      <c r="DD38" s="50"/>
      <c r="DE38" s="51"/>
      <c r="DF38" s="50"/>
      <c r="DG38" s="51"/>
      <c r="DH38" s="50"/>
      <c r="DI38" s="51"/>
      <c r="DJ38" s="50"/>
      <c r="DK38" s="51"/>
      <c r="DL38" s="50"/>
      <c r="DM38" s="51"/>
      <c r="DN38" s="50"/>
      <c r="DO38" s="50"/>
    </row>
    <row r="39" spans="3:119">
      <c r="I39" s="51"/>
      <c r="J39" s="50"/>
      <c r="K39" s="50"/>
      <c r="L39" s="50"/>
      <c r="M39" s="51"/>
      <c r="N39" s="50"/>
      <c r="O39" s="50"/>
      <c r="P39" s="50"/>
      <c r="Q39" s="51"/>
      <c r="R39" s="50"/>
      <c r="S39" s="50"/>
      <c r="T39" s="50"/>
      <c r="U39" s="51"/>
      <c r="V39" s="50"/>
      <c r="W39" s="51"/>
      <c r="X39" s="50"/>
      <c r="Y39" s="50"/>
      <c r="Z39" s="50"/>
      <c r="AA39" s="51"/>
      <c r="AB39" s="50"/>
      <c r="AC39" s="51"/>
      <c r="AD39" s="50"/>
      <c r="AE39" s="51"/>
      <c r="AF39" s="50"/>
      <c r="AG39" s="51"/>
      <c r="AH39" s="50"/>
      <c r="AI39" s="51"/>
      <c r="AJ39" s="50"/>
      <c r="AK39" s="50"/>
      <c r="AL39" s="50"/>
      <c r="AM39" s="50"/>
      <c r="AN39" s="50"/>
      <c r="AO39" s="50"/>
      <c r="AP39" s="50"/>
      <c r="AQ39" s="50"/>
      <c r="AR39" s="50"/>
      <c r="AS39" s="51"/>
      <c r="AT39" s="50"/>
      <c r="AU39" s="50"/>
      <c r="AV39" s="50"/>
      <c r="AW39" s="51"/>
      <c r="AX39" s="50"/>
      <c r="BA39" s="51"/>
      <c r="BB39" s="50"/>
      <c r="BC39" s="51"/>
      <c r="BD39" s="50"/>
      <c r="BE39" s="51"/>
      <c r="BF39" s="50"/>
      <c r="BG39" s="51"/>
      <c r="BH39" s="50"/>
      <c r="BI39" s="51"/>
      <c r="BJ39" s="50"/>
      <c r="BK39" s="51"/>
      <c r="BL39" s="50"/>
      <c r="BM39" s="51"/>
      <c r="BN39" s="50"/>
      <c r="BO39" s="51"/>
      <c r="BP39" s="50"/>
      <c r="BQ39" s="51"/>
      <c r="BR39" s="50"/>
      <c r="BS39" s="51"/>
      <c r="BT39" s="50"/>
      <c r="BW39" s="51"/>
      <c r="BX39" s="50"/>
      <c r="BY39" s="51"/>
      <c r="BZ39" s="50"/>
      <c r="CA39" s="51"/>
      <c r="CB39" s="50"/>
      <c r="CC39" s="51"/>
      <c r="CD39" s="50"/>
      <c r="CE39" s="51"/>
      <c r="CF39" s="50"/>
      <c r="CG39" s="51"/>
      <c r="CH39" s="50"/>
      <c r="CI39" s="51"/>
      <c r="CJ39" s="50"/>
      <c r="CK39" s="51"/>
      <c r="CL39" s="50"/>
      <c r="CM39" s="51"/>
      <c r="CN39" s="52"/>
      <c r="CO39" s="52"/>
      <c r="CP39" s="51"/>
      <c r="CQ39" s="51"/>
      <c r="CR39" s="50"/>
      <c r="CS39" s="51"/>
      <c r="CT39" s="50"/>
      <c r="CU39" s="51"/>
      <c r="CV39" s="50"/>
      <c r="CW39" s="51"/>
      <c r="CX39" s="50"/>
      <c r="CY39" s="51"/>
      <c r="CZ39" s="50"/>
      <c r="DA39" s="51"/>
      <c r="DB39" s="50"/>
      <c r="DC39" s="51"/>
      <c r="DD39" s="50"/>
      <c r="DE39" s="51"/>
      <c r="DF39" s="50"/>
      <c r="DG39" s="51"/>
      <c r="DH39" s="50"/>
      <c r="DI39" s="51"/>
      <c r="DJ39" s="50"/>
      <c r="DK39" s="51"/>
      <c r="DL39" s="50"/>
      <c r="DM39" s="51"/>
      <c r="DN39" s="50"/>
      <c r="DO39" s="50"/>
    </row>
    <row r="40" spans="3:119">
      <c r="I40" s="51"/>
      <c r="J40" s="50"/>
      <c r="K40" s="50"/>
      <c r="L40" s="50"/>
      <c r="M40" s="51"/>
      <c r="N40" s="50"/>
      <c r="O40" s="50"/>
      <c r="P40" s="50"/>
      <c r="Q40" s="51"/>
      <c r="R40" s="50"/>
      <c r="S40" s="50"/>
      <c r="T40" s="50"/>
      <c r="U40" s="51"/>
      <c r="V40" s="50"/>
      <c r="W40" s="51"/>
      <c r="X40" s="50"/>
      <c r="Y40" s="50"/>
      <c r="Z40" s="50"/>
      <c r="AA40" s="51"/>
      <c r="AB40" s="50"/>
      <c r="AC40" s="51"/>
      <c r="AD40" s="50"/>
      <c r="AE40" s="51"/>
      <c r="AF40" s="50"/>
      <c r="AG40" s="51"/>
      <c r="AH40" s="50"/>
      <c r="AI40" s="51"/>
      <c r="AJ40" s="50"/>
      <c r="AK40" s="50"/>
      <c r="AL40" s="50"/>
      <c r="AM40" s="50"/>
      <c r="AN40" s="50"/>
      <c r="AO40" s="50"/>
      <c r="AP40" s="50"/>
      <c r="AQ40" s="50"/>
      <c r="AR40" s="50"/>
      <c r="AS40" s="51"/>
      <c r="AT40" s="50"/>
      <c r="AU40" s="50"/>
      <c r="AV40" s="50"/>
      <c r="AW40" s="51"/>
      <c r="AX40" s="50"/>
      <c r="BC40" s="51"/>
      <c r="BD40" s="50"/>
      <c r="BE40" s="51"/>
      <c r="BF40" s="50"/>
      <c r="BG40" s="51"/>
      <c r="BH40" s="50"/>
      <c r="BI40" s="51"/>
      <c r="BJ40" s="50"/>
      <c r="BK40" s="51"/>
      <c r="BL40" s="50"/>
      <c r="BM40" s="51"/>
      <c r="BN40" s="50"/>
      <c r="BO40" s="51"/>
      <c r="BP40" s="50"/>
      <c r="BQ40" s="51"/>
      <c r="BR40" s="50"/>
      <c r="BS40" s="51"/>
      <c r="BT40" s="50"/>
      <c r="BW40" s="51"/>
      <c r="BX40" s="50"/>
      <c r="BY40" s="51"/>
      <c r="BZ40" s="50"/>
      <c r="CA40" s="51"/>
      <c r="CB40" s="50"/>
      <c r="CC40" s="51"/>
      <c r="CD40" s="50"/>
      <c r="CE40" s="51"/>
      <c r="CF40" s="50"/>
      <c r="CG40" s="51"/>
      <c r="CH40" s="50"/>
      <c r="CI40" s="51"/>
      <c r="CJ40" s="50"/>
      <c r="CK40" s="51"/>
      <c r="CL40" s="50"/>
      <c r="CM40" s="51"/>
      <c r="CN40" s="52"/>
      <c r="CO40" s="52"/>
      <c r="CP40" s="51"/>
      <c r="CQ40" s="51"/>
      <c r="CR40" s="50"/>
      <c r="CS40" s="50"/>
      <c r="CT40" s="50"/>
      <c r="CU40" s="51"/>
      <c r="CV40" s="50"/>
      <c r="CW40" s="51"/>
      <c r="CX40" s="50"/>
      <c r="CY40" s="51"/>
      <c r="CZ40" s="50"/>
      <c r="DA40" s="51"/>
      <c r="DB40" s="50"/>
      <c r="DC40" s="51"/>
      <c r="DD40" s="50"/>
      <c r="DE40" s="51"/>
      <c r="DF40" s="50"/>
      <c r="DG40" s="51"/>
      <c r="DH40" s="50"/>
      <c r="DI40" s="51"/>
      <c r="DJ40" s="50"/>
      <c r="DK40" s="51"/>
      <c r="DL40" s="50"/>
      <c r="DM40" s="51"/>
      <c r="DN40" s="50"/>
      <c r="DO40" s="50"/>
    </row>
    <row r="41" spans="3:119">
      <c r="I41" s="51"/>
      <c r="J41" s="50"/>
      <c r="K41" s="50"/>
      <c r="L41" s="50"/>
      <c r="M41" s="51"/>
      <c r="N41" s="50"/>
      <c r="O41" s="50"/>
      <c r="P41" s="50"/>
      <c r="Q41" s="51"/>
      <c r="R41" s="50"/>
      <c r="S41" s="50"/>
      <c r="T41" s="50"/>
      <c r="U41" s="51"/>
      <c r="V41" s="50"/>
      <c r="W41" s="51"/>
      <c r="X41" s="50"/>
      <c r="Y41" s="50"/>
      <c r="Z41" s="50"/>
      <c r="AA41" s="51"/>
      <c r="AB41" s="50"/>
      <c r="AC41" s="51"/>
      <c r="AD41" s="50"/>
      <c r="AE41" s="51"/>
      <c r="AF41" s="50"/>
      <c r="AG41" s="51"/>
      <c r="AH41" s="50"/>
      <c r="AI41" s="51"/>
      <c r="AJ41" s="50"/>
      <c r="AK41" s="50"/>
      <c r="AL41" s="50"/>
      <c r="AM41" s="50"/>
      <c r="AN41" s="50"/>
      <c r="AO41" s="50"/>
      <c r="AP41" s="50"/>
      <c r="AQ41" s="50"/>
      <c r="AR41" s="50"/>
      <c r="AS41" s="51"/>
      <c r="AT41" s="50"/>
      <c r="AU41" s="50"/>
      <c r="AV41" s="50"/>
      <c r="AW41" s="51"/>
      <c r="AX41" s="50"/>
      <c r="BC41" s="51"/>
      <c r="BD41" s="50"/>
      <c r="BE41" s="51"/>
      <c r="BF41" s="50"/>
      <c r="BG41" s="51"/>
      <c r="BH41" s="50"/>
      <c r="BI41" s="51"/>
      <c r="BJ41" s="50"/>
      <c r="BK41" s="51"/>
      <c r="BL41" s="50"/>
      <c r="BM41" s="51"/>
      <c r="BN41" s="50"/>
      <c r="BO41" s="51"/>
      <c r="BP41" s="50"/>
      <c r="BQ41" s="51"/>
      <c r="BR41" s="50"/>
      <c r="BS41" s="51"/>
      <c r="BT41" s="50"/>
      <c r="BW41" s="51"/>
      <c r="BX41" s="50"/>
      <c r="BY41" s="51"/>
      <c r="BZ41" s="50"/>
      <c r="CA41" s="51"/>
      <c r="CB41" s="50"/>
      <c r="CC41" s="51"/>
      <c r="CD41" s="50"/>
      <c r="CE41" s="51"/>
      <c r="CF41" s="50"/>
      <c r="CG41" s="51"/>
      <c r="CH41" s="50"/>
      <c r="CI41" s="51"/>
      <c r="CJ41" s="50"/>
      <c r="CK41" s="51"/>
      <c r="CL41" s="50"/>
      <c r="CM41" s="51"/>
      <c r="CN41" s="52"/>
      <c r="CO41" s="52"/>
      <c r="CP41" s="51"/>
      <c r="CQ41" s="51"/>
      <c r="CR41" s="50"/>
      <c r="CS41" s="51"/>
      <c r="CT41" s="50"/>
      <c r="CU41" s="51"/>
      <c r="CV41" s="50"/>
      <c r="CW41" s="51"/>
      <c r="CX41" s="50"/>
      <c r="CY41" s="51"/>
      <c r="CZ41" s="50"/>
      <c r="DA41" s="51"/>
      <c r="DB41" s="50"/>
      <c r="DC41" s="51"/>
      <c r="DD41" s="50"/>
      <c r="DE41" s="51"/>
      <c r="DF41" s="50"/>
      <c r="DG41" s="51"/>
      <c r="DH41" s="50"/>
      <c r="DI41" s="51"/>
      <c r="DJ41" s="50"/>
      <c r="DK41" s="51"/>
      <c r="DL41" s="50"/>
      <c r="DM41" s="51"/>
      <c r="DN41" s="50"/>
      <c r="DO41" s="50"/>
    </row>
    <row r="42" spans="3:119">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BE42" s="51"/>
      <c r="BF42" s="50"/>
      <c r="BG42" s="51"/>
      <c r="BH42" s="50"/>
      <c r="CN42" s="52"/>
      <c r="CO42" s="51"/>
      <c r="CP42" s="51"/>
      <c r="CQ42" s="51"/>
      <c r="CR42" s="50"/>
      <c r="CS42" s="50"/>
      <c r="CT42" s="50"/>
    </row>
    <row r="43" spans="3:119">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CN43" s="52"/>
      <c r="CO43" s="51"/>
      <c r="CP43" s="51"/>
      <c r="CQ43" s="51"/>
      <c r="CR43" s="50"/>
      <c r="CS43" s="51"/>
      <c r="CT43" s="50"/>
    </row>
    <row r="44" spans="3:119">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CN44" s="52"/>
      <c r="CO44" s="51"/>
      <c r="CP44" s="51"/>
      <c r="CQ44" s="51"/>
      <c r="CR44" s="50"/>
      <c r="CS44" s="50"/>
      <c r="CT44" s="50"/>
    </row>
    <row r="45" spans="3:119">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CN45" s="52"/>
      <c r="CO45" s="51"/>
      <c r="CP45" s="51"/>
      <c r="CQ45" s="51"/>
      <c r="CR45" s="50"/>
      <c r="CS45" s="51"/>
      <c r="CT45" s="50"/>
    </row>
    <row r="46" spans="3:119">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CN46" s="52"/>
      <c r="CO46" s="51"/>
      <c r="CP46" s="51"/>
      <c r="CQ46" s="51"/>
      <c r="CR46" s="50"/>
      <c r="CS46" s="50"/>
      <c r="CT46" s="50"/>
    </row>
    <row r="47" spans="3:119">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CN47" s="52"/>
      <c r="CO47" s="51"/>
      <c r="CP47" s="51"/>
      <c r="CQ47" s="51"/>
      <c r="CR47" s="50"/>
      <c r="CS47" s="51"/>
      <c r="CT47" s="50"/>
    </row>
    <row r="48" spans="3:119">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row>
    <row r="49" spans="3:49">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row>
    <row r="50" spans="3:49">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row>
    <row r="51" spans="3:49">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row>
    <row r="52" spans="3:49">
      <c r="C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row>
    <row r="53" spans="3:49">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row>
    <row r="54" spans="3:49">
      <c r="C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row>
    <row r="55" spans="3:49">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row>
    <row r="56" spans="3:49">
      <c r="C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row>
    <row r="57" spans="3:49">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row>
    <row r="58" spans="3:49">
      <c r="C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row>
    <row r="59" spans="3:49">
      <c r="C59" s="50"/>
      <c r="D59" s="50"/>
      <c r="E59" s="50"/>
      <c r="F59" s="50"/>
      <c r="G59" s="50"/>
      <c r="H59" s="50"/>
    </row>
    <row r="60" spans="3:49">
      <c r="C60" s="50"/>
    </row>
    <row r="61" spans="3:49">
      <c r="C61" s="50"/>
      <c r="D61" s="50"/>
      <c r="E61" s="50"/>
      <c r="F61" s="50"/>
      <c r="G61" s="50"/>
      <c r="H61" s="50"/>
    </row>
    <row r="62" spans="3:49">
      <c r="C62" s="50"/>
    </row>
    <row r="63" spans="3:49">
      <c r="C63" s="50"/>
      <c r="D63" s="50"/>
      <c r="E63" s="50"/>
      <c r="F63" s="50"/>
      <c r="G63" s="50"/>
      <c r="H63" s="50"/>
    </row>
    <row r="64" spans="3:49">
      <c r="C64" s="50"/>
    </row>
    <row r="65" spans="3:8">
      <c r="C65" s="50"/>
      <c r="D65" s="50"/>
      <c r="E65" s="50"/>
      <c r="F65" s="50"/>
      <c r="G65" s="50"/>
      <c r="H65" s="50"/>
    </row>
    <row r="66" spans="3:8">
      <c r="C66" s="50">
        <v>16</v>
      </c>
    </row>
  </sheetData>
  <sortState ref="CS6:CT12">
    <sortCondition ref="CS6:CS12"/>
  </sortState>
  <conditionalFormatting sqref="I37:J37">
    <cfRule type="expression" dxfId="0" priority="3">
      <formula>MOD($A37,2)=1</formula>
    </cfRule>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37E9C7"/>
  </sheetPr>
  <dimension ref="A1:O407"/>
  <sheetViews>
    <sheetView workbookViewId="0">
      <pane ySplit="6" topLeftCell="A7" activePane="bottomLeft" state="frozen"/>
      <selection activeCell="B35" sqref="B35:C41"/>
      <selection pane="bottomLeft"/>
    </sheetView>
  </sheetViews>
  <sheetFormatPr defaultRowHeight="12.75"/>
  <cols>
    <col min="1" max="1" width="8.83203125" bestFit="1" customWidth="1"/>
    <col min="2" max="2" width="48.5" bestFit="1" customWidth="1"/>
    <col min="3" max="3" width="21.5" bestFit="1" customWidth="1"/>
    <col min="4" max="5" width="37.83203125" bestFit="1" customWidth="1"/>
    <col min="6" max="7" width="52.1640625" bestFit="1" customWidth="1"/>
    <col min="8" max="8" width="29.83203125" customWidth="1"/>
    <col min="9" max="9" width="22" customWidth="1"/>
    <col min="10" max="11" width="28.33203125" bestFit="1" customWidth="1"/>
    <col min="12" max="15" width="28.33203125" customWidth="1"/>
  </cols>
  <sheetData>
    <row r="1" spans="1:15" ht="18.75">
      <c r="A1" s="309" t="s">
        <v>235</v>
      </c>
    </row>
    <row r="2" spans="1:15" ht="13.5" thickBot="1"/>
    <row r="3" spans="1:15" ht="16.5" thickTop="1" thickBot="1">
      <c r="A3" s="315" t="s">
        <v>236</v>
      </c>
      <c r="B3" s="316"/>
      <c r="C3" s="316"/>
      <c r="D3" s="316"/>
      <c r="E3" s="316"/>
      <c r="F3" s="316"/>
      <c r="G3" s="316"/>
      <c r="H3" s="316"/>
      <c r="I3" s="316"/>
      <c r="J3" s="316"/>
      <c r="K3" s="316"/>
      <c r="L3" s="316"/>
      <c r="M3" s="316"/>
      <c r="N3" s="316"/>
      <c r="O3" s="317"/>
    </row>
    <row r="4" spans="1:15" ht="13.5" thickTop="1">
      <c r="A4" s="318"/>
      <c r="B4" s="318" t="s">
        <v>186</v>
      </c>
      <c r="C4" s="318"/>
      <c r="D4" s="514" t="s">
        <v>179</v>
      </c>
      <c r="E4" s="514" t="s">
        <v>182</v>
      </c>
      <c r="F4" s="514" t="s">
        <v>180</v>
      </c>
      <c r="G4" s="514" t="s">
        <v>181</v>
      </c>
      <c r="H4" s="514" t="s">
        <v>883</v>
      </c>
      <c r="I4" s="318"/>
      <c r="J4" s="318"/>
      <c r="K4" s="318"/>
      <c r="L4" s="318"/>
      <c r="M4" s="318"/>
      <c r="N4" s="318"/>
      <c r="O4" s="318"/>
    </row>
    <row r="5" spans="1:15" ht="25.5">
      <c r="A5" s="318" t="s">
        <v>185</v>
      </c>
      <c r="B5" s="318" t="s">
        <v>184</v>
      </c>
      <c r="C5" s="318" t="s">
        <v>183</v>
      </c>
      <c r="D5" s="515">
        <v>141780</v>
      </c>
      <c r="E5" s="515">
        <v>134057</v>
      </c>
      <c r="F5" s="515">
        <v>134070</v>
      </c>
      <c r="G5" s="515">
        <v>134072</v>
      </c>
      <c r="H5" s="310" t="s">
        <v>2413</v>
      </c>
      <c r="I5" s="310" t="s">
        <v>2414</v>
      </c>
      <c r="J5" s="318"/>
      <c r="K5" s="318"/>
      <c r="L5" s="318"/>
      <c r="M5" s="318"/>
      <c r="N5" s="318"/>
      <c r="O5" s="318"/>
    </row>
    <row r="6" spans="1:15">
      <c r="A6" s="319">
        <v>131166</v>
      </c>
      <c r="B6" s="320"/>
      <c r="C6" s="320"/>
      <c r="D6" s="516" t="s">
        <v>7079</v>
      </c>
      <c r="E6" s="516" t="s">
        <v>7079</v>
      </c>
      <c r="F6" s="516" t="s">
        <v>7079</v>
      </c>
      <c r="G6" s="516" t="s">
        <v>7079</v>
      </c>
      <c r="H6" s="527">
        <f>E192+G192</f>
        <v>5232000</v>
      </c>
      <c r="I6" s="528">
        <f>E192/H6</f>
        <v>1</v>
      </c>
      <c r="J6" s="320"/>
      <c r="K6" s="320"/>
      <c r="L6" s="320"/>
      <c r="M6" s="320"/>
      <c r="N6" s="320"/>
      <c r="O6" s="321"/>
    </row>
    <row r="7" spans="1:15">
      <c r="A7" s="322"/>
      <c r="B7" s="323"/>
      <c r="C7" s="323"/>
      <c r="D7" s="516" t="s">
        <v>2410</v>
      </c>
      <c r="E7" s="516" t="s">
        <v>2410</v>
      </c>
      <c r="F7" s="516" t="s">
        <v>2410</v>
      </c>
      <c r="G7" s="516" t="s">
        <v>2410</v>
      </c>
      <c r="H7" s="323"/>
      <c r="I7" s="323"/>
      <c r="J7" s="323"/>
      <c r="K7" s="323"/>
      <c r="L7" s="323"/>
      <c r="M7" s="323"/>
      <c r="N7" s="323"/>
      <c r="O7" s="324"/>
    </row>
    <row r="8" spans="1:15">
      <c r="A8" s="514" t="s">
        <v>2400</v>
      </c>
      <c r="B8" s="513" t="s">
        <v>2379</v>
      </c>
      <c r="C8" s="515">
        <v>4599954</v>
      </c>
      <c r="D8" s="406">
        <v>21185</v>
      </c>
      <c r="E8" s="406" t="s">
        <v>97</v>
      </c>
      <c r="F8" s="406">
        <v>0</v>
      </c>
      <c r="G8" s="406">
        <v>0</v>
      </c>
      <c r="H8" s="325"/>
      <c r="I8" s="325"/>
      <c r="J8" s="325"/>
      <c r="K8" s="325"/>
      <c r="L8" s="325"/>
      <c r="M8" s="325"/>
      <c r="N8" s="325"/>
      <c r="O8" s="326"/>
    </row>
    <row r="9" spans="1:15">
      <c r="A9" s="514" t="s">
        <v>2401</v>
      </c>
      <c r="B9" s="513" t="s">
        <v>2380</v>
      </c>
      <c r="C9" s="515">
        <v>4545218</v>
      </c>
      <c r="D9" s="406">
        <v>871046</v>
      </c>
      <c r="E9" s="406">
        <v>790881</v>
      </c>
      <c r="F9" s="406">
        <v>0</v>
      </c>
      <c r="G9" s="406">
        <v>0</v>
      </c>
      <c r="H9" s="327"/>
      <c r="I9" s="327"/>
      <c r="J9" s="327"/>
      <c r="K9" s="327"/>
      <c r="L9" s="327"/>
      <c r="M9" s="327"/>
      <c r="N9" s="327"/>
      <c r="O9" s="328"/>
    </row>
    <row r="10" spans="1:15">
      <c r="A10" s="514"/>
      <c r="B10" s="513" t="s">
        <v>315</v>
      </c>
      <c r="C10" s="515">
        <v>4056954</v>
      </c>
      <c r="D10" s="406">
        <v>568118</v>
      </c>
      <c r="E10" s="406" t="s">
        <v>97</v>
      </c>
      <c r="F10" s="406">
        <v>0</v>
      </c>
      <c r="G10" s="406">
        <v>0</v>
      </c>
      <c r="H10" s="327"/>
      <c r="I10" s="327"/>
      <c r="J10" s="327"/>
      <c r="K10" s="327"/>
      <c r="L10" s="327"/>
      <c r="M10" s="327"/>
      <c r="N10" s="327"/>
      <c r="O10" s="328"/>
    </row>
    <row r="11" spans="1:15">
      <c r="A11" s="514"/>
      <c r="B11" s="513" t="s">
        <v>316</v>
      </c>
      <c r="C11" s="515">
        <v>4056979</v>
      </c>
      <c r="D11" s="406">
        <v>1158964</v>
      </c>
      <c r="E11" s="406">
        <v>1152210</v>
      </c>
      <c r="F11" s="406">
        <v>0</v>
      </c>
      <c r="G11" s="406">
        <v>0</v>
      </c>
      <c r="H11" s="327"/>
      <c r="I11" s="327"/>
      <c r="J11" s="327"/>
      <c r="K11" s="327"/>
      <c r="L11" s="327"/>
      <c r="M11" s="327"/>
      <c r="N11" s="327"/>
      <c r="O11" s="328"/>
    </row>
    <row r="12" spans="1:15">
      <c r="A12" s="514"/>
      <c r="B12" s="513" t="s">
        <v>317</v>
      </c>
      <c r="C12" s="515">
        <v>4057034</v>
      </c>
      <c r="D12" s="406">
        <v>311917</v>
      </c>
      <c r="E12" s="406">
        <v>311483</v>
      </c>
      <c r="F12" s="406">
        <v>0</v>
      </c>
      <c r="G12" s="406">
        <v>0</v>
      </c>
      <c r="H12" s="327"/>
      <c r="I12" s="327"/>
      <c r="J12" s="327"/>
      <c r="K12" s="327"/>
      <c r="L12" s="327"/>
      <c r="M12" s="327"/>
      <c r="N12" s="327"/>
      <c r="O12" s="328"/>
    </row>
    <row r="13" spans="1:15">
      <c r="A13" s="514" t="s">
        <v>175</v>
      </c>
      <c r="B13" s="513" t="s">
        <v>174</v>
      </c>
      <c r="C13" s="515">
        <v>4055465</v>
      </c>
      <c r="D13" s="406">
        <v>15656000</v>
      </c>
      <c r="E13" s="406">
        <v>3593000</v>
      </c>
      <c r="F13" s="406">
        <v>0</v>
      </c>
      <c r="G13" s="406">
        <v>0</v>
      </c>
      <c r="H13" s="327"/>
      <c r="I13" s="327"/>
      <c r="J13" s="327"/>
      <c r="K13" s="327"/>
      <c r="L13" s="327"/>
      <c r="M13" s="327"/>
      <c r="N13" s="327"/>
      <c r="O13" s="328"/>
    </row>
    <row r="14" spans="1:15">
      <c r="A14" s="514"/>
      <c r="B14" s="513" t="s">
        <v>318</v>
      </c>
      <c r="C14" s="515">
        <v>4014956</v>
      </c>
      <c r="D14" s="406">
        <v>5843000</v>
      </c>
      <c r="E14" s="406">
        <v>5768000</v>
      </c>
      <c r="F14" s="406">
        <v>0</v>
      </c>
      <c r="G14" s="406">
        <v>0</v>
      </c>
      <c r="H14" s="327"/>
      <c r="I14" s="327"/>
      <c r="J14" s="327"/>
      <c r="K14" s="327"/>
      <c r="L14" s="327"/>
      <c r="M14" s="327"/>
      <c r="N14" s="327"/>
      <c r="O14" s="328"/>
    </row>
    <row r="15" spans="1:15">
      <c r="A15" s="514" t="s">
        <v>170</v>
      </c>
      <c r="B15" s="513" t="s">
        <v>169</v>
      </c>
      <c r="C15" s="515">
        <v>4142273</v>
      </c>
      <c r="D15" s="406">
        <v>1046879</v>
      </c>
      <c r="E15" s="406">
        <v>224110</v>
      </c>
      <c r="F15" s="406">
        <v>464767</v>
      </c>
      <c r="G15" s="406">
        <v>464767</v>
      </c>
      <c r="H15" s="327"/>
      <c r="I15" s="327"/>
      <c r="J15" s="327"/>
      <c r="K15" s="327"/>
      <c r="L15" s="327"/>
      <c r="M15" s="327"/>
      <c r="N15" s="327"/>
      <c r="O15" s="328"/>
    </row>
    <row r="16" spans="1:15">
      <c r="A16" s="514"/>
      <c r="B16" s="513" t="s">
        <v>319</v>
      </c>
      <c r="C16" s="515">
        <v>4058409</v>
      </c>
      <c r="D16" s="406">
        <v>700000</v>
      </c>
      <c r="E16" s="406" t="s">
        <v>97</v>
      </c>
      <c r="F16" s="406">
        <v>0</v>
      </c>
      <c r="G16" s="406">
        <v>0</v>
      </c>
      <c r="H16" s="327"/>
      <c r="I16" s="327"/>
      <c r="J16" s="327"/>
      <c r="K16" s="327"/>
      <c r="L16" s="327"/>
      <c r="M16" s="327"/>
      <c r="N16" s="327"/>
      <c r="O16" s="328"/>
    </row>
    <row r="17" spans="1:15">
      <c r="A17" s="514"/>
      <c r="B17" s="513" t="s">
        <v>320</v>
      </c>
      <c r="C17" s="515">
        <v>4056955</v>
      </c>
      <c r="D17" s="406">
        <v>57555</v>
      </c>
      <c r="E17" s="406">
        <v>57547</v>
      </c>
      <c r="F17" s="406">
        <v>0</v>
      </c>
      <c r="G17" s="406">
        <v>0</v>
      </c>
      <c r="H17" s="327"/>
      <c r="I17" s="327"/>
      <c r="J17" s="327"/>
      <c r="K17" s="327"/>
      <c r="L17" s="327"/>
      <c r="M17" s="327"/>
      <c r="N17" s="327"/>
      <c r="O17" s="328"/>
    </row>
    <row r="18" spans="1:15">
      <c r="A18" s="514" t="s">
        <v>95</v>
      </c>
      <c r="B18" s="513" t="s">
        <v>94</v>
      </c>
      <c r="C18" s="515">
        <v>4022309</v>
      </c>
      <c r="D18" s="406">
        <v>1507400</v>
      </c>
      <c r="E18" s="406" t="s">
        <v>97</v>
      </c>
      <c r="F18" s="406" t="s">
        <v>97</v>
      </c>
      <c r="G18" s="406" t="s">
        <v>97</v>
      </c>
      <c r="H18" s="327"/>
      <c r="I18" s="327"/>
      <c r="J18" s="327"/>
      <c r="K18" s="327"/>
      <c r="L18" s="327"/>
      <c r="M18" s="327"/>
      <c r="N18" s="327"/>
      <c r="O18" s="328"/>
    </row>
    <row r="19" spans="1:15">
      <c r="A19" s="514" t="s">
        <v>93</v>
      </c>
      <c r="B19" s="513" t="s">
        <v>92</v>
      </c>
      <c r="C19" s="515">
        <v>4057038</v>
      </c>
      <c r="D19" s="406">
        <v>3312500</v>
      </c>
      <c r="E19" s="406">
        <v>2770500</v>
      </c>
      <c r="F19" s="406">
        <v>349900</v>
      </c>
      <c r="G19" s="406">
        <v>381200</v>
      </c>
      <c r="H19" s="327"/>
      <c r="I19" s="327"/>
      <c r="J19" s="327"/>
      <c r="K19" s="327"/>
      <c r="L19" s="327"/>
      <c r="M19" s="327"/>
      <c r="N19" s="327"/>
      <c r="O19" s="328"/>
    </row>
    <row r="20" spans="1:15">
      <c r="A20" s="514" t="s">
        <v>173</v>
      </c>
      <c r="B20" s="513" t="s">
        <v>172</v>
      </c>
      <c r="C20" s="515">
        <v>4135391</v>
      </c>
      <c r="D20" s="406">
        <v>2106700</v>
      </c>
      <c r="E20" s="406" t="s">
        <v>97</v>
      </c>
      <c r="F20" s="406" t="s">
        <v>97</v>
      </c>
      <c r="G20" s="406" t="s">
        <v>97</v>
      </c>
      <c r="H20" s="327"/>
      <c r="I20" s="327"/>
      <c r="J20" s="327"/>
      <c r="K20" s="327"/>
      <c r="L20" s="327"/>
      <c r="M20" s="327"/>
      <c r="N20" s="327"/>
      <c r="O20" s="328"/>
    </row>
    <row r="21" spans="1:15">
      <c r="A21" s="514"/>
      <c r="B21" s="513" t="s">
        <v>321</v>
      </c>
      <c r="C21" s="515">
        <v>4097358</v>
      </c>
      <c r="D21" s="406">
        <v>806580</v>
      </c>
      <c r="E21" s="406">
        <v>789396</v>
      </c>
      <c r="F21" s="406">
        <v>0</v>
      </c>
      <c r="G21" s="406">
        <v>0</v>
      </c>
      <c r="H21" s="327"/>
      <c r="I21" s="327"/>
      <c r="J21" s="327"/>
      <c r="K21" s="327"/>
      <c r="L21" s="327"/>
      <c r="M21" s="327"/>
      <c r="N21" s="327"/>
      <c r="O21" s="328"/>
    </row>
    <row r="22" spans="1:15">
      <c r="A22" s="514" t="s">
        <v>91</v>
      </c>
      <c r="B22" s="513" t="s">
        <v>90</v>
      </c>
      <c r="C22" s="515">
        <v>4007308</v>
      </c>
      <c r="D22" s="406">
        <v>6172000</v>
      </c>
      <c r="E22" s="406">
        <v>5180000</v>
      </c>
      <c r="F22" s="406" t="s">
        <v>97</v>
      </c>
      <c r="G22" s="406">
        <v>918000</v>
      </c>
      <c r="H22" s="327"/>
      <c r="I22" s="327"/>
      <c r="J22" s="327"/>
      <c r="K22" s="327"/>
      <c r="L22" s="327"/>
      <c r="M22" s="327"/>
      <c r="N22" s="327"/>
      <c r="O22" s="328"/>
    </row>
    <row r="23" spans="1:15">
      <c r="A23" s="514"/>
      <c r="B23" s="513" t="s">
        <v>322</v>
      </c>
      <c r="C23" s="515">
        <v>4272394</v>
      </c>
      <c r="D23" s="406">
        <v>2487000</v>
      </c>
      <c r="E23" s="406">
        <v>1683000</v>
      </c>
      <c r="F23" s="406">
        <v>783000</v>
      </c>
      <c r="G23" s="406">
        <v>783000</v>
      </c>
      <c r="H23" s="327"/>
      <c r="I23" s="327"/>
      <c r="J23" s="327"/>
      <c r="K23" s="327"/>
      <c r="L23" s="327"/>
      <c r="M23" s="327"/>
      <c r="N23" s="327"/>
      <c r="O23" s="328"/>
    </row>
    <row r="24" spans="1:15">
      <c r="A24" s="514" t="s">
        <v>89</v>
      </c>
      <c r="B24" s="513" t="s">
        <v>88</v>
      </c>
      <c r="C24" s="515">
        <v>4006321</v>
      </c>
      <c r="D24" s="406">
        <v>16681800</v>
      </c>
      <c r="E24" s="406">
        <v>14987000</v>
      </c>
      <c r="F24" s="406">
        <v>0</v>
      </c>
      <c r="G24" s="406">
        <v>0</v>
      </c>
      <c r="H24" s="327"/>
      <c r="I24" s="327"/>
      <c r="J24" s="327"/>
      <c r="K24" s="327"/>
      <c r="L24" s="327"/>
      <c r="M24" s="327"/>
      <c r="N24" s="327"/>
      <c r="O24" s="328"/>
    </row>
    <row r="25" spans="1:15">
      <c r="A25" s="514"/>
      <c r="B25" s="513" t="s">
        <v>323</v>
      </c>
      <c r="C25" s="515">
        <v>4076262</v>
      </c>
      <c r="D25" s="406">
        <v>471000</v>
      </c>
      <c r="E25" s="406" t="s">
        <v>97</v>
      </c>
      <c r="F25" s="406">
        <v>0</v>
      </c>
      <c r="G25" s="406">
        <v>0</v>
      </c>
      <c r="H25" s="327"/>
      <c r="I25" s="327"/>
      <c r="J25" s="327"/>
      <c r="K25" s="327"/>
      <c r="L25" s="327"/>
      <c r="M25" s="327"/>
      <c r="N25" s="327"/>
      <c r="O25" s="328"/>
    </row>
    <row r="26" spans="1:15">
      <c r="A26" s="514"/>
      <c r="B26" s="513" t="s">
        <v>324</v>
      </c>
      <c r="C26" s="515">
        <v>4056972</v>
      </c>
      <c r="D26" s="406">
        <v>2979900</v>
      </c>
      <c r="E26" s="406">
        <v>2963500</v>
      </c>
      <c r="F26" s="406">
        <v>0</v>
      </c>
      <c r="G26" s="406">
        <v>0</v>
      </c>
      <c r="H26" s="327"/>
      <c r="I26" s="327"/>
      <c r="J26" s="327"/>
      <c r="K26" s="327"/>
      <c r="L26" s="327"/>
      <c r="M26" s="327"/>
      <c r="N26" s="327"/>
      <c r="O26" s="328"/>
    </row>
    <row r="27" spans="1:15">
      <c r="A27" s="514"/>
      <c r="B27" s="513" t="s">
        <v>325</v>
      </c>
      <c r="C27" s="515">
        <v>4056974</v>
      </c>
      <c r="D27" s="406">
        <v>3530406</v>
      </c>
      <c r="E27" s="406">
        <v>3492357</v>
      </c>
      <c r="F27" s="406">
        <v>0</v>
      </c>
      <c r="G27" s="406">
        <v>0</v>
      </c>
      <c r="H27" s="327"/>
      <c r="I27" s="327"/>
      <c r="J27" s="327"/>
      <c r="K27" s="327"/>
      <c r="L27" s="327"/>
      <c r="M27" s="327"/>
      <c r="N27" s="327"/>
      <c r="O27" s="328"/>
    </row>
    <row r="28" spans="1:15">
      <c r="A28" s="514" t="s">
        <v>178</v>
      </c>
      <c r="B28" s="513" t="s">
        <v>177</v>
      </c>
      <c r="C28" s="515">
        <v>4086899</v>
      </c>
      <c r="D28" s="406">
        <v>4196000</v>
      </c>
      <c r="E28" s="406" t="s">
        <v>97</v>
      </c>
      <c r="F28" s="406" t="s">
        <v>97</v>
      </c>
      <c r="G28" s="406" t="s">
        <v>97</v>
      </c>
      <c r="H28" s="327"/>
      <c r="I28" s="327"/>
      <c r="J28" s="327"/>
      <c r="K28" s="327"/>
      <c r="L28" s="327"/>
      <c r="M28" s="327"/>
      <c r="N28" s="327"/>
      <c r="O28" s="328"/>
    </row>
    <row r="29" spans="1:15">
      <c r="A29" s="514"/>
      <c r="B29" s="513" t="s">
        <v>326</v>
      </c>
      <c r="C29" s="515">
        <v>4056975</v>
      </c>
      <c r="D29" s="406">
        <v>1301000</v>
      </c>
      <c r="E29" s="406">
        <v>1298000</v>
      </c>
      <c r="F29" s="406">
        <v>0</v>
      </c>
      <c r="G29" s="406">
        <v>0</v>
      </c>
      <c r="H29" s="327"/>
      <c r="I29" s="327"/>
      <c r="J29" s="327"/>
      <c r="K29" s="327"/>
      <c r="L29" s="327"/>
      <c r="M29" s="327"/>
      <c r="N29" s="327"/>
      <c r="O29" s="328"/>
    </row>
    <row r="30" spans="1:15">
      <c r="A30" s="514" t="s">
        <v>167</v>
      </c>
      <c r="B30" s="513" t="s">
        <v>166</v>
      </c>
      <c r="C30" s="515">
        <v>4098671</v>
      </c>
      <c r="D30" s="406">
        <v>461800</v>
      </c>
      <c r="E30" s="406">
        <v>340800</v>
      </c>
      <c r="F30" s="406">
        <v>0</v>
      </c>
      <c r="G30" s="406">
        <v>0</v>
      </c>
      <c r="H30" s="327"/>
      <c r="I30" s="327"/>
      <c r="J30" s="327"/>
      <c r="K30" s="327"/>
      <c r="L30" s="327"/>
      <c r="M30" s="327"/>
      <c r="N30" s="327"/>
      <c r="O30" s="328"/>
    </row>
    <row r="31" spans="1:15">
      <c r="A31" s="514"/>
      <c r="B31" s="513" t="s">
        <v>2381</v>
      </c>
      <c r="C31" s="515">
        <v>4092176</v>
      </c>
      <c r="D31" s="406" t="s">
        <v>97</v>
      </c>
      <c r="E31" s="406" t="s">
        <v>97</v>
      </c>
      <c r="F31" s="406" t="s">
        <v>97</v>
      </c>
      <c r="G31" s="406" t="s">
        <v>97</v>
      </c>
      <c r="H31" s="327"/>
      <c r="I31" s="327"/>
      <c r="J31" s="327"/>
      <c r="K31" s="327"/>
      <c r="L31" s="327"/>
      <c r="M31" s="327"/>
      <c r="N31" s="327"/>
      <c r="O31" s="328"/>
    </row>
    <row r="32" spans="1:15">
      <c r="A32" s="514" t="s">
        <v>7072</v>
      </c>
      <c r="B32" s="513" t="s">
        <v>7034</v>
      </c>
      <c r="C32" s="515">
        <v>4057045</v>
      </c>
      <c r="D32" s="406" t="s">
        <v>97</v>
      </c>
      <c r="E32" s="406" t="s">
        <v>97</v>
      </c>
      <c r="F32" s="406" t="s">
        <v>97</v>
      </c>
      <c r="G32" s="406" t="s">
        <v>97</v>
      </c>
      <c r="H32" s="327"/>
      <c r="I32" s="327"/>
      <c r="J32" s="327"/>
      <c r="K32" s="327"/>
      <c r="L32" s="327"/>
      <c r="M32" s="327"/>
      <c r="N32" s="327"/>
      <c r="O32" s="328"/>
    </row>
    <row r="33" spans="1:15">
      <c r="A33" s="514" t="s">
        <v>87</v>
      </c>
      <c r="B33" s="513" t="s">
        <v>86</v>
      </c>
      <c r="C33" s="515">
        <v>4057075</v>
      </c>
      <c r="D33" s="406">
        <v>1494713</v>
      </c>
      <c r="E33" s="406">
        <v>1042651</v>
      </c>
      <c r="F33" s="406">
        <v>297150</v>
      </c>
      <c r="G33" s="406">
        <v>521009</v>
      </c>
      <c r="H33" s="327"/>
      <c r="I33" s="327"/>
      <c r="J33" s="327"/>
      <c r="K33" s="327"/>
      <c r="L33" s="327"/>
      <c r="M33" s="327"/>
      <c r="N33" s="327"/>
      <c r="O33" s="328"/>
    </row>
    <row r="34" spans="1:15">
      <c r="A34" s="514"/>
      <c r="B34" s="513" t="s">
        <v>327</v>
      </c>
      <c r="C34" s="515">
        <v>4007784</v>
      </c>
      <c r="D34" s="406">
        <v>3154000</v>
      </c>
      <c r="E34" s="406">
        <v>2490000</v>
      </c>
      <c r="F34" s="406">
        <v>607000</v>
      </c>
      <c r="G34" s="406">
        <v>645000</v>
      </c>
      <c r="H34" s="327"/>
      <c r="I34" s="327"/>
      <c r="J34" s="327"/>
      <c r="K34" s="327"/>
      <c r="L34" s="327"/>
      <c r="M34" s="327"/>
      <c r="N34" s="327"/>
      <c r="O34" s="328"/>
    </row>
    <row r="35" spans="1:15">
      <c r="A35" s="514"/>
      <c r="B35" s="513" t="s">
        <v>328</v>
      </c>
      <c r="C35" s="515">
        <v>4058660</v>
      </c>
      <c r="D35" s="406">
        <v>5812000</v>
      </c>
      <c r="E35" s="406">
        <v>5604000</v>
      </c>
      <c r="F35" s="406">
        <v>0</v>
      </c>
      <c r="G35" s="406">
        <v>0</v>
      </c>
      <c r="H35" s="327"/>
      <c r="I35" s="327"/>
      <c r="J35" s="327"/>
      <c r="K35" s="327"/>
      <c r="L35" s="327"/>
      <c r="M35" s="327"/>
      <c r="N35" s="327"/>
      <c r="O35" s="328"/>
    </row>
    <row r="36" spans="1:15">
      <c r="A36" s="514"/>
      <c r="B36" s="513" t="s">
        <v>2382</v>
      </c>
      <c r="C36" s="515">
        <v>4057049</v>
      </c>
      <c r="D36" s="406">
        <v>18232000</v>
      </c>
      <c r="E36" s="406">
        <v>5232000</v>
      </c>
      <c r="F36" s="406" t="s">
        <v>97</v>
      </c>
      <c r="G36" s="406">
        <v>661000</v>
      </c>
      <c r="H36" s="327"/>
      <c r="I36" s="327"/>
      <c r="J36" s="327"/>
      <c r="K36" s="327"/>
      <c r="L36" s="327"/>
      <c r="M36" s="327"/>
      <c r="N36" s="327"/>
      <c r="O36" s="328"/>
    </row>
    <row r="37" spans="1:15">
      <c r="A37" s="514" t="s">
        <v>85</v>
      </c>
      <c r="B37" s="513" t="s">
        <v>84</v>
      </c>
      <c r="C37" s="515">
        <v>4010420</v>
      </c>
      <c r="D37" s="406">
        <v>1309035</v>
      </c>
      <c r="E37" s="406">
        <v>679843</v>
      </c>
      <c r="F37" s="406">
        <v>493492</v>
      </c>
      <c r="G37" s="406">
        <v>519998</v>
      </c>
      <c r="H37" s="327"/>
      <c r="I37" s="327"/>
      <c r="J37" s="327"/>
      <c r="K37" s="327"/>
      <c r="L37" s="327"/>
      <c r="M37" s="327"/>
      <c r="N37" s="327"/>
      <c r="O37" s="328"/>
    </row>
    <row r="38" spans="1:15">
      <c r="A38" s="514"/>
      <c r="B38" s="513" t="s">
        <v>329</v>
      </c>
      <c r="C38" s="515">
        <v>4065694</v>
      </c>
      <c r="D38" s="406">
        <v>279672</v>
      </c>
      <c r="E38" s="406">
        <v>250910</v>
      </c>
      <c r="F38" s="406">
        <v>0</v>
      </c>
      <c r="G38" s="406">
        <v>0</v>
      </c>
      <c r="H38" s="327"/>
      <c r="I38" s="327"/>
      <c r="J38" s="327"/>
      <c r="K38" s="327"/>
      <c r="L38" s="327"/>
      <c r="M38" s="327"/>
      <c r="N38" s="327"/>
      <c r="O38" s="328"/>
    </row>
    <row r="39" spans="1:15">
      <c r="A39" s="514"/>
      <c r="B39" s="513" t="s">
        <v>330</v>
      </c>
      <c r="C39" s="515">
        <v>4058810</v>
      </c>
      <c r="D39" s="406">
        <v>3419777</v>
      </c>
      <c r="E39" s="406" t="s">
        <v>97</v>
      </c>
      <c r="F39" s="406">
        <v>0</v>
      </c>
      <c r="G39" s="406">
        <v>0</v>
      </c>
      <c r="H39" s="327"/>
      <c r="I39" s="327"/>
      <c r="J39" s="327"/>
      <c r="K39" s="327"/>
      <c r="L39" s="327"/>
      <c r="M39" s="327"/>
      <c r="N39" s="327"/>
      <c r="O39" s="328"/>
    </row>
    <row r="40" spans="1:15">
      <c r="A40" s="514" t="s">
        <v>163</v>
      </c>
      <c r="B40" s="513" t="s">
        <v>162</v>
      </c>
      <c r="C40" s="515">
        <v>4082886</v>
      </c>
      <c r="D40" s="406">
        <v>276038</v>
      </c>
      <c r="E40" s="406">
        <v>0</v>
      </c>
      <c r="F40" s="406">
        <v>0</v>
      </c>
      <c r="G40" s="406">
        <v>0</v>
      </c>
      <c r="H40" s="327"/>
      <c r="I40" s="327"/>
      <c r="J40" s="327"/>
      <c r="K40" s="327"/>
      <c r="L40" s="327"/>
      <c r="M40" s="327"/>
      <c r="N40" s="327"/>
      <c r="O40" s="328"/>
    </row>
    <row r="41" spans="1:15">
      <c r="A41" s="514" t="s">
        <v>165</v>
      </c>
      <c r="B41" s="513" t="s">
        <v>164</v>
      </c>
      <c r="C41" s="515">
        <v>4304864</v>
      </c>
      <c r="D41" s="406">
        <v>1697000</v>
      </c>
      <c r="E41" s="406">
        <v>0</v>
      </c>
      <c r="F41" s="406">
        <v>0</v>
      </c>
      <c r="G41" s="406">
        <v>0</v>
      </c>
      <c r="H41" s="327"/>
      <c r="I41" s="327"/>
      <c r="J41" s="327"/>
      <c r="K41" s="327"/>
      <c r="L41" s="327"/>
      <c r="M41" s="327"/>
      <c r="N41" s="327"/>
      <c r="O41" s="328"/>
    </row>
    <row r="42" spans="1:15">
      <c r="A42" s="514" t="s">
        <v>159</v>
      </c>
      <c r="B42" s="513" t="s">
        <v>158</v>
      </c>
      <c r="C42" s="515">
        <v>4056958</v>
      </c>
      <c r="D42" s="406">
        <v>6482000</v>
      </c>
      <c r="E42" s="406" t="s">
        <v>97</v>
      </c>
      <c r="F42" s="406">
        <v>0</v>
      </c>
      <c r="G42" s="406">
        <v>0</v>
      </c>
      <c r="H42" s="327"/>
      <c r="I42" s="327"/>
      <c r="J42" s="327"/>
      <c r="K42" s="327"/>
      <c r="L42" s="327"/>
      <c r="M42" s="327"/>
      <c r="N42" s="327"/>
      <c r="O42" s="328"/>
    </row>
    <row r="43" spans="1:15">
      <c r="A43" s="514" t="s">
        <v>153</v>
      </c>
      <c r="B43" s="513" t="s">
        <v>152</v>
      </c>
      <c r="C43" s="515">
        <v>4142320</v>
      </c>
      <c r="D43" s="406">
        <v>3310000</v>
      </c>
      <c r="E43" s="406" t="s">
        <v>97</v>
      </c>
      <c r="F43" s="406" t="s">
        <v>97</v>
      </c>
      <c r="G43" s="406" t="s">
        <v>97</v>
      </c>
      <c r="H43" s="327"/>
      <c r="I43" s="327"/>
      <c r="J43" s="327"/>
      <c r="K43" s="327"/>
      <c r="L43" s="327"/>
      <c r="M43" s="327"/>
      <c r="N43" s="327"/>
      <c r="O43" s="328"/>
    </row>
    <row r="44" spans="1:15">
      <c r="A44" s="514" t="s">
        <v>157</v>
      </c>
      <c r="B44" s="513" t="s">
        <v>156</v>
      </c>
      <c r="C44" s="515">
        <v>4237697</v>
      </c>
      <c r="D44" s="406">
        <v>1266000</v>
      </c>
      <c r="E44" s="406">
        <v>0</v>
      </c>
      <c r="F44" s="406">
        <v>0</v>
      </c>
      <c r="G44" s="406">
        <v>0</v>
      </c>
      <c r="H44" s="327"/>
      <c r="I44" s="327"/>
      <c r="J44" s="327"/>
      <c r="K44" s="327"/>
      <c r="L44" s="327"/>
      <c r="M44" s="327"/>
      <c r="N44" s="327"/>
      <c r="O44" s="328"/>
    </row>
    <row r="45" spans="1:15">
      <c r="A45" s="514"/>
      <c r="B45" s="513" t="s">
        <v>331</v>
      </c>
      <c r="C45" s="515">
        <v>4287746</v>
      </c>
      <c r="D45" s="406">
        <v>1258000</v>
      </c>
      <c r="E45" s="406">
        <v>0</v>
      </c>
      <c r="F45" s="406">
        <v>0</v>
      </c>
      <c r="G45" s="406">
        <v>0</v>
      </c>
      <c r="H45" s="327"/>
      <c r="I45" s="327"/>
      <c r="J45" s="327"/>
      <c r="K45" s="327"/>
      <c r="L45" s="327"/>
      <c r="M45" s="327"/>
      <c r="N45" s="327"/>
      <c r="O45" s="328"/>
    </row>
    <row r="46" spans="1:15">
      <c r="A46" s="514" t="s">
        <v>155</v>
      </c>
      <c r="B46" s="513" t="s">
        <v>154</v>
      </c>
      <c r="C46" s="515">
        <v>4166117</v>
      </c>
      <c r="D46" s="406">
        <v>351966</v>
      </c>
      <c r="E46" s="406" t="s">
        <v>97</v>
      </c>
      <c r="F46" s="406">
        <v>0</v>
      </c>
      <c r="G46" s="406">
        <v>0</v>
      </c>
      <c r="H46" s="327"/>
      <c r="I46" s="327"/>
      <c r="J46" s="327"/>
      <c r="K46" s="327"/>
      <c r="L46" s="327"/>
      <c r="M46" s="327"/>
      <c r="N46" s="327"/>
      <c r="O46" s="328"/>
    </row>
    <row r="47" spans="1:15">
      <c r="A47" s="514" t="s">
        <v>151</v>
      </c>
      <c r="B47" s="513" t="s">
        <v>150</v>
      </c>
      <c r="C47" s="515">
        <v>4276419</v>
      </c>
      <c r="D47" s="406">
        <v>193756</v>
      </c>
      <c r="E47" s="406">
        <v>76747</v>
      </c>
      <c r="F47" s="406">
        <v>0</v>
      </c>
      <c r="G47" s="406">
        <v>0</v>
      </c>
      <c r="H47" s="327"/>
      <c r="I47" s="327"/>
      <c r="J47" s="327"/>
      <c r="K47" s="327"/>
      <c r="L47" s="327"/>
      <c r="M47" s="327"/>
      <c r="N47" s="327"/>
      <c r="O47" s="328"/>
    </row>
    <row r="48" spans="1:15">
      <c r="A48" s="514"/>
      <c r="B48" s="513" t="s">
        <v>332</v>
      </c>
      <c r="C48" s="515">
        <v>4088034</v>
      </c>
      <c r="D48" s="406" t="s">
        <v>97</v>
      </c>
      <c r="E48" s="406" t="s">
        <v>97</v>
      </c>
      <c r="F48" s="406" t="s">
        <v>97</v>
      </c>
      <c r="G48" s="406" t="s">
        <v>97</v>
      </c>
      <c r="H48" s="327"/>
      <c r="I48" s="327"/>
      <c r="J48" s="327"/>
      <c r="K48" s="327"/>
      <c r="L48" s="327"/>
      <c r="M48" s="327"/>
      <c r="N48" s="327"/>
      <c r="O48" s="328"/>
    </row>
    <row r="49" spans="1:15">
      <c r="A49" s="514"/>
      <c r="B49" s="513" t="s">
        <v>333</v>
      </c>
      <c r="C49" s="515">
        <v>4057059</v>
      </c>
      <c r="D49" s="406">
        <v>2867000</v>
      </c>
      <c r="E49" s="406">
        <v>2846000</v>
      </c>
      <c r="F49" s="406">
        <v>0</v>
      </c>
      <c r="G49" s="406">
        <v>0</v>
      </c>
      <c r="H49" s="327"/>
      <c r="I49" s="327"/>
      <c r="J49" s="327"/>
      <c r="K49" s="327"/>
      <c r="L49" s="327"/>
      <c r="M49" s="327"/>
      <c r="N49" s="327"/>
      <c r="O49" s="328"/>
    </row>
    <row r="50" spans="1:15">
      <c r="A50" s="514" t="s">
        <v>83</v>
      </c>
      <c r="B50" s="513" t="s">
        <v>82</v>
      </c>
      <c r="C50" s="515">
        <v>4074390</v>
      </c>
      <c r="D50" s="406">
        <v>7626000</v>
      </c>
      <c r="E50" s="406">
        <v>2845000</v>
      </c>
      <c r="F50" s="406">
        <v>2603000</v>
      </c>
      <c r="G50" s="406" t="s">
        <v>97</v>
      </c>
      <c r="H50" s="327"/>
      <c r="I50" s="327"/>
      <c r="J50" s="327"/>
      <c r="K50" s="327"/>
      <c r="L50" s="327"/>
      <c r="M50" s="327"/>
      <c r="N50" s="327"/>
      <c r="O50" s="328"/>
    </row>
    <row r="51" spans="1:15">
      <c r="A51" s="514"/>
      <c r="B51" s="513" t="s">
        <v>334</v>
      </c>
      <c r="C51" s="515">
        <v>4057076</v>
      </c>
      <c r="D51" s="406">
        <v>696931</v>
      </c>
      <c r="E51" s="406">
        <v>544296</v>
      </c>
      <c r="F51" s="406">
        <v>146562</v>
      </c>
      <c r="G51" s="406">
        <v>146562</v>
      </c>
      <c r="H51" s="327"/>
      <c r="I51" s="327"/>
      <c r="J51" s="327"/>
      <c r="K51" s="327"/>
      <c r="L51" s="327"/>
      <c r="M51" s="327"/>
      <c r="N51" s="327"/>
      <c r="O51" s="328"/>
    </row>
    <row r="52" spans="1:15">
      <c r="A52" s="514"/>
      <c r="B52" s="513" t="s">
        <v>335</v>
      </c>
      <c r="C52" s="515">
        <v>4056978</v>
      </c>
      <c r="D52" s="406" t="s">
        <v>97</v>
      </c>
      <c r="E52" s="406" t="s">
        <v>97</v>
      </c>
      <c r="F52" s="406" t="s">
        <v>97</v>
      </c>
      <c r="G52" s="406" t="s">
        <v>97</v>
      </c>
      <c r="H52" s="327"/>
      <c r="I52" s="327"/>
      <c r="J52" s="327"/>
      <c r="K52" s="327"/>
      <c r="L52" s="327"/>
      <c r="M52" s="327"/>
      <c r="N52" s="327"/>
      <c r="O52" s="328"/>
    </row>
    <row r="53" spans="1:15">
      <c r="A53" s="514"/>
      <c r="B53" s="513" t="s">
        <v>336</v>
      </c>
      <c r="C53" s="515">
        <v>4057039</v>
      </c>
      <c r="D53" s="406">
        <v>695952</v>
      </c>
      <c r="E53" s="406">
        <v>544296</v>
      </c>
      <c r="F53" s="406">
        <v>146562</v>
      </c>
      <c r="G53" s="406">
        <v>146562</v>
      </c>
      <c r="H53" s="327"/>
      <c r="I53" s="327"/>
      <c r="J53" s="327"/>
      <c r="K53" s="327"/>
      <c r="L53" s="327"/>
      <c r="M53" s="327"/>
      <c r="N53" s="327"/>
      <c r="O53" s="328"/>
    </row>
    <row r="54" spans="1:15">
      <c r="A54" s="514"/>
      <c r="B54" s="513" t="s">
        <v>338</v>
      </c>
      <c r="C54" s="515">
        <v>4064171</v>
      </c>
      <c r="D54" s="406" t="s">
        <v>97</v>
      </c>
      <c r="E54" s="406" t="s">
        <v>97</v>
      </c>
      <c r="F54" s="406" t="s">
        <v>97</v>
      </c>
      <c r="G54" s="406" t="s">
        <v>97</v>
      </c>
      <c r="H54" s="327"/>
      <c r="I54" s="327"/>
      <c r="J54" s="327"/>
      <c r="K54" s="327"/>
      <c r="L54" s="327"/>
      <c r="M54" s="327"/>
      <c r="N54" s="327"/>
      <c r="O54" s="328"/>
    </row>
    <row r="55" spans="1:15">
      <c r="A55" s="514" t="s">
        <v>161</v>
      </c>
      <c r="B55" s="513" t="s">
        <v>160</v>
      </c>
      <c r="C55" s="515">
        <v>4057113</v>
      </c>
      <c r="D55" s="406">
        <v>461037</v>
      </c>
      <c r="E55" s="406">
        <v>79428</v>
      </c>
      <c r="F55" s="406">
        <v>190121</v>
      </c>
      <c r="G55" s="406">
        <v>236965</v>
      </c>
      <c r="H55" s="327"/>
      <c r="I55" s="327"/>
      <c r="J55" s="327"/>
      <c r="K55" s="327"/>
      <c r="L55" s="327"/>
      <c r="M55" s="327"/>
      <c r="N55" s="327"/>
      <c r="O55" s="328"/>
    </row>
    <row r="56" spans="1:15">
      <c r="A56" s="514"/>
      <c r="B56" s="513" t="s">
        <v>339</v>
      </c>
      <c r="C56" s="515">
        <v>4056981</v>
      </c>
      <c r="D56" s="406" t="s">
        <v>97</v>
      </c>
      <c r="E56" s="406" t="s">
        <v>97</v>
      </c>
      <c r="F56" s="406" t="s">
        <v>97</v>
      </c>
      <c r="G56" s="406" t="s">
        <v>97</v>
      </c>
      <c r="H56" s="327"/>
      <c r="I56" s="327"/>
      <c r="J56" s="327"/>
      <c r="K56" s="327"/>
      <c r="L56" s="327"/>
      <c r="M56" s="327"/>
      <c r="N56" s="327"/>
      <c r="O56" s="328"/>
    </row>
    <row r="57" spans="1:15">
      <c r="A57" s="514"/>
      <c r="B57" s="513" t="s">
        <v>340</v>
      </c>
      <c r="C57" s="515">
        <v>4062463</v>
      </c>
      <c r="D57" s="406" t="s">
        <v>97</v>
      </c>
      <c r="E57" s="406" t="s">
        <v>97</v>
      </c>
      <c r="F57" s="406" t="s">
        <v>97</v>
      </c>
      <c r="G57" s="406" t="s">
        <v>97</v>
      </c>
      <c r="H57" s="327"/>
      <c r="I57" s="327"/>
      <c r="J57" s="327"/>
      <c r="K57" s="327"/>
      <c r="L57" s="327"/>
      <c r="M57" s="327"/>
      <c r="N57" s="327"/>
      <c r="O57" s="328"/>
    </row>
    <row r="58" spans="1:15">
      <c r="A58" s="514" t="s">
        <v>81</v>
      </c>
      <c r="B58" s="513" t="s">
        <v>80</v>
      </c>
      <c r="C58" s="515">
        <v>4056937</v>
      </c>
      <c r="D58" s="406">
        <v>1214795</v>
      </c>
      <c r="E58" s="406">
        <v>1208467</v>
      </c>
      <c r="F58" s="406">
        <v>0</v>
      </c>
      <c r="G58" s="406">
        <v>0</v>
      </c>
      <c r="H58" s="327"/>
      <c r="I58" s="327"/>
      <c r="J58" s="327"/>
      <c r="K58" s="327"/>
      <c r="L58" s="327"/>
      <c r="M58" s="327"/>
      <c r="N58" s="327"/>
      <c r="O58" s="328"/>
    </row>
    <row r="59" spans="1:15">
      <c r="A59" s="514"/>
      <c r="B59" s="513" t="s">
        <v>341</v>
      </c>
      <c r="C59" s="515">
        <v>4056982</v>
      </c>
      <c r="D59" s="406">
        <v>1214019</v>
      </c>
      <c r="E59" s="406">
        <v>1208467</v>
      </c>
      <c r="F59" s="406">
        <v>0</v>
      </c>
      <c r="G59" s="406">
        <v>0</v>
      </c>
      <c r="H59" s="327"/>
      <c r="I59" s="327"/>
      <c r="J59" s="327"/>
      <c r="K59" s="327"/>
      <c r="L59" s="327"/>
      <c r="M59" s="327"/>
      <c r="N59" s="327"/>
      <c r="O59" s="328"/>
    </row>
    <row r="60" spans="1:15">
      <c r="A60" s="514"/>
      <c r="B60" s="513" t="s">
        <v>342</v>
      </c>
      <c r="C60" s="515">
        <v>4056983</v>
      </c>
      <c r="D60" s="406">
        <v>991000</v>
      </c>
      <c r="E60" s="406">
        <v>987000</v>
      </c>
      <c r="F60" s="406">
        <v>0</v>
      </c>
      <c r="G60" s="406">
        <v>0</v>
      </c>
      <c r="H60" s="327"/>
      <c r="I60" s="327"/>
      <c r="J60" s="327"/>
      <c r="K60" s="327"/>
      <c r="L60" s="327"/>
      <c r="M60" s="327"/>
      <c r="N60" s="327"/>
      <c r="O60" s="328"/>
    </row>
    <row r="61" spans="1:15">
      <c r="A61" s="514" t="s">
        <v>79</v>
      </c>
      <c r="B61" s="513" t="s">
        <v>78</v>
      </c>
      <c r="C61" s="515">
        <v>4004172</v>
      </c>
      <c r="D61" s="406">
        <v>6502000</v>
      </c>
      <c r="E61" s="406">
        <v>4249000</v>
      </c>
      <c r="F61" s="406">
        <v>1745000</v>
      </c>
      <c r="G61" s="406">
        <v>1916000</v>
      </c>
      <c r="H61" s="327"/>
      <c r="I61" s="327"/>
      <c r="J61" s="327"/>
      <c r="K61" s="327"/>
      <c r="L61" s="327"/>
      <c r="M61" s="327"/>
      <c r="N61" s="327"/>
      <c r="O61" s="328"/>
    </row>
    <row r="62" spans="1:15">
      <c r="A62" s="514"/>
      <c r="B62" s="513" t="s">
        <v>343</v>
      </c>
      <c r="C62" s="515">
        <v>4059342</v>
      </c>
      <c r="D62" s="406" t="s">
        <v>97</v>
      </c>
      <c r="E62" s="406" t="s">
        <v>97</v>
      </c>
      <c r="F62" s="406" t="s">
        <v>97</v>
      </c>
      <c r="G62" s="406" t="s">
        <v>97</v>
      </c>
      <c r="H62" s="327"/>
      <c r="I62" s="327"/>
      <c r="J62" s="327"/>
      <c r="K62" s="327"/>
      <c r="L62" s="327"/>
      <c r="M62" s="327"/>
      <c r="N62" s="327"/>
      <c r="O62" s="328"/>
    </row>
    <row r="63" spans="1:15">
      <c r="A63" s="514"/>
      <c r="B63" s="513" t="s">
        <v>344</v>
      </c>
      <c r="C63" s="515">
        <v>4000672</v>
      </c>
      <c r="D63" s="406">
        <v>4927000</v>
      </c>
      <c r="E63" s="406">
        <v>4905000</v>
      </c>
      <c r="F63" s="406">
        <v>0</v>
      </c>
      <c r="G63" s="406">
        <v>0</v>
      </c>
      <c r="H63" s="327"/>
      <c r="I63" s="327"/>
      <c r="J63" s="327"/>
      <c r="K63" s="327"/>
      <c r="L63" s="327"/>
      <c r="M63" s="327"/>
      <c r="N63" s="327"/>
      <c r="O63" s="328"/>
    </row>
    <row r="64" spans="1:15">
      <c r="A64" s="514"/>
      <c r="B64" s="513" t="s">
        <v>345</v>
      </c>
      <c r="C64" s="515">
        <v>4056992</v>
      </c>
      <c r="D64" s="406">
        <v>2814165</v>
      </c>
      <c r="E64" s="406">
        <v>2739971</v>
      </c>
      <c r="F64" s="406">
        <v>0</v>
      </c>
      <c r="G64" s="406">
        <v>0</v>
      </c>
      <c r="H64" s="327"/>
      <c r="I64" s="327"/>
      <c r="J64" s="327"/>
      <c r="K64" s="327"/>
      <c r="L64" s="327"/>
      <c r="M64" s="327"/>
      <c r="N64" s="327"/>
      <c r="O64" s="328"/>
    </row>
    <row r="65" spans="1:15">
      <c r="A65" s="514"/>
      <c r="B65" s="513" t="s">
        <v>346</v>
      </c>
      <c r="C65" s="515">
        <v>4057080</v>
      </c>
      <c r="D65" s="406">
        <v>10337000</v>
      </c>
      <c r="E65" s="406">
        <v>8172000</v>
      </c>
      <c r="F65" s="406">
        <v>1015000</v>
      </c>
      <c r="G65" s="406">
        <v>1527000</v>
      </c>
      <c r="H65" s="327"/>
      <c r="I65" s="327"/>
      <c r="J65" s="327"/>
      <c r="K65" s="327"/>
      <c r="L65" s="327"/>
      <c r="M65" s="327"/>
      <c r="N65" s="327"/>
      <c r="O65" s="328"/>
    </row>
    <row r="66" spans="1:15">
      <c r="A66" s="514" t="s">
        <v>77</v>
      </c>
      <c r="B66" s="513" t="s">
        <v>76</v>
      </c>
      <c r="C66" s="515">
        <v>4057041</v>
      </c>
      <c r="D66" s="406">
        <v>12594000</v>
      </c>
      <c r="E66" s="406">
        <v>8832000</v>
      </c>
      <c r="F66" s="406">
        <v>1129000</v>
      </c>
      <c r="G66" s="406">
        <v>1709000</v>
      </c>
      <c r="H66" s="327"/>
      <c r="I66" s="327"/>
      <c r="J66" s="327"/>
      <c r="K66" s="327"/>
      <c r="L66" s="327"/>
      <c r="M66" s="327"/>
      <c r="N66" s="327"/>
      <c r="O66" s="328"/>
    </row>
    <row r="67" spans="1:15">
      <c r="A67" s="514"/>
      <c r="B67" s="513" t="s">
        <v>347</v>
      </c>
      <c r="C67" s="515">
        <v>4057081</v>
      </c>
      <c r="D67" s="406">
        <v>6206000</v>
      </c>
      <c r="E67" s="406">
        <v>4249000</v>
      </c>
      <c r="F67" s="406">
        <v>1745000</v>
      </c>
      <c r="G67" s="406">
        <v>1916000</v>
      </c>
      <c r="H67" s="327"/>
      <c r="I67" s="327"/>
      <c r="J67" s="327"/>
      <c r="K67" s="327"/>
      <c r="L67" s="327"/>
      <c r="M67" s="327"/>
      <c r="N67" s="327"/>
      <c r="O67" s="328"/>
    </row>
    <row r="68" spans="1:15">
      <c r="A68" s="514" t="s">
        <v>149</v>
      </c>
      <c r="B68" s="513" t="s">
        <v>148</v>
      </c>
      <c r="C68" s="515">
        <v>103347</v>
      </c>
      <c r="D68" s="406">
        <v>1658000</v>
      </c>
      <c r="E68" s="406" t="s">
        <v>97</v>
      </c>
      <c r="F68" s="406">
        <v>0</v>
      </c>
      <c r="G68" s="406">
        <v>0</v>
      </c>
      <c r="H68" s="327"/>
      <c r="I68" s="327"/>
      <c r="J68" s="327"/>
      <c r="K68" s="327"/>
      <c r="L68" s="327"/>
      <c r="M68" s="327"/>
      <c r="N68" s="327"/>
      <c r="O68" s="328"/>
    </row>
    <row r="69" spans="1:15">
      <c r="A69" s="514"/>
      <c r="B69" s="513" t="s">
        <v>348</v>
      </c>
      <c r="C69" s="515">
        <v>4062763</v>
      </c>
      <c r="D69" s="406">
        <v>2676452</v>
      </c>
      <c r="E69" s="406">
        <v>2401074</v>
      </c>
      <c r="F69" s="406" t="s">
        <v>97</v>
      </c>
      <c r="G69" s="406">
        <v>228603</v>
      </c>
      <c r="H69" s="327"/>
      <c r="I69" s="327"/>
      <c r="J69" s="327"/>
      <c r="K69" s="327"/>
      <c r="L69" s="327"/>
      <c r="M69" s="327"/>
      <c r="N69" s="327"/>
      <c r="O69" s="328"/>
    </row>
    <row r="70" spans="1:15">
      <c r="A70" s="514"/>
      <c r="B70" s="513" t="s">
        <v>349</v>
      </c>
      <c r="C70" s="515">
        <v>4017451</v>
      </c>
      <c r="D70" s="406">
        <v>1551900</v>
      </c>
      <c r="E70" s="406">
        <v>1552300</v>
      </c>
      <c r="F70" s="406">
        <v>0</v>
      </c>
      <c r="G70" s="406">
        <v>0</v>
      </c>
      <c r="H70" s="327"/>
      <c r="I70" s="327"/>
      <c r="J70" s="327"/>
      <c r="K70" s="327"/>
      <c r="L70" s="327"/>
      <c r="M70" s="327"/>
      <c r="N70" s="327"/>
      <c r="O70" s="328"/>
    </row>
    <row r="71" spans="1:15">
      <c r="A71" s="514"/>
      <c r="B71" s="513" t="s">
        <v>350</v>
      </c>
      <c r="C71" s="515">
        <v>4057082</v>
      </c>
      <c r="D71" s="406">
        <v>1328000</v>
      </c>
      <c r="E71" s="406">
        <v>1146000</v>
      </c>
      <c r="F71" s="406">
        <v>143000</v>
      </c>
      <c r="G71" s="406">
        <v>154000</v>
      </c>
      <c r="H71" s="327"/>
      <c r="I71" s="327"/>
      <c r="J71" s="327"/>
      <c r="K71" s="327"/>
      <c r="L71" s="327"/>
      <c r="M71" s="327"/>
      <c r="N71" s="327"/>
      <c r="O71" s="328"/>
    </row>
    <row r="72" spans="1:15">
      <c r="A72" s="514" t="s">
        <v>75</v>
      </c>
      <c r="B72" s="513" t="s">
        <v>74</v>
      </c>
      <c r="C72" s="515">
        <v>4001616</v>
      </c>
      <c r="D72" s="406">
        <v>12002000</v>
      </c>
      <c r="E72" s="406">
        <v>7482000</v>
      </c>
      <c r="F72" s="406" t="s">
        <v>97</v>
      </c>
      <c r="G72" s="406">
        <v>218000</v>
      </c>
      <c r="H72" s="327"/>
      <c r="I72" s="327"/>
      <c r="J72" s="327"/>
      <c r="K72" s="327"/>
      <c r="L72" s="327"/>
      <c r="M72" s="327"/>
      <c r="N72" s="327"/>
      <c r="O72" s="328"/>
    </row>
    <row r="73" spans="1:15">
      <c r="A73" s="514"/>
      <c r="B73" s="513" t="s">
        <v>351</v>
      </c>
      <c r="C73" s="515">
        <v>4057043</v>
      </c>
      <c r="D73" s="406">
        <v>1611300</v>
      </c>
      <c r="E73" s="406">
        <v>1552300</v>
      </c>
      <c r="F73" s="406">
        <v>0</v>
      </c>
      <c r="G73" s="406">
        <v>0</v>
      </c>
      <c r="H73" s="327"/>
      <c r="I73" s="327"/>
      <c r="J73" s="327"/>
      <c r="K73" s="327"/>
      <c r="L73" s="327"/>
      <c r="M73" s="327"/>
      <c r="N73" s="327"/>
      <c r="O73" s="328"/>
    </row>
    <row r="74" spans="1:15">
      <c r="A74" s="514"/>
      <c r="B74" s="513" t="s">
        <v>352</v>
      </c>
      <c r="C74" s="515">
        <v>4057083</v>
      </c>
      <c r="D74" s="406">
        <v>4960000</v>
      </c>
      <c r="E74" s="406">
        <v>4900000</v>
      </c>
      <c r="F74" s="406">
        <v>0</v>
      </c>
      <c r="G74" s="406">
        <v>0</v>
      </c>
      <c r="H74" s="327"/>
      <c r="I74" s="327"/>
      <c r="J74" s="327"/>
      <c r="K74" s="327"/>
      <c r="L74" s="327"/>
      <c r="M74" s="327"/>
      <c r="N74" s="327"/>
      <c r="O74" s="328"/>
    </row>
    <row r="75" spans="1:15">
      <c r="A75" s="514" t="s">
        <v>73</v>
      </c>
      <c r="B75" s="513" t="s">
        <v>72</v>
      </c>
      <c r="C75" s="515">
        <v>4057044</v>
      </c>
      <c r="D75" s="406">
        <v>10559000</v>
      </c>
      <c r="E75" s="406">
        <v>4901000</v>
      </c>
      <c r="F75" s="406">
        <v>1019000</v>
      </c>
      <c r="G75" s="406">
        <v>1376000</v>
      </c>
      <c r="H75" s="327"/>
      <c r="I75" s="327"/>
      <c r="J75" s="327"/>
      <c r="K75" s="327"/>
      <c r="L75" s="327"/>
      <c r="M75" s="327"/>
      <c r="N75" s="327"/>
      <c r="O75" s="328"/>
    </row>
    <row r="76" spans="1:15">
      <c r="A76" s="514"/>
      <c r="B76" s="513" t="s">
        <v>353</v>
      </c>
      <c r="C76" s="515">
        <v>4004320</v>
      </c>
      <c r="D76" s="406">
        <v>7388000</v>
      </c>
      <c r="E76" s="406">
        <v>7229000</v>
      </c>
      <c r="F76" s="406">
        <v>0</v>
      </c>
      <c r="G76" s="406">
        <v>0</v>
      </c>
      <c r="H76" s="327"/>
      <c r="I76" s="327"/>
      <c r="J76" s="327"/>
      <c r="K76" s="327"/>
      <c r="L76" s="327"/>
      <c r="M76" s="327"/>
      <c r="N76" s="327"/>
      <c r="O76" s="328"/>
    </row>
    <row r="77" spans="1:15">
      <c r="A77" s="514" t="s">
        <v>71</v>
      </c>
      <c r="B77" s="513" t="s">
        <v>70</v>
      </c>
      <c r="C77" s="515">
        <v>4121470</v>
      </c>
      <c r="D77" s="406">
        <v>23877000</v>
      </c>
      <c r="E77" s="406">
        <v>21379000</v>
      </c>
      <c r="F77" s="406" t="s">
        <v>97</v>
      </c>
      <c r="G77" s="406">
        <v>536000</v>
      </c>
      <c r="H77" s="327"/>
      <c r="I77" s="327"/>
      <c r="J77" s="327"/>
      <c r="K77" s="327"/>
      <c r="L77" s="327"/>
      <c r="M77" s="327"/>
      <c r="N77" s="327"/>
      <c r="O77" s="328"/>
    </row>
    <row r="78" spans="1:15">
      <c r="A78" s="514"/>
      <c r="B78" s="513" t="s">
        <v>2383</v>
      </c>
      <c r="C78" s="515">
        <v>4056998</v>
      </c>
      <c r="D78" s="406">
        <v>5001000</v>
      </c>
      <c r="E78" s="406" t="s">
        <v>97</v>
      </c>
      <c r="F78" s="406">
        <v>0</v>
      </c>
      <c r="G78" s="406">
        <v>0</v>
      </c>
      <c r="H78" s="327"/>
      <c r="I78" s="327"/>
      <c r="J78" s="327"/>
      <c r="K78" s="327"/>
      <c r="L78" s="327"/>
      <c r="M78" s="327"/>
      <c r="N78" s="327"/>
      <c r="O78" s="328"/>
    </row>
    <row r="79" spans="1:15">
      <c r="A79" s="514"/>
      <c r="B79" s="513" t="s">
        <v>7042</v>
      </c>
      <c r="C79" s="515">
        <v>4062444</v>
      </c>
      <c r="D79" s="406">
        <v>2902000</v>
      </c>
      <c r="E79" s="406">
        <v>2890000</v>
      </c>
      <c r="F79" s="406">
        <v>0</v>
      </c>
      <c r="G79" s="406">
        <v>0</v>
      </c>
      <c r="H79" s="327"/>
      <c r="I79" s="327"/>
      <c r="J79" s="327"/>
      <c r="K79" s="327"/>
      <c r="L79" s="327"/>
      <c r="M79" s="327"/>
      <c r="N79" s="327"/>
      <c r="O79" s="328"/>
    </row>
    <row r="80" spans="1:15">
      <c r="A80" s="514"/>
      <c r="B80" s="513" t="s">
        <v>354</v>
      </c>
      <c r="C80" s="515">
        <v>4057103</v>
      </c>
      <c r="D80" s="406">
        <v>462870</v>
      </c>
      <c r="E80" s="406">
        <v>359196</v>
      </c>
      <c r="F80" s="406" t="s">
        <v>97</v>
      </c>
      <c r="G80" s="406">
        <v>102354</v>
      </c>
      <c r="H80" s="327"/>
      <c r="I80" s="327"/>
      <c r="J80" s="327"/>
      <c r="K80" s="327"/>
      <c r="L80" s="327"/>
      <c r="M80" s="327"/>
      <c r="N80" s="327"/>
      <c r="O80" s="328"/>
    </row>
    <row r="81" spans="1:15">
      <c r="A81" s="514"/>
      <c r="B81" s="513" t="s">
        <v>355</v>
      </c>
      <c r="C81" s="515">
        <v>4057079</v>
      </c>
      <c r="D81" s="406">
        <v>1919000</v>
      </c>
      <c r="E81" s="406">
        <v>1331000</v>
      </c>
      <c r="F81" s="406" t="s">
        <v>97</v>
      </c>
      <c r="G81" s="406">
        <v>541000</v>
      </c>
      <c r="H81" s="327"/>
      <c r="I81" s="327"/>
      <c r="J81" s="327"/>
      <c r="K81" s="327"/>
      <c r="L81" s="327"/>
      <c r="M81" s="327"/>
      <c r="N81" s="327"/>
      <c r="O81" s="328"/>
    </row>
    <row r="82" spans="1:15">
      <c r="A82" s="514"/>
      <c r="B82" s="513" t="s">
        <v>2384</v>
      </c>
      <c r="C82" s="515">
        <v>4004192</v>
      </c>
      <c r="D82" s="406">
        <v>5364000</v>
      </c>
      <c r="E82" s="406" t="s">
        <v>97</v>
      </c>
      <c r="F82" s="406">
        <v>0</v>
      </c>
      <c r="G82" s="406">
        <v>0</v>
      </c>
      <c r="H82" s="327"/>
      <c r="I82" s="327"/>
      <c r="J82" s="327"/>
      <c r="K82" s="327"/>
      <c r="L82" s="327"/>
      <c r="M82" s="327"/>
      <c r="N82" s="327"/>
      <c r="O82" s="328"/>
    </row>
    <row r="83" spans="1:15">
      <c r="A83" s="514" t="s">
        <v>146</v>
      </c>
      <c r="B83" s="513" t="s">
        <v>145</v>
      </c>
      <c r="C83" s="515">
        <v>4057069</v>
      </c>
      <c r="D83" s="406">
        <v>3924000</v>
      </c>
      <c r="E83" s="406">
        <v>0</v>
      </c>
      <c r="F83" s="406">
        <v>0</v>
      </c>
      <c r="G83" s="406">
        <v>0</v>
      </c>
      <c r="H83" s="327"/>
      <c r="I83" s="327"/>
      <c r="J83" s="327"/>
      <c r="K83" s="327"/>
      <c r="L83" s="327"/>
      <c r="M83" s="327"/>
      <c r="N83" s="327"/>
      <c r="O83" s="328"/>
    </row>
    <row r="84" spans="1:15">
      <c r="A84" s="514" t="s">
        <v>69</v>
      </c>
      <c r="B84" s="513" t="s">
        <v>68</v>
      </c>
      <c r="C84" s="515">
        <v>4056943</v>
      </c>
      <c r="D84" s="406">
        <v>11698000</v>
      </c>
      <c r="E84" s="406">
        <v>11524000</v>
      </c>
      <c r="F84" s="406">
        <v>0</v>
      </c>
      <c r="G84" s="406">
        <v>0</v>
      </c>
      <c r="H84" s="327"/>
      <c r="I84" s="327"/>
      <c r="J84" s="327"/>
      <c r="K84" s="327"/>
      <c r="L84" s="327"/>
      <c r="M84" s="327"/>
      <c r="N84" s="327"/>
      <c r="O84" s="328"/>
    </row>
    <row r="85" spans="1:15">
      <c r="A85" s="514" t="s">
        <v>67</v>
      </c>
      <c r="B85" s="513" t="s">
        <v>66</v>
      </c>
      <c r="C85" s="515">
        <v>4056994</v>
      </c>
      <c r="D85" s="406">
        <v>880078</v>
      </c>
      <c r="E85" s="406">
        <v>849869</v>
      </c>
      <c r="F85" s="406">
        <v>0</v>
      </c>
      <c r="G85" s="406">
        <v>0</v>
      </c>
      <c r="H85" s="327"/>
      <c r="I85" s="327"/>
      <c r="J85" s="327"/>
      <c r="K85" s="327"/>
      <c r="L85" s="327"/>
      <c r="M85" s="327"/>
      <c r="N85" s="327"/>
      <c r="O85" s="328"/>
    </row>
    <row r="86" spans="1:15">
      <c r="A86" s="514" t="s">
        <v>142</v>
      </c>
      <c r="B86" s="513" t="s">
        <v>141</v>
      </c>
      <c r="C86" s="515">
        <v>4072693</v>
      </c>
      <c r="D86" s="406">
        <v>2929000</v>
      </c>
      <c r="E86" s="406">
        <v>2110073</v>
      </c>
      <c r="F86" s="406">
        <v>0</v>
      </c>
      <c r="G86" s="406">
        <v>52100</v>
      </c>
      <c r="H86" s="327"/>
      <c r="I86" s="327"/>
      <c r="J86" s="327"/>
      <c r="K86" s="327"/>
      <c r="L86" s="327"/>
      <c r="M86" s="327"/>
      <c r="N86" s="327"/>
      <c r="O86" s="328"/>
    </row>
    <row r="87" spans="1:15">
      <c r="A87" s="514" t="s">
        <v>65</v>
      </c>
      <c r="B87" s="513" t="s">
        <v>144</v>
      </c>
      <c r="C87" s="515">
        <v>3005475</v>
      </c>
      <c r="D87" s="406">
        <v>610568</v>
      </c>
      <c r="E87" s="406">
        <v>524232</v>
      </c>
      <c r="F87" s="406">
        <v>37582</v>
      </c>
      <c r="G87" s="406">
        <v>41702</v>
      </c>
      <c r="H87" s="327"/>
      <c r="I87" s="327"/>
      <c r="J87" s="327"/>
      <c r="K87" s="327"/>
      <c r="L87" s="327"/>
      <c r="M87" s="327"/>
      <c r="N87" s="327"/>
      <c r="O87" s="328"/>
    </row>
    <row r="88" spans="1:15">
      <c r="A88" s="514"/>
      <c r="B88" s="513" t="s">
        <v>2385</v>
      </c>
      <c r="C88" s="515">
        <v>4057031</v>
      </c>
      <c r="D88" s="406">
        <v>5387000</v>
      </c>
      <c r="E88" s="406">
        <v>0</v>
      </c>
      <c r="F88" s="406">
        <v>0</v>
      </c>
      <c r="G88" s="406">
        <v>0</v>
      </c>
      <c r="H88" s="327"/>
      <c r="I88" s="327"/>
      <c r="J88" s="327"/>
      <c r="K88" s="327"/>
      <c r="L88" s="327"/>
      <c r="M88" s="327"/>
      <c r="N88" s="327"/>
      <c r="O88" s="328"/>
    </row>
    <row r="89" spans="1:15">
      <c r="A89" s="514"/>
      <c r="B89" s="513" t="s">
        <v>356</v>
      </c>
      <c r="C89" s="515">
        <v>4057064</v>
      </c>
      <c r="D89" s="406">
        <v>5740000</v>
      </c>
      <c r="E89" s="406">
        <v>0</v>
      </c>
      <c r="F89" s="406">
        <v>0</v>
      </c>
      <c r="G89" s="406">
        <v>0</v>
      </c>
      <c r="H89" s="327"/>
      <c r="I89" s="327"/>
      <c r="J89" s="327"/>
      <c r="K89" s="327"/>
      <c r="L89" s="327"/>
      <c r="M89" s="327"/>
      <c r="N89" s="327"/>
      <c r="O89" s="328"/>
    </row>
    <row r="90" spans="1:15">
      <c r="A90" s="514"/>
      <c r="B90" s="513" t="s">
        <v>357</v>
      </c>
      <c r="C90" s="515">
        <v>4108487</v>
      </c>
      <c r="D90" s="406" t="s">
        <v>97</v>
      </c>
      <c r="E90" s="406" t="s">
        <v>97</v>
      </c>
      <c r="F90" s="406" t="s">
        <v>97</v>
      </c>
      <c r="G90" s="406" t="s">
        <v>97</v>
      </c>
      <c r="H90" s="327"/>
      <c r="I90" s="327"/>
      <c r="J90" s="327"/>
      <c r="K90" s="327"/>
      <c r="L90" s="327"/>
      <c r="M90" s="327"/>
      <c r="N90" s="327"/>
      <c r="O90" s="328"/>
    </row>
    <row r="91" spans="1:15">
      <c r="A91" s="514"/>
      <c r="B91" s="513" t="s">
        <v>358</v>
      </c>
      <c r="C91" s="515">
        <v>4086898</v>
      </c>
      <c r="D91" s="406">
        <v>3046200</v>
      </c>
      <c r="E91" s="406">
        <v>2462000</v>
      </c>
      <c r="F91" s="406">
        <v>358500</v>
      </c>
      <c r="G91" s="406">
        <v>358500</v>
      </c>
      <c r="H91" s="327"/>
      <c r="I91" s="327"/>
      <c r="J91" s="327"/>
      <c r="K91" s="327"/>
      <c r="L91" s="327"/>
      <c r="M91" s="327"/>
      <c r="N91" s="327"/>
      <c r="O91" s="328"/>
    </row>
    <row r="92" spans="1:15">
      <c r="A92" s="514"/>
      <c r="B92" s="513" t="s">
        <v>359</v>
      </c>
      <c r="C92" s="515">
        <v>4056995</v>
      </c>
      <c r="D92" s="406">
        <v>2286788</v>
      </c>
      <c r="E92" s="406">
        <v>2253564</v>
      </c>
      <c r="F92" s="406">
        <v>0</v>
      </c>
      <c r="G92" s="406">
        <v>0</v>
      </c>
      <c r="H92" s="327"/>
      <c r="I92" s="327"/>
      <c r="J92" s="327"/>
      <c r="K92" s="327"/>
      <c r="L92" s="327"/>
      <c r="M92" s="327"/>
      <c r="N92" s="327"/>
      <c r="O92" s="328"/>
    </row>
    <row r="93" spans="1:15">
      <c r="A93" s="514" t="s">
        <v>63</v>
      </c>
      <c r="B93" s="513" t="s">
        <v>62</v>
      </c>
      <c r="C93" s="515">
        <v>4007889</v>
      </c>
      <c r="D93" s="406">
        <v>11810261</v>
      </c>
      <c r="E93" s="406">
        <v>9308678</v>
      </c>
      <c r="F93" s="406" t="s">
        <v>97</v>
      </c>
      <c r="G93" s="406">
        <v>142746</v>
      </c>
      <c r="H93" s="327"/>
      <c r="I93" s="327"/>
      <c r="J93" s="327"/>
      <c r="K93" s="327"/>
      <c r="L93" s="327"/>
      <c r="M93" s="327"/>
      <c r="N93" s="327"/>
      <c r="O93" s="328"/>
    </row>
    <row r="94" spans="1:15">
      <c r="A94" s="514"/>
      <c r="B94" s="513" t="s">
        <v>360</v>
      </c>
      <c r="C94" s="515">
        <v>4112564</v>
      </c>
      <c r="D94" s="406">
        <v>4573316</v>
      </c>
      <c r="E94" s="406">
        <v>4361524</v>
      </c>
      <c r="F94" s="406" t="s">
        <v>97</v>
      </c>
      <c r="G94" s="406">
        <v>55622</v>
      </c>
      <c r="H94" s="327"/>
      <c r="I94" s="327"/>
      <c r="J94" s="327"/>
      <c r="K94" s="327"/>
      <c r="L94" s="327"/>
      <c r="M94" s="327"/>
      <c r="N94" s="327"/>
      <c r="O94" s="328"/>
    </row>
    <row r="95" spans="1:15">
      <c r="A95" s="514"/>
      <c r="B95" s="513" t="s">
        <v>361</v>
      </c>
      <c r="C95" s="515">
        <v>4008616</v>
      </c>
      <c r="D95" s="406">
        <v>1395857</v>
      </c>
      <c r="E95" s="406">
        <v>1396985</v>
      </c>
      <c r="F95" s="406">
        <v>0</v>
      </c>
      <c r="G95" s="406">
        <v>0</v>
      </c>
      <c r="H95" s="327"/>
      <c r="I95" s="327"/>
      <c r="J95" s="327"/>
      <c r="K95" s="327"/>
      <c r="L95" s="327"/>
      <c r="M95" s="327"/>
      <c r="N95" s="327"/>
      <c r="O95" s="328"/>
    </row>
    <row r="96" spans="1:15">
      <c r="A96" s="514"/>
      <c r="B96" s="513" t="s">
        <v>362</v>
      </c>
      <c r="C96" s="515">
        <v>4057085</v>
      </c>
      <c r="D96" s="406">
        <v>673262</v>
      </c>
      <c r="E96" s="406">
        <v>584322</v>
      </c>
      <c r="F96" s="406" t="s">
        <v>97</v>
      </c>
      <c r="G96" s="406">
        <v>87124</v>
      </c>
      <c r="H96" s="327"/>
      <c r="I96" s="327"/>
      <c r="J96" s="327"/>
      <c r="K96" s="327"/>
      <c r="L96" s="327"/>
      <c r="M96" s="327"/>
      <c r="N96" s="327"/>
      <c r="O96" s="328"/>
    </row>
    <row r="97" spans="1:15">
      <c r="A97" s="514"/>
      <c r="B97" s="513" t="s">
        <v>363</v>
      </c>
      <c r="C97" s="515">
        <v>4199135</v>
      </c>
      <c r="D97" s="406">
        <v>1712767</v>
      </c>
      <c r="E97" s="406">
        <v>1707203</v>
      </c>
      <c r="F97" s="406">
        <v>0</v>
      </c>
      <c r="G97" s="406">
        <v>0</v>
      </c>
      <c r="H97" s="327"/>
      <c r="I97" s="327"/>
      <c r="J97" s="327"/>
      <c r="K97" s="327"/>
      <c r="L97" s="327"/>
      <c r="M97" s="327"/>
      <c r="N97" s="327"/>
      <c r="O97" s="328"/>
    </row>
    <row r="98" spans="1:15">
      <c r="A98" s="514"/>
      <c r="B98" s="513" t="s">
        <v>364</v>
      </c>
      <c r="C98" s="515">
        <v>4059785</v>
      </c>
      <c r="D98" s="406">
        <v>2085000</v>
      </c>
      <c r="E98" s="406" t="s">
        <v>97</v>
      </c>
      <c r="F98" s="406">
        <v>0</v>
      </c>
      <c r="G98" s="406">
        <v>0</v>
      </c>
      <c r="H98" s="327"/>
      <c r="I98" s="327"/>
      <c r="J98" s="327"/>
      <c r="K98" s="327"/>
      <c r="L98" s="327"/>
      <c r="M98" s="327"/>
      <c r="N98" s="327"/>
      <c r="O98" s="328"/>
    </row>
    <row r="99" spans="1:15">
      <c r="A99" s="514" t="s">
        <v>2220</v>
      </c>
      <c r="B99" s="513" t="s">
        <v>2219</v>
      </c>
      <c r="C99" s="515">
        <v>4057052</v>
      </c>
      <c r="D99" s="406">
        <v>7989054</v>
      </c>
      <c r="E99" s="406">
        <v>6933167</v>
      </c>
      <c r="F99" s="406" t="s">
        <v>97</v>
      </c>
      <c r="G99" s="406">
        <v>993662</v>
      </c>
      <c r="H99" s="327"/>
      <c r="I99" s="327"/>
      <c r="J99" s="327"/>
      <c r="K99" s="327"/>
      <c r="L99" s="327"/>
      <c r="M99" s="327"/>
      <c r="N99" s="327"/>
      <c r="O99" s="328"/>
    </row>
    <row r="100" spans="1:15">
      <c r="A100" s="514" t="s">
        <v>61</v>
      </c>
      <c r="B100" s="513" t="s">
        <v>60</v>
      </c>
      <c r="C100" s="515">
        <v>4057056</v>
      </c>
      <c r="D100" s="406">
        <v>29412000</v>
      </c>
      <c r="E100" s="406">
        <v>9881000</v>
      </c>
      <c r="F100" s="406">
        <v>1118000</v>
      </c>
      <c r="G100" s="406">
        <v>1191000</v>
      </c>
      <c r="H100" s="327"/>
      <c r="I100" s="327"/>
      <c r="J100" s="327"/>
      <c r="K100" s="327"/>
      <c r="L100" s="327"/>
      <c r="M100" s="327"/>
      <c r="N100" s="327"/>
      <c r="O100" s="328"/>
    </row>
    <row r="101" spans="1:15">
      <c r="A101" s="514"/>
      <c r="B101" s="513" t="s">
        <v>365</v>
      </c>
      <c r="C101" s="515">
        <v>4072145</v>
      </c>
      <c r="D101" s="406">
        <v>19079000</v>
      </c>
      <c r="E101" s="406" t="s">
        <v>97</v>
      </c>
      <c r="F101" s="406">
        <v>0</v>
      </c>
      <c r="G101" s="406">
        <v>0</v>
      </c>
      <c r="H101" s="327"/>
      <c r="I101" s="327"/>
      <c r="J101" s="327"/>
      <c r="K101" s="327"/>
      <c r="L101" s="327"/>
      <c r="M101" s="327"/>
      <c r="N101" s="327"/>
      <c r="O101" s="328"/>
    </row>
    <row r="102" spans="1:15">
      <c r="A102" s="514" t="s">
        <v>7074</v>
      </c>
      <c r="B102" s="513" t="s">
        <v>7044</v>
      </c>
      <c r="C102" s="515">
        <v>4211343</v>
      </c>
      <c r="D102" s="406">
        <v>3615073</v>
      </c>
      <c r="E102" s="406" t="s">
        <v>97</v>
      </c>
      <c r="F102" s="406">
        <v>0</v>
      </c>
      <c r="G102" s="406">
        <v>0</v>
      </c>
      <c r="H102" s="327"/>
      <c r="I102" s="327"/>
      <c r="J102" s="327"/>
      <c r="K102" s="327"/>
      <c r="L102" s="327"/>
      <c r="M102" s="327"/>
      <c r="N102" s="327"/>
      <c r="O102" s="328"/>
    </row>
    <row r="103" spans="1:15">
      <c r="A103" s="514" t="s">
        <v>59</v>
      </c>
      <c r="B103" s="513" t="s">
        <v>58</v>
      </c>
      <c r="C103" s="515">
        <v>4056944</v>
      </c>
      <c r="D103" s="406">
        <v>15053000</v>
      </c>
      <c r="E103" s="406">
        <v>9625000</v>
      </c>
      <c r="F103" s="406">
        <v>0</v>
      </c>
      <c r="G103" s="406">
        <v>0</v>
      </c>
      <c r="H103" s="327"/>
      <c r="I103" s="327"/>
      <c r="J103" s="327"/>
      <c r="K103" s="327"/>
      <c r="L103" s="327"/>
      <c r="M103" s="327"/>
      <c r="N103" s="327"/>
      <c r="O103" s="328"/>
    </row>
    <row r="104" spans="1:15">
      <c r="A104" s="514"/>
      <c r="B104" s="513" t="s">
        <v>366</v>
      </c>
      <c r="C104" s="515">
        <v>4073065</v>
      </c>
      <c r="D104" s="406">
        <v>4994000</v>
      </c>
      <c r="E104" s="406" t="s">
        <v>97</v>
      </c>
      <c r="F104" s="406">
        <v>0</v>
      </c>
      <c r="G104" s="406">
        <v>0</v>
      </c>
      <c r="H104" s="327"/>
      <c r="I104" s="327"/>
      <c r="J104" s="327"/>
      <c r="K104" s="327"/>
      <c r="L104" s="327"/>
      <c r="M104" s="327"/>
      <c r="N104" s="327"/>
      <c r="O104" s="328"/>
    </row>
    <row r="105" spans="1:15">
      <c r="A105" s="514"/>
      <c r="B105" s="513" t="s">
        <v>367</v>
      </c>
      <c r="C105" s="515">
        <v>4346021</v>
      </c>
      <c r="D105" s="406">
        <v>744000</v>
      </c>
      <c r="E105" s="406">
        <v>711000</v>
      </c>
      <c r="F105" s="406">
        <v>0</v>
      </c>
      <c r="G105" s="406">
        <v>0</v>
      </c>
      <c r="H105" s="327"/>
      <c r="I105" s="327"/>
      <c r="J105" s="327"/>
      <c r="K105" s="327"/>
      <c r="L105" s="327"/>
      <c r="M105" s="327"/>
      <c r="N105" s="327"/>
      <c r="O105" s="328"/>
    </row>
    <row r="106" spans="1:15">
      <c r="A106" s="514"/>
      <c r="B106" s="513" t="s">
        <v>368</v>
      </c>
      <c r="C106" s="515">
        <v>4056997</v>
      </c>
      <c r="D106" s="406">
        <v>11724000</v>
      </c>
      <c r="E106" s="406">
        <v>11651000</v>
      </c>
      <c r="F106" s="406">
        <v>0</v>
      </c>
      <c r="G106" s="406">
        <v>0</v>
      </c>
      <c r="H106" s="327"/>
      <c r="I106" s="327"/>
      <c r="J106" s="327"/>
      <c r="K106" s="327"/>
      <c r="L106" s="327"/>
      <c r="M106" s="327"/>
      <c r="N106" s="327"/>
      <c r="O106" s="328"/>
    </row>
    <row r="107" spans="1:15">
      <c r="A107" s="514" t="s">
        <v>140</v>
      </c>
      <c r="B107" s="513" t="s">
        <v>139</v>
      </c>
      <c r="C107" s="515">
        <v>4082871</v>
      </c>
      <c r="D107" s="406">
        <v>6935000</v>
      </c>
      <c r="E107" s="406">
        <v>2277000</v>
      </c>
      <c r="F107" s="406" t="s">
        <v>97</v>
      </c>
      <c r="G107" s="406">
        <v>1295000</v>
      </c>
      <c r="H107" s="327"/>
      <c r="I107" s="327"/>
      <c r="J107" s="327"/>
      <c r="K107" s="327"/>
      <c r="L107" s="327"/>
      <c r="M107" s="327"/>
      <c r="N107" s="327"/>
      <c r="O107" s="328"/>
    </row>
    <row r="108" spans="1:15">
      <c r="A108" s="514"/>
      <c r="B108" s="513" t="s">
        <v>369</v>
      </c>
      <c r="C108" s="515">
        <v>4103468</v>
      </c>
      <c r="D108" s="406">
        <v>566053</v>
      </c>
      <c r="E108" s="406">
        <v>547322</v>
      </c>
      <c r="F108" s="406">
        <v>0</v>
      </c>
      <c r="G108" s="406">
        <v>0</v>
      </c>
      <c r="H108" s="327"/>
      <c r="I108" s="327"/>
      <c r="J108" s="327"/>
      <c r="K108" s="327"/>
      <c r="L108" s="327"/>
      <c r="M108" s="327"/>
      <c r="N108" s="327"/>
      <c r="O108" s="328"/>
    </row>
    <row r="109" spans="1:15">
      <c r="A109" s="514"/>
      <c r="B109" s="513" t="s">
        <v>370</v>
      </c>
      <c r="C109" s="515">
        <v>4100140</v>
      </c>
      <c r="D109" s="406">
        <v>345300</v>
      </c>
      <c r="E109" s="406">
        <v>323400</v>
      </c>
      <c r="F109" s="406">
        <v>0</v>
      </c>
      <c r="G109" s="406">
        <v>0</v>
      </c>
      <c r="H109" s="327"/>
      <c r="I109" s="327"/>
      <c r="J109" s="327"/>
      <c r="K109" s="327"/>
      <c r="L109" s="327"/>
      <c r="M109" s="327"/>
      <c r="N109" s="327"/>
      <c r="O109" s="328"/>
    </row>
    <row r="110" spans="1:15">
      <c r="A110" s="514"/>
      <c r="B110" s="513" t="s">
        <v>371</v>
      </c>
      <c r="C110" s="515">
        <v>4089297</v>
      </c>
      <c r="D110" s="406">
        <v>2812709</v>
      </c>
      <c r="E110" s="406" t="s">
        <v>97</v>
      </c>
      <c r="F110" s="406" t="s">
        <v>97</v>
      </c>
      <c r="G110" s="406" t="s">
        <v>97</v>
      </c>
      <c r="H110" s="327"/>
      <c r="I110" s="327"/>
      <c r="J110" s="327"/>
      <c r="K110" s="327"/>
      <c r="L110" s="327"/>
      <c r="M110" s="327"/>
      <c r="N110" s="327"/>
      <c r="O110" s="328"/>
    </row>
    <row r="111" spans="1:15">
      <c r="A111" s="514"/>
      <c r="B111" s="513" t="s">
        <v>372</v>
      </c>
      <c r="C111" s="515">
        <v>4065552</v>
      </c>
      <c r="D111" s="406">
        <v>2309000</v>
      </c>
      <c r="E111" s="406" t="s">
        <v>97</v>
      </c>
      <c r="F111" s="406">
        <v>0</v>
      </c>
      <c r="G111" s="406">
        <v>0</v>
      </c>
      <c r="H111" s="327"/>
      <c r="I111" s="327"/>
      <c r="J111" s="327"/>
      <c r="K111" s="327"/>
      <c r="L111" s="327"/>
      <c r="M111" s="327"/>
      <c r="N111" s="327"/>
      <c r="O111" s="328"/>
    </row>
    <row r="112" spans="1:15">
      <c r="A112" s="514"/>
      <c r="B112" s="513" t="s">
        <v>373</v>
      </c>
      <c r="C112" s="515">
        <v>4057383</v>
      </c>
      <c r="D112" s="406">
        <v>2377000</v>
      </c>
      <c r="E112" s="406" t="s">
        <v>97</v>
      </c>
      <c r="F112" s="406">
        <v>0</v>
      </c>
      <c r="G112" s="406">
        <v>0</v>
      </c>
      <c r="H112" s="327"/>
      <c r="I112" s="327"/>
      <c r="J112" s="327"/>
      <c r="K112" s="327"/>
      <c r="L112" s="327"/>
      <c r="M112" s="327"/>
      <c r="N112" s="327"/>
      <c r="O112" s="328"/>
    </row>
    <row r="113" spans="1:15">
      <c r="A113" s="514"/>
      <c r="B113" s="513" t="s">
        <v>374</v>
      </c>
      <c r="C113" s="515">
        <v>4104292</v>
      </c>
      <c r="D113" s="406">
        <v>856000</v>
      </c>
      <c r="E113" s="406">
        <v>0</v>
      </c>
      <c r="F113" s="406">
        <v>0</v>
      </c>
      <c r="G113" s="406">
        <v>0</v>
      </c>
      <c r="H113" s="327"/>
      <c r="I113" s="327"/>
      <c r="J113" s="327"/>
      <c r="K113" s="327"/>
      <c r="L113" s="327"/>
      <c r="M113" s="327"/>
      <c r="N113" s="327"/>
      <c r="O113" s="328"/>
    </row>
    <row r="114" spans="1:15">
      <c r="A114" s="514"/>
      <c r="B114" s="513" t="s">
        <v>375</v>
      </c>
      <c r="C114" s="515">
        <v>4004152</v>
      </c>
      <c r="D114" s="406">
        <v>8366000</v>
      </c>
      <c r="E114" s="406">
        <v>8326000</v>
      </c>
      <c r="F114" s="406">
        <v>0</v>
      </c>
      <c r="G114" s="406">
        <v>0</v>
      </c>
      <c r="H114" s="327"/>
      <c r="I114" s="327"/>
      <c r="J114" s="327"/>
      <c r="K114" s="327"/>
      <c r="L114" s="327"/>
      <c r="M114" s="327"/>
      <c r="N114" s="327"/>
      <c r="O114" s="328"/>
    </row>
    <row r="115" spans="1:15">
      <c r="A115" s="514" t="s">
        <v>57</v>
      </c>
      <c r="B115" s="513" t="s">
        <v>137</v>
      </c>
      <c r="C115" s="515">
        <v>4057005</v>
      </c>
      <c r="D115" s="406">
        <v>2515100</v>
      </c>
      <c r="E115" s="406">
        <v>2502200</v>
      </c>
      <c r="F115" s="406">
        <v>0</v>
      </c>
      <c r="G115" s="406">
        <v>0</v>
      </c>
      <c r="H115" s="327"/>
      <c r="I115" s="327"/>
      <c r="J115" s="327"/>
      <c r="K115" s="327"/>
      <c r="L115" s="327"/>
      <c r="M115" s="327"/>
      <c r="N115" s="327"/>
      <c r="O115" s="328"/>
    </row>
    <row r="116" spans="1:15">
      <c r="A116" s="514"/>
      <c r="B116" s="513" t="s">
        <v>376</v>
      </c>
      <c r="C116" s="515">
        <v>4057000</v>
      </c>
      <c r="D116" s="406">
        <v>1496000</v>
      </c>
      <c r="E116" s="406">
        <v>1483000</v>
      </c>
      <c r="F116" s="406">
        <v>0</v>
      </c>
      <c r="G116" s="406">
        <v>0</v>
      </c>
      <c r="H116" s="327"/>
      <c r="I116" s="327"/>
      <c r="J116" s="327"/>
      <c r="K116" s="327"/>
      <c r="L116" s="327"/>
      <c r="M116" s="327"/>
      <c r="N116" s="327"/>
      <c r="O116" s="328"/>
    </row>
    <row r="117" spans="1:15">
      <c r="A117" s="514"/>
      <c r="B117" s="513" t="s">
        <v>377</v>
      </c>
      <c r="C117" s="515">
        <v>4057001</v>
      </c>
      <c r="D117" s="406">
        <v>2342094</v>
      </c>
      <c r="E117" s="406">
        <v>2335166</v>
      </c>
      <c r="F117" s="406">
        <v>0</v>
      </c>
      <c r="G117" s="406">
        <v>0</v>
      </c>
      <c r="H117" s="327"/>
      <c r="I117" s="327"/>
      <c r="J117" s="327"/>
      <c r="K117" s="327"/>
      <c r="L117" s="327"/>
      <c r="M117" s="327"/>
      <c r="N117" s="327"/>
      <c r="O117" s="328"/>
    </row>
    <row r="118" spans="1:15">
      <c r="A118" s="514" t="s">
        <v>55</v>
      </c>
      <c r="B118" s="513" t="s">
        <v>54</v>
      </c>
      <c r="C118" s="515">
        <v>1031123</v>
      </c>
      <c r="D118" s="406">
        <v>2609910</v>
      </c>
      <c r="E118" s="406">
        <v>2335166</v>
      </c>
      <c r="F118" s="406">
        <v>0</v>
      </c>
      <c r="G118" s="406">
        <v>0</v>
      </c>
      <c r="H118" s="327"/>
      <c r="I118" s="327"/>
      <c r="J118" s="327"/>
      <c r="K118" s="327"/>
      <c r="L118" s="327"/>
      <c r="M118" s="327"/>
      <c r="N118" s="327"/>
      <c r="O118" s="328"/>
    </row>
    <row r="119" spans="1:15">
      <c r="A119" s="514"/>
      <c r="B119" s="513" t="s">
        <v>378</v>
      </c>
      <c r="C119" s="515">
        <v>4099427</v>
      </c>
      <c r="D119" s="406">
        <v>6518000</v>
      </c>
      <c r="E119" s="406">
        <v>6485000</v>
      </c>
      <c r="F119" s="406">
        <v>0</v>
      </c>
      <c r="G119" s="406">
        <v>0</v>
      </c>
      <c r="H119" s="327"/>
      <c r="I119" s="327"/>
      <c r="J119" s="327"/>
      <c r="K119" s="327"/>
      <c r="L119" s="327"/>
      <c r="M119" s="327"/>
      <c r="N119" s="327"/>
      <c r="O119" s="328"/>
    </row>
    <row r="120" spans="1:15">
      <c r="A120" s="514"/>
      <c r="B120" s="513" t="s">
        <v>7047</v>
      </c>
      <c r="C120" s="515">
        <v>4643434</v>
      </c>
      <c r="D120" s="406">
        <v>6538000</v>
      </c>
      <c r="E120" s="406">
        <v>6485000</v>
      </c>
      <c r="F120" s="406">
        <v>0</v>
      </c>
      <c r="G120" s="406">
        <v>0</v>
      </c>
      <c r="H120" s="327"/>
      <c r="I120" s="327"/>
      <c r="J120" s="327"/>
      <c r="K120" s="327"/>
      <c r="L120" s="327"/>
      <c r="M120" s="327"/>
      <c r="N120" s="327"/>
      <c r="O120" s="328"/>
    </row>
    <row r="121" spans="1:15">
      <c r="A121" s="514"/>
      <c r="B121" s="513" t="s">
        <v>379</v>
      </c>
      <c r="C121" s="515">
        <v>4103122</v>
      </c>
      <c r="D121" s="406" t="s">
        <v>97</v>
      </c>
      <c r="E121" s="406" t="s">
        <v>97</v>
      </c>
      <c r="F121" s="406" t="s">
        <v>97</v>
      </c>
      <c r="G121" s="406" t="s">
        <v>97</v>
      </c>
      <c r="H121" s="327"/>
      <c r="I121" s="327"/>
      <c r="J121" s="327"/>
      <c r="K121" s="327"/>
      <c r="L121" s="327"/>
      <c r="M121" s="327"/>
      <c r="N121" s="327"/>
      <c r="O121" s="328"/>
    </row>
    <row r="122" spans="1:15">
      <c r="A122" s="514"/>
      <c r="B122" s="513" t="s">
        <v>380</v>
      </c>
      <c r="C122" s="515">
        <v>4060616</v>
      </c>
      <c r="D122" s="406">
        <v>14062000</v>
      </c>
      <c r="E122" s="406">
        <v>11662000</v>
      </c>
      <c r="F122" s="406">
        <v>0</v>
      </c>
      <c r="G122" s="406">
        <v>0</v>
      </c>
      <c r="H122" s="327"/>
      <c r="I122" s="327"/>
      <c r="J122" s="327"/>
      <c r="K122" s="327"/>
      <c r="L122" s="327"/>
      <c r="M122" s="327"/>
      <c r="N122" s="327"/>
      <c r="O122" s="328"/>
    </row>
    <row r="123" spans="1:15">
      <c r="A123" s="514" t="s">
        <v>53</v>
      </c>
      <c r="B123" s="513" t="s">
        <v>52</v>
      </c>
      <c r="C123" s="515">
        <v>4056949</v>
      </c>
      <c r="D123" s="406">
        <v>1308643</v>
      </c>
      <c r="E123" s="406">
        <v>1267505</v>
      </c>
      <c r="F123" s="406">
        <v>0</v>
      </c>
      <c r="G123" s="406">
        <v>0</v>
      </c>
      <c r="H123" s="327"/>
      <c r="I123" s="327"/>
      <c r="J123" s="327"/>
      <c r="K123" s="327"/>
      <c r="L123" s="327"/>
      <c r="M123" s="327"/>
      <c r="N123" s="327"/>
      <c r="O123" s="328"/>
    </row>
    <row r="124" spans="1:15">
      <c r="A124" s="514"/>
      <c r="B124" s="513" t="s">
        <v>381</v>
      </c>
      <c r="C124" s="515">
        <v>4057002</v>
      </c>
      <c r="D124" s="406">
        <v>1304465</v>
      </c>
      <c r="E124" s="406">
        <v>1267505</v>
      </c>
      <c r="F124" s="406">
        <v>0</v>
      </c>
      <c r="G124" s="406">
        <v>0</v>
      </c>
      <c r="H124" s="327"/>
      <c r="I124" s="327"/>
      <c r="J124" s="327"/>
      <c r="K124" s="327"/>
      <c r="L124" s="327"/>
      <c r="M124" s="327"/>
      <c r="N124" s="327"/>
      <c r="O124" s="328"/>
    </row>
    <row r="125" spans="1:15">
      <c r="A125" s="514"/>
      <c r="B125" s="513" t="s">
        <v>2386</v>
      </c>
      <c r="C125" s="515">
        <v>4064912</v>
      </c>
      <c r="D125" s="406" t="s">
        <v>97</v>
      </c>
      <c r="E125" s="406" t="s">
        <v>97</v>
      </c>
      <c r="F125" s="406" t="s">
        <v>97</v>
      </c>
      <c r="G125" s="406" t="s">
        <v>97</v>
      </c>
      <c r="H125" s="327"/>
      <c r="I125" s="327"/>
      <c r="J125" s="327"/>
      <c r="K125" s="327"/>
      <c r="L125" s="327"/>
      <c r="M125" s="327"/>
      <c r="N125" s="327"/>
      <c r="O125" s="328"/>
    </row>
    <row r="126" spans="1:15">
      <c r="A126" s="514"/>
      <c r="B126" s="513" t="s">
        <v>382</v>
      </c>
      <c r="C126" s="515">
        <v>4057003</v>
      </c>
      <c r="D126" s="406">
        <v>2207400</v>
      </c>
      <c r="E126" s="406">
        <v>2186200</v>
      </c>
      <c r="F126" s="406">
        <v>0</v>
      </c>
      <c r="G126" s="406">
        <v>0</v>
      </c>
      <c r="H126" s="327"/>
      <c r="I126" s="327"/>
      <c r="J126" s="327"/>
      <c r="K126" s="327"/>
      <c r="L126" s="327"/>
      <c r="M126" s="327"/>
      <c r="N126" s="327"/>
      <c r="O126" s="328"/>
    </row>
    <row r="127" spans="1:15">
      <c r="A127" s="514"/>
      <c r="B127" s="513" t="s">
        <v>383</v>
      </c>
      <c r="C127" s="515">
        <v>4024697</v>
      </c>
      <c r="D127" s="406">
        <v>1263682</v>
      </c>
      <c r="E127" s="406">
        <v>1250399</v>
      </c>
      <c r="F127" s="406">
        <v>0</v>
      </c>
      <c r="G127" s="406">
        <v>0</v>
      </c>
      <c r="H127" s="327"/>
      <c r="I127" s="327"/>
      <c r="J127" s="327"/>
      <c r="K127" s="327"/>
      <c r="L127" s="327"/>
      <c r="M127" s="327"/>
      <c r="N127" s="327"/>
      <c r="O127" s="328"/>
    </row>
    <row r="128" spans="1:15">
      <c r="A128" s="514" t="s">
        <v>2402</v>
      </c>
      <c r="B128" s="513" t="s">
        <v>2387</v>
      </c>
      <c r="C128" s="515">
        <v>4630457</v>
      </c>
      <c r="D128" s="406">
        <v>154251</v>
      </c>
      <c r="E128" s="406" t="s">
        <v>97</v>
      </c>
      <c r="F128" s="406">
        <v>0</v>
      </c>
      <c r="G128" s="406">
        <v>0</v>
      </c>
      <c r="H128" s="327"/>
      <c r="I128" s="327"/>
      <c r="J128" s="327"/>
      <c r="K128" s="327"/>
      <c r="L128" s="327"/>
      <c r="M128" s="327"/>
      <c r="N128" s="327"/>
      <c r="O128" s="328"/>
    </row>
    <row r="129" spans="1:15">
      <c r="A129" s="514" t="s">
        <v>136</v>
      </c>
      <c r="B129" s="513" t="s">
        <v>135</v>
      </c>
      <c r="C129" s="515">
        <v>4215345</v>
      </c>
      <c r="D129" s="406">
        <v>213296</v>
      </c>
      <c r="E129" s="406">
        <v>0</v>
      </c>
      <c r="F129" s="406">
        <v>0</v>
      </c>
      <c r="G129" s="406">
        <v>0</v>
      </c>
      <c r="H129" s="327"/>
      <c r="I129" s="327"/>
      <c r="J129" s="327"/>
      <c r="K129" s="327"/>
      <c r="L129" s="327"/>
      <c r="M129" s="327"/>
      <c r="N129" s="327"/>
      <c r="O129" s="328"/>
    </row>
    <row r="130" spans="1:15">
      <c r="A130" s="514"/>
      <c r="B130" s="513" t="s">
        <v>2388</v>
      </c>
      <c r="C130" s="515">
        <v>4057067</v>
      </c>
      <c r="D130" s="406" t="s">
        <v>97</v>
      </c>
      <c r="E130" s="406" t="s">
        <v>97</v>
      </c>
      <c r="F130" s="406" t="s">
        <v>97</v>
      </c>
      <c r="G130" s="406" t="s">
        <v>97</v>
      </c>
      <c r="H130" s="327"/>
      <c r="I130" s="327"/>
      <c r="J130" s="327"/>
      <c r="K130" s="327"/>
      <c r="L130" s="327"/>
      <c r="M130" s="327"/>
      <c r="N130" s="327"/>
      <c r="O130" s="328"/>
    </row>
    <row r="131" spans="1:15">
      <c r="A131" s="514"/>
      <c r="B131" s="513" t="s">
        <v>384</v>
      </c>
      <c r="C131" s="515">
        <v>4057087</v>
      </c>
      <c r="D131" s="406">
        <v>1793300</v>
      </c>
      <c r="E131" s="406">
        <v>1503800</v>
      </c>
      <c r="F131" s="406">
        <v>198400</v>
      </c>
      <c r="G131" s="406">
        <v>217300</v>
      </c>
      <c r="H131" s="327"/>
      <c r="I131" s="327"/>
      <c r="J131" s="327"/>
      <c r="K131" s="327"/>
      <c r="L131" s="327"/>
      <c r="M131" s="327"/>
      <c r="N131" s="327"/>
      <c r="O131" s="328"/>
    </row>
    <row r="132" spans="1:15">
      <c r="A132" s="514"/>
      <c r="B132" s="513" t="s">
        <v>385</v>
      </c>
      <c r="C132" s="515">
        <v>4010657</v>
      </c>
      <c r="D132" s="406">
        <v>1262707</v>
      </c>
      <c r="E132" s="406">
        <v>1250399</v>
      </c>
      <c r="F132" s="406">
        <v>0</v>
      </c>
      <c r="G132" s="406">
        <v>0</v>
      </c>
      <c r="H132" s="327"/>
      <c r="I132" s="327"/>
      <c r="J132" s="327"/>
      <c r="K132" s="327"/>
      <c r="L132" s="327"/>
      <c r="M132" s="327"/>
      <c r="N132" s="327"/>
      <c r="O132" s="328"/>
    </row>
    <row r="133" spans="1:15">
      <c r="A133" s="514" t="s">
        <v>49</v>
      </c>
      <c r="B133" s="513" t="s">
        <v>48</v>
      </c>
      <c r="C133" s="515">
        <v>4099990</v>
      </c>
      <c r="D133" s="406">
        <v>1074914</v>
      </c>
      <c r="E133" s="406">
        <v>1044768</v>
      </c>
      <c r="F133" s="406">
        <v>0</v>
      </c>
      <c r="G133" s="406">
        <v>0</v>
      </c>
      <c r="H133" s="327"/>
      <c r="I133" s="327"/>
      <c r="J133" s="327"/>
      <c r="K133" s="327"/>
      <c r="L133" s="327"/>
      <c r="M133" s="327"/>
      <c r="N133" s="327"/>
      <c r="O133" s="328"/>
    </row>
    <row r="134" spans="1:15">
      <c r="A134" s="514"/>
      <c r="B134" s="513" t="s">
        <v>386</v>
      </c>
      <c r="C134" s="515">
        <v>4060751</v>
      </c>
      <c r="D134" s="406">
        <v>1388506</v>
      </c>
      <c r="E134" s="406">
        <v>1370212</v>
      </c>
      <c r="F134" s="406">
        <v>0</v>
      </c>
      <c r="G134" s="406">
        <v>0</v>
      </c>
      <c r="H134" s="327"/>
      <c r="I134" s="327"/>
      <c r="J134" s="327"/>
      <c r="K134" s="327"/>
      <c r="L134" s="327"/>
      <c r="M134" s="327"/>
      <c r="N134" s="327"/>
      <c r="O134" s="328"/>
    </row>
    <row r="135" spans="1:15">
      <c r="A135" s="514"/>
      <c r="B135" s="513" t="s">
        <v>387</v>
      </c>
      <c r="C135" s="515">
        <v>4057004</v>
      </c>
      <c r="D135" s="406">
        <v>1855000</v>
      </c>
      <c r="E135" s="406">
        <v>1853000</v>
      </c>
      <c r="F135" s="406">
        <v>0</v>
      </c>
      <c r="G135" s="406">
        <v>0</v>
      </c>
      <c r="H135" s="327"/>
      <c r="I135" s="327"/>
      <c r="J135" s="327"/>
      <c r="K135" s="327"/>
      <c r="L135" s="327"/>
      <c r="M135" s="327"/>
      <c r="N135" s="327"/>
      <c r="O135" s="328"/>
    </row>
    <row r="136" spans="1:15">
      <c r="A136" s="514" t="s">
        <v>2403</v>
      </c>
      <c r="B136" s="513" t="s">
        <v>2389</v>
      </c>
      <c r="C136" s="515">
        <v>4302830</v>
      </c>
      <c r="D136" s="406">
        <v>3258340</v>
      </c>
      <c r="E136" s="406" t="s">
        <v>97</v>
      </c>
      <c r="F136" s="406" t="s">
        <v>97</v>
      </c>
      <c r="G136" s="406" t="s">
        <v>97</v>
      </c>
      <c r="H136" s="327"/>
      <c r="I136" s="327"/>
      <c r="J136" s="327"/>
      <c r="K136" s="327"/>
      <c r="L136" s="327"/>
      <c r="M136" s="327"/>
      <c r="N136" s="327"/>
      <c r="O136" s="328"/>
    </row>
    <row r="137" spans="1:15">
      <c r="A137" s="514"/>
      <c r="B137" s="513" t="s">
        <v>388</v>
      </c>
      <c r="C137" s="515">
        <v>4072456</v>
      </c>
      <c r="D137" s="406">
        <v>1722200</v>
      </c>
      <c r="E137" s="406">
        <v>1713800</v>
      </c>
      <c r="F137" s="406">
        <v>0</v>
      </c>
      <c r="G137" s="406">
        <v>0</v>
      </c>
      <c r="H137" s="327"/>
      <c r="I137" s="327"/>
      <c r="J137" s="327"/>
      <c r="K137" s="327"/>
      <c r="L137" s="327"/>
      <c r="M137" s="327"/>
      <c r="N137" s="327"/>
      <c r="O137" s="328"/>
    </row>
    <row r="138" spans="1:15">
      <c r="A138" s="514"/>
      <c r="B138" s="513" t="s">
        <v>389</v>
      </c>
      <c r="C138" s="515">
        <v>4057006</v>
      </c>
      <c r="D138" s="406">
        <v>657781</v>
      </c>
      <c r="E138" s="406">
        <v>654159</v>
      </c>
      <c r="F138" s="406">
        <v>0</v>
      </c>
      <c r="G138" s="406">
        <v>0</v>
      </c>
      <c r="H138" s="327"/>
      <c r="I138" s="327"/>
      <c r="J138" s="327"/>
      <c r="K138" s="327"/>
      <c r="L138" s="327"/>
      <c r="M138" s="327"/>
      <c r="N138" s="327"/>
      <c r="O138" s="328"/>
    </row>
    <row r="139" spans="1:15">
      <c r="A139" s="514"/>
      <c r="B139" s="513" t="s">
        <v>390</v>
      </c>
      <c r="C139" s="515">
        <v>4042397</v>
      </c>
      <c r="D139" s="406">
        <v>1729000</v>
      </c>
      <c r="E139" s="406">
        <v>1728000</v>
      </c>
      <c r="F139" s="406">
        <v>0</v>
      </c>
      <c r="G139" s="406">
        <v>0</v>
      </c>
      <c r="H139" s="327"/>
      <c r="I139" s="327"/>
      <c r="J139" s="327"/>
      <c r="K139" s="327"/>
      <c r="L139" s="327"/>
      <c r="M139" s="327"/>
      <c r="N139" s="327"/>
      <c r="O139" s="328"/>
    </row>
    <row r="140" spans="1:15">
      <c r="A140" s="514"/>
      <c r="B140" s="513" t="s">
        <v>391</v>
      </c>
      <c r="C140" s="515">
        <v>4057048</v>
      </c>
      <c r="D140" s="406">
        <v>3107000</v>
      </c>
      <c r="E140" s="406" t="s">
        <v>97</v>
      </c>
      <c r="F140" s="406" t="s">
        <v>97</v>
      </c>
      <c r="G140" s="406" t="s">
        <v>97</v>
      </c>
      <c r="H140" s="327"/>
      <c r="I140" s="327"/>
      <c r="J140" s="327"/>
      <c r="K140" s="327"/>
      <c r="L140" s="327"/>
      <c r="M140" s="327"/>
      <c r="N140" s="327"/>
      <c r="O140" s="328"/>
    </row>
    <row r="141" spans="1:15">
      <c r="A141" s="514"/>
      <c r="B141" s="513" t="s">
        <v>392</v>
      </c>
      <c r="C141" s="515">
        <v>4061141</v>
      </c>
      <c r="D141" s="406" t="s">
        <v>97</v>
      </c>
      <c r="E141" s="406" t="s">
        <v>97</v>
      </c>
      <c r="F141" s="406" t="s">
        <v>97</v>
      </c>
      <c r="G141" s="406" t="s">
        <v>97</v>
      </c>
      <c r="H141" s="327"/>
      <c r="I141" s="327"/>
      <c r="J141" s="327"/>
      <c r="K141" s="327"/>
      <c r="L141" s="327"/>
      <c r="M141" s="327"/>
      <c r="N141" s="327"/>
      <c r="O141" s="328"/>
    </row>
    <row r="142" spans="1:15">
      <c r="A142" s="514"/>
      <c r="B142" s="513" t="s">
        <v>393</v>
      </c>
      <c r="C142" s="515">
        <v>4061150</v>
      </c>
      <c r="D142" s="406" t="s">
        <v>97</v>
      </c>
      <c r="E142" s="406" t="s">
        <v>97</v>
      </c>
      <c r="F142" s="406" t="s">
        <v>97</v>
      </c>
      <c r="G142" s="406" t="s">
        <v>97</v>
      </c>
      <c r="H142" s="327"/>
      <c r="I142" s="327"/>
      <c r="J142" s="327"/>
      <c r="K142" s="327"/>
      <c r="L142" s="327"/>
      <c r="M142" s="327"/>
      <c r="N142" s="327"/>
      <c r="O142" s="328"/>
    </row>
    <row r="143" spans="1:15">
      <c r="A143" s="514"/>
      <c r="B143" s="513" t="s">
        <v>394</v>
      </c>
      <c r="C143" s="515">
        <v>4057090</v>
      </c>
      <c r="D143" s="406">
        <v>1438000</v>
      </c>
      <c r="E143" s="406">
        <v>1444000</v>
      </c>
      <c r="F143" s="406" t="s">
        <v>97</v>
      </c>
      <c r="G143" s="406" t="s">
        <v>97</v>
      </c>
      <c r="H143" s="327"/>
      <c r="I143" s="327"/>
      <c r="J143" s="327"/>
      <c r="K143" s="327"/>
      <c r="L143" s="327"/>
      <c r="M143" s="327"/>
      <c r="N143" s="327"/>
      <c r="O143" s="328"/>
    </row>
    <row r="144" spans="1:15">
      <c r="A144" s="514"/>
      <c r="B144" s="513" t="s">
        <v>395</v>
      </c>
      <c r="C144" s="515">
        <v>4061173</v>
      </c>
      <c r="D144" s="406">
        <v>1017800</v>
      </c>
      <c r="E144" s="406">
        <v>989200</v>
      </c>
      <c r="F144" s="406">
        <v>0</v>
      </c>
      <c r="G144" s="406">
        <v>0</v>
      </c>
      <c r="H144" s="327"/>
      <c r="I144" s="327"/>
      <c r="J144" s="327"/>
      <c r="K144" s="327"/>
      <c r="L144" s="327"/>
      <c r="M144" s="327"/>
      <c r="N144" s="327"/>
      <c r="O144" s="328"/>
    </row>
    <row r="145" spans="1:15">
      <c r="A145" s="514"/>
      <c r="B145" s="513" t="s">
        <v>396</v>
      </c>
      <c r="C145" s="515">
        <v>4008754</v>
      </c>
      <c r="D145" s="406">
        <v>572160</v>
      </c>
      <c r="E145" s="406">
        <v>412550</v>
      </c>
      <c r="F145" s="406">
        <v>138599</v>
      </c>
      <c r="G145" s="406">
        <v>143737</v>
      </c>
      <c r="H145" s="327"/>
      <c r="I145" s="327"/>
      <c r="J145" s="327"/>
      <c r="K145" s="327"/>
      <c r="L145" s="327"/>
      <c r="M145" s="327"/>
      <c r="N145" s="327"/>
      <c r="O145" s="328"/>
    </row>
    <row r="146" spans="1:15">
      <c r="A146" s="514"/>
      <c r="B146" s="513" t="s">
        <v>397</v>
      </c>
      <c r="C146" s="515">
        <v>4061259</v>
      </c>
      <c r="D146" s="406">
        <v>2320000</v>
      </c>
      <c r="E146" s="406">
        <v>1892000</v>
      </c>
      <c r="F146" s="406">
        <v>428000</v>
      </c>
      <c r="G146" s="406">
        <v>428000</v>
      </c>
      <c r="H146" s="327"/>
      <c r="I146" s="327"/>
      <c r="J146" s="327"/>
      <c r="K146" s="327"/>
      <c r="L146" s="327"/>
      <c r="M146" s="327"/>
      <c r="N146" s="327"/>
      <c r="O146" s="328"/>
    </row>
    <row r="147" spans="1:15">
      <c r="A147" s="514" t="s">
        <v>130</v>
      </c>
      <c r="B147" s="513" t="s">
        <v>129</v>
      </c>
      <c r="C147" s="515">
        <v>4100090</v>
      </c>
      <c r="D147" s="406" t="s">
        <v>97</v>
      </c>
      <c r="E147" s="406" t="s">
        <v>97</v>
      </c>
      <c r="F147" s="406" t="s">
        <v>97</v>
      </c>
      <c r="G147" s="406" t="s">
        <v>97</v>
      </c>
      <c r="H147" s="327"/>
      <c r="I147" s="327"/>
      <c r="J147" s="327"/>
      <c r="K147" s="327"/>
      <c r="L147" s="327"/>
      <c r="M147" s="327"/>
      <c r="N147" s="327"/>
      <c r="O147" s="328"/>
    </row>
    <row r="148" spans="1:15">
      <c r="A148" s="514" t="s">
        <v>132</v>
      </c>
      <c r="B148" s="513" t="s">
        <v>131</v>
      </c>
      <c r="C148" s="515">
        <v>4010692</v>
      </c>
      <c r="D148" s="406">
        <v>4210781</v>
      </c>
      <c r="E148" s="406">
        <v>280615</v>
      </c>
      <c r="F148" s="406" t="s">
        <v>97</v>
      </c>
      <c r="G148" s="406" t="s">
        <v>97</v>
      </c>
      <c r="H148" s="327"/>
      <c r="I148" s="327"/>
      <c r="J148" s="327"/>
      <c r="K148" s="327"/>
      <c r="L148" s="327"/>
      <c r="M148" s="327"/>
      <c r="N148" s="327"/>
      <c r="O148" s="328"/>
    </row>
    <row r="149" spans="1:15">
      <c r="A149" s="514"/>
      <c r="B149" s="513" t="s">
        <v>398</v>
      </c>
      <c r="C149" s="515">
        <v>4061379</v>
      </c>
      <c r="D149" s="406" t="s">
        <v>97</v>
      </c>
      <c r="E149" s="406" t="s">
        <v>97</v>
      </c>
      <c r="F149" s="406" t="s">
        <v>97</v>
      </c>
      <c r="G149" s="406" t="s">
        <v>97</v>
      </c>
      <c r="H149" s="327"/>
      <c r="I149" s="327"/>
      <c r="J149" s="327"/>
      <c r="K149" s="327"/>
      <c r="L149" s="327"/>
      <c r="M149" s="327"/>
      <c r="N149" s="327"/>
      <c r="O149" s="328"/>
    </row>
    <row r="150" spans="1:15">
      <c r="A150" s="514"/>
      <c r="B150" s="513" t="s">
        <v>399</v>
      </c>
      <c r="C150" s="515">
        <v>4057009</v>
      </c>
      <c r="D150" s="406">
        <v>871000</v>
      </c>
      <c r="E150" s="406">
        <v>867000</v>
      </c>
      <c r="F150" s="406">
        <v>0</v>
      </c>
      <c r="G150" s="406">
        <v>0</v>
      </c>
      <c r="H150" s="327"/>
      <c r="I150" s="327"/>
      <c r="J150" s="327"/>
      <c r="K150" s="327"/>
      <c r="L150" s="327"/>
      <c r="M150" s="327"/>
      <c r="N150" s="327"/>
      <c r="O150" s="328"/>
    </row>
    <row r="151" spans="1:15">
      <c r="A151" s="514" t="s">
        <v>47</v>
      </c>
      <c r="B151" s="513" t="s">
        <v>46</v>
      </c>
      <c r="C151" s="515">
        <v>4072883</v>
      </c>
      <c r="D151" s="406">
        <v>572641</v>
      </c>
      <c r="E151" s="406">
        <v>412528</v>
      </c>
      <c r="F151" s="406">
        <v>138599</v>
      </c>
      <c r="G151" s="406">
        <v>143737</v>
      </c>
      <c r="H151" s="327"/>
      <c r="I151" s="327"/>
      <c r="J151" s="327"/>
      <c r="K151" s="327"/>
      <c r="L151" s="327"/>
      <c r="M151" s="327"/>
      <c r="N151" s="327"/>
      <c r="O151" s="328"/>
    </row>
    <row r="152" spans="1:15">
      <c r="A152" s="514"/>
      <c r="B152" s="513" t="s">
        <v>400</v>
      </c>
      <c r="C152" s="515">
        <v>4057091</v>
      </c>
      <c r="D152" s="406">
        <v>3432000</v>
      </c>
      <c r="E152" s="406">
        <v>1837000</v>
      </c>
      <c r="F152" s="406" t="s">
        <v>97</v>
      </c>
      <c r="G152" s="406">
        <v>661000</v>
      </c>
      <c r="H152" s="327"/>
      <c r="I152" s="327"/>
      <c r="J152" s="327"/>
      <c r="K152" s="327"/>
      <c r="L152" s="327"/>
      <c r="M152" s="327"/>
      <c r="N152" s="327"/>
      <c r="O152" s="328"/>
    </row>
    <row r="153" spans="1:15">
      <c r="A153" s="514"/>
      <c r="B153" s="513" t="s">
        <v>401</v>
      </c>
      <c r="C153" s="515">
        <v>4081927</v>
      </c>
      <c r="D153" s="406">
        <v>3459000</v>
      </c>
      <c r="E153" s="406">
        <v>1837000</v>
      </c>
      <c r="F153" s="406" t="s">
        <v>97</v>
      </c>
      <c r="G153" s="406">
        <v>661000</v>
      </c>
      <c r="H153" s="327"/>
      <c r="I153" s="327"/>
      <c r="J153" s="327"/>
      <c r="K153" s="327"/>
      <c r="L153" s="327"/>
      <c r="M153" s="327"/>
      <c r="N153" s="327"/>
      <c r="O153" s="328"/>
    </row>
    <row r="154" spans="1:15">
      <c r="A154" s="514"/>
      <c r="B154" s="513" t="s">
        <v>402</v>
      </c>
      <c r="C154" s="515">
        <v>4057010</v>
      </c>
      <c r="D154" s="406">
        <v>1240000</v>
      </c>
      <c r="E154" s="406">
        <v>1138000</v>
      </c>
      <c r="F154" s="406">
        <v>0</v>
      </c>
      <c r="G154" s="406">
        <v>0</v>
      </c>
      <c r="H154" s="327"/>
      <c r="I154" s="327"/>
      <c r="J154" s="327"/>
      <c r="K154" s="327"/>
      <c r="L154" s="327"/>
      <c r="M154" s="327"/>
      <c r="N154" s="327"/>
      <c r="O154" s="328"/>
    </row>
    <row r="155" spans="1:15">
      <c r="A155" s="514"/>
      <c r="B155" s="513" t="s">
        <v>403</v>
      </c>
      <c r="C155" s="515">
        <v>4057011</v>
      </c>
      <c r="D155" s="406">
        <v>1572000</v>
      </c>
      <c r="E155" s="406" t="s">
        <v>97</v>
      </c>
      <c r="F155" s="406">
        <v>0</v>
      </c>
      <c r="G155" s="406">
        <v>0</v>
      </c>
      <c r="H155" s="327"/>
      <c r="I155" s="327"/>
      <c r="J155" s="327"/>
      <c r="K155" s="327"/>
      <c r="L155" s="327"/>
      <c r="M155" s="327"/>
      <c r="N155" s="327"/>
      <c r="O155" s="328"/>
    </row>
    <row r="156" spans="1:15">
      <c r="A156" s="514"/>
      <c r="B156" s="513" t="s">
        <v>404</v>
      </c>
      <c r="C156" s="515">
        <v>4061653</v>
      </c>
      <c r="D156" s="406" t="s">
        <v>97</v>
      </c>
      <c r="E156" s="406" t="s">
        <v>97</v>
      </c>
      <c r="F156" s="406" t="s">
        <v>97</v>
      </c>
      <c r="G156" s="406" t="s">
        <v>97</v>
      </c>
      <c r="H156" s="327"/>
      <c r="I156" s="327"/>
      <c r="J156" s="327"/>
      <c r="K156" s="327"/>
      <c r="L156" s="327"/>
      <c r="M156" s="327"/>
      <c r="N156" s="327"/>
      <c r="O156" s="328"/>
    </row>
    <row r="157" spans="1:15">
      <c r="A157" s="514"/>
      <c r="B157" s="513" t="s">
        <v>405</v>
      </c>
      <c r="C157" s="515">
        <v>4061707</v>
      </c>
      <c r="D157" s="406" t="s">
        <v>97</v>
      </c>
      <c r="E157" s="406" t="s">
        <v>97</v>
      </c>
      <c r="F157" s="406" t="s">
        <v>97</v>
      </c>
      <c r="G157" s="406" t="s">
        <v>97</v>
      </c>
      <c r="H157" s="327"/>
      <c r="I157" s="327"/>
      <c r="J157" s="327"/>
      <c r="K157" s="327"/>
      <c r="L157" s="327"/>
      <c r="M157" s="327"/>
      <c r="N157" s="327"/>
      <c r="O157" s="328"/>
    </row>
    <row r="158" spans="1:15">
      <c r="A158" s="514"/>
      <c r="B158" s="513" t="s">
        <v>406</v>
      </c>
      <c r="C158" s="515">
        <v>4061726</v>
      </c>
      <c r="D158" s="406">
        <v>2426000</v>
      </c>
      <c r="E158" s="406">
        <v>2402000</v>
      </c>
      <c r="F158" s="406">
        <v>0</v>
      </c>
      <c r="G158" s="406">
        <v>0</v>
      </c>
      <c r="H158" s="327"/>
      <c r="I158" s="327"/>
      <c r="J158" s="327"/>
      <c r="K158" s="327"/>
      <c r="L158" s="327"/>
      <c r="M158" s="327"/>
      <c r="N158" s="327"/>
      <c r="O158" s="328"/>
    </row>
    <row r="159" spans="1:15">
      <c r="A159" s="514"/>
      <c r="B159" s="513" t="s">
        <v>407</v>
      </c>
      <c r="C159" s="515">
        <v>4061733</v>
      </c>
      <c r="D159" s="406">
        <v>1954000</v>
      </c>
      <c r="E159" s="406">
        <v>1720000</v>
      </c>
      <c r="F159" s="406">
        <v>0</v>
      </c>
      <c r="G159" s="406">
        <v>0</v>
      </c>
      <c r="H159" s="327"/>
      <c r="I159" s="327"/>
      <c r="J159" s="327"/>
      <c r="K159" s="327"/>
      <c r="L159" s="327"/>
      <c r="M159" s="327"/>
      <c r="N159" s="327"/>
      <c r="O159" s="328"/>
    </row>
    <row r="160" spans="1:15">
      <c r="A160" s="514"/>
      <c r="B160" s="513" t="s">
        <v>408</v>
      </c>
      <c r="C160" s="515">
        <v>4061777</v>
      </c>
      <c r="D160" s="406" t="s">
        <v>97</v>
      </c>
      <c r="E160" s="406" t="s">
        <v>97</v>
      </c>
      <c r="F160" s="406" t="s">
        <v>97</v>
      </c>
      <c r="G160" s="406" t="s">
        <v>97</v>
      </c>
      <c r="H160" s="327"/>
      <c r="I160" s="327"/>
      <c r="J160" s="327"/>
      <c r="K160" s="327"/>
      <c r="L160" s="327"/>
      <c r="M160" s="327"/>
      <c r="N160" s="327"/>
      <c r="O160" s="328"/>
    </row>
    <row r="161" spans="1:15">
      <c r="A161" s="514"/>
      <c r="B161" s="513" t="s">
        <v>409</v>
      </c>
      <c r="C161" s="515">
        <v>4004389</v>
      </c>
      <c r="D161" s="406" t="s">
        <v>97</v>
      </c>
      <c r="E161" s="406" t="s">
        <v>97</v>
      </c>
      <c r="F161" s="406" t="s">
        <v>97</v>
      </c>
      <c r="G161" s="406" t="s">
        <v>97</v>
      </c>
      <c r="H161" s="327"/>
      <c r="I161" s="327"/>
      <c r="J161" s="327"/>
      <c r="K161" s="327"/>
      <c r="L161" s="327"/>
      <c r="M161" s="327"/>
      <c r="N161" s="327"/>
      <c r="O161" s="328"/>
    </row>
    <row r="162" spans="1:15">
      <c r="A162" s="514"/>
      <c r="B162" s="513" t="s">
        <v>410</v>
      </c>
      <c r="C162" s="515">
        <v>4061797</v>
      </c>
      <c r="D162" s="406" t="s">
        <v>97</v>
      </c>
      <c r="E162" s="406" t="s">
        <v>97</v>
      </c>
      <c r="F162" s="406" t="s">
        <v>97</v>
      </c>
      <c r="G162" s="406" t="s">
        <v>97</v>
      </c>
      <c r="H162" s="327"/>
      <c r="I162" s="327"/>
      <c r="J162" s="327"/>
      <c r="K162" s="327"/>
      <c r="L162" s="327"/>
      <c r="M162" s="327"/>
      <c r="N162" s="327"/>
      <c r="O162" s="328"/>
    </row>
    <row r="163" spans="1:15">
      <c r="A163" s="514"/>
      <c r="B163" s="513" t="s">
        <v>411</v>
      </c>
      <c r="C163" s="515">
        <v>4099655</v>
      </c>
      <c r="D163" s="406">
        <v>652814</v>
      </c>
      <c r="E163" s="406">
        <v>652814</v>
      </c>
      <c r="F163" s="406">
        <v>0</v>
      </c>
      <c r="G163" s="406">
        <v>0</v>
      </c>
      <c r="H163" s="327"/>
      <c r="I163" s="327"/>
      <c r="J163" s="327"/>
      <c r="K163" s="327"/>
      <c r="L163" s="327"/>
      <c r="M163" s="327"/>
      <c r="N163" s="327"/>
      <c r="O163" s="328"/>
    </row>
    <row r="164" spans="1:15">
      <c r="A164" s="514" t="s">
        <v>2404</v>
      </c>
      <c r="B164" s="513" t="s">
        <v>2390</v>
      </c>
      <c r="C164" s="515">
        <v>4550347</v>
      </c>
      <c r="D164" s="406">
        <v>474000</v>
      </c>
      <c r="E164" s="406" t="s">
        <v>97</v>
      </c>
      <c r="F164" s="406">
        <v>0</v>
      </c>
      <c r="G164" s="406">
        <v>0</v>
      </c>
      <c r="H164" s="327"/>
      <c r="I164" s="327"/>
      <c r="J164" s="327"/>
      <c r="K164" s="327"/>
      <c r="L164" s="327"/>
      <c r="M164" s="327"/>
      <c r="N164" s="327"/>
      <c r="O164" s="328"/>
    </row>
    <row r="165" spans="1:15">
      <c r="A165" s="514"/>
      <c r="B165" s="513" t="s">
        <v>412</v>
      </c>
      <c r="C165" s="515">
        <v>4060103</v>
      </c>
      <c r="D165" s="406">
        <v>5881000</v>
      </c>
      <c r="E165" s="406" t="s">
        <v>97</v>
      </c>
      <c r="F165" s="406">
        <v>0</v>
      </c>
      <c r="G165" s="406">
        <v>0</v>
      </c>
      <c r="H165" s="327"/>
      <c r="I165" s="327"/>
      <c r="J165" s="327"/>
      <c r="K165" s="327"/>
      <c r="L165" s="327"/>
      <c r="M165" s="327"/>
      <c r="N165" s="327"/>
      <c r="O165" s="328"/>
    </row>
    <row r="166" spans="1:15">
      <c r="A166" s="514" t="s">
        <v>45</v>
      </c>
      <c r="B166" s="513" t="s">
        <v>44</v>
      </c>
      <c r="C166" s="515">
        <v>3010401</v>
      </c>
      <c r="D166" s="406">
        <v>18055000</v>
      </c>
      <c r="E166" s="406">
        <v>11651000</v>
      </c>
      <c r="F166" s="406">
        <v>0</v>
      </c>
      <c r="G166" s="406">
        <v>0</v>
      </c>
      <c r="H166" s="327"/>
      <c r="I166" s="327"/>
      <c r="J166" s="327"/>
      <c r="K166" s="327"/>
      <c r="L166" s="327"/>
      <c r="M166" s="327"/>
      <c r="N166" s="327"/>
      <c r="O166" s="328"/>
    </row>
    <row r="167" spans="1:15">
      <c r="A167" s="514" t="s">
        <v>128</v>
      </c>
      <c r="B167" s="513" t="s">
        <v>127</v>
      </c>
      <c r="C167" s="515">
        <v>4057051</v>
      </c>
      <c r="D167" s="406">
        <v>4667600</v>
      </c>
      <c r="E167" s="406">
        <v>1572900</v>
      </c>
      <c r="F167" s="406">
        <v>3069100</v>
      </c>
      <c r="G167" s="406" t="s">
        <v>97</v>
      </c>
      <c r="H167" s="327"/>
      <c r="I167" s="327"/>
      <c r="J167" s="327"/>
      <c r="K167" s="327"/>
      <c r="L167" s="327"/>
      <c r="M167" s="327"/>
      <c r="N167" s="327"/>
      <c r="O167" s="328"/>
    </row>
    <row r="168" spans="1:15">
      <c r="A168" s="514"/>
      <c r="B168" s="513" t="s">
        <v>413</v>
      </c>
      <c r="C168" s="515">
        <v>4057754</v>
      </c>
      <c r="D168" s="406">
        <v>4787428</v>
      </c>
      <c r="E168" s="406">
        <v>4183715</v>
      </c>
      <c r="F168" s="406">
        <v>536897</v>
      </c>
      <c r="G168" s="406">
        <v>545135</v>
      </c>
      <c r="H168" s="327"/>
      <c r="I168" s="327"/>
      <c r="J168" s="327"/>
      <c r="K168" s="327"/>
      <c r="L168" s="327"/>
      <c r="M168" s="327"/>
      <c r="N168" s="327"/>
      <c r="O168" s="328"/>
    </row>
    <row r="169" spans="1:15">
      <c r="A169" s="514"/>
      <c r="B169" s="513" t="s">
        <v>414</v>
      </c>
      <c r="C169" s="515">
        <v>4061925</v>
      </c>
      <c r="D169" s="406">
        <v>965798</v>
      </c>
      <c r="E169" s="406">
        <v>834998</v>
      </c>
      <c r="F169" s="406">
        <v>116954</v>
      </c>
      <c r="G169" s="406">
        <v>120147</v>
      </c>
      <c r="H169" s="327"/>
      <c r="I169" s="327"/>
      <c r="J169" s="327"/>
      <c r="K169" s="327"/>
      <c r="L169" s="327"/>
      <c r="M169" s="327"/>
      <c r="N169" s="327"/>
      <c r="O169" s="328"/>
    </row>
    <row r="170" spans="1:15">
      <c r="A170" s="514" t="s">
        <v>41</v>
      </c>
      <c r="B170" s="513" t="s">
        <v>40</v>
      </c>
      <c r="C170" s="515">
        <v>4057053</v>
      </c>
      <c r="D170" s="406">
        <v>1221882</v>
      </c>
      <c r="E170" s="406">
        <v>944428</v>
      </c>
      <c r="F170" s="406" t="s">
        <v>97</v>
      </c>
      <c r="G170" s="406">
        <v>269871</v>
      </c>
      <c r="H170" s="327"/>
      <c r="I170" s="327"/>
      <c r="J170" s="327"/>
      <c r="K170" s="327"/>
      <c r="L170" s="327"/>
      <c r="M170" s="327"/>
      <c r="N170" s="327"/>
      <c r="O170" s="328"/>
    </row>
    <row r="171" spans="1:15">
      <c r="A171" s="514"/>
      <c r="B171" s="513" t="s">
        <v>415</v>
      </c>
      <c r="C171" s="515">
        <v>4061963</v>
      </c>
      <c r="D171" s="406">
        <v>1419500</v>
      </c>
      <c r="E171" s="406">
        <v>1389100</v>
      </c>
      <c r="F171" s="406">
        <v>0</v>
      </c>
      <c r="G171" s="406">
        <v>0</v>
      </c>
      <c r="H171" s="327"/>
      <c r="I171" s="327"/>
      <c r="J171" s="327"/>
      <c r="K171" s="327"/>
      <c r="L171" s="327"/>
      <c r="M171" s="327"/>
      <c r="N171" s="327"/>
      <c r="O171" s="328"/>
    </row>
    <row r="172" spans="1:15">
      <c r="A172" s="514" t="s">
        <v>123</v>
      </c>
      <c r="B172" s="513" t="s">
        <v>122</v>
      </c>
      <c r="C172" s="515">
        <v>4057436</v>
      </c>
      <c r="D172" s="406">
        <v>14750000</v>
      </c>
      <c r="E172" s="406" t="s">
        <v>97</v>
      </c>
      <c r="F172" s="406">
        <v>0</v>
      </c>
      <c r="G172" s="406">
        <v>0</v>
      </c>
      <c r="H172" s="327"/>
      <c r="I172" s="327"/>
      <c r="J172" s="327"/>
      <c r="K172" s="327"/>
      <c r="L172" s="327"/>
      <c r="M172" s="327"/>
      <c r="N172" s="327"/>
      <c r="O172" s="328"/>
    </row>
    <row r="173" spans="1:15">
      <c r="A173" s="514"/>
      <c r="B173" s="513" t="s">
        <v>2391</v>
      </c>
      <c r="C173" s="515">
        <v>4066547</v>
      </c>
      <c r="D173" s="406" t="s">
        <v>97</v>
      </c>
      <c r="E173" s="406" t="s">
        <v>97</v>
      </c>
      <c r="F173" s="406" t="s">
        <v>97</v>
      </c>
      <c r="G173" s="406" t="s">
        <v>97</v>
      </c>
      <c r="H173" s="327"/>
      <c r="I173" s="327"/>
      <c r="J173" s="327"/>
      <c r="K173" s="327"/>
      <c r="L173" s="327"/>
      <c r="M173" s="327"/>
      <c r="N173" s="327"/>
      <c r="O173" s="328"/>
    </row>
    <row r="174" spans="1:15">
      <c r="A174" s="514" t="s">
        <v>2405</v>
      </c>
      <c r="B174" s="513" t="s">
        <v>120</v>
      </c>
      <c r="C174" s="515">
        <v>4393379</v>
      </c>
      <c r="D174" s="406">
        <v>906000</v>
      </c>
      <c r="E174" s="406" t="s">
        <v>97</v>
      </c>
      <c r="F174" s="406">
        <v>0</v>
      </c>
      <c r="G174" s="406">
        <v>0</v>
      </c>
      <c r="H174" s="327"/>
      <c r="I174" s="327"/>
      <c r="J174" s="327"/>
      <c r="K174" s="327"/>
      <c r="L174" s="327"/>
      <c r="M174" s="327"/>
      <c r="N174" s="327"/>
      <c r="O174" s="328"/>
    </row>
    <row r="175" spans="1:15">
      <c r="A175" s="514"/>
      <c r="B175" s="513" t="s">
        <v>416</v>
      </c>
      <c r="C175" s="515">
        <v>4008369</v>
      </c>
      <c r="D175" s="406">
        <v>2686448</v>
      </c>
      <c r="E175" s="406">
        <v>2681342</v>
      </c>
      <c r="F175" s="406">
        <v>0</v>
      </c>
      <c r="G175" s="406">
        <v>0</v>
      </c>
      <c r="H175" s="327"/>
      <c r="I175" s="327"/>
      <c r="J175" s="327"/>
      <c r="K175" s="327"/>
      <c r="L175" s="327"/>
      <c r="M175" s="327"/>
      <c r="N175" s="327"/>
      <c r="O175" s="328"/>
    </row>
    <row r="176" spans="1:15">
      <c r="A176" s="514"/>
      <c r="B176" s="513" t="s">
        <v>98</v>
      </c>
      <c r="C176" s="515">
        <v>4057063</v>
      </c>
      <c r="D176" s="406">
        <v>3382000</v>
      </c>
      <c r="E176" s="406">
        <v>3214000</v>
      </c>
      <c r="F176" s="406">
        <v>137000</v>
      </c>
      <c r="G176" s="406">
        <v>137000</v>
      </c>
      <c r="H176" s="327"/>
      <c r="I176" s="327"/>
      <c r="J176" s="327"/>
      <c r="K176" s="327"/>
      <c r="L176" s="327"/>
      <c r="M176" s="327"/>
      <c r="N176" s="327"/>
      <c r="O176" s="328"/>
    </row>
    <row r="177" spans="1:15">
      <c r="A177" s="514" t="s">
        <v>39</v>
      </c>
      <c r="B177" s="513" t="s">
        <v>38</v>
      </c>
      <c r="C177" s="515">
        <v>4057055</v>
      </c>
      <c r="D177" s="406">
        <v>2247700</v>
      </c>
      <c r="E177" s="406">
        <v>2196900</v>
      </c>
      <c r="F177" s="406">
        <v>0</v>
      </c>
      <c r="G177" s="406">
        <v>0</v>
      </c>
      <c r="H177" s="327"/>
      <c r="I177" s="327"/>
      <c r="J177" s="327"/>
      <c r="K177" s="327"/>
      <c r="L177" s="327"/>
      <c r="M177" s="327"/>
      <c r="N177" s="327"/>
      <c r="O177" s="328"/>
    </row>
    <row r="178" spans="1:15">
      <c r="A178" s="514"/>
      <c r="B178" s="513" t="s">
        <v>417</v>
      </c>
      <c r="C178" s="515">
        <v>4056967</v>
      </c>
      <c r="D178" s="406" t="s">
        <v>97</v>
      </c>
      <c r="E178" s="406" t="s">
        <v>97</v>
      </c>
      <c r="F178" s="406" t="s">
        <v>97</v>
      </c>
      <c r="G178" s="406" t="s">
        <v>97</v>
      </c>
      <c r="H178" s="327"/>
      <c r="I178" s="327"/>
      <c r="J178" s="327"/>
      <c r="K178" s="327"/>
      <c r="L178" s="327"/>
      <c r="M178" s="327"/>
      <c r="N178" s="327"/>
      <c r="O178" s="328"/>
    </row>
    <row r="179" spans="1:15">
      <c r="A179" s="514"/>
      <c r="B179" s="513" t="s">
        <v>418</v>
      </c>
      <c r="C179" s="515">
        <v>4014480</v>
      </c>
      <c r="D179" s="406">
        <v>1787000</v>
      </c>
      <c r="E179" s="406">
        <v>1773000</v>
      </c>
      <c r="F179" s="406">
        <v>0</v>
      </c>
      <c r="G179" s="406">
        <v>0</v>
      </c>
      <c r="H179" s="327"/>
      <c r="I179" s="327"/>
      <c r="J179" s="327"/>
      <c r="K179" s="327"/>
      <c r="L179" s="327"/>
      <c r="M179" s="327"/>
      <c r="N179" s="327"/>
      <c r="O179" s="328"/>
    </row>
    <row r="180" spans="1:15">
      <c r="A180" s="514"/>
      <c r="B180" s="513" t="s">
        <v>419</v>
      </c>
      <c r="C180" s="515">
        <v>4057015</v>
      </c>
      <c r="D180" s="406">
        <v>3174900</v>
      </c>
      <c r="E180" s="406">
        <v>3148700</v>
      </c>
      <c r="F180" s="406">
        <v>0</v>
      </c>
      <c r="G180" s="406">
        <v>0</v>
      </c>
      <c r="H180" s="327"/>
      <c r="I180" s="327"/>
      <c r="J180" s="327"/>
      <c r="K180" s="327"/>
      <c r="L180" s="327"/>
      <c r="M180" s="327"/>
      <c r="N180" s="327"/>
      <c r="O180" s="328"/>
    </row>
    <row r="181" spans="1:15">
      <c r="A181" s="514"/>
      <c r="B181" s="513" t="s">
        <v>420</v>
      </c>
      <c r="C181" s="515">
        <v>4057016</v>
      </c>
      <c r="D181" s="406">
        <v>2218500</v>
      </c>
      <c r="E181" s="406">
        <v>2196900</v>
      </c>
      <c r="F181" s="406">
        <v>0</v>
      </c>
      <c r="G181" s="406">
        <v>0</v>
      </c>
      <c r="H181" s="327"/>
      <c r="I181" s="327"/>
      <c r="J181" s="327"/>
      <c r="K181" s="327"/>
      <c r="L181" s="327"/>
      <c r="M181" s="327"/>
      <c r="N181" s="327"/>
      <c r="O181" s="328"/>
    </row>
    <row r="182" spans="1:15">
      <c r="A182" s="514"/>
      <c r="B182" s="513" t="s">
        <v>421</v>
      </c>
      <c r="C182" s="515">
        <v>4056968</v>
      </c>
      <c r="D182" s="406">
        <v>1028601</v>
      </c>
      <c r="E182" s="406">
        <v>1020028</v>
      </c>
      <c r="F182" s="406">
        <v>0</v>
      </c>
      <c r="G182" s="406">
        <v>0</v>
      </c>
      <c r="H182" s="327"/>
      <c r="I182" s="327"/>
      <c r="J182" s="327"/>
      <c r="K182" s="327"/>
      <c r="L182" s="327"/>
      <c r="M182" s="327"/>
      <c r="N182" s="327"/>
      <c r="O182" s="328"/>
    </row>
    <row r="183" spans="1:15">
      <c r="A183" s="514"/>
      <c r="B183" s="513" t="s">
        <v>422</v>
      </c>
      <c r="C183" s="515">
        <v>4062049</v>
      </c>
      <c r="D183" s="406" t="s">
        <v>97</v>
      </c>
      <c r="E183" s="406" t="s">
        <v>97</v>
      </c>
      <c r="F183" s="406" t="s">
        <v>97</v>
      </c>
      <c r="G183" s="406" t="s">
        <v>97</v>
      </c>
      <c r="H183" s="327"/>
      <c r="I183" s="327"/>
      <c r="J183" s="327"/>
      <c r="K183" s="327"/>
      <c r="L183" s="327"/>
      <c r="M183" s="327"/>
      <c r="N183" s="327"/>
      <c r="O183" s="328"/>
    </row>
    <row r="184" spans="1:15">
      <c r="A184" s="514"/>
      <c r="B184" s="513" t="s">
        <v>423</v>
      </c>
      <c r="C184" s="515">
        <v>4080589</v>
      </c>
      <c r="D184" s="406">
        <v>3884000</v>
      </c>
      <c r="E184" s="406">
        <v>3878000</v>
      </c>
      <c r="F184" s="406">
        <v>0</v>
      </c>
      <c r="G184" s="406">
        <v>0</v>
      </c>
      <c r="H184" s="327"/>
      <c r="I184" s="327"/>
      <c r="J184" s="327"/>
      <c r="K184" s="327"/>
      <c r="L184" s="327"/>
      <c r="M184" s="327"/>
      <c r="N184" s="327"/>
      <c r="O184" s="328"/>
    </row>
    <row r="185" spans="1:15">
      <c r="A185" s="514"/>
      <c r="B185" s="513" t="s">
        <v>424</v>
      </c>
      <c r="C185" s="515">
        <v>4062060</v>
      </c>
      <c r="D185" s="406">
        <v>5524000</v>
      </c>
      <c r="E185" s="406">
        <v>0</v>
      </c>
      <c r="F185" s="406">
        <v>0</v>
      </c>
      <c r="G185" s="406">
        <v>0</v>
      </c>
      <c r="H185" s="327"/>
      <c r="I185" s="327"/>
      <c r="J185" s="327"/>
      <c r="K185" s="327"/>
      <c r="L185" s="327"/>
      <c r="M185" s="327"/>
      <c r="N185" s="327"/>
      <c r="O185" s="328"/>
    </row>
    <row r="186" spans="1:15">
      <c r="A186" s="514"/>
      <c r="B186" s="513" t="s">
        <v>425</v>
      </c>
      <c r="C186" s="515">
        <v>4057093</v>
      </c>
      <c r="D186" s="406">
        <v>841000</v>
      </c>
      <c r="E186" s="406">
        <v>663000</v>
      </c>
      <c r="F186" s="406">
        <v>114000</v>
      </c>
      <c r="G186" s="406">
        <v>182000</v>
      </c>
      <c r="H186" s="327"/>
      <c r="I186" s="327"/>
      <c r="J186" s="327"/>
      <c r="K186" s="327"/>
      <c r="L186" s="327"/>
      <c r="M186" s="327"/>
      <c r="N186" s="327"/>
      <c r="O186" s="328"/>
    </row>
    <row r="187" spans="1:15">
      <c r="A187" s="514"/>
      <c r="B187" s="513" t="s">
        <v>426</v>
      </c>
      <c r="C187" s="515">
        <v>4062080</v>
      </c>
      <c r="D187" s="406">
        <v>891413</v>
      </c>
      <c r="E187" s="406" t="s">
        <v>97</v>
      </c>
      <c r="F187" s="406">
        <v>0</v>
      </c>
      <c r="G187" s="406">
        <v>0</v>
      </c>
      <c r="H187" s="327"/>
      <c r="I187" s="327"/>
      <c r="J187" s="327"/>
      <c r="K187" s="327"/>
      <c r="L187" s="327"/>
      <c r="M187" s="327"/>
      <c r="N187" s="327"/>
      <c r="O187" s="328"/>
    </row>
    <row r="188" spans="1:15">
      <c r="A188" s="514" t="s">
        <v>119</v>
      </c>
      <c r="B188" s="513" t="s">
        <v>118</v>
      </c>
      <c r="C188" s="515">
        <v>4087066</v>
      </c>
      <c r="D188" s="406">
        <v>611251</v>
      </c>
      <c r="E188" s="406">
        <v>0</v>
      </c>
      <c r="F188" s="406">
        <v>0</v>
      </c>
      <c r="G188" s="406">
        <v>0</v>
      </c>
      <c r="H188" s="327"/>
      <c r="I188" s="327"/>
      <c r="J188" s="327"/>
      <c r="K188" s="327"/>
      <c r="L188" s="327"/>
      <c r="M188" s="327"/>
      <c r="N188" s="327"/>
      <c r="O188" s="328"/>
    </row>
    <row r="189" spans="1:15">
      <c r="A189" s="514" t="s">
        <v>37</v>
      </c>
      <c r="B189" s="513" t="s">
        <v>117</v>
      </c>
      <c r="C189" s="515">
        <v>4057017</v>
      </c>
      <c r="D189" s="406">
        <v>781981</v>
      </c>
      <c r="E189" s="406">
        <v>364614</v>
      </c>
      <c r="F189" s="406">
        <v>0</v>
      </c>
      <c r="G189" s="406">
        <v>0</v>
      </c>
      <c r="H189" s="327"/>
      <c r="I189" s="327"/>
      <c r="J189" s="327"/>
      <c r="K189" s="327"/>
      <c r="L189" s="327"/>
      <c r="M189" s="327"/>
      <c r="N189" s="327"/>
      <c r="O189" s="328"/>
    </row>
    <row r="190" spans="1:15">
      <c r="A190" s="514"/>
      <c r="B190" s="513" t="s">
        <v>7057</v>
      </c>
      <c r="C190" s="515">
        <v>4639758</v>
      </c>
      <c r="D190" s="406" t="s">
        <v>97</v>
      </c>
      <c r="E190" s="406" t="s">
        <v>97</v>
      </c>
      <c r="F190" s="406" t="s">
        <v>97</v>
      </c>
      <c r="G190" s="406" t="s">
        <v>97</v>
      </c>
      <c r="H190" s="327"/>
      <c r="I190" s="327"/>
      <c r="J190" s="327"/>
      <c r="K190" s="327"/>
      <c r="L190" s="327"/>
      <c r="M190" s="327"/>
      <c r="N190" s="327"/>
      <c r="O190" s="328"/>
    </row>
    <row r="191" spans="1:15">
      <c r="A191" s="514"/>
      <c r="B191" s="513" t="s">
        <v>427</v>
      </c>
      <c r="C191" s="515">
        <v>4004218</v>
      </c>
      <c r="D191" s="406">
        <v>16928000</v>
      </c>
      <c r="E191" s="406">
        <v>13657000</v>
      </c>
      <c r="F191" s="406">
        <v>2527000</v>
      </c>
      <c r="G191" s="406">
        <v>3176000</v>
      </c>
      <c r="H191" s="327"/>
      <c r="I191" s="327"/>
      <c r="J191" s="327"/>
      <c r="K191" s="327"/>
      <c r="L191" s="327"/>
      <c r="M191" s="327"/>
      <c r="N191" s="327"/>
      <c r="O191" s="328"/>
    </row>
    <row r="192" spans="1:15">
      <c r="A192" s="514"/>
      <c r="B192" s="513" t="s">
        <v>428</v>
      </c>
      <c r="C192" s="515">
        <v>4001587</v>
      </c>
      <c r="D192" s="406">
        <v>5276000</v>
      </c>
      <c r="E192" s="406">
        <v>5232000</v>
      </c>
      <c r="F192" s="406">
        <v>0</v>
      </c>
      <c r="G192" s="406">
        <v>0</v>
      </c>
      <c r="H192" s="327"/>
      <c r="I192" s="327"/>
      <c r="J192" s="327"/>
      <c r="K192" s="327"/>
      <c r="L192" s="327"/>
      <c r="M192" s="327"/>
      <c r="N192" s="327"/>
      <c r="O192" s="328"/>
    </row>
    <row r="193" spans="1:15">
      <c r="A193" s="514" t="s">
        <v>116</v>
      </c>
      <c r="B193" s="513" t="s">
        <v>115</v>
      </c>
      <c r="C193" s="515">
        <v>4404378</v>
      </c>
      <c r="D193" s="406">
        <v>327575</v>
      </c>
      <c r="E193" s="406" t="s">
        <v>97</v>
      </c>
      <c r="F193" s="406">
        <v>0</v>
      </c>
      <c r="G193" s="406">
        <v>0</v>
      </c>
      <c r="H193" s="327"/>
      <c r="I193" s="327"/>
      <c r="J193" s="327"/>
      <c r="K193" s="327"/>
      <c r="L193" s="327"/>
      <c r="M193" s="327"/>
      <c r="N193" s="327"/>
      <c r="O193" s="328"/>
    </row>
    <row r="194" spans="1:15">
      <c r="A194" s="514"/>
      <c r="B194" s="513" t="s">
        <v>429</v>
      </c>
      <c r="C194" s="515">
        <v>4062222</v>
      </c>
      <c r="D194" s="406">
        <v>3039000</v>
      </c>
      <c r="E194" s="406">
        <v>2486000</v>
      </c>
      <c r="F194" s="406">
        <v>511000</v>
      </c>
      <c r="G194" s="406">
        <v>546000</v>
      </c>
      <c r="H194" s="327"/>
      <c r="I194" s="327"/>
      <c r="J194" s="327"/>
      <c r="K194" s="327"/>
      <c r="L194" s="327"/>
      <c r="M194" s="327"/>
      <c r="N194" s="327"/>
      <c r="O194" s="328"/>
    </row>
    <row r="195" spans="1:15">
      <c r="A195" s="514"/>
      <c r="B195" s="513" t="s">
        <v>430</v>
      </c>
      <c r="C195" s="515">
        <v>4057018</v>
      </c>
      <c r="D195" s="406">
        <v>866000</v>
      </c>
      <c r="E195" s="406">
        <v>862000</v>
      </c>
      <c r="F195" s="406">
        <v>0</v>
      </c>
      <c r="G195" s="406">
        <v>0</v>
      </c>
      <c r="H195" s="327"/>
      <c r="I195" s="327"/>
      <c r="J195" s="327"/>
      <c r="K195" s="327"/>
      <c r="L195" s="327"/>
      <c r="M195" s="327"/>
      <c r="N195" s="327"/>
      <c r="O195" s="328"/>
    </row>
    <row r="196" spans="1:15">
      <c r="A196" s="514"/>
      <c r="B196" s="513" t="s">
        <v>431</v>
      </c>
      <c r="C196" s="515">
        <v>4018463</v>
      </c>
      <c r="D196" s="406">
        <v>256303</v>
      </c>
      <c r="E196" s="406">
        <v>255502</v>
      </c>
      <c r="F196" s="406">
        <v>0</v>
      </c>
      <c r="G196" s="406">
        <v>0</v>
      </c>
      <c r="H196" s="327"/>
      <c r="I196" s="327"/>
      <c r="J196" s="327"/>
      <c r="K196" s="327"/>
      <c r="L196" s="327"/>
      <c r="M196" s="327"/>
      <c r="N196" s="327"/>
      <c r="O196" s="328"/>
    </row>
    <row r="197" spans="1:15">
      <c r="A197" s="514" t="s">
        <v>35</v>
      </c>
      <c r="B197" s="513" t="s">
        <v>34</v>
      </c>
      <c r="C197" s="515">
        <v>4078763</v>
      </c>
      <c r="D197" s="406">
        <v>5123000</v>
      </c>
      <c r="E197" s="406">
        <v>4640000</v>
      </c>
      <c r="F197" s="406">
        <v>143000</v>
      </c>
      <c r="G197" s="406">
        <v>154000</v>
      </c>
      <c r="H197" s="327"/>
      <c r="I197" s="327"/>
      <c r="J197" s="327"/>
      <c r="K197" s="327"/>
      <c r="L197" s="327"/>
      <c r="M197" s="327"/>
      <c r="N197" s="327"/>
      <c r="O197" s="328"/>
    </row>
    <row r="198" spans="1:15">
      <c r="A198" s="514" t="s">
        <v>33</v>
      </c>
      <c r="B198" s="513" t="s">
        <v>32</v>
      </c>
      <c r="C198" s="515">
        <v>4057057</v>
      </c>
      <c r="D198" s="406">
        <v>16959000</v>
      </c>
      <c r="E198" s="406">
        <v>13657000</v>
      </c>
      <c r="F198" s="406">
        <v>2527000</v>
      </c>
      <c r="G198" s="406">
        <v>3176000</v>
      </c>
      <c r="H198" s="327"/>
      <c r="I198" s="327"/>
      <c r="J198" s="327"/>
      <c r="K198" s="327"/>
      <c r="L198" s="327"/>
      <c r="M198" s="327"/>
      <c r="N198" s="327"/>
      <c r="O198" s="328"/>
    </row>
    <row r="199" spans="1:15">
      <c r="A199" s="514" t="s">
        <v>31</v>
      </c>
      <c r="B199" s="513" t="s">
        <v>30</v>
      </c>
      <c r="C199" s="515">
        <v>4056951</v>
      </c>
      <c r="D199" s="406">
        <v>3531279</v>
      </c>
      <c r="E199" s="406">
        <v>3492357</v>
      </c>
      <c r="F199" s="406">
        <v>0</v>
      </c>
      <c r="G199" s="406">
        <v>0</v>
      </c>
      <c r="H199" s="327"/>
      <c r="I199" s="327"/>
      <c r="J199" s="327"/>
      <c r="K199" s="327"/>
      <c r="L199" s="327"/>
      <c r="M199" s="327"/>
      <c r="N199" s="327"/>
      <c r="O199" s="328"/>
    </row>
    <row r="200" spans="1:15">
      <c r="A200" s="514"/>
      <c r="B200" s="513" t="s">
        <v>432</v>
      </c>
      <c r="C200" s="515">
        <v>4062343</v>
      </c>
      <c r="D200" s="406" t="s">
        <v>97</v>
      </c>
      <c r="E200" s="406" t="s">
        <v>97</v>
      </c>
      <c r="F200" s="406" t="s">
        <v>97</v>
      </c>
      <c r="G200" s="406" t="s">
        <v>97</v>
      </c>
      <c r="H200" s="327"/>
      <c r="I200" s="327"/>
      <c r="J200" s="327"/>
      <c r="K200" s="327"/>
      <c r="L200" s="327"/>
      <c r="M200" s="327"/>
      <c r="N200" s="327"/>
      <c r="O200" s="328"/>
    </row>
    <row r="201" spans="1:15">
      <c r="A201" s="514" t="s">
        <v>29</v>
      </c>
      <c r="B201" s="513" t="s">
        <v>28</v>
      </c>
      <c r="C201" s="515">
        <v>4006880</v>
      </c>
      <c r="D201" s="406">
        <v>1488473</v>
      </c>
      <c r="E201" s="406">
        <v>1439082</v>
      </c>
      <c r="F201" s="406">
        <v>0</v>
      </c>
      <c r="G201" s="406">
        <v>0</v>
      </c>
      <c r="H201" s="327"/>
      <c r="I201" s="327"/>
      <c r="J201" s="327"/>
      <c r="K201" s="327"/>
      <c r="L201" s="327"/>
      <c r="M201" s="327"/>
      <c r="N201" s="327"/>
      <c r="O201" s="328"/>
    </row>
    <row r="202" spans="1:15">
      <c r="A202" s="514" t="s">
        <v>27</v>
      </c>
      <c r="B202" s="513" t="s">
        <v>26</v>
      </c>
      <c r="C202" s="515">
        <v>4057019</v>
      </c>
      <c r="D202" s="406">
        <v>1920000</v>
      </c>
      <c r="E202" s="406">
        <v>1898000</v>
      </c>
      <c r="F202" s="406">
        <v>0</v>
      </c>
      <c r="G202" s="406">
        <v>0</v>
      </c>
      <c r="H202" s="327"/>
      <c r="I202" s="327"/>
      <c r="J202" s="327"/>
      <c r="K202" s="327"/>
      <c r="L202" s="327"/>
      <c r="M202" s="327"/>
      <c r="N202" s="327"/>
      <c r="O202" s="328"/>
    </row>
    <row r="203" spans="1:15">
      <c r="A203" s="514"/>
      <c r="B203" s="513" t="s">
        <v>433</v>
      </c>
      <c r="C203" s="515">
        <v>4057020</v>
      </c>
      <c r="D203" s="406">
        <v>829000</v>
      </c>
      <c r="E203" s="406">
        <v>830000</v>
      </c>
      <c r="F203" s="406">
        <v>0</v>
      </c>
      <c r="G203" s="406">
        <v>0</v>
      </c>
      <c r="H203" s="327"/>
      <c r="I203" s="327"/>
      <c r="J203" s="327"/>
      <c r="K203" s="327"/>
      <c r="L203" s="327"/>
      <c r="M203" s="327"/>
      <c r="N203" s="327"/>
      <c r="O203" s="328"/>
    </row>
    <row r="204" spans="1:15">
      <c r="A204" s="514"/>
      <c r="B204" s="513" t="s">
        <v>434</v>
      </c>
      <c r="C204" s="515">
        <v>4044391</v>
      </c>
      <c r="D204" s="406">
        <v>2258000</v>
      </c>
      <c r="E204" s="406">
        <v>2152000</v>
      </c>
      <c r="F204" s="406">
        <v>0</v>
      </c>
      <c r="G204" s="406">
        <v>0</v>
      </c>
      <c r="H204" s="327"/>
      <c r="I204" s="327"/>
      <c r="J204" s="327"/>
      <c r="K204" s="327"/>
      <c r="L204" s="327"/>
      <c r="M204" s="327"/>
      <c r="N204" s="327"/>
      <c r="O204" s="328"/>
    </row>
    <row r="205" spans="1:15">
      <c r="A205" s="514" t="s">
        <v>25</v>
      </c>
      <c r="B205" s="513" t="s">
        <v>24</v>
      </c>
      <c r="C205" s="515">
        <v>4057058</v>
      </c>
      <c r="D205" s="406">
        <v>7693000</v>
      </c>
      <c r="E205" s="406" t="s">
        <v>97</v>
      </c>
      <c r="F205" s="406" t="s">
        <v>97</v>
      </c>
      <c r="G205" s="406" t="s">
        <v>97</v>
      </c>
      <c r="H205" s="327"/>
      <c r="I205" s="327"/>
      <c r="J205" s="327"/>
      <c r="K205" s="327"/>
      <c r="L205" s="327"/>
      <c r="M205" s="327"/>
      <c r="N205" s="327"/>
      <c r="O205" s="328"/>
    </row>
    <row r="206" spans="1:15">
      <c r="A206" s="514"/>
      <c r="B206" s="513" t="s">
        <v>435</v>
      </c>
      <c r="C206" s="515">
        <v>4057021</v>
      </c>
      <c r="D206" s="406">
        <v>2132000</v>
      </c>
      <c r="E206" s="406">
        <v>2124000</v>
      </c>
      <c r="F206" s="406">
        <v>0</v>
      </c>
      <c r="G206" s="406">
        <v>0</v>
      </c>
      <c r="H206" s="327"/>
      <c r="I206" s="327"/>
      <c r="J206" s="327"/>
      <c r="K206" s="327"/>
      <c r="L206" s="327"/>
      <c r="M206" s="327"/>
      <c r="N206" s="327"/>
      <c r="O206" s="328"/>
    </row>
    <row r="207" spans="1:15">
      <c r="A207" s="514"/>
      <c r="B207" s="513" t="s">
        <v>436</v>
      </c>
      <c r="C207" s="515">
        <v>4057036</v>
      </c>
      <c r="D207" s="406">
        <v>10399000</v>
      </c>
      <c r="E207" s="406" t="s">
        <v>97</v>
      </c>
      <c r="F207" s="406">
        <v>0</v>
      </c>
      <c r="G207" s="406">
        <v>0</v>
      </c>
      <c r="H207" s="327"/>
      <c r="I207" s="327"/>
      <c r="J207" s="327"/>
      <c r="K207" s="327"/>
      <c r="L207" s="327"/>
      <c r="M207" s="327"/>
      <c r="N207" s="327"/>
      <c r="O207" s="328"/>
    </row>
    <row r="208" spans="1:15">
      <c r="A208" s="514"/>
      <c r="B208" s="513" t="s">
        <v>437</v>
      </c>
      <c r="C208" s="515">
        <v>4062443</v>
      </c>
      <c r="D208" s="406">
        <v>5111000</v>
      </c>
      <c r="E208" s="406">
        <v>0</v>
      </c>
      <c r="F208" s="406">
        <v>0</v>
      </c>
      <c r="G208" s="406">
        <v>0</v>
      </c>
      <c r="H208" s="327"/>
      <c r="I208" s="327"/>
      <c r="J208" s="327"/>
      <c r="K208" s="327"/>
      <c r="L208" s="327"/>
      <c r="M208" s="327"/>
      <c r="N208" s="327"/>
      <c r="O208" s="328"/>
    </row>
    <row r="209" spans="1:15">
      <c r="A209" s="514"/>
      <c r="B209" s="513" t="s">
        <v>438</v>
      </c>
      <c r="C209" s="515">
        <v>4057094</v>
      </c>
      <c r="D209" s="406">
        <v>4181159</v>
      </c>
      <c r="E209" s="406">
        <v>3115257</v>
      </c>
      <c r="F209" s="406">
        <v>936196</v>
      </c>
      <c r="G209" s="406">
        <v>1006666</v>
      </c>
      <c r="H209" s="327"/>
      <c r="I209" s="327"/>
      <c r="J209" s="327"/>
      <c r="K209" s="327"/>
      <c r="L209" s="327"/>
      <c r="M209" s="327"/>
      <c r="N209" s="327"/>
      <c r="O209" s="328"/>
    </row>
    <row r="210" spans="1:15">
      <c r="A210" s="514"/>
      <c r="B210" s="513" t="s">
        <v>439</v>
      </c>
      <c r="C210" s="515">
        <v>4057022</v>
      </c>
      <c r="D210" s="406">
        <v>975518</v>
      </c>
      <c r="E210" s="406">
        <v>972203</v>
      </c>
      <c r="F210" s="406">
        <v>0</v>
      </c>
      <c r="G210" s="406">
        <v>0</v>
      </c>
      <c r="H210" s="327"/>
      <c r="I210" s="327"/>
      <c r="J210" s="327"/>
      <c r="K210" s="327"/>
      <c r="L210" s="327"/>
      <c r="M210" s="327"/>
      <c r="N210" s="327"/>
      <c r="O210" s="328"/>
    </row>
    <row r="211" spans="1:15">
      <c r="A211" s="514"/>
      <c r="B211" s="513" t="s">
        <v>440</v>
      </c>
      <c r="C211" s="515">
        <v>4073320</v>
      </c>
      <c r="D211" s="406">
        <v>1173176</v>
      </c>
      <c r="E211" s="406">
        <v>1131195</v>
      </c>
      <c r="F211" s="406">
        <v>0</v>
      </c>
      <c r="G211" s="406">
        <v>0</v>
      </c>
      <c r="H211" s="327"/>
      <c r="I211" s="327"/>
      <c r="J211" s="327"/>
      <c r="K211" s="327"/>
      <c r="L211" s="327"/>
      <c r="M211" s="327"/>
      <c r="N211" s="327"/>
      <c r="O211" s="328"/>
    </row>
    <row r="212" spans="1:15">
      <c r="A212" s="514"/>
      <c r="B212" s="513" t="s">
        <v>441</v>
      </c>
      <c r="C212" s="515">
        <v>4057023</v>
      </c>
      <c r="D212" s="406">
        <v>1348400</v>
      </c>
      <c r="E212" s="406">
        <v>1339200</v>
      </c>
      <c r="F212" s="406">
        <v>0</v>
      </c>
      <c r="G212" s="406">
        <v>0</v>
      </c>
      <c r="H212" s="327"/>
      <c r="I212" s="327"/>
      <c r="J212" s="327"/>
      <c r="K212" s="327"/>
      <c r="L212" s="327"/>
      <c r="M212" s="327"/>
      <c r="N212" s="327"/>
      <c r="O212" s="328"/>
    </row>
    <row r="213" spans="1:15">
      <c r="A213" s="514"/>
      <c r="B213" s="513" t="s">
        <v>442</v>
      </c>
      <c r="C213" s="515">
        <v>4057095</v>
      </c>
      <c r="D213" s="406">
        <v>6715000</v>
      </c>
      <c r="E213" s="406">
        <v>4842000</v>
      </c>
      <c r="F213" s="406">
        <v>755000</v>
      </c>
      <c r="G213" s="406">
        <v>1794000</v>
      </c>
      <c r="H213" s="327"/>
      <c r="I213" s="327"/>
      <c r="J213" s="327"/>
      <c r="K213" s="327"/>
      <c r="L213" s="327"/>
      <c r="M213" s="327"/>
      <c r="N213" s="327"/>
      <c r="O213" s="328"/>
    </row>
    <row r="214" spans="1:15">
      <c r="A214" s="514" t="s">
        <v>23</v>
      </c>
      <c r="B214" s="513" t="s">
        <v>22</v>
      </c>
      <c r="C214" s="515">
        <v>4050911</v>
      </c>
      <c r="D214" s="406">
        <v>10681000</v>
      </c>
      <c r="E214" s="406">
        <v>4842000</v>
      </c>
      <c r="F214" s="406">
        <v>755000</v>
      </c>
      <c r="G214" s="406">
        <v>1794000</v>
      </c>
      <c r="H214" s="327"/>
      <c r="I214" s="327"/>
      <c r="J214" s="327"/>
      <c r="K214" s="327"/>
      <c r="L214" s="327"/>
      <c r="M214" s="327"/>
      <c r="N214" s="327"/>
      <c r="O214" s="328"/>
    </row>
    <row r="215" spans="1:15">
      <c r="A215" s="514"/>
      <c r="B215" s="513" t="s">
        <v>443</v>
      </c>
      <c r="C215" s="515">
        <v>4026154</v>
      </c>
      <c r="D215" s="406">
        <v>3113411</v>
      </c>
      <c r="E215" s="406">
        <v>2128468</v>
      </c>
      <c r="F215" s="406">
        <v>888036</v>
      </c>
      <c r="G215" s="406">
        <v>947549</v>
      </c>
      <c r="H215" s="327"/>
      <c r="I215" s="327"/>
      <c r="J215" s="327"/>
      <c r="K215" s="327"/>
      <c r="L215" s="327"/>
      <c r="M215" s="327"/>
      <c r="N215" s="327"/>
      <c r="O215" s="328"/>
    </row>
    <row r="216" spans="1:15">
      <c r="A216" s="514"/>
      <c r="B216" s="513" t="s">
        <v>444</v>
      </c>
      <c r="C216" s="515">
        <v>4062485</v>
      </c>
      <c r="D216" s="406">
        <v>3113969</v>
      </c>
      <c r="E216" s="406">
        <v>2128468</v>
      </c>
      <c r="F216" s="406">
        <v>888036</v>
      </c>
      <c r="G216" s="406">
        <v>947549</v>
      </c>
      <c r="H216" s="327"/>
      <c r="I216" s="327"/>
      <c r="J216" s="327"/>
      <c r="K216" s="327"/>
      <c r="L216" s="327"/>
      <c r="M216" s="327"/>
      <c r="N216" s="327"/>
      <c r="O216" s="328"/>
    </row>
    <row r="217" spans="1:15">
      <c r="A217" s="514"/>
      <c r="B217" s="513" t="s">
        <v>445</v>
      </c>
      <c r="C217" s="515">
        <v>4057096</v>
      </c>
      <c r="D217" s="406" t="s">
        <v>97</v>
      </c>
      <c r="E217" s="406" t="s">
        <v>97</v>
      </c>
      <c r="F217" s="406" t="s">
        <v>97</v>
      </c>
      <c r="G217" s="406" t="s">
        <v>97</v>
      </c>
      <c r="H217" s="327"/>
      <c r="I217" s="327"/>
      <c r="J217" s="327"/>
      <c r="K217" s="327"/>
      <c r="L217" s="327"/>
      <c r="M217" s="327"/>
      <c r="N217" s="327"/>
      <c r="O217" s="328"/>
    </row>
    <row r="218" spans="1:15">
      <c r="A218" s="514"/>
      <c r="B218" s="513" t="s">
        <v>446</v>
      </c>
      <c r="C218" s="515">
        <v>4062733</v>
      </c>
      <c r="D218" s="406" t="s">
        <v>97</v>
      </c>
      <c r="E218" s="406" t="s">
        <v>97</v>
      </c>
      <c r="F218" s="406" t="s">
        <v>97</v>
      </c>
      <c r="G218" s="406" t="s">
        <v>97</v>
      </c>
      <c r="H218" s="327"/>
      <c r="I218" s="327"/>
      <c r="J218" s="327"/>
      <c r="K218" s="327"/>
      <c r="L218" s="327"/>
      <c r="M218" s="327"/>
      <c r="N218" s="327"/>
      <c r="O218" s="328"/>
    </row>
    <row r="219" spans="1:15">
      <c r="A219" s="514"/>
      <c r="B219" s="513" t="s">
        <v>447</v>
      </c>
      <c r="C219" s="515">
        <v>4062755</v>
      </c>
      <c r="D219" s="406">
        <v>3100090</v>
      </c>
      <c r="E219" s="406">
        <v>2658739</v>
      </c>
      <c r="F219" s="406">
        <v>0</v>
      </c>
      <c r="G219" s="406">
        <v>0</v>
      </c>
      <c r="H219" s="327"/>
      <c r="I219" s="327"/>
      <c r="J219" s="327"/>
      <c r="K219" s="327"/>
      <c r="L219" s="327"/>
      <c r="M219" s="327"/>
      <c r="N219" s="327"/>
      <c r="O219" s="328"/>
    </row>
    <row r="220" spans="1:15">
      <c r="A220" s="514"/>
      <c r="B220" s="513" t="s">
        <v>448</v>
      </c>
      <c r="C220" s="515">
        <v>4057097</v>
      </c>
      <c r="D220" s="406">
        <v>4255000</v>
      </c>
      <c r="E220" s="406">
        <v>3719000</v>
      </c>
      <c r="F220" s="406">
        <v>391000</v>
      </c>
      <c r="G220" s="406">
        <v>500000</v>
      </c>
      <c r="H220" s="327"/>
      <c r="I220" s="327"/>
      <c r="J220" s="327"/>
      <c r="K220" s="327"/>
      <c r="L220" s="327"/>
      <c r="M220" s="327"/>
      <c r="N220" s="327"/>
      <c r="O220" s="328"/>
    </row>
    <row r="221" spans="1:15">
      <c r="A221" s="514"/>
      <c r="B221" s="513" t="s">
        <v>449</v>
      </c>
      <c r="C221" s="515">
        <v>4062806</v>
      </c>
      <c r="D221" s="406">
        <v>2304000</v>
      </c>
      <c r="E221" s="406">
        <v>2128000</v>
      </c>
      <c r="F221" s="406">
        <v>0</v>
      </c>
      <c r="G221" s="406">
        <v>0</v>
      </c>
      <c r="H221" s="312"/>
      <c r="I221" s="312"/>
      <c r="J221" s="312"/>
      <c r="K221" s="312"/>
      <c r="L221" s="312"/>
      <c r="M221" s="312"/>
      <c r="N221" s="312"/>
      <c r="O221" s="329"/>
    </row>
    <row r="222" spans="1:15">
      <c r="A222" s="514" t="s">
        <v>21</v>
      </c>
      <c r="B222" s="513" t="s">
        <v>20</v>
      </c>
      <c r="C222" s="515">
        <v>4057061</v>
      </c>
      <c r="D222" s="406">
        <v>4823000</v>
      </c>
      <c r="E222" s="406">
        <v>2551000</v>
      </c>
      <c r="F222" s="406" t="s">
        <v>97</v>
      </c>
      <c r="G222" s="406">
        <v>811000</v>
      </c>
      <c r="H222" s="312"/>
      <c r="I222" s="312"/>
      <c r="J222" s="312"/>
      <c r="K222" s="312"/>
      <c r="L222" s="312"/>
      <c r="M222" s="312"/>
      <c r="N222" s="312"/>
      <c r="O222" s="329"/>
    </row>
    <row r="223" spans="1:15">
      <c r="A223" s="514"/>
      <c r="B223" s="513" t="s">
        <v>450</v>
      </c>
      <c r="C223" s="515">
        <v>4062843</v>
      </c>
      <c r="D223" s="406" t="s">
        <v>97</v>
      </c>
      <c r="E223" s="406" t="s">
        <v>97</v>
      </c>
      <c r="F223" s="406" t="s">
        <v>97</v>
      </c>
      <c r="G223" s="406" t="s">
        <v>97</v>
      </c>
      <c r="H223" s="312"/>
      <c r="I223" s="312"/>
      <c r="J223" s="312"/>
      <c r="K223" s="312"/>
      <c r="L223" s="312"/>
      <c r="M223" s="312"/>
      <c r="N223" s="312"/>
      <c r="O223" s="329"/>
    </row>
    <row r="224" spans="1:15">
      <c r="A224" s="514" t="s">
        <v>19</v>
      </c>
      <c r="B224" s="513" t="s">
        <v>18</v>
      </c>
      <c r="C224" s="515">
        <v>4057062</v>
      </c>
      <c r="D224" s="406">
        <v>10645000</v>
      </c>
      <c r="E224" s="406">
        <v>3719000</v>
      </c>
      <c r="F224" s="406">
        <v>3050000</v>
      </c>
      <c r="G224" s="406">
        <v>3989000</v>
      </c>
      <c r="H224" s="312"/>
      <c r="I224" s="312"/>
      <c r="J224" s="312"/>
      <c r="K224" s="312"/>
      <c r="L224" s="312"/>
      <c r="M224" s="312"/>
      <c r="N224" s="312"/>
      <c r="O224" s="329"/>
    </row>
    <row r="225" spans="1:15">
      <c r="A225" s="514"/>
      <c r="B225" s="513" t="s">
        <v>251</v>
      </c>
      <c r="C225" s="515">
        <v>4057098</v>
      </c>
      <c r="D225" s="406">
        <v>952000</v>
      </c>
      <c r="E225" s="406">
        <v>810000</v>
      </c>
      <c r="F225" s="406" t="s">
        <v>97</v>
      </c>
      <c r="G225" s="406">
        <v>137000</v>
      </c>
      <c r="H225" s="312"/>
      <c r="I225" s="312"/>
      <c r="J225" s="312"/>
      <c r="K225" s="312"/>
      <c r="L225" s="312"/>
      <c r="M225" s="312"/>
      <c r="N225" s="312"/>
      <c r="O225" s="329"/>
    </row>
    <row r="226" spans="1:15">
      <c r="A226" s="514"/>
      <c r="B226" s="513" t="s">
        <v>451</v>
      </c>
      <c r="C226" s="515">
        <v>4062478</v>
      </c>
      <c r="D226" s="406" t="s">
        <v>97</v>
      </c>
      <c r="E226" s="406" t="s">
        <v>97</v>
      </c>
      <c r="F226" s="406" t="s">
        <v>97</v>
      </c>
      <c r="G226" s="406" t="s">
        <v>97</v>
      </c>
      <c r="H226" s="312"/>
      <c r="I226" s="312"/>
      <c r="J226" s="312"/>
      <c r="K226" s="312"/>
      <c r="L226" s="312"/>
      <c r="M226" s="312"/>
      <c r="N226" s="312"/>
      <c r="O226" s="329"/>
    </row>
    <row r="227" spans="1:15">
      <c r="A227" s="514" t="s">
        <v>7078</v>
      </c>
      <c r="B227" s="513" t="s">
        <v>7063</v>
      </c>
      <c r="C227" s="515">
        <v>4237131</v>
      </c>
      <c r="D227" s="406">
        <v>399619</v>
      </c>
      <c r="E227" s="406" t="s">
        <v>97</v>
      </c>
      <c r="F227" s="406">
        <v>0</v>
      </c>
      <c r="G227" s="406">
        <v>0</v>
      </c>
      <c r="H227" s="312"/>
      <c r="I227" s="312"/>
      <c r="J227" s="312"/>
      <c r="K227" s="312"/>
      <c r="L227" s="312"/>
      <c r="M227" s="312"/>
      <c r="N227" s="312"/>
      <c r="O227" s="329"/>
    </row>
    <row r="228" spans="1:15">
      <c r="A228" s="514"/>
      <c r="B228" s="513" t="s">
        <v>2392</v>
      </c>
      <c r="C228" s="515">
        <v>4577427</v>
      </c>
      <c r="D228" s="406" t="s">
        <v>97</v>
      </c>
      <c r="E228" s="406" t="s">
        <v>97</v>
      </c>
      <c r="F228" s="406" t="s">
        <v>97</v>
      </c>
      <c r="G228" s="406" t="s">
        <v>97</v>
      </c>
      <c r="H228" s="312"/>
      <c r="I228" s="312"/>
      <c r="J228" s="312"/>
      <c r="K228" s="312"/>
      <c r="L228" s="312"/>
      <c r="M228" s="312"/>
      <c r="N228" s="312"/>
      <c r="O228" s="329"/>
    </row>
    <row r="229" spans="1:15">
      <c r="A229" s="514"/>
      <c r="B229" s="513" t="s">
        <v>452</v>
      </c>
      <c r="C229" s="515">
        <v>4057099</v>
      </c>
      <c r="D229" s="406">
        <v>2982000</v>
      </c>
      <c r="E229" s="406">
        <v>2557000</v>
      </c>
      <c r="F229" s="406" t="s">
        <v>97</v>
      </c>
      <c r="G229" s="406">
        <v>373000</v>
      </c>
      <c r="H229" s="312"/>
      <c r="I229" s="312"/>
      <c r="J229" s="312"/>
      <c r="K229" s="312"/>
      <c r="L229" s="312"/>
      <c r="M229" s="312"/>
      <c r="N229" s="312"/>
      <c r="O229" s="329"/>
    </row>
    <row r="230" spans="1:15">
      <c r="A230" s="514"/>
      <c r="B230" s="513" t="s">
        <v>453</v>
      </c>
      <c r="C230" s="515">
        <v>4063008</v>
      </c>
      <c r="D230" s="406">
        <v>1825000</v>
      </c>
      <c r="E230" s="406" t="s">
        <v>97</v>
      </c>
      <c r="F230" s="406">
        <v>0</v>
      </c>
      <c r="G230" s="406">
        <v>0</v>
      </c>
      <c r="H230" s="312"/>
      <c r="I230" s="312"/>
      <c r="J230" s="312"/>
      <c r="K230" s="312"/>
      <c r="L230" s="312"/>
      <c r="M230" s="312"/>
      <c r="N230" s="312"/>
      <c r="O230" s="329"/>
    </row>
    <row r="231" spans="1:15">
      <c r="A231" s="514"/>
      <c r="B231" s="513" t="s">
        <v>2393</v>
      </c>
      <c r="C231" s="515">
        <v>4009083</v>
      </c>
      <c r="D231" s="406">
        <v>11608000</v>
      </c>
      <c r="E231" s="406">
        <v>11485000</v>
      </c>
      <c r="F231" s="406">
        <v>0</v>
      </c>
      <c r="G231" s="406">
        <v>0</v>
      </c>
      <c r="H231" s="312"/>
      <c r="I231" s="312"/>
      <c r="J231" s="312"/>
      <c r="K231" s="312"/>
      <c r="L231" s="312"/>
      <c r="M231" s="312"/>
      <c r="N231" s="312"/>
      <c r="O231" s="329"/>
    </row>
    <row r="232" spans="1:15">
      <c r="A232" s="514" t="s">
        <v>17</v>
      </c>
      <c r="B232" s="513" t="s">
        <v>110</v>
      </c>
      <c r="C232" s="515">
        <v>4004298</v>
      </c>
      <c r="D232" s="406">
        <v>17676000</v>
      </c>
      <c r="E232" s="406">
        <v>16491000</v>
      </c>
      <c r="F232" s="406">
        <v>0</v>
      </c>
      <c r="G232" s="406">
        <v>0</v>
      </c>
      <c r="H232" s="312"/>
      <c r="I232" s="312"/>
      <c r="J232" s="312"/>
      <c r="K232" s="312"/>
      <c r="L232" s="312"/>
      <c r="M232" s="312"/>
      <c r="N232" s="312"/>
      <c r="O232" s="329"/>
    </row>
    <row r="233" spans="1:15">
      <c r="A233" s="514"/>
      <c r="B233" s="513" t="s">
        <v>455</v>
      </c>
      <c r="C233" s="515">
        <v>4057100</v>
      </c>
      <c r="D233" s="406">
        <v>689003</v>
      </c>
      <c r="E233" s="406">
        <v>601554</v>
      </c>
      <c r="F233" s="406">
        <v>86726</v>
      </c>
      <c r="G233" s="406">
        <v>86726</v>
      </c>
      <c r="H233" s="312"/>
      <c r="I233" s="312"/>
      <c r="J233" s="312"/>
      <c r="K233" s="312"/>
      <c r="L233" s="312"/>
      <c r="M233" s="312"/>
      <c r="N233" s="312"/>
      <c r="O233" s="329"/>
    </row>
    <row r="234" spans="1:15">
      <c r="A234" s="514"/>
      <c r="B234" s="513" t="s">
        <v>456</v>
      </c>
      <c r="C234" s="515">
        <v>4073535</v>
      </c>
      <c r="D234" s="406">
        <v>1390000</v>
      </c>
      <c r="E234" s="406" t="s">
        <v>97</v>
      </c>
      <c r="F234" s="406">
        <v>0</v>
      </c>
      <c r="G234" s="406">
        <v>0</v>
      </c>
      <c r="H234" s="312"/>
      <c r="I234" s="312"/>
      <c r="J234" s="312"/>
      <c r="K234" s="312"/>
      <c r="L234" s="312"/>
      <c r="M234" s="312"/>
      <c r="N234" s="312"/>
      <c r="O234" s="329"/>
    </row>
    <row r="235" spans="1:15">
      <c r="A235" s="514"/>
      <c r="B235" s="513" t="s">
        <v>457</v>
      </c>
      <c r="C235" s="515">
        <v>4057026</v>
      </c>
      <c r="D235" s="406">
        <v>1812400</v>
      </c>
      <c r="E235" s="406">
        <v>1780900</v>
      </c>
      <c r="F235" s="406">
        <v>0</v>
      </c>
      <c r="G235" s="406">
        <v>0</v>
      </c>
      <c r="H235" s="312"/>
      <c r="I235" s="312"/>
      <c r="J235" s="312"/>
      <c r="K235" s="312"/>
      <c r="L235" s="312"/>
      <c r="M235" s="312"/>
      <c r="N235" s="312"/>
      <c r="O235" s="329"/>
    </row>
    <row r="236" spans="1:15">
      <c r="A236" s="514"/>
      <c r="B236" s="513" t="s">
        <v>458</v>
      </c>
      <c r="C236" s="515">
        <v>4057027</v>
      </c>
      <c r="D236" s="406">
        <v>1794736</v>
      </c>
      <c r="E236" s="406">
        <v>1787218</v>
      </c>
      <c r="F236" s="406">
        <v>0</v>
      </c>
      <c r="G236" s="406">
        <v>0</v>
      </c>
      <c r="H236" s="312"/>
      <c r="I236" s="312"/>
      <c r="J236" s="312"/>
      <c r="K236" s="312"/>
      <c r="L236" s="312"/>
      <c r="M236" s="312"/>
      <c r="N236" s="312"/>
      <c r="O236" s="329"/>
    </row>
    <row r="237" spans="1:15">
      <c r="A237" s="514" t="s">
        <v>2406</v>
      </c>
      <c r="B237" s="513" t="s">
        <v>2394</v>
      </c>
      <c r="C237" s="515">
        <v>4065816</v>
      </c>
      <c r="D237" s="406">
        <v>358477</v>
      </c>
      <c r="E237" s="406">
        <v>229500</v>
      </c>
      <c r="F237" s="406" t="s">
        <v>97</v>
      </c>
      <c r="G237" s="406">
        <v>128700</v>
      </c>
      <c r="H237" s="312"/>
      <c r="I237" s="312"/>
      <c r="J237" s="312"/>
      <c r="K237" s="312"/>
      <c r="L237" s="312"/>
      <c r="M237" s="312"/>
      <c r="N237" s="312"/>
      <c r="O237" s="329"/>
    </row>
    <row r="238" spans="1:15">
      <c r="A238" s="514" t="s">
        <v>2407</v>
      </c>
      <c r="B238" s="513" t="s">
        <v>2395</v>
      </c>
      <c r="C238" s="515">
        <v>4132803</v>
      </c>
      <c r="D238" s="406" t="s">
        <v>97</v>
      </c>
      <c r="E238" s="406" t="s">
        <v>97</v>
      </c>
      <c r="F238" s="406" t="s">
        <v>97</v>
      </c>
      <c r="G238" s="406" t="s">
        <v>97</v>
      </c>
      <c r="H238" s="312"/>
      <c r="I238" s="312"/>
      <c r="J238" s="312"/>
      <c r="K238" s="312"/>
      <c r="L238" s="312"/>
      <c r="M238" s="312"/>
      <c r="N238" s="312"/>
      <c r="O238" s="329"/>
    </row>
    <row r="239" spans="1:15">
      <c r="A239" s="514"/>
      <c r="B239" s="513" t="s">
        <v>459</v>
      </c>
      <c r="C239" s="515">
        <v>4056971</v>
      </c>
      <c r="D239" s="406">
        <v>654460</v>
      </c>
      <c r="E239" s="406">
        <v>632405</v>
      </c>
      <c r="F239" s="406">
        <v>0</v>
      </c>
      <c r="G239" s="406">
        <v>0</v>
      </c>
      <c r="H239" s="312"/>
      <c r="I239" s="312"/>
      <c r="J239" s="312"/>
      <c r="K239" s="312"/>
      <c r="L239" s="312"/>
      <c r="M239" s="312"/>
      <c r="N239" s="312"/>
      <c r="O239" s="329"/>
    </row>
    <row r="240" spans="1:15">
      <c r="A240" s="514"/>
      <c r="B240" s="513" t="s">
        <v>460</v>
      </c>
      <c r="C240" s="515">
        <v>4063307</v>
      </c>
      <c r="D240" s="406" t="s">
        <v>97</v>
      </c>
      <c r="E240" s="406" t="s">
        <v>97</v>
      </c>
      <c r="F240" s="406" t="s">
        <v>97</v>
      </c>
      <c r="G240" s="406" t="s">
        <v>97</v>
      </c>
      <c r="H240" s="312"/>
      <c r="I240" s="312"/>
      <c r="J240" s="312"/>
      <c r="K240" s="312"/>
      <c r="L240" s="312"/>
      <c r="M240" s="312"/>
      <c r="N240" s="312"/>
      <c r="O240" s="329"/>
    </row>
    <row r="241" spans="1:15">
      <c r="A241" s="514" t="s">
        <v>2408</v>
      </c>
      <c r="B241" s="513" t="s">
        <v>2396</v>
      </c>
      <c r="C241" s="515">
        <v>4535411</v>
      </c>
      <c r="D241" s="406">
        <v>4363000</v>
      </c>
      <c r="E241" s="406" t="s">
        <v>97</v>
      </c>
      <c r="F241" s="406">
        <v>0</v>
      </c>
      <c r="G241" s="406">
        <v>0</v>
      </c>
      <c r="H241" s="312"/>
      <c r="I241" s="312"/>
      <c r="J241" s="312"/>
      <c r="K241" s="312"/>
      <c r="L241" s="312"/>
      <c r="M241" s="312"/>
      <c r="N241" s="312"/>
      <c r="O241" s="329"/>
    </row>
    <row r="242" spans="1:15">
      <c r="A242" s="514"/>
      <c r="B242" s="513" t="s">
        <v>2397</v>
      </c>
      <c r="C242" s="515">
        <v>4073447</v>
      </c>
      <c r="D242" s="406">
        <v>4363000</v>
      </c>
      <c r="E242" s="406" t="s">
        <v>97</v>
      </c>
      <c r="F242" s="406">
        <v>0</v>
      </c>
      <c r="G242" s="406">
        <v>0</v>
      </c>
      <c r="H242" s="312"/>
      <c r="I242" s="312"/>
      <c r="J242" s="312"/>
      <c r="K242" s="312"/>
      <c r="L242" s="312"/>
      <c r="M242" s="312"/>
      <c r="N242" s="312"/>
      <c r="O242" s="329"/>
    </row>
    <row r="243" spans="1:15">
      <c r="A243" s="514"/>
      <c r="B243" s="513" t="s">
        <v>461</v>
      </c>
      <c r="C243" s="515">
        <v>3010781</v>
      </c>
      <c r="D243" s="406">
        <v>2438800</v>
      </c>
      <c r="E243" s="406">
        <v>2018268</v>
      </c>
      <c r="F243" s="406">
        <v>225348</v>
      </c>
      <c r="G243" s="406">
        <v>396314</v>
      </c>
      <c r="H243" s="312"/>
      <c r="I243" s="312"/>
      <c r="J243" s="312"/>
      <c r="K243" s="312"/>
      <c r="L243" s="312"/>
      <c r="M243" s="312"/>
      <c r="N243" s="312"/>
      <c r="O243" s="329"/>
    </row>
    <row r="244" spans="1:15">
      <c r="A244" s="514" t="s">
        <v>15</v>
      </c>
      <c r="B244" s="513" t="s">
        <v>14</v>
      </c>
      <c r="C244" s="515">
        <v>3010780</v>
      </c>
      <c r="D244" s="406">
        <v>2764300</v>
      </c>
      <c r="E244" s="406">
        <v>2018268</v>
      </c>
      <c r="F244" s="406">
        <v>515622</v>
      </c>
      <c r="G244" s="406">
        <v>712848</v>
      </c>
      <c r="H244" s="312"/>
      <c r="I244" s="312"/>
      <c r="J244" s="312"/>
      <c r="K244" s="312"/>
      <c r="L244" s="312"/>
      <c r="M244" s="312"/>
      <c r="N244" s="312"/>
      <c r="O244" s="329"/>
    </row>
    <row r="245" spans="1:15">
      <c r="A245" s="514"/>
      <c r="B245" s="513" t="s">
        <v>462</v>
      </c>
      <c r="C245" s="515">
        <v>4063363</v>
      </c>
      <c r="D245" s="406">
        <v>11032000</v>
      </c>
      <c r="E245" s="406">
        <v>10847000</v>
      </c>
      <c r="F245" s="406">
        <v>0</v>
      </c>
      <c r="G245" s="406">
        <v>0</v>
      </c>
      <c r="H245" s="312"/>
      <c r="I245" s="312"/>
      <c r="J245" s="312"/>
      <c r="K245" s="312"/>
      <c r="L245" s="312"/>
      <c r="M245" s="312"/>
      <c r="N245" s="312"/>
      <c r="O245" s="329"/>
    </row>
    <row r="246" spans="1:15">
      <c r="A246" s="514" t="s">
        <v>2409</v>
      </c>
      <c r="B246" s="513" t="s">
        <v>2398</v>
      </c>
      <c r="C246" s="515">
        <v>4546783</v>
      </c>
      <c r="D246" s="406" t="s">
        <v>97</v>
      </c>
      <c r="E246" s="406" t="s">
        <v>97</v>
      </c>
      <c r="F246" s="406" t="s">
        <v>97</v>
      </c>
      <c r="G246" s="406" t="s">
        <v>97</v>
      </c>
      <c r="H246" s="312"/>
      <c r="I246" s="312"/>
      <c r="J246" s="312"/>
      <c r="K246" s="312"/>
      <c r="L246" s="312"/>
      <c r="M246" s="312"/>
      <c r="N246" s="312"/>
      <c r="O246" s="329"/>
    </row>
    <row r="247" spans="1:15">
      <c r="A247" s="514"/>
      <c r="B247" s="513" t="s">
        <v>463</v>
      </c>
      <c r="C247" s="515">
        <v>4085953</v>
      </c>
      <c r="D247" s="406">
        <v>5388000</v>
      </c>
      <c r="E247" s="406">
        <v>0</v>
      </c>
      <c r="F247" s="406">
        <v>0</v>
      </c>
      <c r="G247" s="406">
        <v>0</v>
      </c>
      <c r="H247" s="312"/>
      <c r="I247" s="312"/>
      <c r="J247" s="312"/>
      <c r="K247" s="312"/>
      <c r="L247" s="312"/>
      <c r="M247" s="312"/>
      <c r="N247" s="312"/>
      <c r="O247" s="329"/>
    </row>
    <row r="248" spans="1:15">
      <c r="A248" s="514"/>
      <c r="B248" s="513" t="s">
        <v>464</v>
      </c>
      <c r="C248" s="515">
        <v>4057028</v>
      </c>
      <c r="D248" s="406">
        <v>312127</v>
      </c>
      <c r="E248" s="406">
        <v>307887</v>
      </c>
      <c r="F248" s="406">
        <v>0</v>
      </c>
      <c r="G248" s="406">
        <v>0</v>
      </c>
      <c r="H248" s="312"/>
      <c r="I248" s="312"/>
      <c r="J248" s="312"/>
      <c r="K248" s="312"/>
      <c r="L248" s="312"/>
      <c r="M248" s="312"/>
      <c r="N248" s="312"/>
      <c r="O248" s="329"/>
    </row>
    <row r="249" spans="1:15">
      <c r="A249" s="514"/>
      <c r="B249" s="513" t="s">
        <v>465</v>
      </c>
      <c r="C249" s="515">
        <v>4057029</v>
      </c>
      <c r="D249" s="406">
        <v>548433</v>
      </c>
      <c r="E249" s="406">
        <v>554104</v>
      </c>
      <c r="F249" s="406">
        <v>0</v>
      </c>
      <c r="G249" s="406">
        <v>0</v>
      </c>
      <c r="H249" s="312"/>
      <c r="I249" s="312"/>
      <c r="J249" s="312"/>
      <c r="K249" s="312"/>
      <c r="L249" s="312"/>
      <c r="M249" s="312"/>
      <c r="N249" s="312"/>
      <c r="O249" s="329"/>
    </row>
    <row r="250" spans="1:15">
      <c r="A250" s="514"/>
      <c r="B250" s="513" t="s">
        <v>466</v>
      </c>
      <c r="C250" s="515">
        <v>4102830</v>
      </c>
      <c r="D250" s="406">
        <v>3550200</v>
      </c>
      <c r="E250" s="406">
        <v>3539900</v>
      </c>
      <c r="F250" s="406">
        <v>0</v>
      </c>
      <c r="G250" s="406">
        <v>0</v>
      </c>
      <c r="H250" s="312"/>
      <c r="I250" s="312"/>
      <c r="J250" s="312"/>
      <c r="K250" s="312"/>
      <c r="L250" s="312"/>
      <c r="M250" s="312"/>
      <c r="N250" s="312"/>
      <c r="O250" s="329"/>
    </row>
    <row r="251" spans="1:15">
      <c r="A251" s="514"/>
      <c r="B251" s="513" t="s">
        <v>467</v>
      </c>
      <c r="C251" s="515">
        <v>4170486</v>
      </c>
      <c r="D251" s="406">
        <v>261000</v>
      </c>
      <c r="E251" s="406" t="s">
        <v>97</v>
      </c>
      <c r="F251" s="406">
        <v>0</v>
      </c>
      <c r="G251" s="406">
        <v>0</v>
      </c>
      <c r="H251" s="312"/>
      <c r="I251" s="312"/>
      <c r="J251" s="312"/>
      <c r="K251" s="312"/>
      <c r="L251" s="312"/>
      <c r="M251" s="312"/>
      <c r="N251" s="312"/>
      <c r="O251" s="329"/>
    </row>
    <row r="252" spans="1:15">
      <c r="A252" s="514" t="s">
        <v>108</v>
      </c>
      <c r="B252" s="513" t="s">
        <v>107</v>
      </c>
      <c r="C252" s="515">
        <v>4088101</v>
      </c>
      <c r="D252" s="406">
        <v>2566000</v>
      </c>
      <c r="E252" s="406" t="s">
        <v>97</v>
      </c>
      <c r="F252" s="406">
        <v>0</v>
      </c>
      <c r="G252" s="406">
        <v>0</v>
      </c>
      <c r="H252" s="312"/>
      <c r="I252" s="312"/>
      <c r="J252" s="312"/>
      <c r="K252" s="312"/>
      <c r="L252" s="312"/>
      <c r="M252" s="312"/>
      <c r="N252" s="312"/>
      <c r="O252" s="329"/>
    </row>
    <row r="253" spans="1:15">
      <c r="A253" s="514" t="s">
        <v>105</v>
      </c>
      <c r="B253" s="513" t="s">
        <v>104</v>
      </c>
      <c r="C253" s="515">
        <v>4087757</v>
      </c>
      <c r="D253" s="406">
        <v>11778000</v>
      </c>
      <c r="E253" s="406" t="s">
        <v>97</v>
      </c>
      <c r="F253" s="406">
        <v>0</v>
      </c>
      <c r="G253" s="406">
        <v>0</v>
      </c>
      <c r="H253" s="312"/>
      <c r="I253" s="312"/>
      <c r="J253" s="312"/>
      <c r="K253" s="312"/>
      <c r="L253" s="312"/>
      <c r="M253" s="312"/>
      <c r="N253" s="312"/>
      <c r="O253" s="329"/>
    </row>
    <row r="254" spans="1:15">
      <c r="A254" s="514"/>
      <c r="B254" s="513" t="s">
        <v>468</v>
      </c>
      <c r="C254" s="515">
        <v>4011131</v>
      </c>
      <c r="D254" s="406">
        <v>11807000</v>
      </c>
      <c r="E254" s="406" t="s">
        <v>97</v>
      </c>
      <c r="F254" s="406">
        <v>0</v>
      </c>
      <c r="G254" s="406">
        <v>0</v>
      </c>
      <c r="H254" s="312"/>
      <c r="I254" s="312"/>
      <c r="J254" s="312"/>
      <c r="K254" s="312"/>
      <c r="L254" s="312"/>
      <c r="M254" s="312"/>
      <c r="N254" s="312"/>
      <c r="O254" s="329"/>
    </row>
    <row r="255" spans="1:15">
      <c r="A255" s="514"/>
      <c r="B255" s="513" t="s">
        <v>469</v>
      </c>
      <c r="C255" s="515">
        <v>4057030</v>
      </c>
      <c r="D255" s="406">
        <v>1313284</v>
      </c>
      <c r="E255" s="406">
        <v>1306544</v>
      </c>
      <c r="F255" s="406">
        <v>0</v>
      </c>
      <c r="G255" s="406">
        <v>0</v>
      </c>
      <c r="H255" s="312"/>
      <c r="I255" s="312"/>
      <c r="J255" s="312"/>
      <c r="K255" s="312"/>
      <c r="L255" s="312"/>
      <c r="M255" s="312"/>
      <c r="N255" s="312"/>
      <c r="O255" s="329"/>
    </row>
    <row r="256" spans="1:15">
      <c r="A256" s="514" t="s">
        <v>103</v>
      </c>
      <c r="B256" s="513" t="s">
        <v>102</v>
      </c>
      <c r="C256" s="515">
        <v>4057537</v>
      </c>
      <c r="D256" s="406">
        <v>6734300</v>
      </c>
      <c r="E256" s="406">
        <v>107577</v>
      </c>
      <c r="F256" s="406" t="s">
        <v>97</v>
      </c>
      <c r="G256" s="406">
        <v>933080</v>
      </c>
      <c r="H256" s="312"/>
      <c r="I256" s="312"/>
      <c r="J256" s="312"/>
      <c r="K256" s="312"/>
      <c r="L256" s="312"/>
      <c r="M256" s="312"/>
      <c r="N256" s="312"/>
      <c r="O256" s="329"/>
    </row>
    <row r="257" spans="1:15">
      <c r="A257" s="514"/>
      <c r="B257" s="513" t="s">
        <v>470</v>
      </c>
      <c r="C257" s="515">
        <v>4057538</v>
      </c>
      <c r="D257" s="406">
        <v>1050450</v>
      </c>
      <c r="E257" s="406">
        <v>107577</v>
      </c>
      <c r="F257" s="406" t="s">
        <v>97</v>
      </c>
      <c r="G257" s="406">
        <v>933080</v>
      </c>
      <c r="H257" s="312"/>
      <c r="I257" s="312"/>
      <c r="J257" s="312"/>
      <c r="K257" s="312"/>
      <c r="L257" s="312"/>
      <c r="M257" s="312"/>
      <c r="N257" s="312"/>
      <c r="O257" s="329"/>
    </row>
    <row r="258" spans="1:15">
      <c r="A258" s="514"/>
      <c r="B258" s="513" t="s">
        <v>471</v>
      </c>
      <c r="C258" s="515">
        <v>4057102</v>
      </c>
      <c r="D258" s="406">
        <v>3661000</v>
      </c>
      <c r="E258" s="406">
        <v>3470000</v>
      </c>
      <c r="F258" s="406">
        <v>123000</v>
      </c>
      <c r="G258" s="406">
        <v>137000</v>
      </c>
      <c r="H258" s="312"/>
      <c r="I258" s="312"/>
      <c r="J258" s="312"/>
      <c r="K258" s="312"/>
      <c r="L258" s="312"/>
      <c r="M258" s="312"/>
      <c r="N258" s="312"/>
      <c r="O258" s="329"/>
    </row>
    <row r="259" spans="1:15">
      <c r="A259" s="514"/>
      <c r="B259" s="513" t="s">
        <v>472</v>
      </c>
      <c r="C259" s="515">
        <v>3004222</v>
      </c>
      <c r="D259" s="406" t="s">
        <v>97</v>
      </c>
      <c r="E259" s="406" t="s">
        <v>97</v>
      </c>
      <c r="F259" s="406" t="s">
        <v>97</v>
      </c>
      <c r="G259" s="406" t="s">
        <v>97</v>
      </c>
      <c r="H259" s="312"/>
      <c r="I259" s="312"/>
      <c r="J259" s="312"/>
      <c r="K259" s="312"/>
      <c r="L259" s="312"/>
      <c r="M259" s="312"/>
      <c r="N259" s="312"/>
      <c r="O259" s="329"/>
    </row>
    <row r="260" spans="1:15">
      <c r="A260" s="514" t="s">
        <v>11</v>
      </c>
      <c r="B260" s="513" t="s">
        <v>10</v>
      </c>
      <c r="C260" s="515">
        <v>4056953</v>
      </c>
      <c r="D260" s="406">
        <v>427500</v>
      </c>
      <c r="E260" s="406">
        <v>218000</v>
      </c>
      <c r="F260" s="406">
        <v>202600</v>
      </c>
      <c r="G260" s="406">
        <v>202600</v>
      </c>
      <c r="H260" s="312"/>
      <c r="I260" s="312"/>
      <c r="J260" s="312"/>
      <c r="K260" s="312"/>
      <c r="L260" s="312"/>
      <c r="M260" s="312"/>
      <c r="N260" s="312"/>
      <c r="O260" s="329"/>
    </row>
    <row r="261" spans="1:15">
      <c r="A261" s="514" t="s">
        <v>100</v>
      </c>
      <c r="B261" s="513" t="s">
        <v>101</v>
      </c>
      <c r="C261" s="515">
        <v>4290080</v>
      </c>
      <c r="D261" s="406">
        <v>58743</v>
      </c>
      <c r="E261" s="406">
        <v>0</v>
      </c>
      <c r="F261" s="406">
        <v>0</v>
      </c>
      <c r="G261" s="406">
        <v>0</v>
      </c>
      <c r="H261" s="312"/>
      <c r="I261" s="312"/>
      <c r="J261" s="312"/>
      <c r="K261" s="312"/>
      <c r="L261" s="312"/>
      <c r="M261" s="312"/>
      <c r="N261" s="312"/>
      <c r="O261" s="329"/>
    </row>
    <row r="262" spans="1:15">
      <c r="A262" s="514" t="s">
        <v>7</v>
      </c>
      <c r="B262" s="513" t="s">
        <v>6</v>
      </c>
      <c r="C262" s="515">
        <v>4057065</v>
      </c>
      <c r="D262" s="406">
        <v>2438100</v>
      </c>
      <c r="E262" s="406">
        <v>601600</v>
      </c>
      <c r="F262" s="406" t="s">
        <v>97</v>
      </c>
      <c r="G262" s="406">
        <v>792600</v>
      </c>
      <c r="H262" s="312"/>
      <c r="I262" s="312"/>
      <c r="J262" s="312"/>
      <c r="K262" s="312"/>
      <c r="L262" s="312"/>
      <c r="M262" s="312"/>
      <c r="N262" s="312"/>
      <c r="O262" s="329"/>
    </row>
    <row r="263" spans="1:15">
      <c r="A263" s="514"/>
      <c r="B263" s="513" t="s">
        <v>473</v>
      </c>
      <c r="C263" s="515">
        <v>4065533</v>
      </c>
      <c r="D263" s="406">
        <v>1413200</v>
      </c>
      <c r="E263" s="406">
        <v>601600</v>
      </c>
      <c r="F263" s="406">
        <v>792600</v>
      </c>
      <c r="G263" s="406">
        <v>792600</v>
      </c>
      <c r="H263" s="312"/>
      <c r="I263" s="312"/>
      <c r="J263" s="312"/>
      <c r="K263" s="312"/>
      <c r="L263" s="312"/>
      <c r="M263" s="312"/>
      <c r="N263" s="312"/>
      <c r="O263" s="329"/>
    </row>
    <row r="264" spans="1:15">
      <c r="A264" s="514"/>
      <c r="B264" s="513" t="s">
        <v>474</v>
      </c>
      <c r="C264" s="515">
        <v>4057032</v>
      </c>
      <c r="D264" s="406">
        <v>7690000</v>
      </c>
      <c r="E264" s="406">
        <v>7482000</v>
      </c>
      <c r="F264" s="406">
        <v>0</v>
      </c>
      <c r="G264" s="406">
        <v>0</v>
      </c>
      <c r="H264" s="312"/>
      <c r="I264" s="312"/>
      <c r="J264" s="312"/>
      <c r="K264" s="312"/>
      <c r="L264" s="312"/>
      <c r="M264" s="312"/>
      <c r="N264" s="312"/>
      <c r="O264" s="329"/>
    </row>
    <row r="265" spans="1:15">
      <c r="A265" s="514" t="s">
        <v>3</v>
      </c>
      <c r="B265" s="513" t="s">
        <v>2399</v>
      </c>
      <c r="C265" s="515">
        <v>4009725</v>
      </c>
      <c r="D265" s="406">
        <v>6081100</v>
      </c>
      <c r="E265" s="406">
        <v>4027500</v>
      </c>
      <c r="F265" s="406">
        <v>1029000</v>
      </c>
      <c r="G265" s="406">
        <v>1122600</v>
      </c>
      <c r="H265" s="312"/>
      <c r="I265" s="312"/>
      <c r="J265" s="312"/>
      <c r="K265" s="312"/>
      <c r="L265" s="312"/>
      <c r="M265" s="312"/>
      <c r="N265" s="312"/>
      <c r="O265" s="329"/>
    </row>
    <row r="266" spans="1:15">
      <c r="A266" s="514"/>
      <c r="B266" s="513" t="s">
        <v>475</v>
      </c>
      <c r="C266" s="515">
        <v>4057033</v>
      </c>
      <c r="D266" s="406">
        <v>1024000</v>
      </c>
      <c r="E266" s="406">
        <v>1011000</v>
      </c>
      <c r="F266" s="406">
        <v>0</v>
      </c>
      <c r="G266" s="406">
        <v>0</v>
      </c>
      <c r="H266" s="312"/>
      <c r="I266" s="312"/>
      <c r="J266" s="312"/>
      <c r="K266" s="312"/>
      <c r="L266" s="312"/>
      <c r="M266" s="312"/>
      <c r="N266" s="312"/>
      <c r="O266" s="329"/>
    </row>
    <row r="267" spans="1:15">
      <c r="A267" s="514" t="s">
        <v>5</v>
      </c>
      <c r="B267" s="513" t="s">
        <v>4</v>
      </c>
      <c r="C267" s="515">
        <v>4057066</v>
      </c>
      <c r="D267" s="406">
        <v>2486401</v>
      </c>
      <c r="E267" s="406">
        <v>2459164</v>
      </c>
      <c r="F267" s="406">
        <v>0</v>
      </c>
      <c r="G267" s="406">
        <v>0</v>
      </c>
      <c r="H267" s="312"/>
      <c r="I267" s="312"/>
      <c r="J267" s="312"/>
      <c r="K267" s="312"/>
      <c r="L267" s="312"/>
      <c r="M267" s="312"/>
      <c r="N267" s="312"/>
      <c r="O267" s="329"/>
    </row>
    <row r="268" spans="1:15">
      <c r="A268" s="514"/>
      <c r="B268" s="513" t="s">
        <v>476</v>
      </c>
      <c r="C268" s="515">
        <v>4057035</v>
      </c>
      <c r="D268" s="406">
        <v>520876</v>
      </c>
      <c r="E268" s="406">
        <v>432236</v>
      </c>
      <c r="F268" s="406">
        <v>0</v>
      </c>
      <c r="G268" s="406">
        <v>0</v>
      </c>
      <c r="H268" s="312"/>
      <c r="I268" s="312"/>
      <c r="J268" s="312"/>
      <c r="K268" s="312"/>
      <c r="L268" s="312"/>
      <c r="M268" s="312"/>
      <c r="N268" s="312"/>
      <c r="O268" s="329"/>
    </row>
    <row r="269" spans="1:15">
      <c r="A269" s="514"/>
      <c r="B269" s="513" t="s">
        <v>477</v>
      </c>
      <c r="C269" s="515">
        <v>4057105</v>
      </c>
      <c r="D269" s="406">
        <v>3913100</v>
      </c>
      <c r="E269" s="406">
        <v>3413400</v>
      </c>
      <c r="F269" s="406">
        <v>375500</v>
      </c>
      <c r="G269" s="406">
        <v>399700</v>
      </c>
      <c r="H269" s="312"/>
      <c r="I269" s="312"/>
      <c r="J269" s="312"/>
      <c r="K269" s="312"/>
      <c r="L269" s="312"/>
      <c r="M269" s="312"/>
      <c r="N269" s="312"/>
      <c r="O269" s="329"/>
    </row>
    <row r="270" spans="1:15">
      <c r="A270" s="514"/>
      <c r="B270" s="513" t="s">
        <v>478</v>
      </c>
      <c r="C270" s="515">
        <v>4008669</v>
      </c>
      <c r="D270" s="406">
        <v>1476400</v>
      </c>
      <c r="E270" s="406">
        <v>1266700</v>
      </c>
      <c r="F270" s="406">
        <v>151500</v>
      </c>
      <c r="G270" s="406">
        <v>163900</v>
      </c>
      <c r="H270" s="312"/>
      <c r="I270" s="312"/>
      <c r="J270" s="312"/>
      <c r="K270" s="312"/>
      <c r="L270" s="312"/>
      <c r="M270" s="312"/>
      <c r="N270" s="312"/>
      <c r="O270" s="329"/>
    </row>
    <row r="271" spans="1:15">
      <c r="A271" s="514"/>
      <c r="B271" s="513" t="s">
        <v>479</v>
      </c>
      <c r="C271" s="515">
        <v>4057106</v>
      </c>
      <c r="D271" s="406">
        <v>1508900</v>
      </c>
      <c r="E271" s="406">
        <v>1187800</v>
      </c>
      <c r="F271" s="406">
        <v>306200</v>
      </c>
      <c r="G271" s="406">
        <v>306200</v>
      </c>
      <c r="H271" s="312"/>
      <c r="I271" s="312"/>
      <c r="J271" s="312"/>
      <c r="K271" s="312"/>
      <c r="L271" s="312"/>
      <c r="M271" s="312"/>
      <c r="N271" s="312"/>
      <c r="O271" s="329"/>
    </row>
    <row r="272" spans="1:15">
      <c r="A272" s="514"/>
      <c r="B272" s="513" t="s">
        <v>480</v>
      </c>
      <c r="C272" s="515">
        <v>4064079</v>
      </c>
      <c r="D272" s="406">
        <v>493193</v>
      </c>
      <c r="E272" s="406" t="s">
        <v>97</v>
      </c>
      <c r="F272" s="406">
        <v>0</v>
      </c>
      <c r="G272" s="406">
        <v>0</v>
      </c>
      <c r="H272" s="312"/>
      <c r="I272" s="312"/>
      <c r="J272" s="312"/>
      <c r="K272" s="312"/>
      <c r="L272" s="312"/>
      <c r="M272" s="312"/>
      <c r="N272" s="312"/>
      <c r="O272" s="329"/>
    </row>
    <row r="273" spans="1:15">
      <c r="A273" s="514" t="s">
        <v>1</v>
      </c>
      <c r="B273" s="513" t="s">
        <v>0</v>
      </c>
      <c r="C273" s="515">
        <v>4025308</v>
      </c>
      <c r="D273" s="406">
        <v>11124063</v>
      </c>
      <c r="E273" s="406">
        <v>9275986</v>
      </c>
      <c r="F273" s="406">
        <v>1590049</v>
      </c>
      <c r="G273" s="406">
        <v>1672081</v>
      </c>
      <c r="H273" s="312"/>
      <c r="I273" s="312"/>
      <c r="J273" s="312"/>
      <c r="K273" s="312"/>
      <c r="L273" s="312"/>
      <c r="M273" s="312"/>
      <c r="N273" s="312"/>
      <c r="O273" s="329"/>
    </row>
    <row r="274" spans="1:15">
      <c r="A274" s="514"/>
      <c r="B274" s="513" t="s">
        <v>481</v>
      </c>
      <c r="C274" s="515">
        <v>4103121</v>
      </c>
      <c r="D274" s="406" t="s">
        <v>97</v>
      </c>
      <c r="E274" s="406" t="s">
        <v>97</v>
      </c>
      <c r="F274" s="406" t="s">
        <v>97</v>
      </c>
      <c r="G274" s="406" t="s">
        <v>97</v>
      </c>
      <c r="H274" s="312"/>
      <c r="I274" s="312"/>
      <c r="J274" s="312"/>
      <c r="K274" s="312"/>
      <c r="L274" s="312"/>
      <c r="M274" s="312"/>
      <c r="N274" s="312"/>
      <c r="O274" s="329"/>
    </row>
    <row r="275" spans="1:15">
      <c r="A275" s="514"/>
      <c r="B275" s="513"/>
      <c r="C275" s="515"/>
      <c r="D275" s="406"/>
      <c r="E275" s="406"/>
      <c r="F275" s="406"/>
      <c r="G275" s="406"/>
      <c r="H275" s="312"/>
      <c r="I275" s="312"/>
      <c r="J275" s="312"/>
      <c r="K275" s="312"/>
      <c r="L275" s="312"/>
      <c r="M275" s="312"/>
      <c r="N275" s="312"/>
      <c r="O275" s="329"/>
    </row>
    <row r="276" spans="1:15">
      <c r="A276" s="514"/>
      <c r="B276" s="513"/>
      <c r="C276" s="515"/>
      <c r="D276" s="406"/>
      <c r="E276" s="406"/>
      <c r="F276" s="406"/>
      <c r="G276" s="406"/>
      <c r="H276" s="312"/>
      <c r="I276" s="312"/>
      <c r="J276" s="312"/>
      <c r="K276" s="312"/>
      <c r="L276" s="312"/>
      <c r="M276" s="312"/>
      <c r="N276" s="312"/>
      <c r="O276" s="329"/>
    </row>
    <row r="277" spans="1:15">
      <c r="A277" s="311"/>
      <c r="B277" s="312"/>
      <c r="C277" s="312"/>
      <c r="D277" s="311"/>
      <c r="E277" s="312"/>
      <c r="F277" s="312"/>
      <c r="G277" s="312"/>
      <c r="H277" s="312"/>
      <c r="I277" s="312"/>
      <c r="J277" s="312"/>
      <c r="K277" s="312"/>
      <c r="L277" s="312"/>
      <c r="M277" s="312"/>
      <c r="N277" s="312"/>
      <c r="O277" s="329"/>
    </row>
    <row r="278" spans="1:15">
      <c r="A278" s="311"/>
      <c r="B278" s="312"/>
      <c r="C278" s="312"/>
      <c r="D278" s="311"/>
      <c r="E278" s="312"/>
      <c r="F278" s="312"/>
      <c r="G278" s="312"/>
      <c r="H278" s="312"/>
      <c r="I278" s="312"/>
      <c r="J278" s="312"/>
      <c r="K278" s="312"/>
      <c r="L278" s="312"/>
      <c r="M278" s="312"/>
      <c r="N278" s="312"/>
      <c r="O278" s="329"/>
    </row>
    <row r="279" spans="1:15">
      <c r="A279" s="311"/>
      <c r="B279" s="312"/>
      <c r="C279" s="312"/>
      <c r="D279" s="311"/>
      <c r="E279" s="312"/>
      <c r="F279" s="312"/>
      <c r="G279" s="312"/>
      <c r="H279" s="312"/>
      <c r="I279" s="312"/>
      <c r="J279" s="312"/>
      <c r="K279" s="312"/>
      <c r="L279" s="312"/>
      <c r="M279" s="312"/>
      <c r="N279" s="312"/>
      <c r="O279" s="329"/>
    </row>
    <row r="280" spans="1:15">
      <c r="A280" s="311"/>
      <c r="B280" s="312"/>
      <c r="C280" s="312"/>
      <c r="D280" s="311"/>
      <c r="E280" s="312"/>
      <c r="F280" s="312"/>
      <c r="G280" s="312"/>
      <c r="H280" s="312"/>
      <c r="I280" s="312"/>
      <c r="J280" s="312"/>
      <c r="K280" s="312"/>
      <c r="L280" s="312"/>
      <c r="M280" s="312"/>
      <c r="N280" s="312"/>
      <c r="O280" s="329"/>
    </row>
    <row r="281" spans="1:15">
      <c r="A281" s="311"/>
      <c r="B281" s="312"/>
      <c r="C281" s="312"/>
      <c r="D281" s="311"/>
      <c r="E281" s="312"/>
      <c r="F281" s="312"/>
      <c r="G281" s="312"/>
      <c r="H281" s="312"/>
      <c r="I281" s="312"/>
      <c r="J281" s="312"/>
      <c r="K281" s="312"/>
      <c r="L281" s="312"/>
      <c r="M281" s="312"/>
      <c r="N281" s="312"/>
      <c r="O281" s="329"/>
    </row>
    <row r="282" spans="1:15">
      <c r="A282" s="311"/>
      <c r="B282" s="312"/>
      <c r="C282" s="312"/>
      <c r="D282" s="311"/>
      <c r="E282" s="312"/>
      <c r="F282" s="312"/>
      <c r="G282" s="312"/>
      <c r="H282" s="312"/>
      <c r="I282" s="312"/>
      <c r="J282" s="312"/>
      <c r="K282" s="312"/>
      <c r="L282" s="312"/>
      <c r="M282" s="312"/>
      <c r="N282" s="312"/>
      <c r="O282" s="329"/>
    </row>
    <row r="283" spans="1:15">
      <c r="A283" s="311"/>
      <c r="B283" s="312"/>
      <c r="C283" s="312"/>
      <c r="D283" s="311"/>
      <c r="E283" s="312"/>
      <c r="F283" s="312"/>
      <c r="G283" s="312"/>
      <c r="H283" s="312"/>
      <c r="I283" s="312"/>
      <c r="J283" s="312"/>
      <c r="K283" s="312"/>
      <c r="L283" s="312"/>
      <c r="M283" s="312"/>
      <c r="N283" s="312"/>
      <c r="O283" s="329"/>
    </row>
    <row r="284" spans="1:15">
      <c r="A284" s="311"/>
      <c r="B284" s="312"/>
      <c r="C284" s="312"/>
      <c r="D284" s="311"/>
      <c r="E284" s="312"/>
      <c r="F284" s="312"/>
      <c r="G284" s="312"/>
      <c r="H284" s="312"/>
      <c r="I284" s="312"/>
      <c r="J284" s="312"/>
      <c r="K284" s="312"/>
      <c r="L284" s="312"/>
      <c r="M284" s="312"/>
      <c r="N284" s="312"/>
      <c r="O284" s="329"/>
    </row>
    <row r="285" spans="1:15">
      <c r="A285" s="311"/>
      <c r="B285" s="312"/>
      <c r="C285" s="312"/>
      <c r="D285" s="311"/>
      <c r="E285" s="312"/>
      <c r="F285" s="312"/>
      <c r="G285" s="312"/>
      <c r="H285" s="312"/>
      <c r="I285" s="312"/>
      <c r="J285" s="312"/>
      <c r="K285" s="312"/>
      <c r="L285" s="312"/>
      <c r="M285" s="312"/>
      <c r="N285" s="312"/>
      <c r="O285" s="329"/>
    </row>
    <row r="286" spans="1:15">
      <c r="A286" s="311"/>
      <c r="B286" s="312"/>
      <c r="C286" s="312"/>
      <c r="D286" s="311"/>
      <c r="E286" s="312"/>
      <c r="F286" s="312"/>
      <c r="G286" s="312"/>
      <c r="H286" s="312"/>
      <c r="I286" s="312"/>
      <c r="J286" s="312"/>
      <c r="K286" s="312"/>
      <c r="L286" s="312"/>
      <c r="M286" s="312"/>
      <c r="N286" s="312"/>
      <c r="O286" s="329"/>
    </row>
    <row r="287" spans="1:15">
      <c r="A287" s="311"/>
      <c r="B287" s="312"/>
      <c r="C287" s="312"/>
      <c r="D287" s="311"/>
      <c r="E287" s="312"/>
      <c r="F287" s="312"/>
      <c r="G287" s="312"/>
      <c r="H287" s="312"/>
      <c r="I287" s="312"/>
      <c r="J287" s="312"/>
      <c r="K287" s="312"/>
      <c r="L287" s="312"/>
      <c r="M287" s="312"/>
      <c r="N287" s="312"/>
      <c r="O287" s="329"/>
    </row>
    <row r="288" spans="1:15">
      <c r="A288" s="311"/>
      <c r="B288" s="312"/>
      <c r="C288" s="312"/>
      <c r="D288" s="311"/>
      <c r="E288" s="312"/>
      <c r="F288" s="312"/>
      <c r="G288" s="312"/>
      <c r="H288" s="312"/>
      <c r="I288" s="312"/>
      <c r="J288" s="312"/>
      <c r="K288" s="312"/>
      <c r="L288" s="312"/>
      <c r="M288" s="312"/>
      <c r="N288" s="312"/>
      <c r="O288" s="329"/>
    </row>
    <row r="289" spans="1:15">
      <c r="A289" s="311"/>
      <c r="B289" s="312"/>
      <c r="C289" s="312"/>
      <c r="D289" s="311"/>
      <c r="E289" s="312"/>
      <c r="F289" s="312"/>
      <c r="G289" s="312"/>
      <c r="H289" s="312"/>
      <c r="I289" s="312"/>
      <c r="J289" s="312"/>
      <c r="K289" s="312"/>
      <c r="L289" s="312"/>
      <c r="M289" s="312"/>
      <c r="N289" s="312"/>
      <c r="O289" s="329"/>
    </row>
    <row r="290" spans="1:15">
      <c r="A290" s="311"/>
      <c r="B290" s="312"/>
      <c r="C290" s="312"/>
      <c r="D290" s="311"/>
      <c r="E290" s="312"/>
      <c r="F290" s="312"/>
      <c r="G290" s="312"/>
      <c r="H290" s="312"/>
      <c r="I290" s="312"/>
      <c r="J290" s="312"/>
      <c r="K290" s="312"/>
      <c r="L290" s="312"/>
      <c r="M290" s="312"/>
      <c r="N290" s="312"/>
      <c r="O290" s="329"/>
    </row>
    <row r="291" spans="1:15">
      <c r="A291" s="311"/>
      <c r="B291" s="312"/>
      <c r="C291" s="312"/>
      <c r="D291" s="311"/>
      <c r="E291" s="312"/>
      <c r="F291" s="312"/>
      <c r="G291" s="312"/>
      <c r="H291" s="312"/>
      <c r="I291" s="312"/>
      <c r="J291" s="312"/>
      <c r="K291" s="312"/>
      <c r="L291" s="312"/>
      <c r="M291" s="312"/>
      <c r="N291" s="312"/>
      <c r="O291" s="329"/>
    </row>
    <row r="292" spans="1:15">
      <c r="A292" s="311"/>
      <c r="B292" s="312"/>
      <c r="C292" s="312"/>
      <c r="D292" s="311"/>
      <c r="E292" s="312"/>
      <c r="F292" s="312"/>
      <c r="G292" s="312"/>
      <c r="H292" s="312"/>
      <c r="I292" s="312"/>
      <c r="J292" s="312"/>
      <c r="K292" s="312"/>
      <c r="L292" s="312"/>
      <c r="M292" s="312"/>
      <c r="N292" s="312"/>
      <c r="O292" s="329"/>
    </row>
    <row r="293" spans="1:15">
      <c r="A293" s="311"/>
      <c r="B293" s="312"/>
      <c r="C293" s="312"/>
      <c r="D293" s="311"/>
      <c r="E293" s="312"/>
      <c r="F293" s="312"/>
      <c r="G293" s="312"/>
      <c r="H293" s="312"/>
      <c r="I293" s="312"/>
      <c r="J293" s="312"/>
      <c r="K293" s="312"/>
      <c r="L293" s="312"/>
      <c r="M293" s="312"/>
      <c r="N293" s="312"/>
      <c r="O293" s="329"/>
    </row>
    <row r="294" spans="1:15">
      <c r="A294" s="311"/>
      <c r="B294" s="312"/>
      <c r="C294" s="312"/>
      <c r="D294" s="311"/>
      <c r="E294" s="312"/>
      <c r="F294" s="312"/>
      <c r="G294" s="312"/>
      <c r="H294" s="312"/>
      <c r="I294" s="312"/>
      <c r="J294" s="312"/>
      <c r="K294" s="312"/>
      <c r="L294" s="312"/>
      <c r="M294" s="312"/>
      <c r="N294" s="312"/>
      <c r="O294" s="329"/>
    </row>
    <row r="295" spans="1:15">
      <c r="A295" s="311"/>
      <c r="B295" s="312"/>
      <c r="C295" s="312"/>
      <c r="D295" s="311"/>
      <c r="E295" s="312"/>
      <c r="F295" s="312"/>
      <c r="G295" s="312"/>
      <c r="H295" s="312"/>
      <c r="I295" s="312"/>
      <c r="J295" s="312"/>
      <c r="K295" s="312"/>
      <c r="L295" s="312"/>
      <c r="M295" s="312"/>
      <c r="N295" s="312"/>
      <c r="O295" s="329"/>
    </row>
    <row r="296" spans="1:15">
      <c r="A296" s="311"/>
      <c r="B296" s="312"/>
      <c r="C296" s="312"/>
      <c r="D296" s="311"/>
      <c r="E296" s="312"/>
      <c r="F296" s="312"/>
      <c r="G296" s="312"/>
      <c r="H296" s="312"/>
      <c r="I296" s="312"/>
      <c r="J296" s="312"/>
      <c r="K296" s="312"/>
      <c r="L296" s="312"/>
      <c r="M296" s="312"/>
      <c r="N296" s="312"/>
      <c r="O296" s="329"/>
    </row>
    <row r="297" spans="1:15">
      <c r="A297" s="311"/>
      <c r="B297" s="312"/>
      <c r="C297" s="312"/>
      <c r="D297" s="311"/>
      <c r="E297" s="312"/>
      <c r="F297" s="312"/>
      <c r="G297" s="312"/>
      <c r="H297" s="312"/>
      <c r="I297" s="312"/>
      <c r="J297" s="312"/>
      <c r="K297" s="312"/>
      <c r="L297" s="312"/>
      <c r="M297" s="312"/>
      <c r="N297" s="312"/>
      <c r="O297" s="329"/>
    </row>
    <row r="298" spans="1:15">
      <c r="A298" s="311"/>
      <c r="B298" s="312"/>
      <c r="C298" s="312"/>
      <c r="D298" s="311"/>
      <c r="E298" s="312"/>
      <c r="F298" s="312"/>
      <c r="G298" s="312"/>
      <c r="H298" s="312"/>
      <c r="I298" s="312"/>
      <c r="J298" s="312"/>
      <c r="K298" s="312"/>
      <c r="L298" s="312"/>
      <c r="M298" s="312"/>
      <c r="N298" s="312"/>
      <c r="O298" s="329"/>
    </row>
    <row r="299" spans="1:15">
      <c r="A299" s="311"/>
      <c r="B299" s="312"/>
      <c r="C299" s="312"/>
      <c r="D299" s="311"/>
      <c r="E299" s="312"/>
      <c r="F299" s="312"/>
      <c r="G299" s="312"/>
      <c r="H299" s="312"/>
      <c r="I299" s="312"/>
      <c r="J299" s="312"/>
      <c r="K299" s="312"/>
      <c r="L299" s="312"/>
      <c r="M299" s="312"/>
      <c r="N299" s="312"/>
      <c r="O299" s="329"/>
    </row>
    <row r="300" spans="1:15">
      <c r="A300" s="311"/>
      <c r="B300" s="312"/>
      <c r="C300" s="312"/>
      <c r="D300" s="311"/>
      <c r="E300" s="312"/>
      <c r="F300" s="312"/>
      <c r="G300" s="312"/>
      <c r="H300" s="312"/>
      <c r="I300" s="312"/>
      <c r="J300" s="312"/>
      <c r="K300" s="312"/>
      <c r="L300" s="312"/>
      <c r="M300" s="312"/>
      <c r="N300" s="312"/>
      <c r="O300" s="329"/>
    </row>
    <row r="301" spans="1:15">
      <c r="A301" s="311"/>
      <c r="B301" s="312"/>
      <c r="C301" s="312"/>
      <c r="D301" s="311"/>
      <c r="E301" s="312"/>
      <c r="F301" s="312"/>
      <c r="G301" s="312"/>
      <c r="H301" s="312"/>
      <c r="I301" s="312"/>
      <c r="J301" s="312"/>
      <c r="K301" s="312"/>
      <c r="L301" s="312"/>
      <c r="M301" s="312"/>
      <c r="N301" s="312"/>
      <c r="O301" s="329"/>
    </row>
    <row r="302" spans="1:15">
      <c r="A302" s="311"/>
      <c r="B302" s="312"/>
      <c r="C302" s="312"/>
      <c r="D302" s="311"/>
      <c r="E302" s="312"/>
      <c r="F302" s="312"/>
      <c r="G302" s="312"/>
      <c r="H302" s="312"/>
      <c r="I302" s="312"/>
      <c r="J302" s="312"/>
      <c r="K302" s="312"/>
      <c r="L302" s="312"/>
      <c r="M302" s="312"/>
      <c r="N302" s="312"/>
      <c r="O302" s="329"/>
    </row>
    <row r="303" spans="1:15">
      <c r="A303" s="311"/>
      <c r="B303" s="312"/>
      <c r="C303" s="312"/>
      <c r="D303" s="311"/>
      <c r="E303" s="312"/>
      <c r="F303" s="312"/>
      <c r="G303" s="312"/>
      <c r="H303" s="312"/>
      <c r="I303" s="312"/>
      <c r="J303" s="312"/>
      <c r="K303" s="312"/>
      <c r="L303" s="312"/>
      <c r="M303" s="312"/>
      <c r="N303" s="312"/>
      <c r="O303" s="329"/>
    </row>
    <row r="304" spans="1:15">
      <c r="A304" s="311"/>
      <c r="B304" s="312"/>
      <c r="C304" s="312"/>
      <c r="D304" s="311"/>
      <c r="E304" s="312"/>
      <c r="F304" s="312"/>
      <c r="G304" s="312"/>
      <c r="H304" s="312"/>
      <c r="I304" s="312"/>
      <c r="J304" s="312"/>
      <c r="K304" s="312"/>
      <c r="L304" s="312"/>
      <c r="M304" s="312"/>
      <c r="N304" s="312"/>
      <c r="O304" s="329"/>
    </row>
    <row r="305" spans="1:15">
      <c r="A305" s="311"/>
      <c r="B305" s="312"/>
      <c r="C305" s="312"/>
      <c r="D305" s="311"/>
      <c r="E305" s="312"/>
      <c r="F305" s="312"/>
      <c r="G305" s="312"/>
      <c r="H305" s="312"/>
      <c r="I305" s="312"/>
      <c r="J305" s="312"/>
      <c r="K305" s="312"/>
      <c r="L305" s="312"/>
      <c r="M305" s="312"/>
      <c r="N305" s="312"/>
      <c r="O305" s="329"/>
    </row>
    <row r="306" spans="1:15">
      <c r="A306" s="311"/>
      <c r="B306" s="312"/>
      <c r="C306" s="312"/>
      <c r="D306" s="311"/>
      <c r="E306" s="312"/>
      <c r="F306" s="312"/>
      <c r="G306" s="312"/>
      <c r="H306" s="312"/>
      <c r="I306" s="312"/>
      <c r="J306" s="312"/>
      <c r="K306" s="312"/>
      <c r="L306" s="312"/>
      <c r="M306" s="312"/>
      <c r="N306" s="312"/>
      <c r="O306" s="329"/>
    </row>
    <row r="307" spans="1:15">
      <c r="A307" s="311"/>
      <c r="B307" s="312"/>
      <c r="C307" s="312"/>
      <c r="D307" s="311"/>
      <c r="E307" s="312"/>
      <c r="F307" s="312"/>
      <c r="G307" s="312"/>
      <c r="H307" s="312"/>
      <c r="I307" s="312"/>
      <c r="J307" s="312"/>
      <c r="K307" s="312"/>
      <c r="L307" s="312"/>
      <c r="M307" s="312"/>
      <c r="N307" s="312"/>
      <c r="O307" s="329"/>
    </row>
    <row r="308" spans="1:15">
      <c r="A308" s="311"/>
      <c r="B308" s="312"/>
      <c r="C308" s="312"/>
      <c r="D308" s="311"/>
      <c r="E308" s="312"/>
      <c r="F308" s="312"/>
      <c r="G308" s="312"/>
      <c r="H308" s="312"/>
      <c r="I308" s="312"/>
      <c r="J308" s="312"/>
      <c r="K308" s="312"/>
      <c r="L308" s="312"/>
      <c r="M308" s="312"/>
      <c r="N308" s="312"/>
      <c r="O308" s="329"/>
    </row>
    <row r="309" spans="1:15">
      <c r="A309" s="311"/>
      <c r="B309" s="312"/>
      <c r="C309" s="312"/>
      <c r="D309" s="311"/>
      <c r="E309" s="312"/>
      <c r="F309" s="312"/>
      <c r="G309" s="312"/>
      <c r="H309" s="312"/>
      <c r="I309" s="312"/>
      <c r="J309" s="312"/>
      <c r="K309" s="312"/>
      <c r="L309" s="312"/>
      <c r="M309" s="312"/>
      <c r="N309" s="312"/>
      <c r="O309" s="329"/>
    </row>
    <row r="310" spans="1:15">
      <c r="A310" s="311"/>
      <c r="B310" s="312"/>
      <c r="C310" s="312"/>
      <c r="D310" s="311"/>
      <c r="E310" s="312"/>
      <c r="F310" s="312"/>
      <c r="G310" s="312"/>
      <c r="H310" s="312"/>
      <c r="I310" s="312"/>
      <c r="J310" s="312"/>
      <c r="K310" s="312"/>
      <c r="L310" s="312"/>
      <c r="M310" s="312"/>
      <c r="N310" s="312"/>
      <c r="O310" s="329"/>
    </row>
    <row r="311" spans="1:15">
      <c r="A311" s="311"/>
      <c r="B311" s="312"/>
      <c r="C311" s="312"/>
      <c r="D311" s="311"/>
      <c r="E311" s="312"/>
      <c r="F311" s="312"/>
      <c r="G311" s="312"/>
      <c r="H311" s="312"/>
      <c r="I311" s="312"/>
      <c r="J311" s="312"/>
      <c r="K311" s="312"/>
      <c r="L311" s="312"/>
      <c r="M311" s="312"/>
      <c r="N311" s="312"/>
      <c r="O311" s="329"/>
    </row>
    <row r="312" spans="1:15">
      <c r="A312" s="311"/>
      <c r="B312" s="312"/>
      <c r="C312" s="312"/>
      <c r="D312" s="311"/>
      <c r="E312" s="312"/>
      <c r="F312" s="312"/>
      <c r="G312" s="312"/>
      <c r="H312" s="312"/>
      <c r="I312" s="312"/>
      <c r="J312" s="312"/>
      <c r="K312" s="312"/>
      <c r="L312" s="312"/>
      <c r="M312" s="312"/>
      <c r="N312" s="312"/>
      <c r="O312" s="329"/>
    </row>
    <row r="313" spans="1:15">
      <c r="A313" s="311"/>
      <c r="B313" s="312"/>
      <c r="C313" s="312"/>
      <c r="D313" s="311"/>
      <c r="E313" s="312"/>
      <c r="F313" s="312"/>
      <c r="G313" s="312"/>
      <c r="H313" s="312"/>
      <c r="I313" s="312"/>
      <c r="J313" s="312"/>
      <c r="K313" s="312"/>
      <c r="L313" s="312"/>
      <c r="M313" s="312"/>
      <c r="N313" s="312"/>
      <c r="O313" s="329"/>
    </row>
    <row r="314" spans="1:15">
      <c r="A314" s="311"/>
      <c r="B314" s="312"/>
      <c r="C314" s="312"/>
      <c r="D314" s="311"/>
      <c r="E314" s="312"/>
      <c r="F314" s="312"/>
      <c r="G314" s="312"/>
      <c r="H314" s="312"/>
      <c r="I314" s="312"/>
      <c r="J314" s="312"/>
      <c r="K314" s="312"/>
      <c r="L314" s="312"/>
      <c r="M314" s="312"/>
      <c r="N314" s="312"/>
      <c r="O314" s="329"/>
    </row>
    <row r="315" spans="1:15">
      <c r="A315" s="311"/>
      <c r="B315" s="312"/>
      <c r="C315" s="312"/>
      <c r="D315" s="311"/>
      <c r="E315" s="312"/>
      <c r="F315" s="312"/>
      <c r="G315" s="312"/>
      <c r="H315" s="312"/>
      <c r="I315" s="312"/>
      <c r="J315" s="312"/>
      <c r="K315" s="312"/>
      <c r="L315" s="312"/>
      <c r="M315" s="312"/>
      <c r="N315" s="312"/>
      <c r="O315" s="329"/>
    </row>
    <row r="316" spans="1:15">
      <c r="A316" s="311"/>
      <c r="B316" s="312"/>
      <c r="C316" s="312"/>
      <c r="D316" s="311"/>
      <c r="E316" s="312"/>
      <c r="F316" s="312"/>
      <c r="G316" s="312"/>
      <c r="H316" s="312"/>
      <c r="I316" s="312"/>
      <c r="J316" s="312"/>
      <c r="K316" s="312"/>
      <c r="L316" s="312"/>
      <c r="M316" s="312"/>
      <c r="N316" s="312"/>
      <c r="O316" s="329"/>
    </row>
    <row r="317" spans="1:15">
      <c r="A317" s="311"/>
      <c r="B317" s="312"/>
      <c r="C317" s="312"/>
      <c r="D317" s="311"/>
      <c r="E317" s="312"/>
      <c r="F317" s="312"/>
      <c r="G317" s="312"/>
      <c r="H317" s="312"/>
      <c r="I317" s="312"/>
      <c r="J317" s="312"/>
      <c r="K317" s="312"/>
      <c r="L317" s="312"/>
      <c r="M317" s="312"/>
      <c r="N317" s="312"/>
      <c r="O317" s="329"/>
    </row>
    <row r="318" spans="1:15">
      <c r="A318" s="311"/>
      <c r="B318" s="312"/>
      <c r="C318" s="312"/>
      <c r="D318" s="311"/>
      <c r="E318" s="312"/>
      <c r="F318" s="312"/>
      <c r="G318" s="312"/>
      <c r="H318" s="312"/>
      <c r="I318" s="312"/>
      <c r="J318" s="312"/>
      <c r="K318" s="312"/>
      <c r="L318" s="312"/>
      <c r="M318" s="312"/>
      <c r="N318" s="312"/>
      <c r="O318" s="329"/>
    </row>
    <row r="319" spans="1:15">
      <c r="A319" s="311"/>
      <c r="B319" s="312"/>
      <c r="C319" s="312"/>
      <c r="D319" s="311"/>
      <c r="E319" s="312"/>
      <c r="F319" s="312"/>
      <c r="G319" s="312"/>
      <c r="H319" s="312"/>
      <c r="I319" s="312"/>
      <c r="J319" s="312"/>
      <c r="K319" s="312"/>
      <c r="L319" s="312"/>
      <c r="M319" s="312"/>
      <c r="N319" s="312"/>
      <c r="O319" s="329"/>
    </row>
    <row r="320" spans="1:15">
      <c r="A320" s="311"/>
      <c r="B320" s="312"/>
      <c r="C320" s="312"/>
      <c r="D320" s="311"/>
      <c r="E320" s="312"/>
      <c r="F320" s="312"/>
      <c r="G320" s="312"/>
      <c r="H320" s="312"/>
      <c r="I320" s="312"/>
      <c r="J320" s="312"/>
      <c r="K320" s="312"/>
      <c r="L320" s="312"/>
      <c r="M320" s="312"/>
      <c r="N320" s="312"/>
      <c r="O320" s="329"/>
    </row>
    <row r="321" spans="1:15">
      <c r="A321" s="311"/>
      <c r="B321" s="312"/>
      <c r="C321" s="312"/>
      <c r="D321" s="311"/>
      <c r="E321" s="312"/>
      <c r="F321" s="312"/>
      <c r="G321" s="312"/>
      <c r="H321" s="312"/>
      <c r="I321" s="312"/>
      <c r="J321" s="312"/>
      <c r="K321" s="312"/>
      <c r="L321" s="312"/>
      <c r="M321" s="312"/>
      <c r="N321" s="312"/>
      <c r="O321" s="329"/>
    </row>
    <row r="322" spans="1:15">
      <c r="A322" s="311"/>
      <c r="B322" s="312"/>
      <c r="C322" s="312"/>
      <c r="D322" s="311"/>
      <c r="E322" s="312"/>
      <c r="F322" s="312"/>
      <c r="G322" s="312"/>
      <c r="H322" s="312"/>
      <c r="I322" s="312"/>
      <c r="J322" s="312"/>
      <c r="K322" s="312"/>
      <c r="L322" s="312"/>
      <c r="M322" s="312"/>
      <c r="N322" s="312"/>
      <c r="O322" s="329"/>
    </row>
    <row r="323" spans="1:15">
      <c r="A323" s="311"/>
      <c r="B323" s="312"/>
      <c r="C323" s="312"/>
      <c r="D323" s="311"/>
      <c r="E323" s="312"/>
      <c r="F323" s="312"/>
      <c r="G323" s="312"/>
      <c r="H323" s="312"/>
      <c r="I323" s="312"/>
      <c r="J323" s="312"/>
      <c r="K323" s="312"/>
      <c r="L323" s="312"/>
      <c r="M323" s="312"/>
      <c r="N323" s="312"/>
      <c r="O323" s="329"/>
    </row>
    <row r="324" spans="1:15">
      <c r="A324" s="311"/>
      <c r="B324" s="312"/>
      <c r="C324" s="312"/>
      <c r="D324" s="311"/>
      <c r="E324" s="312"/>
      <c r="F324" s="312"/>
      <c r="G324" s="312"/>
      <c r="H324" s="312"/>
      <c r="I324" s="312"/>
      <c r="J324" s="312"/>
      <c r="K324" s="312"/>
      <c r="L324" s="312"/>
      <c r="M324" s="312"/>
      <c r="N324" s="312"/>
      <c r="O324" s="329"/>
    </row>
    <row r="325" spans="1:15">
      <c r="A325" s="311"/>
      <c r="B325" s="312"/>
      <c r="C325" s="312"/>
      <c r="D325" s="311"/>
      <c r="E325" s="312"/>
      <c r="F325" s="312"/>
      <c r="G325" s="312"/>
      <c r="H325" s="312"/>
      <c r="I325" s="312"/>
      <c r="J325" s="312"/>
      <c r="K325" s="312"/>
      <c r="L325" s="312"/>
      <c r="M325" s="312"/>
      <c r="N325" s="312"/>
      <c r="O325" s="329"/>
    </row>
    <row r="326" spans="1:15">
      <c r="A326" s="311"/>
      <c r="B326" s="312"/>
      <c r="C326" s="312"/>
      <c r="D326" s="311"/>
      <c r="E326" s="312"/>
      <c r="F326" s="312"/>
      <c r="G326" s="312"/>
      <c r="H326" s="312"/>
      <c r="I326" s="312"/>
      <c r="J326" s="312"/>
      <c r="K326" s="312"/>
      <c r="L326" s="312"/>
      <c r="M326" s="312"/>
      <c r="N326" s="312"/>
      <c r="O326" s="329"/>
    </row>
    <row r="327" spans="1:15">
      <c r="A327" s="311"/>
      <c r="B327" s="312"/>
      <c r="C327" s="312"/>
      <c r="D327" s="311"/>
      <c r="E327" s="312"/>
      <c r="F327" s="312"/>
      <c r="G327" s="312"/>
      <c r="H327" s="312"/>
      <c r="I327" s="312"/>
      <c r="J327" s="312"/>
      <c r="K327" s="312"/>
      <c r="L327" s="312"/>
      <c r="M327" s="312"/>
      <c r="N327" s="312"/>
      <c r="O327" s="329"/>
    </row>
    <row r="328" spans="1:15">
      <c r="A328" s="311"/>
      <c r="B328" s="312"/>
      <c r="C328" s="312"/>
      <c r="D328" s="311"/>
      <c r="E328" s="312"/>
      <c r="F328" s="312"/>
      <c r="G328" s="312"/>
      <c r="H328" s="312"/>
      <c r="I328" s="312"/>
      <c r="J328" s="312"/>
      <c r="K328" s="312"/>
      <c r="L328" s="312"/>
      <c r="M328" s="312"/>
      <c r="N328" s="312"/>
      <c r="O328" s="329"/>
    </row>
    <row r="329" spans="1:15">
      <c r="A329" s="311"/>
      <c r="B329" s="312"/>
      <c r="C329" s="312"/>
      <c r="D329" s="311"/>
      <c r="E329" s="312"/>
      <c r="F329" s="312"/>
      <c r="G329" s="312"/>
      <c r="H329" s="312"/>
      <c r="I329" s="312"/>
      <c r="J329" s="312"/>
      <c r="K329" s="312"/>
      <c r="L329" s="312"/>
      <c r="M329" s="312"/>
      <c r="N329" s="312"/>
      <c r="O329" s="329"/>
    </row>
    <row r="330" spans="1:15">
      <c r="A330" s="311"/>
      <c r="B330" s="312"/>
      <c r="C330" s="312"/>
      <c r="D330" s="311"/>
      <c r="E330" s="312"/>
      <c r="F330" s="312"/>
      <c r="G330" s="312"/>
      <c r="H330" s="312"/>
      <c r="I330" s="312"/>
      <c r="J330" s="312"/>
      <c r="K330" s="312"/>
      <c r="L330" s="312"/>
      <c r="M330" s="312"/>
      <c r="N330" s="312"/>
      <c r="O330" s="329"/>
    </row>
    <row r="331" spans="1:15">
      <c r="A331" s="311"/>
      <c r="B331" s="312"/>
      <c r="C331" s="312"/>
      <c r="D331" s="311"/>
      <c r="E331" s="312"/>
      <c r="F331" s="312"/>
      <c r="G331" s="312"/>
      <c r="H331" s="312"/>
      <c r="I331" s="312"/>
      <c r="J331" s="312"/>
      <c r="K331" s="312"/>
      <c r="L331" s="312"/>
      <c r="M331" s="312"/>
      <c r="N331" s="312"/>
      <c r="O331" s="329"/>
    </row>
    <row r="332" spans="1:15">
      <c r="A332" s="311"/>
      <c r="B332" s="312"/>
      <c r="C332" s="312"/>
      <c r="D332" s="311"/>
      <c r="E332" s="312"/>
      <c r="F332" s="312"/>
      <c r="G332" s="312"/>
      <c r="H332" s="312"/>
      <c r="I332" s="312"/>
      <c r="J332" s="312"/>
      <c r="K332" s="312"/>
      <c r="L332" s="312"/>
      <c r="M332" s="312"/>
      <c r="N332" s="312"/>
      <c r="O332" s="329"/>
    </row>
    <row r="333" spans="1:15">
      <c r="A333" s="311"/>
      <c r="B333" s="312"/>
      <c r="C333" s="312"/>
      <c r="D333" s="311"/>
      <c r="E333" s="312"/>
      <c r="F333" s="312"/>
      <c r="G333" s="312"/>
      <c r="H333" s="312"/>
      <c r="I333" s="312"/>
      <c r="J333" s="312"/>
      <c r="K333" s="312"/>
      <c r="L333" s="312"/>
      <c r="M333" s="312"/>
      <c r="N333" s="312"/>
      <c r="O333" s="329"/>
    </row>
    <row r="334" spans="1:15">
      <c r="A334" s="311"/>
      <c r="B334" s="312"/>
      <c r="C334" s="312"/>
      <c r="D334" s="311"/>
      <c r="E334" s="312"/>
      <c r="F334" s="312"/>
      <c r="G334" s="312"/>
      <c r="H334" s="312"/>
      <c r="I334" s="312"/>
      <c r="J334" s="312"/>
      <c r="K334" s="312"/>
      <c r="L334" s="312"/>
      <c r="M334" s="312"/>
      <c r="N334" s="312"/>
      <c r="O334" s="329"/>
    </row>
    <row r="335" spans="1:15">
      <c r="A335" s="311"/>
      <c r="B335" s="312"/>
      <c r="C335" s="312"/>
      <c r="D335" s="311"/>
      <c r="E335" s="312"/>
      <c r="F335" s="312"/>
      <c r="G335" s="312"/>
      <c r="H335" s="312"/>
      <c r="I335" s="312"/>
      <c r="J335" s="312"/>
      <c r="K335" s="312"/>
      <c r="L335" s="312"/>
      <c r="M335" s="312"/>
      <c r="N335" s="312"/>
      <c r="O335" s="329"/>
    </row>
    <row r="336" spans="1:15">
      <c r="A336" s="311"/>
      <c r="B336" s="312"/>
      <c r="C336" s="312"/>
      <c r="D336" s="311"/>
      <c r="E336" s="312"/>
      <c r="F336" s="312"/>
      <c r="G336" s="312"/>
      <c r="H336" s="312"/>
      <c r="I336" s="312"/>
      <c r="J336" s="312"/>
      <c r="K336" s="312"/>
      <c r="L336" s="312"/>
      <c r="M336" s="312"/>
      <c r="N336" s="312"/>
      <c r="O336" s="329"/>
    </row>
    <row r="337" spans="1:15">
      <c r="A337" s="311"/>
      <c r="B337" s="312"/>
      <c r="C337" s="312"/>
      <c r="D337" s="311"/>
      <c r="E337" s="312"/>
      <c r="F337" s="312"/>
      <c r="G337" s="312"/>
      <c r="H337" s="312"/>
      <c r="I337" s="312"/>
      <c r="J337" s="312"/>
      <c r="K337" s="312"/>
      <c r="L337" s="312"/>
      <c r="M337" s="312"/>
      <c r="N337" s="312"/>
      <c r="O337" s="329"/>
    </row>
    <row r="338" spans="1:15">
      <c r="A338" s="311"/>
      <c r="B338" s="312"/>
      <c r="C338" s="312"/>
      <c r="D338" s="311"/>
      <c r="E338" s="312"/>
      <c r="F338" s="312"/>
      <c r="G338" s="312"/>
      <c r="H338" s="312"/>
      <c r="I338" s="312"/>
      <c r="J338" s="312"/>
      <c r="K338" s="312"/>
      <c r="L338" s="312"/>
      <c r="M338" s="312"/>
      <c r="N338" s="312"/>
      <c r="O338" s="329"/>
    </row>
    <row r="339" spans="1:15">
      <c r="A339" s="311"/>
      <c r="B339" s="312"/>
      <c r="C339" s="312"/>
      <c r="D339" s="311"/>
      <c r="E339" s="312"/>
      <c r="F339" s="312"/>
      <c r="G339" s="312"/>
      <c r="H339" s="312"/>
      <c r="I339" s="312"/>
      <c r="J339" s="312"/>
      <c r="K339" s="312"/>
      <c r="L339" s="312"/>
      <c r="M339" s="312"/>
      <c r="N339" s="312"/>
      <c r="O339" s="329"/>
    </row>
    <row r="340" spans="1:15">
      <c r="A340" s="311"/>
      <c r="B340" s="312"/>
      <c r="C340" s="312"/>
      <c r="D340" s="311"/>
      <c r="E340" s="312"/>
      <c r="F340" s="312"/>
      <c r="G340" s="312"/>
      <c r="H340" s="312"/>
      <c r="I340" s="312"/>
      <c r="J340" s="312"/>
      <c r="K340" s="312"/>
      <c r="L340" s="312"/>
      <c r="M340" s="312"/>
      <c r="N340" s="312"/>
      <c r="O340" s="329"/>
    </row>
    <row r="341" spans="1:15">
      <c r="A341" s="311"/>
      <c r="B341" s="312"/>
      <c r="C341" s="312"/>
      <c r="D341" s="311"/>
      <c r="E341" s="312"/>
      <c r="F341" s="312"/>
      <c r="G341" s="312"/>
      <c r="H341" s="312"/>
      <c r="I341" s="312"/>
      <c r="J341" s="312"/>
      <c r="K341" s="312"/>
      <c r="L341" s="312"/>
      <c r="M341" s="312"/>
      <c r="N341" s="312"/>
      <c r="O341" s="329"/>
    </row>
    <row r="342" spans="1:15">
      <c r="A342" s="311"/>
      <c r="B342" s="312"/>
      <c r="C342" s="312"/>
      <c r="D342" s="311"/>
      <c r="E342" s="312"/>
      <c r="F342" s="312"/>
      <c r="G342" s="312"/>
      <c r="H342" s="312"/>
      <c r="I342" s="312"/>
      <c r="J342" s="312"/>
      <c r="K342" s="312"/>
      <c r="L342" s="312"/>
      <c r="M342" s="312"/>
      <c r="N342" s="312"/>
      <c r="O342" s="329"/>
    </row>
    <row r="343" spans="1:15">
      <c r="A343" s="311"/>
      <c r="B343" s="312"/>
      <c r="C343" s="312"/>
      <c r="D343" s="311"/>
      <c r="E343" s="312"/>
      <c r="F343" s="312"/>
      <c r="G343" s="312"/>
      <c r="H343" s="312"/>
      <c r="I343" s="312"/>
      <c r="J343" s="312"/>
      <c r="K343" s="312"/>
      <c r="L343" s="312"/>
      <c r="M343" s="312"/>
      <c r="N343" s="312"/>
      <c r="O343" s="329"/>
    </row>
    <row r="344" spans="1:15">
      <c r="A344" s="311"/>
      <c r="B344" s="312"/>
      <c r="C344" s="312"/>
      <c r="D344" s="311"/>
      <c r="E344" s="312"/>
      <c r="F344" s="312"/>
      <c r="G344" s="312"/>
      <c r="H344" s="312"/>
      <c r="I344" s="312"/>
      <c r="J344" s="312"/>
      <c r="K344" s="312"/>
      <c r="L344" s="312"/>
      <c r="M344" s="312"/>
      <c r="N344" s="312"/>
      <c r="O344" s="329"/>
    </row>
    <row r="345" spans="1:15">
      <c r="A345" s="311"/>
      <c r="B345" s="312"/>
      <c r="C345" s="312"/>
      <c r="D345" s="311"/>
      <c r="E345" s="312"/>
      <c r="F345" s="312"/>
      <c r="G345" s="312"/>
      <c r="H345" s="312"/>
      <c r="I345" s="312"/>
      <c r="J345" s="312"/>
      <c r="K345" s="312"/>
      <c r="L345" s="312"/>
      <c r="M345" s="312"/>
      <c r="N345" s="312"/>
      <c r="O345" s="329"/>
    </row>
    <row r="346" spans="1:15">
      <c r="A346" s="311"/>
      <c r="B346" s="312"/>
      <c r="C346" s="312"/>
      <c r="D346" s="311"/>
      <c r="E346" s="312"/>
      <c r="F346" s="312"/>
      <c r="G346" s="312"/>
      <c r="H346" s="312"/>
      <c r="I346" s="312"/>
      <c r="J346" s="312"/>
      <c r="K346" s="312"/>
      <c r="L346" s="312"/>
      <c r="M346" s="312"/>
      <c r="N346" s="312"/>
      <c r="O346" s="329"/>
    </row>
    <row r="347" spans="1:15">
      <c r="A347" s="311"/>
      <c r="B347" s="312"/>
      <c r="C347" s="312"/>
      <c r="D347" s="311"/>
      <c r="E347" s="312"/>
      <c r="F347" s="312"/>
      <c r="G347" s="312"/>
      <c r="H347" s="312"/>
      <c r="I347" s="312"/>
      <c r="J347" s="312"/>
      <c r="K347" s="312"/>
      <c r="L347" s="312"/>
      <c r="M347" s="312"/>
      <c r="N347" s="312"/>
      <c r="O347" s="329"/>
    </row>
    <row r="348" spans="1:15">
      <c r="A348" s="311"/>
      <c r="B348" s="312"/>
      <c r="C348" s="312"/>
      <c r="D348" s="311"/>
      <c r="E348" s="312"/>
      <c r="F348" s="312"/>
      <c r="G348" s="312"/>
      <c r="H348" s="312"/>
      <c r="I348" s="312"/>
      <c r="J348" s="312"/>
      <c r="K348" s="312"/>
      <c r="L348" s="312"/>
      <c r="M348" s="312"/>
      <c r="N348" s="312"/>
      <c r="O348" s="329"/>
    </row>
    <row r="349" spans="1:15">
      <c r="A349" s="311"/>
      <c r="B349" s="312"/>
      <c r="C349" s="312"/>
      <c r="D349" s="311"/>
      <c r="E349" s="312"/>
      <c r="F349" s="312"/>
      <c r="G349" s="312"/>
      <c r="H349" s="312"/>
      <c r="I349" s="312"/>
      <c r="J349" s="312"/>
      <c r="K349" s="312"/>
      <c r="L349" s="312"/>
      <c r="M349" s="312"/>
      <c r="N349" s="312"/>
      <c r="O349" s="329"/>
    </row>
    <row r="350" spans="1:15">
      <c r="A350" s="311"/>
      <c r="B350" s="312"/>
      <c r="C350" s="312"/>
      <c r="D350" s="311"/>
      <c r="E350" s="312"/>
      <c r="F350" s="312"/>
      <c r="G350" s="312"/>
      <c r="H350" s="312"/>
      <c r="I350" s="312"/>
      <c r="J350" s="312"/>
      <c r="K350" s="312"/>
      <c r="L350" s="312"/>
      <c r="M350" s="312"/>
      <c r="N350" s="312"/>
      <c r="O350" s="329"/>
    </row>
    <row r="351" spans="1:15">
      <c r="A351" s="311"/>
      <c r="B351" s="312"/>
      <c r="C351" s="312"/>
      <c r="D351" s="311"/>
      <c r="E351" s="312"/>
      <c r="F351" s="312"/>
      <c r="G351" s="312"/>
      <c r="H351" s="312"/>
      <c r="I351" s="312"/>
      <c r="J351" s="312"/>
      <c r="K351" s="312"/>
      <c r="L351" s="312"/>
      <c r="M351" s="312"/>
      <c r="N351" s="312"/>
      <c r="O351" s="329"/>
    </row>
    <row r="352" spans="1:15">
      <c r="A352" s="311"/>
      <c r="B352" s="312"/>
      <c r="C352" s="312"/>
      <c r="D352" s="311"/>
      <c r="E352" s="312"/>
      <c r="F352" s="312"/>
      <c r="G352" s="312"/>
      <c r="H352" s="312"/>
      <c r="I352" s="312"/>
      <c r="J352" s="312"/>
      <c r="K352" s="312"/>
      <c r="L352" s="312"/>
      <c r="M352" s="312"/>
      <c r="N352" s="312"/>
      <c r="O352" s="329"/>
    </row>
    <row r="353" spans="1:15">
      <c r="A353" s="311"/>
      <c r="B353" s="312"/>
      <c r="C353" s="312"/>
      <c r="D353" s="311"/>
      <c r="E353" s="312"/>
      <c r="F353" s="312"/>
      <c r="G353" s="312"/>
      <c r="H353" s="312"/>
      <c r="I353" s="312"/>
      <c r="J353" s="312"/>
      <c r="K353" s="312"/>
      <c r="L353" s="312"/>
      <c r="M353" s="312"/>
      <c r="N353" s="312"/>
      <c r="O353" s="329"/>
    </row>
    <row r="354" spans="1:15">
      <c r="A354" s="311"/>
      <c r="B354" s="312"/>
      <c r="C354" s="312"/>
      <c r="D354" s="311"/>
      <c r="E354" s="312"/>
      <c r="F354" s="312"/>
      <c r="G354" s="312"/>
      <c r="H354" s="312"/>
      <c r="I354" s="312"/>
      <c r="J354" s="312"/>
      <c r="K354" s="312"/>
      <c r="L354" s="312"/>
      <c r="M354" s="312"/>
      <c r="N354" s="312"/>
      <c r="O354" s="329"/>
    </row>
    <row r="355" spans="1:15">
      <c r="A355" s="311"/>
      <c r="B355" s="312"/>
      <c r="C355" s="312"/>
      <c r="D355" s="311"/>
      <c r="E355" s="312"/>
      <c r="F355" s="312"/>
      <c r="G355" s="312"/>
      <c r="H355" s="312"/>
      <c r="I355" s="312"/>
      <c r="J355" s="312"/>
      <c r="K355" s="312"/>
      <c r="L355" s="312"/>
      <c r="M355" s="312"/>
      <c r="N355" s="312"/>
      <c r="O355" s="329"/>
    </row>
    <row r="356" spans="1:15">
      <c r="A356" s="311"/>
      <c r="B356" s="312"/>
      <c r="C356" s="312"/>
      <c r="D356" s="311"/>
      <c r="E356" s="312"/>
      <c r="F356" s="312"/>
      <c r="G356" s="312"/>
      <c r="H356" s="312"/>
      <c r="I356" s="312"/>
      <c r="J356" s="312"/>
      <c r="K356" s="312"/>
      <c r="L356" s="312"/>
      <c r="M356" s="312"/>
      <c r="N356" s="312"/>
      <c r="O356" s="329"/>
    </row>
    <row r="357" spans="1:15">
      <c r="A357" s="311"/>
      <c r="B357" s="312"/>
      <c r="C357" s="312"/>
      <c r="D357" s="311"/>
      <c r="E357" s="312"/>
      <c r="F357" s="312"/>
      <c r="G357" s="312"/>
      <c r="H357" s="312"/>
      <c r="I357" s="312"/>
      <c r="J357" s="312"/>
      <c r="K357" s="312"/>
      <c r="L357" s="312"/>
      <c r="M357" s="312"/>
      <c r="N357" s="312"/>
      <c r="O357" s="329"/>
    </row>
    <row r="358" spans="1:15">
      <c r="A358" s="311"/>
      <c r="B358" s="312"/>
      <c r="C358" s="312"/>
      <c r="D358" s="311"/>
      <c r="E358" s="312"/>
      <c r="F358" s="312"/>
      <c r="G358" s="312"/>
      <c r="H358" s="312"/>
      <c r="I358" s="312"/>
      <c r="J358" s="312"/>
      <c r="K358" s="312"/>
      <c r="L358" s="312"/>
      <c r="M358" s="312"/>
      <c r="N358" s="312"/>
      <c r="O358" s="329"/>
    </row>
    <row r="359" spans="1:15">
      <c r="A359" s="311"/>
      <c r="B359" s="312"/>
      <c r="C359" s="312"/>
      <c r="D359" s="311"/>
      <c r="E359" s="312"/>
      <c r="F359" s="312"/>
      <c r="G359" s="312"/>
      <c r="H359" s="312"/>
      <c r="I359" s="312"/>
      <c r="J359" s="312"/>
      <c r="K359" s="312"/>
      <c r="L359" s="312"/>
      <c r="M359" s="312"/>
      <c r="N359" s="312"/>
      <c r="O359" s="329"/>
    </row>
    <row r="360" spans="1:15">
      <c r="A360" s="311"/>
      <c r="B360" s="312"/>
      <c r="C360" s="312"/>
      <c r="D360" s="311"/>
      <c r="E360" s="312"/>
      <c r="F360" s="312"/>
      <c r="G360" s="312"/>
      <c r="H360" s="312"/>
      <c r="I360" s="312"/>
      <c r="J360" s="312"/>
      <c r="K360" s="312"/>
      <c r="L360" s="312"/>
      <c r="M360" s="312"/>
      <c r="N360" s="312"/>
      <c r="O360" s="329"/>
    </row>
    <row r="361" spans="1:15">
      <c r="A361" s="311"/>
      <c r="B361" s="312"/>
      <c r="C361" s="312"/>
      <c r="D361" s="311"/>
      <c r="E361" s="312"/>
      <c r="F361" s="312"/>
      <c r="G361" s="312"/>
      <c r="H361" s="312"/>
      <c r="I361" s="312"/>
      <c r="J361" s="312"/>
      <c r="K361" s="312"/>
      <c r="L361" s="312"/>
      <c r="M361" s="312"/>
      <c r="N361" s="312"/>
      <c r="O361" s="329"/>
    </row>
    <row r="362" spans="1:15">
      <c r="A362" s="311"/>
      <c r="B362" s="312"/>
      <c r="C362" s="312"/>
      <c r="D362" s="311"/>
      <c r="E362" s="312"/>
      <c r="F362" s="312"/>
      <c r="G362" s="312"/>
      <c r="H362" s="312"/>
      <c r="I362" s="312"/>
      <c r="J362" s="312"/>
      <c r="K362" s="312"/>
      <c r="L362" s="312"/>
      <c r="M362" s="312"/>
      <c r="N362" s="312"/>
      <c r="O362" s="329"/>
    </row>
    <row r="363" spans="1:15">
      <c r="A363" s="311"/>
      <c r="B363" s="312"/>
      <c r="C363" s="312"/>
      <c r="D363" s="311"/>
      <c r="E363" s="312"/>
      <c r="F363" s="312"/>
      <c r="G363" s="312"/>
      <c r="H363" s="312"/>
      <c r="I363" s="312"/>
      <c r="J363" s="312"/>
      <c r="K363" s="312"/>
      <c r="L363" s="312"/>
      <c r="M363" s="312"/>
      <c r="N363" s="312"/>
      <c r="O363" s="329"/>
    </row>
    <row r="364" spans="1:15">
      <c r="A364" s="311"/>
      <c r="B364" s="312"/>
      <c r="C364" s="312"/>
      <c r="D364" s="311"/>
      <c r="E364" s="312"/>
      <c r="F364" s="312"/>
      <c r="G364" s="312"/>
      <c r="H364" s="312"/>
      <c r="I364" s="312"/>
      <c r="J364" s="312"/>
      <c r="K364" s="312"/>
      <c r="L364" s="312"/>
      <c r="M364" s="312"/>
      <c r="N364" s="312"/>
      <c r="O364" s="329"/>
    </row>
    <row r="365" spans="1:15">
      <c r="A365" s="311"/>
      <c r="B365" s="312"/>
      <c r="C365" s="312"/>
      <c r="D365" s="311"/>
      <c r="E365" s="312"/>
      <c r="F365" s="312"/>
      <c r="G365" s="312"/>
      <c r="H365" s="312"/>
      <c r="I365" s="312"/>
      <c r="J365" s="312"/>
      <c r="K365" s="312"/>
      <c r="L365" s="312"/>
      <c r="M365" s="312"/>
      <c r="N365" s="312"/>
      <c r="O365" s="329"/>
    </row>
    <row r="366" spans="1:15">
      <c r="A366" s="311"/>
      <c r="B366" s="312"/>
      <c r="C366" s="312"/>
      <c r="D366" s="311"/>
      <c r="E366" s="312"/>
      <c r="F366" s="312"/>
      <c r="G366" s="312"/>
      <c r="H366" s="312"/>
      <c r="I366" s="312"/>
      <c r="J366" s="312"/>
      <c r="K366" s="312"/>
      <c r="L366" s="312"/>
      <c r="M366" s="312"/>
      <c r="N366" s="312"/>
      <c r="O366" s="329"/>
    </row>
    <row r="367" spans="1:15">
      <c r="A367" s="311"/>
      <c r="B367" s="312"/>
      <c r="C367" s="312"/>
      <c r="D367" s="311"/>
      <c r="E367" s="312"/>
      <c r="F367" s="312"/>
      <c r="G367" s="312"/>
      <c r="H367" s="312"/>
      <c r="I367" s="312"/>
      <c r="J367" s="312"/>
      <c r="K367" s="312"/>
      <c r="L367" s="312"/>
      <c r="M367" s="312"/>
      <c r="N367" s="312"/>
      <c r="O367" s="329"/>
    </row>
    <row r="368" spans="1:15">
      <c r="A368" s="311"/>
      <c r="B368" s="312"/>
      <c r="C368" s="312"/>
      <c r="D368" s="311"/>
      <c r="E368" s="312"/>
      <c r="F368" s="312"/>
      <c r="G368" s="312"/>
      <c r="H368" s="312"/>
      <c r="I368" s="312"/>
      <c r="J368" s="312"/>
      <c r="K368" s="312"/>
      <c r="L368" s="312"/>
      <c r="M368" s="312"/>
      <c r="N368" s="312"/>
      <c r="O368" s="329"/>
    </row>
    <row r="369" spans="1:15">
      <c r="A369" s="311"/>
      <c r="B369" s="312"/>
      <c r="C369" s="312"/>
      <c r="D369" s="311"/>
      <c r="E369" s="312"/>
      <c r="F369" s="312"/>
      <c r="G369" s="312"/>
      <c r="H369" s="312"/>
      <c r="I369" s="312"/>
      <c r="J369" s="312"/>
      <c r="K369" s="312"/>
      <c r="L369" s="312"/>
      <c r="M369" s="312"/>
      <c r="N369" s="312"/>
      <c r="O369" s="329"/>
    </row>
    <row r="370" spans="1:15">
      <c r="A370" s="311"/>
      <c r="B370" s="312"/>
      <c r="C370" s="312"/>
      <c r="D370" s="311"/>
      <c r="E370" s="312"/>
      <c r="F370" s="312"/>
      <c r="G370" s="312"/>
      <c r="H370" s="312"/>
      <c r="I370" s="312"/>
      <c r="J370" s="312"/>
      <c r="K370" s="312"/>
      <c r="L370" s="312"/>
      <c r="M370" s="312"/>
      <c r="N370" s="312"/>
      <c r="O370" s="329"/>
    </row>
    <row r="371" spans="1:15">
      <c r="A371" s="311"/>
      <c r="B371" s="312"/>
      <c r="C371" s="312"/>
      <c r="D371" s="311"/>
      <c r="E371" s="312"/>
      <c r="F371" s="312"/>
      <c r="G371" s="312"/>
      <c r="H371" s="312"/>
      <c r="I371" s="312"/>
      <c r="J371" s="312"/>
      <c r="K371" s="312"/>
      <c r="L371" s="312"/>
      <c r="M371" s="312"/>
      <c r="N371" s="312"/>
      <c r="O371" s="329"/>
    </row>
    <row r="372" spans="1:15">
      <c r="A372" s="311"/>
      <c r="B372" s="312"/>
      <c r="C372" s="312"/>
      <c r="D372" s="311"/>
      <c r="E372" s="312"/>
      <c r="F372" s="312"/>
      <c r="G372" s="312"/>
      <c r="H372" s="312"/>
      <c r="I372" s="312"/>
      <c r="J372" s="312"/>
      <c r="K372" s="312"/>
      <c r="L372" s="312"/>
      <c r="M372" s="312"/>
      <c r="N372" s="312"/>
      <c r="O372" s="329"/>
    </row>
    <row r="373" spans="1:15">
      <c r="A373" s="311"/>
      <c r="B373" s="312"/>
      <c r="C373" s="312"/>
      <c r="D373" s="311"/>
      <c r="E373" s="312"/>
      <c r="F373" s="312"/>
      <c r="G373" s="312"/>
      <c r="H373" s="312"/>
      <c r="I373" s="312"/>
      <c r="J373" s="312"/>
      <c r="K373" s="312"/>
      <c r="L373" s="312"/>
      <c r="M373" s="312"/>
      <c r="N373" s="312"/>
      <c r="O373" s="329"/>
    </row>
    <row r="374" spans="1:15">
      <c r="A374" s="311"/>
      <c r="B374" s="312"/>
      <c r="C374" s="312"/>
      <c r="D374" s="311"/>
      <c r="E374" s="312"/>
      <c r="F374" s="312"/>
      <c r="G374" s="312"/>
      <c r="H374" s="312"/>
      <c r="I374" s="312"/>
      <c r="J374" s="312"/>
      <c r="K374" s="312"/>
      <c r="L374" s="312"/>
      <c r="M374" s="312"/>
      <c r="N374" s="312"/>
      <c r="O374" s="329"/>
    </row>
    <row r="375" spans="1:15">
      <c r="A375" s="311"/>
      <c r="B375" s="312"/>
      <c r="C375" s="312"/>
      <c r="D375" s="311"/>
      <c r="E375" s="312"/>
      <c r="F375" s="312"/>
      <c r="G375" s="312"/>
      <c r="H375" s="312"/>
      <c r="I375" s="312"/>
      <c r="J375" s="312"/>
      <c r="K375" s="312"/>
      <c r="L375" s="312"/>
      <c r="M375" s="312"/>
      <c r="N375" s="312"/>
      <c r="O375" s="329"/>
    </row>
    <row r="376" spans="1:15">
      <c r="A376" s="311"/>
      <c r="B376" s="312"/>
      <c r="C376" s="312"/>
      <c r="D376" s="311"/>
      <c r="E376" s="312"/>
      <c r="F376" s="312"/>
      <c r="G376" s="312"/>
      <c r="H376" s="312"/>
      <c r="I376" s="312"/>
      <c r="J376" s="312"/>
      <c r="K376" s="312"/>
      <c r="L376" s="312"/>
      <c r="M376" s="312"/>
      <c r="N376" s="312"/>
      <c r="O376" s="329"/>
    </row>
    <row r="377" spans="1:15">
      <c r="A377" s="311"/>
      <c r="B377" s="312"/>
      <c r="C377" s="312"/>
      <c r="D377" s="311"/>
      <c r="E377" s="312"/>
      <c r="F377" s="312"/>
      <c r="G377" s="312"/>
      <c r="H377" s="312"/>
      <c r="I377" s="312"/>
      <c r="J377" s="312"/>
      <c r="K377" s="312"/>
      <c r="L377" s="312"/>
      <c r="M377" s="312"/>
      <c r="N377" s="312"/>
      <c r="O377" s="329"/>
    </row>
    <row r="378" spans="1:15">
      <c r="A378" s="311"/>
      <c r="B378" s="312"/>
      <c r="C378" s="312"/>
      <c r="D378" s="311"/>
      <c r="E378" s="312"/>
      <c r="F378" s="312"/>
      <c r="G378" s="312"/>
      <c r="H378" s="312"/>
      <c r="I378" s="312"/>
      <c r="J378" s="312"/>
      <c r="K378" s="312"/>
      <c r="L378" s="312"/>
      <c r="M378" s="312"/>
      <c r="N378" s="312"/>
      <c r="O378" s="329"/>
    </row>
    <row r="379" spans="1:15">
      <c r="A379" s="311"/>
      <c r="B379" s="312"/>
      <c r="C379" s="312"/>
      <c r="D379" s="311"/>
      <c r="E379" s="312"/>
      <c r="F379" s="312"/>
      <c r="G379" s="312"/>
      <c r="H379" s="312"/>
      <c r="I379" s="312"/>
      <c r="J379" s="312"/>
      <c r="K379" s="312"/>
      <c r="L379" s="312"/>
      <c r="M379" s="312"/>
      <c r="N379" s="312"/>
      <c r="O379" s="329"/>
    </row>
    <row r="380" spans="1:15">
      <c r="A380" s="311"/>
      <c r="B380" s="312"/>
      <c r="C380" s="312"/>
      <c r="D380" s="311"/>
      <c r="E380" s="312"/>
      <c r="F380" s="312"/>
      <c r="G380" s="312"/>
      <c r="H380" s="312"/>
      <c r="I380" s="312"/>
      <c r="J380" s="312"/>
      <c r="K380" s="312"/>
      <c r="L380" s="312"/>
      <c r="M380" s="312"/>
      <c r="N380" s="312"/>
      <c r="O380" s="329"/>
    </row>
    <row r="381" spans="1:15">
      <c r="A381" s="311"/>
      <c r="B381" s="312"/>
      <c r="C381" s="312"/>
      <c r="D381" s="311"/>
      <c r="E381" s="312"/>
      <c r="F381" s="312"/>
      <c r="G381" s="312"/>
      <c r="H381" s="312"/>
      <c r="I381" s="312"/>
      <c r="J381" s="312"/>
      <c r="K381" s="312"/>
      <c r="L381" s="312"/>
      <c r="M381" s="312"/>
      <c r="N381" s="312"/>
      <c r="O381" s="329"/>
    </row>
    <row r="382" spans="1:15">
      <c r="A382" s="311"/>
      <c r="B382" s="312"/>
      <c r="C382" s="312"/>
      <c r="D382" s="311"/>
      <c r="E382" s="312"/>
      <c r="F382" s="312"/>
      <c r="G382" s="312"/>
      <c r="H382" s="312"/>
      <c r="I382" s="312"/>
      <c r="J382" s="312"/>
      <c r="K382" s="312"/>
      <c r="L382" s="312"/>
      <c r="M382" s="312"/>
      <c r="N382" s="312"/>
      <c r="O382" s="329"/>
    </row>
    <row r="383" spans="1:15">
      <c r="A383" s="311"/>
      <c r="B383" s="312"/>
      <c r="C383" s="312"/>
      <c r="D383" s="311"/>
      <c r="E383" s="312"/>
      <c r="F383" s="312"/>
      <c r="G383" s="312"/>
      <c r="H383" s="312"/>
      <c r="I383" s="312"/>
      <c r="J383" s="312"/>
      <c r="K383" s="312"/>
      <c r="L383" s="312"/>
      <c r="M383" s="312"/>
      <c r="N383" s="312"/>
      <c r="O383" s="329"/>
    </row>
    <row r="384" spans="1:15">
      <c r="A384" s="311"/>
      <c r="B384" s="312"/>
      <c r="C384" s="312"/>
      <c r="D384" s="311"/>
      <c r="E384" s="312"/>
      <c r="F384" s="312"/>
      <c r="G384" s="312"/>
      <c r="H384" s="312"/>
      <c r="I384" s="312"/>
      <c r="J384" s="312"/>
      <c r="K384" s="312"/>
      <c r="L384" s="312"/>
      <c r="M384" s="312"/>
      <c r="N384" s="312"/>
      <c r="O384" s="329"/>
    </row>
    <row r="385" spans="1:15">
      <c r="A385" s="311"/>
      <c r="B385" s="312"/>
      <c r="C385" s="312"/>
      <c r="D385" s="311"/>
      <c r="E385" s="312"/>
      <c r="F385" s="312"/>
      <c r="G385" s="312"/>
      <c r="H385" s="312"/>
      <c r="I385" s="312"/>
      <c r="J385" s="312"/>
      <c r="K385" s="312"/>
      <c r="L385" s="312"/>
      <c r="M385" s="312"/>
      <c r="N385" s="312"/>
      <c r="O385" s="329"/>
    </row>
    <row r="386" spans="1:15">
      <c r="A386" s="311"/>
      <c r="B386" s="312"/>
      <c r="C386" s="312"/>
      <c r="D386" s="311"/>
      <c r="E386" s="312"/>
      <c r="F386" s="312"/>
      <c r="G386" s="312"/>
      <c r="H386" s="312"/>
      <c r="I386" s="312"/>
      <c r="J386" s="312"/>
      <c r="K386" s="312"/>
      <c r="L386" s="312"/>
      <c r="M386" s="312"/>
      <c r="N386" s="312"/>
      <c r="O386" s="329"/>
    </row>
    <row r="387" spans="1:15">
      <c r="A387" s="311"/>
      <c r="B387" s="312"/>
      <c r="C387" s="312"/>
      <c r="D387" s="311"/>
      <c r="E387" s="312"/>
      <c r="F387" s="312"/>
      <c r="G387" s="312"/>
      <c r="H387" s="312"/>
      <c r="I387" s="312"/>
      <c r="J387" s="312"/>
      <c r="K387" s="312"/>
      <c r="L387" s="312"/>
      <c r="M387" s="312"/>
      <c r="N387" s="312"/>
      <c r="O387" s="329"/>
    </row>
    <row r="388" spans="1:15">
      <c r="A388" s="311"/>
      <c r="B388" s="312"/>
      <c r="C388" s="312"/>
      <c r="D388" s="311"/>
      <c r="E388" s="312"/>
      <c r="F388" s="312"/>
      <c r="G388" s="312"/>
      <c r="H388" s="312"/>
      <c r="I388" s="312"/>
      <c r="J388" s="312"/>
      <c r="K388" s="312"/>
      <c r="L388" s="312"/>
      <c r="M388" s="312"/>
      <c r="N388" s="312"/>
      <c r="O388" s="329"/>
    </row>
    <row r="389" spans="1:15">
      <c r="A389" s="311"/>
      <c r="B389" s="312"/>
      <c r="C389" s="312"/>
      <c r="D389" s="311"/>
      <c r="E389" s="312"/>
      <c r="F389" s="312"/>
      <c r="G389" s="312"/>
      <c r="H389" s="312"/>
      <c r="I389" s="312"/>
      <c r="J389" s="312"/>
      <c r="K389" s="312"/>
      <c r="L389" s="312"/>
      <c r="M389" s="312"/>
      <c r="N389" s="312"/>
      <c r="O389" s="329"/>
    </row>
    <row r="390" spans="1:15">
      <c r="A390" s="311"/>
      <c r="B390" s="312"/>
      <c r="C390" s="312"/>
      <c r="D390" s="311"/>
      <c r="E390" s="312"/>
      <c r="F390" s="312"/>
      <c r="G390" s="312"/>
      <c r="H390" s="312"/>
      <c r="I390" s="312"/>
      <c r="J390" s="312"/>
      <c r="K390" s="312"/>
      <c r="L390" s="312"/>
      <c r="M390" s="312"/>
      <c r="N390" s="312"/>
      <c r="O390" s="329"/>
    </row>
    <row r="391" spans="1:15">
      <c r="A391" s="311"/>
      <c r="B391" s="312"/>
      <c r="C391" s="312"/>
      <c r="D391" s="311"/>
      <c r="E391" s="312"/>
      <c r="F391" s="312"/>
      <c r="G391" s="312"/>
      <c r="H391" s="312"/>
      <c r="I391" s="312"/>
      <c r="J391" s="312"/>
      <c r="K391" s="312"/>
      <c r="L391" s="312"/>
      <c r="M391" s="312"/>
      <c r="N391" s="312"/>
      <c r="O391" s="329"/>
    </row>
    <row r="392" spans="1:15">
      <c r="A392" s="311"/>
      <c r="B392" s="312"/>
      <c r="C392" s="312"/>
      <c r="D392" s="311"/>
      <c r="E392" s="312"/>
      <c r="F392" s="312"/>
      <c r="G392" s="312"/>
      <c r="H392" s="312"/>
      <c r="I392" s="312"/>
      <c r="J392" s="312"/>
      <c r="K392" s="312"/>
      <c r="L392" s="312"/>
      <c r="M392" s="312"/>
      <c r="N392" s="312"/>
      <c r="O392" s="329"/>
    </row>
    <row r="393" spans="1:15">
      <c r="A393" s="311"/>
      <c r="B393" s="312"/>
      <c r="C393" s="312"/>
      <c r="D393" s="311"/>
      <c r="E393" s="312"/>
      <c r="F393" s="312"/>
      <c r="G393" s="312"/>
      <c r="H393" s="312"/>
      <c r="I393" s="312"/>
      <c r="J393" s="312"/>
      <c r="K393" s="312"/>
      <c r="L393" s="312"/>
      <c r="M393" s="312"/>
      <c r="N393" s="312"/>
      <c r="O393" s="329"/>
    </row>
    <row r="394" spans="1:15">
      <c r="A394" s="311"/>
      <c r="B394" s="312"/>
      <c r="C394" s="312"/>
      <c r="D394" s="311"/>
      <c r="E394" s="312"/>
      <c r="F394" s="312"/>
      <c r="G394" s="312"/>
      <c r="H394" s="312"/>
      <c r="I394" s="312"/>
      <c r="J394" s="312"/>
      <c r="K394" s="312"/>
      <c r="L394" s="312"/>
      <c r="M394" s="312"/>
      <c r="N394" s="312"/>
      <c r="O394" s="329"/>
    </row>
    <row r="395" spans="1:15">
      <c r="A395" s="311"/>
      <c r="B395" s="312"/>
      <c r="C395" s="312"/>
      <c r="D395" s="311"/>
      <c r="E395" s="312"/>
      <c r="F395" s="312"/>
      <c r="G395" s="312"/>
      <c r="H395" s="312"/>
      <c r="I395" s="312"/>
      <c r="J395" s="312"/>
      <c r="K395" s="312"/>
      <c r="L395" s="312"/>
      <c r="M395" s="312"/>
      <c r="N395" s="312"/>
      <c r="O395" s="329"/>
    </row>
    <row r="396" spans="1:15">
      <c r="A396" s="311"/>
      <c r="B396" s="312"/>
      <c r="C396" s="312"/>
      <c r="D396" s="311"/>
      <c r="E396" s="312"/>
      <c r="F396" s="312"/>
      <c r="G396" s="312"/>
      <c r="H396" s="312"/>
      <c r="I396" s="312"/>
      <c r="J396" s="312"/>
      <c r="K396" s="312"/>
      <c r="L396" s="312"/>
      <c r="M396" s="312"/>
      <c r="N396" s="312"/>
      <c r="O396" s="329"/>
    </row>
    <row r="397" spans="1:15">
      <c r="A397" s="311"/>
      <c r="B397" s="312"/>
      <c r="C397" s="312"/>
      <c r="D397" s="311"/>
      <c r="E397" s="312"/>
      <c r="F397" s="312"/>
      <c r="G397" s="312"/>
      <c r="H397" s="312"/>
      <c r="I397" s="312"/>
      <c r="J397" s="312"/>
      <c r="K397" s="312"/>
      <c r="L397" s="312"/>
      <c r="M397" s="312"/>
      <c r="N397" s="312"/>
      <c r="O397" s="329"/>
    </row>
    <row r="398" spans="1:15">
      <c r="A398" s="311"/>
      <c r="B398" s="312"/>
      <c r="C398" s="312"/>
      <c r="D398" s="311"/>
      <c r="E398" s="312"/>
      <c r="F398" s="312"/>
      <c r="G398" s="312"/>
      <c r="H398" s="312"/>
      <c r="I398" s="312"/>
      <c r="J398" s="312"/>
      <c r="K398" s="312"/>
      <c r="L398" s="312"/>
      <c r="M398" s="312"/>
      <c r="N398" s="312"/>
      <c r="O398" s="329"/>
    </row>
    <row r="399" spans="1:15">
      <c r="A399" s="311"/>
      <c r="B399" s="312"/>
      <c r="C399" s="312"/>
      <c r="D399" s="311"/>
      <c r="E399" s="312"/>
      <c r="F399" s="312"/>
      <c r="G399" s="312"/>
      <c r="H399" s="312"/>
      <c r="I399" s="312"/>
      <c r="J399" s="312"/>
      <c r="K399" s="312"/>
      <c r="L399" s="312"/>
      <c r="M399" s="312"/>
      <c r="N399" s="312"/>
      <c r="O399" s="329"/>
    </row>
    <row r="400" spans="1:15">
      <c r="A400" s="311"/>
      <c r="B400" s="312"/>
      <c r="C400" s="312"/>
      <c r="D400" s="311"/>
      <c r="E400" s="312"/>
      <c r="F400" s="312"/>
      <c r="G400" s="312"/>
      <c r="H400" s="312"/>
      <c r="I400" s="312"/>
      <c r="J400" s="312"/>
      <c r="K400" s="312"/>
      <c r="L400" s="312"/>
      <c r="M400" s="312"/>
      <c r="N400" s="312"/>
      <c r="O400" s="329"/>
    </row>
    <row r="401" spans="1:15">
      <c r="A401" s="311"/>
      <c r="B401" s="312"/>
      <c r="C401" s="312"/>
      <c r="D401" s="311"/>
      <c r="E401" s="312"/>
      <c r="F401" s="312"/>
      <c r="G401" s="312"/>
      <c r="H401" s="312"/>
      <c r="I401" s="312"/>
      <c r="J401" s="312"/>
      <c r="K401" s="312"/>
      <c r="L401" s="312"/>
      <c r="M401" s="312"/>
      <c r="N401" s="312"/>
      <c r="O401" s="329"/>
    </row>
    <row r="402" spans="1:15">
      <c r="A402" s="311"/>
      <c r="B402" s="312"/>
      <c r="C402" s="312"/>
      <c r="D402" s="311"/>
      <c r="E402" s="312"/>
      <c r="F402" s="312"/>
      <c r="G402" s="312"/>
      <c r="H402" s="312"/>
      <c r="I402" s="312"/>
      <c r="J402" s="312"/>
      <c r="K402" s="312"/>
      <c r="L402" s="312"/>
      <c r="M402" s="312"/>
      <c r="N402" s="312"/>
      <c r="O402" s="329"/>
    </row>
    <row r="403" spans="1:15">
      <c r="A403" s="311"/>
      <c r="B403" s="312"/>
      <c r="C403" s="312"/>
      <c r="D403" s="311"/>
      <c r="E403" s="312"/>
      <c r="F403" s="312"/>
      <c r="G403" s="312"/>
      <c r="H403" s="312"/>
      <c r="I403" s="312"/>
      <c r="J403" s="312"/>
      <c r="K403" s="312"/>
      <c r="L403" s="312"/>
      <c r="M403" s="312"/>
      <c r="N403" s="312"/>
      <c r="O403" s="329"/>
    </row>
    <row r="404" spans="1:15">
      <c r="A404" s="311"/>
      <c r="B404" s="312"/>
      <c r="C404" s="312"/>
      <c r="D404" s="311"/>
      <c r="E404" s="312"/>
      <c r="F404" s="312"/>
      <c r="G404" s="312"/>
      <c r="H404" s="312"/>
      <c r="I404" s="312"/>
      <c r="J404" s="312"/>
      <c r="K404" s="312"/>
      <c r="L404" s="312"/>
      <c r="M404" s="312"/>
      <c r="N404" s="312"/>
      <c r="O404" s="329"/>
    </row>
    <row r="405" spans="1:15">
      <c r="A405" s="311"/>
      <c r="B405" s="312"/>
      <c r="C405" s="312"/>
      <c r="D405" s="311"/>
      <c r="E405" s="312"/>
      <c r="F405" s="312"/>
      <c r="G405" s="312"/>
      <c r="H405" s="312"/>
      <c r="I405" s="312"/>
      <c r="J405" s="312"/>
      <c r="K405" s="312"/>
      <c r="L405" s="312"/>
      <c r="M405" s="312"/>
      <c r="N405" s="312"/>
      <c r="O405" s="329"/>
    </row>
    <row r="406" spans="1:15">
      <c r="A406" s="311"/>
      <c r="B406" s="312"/>
      <c r="C406" s="312"/>
      <c r="D406" s="311"/>
      <c r="E406" s="312"/>
      <c r="F406" s="312"/>
      <c r="G406" s="312"/>
      <c r="H406" s="312"/>
      <c r="I406" s="312"/>
      <c r="J406" s="312"/>
      <c r="K406" s="312"/>
      <c r="L406" s="312"/>
      <c r="M406" s="312"/>
      <c r="N406" s="312"/>
      <c r="O406" s="329"/>
    </row>
    <row r="407" spans="1:15">
      <c r="A407" s="313"/>
      <c r="B407" s="314"/>
      <c r="C407" s="314"/>
      <c r="D407" s="313"/>
      <c r="E407" s="314"/>
      <c r="F407" s="314"/>
      <c r="G407" s="314"/>
      <c r="H407" s="314"/>
      <c r="I407" s="314"/>
      <c r="J407" s="314"/>
      <c r="K407" s="314"/>
      <c r="L407" s="314"/>
      <c r="M407" s="314"/>
      <c r="N407" s="314"/>
      <c r="O407" s="330"/>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37E9C7"/>
  </sheetPr>
  <dimension ref="A2:BN1013"/>
  <sheetViews>
    <sheetView workbookViewId="0"/>
  </sheetViews>
  <sheetFormatPr defaultRowHeight="12.75"/>
  <cols>
    <col min="1" max="1" width="13.33203125" customWidth="1"/>
    <col min="2" max="2" width="13.33203125" bestFit="1" customWidth="1"/>
    <col min="29" max="29" width="10.83203125" customWidth="1"/>
  </cols>
  <sheetData>
    <row r="2" spans="1:66" ht="15.75">
      <c r="A2" s="49" t="s">
        <v>203</v>
      </c>
      <c r="B2" s="46" t="s">
        <v>94</v>
      </c>
      <c r="C2" s="46" t="s">
        <v>92</v>
      </c>
      <c r="D2" s="46" t="s">
        <v>90</v>
      </c>
      <c r="E2" s="46" t="s">
        <v>88</v>
      </c>
      <c r="F2" s="46" t="s">
        <v>86</v>
      </c>
      <c r="G2" s="46" t="s">
        <v>84</v>
      </c>
      <c r="H2" s="21" t="s">
        <v>82</v>
      </c>
      <c r="I2" s="46" t="s">
        <v>80</v>
      </c>
      <c r="J2" s="46" t="s">
        <v>78</v>
      </c>
      <c r="K2" s="46" t="s">
        <v>76</v>
      </c>
      <c r="L2" s="46" t="s">
        <v>74</v>
      </c>
      <c r="M2" s="46" t="s">
        <v>72</v>
      </c>
      <c r="N2" s="46" t="s">
        <v>70</v>
      </c>
      <c r="O2" s="46" t="s">
        <v>68</v>
      </c>
      <c r="P2" s="46" t="s">
        <v>66</v>
      </c>
      <c r="Q2" s="46" t="s">
        <v>64</v>
      </c>
      <c r="R2" s="46" t="s">
        <v>62</v>
      </c>
      <c r="S2" s="46"/>
      <c r="T2" s="46" t="s">
        <v>60</v>
      </c>
      <c r="U2" s="22" t="s">
        <v>58</v>
      </c>
      <c r="V2" s="46" t="s">
        <v>56</v>
      </c>
      <c r="W2" s="46" t="s">
        <v>54</v>
      </c>
      <c r="X2" s="46" t="s">
        <v>52</v>
      </c>
      <c r="Y2" s="46" t="s">
        <v>48</v>
      </c>
      <c r="Z2" s="46" t="s">
        <v>46</v>
      </c>
      <c r="AA2" s="46" t="s">
        <v>44</v>
      </c>
      <c r="AB2" s="46" t="s">
        <v>40</v>
      </c>
      <c r="AC2" s="22" t="s">
        <v>38</v>
      </c>
      <c r="AD2" s="21" t="s">
        <v>36</v>
      </c>
      <c r="AE2" s="21" t="s">
        <v>34</v>
      </c>
      <c r="AF2" s="21" t="s">
        <v>32</v>
      </c>
      <c r="AG2" s="46" t="s">
        <v>30</v>
      </c>
      <c r="AH2" s="46" t="s">
        <v>28</v>
      </c>
      <c r="AI2" s="46" t="s">
        <v>26</v>
      </c>
      <c r="AJ2" s="46" t="s">
        <v>24</v>
      </c>
      <c r="AK2" s="46" t="s">
        <v>22</v>
      </c>
      <c r="AL2" s="46" t="s">
        <v>20</v>
      </c>
      <c r="AM2" s="46" t="s">
        <v>18</v>
      </c>
      <c r="AN2" s="46" t="s">
        <v>16</v>
      </c>
      <c r="AO2" s="46" t="s">
        <v>14</v>
      </c>
      <c r="AP2" s="46" t="s">
        <v>10</v>
      </c>
      <c r="AQ2" s="46" t="s">
        <v>6</v>
      </c>
      <c r="AR2" s="46" t="s">
        <v>4</v>
      </c>
      <c r="AS2" s="46" t="s">
        <v>2</v>
      </c>
      <c r="AT2" s="46" t="s">
        <v>0</v>
      </c>
      <c r="AU2" s="46"/>
      <c r="AV2" s="46"/>
      <c r="AW2" s="46"/>
      <c r="AX2" s="46"/>
      <c r="AY2" s="46"/>
      <c r="AZ2" s="46"/>
      <c r="BA2" s="46"/>
      <c r="BB2" s="46"/>
      <c r="BC2" s="46"/>
      <c r="BD2" s="46"/>
      <c r="BE2" s="46"/>
      <c r="BF2" s="46"/>
      <c r="BG2" s="46"/>
      <c r="BH2" s="46"/>
      <c r="BI2" s="46"/>
      <c r="BJ2" s="46"/>
      <c r="BK2" s="46"/>
      <c r="BL2" s="46"/>
      <c r="BM2" s="46"/>
      <c r="BN2" s="46"/>
    </row>
    <row r="3" spans="1:66" ht="15.75">
      <c r="A3" s="49" t="s">
        <v>189</v>
      </c>
      <c r="B3" s="46" t="s">
        <v>95</v>
      </c>
      <c r="C3" s="46" t="s">
        <v>93</v>
      </c>
      <c r="D3" s="46" t="s">
        <v>91</v>
      </c>
      <c r="E3" s="46" t="s">
        <v>89</v>
      </c>
      <c r="F3" s="46" t="s">
        <v>87</v>
      </c>
      <c r="G3" s="46" t="s">
        <v>85</v>
      </c>
      <c r="H3" s="21" t="s">
        <v>83</v>
      </c>
      <c r="I3" s="46" t="s">
        <v>81</v>
      </c>
      <c r="J3" s="46" t="s">
        <v>79</v>
      </c>
      <c r="K3" s="46" t="s">
        <v>77</v>
      </c>
      <c r="L3" s="46" t="s">
        <v>75</v>
      </c>
      <c r="M3" s="46" t="s">
        <v>73</v>
      </c>
      <c r="N3" s="46" t="s">
        <v>71</v>
      </c>
      <c r="O3" s="46" t="s">
        <v>69</v>
      </c>
      <c r="P3" s="46" t="s">
        <v>67</v>
      </c>
      <c r="Q3" s="46" t="s">
        <v>65</v>
      </c>
      <c r="R3" s="46" t="s">
        <v>63</v>
      </c>
      <c r="S3" s="46" t="s">
        <v>2220</v>
      </c>
      <c r="T3" s="46" t="s">
        <v>61</v>
      </c>
      <c r="U3" s="22" t="s">
        <v>59</v>
      </c>
      <c r="V3" s="46" t="s">
        <v>57</v>
      </c>
      <c r="W3" s="46" t="s">
        <v>55</v>
      </c>
      <c r="X3" s="46" t="s">
        <v>53</v>
      </c>
      <c r="Y3" s="46" t="s">
        <v>49</v>
      </c>
      <c r="Z3" s="46" t="s">
        <v>47</v>
      </c>
      <c r="AA3" s="46" t="s">
        <v>45</v>
      </c>
      <c r="AB3" s="46" t="s">
        <v>41</v>
      </c>
      <c r="AC3" s="22" t="s">
        <v>39</v>
      </c>
      <c r="AD3" s="21" t="s">
        <v>37</v>
      </c>
      <c r="AE3" s="21" t="s">
        <v>35</v>
      </c>
      <c r="AF3" s="21" t="s">
        <v>33</v>
      </c>
      <c r="AG3" s="46" t="s">
        <v>31</v>
      </c>
      <c r="AH3" s="46" t="s">
        <v>29</v>
      </c>
      <c r="AI3" s="46" t="s">
        <v>27</v>
      </c>
      <c r="AJ3" s="46" t="s">
        <v>25</v>
      </c>
      <c r="AK3" s="46" t="s">
        <v>23</v>
      </c>
      <c r="AL3" s="46" t="s">
        <v>21</v>
      </c>
      <c r="AM3" s="46" t="s">
        <v>19</v>
      </c>
      <c r="AN3" s="46" t="s">
        <v>17</v>
      </c>
      <c r="AO3" s="46" t="s">
        <v>15</v>
      </c>
      <c r="AP3" s="46" t="s">
        <v>11</v>
      </c>
      <c r="AQ3" s="46" t="s">
        <v>7</v>
      </c>
      <c r="AR3" s="46" t="s">
        <v>5</v>
      </c>
      <c r="AS3" s="46" t="s">
        <v>3</v>
      </c>
      <c r="AT3" s="46" t="s">
        <v>1</v>
      </c>
      <c r="AU3" s="46" t="s">
        <v>51</v>
      </c>
      <c r="AV3" s="46" t="s">
        <v>13</v>
      </c>
      <c r="AW3" s="46" t="s">
        <v>9</v>
      </c>
      <c r="AX3" s="46"/>
      <c r="AY3" s="46"/>
      <c r="AZ3" s="46"/>
      <c r="BA3" s="46"/>
      <c r="BB3" s="46"/>
      <c r="BC3" s="46"/>
      <c r="BD3" s="46"/>
      <c r="BE3" s="46"/>
      <c r="BF3" s="46"/>
      <c r="BG3" s="46"/>
      <c r="BH3" s="46"/>
      <c r="BI3" s="46"/>
      <c r="BJ3" s="46"/>
      <c r="BK3" s="46"/>
      <c r="BL3" s="46"/>
      <c r="BM3" s="46"/>
      <c r="BN3" s="46"/>
    </row>
    <row r="4" spans="1:66" ht="15.75">
      <c r="A4" s="50"/>
      <c r="B4" s="46" t="s">
        <v>94</v>
      </c>
      <c r="C4" s="46" t="s">
        <v>92</v>
      </c>
      <c r="D4" s="46" t="s">
        <v>90</v>
      </c>
      <c r="E4" s="46" t="s">
        <v>88</v>
      </c>
      <c r="F4" s="46" t="s">
        <v>86</v>
      </c>
      <c r="G4" s="46" t="s">
        <v>84</v>
      </c>
      <c r="H4" s="21" t="s">
        <v>82</v>
      </c>
      <c r="I4" s="46" t="s">
        <v>80</v>
      </c>
      <c r="J4" s="46" t="s">
        <v>78</v>
      </c>
      <c r="K4" s="46" t="s">
        <v>76</v>
      </c>
      <c r="L4" s="46" t="s">
        <v>74</v>
      </c>
      <c r="M4" s="46" t="s">
        <v>72</v>
      </c>
      <c r="N4" s="46" t="s">
        <v>70</v>
      </c>
      <c r="O4" s="46" t="s">
        <v>68</v>
      </c>
      <c r="P4" s="46" t="s">
        <v>66</v>
      </c>
      <c r="Q4" s="46" t="s">
        <v>64</v>
      </c>
      <c r="R4" s="46" t="s">
        <v>62</v>
      </c>
      <c r="S4" s="46"/>
      <c r="T4" s="46" t="s">
        <v>60</v>
      </c>
      <c r="U4" s="22" t="s">
        <v>58</v>
      </c>
      <c r="V4" s="46" t="s">
        <v>56</v>
      </c>
      <c r="W4" s="46" t="s">
        <v>54</v>
      </c>
      <c r="X4" s="46" t="s">
        <v>52</v>
      </c>
      <c r="Y4" s="46" t="s">
        <v>48</v>
      </c>
      <c r="Z4" s="46" t="s">
        <v>46</v>
      </c>
      <c r="AA4" s="46" t="s">
        <v>44</v>
      </c>
      <c r="AB4" s="46" t="s">
        <v>40</v>
      </c>
      <c r="AC4" s="22" t="s">
        <v>38</v>
      </c>
      <c r="AD4" s="21" t="s">
        <v>36</v>
      </c>
      <c r="AE4" s="21" t="s">
        <v>34</v>
      </c>
      <c r="AF4" s="21" t="s">
        <v>32</v>
      </c>
      <c r="AG4" s="46" t="s">
        <v>30</v>
      </c>
      <c r="AH4" s="46" t="s">
        <v>28</v>
      </c>
      <c r="AI4" s="46" t="s">
        <v>26</v>
      </c>
      <c r="AJ4" s="46" t="s">
        <v>24</v>
      </c>
      <c r="AK4" s="46" t="s">
        <v>22</v>
      </c>
      <c r="AL4" s="46" t="s">
        <v>20</v>
      </c>
      <c r="AM4" s="46" t="s">
        <v>18</v>
      </c>
      <c r="AN4" s="46" t="s">
        <v>16</v>
      </c>
      <c r="AO4" s="46" t="s">
        <v>14</v>
      </c>
      <c r="AP4" s="46" t="s">
        <v>10</v>
      </c>
      <c r="AQ4" s="46" t="s">
        <v>6</v>
      </c>
      <c r="AR4" s="46" t="s">
        <v>4</v>
      </c>
      <c r="AS4" s="46" t="s">
        <v>2</v>
      </c>
      <c r="AT4" s="46" t="s">
        <v>0</v>
      </c>
      <c r="AU4" s="46"/>
      <c r="AV4" s="46"/>
      <c r="AW4" s="46"/>
      <c r="AX4" s="46"/>
      <c r="AY4" s="46"/>
      <c r="AZ4" s="46"/>
      <c r="BA4" s="46"/>
      <c r="BB4" s="46"/>
      <c r="BC4" s="46"/>
      <c r="BD4" s="46"/>
      <c r="BE4" s="46"/>
      <c r="BF4" s="46"/>
      <c r="BG4" s="46"/>
      <c r="BH4" s="46"/>
      <c r="BI4" s="46"/>
      <c r="BJ4" s="46"/>
      <c r="BK4" s="46"/>
      <c r="BL4" s="46"/>
      <c r="BM4" s="46"/>
      <c r="BN4" s="46"/>
    </row>
    <row r="5" spans="1:66">
      <c r="A5" s="51">
        <v>41716</v>
      </c>
      <c r="B5" s="50">
        <v>51.31</v>
      </c>
      <c r="C5" s="50">
        <v>55.25</v>
      </c>
      <c r="D5" s="50">
        <v>41.1</v>
      </c>
      <c r="E5" s="50">
        <v>50.16</v>
      </c>
      <c r="F5" s="50">
        <v>30.24</v>
      </c>
      <c r="G5" s="50">
        <v>58.68</v>
      </c>
      <c r="H5" s="50">
        <v>24.05</v>
      </c>
      <c r="I5" s="50">
        <v>50.48</v>
      </c>
      <c r="J5" s="50">
        <v>28.92</v>
      </c>
      <c r="K5" s="50">
        <v>54.41</v>
      </c>
      <c r="L5" s="50">
        <v>70.5</v>
      </c>
      <c r="M5" s="50">
        <v>71.8</v>
      </c>
      <c r="N5" s="50">
        <v>70.239999999999995</v>
      </c>
      <c r="O5" s="50">
        <v>52.62</v>
      </c>
      <c r="P5" s="50">
        <v>34.880000000000003</v>
      </c>
      <c r="Q5" s="50">
        <v>24.35</v>
      </c>
      <c r="R5" s="50">
        <v>65.010000000000005</v>
      </c>
      <c r="S5" s="50">
        <v>45.23</v>
      </c>
      <c r="T5" s="50">
        <v>31.15</v>
      </c>
      <c r="U5" s="50">
        <v>31.93</v>
      </c>
      <c r="V5" s="50">
        <v>26.91</v>
      </c>
      <c r="W5" s="50">
        <v>25.33</v>
      </c>
      <c r="X5" s="50">
        <v>55.64</v>
      </c>
      <c r="Y5" s="50">
        <v>36.44</v>
      </c>
      <c r="Z5" s="50">
        <v>39.979999999999997</v>
      </c>
      <c r="AA5" s="50">
        <v>94.47</v>
      </c>
      <c r="AB5" s="50">
        <v>46.98</v>
      </c>
      <c r="AC5" s="50">
        <v>36.58</v>
      </c>
      <c r="AD5" s="50">
        <v>31.45</v>
      </c>
      <c r="AE5" s="50">
        <v>20.32</v>
      </c>
      <c r="AF5" s="50">
        <v>44.51</v>
      </c>
      <c r="AG5" s="50">
        <v>55.59</v>
      </c>
      <c r="AH5" s="50">
        <v>27.11</v>
      </c>
      <c r="AI5" s="50">
        <v>32.6</v>
      </c>
      <c r="AJ5" s="50">
        <v>30.436299999999999</v>
      </c>
      <c r="AK5" s="50">
        <v>36.89</v>
      </c>
      <c r="AL5" s="50">
        <v>50.66</v>
      </c>
      <c r="AM5" s="50">
        <v>96.44</v>
      </c>
      <c r="AN5" s="50">
        <v>43.45</v>
      </c>
      <c r="AO5" s="50">
        <v>17.05</v>
      </c>
      <c r="AP5" s="50">
        <v>32.6</v>
      </c>
      <c r="AQ5" s="50">
        <v>38.64</v>
      </c>
      <c r="AR5" s="50">
        <v>34.92</v>
      </c>
      <c r="AS5" s="50">
        <v>45.63</v>
      </c>
      <c r="AT5" s="50">
        <v>30.39</v>
      </c>
      <c r="AU5" s="50">
        <v>58.36</v>
      </c>
      <c r="AV5" s="50">
        <v>36.49</v>
      </c>
      <c r="AW5" s="50">
        <v>60.19</v>
      </c>
    </row>
    <row r="6" spans="1:66">
      <c r="A6" s="51">
        <v>41717</v>
      </c>
      <c r="B6" s="50">
        <v>50.96</v>
      </c>
      <c r="C6" s="50">
        <v>54.25</v>
      </c>
      <c r="D6" s="50">
        <v>40.49</v>
      </c>
      <c r="E6" s="50">
        <v>48.94</v>
      </c>
      <c r="F6" s="50">
        <v>29.68</v>
      </c>
      <c r="G6" s="50">
        <v>57.44</v>
      </c>
      <c r="H6" s="50">
        <v>23.87</v>
      </c>
      <c r="I6" s="50">
        <v>49.59</v>
      </c>
      <c r="J6" s="50">
        <v>28.47</v>
      </c>
      <c r="K6" s="50">
        <v>52.68</v>
      </c>
      <c r="L6" s="50">
        <v>69.83</v>
      </c>
      <c r="M6" s="50">
        <v>70.650000000000006</v>
      </c>
      <c r="N6" s="50">
        <v>68.709999999999994</v>
      </c>
      <c r="O6" s="50">
        <v>51.78</v>
      </c>
      <c r="P6" s="50">
        <v>33.94</v>
      </c>
      <c r="Q6" s="50">
        <v>23.95</v>
      </c>
      <c r="R6" s="50">
        <v>64.569999999999993</v>
      </c>
      <c r="S6" s="50">
        <v>44.41</v>
      </c>
      <c r="T6" s="50">
        <v>31.06</v>
      </c>
      <c r="U6" s="50">
        <v>31.72</v>
      </c>
      <c r="V6" s="50">
        <v>26.59</v>
      </c>
      <c r="W6" s="50">
        <v>24.85</v>
      </c>
      <c r="X6" s="50">
        <v>54.4</v>
      </c>
      <c r="Y6" s="50">
        <v>36.119999999999997</v>
      </c>
      <c r="Z6" s="50">
        <v>38.67</v>
      </c>
      <c r="AA6" s="50">
        <v>93.3</v>
      </c>
      <c r="AB6" s="50">
        <v>46.5</v>
      </c>
      <c r="AC6" s="50">
        <v>36.07</v>
      </c>
      <c r="AD6" s="50">
        <v>30.42</v>
      </c>
      <c r="AE6" s="50">
        <v>19.82</v>
      </c>
      <c r="AF6" s="50">
        <v>44.3</v>
      </c>
      <c r="AG6" s="50">
        <v>54.21</v>
      </c>
      <c r="AH6" s="50">
        <v>26.6</v>
      </c>
      <c r="AI6" s="50">
        <v>32.159999999999997</v>
      </c>
      <c r="AJ6" s="50">
        <v>29.8889</v>
      </c>
      <c r="AK6" s="50">
        <v>36.39</v>
      </c>
      <c r="AL6" s="50">
        <v>49.88</v>
      </c>
      <c r="AM6" s="50">
        <v>95.65</v>
      </c>
      <c r="AN6" s="50">
        <v>42.79</v>
      </c>
      <c r="AO6" s="50">
        <v>16.579999999999998</v>
      </c>
      <c r="AP6" s="50">
        <v>32.15</v>
      </c>
      <c r="AQ6" s="50">
        <v>38.22</v>
      </c>
      <c r="AR6" s="50">
        <v>34.32</v>
      </c>
      <c r="AS6" s="50">
        <v>45.01</v>
      </c>
      <c r="AT6" s="50">
        <v>29.85</v>
      </c>
      <c r="AU6" s="50">
        <v>57.49</v>
      </c>
      <c r="AV6" s="50">
        <v>35.520000000000003</v>
      </c>
      <c r="AW6" s="50">
        <v>60.19</v>
      </c>
    </row>
    <row r="7" spans="1:66">
      <c r="A7" s="51">
        <v>41718</v>
      </c>
      <c r="B7" s="50">
        <v>50.77</v>
      </c>
      <c r="C7" s="50">
        <v>53.92</v>
      </c>
      <c r="D7" s="50">
        <v>40.130000000000003</v>
      </c>
      <c r="E7" s="50">
        <v>48.75</v>
      </c>
      <c r="F7" s="50">
        <v>29.53</v>
      </c>
      <c r="G7" s="50">
        <v>57.01</v>
      </c>
      <c r="H7" s="50">
        <v>23.7</v>
      </c>
      <c r="I7" s="50">
        <v>49.37</v>
      </c>
      <c r="J7" s="50">
        <v>28.37</v>
      </c>
      <c r="K7" s="50">
        <v>52.78</v>
      </c>
      <c r="L7" s="50">
        <v>69.77</v>
      </c>
      <c r="M7" s="50">
        <v>70.77</v>
      </c>
      <c r="N7" s="50">
        <v>69.17</v>
      </c>
      <c r="O7" s="50">
        <v>52.02</v>
      </c>
      <c r="P7" s="50">
        <v>34.520000000000003</v>
      </c>
      <c r="Q7" s="50">
        <v>23.78</v>
      </c>
      <c r="R7" s="50">
        <v>64.75</v>
      </c>
      <c r="S7" s="50">
        <v>44.05</v>
      </c>
      <c r="T7" s="50">
        <v>31.37</v>
      </c>
      <c r="U7" s="50">
        <v>31.84</v>
      </c>
      <c r="V7" s="50">
        <v>26.17</v>
      </c>
      <c r="W7" s="50">
        <v>24.83</v>
      </c>
      <c r="X7" s="50">
        <v>54.13</v>
      </c>
      <c r="Y7" s="50">
        <v>36.07</v>
      </c>
      <c r="Z7" s="50">
        <v>38.229999999999997</v>
      </c>
      <c r="AA7" s="50">
        <v>93.54</v>
      </c>
      <c r="AB7" s="50">
        <v>46.51</v>
      </c>
      <c r="AC7" s="50">
        <v>35.869999999999997</v>
      </c>
      <c r="AD7" s="50">
        <v>30.29</v>
      </c>
      <c r="AE7" s="50">
        <v>19.809999999999999</v>
      </c>
      <c r="AF7" s="50">
        <v>44.31</v>
      </c>
      <c r="AG7" s="50">
        <v>53.55</v>
      </c>
      <c r="AH7" s="50">
        <v>26.31</v>
      </c>
      <c r="AI7" s="50">
        <v>31.99</v>
      </c>
      <c r="AJ7" s="50">
        <v>29.8889</v>
      </c>
      <c r="AK7" s="50">
        <v>36.28</v>
      </c>
      <c r="AL7" s="50">
        <v>49.64</v>
      </c>
      <c r="AM7" s="50">
        <v>96.17</v>
      </c>
      <c r="AN7" s="50">
        <v>42.79</v>
      </c>
      <c r="AO7" s="50">
        <v>16.649999999999999</v>
      </c>
      <c r="AP7" s="50">
        <v>32.08</v>
      </c>
      <c r="AQ7" s="50">
        <v>37.79</v>
      </c>
      <c r="AR7" s="50">
        <v>34.08</v>
      </c>
      <c r="AS7" s="50">
        <v>44.85</v>
      </c>
      <c r="AT7" s="50">
        <v>29.68</v>
      </c>
      <c r="AU7" s="50">
        <v>57.45</v>
      </c>
      <c r="AV7" s="50">
        <v>36</v>
      </c>
      <c r="AW7" s="50">
        <v>60.16</v>
      </c>
    </row>
    <row r="8" spans="1:66">
      <c r="A8" s="51">
        <v>41719</v>
      </c>
      <c r="B8" s="50">
        <v>51.78</v>
      </c>
      <c r="C8" s="50">
        <v>54.36</v>
      </c>
      <c r="D8" s="50">
        <v>40.479999999999997</v>
      </c>
      <c r="E8" s="50">
        <v>48.89</v>
      </c>
      <c r="F8" s="50">
        <v>29.9</v>
      </c>
      <c r="G8" s="50">
        <v>56.45</v>
      </c>
      <c r="H8" s="50">
        <v>23.72</v>
      </c>
      <c r="I8" s="50">
        <v>50.23</v>
      </c>
      <c r="J8" s="50">
        <v>28.58</v>
      </c>
      <c r="K8" s="50">
        <v>52.46</v>
      </c>
      <c r="L8" s="50">
        <v>70.06</v>
      </c>
      <c r="M8" s="50">
        <v>71.52</v>
      </c>
      <c r="N8" s="50">
        <v>69.08</v>
      </c>
      <c r="O8" s="50">
        <v>53.87</v>
      </c>
      <c r="P8" s="50">
        <v>34.79</v>
      </c>
      <c r="Q8" s="50">
        <v>24.12</v>
      </c>
      <c r="R8" s="50">
        <v>66.03</v>
      </c>
      <c r="S8" s="50">
        <v>44.42</v>
      </c>
      <c r="T8" s="50">
        <v>32.549999999999997</v>
      </c>
      <c r="U8" s="50">
        <v>32.85</v>
      </c>
      <c r="V8" s="50">
        <v>26.69</v>
      </c>
      <c r="W8" s="50">
        <v>24.88</v>
      </c>
      <c r="X8" s="50">
        <v>54.7</v>
      </c>
      <c r="Y8" s="50">
        <v>36.24</v>
      </c>
      <c r="Z8" s="50">
        <v>38.82</v>
      </c>
      <c r="AA8" s="50">
        <v>94.57</v>
      </c>
      <c r="AB8" s="50">
        <v>46.44</v>
      </c>
      <c r="AC8" s="50">
        <v>35.979999999999997</v>
      </c>
      <c r="AD8" s="50">
        <v>30.29</v>
      </c>
      <c r="AE8" s="50">
        <v>19.97</v>
      </c>
      <c r="AF8" s="50">
        <v>44.37</v>
      </c>
      <c r="AG8" s="50">
        <v>53.94</v>
      </c>
      <c r="AH8" s="50">
        <v>26.79</v>
      </c>
      <c r="AI8" s="50">
        <v>32.33</v>
      </c>
      <c r="AJ8" s="50">
        <v>30.1023</v>
      </c>
      <c r="AK8" s="50">
        <v>36.9</v>
      </c>
      <c r="AL8" s="50">
        <v>49.73</v>
      </c>
      <c r="AM8" s="50">
        <v>96.3</v>
      </c>
      <c r="AN8" s="50">
        <v>42.92</v>
      </c>
      <c r="AO8" s="50">
        <v>16.690000000000001</v>
      </c>
      <c r="AP8" s="50">
        <v>32.83</v>
      </c>
      <c r="AQ8" s="50">
        <v>38.049999999999997</v>
      </c>
      <c r="AR8" s="50">
        <v>34.68</v>
      </c>
      <c r="AS8" s="50">
        <v>45.11</v>
      </c>
      <c r="AT8" s="50">
        <v>29.69</v>
      </c>
      <c r="AU8" s="50">
        <v>57.86</v>
      </c>
      <c r="AV8" s="50">
        <v>35.840000000000003</v>
      </c>
      <c r="AW8" s="50">
        <v>60.04</v>
      </c>
    </row>
    <row r="9" spans="1:66">
      <c r="A9" s="51">
        <v>41722</v>
      </c>
      <c r="B9" s="50">
        <v>51.85</v>
      </c>
      <c r="C9" s="50">
        <v>54.5</v>
      </c>
      <c r="D9" s="50">
        <v>40.549999999999997</v>
      </c>
      <c r="E9" s="50">
        <v>48.76</v>
      </c>
      <c r="F9" s="50">
        <v>30.01</v>
      </c>
      <c r="G9" s="50">
        <v>56.19</v>
      </c>
      <c r="H9" s="50">
        <v>23.54</v>
      </c>
      <c r="I9" s="50">
        <v>49.94</v>
      </c>
      <c r="J9" s="50">
        <v>28.62</v>
      </c>
      <c r="K9" s="50">
        <v>52.67</v>
      </c>
      <c r="L9" s="50">
        <v>69.77</v>
      </c>
      <c r="M9" s="50">
        <v>71.94</v>
      </c>
      <c r="N9" s="50">
        <v>69.319999999999993</v>
      </c>
      <c r="O9" s="50">
        <v>54.29</v>
      </c>
      <c r="P9" s="50">
        <v>34.9</v>
      </c>
      <c r="Q9" s="50">
        <v>24.04</v>
      </c>
      <c r="R9" s="50">
        <v>66.069999999999993</v>
      </c>
      <c r="S9" s="50">
        <v>44.75</v>
      </c>
      <c r="T9" s="50">
        <v>32.93</v>
      </c>
      <c r="U9" s="50">
        <v>33.4</v>
      </c>
      <c r="V9" s="50">
        <v>26.58</v>
      </c>
      <c r="W9" s="50">
        <v>25.1</v>
      </c>
      <c r="X9" s="50">
        <v>54.9</v>
      </c>
      <c r="Y9" s="50">
        <v>36.299999999999997</v>
      </c>
      <c r="Z9" s="50">
        <v>38.979999999999997</v>
      </c>
      <c r="AA9" s="50">
        <v>94.08</v>
      </c>
      <c r="AB9" s="50">
        <v>46.5</v>
      </c>
      <c r="AC9" s="50">
        <v>36.06</v>
      </c>
      <c r="AD9" s="50">
        <v>30.45</v>
      </c>
      <c r="AE9" s="50">
        <v>20.09</v>
      </c>
      <c r="AF9" s="50">
        <v>44.73</v>
      </c>
      <c r="AG9" s="50">
        <v>54.77</v>
      </c>
      <c r="AH9" s="50">
        <v>26.7</v>
      </c>
      <c r="AI9" s="50">
        <v>31.98</v>
      </c>
      <c r="AJ9" s="50">
        <v>30.037299999999998</v>
      </c>
      <c r="AK9" s="50">
        <v>36.950000000000003</v>
      </c>
      <c r="AL9" s="50">
        <v>50.06</v>
      </c>
      <c r="AM9" s="50">
        <v>96.14</v>
      </c>
      <c r="AN9" s="50">
        <v>43.18</v>
      </c>
      <c r="AO9" s="50">
        <v>16.75</v>
      </c>
      <c r="AP9" s="50">
        <v>32.840000000000003</v>
      </c>
      <c r="AQ9" s="50">
        <v>38.11</v>
      </c>
      <c r="AR9" s="50">
        <v>34.869999999999997</v>
      </c>
      <c r="AS9" s="50">
        <v>45.45</v>
      </c>
      <c r="AT9" s="50">
        <v>29.73</v>
      </c>
      <c r="AU9" s="50">
        <v>58</v>
      </c>
      <c r="AV9" s="50">
        <v>35.840000000000003</v>
      </c>
      <c r="AW9" s="50">
        <v>60.12</v>
      </c>
    </row>
    <row r="10" spans="1:66">
      <c r="A10" s="51">
        <v>41723</v>
      </c>
      <c r="B10" s="50">
        <v>52.26</v>
      </c>
      <c r="C10" s="50">
        <v>54.87</v>
      </c>
      <c r="D10" s="50">
        <v>40.51</v>
      </c>
      <c r="E10" s="50">
        <v>49.37</v>
      </c>
      <c r="F10" s="50">
        <v>30.09</v>
      </c>
      <c r="G10" s="50">
        <v>56.69</v>
      </c>
      <c r="H10" s="50">
        <v>23.39</v>
      </c>
      <c r="I10" s="50">
        <v>50.2</v>
      </c>
      <c r="J10" s="50">
        <v>28.62</v>
      </c>
      <c r="K10" s="50">
        <v>53.04</v>
      </c>
      <c r="L10" s="50">
        <v>70.069999999999993</v>
      </c>
      <c r="M10" s="50">
        <v>72.19</v>
      </c>
      <c r="N10" s="50">
        <v>69.92</v>
      </c>
      <c r="O10" s="50">
        <v>54.36</v>
      </c>
      <c r="P10" s="50">
        <v>34.86</v>
      </c>
      <c r="Q10" s="50">
        <v>24.15</v>
      </c>
      <c r="R10" s="50">
        <v>66.09</v>
      </c>
      <c r="S10" s="50">
        <v>44.77</v>
      </c>
      <c r="T10" s="50">
        <v>32.93</v>
      </c>
      <c r="U10" s="50">
        <v>33.130000000000003</v>
      </c>
      <c r="V10" s="50">
        <v>26.7</v>
      </c>
      <c r="W10" s="50">
        <v>25.13</v>
      </c>
      <c r="X10" s="50">
        <v>55.24</v>
      </c>
      <c r="Y10" s="50">
        <v>36.64</v>
      </c>
      <c r="Z10" s="50">
        <v>39.380000000000003</v>
      </c>
      <c r="AA10" s="50">
        <v>94.57</v>
      </c>
      <c r="AB10" s="50">
        <v>46.96</v>
      </c>
      <c r="AC10" s="50">
        <v>36.29</v>
      </c>
      <c r="AD10" s="50">
        <v>30.49</v>
      </c>
      <c r="AE10" s="50">
        <v>20.23</v>
      </c>
      <c r="AF10" s="50">
        <v>44.71</v>
      </c>
      <c r="AG10" s="50">
        <v>54.49</v>
      </c>
      <c r="AH10" s="50">
        <v>26.93</v>
      </c>
      <c r="AI10" s="50">
        <v>31.96</v>
      </c>
      <c r="AJ10" s="50">
        <v>30.037299999999998</v>
      </c>
      <c r="AK10" s="50">
        <v>36.99</v>
      </c>
      <c r="AL10" s="50">
        <v>50.36</v>
      </c>
      <c r="AM10" s="50">
        <v>96.11</v>
      </c>
      <c r="AN10" s="50">
        <v>43.43</v>
      </c>
      <c r="AO10" s="50">
        <v>16.87</v>
      </c>
      <c r="AP10" s="50">
        <v>32.67</v>
      </c>
      <c r="AQ10" s="50">
        <v>38.28</v>
      </c>
      <c r="AR10" s="50">
        <v>34.93</v>
      </c>
      <c r="AS10" s="50">
        <v>45.9</v>
      </c>
      <c r="AT10" s="50">
        <v>30.02</v>
      </c>
      <c r="AU10" s="50">
        <v>58.29</v>
      </c>
      <c r="AV10" s="50">
        <v>35.950000000000003</v>
      </c>
      <c r="AW10" s="50">
        <v>60.1</v>
      </c>
    </row>
    <row r="11" spans="1:66">
      <c r="A11" s="51">
        <v>41724</v>
      </c>
      <c r="B11" s="50">
        <v>51.78</v>
      </c>
      <c r="C11" s="50">
        <v>55.67</v>
      </c>
      <c r="D11" s="50">
        <v>40.26</v>
      </c>
      <c r="E11" s="50">
        <v>49.32</v>
      </c>
      <c r="F11" s="50">
        <v>29.84</v>
      </c>
      <c r="G11" s="50">
        <v>56.28</v>
      </c>
      <c r="H11" s="50">
        <v>23.28</v>
      </c>
      <c r="I11" s="50">
        <v>49.6</v>
      </c>
      <c r="J11" s="50">
        <v>28.58</v>
      </c>
      <c r="K11" s="50">
        <v>53.15</v>
      </c>
      <c r="L11" s="50">
        <v>70.36</v>
      </c>
      <c r="M11" s="50">
        <v>72.28</v>
      </c>
      <c r="N11" s="50">
        <v>69.5</v>
      </c>
      <c r="O11" s="50">
        <v>53.81</v>
      </c>
      <c r="P11" s="50">
        <v>34.85</v>
      </c>
      <c r="Q11" s="50">
        <v>23.76</v>
      </c>
      <c r="R11" s="50">
        <v>65.77</v>
      </c>
      <c r="S11" s="50">
        <v>44.57</v>
      </c>
      <c r="T11" s="50">
        <v>32.44</v>
      </c>
      <c r="U11" s="50">
        <v>33.159999999999997</v>
      </c>
      <c r="V11" s="50">
        <v>26.38</v>
      </c>
      <c r="W11" s="50">
        <v>24.75</v>
      </c>
      <c r="X11" s="50">
        <v>54.84</v>
      </c>
      <c r="Y11" s="50">
        <v>36.42</v>
      </c>
      <c r="Z11" s="50">
        <v>38.630000000000003</v>
      </c>
      <c r="AA11" s="50">
        <v>93.88</v>
      </c>
      <c r="AB11" s="50">
        <v>46.74</v>
      </c>
      <c r="AC11" s="50">
        <v>36.03</v>
      </c>
      <c r="AD11" s="50">
        <v>30.15</v>
      </c>
      <c r="AE11" s="50">
        <v>20</v>
      </c>
      <c r="AF11" s="50">
        <v>44.28</v>
      </c>
      <c r="AG11" s="50">
        <v>54.19</v>
      </c>
      <c r="AH11" s="50">
        <v>26.72</v>
      </c>
      <c r="AI11" s="50">
        <v>31.58</v>
      </c>
      <c r="AJ11" s="50">
        <v>30.0745</v>
      </c>
      <c r="AK11" s="50">
        <v>37.200000000000003</v>
      </c>
      <c r="AL11" s="50">
        <v>50.08</v>
      </c>
      <c r="AM11" s="50">
        <v>95.92</v>
      </c>
      <c r="AN11" s="50">
        <v>43.15</v>
      </c>
      <c r="AO11" s="50">
        <v>16.79</v>
      </c>
      <c r="AP11" s="50">
        <v>32.28</v>
      </c>
      <c r="AQ11" s="50">
        <v>38.19</v>
      </c>
      <c r="AR11" s="50">
        <v>34.56</v>
      </c>
      <c r="AS11" s="50">
        <v>45.6</v>
      </c>
      <c r="AT11" s="50">
        <v>29.84</v>
      </c>
      <c r="AU11" s="50">
        <v>58.4</v>
      </c>
      <c r="AV11" s="50">
        <v>35.520000000000003</v>
      </c>
      <c r="AW11" s="50">
        <v>60.02</v>
      </c>
    </row>
    <row r="12" spans="1:66">
      <c r="A12" s="51">
        <v>41725</v>
      </c>
      <c r="B12" s="50">
        <v>51.86</v>
      </c>
      <c r="C12" s="50">
        <v>55.71</v>
      </c>
      <c r="D12" s="50">
        <v>40.51</v>
      </c>
      <c r="E12" s="50">
        <v>49.8</v>
      </c>
      <c r="F12" s="50">
        <v>29.85</v>
      </c>
      <c r="G12" s="50">
        <v>56.51</v>
      </c>
      <c r="H12" s="50">
        <v>23.39</v>
      </c>
      <c r="I12" s="50">
        <v>49.85</v>
      </c>
      <c r="J12" s="50">
        <v>28.86</v>
      </c>
      <c r="K12" s="50">
        <v>53.63</v>
      </c>
      <c r="L12" s="50">
        <v>70.95</v>
      </c>
      <c r="M12" s="50">
        <v>72.92</v>
      </c>
      <c r="N12" s="50">
        <v>70.42</v>
      </c>
      <c r="O12" s="50">
        <v>53.89</v>
      </c>
      <c r="P12" s="50">
        <v>35.090000000000003</v>
      </c>
      <c r="Q12" s="50">
        <v>23.94</v>
      </c>
      <c r="R12" s="50">
        <v>66.599999999999994</v>
      </c>
      <c r="S12" s="50">
        <v>44.95</v>
      </c>
      <c r="T12" s="50">
        <v>32.82</v>
      </c>
      <c r="U12" s="50">
        <v>33.549999999999997</v>
      </c>
      <c r="V12" s="50">
        <v>26.6</v>
      </c>
      <c r="W12" s="50">
        <v>24.98</v>
      </c>
      <c r="X12" s="50">
        <v>55.14</v>
      </c>
      <c r="Y12" s="50">
        <v>36.42</v>
      </c>
      <c r="Z12" s="50">
        <v>38.880000000000003</v>
      </c>
      <c r="AA12" s="50">
        <v>94.61</v>
      </c>
      <c r="AB12" s="50">
        <v>46.8</v>
      </c>
      <c r="AC12" s="50">
        <v>36.14</v>
      </c>
      <c r="AD12" s="50">
        <v>30.49</v>
      </c>
      <c r="AE12" s="50">
        <v>20.170000000000002</v>
      </c>
      <c r="AF12" s="50">
        <v>43.64</v>
      </c>
      <c r="AG12" s="50">
        <v>54.5</v>
      </c>
      <c r="AH12" s="50">
        <v>26.78</v>
      </c>
      <c r="AI12" s="50">
        <v>32</v>
      </c>
      <c r="AJ12" s="50">
        <v>30.445599999999999</v>
      </c>
      <c r="AK12" s="50">
        <v>37.28</v>
      </c>
      <c r="AL12" s="50">
        <v>50.53</v>
      </c>
      <c r="AM12" s="50">
        <v>96.2</v>
      </c>
      <c r="AN12" s="50">
        <v>43.4</v>
      </c>
      <c r="AO12" s="50">
        <v>16.96</v>
      </c>
      <c r="AP12" s="50">
        <v>32.520000000000003</v>
      </c>
      <c r="AQ12" s="50">
        <v>38.5</v>
      </c>
      <c r="AR12" s="50">
        <v>34.729999999999997</v>
      </c>
      <c r="AS12" s="50">
        <v>45.91</v>
      </c>
      <c r="AT12" s="50">
        <v>30.08</v>
      </c>
      <c r="AU12" s="50">
        <v>58.78</v>
      </c>
      <c r="AV12" s="50">
        <v>36.090000000000003</v>
      </c>
      <c r="AW12" s="50">
        <v>59.99</v>
      </c>
    </row>
    <row r="13" spans="1:66">
      <c r="A13" s="51">
        <v>41726</v>
      </c>
      <c r="B13" s="50">
        <v>51.76</v>
      </c>
      <c r="C13" s="50">
        <v>55.91</v>
      </c>
      <c r="D13" s="50">
        <v>40.799999999999997</v>
      </c>
      <c r="E13" s="50">
        <v>50</v>
      </c>
      <c r="F13" s="50">
        <v>29.94</v>
      </c>
      <c r="G13" s="50">
        <v>56.38</v>
      </c>
      <c r="H13" s="50">
        <v>23.54</v>
      </c>
      <c r="I13" s="50">
        <v>49.78</v>
      </c>
      <c r="J13" s="50">
        <v>28.83</v>
      </c>
      <c r="K13" s="50">
        <v>53.17</v>
      </c>
      <c r="L13" s="50">
        <v>71.09</v>
      </c>
      <c r="M13" s="50">
        <v>73.19</v>
      </c>
      <c r="N13" s="50">
        <v>70.44</v>
      </c>
      <c r="O13" s="50">
        <v>55.29</v>
      </c>
      <c r="P13" s="50">
        <v>35.18</v>
      </c>
      <c r="Q13" s="50">
        <v>24.1</v>
      </c>
      <c r="R13" s="50">
        <v>66.650000000000006</v>
      </c>
      <c r="S13" s="50">
        <v>44.95</v>
      </c>
      <c r="T13" s="50">
        <v>33.29</v>
      </c>
      <c r="U13" s="50">
        <v>34.08</v>
      </c>
      <c r="V13" s="50">
        <v>26.57</v>
      </c>
      <c r="W13" s="50">
        <v>24.95</v>
      </c>
      <c r="X13" s="50">
        <v>54.91</v>
      </c>
      <c r="Y13" s="50">
        <v>36.74</v>
      </c>
      <c r="Z13" s="50">
        <v>38.659999999999997</v>
      </c>
      <c r="AA13" s="50">
        <v>94.72</v>
      </c>
      <c r="AB13" s="50">
        <v>46.92</v>
      </c>
      <c r="AC13" s="50">
        <v>36.39</v>
      </c>
      <c r="AD13" s="50">
        <v>30.29</v>
      </c>
      <c r="AE13" s="50">
        <v>20.239999999999998</v>
      </c>
      <c r="AF13" s="50">
        <v>41.89</v>
      </c>
      <c r="AG13" s="50">
        <v>54.03</v>
      </c>
      <c r="AH13" s="50">
        <v>26.79</v>
      </c>
      <c r="AI13" s="50">
        <v>31.94</v>
      </c>
      <c r="AJ13" s="50">
        <v>30.603400000000001</v>
      </c>
      <c r="AK13" s="50">
        <v>37.369999999999997</v>
      </c>
      <c r="AL13" s="50">
        <v>50.62</v>
      </c>
      <c r="AM13" s="50">
        <v>95.75</v>
      </c>
      <c r="AN13" s="50">
        <v>43.37</v>
      </c>
      <c r="AO13" s="50">
        <v>16.97</v>
      </c>
      <c r="AP13" s="50">
        <v>32.409999999999997</v>
      </c>
      <c r="AQ13" s="50">
        <v>38.770000000000003</v>
      </c>
      <c r="AR13" s="50">
        <v>34.799999999999997</v>
      </c>
      <c r="AS13" s="50">
        <v>45.94</v>
      </c>
      <c r="AT13" s="50">
        <v>30.08</v>
      </c>
      <c r="AU13" s="50">
        <v>58.99</v>
      </c>
      <c r="AV13" s="50">
        <v>36.22</v>
      </c>
      <c r="AW13" s="50">
        <v>60</v>
      </c>
    </row>
    <row r="14" spans="1:66">
      <c r="A14" s="51">
        <v>41729</v>
      </c>
      <c r="B14" s="50">
        <v>52.42</v>
      </c>
      <c r="C14" s="50">
        <v>56.81</v>
      </c>
      <c r="D14" s="50">
        <v>41.2</v>
      </c>
      <c r="E14" s="50">
        <v>50.66</v>
      </c>
      <c r="F14" s="50">
        <v>30.65</v>
      </c>
      <c r="G14" s="50">
        <v>57.65</v>
      </c>
      <c r="H14" s="50">
        <v>23.69</v>
      </c>
      <c r="I14" s="50">
        <v>50.58</v>
      </c>
      <c r="J14" s="50">
        <v>29.28</v>
      </c>
      <c r="K14" s="50">
        <v>53.65</v>
      </c>
      <c r="L14" s="50">
        <v>70.989999999999995</v>
      </c>
      <c r="M14" s="50">
        <v>74.290000000000006</v>
      </c>
      <c r="N14" s="50">
        <v>71.22</v>
      </c>
      <c r="O14" s="50">
        <v>56.61</v>
      </c>
      <c r="P14" s="50">
        <v>35.729999999999997</v>
      </c>
      <c r="Q14" s="50">
        <v>24.32</v>
      </c>
      <c r="R14" s="50">
        <v>66.849999999999994</v>
      </c>
      <c r="S14" s="50">
        <v>45.5</v>
      </c>
      <c r="T14" s="50">
        <v>33.56</v>
      </c>
      <c r="U14" s="50">
        <v>34.03</v>
      </c>
      <c r="V14" s="50">
        <v>27.04</v>
      </c>
      <c r="W14" s="50">
        <v>25.42</v>
      </c>
      <c r="X14" s="50">
        <v>55.47</v>
      </c>
      <c r="Y14" s="50">
        <v>37.35</v>
      </c>
      <c r="Z14" s="50">
        <v>39.229999999999997</v>
      </c>
      <c r="AA14" s="50">
        <v>95.62</v>
      </c>
      <c r="AB14" s="50">
        <v>47.43</v>
      </c>
      <c r="AC14" s="50">
        <v>36.76</v>
      </c>
      <c r="AD14" s="50">
        <v>30.79</v>
      </c>
      <c r="AE14" s="50">
        <v>20.48</v>
      </c>
      <c r="AF14" s="50">
        <v>43.2</v>
      </c>
      <c r="AG14" s="50">
        <v>54.66</v>
      </c>
      <c r="AH14" s="50">
        <v>27.03</v>
      </c>
      <c r="AI14" s="50">
        <v>32.340000000000003</v>
      </c>
      <c r="AJ14" s="50">
        <v>30.751799999999999</v>
      </c>
      <c r="AK14" s="50">
        <v>38.14</v>
      </c>
      <c r="AL14" s="50">
        <v>51.32</v>
      </c>
      <c r="AM14" s="50">
        <v>96.76</v>
      </c>
      <c r="AN14" s="50">
        <v>43.94</v>
      </c>
      <c r="AO14" s="50">
        <v>17.149999999999999</v>
      </c>
      <c r="AP14" s="50">
        <v>32.840000000000003</v>
      </c>
      <c r="AQ14" s="50">
        <v>39.39</v>
      </c>
      <c r="AR14" s="50">
        <v>35.159999999999997</v>
      </c>
      <c r="AS14" s="50">
        <v>46.55</v>
      </c>
      <c r="AT14" s="50">
        <v>30.36</v>
      </c>
      <c r="AU14" s="50">
        <v>59.65</v>
      </c>
      <c r="AV14" s="50">
        <v>36.81</v>
      </c>
      <c r="AW14" s="50">
        <v>60.03</v>
      </c>
    </row>
    <row r="15" spans="1:66">
      <c r="A15" s="51">
        <v>41730</v>
      </c>
      <c r="B15" s="50">
        <v>52.19</v>
      </c>
      <c r="C15" s="50">
        <v>56.56</v>
      </c>
      <c r="D15" s="50">
        <v>40.76</v>
      </c>
      <c r="E15" s="50">
        <v>50.4</v>
      </c>
      <c r="F15" s="50">
        <v>30.81</v>
      </c>
      <c r="G15" s="50">
        <v>57.93</v>
      </c>
      <c r="H15" s="50">
        <v>23.82</v>
      </c>
      <c r="I15" s="50">
        <v>50.32</v>
      </c>
      <c r="J15" s="50">
        <v>29.14</v>
      </c>
      <c r="K15" s="50">
        <v>53.11</v>
      </c>
      <c r="L15" s="50">
        <v>70.400000000000006</v>
      </c>
      <c r="M15" s="50">
        <v>74.540000000000006</v>
      </c>
      <c r="N15" s="50">
        <v>70.67</v>
      </c>
      <c r="O15" s="50">
        <v>56.62</v>
      </c>
      <c r="P15" s="50">
        <v>35.56</v>
      </c>
      <c r="Q15" s="50">
        <v>24.08</v>
      </c>
      <c r="R15" s="50">
        <v>67.06</v>
      </c>
      <c r="S15" s="50">
        <v>45.11</v>
      </c>
      <c r="T15" s="50">
        <v>33.49</v>
      </c>
      <c r="U15" s="50">
        <v>33.520000000000003</v>
      </c>
      <c r="V15" s="50">
        <v>26.84</v>
      </c>
      <c r="W15" s="50">
        <v>25.24</v>
      </c>
      <c r="X15" s="50">
        <v>55.21</v>
      </c>
      <c r="Y15" s="50">
        <v>37.15</v>
      </c>
      <c r="Z15" s="50">
        <v>39.17</v>
      </c>
      <c r="AA15" s="50">
        <v>94.86</v>
      </c>
      <c r="AB15" s="50">
        <v>47.47</v>
      </c>
      <c r="AC15" s="50">
        <v>36.71</v>
      </c>
      <c r="AD15" s="50">
        <v>30.67</v>
      </c>
      <c r="AE15" s="50">
        <v>20.25</v>
      </c>
      <c r="AF15" s="50">
        <v>42.37</v>
      </c>
      <c r="AG15" s="50">
        <v>54.28</v>
      </c>
      <c r="AH15" s="50">
        <v>26.97</v>
      </c>
      <c r="AI15" s="50">
        <v>32.28</v>
      </c>
      <c r="AJ15" s="50">
        <v>30.4085</v>
      </c>
      <c r="AK15" s="50">
        <v>37.6</v>
      </c>
      <c r="AL15" s="50">
        <v>50.8</v>
      </c>
      <c r="AM15" s="50">
        <v>96.46</v>
      </c>
      <c r="AN15" s="50">
        <v>43.5</v>
      </c>
      <c r="AO15" s="50">
        <v>17.04</v>
      </c>
      <c r="AP15" s="50">
        <v>32.89</v>
      </c>
      <c r="AQ15" s="50">
        <v>39.32</v>
      </c>
      <c r="AR15" s="50">
        <v>34.799999999999997</v>
      </c>
      <c r="AS15" s="50">
        <v>46.59</v>
      </c>
      <c r="AT15" s="50">
        <v>30.27</v>
      </c>
      <c r="AU15" s="50">
        <v>59.5</v>
      </c>
      <c r="AV15" s="50">
        <v>36.47</v>
      </c>
      <c r="AW15" s="50">
        <v>60.18</v>
      </c>
    </row>
    <row r="16" spans="1:66">
      <c r="A16" s="51">
        <v>41731</v>
      </c>
      <c r="B16" s="50">
        <v>52.12</v>
      </c>
      <c r="C16" s="50">
        <v>56.71</v>
      </c>
      <c r="D16" s="50">
        <v>40.57</v>
      </c>
      <c r="E16" s="50">
        <v>50.41</v>
      </c>
      <c r="F16" s="50">
        <v>30.6</v>
      </c>
      <c r="G16" s="50">
        <v>58.05</v>
      </c>
      <c r="H16" s="50">
        <v>23.97</v>
      </c>
      <c r="I16" s="50">
        <v>50.19</v>
      </c>
      <c r="J16" s="50">
        <v>29.15</v>
      </c>
      <c r="K16" s="50">
        <v>53.58</v>
      </c>
      <c r="L16" s="50">
        <v>70.28</v>
      </c>
      <c r="M16" s="50">
        <v>74.41</v>
      </c>
      <c r="N16" s="50">
        <v>70.260000000000005</v>
      </c>
      <c r="O16" s="50">
        <v>55.96</v>
      </c>
      <c r="P16" s="50">
        <v>35.81</v>
      </c>
      <c r="Q16" s="50">
        <v>24.12</v>
      </c>
      <c r="R16" s="50">
        <v>67.11</v>
      </c>
      <c r="S16" s="50">
        <v>44.87</v>
      </c>
      <c r="T16" s="50">
        <v>33.51</v>
      </c>
      <c r="U16" s="50">
        <v>33.43</v>
      </c>
      <c r="V16" s="50">
        <v>26.53</v>
      </c>
      <c r="W16" s="50">
        <v>24.23</v>
      </c>
      <c r="X16" s="50">
        <v>55.14</v>
      </c>
      <c r="Y16" s="50">
        <v>37.19</v>
      </c>
      <c r="Z16" s="50">
        <v>39.01</v>
      </c>
      <c r="AA16" s="50">
        <v>94.04</v>
      </c>
      <c r="AB16" s="50">
        <v>47.6</v>
      </c>
      <c r="AC16" s="50">
        <v>36.49</v>
      </c>
      <c r="AD16" s="50">
        <v>30.67</v>
      </c>
      <c r="AE16" s="50">
        <v>20.14</v>
      </c>
      <c r="AF16" s="50">
        <v>43.35</v>
      </c>
      <c r="AG16" s="50">
        <v>54.08</v>
      </c>
      <c r="AH16" s="50">
        <v>27.07</v>
      </c>
      <c r="AI16" s="50">
        <v>32.47</v>
      </c>
      <c r="AJ16" s="50">
        <v>30.0837</v>
      </c>
      <c r="AK16" s="50">
        <v>37.6</v>
      </c>
      <c r="AL16" s="50">
        <v>50.71</v>
      </c>
      <c r="AM16" s="50">
        <v>96.05</v>
      </c>
      <c r="AN16" s="50">
        <v>43.29</v>
      </c>
      <c r="AO16" s="50">
        <v>17.059999999999999</v>
      </c>
      <c r="AP16" s="50">
        <v>32.81</v>
      </c>
      <c r="AQ16" s="50">
        <v>39.5</v>
      </c>
      <c r="AR16" s="50">
        <v>34.65</v>
      </c>
      <c r="AS16" s="50">
        <v>46.55</v>
      </c>
      <c r="AT16" s="50">
        <v>30.22</v>
      </c>
      <c r="AU16" s="50">
        <v>59.22</v>
      </c>
      <c r="AV16" s="50">
        <v>36.549999999999997</v>
      </c>
      <c r="AW16" s="50">
        <v>60</v>
      </c>
    </row>
    <row r="17" spans="1:49">
      <c r="A17" s="51">
        <v>41732</v>
      </c>
      <c r="B17" s="50">
        <v>52.03</v>
      </c>
      <c r="C17" s="50">
        <v>56.57</v>
      </c>
      <c r="D17" s="50">
        <v>40.590000000000003</v>
      </c>
      <c r="E17" s="50">
        <v>50.57</v>
      </c>
      <c r="F17" s="50">
        <v>30.89</v>
      </c>
      <c r="G17" s="50">
        <v>57.95</v>
      </c>
      <c r="H17" s="50">
        <v>23.87</v>
      </c>
      <c r="I17" s="50">
        <v>50.16</v>
      </c>
      <c r="J17" s="50">
        <v>29.21</v>
      </c>
      <c r="K17" s="50">
        <v>53.66</v>
      </c>
      <c r="L17" s="50">
        <v>69.77</v>
      </c>
      <c r="M17" s="50">
        <v>74.650000000000006</v>
      </c>
      <c r="N17" s="50">
        <v>70.45</v>
      </c>
      <c r="O17" s="50">
        <v>56.47</v>
      </c>
      <c r="P17" s="50">
        <v>35.67</v>
      </c>
      <c r="Q17" s="50">
        <v>24.02</v>
      </c>
      <c r="R17" s="50">
        <v>68.099999999999994</v>
      </c>
      <c r="S17" s="50">
        <v>44.97</v>
      </c>
      <c r="T17" s="50">
        <v>33.78</v>
      </c>
      <c r="U17" s="50">
        <v>33.83</v>
      </c>
      <c r="V17" s="50">
        <v>26.57</v>
      </c>
      <c r="W17" s="50">
        <v>24.29</v>
      </c>
      <c r="X17" s="50">
        <v>55.16</v>
      </c>
      <c r="Y17" s="50">
        <v>36.81</v>
      </c>
      <c r="Z17" s="50">
        <v>38.86</v>
      </c>
      <c r="AA17" s="50">
        <v>94.6</v>
      </c>
      <c r="AB17" s="50">
        <v>47.69</v>
      </c>
      <c r="AC17" s="50">
        <v>36.43</v>
      </c>
      <c r="AD17" s="50">
        <v>30.28</v>
      </c>
      <c r="AE17" s="50">
        <v>20.25</v>
      </c>
      <c r="AF17" s="50">
        <v>43.8</v>
      </c>
      <c r="AG17" s="50">
        <v>54.58</v>
      </c>
      <c r="AH17" s="50">
        <v>27.19</v>
      </c>
      <c r="AI17" s="50">
        <v>32.549999999999997</v>
      </c>
      <c r="AJ17" s="50">
        <v>30.130099999999999</v>
      </c>
      <c r="AK17" s="50">
        <v>38.1</v>
      </c>
      <c r="AL17" s="50">
        <v>50.73</v>
      </c>
      <c r="AM17" s="50">
        <v>96.09</v>
      </c>
      <c r="AN17" s="50">
        <v>43.31</v>
      </c>
      <c r="AO17" s="50">
        <v>16.989999999999998</v>
      </c>
      <c r="AP17" s="50">
        <v>32.75</v>
      </c>
      <c r="AQ17" s="50">
        <v>39.549999999999997</v>
      </c>
      <c r="AR17" s="50">
        <v>34.69</v>
      </c>
      <c r="AS17" s="50">
        <v>46.83</v>
      </c>
      <c r="AT17" s="50">
        <v>30.28</v>
      </c>
      <c r="AU17" s="50">
        <v>59.33</v>
      </c>
      <c r="AV17" s="50">
        <v>36.590000000000003</v>
      </c>
      <c r="AW17" s="50">
        <v>59.86</v>
      </c>
    </row>
    <row r="18" spans="1:49">
      <c r="A18" s="51">
        <v>41733</v>
      </c>
      <c r="B18" s="50">
        <v>51.78</v>
      </c>
      <c r="C18" s="50">
        <v>56.44</v>
      </c>
      <c r="D18" s="50">
        <v>40.4</v>
      </c>
      <c r="E18" s="50">
        <v>50.78</v>
      </c>
      <c r="F18" s="50">
        <v>30.6</v>
      </c>
      <c r="G18" s="50">
        <v>57.46</v>
      </c>
      <c r="H18" s="50">
        <v>23.8</v>
      </c>
      <c r="I18" s="50">
        <v>49.89</v>
      </c>
      <c r="J18" s="50">
        <v>29.38</v>
      </c>
      <c r="K18" s="50">
        <v>54.36</v>
      </c>
      <c r="L18" s="50">
        <v>69.62</v>
      </c>
      <c r="M18" s="50">
        <v>74.739999999999995</v>
      </c>
      <c r="N18" s="50">
        <v>70.489999999999995</v>
      </c>
      <c r="O18" s="50">
        <v>55.93</v>
      </c>
      <c r="P18" s="50">
        <v>35.5</v>
      </c>
      <c r="Q18" s="50">
        <v>23.82</v>
      </c>
      <c r="R18" s="50">
        <v>69.069999999999993</v>
      </c>
      <c r="S18" s="50">
        <v>45.09</v>
      </c>
      <c r="T18" s="50">
        <v>34.47</v>
      </c>
      <c r="U18" s="50">
        <v>34.03</v>
      </c>
      <c r="V18" s="50">
        <v>26.69</v>
      </c>
      <c r="W18" s="50">
        <v>24.48</v>
      </c>
      <c r="X18" s="50">
        <v>54.79</v>
      </c>
      <c r="Y18" s="50">
        <v>36.78</v>
      </c>
      <c r="Z18" s="50">
        <v>38.85</v>
      </c>
      <c r="AA18" s="50">
        <v>95.01</v>
      </c>
      <c r="AB18" s="50">
        <v>47.61</v>
      </c>
      <c r="AC18" s="50">
        <v>36.28</v>
      </c>
      <c r="AD18" s="50">
        <v>29.91</v>
      </c>
      <c r="AE18" s="50">
        <v>20.53</v>
      </c>
      <c r="AF18" s="50">
        <v>44.47</v>
      </c>
      <c r="AG18" s="50">
        <v>54.92</v>
      </c>
      <c r="AH18" s="50">
        <v>26.83</v>
      </c>
      <c r="AI18" s="50">
        <v>32.450000000000003</v>
      </c>
      <c r="AJ18" s="50">
        <v>30.352799999999998</v>
      </c>
      <c r="AK18" s="50">
        <v>38.47</v>
      </c>
      <c r="AL18" s="50">
        <v>51.08</v>
      </c>
      <c r="AM18" s="50">
        <v>96.44</v>
      </c>
      <c r="AN18" s="50">
        <v>43.7</v>
      </c>
      <c r="AO18" s="50">
        <v>17.14</v>
      </c>
      <c r="AP18" s="50">
        <v>32.61</v>
      </c>
      <c r="AQ18" s="50">
        <v>39.229999999999997</v>
      </c>
      <c r="AR18" s="50">
        <v>35.08</v>
      </c>
      <c r="AS18" s="50">
        <v>46.99</v>
      </c>
      <c r="AT18" s="50">
        <v>30.66</v>
      </c>
      <c r="AU18" s="50">
        <v>59.82</v>
      </c>
      <c r="AV18" s="50">
        <v>36.51</v>
      </c>
      <c r="AW18" s="50">
        <v>59.9</v>
      </c>
    </row>
    <row r="19" spans="1:49">
      <c r="A19" s="51">
        <v>41736</v>
      </c>
      <c r="B19" s="50">
        <v>51.55</v>
      </c>
      <c r="C19" s="50">
        <v>56.04</v>
      </c>
      <c r="D19" s="50">
        <v>39.76</v>
      </c>
      <c r="E19" s="50">
        <v>50.69</v>
      </c>
      <c r="F19" s="50">
        <v>30.32</v>
      </c>
      <c r="G19" s="50">
        <v>56.79</v>
      </c>
      <c r="H19" s="50">
        <v>23.39</v>
      </c>
      <c r="I19" s="50">
        <v>49.62</v>
      </c>
      <c r="J19" s="50">
        <v>29.33</v>
      </c>
      <c r="K19" s="50">
        <v>54.75</v>
      </c>
      <c r="L19" s="50">
        <v>69.19</v>
      </c>
      <c r="M19" s="50">
        <v>74.3</v>
      </c>
      <c r="N19" s="50">
        <v>71.14</v>
      </c>
      <c r="O19" s="50">
        <v>55.91</v>
      </c>
      <c r="P19" s="50">
        <v>35.74</v>
      </c>
      <c r="Q19" s="50">
        <v>23.98</v>
      </c>
      <c r="R19" s="50">
        <v>69.14</v>
      </c>
      <c r="S19" s="50">
        <v>45.1</v>
      </c>
      <c r="T19" s="50">
        <v>34.69</v>
      </c>
      <c r="U19" s="50">
        <v>33.630000000000003</v>
      </c>
      <c r="V19" s="50">
        <v>26.52</v>
      </c>
      <c r="W19" s="50">
        <v>24.05</v>
      </c>
      <c r="X19" s="50">
        <v>54.54</v>
      </c>
      <c r="Y19" s="50">
        <v>36.21</v>
      </c>
      <c r="Z19" s="50">
        <v>38.75</v>
      </c>
      <c r="AA19" s="50">
        <v>93.9</v>
      </c>
      <c r="AB19" s="50">
        <v>47.26</v>
      </c>
      <c r="AC19" s="50">
        <v>35.450000000000003</v>
      </c>
      <c r="AD19" s="50">
        <v>29.78</v>
      </c>
      <c r="AE19" s="50">
        <v>20.74</v>
      </c>
      <c r="AF19" s="50">
        <v>44.04</v>
      </c>
      <c r="AG19" s="50">
        <v>54.85</v>
      </c>
      <c r="AH19" s="50">
        <v>26.94</v>
      </c>
      <c r="AI19" s="50">
        <v>32.380000000000003</v>
      </c>
      <c r="AJ19" s="50">
        <v>30.436299999999999</v>
      </c>
      <c r="AK19" s="50">
        <v>38.25</v>
      </c>
      <c r="AL19" s="50">
        <v>51.13</v>
      </c>
      <c r="AM19" s="50">
        <v>95.57</v>
      </c>
      <c r="AN19" s="50">
        <v>44.21</v>
      </c>
      <c r="AO19" s="50">
        <v>17.16</v>
      </c>
      <c r="AP19" s="50">
        <v>32.54</v>
      </c>
      <c r="AQ19" s="50">
        <v>39.020000000000003</v>
      </c>
      <c r="AR19" s="50">
        <v>34.97</v>
      </c>
      <c r="AS19" s="50">
        <v>46.81</v>
      </c>
      <c r="AT19" s="50">
        <v>30.53</v>
      </c>
      <c r="AU19" s="50">
        <v>59.89</v>
      </c>
      <c r="AV19" s="50">
        <v>36.979999999999997</v>
      </c>
      <c r="AW19" s="50">
        <v>59.85</v>
      </c>
    </row>
    <row r="20" spans="1:49">
      <c r="A20" s="51">
        <v>41737</v>
      </c>
      <c r="B20" s="50">
        <v>52.19</v>
      </c>
      <c r="C20" s="50">
        <v>56.32</v>
      </c>
      <c r="D20" s="50">
        <v>40.28</v>
      </c>
      <c r="E20" s="50">
        <v>51.41</v>
      </c>
      <c r="F20" s="50">
        <v>30.86</v>
      </c>
      <c r="G20" s="50">
        <v>57.46</v>
      </c>
      <c r="H20" s="50">
        <v>23.69</v>
      </c>
      <c r="I20" s="50">
        <v>50.06</v>
      </c>
      <c r="J20" s="50">
        <v>29.53</v>
      </c>
      <c r="K20" s="50">
        <v>55.55</v>
      </c>
      <c r="L20" s="50">
        <v>70.48</v>
      </c>
      <c r="M20" s="50">
        <v>75.17</v>
      </c>
      <c r="N20" s="50">
        <v>72.510000000000005</v>
      </c>
      <c r="O20" s="50">
        <v>56.35</v>
      </c>
      <c r="P20" s="50">
        <v>35.950000000000003</v>
      </c>
      <c r="Q20" s="50">
        <v>24.22</v>
      </c>
      <c r="R20" s="50">
        <v>70.19</v>
      </c>
      <c r="S20" s="50">
        <v>45.52</v>
      </c>
      <c r="T20" s="50">
        <v>35.54</v>
      </c>
      <c r="U20" s="50">
        <v>34.21</v>
      </c>
      <c r="V20" s="50">
        <v>26.76</v>
      </c>
      <c r="W20" s="50">
        <v>24.43</v>
      </c>
      <c r="X20" s="50">
        <v>55.3</v>
      </c>
      <c r="Y20" s="50">
        <v>37.18</v>
      </c>
      <c r="Z20" s="50">
        <v>39.270000000000003</v>
      </c>
      <c r="AA20" s="50">
        <v>96.5</v>
      </c>
      <c r="AB20" s="50">
        <v>47.7</v>
      </c>
      <c r="AC20" s="50">
        <v>35.979999999999997</v>
      </c>
      <c r="AD20" s="50">
        <v>30.23</v>
      </c>
      <c r="AE20" s="50">
        <v>21.07</v>
      </c>
      <c r="AF20" s="50">
        <v>44.61</v>
      </c>
      <c r="AG20" s="50">
        <v>55.62</v>
      </c>
      <c r="AH20" s="50">
        <v>27.17</v>
      </c>
      <c r="AI20" s="50">
        <v>32.56</v>
      </c>
      <c r="AJ20" s="50">
        <v>30.890999999999998</v>
      </c>
      <c r="AK20" s="50">
        <v>38.36</v>
      </c>
      <c r="AL20" s="50">
        <v>51.89</v>
      </c>
      <c r="AM20" s="50">
        <v>96.28</v>
      </c>
      <c r="AN20" s="50">
        <v>44.71</v>
      </c>
      <c r="AO20" s="50">
        <v>17.34</v>
      </c>
      <c r="AP20" s="50">
        <v>32.72</v>
      </c>
      <c r="AQ20" s="50">
        <v>39.49</v>
      </c>
      <c r="AR20" s="50">
        <v>35.35</v>
      </c>
      <c r="AS20" s="50">
        <v>47.38</v>
      </c>
      <c r="AT20" s="50">
        <v>30.9</v>
      </c>
      <c r="AU20" s="50">
        <v>60.55</v>
      </c>
      <c r="AV20" s="50">
        <v>36.869999999999997</v>
      </c>
      <c r="AW20" s="50">
        <v>60.06</v>
      </c>
    </row>
    <row r="21" spans="1:49">
      <c r="A21" s="51">
        <v>41738</v>
      </c>
      <c r="B21" s="50">
        <v>51.84</v>
      </c>
      <c r="C21" s="50">
        <v>56.37</v>
      </c>
      <c r="D21" s="50">
        <v>40.03</v>
      </c>
      <c r="E21" s="50">
        <v>51.54</v>
      </c>
      <c r="F21" s="50">
        <v>30.47</v>
      </c>
      <c r="G21" s="50">
        <v>57.9</v>
      </c>
      <c r="H21" s="50">
        <v>23.86</v>
      </c>
      <c r="I21" s="50">
        <v>50.12</v>
      </c>
      <c r="J21" s="50">
        <v>29.41</v>
      </c>
      <c r="K21" s="50">
        <v>55.26</v>
      </c>
      <c r="L21" s="50">
        <v>70.3</v>
      </c>
      <c r="M21" s="50">
        <v>75.260000000000005</v>
      </c>
      <c r="N21" s="50">
        <v>71.819999999999993</v>
      </c>
      <c r="O21" s="50">
        <v>56.64</v>
      </c>
      <c r="P21" s="50">
        <v>36.07</v>
      </c>
      <c r="Q21" s="50">
        <v>23.98</v>
      </c>
      <c r="R21" s="50">
        <v>70.28</v>
      </c>
      <c r="S21" s="50">
        <v>45.56</v>
      </c>
      <c r="T21" s="50">
        <v>35.29</v>
      </c>
      <c r="U21" s="50">
        <v>33.75</v>
      </c>
      <c r="V21" s="50">
        <v>26.59</v>
      </c>
      <c r="W21" s="50">
        <v>24.35</v>
      </c>
      <c r="X21" s="50">
        <v>55.18</v>
      </c>
      <c r="Y21" s="50">
        <v>36.51</v>
      </c>
      <c r="Z21" s="50">
        <v>39.090000000000003</v>
      </c>
      <c r="AA21" s="50">
        <v>96.43</v>
      </c>
      <c r="AB21" s="50">
        <v>47.3</v>
      </c>
      <c r="AC21" s="50">
        <v>36.33</v>
      </c>
      <c r="AD21" s="50">
        <v>30.17</v>
      </c>
      <c r="AE21" s="50">
        <v>20.88</v>
      </c>
      <c r="AF21" s="50">
        <v>44.39</v>
      </c>
      <c r="AG21" s="50">
        <v>55.39</v>
      </c>
      <c r="AH21" s="50">
        <v>27.05</v>
      </c>
      <c r="AI21" s="50">
        <v>32.479999999999997</v>
      </c>
      <c r="AJ21" s="50">
        <v>30.649799999999999</v>
      </c>
      <c r="AK21" s="50">
        <v>38.700000000000003</v>
      </c>
      <c r="AL21" s="50">
        <v>51.61</v>
      </c>
      <c r="AM21" s="50">
        <v>96.82</v>
      </c>
      <c r="AN21" s="50">
        <v>44.37</v>
      </c>
      <c r="AO21" s="50">
        <v>17.25</v>
      </c>
      <c r="AP21" s="50">
        <v>32.64</v>
      </c>
      <c r="AQ21" s="50">
        <v>39.35</v>
      </c>
      <c r="AR21" s="50">
        <v>35.14</v>
      </c>
      <c r="AS21" s="50">
        <v>47.05</v>
      </c>
      <c r="AT21" s="50">
        <v>30.71</v>
      </c>
      <c r="AU21" s="50">
        <v>60.42</v>
      </c>
      <c r="AV21" s="50">
        <v>36.15</v>
      </c>
      <c r="AW21" s="50">
        <v>60.1</v>
      </c>
    </row>
    <row r="22" spans="1:49">
      <c r="A22" s="51">
        <v>41739</v>
      </c>
      <c r="B22" s="50">
        <v>51.31</v>
      </c>
      <c r="C22" s="50">
        <v>56.52</v>
      </c>
      <c r="D22" s="50">
        <v>40.17</v>
      </c>
      <c r="E22" s="50">
        <v>50.99</v>
      </c>
      <c r="F22" s="50">
        <v>30.55</v>
      </c>
      <c r="G22" s="50">
        <v>57.33</v>
      </c>
      <c r="H22" s="50">
        <v>23.96</v>
      </c>
      <c r="I22" s="50">
        <v>49.74</v>
      </c>
      <c r="J22" s="50">
        <v>29.38</v>
      </c>
      <c r="K22" s="50">
        <v>55.4</v>
      </c>
      <c r="L22" s="50">
        <v>69.58</v>
      </c>
      <c r="M22" s="50">
        <v>75.17</v>
      </c>
      <c r="N22" s="50">
        <v>71.59</v>
      </c>
      <c r="O22" s="50">
        <v>56.56</v>
      </c>
      <c r="P22" s="50">
        <v>35.76</v>
      </c>
      <c r="Q22" s="50">
        <v>24.08</v>
      </c>
      <c r="R22" s="50">
        <v>70.099999999999994</v>
      </c>
      <c r="S22" s="50">
        <v>45.39</v>
      </c>
      <c r="T22" s="50">
        <v>35.090000000000003</v>
      </c>
      <c r="U22" s="50">
        <v>33.49</v>
      </c>
      <c r="V22" s="50">
        <v>26.43</v>
      </c>
      <c r="W22" s="50">
        <v>24.26</v>
      </c>
      <c r="X22" s="50">
        <v>54.55</v>
      </c>
      <c r="Y22" s="50">
        <v>36.450000000000003</v>
      </c>
      <c r="Z22" s="50">
        <v>38.4</v>
      </c>
      <c r="AA22" s="50">
        <v>95.77</v>
      </c>
      <c r="AB22" s="50">
        <v>47.28</v>
      </c>
      <c r="AC22" s="50">
        <v>36.130000000000003</v>
      </c>
      <c r="AD22" s="50">
        <v>29.54</v>
      </c>
      <c r="AE22" s="50">
        <v>20.8</v>
      </c>
      <c r="AF22" s="50">
        <v>44.43</v>
      </c>
      <c r="AG22" s="50">
        <v>55</v>
      </c>
      <c r="AH22" s="50">
        <v>26.81</v>
      </c>
      <c r="AI22" s="50">
        <v>32.33</v>
      </c>
      <c r="AJ22" s="50">
        <v>30.640499999999999</v>
      </c>
      <c r="AK22" s="50">
        <v>38.520000000000003</v>
      </c>
      <c r="AL22" s="50">
        <v>51.65</v>
      </c>
      <c r="AM22" s="50">
        <v>96.73</v>
      </c>
      <c r="AN22" s="50">
        <v>44.3</v>
      </c>
      <c r="AO22" s="50">
        <v>17.079999999999998</v>
      </c>
      <c r="AP22" s="50">
        <v>31.96</v>
      </c>
      <c r="AQ22" s="50">
        <v>39.159999999999997</v>
      </c>
      <c r="AR22" s="50">
        <v>34.83</v>
      </c>
      <c r="AS22" s="50">
        <v>46.89</v>
      </c>
      <c r="AT22" s="50">
        <v>30.57</v>
      </c>
      <c r="AU22" s="50">
        <v>60.23</v>
      </c>
      <c r="AV22" s="50">
        <v>36.35</v>
      </c>
      <c r="AW22" s="50">
        <v>59.97</v>
      </c>
    </row>
    <row r="23" spans="1:49">
      <c r="A23" s="51">
        <v>41740</v>
      </c>
      <c r="B23" s="50">
        <v>51.06</v>
      </c>
      <c r="C23" s="50">
        <v>56.75</v>
      </c>
      <c r="D23" s="50">
        <v>40.5</v>
      </c>
      <c r="E23" s="50">
        <v>50.9</v>
      </c>
      <c r="F23" s="50">
        <v>30.41</v>
      </c>
      <c r="G23" s="50">
        <v>56.69</v>
      </c>
      <c r="H23" s="50">
        <v>24</v>
      </c>
      <c r="I23" s="50">
        <v>49.6</v>
      </c>
      <c r="J23" s="50">
        <v>29.45</v>
      </c>
      <c r="K23" s="50">
        <v>55.6</v>
      </c>
      <c r="L23" s="50">
        <v>69.42</v>
      </c>
      <c r="M23" s="50">
        <v>74.86</v>
      </c>
      <c r="N23" s="50">
        <v>71.84</v>
      </c>
      <c r="O23" s="50">
        <v>56.32</v>
      </c>
      <c r="P23" s="50">
        <v>35.880000000000003</v>
      </c>
      <c r="Q23" s="50">
        <v>24.08</v>
      </c>
      <c r="R23" s="50">
        <v>70.349999999999994</v>
      </c>
      <c r="S23" s="50">
        <v>45.44</v>
      </c>
      <c r="T23" s="50">
        <v>35.159999999999997</v>
      </c>
      <c r="U23" s="50">
        <v>33.15</v>
      </c>
      <c r="V23" s="50">
        <v>26.49</v>
      </c>
      <c r="W23" s="50">
        <v>24.37</v>
      </c>
      <c r="X23" s="50">
        <v>54.47</v>
      </c>
      <c r="Y23" s="50">
        <v>36.32</v>
      </c>
      <c r="Z23" s="50">
        <v>38.08</v>
      </c>
      <c r="AA23" s="50">
        <v>95.15</v>
      </c>
      <c r="AB23" s="50">
        <v>46.88</v>
      </c>
      <c r="AC23" s="50">
        <v>36.32</v>
      </c>
      <c r="AD23" s="50">
        <v>29.32</v>
      </c>
      <c r="AE23" s="50">
        <v>20.75</v>
      </c>
      <c r="AF23" s="50">
        <v>44.65</v>
      </c>
      <c r="AG23" s="50">
        <v>54.78</v>
      </c>
      <c r="AH23" s="50">
        <v>27.07</v>
      </c>
      <c r="AI23" s="50">
        <v>32.200000000000003</v>
      </c>
      <c r="AJ23" s="50">
        <v>30.250800000000002</v>
      </c>
      <c r="AK23" s="50">
        <v>38.81</v>
      </c>
      <c r="AL23" s="50">
        <v>51.74</v>
      </c>
      <c r="AM23" s="50">
        <v>96.42</v>
      </c>
      <c r="AN23" s="50">
        <v>44.57</v>
      </c>
      <c r="AO23" s="50">
        <v>17.22</v>
      </c>
      <c r="AP23" s="50">
        <v>31.94</v>
      </c>
      <c r="AQ23" s="50">
        <v>38.85</v>
      </c>
      <c r="AR23" s="50">
        <v>34.79</v>
      </c>
      <c r="AS23" s="50">
        <v>46.91</v>
      </c>
      <c r="AT23" s="50">
        <v>30.59</v>
      </c>
      <c r="AU23" s="50">
        <v>60</v>
      </c>
      <c r="AV23" s="50">
        <v>36.35</v>
      </c>
      <c r="AW23" s="50">
        <v>59.98</v>
      </c>
    </row>
    <row r="24" spans="1:49">
      <c r="A24" s="51">
        <v>41743</v>
      </c>
      <c r="B24" s="50">
        <v>51.02</v>
      </c>
      <c r="C24" s="50">
        <v>57.1</v>
      </c>
      <c r="D24" s="50">
        <v>40.97</v>
      </c>
      <c r="E24" s="50">
        <v>51.28</v>
      </c>
      <c r="F24" s="50">
        <v>30.59</v>
      </c>
      <c r="G24" s="50">
        <v>57.91</v>
      </c>
      <c r="H24" s="50">
        <v>24.05</v>
      </c>
      <c r="I24" s="50">
        <v>49.92</v>
      </c>
      <c r="J24" s="50">
        <v>29.56</v>
      </c>
      <c r="K24" s="50">
        <v>55.86</v>
      </c>
      <c r="L24" s="50">
        <v>70.23</v>
      </c>
      <c r="M24" s="50">
        <v>75.52</v>
      </c>
      <c r="N24" s="50">
        <v>72.069999999999993</v>
      </c>
      <c r="O24" s="50">
        <v>56.61</v>
      </c>
      <c r="P24" s="50">
        <v>36.049999999999997</v>
      </c>
      <c r="Q24" s="50">
        <v>24.24</v>
      </c>
      <c r="R24" s="50">
        <v>70.95</v>
      </c>
      <c r="S24" s="50">
        <v>45.67</v>
      </c>
      <c r="T24" s="50">
        <v>35.29</v>
      </c>
      <c r="U24" s="50">
        <v>33.31</v>
      </c>
      <c r="V24" s="50">
        <v>26.73</v>
      </c>
      <c r="W24" s="50">
        <v>24.5</v>
      </c>
      <c r="X24" s="50">
        <v>54.87</v>
      </c>
      <c r="Y24" s="50">
        <v>36.71</v>
      </c>
      <c r="Z24" s="50">
        <v>38.229999999999997</v>
      </c>
      <c r="AA24" s="50">
        <v>96.11</v>
      </c>
      <c r="AB24" s="50">
        <v>47.8</v>
      </c>
      <c r="AC24" s="50">
        <v>36.24</v>
      </c>
      <c r="AD24" s="50">
        <v>29.31</v>
      </c>
      <c r="AE24" s="50">
        <v>21</v>
      </c>
      <c r="AF24" s="50">
        <v>44.68</v>
      </c>
      <c r="AG24" s="50">
        <v>55.21</v>
      </c>
      <c r="AH24" s="50">
        <v>27.53</v>
      </c>
      <c r="AI24" s="50">
        <v>32.36</v>
      </c>
      <c r="AJ24" s="50">
        <v>30.389900000000001</v>
      </c>
      <c r="AK24" s="50">
        <v>39.299999999999997</v>
      </c>
      <c r="AL24" s="50">
        <v>52.14</v>
      </c>
      <c r="AM24" s="50">
        <v>96.63</v>
      </c>
      <c r="AN24" s="50">
        <v>44.65</v>
      </c>
      <c r="AO24" s="50">
        <v>17.8</v>
      </c>
      <c r="AP24" s="50">
        <v>31.92</v>
      </c>
      <c r="AQ24" s="50">
        <v>39.24</v>
      </c>
      <c r="AR24" s="50">
        <v>35.049999999999997</v>
      </c>
      <c r="AS24" s="50">
        <v>47.23</v>
      </c>
      <c r="AT24" s="50">
        <v>30.82</v>
      </c>
      <c r="AU24" s="50">
        <v>60.17</v>
      </c>
      <c r="AV24" s="50">
        <v>36.82</v>
      </c>
      <c r="AW24" s="50">
        <v>60.06</v>
      </c>
    </row>
    <row r="25" spans="1:49">
      <c r="A25" s="51">
        <v>41744</v>
      </c>
      <c r="B25" s="50">
        <v>51.23</v>
      </c>
      <c r="C25" s="50">
        <v>57.9</v>
      </c>
      <c r="D25" s="50">
        <v>41.75</v>
      </c>
      <c r="E25" s="50">
        <v>52.32</v>
      </c>
      <c r="F25" s="50">
        <v>31.1</v>
      </c>
      <c r="G25" s="50">
        <v>58.42</v>
      </c>
      <c r="H25" s="50">
        <v>24.46</v>
      </c>
      <c r="I25" s="50">
        <v>49.95</v>
      </c>
      <c r="J25" s="50">
        <v>29.98</v>
      </c>
      <c r="K25" s="50">
        <v>57.19</v>
      </c>
      <c r="L25" s="50">
        <v>70.569999999999993</v>
      </c>
      <c r="M25" s="50">
        <v>76.84</v>
      </c>
      <c r="N25" s="50">
        <v>72.81</v>
      </c>
      <c r="O25" s="50">
        <v>56.95</v>
      </c>
      <c r="P25" s="50">
        <v>36.299999999999997</v>
      </c>
      <c r="Q25" s="50">
        <v>24.47</v>
      </c>
      <c r="R25" s="50">
        <v>71.97</v>
      </c>
      <c r="S25" s="50">
        <v>46.32</v>
      </c>
      <c r="T25" s="50">
        <v>36</v>
      </c>
      <c r="U25" s="50">
        <v>34.03</v>
      </c>
      <c r="V25" s="50">
        <v>26.99</v>
      </c>
      <c r="W25" s="50">
        <v>24.75</v>
      </c>
      <c r="X25" s="50">
        <v>55.64</v>
      </c>
      <c r="Y25" s="50">
        <v>37.22</v>
      </c>
      <c r="Z25" s="50">
        <v>38.72</v>
      </c>
      <c r="AA25" s="50">
        <v>97.24</v>
      </c>
      <c r="AB25" s="50">
        <v>48.39</v>
      </c>
      <c r="AC25" s="50">
        <v>36.630000000000003</v>
      </c>
      <c r="AD25" s="50">
        <v>29.59</v>
      </c>
      <c r="AE25" s="50">
        <v>21.4</v>
      </c>
      <c r="AF25" s="50">
        <v>45.27</v>
      </c>
      <c r="AG25" s="50">
        <v>55.63</v>
      </c>
      <c r="AH25" s="50">
        <v>27.58</v>
      </c>
      <c r="AI25" s="50">
        <v>32.54</v>
      </c>
      <c r="AJ25" s="50">
        <v>30.816800000000001</v>
      </c>
      <c r="AK25" s="50">
        <v>39.590000000000003</v>
      </c>
      <c r="AL25" s="50">
        <v>52.8</v>
      </c>
      <c r="AM25" s="50">
        <v>96.85</v>
      </c>
      <c r="AN25" s="50">
        <v>45.25</v>
      </c>
      <c r="AO25" s="50">
        <v>18.21</v>
      </c>
      <c r="AP25" s="50">
        <v>32.01</v>
      </c>
      <c r="AQ25" s="50">
        <v>39.74</v>
      </c>
      <c r="AR25" s="50">
        <v>35.65</v>
      </c>
      <c r="AS25" s="50">
        <v>48.07</v>
      </c>
      <c r="AT25" s="50">
        <v>31.43</v>
      </c>
      <c r="AU25" s="50">
        <v>61.47</v>
      </c>
      <c r="AV25" s="50">
        <v>37.28</v>
      </c>
      <c r="AW25" s="50">
        <v>60.17</v>
      </c>
    </row>
    <row r="26" spans="1:49">
      <c r="A26" s="51">
        <v>41745</v>
      </c>
      <c r="B26" s="50">
        <v>51.64</v>
      </c>
      <c r="C26" s="50">
        <v>58.34</v>
      </c>
      <c r="D26" s="50">
        <v>41.9</v>
      </c>
      <c r="E26" s="50">
        <v>52.5</v>
      </c>
      <c r="F26" s="50">
        <v>31.36</v>
      </c>
      <c r="G26" s="50">
        <v>58.77</v>
      </c>
      <c r="H26" s="50">
        <v>24.7</v>
      </c>
      <c r="I26" s="50">
        <v>50.3</v>
      </c>
      <c r="J26" s="50">
        <v>30.2</v>
      </c>
      <c r="K26" s="50">
        <v>57.59</v>
      </c>
      <c r="L26" s="50">
        <v>71.53</v>
      </c>
      <c r="M26" s="50">
        <v>77.180000000000007</v>
      </c>
      <c r="N26" s="50">
        <v>73.23</v>
      </c>
      <c r="O26" s="50">
        <v>56.89</v>
      </c>
      <c r="P26" s="50">
        <v>36.659999999999997</v>
      </c>
      <c r="Q26" s="50">
        <v>24.44</v>
      </c>
      <c r="R26" s="50">
        <v>72.010000000000005</v>
      </c>
      <c r="S26" s="50">
        <v>46.54</v>
      </c>
      <c r="T26" s="50">
        <v>36.24</v>
      </c>
      <c r="U26" s="50">
        <v>34.15</v>
      </c>
      <c r="V26" s="50">
        <v>27.05</v>
      </c>
      <c r="W26" s="50">
        <v>25</v>
      </c>
      <c r="X26" s="50">
        <v>56.15</v>
      </c>
      <c r="Y26" s="50">
        <v>37.71</v>
      </c>
      <c r="Z26" s="50">
        <v>38.880000000000003</v>
      </c>
      <c r="AA26" s="50">
        <v>97.91</v>
      </c>
      <c r="AB26" s="50">
        <v>48.52</v>
      </c>
      <c r="AC26" s="50">
        <v>36.76</v>
      </c>
      <c r="AD26" s="50">
        <v>29.68</v>
      </c>
      <c r="AE26" s="50">
        <v>21.62</v>
      </c>
      <c r="AF26" s="50">
        <v>45.62</v>
      </c>
      <c r="AG26" s="50">
        <v>56.54</v>
      </c>
      <c r="AH26" s="50">
        <v>27.5</v>
      </c>
      <c r="AI26" s="50">
        <v>32.67</v>
      </c>
      <c r="AJ26" s="50">
        <v>31.011700000000001</v>
      </c>
      <c r="AK26" s="50">
        <v>39.619999999999997</v>
      </c>
      <c r="AL26" s="50">
        <v>53.23</v>
      </c>
      <c r="AM26" s="50">
        <v>98.36</v>
      </c>
      <c r="AN26" s="50">
        <v>45.82</v>
      </c>
      <c r="AO26" s="50">
        <v>18.329999999999998</v>
      </c>
      <c r="AP26" s="50">
        <v>32.299999999999997</v>
      </c>
      <c r="AQ26" s="50">
        <v>40.090000000000003</v>
      </c>
      <c r="AR26" s="50">
        <v>35.89</v>
      </c>
      <c r="AS26" s="50">
        <v>48.42</v>
      </c>
      <c r="AT26" s="50">
        <v>31.62</v>
      </c>
      <c r="AU26" s="50">
        <v>62.02</v>
      </c>
      <c r="AV26" s="50">
        <v>37.450000000000003</v>
      </c>
      <c r="AW26" s="50">
        <v>60.19</v>
      </c>
    </row>
    <row r="27" spans="1:49">
      <c r="A27" s="51">
        <v>41746</v>
      </c>
      <c r="B27" s="50">
        <v>51.37</v>
      </c>
      <c r="C27" s="50">
        <v>57.73</v>
      </c>
      <c r="D27" s="50">
        <v>40.99</v>
      </c>
      <c r="E27" s="50">
        <v>51.73</v>
      </c>
      <c r="F27" s="50">
        <v>31.01</v>
      </c>
      <c r="G27" s="50">
        <v>58.09</v>
      </c>
      <c r="H27" s="50">
        <v>24.61</v>
      </c>
      <c r="I27" s="50">
        <v>50.4</v>
      </c>
      <c r="J27" s="50">
        <v>29.78</v>
      </c>
      <c r="K27" s="50">
        <v>56.5</v>
      </c>
      <c r="L27" s="50">
        <v>70.67</v>
      </c>
      <c r="M27" s="50">
        <v>76.62</v>
      </c>
      <c r="N27" s="50">
        <v>72.569999999999993</v>
      </c>
      <c r="O27" s="50">
        <v>56.38</v>
      </c>
      <c r="P27" s="50">
        <v>36.450000000000003</v>
      </c>
      <c r="Q27" s="50">
        <v>24.29</v>
      </c>
      <c r="R27" s="50">
        <v>71.260000000000005</v>
      </c>
      <c r="S27" s="50">
        <v>45.93</v>
      </c>
      <c r="T27" s="50">
        <v>36.06</v>
      </c>
      <c r="U27" s="50">
        <v>33.61</v>
      </c>
      <c r="V27" s="50">
        <v>26.64</v>
      </c>
      <c r="W27" s="50">
        <v>24.61</v>
      </c>
      <c r="X27" s="50">
        <v>55.38</v>
      </c>
      <c r="Y27" s="50">
        <v>37.299999999999997</v>
      </c>
      <c r="Z27" s="50">
        <v>38.659999999999997</v>
      </c>
      <c r="AA27" s="50">
        <v>96.59</v>
      </c>
      <c r="AB27" s="50">
        <v>47.7</v>
      </c>
      <c r="AC27" s="50">
        <v>36.450000000000003</v>
      </c>
      <c r="AD27" s="50">
        <v>29.61</v>
      </c>
      <c r="AE27" s="50">
        <v>21.34</v>
      </c>
      <c r="AF27" s="50">
        <v>44.87</v>
      </c>
      <c r="AG27" s="50">
        <v>55.94</v>
      </c>
      <c r="AH27" s="50">
        <v>27.22</v>
      </c>
      <c r="AI27" s="50">
        <v>32.28</v>
      </c>
      <c r="AJ27" s="50">
        <v>30.751799999999999</v>
      </c>
      <c r="AK27" s="50">
        <v>39.43</v>
      </c>
      <c r="AL27" s="50">
        <v>52.69</v>
      </c>
      <c r="AM27" s="50">
        <v>97.13</v>
      </c>
      <c r="AN27" s="50">
        <v>45.12</v>
      </c>
      <c r="AO27" s="50">
        <v>17.899999999999999</v>
      </c>
      <c r="AP27" s="50">
        <v>32.24</v>
      </c>
      <c r="AQ27" s="50">
        <v>40.19</v>
      </c>
      <c r="AR27" s="50">
        <v>35.619999999999997</v>
      </c>
      <c r="AS27" s="50">
        <v>47.61</v>
      </c>
      <c r="AT27" s="50">
        <v>31.33</v>
      </c>
      <c r="AU27" s="50">
        <v>61.37</v>
      </c>
      <c r="AV27" s="50">
        <v>37.19</v>
      </c>
      <c r="AW27" s="50">
        <v>60.13</v>
      </c>
    </row>
    <row r="28" spans="1:49">
      <c r="A28" s="51">
        <v>41750</v>
      </c>
      <c r="B28" s="50">
        <v>51.48</v>
      </c>
      <c r="C28" s="50">
        <v>57.46</v>
      </c>
      <c r="D28" s="50">
        <v>40.659999999999997</v>
      </c>
      <c r="E28" s="50">
        <v>51.65</v>
      </c>
      <c r="F28" s="50">
        <v>31.01</v>
      </c>
      <c r="G28" s="50">
        <v>57.79</v>
      </c>
      <c r="H28" s="50">
        <v>24.4</v>
      </c>
      <c r="I28" s="50">
        <v>50.53</v>
      </c>
      <c r="J28" s="50">
        <v>29.67</v>
      </c>
      <c r="K28" s="50">
        <v>56.85</v>
      </c>
      <c r="L28" s="50">
        <v>70.73</v>
      </c>
      <c r="M28" s="50">
        <v>76.180000000000007</v>
      </c>
      <c r="N28" s="50">
        <v>72.459999999999994</v>
      </c>
      <c r="O28" s="50">
        <v>56.35</v>
      </c>
      <c r="P28" s="50">
        <v>36.69</v>
      </c>
      <c r="Q28" s="50">
        <v>24.39</v>
      </c>
      <c r="R28" s="50">
        <v>71.08</v>
      </c>
      <c r="S28" s="50">
        <v>45.71</v>
      </c>
      <c r="T28" s="50">
        <v>35.94</v>
      </c>
      <c r="U28" s="50">
        <v>33.479999999999997</v>
      </c>
      <c r="V28" s="50">
        <v>26.66</v>
      </c>
      <c r="W28" s="50">
        <v>24.67</v>
      </c>
      <c r="X28" s="50">
        <v>55.25</v>
      </c>
      <c r="Y28" s="50">
        <v>37.79</v>
      </c>
      <c r="Z28" s="50">
        <v>38.729999999999997</v>
      </c>
      <c r="AA28" s="50">
        <v>96.68</v>
      </c>
      <c r="AB28" s="50">
        <v>47.65</v>
      </c>
      <c r="AC28" s="50">
        <v>36.47</v>
      </c>
      <c r="AD28" s="50">
        <v>29.45</v>
      </c>
      <c r="AE28" s="50">
        <v>21.4</v>
      </c>
      <c r="AF28" s="50">
        <v>44.78</v>
      </c>
      <c r="AG28" s="50">
        <v>55.81</v>
      </c>
      <c r="AH28" s="50">
        <v>27.23</v>
      </c>
      <c r="AI28" s="50">
        <v>32.35</v>
      </c>
      <c r="AJ28" s="50">
        <v>30.566299999999998</v>
      </c>
      <c r="AK28" s="50">
        <v>39.43</v>
      </c>
      <c r="AL28" s="50">
        <v>52.61</v>
      </c>
      <c r="AM28" s="50">
        <v>96.9</v>
      </c>
      <c r="AN28" s="50">
        <v>45.16</v>
      </c>
      <c r="AO28" s="50">
        <v>17.97</v>
      </c>
      <c r="AP28" s="50">
        <v>32.520000000000003</v>
      </c>
      <c r="AQ28" s="50">
        <v>39.94</v>
      </c>
      <c r="AR28" s="50">
        <v>35.47</v>
      </c>
      <c r="AS28" s="50">
        <v>47.49</v>
      </c>
      <c r="AT28" s="50">
        <v>31.3</v>
      </c>
      <c r="AU28" s="50">
        <v>61.02</v>
      </c>
      <c r="AV28" s="50">
        <v>36.770000000000003</v>
      </c>
      <c r="AW28" s="50">
        <v>60.22</v>
      </c>
    </row>
    <row r="29" spans="1:49">
      <c r="A29" s="51">
        <v>41751</v>
      </c>
      <c r="B29" s="50">
        <v>51.8</v>
      </c>
      <c r="C29" s="50">
        <v>57.57</v>
      </c>
      <c r="D29" s="50">
        <v>40.68</v>
      </c>
      <c r="E29" s="50">
        <v>51.67</v>
      </c>
      <c r="F29" s="50">
        <v>31.28</v>
      </c>
      <c r="G29" s="50">
        <v>58.21</v>
      </c>
      <c r="H29" s="50">
        <v>24.55</v>
      </c>
      <c r="I29" s="50">
        <v>50.55</v>
      </c>
      <c r="J29" s="50">
        <v>29.7</v>
      </c>
      <c r="K29" s="50">
        <v>56.85</v>
      </c>
      <c r="L29" s="50">
        <v>70.87</v>
      </c>
      <c r="M29" s="50">
        <v>76.5</v>
      </c>
      <c r="N29" s="50">
        <v>72.790000000000006</v>
      </c>
      <c r="O29" s="50">
        <v>56.26</v>
      </c>
      <c r="P29" s="50">
        <v>36.590000000000003</v>
      </c>
      <c r="Q29" s="50">
        <v>24.51</v>
      </c>
      <c r="R29" s="50">
        <v>71.02</v>
      </c>
      <c r="S29" s="50">
        <v>45.81</v>
      </c>
      <c r="T29" s="50">
        <v>35.89</v>
      </c>
      <c r="U29" s="50">
        <v>33.44</v>
      </c>
      <c r="V29" s="50">
        <v>26.66</v>
      </c>
      <c r="W29" s="50">
        <v>24.72</v>
      </c>
      <c r="X29" s="50">
        <v>55.06</v>
      </c>
      <c r="Y29" s="50">
        <v>37.36</v>
      </c>
      <c r="Z29" s="50">
        <v>38.89</v>
      </c>
      <c r="AA29" s="50">
        <v>96.35</v>
      </c>
      <c r="AB29" s="50">
        <v>47.77</v>
      </c>
      <c r="AC29" s="50">
        <v>36.9</v>
      </c>
      <c r="AD29" s="50">
        <v>29.96</v>
      </c>
      <c r="AE29" s="50">
        <v>21.5</v>
      </c>
      <c r="AF29" s="50">
        <v>44.69</v>
      </c>
      <c r="AG29" s="50">
        <v>55.6</v>
      </c>
      <c r="AH29" s="50">
        <v>27.36</v>
      </c>
      <c r="AI29" s="50">
        <v>32.51</v>
      </c>
      <c r="AJ29" s="50">
        <v>30.566299999999998</v>
      </c>
      <c r="AK29" s="50">
        <v>39.229999999999997</v>
      </c>
      <c r="AL29" s="50">
        <v>52.47</v>
      </c>
      <c r="AM29" s="50">
        <v>96.66</v>
      </c>
      <c r="AN29" s="50">
        <v>45.34</v>
      </c>
      <c r="AO29" s="50">
        <v>17.91</v>
      </c>
      <c r="AP29" s="50">
        <v>32.799999999999997</v>
      </c>
      <c r="AQ29" s="50">
        <v>40.29</v>
      </c>
      <c r="AR29" s="50">
        <v>35.520000000000003</v>
      </c>
      <c r="AS29" s="50">
        <v>47.52</v>
      </c>
      <c r="AT29" s="50">
        <v>31.32</v>
      </c>
      <c r="AU29" s="50">
        <v>60.64</v>
      </c>
      <c r="AV29" s="50">
        <v>37.159999999999997</v>
      </c>
      <c r="AW29" s="50">
        <v>60.23</v>
      </c>
    </row>
    <row r="30" spans="1:49">
      <c r="A30" s="51">
        <v>41752</v>
      </c>
      <c r="B30" s="50">
        <v>51.44</v>
      </c>
      <c r="C30" s="50">
        <v>57.81</v>
      </c>
      <c r="D30" s="50">
        <v>41.03</v>
      </c>
      <c r="E30" s="50">
        <v>51.9</v>
      </c>
      <c r="F30" s="50">
        <v>31.33</v>
      </c>
      <c r="G30" s="50">
        <v>58.11</v>
      </c>
      <c r="H30" s="50">
        <v>24.62</v>
      </c>
      <c r="I30" s="50">
        <v>50.37</v>
      </c>
      <c r="J30" s="50">
        <v>29.66</v>
      </c>
      <c r="K30" s="50">
        <v>56.67</v>
      </c>
      <c r="L30" s="50">
        <v>71.06</v>
      </c>
      <c r="M30" s="50">
        <v>76.89</v>
      </c>
      <c r="N30" s="50">
        <v>72.61</v>
      </c>
      <c r="O30" s="50">
        <v>56.34</v>
      </c>
      <c r="P30" s="50">
        <v>36.33</v>
      </c>
      <c r="Q30" s="50">
        <v>24.46</v>
      </c>
      <c r="R30" s="50">
        <v>71.02</v>
      </c>
      <c r="S30" s="50">
        <v>46.1</v>
      </c>
      <c r="T30" s="50">
        <v>35.9</v>
      </c>
      <c r="U30" s="50">
        <v>33.29</v>
      </c>
      <c r="V30" s="50">
        <v>26.68</v>
      </c>
      <c r="W30" s="50">
        <v>24.64</v>
      </c>
      <c r="X30" s="50">
        <v>55.18</v>
      </c>
      <c r="Y30" s="50">
        <v>37.15</v>
      </c>
      <c r="Z30" s="50">
        <v>39.049999999999997</v>
      </c>
      <c r="AA30" s="50">
        <v>96.47</v>
      </c>
      <c r="AB30" s="50">
        <v>47.67</v>
      </c>
      <c r="AC30" s="50">
        <v>36.93</v>
      </c>
      <c r="AD30" s="50">
        <v>29.54</v>
      </c>
      <c r="AE30" s="50">
        <v>21.51</v>
      </c>
      <c r="AF30" s="50">
        <v>44.58</v>
      </c>
      <c r="AG30" s="50">
        <v>55.62</v>
      </c>
      <c r="AH30" s="50">
        <v>27.44</v>
      </c>
      <c r="AI30" s="50">
        <v>32.6</v>
      </c>
      <c r="AJ30" s="50">
        <v>30.724</v>
      </c>
      <c r="AK30" s="50">
        <v>39.39</v>
      </c>
      <c r="AL30" s="50">
        <v>52.51</v>
      </c>
      <c r="AM30" s="50">
        <v>96.97</v>
      </c>
      <c r="AN30" s="50">
        <v>45.22</v>
      </c>
      <c r="AO30" s="50">
        <v>17.97</v>
      </c>
      <c r="AP30" s="50">
        <v>32.29</v>
      </c>
      <c r="AQ30" s="50">
        <v>40.24</v>
      </c>
      <c r="AR30" s="50">
        <v>35.42</v>
      </c>
      <c r="AS30" s="50">
        <v>47.61</v>
      </c>
      <c r="AT30" s="50">
        <v>31.32</v>
      </c>
      <c r="AU30" s="50">
        <v>60.42</v>
      </c>
      <c r="AV30" s="50">
        <v>37</v>
      </c>
      <c r="AW30" s="50">
        <v>60.13</v>
      </c>
    </row>
    <row r="31" spans="1:49">
      <c r="A31" s="51">
        <v>41753</v>
      </c>
      <c r="B31" s="50">
        <v>51.44</v>
      </c>
      <c r="C31" s="50">
        <v>57.88</v>
      </c>
      <c r="D31" s="50">
        <v>41.12</v>
      </c>
      <c r="E31" s="50">
        <v>52.33</v>
      </c>
      <c r="F31" s="50">
        <v>31.74</v>
      </c>
      <c r="G31" s="50">
        <v>58.48</v>
      </c>
      <c r="H31" s="50">
        <v>24.56</v>
      </c>
      <c r="I31" s="50">
        <v>50.76</v>
      </c>
      <c r="J31" s="50">
        <v>29.95</v>
      </c>
      <c r="K31" s="50">
        <v>56.96</v>
      </c>
      <c r="L31" s="50">
        <v>71.52</v>
      </c>
      <c r="M31" s="50">
        <v>77.150000000000006</v>
      </c>
      <c r="N31" s="50">
        <v>73.06</v>
      </c>
      <c r="O31" s="50">
        <v>56.74</v>
      </c>
      <c r="P31" s="50">
        <v>36.299999999999997</v>
      </c>
      <c r="Q31" s="50">
        <v>24.5</v>
      </c>
      <c r="R31" s="50">
        <v>71.42</v>
      </c>
      <c r="S31" s="50">
        <v>46.44</v>
      </c>
      <c r="T31" s="50">
        <v>36.01</v>
      </c>
      <c r="U31" s="50">
        <v>34.18</v>
      </c>
      <c r="V31" s="50">
        <v>26.97</v>
      </c>
      <c r="W31" s="50">
        <v>24.7</v>
      </c>
      <c r="X31" s="50">
        <v>55.61</v>
      </c>
      <c r="Y31" s="50">
        <v>37.43</v>
      </c>
      <c r="Z31" s="50">
        <v>39.159999999999997</v>
      </c>
      <c r="AA31" s="50">
        <v>96.69</v>
      </c>
      <c r="AB31" s="50">
        <v>47.93</v>
      </c>
      <c r="AC31" s="50">
        <v>37.130000000000003</v>
      </c>
      <c r="AD31" s="50">
        <v>29.46</v>
      </c>
      <c r="AE31" s="50">
        <v>21.44</v>
      </c>
      <c r="AF31" s="50">
        <v>44.9</v>
      </c>
      <c r="AG31" s="50">
        <v>56.17</v>
      </c>
      <c r="AH31" s="50">
        <v>27.7</v>
      </c>
      <c r="AI31" s="50">
        <v>32.81</v>
      </c>
      <c r="AJ31" s="50">
        <v>30.983799999999999</v>
      </c>
      <c r="AK31" s="50">
        <v>39.770000000000003</v>
      </c>
      <c r="AL31" s="50">
        <v>52.56</v>
      </c>
      <c r="AM31" s="50">
        <v>97.19</v>
      </c>
      <c r="AN31" s="50">
        <v>45.68</v>
      </c>
      <c r="AO31" s="50">
        <v>18.14</v>
      </c>
      <c r="AP31" s="50">
        <v>32.92</v>
      </c>
      <c r="AQ31" s="50">
        <v>40.35</v>
      </c>
      <c r="AR31" s="50">
        <v>35.700000000000003</v>
      </c>
      <c r="AS31" s="50">
        <v>47.76</v>
      </c>
      <c r="AT31" s="50">
        <v>31.5</v>
      </c>
      <c r="AU31" s="50">
        <v>60.53</v>
      </c>
      <c r="AV31" s="50">
        <v>37</v>
      </c>
      <c r="AW31" s="50">
        <v>60.18</v>
      </c>
    </row>
    <row r="32" spans="1:49">
      <c r="A32" s="51">
        <v>41754</v>
      </c>
      <c r="B32" s="50">
        <v>51.49</v>
      </c>
      <c r="C32" s="50">
        <v>58.75</v>
      </c>
      <c r="D32" s="50">
        <v>41.52</v>
      </c>
      <c r="E32" s="50">
        <v>53.38</v>
      </c>
      <c r="F32" s="50">
        <v>31.74</v>
      </c>
      <c r="G32" s="50">
        <v>58.25</v>
      </c>
      <c r="H32" s="50">
        <v>24.86</v>
      </c>
      <c r="I32" s="50">
        <v>51.78</v>
      </c>
      <c r="J32" s="50">
        <v>30.39</v>
      </c>
      <c r="K32" s="50">
        <v>57.74</v>
      </c>
      <c r="L32" s="50">
        <v>72.33</v>
      </c>
      <c r="M32" s="50">
        <v>78.38</v>
      </c>
      <c r="N32" s="50">
        <v>74</v>
      </c>
      <c r="O32" s="50">
        <v>56.93</v>
      </c>
      <c r="P32" s="50">
        <v>36.61</v>
      </c>
      <c r="Q32" s="50">
        <v>24.63</v>
      </c>
      <c r="R32" s="50">
        <v>71.84</v>
      </c>
      <c r="S32" s="50">
        <v>46.97</v>
      </c>
      <c r="T32" s="50">
        <v>36.26</v>
      </c>
      <c r="U32" s="50">
        <v>34.65</v>
      </c>
      <c r="V32" s="50">
        <v>27.17</v>
      </c>
      <c r="W32" s="50">
        <v>24.84</v>
      </c>
      <c r="X32" s="50">
        <v>55.91</v>
      </c>
      <c r="Y32" s="50">
        <v>37.49</v>
      </c>
      <c r="Z32" s="50">
        <v>39.14</v>
      </c>
      <c r="AA32" s="50">
        <v>97.67</v>
      </c>
      <c r="AB32" s="50">
        <v>48.43</v>
      </c>
      <c r="AC32" s="50">
        <v>37.119999999999997</v>
      </c>
      <c r="AD32" s="50">
        <v>29.45</v>
      </c>
      <c r="AE32" s="50">
        <v>21.85</v>
      </c>
      <c r="AF32" s="50">
        <v>45.5</v>
      </c>
      <c r="AG32" s="50">
        <v>56.97</v>
      </c>
      <c r="AH32" s="50">
        <v>28.03</v>
      </c>
      <c r="AI32" s="50">
        <v>32.99</v>
      </c>
      <c r="AJ32" s="50">
        <v>31.132300000000001</v>
      </c>
      <c r="AK32" s="50">
        <v>40.24</v>
      </c>
      <c r="AL32" s="50">
        <v>53.19</v>
      </c>
      <c r="AM32" s="50">
        <v>98.66</v>
      </c>
      <c r="AN32" s="50">
        <v>46.26</v>
      </c>
      <c r="AO32" s="50">
        <v>18.38</v>
      </c>
      <c r="AP32" s="50">
        <v>32.74</v>
      </c>
      <c r="AQ32" s="50">
        <v>40.61</v>
      </c>
      <c r="AR32" s="50">
        <v>36.08</v>
      </c>
      <c r="AS32" s="50">
        <v>48.63</v>
      </c>
      <c r="AT32" s="50">
        <v>31.95</v>
      </c>
      <c r="AU32" s="50">
        <v>61.41</v>
      </c>
      <c r="AV32" s="50">
        <v>37</v>
      </c>
      <c r="AW32" s="50">
        <v>60.06</v>
      </c>
    </row>
    <row r="33" spans="1:49">
      <c r="A33" s="51">
        <v>41757</v>
      </c>
      <c r="B33" s="50">
        <v>51.9</v>
      </c>
      <c r="C33" s="50">
        <v>58.36</v>
      </c>
      <c r="D33" s="50">
        <v>41.29</v>
      </c>
      <c r="E33" s="50">
        <v>54.44</v>
      </c>
      <c r="F33" s="50">
        <v>31.97</v>
      </c>
      <c r="G33" s="50">
        <v>58.25</v>
      </c>
      <c r="H33" s="50">
        <v>24.82</v>
      </c>
      <c r="I33" s="50">
        <v>52.23</v>
      </c>
      <c r="J33" s="50">
        <v>30.25</v>
      </c>
      <c r="K33" s="50">
        <v>58.26</v>
      </c>
      <c r="L33" s="50">
        <v>72.739999999999995</v>
      </c>
      <c r="M33" s="50">
        <v>78.010000000000005</v>
      </c>
      <c r="N33" s="50">
        <v>74.8</v>
      </c>
      <c r="O33" s="50">
        <v>57</v>
      </c>
      <c r="P33" s="50">
        <v>36.799999999999997</v>
      </c>
      <c r="Q33" s="50">
        <v>24.6</v>
      </c>
      <c r="R33" s="50">
        <v>72.819999999999993</v>
      </c>
      <c r="S33" s="50">
        <v>47.31</v>
      </c>
      <c r="T33" s="50">
        <v>36.51</v>
      </c>
      <c r="U33" s="50">
        <v>34.33</v>
      </c>
      <c r="V33" s="50">
        <v>27.18</v>
      </c>
      <c r="W33" s="50">
        <v>24.72</v>
      </c>
      <c r="X33" s="50">
        <v>55.89</v>
      </c>
      <c r="Y33" s="50">
        <v>37.74</v>
      </c>
      <c r="Z33" s="50">
        <v>39.22</v>
      </c>
      <c r="AA33" s="50">
        <v>97.27</v>
      </c>
      <c r="AB33" s="50">
        <v>48.47</v>
      </c>
      <c r="AC33" s="50">
        <v>37.200000000000003</v>
      </c>
      <c r="AD33" s="50">
        <v>29.48</v>
      </c>
      <c r="AE33" s="50">
        <v>23.1</v>
      </c>
      <c r="AF33" s="50">
        <v>45.83</v>
      </c>
      <c r="AG33" s="50">
        <v>56.95</v>
      </c>
      <c r="AH33" s="50">
        <v>28.21</v>
      </c>
      <c r="AI33" s="50">
        <v>33.04</v>
      </c>
      <c r="AJ33" s="50">
        <v>31.206499999999998</v>
      </c>
      <c r="AK33" s="50">
        <v>40.630000000000003</v>
      </c>
      <c r="AL33" s="50">
        <v>53.53</v>
      </c>
      <c r="AM33" s="50">
        <v>99.45</v>
      </c>
      <c r="AN33" s="50">
        <v>46.68</v>
      </c>
      <c r="AO33" s="50">
        <v>18.36</v>
      </c>
      <c r="AP33" s="50">
        <v>33.28</v>
      </c>
      <c r="AQ33" s="50">
        <v>40.93</v>
      </c>
      <c r="AR33" s="50">
        <v>36.04</v>
      </c>
      <c r="AS33" s="50">
        <v>48.42</v>
      </c>
      <c r="AT33" s="50">
        <v>32</v>
      </c>
      <c r="AU33" s="50">
        <v>61.26</v>
      </c>
      <c r="AV33" s="50">
        <v>37</v>
      </c>
      <c r="AW33" s="50">
        <v>60</v>
      </c>
    </row>
    <row r="34" spans="1:49">
      <c r="A34" s="51">
        <v>41758</v>
      </c>
      <c r="B34" s="50">
        <v>51.27</v>
      </c>
      <c r="C34" s="50">
        <v>58.14</v>
      </c>
      <c r="D34" s="50">
        <v>41.27</v>
      </c>
      <c r="E34" s="50">
        <v>53.88</v>
      </c>
      <c r="F34" s="50">
        <v>31.9</v>
      </c>
      <c r="G34" s="50">
        <v>57.6</v>
      </c>
      <c r="H34" s="50">
        <v>24.59</v>
      </c>
      <c r="I34" s="50">
        <v>51.83</v>
      </c>
      <c r="J34" s="50">
        <v>30.08</v>
      </c>
      <c r="K34" s="50">
        <v>58.01</v>
      </c>
      <c r="L34" s="50">
        <v>72.459999999999994</v>
      </c>
      <c r="M34" s="50">
        <v>77.67</v>
      </c>
      <c r="N34" s="50">
        <v>74.53</v>
      </c>
      <c r="O34" s="50">
        <v>56.69</v>
      </c>
      <c r="P34" s="50">
        <v>37.85</v>
      </c>
      <c r="Q34" s="50">
        <v>24.4</v>
      </c>
      <c r="R34" s="50">
        <v>72.89</v>
      </c>
      <c r="S34" s="50">
        <v>47.11</v>
      </c>
      <c r="T34" s="50">
        <v>36.18</v>
      </c>
      <c r="U34" s="50">
        <v>34.26</v>
      </c>
      <c r="V34" s="50">
        <v>26.83</v>
      </c>
      <c r="W34" s="50">
        <v>24.47</v>
      </c>
      <c r="X34" s="50">
        <v>55.73</v>
      </c>
      <c r="Y34" s="50">
        <v>37.090000000000003</v>
      </c>
      <c r="Z34" s="50">
        <v>38.229999999999997</v>
      </c>
      <c r="AA34" s="50">
        <v>97.97</v>
      </c>
      <c r="AB34" s="50">
        <v>48.45</v>
      </c>
      <c r="AC34" s="50">
        <v>36.82</v>
      </c>
      <c r="AD34" s="50">
        <v>29.25</v>
      </c>
      <c r="AE34" s="50">
        <v>22.79</v>
      </c>
      <c r="AF34" s="50">
        <v>45.35</v>
      </c>
      <c r="AG34" s="50">
        <v>56.38</v>
      </c>
      <c r="AH34" s="50">
        <v>27.84</v>
      </c>
      <c r="AI34" s="50">
        <v>32.9</v>
      </c>
      <c r="AJ34" s="50">
        <v>31.0395</v>
      </c>
      <c r="AK34" s="50">
        <v>40.44</v>
      </c>
      <c r="AL34" s="50">
        <v>53</v>
      </c>
      <c r="AM34" s="50">
        <v>98.7</v>
      </c>
      <c r="AN34" s="50">
        <v>46.36</v>
      </c>
      <c r="AO34" s="50">
        <v>18.239999999999998</v>
      </c>
      <c r="AP34" s="50">
        <v>33.049999999999997</v>
      </c>
      <c r="AQ34" s="50">
        <v>40.56</v>
      </c>
      <c r="AR34" s="50">
        <v>35.79</v>
      </c>
      <c r="AS34" s="50">
        <v>48.12</v>
      </c>
      <c r="AT34" s="50">
        <v>31.81</v>
      </c>
      <c r="AU34" s="50">
        <v>61.15</v>
      </c>
      <c r="AV34" s="50">
        <v>36.840000000000003</v>
      </c>
      <c r="AW34" s="50">
        <v>60.08</v>
      </c>
    </row>
    <row r="35" spans="1:49">
      <c r="A35" s="51">
        <v>41759</v>
      </c>
      <c r="B35" s="50">
        <v>51.76</v>
      </c>
      <c r="C35" s="50">
        <v>58.48</v>
      </c>
      <c r="D35" s="50">
        <v>41.31</v>
      </c>
      <c r="E35" s="50">
        <v>53.81</v>
      </c>
      <c r="F35" s="50">
        <v>32.15</v>
      </c>
      <c r="G35" s="50">
        <v>57.75</v>
      </c>
      <c r="H35" s="50">
        <v>24.76</v>
      </c>
      <c r="I35" s="50">
        <v>52.55</v>
      </c>
      <c r="J35" s="50">
        <v>30.31</v>
      </c>
      <c r="K35" s="50">
        <v>58.03</v>
      </c>
      <c r="L35" s="50">
        <v>72.540000000000006</v>
      </c>
      <c r="M35" s="50">
        <v>78.14</v>
      </c>
      <c r="N35" s="50">
        <v>74.489999999999995</v>
      </c>
      <c r="O35" s="50">
        <v>56.56</v>
      </c>
      <c r="P35" s="50">
        <v>37.82</v>
      </c>
      <c r="Q35" s="50">
        <v>24.32</v>
      </c>
      <c r="R35" s="50">
        <v>72.5</v>
      </c>
      <c r="S35" s="50">
        <v>47.26</v>
      </c>
      <c r="T35" s="50">
        <v>35.03</v>
      </c>
      <c r="U35" s="50">
        <v>33.75</v>
      </c>
      <c r="V35" s="50">
        <v>26.83</v>
      </c>
      <c r="W35" s="50">
        <v>23.99</v>
      </c>
      <c r="X35" s="50">
        <v>56.14</v>
      </c>
      <c r="Y35" s="50">
        <v>36.97</v>
      </c>
      <c r="Z35" s="50">
        <v>38.22</v>
      </c>
      <c r="AA35" s="50">
        <v>99.85</v>
      </c>
      <c r="AB35" s="50">
        <v>48.38</v>
      </c>
      <c r="AC35" s="50">
        <v>37.33</v>
      </c>
      <c r="AD35" s="50">
        <v>29.3</v>
      </c>
      <c r="AE35" s="50">
        <v>26.76</v>
      </c>
      <c r="AF35" s="50">
        <v>45.58</v>
      </c>
      <c r="AG35" s="50">
        <v>55.95</v>
      </c>
      <c r="AH35" s="50">
        <v>27.68</v>
      </c>
      <c r="AI35" s="50">
        <v>33.47</v>
      </c>
      <c r="AJ35" s="50">
        <v>30.9374</v>
      </c>
      <c r="AK35" s="50">
        <v>40.97</v>
      </c>
      <c r="AL35" s="50">
        <v>53.68</v>
      </c>
      <c r="AM35" s="50">
        <v>98.61</v>
      </c>
      <c r="AN35" s="50">
        <v>45.83</v>
      </c>
      <c r="AO35" s="50">
        <v>17.96</v>
      </c>
      <c r="AP35" s="50">
        <v>33.200000000000003</v>
      </c>
      <c r="AQ35" s="50">
        <v>40.57</v>
      </c>
      <c r="AR35" s="50">
        <v>35.880000000000003</v>
      </c>
      <c r="AS35" s="50">
        <v>48.48</v>
      </c>
      <c r="AT35" s="50">
        <v>31.87</v>
      </c>
      <c r="AU35" s="50">
        <v>61.28</v>
      </c>
      <c r="AV35" s="50">
        <v>36.729999999999997</v>
      </c>
      <c r="AW35" s="50">
        <v>60.06</v>
      </c>
    </row>
    <row r="36" spans="1:49">
      <c r="A36" s="51">
        <v>41760</v>
      </c>
      <c r="B36" s="50">
        <v>51.44</v>
      </c>
      <c r="C36" s="50">
        <v>58.78</v>
      </c>
      <c r="D36" s="50">
        <v>41.29</v>
      </c>
      <c r="E36" s="50">
        <v>53.87</v>
      </c>
      <c r="F36" s="50">
        <v>32.14</v>
      </c>
      <c r="G36" s="50">
        <v>57.81</v>
      </c>
      <c r="H36" s="50">
        <v>24.74</v>
      </c>
      <c r="I36" s="50">
        <v>52.11</v>
      </c>
      <c r="J36" s="50">
        <v>30.22</v>
      </c>
      <c r="K36" s="50">
        <v>58.08</v>
      </c>
      <c r="L36" s="50">
        <v>72.48</v>
      </c>
      <c r="M36" s="50">
        <v>78.19</v>
      </c>
      <c r="N36" s="50">
        <v>74.58</v>
      </c>
      <c r="O36" s="50">
        <v>56.7</v>
      </c>
      <c r="P36" s="50">
        <v>37.659999999999997</v>
      </c>
      <c r="Q36" s="50">
        <v>24.31</v>
      </c>
      <c r="R36" s="50">
        <v>72.959999999999994</v>
      </c>
      <c r="S36" s="50">
        <v>47.16</v>
      </c>
      <c r="T36" s="50">
        <v>35.99</v>
      </c>
      <c r="U36" s="50">
        <v>33.880000000000003</v>
      </c>
      <c r="V36" s="50">
        <v>26.93</v>
      </c>
      <c r="W36" s="50">
        <v>23.59</v>
      </c>
      <c r="X36" s="50">
        <v>56.3</v>
      </c>
      <c r="Y36" s="50">
        <v>36.74</v>
      </c>
      <c r="Z36" s="50">
        <v>38.19</v>
      </c>
      <c r="AA36" s="50">
        <v>99.97</v>
      </c>
      <c r="AB36" s="50">
        <v>47.99</v>
      </c>
      <c r="AC36" s="50">
        <v>36.950000000000003</v>
      </c>
      <c r="AD36" s="50">
        <v>29.36</v>
      </c>
      <c r="AE36" s="50">
        <v>26.93</v>
      </c>
      <c r="AF36" s="50">
        <v>45.75</v>
      </c>
      <c r="AG36" s="50">
        <v>55.95</v>
      </c>
      <c r="AH36" s="50">
        <v>27.77</v>
      </c>
      <c r="AI36" s="50">
        <v>33.340000000000003</v>
      </c>
      <c r="AJ36" s="50">
        <v>31.744700000000002</v>
      </c>
      <c r="AK36" s="50">
        <v>40.46</v>
      </c>
      <c r="AL36" s="50">
        <v>53.29</v>
      </c>
      <c r="AM36" s="50">
        <v>98.72</v>
      </c>
      <c r="AN36" s="50">
        <v>45.22</v>
      </c>
      <c r="AO36" s="50">
        <v>18</v>
      </c>
      <c r="AP36" s="50">
        <v>33.450000000000003</v>
      </c>
      <c r="AQ36" s="50">
        <v>40.630000000000003</v>
      </c>
      <c r="AR36" s="50">
        <v>35.85</v>
      </c>
      <c r="AS36" s="50">
        <v>48.95</v>
      </c>
      <c r="AT36" s="50">
        <v>31.92</v>
      </c>
      <c r="AU36" s="50">
        <v>61.34</v>
      </c>
      <c r="AV36" s="50">
        <v>36.630000000000003</v>
      </c>
      <c r="AW36" s="50">
        <v>60.15</v>
      </c>
    </row>
    <row r="37" spans="1:49">
      <c r="A37" s="51">
        <v>41761</v>
      </c>
      <c r="B37" s="50">
        <v>50.4</v>
      </c>
      <c r="C37" s="50">
        <v>57.71</v>
      </c>
      <c r="D37" s="50">
        <v>40.200000000000003</v>
      </c>
      <c r="E37" s="50">
        <v>52.83</v>
      </c>
      <c r="F37" s="50">
        <v>31.52</v>
      </c>
      <c r="G37" s="50">
        <v>57.83</v>
      </c>
      <c r="H37" s="50">
        <v>24.29</v>
      </c>
      <c r="I37" s="50">
        <v>51.1</v>
      </c>
      <c r="J37" s="50">
        <v>29.57</v>
      </c>
      <c r="K37" s="50">
        <v>56.82</v>
      </c>
      <c r="L37" s="50">
        <v>70.86</v>
      </c>
      <c r="M37" s="50">
        <v>77</v>
      </c>
      <c r="N37" s="50">
        <v>72.86</v>
      </c>
      <c r="O37" s="50">
        <v>55.34</v>
      </c>
      <c r="P37" s="50">
        <v>37.11</v>
      </c>
      <c r="Q37" s="50">
        <v>23.74</v>
      </c>
      <c r="R37" s="50">
        <v>72.239999999999995</v>
      </c>
      <c r="S37" s="50">
        <v>45.98</v>
      </c>
      <c r="T37" s="50">
        <v>35.840000000000003</v>
      </c>
      <c r="U37" s="50">
        <v>33.340000000000003</v>
      </c>
      <c r="V37" s="50">
        <v>26.63</v>
      </c>
      <c r="W37" s="50">
        <v>23.28</v>
      </c>
      <c r="X37" s="50">
        <v>54.4</v>
      </c>
      <c r="Y37" s="50">
        <v>36.71</v>
      </c>
      <c r="Z37" s="50">
        <v>37.25</v>
      </c>
      <c r="AA37" s="50">
        <v>97.99</v>
      </c>
      <c r="AB37" s="50">
        <v>46.94</v>
      </c>
      <c r="AC37" s="50">
        <v>36.299999999999997</v>
      </c>
      <c r="AD37" s="50">
        <v>28.61</v>
      </c>
      <c r="AE37" s="50">
        <v>26.98</v>
      </c>
      <c r="AF37" s="50">
        <v>44.53</v>
      </c>
      <c r="AG37" s="50">
        <v>54.02</v>
      </c>
      <c r="AH37" s="50">
        <v>26.79</v>
      </c>
      <c r="AI37" s="50">
        <v>32.82</v>
      </c>
      <c r="AJ37" s="50">
        <v>31.3643</v>
      </c>
      <c r="AK37" s="50">
        <v>38.89</v>
      </c>
      <c r="AL37" s="50">
        <v>52</v>
      </c>
      <c r="AM37" s="50">
        <v>98.09</v>
      </c>
      <c r="AN37" s="50">
        <v>44.18</v>
      </c>
      <c r="AO37" s="50">
        <v>17.8</v>
      </c>
      <c r="AP37" s="50">
        <v>32.9</v>
      </c>
      <c r="AQ37" s="50">
        <v>40.26</v>
      </c>
      <c r="AR37" s="50">
        <v>35.18</v>
      </c>
      <c r="AS37" s="50">
        <v>47.78</v>
      </c>
      <c r="AT37" s="50">
        <v>31.19</v>
      </c>
      <c r="AU37" s="50">
        <v>58.29</v>
      </c>
      <c r="AV37" s="50">
        <v>35.96</v>
      </c>
      <c r="AW37" s="50">
        <v>60.11</v>
      </c>
    </row>
    <row r="38" spans="1:49">
      <c r="A38" s="51">
        <v>41764</v>
      </c>
      <c r="B38" s="50">
        <v>50.58</v>
      </c>
      <c r="C38" s="50">
        <v>58.43</v>
      </c>
      <c r="D38" s="50">
        <v>40.619999999999997</v>
      </c>
      <c r="E38" s="50">
        <v>53.36</v>
      </c>
      <c r="F38" s="50">
        <v>31.78</v>
      </c>
      <c r="G38" s="50">
        <v>58.55</v>
      </c>
      <c r="H38" s="50">
        <v>24.47</v>
      </c>
      <c r="I38" s="50">
        <v>51.5</v>
      </c>
      <c r="J38" s="50">
        <v>29.78</v>
      </c>
      <c r="K38" s="50">
        <v>57.03</v>
      </c>
      <c r="L38" s="50">
        <v>71.16</v>
      </c>
      <c r="M38" s="50">
        <v>77.930000000000007</v>
      </c>
      <c r="N38" s="50">
        <v>73.52</v>
      </c>
      <c r="O38" s="50">
        <v>55.94</v>
      </c>
      <c r="P38" s="50">
        <v>37.35</v>
      </c>
      <c r="Q38" s="50">
        <v>23.91</v>
      </c>
      <c r="R38" s="50">
        <v>73.13</v>
      </c>
      <c r="S38" s="50">
        <v>46.62</v>
      </c>
      <c r="T38" s="50">
        <v>36.24</v>
      </c>
      <c r="U38" s="50">
        <v>33.42</v>
      </c>
      <c r="V38" s="50">
        <v>26.83</v>
      </c>
      <c r="W38" s="50">
        <v>23.34</v>
      </c>
      <c r="X38" s="50">
        <v>54.76</v>
      </c>
      <c r="Y38" s="50">
        <v>37.159999999999997</v>
      </c>
      <c r="Z38" s="50">
        <v>37.369999999999997</v>
      </c>
      <c r="AA38" s="50">
        <v>97.95</v>
      </c>
      <c r="AB38" s="50">
        <v>47.33</v>
      </c>
      <c r="AC38" s="50">
        <v>36.56</v>
      </c>
      <c r="AD38" s="50">
        <v>28.63</v>
      </c>
      <c r="AE38" s="50">
        <v>27.14</v>
      </c>
      <c r="AF38" s="50">
        <v>44.86</v>
      </c>
      <c r="AG38" s="50">
        <v>54.66</v>
      </c>
      <c r="AH38" s="50">
        <v>26.59</v>
      </c>
      <c r="AI38" s="50">
        <v>32.76</v>
      </c>
      <c r="AJ38" s="50">
        <v>31.883900000000001</v>
      </c>
      <c r="AK38" s="50">
        <v>39.619999999999997</v>
      </c>
      <c r="AL38" s="50">
        <v>52.25</v>
      </c>
      <c r="AM38" s="50">
        <v>98.6</v>
      </c>
      <c r="AN38" s="50">
        <v>44.49</v>
      </c>
      <c r="AO38" s="50">
        <v>17.91</v>
      </c>
      <c r="AP38" s="50">
        <v>33.21</v>
      </c>
      <c r="AQ38" s="50">
        <v>40.47</v>
      </c>
      <c r="AR38" s="50">
        <v>35.32</v>
      </c>
      <c r="AS38" s="50">
        <v>48.02</v>
      </c>
      <c r="AT38" s="50">
        <v>31.24</v>
      </c>
      <c r="AU38" s="50">
        <v>58.56</v>
      </c>
      <c r="AV38" s="50">
        <v>35.72</v>
      </c>
      <c r="AW38" s="50">
        <v>60.21</v>
      </c>
    </row>
    <row r="39" spans="1:49">
      <c r="A39" s="51">
        <v>41765</v>
      </c>
      <c r="B39" s="50">
        <v>50.07</v>
      </c>
      <c r="C39" s="50">
        <v>57.99</v>
      </c>
      <c r="D39" s="50">
        <v>40.33</v>
      </c>
      <c r="E39" s="50">
        <v>52.85</v>
      </c>
      <c r="F39" s="50">
        <v>31.64</v>
      </c>
      <c r="G39" s="50">
        <v>57.84</v>
      </c>
      <c r="H39" s="50">
        <v>24.25</v>
      </c>
      <c r="I39" s="50">
        <v>51.51</v>
      </c>
      <c r="J39" s="50">
        <v>29.73</v>
      </c>
      <c r="K39" s="50">
        <v>57.03</v>
      </c>
      <c r="L39" s="50">
        <v>70.64</v>
      </c>
      <c r="M39" s="50">
        <v>77.790000000000006</v>
      </c>
      <c r="N39" s="50">
        <v>73.069999999999993</v>
      </c>
      <c r="O39" s="50">
        <v>56.01</v>
      </c>
      <c r="P39" s="50">
        <v>36.92</v>
      </c>
      <c r="Q39" s="50">
        <v>23.67</v>
      </c>
      <c r="R39" s="50">
        <v>73.13</v>
      </c>
      <c r="S39" s="50">
        <v>46.4</v>
      </c>
      <c r="T39" s="50">
        <v>36.04</v>
      </c>
      <c r="U39" s="50">
        <v>32.65</v>
      </c>
      <c r="V39" s="50">
        <v>26.74</v>
      </c>
      <c r="W39" s="50">
        <v>23.22</v>
      </c>
      <c r="X39" s="50">
        <v>54.64</v>
      </c>
      <c r="Y39" s="50">
        <v>36.78</v>
      </c>
      <c r="Z39" s="50">
        <v>37.020000000000003</v>
      </c>
      <c r="AA39" s="50">
        <v>97.86</v>
      </c>
      <c r="AB39" s="50">
        <v>46.53</v>
      </c>
      <c r="AC39" s="50">
        <v>36.18</v>
      </c>
      <c r="AD39" s="50">
        <v>28.45</v>
      </c>
      <c r="AE39" s="50">
        <v>27.3</v>
      </c>
      <c r="AF39" s="50">
        <v>44.31</v>
      </c>
      <c r="AG39" s="50">
        <v>54.76</v>
      </c>
      <c r="AH39" s="50">
        <v>26.28</v>
      </c>
      <c r="AI39" s="50">
        <v>32.65</v>
      </c>
      <c r="AJ39" s="50">
        <v>31.735500000000002</v>
      </c>
      <c r="AK39" s="50">
        <v>39.28</v>
      </c>
      <c r="AL39" s="50">
        <v>51.86</v>
      </c>
      <c r="AM39" s="50">
        <v>98.75</v>
      </c>
      <c r="AN39" s="50">
        <v>44.35</v>
      </c>
      <c r="AO39" s="50">
        <v>17.82</v>
      </c>
      <c r="AP39" s="50">
        <v>32.799999999999997</v>
      </c>
      <c r="AQ39" s="50">
        <v>40.22</v>
      </c>
      <c r="AR39" s="50">
        <v>35.119999999999997</v>
      </c>
      <c r="AS39" s="50">
        <v>47.66</v>
      </c>
      <c r="AT39" s="50">
        <v>31.18</v>
      </c>
      <c r="AU39" s="50">
        <v>58.19</v>
      </c>
      <c r="AV39" s="50">
        <v>35.22</v>
      </c>
      <c r="AW39" s="50">
        <v>60.09</v>
      </c>
    </row>
    <row r="40" spans="1:49">
      <c r="A40" s="51">
        <v>41766</v>
      </c>
      <c r="B40" s="50">
        <v>51.23</v>
      </c>
      <c r="C40" s="50">
        <v>58.82</v>
      </c>
      <c r="D40" s="50">
        <v>40.98</v>
      </c>
      <c r="E40" s="50">
        <v>53.5</v>
      </c>
      <c r="F40" s="50">
        <v>32.590000000000003</v>
      </c>
      <c r="G40" s="50">
        <v>58.64</v>
      </c>
      <c r="H40" s="50">
        <v>24.51</v>
      </c>
      <c r="I40" s="50">
        <v>52.75</v>
      </c>
      <c r="J40" s="50">
        <v>30.26</v>
      </c>
      <c r="K40" s="50">
        <v>57.8</v>
      </c>
      <c r="L40" s="50">
        <v>72.209999999999994</v>
      </c>
      <c r="M40" s="50">
        <v>79.319999999999993</v>
      </c>
      <c r="N40" s="50">
        <v>73.819999999999993</v>
      </c>
      <c r="O40" s="50">
        <v>57.1</v>
      </c>
      <c r="P40" s="50">
        <v>37.71</v>
      </c>
      <c r="Q40" s="50">
        <v>24.12</v>
      </c>
      <c r="R40" s="50">
        <v>75.16</v>
      </c>
      <c r="S40" s="50">
        <v>47</v>
      </c>
      <c r="T40" s="50">
        <v>36.76</v>
      </c>
      <c r="U40" s="50">
        <v>33.89</v>
      </c>
      <c r="V40" s="50">
        <v>27.22</v>
      </c>
      <c r="W40" s="50">
        <v>23.85</v>
      </c>
      <c r="X40" s="50">
        <v>55.6</v>
      </c>
      <c r="Y40" s="50">
        <v>37.659999999999997</v>
      </c>
      <c r="Z40" s="50">
        <v>37.44</v>
      </c>
      <c r="AA40" s="50">
        <v>99.26</v>
      </c>
      <c r="AB40" s="50">
        <v>47.25</v>
      </c>
      <c r="AC40" s="50">
        <v>36.53</v>
      </c>
      <c r="AD40" s="50">
        <v>29.04</v>
      </c>
      <c r="AE40" s="50">
        <v>27.46</v>
      </c>
      <c r="AF40" s="50">
        <v>44.71</v>
      </c>
      <c r="AG40" s="50">
        <v>55.92</v>
      </c>
      <c r="AH40" s="50">
        <v>28.51</v>
      </c>
      <c r="AI40" s="50">
        <v>33.08</v>
      </c>
      <c r="AJ40" s="50">
        <v>32.013800000000003</v>
      </c>
      <c r="AK40" s="50">
        <v>39.880000000000003</v>
      </c>
      <c r="AL40" s="50">
        <v>53.03</v>
      </c>
      <c r="AM40" s="50">
        <v>100.41</v>
      </c>
      <c r="AN40" s="50">
        <v>44.86</v>
      </c>
      <c r="AO40" s="50">
        <v>18.07</v>
      </c>
      <c r="AP40" s="50">
        <v>33.56</v>
      </c>
      <c r="AQ40" s="50">
        <v>40.71</v>
      </c>
      <c r="AR40" s="50">
        <v>35.71</v>
      </c>
      <c r="AS40" s="50">
        <v>48.45</v>
      </c>
      <c r="AT40" s="50">
        <v>31.64</v>
      </c>
      <c r="AU40" s="50">
        <v>59.31</v>
      </c>
      <c r="AV40" s="50">
        <v>35.92</v>
      </c>
      <c r="AW40" s="50">
        <v>60.21</v>
      </c>
    </row>
    <row r="41" spans="1:49">
      <c r="A41" s="51">
        <v>41767</v>
      </c>
      <c r="B41" s="50">
        <v>50.67</v>
      </c>
      <c r="C41" s="50">
        <v>58.32</v>
      </c>
      <c r="D41" s="50">
        <v>40.299999999999997</v>
      </c>
      <c r="E41" s="50">
        <v>53.06</v>
      </c>
      <c r="F41" s="50">
        <v>32.78</v>
      </c>
      <c r="G41" s="50">
        <v>57.64</v>
      </c>
      <c r="H41" s="50">
        <v>24.36</v>
      </c>
      <c r="I41" s="50">
        <v>52.58</v>
      </c>
      <c r="J41" s="50">
        <v>29.88</v>
      </c>
      <c r="K41" s="50">
        <v>57.41</v>
      </c>
      <c r="L41" s="50">
        <v>71.08</v>
      </c>
      <c r="M41" s="50">
        <v>77.97</v>
      </c>
      <c r="N41" s="50">
        <v>72.84</v>
      </c>
      <c r="O41" s="50">
        <v>56.09</v>
      </c>
      <c r="P41" s="50">
        <v>37.29</v>
      </c>
      <c r="Q41" s="50">
        <v>23.85</v>
      </c>
      <c r="R41" s="50">
        <v>74.790000000000006</v>
      </c>
      <c r="S41" s="50">
        <v>46.47</v>
      </c>
      <c r="T41" s="50">
        <v>36.479999999999997</v>
      </c>
      <c r="U41" s="50">
        <v>33.630000000000003</v>
      </c>
      <c r="V41" s="50">
        <v>27.04</v>
      </c>
      <c r="W41" s="50">
        <v>23.74</v>
      </c>
      <c r="X41" s="50">
        <v>55.94</v>
      </c>
      <c r="Y41" s="50">
        <v>37.409999999999997</v>
      </c>
      <c r="Z41" s="50">
        <v>37.08</v>
      </c>
      <c r="AA41" s="50">
        <v>98.49</v>
      </c>
      <c r="AB41" s="50">
        <v>46.53</v>
      </c>
      <c r="AC41" s="50">
        <v>36.700000000000003</v>
      </c>
      <c r="AD41" s="50">
        <v>28.54</v>
      </c>
      <c r="AE41" s="50">
        <v>27.44</v>
      </c>
      <c r="AF41" s="50">
        <v>44.59</v>
      </c>
      <c r="AG41" s="50">
        <v>55.81</v>
      </c>
      <c r="AH41" s="50">
        <v>28.68</v>
      </c>
      <c r="AI41" s="50">
        <v>33.03</v>
      </c>
      <c r="AJ41" s="50">
        <v>31.614799999999999</v>
      </c>
      <c r="AK41" s="50">
        <v>39.17</v>
      </c>
      <c r="AL41" s="50">
        <v>52.65</v>
      </c>
      <c r="AM41" s="50">
        <v>99.63</v>
      </c>
      <c r="AN41" s="50">
        <v>44.2</v>
      </c>
      <c r="AO41" s="50">
        <v>17.89</v>
      </c>
      <c r="AP41" s="50">
        <v>33.369999999999997</v>
      </c>
      <c r="AQ41" s="50">
        <v>40.159999999999997</v>
      </c>
      <c r="AR41" s="50">
        <v>35.9</v>
      </c>
      <c r="AS41" s="50">
        <v>47.57</v>
      </c>
      <c r="AT41" s="50">
        <v>31.19</v>
      </c>
      <c r="AU41" s="50">
        <v>58.94</v>
      </c>
      <c r="AV41" s="50">
        <v>35.33</v>
      </c>
      <c r="AW41" s="50">
        <v>60.2</v>
      </c>
    </row>
    <row r="42" spans="1:49">
      <c r="A42" s="51">
        <v>41768</v>
      </c>
      <c r="B42" s="50">
        <v>50.16</v>
      </c>
      <c r="C42" s="50">
        <v>57.5</v>
      </c>
      <c r="D42" s="50">
        <v>39.31</v>
      </c>
      <c r="E42" s="50">
        <v>52.32</v>
      </c>
      <c r="F42" s="50">
        <v>32.299999999999997</v>
      </c>
      <c r="G42" s="50">
        <v>56.93</v>
      </c>
      <c r="H42" s="50">
        <v>23.95</v>
      </c>
      <c r="I42" s="50">
        <v>52.07</v>
      </c>
      <c r="J42" s="50">
        <v>29.41</v>
      </c>
      <c r="K42" s="50">
        <v>56.2</v>
      </c>
      <c r="L42" s="50">
        <v>69.86</v>
      </c>
      <c r="M42" s="50">
        <v>76.63</v>
      </c>
      <c r="N42" s="50">
        <v>71.98</v>
      </c>
      <c r="O42" s="50">
        <v>55.29</v>
      </c>
      <c r="P42" s="50">
        <v>37.06</v>
      </c>
      <c r="Q42" s="50">
        <v>23.75</v>
      </c>
      <c r="R42" s="50">
        <v>74.61</v>
      </c>
      <c r="S42" s="50">
        <v>45.77</v>
      </c>
      <c r="T42" s="50">
        <v>36.200000000000003</v>
      </c>
      <c r="U42" s="50">
        <v>33.51</v>
      </c>
      <c r="V42" s="50">
        <v>26.19</v>
      </c>
      <c r="W42" s="50">
        <v>23.55</v>
      </c>
      <c r="X42" s="50">
        <v>54.89</v>
      </c>
      <c r="Y42" s="50">
        <v>36.799999999999997</v>
      </c>
      <c r="Z42" s="50">
        <v>37.14</v>
      </c>
      <c r="AA42" s="50">
        <v>96.92</v>
      </c>
      <c r="AB42" s="50">
        <v>46.32</v>
      </c>
      <c r="AC42" s="50">
        <v>36.15</v>
      </c>
      <c r="AD42" s="50">
        <v>28.65</v>
      </c>
      <c r="AE42" s="50">
        <v>27.57</v>
      </c>
      <c r="AF42" s="50">
        <v>43.59</v>
      </c>
      <c r="AG42" s="50">
        <v>55.27</v>
      </c>
      <c r="AH42" s="50">
        <v>28.53</v>
      </c>
      <c r="AI42" s="50">
        <v>32.64</v>
      </c>
      <c r="AJ42" s="50">
        <v>31.206499999999998</v>
      </c>
      <c r="AK42" s="50">
        <v>38.369999999999997</v>
      </c>
      <c r="AL42" s="50">
        <v>51.83</v>
      </c>
      <c r="AM42" s="50">
        <v>98.35</v>
      </c>
      <c r="AN42" s="50">
        <v>43.67</v>
      </c>
      <c r="AO42" s="50">
        <v>17.34</v>
      </c>
      <c r="AP42" s="50">
        <v>33.450000000000003</v>
      </c>
      <c r="AQ42" s="50">
        <v>39.89</v>
      </c>
      <c r="AR42" s="50">
        <v>35.380000000000003</v>
      </c>
      <c r="AS42" s="50">
        <v>46.33</v>
      </c>
      <c r="AT42" s="50">
        <v>30.75</v>
      </c>
      <c r="AU42" s="50">
        <v>58.12</v>
      </c>
      <c r="AV42" s="50">
        <v>35.22</v>
      </c>
      <c r="AW42" s="50">
        <v>60.37</v>
      </c>
    </row>
    <row r="43" spans="1:49">
      <c r="A43" s="51">
        <v>41771</v>
      </c>
      <c r="B43" s="50">
        <v>50.03</v>
      </c>
      <c r="C43" s="50">
        <v>57.19</v>
      </c>
      <c r="D43" s="50">
        <v>38.75</v>
      </c>
      <c r="E43" s="50">
        <v>51.76</v>
      </c>
      <c r="F43" s="50">
        <v>32.229999999999997</v>
      </c>
      <c r="G43" s="50">
        <v>57.22</v>
      </c>
      <c r="H43" s="50">
        <v>23.73</v>
      </c>
      <c r="I43" s="50">
        <v>51.73</v>
      </c>
      <c r="J43" s="50">
        <v>29.04</v>
      </c>
      <c r="K43" s="50">
        <v>54.91</v>
      </c>
      <c r="L43" s="50">
        <v>69.33</v>
      </c>
      <c r="M43" s="50">
        <v>75.98</v>
      </c>
      <c r="N43" s="50">
        <v>71.760000000000005</v>
      </c>
      <c r="O43" s="50">
        <v>54.82</v>
      </c>
      <c r="P43" s="50">
        <v>37.04</v>
      </c>
      <c r="Q43" s="50">
        <v>23.85</v>
      </c>
      <c r="R43" s="50">
        <v>74.38</v>
      </c>
      <c r="S43" s="50">
        <v>45.15</v>
      </c>
      <c r="T43" s="50">
        <v>35.4</v>
      </c>
      <c r="U43" s="50">
        <v>32.93</v>
      </c>
      <c r="V43" s="50">
        <v>25.59</v>
      </c>
      <c r="W43" s="50">
        <v>23.76</v>
      </c>
      <c r="X43" s="50">
        <v>54.76</v>
      </c>
      <c r="Y43" s="50">
        <v>36.9</v>
      </c>
      <c r="Z43" s="50">
        <v>37.479999999999997</v>
      </c>
      <c r="AA43" s="50">
        <v>95.81</v>
      </c>
      <c r="AB43" s="50">
        <v>46.75</v>
      </c>
      <c r="AC43" s="50">
        <v>35.9</v>
      </c>
      <c r="AD43" s="50">
        <v>28.79</v>
      </c>
      <c r="AE43" s="50">
        <v>27.52</v>
      </c>
      <c r="AF43" s="50">
        <v>43.02</v>
      </c>
      <c r="AG43" s="50">
        <v>54.87</v>
      </c>
      <c r="AH43" s="50">
        <v>27.91</v>
      </c>
      <c r="AI43" s="50">
        <v>32.479999999999997</v>
      </c>
      <c r="AJ43" s="50">
        <v>30.724</v>
      </c>
      <c r="AK43" s="50">
        <v>38.06</v>
      </c>
      <c r="AL43" s="50">
        <v>51.27</v>
      </c>
      <c r="AM43" s="50">
        <v>97.88</v>
      </c>
      <c r="AN43" s="50">
        <v>43.26</v>
      </c>
      <c r="AO43" s="50">
        <v>17.170000000000002</v>
      </c>
      <c r="AP43" s="50">
        <v>33.65</v>
      </c>
      <c r="AQ43" s="50">
        <v>39.08</v>
      </c>
      <c r="AR43" s="50">
        <v>35.200000000000003</v>
      </c>
      <c r="AS43" s="50">
        <v>45.35</v>
      </c>
      <c r="AT43" s="50">
        <v>30.47</v>
      </c>
      <c r="AU43" s="50">
        <v>57.53</v>
      </c>
      <c r="AV43" s="50">
        <v>35.65</v>
      </c>
      <c r="AW43" s="50">
        <v>60.24</v>
      </c>
    </row>
    <row r="44" spans="1:49">
      <c r="A44" s="51">
        <v>41772</v>
      </c>
      <c r="B44" s="50">
        <v>49.31</v>
      </c>
      <c r="C44" s="50">
        <v>57.35</v>
      </c>
      <c r="D44" s="50">
        <v>38.81</v>
      </c>
      <c r="E44" s="50">
        <v>52.23</v>
      </c>
      <c r="F44" s="50">
        <v>31.94</v>
      </c>
      <c r="G44" s="50">
        <v>56.54</v>
      </c>
      <c r="H44" s="50">
        <v>23.67</v>
      </c>
      <c r="I44" s="50">
        <v>51.54</v>
      </c>
      <c r="J44" s="50">
        <v>29.11</v>
      </c>
      <c r="K44" s="50">
        <v>54.87</v>
      </c>
      <c r="L44" s="50">
        <v>69.8</v>
      </c>
      <c r="M44" s="50">
        <v>76.14</v>
      </c>
      <c r="N44" s="50">
        <v>71.72</v>
      </c>
      <c r="O44" s="50">
        <v>54.95</v>
      </c>
      <c r="P44" s="50">
        <v>36.75</v>
      </c>
      <c r="Q44" s="50">
        <v>23.71</v>
      </c>
      <c r="R44" s="50">
        <v>73.41</v>
      </c>
      <c r="S44" s="50">
        <v>45.34</v>
      </c>
      <c r="T44" s="50">
        <v>35.630000000000003</v>
      </c>
      <c r="U44" s="50">
        <v>32.49</v>
      </c>
      <c r="V44" s="50">
        <v>25.46</v>
      </c>
      <c r="W44" s="50">
        <v>23.91</v>
      </c>
      <c r="X44" s="50">
        <v>54.03</v>
      </c>
      <c r="Y44" s="50">
        <v>36.94</v>
      </c>
      <c r="Z44" s="50">
        <v>37.130000000000003</v>
      </c>
      <c r="AA44" s="50">
        <v>96.08</v>
      </c>
      <c r="AB44" s="50">
        <v>46.4</v>
      </c>
      <c r="AC44" s="50">
        <v>35.909999999999997</v>
      </c>
      <c r="AD44" s="50">
        <v>28.27</v>
      </c>
      <c r="AE44" s="50">
        <v>27.57</v>
      </c>
      <c r="AF44" s="50">
        <v>43.2</v>
      </c>
      <c r="AG44" s="50">
        <v>54.97</v>
      </c>
      <c r="AH44" s="50">
        <v>27.6</v>
      </c>
      <c r="AI44" s="50">
        <v>32.64</v>
      </c>
      <c r="AJ44" s="50">
        <v>30.983799999999999</v>
      </c>
      <c r="AK44" s="50">
        <v>38.22</v>
      </c>
      <c r="AL44" s="50">
        <v>51.62</v>
      </c>
      <c r="AM44" s="50">
        <v>97.69</v>
      </c>
      <c r="AN44" s="50">
        <v>43.31</v>
      </c>
      <c r="AO44" s="50">
        <v>17.13</v>
      </c>
      <c r="AP44" s="50">
        <v>33.18</v>
      </c>
      <c r="AQ44" s="50">
        <v>38.57</v>
      </c>
      <c r="AR44" s="50">
        <v>35.42</v>
      </c>
      <c r="AS44" s="50">
        <v>45.14</v>
      </c>
      <c r="AT44" s="50">
        <v>30.57</v>
      </c>
      <c r="AU44" s="50">
        <v>57.38</v>
      </c>
      <c r="AV44" s="50">
        <v>35.89</v>
      </c>
      <c r="AW44" s="50">
        <v>60.21</v>
      </c>
    </row>
    <row r="45" spans="1:49">
      <c r="A45" s="51">
        <v>41773</v>
      </c>
      <c r="B45" s="50">
        <v>49.3</v>
      </c>
      <c r="C45" s="50">
        <v>57.57</v>
      </c>
      <c r="D45" s="50">
        <v>39.270000000000003</v>
      </c>
      <c r="E45" s="50">
        <v>52.36</v>
      </c>
      <c r="F45" s="50">
        <v>32.020000000000003</v>
      </c>
      <c r="G45" s="50">
        <v>56.06</v>
      </c>
      <c r="H45" s="50">
        <v>23.7</v>
      </c>
      <c r="I45" s="50">
        <v>51.4</v>
      </c>
      <c r="J45" s="50">
        <v>29.25</v>
      </c>
      <c r="K45" s="50">
        <v>55.25</v>
      </c>
      <c r="L45" s="50">
        <v>70.569999999999993</v>
      </c>
      <c r="M45" s="50">
        <v>76.150000000000006</v>
      </c>
      <c r="N45" s="50">
        <v>71.27</v>
      </c>
      <c r="O45" s="50">
        <v>55.1</v>
      </c>
      <c r="P45" s="50">
        <v>36.54</v>
      </c>
      <c r="Q45" s="50">
        <v>23.52</v>
      </c>
      <c r="R45" s="50">
        <v>74.27</v>
      </c>
      <c r="S45" s="50">
        <v>45.64</v>
      </c>
      <c r="T45" s="50">
        <v>34.799999999999997</v>
      </c>
      <c r="U45" s="50">
        <v>32.35</v>
      </c>
      <c r="V45" s="50">
        <v>25.58</v>
      </c>
      <c r="W45" s="50">
        <v>23.94</v>
      </c>
      <c r="X45" s="50">
        <v>54.31</v>
      </c>
      <c r="Y45" s="50">
        <v>37.299999999999997</v>
      </c>
      <c r="Z45" s="50">
        <v>36.85</v>
      </c>
      <c r="AA45" s="50">
        <v>96.61</v>
      </c>
      <c r="AB45" s="50">
        <v>46</v>
      </c>
      <c r="AC45" s="50">
        <v>36.049999999999997</v>
      </c>
      <c r="AD45" s="50">
        <v>28.14</v>
      </c>
      <c r="AE45" s="50">
        <v>27.68</v>
      </c>
      <c r="AF45" s="50">
        <v>43.78</v>
      </c>
      <c r="AG45" s="50">
        <v>55.16</v>
      </c>
      <c r="AH45" s="50">
        <v>27.68</v>
      </c>
      <c r="AI45" s="50">
        <v>32.869999999999997</v>
      </c>
      <c r="AJ45" s="50">
        <v>31.132300000000001</v>
      </c>
      <c r="AK45" s="50">
        <v>38.24</v>
      </c>
      <c r="AL45" s="50">
        <v>51.69</v>
      </c>
      <c r="AM45" s="50">
        <v>98.49</v>
      </c>
      <c r="AN45" s="50">
        <v>43.73</v>
      </c>
      <c r="AO45" s="50">
        <v>17.18</v>
      </c>
      <c r="AP45" s="50">
        <v>33.130000000000003</v>
      </c>
      <c r="AQ45" s="50">
        <v>39.15</v>
      </c>
      <c r="AR45" s="50">
        <v>35.479999999999997</v>
      </c>
      <c r="AS45" s="50">
        <v>45.79</v>
      </c>
      <c r="AT45" s="50">
        <v>30.85</v>
      </c>
      <c r="AU45" s="50">
        <v>57.76</v>
      </c>
      <c r="AV45" s="50">
        <v>36.25</v>
      </c>
      <c r="AW45" s="50">
        <v>60.2</v>
      </c>
    </row>
    <row r="46" spans="1:49">
      <c r="A46" s="51">
        <v>41774</v>
      </c>
      <c r="B46" s="50">
        <v>48.99</v>
      </c>
      <c r="C46" s="50">
        <v>57.34</v>
      </c>
      <c r="D46" s="50">
        <v>39.369999999999997</v>
      </c>
      <c r="E46" s="50">
        <v>52.02</v>
      </c>
      <c r="F46" s="50">
        <v>31.9</v>
      </c>
      <c r="G46" s="50">
        <v>56.01</v>
      </c>
      <c r="H46" s="50">
        <v>23.55</v>
      </c>
      <c r="I46" s="50">
        <v>51.01</v>
      </c>
      <c r="J46" s="50">
        <v>29.23</v>
      </c>
      <c r="K46" s="50">
        <v>54.96</v>
      </c>
      <c r="L46" s="50">
        <v>70.08</v>
      </c>
      <c r="M46" s="50">
        <v>75.849999999999994</v>
      </c>
      <c r="N46" s="50">
        <v>71.38</v>
      </c>
      <c r="O46" s="50">
        <v>55.24</v>
      </c>
      <c r="P46" s="50">
        <v>36.07</v>
      </c>
      <c r="Q46" s="50">
        <v>23.59</v>
      </c>
      <c r="R46" s="50">
        <v>74.290000000000006</v>
      </c>
      <c r="S46" s="50">
        <v>45.47</v>
      </c>
      <c r="T46" s="50">
        <v>34.549999999999997</v>
      </c>
      <c r="U46" s="50">
        <v>32.26</v>
      </c>
      <c r="V46" s="50">
        <v>25.46</v>
      </c>
      <c r="W46" s="50">
        <v>24.28</v>
      </c>
      <c r="X46" s="50">
        <v>54.15</v>
      </c>
      <c r="Y46" s="50">
        <v>36.659999999999997</v>
      </c>
      <c r="Z46" s="50">
        <v>36.72</v>
      </c>
      <c r="AA46" s="50">
        <v>96.27</v>
      </c>
      <c r="AB46" s="50">
        <v>45.63</v>
      </c>
      <c r="AC46" s="50">
        <v>35.729999999999997</v>
      </c>
      <c r="AD46" s="50">
        <v>27.54</v>
      </c>
      <c r="AE46" s="50">
        <v>27.68</v>
      </c>
      <c r="AF46" s="50">
        <v>43.63</v>
      </c>
      <c r="AG46" s="50">
        <v>54.93</v>
      </c>
      <c r="AH46" s="50">
        <v>27.63</v>
      </c>
      <c r="AI46" s="50">
        <v>32.79</v>
      </c>
      <c r="AJ46" s="50">
        <v>31.336400000000001</v>
      </c>
      <c r="AK46" s="50">
        <v>37.979999999999997</v>
      </c>
      <c r="AL46" s="50">
        <v>51.48</v>
      </c>
      <c r="AM46" s="50">
        <v>97.84</v>
      </c>
      <c r="AN46" s="50">
        <v>43.44</v>
      </c>
      <c r="AO46" s="50">
        <v>17.170000000000002</v>
      </c>
      <c r="AP46" s="50">
        <v>33.119999999999997</v>
      </c>
      <c r="AQ46" s="50">
        <v>38.86</v>
      </c>
      <c r="AR46" s="50">
        <v>35.36</v>
      </c>
      <c r="AS46" s="50">
        <v>45.55</v>
      </c>
      <c r="AT46" s="50">
        <v>30.58</v>
      </c>
      <c r="AU46" s="50">
        <v>57.29</v>
      </c>
      <c r="AV46" s="50">
        <v>36.17</v>
      </c>
      <c r="AW46" s="50">
        <v>60.32</v>
      </c>
    </row>
    <row r="47" spans="1:49">
      <c r="A47" s="51">
        <v>41775</v>
      </c>
      <c r="B47" s="50">
        <v>49.36</v>
      </c>
      <c r="C47" s="50">
        <v>57.54</v>
      </c>
      <c r="D47" s="50">
        <v>39.22</v>
      </c>
      <c r="E47" s="50">
        <v>52.7</v>
      </c>
      <c r="F47" s="50">
        <v>32.31</v>
      </c>
      <c r="G47" s="50">
        <v>56.25</v>
      </c>
      <c r="H47" s="50">
        <v>23.88</v>
      </c>
      <c r="I47" s="50">
        <v>51.42</v>
      </c>
      <c r="J47" s="50">
        <v>29.27</v>
      </c>
      <c r="K47" s="50">
        <v>55.18</v>
      </c>
      <c r="L47" s="50">
        <v>70.33</v>
      </c>
      <c r="M47" s="50">
        <v>76.44</v>
      </c>
      <c r="N47" s="50">
        <v>71.349999999999994</v>
      </c>
      <c r="O47" s="50">
        <v>55.28</v>
      </c>
      <c r="P47" s="50">
        <v>36.380000000000003</v>
      </c>
      <c r="Q47" s="50">
        <v>23.73</v>
      </c>
      <c r="R47" s="50">
        <v>74.52</v>
      </c>
      <c r="S47" s="50">
        <v>45.98</v>
      </c>
      <c r="T47" s="50">
        <v>34.369999999999997</v>
      </c>
      <c r="U47" s="50">
        <v>32.24</v>
      </c>
      <c r="V47" s="50">
        <v>25.68</v>
      </c>
      <c r="W47" s="50">
        <v>24.3</v>
      </c>
      <c r="X47" s="50">
        <v>54.48</v>
      </c>
      <c r="Y47" s="50">
        <v>37.26</v>
      </c>
      <c r="Z47" s="50">
        <v>37.06</v>
      </c>
      <c r="AA47" s="50">
        <v>96.6</v>
      </c>
      <c r="AB47" s="50">
        <v>46.36</v>
      </c>
      <c r="AC47" s="50">
        <v>35.64</v>
      </c>
      <c r="AD47" s="50">
        <v>27.8</v>
      </c>
      <c r="AE47" s="50">
        <v>27.6</v>
      </c>
      <c r="AF47" s="50">
        <v>43.64</v>
      </c>
      <c r="AG47" s="50">
        <v>55.18</v>
      </c>
      <c r="AH47" s="50">
        <v>28.27</v>
      </c>
      <c r="AI47" s="50">
        <v>33.04</v>
      </c>
      <c r="AJ47" s="50">
        <v>31.6798</v>
      </c>
      <c r="AK47" s="50">
        <v>37.799999999999997</v>
      </c>
      <c r="AL47" s="50">
        <v>51.63</v>
      </c>
      <c r="AM47" s="50">
        <v>98.2</v>
      </c>
      <c r="AN47" s="50">
        <v>43.51</v>
      </c>
      <c r="AO47" s="50">
        <v>17.23</v>
      </c>
      <c r="AP47" s="50">
        <v>33.159999999999997</v>
      </c>
      <c r="AQ47" s="50">
        <v>38.97</v>
      </c>
      <c r="AR47" s="50">
        <v>35.630000000000003</v>
      </c>
      <c r="AS47" s="50">
        <v>45.37</v>
      </c>
      <c r="AT47" s="50">
        <v>30.5</v>
      </c>
      <c r="AU47" s="50">
        <v>57.59</v>
      </c>
      <c r="AV47" s="50">
        <v>36.6</v>
      </c>
      <c r="AW47" s="50">
        <v>60.31</v>
      </c>
    </row>
    <row r="48" spans="1:49">
      <c r="A48" s="51">
        <v>41778</v>
      </c>
      <c r="B48" s="50">
        <v>48.73</v>
      </c>
      <c r="C48" s="50">
        <v>56.68</v>
      </c>
      <c r="D48" s="50">
        <v>38.54</v>
      </c>
      <c r="E48" s="50">
        <v>51.02</v>
      </c>
      <c r="F48" s="50">
        <v>31.88</v>
      </c>
      <c r="G48" s="50">
        <v>56.04</v>
      </c>
      <c r="H48" s="50">
        <v>23.51</v>
      </c>
      <c r="I48" s="50">
        <v>50.61</v>
      </c>
      <c r="J48" s="50">
        <v>28.88</v>
      </c>
      <c r="K48" s="50">
        <v>54.3</v>
      </c>
      <c r="L48" s="50">
        <v>69.040000000000006</v>
      </c>
      <c r="M48" s="50">
        <v>74.7</v>
      </c>
      <c r="N48" s="50">
        <v>70.3</v>
      </c>
      <c r="O48" s="50">
        <v>54.04</v>
      </c>
      <c r="P48" s="50">
        <v>35.89</v>
      </c>
      <c r="Q48" s="50">
        <v>23.66</v>
      </c>
      <c r="R48" s="50">
        <v>73.150000000000006</v>
      </c>
      <c r="S48" s="50">
        <v>45.26</v>
      </c>
      <c r="T48" s="50">
        <v>33.97</v>
      </c>
      <c r="U48" s="50">
        <v>31.35</v>
      </c>
      <c r="V48" s="50">
        <v>25.22</v>
      </c>
      <c r="W48" s="50">
        <v>23.99</v>
      </c>
      <c r="X48" s="50">
        <v>53.81</v>
      </c>
      <c r="Y48" s="50">
        <v>36.42</v>
      </c>
      <c r="Z48" s="50">
        <v>36.94</v>
      </c>
      <c r="AA48" s="50">
        <v>94.7</v>
      </c>
      <c r="AB48" s="50">
        <v>46.08</v>
      </c>
      <c r="AC48" s="50">
        <v>35.22</v>
      </c>
      <c r="AD48" s="50">
        <v>27.67</v>
      </c>
      <c r="AE48" s="50">
        <v>27.57</v>
      </c>
      <c r="AF48" s="50">
        <v>43.52</v>
      </c>
      <c r="AG48" s="50">
        <v>54.72</v>
      </c>
      <c r="AH48" s="50">
        <v>27.94</v>
      </c>
      <c r="AI48" s="50">
        <v>32.72</v>
      </c>
      <c r="AJ48" s="50">
        <v>31.1601</v>
      </c>
      <c r="AK48" s="50">
        <v>37.17</v>
      </c>
      <c r="AL48" s="50">
        <v>50.86</v>
      </c>
      <c r="AM48" s="50">
        <v>97.08</v>
      </c>
      <c r="AN48" s="50">
        <v>42.82</v>
      </c>
      <c r="AO48" s="50">
        <v>17.11</v>
      </c>
      <c r="AP48" s="50">
        <v>32.770000000000003</v>
      </c>
      <c r="AQ48" s="50">
        <v>38.65</v>
      </c>
      <c r="AR48" s="50">
        <v>34.96</v>
      </c>
      <c r="AS48" s="50">
        <v>44.79</v>
      </c>
      <c r="AT48" s="50">
        <v>30.06</v>
      </c>
      <c r="AU48" s="50">
        <v>57.26</v>
      </c>
      <c r="AV48" s="50">
        <v>36.200000000000003</v>
      </c>
      <c r="AW48" s="50">
        <v>60.52</v>
      </c>
    </row>
    <row r="49" spans="1:49">
      <c r="A49" s="51">
        <v>41779</v>
      </c>
      <c r="B49" s="50">
        <v>48.6</v>
      </c>
      <c r="C49" s="50">
        <v>56.47</v>
      </c>
      <c r="D49" s="50">
        <v>38.43</v>
      </c>
      <c r="E49" s="50">
        <v>50.96</v>
      </c>
      <c r="F49" s="50">
        <v>31.4</v>
      </c>
      <c r="G49" s="50">
        <v>55.87</v>
      </c>
      <c r="H49" s="50">
        <v>23.64</v>
      </c>
      <c r="I49" s="50">
        <v>50.56</v>
      </c>
      <c r="J49" s="50">
        <v>28.95</v>
      </c>
      <c r="K49" s="50">
        <v>54.08</v>
      </c>
      <c r="L49" s="50">
        <v>68.92</v>
      </c>
      <c r="M49" s="50">
        <v>74.459999999999994</v>
      </c>
      <c r="N49" s="50">
        <v>70.09</v>
      </c>
      <c r="O49" s="50">
        <v>54.03</v>
      </c>
      <c r="P49" s="50">
        <v>35.79</v>
      </c>
      <c r="Q49" s="50">
        <v>23.52</v>
      </c>
      <c r="R49" s="50">
        <v>73.489999999999995</v>
      </c>
      <c r="S49" s="50">
        <v>45.19</v>
      </c>
      <c r="T49" s="50">
        <v>33.89</v>
      </c>
      <c r="U49" s="50">
        <v>31.24</v>
      </c>
      <c r="V49" s="50">
        <v>25.13</v>
      </c>
      <c r="W49" s="50">
        <v>23.68</v>
      </c>
      <c r="X49" s="50">
        <v>53.47</v>
      </c>
      <c r="Y49" s="50">
        <v>36.729999999999997</v>
      </c>
      <c r="Z49" s="50">
        <v>36.6</v>
      </c>
      <c r="AA49" s="50">
        <v>96.33</v>
      </c>
      <c r="AB49" s="50">
        <v>46.14</v>
      </c>
      <c r="AC49" s="50">
        <v>35.26</v>
      </c>
      <c r="AD49" s="50">
        <v>27.61</v>
      </c>
      <c r="AE49" s="50">
        <v>27.63</v>
      </c>
      <c r="AF49" s="50">
        <v>43.63</v>
      </c>
      <c r="AG49" s="50">
        <v>54.52</v>
      </c>
      <c r="AH49" s="50">
        <v>27.75</v>
      </c>
      <c r="AI49" s="50">
        <v>32.869999999999997</v>
      </c>
      <c r="AJ49" s="50">
        <v>30.872499999999999</v>
      </c>
      <c r="AK49" s="50">
        <v>37.17</v>
      </c>
      <c r="AL49" s="50">
        <v>50.83</v>
      </c>
      <c r="AM49" s="50">
        <v>97.16</v>
      </c>
      <c r="AN49" s="50">
        <v>42.77</v>
      </c>
      <c r="AO49" s="50">
        <v>17.100000000000001</v>
      </c>
      <c r="AP49" s="50">
        <v>32.58</v>
      </c>
      <c r="AQ49" s="50">
        <v>38.49</v>
      </c>
      <c r="AR49" s="50">
        <v>34.950000000000003</v>
      </c>
      <c r="AS49" s="50">
        <v>44.83</v>
      </c>
      <c r="AT49" s="50">
        <v>30.09</v>
      </c>
      <c r="AU49" s="50">
        <v>57.34</v>
      </c>
      <c r="AV49" s="50">
        <v>35.950000000000003</v>
      </c>
      <c r="AW49" s="50">
        <v>60.52</v>
      </c>
    </row>
    <row r="50" spans="1:49">
      <c r="A50" s="51">
        <v>41780</v>
      </c>
      <c r="B50" s="50">
        <v>48.63</v>
      </c>
      <c r="C50" s="50">
        <v>56.57</v>
      </c>
      <c r="D50" s="50">
        <v>38.049999999999997</v>
      </c>
      <c r="E50" s="50">
        <v>51.11</v>
      </c>
      <c r="F50" s="50">
        <v>31.35</v>
      </c>
      <c r="G50" s="50">
        <v>55.95</v>
      </c>
      <c r="H50" s="50">
        <v>23.68</v>
      </c>
      <c r="I50" s="50">
        <v>50.58</v>
      </c>
      <c r="J50" s="50">
        <v>28.87</v>
      </c>
      <c r="K50" s="50">
        <v>53.86</v>
      </c>
      <c r="L50" s="50">
        <v>68.959999999999994</v>
      </c>
      <c r="M50" s="50">
        <v>74.36</v>
      </c>
      <c r="N50" s="50">
        <v>69.930000000000007</v>
      </c>
      <c r="O50" s="50">
        <v>53.73</v>
      </c>
      <c r="P50" s="50">
        <v>36.21</v>
      </c>
      <c r="Q50" s="50">
        <v>23.38</v>
      </c>
      <c r="R50" s="50">
        <v>73.650000000000006</v>
      </c>
      <c r="S50" s="50">
        <v>45.27</v>
      </c>
      <c r="T50" s="50">
        <v>33.9</v>
      </c>
      <c r="U50" s="50">
        <v>31.54</v>
      </c>
      <c r="V50" s="50">
        <v>25.08</v>
      </c>
      <c r="W50" s="50">
        <v>23.66</v>
      </c>
      <c r="X50" s="50">
        <v>53.36</v>
      </c>
      <c r="Y50" s="50">
        <v>36.770000000000003</v>
      </c>
      <c r="Z50" s="50">
        <v>36.47</v>
      </c>
      <c r="AA50" s="50">
        <v>96.28</v>
      </c>
      <c r="AB50" s="50">
        <v>45.87</v>
      </c>
      <c r="AC50" s="50">
        <v>35.35</v>
      </c>
      <c r="AD50" s="50">
        <v>27.98</v>
      </c>
      <c r="AE50" s="50">
        <v>27.68</v>
      </c>
      <c r="AF50" s="50">
        <v>44.29</v>
      </c>
      <c r="AG50" s="50">
        <v>54.5</v>
      </c>
      <c r="AH50" s="50">
        <v>27.54</v>
      </c>
      <c r="AI50" s="50">
        <v>32.6</v>
      </c>
      <c r="AJ50" s="50">
        <v>30.918900000000001</v>
      </c>
      <c r="AK50" s="50">
        <v>37.26</v>
      </c>
      <c r="AL50" s="50">
        <v>50.82</v>
      </c>
      <c r="AM50" s="50">
        <v>98.15</v>
      </c>
      <c r="AN50" s="50">
        <v>42.84</v>
      </c>
      <c r="AO50" s="50">
        <v>16.920000000000002</v>
      </c>
      <c r="AP50" s="50">
        <v>32.44</v>
      </c>
      <c r="AQ50" s="50">
        <v>38.39</v>
      </c>
      <c r="AR50" s="50">
        <v>35.1</v>
      </c>
      <c r="AS50" s="50">
        <v>44.64</v>
      </c>
      <c r="AT50" s="50">
        <v>30.04</v>
      </c>
      <c r="AU50" s="50">
        <v>57.7</v>
      </c>
      <c r="AV50" s="50">
        <v>35.770000000000003</v>
      </c>
      <c r="AW50" s="50">
        <v>60.52</v>
      </c>
    </row>
    <row r="51" spans="1:49">
      <c r="A51" s="51">
        <v>41781</v>
      </c>
      <c r="B51" s="50">
        <v>49.26</v>
      </c>
      <c r="C51" s="50">
        <v>56.98</v>
      </c>
      <c r="D51" s="50">
        <v>38.729999999999997</v>
      </c>
      <c r="E51" s="50">
        <v>51.49</v>
      </c>
      <c r="F51" s="50">
        <v>31.56</v>
      </c>
      <c r="G51" s="50">
        <v>56.43</v>
      </c>
      <c r="H51" s="50">
        <v>24.03</v>
      </c>
      <c r="I51" s="50">
        <v>51.19</v>
      </c>
      <c r="J51" s="50">
        <v>29.22</v>
      </c>
      <c r="K51" s="50">
        <v>54.17</v>
      </c>
      <c r="L51" s="50">
        <v>69.819999999999993</v>
      </c>
      <c r="M51" s="50">
        <v>75.150000000000006</v>
      </c>
      <c r="N51" s="50">
        <v>70.55</v>
      </c>
      <c r="O51" s="50">
        <v>54.36</v>
      </c>
      <c r="P51" s="50">
        <v>36.74</v>
      </c>
      <c r="Q51" s="50">
        <v>23.65</v>
      </c>
      <c r="R51" s="50">
        <v>74.040000000000006</v>
      </c>
      <c r="S51" s="50">
        <v>45.49</v>
      </c>
      <c r="T51" s="50">
        <v>34.200000000000003</v>
      </c>
      <c r="U51" s="50">
        <v>31.55</v>
      </c>
      <c r="V51" s="50">
        <v>25.24</v>
      </c>
      <c r="W51" s="50">
        <v>23.74</v>
      </c>
      <c r="X51" s="50">
        <v>53.82</v>
      </c>
      <c r="Y51" s="50">
        <v>36.9</v>
      </c>
      <c r="Z51" s="50">
        <v>36.93</v>
      </c>
      <c r="AA51" s="50">
        <v>96.64</v>
      </c>
      <c r="AB51" s="50">
        <v>46.32</v>
      </c>
      <c r="AC51" s="50">
        <v>36</v>
      </c>
      <c r="AD51" s="50">
        <v>28.03</v>
      </c>
      <c r="AE51" s="50">
        <v>27.74</v>
      </c>
      <c r="AF51" s="50">
        <v>44.61</v>
      </c>
      <c r="AG51" s="50">
        <v>54.94</v>
      </c>
      <c r="AH51" s="50">
        <v>27.69</v>
      </c>
      <c r="AI51" s="50">
        <v>32.83</v>
      </c>
      <c r="AJ51" s="50">
        <v>31.1509</v>
      </c>
      <c r="AK51" s="50">
        <v>37.619999999999997</v>
      </c>
      <c r="AL51" s="50">
        <v>51.37</v>
      </c>
      <c r="AM51" s="50">
        <v>98.5</v>
      </c>
      <c r="AN51" s="50">
        <v>43.19</v>
      </c>
      <c r="AO51" s="50">
        <v>17.12</v>
      </c>
      <c r="AP51" s="50">
        <v>32.46</v>
      </c>
      <c r="AQ51" s="50">
        <v>39</v>
      </c>
      <c r="AR51" s="50">
        <v>35.49</v>
      </c>
      <c r="AS51" s="50">
        <v>45.11</v>
      </c>
      <c r="AT51" s="50">
        <v>30.3</v>
      </c>
      <c r="AU51" s="50">
        <v>58.09</v>
      </c>
      <c r="AV51" s="50">
        <v>36.119999999999997</v>
      </c>
      <c r="AW51" s="50">
        <v>60.51</v>
      </c>
    </row>
    <row r="52" spans="1:49">
      <c r="A52" s="51">
        <v>41782</v>
      </c>
      <c r="B52" s="50">
        <v>49.55</v>
      </c>
      <c r="C52" s="50">
        <v>57.09</v>
      </c>
      <c r="D52" s="50">
        <v>38.64</v>
      </c>
      <c r="E52" s="50">
        <v>51.41</v>
      </c>
      <c r="F52" s="50">
        <v>31.68</v>
      </c>
      <c r="G52" s="50">
        <v>56.73</v>
      </c>
      <c r="H52" s="50">
        <v>23.87</v>
      </c>
      <c r="I52" s="50">
        <v>51.42</v>
      </c>
      <c r="J52" s="50">
        <v>29.3</v>
      </c>
      <c r="K52" s="50">
        <v>54.13</v>
      </c>
      <c r="L52" s="50">
        <v>69.319999999999993</v>
      </c>
      <c r="M52" s="50">
        <v>74.88</v>
      </c>
      <c r="N52" s="50">
        <v>70.28</v>
      </c>
      <c r="O52" s="50">
        <v>54.02</v>
      </c>
      <c r="P52" s="50">
        <v>36.82</v>
      </c>
      <c r="Q52" s="50">
        <v>23.84</v>
      </c>
      <c r="R52" s="50">
        <v>74.06</v>
      </c>
      <c r="S52" s="50">
        <v>45.23</v>
      </c>
      <c r="T52" s="50">
        <v>34.15</v>
      </c>
      <c r="U52" s="50">
        <v>31.48</v>
      </c>
      <c r="V52" s="50">
        <v>25.21</v>
      </c>
      <c r="W52" s="50">
        <v>23.75</v>
      </c>
      <c r="X52" s="50">
        <v>54</v>
      </c>
      <c r="Y52" s="50">
        <v>36.75</v>
      </c>
      <c r="Z52" s="50">
        <v>37.270000000000003</v>
      </c>
      <c r="AA52" s="50">
        <v>96.46</v>
      </c>
      <c r="AB52" s="50">
        <v>46.82</v>
      </c>
      <c r="AC52" s="50">
        <v>35.869999999999997</v>
      </c>
      <c r="AD52" s="50">
        <v>28.19</v>
      </c>
      <c r="AE52" s="50">
        <v>27.7</v>
      </c>
      <c r="AF52" s="50">
        <v>44.72</v>
      </c>
      <c r="AG52" s="50">
        <v>54.82</v>
      </c>
      <c r="AH52" s="50">
        <v>27.76</v>
      </c>
      <c r="AI52" s="50">
        <v>32.75</v>
      </c>
      <c r="AJ52" s="50">
        <v>30.974599999999999</v>
      </c>
      <c r="AK52" s="50">
        <v>37.4</v>
      </c>
      <c r="AL52" s="50">
        <v>51.22</v>
      </c>
      <c r="AM52" s="50">
        <v>99.14</v>
      </c>
      <c r="AN52" s="50">
        <v>43.08</v>
      </c>
      <c r="AO52" s="50">
        <v>17.059999999999999</v>
      </c>
      <c r="AP52" s="50">
        <v>32.65</v>
      </c>
      <c r="AQ52" s="50">
        <v>38.979999999999997</v>
      </c>
      <c r="AR52" s="50">
        <v>35.47</v>
      </c>
      <c r="AS52" s="50">
        <v>45.13</v>
      </c>
      <c r="AT52" s="50">
        <v>30.24</v>
      </c>
      <c r="AU52" s="50">
        <v>57.81</v>
      </c>
      <c r="AV52" s="50">
        <v>36.19</v>
      </c>
      <c r="AW52" s="50">
        <v>60.58</v>
      </c>
    </row>
    <row r="53" spans="1:49">
      <c r="A53" s="51">
        <v>41786</v>
      </c>
      <c r="B53" s="50">
        <v>50.12</v>
      </c>
      <c r="C53" s="50">
        <v>57.39</v>
      </c>
      <c r="D53" s="50">
        <v>38.909999999999997</v>
      </c>
      <c r="E53" s="50">
        <v>52.7</v>
      </c>
      <c r="F53" s="50">
        <v>32.08</v>
      </c>
      <c r="G53" s="50">
        <v>57.46</v>
      </c>
      <c r="H53" s="50">
        <v>23.96</v>
      </c>
      <c r="I53" s="50">
        <v>51.62</v>
      </c>
      <c r="J53" s="50">
        <v>29.23</v>
      </c>
      <c r="K53" s="50">
        <v>54.4</v>
      </c>
      <c r="L53" s="50">
        <v>69.42</v>
      </c>
      <c r="M53" s="50">
        <v>75.28</v>
      </c>
      <c r="N53" s="50">
        <v>70.459999999999994</v>
      </c>
      <c r="O53" s="50">
        <v>54.09</v>
      </c>
      <c r="P53" s="50">
        <v>37.39</v>
      </c>
      <c r="Q53" s="50">
        <v>24.2</v>
      </c>
      <c r="R53" s="50">
        <v>74.11</v>
      </c>
      <c r="S53" s="50">
        <v>45.22</v>
      </c>
      <c r="T53" s="50">
        <v>35.380000000000003</v>
      </c>
      <c r="U53" s="50">
        <v>33.229999999999997</v>
      </c>
      <c r="V53" s="50">
        <v>25.36</v>
      </c>
      <c r="W53" s="50">
        <v>23.93</v>
      </c>
      <c r="X53" s="50">
        <v>54.88</v>
      </c>
      <c r="Y53" s="50">
        <v>36.96</v>
      </c>
      <c r="Z53" s="50">
        <v>38.04</v>
      </c>
      <c r="AA53" s="50">
        <v>96.53</v>
      </c>
      <c r="AB53" s="50">
        <v>47.37</v>
      </c>
      <c r="AC53" s="50">
        <v>36.17</v>
      </c>
      <c r="AD53" s="50">
        <v>28.4</v>
      </c>
      <c r="AE53" s="50">
        <v>27.52</v>
      </c>
      <c r="AF53" s="50">
        <v>44.78</v>
      </c>
      <c r="AG53" s="50">
        <v>55.01</v>
      </c>
      <c r="AH53" s="50">
        <v>27.88</v>
      </c>
      <c r="AI53" s="50">
        <v>33.18</v>
      </c>
      <c r="AJ53" s="50">
        <v>31.865400000000001</v>
      </c>
      <c r="AK53" s="50">
        <v>37.35</v>
      </c>
      <c r="AL53" s="50">
        <v>51.2</v>
      </c>
      <c r="AM53" s="50">
        <v>99.06</v>
      </c>
      <c r="AN53" s="50">
        <v>43.16</v>
      </c>
      <c r="AO53" s="50">
        <v>17.079999999999998</v>
      </c>
      <c r="AP53" s="50">
        <v>33.01</v>
      </c>
      <c r="AQ53" s="50">
        <v>39.36</v>
      </c>
      <c r="AR53" s="50">
        <v>35.549999999999997</v>
      </c>
      <c r="AS53" s="50">
        <v>45.14</v>
      </c>
      <c r="AT53" s="50">
        <v>30.37</v>
      </c>
      <c r="AU53" s="50">
        <v>58.32</v>
      </c>
      <c r="AV53" s="50">
        <v>36.549999999999997</v>
      </c>
      <c r="AW53" s="50">
        <v>60.6</v>
      </c>
    </row>
    <row r="54" spans="1:49">
      <c r="A54" s="51">
        <v>41787</v>
      </c>
      <c r="B54" s="50">
        <v>49.83</v>
      </c>
      <c r="C54" s="50">
        <v>57.94</v>
      </c>
      <c r="D54" s="50">
        <v>39.18</v>
      </c>
      <c r="E54" s="50">
        <v>52.94</v>
      </c>
      <c r="F54" s="50">
        <v>32.24</v>
      </c>
      <c r="G54" s="50">
        <v>57.41</v>
      </c>
      <c r="H54" s="50">
        <v>24.01</v>
      </c>
      <c r="I54" s="50">
        <v>51.88</v>
      </c>
      <c r="J54" s="50">
        <v>29.53</v>
      </c>
      <c r="K54" s="50">
        <v>54.52</v>
      </c>
      <c r="L54" s="50">
        <v>68.349999999999994</v>
      </c>
      <c r="M54" s="50">
        <v>75.36</v>
      </c>
      <c r="N54" s="50">
        <v>70.760000000000005</v>
      </c>
      <c r="O54" s="50">
        <v>54.36</v>
      </c>
      <c r="P54" s="50">
        <v>37.79</v>
      </c>
      <c r="Q54" s="50">
        <v>24.22</v>
      </c>
      <c r="R54" s="50">
        <v>74.62</v>
      </c>
      <c r="S54" s="50">
        <v>45.13</v>
      </c>
      <c r="T54" s="50">
        <v>35.99</v>
      </c>
      <c r="U54" s="50">
        <v>33.64</v>
      </c>
      <c r="V54" s="50">
        <v>25.25</v>
      </c>
      <c r="W54" s="50">
        <v>24.18</v>
      </c>
      <c r="X54" s="50">
        <v>55.03</v>
      </c>
      <c r="Y54" s="50">
        <v>36.83</v>
      </c>
      <c r="Z54" s="50">
        <v>37.56</v>
      </c>
      <c r="AA54" s="50">
        <v>97.36</v>
      </c>
      <c r="AB54" s="50">
        <v>47.8</v>
      </c>
      <c r="AC54" s="50">
        <v>36.56</v>
      </c>
      <c r="AD54" s="50">
        <v>28.32</v>
      </c>
      <c r="AE54" s="50">
        <v>27.69</v>
      </c>
      <c r="AF54" s="50">
        <v>45.3</v>
      </c>
      <c r="AG54" s="50">
        <v>55.06</v>
      </c>
      <c r="AH54" s="50">
        <v>28.13</v>
      </c>
      <c r="AI54" s="50">
        <v>33.200000000000003</v>
      </c>
      <c r="AJ54" s="50">
        <v>32.143799999999999</v>
      </c>
      <c r="AK54" s="50">
        <v>38.19</v>
      </c>
      <c r="AL54" s="50">
        <v>51.59</v>
      </c>
      <c r="AM54" s="50">
        <v>99.71</v>
      </c>
      <c r="AN54" s="50">
        <v>43.45</v>
      </c>
      <c r="AO54" s="50">
        <v>17.21</v>
      </c>
      <c r="AP54" s="50">
        <v>33.15</v>
      </c>
      <c r="AQ54" s="50">
        <v>39.590000000000003</v>
      </c>
      <c r="AR54" s="50">
        <v>35.83</v>
      </c>
      <c r="AS54" s="50">
        <v>45.32</v>
      </c>
      <c r="AT54" s="50">
        <v>30.5</v>
      </c>
      <c r="AU54" s="50">
        <v>57.23</v>
      </c>
      <c r="AV54" s="50">
        <v>36.76</v>
      </c>
      <c r="AW54" s="50">
        <v>60.62</v>
      </c>
    </row>
    <row r="55" spans="1:49">
      <c r="A55" s="51">
        <v>41788</v>
      </c>
      <c r="B55" s="50">
        <v>49.51</v>
      </c>
      <c r="C55" s="50">
        <v>57.75</v>
      </c>
      <c r="D55" s="50">
        <v>38.909999999999997</v>
      </c>
      <c r="E55" s="50">
        <v>52.79</v>
      </c>
      <c r="F55" s="50">
        <v>32.15</v>
      </c>
      <c r="G55" s="50">
        <v>57.2</v>
      </c>
      <c r="H55" s="50">
        <v>24.06</v>
      </c>
      <c r="I55" s="50">
        <v>51.61</v>
      </c>
      <c r="J55" s="50">
        <v>29.46</v>
      </c>
      <c r="K55" s="50">
        <v>54.65</v>
      </c>
      <c r="L55" s="50">
        <v>68.52</v>
      </c>
      <c r="M55" s="50">
        <v>75.37</v>
      </c>
      <c r="N55" s="50">
        <v>70.930000000000007</v>
      </c>
      <c r="O55" s="50">
        <v>54.59</v>
      </c>
      <c r="P55" s="50">
        <v>37.81</v>
      </c>
      <c r="Q55" s="50">
        <v>23.9</v>
      </c>
      <c r="R55" s="50">
        <v>75.53</v>
      </c>
      <c r="S55" s="50">
        <v>45.03</v>
      </c>
      <c r="T55" s="50">
        <v>36.06</v>
      </c>
      <c r="U55" s="50">
        <v>33.479999999999997</v>
      </c>
      <c r="V55" s="50">
        <v>25.29</v>
      </c>
      <c r="W55" s="50">
        <v>24.07</v>
      </c>
      <c r="X55" s="50">
        <v>54.85</v>
      </c>
      <c r="Y55" s="50">
        <v>36.44</v>
      </c>
      <c r="Z55" s="50">
        <v>37.65</v>
      </c>
      <c r="AA55" s="50">
        <v>96.55</v>
      </c>
      <c r="AB55" s="50">
        <v>47.39</v>
      </c>
      <c r="AC55" s="50">
        <v>36.57</v>
      </c>
      <c r="AD55" s="50">
        <v>28.43</v>
      </c>
      <c r="AE55" s="50">
        <v>27.66</v>
      </c>
      <c r="AF55" s="50">
        <v>45.68</v>
      </c>
      <c r="AG55" s="50">
        <v>54.86</v>
      </c>
      <c r="AH55" s="50">
        <v>28.21</v>
      </c>
      <c r="AI55" s="50">
        <v>32.99</v>
      </c>
      <c r="AJ55" s="50">
        <v>32.273699999999998</v>
      </c>
      <c r="AK55" s="50">
        <v>38.5</v>
      </c>
      <c r="AL55" s="50">
        <v>51.52</v>
      </c>
      <c r="AM55" s="50">
        <v>100.05</v>
      </c>
      <c r="AN55" s="50">
        <v>43.54</v>
      </c>
      <c r="AO55" s="50">
        <v>17.27</v>
      </c>
      <c r="AP55" s="50">
        <v>33.24</v>
      </c>
      <c r="AQ55" s="50">
        <v>39.53</v>
      </c>
      <c r="AR55" s="50">
        <v>35.799999999999997</v>
      </c>
      <c r="AS55" s="50">
        <v>45.1</v>
      </c>
      <c r="AT55" s="50">
        <v>30.57</v>
      </c>
      <c r="AU55" s="50">
        <v>57.34</v>
      </c>
      <c r="AV55" s="50">
        <v>36.99</v>
      </c>
      <c r="AW55" s="50">
        <v>60.61</v>
      </c>
    </row>
    <row r="56" spans="1:49">
      <c r="A56" s="51">
        <v>41789</v>
      </c>
      <c r="B56" s="50">
        <v>49.67</v>
      </c>
      <c r="C56" s="50">
        <v>58.3</v>
      </c>
      <c r="D56" s="50">
        <v>39.35</v>
      </c>
      <c r="E56" s="50">
        <v>53.35</v>
      </c>
      <c r="F56" s="50">
        <v>31.31</v>
      </c>
      <c r="G56" s="50">
        <v>57.67</v>
      </c>
      <c r="H56" s="50">
        <v>24.12</v>
      </c>
      <c r="I56" s="50">
        <v>52.03</v>
      </c>
      <c r="J56" s="50">
        <v>29.75</v>
      </c>
      <c r="K56" s="50">
        <v>55.01</v>
      </c>
      <c r="L56" s="50">
        <v>68.959999999999994</v>
      </c>
      <c r="M56" s="50">
        <v>76.12</v>
      </c>
      <c r="N56" s="50">
        <v>71.08</v>
      </c>
      <c r="O56" s="50">
        <v>55.14</v>
      </c>
      <c r="P56" s="50">
        <v>38.11</v>
      </c>
      <c r="Q56" s="50">
        <v>24.01</v>
      </c>
      <c r="R56" s="50">
        <v>75.42</v>
      </c>
      <c r="S56" s="50">
        <v>45.4</v>
      </c>
      <c r="T56" s="50">
        <v>36.83</v>
      </c>
      <c r="U56" s="50">
        <v>33.82</v>
      </c>
      <c r="V56" s="50">
        <v>25.45</v>
      </c>
      <c r="W56" s="50">
        <v>24.05</v>
      </c>
      <c r="X56" s="50">
        <v>54.83</v>
      </c>
      <c r="Y56" s="50">
        <v>36.6</v>
      </c>
      <c r="Z56" s="50">
        <v>37.54</v>
      </c>
      <c r="AA56" s="50">
        <v>97.36</v>
      </c>
      <c r="AB56" s="50">
        <v>48</v>
      </c>
      <c r="AC56" s="50">
        <v>36.729999999999997</v>
      </c>
      <c r="AD56" s="50">
        <v>28.58</v>
      </c>
      <c r="AE56" s="50">
        <v>27.7</v>
      </c>
      <c r="AF56" s="50">
        <v>45.87</v>
      </c>
      <c r="AG56" s="50">
        <v>55.42</v>
      </c>
      <c r="AH56" s="50">
        <v>28.46</v>
      </c>
      <c r="AI56" s="50">
        <v>33.07</v>
      </c>
      <c r="AJ56" s="50">
        <v>32.561300000000003</v>
      </c>
      <c r="AK56" s="50">
        <v>38.96</v>
      </c>
      <c r="AL56" s="50">
        <v>52</v>
      </c>
      <c r="AM56" s="50">
        <v>100.35</v>
      </c>
      <c r="AN56" s="50">
        <v>43.78</v>
      </c>
      <c r="AO56" s="50">
        <v>17.27</v>
      </c>
      <c r="AP56" s="50">
        <v>33.479999999999997</v>
      </c>
      <c r="AQ56" s="50">
        <v>39.880000000000003</v>
      </c>
      <c r="AR56" s="50">
        <v>36.049999999999997</v>
      </c>
      <c r="AS56" s="50">
        <v>45.52</v>
      </c>
      <c r="AT56" s="50">
        <v>30.76</v>
      </c>
      <c r="AU56" s="50">
        <v>57.99</v>
      </c>
      <c r="AV56" s="50">
        <v>36.97</v>
      </c>
      <c r="AW56" s="50">
        <v>60.57</v>
      </c>
    </row>
    <row r="57" spans="1:49">
      <c r="A57" s="51">
        <v>41792</v>
      </c>
      <c r="B57" s="50">
        <v>49.32</v>
      </c>
      <c r="C57" s="50">
        <v>58.21</v>
      </c>
      <c r="D57" s="50">
        <v>39.04</v>
      </c>
      <c r="E57" s="50">
        <v>53.48</v>
      </c>
      <c r="F57" s="50">
        <v>31.32</v>
      </c>
      <c r="G57" s="50">
        <v>57.38</v>
      </c>
      <c r="H57" s="50">
        <v>24.08</v>
      </c>
      <c r="I57" s="50">
        <v>51.63</v>
      </c>
      <c r="J57" s="50">
        <v>29.72</v>
      </c>
      <c r="K57" s="50">
        <v>55</v>
      </c>
      <c r="L57" s="50">
        <v>69.599999999999994</v>
      </c>
      <c r="M57" s="50">
        <v>76.180000000000007</v>
      </c>
      <c r="N57" s="50">
        <v>70.849999999999994</v>
      </c>
      <c r="O57" s="50">
        <v>55.67</v>
      </c>
      <c r="P57" s="50">
        <v>37.770000000000003</v>
      </c>
      <c r="Q57" s="50">
        <v>23.81</v>
      </c>
      <c r="R57" s="50">
        <v>75.77</v>
      </c>
      <c r="S57" s="50">
        <v>45.34</v>
      </c>
      <c r="T57" s="50">
        <v>36.6</v>
      </c>
      <c r="U57" s="50">
        <v>33.549999999999997</v>
      </c>
      <c r="V57" s="50">
        <v>25.39</v>
      </c>
      <c r="W57" s="50">
        <v>23.84</v>
      </c>
      <c r="X57" s="50">
        <v>54.28</v>
      </c>
      <c r="Y57" s="50">
        <v>37.630000000000003</v>
      </c>
      <c r="Z57" s="50">
        <v>37.21</v>
      </c>
      <c r="AA57" s="50">
        <v>97.18</v>
      </c>
      <c r="AB57" s="50">
        <v>47.67</v>
      </c>
      <c r="AC57" s="50">
        <v>36.630000000000003</v>
      </c>
      <c r="AD57" s="50">
        <v>28.56</v>
      </c>
      <c r="AE57" s="50">
        <v>27.68</v>
      </c>
      <c r="AF57" s="50">
        <v>45.87</v>
      </c>
      <c r="AG57" s="50">
        <v>55.09</v>
      </c>
      <c r="AH57" s="50">
        <v>28.38</v>
      </c>
      <c r="AI57" s="50">
        <v>32.880000000000003</v>
      </c>
      <c r="AJ57" s="50">
        <v>32.273699999999998</v>
      </c>
      <c r="AK57" s="50">
        <v>39.11</v>
      </c>
      <c r="AL57" s="50">
        <v>51.88</v>
      </c>
      <c r="AM57" s="50">
        <v>100.47</v>
      </c>
      <c r="AN57" s="50">
        <v>43.67</v>
      </c>
      <c r="AO57" s="50">
        <v>17.16</v>
      </c>
      <c r="AP57" s="50">
        <v>33.36</v>
      </c>
      <c r="AQ57" s="50">
        <v>39.74</v>
      </c>
      <c r="AR57" s="50">
        <v>36.04</v>
      </c>
      <c r="AS57" s="50">
        <v>45.45</v>
      </c>
      <c r="AT57" s="50">
        <v>30.67</v>
      </c>
      <c r="AU57" s="50">
        <v>57.6</v>
      </c>
      <c r="AV57" s="50">
        <v>36.78</v>
      </c>
      <c r="AW57" s="50">
        <v>60.58</v>
      </c>
    </row>
    <row r="58" spans="1:49">
      <c r="A58" s="51">
        <v>41793</v>
      </c>
      <c r="B58" s="50">
        <v>48.94</v>
      </c>
      <c r="C58" s="50">
        <v>58.1</v>
      </c>
      <c r="D58" s="50">
        <v>39.31</v>
      </c>
      <c r="E58" s="50">
        <v>53.94</v>
      </c>
      <c r="F58" s="50">
        <v>31.1</v>
      </c>
      <c r="G58" s="50">
        <v>57.39</v>
      </c>
      <c r="H58" s="50">
        <v>24.02</v>
      </c>
      <c r="I58" s="50">
        <v>51.56</v>
      </c>
      <c r="J58" s="50">
        <v>29.78</v>
      </c>
      <c r="K58" s="50">
        <v>55</v>
      </c>
      <c r="L58" s="50">
        <v>69.87</v>
      </c>
      <c r="M58" s="50">
        <v>76.22</v>
      </c>
      <c r="N58" s="50">
        <v>70.7</v>
      </c>
      <c r="O58" s="50">
        <v>56.21</v>
      </c>
      <c r="P58" s="50">
        <v>37.369999999999997</v>
      </c>
      <c r="Q58" s="50">
        <v>23.72</v>
      </c>
      <c r="R58" s="50">
        <v>76.22</v>
      </c>
      <c r="S58" s="50">
        <v>45.33</v>
      </c>
      <c r="T58" s="50">
        <v>37.19</v>
      </c>
      <c r="U58" s="50">
        <v>34.51</v>
      </c>
      <c r="V58" s="50">
        <v>25.48</v>
      </c>
      <c r="W58" s="50">
        <v>23.69</v>
      </c>
      <c r="X58" s="50">
        <v>54.24</v>
      </c>
      <c r="Y58" s="50">
        <v>37.71</v>
      </c>
      <c r="Z58" s="50">
        <v>37.21</v>
      </c>
      <c r="AA58" s="50">
        <v>97.16</v>
      </c>
      <c r="AB58" s="50">
        <v>47.58</v>
      </c>
      <c r="AC58" s="50">
        <v>36.549999999999997</v>
      </c>
      <c r="AD58" s="50">
        <v>28.48</v>
      </c>
      <c r="AE58" s="50">
        <v>27.73</v>
      </c>
      <c r="AF58" s="50">
        <v>45.64</v>
      </c>
      <c r="AG58" s="50">
        <v>54.99</v>
      </c>
      <c r="AH58" s="50">
        <v>28.15</v>
      </c>
      <c r="AI58" s="50">
        <v>32.94</v>
      </c>
      <c r="AJ58" s="50">
        <v>32.468499999999999</v>
      </c>
      <c r="AK58" s="50">
        <v>39.17</v>
      </c>
      <c r="AL58" s="50">
        <v>51.74</v>
      </c>
      <c r="AM58" s="50">
        <v>100.52</v>
      </c>
      <c r="AN58" s="50">
        <v>43.67</v>
      </c>
      <c r="AO58" s="50">
        <v>17.190000000000001</v>
      </c>
      <c r="AP58" s="50">
        <v>33.020000000000003</v>
      </c>
      <c r="AQ58" s="50">
        <v>39.69</v>
      </c>
      <c r="AR58" s="50">
        <v>36.22</v>
      </c>
      <c r="AS58" s="50">
        <v>45.39</v>
      </c>
      <c r="AT58" s="50">
        <v>30.68</v>
      </c>
      <c r="AU58" s="50">
        <v>57.85</v>
      </c>
      <c r="AV58" s="50">
        <v>36.6</v>
      </c>
      <c r="AW58" s="50">
        <v>60.58</v>
      </c>
    </row>
    <row r="59" spans="1:49">
      <c r="A59" s="51">
        <v>41794</v>
      </c>
      <c r="B59" s="50">
        <v>48.89</v>
      </c>
      <c r="C59" s="50">
        <v>58.19</v>
      </c>
      <c r="D59" s="50">
        <v>39.18</v>
      </c>
      <c r="E59" s="50">
        <v>53.99</v>
      </c>
      <c r="F59" s="50">
        <v>31.26</v>
      </c>
      <c r="G59" s="50">
        <v>57.76</v>
      </c>
      <c r="H59" s="50">
        <v>23.94</v>
      </c>
      <c r="I59" s="50">
        <v>51.78</v>
      </c>
      <c r="J59" s="50">
        <v>29.78</v>
      </c>
      <c r="K59" s="50">
        <v>55.22</v>
      </c>
      <c r="L59" s="50">
        <v>70.05</v>
      </c>
      <c r="M59" s="50">
        <v>76.22</v>
      </c>
      <c r="N59" s="50">
        <v>71.010000000000005</v>
      </c>
      <c r="O59" s="50">
        <v>56.02</v>
      </c>
      <c r="P59" s="50">
        <v>37.43</v>
      </c>
      <c r="Q59" s="50">
        <v>23.7</v>
      </c>
      <c r="R59" s="50">
        <v>76.61</v>
      </c>
      <c r="S59" s="50">
        <v>45.27</v>
      </c>
      <c r="T59" s="50">
        <v>37.270000000000003</v>
      </c>
      <c r="U59" s="50">
        <v>34.299999999999997</v>
      </c>
      <c r="V59" s="50">
        <v>25.49</v>
      </c>
      <c r="W59" s="50">
        <v>23.86</v>
      </c>
      <c r="X59" s="50">
        <v>54.2</v>
      </c>
      <c r="Y59" s="50">
        <v>37.57</v>
      </c>
      <c r="Z59" s="50">
        <v>36.950000000000003</v>
      </c>
      <c r="AA59" s="50">
        <v>97.32</v>
      </c>
      <c r="AB59" s="50">
        <v>47.89</v>
      </c>
      <c r="AC59" s="50">
        <v>36.58</v>
      </c>
      <c r="AD59" s="50">
        <v>28.48</v>
      </c>
      <c r="AE59" s="50">
        <v>27.75</v>
      </c>
      <c r="AF59" s="50">
        <v>45.88</v>
      </c>
      <c r="AG59" s="50">
        <v>54.73</v>
      </c>
      <c r="AH59" s="50">
        <v>28.1</v>
      </c>
      <c r="AI59" s="50">
        <v>32.869999999999997</v>
      </c>
      <c r="AJ59" s="50">
        <v>32.347900000000003</v>
      </c>
      <c r="AK59" s="50">
        <v>38.57</v>
      </c>
      <c r="AL59" s="50">
        <v>51.62</v>
      </c>
      <c r="AM59" s="50">
        <v>100.25</v>
      </c>
      <c r="AN59" s="50">
        <v>43.73</v>
      </c>
      <c r="AO59" s="50">
        <v>17.22</v>
      </c>
      <c r="AP59" s="50">
        <v>33.18</v>
      </c>
      <c r="AQ59" s="50">
        <v>39.880000000000003</v>
      </c>
      <c r="AR59" s="50">
        <v>36.22</v>
      </c>
      <c r="AS59" s="50">
        <v>45.51</v>
      </c>
      <c r="AT59" s="50">
        <v>30.74</v>
      </c>
      <c r="AU59" s="50">
        <v>57.97</v>
      </c>
      <c r="AV59" s="50">
        <v>36.19</v>
      </c>
      <c r="AW59" s="50">
        <v>60.17</v>
      </c>
    </row>
    <row r="60" spans="1:49">
      <c r="A60" s="51">
        <v>41795</v>
      </c>
      <c r="B60" s="50">
        <v>49.77</v>
      </c>
      <c r="C60" s="50">
        <v>58.7</v>
      </c>
      <c r="D60" s="50">
        <v>39.61</v>
      </c>
      <c r="E60" s="50">
        <v>54.17</v>
      </c>
      <c r="F60" s="50">
        <v>31.8</v>
      </c>
      <c r="G60" s="50">
        <v>59.18</v>
      </c>
      <c r="H60" s="50">
        <v>24.1</v>
      </c>
      <c r="I60" s="50">
        <v>51.98</v>
      </c>
      <c r="J60" s="50">
        <v>30.12</v>
      </c>
      <c r="K60" s="50">
        <v>55.73</v>
      </c>
      <c r="L60" s="50">
        <v>70.23</v>
      </c>
      <c r="M60" s="50">
        <v>76.540000000000006</v>
      </c>
      <c r="N60" s="50">
        <v>71.73</v>
      </c>
      <c r="O60" s="50">
        <v>56.52</v>
      </c>
      <c r="P60" s="50">
        <v>38.479999999999997</v>
      </c>
      <c r="Q60" s="50">
        <v>24.11</v>
      </c>
      <c r="R60" s="50">
        <v>78.61</v>
      </c>
      <c r="S60" s="50">
        <v>45.6</v>
      </c>
      <c r="T60" s="50">
        <v>37.46</v>
      </c>
      <c r="U60" s="50">
        <v>34.56</v>
      </c>
      <c r="V60" s="50">
        <v>25.66</v>
      </c>
      <c r="W60" s="50">
        <v>24.56</v>
      </c>
      <c r="X60" s="50">
        <v>55.4</v>
      </c>
      <c r="Y60" s="50">
        <v>37.770000000000003</v>
      </c>
      <c r="Z60" s="50">
        <v>37.97</v>
      </c>
      <c r="AA60" s="50">
        <v>97.77</v>
      </c>
      <c r="AB60" s="50">
        <v>48.77</v>
      </c>
      <c r="AC60" s="50">
        <v>36.9</v>
      </c>
      <c r="AD60" s="50">
        <v>29.35</v>
      </c>
      <c r="AE60" s="50">
        <v>27.86</v>
      </c>
      <c r="AF60" s="50">
        <v>46.5</v>
      </c>
      <c r="AG60" s="50">
        <v>55.19</v>
      </c>
      <c r="AH60" s="50">
        <v>28.8</v>
      </c>
      <c r="AI60" s="50">
        <v>33.53</v>
      </c>
      <c r="AJ60" s="50">
        <v>32.394300000000001</v>
      </c>
      <c r="AK60" s="50">
        <v>39.07</v>
      </c>
      <c r="AL60" s="50">
        <v>52.34</v>
      </c>
      <c r="AM60" s="50">
        <v>101.11</v>
      </c>
      <c r="AN60" s="50">
        <v>44.12</v>
      </c>
      <c r="AO60" s="50">
        <v>17.41</v>
      </c>
      <c r="AP60" s="50">
        <v>33.6</v>
      </c>
      <c r="AQ60" s="50">
        <v>40.299999999999997</v>
      </c>
      <c r="AR60" s="50">
        <v>36.24</v>
      </c>
      <c r="AS60" s="50">
        <v>45.87</v>
      </c>
      <c r="AT60" s="50">
        <v>30.99</v>
      </c>
      <c r="AU60" s="50">
        <v>58.77</v>
      </c>
      <c r="AV60" s="50">
        <v>36.6</v>
      </c>
      <c r="AW60" s="50">
        <v>60.25</v>
      </c>
    </row>
    <row r="61" spans="1:49">
      <c r="A61" s="51">
        <v>41796</v>
      </c>
      <c r="B61" s="50">
        <v>49.87</v>
      </c>
      <c r="C61" s="50">
        <v>58.69</v>
      </c>
      <c r="D61" s="50">
        <v>39.369999999999997</v>
      </c>
      <c r="E61" s="50">
        <v>54.07</v>
      </c>
      <c r="F61" s="50">
        <v>31.66</v>
      </c>
      <c r="G61" s="50">
        <v>59.12</v>
      </c>
      <c r="H61" s="50">
        <v>24.05</v>
      </c>
      <c r="I61" s="50">
        <v>52.23</v>
      </c>
      <c r="J61" s="50">
        <v>30.12</v>
      </c>
      <c r="K61" s="50">
        <v>55.23</v>
      </c>
      <c r="L61" s="50">
        <v>69.849999999999994</v>
      </c>
      <c r="M61" s="50">
        <v>76.239999999999995</v>
      </c>
      <c r="N61" s="50">
        <v>71.34</v>
      </c>
      <c r="O61" s="50">
        <v>56.06</v>
      </c>
      <c r="P61" s="50">
        <v>38.56</v>
      </c>
      <c r="Q61" s="50">
        <v>24.18</v>
      </c>
      <c r="R61" s="50">
        <v>78.41</v>
      </c>
      <c r="S61" s="50">
        <v>45.48</v>
      </c>
      <c r="T61" s="50">
        <v>37.409999999999997</v>
      </c>
      <c r="U61" s="50">
        <v>34.71</v>
      </c>
      <c r="V61" s="50">
        <v>25.54</v>
      </c>
      <c r="W61" s="50">
        <v>24.55</v>
      </c>
      <c r="X61" s="50">
        <v>55.61</v>
      </c>
      <c r="Y61" s="50">
        <v>37.700000000000003</v>
      </c>
      <c r="Z61" s="50">
        <v>38.159999999999997</v>
      </c>
      <c r="AA61" s="50">
        <v>97.44</v>
      </c>
      <c r="AB61" s="50">
        <v>48.69</v>
      </c>
      <c r="AC61" s="50">
        <v>36.93</v>
      </c>
      <c r="AD61" s="50">
        <v>29.53</v>
      </c>
      <c r="AE61" s="50">
        <v>27.46</v>
      </c>
      <c r="AF61" s="50">
        <v>46.68</v>
      </c>
      <c r="AG61" s="50">
        <v>54.96</v>
      </c>
      <c r="AH61" s="50">
        <v>28.86</v>
      </c>
      <c r="AI61" s="50">
        <v>33.69</v>
      </c>
      <c r="AJ61" s="50">
        <v>32.162300000000002</v>
      </c>
      <c r="AK61" s="50">
        <v>38.74</v>
      </c>
      <c r="AL61" s="50">
        <v>51.38</v>
      </c>
      <c r="AM61" s="50">
        <v>100.71</v>
      </c>
      <c r="AN61" s="50">
        <v>43.89</v>
      </c>
      <c r="AO61" s="50">
        <v>17.489999999999998</v>
      </c>
      <c r="AP61" s="50">
        <v>33.799999999999997</v>
      </c>
      <c r="AQ61" s="50">
        <v>40.07</v>
      </c>
      <c r="AR61" s="50">
        <v>36.03</v>
      </c>
      <c r="AS61" s="50">
        <v>45.76</v>
      </c>
      <c r="AT61" s="50">
        <v>31.17</v>
      </c>
      <c r="AU61" s="50">
        <v>58.49</v>
      </c>
      <c r="AV61" s="50">
        <v>36.659999999999997</v>
      </c>
      <c r="AW61" s="50">
        <v>60.18</v>
      </c>
    </row>
    <row r="62" spans="1:49">
      <c r="A62" s="51">
        <v>41799</v>
      </c>
      <c r="B62" s="50">
        <v>49.52</v>
      </c>
      <c r="C62" s="50">
        <v>58.43</v>
      </c>
      <c r="D62" s="50">
        <v>39</v>
      </c>
      <c r="E62" s="50">
        <v>53.49</v>
      </c>
      <c r="F62" s="50">
        <v>31.45</v>
      </c>
      <c r="G62" s="50">
        <v>58.97</v>
      </c>
      <c r="H62" s="50">
        <v>23.93</v>
      </c>
      <c r="I62" s="50">
        <v>52</v>
      </c>
      <c r="J62" s="50">
        <v>29.83</v>
      </c>
      <c r="K62" s="50">
        <v>54.9</v>
      </c>
      <c r="L62" s="50">
        <v>69.010000000000005</v>
      </c>
      <c r="M62" s="50">
        <v>75.52</v>
      </c>
      <c r="N62" s="50">
        <v>70.86</v>
      </c>
      <c r="O62" s="50">
        <v>55.72</v>
      </c>
      <c r="P62" s="50">
        <v>38.29</v>
      </c>
      <c r="Q62" s="50">
        <v>24.2</v>
      </c>
      <c r="R62" s="50">
        <v>78.69</v>
      </c>
      <c r="S62" s="50">
        <v>45.17</v>
      </c>
      <c r="T62" s="50">
        <v>37.08</v>
      </c>
      <c r="U62" s="50">
        <v>34.590000000000003</v>
      </c>
      <c r="V62" s="50">
        <v>25.55</v>
      </c>
      <c r="W62" s="50">
        <v>24.44</v>
      </c>
      <c r="X62" s="50">
        <v>55.25</v>
      </c>
      <c r="Y62" s="50">
        <v>37.42</v>
      </c>
      <c r="Z62" s="50">
        <v>38.04</v>
      </c>
      <c r="AA62" s="50">
        <v>96.38</v>
      </c>
      <c r="AB62" s="50">
        <v>48.26</v>
      </c>
      <c r="AC62" s="50">
        <v>36.74</v>
      </c>
      <c r="AD62" s="50">
        <v>29.62</v>
      </c>
      <c r="AE62" s="50">
        <v>27.18</v>
      </c>
      <c r="AF62" s="50">
        <v>46.14</v>
      </c>
      <c r="AG62" s="50">
        <v>54.53</v>
      </c>
      <c r="AH62" s="50">
        <v>28.84</v>
      </c>
      <c r="AI62" s="50">
        <v>33.35</v>
      </c>
      <c r="AJ62" s="50">
        <v>31.754000000000001</v>
      </c>
      <c r="AK62" s="50">
        <v>38.29</v>
      </c>
      <c r="AL62" s="50">
        <v>51.1</v>
      </c>
      <c r="AM62" s="50">
        <v>101.01</v>
      </c>
      <c r="AN62" s="50">
        <v>43.64</v>
      </c>
      <c r="AO62" s="50">
        <v>17.420000000000002</v>
      </c>
      <c r="AP62" s="50">
        <v>33.85</v>
      </c>
      <c r="AQ62" s="50">
        <v>40.090000000000003</v>
      </c>
      <c r="AR62" s="50">
        <v>36.090000000000003</v>
      </c>
      <c r="AS62" s="50">
        <v>45.53</v>
      </c>
      <c r="AT62" s="50">
        <v>31</v>
      </c>
      <c r="AU62" s="50">
        <v>57.99</v>
      </c>
      <c r="AV62" s="50">
        <v>36.659999999999997</v>
      </c>
      <c r="AW62" s="50">
        <v>60.2</v>
      </c>
    </row>
    <row r="63" spans="1:49">
      <c r="A63" s="51">
        <v>41800</v>
      </c>
      <c r="B63" s="50">
        <v>49.44</v>
      </c>
      <c r="C63" s="50">
        <v>58.09</v>
      </c>
      <c r="D63" s="50">
        <v>38.5</v>
      </c>
      <c r="E63" s="50">
        <v>53.46</v>
      </c>
      <c r="F63" s="50">
        <v>31.31</v>
      </c>
      <c r="G63" s="50">
        <v>58.75</v>
      </c>
      <c r="H63" s="50">
        <v>23.89</v>
      </c>
      <c r="I63" s="50">
        <v>51.85</v>
      </c>
      <c r="J63" s="50">
        <v>29.65</v>
      </c>
      <c r="K63" s="50">
        <v>55.09</v>
      </c>
      <c r="L63" s="50">
        <v>68.63</v>
      </c>
      <c r="M63" s="50">
        <v>75.099999999999994</v>
      </c>
      <c r="N63" s="50">
        <v>70.510000000000005</v>
      </c>
      <c r="O63" s="50">
        <v>55.52</v>
      </c>
      <c r="P63" s="50">
        <v>38.06</v>
      </c>
      <c r="Q63" s="50">
        <v>24.24</v>
      </c>
      <c r="R63" s="50">
        <v>78.28</v>
      </c>
      <c r="S63" s="50">
        <v>45.16</v>
      </c>
      <c r="T63" s="50">
        <v>37.159999999999997</v>
      </c>
      <c r="U63" s="50">
        <v>34.74</v>
      </c>
      <c r="V63" s="50">
        <v>25.41</v>
      </c>
      <c r="W63" s="50">
        <v>24.51</v>
      </c>
      <c r="X63" s="50">
        <v>55.29</v>
      </c>
      <c r="Y63" s="50">
        <v>37.46</v>
      </c>
      <c r="Z63" s="50">
        <v>38.08</v>
      </c>
      <c r="AA63" s="50">
        <v>95.78</v>
      </c>
      <c r="AB63" s="50">
        <v>48.49</v>
      </c>
      <c r="AC63" s="50">
        <v>36.54</v>
      </c>
      <c r="AD63" s="50">
        <v>29.54</v>
      </c>
      <c r="AE63" s="50">
        <v>27.25</v>
      </c>
      <c r="AF63" s="50">
        <v>46.17</v>
      </c>
      <c r="AG63" s="50">
        <v>54.39</v>
      </c>
      <c r="AH63" s="50">
        <v>28.74</v>
      </c>
      <c r="AI63" s="50">
        <v>33.049999999999997</v>
      </c>
      <c r="AJ63" s="50">
        <v>32.190100000000001</v>
      </c>
      <c r="AK63" s="50">
        <v>38.08</v>
      </c>
      <c r="AL63" s="50">
        <v>50.81</v>
      </c>
      <c r="AM63" s="50">
        <v>100.17</v>
      </c>
      <c r="AN63" s="50">
        <v>43.61</v>
      </c>
      <c r="AO63" s="50">
        <v>17.38</v>
      </c>
      <c r="AP63" s="50">
        <v>33.71</v>
      </c>
      <c r="AQ63" s="50">
        <v>39.909999999999997</v>
      </c>
      <c r="AR63" s="50">
        <v>35.96</v>
      </c>
      <c r="AS63" s="50">
        <v>45.31</v>
      </c>
      <c r="AT63" s="50">
        <v>30.75</v>
      </c>
      <c r="AU63" s="50">
        <v>57.82</v>
      </c>
      <c r="AV63" s="50">
        <v>36.65</v>
      </c>
      <c r="AW63" s="50">
        <v>60.22</v>
      </c>
    </row>
    <row r="64" spans="1:49">
      <c r="A64" s="51">
        <v>41801</v>
      </c>
      <c r="B64" s="50">
        <v>48.58</v>
      </c>
      <c r="C64" s="50">
        <v>57.28</v>
      </c>
      <c r="D64" s="50">
        <v>38.1</v>
      </c>
      <c r="E64" s="50">
        <v>52.53</v>
      </c>
      <c r="F64" s="50">
        <v>30.86</v>
      </c>
      <c r="G64" s="50">
        <v>58</v>
      </c>
      <c r="H64" s="50">
        <v>23.81</v>
      </c>
      <c r="I64" s="50">
        <v>51.23</v>
      </c>
      <c r="J64" s="50">
        <v>29.37</v>
      </c>
      <c r="K64" s="50">
        <v>54.7</v>
      </c>
      <c r="L64" s="50">
        <v>67.709999999999994</v>
      </c>
      <c r="M64" s="50">
        <v>74.209999999999994</v>
      </c>
      <c r="N64" s="50">
        <v>69.63</v>
      </c>
      <c r="O64" s="50">
        <v>54.89</v>
      </c>
      <c r="P64" s="50">
        <v>37.270000000000003</v>
      </c>
      <c r="Q64" s="50">
        <v>24.26</v>
      </c>
      <c r="R64" s="50">
        <v>77.42</v>
      </c>
      <c r="S64" s="50">
        <v>44.66</v>
      </c>
      <c r="T64" s="50">
        <v>35.75</v>
      </c>
      <c r="U64" s="50">
        <v>34.15</v>
      </c>
      <c r="V64" s="50">
        <v>25.02</v>
      </c>
      <c r="W64" s="50">
        <v>24.17</v>
      </c>
      <c r="X64" s="50">
        <v>54.47</v>
      </c>
      <c r="Y64" s="50">
        <v>36.880000000000003</v>
      </c>
      <c r="Z64" s="50">
        <v>37.58</v>
      </c>
      <c r="AA64" s="50">
        <v>94.9</v>
      </c>
      <c r="AB64" s="50">
        <v>48</v>
      </c>
      <c r="AC64" s="50">
        <v>36.24</v>
      </c>
      <c r="AD64" s="50">
        <v>28.72</v>
      </c>
      <c r="AE64" s="50">
        <v>27.25</v>
      </c>
      <c r="AF64" s="50">
        <v>46.28</v>
      </c>
      <c r="AG64" s="50">
        <v>53.84</v>
      </c>
      <c r="AH64" s="50">
        <v>28.21</v>
      </c>
      <c r="AI64" s="50">
        <v>32.72</v>
      </c>
      <c r="AJ64" s="50">
        <v>31.29</v>
      </c>
      <c r="AK64" s="50">
        <v>37.69</v>
      </c>
      <c r="AL64" s="50">
        <v>50.15</v>
      </c>
      <c r="AM64" s="50">
        <v>99.21</v>
      </c>
      <c r="AN64" s="50">
        <v>43.09</v>
      </c>
      <c r="AO64" s="50">
        <v>17.23</v>
      </c>
      <c r="AP64" s="50">
        <v>33.299999999999997</v>
      </c>
      <c r="AQ64" s="50">
        <v>39.43</v>
      </c>
      <c r="AR64" s="50">
        <v>35.6</v>
      </c>
      <c r="AS64" s="50">
        <v>44.66</v>
      </c>
      <c r="AT64" s="50">
        <v>30.43</v>
      </c>
      <c r="AU64" s="50">
        <v>57.16</v>
      </c>
      <c r="AV64" s="50">
        <v>36.33</v>
      </c>
      <c r="AW64" s="50">
        <v>60.24</v>
      </c>
    </row>
    <row r="65" spans="1:49">
      <c r="A65" s="51">
        <v>41802</v>
      </c>
      <c r="B65" s="50">
        <v>48.25</v>
      </c>
      <c r="C65" s="50">
        <v>57.52</v>
      </c>
      <c r="D65" s="50">
        <v>38.270000000000003</v>
      </c>
      <c r="E65" s="50">
        <v>52.59</v>
      </c>
      <c r="F65" s="50">
        <v>30.8</v>
      </c>
      <c r="G65" s="50">
        <v>58.11</v>
      </c>
      <c r="H65" s="50">
        <v>23.95</v>
      </c>
      <c r="I65" s="50">
        <v>51.3</v>
      </c>
      <c r="J65" s="50">
        <v>29.41</v>
      </c>
      <c r="K65" s="50">
        <v>54.99</v>
      </c>
      <c r="L65" s="50">
        <v>68.03</v>
      </c>
      <c r="M65" s="50">
        <v>74.180000000000007</v>
      </c>
      <c r="N65" s="50">
        <v>70.58</v>
      </c>
      <c r="O65" s="50">
        <v>54.77</v>
      </c>
      <c r="P65" s="50">
        <v>37.159999999999997</v>
      </c>
      <c r="Q65" s="50">
        <v>24.11</v>
      </c>
      <c r="R65" s="50">
        <v>77.849999999999994</v>
      </c>
      <c r="S65" s="50">
        <v>45.07</v>
      </c>
      <c r="T65" s="50">
        <v>35.07</v>
      </c>
      <c r="U65" s="50">
        <v>34.25</v>
      </c>
      <c r="V65" s="50">
        <v>25.05</v>
      </c>
      <c r="W65" s="50">
        <v>24.3</v>
      </c>
      <c r="X65" s="50">
        <v>54.29</v>
      </c>
      <c r="Y65" s="50">
        <v>36.86</v>
      </c>
      <c r="Z65" s="50">
        <v>37.75</v>
      </c>
      <c r="AA65" s="50">
        <v>95.62</v>
      </c>
      <c r="AB65" s="50">
        <v>48.35</v>
      </c>
      <c r="AC65" s="50">
        <v>36.270000000000003</v>
      </c>
      <c r="AD65" s="50">
        <v>28.69</v>
      </c>
      <c r="AE65" s="50">
        <v>27.34</v>
      </c>
      <c r="AF65" s="50">
        <v>46.32</v>
      </c>
      <c r="AG65" s="50">
        <v>54.05</v>
      </c>
      <c r="AH65" s="50">
        <v>28.1</v>
      </c>
      <c r="AI65" s="50">
        <v>32.5</v>
      </c>
      <c r="AJ65" s="50">
        <v>31.104500000000002</v>
      </c>
      <c r="AK65" s="50">
        <v>37.630000000000003</v>
      </c>
      <c r="AL65" s="50">
        <v>50.44</v>
      </c>
      <c r="AM65" s="50">
        <v>99.73</v>
      </c>
      <c r="AN65" s="50">
        <v>43.48</v>
      </c>
      <c r="AO65" s="50">
        <v>17.399999999999999</v>
      </c>
      <c r="AP65" s="50">
        <v>33.21</v>
      </c>
      <c r="AQ65" s="50">
        <v>39.56</v>
      </c>
      <c r="AR65" s="50">
        <v>35.69</v>
      </c>
      <c r="AS65" s="50">
        <v>44.78</v>
      </c>
      <c r="AT65" s="50">
        <v>30.65</v>
      </c>
      <c r="AU65" s="50">
        <v>57.53</v>
      </c>
      <c r="AV65" s="50">
        <v>36.35</v>
      </c>
      <c r="AW65" s="50">
        <v>60.24</v>
      </c>
    </row>
    <row r="66" spans="1:49">
      <c r="A66" s="51">
        <v>41803</v>
      </c>
      <c r="B66" s="50">
        <v>47.9</v>
      </c>
      <c r="C66" s="50">
        <v>57.66</v>
      </c>
      <c r="D66" s="50">
        <v>38.4</v>
      </c>
      <c r="E66" s="50">
        <v>52.78</v>
      </c>
      <c r="F66" s="50">
        <v>30.89</v>
      </c>
      <c r="G66" s="50">
        <v>58.4</v>
      </c>
      <c r="H66" s="50">
        <v>24.01</v>
      </c>
      <c r="I66" s="50">
        <v>51.64</v>
      </c>
      <c r="J66" s="50">
        <v>29.56</v>
      </c>
      <c r="K66" s="50">
        <v>55.22</v>
      </c>
      <c r="L66" s="50">
        <v>68.44</v>
      </c>
      <c r="M66" s="50">
        <v>74.47</v>
      </c>
      <c r="N66" s="50">
        <v>70.83</v>
      </c>
      <c r="O66" s="50">
        <v>54.89</v>
      </c>
      <c r="P66" s="50">
        <v>37.229999999999997</v>
      </c>
      <c r="Q66" s="50">
        <v>24.11</v>
      </c>
      <c r="R66" s="50">
        <v>78.2</v>
      </c>
      <c r="S66" s="50">
        <v>45.36</v>
      </c>
      <c r="T66" s="50">
        <v>35.72</v>
      </c>
      <c r="U66" s="50">
        <v>34.18</v>
      </c>
      <c r="V66" s="50">
        <v>25.16</v>
      </c>
      <c r="W66" s="50">
        <v>24.41</v>
      </c>
      <c r="X66" s="50">
        <v>54.58</v>
      </c>
      <c r="Y66" s="50">
        <v>36.409999999999997</v>
      </c>
      <c r="Z66" s="50">
        <v>37.94</v>
      </c>
      <c r="AA66" s="50">
        <v>96.78</v>
      </c>
      <c r="AB66" s="50">
        <v>48.53</v>
      </c>
      <c r="AC66" s="50">
        <v>36.31</v>
      </c>
      <c r="AD66" s="50">
        <v>28.59</v>
      </c>
      <c r="AE66" s="50">
        <v>27.36</v>
      </c>
      <c r="AF66" s="50">
        <v>46.55</v>
      </c>
      <c r="AG66" s="50">
        <v>54.22</v>
      </c>
      <c r="AH66" s="50">
        <v>28.37</v>
      </c>
      <c r="AI66" s="50">
        <v>32.72</v>
      </c>
      <c r="AJ66" s="50">
        <v>31.5777</v>
      </c>
      <c r="AK66" s="50">
        <v>37.840000000000003</v>
      </c>
      <c r="AL66" s="50">
        <v>50.69</v>
      </c>
      <c r="AM66" s="50">
        <v>101.12</v>
      </c>
      <c r="AN66" s="50">
        <v>43.53</v>
      </c>
      <c r="AO66" s="50">
        <v>17.39</v>
      </c>
      <c r="AP66" s="50">
        <v>33.18</v>
      </c>
      <c r="AQ66" s="50">
        <v>39.74</v>
      </c>
      <c r="AR66" s="50">
        <v>35.86</v>
      </c>
      <c r="AS66" s="50">
        <v>45.07</v>
      </c>
      <c r="AT66" s="50">
        <v>30.69</v>
      </c>
      <c r="AU66" s="50">
        <v>57.7</v>
      </c>
      <c r="AV66" s="50">
        <v>36.61</v>
      </c>
      <c r="AW66" s="50">
        <v>60.25</v>
      </c>
    </row>
    <row r="67" spans="1:49">
      <c r="A67" s="51">
        <v>41806</v>
      </c>
      <c r="B67" s="50">
        <v>48.2</v>
      </c>
      <c r="C67" s="50">
        <v>58.36</v>
      </c>
      <c r="D67" s="50">
        <v>38.81</v>
      </c>
      <c r="E67" s="50">
        <v>53.09</v>
      </c>
      <c r="F67" s="50">
        <v>31.33</v>
      </c>
      <c r="G67" s="50">
        <v>59.03</v>
      </c>
      <c r="H67" s="50">
        <v>24.63</v>
      </c>
      <c r="I67" s="50">
        <v>52.09</v>
      </c>
      <c r="J67" s="50">
        <v>29.83</v>
      </c>
      <c r="K67" s="50">
        <v>55.59</v>
      </c>
      <c r="L67" s="50">
        <v>68.5</v>
      </c>
      <c r="M67" s="50">
        <v>75.25</v>
      </c>
      <c r="N67" s="50">
        <v>71.12</v>
      </c>
      <c r="O67" s="50">
        <v>55.61</v>
      </c>
      <c r="P67" s="50">
        <v>37.74</v>
      </c>
      <c r="Q67" s="50">
        <v>24.33</v>
      </c>
      <c r="R67" s="50">
        <v>79.010000000000005</v>
      </c>
      <c r="S67" s="50">
        <v>45.76</v>
      </c>
      <c r="T67" s="50">
        <v>36.11</v>
      </c>
      <c r="U67" s="50">
        <v>34.15</v>
      </c>
      <c r="V67" s="50">
        <v>25.46</v>
      </c>
      <c r="W67" s="50">
        <v>24.72</v>
      </c>
      <c r="X67" s="50">
        <v>54.91</v>
      </c>
      <c r="Y67" s="50">
        <v>36.64</v>
      </c>
      <c r="Z67" s="50">
        <v>37.96</v>
      </c>
      <c r="AA67" s="50">
        <v>97.16</v>
      </c>
      <c r="AB67" s="50">
        <v>49.02</v>
      </c>
      <c r="AC67" s="50">
        <v>36.799999999999997</v>
      </c>
      <c r="AD67" s="50">
        <v>28.78</v>
      </c>
      <c r="AE67" s="50">
        <v>27.4</v>
      </c>
      <c r="AF67" s="50">
        <v>46.88</v>
      </c>
      <c r="AG67" s="50">
        <v>54.72</v>
      </c>
      <c r="AH67" s="50">
        <v>28.67</v>
      </c>
      <c r="AI67" s="50">
        <v>33.01</v>
      </c>
      <c r="AJ67" s="50">
        <v>31.8004</v>
      </c>
      <c r="AK67" s="50">
        <v>37.99</v>
      </c>
      <c r="AL67" s="50">
        <v>51.09</v>
      </c>
      <c r="AM67" s="50">
        <v>101.67</v>
      </c>
      <c r="AN67" s="50">
        <v>43.7</v>
      </c>
      <c r="AO67" s="50">
        <v>17.600000000000001</v>
      </c>
      <c r="AP67" s="50">
        <v>33.46</v>
      </c>
      <c r="AQ67" s="50">
        <v>40.19</v>
      </c>
      <c r="AR67" s="50">
        <v>36.26</v>
      </c>
      <c r="AS67" s="50">
        <v>45.47</v>
      </c>
      <c r="AT67" s="50">
        <v>30.91</v>
      </c>
      <c r="AU67" s="50">
        <v>58.65</v>
      </c>
      <c r="AV67" s="50">
        <v>36.64</v>
      </c>
      <c r="AW67" s="50">
        <v>60.25</v>
      </c>
    </row>
    <row r="68" spans="1:49">
      <c r="A68" s="51">
        <v>41807</v>
      </c>
      <c r="B68" s="50">
        <v>48.02</v>
      </c>
      <c r="C68" s="50">
        <v>58.31</v>
      </c>
      <c r="D68" s="50">
        <v>38.67</v>
      </c>
      <c r="E68" s="50">
        <v>52.81</v>
      </c>
      <c r="F68" s="50">
        <v>31.4</v>
      </c>
      <c r="G68" s="50">
        <v>59.19</v>
      </c>
      <c r="H68" s="50">
        <v>24.48</v>
      </c>
      <c r="I68" s="50">
        <v>51.87</v>
      </c>
      <c r="J68" s="50">
        <v>29.71</v>
      </c>
      <c r="K68" s="50">
        <v>55.52</v>
      </c>
      <c r="L68" s="50">
        <v>68.48</v>
      </c>
      <c r="M68" s="50">
        <v>74.97</v>
      </c>
      <c r="N68" s="50">
        <v>70.709999999999994</v>
      </c>
      <c r="O68" s="50">
        <v>55.61</v>
      </c>
      <c r="P68" s="50">
        <v>37.76</v>
      </c>
      <c r="Q68" s="50">
        <v>24.3</v>
      </c>
      <c r="R68" s="50">
        <v>78.52</v>
      </c>
      <c r="S68" s="50">
        <v>45.58</v>
      </c>
      <c r="T68" s="50">
        <v>36.29</v>
      </c>
      <c r="U68" s="50">
        <v>34.19</v>
      </c>
      <c r="V68" s="50">
        <v>25.42</v>
      </c>
      <c r="W68" s="50">
        <v>24.42</v>
      </c>
      <c r="X68" s="50">
        <v>55.31</v>
      </c>
      <c r="Y68" s="50">
        <v>36.74</v>
      </c>
      <c r="Z68" s="50">
        <v>38.1</v>
      </c>
      <c r="AA68" s="50">
        <v>97.75</v>
      </c>
      <c r="AB68" s="50">
        <v>49.35</v>
      </c>
      <c r="AC68" s="50">
        <v>36.58</v>
      </c>
      <c r="AD68" s="50">
        <v>28.74</v>
      </c>
      <c r="AE68" s="50">
        <v>27.31</v>
      </c>
      <c r="AF68" s="50">
        <v>46.88</v>
      </c>
      <c r="AG68" s="50">
        <v>54.46</v>
      </c>
      <c r="AH68" s="50">
        <v>28.44</v>
      </c>
      <c r="AI68" s="50">
        <v>32.93</v>
      </c>
      <c r="AJ68" s="50">
        <v>31.5684</v>
      </c>
      <c r="AK68" s="50">
        <v>38.28</v>
      </c>
      <c r="AL68" s="50">
        <v>50.97</v>
      </c>
      <c r="AM68" s="50">
        <v>101.41</v>
      </c>
      <c r="AN68" s="50">
        <v>43.43</v>
      </c>
      <c r="AO68" s="50">
        <v>17.55</v>
      </c>
      <c r="AP68" s="50">
        <v>33.51</v>
      </c>
      <c r="AQ68" s="50">
        <v>40.4</v>
      </c>
      <c r="AR68" s="50">
        <v>36.43</v>
      </c>
      <c r="AS68" s="50">
        <v>45.23</v>
      </c>
      <c r="AT68" s="50">
        <v>30.63</v>
      </c>
      <c r="AU68" s="50">
        <v>58.51</v>
      </c>
      <c r="AV68" s="50">
        <v>36.68</v>
      </c>
      <c r="AW68" s="50">
        <v>60.24</v>
      </c>
    </row>
    <row r="69" spans="1:49">
      <c r="A69" s="51">
        <v>41808</v>
      </c>
      <c r="B69" s="50">
        <v>48.82</v>
      </c>
      <c r="C69" s="50">
        <v>59.32</v>
      </c>
      <c r="D69" s="50">
        <v>39.64</v>
      </c>
      <c r="E69" s="50">
        <v>54.12</v>
      </c>
      <c r="F69" s="50">
        <v>32.01</v>
      </c>
      <c r="G69" s="50">
        <v>60.25</v>
      </c>
      <c r="H69" s="50">
        <v>24.77</v>
      </c>
      <c r="I69" s="50">
        <v>52.83</v>
      </c>
      <c r="J69" s="50">
        <v>30.46</v>
      </c>
      <c r="K69" s="50">
        <v>56.48</v>
      </c>
      <c r="L69" s="50">
        <v>69.95</v>
      </c>
      <c r="M69" s="50">
        <v>76.84</v>
      </c>
      <c r="N69" s="50">
        <v>72.41</v>
      </c>
      <c r="O69" s="50">
        <v>57.11</v>
      </c>
      <c r="P69" s="50">
        <v>38.54</v>
      </c>
      <c r="Q69" s="50">
        <v>24.77</v>
      </c>
      <c r="R69" s="50">
        <v>80.17</v>
      </c>
      <c r="S69" s="50">
        <v>46.8</v>
      </c>
      <c r="T69" s="50">
        <v>36.85</v>
      </c>
      <c r="U69" s="50">
        <v>35.03</v>
      </c>
      <c r="V69" s="50">
        <v>25.9</v>
      </c>
      <c r="W69" s="50">
        <v>24.82</v>
      </c>
      <c r="X69" s="50">
        <v>56.22</v>
      </c>
      <c r="Y69" s="50">
        <v>37.47</v>
      </c>
      <c r="Z69" s="50">
        <v>38.630000000000003</v>
      </c>
      <c r="AA69" s="50">
        <v>99.69</v>
      </c>
      <c r="AB69" s="50">
        <v>50.3</v>
      </c>
      <c r="AC69" s="50">
        <v>37.049999999999997</v>
      </c>
      <c r="AD69" s="50">
        <v>29.15</v>
      </c>
      <c r="AE69" s="50">
        <v>27.45</v>
      </c>
      <c r="AF69" s="50">
        <v>47.7</v>
      </c>
      <c r="AG69" s="50">
        <v>55.8</v>
      </c>
      <c r="AH69" s="50">
        <v>28.82</v>
      </c>
      <c r="AI69" s="50">
        <v>33.46</v>
      </c>
      <c r="AJ69" s="50">
        <v>32.190100000000001</v>
      </c>
      <c r="AK69" s="50">
        <v>39.25</v>
      </c>
      <c r="AL69" s="50">
        <v>52.24</v>
      </c>
      <c r="AM69" s="50">
        <v>104.13</v>
      </c>
      <c r="AN69" s="50">
        <v>44.53</v>
      </c>
      <c r="AO69" s="50">
        <v>17.920000000000002</v>
      </c>
      <c r="AP69" s="50">
        <v>34.35</v>
      </c>
      <c r="AQ69" s="50">
        <v>41.07</v>
      </c>
      <c r="AR69" s="50">
        <v>36.92</v>
      </c>
      <c r="AS69" s="50">
        <v>46.32</v>
      </c>
      <c r="AT69" s="50">
        <v>31.44</v>
      </c>
      <c r="AU69" s="50">
        <v>60.21</v>
      </c>
      <c r="AV69" s="50">
        <v>37.53</v>
      </c>
      <c r="AW69" s="50">
        <v>60.33</v>
      </c>
    </row>
    <row r="70" spans="1:49">
      <c r="A70" s="51">
        <v>41809</v>
      </c>
      <c r="B70" s="50">
        <v>49.43</v>
      </c>
      <c r="C70" s="50">
        <v>59.6</v>
      </c>
      <c r="D70" s="50">
        <v>40.08</v>
      </c>
      <c r="E70" s="50">
        <v>54.9</v>
      </c>
      <c r="F70" s="50">
        <v>32.46</v>
      </c>
      <c r="G70" s="50">
        <v>60.53</v>
      </c>
      <c r="H70" s="50">
        <v>24.97</v>
      </c>
      <c r="I70" s="50">
        <v>55.98</v>
      </c>
      <c r="J70" s="50">
        <v>30.72</v>
      </c>
      <c r="K70" s="50">
        <v>56.97</v>
      </c>
      <c r="L70" s="50">
        <v>71</v>
      </c>
      <c r="M70" s="50">
        <v>77.67</v>
      </c>
      <c r="N70" s="50">
        <v>73.23</v>
      </c>
      <c r="O70" s="50">
        <v>57.84</v>
      </c>
      <c r="P70" s="50">
        <v>38.799999999999997</v>
      </c>
      <c r="Q70" s="50">
        <v>24.95</v>
      </c>
      <c r="R70" s="50">
        <v>80.790000000000006</v>
      </c>
      <c r="S70" s="50">
        <v>46.79</v>
      </c>
      <c r="T70" s="50">
        <v>37.17</v>
      </c>
      <c r="U70" s="50">
        <v>34.72</v>
      </c>
      <c r="V70" s="50">
        <v>26.13</v>
      </c>
      <c r="W70" s="50">
        <v>25.16</v>
      </c>
      <c r="X70" s="50">
        <v>56.92</v>
      </c>
      <c r="Y70" s="50">
        <v>35.799999999999997</v>
      </c>
      <c r="Z70" s="50">
        <v>38.93</v>
      </c>
      <c r="AA70" s="50">
        <v>100.16</v>
      </c>
      <c r="AB70" s="50">
        <v>50.78</v>
      </c>
      <c r="AC70" s="50">
        <v>37.49</v>
      </c>
      <c r="AD70" s="50">
        <v>29.32</v>
      </c>
      <c r="AE70" s="50">
        <v>27.57</v>
      </c>
      <c r="AF70" s="50">
        <v>48.23</v>
      </c>
      <c r="AG70" s="50">
        <v>56.56</v>
      </c>
      <c r="AH70" s="50">
        <v>28.96</v>
      </c>
      <c r="AI70" s="50">
        <v>33.78</v>
      </c>
      <c r="AJ70" s="50">
        <v>32.273699999999998</v>
      </c>
      <c r="AK70" s="50">
        <v>39.85</v>
      </c>
      <c r="AL70" s="50">
        <v>52.86</v>
      </c>
      <c r="AM70" s="50">
        <v>104.65</v>
      </c>
      <c r="AN70" s="50">
        <v>44.72</v>
      </c>
      <c r="AO70" s="50">
        <v>18.14</v>
      </c>
      <c r="AP70" s="50">
        <v>34.409999999999997</v>
      </c>
      <c r="AQ70" s="50">
        <v>41.37</v>
      </c>
      <c r="AR70" s="50">
        <v>37.22</v>
      </c>
      <c r="AS70" s="50">
        <v>46.88</v>
      </c>
      <c r="AT70" s="50">
        <v>31.66</v>
      </c>
      <c r="AU70" s="50">
        <v>60.8</v>
      </c>
      <c r="AV70" s="50">
        <v>37.479999999999997</v>
      </c>
      <c r="AW70" s="50">
        <v>60.27</v>
      </c>
    </row>
    <row r="71" spans="1:49">
      <c r="A71" s="51">
        <v>41810</v>
      </c>
      <c r="B71" s="50">
        <v>49.37</v>
      </c>
      <c r="C71" s="50">
        <v>59.41</v>
      </c>
      <c r="D71" s="50">
        <v>39.76</v>
      </c>
      <c r="E71" s="50">
        <v>54.48</v>
      </c>
      <c r="F71" s="50">
        <v>32.549999999999997</v>
      </c>
      <c r="G71" s="50">
        <v>60.28</v>
      </c>
      <c r="H71" s="50">
        <v>24.58</v>
      </c>
      <c r="I71" s="50">
        <v>57.6</v>
      </c>
      <c r="J71" s="50">
        <v>30.62</v>
      </c>
      <c r="K71" s="50">
        <v>56.74</v>
      </c>
      <c r="L71" s="50">
        <v>70.38</v>
      </c>
      <c r="M71" s="50">
        <v>77.63</v>
      </c>
      <c r="N71" s="50">
        <v>72.319999999999993</v>
      </c>
      <c r="O71" s="50">
        <v>57.59</v>
      </c>
      <c r="P71" s="50">
        <v>38.83</v>
      </c>
      <c r="Q71" s="50">
        <v>25.22</v>
      </c>
      <c r="R71" s="50">
        <v>80.83</v>
      </c>
      <c r="S71" s="50">
        <v>46.45</v>
      </c>
      <c r="T71" s="50">
        <v>36.76</v>
      </c>
      <c r="U71" s="50">
        <v>34.81</v>
      </c>
      <c r="V71" s="50">
        <v>26.08</v>
      </c>
      <c r="W71" s="50">
        <v>25.49</v>
      </c>
      <c r="X71" s="50">
        <v>57.43</v>
      </c>
      <c r="Y71" s="50">
        <v>34.880000000000003</v>
      </c>
      <c r="Z71" s="50">
        <v>38.94</v>
      </c>
      <c r="AA71" s="50">
        <v>99.99</v>
      </c>
      <c r="AB71" s="50">
        <v>50.99</v>
      </c>
      <c r="AC71" s="50">
        <v>37.42</v>
      </c>
      <c r="AD71" s="50">
        <v>29.58</v>
      </c>
      <c r="AE71" s="50">
        <v>27.45</v>
      </c>
      <c r="AF71" s="50">
        <v>48.19</v>
      </c>
      <c r="AG71" s="50">
        <v>56.15</v>
      </c>
      <c r="AH71" s="50">
        <v>28.78</v>
      </c>
      <c r="AI71" s="50">
        <v>33.9</v>
      </c>
      <c r="AJ71" s="50">
        <v>32.1252</v>
      </c>
      <c r="AK71" s="50">
        <v>39.69</v>
      </c>
      <c r="AL71" s="50">
        <v>52.69</v>
      </c>
      <c r="AM71" s="50">
        <v>103.96</v>
      </c>
      <c r="AN71" s="50">
        <v>44.25</v>
      </c>
      <c r="AO71" s="50">
        <v>17.97</v>
      </c>
      <c r="AP71" s="50">
        <v>34.270000000000003</v>
      </c>
      <c r="AQ71" s="50">
        <v>41.4</v>
      </c>
      <c r="AR71" s="50">
        <v>37.22</v>
      </c>
      <c r="AS71" s="50">
        <v>46.89</v>
      </c>
      <c r="AT71" s="50">
        <v>31.59</v>
      </c>
      <c r="AU71" s="50">
        <v>60.95</v>
      </c>
      <c r="AV71" s="50">
        <v>37.43</v>
      </c>
      <c r="AW71" s="50">
        <v>60.33</v>
      </c>
    </row>
    <row r="72" spans="1:49">
      <c r="A72" s="51">
        <v>41813</v>
      </c>
      <c r="B72" s="50">
        <v>49.48</v>
      </c>
      <c r="C72" s="50">
        <v>59.24</v>
      </c>
      <c r="D72" s="50">
        <v>39.619999999999997</v>
      </c>
      <c r="E72" s="50">
        <v>54.45</v>
      </c>
      <c r="F72" s="50">
        <v>32.61</v>
      </c>
      <c r="G72" s="50">
        <v>60.07</v>
      </c>
      <c r="H72" s="50">
        <v>24.61</v>
      </c>
      <c r="I72" s="50">
        <v>58.02</v>
      </c>
      <c r="J72" s="50">
        <v>30.51</v>
      </c>
      <c r="K72" s="50">
        <v>56.66</v>
      </c>
      <c r="L72" s="50">
        <v>70.040000000000006</v>
      </c>
      <c r="M72" s="50">
        <v>77.47</v>
      </c>
      <c r="N72" s="50">
        <v>72.349999999999994</v>
      </c>
      <c r="O72" s="50">
        <v>57.57</v>
      </c>
      <c r="P72" s="50">
        <v>39.380000000000003</v>
      </c>
      <c r="Q72" s="50">
        <v>24.93</v>
      </c>
      <c r="R72" s="50">
        <v>80.540000000000006</v>
      </c>
      <c r="S72" s="50">
        <v>46.27</v>
      </c>
      <c r="T72" s="50">
        <v>36.28</v>
      </c>
      <c r="U72" s="50">
        <v>34.6</v>
      </c>
      <c r="V72" s="50">
        <v>25.95</v>
      </c>
      <c r="W72" s="50">
        <v>25.29</v>
      </c>
      <c r="X72" s="50">
        <v>57.11</v>
      </c>
      <c r="Y72" s="50">
        <v>35.81</v>
      </c>
      <c r="Z72" s="50">
        <v>38.97</v>
      </c>
      <c r="AA72" s="50">
        <v>99.63</v>
      </c>
      <c r="AB72" s="50">
        <v>50.9</v>
      </c>
      <c r="AC72" s="50">
        <v>37.56</v>
      </c>
      <c r="AD72" s="50">
        <v>29.59</v>
      </c>
      <c r="AE72" s="50">
        <v>27.41</v>
      </c>
      <c r="AF72" s="50">
        <v>47.62</v>
      </c>
      <c r="AG72" s="50">
        <v>56.48</v>
      </c>
      <c r="AH72" s="50">
        <v>28.78</v>
      </c>
      <c r="AI72" s="50">
        <v>33.770000000000003</v>
      </c>
      <c r="AJ72" s="50">
        <v>31.986000000000001</v>
      </c>
      <c r="AK72" s="50">
        <v>39.14</v>
      </c>
      <c r="AL72" s="50">
        <v>52.54</v>
      </c>
      <c r="AM72" s="50">
        <v>103.68</v>
      </c>
      <c r="AN72" s="50">
        <v>44.22</v>
      </c>
      <c r="AO72" s="50">
        <v>17.920000000000002</v>
      </c>
      <c r="AP72" s="50">
        <v>34.270000000000003</v>
      </c>
      <c r="AQ72" s="50">
        <v>41.33</v>
      </c>
      <c r="AR72" s="50">
        <v>37.14</v>
      </c>
      <c r="AS72" s="50">
        <v>45.27</v>
      </c>
      <c r="AT72" s="50">
        <v>31.44</v>
      </c>
      <c r="AU72" s="50">
        <v>68.349999999999994</v>
      </c>
      <c r="AV72" s="50">
        <v>37.479999999999997</v>
      </c>
      <c r="AW72" s="50">
        <v>60.35</v>
      </c>
    </row>
    <row r="73" spans="1:49">
      <c r="A73" s="51">
        <v>41814</v>
      </c>
      <c r="B73" s="50">
        <v>49.89</v>
      </c>
      <c r="C73" s="50">
        <v>59.45</v>
      </c>
      <c r="D73" s="50">
        <v>39.78</v>
      </c>
      <c r="E73" s="50">
        <v>54.65</v>
      </c>
      <c r="F73" s="50">
        <v>32.81</v>
      </c>
      <c r="G73" s="50">
        <v>59.9</v>
      </c>
      <c r="H73" s="50">
        <v>24.76</v>
      </c>
      <c r="I73" s="50">
        <v>58.32</v>
      </c>
      <c r="J73" s="50">
        <v>30.53</v>
      </c>
      <c r="K73" s="50">
        <v>56.68</v>
      </c>
      <c r="L73" s="50">
        <v>70.34</v>
      </c>
      <c r="M73" s="50">
        <v>77.709999999999994</v>
      </c>
      <c r="N73" s="50">
        <v>72.36</v>
      </c>
      <c r="O73" s="50">
        <v>57.68</v>
      </c>
      <c r="P73" s="50">
        <v>39.6</v>
      </c>
      <c r="Q73" s="50">
        <v>25</v>
      </c>
      <c r="R73" s="50">
        <v>80.45</v>
      </c>
      <c r="S73" s="50">
        <v>46.53</v>
      </c>
      <c r="T73" s="50">
        <v>36.21</v>
      </c>
      <c r="U73" s="50">
        <v>34.36</v>
      </c>
      <c r="V73" s="50">
        <v>26.14</v>
      </c>
      <c r="W73" s="50">
        <v>25.32</v>
      </c>
      <c r="X73" s="50">
        <v>57.17</v>
      </c>
      <c r="Y73" s="50">
        <v>35.83</v>
      </c>
      <c r="Z73" s="50">
        <v>38.89</v>
      </c>
      <c r="AA73" s="50">
        <v>100.73</v>
      </c>
      <c r="AB73" s="50">
        <v>51.21</v>
      </c>
      <c r="AC73" s="50">
        <v>37.83</v>
      </c>
      <c r="AD73" s="50">
        <v>29.62</v>
      </c>
      <c r="AE73" s="50">
        <v>27.44</v>
      </c>
      <c r="AF73" s="50">
        <v>47.73</v>
      </c>
      <c r="AG73" s="50">
        <v>56.69</v>
      </c>
      <c r="AH73" s="50">
        <v>28.9</v>
      </c>
      <c r="AI73" s="50">
        <v>34.01</v>
      </c>
      <c r="AJ73" s="50">
        <v>32.023099999999999</v>
      </c>
      <c r="AK73" s="50">
        <v>39.450000000000003</v>
      </c>
      <c r="AL73" s="50">
        <v>52.77</v>
      </c>
      <c r="AM73" s="50">
        <v>104.16</v>
      </c>
      <c r="AN73" s="50">
        <v>44.19</v>
      </c>
      <c r="AO73" s="50">
        <v>17.93</v>
      </c>
      <c r="AP73" s="50">
        <v>34.47</v>
      </c>
      <c r="AQ73" s="50">
        <v>41.35</v>
      </c>
      <c r="AR73" s="50">
        <v>37.369999999999997</v>
      </c>
      <c r="AS73" s="50">
        <v>46.04</v>
      </c>
      <c r="AT73" s="50">
        <v>31.46</v>
      </c>
      <c r="AU73" s="50">
        <v>69.27</v>
      </c>
      <c r="AV73" s="50">
        <v>37.520000000000003</v>
      </c>
      <c r="AW73" s="50">
        <v>60.34</v>
      </c>
    </row>
    <row r="74" spans="1:49">
      <c r="A74" s="51">
        <v>41815</v>
      </c>
      <c r="B74" s="50">
        <v>50.09</v>
      </c>
      <c r="C74" s="50">
        <v>59.87</v>
      </c>
      <c r="D74" s="50">
        <v>40.08</v>
      </c>
      <c r="E74" s="50">
        <v>55.12</v>
      </c>
      <c r="F74" s="50">
        <v>33.22</v>
      </c>
      <c r="G74" s="50">
        <v>60.29</v>
      </c>
      <c r="H74" s="50">
        <v>25.06</v>
      </c>
      <c r="I74" s="50">
        <v>58.37</v>
      </c>
      <c r="J74" s="50">
        <v>30.79</v>
      </c>
      <c r="K74" s="50">
        <v>57.04</v>
      </c>
      <c r="L74" s="50">
        <v>69.760000000000005</v>
      </c>
      <c r="M74" s="50">
        <v>78.040000000000006</v>
      </c>
      <c r="N74" s="50">
        <v>73.040000000000006</v>
      </c>
      <c r="O74" s="50">
        <v>57.91</v>
      </c>
      <c r="P74" s="50">
        <v>39.26</v>
      </c>
      <c r="Q74" s="50">
        <v>25.19</v>
      </c>
      <c r="R74" s="50">
        <v>81.17</v>
      </c>
      <c r="S74" s="50">
        <v>46.62</v>
      </c>
      <c r="T74" s="50">
        <v>36.22</v>
      </c>
      <c r="U74" s="50">
        <v>34.39</v>
      </c>
      <c r="V74" s="50">
        <v>26.57</v>
      </c>
      <c r="W74" s="50">
        <v>25.52</v>
      </c>
      <c r="X74" s="50">
        <v>57.49</v>
      </c>
      <c r="Y74" s="50">
        <v>36.659999999999997</v>
      </c>
      <c r="Z74" s="50">
        <v>39.090000000000003</v>
      </c>
      <c r="AA74" s="50">
        <v>101.75</v>
      </c>
      <c r="AB74" s="50">
        <v>51.59</v>
      </c>
      <c r="AC74" s="50">
        <v>38.01</v>
      </c>
      <c r="AD74" s="50">
        <v>29.83</v>
      </c>
      <c r="AE74" s="50">
        <v>27.34</v>
      </c>
      <c r="AF74" s="50">
        <v>47.5</v>
      </c>
      <c r="AG74" s="50">
        <v>56.45</v>
      </c>
      <c r="AH74" s="50">
        <v>29.01</v>
      </c>
      <c r="AI74" s="50">
        <v>34.15</v>
      </c>
      <c r="AJ74" s="50">
        <v>32.069499999999998</v>
      </c>
      <c r="AK74" s="50">
        <v>39.590000000000003</v>
      </c>
      <c r="AL74" s="50">
        <v>53</v>
      </c>
      <c r="AM74" s="50">
        <v>104.72</v>
      </c>
      <c r="AN74" s="50">
        <v>44.67</v>
      </c>
      <c r="AO74" s="50">
        <v>18.07</v>
      </c>
      <c r="AP74" s="50">
        <v>34.659999999999997</v>
      </c>
      <c r="AQ74" s="50">
        <v>41.7</v>
      </c>
      <c r="AR74" s="50">
        <v>37.590000000000003</v>
      </c>
      <c r="AS74" s="50">
        <v>46.13</v>
      </c>
      <c r="AT74" s="50">
        <v>31.61</v>
      </c>
      <c r="AU74" s="50">
        <v>69.33</v>
      </c>
      <c r="AV74" s="50">
        <v>37.880000000000003</v>
      </c>
      <c r="AW74" s="50">
        <v>60.39</v>
      </c>
    </row>
    <row r="75" spans="1:49">
      <c r="A75" s="51">
        <v>41816</v>
      </c>
      <c r="B75" s="50">
        <v>50.3</v>
      </c>
      <c r="C75" s="50">
        <v>59.99</v>
      </c>
      <c r="D75" s="50">
        <v>40.47</v>
      </c>
      <c r="E75" s="50">
        <v>55</v>
      </c>
      <c r="F75" s="50">
        <v>33.08</v>
      </c>
      <c r="G75" s="50">
        <v>60.13</v>
      </c>
      <c r="H75" s="50">
        <v>25.16</v>
      </c>
      <c r="I75" s="50">
        <v>58.58</v>
      </c>
      <c r="J75" s="50">
        <v>30.8</v>
      </c>
      <c r="K75" s="50">
        <v>57.28</v>
      </c>
      <c r="L75" s="50">
        <v>71.13</v>
      </c>
      <c r="M75" s="50">
        <v>77.739999999999995</v>
      </c>
      <c r="N75" s="50">
        <v>73.17</v>
      </c>
      <c r="O75" s="50">
        <v>57.6</v>
      </c>
      <c r="P75" s="50">
        <v>39.4</v>
      </c>
      <c r="Q75" s="50">
        <v>25.32</v>
      </c>
      <c r="R75" s="50">
        <v>80.86</v>
      </c>
      <c r="S75" s="50">
        <v>46.77</v>
      </c>
      <c r="T75" s="50">
        <v>36.11</v>
      </c>
      <c r="U75" s="50">
        <v>34.19</v>
      </c>
      <c r="V75" s="50">
        <v>26.69</v>
      </c>
      <c r="W75" s="50">
        <v>24.96</v>
      </c>
      <c r="X75" s="50">
        <v>57.13</v>
      </c>
      <c r="Y75" s="50">
        <v>36.42</v>
      </c>
      <c r="Z75" s="50">
        <v>38.950000000000003</v>
      </c>
      <c r="AA75" s="50">
        <v>101.4</v>
      </c>
      <c r="AB75" s="50">
        <v>51.68</v>
      </c>
      <c r="AC75" s="50">
        <v>38.36</v>
      </c>
      <c r="AD75" s="50">
        <v>29.68</v>
      </c>
      <c r="AE75" s="50">
        <v>27.31</v>
      </c>
      <c r="AF75" s="50">
        <v>47.2</v>
      </c>
      <c r="AG75" s="50">
        <v>56.31</v>
      </c>
      <c r="AH75" s="50">
        <v>29.01</v>
      </c>
      <c r="AI75" s="50">
        <v>34.119999999999997</v>
      </c>
      <c r="AJ75" s="50">
        <v>32.255099999999999</v>
      </c>
      <c r="AK75" s="50">
        <v>39.909999999999997</v>
      </c>
      <c r="AL75" s="50">
        <v>53.17</v>
      </c>
      <c r="AM75" s="50">
        <v>104.52</v>
      </c>
      <c r="AN75" s="50">
        <v>44.81</v>
      </c>
      <c r="AO75" s="50">
        <v>18.239999999999998</v>
      </c>
      <c r="AP75" s="50">
        <v>34.46</v>
      </c>
      <c r="AQ75" s="50">
        <v>41.63</v>
      </c>
      <c r="AR75" s="50">
        <v>37.75</v>
      </c>
      <c r="AS75" s="50">
        <v>46.65</v>
      </c>
      <c r="AT75" s="50">
        <v>31.73</v>
      </c>
      <c r="AU75" s="50">
        <v>70.23</v>
      </c>
      <c r="AV75" s="50">
        <v>38.19</v>
      </c>
      <c r="AW75" s="50">
        <v>60.42</v>
      </c>
    </row>
    <row r="76" spans="1:49">
      <c r="A76" s="51">
        <v>41817</v>
      </c>
      <c r="B76" s="50">
        <v>50.96</v>
      </c>
      <c r="C76" s="50">
        <v>60.08</v>
      </c>
      <c r="D76" s="50">
        <v>40.61</v>
      </c>
      <c r="E76" s="50">
        <v>55.33</v>
      </c>
      <c r="F76" s="50">
        <v>33.11</v>
      </c>
      <c r="G76" s="50">
        <v>60.51</v>
      </c>
      <c r="H76" s="50">
        <v>25.36</v>
      </c>
      <c r="I76" s="50">
        <v>58.68</v>
      </c>
      <c r="J76" s="50">
        <v>30.91</v>
      </c>
      <c r="K76" s="50">
        <v>57.55</v>
      </c>
      <c r="L76" s="50">
        <v>70.819999999999993</v>
      </c>
      <c r="M76" s="50">
        <v>77.739999999999995</v>
      </c>
      <c r="N76" s="50">
        <v>73.7</v>
      </c>
      <c r="O76" s="50">
        <v>57.37</v>
      </c>
      <c r="P76" s="50">
        <v>39.9</v>
      </c>
      <c r="Q76" s="50">
        <v>25.44</v>
      </c>
      <c r="R76" s="50">
        <v>81.180000000000007</v>
      </c>
      <c r="S76" s="50">
        <v>46.86</v>
      </c>
      <c r="T76" s="50">
        <v>36.29</v>
      </c>
      <c r="U76" s="50">
        <v>33.99</v>
      </c>
      <c r="V76" s="50">
        <v>26.9</v>
      </c>
      <c r="W76" s="50">
        <v>25.41</v>
      </c>
      <c r="X76" s="50">
        <v>57</v>
      </c>
      <c r="Y76" s="50">
        <v>36.270000000000003</v>
      </c>
      <c r="Z76" s="50">
        <v>39.42</v>
      </c>
      <c r="AA76" s="50">
        <v>101.6</v>
      </c>
      <c r="AB76" s="50">
        <v>51.77</v>
      </c>
      <c r="AC76" s="50">
        <v>38.67</v>
      </c>
      <c r="AD76" s="50">
        <v>29.98</v>
      </c>
      <c r="AE76" s="50">
        <v>27.4</v>
      </c>
      <c r="AF76" s="50">
        <v>47.53</v>
      </c>
      <c r="AG76" s="50">
        <v>56.48</v>
      </c>
      <c r="AH76" s="50">
        <v>28.9</v>
      </c>
      <c r="AI76" s="50">
        <v>34.340000000000003</v>
      </c>
      <c r="AJ76" s="50">
        <v>32.6541</v>
      </c>
      <c r="AK76" s="50">
        <v>40.270000000000003</v>
      </c>
      <c r="AL76" s="50">
        <v>53.37</v>
      </c>
      <c r="AM76" s="50">
        <v>104.03</v>
      </c>
      <c r="AN76" s="50">
        <v>45.06</v>
      </c>
      <c r="AO76" s="50">
        <v>18.34</v>
      </c>
      <c r="AP76" s="50">
        <v>34.64</v>
      </c>
      <c r="AQ76" s="50">
        <v>41.78</v>
      </c>
      <c r="AR76" s="50">
        <v>37.9</v>
      </c>
      <c r="AS76" s="50">
        <v>46.79</v>
      </c>
      <c r="AT76" s="50">
        <v>31.87</v>
      </c>
      <c r="AU76" s="50">
        <v>70.92</v>
      </c>
      <c r="AV76" s="50">
        <v>38.4</v>
      </c>
      <c r="AW76" s="50">
        <v>60.4</v>
      </c>
    </row>
    <row r="77" spans="1:49">
      <c r="A77" s="51">
        <v>41820</v>
      </c>
      <c r="B77" s="50">
        <v>51.35</v>
      </c>
      <c r="C77" s="50">
        <v>60.86</v>
      </c>
      <c r="D77" s="50">
        <v>40.880000000000003</v>
      </c>
      <c r="E77" s="50">
        <v>55.77</v>
      </c>
      <c r="F77" s="50">
        <v>33.520000000000003</v>
      </c>
      <c r="G77" s="50">
        <v>61.39</v>
      </c>
      <c r="H77" s="50">
        <v>25.54</v>
      </c>
      <c r="I77" s="50">
        <v>58.95</v>
      </c>
      <c r="J77" s="50">
        <v>31.15</v>
      </c>
      <c r="K77" s="50">
        <v>57.74</v>
      </c>
      <c r="L77" s="50">
        <v>71.52</v>
      </c>
      <c r="M77" s="50">
        <v>77.87</v>
      </c>
      <c r="N77" s="50">
        <v>74.19</v>
      </c>
      <c r="O77" s="50">
        <v>58.11</v>
      </c>
      <c r="P77" s="50">
        <v>40.21</v>
      </c>
      <c r="Q77" s="50">
        <v>25.68</v>
      </c>
      <c r="R77" s="50">
        <v>82.09</v>
      </c>
      <c r="S77" s="50">
        <v>47.27</v>
      </c>
      <c r="T77" s="50">
        <v>36.479999999999997</v>
      </c>
      <c r="U77" s="50">
        <v>34.72</v>
      </c>
      <c r="V77" s="50">
        <v>26.87</v>
      </c>
      <c r="W77" s="50">
        <v>25.32</v>
      </c>
      <c r="X77" s="50">
        <v>57.83</v>
      </c>
      <c r="Y77" s="50">
        <v>36.479999999999997</v>
      </c>
      <c r="Z77" s="50">
        <v>39.51</v>
      </c>
      <c r="AA77" s="50">
        <v>102.48</v>
      </c>
      <c r="AB77" s="50">
        <v>52.19</v>
      </c>
      <c r="AC77" s="50">
        <v>39.08</v>
      </c>
      <c r="AD77" s="50">
        <v>30.29</v>
      </c>
      <c r="AE77" s="50">
        <v>27.48</v>
      </c>
      <c r="AF77" s="50">
        <v>48.02</v>
      </c>
      <c r="AG77" s="50">
        <v>57.84</v>
      </c>
      <c r="AH77" s="50">
        <v>29.33</v>
      </c>
      <c r="AI77" s="50">
        <v>34.67</v>
      </c>
      <c r="AJ77" s="50">
        <v>32.9696</v>
      </c>
      <c r="AK77" s="50">
        <v>40.79</v>
      </c>
      <c r="AL77" s="50">
        <v>53.81</v>
      </c>
      <c r="AM77" s="50">
        <v>104.71</v>
      </c>
      <c r="AN77" s="50">
        <v>45.38</v>
      </c>
      <c r="AO77" s="50">
        <v>18.48</v>
      </c>
      <c r="AP77" s="50">
        <v>33.83</v>
      </c>
      <c r="AQ77" s="50">
        <v>42.5</v>
      </c>
      <c r="AR77" s="50">
        <v>38.19</v>
      </c>
      <c r="AS77" s="50">
        <v>46.92</v>
      </c>
      <c r="AT77" s="50">
        <v>32.229999999999997</v>
      </c>
      <c r="AU77" s="50">
        <v>71.13</v>
      </c>
      <c r="AV77" s="50">
        <v>38.71</v>
      </c>
      <c r="AW77" s="50">
        <v>60.41</v>
      </c>
    </row>
    <row r="78" spans="1:49">
      <c r="A78" s="51">
        <v>41821</v>
      </c>
      <c r="B78" s="50">
        <v>51.31</v>
      </c>
      <c r="C78" s="50">
        <v>60.07</v>
      </c>
      <c r="D78" s="50">
        <v>40.770000000000003</v>
      </c>
      <c r="E78" s="50">
        <v>55.21</v>
      </c>
      <c r="F78" s="50">
        <v>33.35</v>
      </c>
      <c r="G78" s="50">
        <v>61.09</v>
      </c>
      <c r="H78" s="50">
        <v>25.38</v>
      </c>
      <c r="I78" s="50">
        <v>58.78</v>
      </c>
      <c r="J78" s="50">
        <v>30.87</v>
      </c>
      <c r="K78" s="50">
        <v>57.09</v>
      </c>
      <c r="L78" s="50">
        <v>71.16</v>
      </c>
      <c r="M78" s="50">
        <v>77.19</v>
      </c>
      <c r="N78" s="50">
        <v>73.63</v>
      </c>
      <c r="O78" s="50">
        <v>57.53</v>
      </c>
      <c r="P78" s="50">
        <v>40.03</v>
      </c>
      <c r="Q78" s="50">
        <v>25.65</v>
      </c>
      <c r="R78" s="50">
        <v>81.3</v>
      </c>
      <c r="S78" s="50">
        <v>46.68</v>
      </c>
      <c r="T78" s="50">
        <v>35.700000000000003</v>
      </c>
      <c r="U78" s="50">
        <v>34</v>
      </c>
      <c r="V78" s="50">
        <v>26.8</v>
      </c>
      <c r="W78" s="50">
        <v>25.14</v>
      </c>
      <c r="X78" s="50">
        <v>57.92</v>
      </c>
      <c r="Y78" s="50">
        <v>36.36</v>
      </c>
      <c r="Z78" s="50">
        <v>39.869999999999997</v>
      </c>
      <c r="AA78" s="50">
        <v>101.45</v>
      </c>
      <c r="AB78" s="50">
        <v>51.94</v>
      </c>
      <c r="AC78" s="50">
        <v>39.08</v>
      </c>
      <c r="AD78" s="50">
        <v>30.16</v>
      </c>
      <c r="AE78" s="50">
        <v>27.56</v>
      </c>
      <c r="AF78" s="50">
        <v>47.23</v>
      </c>
      <c r="AG78" s="50">
        <v>57.76</v>
      </c>
      <c r="AH78" s="50">
        <v>29.8</v>
      </c>
      <c r="AI78" s="50">
        <v>34.42</v>
      </c>
      <c r="AJ78" s="50">
        <v>32.626300000000001</v>
      </c>
      <c r="AK78" s="50">
        <v>40.299999999999997</v>
      </c>
      <c r="AL78" s="50">
        <v>53.33</v>
      </c>
      <c r="AM78" s="50">
        <v>103.5</v>
      </c>
      <c r="AN78" s="50">
        <v>45.08</v>
      </c>
      <c r="AO78" s="50">
        <v>18.37</v>
      </c>
      <c r="AP78" s="50">
        <v>33.81</v>
      </c>
      <c r="AQ78" s="50">
        <v>42.21</v>
      </c>
      <c r="AR78" s="50">
        <v>37.96</v>
      </c>
      <c r="AS78" s="50">
        <v>46.48</v>
      </c>
      <c r="AT78" s="50">
        <v>32.04</v>
      </c>
      <c r="AU78" s="50">
        <v>70.33</v>
      </c>
      <c r="AV78" s="50">
        <v>38.56</v>
      </c>
      <c r="AW78" s="50">
        <v>60.36</v>
      </c>
    </row>
    <row r="79" spans="1:49">
      <c r="A79" s="51">
        <v>41822</v>
      </c>
      <c r="B79" s="50">
        <v>50.59</v>
      </c>
      <c r="C79" s="50">
        <v>58.69</v>
      </c>
      <c r="D79" s="50">
        <v>39.85</v>
      </c>
      <c r="E79" s="50">
        <v>54.17</v>
      </c>
      <c r="F79" s="50">
        <v>32.479999999999997</v>
      </c>
      <c r="G79" s="50">
        <v>59.72</v>
      </c>
      <c r="H79" s="50">
        <v>24.91</v>
      </c>
      <c r="I79" s="50">
        <v>58.34</v>
      </c>
      <c r="J79" s="50">
        <v>30.09</v>
      </c>
      <c r="K79" s="50">
        <v>56.02</v>
      </c>
      <c r="L79" s="50">
        <v>69.64</v>
      </c>
      <c r="M79" s="50">
        <v>75.680000000000007</v>
      </c>
      <c r="N79" s="50">
        <v>72.22</v>
      </c>
      <c r="O79" s="50">
        <v>56.42</v>
      </c>
      <c r="P79" s="50">
        <v>39.25</v>
      </c>
      <c r="Q79" s="50">
        <v>25.22</v>
      </c>
      <c r="R79" s="50">
        <v>78.66</v>
      </c>
      <c r="S79" s="50">
        <v>46.14</v>
      </c>
      <c r="T79" s="50">
        <v>34.590000000000003</v>
      </c>
      <c r="U79" s="50">
        <v>32.81</v>
      </c>
      <c r="V79" s="50">
        <v>26.36</v>
      </c>
      <c r="W79" s="50">
        <v>24.81</v>
      </c>
      <c r="X79" s="50">
        <v>56.69</v>
      </c>
      <c r="Y79" s="50">
        <v>36</v>
      </c>
      <c r="Z79" s="50">
        <v>39.25</v>
      </c>
      <c r="AA79" s="50">
        <v>99.7</v>
      </c>
      <c r="AB79" s="50">
        <v>51.1</v>
      </c>
      <c r="AC79" s="50">
        <v>38.31</v>
      </c>
      <c r="AD79" s="50">
        <v>29.97</v>
      </c>
      <c r="AE79" s="50">
        <v>27.65</v>
      </c>
      <c r="AF79" s="50">
        <v>46.63</v>
      </c>
      <c r="AG79" s="50">
        <v>56.94</v>
      </c>
      <c r="AH79" s="50">
        <v>28.97</v>
      </c>
      <c r="AI79" s="50">
        <v>33.85</v>
      </c>
      <c r="AJ79" s="50">
        <v>31.856100000000001</v>
      </c>
      <c r="AK79" s="50">
        <v>39.15</v>
      </c>
      <c r="AL79" s="50">
        <v>52.55</v>
      </c>
      <c r="AM79" s="50">
        <v>102.17</v>
      </c>
      <c r="AN79" s="50">
        <v>44.26</v>
      </c>
      <c r="AO79" s="50">
        <v>18.100000000000001</v>
      </c>
      <c r="AP79" s="50">
        <v>33.36</v>
      </c>
      <c r="AQ79" s="50">
        <v>41.54</v>
      </c>
      <c r="AR79" s="50">
        <v>37.26</v>
      </c>
      <c r="AS79" s="50">
        <v>45.34</v>
      </c>
      <c r="AT79" s="50">
        <v>31.51</v>
      </c>
      <c r="AU79" s="50">
        <v>69.099999999999994</v>
      </c>
      <c r="AV79" s="50">
        <v>37.64</v>
      </c>
      <c r="AW79" s="50">
        <v>60.38</v>
      </c>
    </row>
    <row r="80" spans="1:49">
      <c r="A80" s="51">
        <v>41823</v>
      </c>
      <c r="B80" s="50">
        <v>50.3</v>
      </c>
      <c r="C80" s="50">
        <v>58.58</v>
      </c>
      <c r="D80" s="50">
        <v>39.28</v>
      </c>
      <c r="E80" s="50">
        <v>53.76</v>
      </c>
      <c r="F80" s="50">
        <v>32.33</v>
      </c>
      <c r="G80" s="50">
        <v>58.97</v>
      </c>
      <c r="H80" s="50">
        <v>24.77</v>
      </c>
      <c r="I80" s="50">
        <v>57.99</v>
      </c>
      <c r="J80" s="50">
        <v>29.74</v>
      </c>
      <c r="K80" s="50">
        <v>56</v>
      </c>
      <c r="L80" s="50">
        <v>68.66</v>
      </c>
      <c r="M80" s="50">
        <v>75.11</v>
      </c>
      <c r="N80" s="50">
        <v>71.39</v>
      </c>
      <c r="O80" s="50">
        <v>55.82</v>
      </c>
      <c r="P80" s="50">
        <v>38.979999999999997</v>
      </c>
      <c r="Q80" s="50">
        <v>25.09</v>
      </c>
      <c r="R80" s="50">
        <v>76.97</v>
      </c>
      <c r="S80" s="50">
        <v>45.68</v>
      </c>
      <c r="T80" s="50">
        <v>33.97</v>
      </c>
      <c r="U80" s="50">
        <v>32.5</v>
      </c>
      <c r="V80" s="50">
        <v>26.24</v>
      </c>
      <c r="W80" s="50">
        <v>24.61</v>
      </c>
      <c r="X80" s="50">
        <v>56.24</v>
      </c>
      <c r="Y80" s="50">
        <v>35.14</v>
      </c>
      <c r="Z80" s="50">
        <v>39.159999999999997</v>
      </c>
      <c r="AA80" s="50">
        <v>98.22</v>
      </c>
      <c r="AB80" s="50">
        <v>50.88</v>
      </c>
      <c r="AC80" s="50">
        <v>38.06</v>
      </c>
      <c r="AD80" s="50">
        <v>29.85</v>
      </c>
      <c r="AE80" s="50">
        <v>27.69</v>
      </c>
      <c r="AF80" s="50">
        <v>46.03</v>
      </c>
      <c r="AG80" s="50">
        <v>56.44</v>
      </c>
      <c r="AH80" s="50">
        <v>29.02</v>
      </c>
      <c r="AI80" s="50">
        <v>33.47</v>
      </c>
      <c r="AJ80" s="50">
        <v>31.5777</v>
      </c>
      <c r="AK80" s="50">
        <v>38.159999999999997</v>
      </c>
      <c r="AL80" s="50">
        <v>52.34</v>
      </c>
      <c r="AM80" s="50">
        <v>100.73</v>
      </c>
      <c r="AN80" s="50">
        <v>44.01</v>
      </c>
      <c r="AO80" s="50">
        <v>17.86</v>
      </c>
      <c r="AP80" s="50">
        <v>33.159999999999997</v>
      </c>
      <c r="AQ80" s="50">
        <v>40.6</v>
      </c>
      <c r="AR80" s="50">
        <v>36.93</v>
      </c>
      <c r="AS80" s="50">
        <v>44.91</v>
      </c>
      <c r="AT80" s="50">
        <v>31.53</v>
      </c>
      <c r="AU80" s="50">
        <v>68.5</v>
      </c>
      <c r="AV80" s="50">
        <v>37.25</v>
      </c>
      <c r="AW80" s="50">
        <v>60.36</v>
      </c>
    </row>
    <row r="81" spans="1:49">
      <c r="A81" s="51">
        <v>41827</v>
      </c>
      <c r="B81" s="50">
        <v>50.15</v>
      </c>
      <c r="C81" s="50">
        <v>58.69</v>
      </c>
      <c r="D81" s="50">
        <v>39.619999999999997</v>
      </c>
      <c r="E81" s="50">
        <v>53.77</v>
      </c>
      <c r="F81" s="50">
        <v>32.26</v>
      </c>
      <c r="G81" s="50">
        <v>58.84</v>
      </c>
      <c r="H81" s="50">
        <v>24.78</v>
      </c>
      <c r="I81" s="50">
        <v>57.59</v>
      </c>
      <c r="J81" s="50">
        <v>30.01</v>
      </c>
      <c r="K81" s="50">
        <v>56.41</v>
      </c>
      <c r="L81" s="50">
        <v>68.86</v>
      </c>
      <c r="M81" s="50">
        <v>75.400000000000006</v>
      </c>
      <c r="N81" s="50">
        <v>71.58</v>
      </c>
      <c r="O81" s="50">
        <v>55.89</v>
      </c>
      <c r="P81" s="50">
        <v>39</v>
      </c>
      <c r="Q81" s="50">
        <v>25.03</v>
      </c>
      <c r="R81" s="50">
        <v>78.400000000000006</v>
      </c>
      <c r="S81" s="50">
        <v>45.73</v>
      </c>
      <c r="T81" s="50">
        <v>34.36</v>
      </c>
      <c r="U81" s="50">
        <v>32.67</v>
      </c>
      <c r="V81" s="50">
        <v>26.39</v>
      </c>
      <c r="W81" s="50">
        <v>24.68</v>
      </c>
      <c r="X81" s="50">
        <v>56.05</v>
      </c>
      <c r="Y81" s="50">
        <v>35.46</v>
      </c>
      <c r="Z81" s="50">
        <v>38.92</v>
      </c>
      <c r="AA81" s="50">
        <v>98.48</v>
      </c>
      <c r="AB81" s="50">
        <v>51.09</v>
      </c>
      <c r="AC81" s="50">
        <v>37.99</v>
      </c>
      <c r="AD81" s="50">
        <v>29.57</v>
      </c>
      <c r="AE81" s="50">
        <v>27.65</v>
      </c>
      <c r="AF81" s="50">
        <v>46.49</v>
      </c>
      <c r="AG81" s="50">
        <v>56.39</v>
      </c>
      <c r="AH81" s="50">
        <v>28.85</v>
      </c>
      <c r="AI81" s="50">
        <v>33.520000000000003</v>
      </c>
      <c r="AJ81" s="50">
        <v>31.624099999999999</v>
      </c>
      <c r="AK81" s="50">
        <v>38.56</v>
      </c>
      <c r="AL81" s="50">
        <v>52.75</v>
      </c>
      <c r="AM81" s="50">
        <v>101.46</v>
      </c>
      <c r="AN81" s="50">
        <v>44.21</v>
      </c>
      <c r="AO81" s="50">
        <v>17.86</v>
      </c>
      <c r="AP81" s="50">
        <v>33.270000000000003</v>
      </c>
      <c r="AQ81" s="50">
        <v>40.74</v>
      </c>
      <c r="AR81" s="50">
        <v>37.08</v>
      </c>
      <c r="AS81" s="50">
        <v>45.2</v>
      </c>
      <c r="AT81" s="50">
        <v>31.65</v>
      </c>
      <c r="AU81" s="50">
        <v>68.959999999999994</v>
      </c>
      <c r="AV81" s="50">
        <v>37.159999999999997</v>
      </c>
      <c r="AW81" s="50">
        <v>60.36</v>
      </c>
    </row>
    <row r="82" spans="1:49">
      <c r="A82" s="51">
        <v>41828</v>
      </c>
      <c r="B82" s="50">
        <v>50.45</v>
      </c>
      <c r="C82" s="50">
        <v>59.16</v>
      </c>
      <c r="D82" s="50">
        <v>39.81</v>
      </c>
      <c r="E82" s="50">
        <v>54.55</v>
      </c>
      <c r="F82" s="50">
        <v>32.67</v>
      </c>
      <c r="G82" s="50">
        <v>58.97</v>
      </c>
      <c r="H82" s="50">
        <v>24.83</v>
      </c>
      <c r="I82" s="50">
        <v>57.59</v>
      </c>
      <c r="J82" s="50">
        <v>30.22</v>
      </c>
      <c r="K82" s="50">
        <v>56.6</v>
      </c>
      <c r="L82" s="50">
        <v>69.150000000000006</v>
      </c>
      <c r="M82" s="50">
        <v>75.97</v>
      </c>
      <c r="N82" s="50">
        <v>72.319999999999993</v>
      </c>
      <c r="O82" s="50">
        <v>56.72</v>
      </c>
      <c r="P82" s="50">
        <v>39</v>
      </c>
      <c r="Q82" s="50">
        <v>25.08</v>
      </c>
      <c r="R82" s="50">
        <v>78.47</v>
      </c>
      <c r="S82" s="50">
        <v>45.97</v>
      </c>
      <c r="T82" s="50">
        <v>34.32</v>
      </c>
      <c r="U82" s="50">
        <v>33.11</v>
      </c>
      <c r="V82" s="50">
        <v>26.4</v>
      </c>
      <c r="W82" s="50">
        <v>24.89</v>
      </c>
      <c r="X82" s="50">
        <v>56.24</v>
      </c>
      <c r="Y82" s="50">
        <v>35.94</v>
      </c>
      <c r="Z82" s="50">
        <v>39.35</v>
      </c>
      <c r="AA82" s="50">
        <v>98.9</v>
      </c>
      <c r="AB82" s="50">
        <v>51.41</v>
      </c>
      <c r="AC82" s="50">
        <v>37.65</v>
      </c>
      <c r="AD82" s="50">
        <v>29.82</v>
      </c>
      <c r="AE82" s="50">
        <v>27.88</v>
      </c>
      <c r="AF82" s="50">
        <v>46.82</v>
      </c>
      <c r="AG82" s="50">
        <v>56.98</v>
      </c>
      <c r="AH82" s="50">
        <v>29.16</v>
      </c>
      <c r="AI82" s="50">
        <v>33.64</v>
      </c>
      <c r="AJ82" s="50">
        <v>31.661200000000001</v>
      </c>
      <c r="AK82" s="50">
        <v>38.68</v>
      </c>
      <c r="AL82" s="50">
        <v>53.12</v>
      </c>
      <c r="AM82" s="50">
        <v>101.98</v>
      </c>
      <c r="AN82" s="50">
        <v>44.54</v>
      </c>
      <c r="AO82" s="50">
        <v>17.93</v>
      </c>
      <c r="AP82" s="50">
        <v>33.340000000000003</v>
      </c>
      <c r="AQ82" s="50">
        <v>40.92</v>
      </c>
      <c r="AR82" s="50">
        <v>37.200000000000003</v>
      </c>
      <c r="AS82" s="50">
        <v>45.4</v>
      </c>
      <c r="AT82" s="50">
        <v>31.61</v>
      </c>
      <c r="AU82" s="50">
        <v>69.56</v>
      </c>
      <c r="AV82" s="50">
        <v>37.51</v>
      </c>
      <c r="AW82" s="50">
        <v>60.4</v>
      </c>
    </row>
    <row r="83" spans="1:49">
      <c r="A83" s="51">
        <v>41829</v>
      </c>
      <c r="B83" s="50">
        <v>50.18</v>
      </c>
      <c r="C83" s="50">
        <v>59.05</v>
      </c>
      <c r="D83" s="50">
        <v>39.75</v>
      </c>
      <c r="E83" s="50">
        <v>54.71</v>
      </c>
      <c r="F83" s="50">
        <v>32.520000000000003</v>
      </c>
      <c r="G83" s="50">
        <v>58.54</v>
      </c>
      <c r="H83" s="50">
        <v>24.9</v>
      </c>
      <c r="I83" s="50">
        <v>57.61</v>
      </c>
      <c r="J83" s="50">
        <v>30.07</v>
      </c>
      <c r="K83" s="50">
        <v>56.4</v>
      </c>
      <c r="L83" s="50">
        <v>69.2</v>
      </c>
      <c r="M83" s="50">
        <v>75.42</v>
      </c>
      <c r="N83" s="50">
        <v>72.11</v>
      </c>
      <c r="O83" s="50">
        <v>56.44</v>
      </c>
      <c r="P83" s="50">
        <v>39</v>
      </c>
      <c r="Q83" s="50">
        <v>25.03</v>
      </c>
      <c r="R83" s="50">
        <v>77.97</v>
      </c>
      <c r="S83" s="50">
        <v>45.81</v>
      </c>
      <c r="T83" s="50">
        <v>34.26</v>
      </c>
      <c r="U83" s="50">
        <v>33.17</v>
      </c>
      <c r="V83" s="50">
        <v>26.28</v>
      </c>
      <c r="W83" s="50">
        <v>24.72</v>
      </c>
      <c r="X83" s="50">
        <v>56.01</v>
      </c>
      <c r="Y83" s="50">
        <v>35.97</v>
      </c>
      <c r="Z83" s="50">
        <v>39.15</v>
      </c>
      <c r="AA83" s="50">
        <v>98.83</v>
      </c>
      <c r="AB83" s="50">
        <v>50.67</v>
      </c>
      <c r="AC83" s="50">
        <v>37.46</v>
      </c>
      <c r="AD83" s="50">
        <v>29.71</v>
      </c>
      <c r="AE83" s="50">
        <v>27.61</v>
      </c>
      <c r="AF83" s="50">
        <v>46.86</v>
      </c>
      <c r="AG83" s="50">
        <v>56.51</v>
      </c>
      <c r="AH83" s="50">
        <v>29.02</v>
      </c>
      <c r="AI83" s="50">
        <v>33.619999999999997</v>
      </c>
      <c r="AJ83" s="50">
        <v>31.549900000000001</v>
      </c>
      <c r="AK83" s="50">
        <v>38.61</v>
      </c>
      <c r="AL83" s="50">
        <v>53.04</v>
      </c>
      <c r="AM83" s="50">
        <v>102.24</v>
      </c>
      <c r="AN83" s="50">
        <v>44.46</v>
      </c>
      <c r="AO83" s="50">
        <v>17.93</v>
      </c>
      <c r="AP83" s="50">
        <v>33.18</v>
      </c>
      <c r="AQ83" s="50">
        <v>40.57</v>
      </c>
      <c r="AR83" s="50">
        <v>37.01</v>
      </c>
      <c r="AS83" s="50">
        <v>45.22</v>
      </c>
      <c r="AT83" s="50">
        <v>31.64</v>
      </c>
      <c r="AU83" s="50">
        <v>69.28</v>
      </c>
      <c r="AV83" s="50">
        <v>37.44</v>
      </c>
      <c r="AW83" s="50">
        <v>60.4</v>
      </c>
    </row>
    <row r="84" spans="1:49">
      <c r="A84" s="51">
        <v>41830</v>
      </c>
      <c r="B84" s="50">
        <v>50.06</v>
      </c>
      <c r="C84" s="50">
        <v>59.55</v>
      </c>
      <c r="D84" s="50">
        <v>40.200000000000003</v>
      </c>
      <c r="E84" s="50">
        <v>54.8</v>
      </c>
      <c r="F84" s="50">
        <v>32.950000000000003</v>
      </c>
      <c r="G84" s="50">
        <v>58.68</v>
      </c>
      <c r="H84" s="50">
        <v>25.06</v>
      </c>
      <c r="I84" s="50">
        <v>57.61</v>
      </c>
      <c r="J84" s="50">
        <v>30.39</v>
      </c>
      <c r="K84" s="50">
        <v>56.61</v>
      </c>
      <c r="L84" s="50">
        <v>69.98</v>
      </c>
      <c r="M84" s="50">
        <v>76.36</v>
      </c>
      <c r="N84" s="50">
        <v>72.39</v>
      </c>
      <c r="O84" s="50">
        <v>56.99</v>
      </c>
      <c r="P84" s="50">
        <v>39.159999999999997</v>
      </c>
      <c r="Q84" s="50">
        <v>25.15</v>
      </c>
      <c r="R84" s="50">
        <v>78.7</v>
      </c>
      <c r="S84" s="50">
        <v>46.04</v>
      </c>
      <c r="T84" s="50">
        <v>34.36</v>
      </c>
      <c r="U84" s="50">
        <v>33.18</v>
      </c>
      <c r="V84" s="50">
        <v>26.67</v>
      </c>
      <c r="W84" s="50">
        <v>24.82</v>
      </c>
      <c r="X84" s="50">
        <v>56.01</v>
      </c>
      <c r="Y84" s="50">
        <v>35.92</v>
      </c>
      <c r="Z84" s="50">
        <v>38.92</v>
      </c>
      <c r="AA84" s="50">
        <v>99.39</v>
      </c>
      <c r="AB84" s="50">
        <v>50.56</v>
      </c>
      <c r="AC84" s="50">
        <v>37.67</v>
      </c>
      <c r="AD84" s="50">
        <v>29.5</v>
      </c>
      <c r="AE84" s="50">
        <v>27.7</v>
      </c>
      <c r="AF84" s="50">
        <v>47.2</v>
      </c>
      <c r="AG84" s="50">
        <v>56.94</v>
      </c>
      <c r="AH84" s="50">
        <v>29.14</v>
      </c>
      <c r="AI84" s="50">
        <v>33.840000000000003</v>
      </c>
      <c r="AJ84" s="50">
        <v>31.772600000000001</v>
      </c>
      <c r="AK84" s="50">
        <v>38.979999999999997</v>
      </c>
      <c r="AL84" s="50">
        <v>53.46</v>
      </c>
      <c r="AM84" s="50">
        <v>102.45</v>
      </c>
      <c r="AN84" s="50">
        <v>44.64</v>
      </c>
      <c r="AO84" s="50">
        <v>18.07</v>
      </c>
      <c r="AP84" s="50">
        <v>33.24</v>
      </c>
      <c r="AQ84" s="50">
        <v>40.909999999999997</v>
      </c>
      <c r="AR84" s="50">
        <v>37.380000000000003</v>
      </c>
      <c r="AS84" s="50">
        <v>45.61</v>
      </c>
      <c r="AT84" s="50">
        <v>31.8</v>
      </c>
      <c r="AU84" s="50">
        <v>69.739999999999995</v>
      </c>
      <c r="AV84" s="50">
        <v>37.729999999999997</v>
      </c>
      <c r="AW84" s="50">
        <v>60.39</v>
      </c>
    </row>
    <row r="85" spans="1:49">
      <c r="A85" s="51">
        <v>41831</v>
      </c>
      <c r="B85" s="50">
        <v>49.38</v>
      </c>
      <c r="C85" s="50">
        <v>59.13</v>
      </c>
      <c r="D85" s="50">
        <v>39.89</v>
      </c>
      <c r="E85" s="50">
        <v>54.31</v>
      </c>
      <c r="F85" s="50">
        <v>32.619999999999997</v>
      </c>
      <c r="G85" s="50">
        <v>57.66</v>
      </c>
      <c r="H85" s="50">
        <v>24.97</v>
      </c>
      <c r="I85" s="50">
        <v>57.21</v>
      </c>
      <c r="J85" s="50">
        <v>30.2</v>
      </c>
      <c r="K85" s="50">
        <v>56.17</v>
      </c>
      <c r="L85" s="50">
        <v>69.5</v>
      </c>
      <c r="M85" s="50">
        <v>75.91</v>
      </c>
      <c r="N85" s="50">
        <v>72.16</v>
      </c>
      <c r="O85" s="50">
        <v>56.62</v>
      </c>
      <c r="P85" s="50">
        <v>39.049999999999997</v>
      </c>
      <c r="Q85" s="50">
        <v>25.04</v>
      </c>
      <c r="R85" s="50">
        <v>78.02</v>
      </c>
      <c r="S85" s="50">
        <v>45.73</v>
      </c>
      <c r="T85" s="50">
        <v>33.78</v>
      </c>
      <c r="U85" s="50">
        <v>32.57</v>
      </c>
      <c r="V85" s="50">
        <v>26.41</v>
      </c>
      <c r="W85" s="50">
        <v>24.62</v>
      </c>
      <c r="X85" s="50">
        <v>55.59</v>
      </c>
      <c r="Y85" s="50">
        <v>35.76</v>
      </c>
      <c r="Z85" s="50">
        <v>38.6</v>
      </c>
      <c r="AA85" s="50">
        <v>98.97</v>
      </c>
      <c r="AB85" s="50">
        <v>50.11</v>
      </c>
      <c r="AC85" s="50">
        <v>37.42</v>
      </c>
      <c r="AD85" s="50">
        <v>29.12</v>
      </c>
      <c r="AE85" s="50">
        <v>27.8</v>
      </c>
      <c r="AF85" s="50">
        <v>47.12</v>
      </c>
      <c r="AG85" s="50">
        <v>56.78</v>
      </c>
      <c r="AH85" s="50">
        <v>28.89</v>
      </c>
      <c r="AI85" s="50">
        <v>33.49</v>
      </c>
      <c r="AJ85" s="50">
        <v>31.392099999999999</v>
      </c>
      <c r="AK85" s="50">
        <v>38.49</v>
      </c>
      <c r="AL85" s="50">
        <v>53.02</v>
      </c>
      <c r="AM85" s="50">
        <v>102.24</v>
      </c>
      <c r="AN85" s="50">
        <v>44.53</v>
      </c>
      <c r="AO85" s="50">
        <v>17.920000000000002</v>
      </c>
      <c r="AP85" s="50">
        <v>33.18</v>
      </c>
      <c r="AQ85" s="50">
        <v>40.79</v>
      </c>
      <c r="AR85" s="50">
        <v>37.090000000000003</v>
      </c>
      <c r="AS85" s="50">
        <v>45.22</v>
      </c>
      <c r="AT85" s="50">
        <v>31.59</v>
      </c>
      <c r="AU85" s="50">
        <v>69.23</v>
      </c>
      <c r="AV85" s="50">
        <v>37.270000000000003</v>
      </c>
      <c r="AW85" s="50">
        <v>60.4</v>
      </c>
    </row>
    <row r="86" spans="1:49">
      <c r="A86" s="51">
        <v>41834</v>
      </c>
      <c r="B86" s="50">
        <v>48.69</v>
      </c>
      <c r="C86" s="50">
        <v>58.55</v>
      </c>
      <c r="D86" s="50">
        <v>39.33</v>
      </c>
      <c r="E86" s="50">
        <v>53.6</v>
      </c>
      <c r="F86" s="50">
        <v>32.26</v>
      </c>
      <c r="G86" s="50">
        <v>57.33</v>
      </c>
      <c r="H86" s="50">
        <v>24.72</v>
      </c>
      <c r="I86" s="50">
        <v>56.71</v>
      </c>
      <c r="J86" s="50">
        <v>29.92</v>
      </c>
      <c r="K86" s="50">
        <v>55.94</v>
      </c>
      <c r="L86" s="50">
        <v>68.900000000000006</v>
      </c>
      <c r="M86" s="50">
        <v>75.400000000000006</v>
      </c>
      <c r="N86" s="50">
        <v>71.540000000000006</v>
      </c>
      <c r="O86" s="50">
        <v>55.96</v>
      </c>
      <c r="P86" s="50">
        <v>38.9</v>
      </c>
      <c r="Q86" s="50">
        <v>24.93</v>
      </c>
      <c r="R86" s="50">
        <v>77.2</v>
      </c>
      <c r="S86" s="50">
        <v>45.17</v>
      </c>
      <c r="T86" s="50">
        <v>32.89</v>
      </c>
      <c r="U86" s="50">
        <v>31.93</v>
      </c>
      <c r="V86" s="50">
        <v>26.08</v>
      </c>
      <c r="W86" s="50">
        <v>24.31</v>
      </c>
      <c r="X86" s="50">
        <v>55.3</v>
      </c>
      <c r="Y86" s="50">
        <v>35.299999999999997</v>
      </c>
      <c r="Z86" s="50">
        <v>38.49</v>
      </c>
      <c r="AA86" s="50">
        <v>97.42</v>
      </c>
      <c r="AB86" s="50">
        <v>49.7</v>
      </c>
      <c r="AC86" s="50">
        <v>37.31</v>
      </c>
      <c r="AD86" s="50">
        <v>28.8</v>
      </c>
      <c r="AE86" s="50">
        <v>27.52</v>
      </c>
      <c r="AF86" s="50">
        <v>46.93</v>
      </c>
      <c r="AG86" s="50">
        <v>56</v>
      </c>
      <c r="AH86" s="50">
        <v>28.64</v>
      </c>
      <c r="AI86" s="50">
        <v>33.119999999999997</v>
      </c>
      <c r="AJ86" s="50">
        <v>30.974599999999999</v>
      </c>
      <c r="AK86" s="50">
        <v>37.4</v>
      </c>
      <c r="AL86" s="50">
        <v>52.63</v>
      </c>
      <c r="AM86" s="50">
        <v>101.15</v>
      </c>
      <c r="AN86" s="50">
        <v>44.18</v>
      </c>
      <c r="AO86" s="50">
        <v>17.8</v>
      </c>
      <c r="AP86" s="50">
        <v>32.950000000000003</v>
      </c>
      <c r="AQ86" s="50">
        <v>40.29</v>
      </c>
      <c r="AR86" s="50">
        <v>36.619999999999997</v>
      </c>
      <c r="AS86" s="50">
        <v>44.8</v>
      </c>
      <c r="AT86" s="50">
        <v>31.34</v>
      </c>
      <c r="AU86" s="50">
        <v>68.7</v>
      </c>
      <c r="AV86" s="50">
        <v>37.130000000000003</v>
      </c>
      <c r="AW86" s="50">
        <v>60.41</v>
      </c>
    </row>
    <row r="87" spans="1:49">
      <c r="A87" s="51">
        <v>41835</v>
      </c>
      <c r="B87" s="50">
        <v>48.93</v>
      </c>
      <c r="C87" s="50">
        <v>58.94</v>
      </c>
      <c r="D87" s="50">
        <v>39.479999999999997</v>
      </c>
      <c r="E87" s="50">
        <v>53.93</v>
      </c>
      <c r="F87" s="50">
        <v>32.369999999999997</v>
      </c>
      <c r="G87" s="50">
        <v>57.13</v>
      </c>
      <c r="H87" s="50">
        <v>24.9</v>
      </c>
      <c r="I87" s="50">
        <v>56.61</v>
      </c>
      <c r="J87" s="50">
        <v>30.21</v>
      </c>
      <c r="K87" s="50">
        <v>56.38</v>
      </c>
      <c r="L87" s="50">
        <v>69.52</v>
      </c>
      <c r="M87" s="50">
        <v>76.06</v>
      </c>
      <c r="N87" s="50">
        <v>72.03</v>
      </c>
      <c r="O87" s="50">
        <v>56.55</v>
      </c>
      <c r="P87" s="50">
        <v>39.06</v>
      </c>
      <c r="Q87" s="50">
        <v>25.19</v>
      </c>
      <c r="R87" s="50">
        <v>77.53</v>
      </c>
      <c r="S87" s="50">
        <v>45.4</v>
      </c>
      <c r="T87" s="50">
        <v>32.85</v>
      </c>
      <c r="U87" s="50">
        <v>31.96</v>
      </c>
      <c r="V87" s="50">
        <v>26.17</v>
      </c>
      <c r="W87" s="50">
        <v>24.61</v>
      </c>
      <c r="X87" s="50">
        <v>55.2</v>
      </c>
      <c r="Y87" s="50">
        <v>35.380000000000003</v>
      </c>
      <c r="Z87" s="50">
        <v>38.409999999999997</v>
      </c>
      <c r="AA87" s="50">
        <v>98.32</v>
      </c>
      <c r="AB87" s="50">
        <v>49.59</v>
      </c>
      <c r="AC87" s="50">
        <v>37.47</v>
      </c>
      <c r="AD87" s="50">
        <v>28.64</v>
      </c>
      <c r="AE87" s="50">
        <v>27.46</v>
      </c>
      <c r="AF87" s="50">
        <v>47.29</v>
      </c>
      <c r="AG87" s="50">
        <v>56</v>
      </c>
      <c r="AH87" s="50">
        <v>28.24</v>
      </c>
      <c r="AI87" s="50">
        <v>33.18</v>
      </c>
      <c r="AJ87" s="50">
        <v>31.113700000000001</v>
      </c>
      <c r="AK87" s="50">
        <v>37.32</v>
      </c>
      <c r="AL87" s="50">
        <v>52.83</v>
      </c>
      <c r="AM87" s="50">
        <v>101.81</v>
      </c>
      <c r="AN87" s="50">
        <v>44.47</v>
      </c>
      <c r="AO87" s="50">
        <v>17.88</v>
      </c>
      <c r="AP87" s="50">
        <v>32.909999999999997</v>
      </c>
      <c r="AQ87" s="50">
        <v>40.28</v>
      </c>
      <c r="AR87" s="50">
        <v>36.79</v>
      </c>
      <c r="AS87" s="50">
        <v>44.97</v>
      </c>
      <c r="AT87" s="50">
        <v>31.54</v>
      </c>
      <c r="AU87" s="50">
        <v>68.89</v>
      </c>
      <c r="AV87" s="50">
        <v>37.18</v>
      </c>
      <c r="AW87" s="50">
        <v>60.41</v>
      </c>
    </row>
    <row r="88" spans="1:49">
      <c r="A88" s="51">
        <v>41836</v>
      </c>
      <c r="B88" s="50">
        <v>48.95</v>
      </c>
      <c r="C88" s="50">
        <v>58.77</v>
      </c>
      <c r="D88" s="50">
        <v>39.71</v>
      </c>
      <c r="E88" s="50">
        <v>54.21</v>
      </c>
      <c r="F88" s="50">
        <v>32.380000000000003</v>
      </c>
      <c r="G88" s="50">
        <v>57.16</v>
      </c>
      <c r="H88" s="50">
        <v>24.92</v>
      </c>
      <c r="I88" s="50">
        <v>56.4</v>
      </c>
      <c r="J88" s="50">
        <v>30.21</v>
      </c>
      <c r="K88" s="50">
        <v>56.67</v>
      </c>
      <c r="L88" s="50">
        <v>69.77</v>
      </c>
      <c r="M88" s="50">
        <v>76.19</v>
      </c>
      <c r="N88" s="50">
        <v>72.42</v>
      </c>
      <c r="O88" s="50">
        <v>56.8</v>
      </c>
      <c r="P88" s="50">
        <v>39.11</v>
      </c>
      <c r="Q88" s="50">
        <v>25.27</v>
      </c>
      <c r="R88" s="50">
        <v>77.95</v>
      </c>
      <c r="S88" s="50">
        <v>45.47</v>
      </c>
      <c r="T88" s="50">
        <v>32.94</v>
      </c>
      <c r="U88" s="50">
        <v>32.229999999999997</v>
      </c>
      <c r="V88" s="50">
        <v>26.07</v>
      </c>
      <c r="W88" s="50">
        <v>24.62</v>
      </c>
      <c r="X88" s="50">
        <v>55.22</v>
      </c>
      <c r="Y88" s="50">
        <v>35.53</v>
      </c>
      <c r="Z88" s="50">
        <v>38.32</v>
      </c>
      <c r="AA88" s="50">
        <v>98.72</v>
      </c>
      <c r="AB88" s="50">
        <v>49.8</v>
      </c>
      <c r="AC88" s="50">
        <v>37.369999999999997</v>
      </c>
      <c r="AD88" s="50">
        <v>28.77</v>
      </c>
      <c r="AE88" s="50">
        <v>27.36</v>
      </c>
      <c r="AF88" s="50">
        <v>47.51</v>
      </c>
      <c r="AG88" s="50">
        <v>55.74</v>
      </c>
      <c r="AH88" s="50">
        <v>28.05</v>
      </c>
      <c r="AI88" s="50">
        <v>33.200000000000003</v>
      </c>
      <c r="AJ88" s="50">
        <v>31.225100000000001</v>
      </c>
      <c r="AK88" s="50">
        <v>37.64</v>
      </c>
      <c r="AL88" s="50">
        <v>52.96</v>
      </c>
      <c r="AM88" s="50">
        <v>102.23</v>
      </c>
      <c r="AN88" s="50">
        <v>44.77</v>
      </c>
      <c r="AO88" s="50">
        <v>18.079999999999998</v>
      </c>
      <c r="AP88" s="50">
        <v>32.869999999999997</v>
      </c>
      <c r="AQ88" s="50">
        <v>40.35</v>
      </c>
      <c r="AR88" s="50">
        <v>36.770000000000003</v>
      </c>
      <c r="AS88" s="50">
        <v>45.16</v>
      </c>
      <c r="AT88" s="50">
        <v>31.71</v>
      </c>
      <c r="AU88" s="50">
        <v>69.14</v>
      </c>
      <c r="AV88" s="50">
        <v>37.01</v>
      </c>
      <c r="AW88" s="50">
        <v>60.41</v>
      </c>
    </row>
    <row r="89" spans="1:49">
      <c r="A89" s="51">
        <v>41837</v>
      </c>
      <c r="B89" s="50">
        <v>48.36</v>
      </c>
      <c r="C89" s="50">
        <v>58.27</v>
      </c>
      <c r="D89" s="50">
        <v>39.61</v>
      </c>
      <c r="E89" s="50">
        <v>53.48</v>
      </c>
      <c r="F89" s="50">
        <v>31.97</v>
      </c>
      <c r="G89" s="50">
        <v>56.2</v>
      </c>
      <c r="H89" s="50">
        <v>24.81</v>
      </c>
      <c r="I89" s="50">
        <v>56.11</v>
      </c>
      <c r="J89" s="50">
        <v>30.07</v>
      </c>
      <c r="K89" s="50">
        <v>56.31</v>
      </c>
      <c r="L89" s="50">
        <v>69.14</v>
      </c>
      <c r="M89" s="50">
        <v>75.84</v>
      </c>
      <c r="N89" s="50">
        <v>72.36</v>
      </c>
      <c r="O89" s="50">
        <v>56.55</v>
      </c>
      <c r="P89" s="50">
        <v>38.590000000000003</v>
      </c>
      <c r="Q89" s="50">
        <v>24.89</v>
      </c>
      <c r="R89" s="50">
        <v>76.27</v>
      </c>
      <c r="S89" s="50">
        <v>45.05</v>
      </c>
      <c r="T89" s="50">
        <v>31.95</v>
      </c>
      <c r="U89" s="50">
        <v>31.69</v>
      </c>
      <c r="V89" s="50">
        <v>25.74</v>
      </c>
      <c r="W89" s="50">
        <v>24.18</v>
      </c>
      <c r="X89" s="50">
        <v>54.66</v>
      </c>
      <c r="Y89" s="50">
        <v>35.46</v>
      </c>
      <c r="Z89" s="50">
        <v>37.979999999999997</v>
      </c>
      <c r="AA89" s="50">
        <v>97.58</v>
      </c>
      <c r="AB89" s="50">
        <v>49.25</v>
      </c>
      <c r="AC89" s="50">
        <v>37.15</v>
      </c>
      <c r="AD89" s="50">
        <v>28.36</v>
      </c>
      <c r="AE89" s="50">
        <v>27.21</v>
      </c>
      <c r="AF89" s="50">
        <v>46.87</v>
      </c>
      <c r="AG89" s="50">
        <v>55.59</v>
      </c>
      <c r="AH89" s="50">
        <v>27.69</v>
      </c>
      <c r="AI89" s="50">
        <v>32.76</v>
      </c>
      <c r="AJ89" s="50">
        <v>30.9282</v>
      </c>
      <c r="AK89" s="50">
        <v>37.08</v>
      </c>
      <c r="AL89" s="50">
        <v>52.61</v>
      </c>
      <c r="AM89" s="50">
        <v>101.59</v>
      </c>
      <c r="AN89" s="50">
        <v>44.55</v>
      </c>
      <c r="AO89" s="50">
        <v>17.96</v>
      </c>
      <c r="AP89" s="50">
        <v>32.5</v>
      </c>
      <c r="AQ89" s="50">
        <v>39.950000000000003</v>
      </c>
      <c r="AR89" s="50">
        <v>36.4</v>
      </c>
      <c r="AS89" s="50">
        <v>44.86</v>
      </c>
      <c r="AT89" s="50">
        <v>31.51</v>
      </c>
      <c r="AU89" s="50">
        <v>68.58</v>
      </c>
      <c r="AV89" s="50">
        <v>36.54</v>
      </c>
      <c r="AW89" s="50">
        <v>60.41</v>
      </c>
    </row>
    <row r="90" spans="1:49">
      <c r="A90" s="51">
        <v>41838</v>
      </c>
      <c r="B90" s="50">
        <v>48.85</v>
      </c>
      <c r="C90" s="50">
        <v>58.94</v>
      </c>
      <c r="D90" s="50">
        <v>40.04</v>
      </c>
      <c r="E90" s="50">
        <v>54.39</v>
      </c>
      <c r="F90" s="50">
        <v>32.380000000000003</v>
      </c>
      <c r="G90" s="50">
        <v>57.31</v>
      </c>
      <c r="H90" s="50">
        <v>25.07</v>
      </c>
      <c r="I90" s="50">
        <v>56.83</v>
      </c>
      <c r="J90" s="50">
        <v>30.4</v>
      </c>
      <c r="K90" s="50">
        <v>56.92</v>
      </c>
      <c r="L90" s="50">
        <v>70.16</v>
      </c>
      <c r="M90" s="50">
        <v>76.569999999999993</v>
      </c>
      <c r="N90" s="50">
        <v>73.11</v>
      </c>
      <c r="O90" s="50">
        <v>57.11</v>
      </c>
      <c r="P90" s="50">
        <v>39.119999999999997</v>
      </c>
      <c r="Q90" s="50">
        <v>25.25</v>
      </c>
      <c r="R90" s="50">
        <v>77.22</v>
      </c>
      <c r="S90" s="50">
        <v>45.54</v>
      </c>
      <c r="T90" s="50">
        <v>32.090000000000003</v>
      </c>
      <c r="U90" s="50">
        <v>31.89</v>
      </c>
      <c r="V90" s="50">
        <v>26.1</v>
      </c>
      <c r="W90" s="50">
        <v>24.33</v>
      </c>
      <c r="X90" s="50">
        <v>55.26</v>
      </c>
      <c r="Y90" s="50">
        <v>35.869999999999997</v>
      </c>
      <c r="Z90" s="50">
        <v>38.880000000000003</v>
      </c>
      <c r="AA90" s="50">
        <v>98.78</v>
      </c>
      <c r="AB90" s="50">
        <v>49.88</v>
      </c>
      <c r="AC90" s="50">
        <v>37.729999999999997</v>
      </c>
      <c r="AD90" s="50">
        <v>28.79</v>
      </c>
      <c r="AE90" s="50">
        <v>27.39</v>
      </c>
      <c r="AF90" s="50">
        <v>47.27</v>
      </c>
      <c r="AG90" s="50">
        <v>56.82</v>
      </c>
      <c r="AH90" s="50">
        <v>28.12</v>
      </c>
      <c r="AI90" s="50">
        <v>33.15</v>
      </c>
      <c r="AJ90" s="50">
        <v>31.401399999999999</v>
      </c>
      <c r="AK90" s="50">
        <v>37.19</v>
      </c>
      <c r="AL90" s="50">
        <v>53.15</v>
      </c>
      <c r="AM90" s="50">
        <v>102.51</v>
      </c>
      <c r="AN90" s="50">
        <v>44.89</v>
      </c>
      <c r="AO90" s="50">
        <v>18.09</v>
      </c>
      <c r="AP90" s="50">
        <v>32.92</v>
      </c>
      <c r="AQ90" s="50">
        <v>40.200000000000003</v>
      </c>
      <c r="AR90" s="50">
        <v>36.82</v>
      </c>
      <c r="AS90" s="50">
        <v>45.38</v>
      </c>
      <c r="AT90" s="50">
        <v>31.81</v>
      </c>
      <c r="AU90" s="50">
        <v>69.14</v>
      </c>
      <c r="AV90" s="50">
        <v>37.229999999999997</v>
      </c>
      <c r="AW90" s="50">
        <v>60.49</v>
      </c>
    </row>
    <row r="91" spans="1:49">
      <c r="A91" s="51">
        <v>41841</v>
      </c>
      <c r="B91" s="50">
        <v>48.8</v>
      </c>
      <c r="C91" s="50">
        <v>58.9</v>
      </c>
      <c r="D91" s="50">
        <v>40.119999999999997</v>
      </c>
      <c r="E91" s="50">
        <v>54.04</v>
      </c>
      <c r="F91" s="50">
        <v>32.33</v>
      </c>
      <c r="G91" s="50">
        <v>57.03</v>
      </c>
      <c r="H91" s="50">
        <v>25.13</v>
      </c>
      <c r="I91" s="50">
        <v>56.52</v>
      </c>
      <c r="J91" s="50">
        <v>30.41</v>
      </c>
      <c r="K91" s="50">
        <v>57.19</v>
      </c>
      <c r="L91" s="50">
        <v>70.02</v>
      </c>
      <c r="M91" s="50">
        <v>75.92</v>
      </c>
      <c r="N91" s="50">
        <v>73.36</v>
      </c>
      <c r="O91" s="50">
        <v>57</v>
      </c>
      <c r="P91" s="50">
        <v>38.93</v>
      </c>
      <c r="Q91" s="50">
        <v>25.14</v>
      </c>
      <c r="R91" s="50">
        <v>77.349999999999994</v>
      </c>
      <c r="S91" s="50">
        <v>45.45</v>
      </c>
      <c r="T91" s="50">
        <v>32.229999999999997</v>
      </c>
      <c r="U91" s="50">
        <v>31.86</v>
      </c>
      <c r="V91" s="50">
        <v>25.98</v>
      </c>
      <c r="W91" s="50">
        <v>24.43</v>
      </c>
      <c r="X91" s="50">
        <v>55.21</v>
      </c>
      <c r="Y91" s="50">
        <v>36.15</v>
      </c>
      <c r="Z91" s="50">
        <v>38.81</v>
      </c>
      <c r="AA91" s="50">
        <v>98.68</v>
      </c>
      <c r="AB91" s="50">
        <v>49.73</v>
      </c>
      <c r="AC91" s="50">
        <v>37.64</v>
      </c>
      <c r="AD91" s="50">
        <v>28.46</v>
      </c>
      <c r="AE91" s="50">
        <v>27.4</v>
      </c>
      <c r="AF91" s="50">
        <v>47.13</v>
      </c>
      <c r="AG91" s="50">
        <v>56.98</v>
      </c>
      <c r="AH91" s="50">
        <v>28.02</v>
      </c>
      <c r="AI91" s="50">
        <v>33.14</v>
      </c>
      <c r="AJ91" s="50">
        <v>31.336400000000001</v>
      </c>
      <c r="AK91" s="50">
        <v>37.17</v>
      </c>
      <c r="AL91" s="50">
        <v>53.2</v>
      </c>
      <c r="AM91" s="50">
        <v>102.11</v>
      </c>
      <c r="AN91" s="50">
        <v>44.91</v>
      </c>
      <c r="AO91" s="50">
        <v>18.079999999999998</v>
      </c>
      <c r="AP91" s="50">
        <v>32.61</v>
      </c>
      <c r="AQ91" s="50">
        <v>39.85</v>
      </c>
      <c r="AR91" s="50">
        <v>36.67</v>
      </c>
      <c r="AS91" s="50">
        <v>45.32</v>
      </c>
      <c r="AT91" s="50">
        <v>31.69</v>
      </c>
      <c r="AU91" s="50">
        <v>69.069999999999993</v>
      </c>
      <c r="AV91" s="50">
        <v>37.090000000000003</v>
      </c>
      <c r="AW91" s="50">
        <v>60.41</v>
      </c>
    </row>
    <row r="92" spans="1:49">
      <c r="A92" s="51">
        <v>41842</v>
      </c>
      <c r="B92" s="50">
        <v>48.83</v>
      </c>
      <c r="C92" s="50">
        <v>59.2</v>
      </c>
      <c r="D92" s="50">
        <v>40.21</v>
      </c>
      <c r="E92" s="50">
        <v>54.05</v>
      </c>
      <c r="F92" s="50">
        <v>32.35</v>
      </c>
      <c r="G92" s="50">
        <v>56.64</v>
      </c>
      <c r="H92" s="50">
        <v>25.12</v>
      </c>
      <c r="I92" s="50">
        <v>56.53</v>
      </c>
      <c r="J92" s="50">
        <v>30.46</v>
      </c>
      <c r="K92" s="50">
        <v>57.37</v>
      </c>
      <c r="L92" s="50">
        <v>69.94</v>
      </c>
      <c r="M92" s="50">
        <v>76.09</v>
      </c>
      <c r="N92" s="50">
        <v>73.290000000000006</v>
      </c>
      <c r="O92" s="50">
        <v>56.96</v>
      </c>
      <c r="P92" s="50">
        <v>38.94</v>
      </c>
      <c r="Q92" s="50">
        <v>25.24</v>
      </c>
      <c r="R92" s="50">
        <v>76</v>
      </c>
      <c r="S92" s="50">
        <v>45.55</v>
      </c>
      <c r="T92" s="50">
        <v>31.78</v>
      </c>
      <c r="U92" s="50">
        <v>31.63</v>
      </c>
      <c r="V92" s="50">
        <v>25.93</v>
      </c>
      <c r="W92" s="50">
        <v>24.57</v>
      </c>
      <c r="X92" s="50">
        <v>55.07</v>
      </c>
      <c r="Y92" s="50">
        <v>36.31</v>
      </c>
      <c r="Z92" s="50">
        <v>38.869999999999997</v>
      </c>
      <c r="AA92" s="50">
        <v>98.35</v>
      </c>
      <c r="AB92" s="50">
        <v>49.57</v>
      </c>
      <c r="AC92" s="50">
        <v>37.65</v>
      </c>
      <c r="AD92" s="50">
        <v>28.66</v>
      </c>
      <c r="AE92" s="50">
        <v>27.5</v>
      </c>
      <c r="AF92" s="50">
        <v>47.16</v>
      </c>
      <c r="AG92" s="50">
        <v>57.01</v>
      </c>
      <c r="AH92" s="50">
        <v>27.73</v>
      </c>
      <c r="AI92" s="50">
        <v>33.14</v>
      </c>
      <c r="AJ92" s="50">
        <v>31.215800000000002</v>
      </c>
      <c r="AK92" s="50">
        <v>37.18</v>
      </c>
      <c r="AL92" s="50">
        <v>53.14</v>
      </c>
      <c r="AM92" s="50">
        <v>102.22</v>
      </c>
      <c r="AN92" s="50">
        <v>44.91</v>
      </c>
      <c r="AO92" s="50">
        <v>18.05</v>
      </c>
      <c r="AP92" s="50">
        <v>32.72</v>
      </c>
      <c r="AQ92" s="50">
        <v>39.83</v>
      </c>
      <c r="AR92" s="50">
        <v>36.86</v>
      </c>
      <c r="AS92" s="50">
        <v>45.36</v>
      </c>
      <c r="AT92" s="50">
        <v>31.7</v>
      </c>
      <c r="AU92" s="50">
        <v>69.069999999999993</v>
      </c>
      <c r="AV92" s="50">
        <v>37</v>
      </c>
      <c r="AW92" s="50">
        <v>60.41</v>
      </c>
    </row>
    <row r="93" spans="1:49">
      <c r="A93" s="51">
        <v>41843</v>
      </c>
      <c r="B93" s="50">
        <v>48.53</v>
      </c>
      <c r="C93" s="50">
        <v>59.33</v>
      </c>
      <c r="D93" s="50">
        <v>40.08</v>
      </c>
      <c r="E93" s="50">
        <v>53.97</v>
      </c>
      <c r="F93" s="50">
        <v>32.270000000000003</v>
      </c>
      <c r="G93" s="50">
        <v>56.06</v>
      </c>
      <c r="H93" s="50">
        <v>25</v>
      </c>
      <c r="I93" s="50">
        <v>56.5</v>
      </c>
      <c r="J93" s="50">
        <v>30.49</v>
      </c>
      <c r="K93" s="50">
        <v>57.25</v>
      </c>
      <c r="L93" s="50">
        <v>70.209999999999994</v>
      </c>
      <c r="M93" s="50">
        <v>76.569999999999993</v>
      </c>
      <c r="N93" s="50">
        <v>73.400000000000006</v>
      </c>
      <c r="O93" s="50">
        <v>56.65</v>
      </c>
      <c r="P93" s="50">
        <v>38.96</v>
      </c>
      <c r="Q93" s="50">
        <v>25.41</v>
      </c>
      <c r="R93" s="50">
        <v>75.64</v>
      </c>
      <c r="S93" s="50">
        <v>45.36</v>
      </c>
      <c r="T93" s="50">
        <v>31.76</v>
      </c>
      <c r="U93" s="50">
        <v>31.95</v>
      </c>
      <c r="V93" s="50">
        <v>25.82</v>
      </c>
      <c r="W93" s="50">
        <v>24.37</v>
      </c>
      <c r="X93" s="50">
        <v>55.09</v>
      </c>
      <c r="Y93" s="50">
        <v>36.06</v>
      </c>
      <c r="Z93" s="50">
        <v>38.950000000000003</v>
      </c>
      <c r="AA93" s="50">
        <v>98.49</v>
      </c>
      <c r="AB93" s="50">
        <v>49.34</v>
      </c>
      <c r="AC93" s="50">
        <v>37.51</v>
      </c>
      <c r="AD93" s="50">
        <v>28.56</v>
      </c>
      <c r="AE93" s="50">
        <v>27.4</v>
      </c>
      <c r="AF93" s="50">
        <v>47.14</v>
      </c>
      <c r="AG93" s="50">
        <v>56.85</v>
      </c>
      <c r="AH93" s="50">
        <v>27.59</v>
      </c>
      <c r="AI93" s="50">
        <v>33.06</v>
      </c>
      <c r="AJ93" s="50">
        <v>31.2437</v>
      </c>
      <c r="AK93" s="50">
        <v>37.020000000000003</v>
      </c>
      <c r="AL93" s="50">
        <v>53.07</v>
      </c>
      <c r="AM93" s="50">
        <v>102.06</v>
      </c>
      <c r="AN93" s="50">
        <v>44.81</v>
      </c>
      <c r="AO93" s="50">
        <v>17.96</v>
      </c>
      <c r="AP93" s="50">
        <v>33.020000000000003</v>
      </c>
      <c r="AQ93" s="50">
        <v>39.69</v>
      </c>
      <c r="AR93" s="50">
        <v>36.89</v>
      </c>
      <c r="AS93" s="50">
        <v>45.48</v>
      </c>
      <c r="AT93" s="50">
        <v>31.54</v>
      </c>
      <c r="AU93" s="50">
        <v>69.17</v>
      </c>
      <c r="AV93" s="50">
        <v>36.71</v>
      </c>
      <c r="AW93" s="50">
        <v>60.42</v>
      </c>
    </row>
    <row r="94" spans="1:49">
      <c r="A94" s="51">
        <v>41844</v>
      </c>
      <c r="B94" s="50">
        <v>48.33</v>
      </c>
      <c r="C94" s="50">
        <v>59.38</v>
      </c>
      <c r="D94" s="50">
        <v>40.119999999999997</v>
      </c>
      <c r="E94" s="50">
        <v>54.01</v>
      </c>
      <c r="F94" s="50">
        <v>32.22</v>
      </c>
      <c r="G94" s="50">
        <v>55.88</v>
      </c>
      <c r="H94" s="50">
        <v>25.16</v>
      </c>
      <c r="I94" s="50">
        <v>56.5</v>
      </c>
      <c r="J94" s="50">
        <v>30.57</v>
      </c>
      <c r="K94" s="50">
        <v>57.31</v>
      </c>
      <c r="L94" s="50">
        <v>70.34</v>
      </c>
      <c r="M94" s="50">
        <v>77.260000000000005</v>
      </c>
      <c r="N94" s="50">
        <v>74.03</v>
      </c>
      <c r="O94" s="50">
        <v>56.96</v>
      </c>
      <c r="P94" s="50">
        <v>38.9</v>
      </c>
      <c r="Q94" s="50">
        <v>25.5</v>
      </c>
      <c r="R94" s="50">
        <v>76.349999999999994</v>
      </c>
      <c r="S94" s="50">
        <v>45.49</v>
      </c>
      <c r="T94" s="50">
        <v>31.81</v>
      </c>
      <c r="U94" s="50">
        <v>32.19</v>
      </c>
      <c r="V94" s="50">
        <v>25.83</v>
      </c>
      <c r="W94" s="50">
        <v>24.65</v>
      </c>
      <c r="X94" s="50">
        <v>55.14</v>
      </c>
      <c r="Y94" s="50">
        <v>36.1</v>
      </c>
      <c r="Z94" s="50">
        <v>39.020000000000003</v>
      </c>
      <c r="AA94" s="50">
        <v>98.72</v>
      </c>
      <c r="AB94" s="50">
        <v>48.55</v>
      </c>
      <c r="AC94" s="50">
        <v>37.42</v>
      </c>
      <c r="AD94" s="50">
        <v>28.4</v>
      </c>
      <c r="AE94" s="50">
        <v>27.43</v>
      </c>
      <c r="AF94" s="50">
        <v>47.37</v>
      </c>
      <c r="AG94" s="50">
        <v>56.82</v>
      </c>
      <c r="AH94" s="50">
        <v>27.48</v>
      </c>
      <c r="AI94" s="50">
        <v>33.090000000000003</v>
      </c>
      <c r="AJ94" s="50">
        <v>31.345700000000001</v>
      </c>
      <c r="AK94" s="50">
        <v>37.299999999999997</v>
      </c>
      <c r="AL94" s="50">
        <v>53.23</v>
      </c>
      <c r="AM94" s="50">
        <v>102.08</v>
      </c>
      <c r="AN94" s="50">
        <v>44.78</v>
      </c>
      <c r="AO94" s="50">
        <v>18</v>
      </c>
      <c r="AP94" s="50">
        <v>32.51</v>
      </c>
      <c r="AQ94" s="50">
        <v>39.72</v>
      </c>
      <c r="AR94" s="50">
        <v>37.06</v>
      </c>
      <c r="AS94" s="50">
        <v>45.59</v>
      </c>
      <c r="AT94" s="50">
        <v>31.74</v>
      </c>
      <c r="AU94" s="50">
        <v>69.489999999999995</v>
      </c>
      <c r="AV94" s="50">
        <v>36.69</v>
      </c>
      <c r="AW94" s="50">
        <v>60.42</v>
      </c>
    </row>
    <row r="95" spans="1:49">
      <c r="A95" s="51">
        <v>41845</v>
      </c>
      <c r="B95" s="50">
        <v>47.93</v>
      </c>
      <c r="C95" s="50">
        <v>58.79</v>
      </c>
      <c r="D95" s="50">
        <v>39.770000000000003</v>
      </c>
      <c r="E95" s="50">
        <v>53.22</v>
      </c>
      <c r="F95" s="50">
        <v>31.84</v>
      </c>
      <c r="G95" s="50">
        <v>55.12</v>
      </c>
      <c r="H95" s="50">
        <v>24.87</v>
      </c>
      <c r="I95" s="50">
        <v>56.11</v>
      </c>
      <c r="J95" s="50">
        <v>30.22</v>
      </c>
      <c r="K95" s="50">
        <v>56.98</v>
      </c>
      <c r="L95" s="50">
        <v>69.86</v>
      </c>
      <c r="M95" s="50">
        <v>76</v>
      </c>
      <c r="N95" s="50">
        <v>73.209999999999994</v>
      </c>
      <c r="O95" s="50">
        <v>56.62</v>
      </c>
      <c r="P95" s="50">
        <v>38.72</v>
      </c>
      <c r="Q95" s="50">
        <v>25.34</v>
      </c>
      <c r="R95" s="50">
        <v>75.48</v>
      </c>
      <c r="S95" s="50">
        <v>45.34</v>
      </c>
      <c r="T95" s="50">
        <v>31.45</v>
      </c>
      <c r="U95" s="50">
        <v>31.99</v>
      </c>
      <c r="V95" s="50">
        <v>25.45</v>
      </c>
      <c r="W95" s="50">
        <v>24.2</v>
      </c>
      <c r="X95" s="50">
        <v>54.58</v>
      </c>
      <c r="Y95" s="50">
        <v>35.71</v>
      </c>
      <c r="Z95" s="50">
        <v>38.54</v>
      </c>
      <c r="AA95" s="50">
        <v>98.45</v>
      </c>
      <c r="AB95" s="50">
        <v>48.03</v>
      </c>
      <c r="AC95" s="50">
        <v>36.97</v>
      </c>
      <c r="AD95" s="50">
        <v>28.03</v>
      </c>
      <c r="AE95" s="50">
        <v>27.4</v>
      </c>
      <c r="AF95" s="50">
        <v>47.1</v>
      </c>
      <c r="AG95" s="50">
        <v>56.29</v>
      </c>
      <c r="AH95" s="50">
        <v>27.1</v>
      </c>
      <c r="AI95" s="50">
        <v>32.82</v>
      </c>
      <c r="AJ95" s="50">
        <v>31.020900000000001</v>
      </c>
      <c r="AK95" s="50">
        <v>36.94</v>
      </c>
      <c r="AL95" s="50">
        <v>52.95</v>
      </c>
      <c r="AM95" s="50">
        <v>101.54</v>
      </c>
      <c r="AN95" s="50">
        <v>44.74</v>
      </c>
      <c r="AO95" s="50">
        <v>17.829999999999998</v>
      </c>
      <c r="AP95" s="50">
        <v>32.28</v>
      </c>
      <c r="AQ95" s="50">
        <v>39.229999999999997</v>
      </c>
      <c r="AR95" s="50">
        <v>36.840000000000003</v>
      </c>
      <c r="AS95" s="50">
        <v>45.15</v>
      </c>
      <c r="AT95" s="50">
        <v>31.53</v>
      </c>
      <c r="AU95" s="50">
        <v>68.849999999999994</v>
      </c>
      <c r="AV95" s="50">
        <v>36.299999999999997</v>
      </c>
      <c r="AW95" s="50">
        <v>60.41</v>
      </c>
    </row>
    <row r="96" spans="1:49">
      <c r="A96" s="51">
        <v>41848</v>
      </c>
      <c r="B96" s="50">
        <v>48.59</v>
      </c>
      <c r="C96" s="50">
        <v>59.82</v>
      </c>
      <c r="D96" s="50">
        <v>40.479999999999997</v>
      </c>
      <c r="E96" s="50">
        <v>54.65</v>
      </c>
      <c r="F96" s="50">
        <v>32.28</v>
      </c>
      <c r="G96" s="50">
        <v>56.32</v>
      </c>
      <c r="H96" s="50">
        <v>25.15</v>
      </c>
      <c r="I96" s="50">
        <v>56.52</v>
      </c>
      <c r="J96" s="50">
        <v>30.58</v>
      </c>
      <c r="K96" s="50">
        <v>57.7</v>
      </c>
      <c r="L96" s="50">
        <v>70.88</v>
      </c>
      <c r="M96" s="50">
        <v>77.03</v>
      </c>
      <c r="N96" s="50">
        <v>74.39</v>
      </c>
      <c r="O96" s="50">
        <v>57.47</v>
      </c>
      <c r="P96" s="50">
        <v>38.909999999999997</v>
      </c>
      <c r="Q96" s="50">
        <v>25.49</v>
      </c>
      <c r="R96" s="50">
        <v>76.349999999999994</v>
      </c>
      <c r="S96" s="50">
        <v>46.1</v>
      </c>
      <c r="T96" s="50">
        <v>31.95</v>
      </c>
      <c r="U96" s="50">
        <v>32.409999999999997</v>
      </c>
      <c r="V96" s="50">
        <v>25.73</v>
      </c>
      <c r="W96" s="50">
        <v>24.35</v>
      </c>
      <c r="X96" s="50">
        <v>55.38</v>
      </c>
      <c r="Y96" s="50">
        <v>36.17</v>
      </c>
      <c r="Z96" s="50">
        <v>38.94</v>
      </c>
      <c r="AA96" s="50">
        <v>99.58</v>
      </c>
      <c r="AB96" s="50">
        <v>48.75</v>
      </c>
      <c r="AC96" s="50">
        <v>37.51</v>
      </c>
      <c r="AD96" s="50">
        <v>28.55</v>
      </c>
      <c r="AE96" s="50">
        <v>27.55</v>
      </c>
      <c r="AF96" s="50">
        <v>47.37</v>
      </c>
      <c r="AG96" s="50">
        <v>57.1</v>
      </c>
      <c r="AH96" s="50">
        <v>27.18</v>
      </c>
      <c r="AI96" s="50">
        <v>33.17</v>
      </c>
      <c r="AJ96" s="50">
        <v>31.587</v>
      </c>
      <c r="AK96" s="50">
        <v>37.79</v>
      </c>
      <c r="AL96" s="50">
        <v>53.71</v>
      </c>
      <c r="AM96" s="50">
        <v>103.09</v>
      </c>
      <c r="AN96" s="50">
        <v>45.36</v>
      </c>
      <c r="AO96" s="50">
        <v>18.149999999999999</v>
      </c>
      <c r="AP96" s="50">
        <v>32.85</v>
      </c>
      <c r="AQ96" s="50">
        <v>39.75</v>
      </c>
      <c r="AR96" s="50">
        <v>37.42</v>
      </c>
      <c r="AS96" s="50">
        <v>46.09</v>
      </c>
      <c r="AT96" s="50">
        <v>32.07</v>
      </c>
      <c r="AU96" s="50">
        <v>69.98</v>
      </c>
      <c r="AV96" s="50">
        <v>36.880000000000003</v>
      </c>
      <c r="AW96" s="50">
        <v>60.39</v>
      </c>
    </row>
    <row r="97" spans="1:49">
      <c r="A97" s="51">
        <v>41849</v>
      </c>
      <c r="B97" s="50">
        <v>48.19</v>
      </c>
      <c r="C97" s="50">
        <v>58.57</v>
      </c>
      <c r="D97" s="50">
        <v>39.979999999999997</v>
      </c>
      <c r="E97" s="50">
        <v>54.09</v>
      </c>
      <c r="F97" s="50">
        <v>32.14</v>
      </c>
      <c r="G97" s="50">
        <v>55.89</v>
      </c>
      <c r="H97" s="50">
        <v>24.98</v>
      </c>
      <c r="I97" s="50">
        <v>56.5</v>
      </c>
      <c r="J97" s="50">
        <v>30.24</v>
      </c>
      <c r="K97" s="50">
        <v>57.6</v>
      </c>
      <c r="L97" s="50">
        <v>69.930000000000007</v>
      </c>
      <c r="M97" s="50">
        <v>76.650000000000006</v>
      </c>
      <c r="N97" s="50">
        <v>73.98</v>
      </c>
      <c r="O97" s="50">
        <v>57.02</v>
      </c>
      <c r="P97" s="50">
        <v>38.33</v>
      </c>
      <c r="Q97" s="50">
        <v>25.3</v>
      </c>
      <c r="R97" s="50">
        <v>74.989999999999995</v>
      </c>
      <c r="S97" s="50">
        <v>45.67</v>
      </c>
      <c r="T97" s="50">
        <v>31.47</v>
      </c>
      <c r="U97" s="50">
        <v>32.299999999999997</v>
      </c>
      <c r="V97" s="50">
        <v>25.63</v>
      </c>
      <c r="W97" s="50">
        <v>24.18</v>
      </c>
      <c r="X97" s="50">
        <v>54.72</v>
      </c>
      <c r="Y97" s="50">
        <v>36.25</v>
      </c>
      <c r="Z97" s="50">
        <v>38.78</v>
      </c>
      <c r="AA97" s="50">
        <v>98.4</v>
      </c>
      <c r="AB97" s="50">
        <v>48.53</v>
      </c>
      <c r="AC97" s="50">
        <v>37.369999999999997</v>
      </c>
      <c r="AD97" s="50">
        <v>28.33</v>
      </c>
      <c r="AE97" s="50">
        <v>27.38</v>
      </c>
      <c r="AF97" s="50">
        <v>46.6</v>
      </c>
      <c r="AG97" s="50">
        <v>56.43</v>
      </c>
      <c r="AH97" s="50">
        <v>26.84</v>
      </c>
      <c r="AI97" s="50">
        <v>33.29</v>
      </c>
      <c r="AJ97" s="50">
        <v>31.2715</v>
      </c>
      <c r="AK97" s="50">
        <v>37.06</v>
      </c>
      <c r="AL97" s="50">
        <v>52.93</v>
      </c>
      <c r="AM97" s="50">
        <v>102.95</v>
      </c>
      <c r="AN97" s="50">
        <v>44.86</v>
      </c>
      <c r="AO97" s="50">
        <v>17.88</v>
      </c>
      <c r="AP97" s="50">
        <v>32.57</v>
      </c>
      <c r="AQ97" s="50">
        <v>39.5</v>
      </c>
      <c r="AR97" s="50">
        <v>37.14</v>
      </c>
      <c r="AS97" s="50">
        <v>45.34</v>
      </c>
      <c r="AT97" s="50">
        <v>31.71</v>
      </c>
      <c r="AU97" s="50">
        <v>69.03</v>
      </c>
      <c r="AV97" s="50">
        <v>36.44</v>
      </c>
      <c r="AW97" s="50">
        <v>60.44</v>
      </c>
    </row>
    <row r="98" spans="1:49">
      <c r="A98" s="51">
        <v>41850</v>
      </c>
      <c r="B98" s="50">
        <v>47.67</v>
      </c>
      <c r="C98" s="50">
        <v>57.61</v>
      </c>
      <c r="D98" s="50">
        <v>39</v>
      </c>
      <c r="E98" s="50">
        <v>53</v>
      </c>
      <c r="F98" s="50">
        <v>31.7</v>
      </c>
      <c r="G98" s="50">
        <v>54.42</v>
      </c>
      <c r="H98" s="50">
        <v>24.56</v>
      </c>
      <c r="I98" s="50">
        <v>58.25</v>
      </c>
      <c r="J98" s="50">
        <v>29.41</v>
      </c>
      <c r="K98" s="50">
        <v>56.79</v>
      </c>
      <c r="L98" s="50">
        <v>68.97</v>
      </c>
      <c r="M98" s="50">
        <v>75.400000000000006</v>
      </c>
      <c r="N98" s="50">
        <v>73.05</v>
      </c>
      <c r="O98" s="50">
        <v>55.78</v>
      </c>
      <c r="P98" s="50">
        <v>37.4</v>
      </c>
      <c r="Q98" s="50">
        <v>24.93</v>
      </c>
      <c r="R98" s="50">
        <v>74.16</v>
      </c>
      <c r="S98" s="50">
        <v>44.93</v>
      </c>
      <c r="T98" s="50">
        <v>31.01</v>
      </c>
      <c r="U98" s="50">
        <v>31.65</v>
      </c>
      <c r="V98" s="50">
        <v>25.21</v>
      </c>
      <c r="W98" s="50">
        <v>23.87</v>
      </c>
      <c r="X98" s="50">
        <v>54.17</v>
      </c>
      <c r="Y98" s="50">
        <v>36.71</v>
      </c>
      <c r="Z98" s="50">
        <v>38.369999999999997</v>
      </c>
      <c r="AA98" s="50">
        <v>96.34</v>
      </c>
      <c r="AB98" s="50">
        <v>47.33</v>
      </c>
      <c r="AC98" s="50">
        <v>36.85</v>
      </c>
      <c r="AD98" s="50">
        <v>28.19</v>
      </c>
      <c r="AE98" s="50">
        <v>27.16</v>
      </c>
      <c r="AF98" s="50">
        <v>45.7</v>
      </c>
      <c r="AG98" s="50">
        <v>54.85</v>
      </c>
      <c r="AH98" s="50">
        <v>26.29</v>
      </c>
      <c r="AI98" s="50">
        <v>32.86</v>
      </c>
      <c r="AJ98" s="50">
        <v>30.742599999999999</v>
      </c>
      <c r="AK98" s="50">
        <v>36.090000000000003</v>
      </c>
      <c r="AL98" s="50">
        <v>52.1</v>
      </c>
      <c r="AM98" s="50">
        <v>101.41</v>
      </c>
      <c r="AN98" s="50">
        <v>44.38</v>
      </c>
      <c r="AO98" s="50">
        <v>17.64</v>
      </c>
      <c r="AP98" s="50">
        <v>32.19</v>
      </c>
      <c r="AQ98" s="50">
        <v>38.770000000000003</v>
      </c>
      <c r="AR98" s="50">
        <v>36.61</v>
      </c>
      <c r="AS98" s="50">
        <v>44.42</v>
      </c>
      <c r="AT98" s="50">
        <v>31.12</v>
      </c>
      <c r="AU98" s="50">
        <v>67.540000000000006</v>
      </c>
      <c r="AV98" s="50">
        <v>35.950000000000003</v>
      </c>
      <c r="AW98" s="50">
        <v>60.43</v>
      </c>
    </row>
    <row r="99" spans="1:49">
      <c r="A99" s="51">
        <v>41851</v>
      </c>
      <c r="B99" s="50">
        <v>46.92</v>
      </c>
      <c r="C99" s="50">
        <v>56.5</v>
      </c>
      <c r="D99" s="50">
        <v>38.450000000000003</v>
      </c>
      <c r="E99" s="50">
        <v>51.99</v>
      </c>
      <c r="F99" s="50">
        <v>31.03</v>
      </c>
      <c r="G99" s="50">
        <v>52.71</v>
      </c>
      <c r="H99" s="50">
        <v>24.32</v>
      </c>
      <c r="I99" s="50">
        <v>55.74</v>
      </c>
      <c r="J99" s="50">
        <v>28.93</v>
      </c>
      <c r="K99" s="50">
        <v>56.09</v>
      </c>
      <c r="L99" s="50">
        <v>67.64</v>
      </c>
      <c r="M99" s="50">
        <v>73.819999999999993</v>
      </c>
      <c r="N99" s="50">
        <v>72.13</v>
      </c>
      <c r="O99" s="50">
        <v>54.8</v>
      </c>
      <c r="P99" s="50">
        <v>36.85</v>
      </c>
      <c r="Q99" s="50">
        <v>24.51</v>
      </c>
      <c r="R99" s="50">
        <v>72.83</v>
      </c>
      <c r="S99" s="50">
        <v>43.9</v>
      </c>
      <c r="T99" s="50">
        <v>31.08</v>
      </c>
      <c r="U99" s="50">
        <v>31.21</v>
      </c>
      <c r="V99" s="50">
        <v>24.79</v>
      </c>
      <c r="W99" s="50">
        <v>23.62</v>
      </c>
      <c r="X99" s="50">
        <v>53.55</v>
      </c>
      <c r="Y99" s="50">
        <v>36.1</v>
      </c>
      <c r="Z99" s="50">
        <v>37.619999999999997</v>
      </c>
      <c r="AA99" s="50">
        <v>93.89</v>
      </c>
      <c r="AB99" s="50">
        <v>46.22</v>
      </c>
      <c r="AC99" s="50">
        <v>35.950000000000003</v>
      </c>
      <c r="AD99" s="50">
        <v>27.96</v>
      </c>
      <c r="AE99" s="50">
        <v>26.85</v>
      </c>
      <c r="AF99" s="50">
        <v>44.67</v>
      </c>
      <c r="AG99" s="50">
        <v>53.49</v>
      </c>
      <c r="AH99" s="50">
        <v>25.65</v>
      </c>
      <c r="AI99" s="50">
        <v>31.93</v>
      </c>
      <c r="AJ99" s="50">
        <v>30.6127</v>
      </c>
      <c r="AK99" s="50">
        <v>35.17</v>
      </c>
      <c r="AL99" s="50">
        <v>50.88</v>
      </c>
      <c r="AM99" s="50">
        <v>99.71</v>
      </c>
      <c r="AN99" s="50">
        <v>43.29</v>
      </c>
      <c r="AO99" s="50">
        <v>17.46</v>
      </c>
      <c r="AP99" s="50">
        <v>32</v>
      </c>
      <c r="AQ99" s="50">
        <v>38.090000000000003</v>
      </c>
      <c r="AR99" s="50">
        <v>36.04</v>
      </c>
      <c r="AS99" s="50">
        <v>43.58</v>
      </c>
      <c r="AT99" s="50">
        <v>30.8</v>
      </c>
      <c r="AU99" s="50">
        <v>65.56</v>
      </c>
      <c r="AV99" s="50">
        <v>35.11</v>
      </c>
      <c r="AW99" s="50">
        <v>60.42</v>
      </c>
    </row>
    <row r="100" spans="1:49">
      <c r="A100" s="51">
        <v>41852</v>
      </c>
      <c r="B100" s="50">
        <v>47.87</v>
      </c>
      <c r="C100" s="50">
        <v>56.85</v>
      </c>
      <c r="D100" s="50">
        <v>38.619999999999997</v>
      </c>
      <c r="E100" s="50">
        <v>52.31</v>
      </c>
      <c r="F100" s="50">
        <v>31.3</v>
      </c>
      <c r="G100" s="50">
        <v>52.66</v>
      </c>
      <c r="H100" s="50">
        <v>24.49</v>
      </c>
      <c r="I100" s="50">
        <v>55.34</v>
      </c>
      <c r="J100" s="50">
        <v>29.01</v>
      </c>
      <c r="K100" s="50">
        <v>56.09</v>
      </c>
      <c r="L100" s="50">
        <v>67.59</v>
      </c>
      <c r="M100" s="50">
        <v>74.13</v>
      </c>
      <c r="N100" s="50">
        <v>72.94</v>
      </c>
      <c r="O100" s="50">
        <v>55.94</v>
      </c>
      <c r="P100" s="50">
        <v>36.92</v>
      </c>
      <c r="Q100" s="50">
        <v>24.73</v>
      </c>
      <c r="R100" s="50">
        <v>72.989999999999995</v>
      </c>
      <c r="S100" s="50">
        <v>43.79</v>
      </c>
      <c r="T100" s="50">
        <v>31.54</v>
      </c>
      <c r="U100" s="50">
        <v>31.13</v>
      </c>
      <c r="V100" s="50">
        <v>24.76</v>
      </c>
      <c r="W100" s="50">
        <v>23.51</v>
      </c>
      <c r="X100" s="50">
        <v>53.75</v>
      </c>
      <c r="Y100" s="50">
        <v>35.79</v>
      </c>
      <c r="Z100" s="50">
        <v>38.020000000000003</v>
      </c>
      <c r="AA100" s="50">
        <v>93.82</v>
      </c>
      <c r="AB100" s="50">
        <v>46.24</v>
      </c>
      <c r="AC100" s="50">
        <v>36.07</v>
      </c>
      <c r="AD100" s="50">
        <v>28.02</v>
      </c>
      <c r="AE100" s="50">
        <v>27.01</v>
      </c>
      <c r="AF100" s="50">
        <v>44.9</v>
      </c>
      <c r="AG100" s="50">
        <v>53.97</v>
      </c>
      <c r="AH100" s="50">
        <v>25.13</v>
      </c>
      <c r="AI100" s="50">
        <v>32.130000000000003</v>
      </c>
      <c r="AJ100" s="50">
        <v>30.751799999999999</v>
      </c>
      <c r="AK100" s="50">
        <v>35.49</v>
      </c>
      <c r="AL100" s="50">
        <v>50.86</v>
      </c>
      <c r="AM100" s="50">
        <v>99.76</v>
      </c>
      <c r="AN100" s="50">
        <v>43.32</v>
      </c>
      <c r="AO100" s="50">
        <v>17.48</v>
      </c>
      <c r="AP100" s="50">
        <v>32.08</v>
      </c>
      <c r="AQ100" s="50">
        <v>38.18</v>
      </c>
      <c r="AR100" s="50">
        <v>36.229999999999997</v>
      </c>
      <c r="AS100" s="50">
        <v>44.01</v>
      </c>
      <c r="AT100" s="50">
        <v>30.98</v>
      </c>
      <c r="AU100" s="50">
        <v>66.14</v>
      </c>
      <c r="AV100" s="50">
        <v>35.25</v>
      </c>
      <c r="AW100" s="50">
        <v>60.46</v>
      </c>
    </row>
    <row r="101" spans="1:49">
      <c r="A101" s="51">
        <v>41855</v>
      </c>
      <c r="B101" s="50">
        <v>47.19</v>
      </c>
      <c r="C101" s="50">
        <v>56.52</v>
      </c>
      <c r="D101" s="50">
        <v>38.35</v>
      </c>
      <c r="E101" s="50">
        <v>51.4</v>
      </c>
      <c r="F101" s="50">
        <v>31.06</v>
      </c>
      <c r="G101" s="50">
        <v>52.91</v>
      </c>
      <c r="H101" s="50">
        <v>24.45</v>
      </c>
      <c r="I101" s="50">
        <v>55.75</v>
      </c>
      <c r="J101" s="50">
        <v>28.87</v>
      </c>
      <c r="K101" s="50">
        <v>55.73</v>
      </c>
      <c r="L101" s="50">
        <v>67.03</v>
      </c>
      <c r="M101" s="50">
        <v>73.540000000000006</v>
      </c>
      <c r="N101" s="50">
        <v>72.2</v>
      </c>
      <c r="O101" s="50">
        <v>55.83</v>
      </c>
      <c r="P101" s="50">
        <v>36.75</v>
      </c>
      <c r="Q101" s="50">
        <v>24.56</v>
      </c>
      <c r="R101" s="50">
        <v>72.430000000000007</v>
      </c>
      <c r="S101" s="50">
        <v>43.19</v>
      </c>
      <c r="T101" s="50">
        <v>31.36</v>
      </c>
      <c r="U101" s="50">
        <v>31.06</v>
      </c>
      <c r="V101" s="50">
        <v>24.61</v>
      </c>
      <c r="W101" s="50">
        <v>23.28</v>
      </c>
      <c r="X101" s="50">
        <v>53.04</v>
      </c>
      <c r="Y101" s="50">
        <v>35.619999999999997</v>
      </c>
      <c r="Z101" s="50">
        <v>38.369999999999997</v>
      </c>
      <c r="AA101" s="50">
        <v>94.05</v>
      </c>
      <c r="AB101" s="50">
        <v>46.49</v>
      </c>
      <c r="AC101" s="50">
        <v>36.07</v>
      </c>
      <c r="AD101" s="50">
        <v>28.13</v>
      </c>
      <c r="AE101" s="50">
        <v>26.79</v>
      </c>
      <c r="AF101" s="50">
        <v>44.48</v>
      </c>
      <c r="AG101" s="50">
        <v>53.37</v>
      </c>
      <c r="AH101" s="50">
        <v>24.9</v>
      </c>
      <c r="AI101" s="50">
        <v>31.92</v>
      </c>
      <c r="AJ101" s="50">
        <v>30.659099999999999</v>
      </c>
      <c r="AK101" s="50">
        <v>35.299999999999997</v>
      </c>
      <c r="AL101" s="50">
        <v>50.27</v>
      </c>
      <c r="AM101" s="50">
        <v>99.6</v>
      </c>
      <c r="AN101" s="50">
        <v>43.1</v>
      </c>
      <c r="AO101" s="50">
        <v>17.28</v>
      </c>
      <c r="AP101" s="50">
        <v>31.93</v>
      </c>
      <c r="AQ101" s="50">
        <v>37.82</v>
      </c>
      <c r="AR101" s="50">
        <v>35.85</v>
      </c>
      <c r="AS101" s="50">
        <v>43.56</v>
      </c>
      <c r="AT101" s="50">
        <v>30.73</v>
      </c>
      <c r="AU101" s="50">
        <v>65.19</v>
      </c>
      <c r="AV101" s="50">
        <v>35.119999999999997</v>
      </c>
      <c r="AW101" s="50">
        <v>60.49</v>
      </c>
    </row>
    <row r="102" spans="1:49">
      <c r="A102" s="51">
        <v>41856</v>
      </c>
      <c r="B102" s="50">
        <v>47.57</v>
      </c>
      <c r="C102" s="50">
        <v>55.91</v>
      </c>
      <c r="D102" s="50">
        <v>37.409999999999997</v>
      </c>
      <c r="E102" s="50">
        <v>50.84</v>
      </c>
      <c r="F102" s="50">
        <v>30.94</v>
      </c>
      <c r="G102" s="50">
        <v>52.05</v>
      </c>
      <c r="H102" s="50">
        <v>23.94</v>
      </c>
      <c r="I102" s="50">
        <v>55.79</v>
      </c>
      <c r="J102" s="50">
        <v>28.39</v>
      </c>
      <c r="K102" s="50">
        <v>55.23</v>
      </c>
      <c r="L102" s="50">
        <v>66.010000000000005</v>
      </c>
      <c r="M102" s="50">
        <v>72.11</v>
      </c>
      <c r="N102" s="50">
        <v>70.98</v>
      </c>
      <c r="O102" s="50">
        <v>55.65</v>
      </c>
      <c r="P102" s="50">
        <v>36.42</v>
      </c>
      <c r="Q102" s="50">
        <v>24.21</v>
      </c>
      <c r="R102" s="50">
        <v>72.12</v>
      </c>
      <c r="S102" s="50">
        <v>42.64</v>
      </c>
      <c r="T102" s="50">
        <v>31.13</v>
      </c>
      <c r="U102" s="50">
        <v>31.93</v>
      </c>
      <c r="V102" s="50">
        <v>24.48</v>
      </c>
      <c r="W102" s="50">
        <v>23.49</v>
      </c>
      <c r="X102" s="50">
        <v>52.3</v>
      </c>
      <c r="Y102" s="50">
        <v>35.32</v>
      </c>
      <c r="Z102" s="50">
        <v>38.51</v>
      </c>
      <c r="AA102" s="50">
        <v>92.59</v>
      </c>
      <c r="AB102" s="50">
        <v>46.16</v>
      </c>
      <c r="AC102" s="50">
        <v>35.65</v>
      </c>
      <c r="AD102" s="50">
        <v>27.44</v>
      </c>
      <c r="AE102" s="50">
        <v>26.78</v>
      </c>
      <c r="AF102" s="50">
        <v>43.73</v>
      </c>
      <c r="AG102" s="50">
        <v>52.86</v>
      </c>
      <c r="AH102" s="50">
        <v>24.67</v>
      </c>
      <c r="AI102" s="50">
        <v>31.76</v>
      </c>
      <c r="AJ102" s="50">
        <v>30.1951</v>
      </c>
      <c r="AK102" s="50">
        <v>34.700000000000003</v>
      </c>
      <c r="AL102" s="50">
        <v>49.56</v>
      </c>
      <c r="AM102" s="50">
        <v>97.8</v>
      </c>
      <c r="AN102" s="50">
        <v>42.6</v>
      </c>
      <c r="AO102" s="50">
        <v>17.12</v>
      </c>
      <c r="AP102" s="50">
        <v>31.9</v>
      </c>
      <c r="AQ102" s="50">
        <v>37.409999999999997</v>
      </c>
      <c r="AR102" s="50">
        <v>35.82</v>
      </c>
      <c r="AS102" s="50">
        <v>42.87</v>
      </c>
      <c r="AT102" s="50">
        <v>30.23</v>
      </c>
      <c r="AU102" s="50">
        <v>64.59</v>
      </c>
      <c r="AV102" s="50">
        <v>34.85</v>
      </c>
      <c r="AW102" s="50">
        <v>60.54</v>
      </c>
    </row>
    <row r="103" spans="1:49">
      <c r="A103" s="51">
        <v>41857</v>
      </c>
      <c r="B103" s="50">
        <v>47.4</v>
      </c>
      <c r="C103" s="50">
        <v>55.36</v>
      </c>
      <c r="D103" s="50">
        <v>36.979999999999997</v>
      </c>
      <c r="E103" s="50">
        <v>49.28</v>
      </c>
      <c r="F103" s="50">
        <v>30.8</v>
      </c>
      <c r="G103" s="50">
        <v>51.16</v>
      </c>
      <c r="H103" s="50">
        <v>23.56</v>
      </c>
      <c r="I103" s="50">
        <v>54.8</v>
      </c>
      <c r="J103" s="50">
        <v>28.18</v>
      </c>
      <c r="K103" s="50">
        <v>54.76</v>
      </c>
      <c r="L103" s="50">
        <v>64.91</v>
      </c>
      <c r="M103" s="50">
        <v>72.069999999999993</v>
      </c>
      <c r="N103" s="50">
        <v>69.84</v>
      </c>
      <c r="O103" s="50">
        <v>54.86</v>
      </c>
      <c r="P103" s="50">
        <v>35.520000000000003</v>
      </c>
      <c r="Q103" s="50">
        <v>24.09</v>
      </c>
      <c r="R103" s="50">
        <v>70.819999999999993</v>
      </c>
      <c r="S103" s="50">
        <v>42.04</v>
      </c>
      <c r="T103" s="50">
        <v>31.18</v>
      </c>
      <c r="U103" s="50">
        <v>31.48</v>
      </c>
      <c r="V103" s="50">
        <v>24.28</v>
      </c>
      <c r="W103" s="50">
        <v>23.4</v>
      </c>
      <c r="X103" s="50">
        <v>51.79</v>
      </c>
      <c r="Y103" s="50">
        <v>35.17</v>
      </c>
      <c r="Z103" s="50">
        <v>38.049999999999997</v>
      </c>
      <c r="AA103" s="50">
        <v>92.35</v>
      </c>
      <c r="AB103" s="50">
        <v>45.3</v>
      </c>
      <c r="AC103" s="50">
        <v>35.130000000000003</v>
      </c>
      <c r="AD103" s="50">
        <v>27.65</v>
      </c>
      <c r="AE103" s="50">
        <v>26.59</v>
      </c>
      <c r="AF103" s="50">
        <v>43</v>
      </c>
      <c r="AG103" s="50">
        <v>52.17</v>
      </c>
      <c r="AH103" s="50">
        <v>24.27</v>
      </c>
      <c r="AI103" s="50">
        <v>31.56</v>
      </c>
      <c r="AJ103" s="50">
        <v>29.638300000000001</v>
      </c>
      <c r="AK103" s="50">
        <v>34.15</v>
      </c>
      <c r="AL103" s="50">
        <v>48.75</v>
      </c>
      <c r="AM103" s="50">
        <v>97.25</v>
      </c>
      <c r="AN103" s="50">
        <v>42.17</v>
      </c>
      <c r="AO103" s="50">
        <v>16.96</v>
      </c>
      <c r="AP103" s="50">
        <v>31.74</v>
      </c>
      <c r="AQ103" s="50">
        <v>37.299999999999997</v>
      </c>
      <c r="AR103" s="50">
        <v>35.28</v>
      </c>
      <c r="AS103" s="50">
        <v>42.04</v>
      </c>
      <c r="AT103" s="50">
        <v>29.64</v>
      </c>
      <c r="AU103" s="50">
        <v>63.79</v>
      </c>
      <c r="AV103" s="50">
        <v>34.75</v>
      </c>
      <c r="AW103" s="50">
        <v>60.5</v>
      </c>
    </row>
    <row r="104" spans="1:49">
      <c r="A104" s="51">
        <v>41858</v>
      </c>
      <c r="B104" s="50">
        <v>47.49</v>
      </c>
      <c r="C104" s="50">
        <v>55.12</v>
      </c>
      <c r="D104" s="50">
        <v>37.369999999999997</v>
      </c>
      <c r="E104" s="50">
        <v>49.84</v>
      </c>
      <c r="F104" s="50">
        <v>30.97</v>
      </c>
      <c r="G104" s="50">
        <v>51.58</v>
      </c>
      <c r="H104" s="50">
        <v>23.88</v>
      </c>
      <c r="I104" s="50">
        <v>54</v>
      </c>
      <c r="J104" s="50">
        <v>28.5</v>
      </c>
      <c r="K104" s="50">
        <v>55.34</v>
      </c>
      <c r="L104" s="50">
        <v>65.760000000000005</v>
      </c>
      <c r="M104" s="50">
        <v>73.069999999999993</v>
      </c>
      <c r="N104" s="50">
        <v>70.599999999999994</v>
      </c>
      <c r="O104" s="50">
        <v>55.55</v>
      </c>
      <c r="P104" s="50">
        <v>35.880000000000003</v>
      </c>
      <c r="Q104" s="50">
        <v>24.45</v>
      </c>
      <c r="R104" s="50">
        <v>71.569999999999993</v>
      </c>
      <c r="S104" s="50">
        <v>42.46</v>
      </c>
      <c r="T104" s="50">
        <v>31.56</v>
      </c>
      <c r="U104" s="50">
        <v>31.45</v>
      </c>
      <c r="V104" s="50">
        <v>24.58</v>
      </c>
      <c r="W104" s="50">
        <v>23.55</v>
      </c>
      <c r="X104" s="50">
        <v>52.35</v>
      </c>
      <c r="Y104" s="50">
        <v>35.57</v>
      </c>
      <c r="Z104" s="50">
        <v>38.270000000000003</v>
      </c>
      <c r="AA104" s="50">
        <v>93.97</v>
      </c>
      <c r="AB104" s="50">
        <v>45.83</v>
      </c>
      <c r="AC104" s="50">
        <v>34.99</v>
      </c>
      <c r="AD104" s="50">
        <v>27.75</v>
      </c>
      <c r="AE104" s="50">
        <v>26.71</v>
      </c>
      <c r="AF104" s="50">
        <v>43.28</v>
      </c>
      <c r="AG104" s="50">
        <v>52.57</v>
      </c>
      <c r="AH104" s="50">
        <v>24.73</v>
      </c>
      <c r="AI104" s="50">
        <v>31.89</v>
      </c>
      <c r="AJ104" s="50">
        <v>30.055900000000001</v>
      </c>
      <c r="AK104" s="50">
        <v>34.71</v>
      </c>
      <c r="AL104" s="50">
        <v>49.22</v>
      </c>
      <c r="AM104" s="50">
        <v>99.52</v>
      </c>
      <c r="AN104" s="50">
        <v>42.62</v>
      </c>
      <c r="AO104" s="50">
        <v>17.13</v>
      </c>
      <c r="AP104" s="50">
        <v>31.87</v>
      </c>
      <c r="AQ104" s="50">
        <v>37.799999999999997</v>
      </c>
      <c r="AR104" s="50">
        <v>35.51</v>
      </c>
      <c r="AS104" s="50">
        <v>42.65</v>
      </c>
      <c r="AT104" s="50">
        <v>29.98</v>
      </c>
      <c r="AU104" s="50">
        <v>64.400000000000006</v>
      </c>
      <c r="AV104" s="50">
        <v>34.72</v>
      </c>
      <c r="AW104" s="50">
        <v>60.53</v>
      </c>
    </row>
    <row r="105" spans="1:49">
      <c r="A105" s="51">
        <v>41859</v>
      </c>
      <c r="B105" s="50">
        <v>47.94</v>
      </c>
      <c r="C105" s="50">
        <v>55.9</v>
      </c>
      <c r="D105" s="50">
        <v>38.130000000000003</v>
      </c>
      <c r="E105" s="50">
        <v>50.52</v>
      </c>
      <c r="F105" s="50">
        <v>31.24</v>
      </c>
      <c r="G105" s="50">
        <v>52.54</v>
      </c>
      <c r="H105" s="50">
        <v>24.33</v>
      </c>
      <c r="I105" s="50">
        <v>54.2</v>
      </c>
      <c r="J105" s="50">
        <v>29.13</v>
      </c>
      <c r="K105" s="50">
        <v>56.9</v>
      </c>
      <c r="L105" s="50">
        <v>67.849999999999994</v>
      </c>
      <c r="M105" s="50">
        <v>74.72</v>
      </c>
      <c r="N105" s="50">
        <v>71.75</v>
      </c>
      <c r="O105" s="50">
        <v>56.92</v>
      </c>
      <c r="P105" s="50">
        <v>36.76</v>
      </c>
      <c r="Q105" s="50">
        <v>24.9</v>
      </c>
      <c r="R105" s="50">
        <v>72.680000000000007</v>
      </c>
      <c r="S105" s="50">
        <v>43.48</v>
      </c>
      <c r="T105" s="50">
        <v>32.119999999999997</v>
      </c>
      <c r="U105" s="50">
        <v>32.35</v>
      </c>
      <c r="V105" s="50">
        <v>24.94</v>
      </c>
      <c r="W105" s="50">
        <v>23.63</v>
      </c>
      <c r="X105" s="50">
        <v>53.41</v>
      </c>
      <c r="Y105" s="50">
        <v>35.93</v>
      </c>
      <c r="Z105" s="50">
        <v>38.869999999999997</v>
      </c>
      <c r="AA105" s="50">
        <v>95.45</v>
      </c>
      <c r="AB105" s="50">
        <v>46.65</v>
      </c>
      <c r="AC105" s="50">
        <v>35.299999999999997</v>
      </c>
      <c r="AD105" s="50">
        <v>28.5</v>
      </c>
      <c r="AE105" s="50">
        <v>26.99</v>
      </c>
      <c r="AF105" s="50">
        <v>44.12</v>
      </c>
      <c r="AG105" s="50">
        <v>53.65</v>
      </c>
      <c r="AH105" s="50">
        <v>25.31</v>
      </c>
      <c r="AI105" s="50">
        <v>32.31</v>
      </c>
      <c r="AJ105" s="50">
        <v>30.6219</v>
      </c>
      <c r="AK105" s="50">
        <v>35.54</v>
      </c>
      <c r="AL105" s="50">
        <v>50.2</v>
      </c>
      <c r="AM105" s="50">
        <v>100.94</v>
      </c>
      <c r="AN105" s="50">
        <v>43.53</v>
      </c>
      <c r="AO105" s="50">
        <v>17.489999999999998</v>
      </c>
      <c r="AP105" s="50">
        <v>32.28</v>
      </c>
      <c r="AQ105" s="50">
        <v>38.520000000000003</v>
      </c>
      <c r="AR105" s="50">
        <v>36.11</v>
      </c>
      <c r="AS105" s="50">
        <v>43.41</v>
      </c>
      <c r="AT105" s="50">
        <v>30.56</v>
      </c>
      <c r="AU105" s="50">
        <v>65.569999999999993</v>
      </c>
      <c r="AV105" s="50">
        <v>35.58</v>
      </c>
      <c r="AW105" s="50">
        <v>60.63</v>
      </c>
    </row>
    <row r="106" spans="1:49">
      <c r="A106" s="52">
        <v>41862</v>
      </c>
      <c r="B106" s="50">
        <v>47.81</v>
      </c>
      <c r="C106" s="50">
        <v>55.8</v>
      </c>
      <c r="D106" s="50">
        <v>38.04</v>
      </c>
      <c r="E106" s="50">
        <v>50.34</v>
      </c>
      <c r="F106" s="50">
        <v>31.36</v>
      </c>
      <c r="G106" s="50">
        <v>52.4</v>
      </c>
      <c r="H106" s="50">
        <v>24.36</v>
      </c>
      <c r="I106" s="50">
        <v>54</v>
      </c>
      <c r="J106" s="50">
        <v>29.19</v>
      </c>
      <c r="K106" s="50">
        <v>56.03</v>
      </c>
      <c r="L106" s="50">
        <v>67.55</v>
      </c>
      <c r="M106" s="50">
        <v>74.63</v>
      </c>
      <c r="N106" s="50">
        <v>71.58</v>
      </c>
      <c r="O106" s="50">
        <v>56.49</v>
      </c>
      <c r="P106" s="50">
        <v>36.64</v>
      </c>
      <c r="Q106" s="50">
        <v>24.92</v>
      </c>
      <c r="R106" s="50">
        <v>72.55</v>
      </c>
      <c r="S106" s="50">
        <v>43.28</v>
      </c>
      <c r="T106" s="50">
        <v>32.11</v>
      </c>
      <c r="U106" s="50">
        <v>32.409999999999997</v>
      </c>
      <c r="V106" s="50">
        <v>24.59</v>
      </c>
      <c r="W106" s="50">
        <v>24</v>
      </c>
      <c r="X106" s="50">
        <v>53.43</v>
      </c>
      <c r="Y106" s="50">
        <v>36.07</v>
      </c>
      <c r="Z106" s="50">
        <v>38.840000000000003</v>
      </c>
      <c r="AA106" s="50">
        <v>94.89</v>
      </c>
      <c r="AB106" s="50">
        <v>46.73</v>
      </c>
      <c r="AC106" s="50">
        <v>35.479999999999997</v>
      </c>
      <c r="AD106" s="50">
        <v>28.59</v>
      </c>
      <c r="AE106" s="50">
        <v>26.87</v>
      </c>
      <c r="AF106" s="50">
        <v>43.93</v>
      </c>
      <c r="AG106" s="50">
        <v>53.37</v>
      </c>
      <c r="AH106" s="50">
        <v>25.07</v>
      </c>
      <c r="AI106" s="50">
        <v>32.49</v>
      </c>
      <c r="AJ106" s="50">
        <v>30.6219</v>
      </c>
      <c r="AK106" s="50">
        <v>35.53</v>
      </c>
      <c r="AL106" s="50">
        <v>49.43</v>
      </c>
      <c r="AM106" s="50">
        <v>100.95</v>
      </c>
      <c r="AN106" s="50">
        <v>43.06</v>
      </c>
      <c r="AO106" s="50">
        <v>17.38</v>
      </c>
      <c r="AP106" s="50">
        <v>32.409999999999997</v>
      </c>
      <c r="AQ106" s="50">
        <v>38.6</v>
      </c>
      <c r="AR106" s="50">
        <v>35.92</v>
      </c>
      <c r="AS106" s="50">
        <v>43.24</v>
      </c>
      <c r="AT106" s="50">
        <v>30.45</v>
      </c>
      <c r="AU106" s="50">
        <v>65.58</v>
      </c>
      <c r="AV106" s="50">
        <v>35.409999999999997</v>
      </c>
      <c r="AW106" s="50">
        <v>60.55</v>
      </c>
    </row>
    <row r="107" spans="1:49">
      <c r="A107" s="52">
        <v>41863</v>
      </c>
      <c r="B107" s="50">
        <v>47.74</v>
      </c>
      <c r="C107" s="50">
        <v>55.86</v>
      </c>
      <c r="D107" s="50">
        <v>38.200000000000003</v>
      </c>
      <c r="E107" s="50">
        <v>50.41</v>
      </c>
      <c r="F107" s="50">
        <v>31.37</v>
      </c>
      <c r="G107" s="50">
        <v>51.8</v>
      </c>
      <c r="H107" s="50">
        <v>24.39</v>
      </c>
      <c r="I107" s="50">
        <v>54.06</v>
      </c>
      <c r="J107" s="50">
        <v>29.2</v>
      </c>
      <c r="K107" s="50">
        <v>56.1</v>
      </c>
      <c r="L107" s="50">
        <v>67.489999999999995</v>
      </c>
      <c r="M107" s="50">
        <v>74.39</v>
      </c>
      <c r="N107" s="50">
        <v>71.38</v>
      </c>
      <c r="O107" s="50">
        <v>56.15</v>
      </c>
      <c r="P107" s="50">
        <v>36.6</v>
      </c>
      <c r="Q107" s="50">
        <v>24.83</v>
      </c>
      <c r="R107" s="50">
        <v>71.42</v>
      </c>
      <c r="S107" s="50">
        <v>43.27</v>
      </c>
      <c r="T107" s="50">
        <v>31.87</v>
      </c>
      <c r="U107" s="50">
        <v>32.299999999999997</v>
      </c>
      <c r="V107" s="50">
        <v>24.71</v>
      </c>
      <c r="W107" s="50">
        <v>24</v>
      </c>
      <c r="X107" s="50">
        <v>53.34</v>
      </c>
      <c r="Y107" s="50">
        <v>36.17</v>
      </c>
      <c r="Z107" s="50">
        <v>38.97</v>
      </c>
      <c r="AA107" s="50">
        <v>94.9</v>
      </c>
      <c r="AB107" s="50">
        <v>46.5</v>
      </c>
      <c r="AC107" s="50">
        <v>35.53</v>
      </c>
      <c r="AD107" s="50">
        <v>28.44</v>
      </c>
      <c r="AE107" s="50">
        <v>26.92</v>
      </c>
      <c r="AF107" s="50">
        <v>43.92</v>
      </c>
      <c r="AG107" s="50">
        <v>53.29</v>
      </c>
      <c r="AH107" s="50">
        <v>24.92</v>
      </c>
      <c r="AI107" s="50">
        <v>32.36</v>
      </c>
      <c r="AJ107" s="50">
        <v>30.751799999999999</v>
      </c>
      <c r="AK107" s="50">
        <v>35.520000000000003</v>
      </c>
      <c r="AL107" s="50">
        <v>49.55</v>
      </c>
      <c r="AM107" s="50">
        <v>100.79</v>
      </c>
      <c r="AN107" s="50">
        <v>43.22</v>
      </c>
      <c r="AO107" s="50">
        <v>17.149999999999999</v>
      </c>
      <c r="AP107" s="50">
        <v>32.4</v>
      </c>
      <c r="AQ107" s="50">
        <v>38.76</v>
      </c>
      <c r="AR107" s="50">
        <v>35.9</v>
      </c>
      <c r="AS107" s="50">
        <v>42.86</v>
      </c>
      <c r="AT107" s="50">
        <v>30.5</v>
      </c>
      <c r="AU107" s="50">
        <v>65.209999999999994</v>
      </c>
      <c r="AV107" s="50">
        <v>35.31</v>
      </c>
      <c r="AW107" s="50">
        <v>60.6</v>
      </c>
    </row>
    <row r="108" spans="1:49">
      <c r="A108" s="52">
        <v>41864</v>
      </c>
      <c r="B108" s="50">
        <v>47.52</v>
      </c>
      <c r="C108" s="50">
        <v>56.42</v>
      </c>
      <c r="D108" s="50">
        <v>38.33</v>
      </c>
      <c r="E108" s="50">
        <v>50.77</v>
      </c>
      <c r="F108" s="50">
        <v>31.6</v>
      </c>
      <c r="G108" s="50">
        <v>51.76</v>
      </c>
      <c r="H108" s="50">
        <v>24.23</v>
      </c>
      <c r="I108" s="50">
        <v>54.25</v>
      </c>
      <c r="J108" s="50">
        <v>29.36</v>
      </c>
      <c r="K108" s="50">
        <v>56.37</v>
      </c>
      <c r="L108" s="50">
        <v>67.77</v>
      </c>
      <c r="M108" s="50">
        <v>75.13</v>
      </c>
      <c r="N108" s="50">
        <v>70.930000000000007</v>
      </c>
      <c r="O108" s="50">
        <v>56.48</v>
      </c>
      <c r="P108" s="50">
        <v>36.590000000000003</v>
      </c>
      <c r="Q108" s="50">
        <v>24.9</v>
      </c>
      <c r="R108" s="50">
        <v>71.92</v>
      </c>
      <c r="S108" s="50">
        <v>43.45</v>
      </c>
      <c r="T108" s="50">
        <v>31.45</v>
      </c>
      <c r="U108" s="50">
        <v>32.409999999999997</v>
      </c>
      <c r="V108" s="50">
        <v>24.87</v>
      </c>
      <c r="W108" s="50">
        <v>23.85</v>
      </c>
      <c r="X108" s="50">
        <v>53.88</v>
      </c>
      <c r="Y108" s="50">
        <v>36.130000000000003</v>
      </c>
      <c r="Z108" s="50">
        <v>39.03</v>
      </c>
      <c r="AA108" s="50">
        <v>95.75</v>
      </c>
      <c r="AB108" s="50">
        <v>46.87</v>
      </c>
      <c r="AC108" s="50">
        <v>35.81</v>
      </c>
      <c r="AD108" s="50">
        <v>28.27</v>
      </c>
      <c r="AE108" s="50">
        <v>26.96</v>
      </c>
      <c r="AF108" s="50">
        <v>44.07</v>
      </c>
      <c r="AG108" s="50">
        <v>53.41</v>
      </c>
      <c r="AH108" s="50">
        <v>25.11</v>
      </c>
      <c r="AI108" s="50">
        <v>32.53</v>
      </c>
      <c r="AJ108" s="50">
        <v>30.900300000000001</v>
      </c>
      <c r="AK108" s="50">
        <v>35.270000000000003</v>
      </c>
      <c r="AL108" s="50">
        <v>49.71</v>
      </c>
      <c r="AM108" s="50">
        <v>101.25</v>
      </c>
      <c r="AN108" s="50">
        <v>43.07</v>
      </c>
      <c r="AO108" s="50">
        <v>17.3</v>
      </c>
      <c r="AP108" s="50">
        <v>32.130000000000003</v>
      </c>
      <c r="AQ108" s="50">
        <v>39.200000000000003</v>
      </c>
      <c r="AR108" s="50">
        <v>36.21</v>
      </c>
      <c r="AS108" s="50">
        <v>43.19</v>
      </c>
      <c r="AT108" s="50">
        <v>30.66</v>
      </c>
      <c r="AU108" s="50">
        <v>65.98</v>
      </c>
      <c r="AV108" s="50">
        <v>35.47</v>
      </c>
      <c r="AW108" s="50">
        <v>60.6</v>
      </c>
    </row>
    <row r="109" spans="1:49">
      <c r="A109" s="52">
        <v>41865</v>
      </c>
      <c r="B109" s="50">
        <v>47.39</v>
      </c>
      <c r="C109" s="50">
        <v>56.69</v>
      </c>
      <c r="D109" s="50">
        <v>38.630000000000003</v>
      </c>
      <c r="E109" s="50">
        <v>51.14</v>
      </c>
      <c r="F109" s="50">
        <v>31.86</v>
      </c>
      <c r="G109" s="50">
        <v>52.13</v>
      </c>
      <c r="H109" s="50">
        <v>24.5</v>
      </c>
      <c r="I109" s="50">
        <v>54.32</v>
      </c>
      <c r="J109" s="50">
        <v>29.54</v>
      </c>
      <c r="K109" s="50">
        <v>56.58</v>
      </c>
      <c r="L109" s="50">
        <v>68.290000000000006</v>
      </c>
      <c r="M109" s="50">
        <v>75.92</v>
      </c>
      <c r="N109" s="50">
        <v>72.08</v>
      </c>
      <c r="O109" s="50">
        <v>57.06</v>
      </c>
      <c r="P109" s="50">
        <v>36.93</v>
      </c>
      <c r="Q109" s="50">
        <v>25.21</v>
      </c>
      <c r="R109" s="50">
        <v>73.010000000000005</v>
      </c>
      <c r="S109" s="50">
        <v>44.03</v>
      </c>
      <c r="T109" s="50">
        <v>31.83</v>
      </c>
      <c r="U109" s="50">
        <v>32.72</v>
      </c>
      <c r="V109" s="50">
        <v>25.06</v>
      </c>
      <c r="W109" s="50">
        <v>24</v>
      </c>
      <c r="X109" s="50">
        <v>54.4</v>
      </c>
      <c r="Y109" s="50">
        <v>36.6</v>
      </c>
      <c r="Z109" s="50">
        <v>39.24</v>
      </c>
      <c r="AA109" s="50">
        <v>96.19</v>
      </c>
      <c r="AB109" s="50">
        <v>47.27</v>
      </c>
      <c r="AC109" s="50">
        <v>35.81</v>
      </c>
      <c r="AD109" s="50">
        <v>28.27</v>
      </c>
      <c r="AE109" s="50">
        <v>26.97</v>
      </c>
      <c r="AF109" s="50">
        <v>44.52</v>
      </c>
      <c r="AG109" s="50">
        <v>54.35</v>
      </c>
      <c r="AH109" s="50">
        <v>25.37</v>
      </c>
      <c r="AI109" s="50">
        <v>32.93</v>
      </c>
      <c r="AJ109" s="50">
        <v>31.2529</v>
      </c>
      <c r="AK109" s="50">
        <v>35.5</v>
      </c>
      <c r="AL109" s="50">
        <v>50.27</v>
      </c>
      <c r="AM109" s="50">
        <v>102.37</v>
      </c>
      <c r="AN109" s="50">
        <v>43.43</v>
      </c>
      <c r="AO109" s="50">
        <v>17.510000000000002</v>
      </c>
      <c r="AP109" s="50">
        <v>32.36</v>
      </c>
      <c r="AQ109" s="50">
        <v>39.43</v>
      </c>
      <c r="AR109" s="50">
        <v>36.450000000000003</v>
      </c>
      <c r="AS109" s="50">
        <v>43.39</v>
      </c>
      <c r="AT109" s="50">
        <v>30.89</v>
      </c>
      <c r="AU109" s="50">
        <v>66.38</v>
      </c>
      <c r="AV109" s="50">
        <v>35.869999999999997</v>
      </c>
      <c r="AW109" s="50">
        <v>60.6</v>
      </c>
    </row>
    <row r="110" spans="1:49">
      <c r="A110" s="52">
        <v>41866</v>
      </c>
      <c r="B110" s="50">
        <v>47.52</v>
      </c>
      <c r="C110" s="50">
        <v>56.89</v>
      </c>
      <c r="D110" s="50">
        <v>38.5</v>
      </c>
      <c r="E110" s="50">
        <v>51.42</v>
      </c>
      <c r="F110" s="50">
        <v>32.19</v>
      </c>
      <c r="G110" s="50">
        <v>52.16</v>
      </c>
      <c r="H110" s="50">
        <v>24.51</v>
      </c>
      <c r="I110" s="50">
        <v>54.38</v>
      </c>
      <c r="J110" s="50">
        <v>29.61</v>
      </c>
      <c r="K110" s="50">
        <v>56.96</v>
      </c>
      <c r="L110" s="50">
        <v>68.900000000000006</v>
      </c>
      <c r="M110" s="50">
        <v>76.36</v>
      </c>
      <c r="N110" s="50">
        <v>72.09</v>
      </c>
      <c r="O110" s="50">
        <v>57.35</v>
      </c>
      <c r="P110" s="50">
        <v>37</v>
      </c>
      <c r="Q110" s="50">
        <v>25.16</v>
      </c>
      <c r="R110" s="50">
        <v>72.819999999999993</v>
      </c>
      <c r="S110" s="50">
        <v>44.17</v>
      </c>
      <c r="T110" s="50">
        <v>31.8</v>
      </c>
      <c r="U110" s="50">
        <v>32.97</v>
      </c>
      <c r="V110" s="50">
        <v>25.18</v>
      </c>
      <c r="W110" s="50">
        <v>24.04</v>
      </c>
      <c r="X110" s="50">
        <v>54.63</v>
      </c>
      <c r="Y110" s="50">
        <v>36.76</v>
      </c>
      <c r="Z110" s="50">
        <v>39.369999999999997</v>
      </c>
      <c r="AA110" s="50">
        <v>96.38</v>
      </c>
      <c r="AB110" s="50">
        <v>47.4</v>
      </c>
      <c r="AC110" s="50">
        <v>36.08</v>
      </c>
      <c r="AD110" s="50">
        <v>28.3</v>
      </c>
      <c r="AE110" s="50">
        <v>27.11</v>
      </c>
      <c r="AF110" s="50">
        <v>45.2</v>
      </c>
      <c r="AG110" s="50">
        <v>54.52</v>
      </c>
      <c r="AH110" s="50">
        <v>25.56</v>
      </c>
      <c r="AI110" s="50">
        <v>33.200000000000003</v>
      </c>
      <c r="AJ110" s="50">
        <v>31.3736</v>
      </c>
      <c r="AK110" s="50">
        <v>35.53</v>
      </c>
      <c r="AL110" s="50">
        <v>50.39</v>
      </c>
      <c r="AM110" s="50">
        <v>103.04</v>
      </c>
      <c r="AN110" s="50">
        <v>43.42</v>
      </c>
      <c r="AO110" s="50">
        <v>17.61</v>
      </c>
      <c r="AP110" s="50">
        <v>32.46</v>
      </c>
      <c r="AQ110" s="50">
        <v>39.65</v>
      </c>
      <c r="AR110" s="50">
        <v>36.65</v>
      </c>
      <c r="AS110" s="50">
        <v>43.47</v>
      </c>
      <c r="AT110" s="50">
        <v>31.02</v>
      </c>
      <c r="AU110" s="50">
        <v>66.3</v>
      </c>
      <c r="AV110" s="50">
        <v>36.020000000000003</v>
      </c>
      <c r="AW110" s="50">
        <v>60.59</v>
      </c>
    </row>
    <row r="111" spans="1:49">
      <c r="A111" s="52">
        <v>41869</v>
      </c>
      <c r="B111" s="50">
        <v>47.6</v>
      </c>
      <c r="C111" s="50">
        <v>56.86</v>
      </c>
      <c r="D111" s="50">
        <v>38.93</v>
      </c>
      <c r="E111" s="50">
        <v>51.47</v>
      </c>
      <c r="F111" s="50">
        <v>32.090000000000003</v>
      </c>
      <c r="G111" s="50">
        <v>52.03</v>
      </c>
      <c r="H111" s="50">
        <v>24.39</v>
      </c>
      <c r="I111" s="50">
        <v>54.43</v>
      </c>
      <c r="J111" s="50">
        <v>29.51</v>
      </c>
      <c r="K111" s="50">
        <v>56.85</v>
      </c>
      <c r="L111" s="50">
        <v>68.680000000000007</v>
      </c>
      <c r="M111" s="50">
        <v>76.3</v>
      </c>
      <c r="N111" s="50">
        <v>72.09</v>
      </c>
      <c r="O111" s="50">
        <v>57.54</v>
      </c>
      <c r="P111" s="50">
        <v>37.11</v>
      </c>
      <c r="Q111" s="50">
        <v>25.28</v>
      </c>
      <c r="R111" s="50">
        <v>72.75</v>
      </c>
      <c r="S111" s="50">
        <v>44.18</v>
      </c>
      <c r="T111" s="50">
        <v>31.82</v>
      </c>
      <c r="U111" s="50">
        <v>32.840000000000003</v>
      </c>
      <c r="V111" s="50">
        <v>25.27</v>
      </c>
      <c r="W111" s="50">
        <v>24.28</v>
      </c>
      <c r="X111" s="50">
        <v>54.7</v>
      </c>
      <c r="Y111" s="50">
        <v>36.700000000000003</v>
      </c>
      <c r="Z111" s="50">
        <v>39.92</v>
      </c>
      <c r="AA111" s="50">
        <v>96.14</v>
      </c>
      <c r="AB111" s="50">
        <v>47.55</v>
      </c>
      <c r="AC111" s="50">
        <v>35.909999999999997</v>
      </c>
      <c r="AD111" s="50">
        <v>28.41</v>
      </c>
      <c r="AE111" s="50">
        <v>27.13</v>
      </c>
      <c r="AF111" s="50">
        <v>44.99</v>
      </c>
      <c r="AG111" s="50">
        <v>54.32</v>
      </c>
      <c r="AH111" s="50">
        <v>25.55</v>
      </c>
      <c r="AI111" s="50">
        <v>33.44</v>
      </c>
      <c r="AJ111" s="50">
        <v>31.225100000000001</v>
      </c>
      <c r="AK111" s="50">
        <v>35.44</v>
      </c>
      <c r="AL111" s="50">
        <v>50.25</v>
      </c>
      <c r="AM111" s="50">
        <v>102.81</v>
      </c>
      <c r="AN111" s="50">
        <v>43.38</v>
      </c>
      <c r="AO111" s="50">
        <v>17.46</v>
      </c>
      <c r="AP111" s="50">
        <v>32.549999999999997</v>
      </c>
      <c r="AQ111" s="50">
        <v>39.520000000000003</v>
      </c>
      <c r="AR111" s="50">
        <v>36.54</v>
      </c>
      <c r="AS111" s="50">
        <v>43.28</v>
      </c>
      <c r="AT111" s="50">
        <v>30.89</v>
      </c>
      <c r="AU111" s="50">
        <v>65.97</v>
      </c>
      <c r="AV111" s="50">
        <v>36</v>
      </c>
      <c r="AW111" s="50">
        <v>0</v>
      </c>
    </row>
    <row r="112" spans="1:49">
      <c r="A112" s="52">
        <v>41870</v>
      </c>
      <c r="B112" s="50">
        <v>48.25</v>
      </c>
      <c r="C112" s="50">
        <v>57.43</v>
      </c>
      <c r="D112" s="50">
        <v>39.47</v>
      </c>
      <c r="E112" s="50">
        <v>52.2</v>
      </c>
      <c r="F112" s="50">
        <v>32.01</v>
      </c>
      <c r="G112" s="50">
        <v>52.87</v>
      </c>
      <c r="H112" s="50">
        <v>24.65</v>
      </c>
      <c r="I112" s="50">
        <v>54.8</v>
      </c>
      <c r="J112" s="50">
        <v>29.89</v>
      </c>
      <c r="K112" s="50">
        <v>57.38</v>
      </c>
      <c r="L112" s="50">
        <v>69.59</v>
      </c>
      <c r="M112" s="50">
        <v>77.239999999999995</v>
      </c>
      <c r="N112" s="50">
        <v>72.88</v>
      </c>
      <c r="O112" s="50">
        <v>58.42</v>
      </c>
      <c r="P112" s="50">
        <v>37.54</v>
      </c>
      <c r="Q112" s="50">
        <v>25.53</v>
      </c>
      <c r="R112" s="50">
        <v>73.959999999999994</v>
      </c>
      <c r="S112" s="50">
        <v>44.74</v>
      </c>
      <c r="T112" s="50">
        <v>31.96</v>
      </c>
      <c r="U112" s="50">
        <v>33.200000000000003</v>
      </c>
      <c r="V112" s="50">
        <v>25.54</v>
      </c>
      <c r="W112" s="50">
        <v>24.48</v>
      </c>
      <c r="X112" s="50">
        <v>55.51</v>
      </c>
      <c r="Y112" s="50">
        <v>37.119999999999997</v>
      </c>
      <c r="Z112" s="50">
        <v>40.409999999999997</v>
      </c>
      <c r="AA112" s="50">
        <v>97.32</v>
      </c>
      <c r="AB112" s="50">
        <v>48.08</v>
      </c>
      <c r="AC112" s="50">
        <v>36.46</v>
      </c>
      <c r="AD112" s="50">
        <v>28.62</v>
      </c>
      <c r="AE112" s="50">
        <v>27.18</v>
      </c>
      <c r="AF112" s="50">
        <v>45.74</v>
      </c>
      <c r="AG112" s="50">
        <v>54.96</v>
      </c>
      <c r="AH112" s="50">
        <v>25.94</v>
      </c>
      <c r="AI112" s="50">
        <v>33.76</v>
      </c>
      <c r="AJ112" s="50">
        <v>31.633400000000002</v>
      </c>
      <c r="AK112" s="50">
        <v>35.99</v>
      </c>
      <c r="AL112" s="50">
        <v>50.98</v>
      </c>
      <c r="AM112" s="50">
        <v>103.91</v>
      </c>
      <c r="AN112" s="50">
        <v>43.8</v>
      </c>
      <c r="AO112" s="50">
        <v>17.690000000000001</v>
      </c>
      <c r="AP112" s="50">
        <v>32.68</v>
      </c>
      <c r="AQ112" s="50">
        <v>40.08</v>
      </c>
      <c r="AR112" s="50">
        <v>36.94</v>
      </c>
      <c r="AS112" s="50">
        <v>44.21</v>
      </c>
      <c r="AT112" s="50">
        <v>31.36</v>
      </c>
      <c r="AU112" s="50">
        <v>67.02</v>
      </c>
      <c r="AV112" s="50">
        <v>36.36</v>
      </c>
      <c r="AW112" s="50">
        <v>0</v>
      </c>
    </row>
    <row r="113" spans="1:49">
      <c r="A113" s="52">
        <v>41871</v>
      </c>
      <c r="B113" s="50">
        <v>48.02</v>
      </c>
      <c r="C113" s="50">
        <v>57.63</v>
      </c>
      <c r="D113" s="50">
        <v>39.44</v>
      </c>
      <c r="E113" s="50">
        <v>52.38</v>
      </c>
      <c r="F113" s="50">
        <v>31.97</v>
      </c>
      <c r="G113" s="50">
        <v>52.74</v>
      </c>
      <c r="H113" s="50">
        <v>24.73</v>
      </c>
      <c r="I113" s="50">
        <v>55.1</v>
      </c>
      <c r="J113" s="50">
        <v>29.94</v>
      </c>
      <c r="K113" s="50">
        <v>57.51</v>
      </c>
      <c r="L113" s="50">
        <v>69.650000000000006</v>
      </c>
      <c r="M113" s="50">
        <v>77.36</v>
      </c>
      <c r="N113" s="50">
        <v>72.760000000000005</v>
      </c>
      <c r="O113" s="50">
        <v>58.74</v>
      </c>
      <c r="P113" s="50">
        <v>37.4</v>
      </c>
      <c r="Q113" s="50">
        <v>25.68</v>
      </c>
      <c r="R113" s="50">
        <v>75.11</v>
      </c>
      <c r="S113" s="50">
        <v>45.09</v>
      </c>
      <c r="T113" s="50">
        <v>31.99</v>
      </c>
      <c r="U113" s="50">
        <v>33.340000000000003</v>
      </c>
      <c r="V113" s="50">
        <v>25.73</v>
      </c>
      <c r="W113" s="50">
        <v>24.33</v>
      </c>
      <c r="X113" s="50">
        <v>55.6</v>
      </c>
      <c r="Y113" s="50">
        <v>37.200000000000003</v>
      </c>
      <c r="Z113" s="50">
        <v>40.200000000000003</v>
      </c>
      <c r="AA113" s="50">
        <v>97.74</v>
      </c>
      <c r="AB113" s="50">
        <v>47.95</v>
      </c>
      <c r="AC113" s="50">
        <v>36.72</v>
      </c>
      <c r="AD113" s="50">
        <v>28.45</v>
      </c>
      <c r="AE113" s="50">
        <v>27.35</v>
      </c>
      <c r="AF113" s="50">
        <v>45.84</v>
      </c>
      <c r="AG113" s="50">
        <v>55.07</v>
      </c>
      <c r="AH113" s="50">
        <v>25.82</v>
      </c>
      <c r="AI113" s="50">
        <v>33.869999999999997</v>
      </c>
      <c r="AJ113" s="50">
        <v>31.624099999999999</v>
      </c>
      <c r="AK113" s="50">
        <v>36.19</v>
      </c>
      <c r="AL113" s="50">
        <v>51.12</v>
      </c>
      <c r="AM113" s="50">
        <v>103.84</v>
      </c>
      <c r="AN113" s="50">
        <v>43.81</v>
      </c>
      <c r="AO113" s="50">
        <v>17.77</v>
      </c>
      <c r="AP113" s="50">
        <v>32.409999999999997</v>
      </c>
      <c r="AQ113" s="50">
        <v>40.54</v>
      </c>
      <c r="AR113" s="50">
        <v>36.979999999999997</v>
      </c>
      <c r="AS113" s="50">
        <v>44.14</v>
      </c>
      <c r="AT113" s="50">
        <v>31.37</v>
      </c>
      <c r="AU113" s="50">
        <v>67.11</v>
      </c>
      <c r="AV113" s="50">
        <v>36.42</v>
      </c>
      <c r="AW113" s="50">
        <v>0</v>
      </c>
    </row>
    <row r="114" spans="1:49">
      <c r="A114" s="52">
        <v>41872</v>
      </c>
      <c r="B114" s="50">
        <v>48.14</v>
      </c>
      <c r="C114" s="50">
        <v>57.8</v>
      </c>
      <c r="D114" s="50">
        <v>39.53</v>
      </c>
      <c r="E114" s="50">
        <v>52.8</v>
      </c>
      <c r="F114" s="50">
        <v>32.049999999999997</v>
      </c>
      <c r="G114" s="50">
        <v>53.05</v>
      </c>
      <c r="H114" s="50">
        <v>24.69</v>
      </c>
      <c r="I114" s="50">
        <v>55.32</v>
      </c>
      <c r="J114" s="50">
        <v>30.06</v>
      </c>
      <c r="K114" s="50">
        <v>57.58</v>
      </c>
      <c r="L114" s="50">
        <v>69.69</v>
      </c>
      <c r="M114" s="50">
        <v>77.33</v>
      </c>
      <c r="N114" s="50">
        <v>73.040000000000006</v>
      </c>
      <c r="O114" s="50">
        <v>58.32</v>
      </c>
      <c r="P114" s="50">
        <v>38.35</v>
      </c>
      <c r="Q114" s="50">
        <v>25.89</v>
      </c>
      <c r="R114" s="50">
        <v>74.819999999999993</v>
      </c>
      <c r="S114" s="50">
        <v>45.18</v>
      </c>
      <c r="T114" s="50">
        <v>32.25</v>
      </c>
      <c r="U114" s="50">
        <v>33.46</v>
      </c>
      <c r="V114" s="50">
        <v>25.72</v>
      </c>
      <c r="W114" s="50">
        <v>24.44</v>
      </c>
      <c r="X114" s="50">
        <v>55.91</v>
      </c>
      <c r="Y114" s="50">
        <v>37.31</v>
      </c>
      <c r="Z114" s="50">
        <v>40.5</v>
      </c>
      <c r="AA114" s="50">
        <v>98.01</v>
      </c>
      <c r="AB114" s="50">
        <v>48.36</v>
      </c>
      <c r="AC114" s="50">
        <v>36.75</v>
      </c>
      <c r="AD114" s="50">
        <v>28.5</v>
      </c>
      <c r="AE114" s="50">
        <v>27.34</v>
      </c>
      <c r="AF114" s="50">
        <v>45.85</v>
      </c>
      <c r="AG114" s="50">
        <v>55.42</v>
      </c>
      <c r="AH114" s="50">
        <v>25.89</v>
      </c>
      <c r="AI114" s="50">
        <v>33.950000000000003</v>
      </c>
      <c r="AJ114" s="50">
        <v>31.818999999999999</v>
      </c>
      <c r="AK114" s="50">
        <v>36.450000000000003</v>
      </c>
      <c r="AL114" s="50">
        <v>51.27</v>
      </c>
      <c r="AM114" s="50">
        <v>104.01</v>
      </c>
      <c r="AN114" s="50">
        <v>43.89</v>
      </c>
      <c r="AO114" s="50">
        <v>17.84</v>
      </c>
      <c r="AP114" s="50">
        <v>32.57</v>
      </c>
      <c r="AQ114" s="50">
        <v>40.72</v>
      </c>
      <c r="AR114" s="50">
        <v>36.770000000000003</v>
      </c>
      <c r="AS114" s="50">
        <v>44.06</v>
      </c>
      <c r="AT114" s="50">
        <v>31.42</v>
      </c>
      <c r="AU114" s="50">
        <v>67.150000000000006</v>
      </c>
      <c r="AV114" s="50">
        <v>36.409999999999997</v>
      </c>
      <c r="AW114" s="50">
        <v>0</v>
      </c>
    </row>
    <row r="115" spans="1:49">
      <c r="A115" s="52">
        <v>41873</v>
      </c>
      <c r="B115" s="50">
        <v>48.3</v>
      </c>
      <c r="C115" s="50">
        <v>57.57</v>
      </c>
      <c r="D115" s="50">
        <v>39.51</v>
      </c>
      <c r="E115" s="50">
        <v>52.54</v>
      </c>
      <c r="F115" s="50">
        <v>31.98</v>
      </c>
      <c r="G115" s="50">
        <v>52.99</v>
      </c>
      <c r="H115" s="50">
        <v>24.52</v>
      </c>
      <c r="I115" s="50">
        <v>55.28</v>
      </c>
      <c r="J115" s="50">
        <v>29.94</v>
      </c>
      <c r="K115" s="50">
        <v>57.18</v>
      </c>
      <c r="L115" s="50">
        <v>69.510000000000005</v>
      </c>
      <c r="M115" s="50">
        <v>76.89</v>
      </c>
      <c r="N115" s="50">
        <v>72.87</v>
      </c>
      <c r="O115" s="50">
        <v>58.49</v>
      </c>
      <c r="P115" s="50">
        <v>38.270000000000003</v>
      </c>
      <c r="Q115" s="50">
        <v>25.71</v>
      </c>
      <c r="R115" s="50">
        <v>74.569999999999993</v>
      </c>
      <c r="S115" s="50">
        <v>45.16</v>
      </c>
      <c r="T115" s="50">
        <v>32.39</v>
      </c>
      <c r="U115" s="50">
        <v>33.33</v>
      </c>
      <c r="V115" s="50">
        <v>25.66</v>
      </c>
      <c r="W115" s="50">
        <v>24.5</v>
      </c>
      <c r="X115" s="50">
        <v>55.62</v>
      </c>
      <c r="Y115" s="50">
        <v>37.33</v>
      </c>
      <c r="Z115" s="50">
        <v>40.47</v>
      </c>
      <c r="AA115" s="50">
        <v>97.64</v>
      </c>
      <c r="AB115" s="50">
        <v>48.06</v>
      </c>
      <c r="AC115" s="50">
        <v>36.72</v>
      </c>
      <c r="AD115" s="50">
        <v>28.37</v>
      </c>
      <c r="AE115" s="50">
        <v>27.38</v>
      </c>
      <c r="AF115" s="50">
        <v>45.64</v>
      </c>
      <c r="AG115" s="50">
        <v>55.76</v>
      </c>
      <c r="AH115" s="50">
        <v>25.89</v>
      </c>
      <c r="AI115" s="50">
        <v>34.01</v>
      </c>
      <c r="AJ115" s="50">
        <v>31.707599999999999</v>
      </c>
      <c r="AK115" s="50">
        <v>36.380000000000003</v>
      </c>
      <c r="AL115" s="50">
        <v>51.13</v>
      </c>
      <c r="AM115" s="50">
        <v>103.37</v>
      </c>
      <c r="AN115" s="50">
        <v>43.68</v>
      </c>
      <c r="AO115" s="50">
        <v>17.809999999999999</v>
      </c>
      <c r="AP115" s="50">
        <v>32.549999999999997</v>
      </c>
      <c r="AQ115" s="50">
        <v>40.520000000000003</v>
      </c>
      <c r="AR115" s="50">
        <v>36.57</v>
      </c>
      <c r="AS115" s="50">
        <v>43.98</v>
      </c>
      <c r="AT115" s="50">
        <v>31.39</v>
      </c>
      <c r="AU115" s="50">
        <v>66.819999999999993</v>
      </c>
      <c r="AV115" s="50">
        <v>36.54</v>
      </c>
      <c r="AW115" s="50">
        <v>0</v>
      </c>
    </row>
    <row r="116" spans="1:49">
      <c r="A116" s="52">
        <v>41876</v>
      </c>
      <c r="B116" s="50">
        <v>48.38</v>
      </c>
      <c r="C116" s="50">
        <v>58.12</v>
      </c>
      <c r="D116" s="50">
        <v>39.729999999999997</v>
      </c>
      <c r="E116" s="50">
        <v>52.95</v>
      </c>
      <c r="F116" s="50">
        <v>32.06</v>
      </c>
      <c r="G116" s="50">
        <v>53.37</v>
      </c>
      <c r="H116" s="50">
        <v>24.79</v>
      </c>
      <c r="I116" s="50">
        <v>55.33</v>
      </c>
      <c r="J116" s="50">
        <v>30.13</v>
      </c>
      <c r="K116" s="50">
        <v>57.43</v>
      </c>
      <c r="L116" s="50">
        <v>70.09</v>
      </c>
      <c r="M116" s="50">
        <v>77.45</v>
      </c>
      <c r="N116" s="50">
        <v>72.98</v>
      </c>
      <c r="O116" s="50">
        <v>58.6</v>
      </c>
      <c r="P116" s="50">
        <v>38.299999999999997</v>
      </c>
      <c r="Q116" s="50">
        <v>25.78</v>
      </c>
      <c r="R116" s="50">
        <v>75.58</v>
      </c>
      <c r="S116" s="50">
        <v>45.35</v>
      </c>
      <c r="T116" s="50">
        <v>32.83</v>
      </c>
      <c r="U116" s="50">
        <v>33.68</v>
      </c>
      <c r="V116" s="50">
        <v>25.68</v>
      </c>
      <c r="W116" s="50">
        <v>24.56</v>
      </c>
      <c r="X116" s="50">
        <v>55.9</v>
      </c>
      <c r="Y116" s="50">
        <v>37.39</v>
      </c>
      <c r="Z116" s="50">
        <v>40.28</v>
      </c>
      <c r="AA116" s="50">
        <v>98.17</v>
      </c>
      <c r="AB116" s="50">
        <v>48.26</v>
      </c>
      <c r="AC116" s="50">
        <v>36.880000000000003</v>
      </c>
      <c r="AD116" s="50">
        <v>28.49</v>
      </c>
      <c r="AE116" s="50">
        <v>27.37</v>
      </c>
      <c r="AF116" s="50">
        <v>45.92</v>
      </c>
      <c r="AG116" s="50">
        <v>56.4</v>
      </c>
      <c r="AH116" s="50">
        <v>25.97</v>
      </c>
      <c r="AI116" s="50">
        <v>34.119999999999997</v>
      </c>
      <c r="AJ116" s="50">
        <v>31.846800000000002</v>
      </c>
      <c r="AK116" s="50">
        <v>36.76</v>
      </c>
      <c r="AL116" s="50">
        <v>51.43</v>
      </c>
      <c r="AM116" s="50">
        <v>103.63</v>
      </c>
      <c r="AN116" s="50">
        <v>43.9</v>
      </c>
      <c r="AO116" s="50">
        <v>17.899999999999999</v>
      </c>
      <c r="AP116" s="50">
        <v>32.5</v>
      </c>
      <c r="AQ116" s="50">
        <v>40.71</v>
      </c>
      <c r="AR116" s="50">
        <v>36.64</v>
      </c>
      <c r="AS116" s="50">
        <v>44.48</v>
      </c>
      <c r="AT116" s="50">
        <v>31.57</v>
      </c>
      <c r="AU116" s="50">
        <v>67.36</v>
      </c>
      <c r="AV116" s="50">
        <v>36.619999999999997</v>
      </c>
      <c r="AW116" s="50">
        <v>0</v>
      </c>
    </row>
    <row r="117" spans="1:49">
      <c r="A117" s="52">
        <v>41877</v>
      </c>
      <c r="B117" s="50">
        <v>48.05</v>
      </c>
      <c r="C117" s="50">
        <v>57.43</v>
      </c>
      <c r="D117" s="50">
        <v>38.96</v>
      </c>
      <c r="E117" s="50">
        <v>52.26</v>
      </c>
      <c r="F117" s="50">
        <v>31.87</v>
      </c>
      <c r="G117" s="50">
        <v>53.02</v>
      </c>
      <c r="H117" s="50">
        <v>24.56</v>
      </c>
      <c r="I117" s="50">
        <v>55.01</v>
      </c>
      <c r="J117" s="50">
        <v>29.7</v>
      </c>
      <c r="K117" s="50">
        <v>56.69</v>
      </c>
      <c r="L117" s="50">
        <v>69.430000000000007</v>
      </c>
      <c r="M117" s="50">
        <v>76.31</v>
      </c>
      <c r="N117" s="50">
        <v>72.319999999999993</v>
      </c>
      <c r="O117" s="50">
        <v>57.74</v>
      </c>
      <c r="P117" s="50">
        <v>38.299999999999997</v>
      </c>
      <c r="Q117" s="50">
        <v>25.66</v>
      </c>
      <c r="R117" s="50">
        <v>74.47</v>
      </c>
      <c r="S117" s="50">
        <v>44.95</v>
      </c>
      <c r="T117" s="50">
        <v>32.31</v>
      </c>
      <c r="U117" s="50">
        <v>33.22</v>
      </c>
      <c r="V117" s="50">
        <v>25.13</v>
      </c>
      <c r="W117" s="50">
        <v>24.48</v>
      </c>
      <c r="X117" s="50">
        <v>55.64</v>
      </c>
      <c r="Y117" s="50">
        <v>37.32</v>
      </c>
      <c r="Z117" s="50">
        <v>40.1</v>
      </c>
      <c r="AA117" s="50">
        <v>96.72</v>
      </c>
      <c r="AB117" s="50">
        <v>47.71</v>
      </c>
      <c r="AC117" s="50">
        <v>36.56</v>
      </c>
      <c r="AD117" s="50">
        <v>28.49</v>
      </c>
      <c r="AE117" s="50">
        <v>27.16</v>
      </c>
      <c r="AF117" s="50">
        <v>45.41</v>
      </c>
      <c r="AG117" s="50">
        <v>55.56</v>
      </c>
      <c r="AH117" s="50">
        <v>25.79</v>
      </c>
      <c r="AI117" s="50">
        <v>33.950000000000003</v>
      </c>
      <c r="AJ117" s="50">
        <v>31.4849</v>
      </c>
      <c r="AK117" s="50">
        <v>36.33</v>
      </c>
      <c r="AL117" s="50">
        <v>50.87</v>
      </c>
      <c r="AM117" s="50">
        <v>102.47</v>
      </c>
      <c r="AN117" s="50">
        <v>43.54</v>
      </c>
      <c r="AO117" s="50">
        <v>17.68</v>
      </c>
      <c r="AP117" s="50">
        <v>32.22</v>
      </c>
      <c r="AQ117" s="50">
        <v>40.29</v>
      </c>
      <c r="AR117" s="50">
        <v>36.18</v>
      </c>
      <c r="AS117" s="50">
        <v>44.07</v>
      </c>
      <c r="AT117" s="50">
        <v>31.25</v>
      </c>
      <c r="AU117" s="50">
        <v>66.7</v>
      </c>
      <c r="AV117" s="50">
        <v>36.58</v>
      </c>
      <c r="AW117" s="50">
        <v>0</v>
      </c>
    </row>
    <row r="118" spans="1:49">
      <c r="A118" s="52">
        <v>41878</v>
      </c>
      <c r="B118" s="50">
        <v>48.38</v>
      </c>
      <c r="C118" s="50">
        <v>57.98</v>
      </c>
      <c r="D118" s="50">
        <v>39.24</v>
      </c>
      <c r="E118" s="50">
        <v>53.15</v>
      </c>
      <c r="F118" s="50">
        <v>32.11</v>
      </c>
      <c r="G118" s="50">
        <v>53.44</v>
      </c>
      <c r="H118" s="50">
        <v>24.63</v>
      </c>
      <c r="I118" s="50">
        <v>55.8</v>
      </c>
      <c r="J118" s="50">
        <v>29.99</v>
      </c>
      <c r="K118" s="50">
        <v>57.14</v>
      </c>
      <c r="L118" s="50">
        <v>69.48</v>
      </c>
      <c r="M118" s="50">
        <v>76.930000000000007</v>
      </c>
      <c r="N118" s="50">
        <v>72.930000000000007</v>
      </c>
      <c r="O118" s="50">
        <v>58.35</v>
      </c>
      <c r="P118" s="50">
        <v>38.79</v>
      </c>
      <c r="Q118" s="50">
        <v>25.8</v>
      </c>
      <c r="R118" s="50">
        <v>75.48</v>
      </c>
      <c r="S118" s="50">
        <v>45.34</v>
      </c>
      <c r="T118" s="50">
        <v>32.770000000000003</v>
      </c>
      <c r="U118" s="50">
        <v>33.799999999999997</v>
      </c>
      <c r="V118" s="50">
        <v>25.25</v>
      </c>
      <c r="W118" s="50">
        <v>25.17</v>
      </c>
      <c r="X118" s="50">
        <v>56.15</v>
      </c>
      <c r="Y118" s="50">
        <v>37.5</v>
      </c>
      <c r="Z118" s="50">
        <v>40.200000000000003</v>
      </c>
      <c r="AA118" s="50">
        <v>96.89</v>
      </c>
      <c r="AB118" s="50">
        <v>47.99</v>
      </c>
      <c r="AC118" s="50">
        <v>37.020000000000003</v>
      </c>
      <c r="AD118" s="50">
        <v>28.54</v>
      </c>
      <c r="AE118" s="50">
        <v>27.32</v>
      </c>
      <c r="AF118" s="50">
        <v>45.8</v>
      </c>
      <c r="AG118" s="50">
        <v>56.62</v>
      </c>
      <c r="AH118" s="50">
        <v>25.91</v>
      </c>
      <c r="AI118" s="50">
        <v>34.200000000000003</v>
      </c>
      <c r="AJ118" s="50">
        <v>31.828299999999999</v>
      </c>
      <c r="AK118" s="50">
        <v>36.840000000000003</v>
      </c>
      <c r="AL118" s="50">
        <v>51.24</v>
      </c>
      <c r="AM118" s="50">
        <v>103.94</v>
      </c>
      <c r="AN118" s="50">
        <v>43.83</v>
      </c>
      <c r="AO118" s="50">
        <v>17.850000000000001</v>
      </c>
      <c r="AP118" s="50">
        <v>32.39</v>
      </c>
      <c r="AQ118" s="50">
        <v>40.68</v>
      </c>
      <c r="AR118" s="50">
        <v>36.549999999999997</v>
      </c>
      <c r="AS118" s="50">
        <v>44.61</v>
      </c>
      <c r="AT118" s="50">
        <v>31.62</v>
      </c>
      <c r="AU118" s="50">
        <v>66.739999999999995</v>
      </c>
      <c r="AV118" s="50">
        <v>36.96</v>
      </c>
      <c r="AW118" s="50">
        <v>0</v>
      </c>
    </row>
    <row r="119" spans="1:49">
      <c r="A119" s="52">
        <v>41879</v>
      </c>
      <c r="B119" s="50">
        <v>48.61</v>
      </c>
      <c r="C119" s="50">
        <v>58.27</v>
      </c>
      <c r="D119" s="50">
        <v>39.700000000000003</v>
      </c>
      <c r="E119" s="50">
        <v>53.32</v>
      </c>
      <c r="F119" s="50">
        <v>32.200000000000003</v>
      </c>
      <c r="G119" s="50">
        <v>53.36</v>
      </c>
      <c r="H119" s="50">
        <v>24.84</v>
      </c>
      <c r="I119" s="50">
        <v>56.12</v>
      </c>
      <c r="J119" s="50">
        <v>30.39</v>
      </c>
      <c r="K119" s="50">
        <v>57.73</v>
      </c>
      <c r="L119" s="50">
        <v>69.849999999999994</v>
      </c>
      <c r="M119" s="50">
        <v>77.91</v>
      </c>
      <c r="N119" s="50">
        <v>73.31</v>
      </c>
      <c r="O119" s="50">
        <v>58.47</v>
      </c>
      <c r="P119" s="50">
        <v>38.83</v>
      </c>
      <c r="Q119" s="50">
        <v>25.65</v>
      </c>
      <c r="R119" s="50">
        <v>76.33</v>
      </c>
      <c r="S119" s="50">
        <v>45.58</v>
      </c>
      <c r="T119" s="50">
        <v>33</v>
      </c>
      <c r="U119" s="50">
        <v>33.99</v>
      </c>
      <c r="V119" s="50">
        <v>25.55</v>
      </c>
      <c r="W119" s="50">
        <v>25.37</v>
      </c>
      <c r="X119" s="50">
        <v>56.48</v>
      </c>
      <c r="Y119" s="50">
        <v>37.380000000000003</v>
      </c>
      <c r="Z119" s="50">
        <v>40.18</v>
      </c>
      <c r="AA119" s="50">
        <v>97.53</v>
      </c>
      <c r="AB119" s="50">
        <v>48.05</v>
      </c>
      <c r="AC119" s="50">
        <v>37.21</v>
      </c>
      <c r="AD119" s="50">
        <v>28.45</v>
      </c>
      <c r="AE119" s="50">
        <v>27.43</v>
      </c>
      <c r="AF119" s="50">
        <v>46.13</v>
      </c>
      <c r="AG119" s="50">
        <v>56.58</v>
      </c>
      <c r="AH119" s="50">
        <v>26.05</v>
      </c>
      <c r="AI119" s="50">
        <v>34.33</v>
      </c>
      <c r="AJ119" s="50">
        <v>31.967400000000001</v>
      </c>
      <c r="AK119" s="50">
        <v>37.020000000000003</v>
      </c>
      <c r="AL119" s="50">
        <v>51.59</v>
      </c>
      <c r="AM119" s="50">
        <v>104.88</v>
      </c>
      <c r="AN119" s="50">
        <v>44.23</v>
      </c>
      <c r="AO119" s="50">
        <v>17.97</v>
      </c>
      <c r="AP119" s="50">
        <v>32.450000000000003</v>
      </c>
      <c r="AQ119" s="50">
        <v>40.869999999999997</v>
      </c>
      <c r="AR119" s="50">
        <v>36.76</v>
      </c>
      <c r="AS119" s="50">
        <v>45.14</v>
      </c>
      <c r="AT119" s="50">
        <v>31.84</v>
      </c>
      <c r="AU119" s="50">
        <v>67.47</v>
      </c>
      <c r="AV119" s="50">
        <v>36.880000000000003</v>
      </c>
      <c r="AW119" s="50">
        <v>0</v>
      </c>
    </row>
    <row r="120" spans="1:49">
      <c r="A120" s="52">
        <v>41880</v>
      </c>
      <c r="B120" s="50">
        <v>48.67</v>
      </c>
      <c r="C120" s="50">
        <v>58.49</v>
      </c>
      <c r="D120" s="50">
        <v>39.99</v>
      </c>
      <c r="E120" s="50">
        <v>53.7</v>
      </c>
      <c r="F120" s="50">
        <v>32.46</v>
      </c>
      <c r="G120" s="50">
        <v>53.73</v>
      </c>
      <c r="H120" s="50">
        <v>24.84</v>
      </c>
      <c r="I120" s="50">
        <v>56.42</v>
      </c>
      <c r="J120" s="50">
        <v>30.54</v>
      </c>
      <c r="K120" s="50">
        <v>57.89</v>
      </c>
      <c r="L120" s="50">
        <v>70.22</v>
      </c>
      <c r="M120" s="50">
        <v>78.25</v>
      </c>
      <c r="N120" s="50">
        <v>73.989999999999995</v>
      </c>
      <c r="O120" s="50">
        <v>59.14</v>
      </c>
      <c r="P120" s="50">
        <v>39.340000000000003</v>
      </c>
      <c r="Q120" s="50">
        <v>25.85</v>
      </c>
      <c r="R120" s="50">
        <v>77.41</v>
      </c>
      <c r="S120" s="50">
        <v>45.89</v>
      </c>
      <c r="T120" s="50">
        <v>33.42</v>
      </c>
      <c r="U120" s="50">
        <v>34.24</v>
      </c>
      <c r="V120" s="50">
        <v>25.67</v>
      </c>
      <c r="W120" s="50">
        <v>25.39</v>
      </c>
      <c r="X120" s="50">
        <v>56.72</v>
      </c>
      <c r="Y120" s="50">
        <v>37.35</v>
      </c>
      <c r="Z120" s="50">
        <v>40.229999999999997</v>
      </c>
      <c r="AA120" s="50">
        <v>98.45</v>
      </c>
      <c r="AB120" s="50">
        <v>48.28</v>
      </c>
      <c r="AC120" s="50">
        <v>37.520000000000003</v>
      </c>
      <c r="AD120" s="50">
        <v>28.49</v>
      </c>
      <c r="AE120" s="50">
        <v>27.56</v>
      </c>
      <c r="AF120" s="50">
        <v>46.48</v>
      </c>
      <c r="AG120" s="50">
        <v>56.95</v>
      </c>
      <c r="AH120" s="50">
        <v>26.21</v>
      </c>
      <c r="AI120" s="50">
        <v>34.47</v>
      </c>
      <c r="AJ120" s="50">
        <v>32.134500000000003</v>
      </c>
      <c r="AK120" s="50">
        <v>37.39</v>
      </c>
      <c r="AL120" s="50">
        <v>51.94</v>
      </c>
      <c r="AM120" s="50">
        <v>105.97</v>
      </c>
      <c r="AN120" s="50">
        <v>44.4</v>
      </c>
      <c r="AO120" s="50">
        <v>18.100000000000001</v>
      </c>
      <c r="AP120" s="50">
        <v>32.590000000000003</v>
      </c>
      <c r="AQ120" s="50">
        <v>41.23</v>
      </c>
      <c r="AR120" s="50">
        <v>36.93</v>
      </c>
      <c r="AS120" s="50">
        <v>45.33</v>
      </c>
      <c r="AT120" s="50">
        <v>32.049999999999997</v>
      </c>
      <c r="AU120" s="50">
        <v>67.89</v>
      </c>
      <c r="AV120" s="50">
        <v>37.25</v>
      </c>
      <c r="AW120" s="50">
        <v>0</v>
      </c>
    </row>
    <row r="121" spans="1:49">
      <c r="A121" s="52">
        <v>41884</v>
      </c>
      <c r="B121" s="50">
        <v>48.34</v>
      </c>
      <c r="C121" s="50">
        <v>58.11</v>
      </c>
      <c r="D121" s="50">
        <v>39.340000000000003</v>
      </c>
      <c r="E121" s="50">
        <v>52.88</v>
      </c>
      <c r="F121" s="50">
        <v>32.15</v>
      </c>
      <c r="G121" s="50">
        <v>53.23</v>
      </c>
      <c r="H121" s="50">
        <v>24.74</v>
      </c>
      <c r="I121" s="50">
        <v>55.78</v>
      </c>
      <c r="J121" s="50">
        <v>30.24</v>
      </c>
      <c r="K121" s="50">
        <v>57.16</v>
      </c>
      <c r="L121" s="50">
        <v>69.47</v>
      </c>
      <c r="M121" s="50">
        <v>77.42</v>
      </c>
      <c r="N121" s="50">
        <v>73.45</v>
      </c>
      <c r="O121" s="50">
        <v>58.64</v>
      </c>
      <c r="P121" s="50">
        <v>38.840000000000003</v>
      </c>
      <c r="Q121" s="50">
        <v>25.68</v>
      </c>
      <c r="R121" s="50">
        <v>76.38</v>
      </c>
      <c r="S121" s="50">
        <v>45.44</v>
      </c>
      <c r="T121" s="50">
        <v>32.83</v>
      </c>
      <c r="U121" s="50">
        <v>33.69</v>
      </c>
      <c r="V121" s="50">
        <v>25.51</v>
      </c>
      <c r="W121" s="50">
        <v>25.44</v>
      </c>
      <c r="X121" s="50">
        <v>56.08</v>
      </c>
      <c r="Y121" s="50">
        <v>37.26</v>
      </c>
      <c r="Z121" s="50">
        <v>40.159999999999997</v>
      </c>
      <c r="AA121" s="50">
        <v>97.23</v>
      </c>
      <c r="AB121" s="50">
        <v>47.9</v>
      </c>
      <c r="AC121" s="50">
        <v>37.03</v>
      </c>
      <c r="AD121" s="50">
        <v>28.44</v>
      </c>
      <c r="AE121" s="50">
        <v>27.53</v>
      </c>
      <c r="AF121" s="50">
        <v>47.29</v>
      </c>
      <c r="AG121" s="50">
        <v>56.15</v>
      </c>
      <c r="AH121" s="50">
        <v>26.34</v>
      </c>
      <c r="AI121" s="50">
        <v>34.14</v>
      </c>
      <c r="AJ121" s="50">
        <v>31.8004</v>
      </c>
      <c r="AK121" s="50">
        <v>36.58</v>
      </c>
      <c r="AL121" s="50">
        <v>51.32</v>
      </c>
      <c r="AM121" s="50">
        <v>105.57</v>
      </c>
      <c r="AN121" s="50">
        <v>43.8</v>
      </c>
      <c r="AO121" s="50">
        <v>17.84</v>
      </c>
      <c r="AP121" s="50">
        <v>32.25</v>
      </c>
      <c r="AQ121" s="50">
        <v>41.1</v>
      </c>
      <c r="AR121" s="50">
        <v>36.630000000000003</v>
      </c>
      <c r="AS121" s="50">
        <v>44.7</v>
      </c>
      <c r="AT121" s="50">
        <v>31.69</v>
      </c>
      <c r="AU121" s="50">
        <v>66.97</v>
      </c>
      <c r="AV121" s="50">
        <v>36.85</v>
      </c>
      <c r="AW121" s="50">
        <v>0</v>
      </c>
    </row>
    <row r="122" spans="1:49">
      <c r="A122" s="52">
        <v>41885</v>
      </c>
      <c r="B122" s="50">
        <v>48.52</v>
      </c>
      <c r="C122" s="50">
        <v>58.47</v>
      </c>
      <c r="D122" s="50">
        <v>39.79</v>
      </c>
      <c r="E122" s="50">
        <v>53.36</v>
      </c>
      <c r="F122" s="50">
        <v>32.36</v>
      </c>
      <c r="G122" s="50">
        <v>53.17</v>
      </c>
      <c r="H122" s="50">
        <v>24.88</v>
      </c>
      <c r="I122" s="50">
        <v>55.6</v>
      </c>
      <c r="J122" s="50">
        <v>30.47</v>
      </c>
      <c r="K122" s="50">
        <v>57.74</v>
      </c>
      <c r="L122" s="50">
        <v>69.66</v>
      </c>
      <c r="M122" s="50">
        <v>77.739999999999995</v>
      </c>
      <c r="N122" s="50">
        <v>73.86</v>
      </c>
      <c r="O122" s="50">
        <v>59.3</v>
      </c>
      <c r="P122" s="50">
        <v>39.049999999999997</v>
      </c>
      <c r="Q122" s="50">
        <v>25.67</v>
      </c>
      <c r="R122" s="50">
        <v>77.14</v>
      </c>
      <c r="S122" s="50">
        <v>45.76</v>
      </c>
      <c r="T122" s="50">
        <v>33.26</v>
      </c>
      <c r="U122" s="50">
        <v>34.18</v>
      </c>
      <c r="V122" s="50">
        <v>25.65</v>
      </c>
      <c r="W122" s="50">
        <v>25.33</v>
      </c>
      <c r="X122" s="50">
        <v>56.1</v>
      </c>
      <c r="Y122" s="50">
        <v>37.35</v>
      </c>
      <c r="Z122" s="50">
        <v>40.04</v>
      </c>
      <c r="AA122" s="50">
        <v>97.6</v>
      </c>
      <c r="AB122" s="50">
        <v>48.09</v>
      </c>
      <c r="AC122" s="50">
        <v>37.28</v>
      </c>
      <c r="AD122" s="50">
        <v>28.34</v>
      </c>
      <c r="AE122" s="50">
        <v>27.53</v>
      </c>
      <c r="AF122" s="50">
        <v>47.09</v>
      </c>
      <c r="AG122" s="50">
        <v>56.32</v>
      </c>
      <c r="AH122" s="50">
        <v>26.51</v>
      </c>
      <c r="AI122" s="50">
        <v>34.26</v>
      </c>
      <c r="AJ122" s="50">
        <v>32.013800000000003</v>
      </c>
      <c r="AK122" s="50">
        <v>36.56</v>
      </c>
      <c r="AL122" s="50">
        <v>51.71</v>
      </c>
      <c r="AM122" s="50">
        <v>106.05</v>
      </c>
      <c r="AN122" s="50">
        <v>44.18</v>
      </c>
      <c r="AO122" s="50">
        <v>18</v>
      </c>
      <c r="AP122" s="50">
        <v>32.29</v>
      </c>
      <c r="AQ122" s="50">
        <v>41.31</v>
      </c>
      <c r="AR122" s="50">
        <v>36.79</v>
      </c>
      <c r="AS122" s="50">
        <v>45.07</v>
      </c>
      <c r="AT122" s="50">
        <v>31.93</v>
      </c>
      <c r="AU122" s="50">
        <v>67.52</v>
      </c>
      <c r="AV122" s="50">
        <v>36.86</v>
      </c>
      <c r="AW122" s="50">
        <v>0</v>
      </c>
    </row>
    <row r="123" spans="1:49">
      <c r="A123" s="52">
        <v>41886</v>
      </c>
      <c r="B123" s="50">
        <v>47.73</v>
      </c>
      <c r="C123" s="50">
        <v>58.48</v>
      </c>
      <c r="D123" s="50">
        <v>39.729999999999997</v>
      </c>
      <c r="E123" s="50">
        <v>53</v>
      </c>
      <c r="F123" s="50">
        <v>32.340000000000003</v>
      </c>
      <c r="G123" s="50">
        <v>53.05</v>
      </c>
      <c r="H123" s="50">
        <v>24.75</v>
      </c>
      <c r="I123" s="50">
        <v>55.29</v>
      </c>
      <c r="J123" s="50">
        <v>30.33</v>
      </c>
      <c r="K123" s="50">
        <v>57.61</v>
      </c>
      <c r="L123" s="50">
        <v>70.27</v>
      </c>
      <c r="M123" s="50">
        <v>77.75</v>
      </c>
      <c r="N123" s="50">
        <v>74.02</v>
      </c>
      <c r="O123" s="50">
        <v>58.99</v>
      </c>
      <c r="P123" s="50">
        <v>38.799999999999997</v>
      </c>
      <c r="Q123" s="50">
        <v>25.62</v>
      </c>
      <c r="R123" s="50">
        <v>76.86</v>
      </c>
      <c r="S123" s="50">
        <v>45.86</v>
      </c>
      <c r="T123" s="50">
        <v>33.549999999999997</v>
      </c>
      <c r="U123" s="50">
        <v>34.020000000000003</v>
      </c>
      <c r="V123" s="50">
        <v>25.52</v>
      </c>
      <c r="W123" s="50">
        <v>25.31</v>
      </c>
      <c r="X123" s="50">
        <v>55.82</v>
      </c>
      <c r="Y123" s="50">
        <v>37.76</v>
      </c>
      <c r="Z123" s="50">
        <v>39.869999999999997</v>
      </c>
      <c r="AA123" s="50">
        <v>97.23</v>
      </c>
      <c r="AB123" s="50">
        <v>48.34</v>
      </c>
      <c r="AC123" s="50">
        <v>37.479999999999997</v>
      </c>
      <c r="AD123" s="50">
        <v>28.08</v>
      </c>
      <c r="AE123" s="50">
        <v>27.36</v>
      </c>
      <c r="AF123" s="50">
        <v>47.2</v>
      </c>
      <c r="AG123" s="50">
        <v>56.06</v>
      </c>
      <c r="AH123" s="50">
        <v>26.56</v>
      </c>
      <c r="AI123" s="50">
        <v>34.159999999999997</v>
      </c>
      <c r="AJ123" s="50">
        <v>31.948899999999998</v>
      </c>
      <c r="AK123" s="50">
        <v>36.630000000000003</v>
      </c>
      <c r="AL123" s="50">
        <v>51.66</v>
      </c>
      <c r="AM123" s="50">
        <v>106.11</v>
      </c>
      <c r="AN123" s="50">
        <v>44.16</v>
      </c>
      <c r="AO123" s="50">
        <v>17.899999999999999</v>
      </c>
      <c r="AP123" s="50">
        <v>32.090000000000003</v>
      </c>
      <c r="AQ123" s="50">
        <v>41.22</v>
      </c>
      <c r="AR123" s="50">
        <v>36.71</v>
      </c>
      <c r="AS123" s="50">
        <v>44.92</v>
      </c>
      <c r="AT123" s="50">
        <v>31.86</v>
      </c>
      <c r="AU123" s="50">
        <v>67.790000000000006</v>
      </c>
      <c r="AV123" s="50">
        <v>37.119999999999997</v>
      </c>
      <c r="AW123" s="50">
        <v>0</v>
      </c>
    </row>
    <row r="124" spans="1:49">
      <c r="A124" s="52">
        <v>41887</v>
      </c>
      <c r="B124" s="50">
        <v>48.36</v>
      </c>
      <c r="C124" s="50">
        <v>59.21</v>
      </c>
      <c r="D124" s="50">
        <v>40.28</v>
      </c>
      <c r="E124" s="50">
        <v>53.86</v>
      </c>
      <c r="F124" s="50">
        <v>32.85</v>
      </c>
      <c r="G124" s="50">
        <v>53.77</v>
      </c>
      <c r="H124" s="50">
        <v>25.02</v>
      </c>
      <c r="I124" s="50">
        <v>55.72</v>
      </c>
      <c r="J124" s="50">
        <v>30.82</v>
      </c>
      <c r="K124" s="50">
        <v>58.12</v>
      </c>
      <c r="L124" s="50">
        <v>71.290000000000006</v>
      </c>
      <c r="M124" s="50">
        <v>78.83</v>
      </c>
      <c r="N124" s="50">
        <v>74.900000000000006</v>
      </c>
      <c r="O124" s="50">
        <v>59.48</v>
      </c>
      <c r="P124" s="50">
        <v>39.1</v>
      </c>
      <c r="Q124" s="50">
        <v>25.79</v>
      </c>
      <c r="R124" s="50">
        <v>77.41</v>
      </c>
      <c r="S124" s="50">
        <v>46.57</v>
      </c>
      <c r="T124" s="50">
        <v>33.81</v>
      </c>
      <c r="U124" s="50">
        <v>34.58</v>
      </c>
      <c r="V124" s="50">
        <v>25.63</v>
      </c>
      <c r="W124" s="50">
        <v>25.75</v>
      </c>
      <c r="X124" s="50">
        <v>56.78</v>
      </c>
      <c r="Y124" s="50">
        <v>37.880000000000003</v>
      </c>
      <c r="Z124" s="50">
        <v>40.340000000000003</v>
      </c>
      <c r="AA124" s="50">
        <v>97.92</v>
      </c>
      <c r="AB124" s="50">
        <v>49.34</v>
      </c>
      <c r="AC124" s="50">
        <v>37.69</v>
      </c>
      <c r="AD124" s="50">
        <v>28.48</v>
      </c>
      <c r="AE124" s="50">
        <v>27.49</v>
      </c>
      <c r="AF124" s="50">
        <v>48.07</v>
      </c>
      <c r="AG124" s="50">
        <v>56.8</v>
      </c>
      <c r="AH124" s="50">
        <v>26.76</v>
      </c>
      <c r="AI124" s="50">
        <v>34.54</v>
      </c>
      <c r="AJ124" s="50">
        <v>32.078800000000001</v>
      </c>
      <c r="AK124" s="50">
        <v>37.19</v>
      </c>
      <c r="AL124" s="50">
        <v>52.23</v>
      </c>
      <c r="AM124" s="50">
        <v>107.36</v>
      </c>
      <c r="AN124" s="50">
        <v>44.79</v>
      </c>
      <c r="AO124" s="50">
        <v>18.14</v>
      </c>
      <c r="AP124" s="50">
        <v>32.43</v>
      </c>
      <c r="AQ124" s="50">
        <v>41.87</v>
      </c>
      <c r="AR124" s="50">
        <v>36.53</v>
      </c>
      <c r="AS124" s="50">
        <v>45.57</v>
      </c>
      <c r="AT124" s="50">
        <v>32.479999999999997</v>
      </c>
      <c r="AU124" s="50">
        <v>68.5</v>
      </c>
      <c r="AV124" s="50">
        <v>37.49</v>
      </c>
      <c r="AW124" s="50">
        <v>0</v>
      </c>
    </row>
    <row r="125" spans="1:49">
      <c r="A125" s="52">
        <v>41890</v>
      </c>
      <c r="B125" s="50">
        <v>48.3</v>
      </c>
      <c r="C125" s="50">
        <v>58.95</v>
      </c>
      <c r="D125" s="50">
        <v>39.520000000000003</v>
      </c>
      <c r="E125" s="50">
        <v>53.53</v>
      </c>
      <c r="F125" s="50">
        <v>32.700000000000003</v>
      </c>
      <c r="G125" s="50">
        <v>53.39</v>
      </c>
      <c r="H125" s="50">
        <v>24.85</v>
      </c>
      <c r="I125" s="50">
        <v>56.59</v>
      </c>
      <c r="J125" s="50">
        <v>30.54</v>
      </c>
      <c r="K125" s="50">
        <v>57.6</v>
      </c>
      <c r="L125" s="50">
        <v>70.849999999999994</v>
      </c>
      <c r="M125" s="50">
        <v>78.45</v>
      </c>
      <c r="N125" s="50">
        <v>74.89</v>
      </c>
      <c r="O125" s="50">
        <v>58.71</v>
      </c>
      <c r="P125" s="50">
        <v>38.76</v>
      </c>
      <c r="Q125" s="50">
        <v>25.79</v>
      </c>
      <c r="R125" s="50">
        <v>76.349999999999994</v>
      </c>
      <c r="S125" s="50">
        <v>46.34</v>
      </c>
      <c r="T125" s="50">
        <v>33.44</v>
      </c>
      <c r="U125" s="50">
        <v>34.24</v>
      </c>
      <c r="V125" s="50">
        <v>25.62</v>
      </c>
      <c r="W125" s="50">
        <v>25.67</v>
      </c>
      <c r="X125" s="50">
        <v>56.71</v>
      </c>
      <c r="Y125" s="50">
        <v>37.700000000000003</v>
      </c>
      <c r="Z125" s="50">
        <v>40.1</v>
      </c>
      <c r="AA125" s="50">
        <v>97.24</v>
      </c>
      <c r="AB125" s="50">
        <v>49.28</v>
      </c>
      <c r="AC125" s="50">
        <v>37.32</v>
      </c>
      <c r="AD125" s="50">
        <v>28.24</v>
      </c>
      <c r="AE125" s="50">
        <v>27.21</v>
      </c>
      <c r="AF125" s="50">
        <v>47.54</v>
      </c>
      <c r="AG125" s="50">
        <v>56.86</v>
      </c>
      <c r="AH125" s="50">
        <v>26.65</v>
      </c>
      <c r="AI125" s="50">
        <v>34.130000000000003</v>
      </c>
      <c r="AJ125" s="50">
        <v>31.2715</v>
      </c>
      <c r="AK125" s="50">
        <v>37.049999999999997</v>
      </c>
      <c r="AL125" s="50">
        <v>51.15</v>
      </c>
      <c r="AM125" s="50">
        <v>107.21</v>
      </c>
      <c r="AN125" s="50">
        <v>44.56</v>
      </c>
      <c r="AO125" s="50">
        <v>17.95</v>
      </c>
      <c r="AP125" s="50">
        <v>32.299999999999997</v>
      </c>
      <c r="AQ125" s="50">
        <v>41.69</v>
      </c>
      <c r="AR125" s="50">
        <v>36.39</v>
      </c>
      <c r="AS125" s="50">
        <v>45.27</v>
      </c>
      <c r="AT125" s="50">
        <v>32.18</v>
      </c>
      <c r="AU125" s="50">
        <v>68.27</v>
      </c>
      <c r="AV125" s="50">
        <v>37.56</v>
      </c>
      <c r="AW125" s="50">
        <v>0</v>
      </c>
    </row>
    <row r="126" spans="1:49">
      <c r="A126" s="52">
        <v>41891</v>
      </c>
      <c r="B126" s="50">
        <v>47.9</v>
      </c>
      <c r="C126" s="50">
        <v>58.07</v>
      </c>
      <c r="D126" s="50">
        <v>38.83</v>
      </c>
      <c r="E126" s="50">
        <v>52.99</v>
      </c>
      <c r="F126" s="50">
        <v>32.31</v>
      </c>
      <c r="G126" s="50">
        <v>52.59</v>
      </c>
      <c r="H126" s="50">
        <v>24.69</v>
      </c>
      <c r="I126" s="50">
        <v>56.26</v>
      </c>
      <c r="J126" s="50">
        <v>30.23</v>
      </c>
      <c r="K126" s="50">
        <v>56.93</v>
      </c>
      <c r="L126" s="50">
        <v>69.87</v>
      </c>
      <c r="M126" s="50">
        <v>77.87</v>
      </c>
      <c r="N126" s="50">
        <v>73.790000000000006</v>
      </c>
      <c r="O126" s="50">
        <v>57.96</v>
      </c>
      <c r="P126" s="50">
        <v>38.25</v>
      </c>
      <c r="Q126" s="50">
        <v>25.43</v>
      </c>
      <c r="R126" s="50">
        <v>76.13</v>
      </c>
      <c r="S126" s="50">
        <v>45.83</v>
      </c>
      <c r="T126" s="50">
        <v>33.119999999999997</v>
      </c>
      <c r="U126" s="50">
        <v>34.159999999999997</v>
      </c>
      <c r="V126" s="50">
        <v>25.28</v>
      </c>
      <c r="W126" s="50">
        <v>25.38</v>
      </c>
      <c r="X126" s="50">
        <v>56.1</v>
      </c>
      <c r="Y126" s="50">
        <v>37.47</v>
      </c>
      <c r="Z126" s="50">
        <v>39.64</v>
      </c>
      <c r="AA126" s="50">
        <v>95.7</v>
      </c>
      <c r="AB126" s="50">
        <v>48.75</v>
      </c>
      <c r="AC126" s="50">
        <v>36.93</v>
      </c>
      <c r="AD126" s="50">
        <v>27.85</v>
      </c>
      <c r="AE126" s="50">
        <v>26.99</v>
      </c>
      <c r="AF126" s="50">
        <v>47</v>
      </c>
      <c r="AG126" s="50">
        <v>56.23</v>
      </c>
      <c r="AH126" s="50">
        <v>26.56</v>
      </c>
      <c r="AI126" s="50">
        <v>33.76</v>
      </c>
      <c r="AJ126" s="50">
        <v>30.918900000000001</v>
      </c>
      <c r="AK126" s="50">
        <v>36.619999999999997</v>
      </c>
      <c r="AL126" s="50">
        <v>50.59</v>
      </c>
      <c r="AM126" s="50">
        <v>105.71</v>
      </c>
      <c r="AN126" s="50">
        <v>43.97</v>
      </c>
      <c r="AO126" s="50">
        <v>17.72</v>
      </c>
      <c r="AP126" s="50">
        <v>31.89</v>
      </c>
      <c r="AQ126" s="50">
        <v>41.18</v>
      </c>
      <c r="AR126" s="50">
        <v>35.979999999999997</v>
      </c>
      <c r="AS126" s="50">
        <v>44.65</v>
      </c>
      <c r="AT126" s="50">
        <v>31.72</v>
      </c>
      <c r="AU126" s="50">
        <v>67.290000000000006</v>
      </c>
      <c r="AV126" s="50">
        <v>37.22</v>
      </c>
      <c r="AW126" s="50">
        <v>0</v>
      </c>
    </row>
    <row r="127" spans="1:49">
      <c r="A127" s="52">
        <v>41892</v>
      </c>
      <c r="B127" s="50">
        <v>47.61</v>
      </c>
      <c r="C127" s="50">
        <v>57.82</v>
      </c>
      <c r="D127" s="50">
        <v>38.81</v>
      </c>
      <c r="E127" s="50">
        <v>52.99</v>
      </c>
      <c r="F127" s="50">
        <v>32.29</v>
      </c>
      <c r="G127" s="50">
        <v>52.19</v>
      </c>
      <c r="H127" s="50">
        <v>24.61</v>
      </c>
      <c r="I127" s="50">
        <v>55.89</v>
      </c>
      <c r="J127" s="50">
        <v>30.05</v>
      </c>
      <c r="K127" s="50">
        <v>56.83</v>
      </c>
      <c r="L127" s="50">
        <v>69.53</v>
      </c>
      <c r="M127" s="50">
        <v>77.319999999999993</v>
      </c>
      <c r="N127" s="50">
        <v>73.39</v>
      </c>
      <c r="O127" s="50">
        <v>57.66</v>
      </c>
      <c r="P127" s="50">
        <v>38.04</v>
      </c>
      <c r="Q127" s="50">
        <v>25.31</v>
      </c>
      <c r="R127" s="50">
        <v>76.16</v>
      </c>
      <c r="S127" s="50">
        <v>45.47</v>
      </c>
      <c r="T127" s="50">
        <v>33.04</v>
      </c>
      <c r="U127" s="50">
        <v>33.96</v>
      </c>
      <c r="V127" s="50">
        <v>25.22</v>
      </c>
      <c r="W127" s="50">
        <v>25.16</v>
      </c>
      <c r="X127" s="50">
        <v>56.05</v>
      </c>
      <c r="Y127" s="50">
        <v>37.049999999999997</v>
      </c>
      <c r="Z127" s="50">
        <v>39.74</v>
      </c>
      <c r="AA127" s="50">
        <v>95.62</v>
      </c>
      <c r="AB127" s="50">
        <v>48.32</v>
      </c>
      <c r="AC127" s="50">
        <v>36.74</v>
      </c>
      <c r="AD127" s="50">
        <v>27.99</v>
      </c>
      <c r="AE127" s="50">
        <v>27.06</v>
      </c>
      <c r="AF127" s="50">
        <v>46.81</v>
      </c>
      <c r="AG127" s="50">
        <v>56.24</v>
      </c>
      <c r="AH127" s="50">
        <v>26.52</v>
      </c>
      <c r="AI127" s="50">
        <v>33.590000000000003</v>
      </c>
      <c r="AJ127" s="50">
        <v>30.594100000000001</v>
      </c>
      <c r="AK127" s="50">
        <v>36.51</v>
      </c>
      <c r="AL127" s="50">
        <v>50.42</v>
      </c>
      <c r="AM127" s="50">
        <v>104.88</v>
      </c>
      <c r="AN127" s="50">
        <v>43.76</v>
      </c>
      <c r="AO127" s="50">
        <v>17.7</v>
      </c>
      <c r="AP127" s="50">
        <v>31.69</v>
      </c>
      <c r="AQ127" s="50">
        <v>41.14</v>
      </c>
      <c r="AR127" s="50">
        <v>35.65</v>
      </c>
      <c r="AS127" s="50">
        <v>44.75</v>
      </c>
      <c r="AT127" s="50">
        <v>31.57</v>
      </c>
      <c r="AU127" s="50">
        <v>67.31</v>
      </c>
      <c r="AV127" s="50">
        <v>37.24</v>
      </c>
      <c r="AW127" s="50">
        <v>0</v>
      </c>
    </row>
    <row r="128" spans="1:49">
      <c r="A128" s="52">
        <v>41893</v>
      </c>
      <c r="B128" s="50">
        <v>48</v>
      </c>
      <c r="C128" s="50">
        <v>58.35</v>
      </c>
      <c r="D128" s="50">
        <v>39.1</v>
      </c>
      <c r="E128" s="50">
        <v>53.54</v>
      </c>
      <c r="F128" s="50">
        <v>32.61</v>
      </c>
      <c r="G128" s="50">
        <v>52.74</v>
      </c>
      <c r="H128" s="50">
        <v>24.75</v>
      </c>
      <c r="I128" s="50">
        <v>56.12</v>
      </c>
      <c r="J128" s="50">
        <v>30.22</v>
      </c>
      <c r="K128" s="50">
        <v>57.28</v>
      </c>
      <c r="L128" s="50">
        <v>69.92</v>
      </c>
      <c r="M128" s="50">
        <v>77.239999999999995</v>
      </c>
      <c r="N128" s="50">
        <v>74.459999999999994</v>
      </c>
      <c r="O128" s="50">
        <v>58</v>
      </c>
      <c r="P128" s="50">
        <v>37.950000000000003</v>
      </c>
      <c r="Q128" s="50">
        <v>25.49</v>
      </c>
      <c r="R128" s="50">
        <v>77.06</v>
      </c>
      <c r="S128" s="50">
        <v>45.38</v>
      </c>
      <c r="T128" s="50">
        <v>33.25</v>
      </c>
      <c r="U128" s="50">
        <v>34.56</v>
      </c>
      <c r="V128" s="50">
        <v>25.4</v>
      </c>
      <c r="W128" s="50">
        <v>25.41</v>
      </c>
      <c r="X128" s="50">
        <v>56.53</v>
      </c>
      <c r="Y128" s="50">
        <v>37.1</v>
      </c>
      <c r="Z128" s="50">
        <v>40.340000000000003</v>
      </c>
      <c r="AA128" s="50">
        <v>96.15</v>
      </c>
      <c r="AB128" s="50">
        <v>48.24</v>
      </c>
      <c r="AC128" s="50">
        <v>36.99</v>
      </c>
      <c r="AD128" s="50">
        <v>28.11</v>
      </c>
      <c r="AE128" s="50">
        <v>27.19</v>
      </c>
      <c r="AF128" s="50">
        <v>47.36</v>
      </c>
      <c r="AG128" s="50">
        <v>57.21</v>
      </c>
      <c r="AH128" s="50">
        <v>26.93</v>
      </c>
      <c r="AI128" s="50">
        <v>34</v>
      </c>
      <c r="AJ128" s="50">
        <v>30.789000000000001</v>
      </c>
      <c r="AK128" s="50">
        <v>37.22</v>
      </c>
      <c r="AL128" s="50">
        <v>50.88</v>
      </c>
      <c r="AM128" s="50">
        <v>105.98</v>
      </c>
      <c r="AN128" s="50">
        <v>44.06</v>
      </c>
      <c r="AO128" s="50">
        <v>17.91</v>
      </c>
      <c r="AP128" s="50">
        <v>31.8</v>
      </c>
      <c r="AQ128" s="50">
        <v>41.54</v>
      </c>
      <c r="AR128" s="50">
        <v>35.85</v>
      </c>
      <c r="AS128" s="50">
        <v>45.18</v>
      </c>
      <c r="AT128" s="50">
        <v>31.89</v>
      </c>
      <c r="AU128" s="50">
        <v>67.959999999999994</v>
      </c>
      <c r="AV128" s="50">
        <v>37.83</v>
      </c>
      <c r="AW128" s="50">
        <v>0</v>
      </c>
    </row>
    <row r="129" spans="1:49">
      <c r="A129" s="52">
        <v>41894</v>
      </c>
      <c r="B129" s="50">
        <v>47</v>
      </c>
      <c r="C129" s="50">
        <v>57.09</v>
      </c>
      <c r="D129" s="50">
        <v>38.24</v>
      </c>
      <c r="E129" s="50">
        <v>52.48</v>
      </c>
      <c r="F129" s="50">
        <v>31.78</v>
      </c>
      <c r="G129" s="50">
        <v>51.2</v>
      </c>
      <c r="H129" s="50">
        <v>24.25</v>
      </c>
      <c r="I129" s="50">
        <v>55.45</v>
      </c>
      <c r="J129" s="50">
        <v>29.63</v>
      </c>
      <c r="K129" s="50">
        <v>56.43</v>
      </c>
      <c r="L129" s="50">
        <v>68.58</v>
      </c>
      <c r="M129" s="50">
        <v>75.569999999999993</v>
      </c>
      <c r="N129" s="50">
        <v>73.06</v>
      </c>
      <c r="O129" s="50">
        <v>56.88</v>
      </c>
      <c r="P129" s="50">
        <v>37.01</v>
      </c>
      <c r="Q129" s="50">
        <v>24.9</v>
      </c>
      <c r="R129" s="50">
        <v>75.48</v>
      </c>
      <c r="S129" s="50">
        <v>44.57</v>
      </c>
      <c r="T129" s="50">
        <v>32.86</v>
      </c>
      <c r="U129" s="50">
        <v>34.18</v>
      </c>
      <c r="V129" s="50">
        <v>24.93</v>
      </c>
      <c r="W129" s="50">
        <v>25.03</v>
      </c>
      <c r="X129" s="50">
        <v>55.13</v>
      </c>
      <c r="Y129" s="50">
        <v>36.68</v>
      </c>
      <c r="Z129" s="50">
        <v>39.340000000000003</v>
      </c>
      <c r="AA129" s="50">
        <v>94.1</v>
      </c>
      <c r="AB129" s="50">
        <v>47.23</v>
      </c>
      <c r="AC129" s="50">
        <v>36.22</v>
      </c>
      <c r="AD129" s="50">
        <v>27.68</v>
      </c>
      <c r="AE129" s="50">
        <v>27.1</v>
      </c>
      <c r="AF129" s="50">
        <v>46.38</v>
      </c>
      <c r="AG129" s="50">
        <v>56.61</v>
      </c>
      <c r="AH129" s="50">
        <v>26.08</v>
      </c>
      <c r="AI129" s="50">
        <v>33.049999999999997</v>
      </c>
      <c r="AJ129" s="50">
        <v>30.278600000000001</v>
      </c>
      <c r="AK129" s="50">
        <v>36.71</v>
      </c>
      <c r="AL129" s="50">
        <v>49.88</v>
      </c>
      <c r="AM129" s="50">
        <v>103.61</v>
      </c>
      <c r="AN129" s="50">
        <v>43.36</v>
      </c>
      <c r="AO129" s="50">
        <v>17.43</v>
      </c>
      <c r="AP129" s="50">
        <v>31.28</v>
      </c>
      <c r="AQ129" s="50">
        <v>40.630000000000003</v>
      </c>
      <c r="AR129" s="50">
        <v>35.1</v>
      </c>
      <c r="AS129" s="50">
        <v>44.11</v>
      </c>
      <c r="AT129" s="50">
        <v>31.27</v>
      </c>
      <c r="AU129" s="50">
        <v>66.59</v>
      </c>
      <c r="AV129" s="50">
        <v>37.1</v>
      </c>
      <c r="AW129" s="50">
        <v>0</v>
      </c>
    </row>
    <row r="130" spans="1:49">
      <c r="A130" s="52">
        <v>41897</v>
      </c>
      <c r="B130" s="50">
        <v>46.67</v>
      </c>
      <c r="C130" s="50">
        <v>57.22</v>
      </c>
      <c r="D130" s="50">
        <v>38.43</v>
      </c>
      <c r="E130" s="50">
        <v>52.69</v>
      </c>
      <c r="F130" s="50">
        <v>31.6</v>
      </c>
      <c r="G130" s="50">
        <v>51.2</v>
      </c>
      <c r="H130" s="50">
        <v>24.27</v>
      </c>
      <c r="I130" s="50">
        <v>55.1</v>
      </c>
      <c r="J130" s="50">
        <v>29.6</v>
      </c>
      <c r="K130" s="50">
        <v>56.54</v>
      </c>
      <c r="L130" s="50">
        <v>68.66</v>
      </c>
      <c r="M130" s="50">
        <v>76.040000000000006</v>
      </c>
      <c r="N130" s="50">
        <v>73.44</v>
      </c>
      <c r="O130" s="50">
        <v>57.12</v>
      </c>
      <c r="P130" s="50">
        <v>36.6</v>
      </c>
      <c r="Q130" s="50">
        <v>24.83</v>
      </c>
      <c r="R130" s="50">
        <v>75.95</v>
      </c>
      <c r="S130" s="50">
        <v>44.62</v>
      </c>
      <c r="T130" s="50">
        <v>33.229999999999997</v>
      </c>
      <c r="U130" s="50">
        <v>34.36</v>
      </c>
      <c r="V130" s="50">
        <v>24.94</v>
      </c>
      <c r="W130" s="50">
        <v>24.93</v>
      </c>
      <c r="X130" s="50">
        <v>54.9</v>
      </c>
      <c r="Y130" s="50">
        <v>36.69</v>
      </c>
      <c r="Z130" s="50">
        <v>39.200000000000003</v>
      </c>
      <c r="AA130" s="50">
        <v>94.18</v>
      </c>
      <c r="AB130" s="50">
        <v>47.09</v>
      </c>
      <c r="AC130" s="50">
        <v>36.299999999999997</v>
      </c>
      <c r="AD130" s="50">
        <v>27.58</v>
      </c>
      <c r="AE130" s="50">
        <v>27.11</v>
      </c>
      <c r="AF130" s="50">
        <v>46.34</v>
      </c>
      <c r="AG130" s="50">
        <v>56.75</v>
      </c>
      <c r="AH130" s="50">
        <v>25.73</v>
      </c>
      <c r="AI130" s="50">
        <v>33.07</v>
      </c>
      <c r="AJ130" s="50">
        <v>30.2879</v>
      </c>
      <c r="AK130" s="50">
        <v>36.93</v>
      </c>
      <c r="AL130" s="50">
        <v>50.07</v>
      </c>
      <c r="AM130" s="50">
        <v>104.31</v>
      </c>
      <c r="AN130" s="50">
        <v>43.37</v>
      </c>
      <c r="AO130" s="50">
        <v>17.45</v>
      </c>
      <c r="AP130" s="50">
        <v>31.25</v>
      </c>
      <c r="AQ130" s="50">
        <v>40.75</v>
      </c>
      <c r="AR130" s="50">
        <v>35.01</v>
      </c>
      <c r="AS130" s="50">
        <v>44.48</v>
      </c>
      <c r="AT130" s="50">
        <v>31.33</v>
      </c>
      <c r="AU130" s="50">
        <v>67.239999999999995</v>
      </c>
      <c r="AV130" s="50">
        <v>36.880000000000003</v>
      </c>
      <c r="AW130" s="50">
        <v>0</v>
      </c>
    </row>
    <row r="131" spans="1:49">
      <c r="A131" s="52">
        <v>41898</v>
      </c>
      <c r="B131" s="50">
        <v>46.79</v>
      </c>
      <c r="C131" s="50">
        <v>57.67</v>
      </c>
      <c r="D131" s="50">
        <v>38.71</v>
      </c>
      <c r="E131" s="50">
        <v>53.63</v>
      </c>
      <c r="F131" s="50">
        <v>31.8</v>
      </c>
      <c r="G131" s="50">
        <v>51.03</v>
      </c>
      <c r="H131" s="50">
        <v>24.43</v>
      </c>
      <c r="I131" s="50">
        <v>55.5</v>
      </c>
      <c r="J131" s="50">
        <v>29.86</v>
      </c>
      <c r="K131" s="50">
        <v>57.24</v>
      </c>
      <c r="L131" s="50">
        <v>69.34</v>
      </c>
      <c r="M131" s="50">
        <v>76.900000000000006</v>
      </c>
      <c r="N131" s="50">
        <v>74.349999999999994</v>
      </c>
      <c r="O131" s="50">
        <v>58.12</v>
      </c>
      <c r="P131" s="50">
        <v>36.729999999999997</v>
      </c>
      <c r="Q131" s="50">
        <v>25.11</v>
      </c>
      <c r="R131" s="50">
        <v>77.010000000000005</v>
      </c>
      <c r="S131" s="50">
        <v>45.56</v>
      </c>
      <c r="T131" s="50">
        <v>33.82</v>
      </c>
      <c r="U131" s="50">
        <v>34.799999999999997</v>
      </c>
      <c r="V131" s="50">
        <v>25.08</v>
      </c>
      <c r="W131" s="50">
        <v>25.31</v>
      </c>
      <c r="X131" s="50">
        <v>55.65</v>
      </c>
      <c r="Y131" s="50">
        <v>36.81</v>
      </c>
      <c r="Z131" s="50">
        <v>39.6</v>
      </c>
      <c r="AA131" s="50">
        <v>95.13</v>
      </c>
      <c r="AB131" s="50">
        <v>47.47</v>
      </c>
      <c r="AC131" s="50">
        <v>36.47</v>
      </c>
      <c r="AD131" s="50">
        <v>27.59</v>
      </c>
      <c r="AE131" s="50">
        <v>27.31</v>
      </c>
      <c r="AF131" s="50">
        <v>45.96</v>
      </c>
      <c r="AG131" s="50">
        <v>57.34</v>
      </c>
      <c r="AH131" s="50">
        <v>26.35</v>
      </c>
      <c r="AI131" s="50">
        <v>33.47</v>
      </c>
      <c r="AJ131" s="50">
        <v>31.085899999999999</v>
      </c>
      <c r="AK131" s="50">
        <v>37.96</v>
      </c>
      <c r="AL131" s="50">
        <v>50.62</v>
      </c>
      <c r="AM131" s="50">
        <v>105.14</v>
      </c>
      <c r="AN131" s="50">
        <v>43.93</v>
      </c>
      <c r="AO131" s="50">
        <v>17.62</v>
      </c>
      <c r="AP131" s="50">
        <v>31.4</v>
      </c>
      <c r="AQ131" s="50">
        <v>41.02</v>
      </c>
      <c r="AR131" s="50">
        <v>35.33</v>
      </c>
      <c r="AS131" s="50">
        <v>44.69</v>
      </c>
      <c r="AT131" s="50">
        <v>31.38</v>
      </c>
      <c r="AU131" s="50">
        <v>67.69</v>
      </c>
      <c r="AV131" s="50">
        <v>37.229999999999997</v>
      </c>
      <c r="AW131" s="50">
        <v>0</v>
      </c>
    </row>
    <row r="132" spans="1:49">
      <c r="A132" s="52">
        <v>41899</v>
      </c>
      <c r="B132" s="50">
        <v>46.61</v>
      </c>
      <c r="C132" s="50">
        <v>57.51</v>
      </c>
      <c r="D132" s="50">
        <v>38.700000000000003</v>
      </c>
      <c r="E132" s="50">
        <v>53.32</v>
      </c>
      <c r="F132" s="50">
        <v>31.66</v>
      </c>
      <c r="G132" s="50">
        <v>50.94</v>
      </c>
      <c r="H132" s="50">
        <v>24.36</v>
      </c>
      <c r="I132" s="50">
        <v>55.5</v>
      </c>
      <c r="J132" s="50">
        <v>29.77</v>
      </c>
      <c r="K132" s="50">
        <v>57.02</v>
      </c>
      <c r="L132" s="50">
        <v>69.05</v>
      </c>
      <c r="M132" s="50">
        <v>76.59</v>
      </c>
      <c r="N132" s="50">
        <v>74.3</v>
      </c>
      <c r="O132" s="50">
        <v>58.07</v>
      </c>
      <c r="P132" s="50">
        <v>36.69</v>
      </c>
      <c r="Q132" s="50">
        <v>24.86</v>
      </c>
      <c r="R132" s="50">
        <v>76.52</v>
      </c>
      <c r="S132" s="50">
        <v>45.62</v>
      </c>
      <c r="T132" s="50">
        <v>33.68</v>
      </c>
      <c r="U132" s="50">
        <v>34.71</v>
      </c>
      <c r="V132" s="50">
        <v>25.05</v>
      </c>
      <c r="W132" s="50">
        <v>25.41</v>
      </c>
      <c r="X132" s="50">
        <v>55.22</v>
      </c>
      <c r="Y132" s="50">
        <v>36.700000000000003</v>
      </c>
      <c r="Z132" s="50">
        <v>39.200000000000003</v>
      </c>
      <c r="AA132" s="50">
        <v>95.29</v>
      </c>
      <c r="AB132" s="50">
        <v>47.14</v>
      </c>
      <c r="AC132" s="50">
        <v>36.26</v>
      </c>
      <c r="AD132" s="50">
        <v>27.47</v>
      </c>
      <c r="AE132" s="50">
        <v>27.21</v>
      </c>
      <c r="AF132" s="50">
        <v>46.15</v>
      </c>
      <c r="AG132" s="50">
        <v>57.27</v>
      </c>
      <c r="AH132" s="50">
        <v>26.26</v>
      </c>
      <c r="AI132" s="50">
        <v>33.18</v>
      </c>
      <c r="AJ132" s="50">
        <v>31.0488</v>
      </c>
      <c r="AK132" s="50">
        <v>37.89</v>
      </c>
      <c r="AL132" s="50">
        <v>50.48</v>
      </c>
      <c r="AM132" s="50">
        <v>105.34</v>
      </c>
      <c r="AN132" s="50">
        <v>43.57</v>
      </c>
      <c r="AO132" s="50">
        <v>17.55</v>
      </c>
      <c r="AP132" s="50">
        <v>31.76</v>
      </c>
      <c r="AQ132" s="50">
        <v>40.97</v>
      </c>
      <c r="AR132" s="50">
        <v>35.18</v>
      </c>
      <c r="AS132" s="50">
        <v>44.68</v>
      </c>
      <c r="AT132" s="50">
        <v>31.25</v>
      </c>
      <c r="AU132" s="50">
        <v>67.47</v>
      </c>
      <c r="AV132" s="50">
        <v>37.17</v>
      </c>
      <c r="AW132" s="50">
        <v>0</v>
      </c>
    </row>
    <row r="133" spans="1:49">
      <c r="A133" s="52">
        <v>41900</v>
      </c>
      <c r="B133" s="50">
        <v>46.2</v>
      </c>
      <c r="C133" s="50">
        <v>57.03</v>
      </c>
      <c r="D133" s="50">
        <v>38.25</v>
      </c>
      <c r="E133" s="50">
        <v>52.74</v>
      </c>
      <c r="F133" s="50">
        <v>31.5</v>
      </c>
      <c r="G133" s="50">
        <v>51</v>
      </c>
      <c r="H133" s="50">
        <v>24.22</v>
      </c>
      <c r="I133" s="50">
        <v>55.1</v>
      </c>
      <c r="J133" s="50">
        <v>29.43</v>
      </c>
      <c r="K133" s="50">
        <v>56.63</v>
      </c>
      <c r="L133" s="50">
        <v>68.52</v>
      </c>
      <c r="M133" s="50">
        <v>75.75</v>
      </c>
      <c r="N133" s="50">
        <v>73.48</v>
      </c>
      <c r="O133" s="50">
        <v>57.71</v>
      </c>
      <c r="P133" s="50">
        <v>36.54</v>
      </c>
      <c r="Q133" s="50">
        <v>24.7</v>
      </c>
      <c r="R133" s="50">
        <v>75.84</v>
      </c>
      <c r="S133" s="50">
        <v>45.26</v>
      </c>
      <c r="T133" s="50">
        <v>33.78</v>
      </c>
      <c r="U133" s="50">
        <v>34.299999999999997</v>
      </c>
      <c r="V133" s="50">
        <v>24.8</v>
      </c>
      <c r="W133" s="50">
        <v>25.76</v>
      </c>
      <c r="X133" s="50">
        <v>54.87</v>
      </c>
      <c r="Y133" s="50">
        <v>36.6</v>
      </c>
      <c r="Z133" s="50">
        <v>38.880000000000003</v>
      </c>
      <c r="AA133" s="50">
        <v>94.58</v>
      </c>
      <c r="AB133" s="50">
        <v>46.83</v>
      </c>
      <c r="AC133" s="50">
        <v>35.950000000000003</v>
      </c>
      <c r="AD133" s="50">
        <v>27.48</v>
      </c>
      <c r="AE133" s="50">
        <v>27.18</v>
      </c>
      <c r="AF133" s="50">
        <v>45.9</v>
      </c>
      <c r="AG133" s="50">
        <v>56.24</v>
      </c>
      <c r="AH133" s="50">
        <v>25.95</v>
      </c>
      <c r="AI133" s="50">
        <v>33.01</v>
      </c>
      <c r="AJ133" s="50">
        <v>30.881799999999998</v>
      </c>
      <c r="AK133" s="50">
        <v>37.76</v>
      </c>
      <c r="AL133" s="50">
        <v>49.93</v>
      </c>
      <c r="AM133" s="50">
        <v>105.33</v>
      </c>
      <c r="AN133" s="50">
        <v>43.28</v>
      </c>
      <c r="AO133" s="50">
        <v>17.28</v>
      </c>
      <c r="AP133" s="50">
        <v>31.88</v>
      </c>
      <c r="AQ133" s="50">
        <v>40.56</v>
      </c>
      <c r="AR133" s="50">
        <v>34.9</v>
      </c>
      <c r="AS133" s="50">
        <v>44.01</v>
      </c>
      <c r="AT133" s="50">
        <v>30.96</v>
      </c>
      <c r="AU133" s="50">
        <v>66.709999999999994</v>
      </c>
      <c r="AV133" s="50">
        <v>37.04</v>
      </c>
      <c r="AW133" s="50">
        <v>0</v>
      </c>
    </row>
    <row r="134" spans="1:49">
      <c r="A134" s="52">
        <v>41901</v>
      </c>
      <c r="B134" s="50">
        <v>46.07</v>
      </c>
      <c r="C134" s="50">
        <v>57.34</v>
      </c>
      <c r="D134" s="50">
        <v>38.64</v>
      </c>
      <c r="E134" s="50">
        <v>53.28</v>
      </c>
      <c r="F134" s="50">
        <v>31.52</v>
      </c>
      <c r="G134" s="50">
        <v>50.81</v>
      </c>
      <c r="H134" s="50">
        <v>24.06</v>
      </c>
      <c r="I134" s="50">
        <v>54.92</v>
      </c>
      <c r="J134" s="50">
        <v>29.62</v>
      </c>
      <c r="K134" s="50">
        <v>57.13</v>
      </c>
      <c r="L134" s="50">
        <v>68.92</v>
      </c>
      <c r="M134" s="50">
        <v>76.3</v>
      </c>
      <c r="N134" s="50">
        <v>74.38</v>
      </c>
      <c r="O134" s="50">
        <v>57.91</v>
      </c>
      <c r="P134" s="50">
        <v>36.86</v>
      </c>
      <c r="Q134" s="50">
        <v>24.73</v>
      </c>
      <c r="R134" s="50">
        <v>76.819999999999993</v>
      </c>
      <c r="S134" s="50">
        <v>45.45</v>
      </c>
      <c r="T134" s="50">
        <v>34.409999999999997</v>
      </c>
      <c r="U134" s="50">
        <v>34.619999999999997</v>
      </c>
      <c r="V134" s="50">
        <v>25</v>
      </c>
      <c r="W134" s="50">
        <v>25.99</v>
      </c>
      <c r="X134" s="50">
        <v>55.16</v>
      </c>
      <c r="Y134" s="50">
        <v>36.76</v>
      </c>
      <c r="Z134" s="50">
        <v>38.880000000000003</v>
      </c>
      <c r="AA134" s="50">
        <v>95.14</v>
      </c>
      <c r="AB134" s="50">
        <v>46.96</v>
      </c>
      <c r="AC134" s="50">
        <v>36.26</v>
      </c>
      <c r="AD134" s="50">
        <v>27.68</v>
      </c>
      <c r="AE134" s="50">
        <v>27.3</v>
      </c>
      <c r="AF134" s="50">
        <v>45.84</v>
      </c>
      <c r="AG134" s="50">
        <v>56.51</v>
      </c>
      <c r="AH134" s="50">
        <v>25.93</v>
      </c>
      <c r="AI134" s="50">
        <v>33.090000000000003</v>
      </c>
      <c r="AJ134" s="50">
        <v>31.215800000000002</v>
      </c>
      <c r="AK134" s="50">
        <v>38.299999999999997</v>
      </c>
      <c r="AL134" s="50">
        <v>50.54</v>
      </c>
      <c r="AM134" s="50">
        <v>106</v>
      </c>
      <c r="AN134" s="50">
        <v>43.69</v>
      </c>
      <c r="AO134" s="50">
        <v>17.510000000000002</v>
      </c>
      <c r="AP134" s="50">
        <v>32.19</v>
      </c>
      <c r="AQ134" s="50">
        <v>40.880000000000003</v>
      </c>
      <c r="AR134" s="50">
        <v>35.17</v>
      </c>
      <c r="AS134" s="50">
        <v>44.2</v>
      </c>
      <c r="AT134" s="50">
        <v>31.19</v>
      </c>
      <c r="AU134" s="50">
        <v>66.77</v>
      </c>
      <c r="AV134" s="50">
        <v>37.340000000000003</v>
      </c>
      <c r="AW134" s="50">
        <v>0</v>
      </c>
    </row>
    <row r="135" spans="1:49">
      <c r="A135" s="52">
        <v>41904</v>
      </c>
      <c r="B135" s="50">
        <v>45.75</v>
      </c>
      <c r="C135" s="50">
        <v>56.96</v>
      </c>
      <c r="D135" s="50">
        <v>38.35</v>
      </c>
      <c r="E135" s="50">
        <v>52.97</v>
      </c>
      <c r="F135" s="50">
        <v>31.43</v>
      </c>
      <c r="G135" s="50">
        <v>50.29</v>
      </c>
      <c r="H135" s="50">
        <v>23.85</v>
      </c>
      <c r="I135" s="50">
        <v>54.53</v>
      </c>
      <c r="J135" s="50">
        <v>29.36</v>
      </c>
      <c r="K135" s="50">
        <v>56.87</v>
      </c>
      <c r="L135" s="50">
        <v>68.3</v>
      </c>
      <c r="M135" s="50">
        <v>75.8</v>
      </c>
      <c r="N135" s="50">
        <v>73.87</v>
      </c>
      <c r="O135" s="50">
        <v>57.3</v>
      </c>
      <c r="P135" s="50">
        <v>36.83</v>
      </c>
      <c r="Q135" s="50">
        <v>24.65</v>
      </c>
      <c r="R135" s="50">
        <v>76.989999999999995</v>
      </c>
      <c r="S135" s="50">
        <v>44.91</v>
      </c>
      <c r="T135" s="50">
        <v>34.29</v>
      </c>
      <c r="U135" s="50">
        <v>34.64</v>
      </c>
      <c r="V135" s="50">
        <v>24.85</v>
      </c>
      <c r="W135" s="50">
        <v>26.56</v>
      </c>
      <c r="X135" s="50">
        <v>54.72</v>
      </c>
      <c r="Y135" s="50">
        <v>36.270000000000003</v>
      </c>
      <c r="Z135" s="50">
        <v>38.6</v>
      </c>
      <c r="AA135" s="50">
        <v>94.62</v>
      </c>
      <c r="AB135" s="50">
        <v>46.53</v>
      </c>
      <c r="AC135" s="50">
        <v>35.78</v>
      </c>
      <c r="AD135" s="50">
        <v>27.47</v>
      </c>
      <c r="AE135" s="50">
        <v>27.14</v>
      </c>
      <c r="AF135" s="50">
        <v>45.19</v>
      </c>
      <c r="AG135" s="50">
        <v>56.22</v>
      </c>
      <c r="AH135" s="50">
        <v>25.53</v>
      </c>
      <c r="AI135" s="50">
        <v>32.85</v>
      </c>
      <c r="AJ135" s="50">
        <v>30.918900000000001</v>
      </c>
      <c r="AK135" s="50">
        <v>38.01</v>
      </c>
      <c r="AL135" s="50">
        <v>50.02</v>
      </c>
      <c r="AM135" s="50">
        <v>105.32</v>
      </c>
      <c r="AN135" s="50">
        <v>43.47</v>
      </c>
      <c r="AO135" s="50">
        <v>17.38</v>
      </c>
      <c r="AP135" s="50">
        <v>31.81</v>
      </c>
      <c r="AQ135" s="50">
        <v>40.270000000000003</v>
      </c>
      <c r="AR135" s="50">
        <v>34.81</v>
      </c>
      <c r="AS135" s="50">
        <v>43.84</v>
      </c>
      <c r="AT135" s="50">
        <v>30.9</v>
      </c>
      <c r="AU135" s="50">
        <v>66.62</v>
      </c>
      <c r="AV135" s="50">
        <v>36.47</v>
      </c>
      <c r="AW135" s="50">
        <v>0</v>
      </c>
    </row>
    <row r="136" spans="1:49">
      <c r="A136" s="52">
        <v>41905</v>
      </c>
      <c r="B136" s="50">
        <v>45.37</v>
      </c>
      <c r="C136" s="50">
        <v>56.32</v>
      </c>
      <c r="D136" s="50">
        <v>38.200000000000003</v>
      </c>
      <c r="E136" s="50">
        <v>52.56</v>
      </c>
      <c r="F136" s="50">
        <v>31.11</v>
      </c>
      <c r="G136" s="50">
        <v>49.66</v>
      </c>
      <c r="H136" s="50">
        <v>23.86</v>
      </c>
      <c r="I136" s="50">
        <v>53.77</v>
      </c>
      <c r="J136" s="50">
        <v>29.6</v>
      </c>
      <c r="K136" s="50">
        <v>56.75</v>
      </c>
      <c r="L136" s="50">
        <v>68.3</v>
      </c>
      <c r="M136" s="50">
        <v>75.86</v>
      </c>
      <c r="N136" s="50">
        <v>73.67</v>
      </c>
      <c r="O136" s="50">
        <v>56.82</v>
      </c>
      <c r="P136" s="50">
        <v>36.44</v>
      </c>
      <c r="Q136" s="50">
        <v>24.45</v>
      </c>
      <c r="R136" s="50">
        <v>76.510000000000005</v>
      </c>
      <c r="S136" s="50">
        <v>44.69</v>
      </c>
      <c r="T136" s="50">
        <v>34.119999999999997</v>
      </c>
      <c r="U136" s="50">
        <v>34.21</v>
      </c>
      <c r="V136" s="50">
        <v>24.5</v>
      </c>
      <c r="W136" s="50">
        <v>26.49</v>
      </c>
      <c r="X136" s="50">
        <v>54.08</v>
      </c>
      <c r="Y136" s="50">
        <v>35.85</v>
      </c>
      <c r="Z136" s="50">
        <v>38.06</v>
      </c>
      <c r="AA136" s="50">
        <v>94.55</v>
      </c>
      <c r="AB136" s="50">
        <v>46.3</v>
      </c>
      <c r="AC136" s="50">
        <v>35.5</v>
      </c>
      <c r="AD136" s="50">
        <v>27.01</v>
      </c>
      <c r="AE136" s="50">
        <v>27.07</v>
      </c>
      <c r="AF136" s="50">
        <v>45.31</v>
      </c>
      <c r="AG136" s="50">
        <v>55.97</v>
      </c>
      <c r="AH136" s="50">
        <v>25.16</v>
      </c>
      <c r="AI136" s="50">
        <v>32.22</v>
      </c>
      <c r="AJ136" s="50">
        <v>30.724</v>
      </c>
      <c r="AK136" s="50">
        <v>37.700000000000003</v>
      </c>
      <c r="AL136" s="50">
        <v>49.63</v>
      </c>
      <c r="AM136" s="50">
        <v>104.15</v>
      </c>
      <c r="AN136" s="50">
        <v>43.4</v>
      </c>
      <c r="AO136" s="50">
        <v>17.29</v>
      </c>
      <c r="AP136" s="50">
        <v>31.6</v>
      </c>
      <c r="AQ136" s="50">
        <v>39.89</v>
      </c>
      <c r="AR136" s="50">
        <v>34.43</v>
      </c>
      <c r="AS136" s="50">
        <v>43.51</v>
      </c>
      <c r="AT136" s="50">
        <v>30.84</v>
      </c>
      <c r="AU136" s="50">
        <v>65.78</v>
      </c>
      <c r="AV136" s="50">
        <v>36.06</v>
      </c>
      <c r="AW136" s="50">
        <v>0</v>
      </c>
    </row>
    <row r="137" spans="1:49">
      <c r="A137" s="52">
        <v>41906</v>
      </c>
      <c r="B137" s="50">
        <v>45.32</v>
      </c>
      <c r="C137" s="50">
        <v>55.93</v>
      </c>
      <c r="D137" s="50">
        <v>38.18</v>
      </c>
      <c r="E137" s="50">
        <v>52.47</v>
      </c>
      <c r="F137" s="50">
        <v>30.97</v>
      </c>
      <c r="G137" s="50">
        <v>49.51</v>
      </c>
      <c r="H137" s="50">
        <v>23.87</v>
      </c>
      <c r="I137" s="50">
        <v>53.4</v>
      </c>
      <c r="J137" s="50">
        <v>29.58</v>
      </c>
      <c r="K137" s="50">
        <v>56.53</v>
      </c>
      <c r="L137" s="50">
        <v>68.11</v>
      </c>
      <c r="M137" s="50">
        <v>75.760000000000005</v>
      </c>
      <c r="N137" s="50">
        <v>73.709999999999994</v>
      </c>
      <c r="O137" s="50">
        <v>56.52</v>
      </c>
      <c r="P137" s="50">
        <v>36.44</v>
      </c>
      <c r="Q137" s="50">
        <v>24.43</v>
      </c>
      <c r="R137" s="50">
        <v>76.31</v>
      </c>
      <c r="S137" s="50">
        <v>44.52</v>
      </c>
      <c r="T137" s="50">
        <v>33.909999999999997</v>
      </c>
      <c r="U137" s="50">
        <v>33.75</v>
      </c>
      <c r="V137" s="50">
        <v>24.46</v>
      </c>
      <c r="W137" s="50">
        <v>26.69</v>
      </c>
      <c r="X137" s="50">
        <v>54.21</v>
      </c>
      <c r="Y137" s="50">
        <v>35.549999999999997</v>
      </c>
      <c r="Z137" s="50">
        <v>37.96</v>
      </c>
      <c r="AA137" s="50">
        <v>94.18</v>
      </c>
      <c r="AB137" s="50">
        <v>46.25</v>
      </c>
      <c r="AC137" s="50">
        <v>36.36</v>
      </c>
      <c r="AD137" s="50">
        <v>27.09</v>
      </c>
      <c r="AE137" s="50">
        <v>27.06</v>
      </c>
      <c r="AF137" s="50">
        <v>45.24</v>
      </c>
      <c r="AG137" s="50">
        <v>55.6</v>
      </c>
      <c r="AH137" s="50">
        <v>25.51</v>
      </c>
      <c r="AI137" s="50">
        <v>32.39</v>
      </c>
      <c r="AJ137" s="50">
        <v>30.4178</v>
      </c>
      <c r="AK137" s="50">
        <v>37.69</v>
      </c>
      <c r="AL137" s="50">
        <v>49.38</v>
      </c>
      <c r="AM137" s="50">
        <v>104.21</v>
      </c>
      <c r="AN137" s="50">
        <v>43.45</v>
      </c>
      <c r="AO137" s="50">
        <v>17.239999999999998</v>
      </c>
      <c r="AP137" s="50">
        <v>31.44</v>
      </c>
      <c r="AQ137" s="50">
        <v>39.880000000000003</v>
      </c>
      <c r="AR137" s="50">
        <v>34.42</v>
      </c>
      <c r="AS137" s="50">
        <v>43.32</v>
      </c>
      <c r="AT137" s="50">
        <v>30.76</v>
      </c>
      <c r="AU137" s="50">
        <v>65.239999999999995</v>
      </c>
      <c r="AV137" s="50">
        <v>36.119999999999997</v>
      </c>
      <c r="AW137" s="50">
        <v>0</v>
      </c>
    </row>
    <row r="138" spans="1:49">
      <c r="A138" s="52">
        <v>41907</v>
      </c>
      <c r="B138" s="50">
        <v>44.98</v>
      </c>
      <c r="C138" s="50">
        <v>55.21</v>
      </c>
      <c r="D138" s="50">
        <v>37.97</v>
      </c>
      <c r="E138" s="50">
        <v>52.09</v>
      </c>
      <c r="F138" s="50">
        <v>30.68</v>
      </c>
      <c r="G138" s="50">
        <v>48.95</v>
      </c>
      <c r="H138" s="50">
        <v>23.94</v>
      </c>
      <c r="I138" s="50">
        <v>50.01</v>
      </c>
      <c r="J138" s="50">
        <v>29.56</v>
      </c>
      <c r="K138" s="50">
        <v>56.15</v>
      </c>
      <c r="L138" s="50">
        <v>67.63</v>
      </c>
      <c r="M138" s="50">
        <v>75.38</v>
      </c>
      <c r="N138" s="50">
        <v>73.959999999999994</v>
      </c>
      <c r="O138" s="50">
        <v>56.02</v>
      </c>
      <c r="P138" s="50">
        <v>36.32</v>
      </c>
      <c r="Q138" s="50">
        <v>24.16</v>
      </c>
      <c r="R138" s="50">
        <v>76</v>
      </c>
      <c r="S138" s="50">
        <v>44.27</v>
      </c>
      <c r="T138" s="50">
        <v>33.6</v>
      </c>
      <c r="U138" s="50">
        <v>33.869999999999997</v>
      </c>
      <c r="V138" s="50">
        <v>24.2</v>
      </c>
      <c r="W138" s="50">
        <v>26.64</v>
      </c>
      <c r="X138" s="50">
        <v>53.62</v>
      </c>
      <c r="Y138" s="50">
        <v>35.49</v>
      </c>
      <c r="Z138" s="50">
        <v>37.51</v>
      </c>
      <c r="AA138" s="50">
        <v>93.14</v>
      </c>
      <c r="AB138" s="50">
        <v>45.81</v>
      </c>
      <c r="AC138" s="50">
        <v>36.83</v>
      </c>
      <c r="AD138" s="50">
        <v>26.82</v>
      </c>
      <c r="AE138" s="50">
        <v>26.97</v>
      </c>
      <c r="AF138" s="50">
        <v>44.68</v>
      </c>
      <c r="AG138" s="50">
        <v>55</v>
      </c>
      <c r="AH138" s="50">
        <v>25.22</v>
      </c>
      <c r="AI138" s="50">
        <v>32.020000000000003</v>
      </c>
      <c r="AJ138" s="50">
        <v>30.454899999999999</v>
      </c>
      <c r="AK138" s="50">
        <v>37.6</v>
      </c>
      <c r="AL138" s="50">
        <v>49.3</v>
      </c>
      <c r="AM138" s="50">
        <v>103.25</v>
      </c>
      <c r="AN138" s="50">
        <v>43.33</v>
      </c>
      <c r="AO138" s="50">
        <v>17.16</v>
      </c>
      <c r="AP138" s="50">
        <v>31.15</v>
      </c>
      <c r="AQ138" s="50">
        <v>39.5</v>
      </c>
      <c r="AR138" s="50">
        <v>34.14</v>
      </c>
      <c r="AS138" s="50">
        <v>42.89</v>
      </c>
      <c r="AT138" s="50">
        <v>30.46</v>
      </c>
      <c r="AU138" s="50">
        <v>64.88</v>
      </c>
      <c r="AV138" s="50">
        <v>35.85</v>
      </c>
      <c r="AW138" s="50">
        <v>0</v>
      </c>
    </row>
    <row r="139" spans="1:49">
      <c r="A139" s="52">
        <v>41908</v>
      </c>
      <c r="B139" s="50">
        <v>44.95</v>
      </c>
      <c r="C139" s="50">
        <v>55.32</v>
      </c>
      <c r="D139" s="50">
        <v>37.979999999999997</v>
      </c>
      <c r="E139" s="50">
        <v>52.25</v>
      </c>
      <c r="F139" s="50">
        <v>30.73</v>
      </c>
      <c r="G139" s="50">
        <v>48.74</v>
      </c>
      <c r="H139" s="50">
        <v>24.39</v>
      </c>
      <c r="I139" s="50">
        <v>49.19</v>
      </c>
      <c r="J139" s="50">
        <v>29.51</v>
      </c>
      <c r="K139" s="50">
        <v>56.35</v>
      </c>
      <c r="L139" s="50">
        <v>68.03</v>
      </c>
      <c r="M139" s="50">
        <v>75.48</v>
      </c>
      <c r="N139" s="50">
        <v>74.08</v>
      </c>
      <c r="O139" s="50">
        <v>55.79</v>
      </c>
      <c r="P139" s="50">
        <v>36.5</v>
      </c>
      <c r="Q139" s="50">
        <v>24.18</v>
      </c>
      <c r="R139" s="50">
        <v>76.14</v>
      </c>
      <c r="S139" s="50">
        <v>44.4</v>
      </c>
      <c r="T139" s="50">
        <v>33.700000000000003</v>
      </c>
      <c r="U139" s="50">
        <v>33.979999999999997</v>
      </c>
      <c r="V139" s="50">
        <v>24.26</v>
      </c>
      <c r="W139" s="50">
        <v>26.56</v>
      </c>
      <c r="X139" s="50">
        <v>53.9</v>
      </c>
      <c r="Y139" s="50">
        <v>35.54</v>
      </c>
      <c r="Z139" s="50">
        <v>37.67</v>
      </c>
      <c r="AA139" s="50">
        <v>93.44</v>
      </c>
      <c r="AB139" s="50">
        <v>45.7</v>
      </c>
      <c r="AC139" s="50">
        <v>36.950000000000003</v>
      </c>
      <c r="AD139" s="50">
        <v>27.03</v>
      </c>
      <c r="AE139" s="50">
        <v>26.89</v>
      </c>
      <c r="AF139" s="50">
        <v>44.32</v>
      </c>
      <c r="AG139" s="50">
        <v>54.99</v>
      </c>
      <c r="AH139" s="50">
        <v>25.27</v>
      </c>
      <c r="AI139" s="50">
        <v>32.06</v>
      </c>
      <c r="AJ139" s="50">
        <v>30.362100000000002</v>
      </c>
      <c r="AK139" s="50">
        <v>37.590000000000003</v>
      </c>
      <c r="AL139" s="50">
        <v>49.24</v>
      </c>
      <c r="AM139" s="50">
        <v>103.76</v>
      </c>
      <c r="AN139" s="50">
        <v>43.45</v>
      </c>
      <c r="AO139" s="50">
        <v>17.25</v>
      </c>
      <c r="AP139" s="50">
        <v>31.32</v>
      </c>
      <c r="AQ139" s="50">
        <v>39.53</v>
      </c>
      <c r="AR139" s="50">
        <v>34.18</v>
      </c>
      <c r="AS139" s="50">
        <v>42.82</v>
      </c>
      <c r="AT139" s="50">
        <v>30.39</v>
      </c>
      <c r="AU139" s="50">
        <v>64.91</v>
      </c>
      <c r="AV139" s="50">
        <v>35.83</v>
      </c>
      <c r="AW139" s="50">
        <v>0</v>
      </c>
    </row>
    <row r="140" spans="1:49">
      <c r="A140" s="52">
        <v>41911</v>
      </c>
      <c r="B140" s="50">
        <v>44.73</v>
      </c>
      <c r="C140" s="50">
        <v>55.39</v>
      </c>
      <c r="D140" s="50">
        <v>38.24</v>
      </c>
      <c r="E140" s="50">
        <v>52.18</v>
      </c>
      <c r="F140" s="50">
        <v>30.67</v>
      </c>
      <c r="G140" s="50">
        <v>48.76</v>
      </c>
      <c r="H140" s="50">
        <v>24.46</v>
      </c>
      <c r="I140" s="50">
        <v>48.87</v>
      </c>
      <c r="J140" s="50">
        <v>29.52</v>
      </c>
      <c r="K140" s="50">
        <v>56.53</v>
      </c>
      <c r="L140" s="50">
        <v>68.48</v>
      </c>
      <c r="M140" s="50">
        <v>75.959999999999994</v>
      </c>
      <c r="N140" s="50">
        <v>74.19</v>
      </c>
      <c r="O140" s="50">
        <v>55.75</v>
      </c>
      <c r="P140" s="50">
        <v>36.700000000000003</v>
      </c>
      <c r="Q140" s="50">
        <v>24.29</v>
      </c>
      <c r="R140" s="50">
        <v>76.739999999999995</v>
      </c>
      <c r="S140" s="50">
        <v>44.31</v>
      </c>
      <c r="T140" s="50">
        <v>34.11</v>
      </c>
      <c r="U140" s="50">
        <v>33.97</v>
      </c>
      <c r="V140" s="50">
        <v>24.29</v>
      </c>
      <c r="W140" s="50">
        <v>26.63</v>
      </c>
      <c r="X140" s="50">
        <v>53.96</v>
      </c>
      <c r="Y140" s="50">
        <v>35.630000000000003</v>
      </c>
      <c r="Z140" s="50">
        <v>37.74</v>
      </c>
      <c r="AA140" s="50">
        <v>93.6</v>
      </c>
      <c r="AB140" s="50">
        <v>45.88</v>
      </c>
      <c r="AC140" s="50">
        <v>37.1</v>
      </c>
      <c r="AD140" s="50">
        <v>26.97</v>
      </c>
      <c r="AE140" s="50">
        <v>26.91</v>
      </c>
      <c r="AF140" s="50">
        <v>44.85</v>
      </c>
      <c r="AG140" s="50">
        <v>54.87</v>
      </c>
      <c r="AH140" s="50">
        <v>25.22</v>
      </c>
      <c r="AI140" s="50">
        <v>32.130000000000003</v>
      </c>
      <c r="AJ140" s="50">
        <v>30.566299999999998</v>
      </c>
      <c r="AK140" s="50">
        <v>37.65</v>
      </c>
      <c r="AL140" s="50">
        <v>49.47</v>
      </c>
      <c r="AM140" s="50">
        <v>104.83</v>
      </c>
      <c r="AN140" s="50">
        <v>43.63</v>
      </c>
      <c r="AO140" s="50">
        <v>17.41</v>
      </c>
      <c r="AP140" s="50">
        <v>31.57</v>
      </c>
      <c r="AQ140" s="50">
        <v>40.1</v>
      </c>
      <c r="AR140" s="50">
        <v>34.04</v>
      </c>
      <c r="AS140" s="50">
        <v>42.87</v>
      </c>
      <c r="AT140" s="50">
        <v>30.3</v>
      </c>
      <c r="AU140" s="50">
        <v>64.81</v>
      </c>
      <c r="AV140" s="50">
        <v>35.67</v>
      </c>
      <c r="AW140" s="50">
        <v>0</v>
      </c>
    </row>
    <row r="141" spans="1:49">
      <c r="A141" s="52">
        <v>41912</v>
      </c>
      <c r="B141" s="50">
        <v>44.39</v>
      </c>
      <c r="C141" s="50">
        <v>55.41</v>
      </c>
      <c r="D141" s="50">
        <v>38.33</v>
      </c>
      <c r="E141" s="50">
        <v>52.21</v>
      </c>
      <c r="F141" s="50">
        <v>30.53</v>
      </c>
      <c r="G141" s="50">
        <v>47.88</v>
      </c>
      <c r="H141" s="50">
        <v>24.47</v>
      </c>
      <c r="I141" s="50">
        <v>48.15</v>
      </c>
      <c r="J141" s="50">
        <v>29.66</v>
      </c>
      <c r="K141" s="50">
        <v>56.66</v>
      </c>
      <c r="L141" s="50">
        <v>69.09</v>
      </c>
      <c r="M141" s="50">
        <v>76.08</v>
      </c>
      <c r="N141" s="50">
        <v>74.77</v>
      </c>
      <c r="O141" s="50">
        <v>55.92</v>
      </c>
      <c r="P141" s="50">
        <v>36.549999999999997</v>
      </c>
      <c r="Q141" s="50">
        <v>24.15</v>
      </c>
      <c r="R141" s="50">
        <v>77.33</v>
      </c>
      <c r="S141" s="50">
        <v>44.3</v>
      </c>
      <c r="T141" s="50">
        <v>34.090000000000003</v>
      </c>
      <c r="U141" s="50">
        <v>33.57</v>
      </c>
      <c r="V141" s="50">
        <v>24.17</v>
      </c>
      <c r="W141" s="50">
        <v>26.55</v>
      </c>
      <c r="X141" s="50">
        <v>53.61</v>
      </c>
      <c r="Y141" s="50">
        <v>35.630000000000003</v>
      </c>
      <c r="Z141" s="50">
        <v>37.26</v>
      </c>
      <c r="AA141" s="50">
        <v>93.88</v>
      </c>
      <c r="AB141" s="50">
        <v>45.36</v>
      </c>
      <c r="AC141" s="50">
        <v>37.11</v>
      </c>
      <c r="AD141" s="50">
        <v>26.67</v>
      </c>
      <c r="AE141" s="50">
        <v>26.76</v>
      </c>
      <c r="AF141" s="50">
        <v>45.04</v>
      </c>
      <c r="AG141" s="50">
        <v>54.64</v>
      </c>
      <c r="AH141" s="50">
        <v>24.91</v>
      </c>
      <c r="AI141" s="50">
        <v>32.119999999999997</v>
      </c>
      <c r="AJ141" s="50">
        <v>30.473500000000001</v>
      </c>
      <c r="AK141" s="50">
        <v>37.24</v>
      </c>
      <c r="AL141" s="50">
        <v>49.61</v>
      </c>
      <c r="AM141" s="50">
        <v>105.38</v>
      </c>
      <c r="AN141" s="50">
        <v>43.65</v>
      </c>
      <c r="AO141" s="50">
        <v>17.38</v>
      </c>
      <c r="AP141" s="50">
        <v>31.09</v>
      </c>
      <c r="AQ141" s="50">
        <v>39.9</v>
      </c>
      <c r="AR141" s="50">
        <v>34.119999999999997</v>
      </c>
      <c r="AS141" s="50">
        <v>43</v>
      </c>
      <c r="AT141" s="50">
        <v>30.4</v>
      </c>
      <c r="AU141" s="50">
        <v>64.819999999999993</v>
      </c>
      <c r="AV141" s="50">
        <v>35.4</v>
      </c>
      <c r="AW141" s="50">
        <v>0</v>
      </c>
    </row>
    <row r="142" spans="1:49">
      <c r="A142" s="52">
        <v>41913</v>
      </c>
      <c r="B142" s="50">
        <v>45.51</v>
      </c>
      <c r="C142" s="50">
        <v>55.8</v>
      </c>
      <c r="D142" s="50">
        <v>38.479999999999997</v>
      </c>
      <c r="E142" s="50">
        <v>52.38</v>
      </c>
      <c r="F142" s="50">
        <v>30.71</v>
      </c>
      <c r="G142" s="50">
        <v>47.57</v>
      </c>
      <c r="H142" s="50">
        <v>24.54</v>
      </c>
      <c r="I142" s="50">
        <v>48.21</v>
      </c>
      <c r="J142" s="50">
        <v>29.81</v>
      </c>
      <c r="K142" s="50">
        <v>56.94</v>
      </c>
      <c r="L142" s="50">
        <v>69.260000000000005</v>
      </c>
      <c r="M142" s="50">
        <v>76.28</v>
      </c>
      <c r="N142" s="50">
        <v>75.3</v>
      </c>
      <c r="O142" s="50">
        <v>56.68</v>
      </c>
      <c r="P142" s="50">
        <v>36.43</v>
      </c>
      <c r="Q142" s="50">
        <v>24.28</v>
      </c>
      <c r="R142" s="50">
        <v>78.040000000000006</v>
      </c>
      <c r="S142" s="50">
        <v>44.89</v>
      </c>
      <c r="T142" s="50">
        <v>34.57</v>
      </c>
      <c r="U142" s="50">
        <v>33.369999999999997</v>
      </c>
      <c r="V142" s="50">
        <v>24.21</v>
      </c>
      <c r="W142" s="50">
        <v>26.46</v>
      </c>
      <c r="X142" s="50">
        <v>53.65</v>
      </c>
      <c r="Y142" s="50">
        <v>35.6</v>
      </c>
      <c r="Z142" s="50">
        <v>37.51</v>
      </c>
      <c r="AA142" s="50">
        <v>94.29</v>
      </c>
      <c r="AB142" s="50">
        <v>46.16</v>
      </c>
      <c r="AC142" s="50">
        <v>36.85</v>
      </c>
      <c r="AD142" s="50">
        <v>26.64</v>
      </c>
      <c r="AE142" s="50">
        <v>26.8</v>
      </c>
      <c r="AF142" s="50">
        <v>45.19</v>
      </c>
      <c r="AG142" s="50">
        <v>54.81</v>
      </c>
      <c r="AH142" s="50">
        <v>25.18</v>
      </c>
      <c r="AI142" s="50">
        <v>32.26</v>
      </c>
      <c r="AJ142" s="50">
        <v>30.714700000000001</v>
      </c>
      <c r="AK142" s="50">
        <v>37.29</v>
      </c>
      <c r="AL142" s="50">
        <v>49.67</v>
      </c>
      <c r="AM142" s="50">
        <v>105.07</v>
      </c>
      <c r="AN142" s="50">
        <v>44.09</v>
      </c>
      <c r="AO142" s="50">
        <v>17.55</v>
      </c>
      <c r="AP142" s="50">
        <v>31.23</v>
      </c>
      <c r="AQ142" s="50">
        <v>39.94</v>
      </c>
      <c r="AR142" s="50">
        <v>34.08</v>
      </c>
      <c r="AS142" s="50">
        <v>43.2</v>
      </c>
      <c r="AT142" s="50">
        <v>30.47</v>
      </c>
      <c r="AU142" s="50">
        <v>65.040000000000006</v>
      </c>
      <c r="AV142" s="50">
        <v>35.53</v>
      </c>
      <c r="AW142" s="50">
        <v>0</v>
      </c>
    </row>
    <row r="143" spans="1:49">
      <c r="A143" s="52">
        <v>41914</v>
      </c>
      <c r="B143" s="50">
        <v>46.47</v>
      </c>
      <c r="C143" s="50">
        <v>55.83</v>
      </c>
      <c r="D143" s="50">
        <v>38.46</v>
      </c>
      <c r="E143" s="50">
        <v>52.28</v>
      </c>
      <c r="F143" s="50">
        <v>30.78</v>
      </c>
      <c r="G143" s="50">
        <v>47.48</v>
      </c>
      <c r="H143" s="50">
        <v>24.53</v>
      </c>
      <c r="I143" s="50">
        <v>48.07</v>
      </c>
      <c r="J143" s="50">
        <v>29.78</v>
      </c>
      <c r="K143" s="50">
        <v>56.8</v>
      </c>
      <c r="L143" s="50">
        <v>69.319999999999993</v>
      </c>
      <c r="M143" s="50">
        <v>76.27</v>
      </c>
      <c r="N143" s="50">
        <v>74.989999999999995</v>
      </c>
      <c r="O143" s="50">
        <v>56.3</v>
      </c>
      <c r="P143" s="50">
        <v>36.33</v>
      </c>
      <c r="Q143" s="50">
        <v>24.23</v>
      </c>
      <c r="R143" s="50">
        <v>77.47</v>
      </c>
      <c r="S143" s="50">
        <v>45.05</v>
      </c>
      <c r="T143" s="50">
        <v>34.729999999999997</v>
      </c>
      <c r="U143" s="50">
        <v>33.46</v>
      </c>
      <c r="V143" s="50">
        <v>24.3</v>
      </c>
      <c r="W143" s="50">
        <v>26.56</v>
      </c>
      <c r="X143" s="50">
        <v>53.82</v>
      </c>
      <c r="Y143" s="50">
        <v>35.4</v>
      </c>
      <c r="Z143" s="50">
        <v>37.799999999999997</v>
      </c>
      <c r="AA143" s="50">
        <v>93.77</v>
      </c>
      <c r="AB143" s="50">
        <v>46.42</v>
      </c>
      <c r="AC143" s="50">
        <v>36.79</v>
      </c>
      <c r="AD143" s="50">
        <v>26.86</v>
      </c>
      <c r="AE143" s="50">
        <v>26.81</v>
      </c>
      <c r="AF143" s="50">
        <v>45.09</v>
      </c>
      <c r="AG143" s="50">
        <v>54.95</v>
      </c>
      <c r="AH143" s="50">
        <v>25.23</v>
      </c>
      <c r="AI143" s="50">
        <v>32.42</v>
      </c>
      <c r="AJ143" s="50">
        <v>30.761099999999999</v>
      </c>
      <c r="AK143" s="50">
        <v>37.26</v>
      </c>
      <c r="AL143" s="50">
        <v>48.77</v>
      </c>
      <c r="AM143" s="50">
        <v>104.89</v>
      </c>
      <c r="AN143" s="50">
        <v>44.13</v>
      </c>
      <c r="AO143" s="50">
        <v>17.71</v>
      </c>
      <c r="AP143" s="50">
        <v>31.49</v>
      </c>
      <c r="AQ143" s="50">
        <v>39.89</v>
      </c>
      <c r="AR143" s="50">
        <v>34.020000000000003</v>
      </c>
      <c r="AS143" s="50">
        <v>43.41</v>
      </c>
      <c r="AT143" s="50">
        <v>30.38</v>
      </c>
      <c r="AU143" s="50">
        <v>65.16</v>
      </c>
      <c r="AV143" s="50">
        <v>36.1</v>
      </c>
      <c r="AW143" s="50">
        <v>0</v>
      </c>
    </row>
    <row r="144" spans="1:49">
      <c r="A144" s="52">
        <v>41915</v>
      </c>
      <c r="B144" s="50">
        <v>46.78</v>
      </c>
      <c r="C144" s="50">
        <v>56.45</v>
      </c>
      <c r="D144" s="50">
        <v>38.89</v>
      </c>
      <c r="E144" s="50">
        <v>52.87</v>
      </c>
      <c r="F144" s="50">
        <v>30.88</v>
      </c>
      <c r="G144" s="50">
        <v>48.25</v>
      </c>
      <c r="H144" s="50">
        <v>24.73</v>
      </c>
      <c r="I144" s="50">
        <v>48.83</v>
      </c>
      <c r="J144" s="50">
        <v>29.99</v>
      </c>
      <c r="K144" s="50">
        <v>57.03</v>
      </c>
      <c r="L144" s="50">
        <v>70.040000000000006</v>
      </c>
      <c r="M144" s="50">
        <v>76.87</v>
      </c>
      <c r="N144" s="50">
        <v>75.17</v>
      </c>
      <c r="O144" s="50">
        <v>56.6</v>
      </c>
      <c r="P144" s="50">
        <v>36.06</v>
      </c>
      <c r="Q144" s="50">
        <v>24.42</v>
      </c>
      <c r="R144" s="50">
        <v>77.819999999999993</v>
      </c>
      <c r="S144" s="50">
        <v>45.55</v>
      </c>
      <c r="T144" s="50">
        <v>34.880000000000003</v>
      </c>
      <c r="U144" s="50">
        <v>33.49</v>
      </c>
      <c r="V144" s="50">
        <v>24.6</v>
      </c>
      <c r="W144" s="50">
        <v>26.49</v>
      </c>
      <c r="X144" s="50">
        <v>54.11</v>
      </c>
      <c r="Y144" s="50">
        <v>35.57</v>
      </c>
      <c r="Z144" s="50">
        <v>38.18</v>
      </c>
      <c r="AA144" s="50">
        <v>94.23</v>
      </c>
      <c r="AB144" s="50">
        <v>46.81</v>
      </c>
      <c r="AC144" s="50">
        <v>37.130000000000003</v>
      </c>
      <c r="AD144" s="50">
        <v>27.3</v>
      </c>
      <c r="AE144" s="50">
        <v>26.79</v>
      </c>
      <c r="AF144" s="50">
        <v>45.5</v>
      </c>
      <c r="AG144" s="50">
        <v>55.53</v>
      </c>
      <c r="AH144" s="50">
        <v>25.49</v>
      </c>
      <c r="AI144" s="50">
        <v>32.53</v>
      </c>
      <c r="AJ144" s="50">
        <v>31.067299999999999</v>
      </c>
      <c r="AK144" s="50">
        <v>37.26</v>
      </c>
      <c r="AL144" s="50">
        <v>48.52</v>
      </c>
      <c r="AM144" s="50">
        <v>106.78</v>
      </c>
      <c r="AN144" s="50">
        <v>44.14</v>
      </c>
      <c r="AO144" s="50">
        <v>17.75</v>
      </c>
      <c r="AP144" s="50">
        <v>31.93</v>
      </c>
      <c r="AQ144" s="50">
        <v>40.479999999999997</v>
      </c>
      <c r="AR144" s="50">
        <v>34.18</v>
      </c>
      <c r="AS144" s="50">
        <v>43.81</v>
      </c>
      <c r="AT144" s="50">
        <v>30.61</v>
      </c>
      <c r="AU144" s="50">
        <v>65.62</v>
      </c>
      <c r="AV144" s="50">
        <v>36.369999999999997</v>
      </c>
      <c r="AW144" s="50">
        <v>0</v>
      </c>
    </row>
    <row r="145" spans="1:49">
      <c r="A145" s="52">
        <v>41918</v>
      </c>
      <c r="B145" s="50">
        <v>46.76</v>
      </c>
      <c r="C145" s="50">
        <v>56.33</v>
      </c>
      <c r="D145" s="50">
        <v>39.15</v>
      </c>
      <c r="E145" s="50">
        <v>52.8</v>
      </c>
      <c r="F145" s="50">
        <v>30.97</v>
      </c>
      <c r="G145" s="50">
        <v>48.48</v>
      </c>
      <c r="H145" s="50">
        <v>24.62</v>
      </c>
      <c r="I145" s="50">
        <v>48.87</v>
      </c>
      <c r="J145" s="50">
        <v>30.02</v>
      </c>
      <c r="K145" s="50">
        <v>57.2</v>
      </c>
      <c r="L145" s="50">
        <v>70.069999999999993</v>
      </c>
      <c r="M145" s="50">
        <v>76.849999999999994</v>
      </c>
      <c r="N145" s="50">
        <v>75.069999999999993</v>
      </c>
      <c r="O145" s="50">
        <v>56.85</v>
      </c>
      <c r="P145" s="50">
        <v>36.159999999999997</v>
      </c>
      <c r="Q145" s="50">
        <v>24.41</v>
      </c>
      <c r="R145" s="50">
        <v>77.709999999999994</v>
      </c>
      <c r="S145" s="50">
        <v>45.55</v>
      </c>
      <c r="T145" s="50">
        <v>34.79</v>
      </c>
      <c r="U145" s="50">
        <v>33.74</v>
      </c>
      <c r="V145" s="50">
        <v>24.53</v>
      </c>
      <c r="W145" s="50">
        <v>26.41</v>
      </c>
      <c r="X145" s="50">
        <v>54.01</v>
      </c>
      <c r="Y145" s="50">
        <v>35.4</v>
      </c>
      <c r="Z145" s="50">
        <v>38.020000000000003</v>
      </c>
      <c r="AA145" s="50">
        <v>93.66</v>
      </c>
      <c r="AB145" s="50">
        <v>47.05</v>
      </c>
      <c r="AC145" s="50">
        <v>37.200000000000003</v>
      </c>
      <c r="AD145" s="50">
        <v>27.39</v>
      </c>
      <c r="AE145" s="50">
        <v>26.91</v>
      </c>
      <c r="AF145" s="50">
        <v>45.26</v>
      </c>
      <c r="AG145" s="50">
        <v>55.47</v>
      </c>
      <c r="AH145" s="50">
        <v>25.53</v>
      </c>
      <c r="AI145" s="50">
        <v>32.619999999999997</v>
      </c>
      <c r="AJ145" s="50">
        <v>31.0581</v>
      </c>
      <c r="AK145" s="50">
        <v>37.409999999999997</v>
      </c>
      <c r="AL145" s="50">
        <v>48.3</v>
      </c>
      <c r="AM145" s="50">
        <v>106.97</v>
      </c>
      <c r="AN145" s="50">
        <v>44.07</v>
      </c>
      <c r="AO145" s="50">
        <v>17.75</v>
      </c>
      <c r="AP145" s="50">
        <v>31.88</v>
      </c>
      <c r="AQ145" s="50">
        <v>40.43</v>
      </c>
      <c r="AR145" s="50">
        <v>34.08</v>
      </c>
      <c r="AS145" s="50">
        <v>43.88</v>
      </c>
      <c r="AT145" s="50">
        <v>30.61</v>
      </c>
      <c r="AU145" s="50">
        <v>65.38</v>
      </c>
      <c r="AV145" s="50">
        <v>36.659999999999997</v>
      </c>
      <c r="AW145" s="50">
        <v>0</v>
      </c>
    </row>
    <row r="146" spans="1:49">
      <c r="A146" s="52">
        <v>41919</v>
      </c>
      <c r="B146" s="50">
        <v>46.88</v>
      </c>
      <c r="C146" s="50">
        <v>56.29</v>
      </c>
      <c r="D146" s="50">
        <v>39.29</v>
      </c>
      <c r="E146" s="50">
        <v>52.96</v>
      </c>
      <c r="F146" s="50">
        <v>31.33</v>
      </c>
      <c r="G146" s="50">
        <v>48.31</v>
      </c>
      <c r="H146" s="50">
        <v>24.48</v>
      </c>
      <c r="I146" s="50">
        <v>48.82</v>
      </c>
      <c r="J146" s="50">
        <v>29.97</v>
      </c>
      <c r="K146" s="50">
        <v>57.14</v>
      </c>
      <c r="L146" s="50">
        <v>70.19</v>
      </c>
      <c r="M146" s="50">
        <v>77.02</v>
      </c>
      <c r="N146" s="50">
        <v>75.209999999999994</v>
      </c>
      <c r="O146" s="50">
        <v>56.69</v>
      </c>
      <c r="P146" s="50">
        <v>35.79</v>
      </c>
      <c r="Q146" s="50">
        <v>24.38</v>
      </c>
      <c r="R146" s="50">
        <v>77.81</v>
      </c>
      <c r="S146" s="50">
        <v>45.81</v>
      </c>
      <c r="T146" s="50">
        <v>34.76</v>
      </c>
      <c r="U146" s="50">
        <v>33.630000000000003</v>
      </c>
      <c r="V146" s="50">
        <v>24.53</v>
      </c>
      <c r="W146" s="50">
        <v>26.39</v>
      </c>
      <c r="X146" s="50">
        <v>54.03</v>
      </c>
      <c r="Y146" s="50">
        <v>34.99</v>
      </c>
      <c r="Z146" s="50">
        <v>38.31</v>
      </c>
      <c r="AA146" s="50">
        <v>93.02</v>
      </c>
      <c r="AB146" s="50">
        <v>47.16</v>
      </c>
      <c r="AC146" s="50">
        <v>36.97</v>
      </c>
      <c r="AD146" s="50">
        <v>27.12</v>
      </c>
      <c r="AE146" s="50">
        <v>26.66</v>
      </c>
      <c r="AF146" s="50">
        <v>44.38</v>
      </c>
      <c r="AG146" s="50">
        <v>55.43</v>
      </c>
      <c r="AH146" s="50">
        <v>25.67</v>
      </c>
      <c r="AI146" s="50">
        <v>32.69</v>
      </c>
      <c r="AJ146" s="50">
        <v>31.1601</v>
      </c>
      <c r="AK146" s="50">
        <v>37.33</v>
      </c>
      <c r="AL146" s="50">
        <v>48.27</v>
      </c>
      <c r="AM146" s="50">
        <v>106.36</v>
      </c>
      <c r="AN146" s="50">
        <v>44.14</v>
      </c>
      <c r="AO146" s="50">
        <v>17.77</v>
      </c>
      <c r="AP146" s="50">
        <v>31.97</v>
      </c>
      <c r="AQ146" s="50">
        <v>40.369999999999997</v>
      </c>
      <c r="AR146" s="50">
        <v>33.950000000000003</v>
      </c>
      <c r="AS146" s="50">
        <v>44.28</v>
      </c>
      <c r="AT146" s="50">
        <v>30.83</v>
      </c>
      <c r="AU146" s="50">
        <v>65.45</v>
      </c>
      <c r="AV146" s="50">
        <v>36.58</v>
      </c>
      <c r="AW146" s="50">
        <v>0</v>
      </c>
    </row>
    <row r="147" spans="1:49">
      <c r="A147" s="52">
        <v>41920</v>
      </c>
      <c r="B147" s="50">
        <v>47.75</v>
      </c>
      <c r="C147" s="50">
        <v>57.39</v>
      </c>
      <c r="D147" s="50">
        <v>40.14</v>
      </c>
      <c r="E147" s="50">
        <v>54.12</v>
      </c>
      <c r="F147" s="50">
        <v>32.200000000000003</v>
      </c>
      <c r="G147" s="50">
        <v>49.8</v>
      </c>
      <c r="H147" s="50">
        <v>24.75</v>
      </c>
      <c r="I147" s="50">
        <v>50.12</v>
      </c>
      <c r="J147" s="50">
        <v>30.71</v>
      </c>
      <c r="K147" s="50">
        <v>58.77</v>
      </c>
      <c r="L147" s="50">
        <v>72.12</v>
      </c>
      <c r="M147" s="50">
        <v>79.099999999999994</v>
      </c>
      <c r="N147" s="50">
        <v>77.05</v>
      </c>
      <c r="O147" s="50">
        <v>58.06</v>
      </c>
      <c r="P147" s="50">
        <v>36.130000000000003</v>
      </c>
      <c r="Q147" s="50">
        <v>25.1</v>
      </c>
      <c r="R147" s="50">
        <v>79.62</v>
      </c>
      <c r="S147" s="50">
        <v>46.67</v>
      </c>
      <c r="T147" s="50">
        <v>35.83</v>
      </c>
      <c r="U147" s="50">
        <v>34.6</v>
      </c>
      <c r="V147" s="50">
        <v>24.91</v>
      </c>
      <c r="W147" s="50">
        <v>27.1</v>
      </c>
      <c r="X147" s="50">
        <v>55.91</v>
      </c>
      <c r="Y147" s="50">
        <v>35.67</v>
      </c>
      <c r="Z147" s="50">
        <v>39.31</v>
      </c>
      <c r="AA147" s="50">
        <v>95.32</v>
      </c>
      <c r="AB147" s="50">
        <v>48.64</v>
      </c>
      <c r="AC147" s="50">
        <v>37.130000000000003</v>
      </c>
      <c r="AD147" s="50">
        <v>28</v>
      </c>
      <c r="AE147" s="50">
        <v>27.04</v>
      </c>
      <c r="AF147" s="50">
        <v>45</v>
      </c>
      <c r="AG147" s="50">
        <v>56.96</v>
      </c>
      <c r="AH147" s="50">
        <v>26.34</v>
      </c>
      <c r="AI147" s="50">
        <v>33.64</v>
      </c>
      <c r="AJ147" s="50">
        <v>31.8004</v>
      </c>
      <c r="AK147" s="50">
        <v>38.33</v>
      </c>
      <c r="AL147" s="50">
        <v>49.35</v>
      </c>
      <c r="AM147" s="50">
        <v>108.04</v>
      </c>
      <c r="AN147" s="50">
        <v>45.04</v>
      </c>
      <c r="AO147" s="50">
        <v>18.14</v>
      </c>
      <c r="AP147" s="50">
        <v>32.880000000000003</v>
      </c>
      <c r="AQ147" s="50">
        <v>41.37</v>
      </c>
      <c r="AR147" s="50">
        <v>34.619999999999997</v>
      </c>
      <c r="AS147" s="50">
        <v>45.36</v>
      </c>
      <c r="AT147" s="50">
        <v>31.64</v>
      </c>
      <c r="AU147" s="50">
        <v>66.7</v>
      </c>
      <c r="AV147" s="50">
        <v>37.659999999999997</v>
      </c>
      <c r="AW147" s="50">
        <v>0</v>
      </c>
    </row>
    <row r="148" spans="1:49">
      <c r="A148" s="52">
        <v>41921</v>
      </c>
      <c r="B148" s="50">
        <v>47.01</v>
      </c>
      <c r="C148" s="50">
        <v>56.3</v>
      </c>
      <c r="D148" s="50">
        <v>39.04</v>
      </c>
      <c r="E148" s="50">
        <v>53.56</v>
      </c>
      <c r="F148" s="50">
        <v>31.61</v>
      </c>
      <c r="G148" s="50">
        <v>47.94</v>
      </c>
      <c r="H148" s="50">
        <v>24.19</v>
      </c>
      <c r="I148" s="50">
        <v>48.8</v>
      </c>
      <c r="J148" s="50">
        <v>30.17</v>
      </c>
      <c r="K148" s="50">
        <v>58.2</v>
      </c>
      <c r="L148" s="50">
        <v>70.430000000000007</v>
      </c>
      <c r="M148" s="50">
        <v>77.87</v>
      </c>
      <c r="N148" s="50">
        <v>76.39</v>
      </c>
      <c r="O148" s="50">
        <v>57.1</v>
      </c>
      <c r="P148" s="50">
        <v>35.51</v>
      </c>
      <c r="Q148" s="50">
        <v>24.48</v>
      </c>
      <c r="R148" s="50">
        <v>77.510000000000005</v>
      </c>
      <c r="S148" s="50">
        <v>46.1</v>
      </c>
      <c r="T148" s="50">
        <v>34.799999999999997</v>
      </c>
      <c r="U148" s="50">
        <v>34.549999999999997</v>
      </c>
      <c r="V148" s="50">
        <v>24.32</v>
      </c>
      <c r="W148" s="50">
        <v>26.62</v>
      </c>
      <c r="X148" s="50">
        <v>54.64</v>
      </c>
      <c r="Y148" s="50">
        <v>35.340000000000003</v>
      </c>
      <c r="Z148" s="50">
        <v>38.24</v>
      </c>
      <c r="AA148" s="50">
        <v>93.59</v>
      </c>
      <c r="AB148" s="50">
        <v>47.5</v>
      </c>
      <c r="AC148" s="50">
        <v>36.049999999999997</v>
      </c>
      <c r="AD148" s="50">
        <v>27.2</v>
      </c>
      <c r="AE148" s="50">
        <v>26.84</v>
      </c>
      <c r="AF148" s="50">
        <v>44.52</v>
      </c>
      <c r="AG148" s="50">
        <v>55.97</v>
      </c>
      <c r="AH148" s="50">
        <v>25.78</v>
      </c>
      <c r="AI148" s="50">
        <v>33</v>
      </c>
      <c r="AJ148" s="50">
        <v>31.2715</v>
      </c>
      <c r="AK148" s="50">
        <v>37.64</v>
      </c>
      <c r="AL148" s="50">
        <v>48.48</v>
      </c>
      <c r="AM148" s="50">
        <v>105.71</v>
      </c>
      <c r="AN148" s="50">
        <v>44.83</v>
      </c>
      <c r="AO148" s="50">
        <v>17.829999999999998</v>
      </c>
      <c r="AP148" s="50">
        <v>32.29</v>
      </c>
      <c r="AQ148" s="50">
        <v>40.659999999999997</v>
      </c>
      <c r="AR148" s="50">
        <v>34.119999999999997</v>
      </c>
      <c r="AS148" s="50">
        <v>44.88</v>
      </c>
      <c r="AT148" s="50">
        <v>31.27</v>
      </c>
      <c r="AU148" s="50">
        <v>66.02</v>
      </c>
      <c r="AV148" s="50">
        <v>36.880000000000003</v>
      </c>
      <c r="AW148" s="50">
        <v>0</v>
      </c>
    </row>
    <row r="149" spans="1:49">
      <c r="A149" s="52">
        <v>41922</v>
      </c>
      <c r="B149" s="50">
        <v>47.29</v>
      </c>
      <c r="C149" s="50">
        <v>56.91</v>
      </c>
      <c r="D149" s="50">
        <v>39.57</v>
      </c>
      <c r="E149" s="50">
        <v>53.89</v>
      </c>
      <c r="F149" s="50">
        <v>31.93</v>
      </c>
      <c r="G149" s="50">
        <v>47.71</v>
      </c>
      <c r="H149" s="50">
        <v>24.08</v>
      </c>
      <c r="I149" s="50">
        <v>48.72</v>
      </c>
      <c r="J149" s="50">
        <v>30.51</v>
      </c>
      <c r="K149" s="50">
        <v>59.13</v>
      </c>
      <c r="L149" s="50">
        <v>70.62</v>
      </c>
      <c r="M149" s="50">
        <v>78.73</v>
      </c>
      <c r="N149" s="50">
        <v>76.83</v>
      </c>
      <c r="O149" s="50">
        <v>57.72</v>
      </c>
      <c r="P149" s="50">
        <v>35.51</v>
      </c>
      <c r="Q149" s="50">
        <v>24.81</v>
      </c>
      <c r="R149" s="50">
        <v>77.83</v>
      </c>
      <c r="S149" s="50">
        <v>46.46</v>
      </c>
      <c r="T149" s="50">
        <v>34.83</v>
      </c>
      <c r="U149" s="50">
        <v>34.85</v>
      </c>
      <c r="V149" s="50">
        <v>24.44</v>
      </c>
      <c r="W149" s="50">
        <v>26.89</v>
      </c>
      <c r="X149" s="50">
        <v>55.26</v>
      </c>
      <c r="Y149" s="50">
        <v>35.15</v>
      </c>
      <c r="Z149" s="50">
        <v>38.770000000000003</v>
      </c>
      <c r="AA149" s="50">
        <v>93.63</v>
      </c>
      <c r="AB149" s="50">
        <v>47.79</v>
      </c>
      <c r="AC149" s="50">
        <v>35.82</v>
      </c>
      <c r="AD149" s="50">
        <v>27.56</v>
      </c>
      <c r="AE149" s="50">
        <v>26.78</v>
      </c>
      <c r="AF149" s="50">
        <v>45.17</v>
      </c>
      <c r="AG149" s="50">
        <v>56.56</v>
      </c>
      <c r="AH149" s="50">
        <v>25.84</v>
      </c>
      <c r="AI149" s="50">
        <v>33.44</v>
      </c>
      <c r="AJ149" s="50">
        <v>31.345700000000001</v>
      </c>
      <c r="AK149" s="50">
        <v>37.97</v>
      </c>
      <c r="AL149" s="50">
        <v>49.41</v>
      </c>
      <c r="AM149" s="50">
        <v>105.7</v>
      </c>
      <c r="AN149" s="50">
        <v>45.11</v>
      </c>
      <c r="AO149" s="50">
        <v>17.95</v>
      </c>
      <c r="AP149" s="50">
        <v>32.729999999999997</v>
      </c>
      <c r="AQ149" s="50">
        <v>40.6</v>
      </c>
      <c r="AR149" s="50">
        <v>34.92</v>
      </c>
      <c r="AS149" s="50">
        <v>45.56</v>
      </c>
      <c r="AT149" s="50">
        <v>31.58</v>
      </c>
      <c r="AU149" s="50">
        <v>67.02</v>
      </c>
      <c r="AV149" s="50">
        <v>36.979999999999997</v>
      </c>
      <c r="AW149" s="50">
        <v>0</v>
      </c>
    </row>
    <row r="150" spans="1:49">
      <c r="A150" s="52">
        <v>41925</v>
      </c>
      <c r="B150" s="50">
        <v>47.68</v>
      </c>
      <c r="C150" s="50">
        <v>57.15</v>
      </c>
      <c r="D150" s="50">
        <v>40.03</v>
      </c>
      <c r="E150" s="50">
        <v>54.23</v>
      </c>
      <c r="F150" s="50">
        <v>32.1</v>
      </c>
      <c r="G150" s="50">
        <v>47.88</v>
      </c>
      <c r="H150" s="50">
        <v>23.16</v>
      </c>
      <c r="I150" s="50">
        <v>48.34</v>
      </c>
      <c r="J150" s="50">
        <v>30.62</v>
      </c>
      <c r="K150" s="50">
        <v>59.82</v>
      </c>
      <c r="L150" s="50">
        <v>69.989999999999995</v>
      </c>
      <c r="M150" s="50">
        <v>78.900000000000006</v>
      </c>
      <c r="N150" s="50">
        <v>77.41</v>
      </c>
      <c r="O150" s="50">
        <v>58.14</v>
      </c>
      <c r="P150" s="50">
        <v>35.82</v>
      </c>
      <c r="Q150" s="50">
        <v>25.21</v>
      </c>
      <c r="R150" s="50">
        <v>78.680000000000007</v>
      </c>
      <c r="S150" s="50">
        <v>46.77</v>
      </c>
      <c r="T150" s="50">
        <v>34.11</v>
      </c>
      <c r="U150" s="50">
        <v>35.1</v>
      </c>
      <c r="V150" s="50">
        <v>24.91</v>
      </c>
      <c r="W150" s="50">
        <v>27.47</v>
      </c>
      <c r="X150" s="50">
        <v>55.89</v>
      </c>
      <c r="Y150" s="50">
        <v>35.1</v>
      </c>
      <c r="Z150" s="50">
        <v>39.78</v>
      </c>
      <c r="AA150" s="50">
        <v>92.79</v>
      </c>
      <c r="AB150" s="50">
        <v>48.2</v>
      </c>
      <c r="AC150" s="50">
        <v>35.200000000000003</v>
      </c>
      <c r="AD150" s="50">
        <v>28.19</v>
      </c>
      <c r="AE150" s="50">
        <v>26.79</v>
      </c>
      <c r="AF150" s="50">
        <v>45.37</v>
      </c>
      <c r="AG150" s="50">
        <v>57.1</v>
      </c>
      <c r="AH150" s="50">
        <v>26.31</v>
      </c>
      <c r="AI150" s="50">
        <v>33.869999999999997</v>
      </c>
      <c r="AJ150" s="50">
        <v>31.215800000000002</v>
      </c>
      <c r="AK150" s="50">
        <v>38.049999999999997</v>
      </c>
      <c r="AL150" s="50">
        <v>49.89</v>
      </c>
      <c r="AM150" s="50">
        <v>102.67</v>
      </c>
      <c r="AN150" s="50">
        <v>45.85</v>
      </c>
      <c r="AO150" s="50">
        <v>18.16</v>
      </c>
      <c r="AP150" s="50">
        <v>33.04</v>
      </c>
      <c r="AQ150" s="50">
        <v>40.56</v>
      </c>
      <c r="AR150" s="50">
        <v>35.33</v>
      </c>
      <c r="AS150" s="50">
        <v>46.23</v>
      </c>
      <c r="AT150" s="50">
        <v>31.76</v>
      </c>
      <c r="AU150" s="50">
        <v>67.62</v>
      </c>
      <c r="AV150" s="50">
        <v>37.549999999999997</v>
      </c>
      <c r="AW150" s="50">
        <v>0</v>
      </c>
    </row>
    <row r="151" spans="1:49">
      <c r="A151" s="52">
        <v>41926</v>
      </c>
      <c r="B151" s="50">
        <v>48.5</v>
      </c>
      <c r="C151" s="50">
        <v>58.29</v>
      </c>
      <c r="D151" s="50">
        <v>40.72</v>
      </c>
      <c r="E151" s="50">
        <v>54.72</v>
      </c>
      <c r="F151" s="50">
        <v>34.03</v>
      </c>
      <c r="G151" s="50">
        <v>49.11</v>
      </c>
      <c r="H151" s="50">
        <v>22.81</v>
      </c>
      <c r="I151" s="50">
        <v>48.05</v>
      </c>
      <c r="J151" s="50">
        <v>31.07</v>
      </c>
      <c r="K151" s="50">
        <v>61.57</v>
      </c>
      <c r="L151" s="50">
        <v>68.180000000000007</v>
      </c>
      <c r="M151" s="50">
        <v>79.510000000000005</v>
      </c>
      <c r="N151" s="50">
        <v>78.87</v>
      </c>
      <c r="O151" s="50">
        <v>59.8</v>
      </c>
      <c r="P151" s="50">
        <v>36.31</v>
      </c>
      <c r="Q151" s="50">
        <v>25.87</v>
      </c>
      <c r="R151" s="50">
        <v>81.040000000000006</v>
      </c>
      <c r="S151" s="50">
        <v>47.56</v>
      </c>
      <c r="T151" s="50">
        <v>34.64</v>
      </c>
      <c r="U151" s="50">
        <v>35.56</v>
      </c>
      <c r="V151" s="50">
        <v>25.4</v>
      </c>
      <c r="W151" s="50">
        <v>27.29</v>
      </c>
      <c r="X151" s="50">
        <v>57.42</v>
      </c>
      <c r="Y151" s="50">
        <v>34.97</v>
      </c>
      <c r="Z151" s="50">
        <v>40.64</v>
      </c>
      <c r="AA151" s="50">
        <v>93.34</v>
      </c>
      <c r="AB151" s="50">
        <v>49.18</v>
      </c>
      <c r="AC151" s="50">
        <v>34.78</v>
      </c>
      <c r="AD151" s="50">
        <v>28.81</v>
      </c>
      <c r="AE151" s="50">
        <v>26.97</v>
      </c>
      <c r="AF151" s="50">
        <v>45.88</v>
      </c>
      <c r="AG151" s="50">
        <v>57.92</v>
      </c>
      <c r="AH151" s="50">
        <v>26.84</v>
      </c>
      <c r="AI151" s="50">
        <v>34.54</v>
      </c>
      <c r="AJ151" s="50">
        <v>31.1694</v>
      </c>
      <c r="AK151" s="50">
        <v>38.69</v>
      </c>
      <c r="AL151" s="50">
        <v>51.22</v>
      </c>
      <c r="AM151" s="50">
        <v>102</v>
      </c>
      <c r="AN151" s="50">
        <v>46.9</v>
      </c>
      <c r="AO151" s="50">
        <v>18.53</v>
      </c>
      <c r="AP151" s="50">
        <v>33.69</v>
      </c>
      <c r="AQ151" s="50">
        <v>41.87</v>
      </c>
      <c r="AR151" s="50">
        <v>36.19</v>
      </c>
      <c r="AS151" s="50">
        <v>47.27</v>
      </c>
      <c r="AT151" s="50">
        <v>32.700000000000003</v>
      </c>
      <c r="AU151" s="50">
        <v>68.75</v>
      </c>
      <c r="AV151" s="50">
        <v>38.58</v>
      </c>
      <c r="AW151" s="50">
        <v>0</v>
      </c>
    </row>
    <row r="152" spans="1:49">
      <c r="A152" s="52">
        <v>41927</v>
      </c>
      <c r="B152" s="50">
        <v>48.2</v>
      </c>
      <c r="C152" s="50">
        <v>57.56</v>
      </c>
      <c r="D152" s="50">
        <v>40.1</v>
      </c>
      <c r="E152" s="50">
        <v>54.37</v>
      </c>
      <c r="F152" s="50">
        <v>33.53</v>
      </c>
      <c r="G152" s="50">
        <v>48.59</v>
      </c>
      <c r="H152" s="50">
        <v>22.14</v>
      </c>
      <c r="I152" s="50">
        <v>47.35</v>
      </c>
      <c r="J152" s="50">
        <v>30.7</v>
      </c>
      <c r="K152" s="50">
        <v>61.46</v>
      </c>
      <c r="L152" s="50">
        <v>66.33</v>
      </c>
      <c r="M152" s="50">
        <v>77.900000000000006</v>
      </c>
      <c r="N152" s="50">
        <v>78.900000000000006</v>
      </c>
      <c r="O152" s="50">
        <v>59.04</v>
      </c>
      <c r="P152" s="50">
        <v>36.409999999999997</v>
      </c>
      <c r="Q152" s="50">
        <v>25.73</v>
      </c>
      <c r="R152" s="50">
        <v>78.95</v>
      </c>
      <c r="S152" s="50">
        <v>47.56</v>
      </c>
      <c r="T152" s="50">
        <v>33.93</v>
      </c>
      <c r="U152" s="50">
        <v>35.130000000000003</v>
      </c>
      <c r="V152" s="50">
        <v>24.84</v>
      </c>
      <c r="W152" s="50">
        <v>26.61</v>
      </c>
      <c r="X152" s="50">
        <v>56.94</v>
      </c>
      <c r="Y152" s="50">
        <v>34.590000000000003</v>
      </c>
      <c r="Z152" s="50">
        <v>40.630000000000003</v>
      </c>
      <c r="AA152" s="50">
        <v>91.82</v>
      </c>
      <c r="AB152" s="50">
        <v>49.9</v>
      </c>
      <c r="AC152" s="50">
        <v>33.93</v>
      </c>
      <c r="AD152" s="50">
        <v>28.55</v>
      </c>
      <c r="AE152" s="50">
        <v>26.73</v>
      </c>
      <c r="AF152" s="50">
        <v>45.73</v>
      </c>
      <c r="AG152" s="50">
        <v>57.38</v>
      </c>
      <c r="AH152" s="50">
        <v>26.42</v>
      </c>
      <c r="AI152" s="50">
        <v>34.04</v>
      </c>
      <c r="AJ152" s="50">
        <v>30.148700000000002</v>
      </c>
      <c r="AK152" s="50">
        <v>37.42</v>
      </c>
      <c r="AL152" s="50">
        <v>51.08</v>
      </c>
      <c r="AM152" s="50">
        <v>100.24</v>
      </c>
      <c r="AN152" s="50">
        <v>46.85</v>
      </c>
      <c r="AO152" s="50">
        <v>18.29</v>
      </c>
      <c r="AP152" s="50">
        <v>33.700000000000003</v>
      </c>
      <c r="AQ152" s="50">
        <v>41.38</v>
      </c>
      <c r="AR152" s="50">
        <v>35.78</v>
      </c>
      <c r="AS152" s="50">
        <v>47.73</v>
      </c>
      <c r="AT152" s="50">
        <v>32.22</v>
      </c>
      <c r="AU152" s="50">
        <v>69.25</v>
      </c>
      <c r="AV152" s="50">
        <v>38.71</v>
      </c>
      <c r="AW152" s="50">
        <v>0</v>
      </c>
    </row>
    <row r="153" spans="1:49">
      <c r="A153" s="52">
        <v>41928</v>
      </c>
      <c r="B153" s="50">
        <v>48.52</v>
      </c>
      <c r="C153" s="50">
        <v>57.74</v>
      </c>
      <c r="D153" s="50">
        <v>39.58</v>
      </c>
      <c r="E153" s="50">
        <v>53.94</v>
      </c>
      <c r="F153" s="50">
        <v>33.33</v>
      </c>
      <c r="G153" s="50">
        <v>49.51</v>
      </c>
      <c r="H153" s="50">
        <v>22.55</v>
      </c>
      <c r="I153" s="50">
        <v>48.22</v>
      </c>
      <c r="J153" s="50">
        <v>30.59</v>
      </c>
      <c r="K153" s="50">
        <v>60.92</v>
      </c>
      <c r="L153" s="50">
        <v>67.98</v>
      </c>
      <c r="M153" s="50">
        <v>76.88</v>
      </c>
      <c r="N153" s="50">
        <v>78.17</v>
      </c>
      <c r="O153" s="50">
        <v>58.39</v>
      </c>
      <c r="P153" s="50">
        <v>35.81</v>
      </c>
      <c r="Q153" s="50">
        <v>25.97</v>
      </c>
      <c r="R153" s="50">
        <v>79.400000000000006</v>
      </c>
      <c r="S153" s="50">
        <v>46.94</v>
      </c>
      <c r="T153" s="50">
        <v>34.090000000000003</v>
      </c>
      <c r="U153" s="50">
        <v>34.659999999999997</v>
      </c>
      <c r="V153" s="50">
        <v>25.01</v>
      </c>
      <c r="W153" s="50">
        <v>26.76</v>
      </c>
      <c r="X153" s="50">
        <v>56.93</v>
      </c>
      <c r="Y153" s="50">
        <v>36.119999999999997</v>
      </c>
      <c r="Z153" s="50">
        <v>40.54</v>
      </c>
      <c r="AA153" s="50">
        <v>93.37</v>
      </c>
      <c r="AB153" s="50">
        <v>49.6</v>
      </c>
      <c r="AC153" s="50">
        <v>34.450000000000003</v>
      </c>
      <c r="AD153" s="50">
        <v>28.89</v>
      </c>
      <c r="AE153" s="50">
        <v>26.7</v>
      </c>
      <c r="AF153" s="50">
        <v>44.68</v>
      </c>
      <c r="AG153" s="50">
        <v>57.09</v>
      </c>
      <c r="AH153" s="50">
        <v>26.53</v>
      </c>
      <c r="AI153" s="50">
        <v>33.69</v>
      </c>
      <c r="AJ153" s="50">
        <v>30.668299999999999</v>
      </c>
      <c r="AK153" s="50">
        <v>37.22</v>
      </c>
      <c r="AL153" s="50">
        <v>51.23</v>
      </c>
      <c r="AM153" s="50">
        <v>101.61</v>
      </c>
      <c r="AN153" s="50">
        <v>46.37</v>
      </c>
      <c r="AO153" s="50">
        <v>18.21</v>
      </c>
      <c r="AP153" s="50">
        <v>33.61</v>
      </c>
      <c r="AQ153" s="50">
        <v>41.38</v>
      </c>
      <c r="AR153" s="50">
        <v>35.67</v>
      </c>
      <c r="AS153" s="50">
        <v>47.12</v>
      </c>
      <c r="AT153" s="50">
        <v>31.89</v>
      </c>
      <c r="AU153" s="50">
        <v>68.510000000000005</v>
      </c>
      <c r="AV153" s="50">
        <v>38.75</v>
      </c>
      <c r="AW153" s="50">
        <v>0</v>
      </c>
    </row>
    <row r="154" spans="1:49">
      <c r="A154" s="52">
        <v>41929</v>
      </c>
      <c r="B154" s="50">
        <v>48.44</v>
      </c>
      <c r="C154" s="50">
        <v>58.07</v>
      </c>
      <c r="D154" s="50">
        <v>39.67</v>
      </c>
      <c r="E154" s="50">
        <v>54.61</v>
      </c>
      <c r="F154" s="50">
        <v>33.409999999999997</v>
      </c>
      <c r="G154" s="50">
        <v>49.15</v>
      </c>
      <c r="H154" s="50">
        <v>23.17</v>
      </c>
      <c r="I154" s="50">
        <v>48.27</v>
      </c>
      <c r="J154" s="50">
        <v>30.55</v>
      </c>
      <c r="K154" s="50">
        <v>60.7</v>
      </c>
      <c r="L154" s="50">
        <v>68.73</v>
      </c>
      <c r="M154" s="50">
        <v>76.98</v>
      </c>
      <c r="N154" s="50">
        <v>78.430000000000007</v>
      </c>
      <c r="O154" s="50">
        <v>58.76</v>
      </c>
      <c r="P154" s="50">
        <v>35.72</v>
      </c>
      <c r="Q154" s="50">
        <v>25.8</v>
      </c>
      <c r="R154" s="50">
        <v>79.33</v>
      </c>
      <c r="S154" s="50">
        <v>47.18</v>
      </c>
      <c r="T154" s="50">
        <v>34.380000000000003</v>
      </c>
      <c r="U154" s="50">
        <v>34.74</v>
      </c>
      <c r="V154" s="50">
        <v>25.24</v>
      </c>
      <c r="W154" s="50">
        <v>26.93</v>
      </c>
      <c r="X154" s="50">
        <v>57.02</v>
      </c>
      <c r="Y154" s="50">
        <v>36.57</v>
      </c>
      <c r="Z154" s="50">
        <v>40.47</v>
      </c>
      <c r="AA154" s="50">
        <v>94.25</v>
      </c>
      <c r="AB154" s="50">
        <v>49.59</v>
      </c>
      <c r="AC154" s="50">
        <v>35.6</v>
      </c>
      <c r="AD154" s="50">
        <v>28.68</v>
      </c>
      <c r="AE154" s="50">
        <v>26.66</v>
      </c>
      <c r="AF154" s="50">
        <v>44.7</v>
      </c>
      <c r="AG154" s="50">
        <v>57.72</v>
      </c>
      <c r="AH154" s="50">
        <v>26.68</v>
      </c>
      <c r="AI154" s="50">
        <v>33.700000000000003</v>
      </c>
      <c r="AJ154" s="50">
        <v>30.9467</v>
      </c>
      <c r="AK154" s="50">
        <v>37.5</v>
      </c>
      <c r="AL154" s="50">
        <v>51.35</v>
      </c>
      <c r="AM154" s="50">
        <v>103.36</v>
      </c>
      <c r="AN154" s="50">
        <v>46.22</v>
      </c>
      <c r="AO154" s="50">
        <v>18.29</v>
      </c>
      <c r="AP154" s="50">
        <v>33.57</v>
      </c>
      <c r="AQ154" s="50">
        <v>41.55</v>
      </c>
      <c r="AR154" s="50">
        <v>35.93</v>
      </c>
      <c r="AS154" s="50">
        <v>47.19</v>
      </c>
      <c r="AT154" s="50">
        <v>31.89</v>
      </c>
      <c r="AU154" s="50">
        <v>68.72</v>
      </c>
      <c r="AV154" s="50">
        <v>38.85</v>
      </c>
      <c r="AW154" s="50">
        <v>0</v>
      </c>
    </row>
    <row r="155" spans="1:49">
      <c r="A155" s="52">
        <v>41932</v>
      </c>
      <c r="B155" s="50">
        <v>49.39</v>
      </c>
      <c r="C155" s="50">
        <v>59.26</v>
      </c>
      <c r="D155" s="50">
        <v>40.46</v>
      </c>
      <c r="E155" s="50">
        <v>55.36</v>
      </c>
      <c r="F155" s="50">
        <v>33.659999999999997</v>
      </c>
      <c r="G155" s="50">
        <v>50.13</v>
      </c>
      <c r="H155" s="50">
        <v>23.54</v>
      </c>
      <c r="I155" s="50">
        <v>53.24</v>
      </c>
      <c r="J155" s="50">
        <v>31.37</v>
      </c>
      <c r="K155" s="50">
        <v>61.46</v>
      </c>
      <c r="L155" s="50">
        <v>69.47</v>
      </c>
      <c r="M155" s="50">
        <v>78.64</v>
      </c>
      <c r="N155" s="50">
        <v>79.5</v>
      </c>
      <c r="O155" s="50">
        <v>59.82</v>
      </c>
      <c r="P155" s="50">
        <v>36.46</v>
      </c>
      <c r="Q155" s="50">
        <v>26.1</v>
      </c>
      <c r="R155" s="50">
        <v>79.84</v>
      </c>
      <c r="S155" s="50">
        <v>48.07</v>
      </c>
      <c r="T155" s="50">
        <v>34.99</v>
      </c>
      <c r="U155" s="50">
        <v>34.94</v>
      </c>
      <c r="V155" s="50">
        <v>25.67</v>
      </c>
      <c r="W155" s="50">
        <v>27.22</v>
      </c>
      <c r="X155" s="50">
        <v>58.13</v>
      </c>
      <c r="Y155" s="50">
        <v>36.950000000000003</v>
      </c>
      <c r="Z155" s="50">
        <v>41.05</v>
      </c>
      <c r="AA155" s="50">
        <v>95.13</v>
      </c>
      <c r="AB155" s="50">
        <v>49.9</v>
      </c>
      <c r="AC155" s="50">
        <v>36.22</v>
      </c>
      <c r="AD155" s="50">
        <v>29.17</v>
      </c>
      <c r="AE155" s="50">
        <v>26.88</v>
      </c>
      <c r="AF155" s="50">
        <v>45.39</v>
      </c>
      <c r="AG155" s="50">
        <v>58.5</v>
      </c>
      <c r="AH155" s="50">
        <v>27.21</v>
      </c>
      <c r="AI155" s="50">
        <v>34.33</v>
      </c>
      <c r="AJ155" s="50">
        <v>31.494199999999999</v>
      </c>
      <c r="AK155" s="50">
        <v>38.159999999999997</v>
      </c>
      <c r="AL155" s="50">
        <v>52.17</v>
      </c>
      <c r="AM155" s="50">
        <v>104.6</v>
      </c>
      <c r="AN155" s="50">
        <v>46.78</v>
      </c>
      <c r="AO155" s="50">
        <v>18.829999999999998</v>
      </c>
      <c r="AP155" s="50">
        <v>34</v>
      </c>
      <c r="AQ155" s="50">
        <v>42.39</v>
      </c>
      <c r="AR155" s="50">
        <v>36.19</v>
      </c>
      <c r="AS155" s="50">
        <v>47.83</v>
      </c>
      <c r="AT155" s="50">
        <v>32.28</v>
      </c>
      <c r="AU155" s="50">
        <v>69.45</v>
      </c>
      <c r="AV155" s="50">
        <v>39.36</v>
      </c>
      <c r="AW155" s="50">
        <v>0</v>
      </c>
    </row>
    <row r="156" spans="1:49">
      <c r="A156" s="52">
        <v>41933</v>
      </c>
      <c r="B156" s="50">
        <v>49.5</v>
      </c>
      <c r="C156" s="50">
        <v>59.7</v>
      </c>
      <c r="D156" s="50">
        <v>40.479999999999997</v>
      </c>
      <c r="E156" s="50">
        <v>55.56</v>
      </c>
      <c r="F156" s="50">
        <v>33.93</v>
      </c>
      <c r="G156" s="50">
        <v>51.42</v>
      </c>
      <c r="H156" s="50">
        <v>23.87</v>
      </c>
      <c r="I156" s="50">
        <v>53.42</v>
      </c>
      <c r="J156" s="50">
        <v>31.56</v>
      </c>
      <c r="K156" s="50">
        <v>61.07</v>
      </c>
      <c r="L156" s="50">
        <v>70.010000000000005</v>
      </c>
      <c r="M156" s="50">
        <v>79.75</v>
      </c>
      <c r="N156" s="50">
        <v>79.08</v>
      </c>
      <c r="O156" s="50">
        <v>59.93</v>
      </c>
      <c r="P156" s="50">
        <v>36.75</v>
      </c>
      <c r="Q156" s="50">
        <v>26.09</v>
      </c>
      <c r="R156" s="50">
        <v>80</v>
      </c>
      <c r="S156" s="50">
        <v>47.81</v>
      </c>
      <c r="T156" s="50">
        <v>35</v>
      </c>
      <c r="U156" s="50">
        <v>35.21</v>
      </c>
      <c r="V156" s="50">
        <v>25.93</v>
      </c>
      <c r="W156" s="50">
        <v>27.26</v>
      </c>
      <c r="X156" s="50">
        <v>58.66</v>
      </c>
      <c r="Y156" s="50">
        <v>36.950000000000003</v>
      </c>
      <c r="Z156" s="50">
        <v>41.13</v>
      </c>
      <c r="AA156" s="50">
        <v>95.52</v>
      </c>
      <c r="AB156" s="50">
        <v>50.32</v>
      </c>
      <c r="AC156" s="50">
        <v>36.630000000000003</v>
      </c>
      <c r="AD156" s="50">
        <v>29.06</v>
      </c>
      <c r="AE156" s="50">
        <v>27</v>
      </c>
      <c r="AF156" s="50">
        <v>45.49</v>
      </c>
      <c r="AG156" s="50">
        <v>58.52</v>
      </c>
      <c r="AH156" s="50">
        <v>27.59</v>
      </c>
      <c r="AI156" s="50">
        <v>34.78</v>
      </c>
      <c r="AJ156" s="50">
        <v>31.494199999999999</v>
      </c>
      <c r="AK156" s="50">
        <v>38.76</v>
      </c>
      <c r="AL156" s="50">
        <v>52.45</v>
      </c>
      <c r="AM156" s="50">
        <v>105.82</v>
      </c>
      <c r="AN156" s="50">
        <v>46.93</v>
      </c>
      <c r="AO156" s="50">
        <v>18.940000000000001</v>
      </c>
      <c r="AP156" s="50">
        <v>33.950000000000003</v>
      </c>
      <c r="AQ156" s="50">
        <v>43.05</v>
      </c>
      <c r="AR156" s="50">
        <v>36.380000000000003</v>
      </c>
      <c r="AS156" s="50">
        <v>47.96</v>
      </c>
      <c r="AT156" s="50">
        <v>32.450000000000003</v>
      </c>
      <c r="AU156" s="50">
        <v>68.94</v>
      </c>
      <c r="AV156" s="50">
        <v>39.68</v>
      </c>
      <c r="AW156" s="50">
        <v>0</v>
      </c>
    </row>
    <row r="157" spans="1:49">
      <c r="A157" s="52">
        <v>41934</v>
      </c>
      <c r="B157" s="50">
        <v>49.62</v>
      </c>
      <c r="C157" s="50">
        <v>59.98</v>
      </c>
      <c r="D157" s="50">
        <v>40.700000000000003</v>
      </c>
      <c r="E157" s="50">
        <v>55.92</v>
      </c>
      <c r="F157" s="50">
        <v>34.1</v>
      </c>
      <c r="G157" s="50">
        <v>51.61</v>
      </c>
      <c r="H157" s="50">
        <v>23.52</v>
      </c>
      <c r="I157" s="50">
        <v>53.14</v>
      </c>
      <c r="J157" s="50">
        <v>31.73</v>
      </c>
      <c r="K157" s="50">
        <v>61.9</v>
      </c>
      <c r="L157" s="50">
        <v>70.03</v>
      </c>
      <c r="M157" s="50">
        <v>79.86</v>
      </c>
      <c r="N157" s="50">
        <v>80.16</v>
      </c>
      <c r="O157" s="50">
        <v>60.33</v>
      </c>
      <c r="P157" s="50">
        <v>37.5</v>
      </c>
      <c r="Q157" s="50">
        <v>26.52</v>
      </c>
      <c r="R157" s="50">
        <v>80.94</v>
      </c>
      <c r="S157" s="50">
        <v>48.07</v>
      </c>
      <c r="T157" s="50">
        <v>34.880000000000003</v>
      </c>
      <c r="U157" s="50">
        <v>35.520000000000003</v>
      </c>
      <c r="V157" s="50">
        <v>26.15</v>
      </c>
      <c r="W157" s="50">
        <v>27.33</v>
      </c>
      <c r="X157" s="50">
        <v>59.14</v>
      </c>
      <c r="Y157" s="50">
        <v>37.04</v>
      </c>
      <c r="Z157" s="50">
        <v>41.17</v>
      </c>
      <c r="AA157" s="50">
        <v>96.53</v>
      </c>
      <c r="AB157" s="50">
        <v>50.56</v>
      </c>
      <c r="AC157" s="50">
        <v>36.6</v>
      </c>
      <c r="AD157" s="50">
        <v>29.06</v>
      </c>
      <c r="AE157" s="50">
        <v>26.77</v>
      </c>
      <c r="AF157" s="50">
        <v>46.25</v>
      </c>
      <c r="AG157" s="50">
        <v>58.73</v>
      </c>
      <c r="AH157" s="50">
        <v>27.7</v>
      </c>
      <c r="AI157" s="50">
        <v>35.17</v>
      </c>
      <c r="AJ157" s="50">
        <v>31.883900000000001</v>
      </c>
      <c r="AK157" s="50">
        <v>38.86</v>
      </c>
      <c r="AL157" s="50">
        <v>52.77</v>
      </c>
      <c r="AM157" s="50">
        <v>105.84</v>
      </c>
      <c r="AN157" s="50">
        <v>47.19</v>
      </c>
      <c r="AO157" s="50">
        <v>19.079999999999998</v>
      </c>
      <c r="AP157" s="50">
        <v>34.01</v>
      </c>
      <c r="AQ157" s="50">
        <v>42.98</v>
      </c>
      <c r="AR157" s="50">
        <v>36.6</v>
      </c>
      <c r="AS157" s="50">
        <v>48.19</v>
      </c>
      <c r="AT157" s="50">
        <v>32.700000000000003</v>
      </c>
      <c r="AU157" s="50">
        <v>69.37</v>
      </c>
      <c r="AV157" s="50">
        <v>39.89</v>
      </c>
      <c r="AW157" s="50">
        <v>0</v>
      </c>
    </row>
    <row r="158" spans="1:49">
      <c r="A158" s="52">
        <v>41935</v>
      </c>
      <c r="B158" s="50">
        <v>49.97</v>
      </c>
      <c r="C158" s="50">
        <v>60.09</v>
      </c>
      <c r="D158" s="50">
        <v>41.01</v>
      </c>
      <c r="E158" s="50">
        <v>55.28</v>
      </c>
      <c r="F158" s="50">
        <v>34.380000000000003</v>
      </c>
      <c r="G158" s="50">
        <v>52.16</v>
      </c>
      <c r="H158" s="50">
        <v>23.82</v>
      </c>
      <c r="I158" s="50">
        <v>53.27</v>
      </c>
      <c r="J158" s="50">
        <v>31.93</v>
      </c>
      <c r="K158" s="50">
        <v>62.01</v>
      </c>
      <c r="L158" s="50">
        <v>70.099999999999994</v>
      </c>
      <c r="M158" s="50">
        <v>80</v>
      </c>
      <c r="N158" s="50">
        <v>80.069999999999993</v>
      </c>
      <c r="O158" s="50">
        <v>59.85</v>
      </c>
      <c r="P158" s="50">
        <v>37.43</v>
      </c>
      <c r="Q158" s="50">
        <v>26.7</v>
      </c>
      <c r="R158" s="50">
        <v>81.290000000000006</v>
      </c>
      <c r="S158" s="50">
        <v>48.41</v>
      </c>
      <c r="T158" s="50">
        <v>34.880000000000003</v>
      </c>
      <c r="U158" s="50">
        <v>35.4</v>
      </c>
      <c r="V158" s="50">
        <v>26.24</v>
      </c>
      <c r="W158" s="50">
        <v>27.25</v>
      </c>
      <c r="X158" s="50">
        <v>59.57</v>
      </c>
      <c r="Y158" s="50">
        <v>37.729999999999997</v>
      </c>
      <c r="Z158" s="50">
        <v>41.42</v>
      </c>
      <c r="AA158" s="50">
        <v>97.8</v>
      </c>
      <c r="AB158" s="50">
        <v>50.77</v>
      </c>
      <c r="AC158" s="50">
        <v>36.89</v>
      </c>
      <c r="AD158" s="50">
        <v>29.4</v>
      </c>
      <c r="AE158" s="50">
        <v>27</v>
      </c>
      <c r="AF158" s="50">
        <v>46.19</v>
      </c>
      <c r="AG158" s="50">
        <v>59.1</v>
      </c>
      <c r="AH158" s="50">
        <v>27.68</v>
      </c>
      <c r="AI158" s="50">
        <v>35.619999999999997</v>
      </c>
      <c r="AJ158" s="50">
        <v>31.874600000000001</v>
      </c>
      <c r="AK158" s="50">
        <v>38.869999999999997</v>
      </c>
      <c r="AL158" s="50">
        <v>53.05</v>
      </c>
      <c r="AM158" s="50">
        <v>106.64</v>
      </c>
      <c r="AN158" s="50">
        <v>47.21</v>
      </c>
      <c r="AO158" s="50">
        <v>19.21</v>
      </c>
      <c r="AP158" s="50">
        <v>34.11</v>
      </c>
      <c r="AQ158" s="50">
        <v>43.43</v>
      </c>
      <c r="AR158" s="50">
        <v>36.549999999999997</v>
      </c>
      <c r="AS158" s="50">
        <v>48.37</v>
      </c>
      <c r="AT158" s="50">
        <v>32.700000000000003</v>
      </c>
      <c r="AU158" s="50">
        <v>69.67</v>
      </c>
      <c r="AV158" s="50">
        <v>39.92</v>
      </c>
      <c r="AW158" s="50">
        <v>0</v>
      </c>
    </row>
    <row r="159" spans="1:49">
      <c r="A159" s="52">
        <v>41936</v>
      </c>
      <c r="B159" s="50">
        <v>50.18</v>
      </c>
      <c r="C159" s="50">
        <v>60.36</v>
      </c>
      <c r="D159" s="50">
        <v>41.24</v>
      </c>
      <c r="E159" s="50">
        <v>56.47</v>
      </c>
      <c r="F159" s="50">
        <v>34.51</v>
      </c>
      <c r="G159" s="50">
        <v>51.72</v>
      </c>
      <c r="H159" s="50">
        <v>24</v>
      </c>
      <c r="I159" s="50">
        <v>53.4</v>
      </c>
      <c r="J159" s="50">
        <v>32.090000000000003</v>
      </c>
      <c r="K159" s="50">
        <v>62.5</v>
      </c>
      <c r="L159" s="50">
        <v>70.72</v>
      </c>
      <c r="M159" s="50">
        <v>80.2</v>
      </c>
      <c r="N159" s="50">
        <v>80.3</v>
      </c>
      <c r="O159" s="50">
        <v>60.65</v>
      </c>
      <c r="P159" s="50">
        <v>37.35</v>
      </c>
      <c r="Q159" s="50">
        <v>26.92</v>
      </c>
      <c r="R159" s="50">
        <v>82.14</v>
      </c>
      <c r="S159" s="50">
        <v>48.59</v>
      </c>
      <c r="T159" s="50">
        <v>35.729999999999997</v>
      </c>
      <c r="U159" s="50">
        <v>36.270000000000003</v>
      </c>
      <c r="V159" s="50">
        <v>26.21</v>
      </c>
      <c r="W159" s="50">
        <v>27.51</v>
      </c>
      <c r="X159" s="50">
        <v>59.93</v>
      </c>
      <c r="Y159" s="50">
        <v>38.26</v>
      </c>
      <c r="Z159" s="50">
        <v>41.64</v>
      </c>
      <c r="AA159" s="50">
        <v>98.36</v>
      </c>
      <c r="AB159" s="50">
        <v>51.12</v>
      </c>
      <c r="AC159" s="50">
        <v>36.82</v>
      </c>
      <c r="AD159" s="50">
        <v>29.13</v>
      </c>
      <c r="AE159" s="50">
        <v>27.1</v>
      </c>
      <c r="AF159" s="50">
        <v>47.17</v>
      </c>
      <c r="AG159" s="50">
        <v>59.17</v>
      </c>
      <c r="AH159" s="50">
        <v>27.97</v>
      </c>
      <c r="AI159" s="50">
        <v>35.54</v>
      </c>
      <c r="AJ159" s="50">
        <v>32.041699999999999</v>
      </c>
      <c r="AK159" s="50">
        <v>39.57</v>
      </c>
      <c r="AL159" s="50">
        <v>53.33</v>
      </c>
      <c r="AM159" s="50">
        <v>107.86</v>
      </c>
      <c r="AN159" s="50">
        <v>47.41</v>
      </c>
      <c r="AO159" s="50">
        <v>19.27</v>
      </c>
      <c r="AP159" s="50">
        <v>34.049999999999997</v>
      </c>
      <c r="AQ159" s="50">
        <v>43.83</v>
      </c>
      <c r="AR159" s="50">
        <v>36.79</v>
      </c>
      <c r="AS159" s="50">
        <v>48.62</v>
      </c>
      <c r="AT159" s="50">
        <v>32.9</v>
      </c>
      <c r="AU159" s="50">
        <v>70.05</v>
      </c>
      <c r="AV159" s="50">
        <v>39.71</v>
      </c>
      <c r="AW159" s="50">
        <v>0</v>
      </c>
    </row>
    <row r="160" spans="1:49">
      <c r="A160" s="52">
        <v>41939</v>
      </c>
      <c r="B160" s="50">
        <v>50.25</v>
      </c>
      <c r="C160" s="50">
        <v>60.59</v>
      </c>
      <c r="D160" s="50">
        <v>41.23</v>
      </c>
      <c r="E160" s="50">
        <v>56.76</v>
      </c>
      <c r="F160" s="50">
        <v>34.57</v>
      </c>
      <c r="G160" s="50">
        <v>52.13</v>
      </c>
      <c r="H160" s="50">
        <v>24.01</v>
      </c>
      <c r="I160" s="50">
        <v>53.5</v>
      </c>
      <c r="J160" s="50">
        <v>32.11</v>
      </c>
      <c r="K160" s="50">
        <v>62.69</v>
      </c>
      <c r="L160" s="50">
        <v>70.36</v>
      </c>
      <c r="M160" s="50">
        <v>80.61</v>
      </c>
      <c r="N160" s="50">
        <v>80.61</v>
      </c>
      <c r="O160" s="50">
        <v>60.87</v>
      </c>
      <c r="P160" s="50">
        <v>37.35</v>
      </c>
      <c r="Q160" s="50">
        <v>27.13</v>
      </c>
      <c r="R160" s="50">
        <v>82.11</v>
      </c>
      <c r="S160" s="50">
        <v>48.45</v>
      </c>
      <c r="T160" s="50">
        <v>35.200000000000003</v>
      </c>
      <c r="U160" s="50">
        <v>36.130000000000003</v>
      </c>
      <c r="V160" s="50">
        <v>26.21</v>
      </c>
      <c r="W160" s="50">
        <v>27.46</v>
      </c>
      <c r="X160" s="50">
        <v>60.3</v>
      </c>
      <c r="Y160" s="50">
        <v>38.799999999999997</v>
      </c>
      <c r="Z160" s="50">
        <v>41.75</v>
      </c>
      <c r="AA160" s="50">
        <v>98.09</v>
      </c>
      <c r="AB160" s="50">
        <v>51.42</v>
      </c>
      <c r="AC160" s="50">
        <v>36.950000000000003</v>
      </c>
      <c r="AD160" s="50">
        <v>29.46</v>
      </c>
      <c r="AE160" s="50">
        <v>27.13</v>
      </c>
      <c r="AF160" s="50">
        <v>46.57</v>
      </c>
      <c r="AG160" s="50">
        <v>59.61</v>
      </c>
      <c r="AH160" s="50">
        <v>27.83</v>
      </c>
      <c r="AI160" s="50">
        <v>35.36</v>
      </c>
      <c r="AJ160" s="50">
        <v>32.171599999999998</v>
      </c>
      <c r="AK160" s="50">
        <v>39.46</v>
      </c>
      <c r="AL160" s="50">
        <v>53.19</v>
      </c>
      <c r="AM160" s="50">
        <v>107.76</v>
      </c>
      <c r="AN160" s="50">
        <v>47.38</v>
      </c>
      <c r="AO160" s="50">
        <v>19.29</v>
      </c>
      <c r="AP160" s="50">
        <v>34.14</v>
      </c>
      <c r="AQ160" s="50">
        <v>43.99</v>
      </c>
      <c r="AR160" s="50">
        <v>36.79</v>
      </c>
      <c r="AS160" s="50">
        <v>48.69</v>
      </c>
      <c r="AT160" s="50">
        <v>32.83</v>
      </c>
      <c r="AU160" s="50">
        <v>70.47</v>
      </c>
      <c r="AV160" s="50">
        <v>39.61</v>
      </c>
      <c r="AW160" s="50">
        <v>0</v>
      </c>
    </row>
    <row r="161" spans="1:49">
      <c r="A161" s="52">
        <v>41940</v>
      </c>
      <c r="B161" s="50">
        <v>51.17</v>
      </c>
      <c r="C161" s="50">
        <v>61.02</v>
      </c>
      <c r="D161" s="50">
        <v>41.67</v>
      </c>
      <c r="E161" s="50">
        <v>56.59</v>
      </c>
      <c r="F161" s="50">
        <v>35.130000000000003</v>
      </c>
      <c r="G161" s="50">
        <v>53.2</v>
      </c>
      <c r="H161" s="50">
        <v>24.29</v>
      </c>
      <c r="I161" s="50">
        <v>53.5</v>
      </c>
      <c r="J161" s="50">
        <v>32.33</v>
      </c>
      <c r="K161" s="50">
        <v>62.88</v>
      </c>
      <c r="L161" s="50">
        <v>70.709999999999994</v>
      </c>
      <c r="M161" s="50">
        <v>81.2</v>
      </c>
      <c r="N161" s="50">
        <v>80.72</v>
      </c>
      <c r="O161" s="50">
        <v>61.76</v>
      </c>
      <c r="P161" s="50">
        <v>37.78</v>
      </c>
      <c r="Q161" s="50">
        <v>27.76</v>
      </c>
      <c r="R161" s="50">
        <v>81.88</v>
      </c>
      <c r="S161" s="50">
        <v>48.78</v>
      </c>
      <c r="T161" s="50">
        <v>35.74</v>
      </c>
      <c r="U161" s="50">
        <v>36.76</v>
      </c>
      <c r="V161" s="50">
        <v>26.44</v>
      </c>
      <c r="W161" s="50">
        <v>27.81</v>
      </c>
      <c r="X161" s="50">
        <v>61.65</v>
      </c>
      <c r="Y161" s="50">
        <v>38.9</v>
      </c>
      <c r="Z161" s="50">
        <v>42.92</v>
      </c>
      <c r="AA161" s="50">
        <v>99.13</v>
      </c>
      <c r="AB161" s="50">
        <v>51.37</v>
      </c>
      <c r="AC161" s="50">
        <v>37.03</v>
      </c>
      <c r="AD161" s="50">
        <v>29.78</v>
      </c>
      <c r="AE161" s="50">
        <v>27.28</v>
      </c>
      <c r="AF161" s="50">
        <v>47.52</v>
      </c>
      <c r="AG161" s="50">
        <v>59.77</v>
      </c>
      <c r="AH161" s="50">
        <v>28.35</v>
      </c>
      <c r="AI161" s="50">
        <v>35.380000000000003</v>
      </c>
      <c r="AJ161" s="50">
        <v>32.320099999999996</v>
      </c>
      <c r="AK161" s="50">
        <v>39.57</v>
      </c>
      <c r="AL161" s="50">
        <v>53.79</v>
      </c>
      <c r="AM161" s="50">
        <v>109.04</v>
      </c>
      <c r="AN161" s="50">
        <v>47.37</v>
      </c>
      <c r="AO161" s="50">
        <v>19.489999999999998</v>
      </c>
      <c r="AP161" s="50">
        <v>34.4</v>
      </c>
      <c r="AQ161" s="50">
        <v>44.6</v>
      </c>
      <c r="AR161" s="50">
        <v>37.130000000000003</v>
      </c>
      <c r="AS161" s="50">
        <v>48.67</v>
      </c>
      <c r="AT161" s="50">
        <v>33.08</v>
      </c>
      <c r="AU161" s="50">
        <v>70.78</v>
      </c>
      <c r="AV161" s="50">
        <v>41.43</v>
      </c>
      <c r="AW161" s="50">
        <v>0</v>
      </c>
    </row>
    <row r="162" spans="1:49">
      <c r="A162" s="52">
        <v>41941</v>
      </c>
      <c r="B162" s="50">
        <v>50.92</v>
      </c>
      <c r="C162" s="50">
        <v>60.4</v>
      </c>
      <c r="D162" s="50">
        <v>41.41</v>
      </c>
      <c r="E162" s="50">
        <v>56.76</v>
      </c>
      <c r="F162" s="50">
        <v>34.92</v>
      </c>
      <c r="G162" s="50">
        <v>53.26</v>
      </c>
      <c r="H162" s="50">
        <v>24.2</v>
      </c>
      <c r="I162" s="50">
        <v>53.5</v>
      </c>
      <c r="J162" s="50">
        <v>32.15</v>
      </c>
      <c r="K162" s="50">
        <v>62.28</v>
      </c>
      <c r="L162" s="50">
        <v>70.17</v>
      </c>
      <c r="M162" s="50">
        <v>80.05</v>
      </c>
      <c r="N162" s="50">
        <v>80.27</v>
      </c>
      <c r="O162" s="50">
        <v>61.38</v>
      </c>
      <c r="P162" s="50">
        <v>37.700000000000003</v>
      </c>
      <c r="Q162" s="50">
        <v>27.64</v>
      </c>
      <c r="R162" s="50">
        <v>82.06</v>
      </c>
      <c r="S162" s="50">
        <v>48.35</v>
      </c>
      <c r="T162" s="50">
        <v>35.28</v>
      </c>
      <c r="U162" s="50">
        <v>36.58</v>
      </c>
      <c r="V162" s="50">
        <v>26.33</v>
      </c>
      <c r="W162" s="50">
        <v>27.59</v>
      </c>
      <c r="X162" s="50">
        <v>61.58</v>
      </c>
      <c r="Y162" s="50">
        <v>38.64</v>
      </c>
      <c r="Z162" s="50">
        <v>42.97</v>
      </c>
      <c r="AA162" s="50">
        <v>98.6</v>
      </c>
      <c r="AB162" s="50">
        <v>51.64</v>
      </c>
      <c r="AC162" s="50">
        <v>36.74</v>
      </c>
      <c r="AD162" s="50">
        <v>30</v>
      </c>
      <c r="AE162" s="50">
        <v>27.25</v>
      </c>
      <c r="AF162" s="50">
        <v>48.51</v>
      </c>
      <c r="AG162" s="50">
        <v>59.76</v>
      </c>
      <c r="AH162" s="50">
        <v>28.04</v>
      </c>
      <c r="AI162" s="50">
        <v>35.49</v>
      </c>
      <c r="AJ162" s="50">
        <v>32.023099999999999</v>
      </c>
      <c r="AK162" s="50">
        <v>39.47</v>
      </c>
      <c r="AL162" s="50">
        <v>53.24</v>
      </c>
      <c r="AM162" s="50">
        <v>108.51</v>
      </c>
      <c r="AN162" s="50">
        <v>46.42</v>
      </c>
      <c r="AO162" s="50">
        <v>19.440000000000001</v>
      </c>
      <c r="AP162" s="50">
        <v>34.450000000000003</v>
      </c>
      <c r="AQ162" s="50">
        <v>44.49</v>
      </c>
      <c r="AR162" s="50">
        <v>37.090000000000003</v>
      </c>
      <c r="AS162" s="50">
        <v>48.29</v>
      </c>
      <c r="AT162" s="50">
        <v>32.85</v>
      </c>
      <c r="AU162" s="50">
        <v>70.430000000000007</v>
      </c>
      <c r="AV162" s="50">
        <v>40.799999999999997</v>
      </c>
      <c r="AW162" s="50">
        <v>0</v>
      </c>
    </row>
    <row r="163" spans="1:49">
      <c r="A163" s="52">
        <v>41942</v>
      </c>
      <c r="B163" s="50">
        <v>52.19</v>
      </c>
      <c r="C163" s="50">
        <v>61.91</v>
      </c>
      <c r="D163" s="50">
        <v>42.58</v>
      </c>
      <c r="E163" s="50">
        <v>58.27</v>
      </c>
      <c r="F163" s="50">
        <v>35.659999999999997</v>
      </c>
      <c r="G163" s="50">
        <v>54.6</v>
      </c>
      <c r="H163" s="50">
        <v>24.41</v>
      </c>
      <c r="I163" s="50">
        <v>53.62</v>
      </c>
      <c r="J163" s="50">
        <v>32.770000000000003</v>
      </c>
      <c r="K163" s="50">
        <v>63.54</v>
      </c>
      <c r="L163" s="50">
        <v>71.58</v>
      </c>
      <c r="M163" s="50">
        <v>81.99</v>
      </c>
      <c r="N163" s="50">
        <v>82.29</v>
      </c>
      <c r="O163" s="50">
        <v>62.56</v>
      </c>
      <c r="P163" s="50">
        <v>37.85</v>
      </c>
      <c r="Q163" s="50">
        <v>28.32</v>
      </c>
      <c r="R163" s="50">
        <v>84.24</v>
      </c>
      <c r="S163" s="50">
        <v>49.35</v>
      </c>
      <c r="T163" s="50">
        <v>36.700000000000003</v>
      </c>
      <c r="U163" s="50">
        <v>37.51</v>
      </c>
      <c r="V163" s="50">
        <v>26.89</v>
      </c>
      <c r="W163" s="50">
        <v>28.03</v>
      </c>
      <c r="X163" s="50">
        <v>63.19</v>
      </c>
      <c r="Y163" s="50">
        <v>39.5</v>
      </c>
      <c r="Z163" s="50">
        <v>44.13</v>
      </c>
      <c r="AA163" s="50">
        <v>99.91</v>
      </c>
      <c r="AB163" s="50">
        <v>52.75</v>
      </c>
      <c r="AC163" s="50">
        <v>37.22</v>
      </c>
      <c r="AD163" s="50">
        <v>30.82</v>
      </c>
      <c r="AE163" s="50">
        <v>27.3</v>
      </c>
      <c r="AF163" s="50">
        <v>49.85</v>
      </c>
      <c r="AG163" s="50">
        <v>60.52</v>
      </c>
      <c r="AH163" s="50">
        <v>28.69</v>
      </c>
      <c r="AI163" s="50">
        <v>36.409999999999997</v>
      </c>
      <c r="AJ163" s="50">
        <v>32.3108</v>
      </c>
      <c r="AK163" s="50">
        <v>40.729999999999997</v>
      </c>
      <c r="AL163" s="50">
        <v>54.32</v>
      </c>
      <c r="AM163" s="50">
        <v>110.49</v>
      </c>
      <c r="AN163" s="50">
        <v>46.45</v>
      </c>
      <c r="AO163" s="50">
        <v>19.84</v>
      </c>
      <c r="AP163" s="50">
        <v>34.86</v>
      </c>
      <c r="AQ163" s="50">
        <v>45.26</v>
      </c>
      <c r="AR163" s="50">
        <v>37.67</v>
      </c>
      <c r="AS163" s="50">
        <v>49.57</v>
      </c>
      <c r="AT163" s="50">
        <v>33.520000000000003</v>
      </c>
      <c r="AU163" s="50">
        <v>72.930000000000007</v>
      </c>
      <c r="AV163" s="50">
        <v>41.47</v>
      </c>
      <c r="AW163" s="50">
        <v>0</v>
      </c>
    </row>
    <row r="164" spans="1:49">
      <c r="A164" s="52">
        <v>41943</v>
      </c>
      <c r="B164" s="50">
        <v>52.24</v>
      </c>
      <c r="C164" s="50">
        <v>61.91</v>
      </c>
      <c r="D164" s="50">
        <v>42.34</v>
      </c>
      <c r="E164" s="50">
        <v>58.34</v>
      </c>
      <c r="F164" s="50">
        <v>35.450000000000003</v>
      </c>
      <c r="G164" s="50">
        <v>54.73</v>
      </c>
      <c r="H164" s="50">
        <v>24.55</v>
      </c>
      <c r="I164" s="50">
        <v>53.76</v>
      </c>
      <c r="J164" s="50">
        <v>32.67</v>
      </c>
      <c r="K164" s="50">
        <v>63.36</v>
      </c>
      <c r="L164" s="50">
        <v>71.3</v>
      </c>
      <c r="M164" s="50">
        <v>82.16</v>
      </c>
      <c r="N164" s="50">
        <v>82.15</v>
      </c>
      <c r="O164" s="50">
        <v>62.58</v>
      </c>
      <c r="P164" s="50">
        <v>37.840000000000003</v>
      </c>
      <c r="Q164" s="50">
        <v>28.44</v>
      </c>
      <c r="R164" s="50">
        <v>84.02</v>
      </c>
      <c r="S164" s="50">
        <v>49.35</v>
      </c>
      <c r="T164" s="50">
        <v>36.590000000000003</v>
      </c>
      <c r="U164" s="50">
        <v>37.340000000000003</v>
      </c>
      <c r="V164" s="50">
        <v>26.93</v>
      </c>
      <c r="W164" s="50">
        <v>28.16</v>
      </c>
      <c r="X164" s="50">
        <v>63.23</v>
      </c>
      <c r="Y164" s="50">
        <v>39.61</v>
      </c>
      <c r="Z164" s="50">
        <v>44.47</v>
      </c>
      <c r="AA164" s="50">
        <v>100.22</v>
      </c>
      <c r="AB164" s="50">
        <v>52.84</v>
      </c>
      <c r="AC164" s="50">
        <v>37.29</v>
      </c>
      <c r="AD164" s="50">
        <v>31</v>
      </c>
      <c r="AE164" s="50">
        <v>27.34</v>
      </c>
      <c r="AF164" s="50">
        <v>50.32</v>
      </c>
      <c r="AG164" s="50">
        <v>61.47</v>
      </c>
      <c r="AH164" s="50">
        <v>28.85</v>
      </c>
      <c r="AI164" s="50">
        <v>36.409999999999997</v>
      </c>
      <c r="AJ164" s="50">
        <v>32.468499999999999</v>
      </c>
      <c r="AK164" s="50">
        <v>41.31</v>
      </c>
      <c r="AL164" s="50">
        <v>54.89</v>
      </c>
      <c r="AM164" s="50">
        <v>110</v>
      </c>
      <c r="AN164" s="50">
        <v>46.36</v>
      </c>
      <c r="AO164" s="50">
        <v>19.61</v>
      </c>
      <c r="AP164" s="50">
        <v>34.840000000000003</v>
      </c>
      <c r="AQ164" s="50">
        <v>44.95</v>
      </c>
      <c r="AR164" s="50">
        <v>37.81</v>
      </c>
      <c r="AS164" s="50">
        <v>49.66</v>
      </c>
      <c r="AT164" s="50">
        <v>33.47</v>
      </c>
      <c r="AU164" s="50">
        <v>72.680000000000007</v>
      </c>
      <c r="AV164" s="50">
        <v>41.14</v>
      </c>
      <c r="AW164" s="50">
        <v>0</v>
      </c>
    </row>
    <row r="165" spans="1:49">
      <c r="A165" s="52">
        <v>41946</v>
      </c>
      <c r="B165" s="50">
        <v>52.17</v>
      </c>
      <c r="C165" s="50">
        <v>62.39</v>
      </c>
      <c r="D165" s="50">
        <v>43.04</v>
      </c>
      <c r="E165" s="50">
        <v>58.65</v>
      </c>
      <c r="F165" s="50">
        <v>35.64</v>
      </c>
      <c r="G165" s="50">
        <v>54.51</v>
      </c>
      <c r="H165" s="50">
        <v>24.88</v>
      </c>
      <c r="I165" s="50">
        <v>53.78</v>
      </c>
      <c r="J165" s="50">
        <v>32.99</v>
      </c>
      <c r="K165" s="50">
        <v>63.6</v>
      </c>
      <c r="L165" s="50">
        <v>72.56</v>
      </c>
      <c r="M165" s="50">
        <v>82.8</v>
      </c>
      <c r="N165" s="50">
        <v>82.38</v>
      </c>
      <c r="O165" s="50">
        <v>63.24</v>
      </c>
      <c r="P165" s="50">
        <v>38.950000000000003</v>
      </c>
      <c r="Q165" s="50">
        <v>28.43</v>
      </c>
      <c r="R165" s="50">
        <v>83.85</v>
      </c>
      <c r="S165" s="50">
        <v>49.58</v>
      </c>
      <c r="T165" s="50">
        <v>36.4</v>
      </c>
      <c r="U165" s="50">
        <v>37.450000000000003</v>
      </c>
      <c r="V165" s="50">
        <v>27.05</v>
      </c>
      <c r="W165" s="50">
        <v>28.26</v>
      </c>
      <c r="X165" s="50">
        <v>63.2</v>
      </c>
      <c r="Y165" s="50">
        <v>39.75</v>
      </c>
      <c r="Z165" s="50">
        <v>44.61</v>
      </c>
      <c r="AA165" s="50">
        <v>100.81</v>
      </c>
      <c r="AB165" s="50">
        <v>52.56</v>
      </c>
      <c r="AC165" s="50">
        <v>37.33</v>
      </c>
      <c r="AD165" s="50">
        <v>30.824999999999999</v>
      </c>
      <c r="AE165" s="50">
        <v>27.36</v>
      </c>
      <c r="AF165" s="50">
        <v>50.94</v>
      </c>
      <c r="AG165" s="50">
        <v>62.25</v>
      </c>
      <c r="AH165" s="50">
        <v>29.21</v>
      </c>
      <c r="AI165" s="50">
        <v>36.57</v>
      </c>
      <c r="AJ165" s="50">
        <v>32.607700000000001</v>
      </c>
      <c r="AK165" s="50">
        <v>41.62</v>
      </c>
      <c r="AL165" s="50">
        <v>55.53</v>
      </c>
      <c r="AM165" s="50">
        <v>110.84</v>
      </c>
      <c r="AN165" s="50">
        <v>46.77</v>
      </c>
      <c r="AO165" s="50">
        <v>19.77</v>
      </c>
      <c r="AP165" s="50">
        <v>35.049999999999997</v>
      </c>
      <c r="AQ165" s="50">
        <v>45.14</v>
      </c>
      <c r="AR165" s="50">
        <v>37.799999999999997</v>
      </c>
      <c r="AS165" s="50">
        <v>49.92</v>
      </c>
      <c r="AT165" s="50">
        <v>33.75</v>
      </c>
      <c r="AU165" s="50">
        <v>72.819999999999993</v>
      </c>
      <c r="AV165" s="50">
        <v>41.28</v>
      </c>
      <c r="AW165" s="50">
        <v>0</v>
      </c>
    </row>
    <row r="166" spans="1:49">
      <c r="A166" s="52">
        <v>41947</v>
      </c>
      <c r="B166" s="50">
        <v>52.49</v>
      </c>
      <c r="C166" s="50">
        <v>61.82</v>
      </c>
      <c r="D166" s="50">
        <v>42.4</v>
      </c>
      <c r="E166" s="50">
        <v>58.13</v>
      </c>
      <c r="F166" s="50">
        <v>35.36</v>
      </c>
      <c r="G166" s="50">
        <v>55.29</v>
      </c>
      <c r="H166" s="50">
        <v>24.64</v>
      </c>
      <c r="I166" s="50">
        <v>53.62</v>
      </c>
      <c r="J166" s="50">
        <v>32.799999999999997</v>
      </c>
      <c r="K166" s="50">
        <v>63.38</v>
      </c>
      <c r="L166" s="50">
        <v>71.819999999999993</v>
      </c>
      <c r="M166" s="50">
        <v>82.39</v>
      </c>
      <c r="N166" s="50">
        <v>82.23</v>
      </c>
      <c r="O166" s="50">
        <v>62.31</v>
      </c>
      <c r="P166" s="50">
        <v>38.950000000000003</v>
      </c>
      <c r="Q166" s="50">
        <v>28.32</v>
      </c>
      <c r="R166" s="50">
        <v>82.47</v>
      </c>
      <c r="S166" s="50">
        <v>49.51</v>
      </c>
      <c r="T166" s="50">
        <v>36.47</v>
      </c>
      <c r="U166" s="50">
        <v>36.92</v>
      </c>
      <c r="V166" s="50">
        <v>26.88</v>
      </c>
      <c r="W166" s="50">
        <v>27.68</v>
      </c>
      <c r="X166" s="50">
        <v>61.83</v>
      </c>
      <c r="Y166" s="50">
        <v>39.67</v>
      </c>
      <c r="Z166" s="50">
        <v>44.36</v>
      </c>
      <c r="AA166" s="50">
        <v>100.96</v>
      </c>
      <c r="AB166" s="50">
        <v>51.74</v>
      </c>
      <c r="AC166" s="50">
        <v>37.06</v>
      </c>
      <c r="AD166" s="50">
        <v>30.8</v>
      </c>
      <c r="AE166" s="50">
        <v>27.39</v>
      </c>
      <c r="AF166" s="50">
        <v>50.68</v>
      </c>
      <c r="AG166" s="50">
        <v>61.66</v>
      </c>
      <c r="AH166" s="50">
        <v>29.06</v>
      </c>
      <c r="AI166" s="50">
        <v>36.39</v>
      </c>
      <c r="AJ166" s="50">
        <v>32.4221</v>
      </c>
      <c r="AK166" s="50">
        <v>41.17</v>
      </c>
      <c r="AL166" s="50">
        <v>55.35</v>
      </c>
      <c r="AM166" s="50">
        <v>110.9</v>
      </c>
      <c r="AN166" s="50">
        <v>46.94</v>
      </c>
      <c r="AO166" s="50">
        <v>19.62</v>
      </c>
      <c r="AP166" s="50">
        <v>35.020000000000003</v>
      </c>
      <c r="AQ166" s="50">
        <v>44.87</v>
      </c>
      <c r="AR166" s="50">
        <v>37.82</v>
      </c>
      <c r="AS166" s="50">
        <v>49.42</v>
      </c>
      <c r="AT166" s="50">
        <v>33.47</v>
      </c>
      <c r="AU166" s="50">
        <v>72.34</v>
      </c>
      <c r="AV166" s="50">
        <v>41.29</v>
      </c>
      <c r="AW166" s="50">
        <v>0</v>
      </c>
    </row>
    <row r="167" spans="1:49">
      <c r="A167" s="52">
        <v>41948</v>
      </c>
      <c r="B167" s="50">
        <v>52.77</v>
      </c>
      <c r="C167" s="50">
        <v>63.09</v>
      </c>
      <c r="D167" s="50">
        <v>43.4</v>
      </c>
      <c r="E167" s="50">
        <v>59.74</v>
      </c>
      <c r="F167" s="50">
        <v>35.72</v>
      </c>
      <c r="G167" s="50">
        <v>56.83</v>
      </c>
      <c r="H167" s="50">
        <v>25.13</v>
      </c>
      <c r="I167" s="50">
        <v>53.29</v>
      </c>
      <c r="J167" s="50">
        <v>33.21</v>
      </c>
      <c r="K167" s="50">
        <v>64.64</v>
      </c>
      <c r="L167" s="50">
        <v>74.180000000000007</v>
      </c>
      <c r="M167" s="50">
        <v>84.16</v>
      </c>
      <c r="N167" s="50">
        <v>83.5</v>
      </c>
      <c r="O167" s="50">
        <v>63.02</v>
      </c>
      <c r="P167" s="50">
        <v>39.36</v>
      </c>
      <c r="Q167" s="50">
        <v>28.86</v>
      </c>
      <c r="R167" s="50">
        <v>83.7</v>
      </c>
      <c r="S167" s="50">
        <v>50.83</v>
      </c>
      <c r="T167" s="50">
        <v>37.520000000000003</v>
      </c>
      <c r="U167" s="50">
        <v>37.1</v>
      </c>
      <c r="V167" s="50">
        <v>27.3</v>
      </c>
      <c r="W167" s="50">
        <v>28.12</v>
      </c>
      <c r="X167" s="50">
        <v>62.77</v>
      </c>
      <c r="Y167" s="50">
        <v>40.21</v>
      </c>
      <c r="Z167" s="50">
        <v>45.17</v>
      </c>
      <c r="AA167" s="50">
        <v>104.88</v>
      </c>
      <c r="AB167" s="50">
        <v>54.35</v>
      </c>
      <c r="AC167" s="50">
        <v>37.42</v>
      </c>
      <c r="AD167" s="50">
        <v>31.18</v>
      </c>
      <c r="AE167" s="50">
        <v>27.5</v>
      </c>
      <c r="AF167" s="50">
        <v>50.3</v>
      </c>
      <c r="AG167" s="50">
        <v>62.89</v>
      </c>
      <c r="AH167" s="50">
        <v>29.45</v>
      </c>
      <c r="AI167" s="50">
        <v>37.049999999999997</v>
      </c>
      <c r="AJ167" s="50">
        <v>33.767600000000002</v>
      </c>
      <c r="AK167" s="50">
        <v>41.97</v>
      </c>
      <c r="AL167" s="50">
        <v>56.67</v>
      </c>
      <c r="AM167" s="50">
        <v>113.44</v>
      </c>
      <c r="AN167" s="50">
        <v>47.96</v>
      </c>
      <c r="AO167" s="50">
        <v>20.149999999999999</v>
      </c>
      <c r="AP167" s="50">
        <v>35.54</v>
      </c>
      <c r="AQ167" s="50">
        <v>45.86</v>
      </c>
      <c r="AR167" s="50">
        <v>38.31</v>
      </c>
      <c r="AS167" s="50">
        <v>50.47</v>
      </c>
      <c r="AT167" s="50">
        <v>34.090000000000003</v>
      </c>
      <c r="AU167" s="50">
        <v>74.02</v>
      </c>
      <c r="AV167" s="50">
        <v>42.22</v>
      </c>
      <c r="AW167" s="50">
        <v>0</v>
      </c>
    </row>
    <row r="168" spans="1:49">
      <c r="A168" s="52">
        <v>41949</v>
      </c>
      <c r="B168" s="50">
        <v>51.81</v>
      </c>
      <c r="C168" s="50">
        <v>61.79</v>
      </c>
      <c r="D168" s="50">
        <v>42.42</v>
      </c>
      <c r="E168" s="50">
        <v>57.87</v>
      </c>
      <c r="F168" s="50">
        <v>34.71</v>
      </c>
      <c r="G168" s="50">
        <v>56.01</v>
      </c>
      <c r="H168" s="50">
        <v>24.94</v>
      </c>
      <c r="I168" s="50">
        <v>53.38</v>
      </c>
      <c r="J168" s="50">
        <v>32.369999999999997</v>
      </c>
      <c r="K168" s="50">
        <v>63.25</v>
      </c>
      <c r="L168" s="50">
        <v>73.08</v>
      </c>
      <c r="M168" s="50">
        <v>82.67</v>
      </c>
      <c r="N168" s="50">
        <v>81.17</v>
      </c>
      <c r="O168" s="50">
        <v>61.99</v>
      </c>
      <c r="P168" s="50">
        <v>38.700000000000003</v>
      </c>
      <c r="Q168" s="50">
        <v>28.48</v>
      </c>
      <c r="R168" s="50">
        <v>81.96</v>
      </c>
      <c r="S168" s="50">
        <v>49.5</v>
      </c>
      <c r="T168" s="50">
        <v>37.44</v>
      </c>
      <c r="U168" s="50">
        <v>36.64</v>
      </c>
      <c r="V168" s="50">
        <v>26.92</v>
      </c>
      <c r="W168" s="50">
        <v>27.48</v>
      </c>
      <c r="X168" s="50">
        <v>61.94</v>
      </c>
      <c r="Y168" s="50">
        <v>39.630000000000003</v>
      </c>
      <c r="Z168" s="50">
        <v>44.85</v>
      </c>
      <c r="AA168" s="50">
        <v>103.95</v>
      </c>
      <c r="AB168" s="50">
        <v>54.05</v>
      </c>
      <c r="AC168" s="50">
        <v>37.33</v>
      </c>
      <c r="AD168" s="50">
        <v>30.76</v>
      </c>
      <c r="AE168" s="50">
        <v>27.34</v>
      </c>
      <c r="AF168" s="50">
        <v>49.34</v>
      </c>
      <c r="AG168" s="50">
        <v>61.79</v>
      </c>
      <c r="AH168" s="50">
        <v>28.94</v>
      </c>
      <c r="AI168" s="50">
        <v>36.51</v>
      </c>
      <c r="AJ168" s="50">
        <v>33.396500000000003</v>
      </c>
      <c r="AK168" s="50">
        <v>40.72</v>
      </c>
      <c r="AL168" s="50">
        <v>55.86</v>
      </c>
      <c r="AM168" s="50">
        <v>112.84</v>
      </c>
      <c r="AN168" s="50">
        <v>47.01</v>
      </c>
      <c r="AO168" s="50">
        <v>19.72</v>
      </c>
      <c r="AP168" s="50">
        <v>35.299999999999997</v>
      </c>
      <c r="AQ168" s="50">
        <v>44.87</v>
      </c>
      <c r="AR168" s="50">
        <v>38.26</v>
      </c>
      <c r="AS168" s="50">
        <v>49.24</v>
      </c>
      <c r="AT168" s="50">
        <v>33.049999999999997</v>
      </c>
      <c r="AU168" s="50">
        <v>72.34</v>
      </c>
      <c r="AV168" s="50">
        <v>41.82</v>
      </c>
      <c r="AW168" s="50">
        <v>0</v>
      </c>
    </row>
    <row r="169" spans="1:49">
      <c r="A169" s="52">
        <v>41950</v>
      </c>
      <c r="B169" s="50">
        <v>52.25</v>
      </c>
      <c r="C169" s="50">
        <v>62.75</v>
      </c>
      <c r="D169" s="50">
        <v>43.31</v>
      </c>
      <c r="E169" s="50">
        <v>58.32</v>
      </c>
      <c r="F169" s="50">
        <v>35.08</v>
      </c>
      <c r="G169" s="50">
        <v>56.66</v>
      </c>
      <c r="H169" s="50">
        <v>25.23</v>
      </c>
      <c r="I169" s="50">
        <v>53.51</v>
      </c>
      <c r="J169" s="50">
        <v>32.909999999999997</v>
      </c>
      <c r="K169" s="50">
        <v>63.57</v>
      </c>
      <c r="L169" s="50">
        <v>73.89</v>
      </c>
      <c r="M169" s="50">
        <v>83.31</v>
      </c>
      <c r="N169" s="50">
        <v>82.08</v>
      </c>
      <c r="O169" s="50">
        <v>62.38</v>
      </c>
      <c r="P169" s="50">
        <v>39.200000000000003</v>
      </c>
      <c r="Q169" s="50">
        <v>28.72</v>
      </c>
      <c r="R169" s="50">
        <v>82.68</v>
      </c>
      <c r="S169" s="50">
        <v>50.7</v>
      </c>
      <c r="T169" s="50">
        <v>37.770000000000003</v>
      </c>
      <c r="U169" s="50">
        <v>37.25</v>
      </c>
      <c r="V169" s="50">
        <v>27</v>
      </c>
      <c r="W169" s="50">
        <v>28.3</v>
      </c>
      <c r="X169" s="50">
        <v>62.55</v>
      </c>
      <c r="Y169" s="50">
        <v>40.17</v>
      </c>
      <c r="Z169" s="50">
        <v>45.1</v>
      </c>
      <c r="AA169" s="50">
        <v>104.73</v>
      </c>
      <c r="AB169" s="50">
        <v>54.19</v>
      </c>
      <c r="AC169" s="50">
        <v>37.72</v>
      </c>
      <c r="AD169" s="50">
        <v>30.94</v>
      </c>
      <c r="AE169" s="50">
        <v>27.46</v>
      </c>
      <c r="AF169" s="50">
        <v>50.35</v>
      </c>
      <c r="AG169" s="50">
        <v>62.5</v>
      </c>
      <c r="AH169" s="50">
        <v>29.22</v>
      </c>
      <c r="AI169" s="50">
        <v>36.729999999999997</v>
      </c>
      <c r="AJ169" s="50">
        <v>33.878999999999998</v>
      </c>
      <c r="AK169" s="50">
        <v>41.1</v>
      </c>
      <c r="AL169" s="50">
        <v>56.53</v>
      </c>
      <c r="AM169" s="50">
        <v>112.49</v>
      </c>
      <c r="AN169" s="50">
        <v>47.13</v>
      </c>
      <c r="AO169" s="50">
        <v>19.8</v>
      </c>
      <c r="AP169" s="50">
        <v>35.64</v>
      </c>
      <c r="AQ169" s="50">
        <v>45.24</v>
      </c>
      <c r="AR169" s="50">
        <v>39.090000000000003</v>
      </c>
      <c r="AS169" s="50">
        <v>49.26</v>
      </c>
      <c r="AT169" s="50">
        <v>33.6</v>
      </c>
      <c r="AU169" s="50">
        <v>72</v>
      </c>
      <c r="AV169" s="50">
        <v>42.15</v>
      </c>
      <c r="AW169" s="50">
        <v>0</v>
      </c>
    </row>
    <row r="170" spans="1:49">
      <c r="A170" s="52">
        <v>41953</v>
      </c>
      <c r="B170" s="50">
        <v>52.65</v>
      </c>
      <c r="C170" s="50">
        <v>63.4</v>
      </c>
      <c r="D170" s="50">
        <v>43.32</v>
      </c>
      <c r="E170" s="50">
        <v>58.38</v>
      </c>
      <c r="F170" s="50">
        <v>35.200000000000003</v>
      </c>
      <c r="G170" s="50">
        <v>56.86</v>
      </c>
      <c r="H170" s="50">
        <v>25.38</v>
      </c>
      <c r="I170" s="50">
        <v>53.76</v>
      </c>
      <c r="J170" s="50">
        <v>33.200000000000003</v>
      </c>
      <c r="K170" s="50">
        <v>63.47</v>
      </c>
      <c r="L170" s="50">
        <v>74.36</v>
      </c>
      <c r="M170" s="50">
        <v>83.85</v>
      </c>
      <c r="N170" s="50">
        <v>82.81</v>
      </c>
      <c r="O170" s="50">
        <v>63.08</v>
      </c>
      <c r="P170" s="50">
        <v>39.479999999999997</v>
      </c>
      <c r="Q170" s="50">
        <v>28.71</v>
      </c>
      <c r="R170" s="50">
        <v>83.29</v>
      </c>
      <c r="S170" s="50">
        <v>50.73</v>
      </c>
      <c r="T170" s="50">
        <v>37.6</v>
      </c>
      <c r="U170" s="50">
        <v>37.35</v>
      </c>
      <c r="V170" s="50">
        <v>27.15</v>
      </c>
      <c r="W170" s="50">
        <v>28.2</v>
      </c>
      <c r="X170" s="50">
        <v>63.1</v>
      </c>
      <c r="Y170" s="50">
        <v>40.450000000000003</v>
      </c>
      <c r="Z170" s="50">
        <v>45.93</v>
      </c>
      <c r="AA170" s="50">
        <v>105.61</v>
      </c>
      <c r="AB170" s="50">
        <v>53.96</v>
      </c>
      <c r="AC170" s="50">
        <v>37.83</v>
      </c>
      <c r="AD170" s="50">
        <v>31.24</v>
      </c>
      <c r="AE170" s="50">
        <v>27.59</v>
      </c>
      <c r="AF170" s="50">
        <v>50.77</v>
      </c>
      <c r="AG170" s="50">
        <v>62.81</v>
      </c>
      <c r="AH170" s="50">
        <v>29.33</v>
      </c>
      <c r="AI170" s="50">
        <v>37.1</v>
      </c>
      <c r="AJ170" s="50">
        <v>34.1295</v>
      </c>
      <c r="AK170" s="50">
        <v>41.46</v>
      </c>
      <c r="AL170" s="50">
        <v>56.73</v>
      </c>
      <c r="AM170" s="50">
        <v>112.6</v>
      </c>
      <c r="AN170" s="50">
        <v>47.59</v>
      </c>
      <c r="AO170" s="50">
        <v>19.579999999999998</v>
      </c>
      <c r="AP170" s="50">
        <v>35.67</v>
      </c>
      <c r="AQ170" s="50">
        <v>45.6</v>
      </c>
      <c r="AR170" s="50">
        <v>39.21</v>
      </c>
      <c r="AS170" s="50">
        <v>49.76</v>
      </c>
      <c r="AT170" s="50">
        <v>33.99</v>
      </c>
      <c r="AU170" s="50">
        <v>72.650000000000006</v>
      </c>
      <c r="AV170" s="50">
        <v>42.46</v>
      </c>
      <c r="AW170" s="50">
        <v>0</v>
      </c>
    </row>
    <row r="171" spans="1:49">
      <c r="A171" s="52">
        <v>41954</v>
      </c>
      <c r="B171" s="50">
        <v>52.17</v>
      </c>
      <c r="C171" s="50">
        <v>63.43</v>
      </c>
      <c r="D171" s="50">
        <v>43.31</v>
      </c>
      <c r="E171" s="50">
        <v>57.94</v>
      </c>
      <c r="F171" s="50">
        <v>34.93</v>
      </c>
      <c r="G171" s="50">
        <v>56.63</v>
      </c>
      <c r="H171" s="50">
        <v>25.3</v>
      </c>
      <c r="I171" s="50">
        <v>53.57</v>
      </c>
      <c r="J171" s="50">
        <v>33.26</v>
      </c>
      <c r="K171" s="50">
        <v>63.46</v>
      </c>
      <c r="L171" s="50">
        <v>73.91</v>
      </c>
      <c r="M171" s="50">
        <v>82.79</v>
      </c>
      <c r="N171" s="50">
        <v>82.66</v>
      </c>
      <c r="O171" s="50">
        <v>63.21</v>
      </c>
      <c r="P171" s="50">
        <v>39.04</v>
      </c>
      <c r="Q171" s="50">
        <v>28.65</v>
      </c>
      <c r="R171" s="50">
        <v>82.96</v>
      </c>
      <c r="S171" s="50">
        <v>50.54</v>
      </c>
      <c r="T171" s="50">
        <v>37.549999999999997</v>
      </c>
      <c r="U171" s="50">
        <v>37.29</v>
      </c>
      <c r="V171" s="50">
        <v>27.15</v>
      </c>
      <c r="W171" s="50">
        <v>28.27</v>
      </c>
      <c r="X171" s="50">
        <v>62.91</v>
      </c>
      <c r="Y171" s="50">
        <v>40.54</v>
      </c>
      <c r="Z171" s="50">
        <v>46.31</v>
      </c>
      <c r="AA171" s="50">
        <v>104.8</v>
      </c>
      <c r="AB171" s="50">
        <v>53.57</v>
      </c>
      <c r="AC171" s="50">
        <v>37.770000000000003</v>
      </c>
      <c r="AD171" s="50">
        <v>31.14</v>
      </c>
      <c r="AE171" s="50">
        <v>27.51</v>
      </c>
      <c r="AF171" s="50">
        <v>50.55</v>
      </c>
      <c r="AG171" s="50">
        <v>62.82</v>
      </c>
      <c r="AH171" s="50">
        <v>29.23</v>
      </c>
      <c r="AI171" s="50">
        <v>37.14</v>
      </c>
      <c r="AJ171" s="50">
        <v>33.934699999999999</v>
      </c>
      <c r="AK171" s="50">
        <v>40.950000000000003</v>
      </c>
      <c r="AL171" s="50">
        <v>57.01</v>
      </c>
      <c r="AM171" s="50">
        <v>112.49</v>
      </c>
      <c r="AN171" s="50">
        <v>47.58</v>
      </c>
      <c r="AO171" s="50">
        <v>19.62</v>
      </c>
      <c r="AP171" s="50">
        <v>36.04</v>
      </c>
      <c r="AQ171" s="50">
        <v>45.86</v>
      </c>
      <c r="AR171" s="50">
        <v>39.44</v>
      </c>
      <c r="AS171" s="50">
        <v>49.73</v>
      </c>
      <c r="AT171" s="50">
        <v>33.880000000000003</v>
      </c>
      <c r="AU171" s="50">
        <v>72.849999999999994</v>
      </c>
      <c r="AV171" s="50">
        <v>41.63</v>
      </c>
      <c r="AW171" s="50">
        <v>0</v>
      </c>
    </row>
    <row r="172" spans="1:49">
      <c r="A172" s="52">
        <v>41955</v>
      </c>
      <c r="B172" s="50">
        <v>51.25</v>
      </c>
      <c r="C172" s="50">
        <v>62.49</v>
      </c>
      <c r="D172" s="50">
        <v>42.72</v>
      </c>
      <c r="E172" s="50">
        <v>56.87</v>
      </c>
      <c r="F172" s="50">
        <v>34.369999999999997</v>
      </c>
      <c r="G172" s="50">
        <v>55.81</v>
      </c>
      <c r="H172" s="50">
        <v>24.57</v>
      </c>
      <c r="I172" s="50">
        <v>53.52</v>
      </c>
      <c r="J172" s="50">
        <v>32.479999999999997</v>
      </c>
      <c r="K172" s="50">
        <v>62.25</v>
      </c>
      <c r="L172" s="50">
        <v>72.709999999999994</v>
      </c>
      <c r="M172" s="50">
        <v>80.900000000000006</v>
      </c>
      <c r="N172" s="50">
        <v>79.849999999999994</v>
      </c>
      <c r="O172" s="50">
        <v>62.4</v>
      </c>
      <c r="P172" s="50">
        <v>38.4</v>
      </c>
      <c r="Q172" s="50">
        <v>28.45</v>
      </c>
      <c r="R172" s="50">
        <v>81.62</v>
      </c>
      <c r="S172" s="50">
        <v>49.49</v>
      </c>
      <c r="T172" s="50">
        <v>35.93</v>
      </c>
      <c r="U172" s="50">
        <v>36.4</v>
      </c>
      <c r="V172" s="50">
        <v>26.72</v>
      </c>
      <c r="W172" s="50">
        <v>27.56</v>
      </c>
      <c r="X172" s="50">
        <v>62.07</v>
      </c>
      <c r="Y172" s="50">
        <v>39.29</v>
      </c>
      <c r="Z172" s="50">
        <v>45.46</v>
      </c>
      <c r="AA172" s="50">
        <v>103.09</v>
      </c>
      <c r="AB172" s="50">
        <v>53.08</v>
      </c>
      <c r="AC172" s="50">
        <v>37.43</v>
      </c>
      <c r="AD172" s="50">
        <v>30.15</v>
      </c>
      <c r="AE172" s="50">
        <v>27.55</v>
      </c>
      <c r="AF172" s="50">
        <v>50.14</v>
      </c>
      <c r="AG172" s="50">
        <v>61.8</v>
      </c>
      <c r="AH172" s="50">
        <v>28.74</v>
      </c>
      <c r="AI172" s="50">
        <v>36.299999999999997</v>
      </c>
      <c r="AJ172" s="50">
        <v>33.275799999999997</v>
      </c>
      <c r="AK172" s="50">
        <v>39.72</v>
      </c>
      <c r="AL172" s="50">
        <v>56.32</v>
      </c>
      <c r="AM172" s="50">
        <v>110.65</v>
      </c>
      <c r="AN172" s="50">
        <v>47.1</v>
      </c>
      <c r="AO172" s="50">
        <v>19.329999999999998</v>
      </c>
      <c r="AP172" s="50">
        <v>35.47</v>
      </c>
      <c r="AQ172" s="50">
        <v>45.47</v>
      </c>
      <c r="AR172" s="50">
        <v>38.950000000000003</v>
      </c>
      <c r="AS172" s="50">
        <v>48.26</v>
      </c>
      <c r="AT172" s="50">
        <v>33.409999999999997</v>
      </c>
      <c r="AU172" s="50">
        <v>71.8</v>
      </c>
      <c r="AV172" s="50">
        <v>40.68</v>
      </c>
      <c r="AW172" s="50">
        <v>0</v>
      </c>
    </row>
    <row r="173" spans="1:49">
      <c r="A173" s="52">
        <v>41956</v>
      </c>
      <c r="B173" s="50">
        <v>50.07</v>
      </c>
      <c r="C173" s="50">
        <v>61.78</v>
      </c>
      <c r="D173" s="50">
        <v>42.39</v>
      </c>
      <c r="E173" s="50">
        <v>56.31</v>
      </c>
      <c r="F173" s="50">
        <v>33.909999999999997</v>
      </c>
      <c r="G173" s="50">
        <v>54.42</v>
      </c>
      <c r="H173" s="50">
        <v>24.19</v>
      </c>
      <c r="I173" s="50">
        <v>53.51</v>
      </c>
      <c r="J173" s="50">
        <v>32.31</v>
      </c>
      <c r="K173" s="50">
        <v>62</v>
      </c>
      <c r="L173" s="50">
        <v>72.260000000000005</v>
      </c>
      <c r="M173" s="50">
        <v>79.78</v>
      </c>
      <c r="N173" s="50">
        <v>78.989999999999995</v>
      </c>
      <c r="O173" s="50">
        <v>61.68</v>
      </c>
      <c r="P173" s="50">
        <v>37.729999999999997</v>
      </c>
      <c r="Q173" s="50">
        <v>28.07</v>
      </c>
      <c r="R173" s="50">
        <v>81.680000000000007</v>
      </c>
      <c r="S173" s="50">
        <v>49.27</v>
      </c>
      <c r="T173" s="50">
        <v>35.36</v>
      </c>
      <c r="U173" s="50">
        <v>36.1</v>
      </c>
      <c r="V173" s="50">
        <v>26.43</v>
      </c>
      <c r="W173" s="50">
        <v>27.18</v>
      </c>
      <c r="X173" s="50">
        <v>61.18</v>
      </c>
      <c r="Y173" s="50">
        <v>38.729999999999997</v>
      </c>
      <c r="Z173" s="50">
        <v>44.73</v>
      </c>
      <c r="AA173" s="50">
        <v>102.27</v>
      </c>
      <c r="AB173" s="50">
        <v>52.1</v>
      </c>
      <c r="AC173" s="50">
        <v>36.43</v>
      </c>
      <c r="AD173" s="50">
        <v>29.39</v>
      </c>
      <c r="AE173" s="50">
        <v>27.3</v>
      </c>
      <c r="AF173" s="50">
        <v>49.77</v>
      </c>
      <c r="AG173" s="50">
        <v>61.23</v>
      </c>
      <c r="AH173" s="50">
        <v>28.44</v>
      </c>
      <c r="AI173" s="50">
        <v>35.76</v>
      </c>
      <c r="AJ173" s="50">
        <v>33.136600000000001</v>
      </c>
      <c r="AK173" s="50">
        <v>39.28</v>
      </c>
      <c r="AL173" s="50">
        <v>55.99</v>
      </c>
      <c r="AM173" s="50">
        <v>109.51</v>
      </c>
      <c r="AN173" s="50">
        <v>46.94</v>
      </c>
      <c r="AO173" s="50">
        <v>19.309999999999999</v>
      </c>
      <c r="AP173" s="50">
        <v>35.1</v>
      </c>
      <c r="AQ173" s="50">
        <v>44.44</v>
      </c>
      <c r="AR173" s="50">
        <v>38.72</v>
      </c>
      <c r="AS173" s="50">
        <v>47.6</v>
      </c>
      <c r="AT173" s="50">
        <v>33.22</v>
      </c>
      <c r="AU173" s="50">
        <v>71.3</v>
      </c>
      <c r="AV173" s="50">
        <v>39.950000000000003</v>
      </c>
      <c r="AW173" s="50">
        <v>0</v>
      </c>
    </row>
    <row r="174" spans="1:49">
      <c r="A174" s="52">
        <v>41957</v>
      </c>
      <c r="B174" s="50">
        <v>49.83</v>
      </c>
      <c r="C174" s="50">
        <v>61.77</v>
      </c>
      <c r="D174" s="50">
        <v>42.21</v>
      </c>
      <c r="E174" s="50">
        <v>56.06</v>
      </c>
      <c r="F174" s="50">
        <v>33.46</v>
      </c>
      <c r="G174" s="50">
        <v>53.89</v>
      </c>
      <c r="H174" s="50">
        <v>24.04</v>
      </c>
      <c r="I174" s="50">
        <v>53.36</v>
      </c>
      <c r="J174" s="50">
        <v>32.15</v>
      </c>
      <c r="K174" s="50">
        <v>62.03</v>
      </c>
      <c r="L174" s="50">
        <v>71.569999999999993</v>
      </c>
      <c r="M174" s="50">
        <v>79.87</v>
      </c>
      <c r="N174" s="50">
        <v>79.11</v>
      </c>
      <c r="O174" s="50">
        <v>61.76</v>
      </c>
      <c r="P174" s="50">
        <v>37.549999999999997</v>
      </c>
      <c r="Q174" s="50">
        <v>27.83</v>
      </c>
      <c r="R174" s="50">
        <v>81.45</v>
      </c>
      <c r="S174" s="50">
        <v>48.8</v>
      </c>
      <c r="T174" s="50">
        <v>35.409999999999997</v>
      </c>
      <c r="U174" s="50">
        <v>35.89</v>
      </c>
      <c r="V174" s="50">
        <v>26.38</v>
      </c>
      <c r="W174" s="50">
        <v>27.21</v>
      </c>
      <c r="X174" s="50">
        <v>60.86</v>
      </c>
      <c r="Y174" s="50">
        <v>37.99</v>
      </c>
      <c r="Z174" s="50">
        <v>44.11</v>
      </c>
      <c r="AA174" s="50">
        <v>101.85</v>
      </c>
      <c r="AB174" s="50">
        <v>52</v>
      </c>
      <c r="AC174" s="50">
        <v>36.35</v>
      </c>
      <c r="AD174" s="50">
        <v>29.17</v>
      </c>
      <c r="AE174" s="50">
        <v>27.28</v>
      </c>
      <c r="AF174" s="50">
        <v>49.65</v>
      </c>
      <c r="AG174" s="50">
        <v>60.79</v>
      </c>
      <c r="AH174" s="50">
        <v>28.42</v>
      </c>
      <c r="AI174" s="50">
        <v>35.69</v>
      </c>
      <c r="AJ174" s="50">
        <v>32.886099999999999</v>
      </c>
      <c r="AK174" s="50">
        <v>39.479999999999997</v>
      </c>
      <c r="AL174" s="50">
        <v>55.55</v>
      </c>
      <c r="AM174" s="50">
        <v>108.67</v>
      </c>
      <c r="AN174" s="50">
        <v>46.64</v>
      </c>
      <c r="AO174" s="50">
        <v>19.25</v>
      </c>
      <c r="AP174" s="50">
        <v>35.270000000000003</v>
      </c>
      <c r="AQ174" s="50">
        <v>44.11</v>
      </c>
      <c r="AR174" s="50">
        <v>38.39</v>
      </c>
      <c r="AS174" s="50">
        <v>47.82</v>
      </c>
      <c r="AT174" s="50">
        <v>33.04</v>
      </c>
      <c r="AU174" s="50">
        <v>71.58</v>
      </c>
      <c r="AV174" s="50">
        <v>39.32</v>
      </c>
      <c r="AW174" s="50">
        <v>0</v>
      </c>
    </row>
    <row r="175" spans="1:49">
      <c r="A175" s="52">
        <v>41960</v>
      </c>
      <c r="B175" s="50">
        <v>50.09</v>
      </c>
      <c r="C175" s="50">
        <v>62.08</v>
      </c>
      <c r="D175" s="50">
        <v>43.06</v>
      </c>
      <c r="E175" s="50">
        <v>57.19</v>
      </c>
      <c r="F175" s="50">
        <v>33.79</v>
      </c>
      <c r="G175" s="50">
        <v>54.46</v>
      </c>
      <c r="H175" s="50">
        <v>24.38</v>
      </c>
      <c r="I175" s="50">
        <v>53.38</v>
      </c>
      <c r="J175" s="50">
        <v>32.659999999999997</v>
      </c>
      <c r="K175" s="50">
        <v>62.54</v>
      </c>
      <c r="L175" s="50">
        <v>72.16</v>
      </c>
      <c r="M175" s="50">
        <v>81.099999999999994</v>
      </c>
      <c r="N175" s="50">
        <v>80.3</v>
      </c>
      <c r="O175" s="50">
        <v>62.72</v>
      </c>
      <c r="P175" s="50">
        <v>38.159999999999997</v>
      </c>
      <c r="Q175" s="50">
        <v>27.97</v>
      </c>
      <c r="R175" s="50">
        <v>83.27</v>
      </c>
      <c r="S175" s="50">
        <v>49.44</v>
      </c>
      <c r="T175" s="50">
        <v>35.71</v>
      </c>
      <c r="U175" s="50">
        <v>36.36</v>
      </c>
      <c r="V175" s="50">
        <v>26.5</v>
      </c>
      <c r="W175" s="50">
        <v>27.44</v>
      </c>
      <c r="X175" s="50">
        <v>61.68</v>
      </c>
      <c r="Y175" s="50">
        <v>38.020000000000003</v>
      </c>
      <c r="Z175" s="50">
        <v>44.35</v>
      </c>
      <c r="AA175" s="50">
        <v>103.21</v>
      </c>
      <c r="AB175" s="50">
        <v>52.1</v>
      </c>
      <c r="AC175" s="50">
        <v>36.69</v>
      </c>
      <c r="AD175" s="50">
        <v>29.19</v>
      </c>
      <c r="AE175" s="50">
        <v>27.34</v>
      </c>
      <c r="AF175" s="50">
        <v>50.58</v>
      </c>
      <c r="AG175" s="50">
        <v>61.82</v>
      </c>
      <c r="AH175" s="50">
        <v>28.58</v>
      </c>
      <c r="AI175" s="50">
        <v>35.9</v>
      </c>
      <c r="AJ175" s="50">
        <v>33.0717</v>
      </c>
      <c r="AK175" s="50">
        <v>40.46</v>
      </c>
      <c r="AL175" s="50">
        <v>56.22</v>
      </c>
      <c r="AM175" s="50">
        <v>109.98</v>
      </c>
      <c r="AN175" s="50">
        <v>47.08</v>
      </c>
      <c r="AO175" s="50">
        <v>19.55</v>
      </c>
      <c r="AP175" s="50">
        <v>35.26</v>
      </c>
      <c r="AQ175" s="50">
        <v>44.21</v>
      </c>
      <c r="AR175" s="50">
        <v>38.99</v>
      </c>
      <c r="AS175" s="50">
        <v>48.63</v>
      </c>
      <c r="AT175" s="50">
        <v>33.43</v>
      </c>
      <c r="AU175" s="50">
        <v>72.540000000000006</v>
      </c>
      <c r="AV175" s="50">
        <v>39.86</v>
      </c>
      <c r="AW175" s="50">
        <v>0</v>
      </c>
    </row>
    <row r="176" spans="1:49">
      <c r="A176" s="52">
        <v>41961</v>
      </c>
      <c r="B176" s="50">
        <v>50.38</v>
      </c>
      <c r="C176" s="50">
        <v>62.56</v>
      </c>
      <c r="D176" s="50">
        <v>43.33</v>
      </c>
      <c r="E176" s="50">
        <v>57.25</v>
      </c>
      <c r="F176" s="50">
        <v>34.21</v>
      </c>
      <c r="G176" s="50">
        <v>54.42</v>
      </c>
      <c r="H176" s="50">
        <v>24.59</v>
      </c>
      <c r="I176" s="50">
        <v>53.42</v>
      </c>
      <c r="J176" s="50">
        <v>32.770000000000003</v>
      </c>
      <c r="K176" s="50">
        <v>63.03</v>
      </c>
      <c r="L176" s="50">
        <v>72.2</v>
      </c>
      <c r="M176" s="50">
        <v>81.510000000000005</v>
      </c>
      <c r="N176" s="50">
        <v>80.31</v>
      </c>
      <c r="O176" s="50">
        <v>62.7</v>
      </c>
      <c r="P176" s="50">
        <v>38.42</v>
      </c>
      <c r="Q176" s="50">
        <v>27.95</v>
      </c>
      <c r="R176" s="50">
        <v>83.9</v>
      </c>
      <c r="S176" s="50">
        <v>49.78</v>
      </c>
      <c r="T176" s="50">
        <v>35.79</v>
      </c>
      <c r="U176" s="50">
        <v>36.69</v>
      </c>
      <c r="V176" s="50">
        <v>26.56</v>
      </c>
      <c r="W176" s="50">
        <v>27.71</v>
      </c>
      <c r="X176" s="50">
        <v>62.15</v>
      </c>
      <c r="Y176" s="50">
        <v>38.4</v>
      </c>
      <c r="Z176" s="50">
        <v>44.51</v>
      </c>
      <c r="AA176" s="50">
        <v>103.34</v>
      </c>
      <c r="AB176" s="50">
        <v>52.05</v>
      </c>
      <c r="AC176" s="50">
        <v>36.96</v>
      </c>
      <c r="AD176" s="50">
        <v>29.33</v>
      </c>
      <c r="AE176" s="50">
        <v>27.5</v>
      </c>
      <c r="AF176" s="50">
        <v>50.42</v>
      </c>
      <c r="AG176" s="50">
        <v>62.24</v>
      </c>
      <c r="AH176" s="50">
        <v>28.74</v>
      </c>
      <c r="AI176" s="50">
        <v>36.15</v>
      </c>
      <c r="AJ176" s="50">
        <v>33.053100000000001</v>
      </c>
      <c r="AK176" s="50">
        <v>40.58</v>
      </c>
      <c r="AL176" s="50">
        <v>56.63</v>
      </c>
      <c r="AM176" s="50">
        <v>110.48</v>
      </c>
      <c r="AN176" s="50">
        <v>47.25</v>
      </c>
      <c r="AO176" s="50">
        <v>19.600000000000001</v>
      </c>
      <c r="AP176" s="50">
        <v>35.4</v>
      </c>
      <c r="AQ176" s="50">
        <v>44.21</v>
      </c>
      <c r="AR176" s="50">
        <v>39.43</v>
      </c>
      <c r="AS176" s="50">
        <v>48.8</v>
      </c>
      <c r="AT176" s="50">
        <v>33.72</v>
      </c>
      <c r="AU176" s="50">
        <v>73</v>
      </c>
      <c r="AV176" s="50">
        <v>40.159999999999997</v>
      </c>
      <c r="AW176" s="50">
        <v>0</v>
      </c>
    </row>
    <row r="177" spans="1:49">
      <c r="A177" s="52">
        <v>41962</v>
      </c>
      <c r="B177" s="50">
        <v>50.14</v>
      </c>
      <c r="C177" s="50">
        <v>62.55</v>
      </c>
      <c r="D177" s="50">
        <v>43.04</v>
      </c>
      <c r="E177" s="50">
        <v>57.24</v>
      </c>
      <c r="F177" s="50">
        <v>33.76</v>
      </c>
      <c r="G177" s="50">
        <v>54.07</v>
      </c>
      <c r="H177" s="50">
        <v>24.38</v>
      </c>
      <c r="I177" s="50">
        <v>53.52</v>
      </c>
      <c r="J177" s="50">
        <v>32.68</v>
      </c>
      <c r="K177" s="50">
        <v>62.34</v>
      </c>
      <c r="L177" s="50">
        <v>72.459999999999994</v>
      </c>
      <c r="M177" s="50">
        <v>81.209999999999994</v>
      </c>
      <c r="N177" s="50">
        <v>80.38</v>
      </c>
      <c r="O177" s="50">
        <v>62.55</v>
      </c>
      <c r="P177" s="50">
        <v>38.14</v>
      </c>
      <c r="Q177" s="50">
        <v>27.85</v>
      </c>
      <c r="R177" s="50">
        <v>83.34</v>
      </c>
      <c r="S177" s="50">
        <v>49.94</v>
      </c>
      <c r="T177" s="50">
        <v>36.049999999999997</v>
      </c>
      <c r="U177" s="50">
        <v>37.04</v>
      </c>
      <c r="V177" s="50">
        <v>26.61</v>
      </c>
      <c r="W177" s="50">
        <v>27.28</v>
      </c>
      <c r="X177" s="50">
        <v>61.68</v>
      </c>
      <c r="Y177" s="50">
        <v>38.659999999999997</v>
      </c>
      <c r="Z177" s="50">
        <v>44.01</v>
      </c>
      <c r="AA177" s="50">
        <v>103.71</v>
      </c>
      <c r="AB177" s="50">
        <v>51.89</v>
      </c>
      <c r="AC177" s="50">
        <v>37.01</v>
      </c>
      <c r="AD177" s="50">
        <v>29.1</v>
      </c>
      <c r="AE177" s="50">
        <v>27.52</v>
      </c>
      <c r="AF177" s="50">
        <v>50.17</v>
      </c>
      <c r="AG177" s="50">
        <v>62.08</v>
      </c>
      <c r="AH177" s="50">
        <v>28.56</v>
      </c>
      <c r="AI177" s="50">
        <v>36.06</v>
      </c>
      <c r="AJ177" s="50">
        <v>32.839700000000001</v>
      </c>
      <c r="AK177" s="50">
        <v>40.549999999999997</v>
      </c>
      <c r="AL177" s="50">
        <v>56.66</v>
      </c>
      <c r="AM177" s="50">
        <v>110.11</v>
      </c>
      <c r="AN177" s="50">
        <v>47.27</v>
      </c>
      <c r="AO177" s="50">
        <v>19.66</v>
      </c>
      <c r="AP177" s="50">
        <v>35.14</v>
      </c>
      <c r="AQ177" s="50">
        <v>44.29</v>
      </c>
      <c r="AR177" s="50">
        <v>39.31</v>
      </c>
      <c r="AS177" s="50">
        <v>48.65</v>
      </c>
      <c r="AT177" s="50">
        <v>33.57</v>
      </c>
      <c r="AU177" s="50">
        <v>73.13</v>
      </c>
      <c r="AV177" s="50">
        <v>40.380000000000003</v>
      </c>
      <c r="AW177" s="50">
        <v>0</v>
      </c>
    </row>
    <row r="178" spans="1:49">
      <c r="A178" s="52">
        <v>41963</v>
      </c>
      <c r="B178" s="50">
        <v>50.13</v>
      </c>
      <c r="C178" s="50">
        <v>62.38</v>
      </c>
      <c r="D178" s="50">
        <v>42.66</v>
      </c>
      <c r="E178" s="50">
        <v>57.23</v>
      </c>
      <c r="F178" s="50">
        <v>33.78</v>
      </c>
      <c r="G178" s="50">
        <v>54.36</v>
      </c>
      <c r="H178" s="50">
        <v>24.33</v>
      </c>
      <c r="I178" s="50">
        <v>53.59</v>
      </c>
      <c r="J178" s="50">
        <v>32.51</v>
      </c>
      <c r="K178" s="50">
        <v>62.12</v>
      </c>
      <c r="L178" s="50">
        <v>72.67</v>
      </c>
      <c r="M178" s="50">
        <v>80.64</v>
      </c>
      <c r="N178" s="50">
        <v>80.17</v>
      </c>
      <c r="O178" s="50">
        <v>62.25</v>
      </c>
      <c r="P178" s="50">
        <v>37.85</v>
      </c>
      <c r="Q178" s="50">
        <v>27.81</v>
      </c>
      <c r="R178" s="50">
        <v>82.23</v>
      </c>
      <c r="S178" s="50">
        <v>49.96</v>
      </c>
      <c r="T178" s="50">
        <v>35.94</v>
      </c>
      <c r="U178" s="50">
        <v>36.729999999999997</v>
      </c>
      <c r="V178" s="50">
        <v>26.52</v>
      </c>
      <c r="W178" s="50">
        <v>27.34</v>
      </c>
      <c r="X178" s="50">
        <v>61.7</v>
      </c>
      <c r="Y178" s="50">
        <v>38.72</v>
      </c>
      <c r="Z178" s="50">
        <v>44.11</v>
      </c>
      <c r="AA178" s="50">
        <v>103.06</v>
      </c>
      <c r="AB178" s="50">
        <v>51.98</v>
      </c>
      <c r="AC178" s="50">
        <v>36.799999999999997</v>
      </c>
      <c r="AD178" s="50">
        <v>29.12</v>
      </c>
      <c r="AE178" s="50">
        <v>27.57</v>
      </c>
      <c r="AF178" s="50">
        <v>50.21</v>
      </c>
      <c r="AG178" s="50">
        <v>61.95</v>
      </c>
      <c r="AH178" s="50">
        <v>28.48</v>
      </c>
      <c r="AI178" s="50">
        <v>36</v>
      </c>
      <c r="AJ178" s="50">
        <v>32.719099999999997</v>
      </c>
      <c r="AK178" s="50">
        <v>40.630000000000003</v>
      </c>
      <c r="AL178" s="50">
        <v>56.31</v>
      </c>
      <c r="AM178" s="50">
        <v>110.26</v>
      </c>
      <c r="AN178" s="50">
        <v>47.11</v>
      </c>
      <c r="AO178" s="50">
        <v>19.55</v>
      </c>
      <c r="AP178" s="50">
        <v>34.89</v>
      </c>
      <c r="AQ178" s="50">
        <v>44.03</v>
      </c>
      <c r="AR178" s="50">
        <v>39.1</v>
      </c>
      <c r="AS178" s="50">
        <v>48.57</v>
      </c>
      <c r="AT178" s="50">
        <v>33.56</v>
      </c>
      <c r="AU178" s="50">
        <v>73.13</v>
      </c>
      <c r="AV178" s="50">
        <v>39.840000000000003</v>
      </c>
      <c r="AW178" s="50">
        <v>0</v>
      </c>
    </row>
    <row r="179" spans="1:49">
      <c r="A179" s="52">
        <v>41964</v>
      </c>
      <c r="B179" s="50">
        <v>50.32</v>
      </c>
      <c r="C179" s="50">
        <v>62.21</v>
      </c>
      <c r="D179" s="50">
        <v>42.83</v>
      </c>
      <c r="E179" s="50">
        <v>57.42</v>
      </c>
      <c r="F179" s="50">
        <v>33.9</v>
      </c>
      <c r="G179" s="50">
        <v>54.29</v>
      </c>
      <c r="H179" s="50">
        <v>24.34</v>
      </c>
      <c r="I179" s="50">
        <v>53.52</v>
      </c>
      <c r="J179" s="50">
        <v>32.770000000000003</v>
      </c>
      <c r="K179" s="50">
        <v>62.37</v>
      </c>
      <c r="L179" s="50">
        <v>73.25</v>
      </c>
      <c r="M179" s="50">
        <v>80.650000000000006</v>
      </c>
      <c r="N179" s="50">
        <v>79.77</v>
      </c>
      <c r="O179" s="50">
        <v>62.45</v>
      </c>
      <c r="P179" s="50">
        <v>38.1</v>
      </c>
      <c r="Q179" s="50">
        <v>27.8</v>
      </c>
      <c r="R179" s="50">
        <v>82.4</v>
      </c>
      <c r="S179" s="50">
        <v>50.36</v>
      </c>
      <c r="T179" s="50">
        <v>36.25</v>
      </c>
      <c r="U179" s="50">
        <v>37.21</v>
      </c>
      <c r="V179" s="50">
        <v>26.6</v>
      </c>
      <c r="W179" s="50">
        <v>27.51</v>
      </c>
      <c r="X179" s="50">
        <v>61.78</v>
      </c>
      <c r="Y179" s="50">
        <v>39.03</v>
      </c>
      <c r="Z179" s="50">
        <v>44.22</v>
      </c>
      <c r="AA179" s="50">
        <v>103.74</v>
      </c>
      <c r="AB179" s="50">
        <v>52.55</v>
      </c>
      <c r="AC179" s="50">
        <v>36.93</v>
      </c>
      <c r="AD179" s="50">
        <v>29.2</v>
      </c>
      <c r="AE179" s="50">
        <v>27.35</v>
      </c>
      <c r="AF179" s="50">
        <v>50.07</v>
      </c>
      <c r="AG179" s="50">
        <v>62.7</v>
      </c>
      <c r="AH179" s="50">
        <v>28.64</v>
      </c>
      <c r="AI179" s="50">
        <v>36.299999999999997</v>
      </c>
      <c r="AJ179" s="50">
        <v>32.951099999999997</v>
      </c>
      <c r="AK179" s="50">
        <v>41</v>
      </c>
      <c r="AL179" s="50">
        <v>56.52</v>
      </c>
      <c r="AM179" s="50">
        <v>110.33</v>
      </c>
      <c r="AN179" s="50">
        <v>47.25</v>
      </c>
      <c r="AO179" s="50">
        <v>19.61</v>
      </c>
      <c r="AP179" s="50">
        <v>34.82</v>
      </c>
      <c r="AQ179" s="50">
        <v>44.19</v>
      </c>
      <c r="AR179" s="50">
        <v>39.14</v>
      </c>
      <c r="AS179" s="50">
        <v>48.62</v>
      </c>
      <c r="AT179" s="50">
        <v>33.68</v>
      </c>
      <c r="AU179" s="50">
        <v>73.11</v>
      </c>
      <c r="AV179" s="50">
        <v>39.57</v>
      </c>
      <c r="AW179" s="50">
        <v>0</v>
      </c>
    </row>
    <row r="180" spans="1:49">
      <c r="A180" s="52">
        <v>41967</v>
      </c>
      <c r="B180" s="50">
        <v>50.54</v>
      </c>
      <c r="C180" s="50">
        <v>61.86</v>
      </c>
      <c r="D180" s="50">
        <v>42.48</v>
      </c>
      <c r="E180" s="50">
        <v>56.8</v>
      </c>
      <c r="F180" s="50">
        <v>33.799999999999997</v>
      </c>
      <c r="G180" s="50">
        <v>54.22</v>
      </c>
      <c r="H180" s="50">
        <v>24.35</v>
      </c>
      <c r="I180" s="50">
        <v>53.56</v>
      </c>
      <c r="J180" s="50">
        <v>32.58</v>
      </c>
      <c r="K180" s="50">
        <v>61.89</v>
      </c>
      <c r="L180" s="50">
        <v>73.05</v>
      </c>
      <c r="M180" s="50">
        <v>80.53</v>
      </c>
      <c r="N180" s="50">
        <v>79.03</v>
      </c>
      <c r="O180" s="50">
        <v>62.11</v>
      </c>
      <c r="P180" s="50">
        <v>37.89</v>
      </c>
      <c r="Q180" s="50">
        <v>27.75</v>
      </c>
      <c r="R180" s="50">
        <v>81.47</v>
      </c>
      <c r="S180" s="50">
        <v>50.01</v>
      </c>
      <c r="T180" s="50">
        <v>35.25</v>
      </c>
      <c r="U180" s="50">
        <v>36.32</v>
      </c>
      <c r="V180" s="50">
        <v>26.14</v>
      </c>
      <c r="W180" s="50">
        <v>27.31</v>
      </c>
      <c r="X180" s="50">
        <v>61.13</v>
      </c>
      <c r="Y180" s="50">
        <v>39.15</v>
      </c>
      <c r="Z180" s="50">
        <v>44.28</v>
      </c>
      <c r="AA180" s="50">
        <v>103.22</v>
      </c>
      <c r="AB180" s="50">
        <v>52.5</v>
      </c>
      <c r="AC180" s="50">
        <v>36.6</v>
      </c>
      <c r="AD180" s="50">
        <v>29.19</v>
      </c>
      <c r="AE180" s="50">
        <v>27.34</v>
      </c>
      <c r="AF180" s="50">
        <v>49.22</v>
      </c>
      <c r="AG180" s="50">
        <v>62.02</v>
      </c>
      <c r="AH180" s="50">
        <v>28.62</v>
      </c>
      <c r="AI180" s="50">
        <v>36.31</v>
      </c>
      <c r="AJ180" s="50">
        <v>32.616999999999997</v>
      </c>
      <c r="AK180" s="50">
        <v>40.71</v>
      </c>
      <c r="AL180" s="50">
        <v>56.14</v>
      </c>
      <c r="AM180" s="50">
        <v>110.16</v>
      </c>
      <c r="AN180" s="50">
        <v>46.71</v>
      </c>
      <c r="AO180" s="50">
        <v>19.510000000000002</v>
      </c>
      <c r="AP180" s="50">
        <v>34.78</v>
      </c>
      <c r="AQ180" s="50">
        <v>43.84</v>
      </c>
      <c r="AR180" s="50">
        <v>38.74</v>
      </c>
      <c r="AS180" s="50">
        <v>48.27</v>
      </c>
      <c r="AT180" s="50">
        <v>33.380000000000003</v>
      </c>
      <c r="AU180" s="50">
        <v>72</v>
      </c>
      <c r="AV180" s="50">
        <v>39.51</v>
      </c>
      <c r="AW180" s="50">
        <v>0</v>
      </c>
    </row>
    <row r="181" spans="1:49">
      <c r="A181" s="52">
        <v>41968</v>
      </c>
      <c r="B181" s="50">
        <v>50.8</v>
      </c>
      <c r="C181" s="50">
        <v>61.8</v>
      </c>
      <c r="D181" s="50">
        <v>42.39</v>
      </c>
      <c r="E181" s="50">
        <v>56.58</v>
      </c>
      <c r="F181" s="50">
        <v>34.06</v>
      </c>
      <c r="G181" s="50">
        <v>54.37</v>
      </c>
      <c r="H181" s="50">
        <v>24.31</v>
      </c>
      <c r="I181" s="50">
        <v>53.81</v>
      </c>
      <c r="J181" s="50">
        <v>32.6</v>
      </c>
      <c r="K181" s="50">
        <v>61.65</v>
      </c>
      <c r="L181" s="50">
        <v>72.63</v>
      </c>
      <c r="M181" s="50">
        <v>80.39</v>
      </c>
      <c r="N181" s="50">
        <v>79.150000000000006</v>
      </c>
      <c r="O181" s="50">
        <v>62.4</v>
      </c>
      <c r="P181" s="50">
        <v>37.799999999999997</v>
      </c>
      <c r="Q181" s="50">
        <v>27.73</v>
      </c>
      <c r="R181" s="50">
        <v>81.31</v>
      </c>
      <c r="S181" s="50">
        <v>49.51</v>
      </c>
      <c r="T181" s="50">
        <v>35.18</v>
      </c>
      <c r="U181" s="50">
        <v>36.24</v>
      </c>
      <c r="V181" s="50">
        <v>25.81</v>
      </c>
      <c r="W181" s="50">
        <v>27.48</v>
      </c>
      <c r="X181" s="50">
        <v>61.4</v>
      </c>
      <c r="Y181" s="50">
        <v>38.28</v>
      </c>
      <c r="Z181" s="50">
        <v>44.15</v>
      </c>
      <c r="AA181" s="50">
        <v>102.85</v>
      </c>
      <c r="AB181" s="50">
        <v>52.6</v>
      </c>
      <c r="AC181" s="50">
        <v>36.520000000000003</v>
      </c>
      <c r="AD181" s="50">
        <v>29.18</v>
      </c>
      <c r="AE181" s="50">
        <v>27.46</v>
      </c>
      <c r="AF181" s="50">
        <v>49.28</v>
      </c>
      <c r="AG181" s="50">
        <v>62.15</v>
      </c>
      <c r="AH181" s="50">
        <v>28.64</v>
      </c>
      <c r="AI181" s="50">
        <v>36.43</v>
      </c>
      <c r="AJ181" s="50">
        <v>32.663400000000003</v>
      </c>
      <c r="AK181" s="50">
        <v>40.880000000000003</v>
      </c>
      <c r="AL181" s="50">
        <v>56.26</v>
      </c>
      <c r="AM181" s="50">
        <v>111.16</v>
      </c>
      <c r="AN181" s="50">
        <v>46.47</v>
      </c>
      <c r="AO181" s="50">
        <v>19.54</v>
      </c>
      <c r="AP181" s="50">
        <v>34.96</v>
      </c>
      <c r="AQ181" s="50">
        <v>43.75</v>
      </c>
      <c r="AR181" s="50">
        <v>38.51</v>
      </c>
      <c r="AS181" s="50">
        <v>48.2</v>
      </c>
      <c r="AT181" s="50">
        <v>33.33</v>
      </c>
      <c r="AU181" s="50">
        <v>71.78</v>
      </c>
      <c r="AV181" s="50">
        <v>39.47</v>
      </c>
      <c r="AW181" s="50">
        <v>0</v>
      </c>
    </row>
    <row r="182" spans="1:49">
      <c r="A182" s="52">
        <v>41969</v>
      </c>
      <c r="B182" s="50">
        <v>51.25</v>
      </c>
      <c r="C182" s="50">
        <v>62.2</v>
      </c>
      <c r="D182" s="50">
        <v>42.58</v>
      </c>
      <c r="E182" s="50">
        <v>56.66</v>
      </c>
      <c r="F182" s="50">
        <v>34.29</v>
      </c>
      <c r="G182" s="50">
        <v>54.54</v>
      </c>
      <c r="H182" s="50">
        <v>24.27</v>
      </c>
      <c r="I182" s="50">
        <v>53.98</v>
      </c>
      <c r="J182" s="50">
        <v>32.700000000000003</v>
      </c>
      <c r="K182" s="50">
        <v>62.33</v>
      </c>
      <c r="L182" s="50">
        <v>72.53</v>
      </c>
      <c r="M182" s="50">
        <v>80.67</v>
      </c>
      <c r="N182" s="50">
        <v>79.69</v>
      </c>
      <c r="O182" s="50">
        <v>62.61</v>
      </c>
      <c r="P182" s="50">
        <v>37.979999999999997</v>
      </c>
      <c r="Q182" s="50">
        <v>27.74</v>
      </c>
      <c r="R182" s="50">
        <v>82.17</v>
      </c>
      <c r="S182" s="50">
        <v>49.64</v>
      </c>
      <c r="T182" s="50">
        <v>35.69</v>
      </c>
      <c r="U182" s="50">
        <v>36.44</v>
      </c>
      <c r="V182" s="50">
        <v>25.95</v>
      </c>
      <c r="W182" s="50">
        <v>27.63</v>
      </c>
      <c r="X182" s="50">
        <v>61.9</v>
      </c>
      <c r="Y182" s="50">
        <v>38</v>
      </c>
      <c r="Z182" s="50">
        <v>44.22</v>
      </c>
      <c r="AA182" s="50">
        <v>103.2</v>
      </c>
      <c r="AB182" s="50">
        <v>52.76</v>
      </c>
      <c r="AC182" s="50">
        <v>36.18</v>
      </c>
      <c r="AD182" s="50">
        <v>29.29</v>
      </c>
      <c r="AE182" s="50">
        <v>27.47</v>
      </c>
      <c r="AF182" s="50">
        <v>49.94</v>
      </c>
      <c r="AG182" s="50">
        <v>62.37</v>
      </c>
      <c r="AH182" s="50">
        <v>28.88</v>
      </c>
      <c r="AI182" s="50">
        <v>36.71</v>
      </c>
      <c r="AJ182" s="50">
        <v>32.700499999999998</v>
      </c>
      <c r="AK182" s="50">
        <v>41.21</v>
      </c>
      <c r="AL182" s="50">
        <v>56.52</v>
      </c>
      <c r="AM182" s="50">
        <v>111.67</v>
      </c>
      <c r="AN182" s="50">
        <v>46.82</v>
      </c>
      <c r="AO182" s="50">
        <v>19.68</v>
      </c>
      <c r="AP182" s="50">
        <v>35.08</v>
      </c>
      <c r="AQ182" s="50">
        <v>44.16</v>
      </c>
      <c r="AR182" s="50">
        <v>38.65</v>
      </c>
      <c r="AS182" s="50">
        <v>48.48</v>
      </c>
      <c r="AT182" s="50">
        <v>33.5</v>
      </c>
      <c r="AU182" s="50">
        <v>71.87</v>
      </c>
      <c r="AV182" s="50">
        <v>39.799999999999997</v>
      </c>
      <c r="AW182" s="50">
        <v>0</v>
      </c>
    </row>
    <row r="183" spans="1:49">
      <c r="A183" s="52">
        <v>41971</v>
      </c>
      <c r="B183" s="50">
        <v>50.97</v>
      </c>
      <c r="C183" s="50">
        <v>62.87</v>
      </c>
      <c r="D183" s="50">
        <v>43.11</v>
      </c>
      <c r="E183" s="50">
        <v>57.55</v>
      </c>
      <c r="F183" s="50">
        <v>34.450000000000003</v>
      </c>
      <c r="G183" s="50">
        <v>54.01</v>
      </c>
      <c r="H183" s="50">
        <v>23.94</v>
      </c>
      <c r="I183" s="50">
        <v>53.73</v>
      </c>
      <c r="J183" s="50">
        <v>33.1</v>
      </c>
      <c r="K183" s="50">
        <v>63.15</v>
      </c>
      <c r="L183" s="50">
        <v>72.55</v>
      </c>
      <c r="M183" s="50">
        <v>81.459999999999994</v>
      </c>
      <c r="N183" s="50">
        <v>80.900000000000006</v>
      </c>
      <c r="O183" s="50">
        <v>63.56</v>
      </c>
      <c r="P183" s="50">
        <v>37.83</v>
      </c>
      <c r="Q183" s="50">
        <v>27.71</v>
      </c>
      <c r="R183" s="50">
        <v>83.9</v>
      </c>
      <c r="S183" s="50">
        <v>50.64</v>
      </c>
      <c r="T183" s="50">
        <v>36.17</v>
      </c>
      <c r="U183" s="50">
        <v>36.880000000000003</v>
      </c>
      <c r="V183" s="50">
        <v>26.17</v>
      </c>
      <c r="W183" s="50">
        <v>28.19</v>
      </c>
      <c r="X183" s="50">
        <v>62.11</v>
      </c>
      <c r="Y183" s="50">
        <v>37.99</v>
      </c>
      <c r="Z183" s="50">
        <v>44.01</v>
      </c>
      <c r="AA183" s="50">
        <v>104.39</v>
      </c>
      <c r="AB183" s="50">
        <v>53.23</v>
      </c>
      <c r="AC183" s="50">
        <v>35.69</v>
      </c>
      <c r="AD183" s="50">
        <v>28.78</v>
      </c>
      <c r="AE183" s="50">
        <v>27.5</v>
      </c>
      <c r="AF183" s="50">
        <v>50.5</v>
      </c>
      <c r="AG183" s="50">
        <v>63.23</v>
      </c>
      <c r="AH183" s="50">
        <v>28.96</v>
      </c>
      <c r="AI183" s="50">
        <v>36.869999999999997</v>
      </c>
      <c r="AJ183" s="50">
        <v>32.9696</v>
      </c>
      <c r="AK183" s="50">
        <v>41.78</v>
      </c>
      <c r="AL183" s="50">
        <v>57.03</v>
      </c>
      <c r="AM183" s="50">
        <v>111.73</v>
      </c>
      <c r="AN183" s="50">
        <v>47.43</v>
      </c>
      <c r="AO183" s="50">
        <v>19.829999999999998</v>
      </c>
      <c r="AP183" s="50">
        <v>35.229999999999997</v>
      </c>
      <c r="AQ183" s="50">
        <v>44.21</v>
      </c>
      <c r="AR183" s="50">
        <v>39.090000000000003</v>
      </c>
      <c r="AS183" s="50">
        <v>49.4</v>
      </c>
      <c r="AT183" s="50">
        <v>33.94</v>
      </c>
      <c r="AU183" s="50">
        <v>72.84</v>
      </c>
      <c r="AV183" s="50">
        <v>39.799999999999997</v>
      </c>
      <c r="AW183" s="50">
        <v>0</v>
      </c>
    </row>
    <row r="184" spans="1:49">
      <c r="A184" s="52">
        <v>41974</v>
      </c>
      <c r="B184" s="50">
        <v>50.94</v>
      </c>
      <c r="C184" s="50">
        <v>63.45</v>
      </c>
      <c r="D184" s="50">
        <v>43.2</v>
      </c>
      <c r="E184" s="50">
        <v>58.01</v>
      </c>
      <c r="F184" s="50">
        <v>34.29</v>
      </c>
      <c r="G184" s="50">
        <v>53.53</v>
      </c>
      <c r="H184" s="50">
        <v>23.5</v>
      </c>
      <c r="I184" s="50">
        <v>53.77</v>
      </c>
      <c r="J184" s="50">
        <v>33.25</v>
      </c>
      <c r="K184" s="50">
        <v>63.83</v>
      </c>
      <c r="L184" s="50">
        <v>72.28</v>
      </c>
      <c r="M184" s="50">
        <v>81.540000000000006</v>
      </c>
      <c r="N184" s="50">
        <v>82</v>
      </c>
      <c r="O184" s="50">
        <v>63.6</v>
      </c>
      <c r="P184" s="50">
        <v>37.6</v>
      </c>
      <c r="Q184" s="50">
        <v>27.68</v>
      </c>
      <c r="R184" s="50">
        <v>83.83</v>
      </c>
      <c r="S184" s="50">
        <v>50.69</v>
      </c>
      <c r="T184" s="50">
        <v>36.24</v>
      </c>
      <c r="U184" s="50">
        <v>37.04</v>
      </c>
      <c r="V184" s="50">
        <v>26.22</v>
      </c>
      <c r="W184" s="50">
        <v>27.73</v>
      </c>
      <c r="X184" s="50">
        <v>62.34</v>
      </c>
      <c r="Y184" s="50">
        <v>37.89</v>
      </c>
      <c r="Z184" s="50">
        <v>43.88</v>
      </c>
      <c r="AA184" s="50">
        <v>104.81</v>
      </c>
      <c r="AB184" s="50">
        <v>52.7</v>
      </c>
      <c r="AC184" s="50">
        <v>35.130000000000003</v>
      </c>
      <c r="AD184" s="50">
        <v>28.41</v>
      </c>
      <c r="AE184" s="50">
        <v>27.47</v>
      </c>
      <c r="AF184" s="50">
        <v>50.62</v>
      </c>
      <c r="AG184" s="50">
        <v>63.6</v>
      </c>
      <c r="AH184" s="50">
        <v>29.04</v>
      </c>
      <c r="AI184" s="50">
        <v>37.19</v>
      </c>
      <c r="AJ184" s="50">
        <v>33.034599999999998</v>
      </c>
      <c r="AK184" s="50">
        <v>41.63</v>
      </c>
      <c r="AL184" s="50">
        <v>57.41</v>
      </c>
      <c r="AM184" s="50">
        <v>109.27</v>
      </c>
      <c r="AN184" s="50">
        <v>47.69</v>
      </c>
      <c r="AO184" s="50">
        <v>19.77</v>
      </c>
      <c r="AP184" s="50">
        <v>35.08</v>
      </c>
      <c r="AQ184" s="50">
        <v>44.24</v>
      </c>
      <c r="AR184" s="50">
        <v>39.049999999999997</v>
      </c>
      <c r="AS184" s="50">
        <v>49.68</v>
      </c>
      <c r="AT184" s="50">
        <v>34.270000000000003</v>
      </c>
      <c r="AU184" s="50">
        <v>73.569999999999993</v>
      </c>
      <c r="AV184" s="50">
        <v>39.729999999999997</v>
      </c>
      <c r="AW184" s="50">
        <v>0</v>
      </c>
    </row>
    <row r="185" spans="1:49">
      <c r="A185" s="52">
        <v>41975</v>
      </c>
      <c r="B185" s="50">
        <v>51.78</v>
      </c>
      <c r="C185" s="50">
        <v>63.73</v>
      </c>
      <c r="D185" s="50">
        <v>43.53</v>
      </c>
      <c r="E185" s="50">
        <v>58.36</v>
      </c>
      <c r="F185" s="50">
        <v>34.21</v>
      </c>
      <c r="G185" s="50">
        <v>54.29</v>
      </c>
      <c r="H185" s="50">
        <v>23.77</v>
      </c>
      <c r="I185" s="50">
        <v>53.97</v>
      </c>
      <c r="J185" s="50">
        <v>33.5</v>
      </c>
      <c r="K185" s="50">
        <v>64.180000000000007</v>
      </c>
      <c r="L185" s="50">
        <v>72.84</v>
      </c>
      <c r="M185" s="50">
        <v>82.27</v>
      </c>
      <c r="N185" s="50">
        <v>82.34</v>
      </c>
      <c r="O185" s="50">
        <v>64.260000000000005</v>
      </c>
      <c r="P185" s="50">
        <v>38.06</v>
      </c>
      <c r="Q185" s="50">
        <v>28.02</v>
      </c>
      <c r="R185" s="50">
        <v>83.7</v>
      </c>
      <c r="S185" s="50">
        <v>51.2</v>
      </c>
      <c r="T185" s="50">
        <v>36.700000000000003</v>
      </c>
      <c r="U185" s="50">
        <v>37.08</v>
      </c>
      <c r="V185" s="50">
        <v>26.55</v>
      </c>
      <c r="W185" s="50">
        <v>28.2</v>
      </c>
      <c r="X185" s="50">
        <v>62.77</v>
      </c>
      <c r="Y185" s="50">
        <v>38.17</v>
      </c>
      <c r="Z185" s="50">
        <v>44.72</v>
      </c>
      <c r="AA185" s="50">
        <v>105.11</v>
      </c>
      <c r="AB185" s="50">
        <v>53.43</v>
      </c>
      <c r="AC185" s="50">
        <v>35.619999999999997</v>
      </c>
      <c r="AD185" s="50">
        <v>28.97</v>
      </c>
      <c r="AE185" s="50">
        <v>27.48</v>
      </c>
      <c r="AF185" s="50">
        <v>51.53</v>
      </c>
      <c r="AG185" s="50">
        <v>64.84</v>
      </c>
      <c r="AH185" s="50">
        <v>29.45</v>
      </c>
      <c r="AI185" s="50">
        <v>37.380000000000003</v>
      </c>
      <c r="AJ185" s="50">
        <v>33.294400000000003</v>
      </c>
      <c r="AK185" s="50">
        <v>41.44</v>
      </c>
      <c r="AL185" s="50">
        <v>57.62</v>
      </c>
      <c r="AM185" s="50">
        <v>110.7</v>
      </c>
      <c r="AN185" s="50">
        <v>47.91</v>
      </c>
      <c r="AO185" s="50">
        <v>19.8</v>
      </c>
      <c r="AP185" s="50">
        <v>35.46</v>
      </c>
      <c r="AQ185" s="50">
        <v>44.83</v>
      </c>
      <c r="AR185" s="50">
        <v>39.26</v>
      </c>
      <c r="AS185" s="50">
        <v>49.84</v>
      </c>
      <c r="AT185" s="50">
        <v>34.659999999999997</v>
      </c>
      <c r="AU185" s="50">
        <v>74.010000000000005</v>
      </c>
      <c r="AV185" s="50">
        <v>40.24</v>
      </c>
      <c r="AW185" s="50">
        <v>0</v>
      </c>
    </row>
    <row r="186" spans="1:49">
      <c r="A186" s="52">
        <v>41976</v>
      </c>
      <c r="B186" s="50">
        <v>52.19</v>
      </c>
      <c r="C186" s="50">
        <v>63.97</v>
      </c>
      <c r="D186" s="50">
        <v>43.85</v>
      </c>
      <c r="E186" s="50">
        <v>58.51</v>
      </c>
      <c r="F186" s="50">
        <v>34.270000000000003</v>
      </c>
      <c r="G186" s="50">
        <v>54.27</v>
      </c>
      <c r="H186" s="50">
        <v>24.09</v>
      </c>
      <c r="I186" s="50">
        <v>53.87</v>
      </c>
      <c r="J186" s="50">
        <v>33.65</v>
      </c>
      <c r="K186" s="50">
        <v>63.93</v>
      </c>
      <c r="L186" s="50">
        <v>72.58</v>
      </c>
      <c r="M186" s="50">
        <v>82.45</v>
      </c>
      <c r="N186" s="50">
        <v>81.97</v>
      </c>
      <c r="O186" s="50">
        <v>64.209999999999994</v>
      </c>
      <c r="P186" s="50">
        <v>38.11</v>
      </c>
      <c r="Q186" s="50">
        <v>28.14</v>
      </c>
      <c r="R186" s="50">
        <v>83.47</v>
      </c>
      <c r="S186" s="50">
        <v>51.22</v>
      </c>
      <c r="T186" s="50">
        <v>36.22</v>
      </c>
      <c r="U186" s="50">
        <v>37.03</v>
      </c>
      <c r="V186" s="50">
        <v>26.78</v>
      </c>
      <c r="W186" s="50">
        <v>28.19</v>
      </c>
      <c r="X186" s="50">
        <v>63</v>
      </c>
      <c r="Y186" s="50">
        <v>38.67</v>
      </c>
      <c r="Z186" s="50">
        <v>44.69</v>
      </c>
      <c r="AA186" s="50">
        <v>104.39</v>
      </c>
      <c r="AB186" s="50">
        <v>53.57</v>
      </c>
      <c r="AC186" s="50">
        <v>35.61</v>
      </c>
      <c r="AD186" s="50">
        <v>29.08</v>
      </c>
      <c r="AE186" s="50">
        <v>27.42</v>
      </c>
      <c r="AF186" s="50">
        <v>51</v>
      </c>
      <c r="AG186" s="50">
        <v>65.33</v>
      </c>
      <c r="AH186" s="50">
        <v>29.65</v>
      </c>
      <c r="AI186" s="50">
        <v>37.270000000000003</v>
      </c>
      <c r="AJ186" s="50">
        <v>33.313000000000002</v>
      </c>
      <c r="AK186" s="50">
        <v>41.14</v>
      </c>
      <c r="AL186" s="50">
        <v>57.54</v>
      </c>
      <c r="AM186" s="50">
        <v>110.77</v>
      </c>
      <c r="AN186" s="50">
        <v>47.9</v>
      </c>
      <c r="AO186" s="50">
        <v>19.690000000000001</v>
      </c>
      <c r="AP186" s="50">
        <v>35.380000000000003</v>
      </c>
      <c r="AQ186" s="50">
        <v>44.9</v>
      </c>
      <c r="AR186" s="50">
        <v>39.39</v>
      </c>
      <c r="AS186" s="50">
        <v>49.93</v>
      </c>
      <c r="AT186" s="50">
        <v>34.78</v>
      </c>
      <c r="AU186" s="50">
        <v>74.239999999999995</v>
      </c>
      <c r="AV186" s="50">
        <v>40.630000000000003</v>
      </c>
      <c r="AW186" s="50">
        <v>0</v>
      </c>
    </row>
    <row r="187" spans="1:49">
      <c r="A187" s="52">
        <v>41977</v>
      </c>
      <c r="B187" s="50">
        <v>52.32</v>
      </c>
      <c r="C187" s="50">
        <v>64.23</v>
      </c>
      <c r="D187" s="50">
        <v>43.58</v>
      </c>
      <c r="E187" s="50">
        <v>58.44</v>
      </c>
      <c r="F187" s="50">
        <v>34.28</v>
      </c>
      <c r="G187" s="50">
        <v>54.05</v>
      </c>
      <c r="H187" s="50">
        <v>23.92</v>
      </c>
      <c r="I187" s="50">
        <v>53.82</v>
      </c>
      <c r="J187" s="50">
        <v>33.630000000000003</v>
      </c>
      <c r="K187" s="50">
        <v>64.069999999999993</v>
      </c>
      <c r="L187" s="50">
        <v>72.739999999999995</v>
      </c>
      <c r="M187" s="50">
        <v>82.65</v>
      </c>
      <c r="N187" s="50">
        <v>82.35</v>
      </c>
      <c r="O187" s="50">
        <v>64.41</v>
      </c>
      <c r="P187" s="50">
        <v>38.049999999999997</v>
      </c>
      <c r="Q187" s="50">
        <v>28.24</v>
      </c>
      <c r="R187" s="50">
        <v>83.56</v>
      </c>
      <c r="S187" s="50">
        <v>51.56</v>
      </c>
      <c r="T187" s="50">
        <v>35.69</v>
      </c>
      <c r="U187" s="50">
        <v>36.950000000000003</v>
      </c>
      <c r="V187" s="50">
        <v>26.71</v>
      </c>
      <c r="W187" s="50">
        <v>32.22</v>
      </c>
      <c r="X187" s="50">
        <v>62.91</v>
      </c>
      <c r="Y187" s="50">
        <v>38.81</v>
      </c>
      <c r="Z187" s="50">
        <v>44.64</v>
      </c>
      <c r="AA187" s="50">
        <v>103.49</v>
      </c>
      <c r="AB187" s="50">
        <v>53.59</v>
      </c>
      <c r="AC187" s="50">
        <v>35.42</v>
      </c>
      <c r="AD187" s="50">
        <v>29.03</v>
      </c>
      <c r="AE187" s="50">
        <v>27.45</v>
      </c>
      <c r="AF187" s="50">
        <v>51.09</v>
      </c>
      <c r="AG187" s="50">
        <v>65.86</v>
      </c>
      <c r="AH187" s="50">
        <v>29.41</v>
      </c>
      <c r="AI187" s="50">
        <v>37.29</v>
      </c>
      <c r="AJ187" s="50">
        <v>33.062399999999997</v>
      </c>
      <c r="AK187" s="50">
        <v>41.03</v>
      </c>
      <c r="AL187" s="50">
        <v>57.82</v>
      </c>
      <c r="AM187" s="50">
        <v>111.1</v>
      </c>
      <c r="AN187" s="50">
        <v>47.91</v>
      </c>
      <c r="AO187" s="50">
        <v>19.68</v>
      </c>
      <c r="AP187" s="50">
        <v>35.65</v>
      </c>
      <c r="AQ187" s="50">
        <v>45.17</v>
      </c>
      <c r="AR187" s="50">
        <v>39.25</v>
      </c>
      <c r="AS187" s="50">
        <v>50.3</v>
      </c>
      <c r="AT187" s="50">
        <v>34.81</v>
      </c>
      <c r="AU187" s="50">
        <v>75.14</v>
      </c>
      <c r="AV187" s="50">
        <v>40.98</v>
      </c>
      <c r="AW187" s="50">
        <v>0</v>
      </c>
    </row>
    <row r="188" spans="1:49">
      <c r="A188" s="52">
        <v>41978</v>
      </c>
      <c r="B188" s="50">
        <v>52.2</v>
      </c>
      <c r="C188" s="50">
        <v>63.75</v>
      </c>
      <c r="D188" s="50">
        <v>43.29</v>
      </c>
      <c r="E188" s="50">
        <v>57.76</v>
      </c>
      <c r="F188" s="50">
        <v>34.17</v>
      </c>
      <c r="G188" s="50">
        <v>53.97</v>
      </c>
      <c r="H188" s="50">
        <v>23.55</v>
      </c>
      <c r="I188" s="50">
        <v>53.78</v>
      </c>
      <c r="J188" s="50">
        <v>33.49</v>
      </c>
      <c r="K188" s="50">
        <v>63.26</v>
      </c>
      <c r="L188" s="50">
        <v>72.150000000000006</v>
      </c>
      <c r="M188" s="50">
        <v>82</v>
      </c>
      <c r="N188" s="50">
        <v>80.73</v>
      </c>
      <c r="O188" s="50">
        <v>63.63</v>
      </c>
      <c r="P188" s="50">
        <v>37.909999999999997</v>
      </c>
      <c r="Q188" s="50">
        <v>27.97</v>
      </c>
      <c r="R188" s="50">
        <v>82.72</v>
      </c>
      <c r="S188" s="50">
        <v>51.33</v>
      </c>
      <c r="T188" s="50">
        <v>35.590000000000003</v>
      </c>
      <c r="U188" s="50">
        <v>37</v>
      </c>
      <c r="V188" s="50">
        <v>26.32</v>
      </c>
      <c r="W188" s="50">
        <v>32.78</v>
      </c>
      <c r="X188" s="50">
        <v>62.7</v>
      </c>
      <c r="Y188" s="50">
        <v>38.840000000000003</v>
      </c>
      <c r="Z188" s="50">
        <v>44.79</v>
      </c>
      <c r="AA188" s="50">
        <v>102.93</v>
      </c>
      <c r="AB188" s="50">
        <v>53.49</v>
      </c>
      <c r="AC188" s="50">
        <v>35.53</v>
      </c>
      <c r="AD188" s="50">
        <v>29.18</v>
      </c>
      <c r="AE188" s="50">
        <v>27.43</v>
      </c>
      <c r="AF188" s="50">
        <v>50.95</v>
      </c>
      <c r="AG188" s="50">
        <v>65.900000000000006</v>
      </c>
      <c r="AH188" s="50">
        <v>29.36</v>
      </c>
      <c r="AI188" s="50">
        <v>37.39</v>
      </c>
      <c r="AJ188" s="50">
        <v>32.709800000000001</v>
      </c>
      <c r="AK188" s="50">
        <v>40.93</v>
      </c>
      <c r="AL188" s="50">
        <v>57.24</v>
      </c>
      <c r="AM188" s="50">
        <v>110.15</v>
      </c>
      <c r="AN188" s="50">
        <v>47.54</v>
      </c>
      <c r="AO188" s="50">
        <v>19.66</v>
      </c>
      <c r="AP188" s="50">
        <v>35.659999999999997</v>
      </c>
      <c r="AQ188" s="50">
        <v>44.95</v>
      </c>
      <c r="AR188" s="50">
        <v>38.85</v>
      </c>
      <c r="AS188" s="50">
        <v>50.14</v>
      </c>
      <c r="AT188" s="50">
        <v>34.53</v>
      </c>
      <c r="AU188" s="50">
        <v>74.87</v>
      </c>
      <c r="AV188" s="50">
        <v>41.63</v>
      </c>
      <c r="AW188" s="50">
        <v>0</v>
      </c>
    </row>
    <row r="189" spans="1:49">
      <c r="A189" s="52">
        <v>41981</v>
      </c>
      <c r="B189" s="50">
        <v>52.48</v>
      </c>
      <c r="C189" s="50">
        <v>64.48</v>
      </c>
      <c r="D189" s="50">
        <v>43.93</v>
      </c>
      <c r="E189" s="50">
        <v>58.76</v>
      </c>
      <c r="F189" s="50">
        <v>34.47</v>
      </c>
      <c r="G189" s="50">
        <v>53.54</v>
      </c>
      <c r="H189" s="50">
        <v>23.3</v>
      </c>
      <c r="I189" s="50">
        <v>53.76</v>
      </c>
      <c r="J189" s="50">
        <v>33.840000000000003</v>
      </c>
      <c r="K189" s="50">
        <v>63.91</v>
      </c>
      <c r="L189" s="50">
        <v>72.349999999999994</v>
      </c>
      <c r="M189" s="50">
        <v>82.69</v>
      </c>
      <c r="N189" s="50">
        <v>81.63</v>
      </c>
      <c r="O189" s="50">
        <v>64.63</v>
      </c>
      <c r="P189" s="50">
        <v>37.979999999999997</v>
      </c>
      <c r="Q189" s="50">
        <v>28.19</v>
      </c>
      <c r="R189" s="50">
        <v>84.04</v>
      </c>
      <c r="S189" s="50">
        <v>51.95</v>
      </c>
      <c r="T189" s="50">
        <v>35.83</v>
      </c>
      <c r="U189" s="50">
        <v>37.54</v>
      </c>
      <c r="V189" s="50">
        <v>26.65</v>
      </c>
      <c r="W189" s="50">
        <v>33.1</v>
      </c>
      <c r="X189" s="50">
        <v>63.33</v>
      </c>
      <c r="Y189" s="50">
        <v>38.64</v>
      </c>
      <c r="Z189" s="50">
        <v>44.85</v>
      </c>
      <c r="AA189" s="50">
        <v>103.67</v>
      </c>
      <c r="AB189" s="50">
        <v>53.39</v>
      </c>
      <c r="AC189" s="50">
        <v>35.58</v>
      </c>
      <c r="AD189" s="50">
        <v>29.42</v>
      </c>
      <c r="AE189" s="50">
        <v>27.16</v>
      </c>
      <c r="AF189" s="50">
        <v>51.92</v>
      </c>
      <c r="AG189" s="50">
        <v>66.22</v>
      </c>
      <c r="AH189" s="50">
        <v>29.32</v>
      </c>
      <c r="AI189" s="50">
        <v>37.909999999999997</v>
      </c>
      <c r="AJ189" s="50">
        <v>32.682000000000002</v>
      </c>
      <c r="AK189" s="50">
        <v>41.18</v>
      </c>
      <c r="AL189" s="50">
        <v>57.3</v>
      </c>
      <c r="AM189" s="50">
        <v>109.5</v>
      </c>
      <c r="AN189" s="50">
        <v>48.05</v>
      </c>
      <c r="AO189" s="50">
        <v>19.61</v>
      </c>
      <c r="AP189" s="50">
        <v>35.53</v>
      </c>
      <c r="AQ189" s="50">
        <v>45</v>
      </c>
      <c r="AR189" s="50">
        <v>39.36</v>
      </c>
      <c r="AS189" s="50">
        <v>50.87</v>
      </c>
      <c r="AT189" s="50">
        <v>34.89</v>
      </c>
      <c r="AU189" s="50">
        <v>75.55</v>
      </c>
      <c r="AV189" s="50">
        <v>42.26</v>
      </c>
      <c r="AW189" s="50">
        <v>0</v>
      </c>
    </row>
    <row r="190" spans="1:49">
      <c r="A190" s="52">
        <v>41982</v>
      </c>
      <c r="B190" s="50">
        <v>53.22</v>
      </c>
      <c r="C190" s="50">
        <v>64.63</v>
      </c>
      <c r="D190" s="50">
        <v>43.87</v>
      </c>
      <c r="E190" s="50">
        <v>58.87</v>
      </c>
      <c r="F190" s="50">
        <v>34.880000000000003</v>
      </c>
      <c r="G190" s="50">
        <v>54.19</v>
      </c>
      <c r="H190" s="50">
        <v>23.45</v>
      </c>
      <c r="I190" s="50">
        <v>53.86</v>
      </c>
      <c r="J190" s="50">
        <v>34.01</v>
      </c>
      <c r="K190" s="50">
        <v>64.05</v>
      </c>
      <c r="L190" s="50">
        <v>72.510000000000005</v>
      </c>
      <c r="M190" s="50">
        <v>83.31</v>
      </c>
      <c r="N190" s="50">
        <v>82.18</v>
      </c>
      <c r="O190" s="50">
        <v>64.75</v>
      </c>
      <c r="P190" s="50">
        <v>38.119999999999997</v>
      </c>
      <c r="Q190" s="50">
        <v>28.73</v>
      </c>
      <c r="R190" s="50">
        <v>83.98</v>
      </c>
      <c r="S190" s="50">
        <v>52.24</v>
      </c>
      <c r="T190" s="50">
        <v>36.36</v>
      </c>
      <c r="U190" s="50">
        <v>37.82</v>
      </c>
      <c r="V190" s="50">
        <v>26.95</v>
      </c>
      <c r="W190" s="50">
        <v>33.130000000000003</v>
      </c>
      <c r="X190" s="50">
        <v>63.96</v>
      </c>
      <c r="Y190" s="50">
        <v>39.119999999999997</v>
      </c>
      <c r="Z190" s="50">
        <v>46.25</v>
      </c>
      <c r="AA190" s="50">
        <v>104.59</v>
      </c>
      <c r="AB190" s="50">
        <v>54.71</v>
      </c>
      <c r="AC190" s="50">
        <v>35.82</v>
      </c>
      <c r="AD190" s="50">
        <v>29.9</v>
      </c>
      <c r="AE190" s="50">
        <v>27.2</v>
      </c>
      <c r="AF190" s="50">
        <v>51.84</v>
      </c>
      <c r="AG190" s="50">
        <v>65.989999999999995</v>
      </c>
      <c r="AH190" s="50">
        <v>29.55</v>
      </c>
      <c r="AI190" s="50">
        <v>37.979999999999997</v>
      </c>
      <c r="AJ190" s="50">
        <v>32.886099999999999</v>
      </c>
      <c r="AK190" s="50">
        <v>41.44</v>
      </c>
      <c r="AL190" s="50">
        <v>57.32</v>
      </c>
      <c r="AM190" s="50">
        <v>109.81</v>
      </c>
      <c r="AN190" s="50">
        <v>48.14</v>
      </c>
      <c r="AO190" s="50">
        <v>19.71</v>
      </c>
      <c r="AP190" s="50">
        <v>36.24</v>
      </c>
      <c r="AQ190" s="50">
        <v>45.46</v>
      </c>
      <c r="AR190" s="50">
        <v>39.79</v>
      </c>
      <c r="AS190" s="50">
        <v>50.95</v>
      </c>
      <c r="AT190" s="50">
        <v>35.020000000000003</v>
      </c>
      <c r="AU190" s="50">
        <v>76.03</v>
      </c>
      <c r="AV190" s="50">
        <v>42.96</v>
      </c>
      <c r="AW190" s="50">
        <v>0</v>
      </c>
    </row>
    <row r="191" spans="1:49">
      <c r="A191" s="52">
        <v>41983</v>
      </c>
      <c r="B191" s="50">
        <v>52.28</v>
      </c>
      <c r="C191" s="50">
        <v>63.76</v>
      </c>
      <c r="D191" s="50">
        <v>43.07</v>
      </c>
      <c r="E191" s="50">
        <v>58.23</v>
      </c>
      <c r="F191" s="50">
        <v>34.270000000000003</v>
      </c>
      <c r="G191" s="50">
        <v>52.75</v>
      </c>
      <c r="H191" s="50">
        <v>22.65</v>
      </c>
      <c r="I191" s="50">
        <v>53.61</v>
      </c>
      <c r="J191" s="50">
        <v>33.450000000000003</v>
      </c>
      <c r="K191" s="50">
        <v>63.42</v>
      </c>
      <c r="L191" s="50">
        <v>71.88</v>
      </c>
      <c r="M191" s="50">
        <v>81.98</v>
      </c>
      <c r="N191" s="50">
        <v>82.25</v>
      </c>
      <c r="O191" s="50">
        <v>64.23</v>
      </c>
      <c r="P191" s="50">
        <v>37.630000000000003</v>
      </c>
      <c r="Q191" s="50">
        <v>28.28</v>
      </c>
      <c r="R191" s="50">
        <v>83.09</v>
      </c>
      <c r="S191" s="50">
        <v>51.65</v>
      </c>
      <c r="T191" s="50">
        <v>35.94</v>
      </c>
      <c r="U191" s="50">
        <v>37.25</v>
      </c>
      <c r="V191" s="50">
        <v>26.72</v>
      </c>
      <c r="W191" s="50">
        <v>32.9</v>
      </c>
      <c r="X191" s="50">
        <v>62.87</v>
      </c>
      <c r="Y191" s="50">
        <v>38.46</v>
      </c>
      <c r="Z191" s="50">
        <v>45.45</v>
      </c>
      <c r="AA191" s="50">
        <v>101.44</v>
      </c>
      <c r="AB191" s="50">
        <v>53.6</v>
      </c>
      <c r="AC191" s="50">
        <v>34.82</v>
      </c>
      <c r="AD191" s="50">
        <v>29.51</v>
      </c>
      <c r="AE191" s="50">
        <v>26.9</v>
      </c>
      <c r="AF191" s="50">
        <v>51.85</v>
      </c>
      <c r="AG191" s="50">
        <v>65.27</v>
      </c>
      <c r="AH191" s="50">
        <v>29.39</v>
      </c>
      <c r="AI191" s="50">
        <v>37.590000000000003</v>
      </c>
      <c r="AJ191" s="50">
        <v>32.459299999999999</v>
      </c>
      <c r="AK191" s="50">
        <v>40.94</v>
      </c>
      <c r="AL191" s="50">
        <v>56.68</v>
      </c>
      <c r="AM191" s="50">
        <v>108.33</v>
      </c>
      <c r="AN191" s="50">
        <v>47.92</v>
      </c>
      <c r="AO191" s="50">
        <v>19.399999999999999</v>
      </c>
      <c r="AP191" s="50">
        <v>35.61</v>
      </c>
      <c r="AQ191" s="50">
        <v>44.4</v>
      </c>
      <c r="AR191" s="50">
        <v>39.4</v>
      </c>
      <c r="AS191" s="50">
        <v>50.92</v>
      </c>
      <c r="AT191" s="50">
        <v>34.67</v>
      </c>
      <c r="AU191" s="50">
        <v>75.58</v>
      </c>
      <c r="AV191" s="50">
        <v>42.65</v>
      </c>
      <c r="AW191" s="50">
        <v>0</v>
      </c>
    </row>
    <row r="192" spans="1:49">
      <c r="A192" s="52">
        <v>41984</v>
      </c>
      <c r="B192" s="50">
        <v>52.55</v>
      </c>
      <c r="C192" s="50">
        <v>64.31</v>
      </c>
      <c r="D192" s="50">
        <v>43.36</v>
      </c>
      <c r="E192" s="50">
        <v>58.86</v>
      </c>
      <c r="F192" s="50">
        <v>34.5</v>
      </c>
      <c r="G192" s="50">
        <v>52.92</v>
      </c>
      <c r="H192" s="50">
        <v>22.58</v>
      </c>
      <c r="I192" s="50">
        <v>54.11</v>
      </c>
      <c r="J192" s="50">
        <v>33.69</v>
      </c>
      <c r="K192" s="50">
        <v>64.430000000000007</v>
      </c>
      <c r="L192" s="50">
        <v>73.37</v>
      </c>
      <c r="M192" s="50">
        <v>82.73</v>
      </c>
      <c r="N192" s="50">
        <v>82.89</v>
      </c>
      <c r="O192" s="50">
        <v>64.430000000000007</v>
      </c>
      <c r="P192" s="50">
        <v>37.74</v>
      </c>
      <c r="Q192" s="50">
        <v>28.72</v>
      </c>
      <c r="R192" s="50">
        <v>84.9</v>
      </c>
      <c r="S192" s="50">
        <v>51.68</v>
      </c>
      <c r="T192" s="50">
        <v>36.270000000000003</v>
      </c>
      <c r="U192" s="50">
        <v>37.840000000000003</v>
      </c>
      <c r="V192" s="50">
        <v>26.73</v>
      </c>
      <c r="W192" s="50">
        <v>33.18</v>
      </c>
      <c r="X192" s="50">
        <v>63.42</v>
      </c>
      <c r="Y192" s="50">
        <v>39</v>
      </c>
      <c r="Z192" s="50">
        <v>45.68</v>
      </c>
      <c r="AA192" s="50">
        <v>102.48</v>
      </c>
      <c r="AB192" s="50">
        <v>53.63</v>
      </c>
      <c r="AC192" s="50">
        <v>34.840000000000003</v>
      </c>
      <c r="AD192" s="50">
        <v>29.58</v>
      </c>
      <c r="AE192" s="50">
        <v>26.96</v>
      </c>
      <c r="AF192" s="50">
        <v>52.93</v>
      </c>
      <c r="AG192" s="50">
        <v>65.87</v>
      </c>
      <c r="AH192" s="50">
        <v>29.1</v>
      </c>
      <c r="AI192" s="50">
        <v>37.9</v>
      </c>
      <c r="AJ192" s="50">
        <v>32.774700000000003</v>
      </c>
      <c r="AK192" s="50">
        <v>41.56</v>
      </c>
      <c r="AL192" s="50">
        <v>57.58</v>
      </c>
      <c r="AM192" s="50">
        <v>109.43</v>
      </c>
      <c r="AN192" s="50">
        <v>48.4</v>
      </c>
      <c r="AO192" s="50">
        <v>19.510000000000002</v>
      </c>
      <c r="AP192" s="50">
        <v>35.94</v>
      </c>
      <c r="AQ192" s="50">
        <v>44.89</v>
      </c>
      <c r="AR192" s="50">
        <v>39.67</v>
      </c>
      <c r="AS192" s="50">
        <v>51.24</v>
      </c>
      <c r="AT192" s="50">
        <v>34.99</v>
      </c>
      <c r="AU192" s="50">
        <v>75.84</v>
      </c>
      <c r="AV192" s="50">
        <v>43.35</v>
      </c>
      <c r="AW192" s="50">
        <v>0</v>
      </c>
    </row>
    <row r="193" spans="1:49">
      <c r="A193" s="52">
        <v>41985</v>
      </c>
      <c r="B193" s="50">
        <v>52.12</v>
      </c>
      <c r="C193" s="50">
        <v>63.4</v>
      </c>
      <c r="D193" s="50">
        <v>42.92</v>
      </c>
      <c r="E193" s="50">
        <v>58.69</v>
      </c>
      <c r="F193" s="50">
        <v>33.94</v>
      </c>
      <c r="G193" s="50">
        <v>51.68</v>
      </c>
      <c r="H193" s="50">
        <v>22</v>
      </c>
      <c r="I193" s="50">
        <v>53.88</v>
      </c>
      <c r="J193" s="50">
        <v>33.549999999999997</v>
      </c>
      <c r="K193" s="50">
        <v>64.11</v>
      </c>
      <c r="L193" s="50">
        <v>72.72</v>
      </c>
      <c r="M193" s="50">
        <v>81.89</v>
      </c>
      <c r="N193" s="50">
        <v>82.69</v>
      </c>
      <c r="O193" s="50">
        <v>64</v>
      </c>
      <c r="P193" s="50">
        <v>37.49</v>
      </c>
      <c r="Q193" s="50">
        <v>28.19</v>
      </c>
      <c r="R193" s="50">
        <v>86.41</v>
      </c>
      <c r="S193" s="50">
        <v>51.14</v>
      </c>
      <c r="T193" s="50">
        <v>35.92</v>
      </c>
      <c r="U193" s="50">
        <v>37.450000000000003</v>
      </c>
      <c r="V193" s="50">
        <v>26.55</v>
      </c>
      <c r="W193" s="50">
        <v>32.979999999999997</v>
      </c>
      <c r="X193" s="50">
        <v>62.45</v>
      </c>
      <c r="Y193" s="50">
        <v>38.74</v>
      </c>
      <c r="Z193" s="50">
        <v>44.72</v>
      </c>
      <c r="AA193" s="50">
        <v>100.81</v>
      </c>
      <c r="AB193" s="50">
        <v>53.25</v>
      </c>
      <c r="AC193" s="50">
        <v>34.32</v>
      </c>
      <c r="AD193" s="50">
        <v>29.18</v>
      </c>
      <c r="AE193" s="50">
        <v>26.66</v>
      </c>
      <c r="AF193" s="50">
        <v>52.07</v>
      </c>
      <c r="AG193" s="50">
        <v>65.5</v>
      </c>
      <c r="AH193" s="50">
        <v>28.58</v>
      </c>
      <c r="AI193" s="50">
        <v>37.57</v>
      </c>
      <c r="AJ193" s="50">
        <v>32.496400000000001</v>
      </c>
      <c r="AK193" s="50">
        <v>40.74</v>
      </c>
      <c r="AL193" s="50">
        <v>56.73</v>
      </c>
      <c r="AM193" s="50">
        <v>108.09</v>
      </c>
      <c r="AN193" s="50">
        <v>47.92</v>
      </c>
      <c r="AO193" s="50">
        <v>19.239999999999998</v>
      </c>
      <c r="AP193" s="50">
        <v>35.36</v>
      </c>
      <c r="AQ193" s="50">
        <v>44</v>
      </c>
      <c r="AR193" s="50">
        <v>39.29</v>
      </c>
      <c r="AS193" s="50">
        <v>50.38</v>
      </c>
      <c r="AT193" s="50">
        <v>34.630000000000003</v>
      </c>
      <c r="AU193" s="50">
        <v>74.260000000000005</v>
      </c>
      <c r="AV193" s="50">
        <v>43.03</v>
      </c>
      <c r="AW193" s="50">
        <v>0</v>
      </c>
    </row>
    <row r="194" spans="1:49">
      <c r="A194" s="52">
        <v>41988</v>
      </c>
      <c r="B194" s="50">
        <v>51.96</v>
      </c>
      <c r="C194" s="50">
        <v>62.66</v>
      </c>
      <c r="D194" s="50">
        <v>42.46</v>
      </c>
      <c r="E194" s="50">
        <v>58.08</v>
      </c>
      <c r="F194" s="50">
        <v>33.479999999999997</v>
      </c>
      <c r="G194" s="50">
        <v>50.61</v>
      </c>
      <c r="H194" s="50">
        <v>21.54</v>
      </c>
      <c r="I194" s="50">
        <v>53.93</v>
      </c>
      <c r="J194" s="50">
        <v>33.31</v>
      </c>
      <c r="K194" s="50">
        <v>64.05</v>
      </c>
      <c r="L194" s="50">
        <v>71.98</v>
      </c>
      <c r="M194" s="50">
        <v>81.540000000000006</v>
      </c>
      <c r="N194" s="50">
        <v>81.14</v>
      </c>
      <c r="O194" s="50">
        <v>63.21</v>
      </c>
      <c r="P194" s="50">
        <v>37.17</v>
      </c>
      <c r="Q194" s="50">
        <v>28.03</v>
      </c>
      <c r="R194" s="50">
        <v>86.37</v>
      </c>
      <c r="S194" s="50">
        <v>50.73</v>
      </c>
      <c r="T194" s="50">
        <v>35.51</v>
      </c>
      <c r="U194" s="50">
        <v>37.39</v>
      </c>
      <c r="V194" s="50">
        <v>26.38</v>
      </c>
      <c r="W194" s="50">
        <v>32.89</v>
      </c>
      <c r="X194" s="50">
        <v>62.29</v>
      </c>
      <c r="Y194" s="50">
        <v>38.520000000000003</v>
      </c>
      <c r="Z194" s="50">
        <v>44.43</v>
      </c>
      <c r="AA194" s="50">
        <v>100.66</v>
      </c>
      <c r="AB194" s="50">
        <v>52.99</v>
      </c>
      <c r="AC194" s="50">
        <v>33.22</v>
      </c>
      <c r="AD194" s="50">
        <v>29.32</v>
      </c>
      <c r="AE194" s="50">
        <v>26.65</v>
      </c>
      <c r="AF194" s="50">
        <v>52.34</v>
      </c>
      <c r="AG194" s="50">
        <v>64.540000000000006</v>
      </c>
      <c r="AH194" s="50">
        <v>27.64</v>
      </c>
      <c r="AI194" s="50">
        <v>37.33</v>
      </c>
      <c r="AJ194" s="50">
        <v>31.939599999999999</v>
      </c>
      <c r="AK194" s="50">
        <v>40.549999999999997</v>
      </c>
      <c r="AL194" s="50">
        <v>56.48</v>
      </c>
      <c r="AM194" s="50">
        <v>106.12</v>
      </c>
      <c r="AN194" s="50">
        <v>47.85</v>
      </c>
      <c r="AO194" s="50">
        <v>19.059999999999999</v>
      </c>
      <c r="AP194" s="50">
        <v>35</v>
      </c>
      <c r="AQ194" s="50">
        <v>43.49</v>
      </c>
      <c r="AR194" s="50">
        <v>39.15</v>
      </c>
      <c r="AS194" s="50">
        <v>50.14</v>
      </c>
      <c r="AT194" s="50">
        <v>34.25</v>
      </c>
      <c r="AU194" s="50">
        <v>74.34</v>
      </c>
      <c r="AV194" s="50">
        <v>41.95</v>
      </c>
      <c r="AW194" s="50">
        <v>0</v>
      </c>
    </row>
    <row r="195" spans="1:49">
      <c r="A195" s="52">
        <v>41989</v>
      </c>
      <c r="B195" s="50">
        <v>52.09</v>
      </c>
      <c r="C195" s="50">
        <v>62.76</v>
      </c>
      <c r="D195" s="50">
        <v>42.67</v>
      </c>
      <c r="E195" s="50">
        <v>57.83</v>
      </c>
      <c r="F195" s="50">
        <v>33.380000000000003</v>
      </c>
      <c r="G195" s="50">
        <v>50.5</v>
      </c>
      <c r="H195" s="50">
        <v>21.71</v>
      </c>
      <c r="I195" s="50">
        <v>54.16</v>
      </c>
      <c r="J195" s="50">
        <v>33.26</v>
      </c>
      <c r="K195" s="50">
        <v>64.14</v>
      </c>
      <c r="L195" s="50">
        <v>71.790000000000006</v>
      </c>
      <c r="M195" s="50">
        <v>82.07</v>
      </c>
      <c r="N195" s="50">
        <v>80.62</v>
      </c>
      <c r="O195" s="50">
        <v>63.18</v>
      </c>
      <c r="P195" s="50">
        <v>37.53</v>
      </c>
      <c r="Q195" s="50">
        <v>28.22</v>
      </c>
      <c r="R195" s="50">
        <v>86</v>
      </c>
      <c r="S195" s="50">
        <v>50.97</v>
      </c>
      <c r="T195" s="50">
        <v>35.479999999999997</v>
      </c>
      <c r="U195" s="50">
        <v>37.19</v>
      </c>
      <c r="V195" s="50">
        <v>26.36</v>
      </c>
      <c r="W195" s="50">
        <v>32.619999999999997</v>
      </c>
      <c r="X195" s="50">
        <v>63.17</v>
      </c>
      <c r="Y195" s="50">
        <v>39.03</v>
      </c>
      <c r="Z195" s="50">
        <v>44.21</v>
      </c>
      <c r="AA195" s="50">
        <v>101.08</v>
      </c>
      <c r="AB195" s="50">
        <v>53.02</v>
      </c>
      <c r="AC195" s="50">
        <v>33.39</v>
      </c>
      <c r="AD195" s="50">
        <v>29.82</v>
      </c>
      <c r="AE195" s="50">
        <v>26.75</v>
      </c>
      <c r="AF195" s="50">
        <v>51.94</v>
      </c>
      <c r="AG195" s="50">
        <v>64.459999999999994</v>
      </c>
      <c r="AH195" s="50">
        <v>27.85</v>
      </c>
      <c r="AI195" s="50">
        <v>37.68</v>
      </c>
      <c r="AJ195" s="50">
        <v>31.735500000000002</v>
      </c>
      <c r="AK195" s="50">
        <v>40.46</v>
      </c>
      <c r="AL195" s="50">
        <v>57.64</v>
      </c>
      <c r="AM195" s="50">
        <v>105.24</v>
      </c>
      <c r="AN195" s="50">
        <v>47.76</v>
      </c>
      <c r="AO195" s="50">
        <v>19.09</v>
      </c>
      <c r="AP195" s="50">
        <v>35.32</v>
      </c>
      <c r="AQ195" s="50">
        <v>43.42</v>
      </c>
      <c r="AR195" s="50">
        <v>39.08</v>
      </c>
      <c r="AS195" s="50">
        <v>50.24</v>
      </c>
      <c r="AT195" s="50">
        <v>34.22</v>
      </c>
      <c r="AU195" s="50">
        <v>74.91</v>
      </c>
      <c r="AV195" s="50">
        <v>41.82</v>
      </c>
      <c r="AW195" s="50">
        <v>0</v>
      </c>
    </row>
    <row r="196" spans="1:49">
      <c r="A196" s="52">
        <v>41990</v>
      </c>
      <c r="B196" s="50">
        <v>53.55</v>
      </c>
      <c r="C196" s="50">
        <v>64.16</v>
      </c>
      <c r="D196" s="50">
        <v>44.06</v>
      </c>
      <c r="E196" s="50">
        <v>58.82</v>
      </c>
      <c r="F196" s="50">
        <v>34.35</v>
      </c>
      <c r="G196" s="50">
        <v>51.07</v>
      </c>
      <c r="H196" s="50">
        <v>22.49</v>
      </c>
      <c r="I196" s="50">
        <v>54.69</v>
      </c>
      <c r="J196" s="50">
        <v>33.93</v>
      </c>
      <c r="K196" s="50">
        <v>64.78</v>
      </c>
      <c r="L196" s="50">
        <v>73.97</v>
      </c>
      <c r="M196" s="50">
        <v>83.75</v>
      </c>
      <c r="N196" s="50">
        <v>81.37</v>
      </c>
      <c r="O196" s="50">
        <v>63.89</v>
      </c>
      <c r="P196" s="50">
        <v>38.33</v>
      </c>
      <c r="Q196" s="50">
        <v>28.73</v>
      </c>
      <c r="R196" s="50">
        <v>87.32</v>
      </c>
      <c r="S196" s="50">
        <v>51.84</v>
      </c>
      <c r="T196" s="50">
        <v>36.58</v>
      </c>
      <c r="U196" s="50">
        <v>38.06</v>
      </c>
      <c r="V196" s="50">
        <v>26.93</v>
      </c>
      <c r="W196" s="50">
        <v>32.89</v>
      </c>
      <c r="X196" s="50">
        <v>64.86</v>
      </c>
      <c r="Y196" s="50">
        <v>39.270000000000003</v>
      </c>
      <c r="Z196" s="50">
        <v>44.76</v>
      </c>
      <c r="AA196" s="50">
        <v>103.12</v>
      </c>
      <c r="AB196" s="50">
        <v>53.74</v>
      </c>
      <c r="AC196" s="50">
        <v>34.340000000000003</v>
      </c>
      <c r="AD196" s="50">
        <v>30.48</v>
      </c>
      <c r="AE196" s="50">
        <v>27.05</v>
      </c>
      <c r="AF196" s="50">
        <v>52.73</v>
      </c>
      <c r="AG196" s="50">
        <v>65.989999999999995</v>
      </c>
      <c r="AH196" s="50">
        <v>28.72</v>
      </c>
      <c r="AI196" s="50">
        <v>38.119999999999997</v>
      </c>
      <c r="AJ196" s="50">
        <v>32.329300000000003</v>
      </c>
      <c r="AK196" s="50">
        <v>41.67</v>
      </c>
      <c r="AL196" s="50">
        <v>58.76</v>
      </c>
      <c r="AM196" s="50">
        <v>106.86</v>
      </c>
      <c r="AN196" s="50">
        <v>48.3</v>
      </c>
      <c r="AO196" s="50">
        <v>19.48</v>
      </c>
      <c r="AP196" s="50">
        <v>35.86</v>
      </c>
      <c r="AQ196" s="50">
        <v>44.14</v>
      </c>
      <c r="AR196" s="50">
        <v>39.94</v>
      </c>
      <c r="AS196" s="50">
        <v>51.19</v>
      </c>
      <c r="AT196" s="50">
        <v>34.75</v>
      </c>
      <c r="AU196" s="50">
        <v>75.680000000000007</v>
      </c>
      <c r="AV196" s="50">
        <v>42.66</v>
      </c>
      <c r="AW196" s="50">
        <v>0</v>
      </c>
    </row>
    <row r="197" spans="1:49">
      <c r="A197" s="52">
        <v>41991</v>
      </c>
      <c r="B197" s="50">
        <v>54.56</v>
      </c>
      <c r="C197" s="50">
        <v>65.45</v>
      </c>
      <c r="D197" s="50">
        <v>45.01</v>
      </c>
      <c r="E197" s="50">
        <v>59.98</v>
      </c>
      <c r="F197" s="50">
        <v>34.9</v>
      </c>
      <c r="G197" s="50">
        <v>52.39</v>
      </c>
      <c r="H197" s="50">
        <v>23</v>
      </c>
      <c r="I197" s="50">
        <v>54.88</v>
      </c>
      <c r="J197" s="50">
        <v>34.549999999999997</v>
      </c>
      <c r="K197" s="50">
        <v>65.56</v>
      </c>
      <c r="L197" s="50">
        <v>75.33</v>
      </c>
      <c r="M197" s="50">
        <v>85.48</v>
      </c>
      <c r="N197" s="50">
        <v>83.01</v>
      </c>
      <c r="O197" s="50">
        <v>64.78</v>
      </c>
      <c r="P197" s="50">
        <v>38.93</v>
      </c>
      <c r="Q197" s="50">
        <v>29.03</v>
      </c>
      <c r="R197" s="50">
        <v>88.7</v>
      </c>
      <c r="S197" s="50">
        <v>52.87</v>
      </c>
      <c r="T197" s="50">
        <v>37.53</v>
      </c>
      <c r="U197" s="50">
        <v>38.79</v>
      </c>
      <c r="V197" s="50">
        <v>27.34</v>
      </c>
      <c r="W197" s="50">
        <v>32.950000000000003</v>
      </c>
      <c r="X197" s="50">
        <v>65.95</v>
      </c>
      <c r="Y197" s="50">
        <v>39.61</v>
      </c>
      <c r="Z197" s="50">
        <v>44.55</v>
      </c>
      <c r="AA197" s="50">
        <v>105.45</v>
      </c>
      <c r="AB197" s="50">
        <v>54.53</v>
      </c>
      <c r="AC197" s="50">
        <v>35.020000000000003</v>
      </c>
      <c r="AD197" s="50">
        <v>30.67</v>
      </c>
      <c r="AE197" s="50">
        <v>27.21</v>
      </c>
      <c r="AF197" s="50">
        <v>53.45</v>
      </c>
      <c r="AG197" s="50">
        <v>67.290000000000006</v>
      </c>
      <c r="AH197" s="50">
        <v>29.58</v>
      </c>
      <c r="AI197" s="50">
        <v>38.53</v>
      </c>
      <c r="AJ197" s="50">
        <v>33.275799999999997</v>
      </c>
      <c r="AK197" s="50">
        <v>42.27</v>
      </c>
      <c r="AL197" s="50">
        <v>59.75</v>
      </c>
      <c r="AM197" s="50">
        <v>109.94</v>
      </c>
      <c r="AN197" s="50">
        <v>49</v>
      </c>
      <c r="AO197" s="50">
        <v>19.850000000000001</v>
      </c>
      <c r="AP197" s="50">
        <v>36.270000000000003</v>
      </c>
      <c r="AQ197" s="50">
        <v>45.2</v>
      </c>
      <c r="AR197" s="50">
        <v>40.53</v>
      </c>
      <c r="AS197" s="50">
        <v>51.97</v>
      </c>
      <c r="AT197" s="50">
        <v>35.35</v>
      </c>
      <c r="AU197" s="50">
        <v>76.680000000000007</v>
      </c>
      <c r="AV197" s="50">
        <v>43.03</v>
      </c>
      <c r="AW197" s="50">
        <v>0</v>
      </c>
    </row>
    <row r="198" spans="1:49">
      <c r="A198" s="52">
        <v>41992</v>
      </c>
      <c r="B198" s="50">
        <v>54.96</v>
      </c>
      <c r="C198" s="50">
        <v>65.47</v>
      </c>
      <c r="D198" s="50">
        <v>45.12</v>
      </c>
      <c r="E198" s="50">
        <v>59.89</v>
      </c>
      <c r="F198" s="50">
        <v>34.659999999999997</v>
      </c>
      <c r="G198" s="50">
        <v>52.3</v>
      </c>
      <c r="H198" s="50">
        <v>23.1</v>
      </c>
      <c r="I198" s="50">
        <v>54.88</v>
      </c>
      <c r="J198" s="50">
        <v>34.49</v>
      </c>
      <c r="K198" s="50">
        <v>65.69</v>
      </c>
      <c r="L198" s="50">
        <v>75.400000000000006</v>
      </c>
      <c r="M198" s="50">
        <v>85.75</v>
      </c>
      <c r="N198" s="50">
        <v>82.85</v>
      </c>
      <c r="O198" s="50">
        <v>64.8</v>
      </c>
      <c r="P198" s="50">
        <v>38.869999999999997</v>
      </c>
      <c r="Q198" s="50">
        <v>28.97</v>
      </c>
      <c r="R198" s="50">
        <v>89.03</v>
      </c>
      <c r="S198" s="50">
        <v>52.7</v>
      </c>
      <c r="T198" s="50">
        <v>37.61</v>
      </c>
      <c r="U198" s="50">
        <v>38.72</v>
      </c>
      <c r="V198" s="50">
        <v>27.34</v>
      </c>
      <c r="W198" s="50">
        <v>32.74</v>
      </c>
      <c r="X198" s="50">
        <v>65.67</v>
      </c>
      <c r="Y198" s="50">
        <v>39.6</v>
      </c>
      <c r="Z198" s="50">
        <v>44.21</v>
      </c>
      <c r="AA198" s="50">
        <v>105.87</v>
      </c>
      <c r="AB198" s="50">
        <v>54.53</v>
      </c>
      <c r="AC198" s="50">
        <v>34.81</v>
      </c>
      <c r="AD198" s="50">
        <v>30.72</v>
      </c>
      <c r="AE198" s="50">
        <v>26.8</v>
      </c>
      <c r="AF198" s="50">
        <v>53.06</v>
      </c>
      <c r="AG198" s="50">
        <v>67.39</v>
      </c>
      <c r="AH198" s="50">
        <v>29.2</v>
      </c>
      <c r="AI198" s="50">
        <v>38.409999999999997</v>
      </c>
      <c r="AJ198" s="50">
        <v>33.414999999999999</v>
      </c>
      <c r="AK198" s="50">
        <v>42.07</v>
      </c>
      <c r="AL198" s="50">
        <v>59.63</v>
      </c>
      <c r="AM198" s="50">
        <v>110.1</v>
      </c>
      <c r="AN198" s="50">
        <v>49.02</v>
      </c>
      <c r="AO198" s="50">
        <v>19.77</v>
      </c>
      <c r="AP198" s="50">
        <v>36.33</v>
      </c>
      <c r="AQ198" s="50">
        <v>44.54</v>
      </c>
      <c r="AR198" s="50">
        <v>40.64</v>
      </c>
      <c r="AS198" s="50">
        <v>52.32</v>
      </c>
      <c r="AT198" s="50">
        <v>35.4</v>
      </c>
      <c r="AU198" s="50">
        <v>76.58</v>
      </c>
      <c r="AV198" s="50">
        <v>43.3</v>
      </c>
      <c r="AW198" s="50">
        <v>0</v>
      </c>
    </row>
    <row r="199" spans="1:49">
      <c r="A199" s="52">
        <v>41995</v>
      </c>
      <c r="B199" s="50">
        <v>55.22</v>
      </c>
      <c r="C199" s="50">
        <v>66.099999999999994</v>
      </c>
      <c r="D199" s="50">
        <v>45.41</v>
      </c>
      <c r="E199" s="50">
        <v>60.15</v>
      </c>
      <c r="F199" s="50">
        <v>34.950000000000003</v>
      </c>
      <c r="G199" s="50">
        <v>52.56</v>
      </c>
      <c r="H199" s="50">
        <v>23.27</v>
      </c>
      <c r="I199" s="50">
        <v>54.97</v>
      </c>
      <c r="J199" s="50">
        <v>34.79</v>
      </c>
      <c r="K199" s="50">
        <v>65.94</v>
      </c>
      <c r="L199" s="50">
        <v>76.510000000000005</v>
      </c>
      <c r="M199" s="50">
        <v>86.23</v>
      </c>
      <c r="N199" s="50">
        <v>83.61</v>
      </c>
      <c r="O199" s="50">
        <v>65.239999999999995</v>
      </c>
      <c r="P199" s="50">
        <v>39.340000000000003</v>
      </c>
      <c r="Q199" s="50">
        <v>29.22</v>
      </c>
      <c r="R199" s="50">
        <v>88.31</v>
      </c>
      <c r="S199" s="50">
        <v>53.06</v>
      </c>
      <c r="T199" s="50">
        <v>37.01</v>
      </c>
      <c r="U199" s="50">
        <v>38.22</v>
      </c>
      <c r="V199" s="50">
        <v>27.61</v>
      </c>
      <c r="W199" s="50">
        <v>33.090000000000003</v>
      </c>
      <c r="X199" s="50">
        <v>65.680000000000007</v>
      </c>
      <c r="Y199" s="50">
        <v>40.14</v>
      </c>
      <c r="Z199" s="50">
        <v>44.32</v>
      </c>
      <c r="AA199" s="50">
        <v>105.94</v>
      </c>
      <c r="AB199" s="50">
        <v>54.95</v>
      </c>
      <c r="AC199" s="50">
        <v>34.99</v>
      </c>
      <c r="AD199" s="50">
        <v>31.19</v>
      </c>
      <c r="AE199" s="50">
        <v>26.68</v>
      </c>
      <c r="AF199" s="50">
        <v>53.22</v>
      </c>
      <c r="AG199" s="50">
        <v>67.989999999999995</v>
      </c>
      <c r="AH199" s="50">
        <v>29.41</v>
      </c>
      <c r="AI199" s="50">
        <v>38.51</v>
      </c>
      <c r="AJ199" s="50">
        <v>33.424300000000002</v>
      </c>
      <c r="AK199" s="50">
        <v>41.94</v>
      </c>
      <c r="AL199" s="50">
        <v>59.78</v>
      </c>
      <c r="AM199" s="50">
        <v>110.59</v>
      </c>
      <c r="AN199" s="50">
        <v>49.36</v>
      </c>
      <c r="AO199" s="50">
        <v>19.940000000000001</v>
      </c>
      <c r="AP199" s="50">
        <v>36.72</v>
      </c>
      <c r="AQ199" s="50">
        <v>44.57</v>
      </c>
      <c r="AR199" s="50">
        <v>40.67</v>
      </c>
      <c r="AS199" s="50">
        <v>52.29</v>
      </c>
      <c r="AT199" s="50">
        <v>35.65</v>
      </c>
      <c r="AU199" s="50">
        <v>77.2</v>
      </c>
      <c r="AV199" s="50">
        <v>43.42</v>
      </c>
      <c r="AW199" s="50">
        <v>0</v>
      </c>
    </row>
    <row r="200" spans="1:49">
      <c r="A200" s="52">
        <v>41996</v>
      </c>
      <c r="B200" s="50">
        <v>55.2</v>
      </c>
      <c r="C200" s="50">
        <v>66.31</v>
      </c>
      <c r="D200" s="50">
        <v>45.63</v>
      </c>
      <c r="E200" s="50">
        <v>60.11</v>
      </c>
      <c r="F200" s="50">
        <v>35.18</v>
      </c>
      <c r="G200" s="50">
        <v>53.08</v>
      </c>
      <c r="H200" s="50">
        <v>23.45</v>
      </c>
      <c r="I200" s="50">
        <v>54.95</v>
      </c>
      <c r="J200" s="50">
        <v>34.880000000000003</v>
      </c>
      <c r="K200" s="50">
        <v>66.010000000000005</v>
      </c>
      <c r="L200" s="50">
        <v>76.900000000000006</v>
      </c>
      <c r="M200" s="50">
        <v>86.41</v>
      </c>
      <c r="N200" s="50">
        <v>83.68</v>
      </c>
      <c r="O200" s="50">
        <v>65.34</v>
      </c>
      <c r="P200" s="50">
        <v>39.71</v>
      </c>
      <c r="Q200" s="50">
        <v>29.51</v>
      </c>
      <c r="R200" s="50">
        <v>88.07</v>
      </c>
      <c r="S200" s="50">
        <v>53.75</v>
      </c>
      <c r="T200" s="50">
        <v>37.24</v>
      </c>
      <c r="U200" s="50">
        <v>39.01</v>
      </c>
      <c r="V200" s="50">
        <v>27.74</v>
      </c>
      <c r="W200" s="50">
        <v>33.18</v>
      </c>
      <c r="X200" s="50">
        <v>66.36</v>
      </c>
      <c r="Y200" s="50">
        <v>40.36</v>
      </c>
      <c r="Z200" s="50">
        <v>44.68</v>
      </c>
      <c r="AA200" s="50">
        <v>106.32</v>
      </c>
      <c r="AB200" s="50">
        <v>55.4</v>
      </c>
      <c r="AC200" s="50">
        <v>35.06</v>
      </c>
      <c r="AD200" s="50">
        <v>31.25</v>
      </c>
      <c r="AE200" s="50">
        <v>26.73</v>
      </c>
      <c r="AF200" s="50">
        <v>53.27</v>
      </c>
      <c r="AG200" s="50">
        <v>68.180000000000007</v>
      </c>
      <c r="AH200" s="50">
        <v>29.72</v>
      </c>
      <c r="AI200" s="50">
        <v>38.130000000000003</v>
      </c>
      <c r="AJ200" s="50">
        <v>33.767600000000002</v>
      </c>
      <c r="AK200" s="50">
        <v>41.99</v>
      </c>
      <c r="AL200" s="50">
        <v>59.9</v>
      </c>
      <c r="AM200" s="50">
        <v>110.33</v>
      </c>
      <c r="AN200" s="50">
        <v>49.17</v>
      </c>
      <c r="AO200" s="50">
        <v>20.14</v>
      </c>
      <c r="AP200" s="50">
        <v>36.68</v>
      </c>
      <c r="AQ200" s="50">
        <v>44.76</v>
      </c>
      <c r="AR200" s="50">
        <v>40.74</v>
      </c>
      <c r="AS200" s="50">
        <v>52.48</v>
      </c>
      <c r="AT200" s="50">
        <v>35.43</v>
      </c>
      <c r="AU200" s="50">
        <v>76.790000000000006</v>
      </c>
      <c r="AV200" s="50">
        <v>43.79</v>
      </c>
      <c r="AW200" s="50">
        <v>0</v>
      </c>
    </row>
    <row r="201" spans="1:49">
      <c r="A201" s="52">
        <v>41997</v>
      </c>
      <c r="B201" s="50">
        <v>55.81</v>
      </c>
      <c r="C201" s="50">
        <v>67.41</v>
      </c>
      <c r="D201" s="50">
        <v>46.84</v>
      </c>
      <c r="E201" s="50">
        <v>61.31</v>
      </c>
      <c r="F201" s="50">
        <v>35.840000000000003</v>
      </c>
      <c r="G201" s="50">
        <v>53.53</v>
      </c>
      <c r="H201" s="50">
        <v>23.76</v>
      </c>
      <c r="I201" s="50">
        <v>55.15</v>
      </c>
      <c r="J201" s="50">
        <v>35.69</v>
      </c>
      <c r="K201" s="50">
        <v>66.91</v>
      </c>
      <c r="L201" s="50">
        <v>78.38</v>
      </c>
      <c r="M201" s="50">
        <v>87.94</v>
      </c>
      <c r="N201" s="50">
        <v>84.97</v>
      </c>
      <c r="O201" s="50">
        <v>66.75</v>
      </c>
      <c r="P201" s="50">
        <v>40.29</v>
      </c>
      <c r="Q201" s="50">
        <v>29.94</v>
      </c>
      <c r="R201" s="50">
        <v>89.53</v>
      </c>
      <c r="S201" s="50">
        <v>55.02</v>
      </c>
      <c r="T201" s="50">
        <v>37.85</v>
      </c>
      <c r="U201" s="50">
        <v>39.74</v>
      </c>
      <c r="V201" s="50">
        <v>28.09</v>
      </c>
      <c r="W201" s="50">
        <v>33.35</v>
      </c>
      <c r="X201" s="50">
        <v>67.37</v>
      </c>
      <c r="Y201" s="50">
        <v>40.729999999999997</v>
      </c>
      <c r="Z201" s="50">
        <v>45.9</v>
      </c>
      <c r="AA201" s="50">
        <v>107.98</v>
      </c>
      <c r="AB201" s="50">
        <v>56.27</v>
      </c>
      <c r="AC201" s="50">
        <v>35.450000000000003</v>
      </c>
      <c r="AD201" s="50">
        <v>31.39</v>
      </c>
      <c r="AE201" s="50">
        <v>26.89</v>
      </c>
      <c r="AF201" s="50">
        <v>54.46</v>
      </c>
      <c r="AG201" s="50">
        <v>69.59</v>
      </c>
      <c r="AH201" s="50">
        <v>30.26</v>
      </c>
      <c r="AI201" s="50">
        <v>38.79</v>
      </c>
      <c r="AJ201" s="50">
        <v>34.324399999999997</v>
      </c>
      <c r="AK201" s="50">
        <v>42.71</v>
      </c>
      <c r="AL201" s="50">
        <v>61.32</v>
      </c>
      <c r="AM201" s="50">
        <v>112.09</v>
      </c>
      <c r="AN201" s="50">
        <v>49.91</v>
      </c>
      <c r="AO201" s="50">
        <v>20.53</v>
      </c>
      <c r="AP201" s="50">
        <v>37.18</v>
      </c>
      <c r="AQ201" s="50">
        <v>45.97</v>
      </c>
      <c r="AR201" s="50">
        <v>41.39</v>
      </c>
      <c r="AS201" s="50">
        <v>53.56</v>
      </c>
      <c r="AT201" s="50">
        <v>36.229999999999997</v>
      </c>
      <c r="AU201" s="50">
        <v>78.3</v>
      </c>
      <c r="AV201" s="50">
        <v>44.62</v>
      </c>
      <c r="AW201" s="50">
        <v>0</v>
      </c>
    </row>
    <row r="202" spans="1:49">
      <c r="A202" s="52">
        <v>41999</v>
      </c>
      <c r="B202" s="50">
        <v>56.51</v>
      </c>
      <c r="C202" s="50">
        <v>68.150000000000006</v>
      </c>
      <c r="D202" s="50">
        <v>47.5</v>
      </c>
      <c r="E202" s="50">
        <v>61.99</v>
      </c>
      <c r="F202" s="50">
        <v>36.36</v>
      </c>
      <c r="G202" s="50">
        <v>54.05</v>
      </c>
      <c r="H202" s="50">
        <v>23.93</v>
      </c>
      <c r="I202" s="50">
        <v>54.98</v>
      </c>
      <c r="J202" s="50">
        <v>36.090000000000003</v>
      </c>
      <c r="K202" s="50">
        <v>67.760000000000005</v>
      </c>
      <c r="L202" s="50">
        <v>79.28</v>
      </c>
      <c r="M202" s="50">
        <v>89.32</v>
      </c>
      <c r="N202" s="50">
        <v>85.81</v>
      </c>
      <c r="O202" s="50">
        <v>67.540000000000006</v>
      </c>
      <c r="P202" s="50">
        <v>40.85</v>
      </c>
      <c r="Q202" s="50">
        <v>30.43</v>
      </c>
      <c r="R202" s="50">
        <v>90.42</v>
      </c>
      <c r="S202" s="50">
        <v>55.67</v>
      </c>
      <c r="T202" s="50">
        <v>38.21</v>
      </c>
      <c r="U202" s="50">
        <v>40</v>
      </c>
      <c r="V202" s="50">
        <v>28.45</v>
      </c>
      <c r="W202" s="50">
        <v>33.869999999999997</v>
      </c>
      <c r="X202" s="50">
        <v>67.63</v>
      </c>
      <c r="Y202" s="50">
        <v>40.75</v>
      </c>
      <c r="Z202" s="50">
        <v>46.85</v>
      </c>
      <c r="AA202" s="50">
        <v>109.29</v>
      </c>
      <c r="AB202" s="50">
        <v>57.09</v>
      </c>
      <c r="AC202" s="50">
        <v>35.880000000000003</v>
      </c>
      <c r="AD202" s="50">
        <v>31.67</v>
      </c>
      <c r="AE202" s="50">
        <v>27</v>
      </c>
      <c r="AF202" s="50">
        <v>54.86</v>
      </c>
      <c r="AG202" s="50">
        <v>70.010000000000005</v>
      </c>
      <c r="AH202" s="50">
        <v>30.63</v>
      </c>
      <c r="AI202" s="50">
        <v>39.28</v>
      </c>
      <c r="AJ202" s="50">
        <v>34.6492</v>
      </c>
      <c r="AK202" s="50">
        <v>43.16</v>
      </c>
      <c r="AL202" s="50">
        <v>62.27</v>
      </c>
      <c r="AM202" s="50">
        <v>114.86</v>
      </c>
      <c r="AN202" s="50">
        <v>50.47</v>
      </c>
      <c r="AO202" s="50">
        <v>20.81</v>
      </c>
      <c r="AP202" s="50">
        <v>37.56</v>
      </c>
      <c r="AQ202" s="50">
        <v>46.5</v>
      </c>
      <c r="AR202" s="50">
        <v>41.87</v>
      </c>
      <c r="AS202" s="50">
        <v>54.55</v>
      </c>
      <c r="AT202" s="50">
        <v>36.58</v>
      </c>
      <c r="AU202" s="50">
        <v>79.83</v>
      </c>
      <c r="AV202" s="50">
        <v>45.14</v>
      </c>
      <c r="AW202" s="50">
        <v>0</v>
      </c>
    </row>
    <row r="203" spans="1:49">
      <c r="A203" s="52">
        <v>42002</v>
      </c>
      <c r="B203" s="50">
        <v>57.95</v>
      </c>
      <c r="C203" s="50">
        <v>69.319999999999993</v>
      </c>
      <c r="D203" s="50">
        <v>47.92</v>
      </c>
      <c r="E203" s="50">
        <v>62.91</v>
      </c>
      <c r="F203" s="50">
        <v>37.270000000000003</v>
      </c>
      <c r="G203" s="50">
        <v>55.52</v>
      </c>
      <c r="H203" s="50">
        <v>24.29</v>
      </c>
      <c r="I203" s="50">
        <v>55.11</v>
      </c>
      <c r="J203" s="50">
        <v>36.42</v>
      </c>
      <c r="K203" s="50">
        <v>68.5</v>
      </c>
      <c r="L203" s="50">
        <v>80.23</v>
      </c>
      <c r="M203" s="50">
        <v>90.18</v>
      </c>
      <c r="N203" s="50">
        <v>86.83</v>
      </c>
      <c r="O203" s="50">
        <v>68.27</v>
      </c>
      <c r="P203" s="50">
        <v>42.13</v>
      </c>
      <c r="Q203" s="50">
        <v>31.14</v>
      </c>
      <c r="R203" s="50">
        <v>91.16</v>
      </c>
      <c r="S203" s="50">
        <v>56.15</v>
      </c>
      <c r="T203" s="50">
        <v>38.630000000000003</v>
      </c>
      <c r="U203" s="50">
        <v>40.770000000000003</v>
      </c>
      <c r="V203" s="50">
        <v>29.38</v>
      </c>
      <c r="W203" s="50">
        <v>34.619999999999997</v>
      </c>
      <c r="X203" s="50">
        <v>69.989999999999995</v>
      </c>
      <c r="Y203" s="50">
        <v>41.97</v>
      </c>
      <c r="Z203" s="50">
        <v>47.95</v>
      </c>
      <c r="AA203" s="50">
        <v>110.5</v>
      </c>
      <c r="AB203" s="50">
        <v>58.55</v>
      </c>
      <c r="AC203" s="50">
        <v>36.67</v>
      </c>
      <c r="AD203" s="50">
        <v>32.53</v>
      </c>
      <c r="AE203" s="50">
        <v>27.19</v>
      </c>
      <c r="AF203" s="50">
        <v>54.98</v>
      </c>
      <c r="AG203" s="50">
        <v>70.63</v>
      </c>
      <c r="AH203" s="50">
        <v>31.39</v>
      </c>
      <c r="AI203" s="50">
        <v>40.090000000000003</v>
      </c>
      <c r="AJ203" s="50">
        <v>35.2059</v>
      </c>
      <c r="AK203" s="50">
        <v>43.53</v>
      </c>
      <c r="AL203" s="50">
        <v>63.18</v>
      </c>
      <c r="AM203" s="50">
        <v>115.85</v>
      </c>
      <c r="AN203" s="50">
        <v>50.88</v>
      </c>
      <c r="AO203" s="50">
        <v>21.2</v>
      </c>
      <c r="AP203" s="50">
        <v>38.5</v>
      </c>
      <c r="AQ203" s="50">
        <v>48.12</v>
      </c>
      <c r="AR203" s="50">
        <v>42.93</v>
      </c>
      <c r="AS203" s="50">
        <v>55.23</v>
      </c>
      <c r="AT203" s="50">
        <v>37.25</v>
      </c>
      <c r="AU203" s="50">
        <v>80.62</v>
      </c>
      <c r="AV203" s="50">
        <v>46.07</v>
      </c>
      <c r="AW203" s="50">
        <v>0</v>
      </c>
    </row>
    <row r="204" spans="1:49">
      <c r="A204" s="52">
        <v>42003</v>
      </c>
      <c r="B204" s="50">
        <v>56.36</v>
      </c>
      <c r="C204" s="50">
        <v>67.709999999999994</v>
      </c>
      <c r="D204" s="50">
        <v>47.15</v>
      </c>
      <c r="E204" s="50">
        <v>61.72</v>
      </c>
      <c r="F204" s="50">
        <v>36.33</v>
      </c>
      <c r="G204" s="50">
        <v>54.16</v>
      </c>
      <c r="H204" s="50">
        <v>23.82</v>
      </c>
      <c r="I204" s="50">
        <v>54.96</v>
      </c>
      <c r="J204" s="50">
        <v>35.25</v>
      </c>
      <c r="K204" s="50">
        <v>66.91</v>
      </c>
      <c r="L204" s="50">
        <v>78.3</v>
      </c>
      <c r="M204" s="50">
        <v>87.97</v>
      </c>
      <c r="N204" s="50">
        <v>84.7</v>
      </c>
      <c r="O204" s="50">
        <v>66.930000000000007</v>
      </c>
      <c r="P204" s="50">
        <v>40.869999999999997</v>
      </c>
      <c r="Q204" s="50">
        <v>30.34</v>
      </c>
      <c r="R204" s="50">
        <v>89.93</v>
      </c>
      <c r="S204" s="50">
        <v>54.67</v>
      </c>
      <c r="T204" s="50">
        <v>38.1</v>
      </c>
      <c r="U204" s="50">
        <v>40.18</v>
      </c>
      <c r="V204" s="50">
        <v>28.86</v>
      </c>
      <c r="W204" s="50">
        <v>34.1</v>
      </c>
      <c r="X204" s="50">
        <v>67.78</v>
      </c>
      <c r="Y204" s="50">
        <v>41.02</v>
      </c>
      <c r="Z204" s="50">
        <v>46.56</v>
      </c>
      <c r="AA204" s="50">
        <v>107.83</v>
      </c>
      <c r="AB204" s="50">
        <v>57.26</v>
      </c>
      <c r="AC204" s="50">
        <v>35.83</v>
      </c>
      <c r="AD204" s="50">
        <v>31.79</v>
      </c>
      <c r="AE204" s="50">
        <v>27.03</v>
      </c>
      <c r="AF204" s="50">
        <v>54.28</v>
      </c>
      <c r="AG204" s="50">
        <v>69.400000000000006</v>
      </c>
      <c r="AH204" s="50">
        <v>30.44</v>
      </c>
      <c r="AI204" s="50">
        <v>38.840000000000003</v>
      </c>
      <c r="AJ204" s="50">
        <v>34.537799999999997</v>
      </c>
      <c r="AK204" s="50">
        <v>42.53</v>
      </c>
      <c r="AL204" s="50">
        <v>61.68</v>
      </c>
      <c r="AM204" s="50">
        <v>113.32</v>
      </c>
      <c r="AN204" s="50">
        <v>49.77</v>
      </c>
      <c r="AO204" s="50">
        <v>20.78</v>
      </c>
      <c r="AP204" s="50">
        <v>37.4</v>
      </c>
      <c r="AQ204" s="50">
        <v>47.12</v>
      </c>
      <c r="AR204" s="50">
        <v>41.96</v>
      </c>
      <c r="AS204" s="50">
        <v>53.71</v>
      </c>
      <c r="AT204" s="50">
        <v>36.380000000000003</v>
      </c>
      <c r="AU204" s="50">
        <v>79.180000000000007</v>
      </c>
      <c r="AV204" s="50">
        <v>44.88</v>
      </c>
      <c r="AW204" s="50">
        <v>0</v>
      </c>
    </row>
    <row r="205" spans="1:49">
      <c r="A205" s="52">
        <v>42004</v>
      </c>
      <c r="B205" s="50">
        <v>55.14</v>
      </c>
      <c r="C205" s="50">
        <v>66.42</v>
      </c>
      <c r="D205" s="50">
        <v>46.13</v>
      </c>
      <c r="E205" s="50">
        <v>60.72</v>
      </c>
      <c r="F205" s="50">
        <v>35.35</v>
      </c>
      <c r="G205" s="50">
        <v>53.04</v>
      </c>
      <c r="H205" s="50">
        <v>23.43</v>
      </c>
      <c r="I205" s="50">
        <v>54.54</v>
      </c>
      <c r="J205" s="50">
        <v>34.75</v>
      </c>
      <c r="K205" s="50">
        <v>66.010000000000005</v>
      </c>
      <c r="L205" s="50">
        <v>76.900000000000006</v>
      </c>
      <c r="M205" s="50">
        <v>86.37</v>
      </c>
      <c r="N205" s="50">
        <v>83.54</v>
      </c>
      <c r="O205" s="50">
        <v>65.48</v>
      </c>
      <c r="P205" s="50">
        <v>40.06</v>
      </c>
      <c r="Q205" s="50">
        <v>29.74</v>
      </c>
      <c r="R205" s="50">
        <v>87.48</v>
      </c>
      <c r="S205" s="50">
        <v>53.52</v>
      </c>
      <c r="T205" s="50">
        <v>37.08</v>
      </c>
      <c r="U205" s="50">
        <v>38.99</v>
      </c>
      <c r="V205" s="50">
        <v>28.41</v>
      </c>
      <c r="W205" s="50">
        <v>33.479999999999997</v>
      </c>
      <c r="X205" s="50">
        <v>66.19</v>
      </c>
      <c r="Y205" s="50">
        <v>40.43</v>
      </c>
      <c r="Z205" s="50">
        <v>45.61</v>
      </c>
      <c r="AA205" s="50">
        <v>106.29</v>
      </c>
      <c r="AB205" s="50">
        <v>56.58</v>
      </c>
      <c r="AC205" s="50">
        <v>35.479999999999997</v>
      </c>
      <c r="AD205" s="50">
        <v>30.96</v>
      </c>
      <c r="AE205" s="50">
        <v>26.93</v>
      </c>
      <c r="AF205" s="50">
        <v>53.24</v>
      </c>
      <c r="AG205" s="50">
        <v>68.31</v>
      </c>
      <c r="AH205" s="50">
        <v>29.63</v>
      </c>
      <c r="AI205" s="50">
        <v>37.83</v>
      </c>
      <c r="AJ205" s="50">
        <v>33.712000000000003</v>
      </c>
      <c r="AK205" s="50">
        <v>41.41</v>
      </c>
      <c r="AL205" s="50">
        <v>60.4</v>
      </c>
      <c r="AM205" s="50">
        <v>111.36</v>
      </c>
      <c r="AN205" s="50">
        <v>49.11</v>
      </c>
      <c r="AO205" s="50">
        <v>20.49</v>
      </c>
      <c r="AP205" s="50">
        <v>36.67</v>
      </c>
      <c r="AQ205" s="50">
        <v>46.23</v>
      </c>
      <c r="AR205" s="50">
        <v>41.24</v>
      </c>
      <c r="AS205" s="50">
        <v>52.74</v>
      </c>
      <c r="AT205" s="50">
        <v>35.92</v>
      </c>
      <c r="AU205" s="50">
        <v>77.849999999999994</v>
      </c>
      <c r="AV205" s="50">
        <v>43.54</v>
      </c>
      <c r="AW205" s="50">
        <v>0</v>
      </c>
    </row>
    <row r="206" spans="1:49">
      <c r="A206" s="52">
        <v>42006</v>
      </c>
      <c r="B206" s="50">
        <v>55.42</v>
      </c>
      <c r="C206" s="50">
        <v>66.5</v>
      </c>
      <c r="D206" s="50">
        <v>45.99</v>
      </c>
      <c r="E206" s="50">
        <v>61.15</v>
      </c>
      <c r="F206" s="50">
        <v>35.44</v>
      </c>
      <c r="G206" s="50">
        <v>53.12</v>
      </c>
      <c r="H206" s="50">
        <v>23.63</v>
      </c>
      <c r="I206" s="50">
        <v>54.79</v>
      </c>
      <c r="J206" s="50">
        <v>35.14</v>
      </c>
      <c r="K206" s="50">
        <v>66.34</v>
      </c>
      <c r="L206" s="50">
        <v>77.489999999999995</v>
      </c>
      <c r="M206" s="50">
        <v>87.01</v>
      </c>
      <c r="N206" s="50">
        <v>84.05</v>
      </c>
      <c r="O206" s="50">
        <v>65.510000000000005</v>
      </c>
      <c r="P206" s="50">
        <v>40.130000000000003</v>
      </c>
      <c r="Q206" s="50">
        <v>29.9</v>
      </c>
      <c r="R206" s="50">
        <v>87.71</v>
      </c>
      <c r="S206" s="50">
        <v>53.74</v>
      </c>
      <c r="T206" s="50">
        <v>37.57</v>
      </c>
      <c r="U206" s="50">
        <v>39.200000000000003</v>
      </c>
      <c r="V206" s="50">
        <v>27.96</v>
      </c>
      <c r="W206" s="50">
        <v>33.61</v>
      </c>
      <c r="X206" s="50">
        <v>66.31</v>
      </c>
      <c r="Y206" s="50">
        <v>40.58</v>
      </c>
      <c r="Z206" s="50">
        <v>45.75</v>
      </c>
      <c r="AA206" s="50">
        <v>106.69</v>
      </c>
      <c r="AB206" s="50">
        <v>56.94</v>
      </c>
      <c r="AC206" s="50">
        <v>35.630000000000003</v>
      </c>
      <c r="AD206" s="50">
        <v>31</v>
      </c>
      <c r="AE206" s="50">
        <v>27.14</v>
      </c>
      <c r="AF206" s="50">
        <v>53.34</v>
      </c>
      <c r="AG206" s="50">
        <v>68.64</v>
      </c>
      <c r="AH206" s="50">
        <v>29.69</v>
      </c>
      <c r="AI206" s="50">
        <v>38.32</v>
      </c>
      <c r="AJ206" s="50">
        <v>33.739800000000002</v>
      </c>
      <c r="AK206" s="50">
        <v>41.9</v>
      </c>
      <c r="AL206" s="50">
        <v>60.81</v>
      </c>
      <c r="AM206" s="50">
        <v>112.09</v>
      </c>
      <c r="AN206" s="50">
        <v>49.37</v>
      </c>
      <c r="AO206" s="50">
        <v>20.6</v>
      </c>
      <c r="AP206" s="50">
        <v>36.5</v>
      </c>
      <c r="AQ206" s="50">
        <v>46.22</v>
      </c>
      <c r="AR206" s="50">
        <v>41.17</v>
      </c>
      <c r="AS206" s="50">
        <v>53.19</v>
      </c>
      <c r="AT206" s="50">
        <v>36.119999999999997</v>
      </c>
      <c r="AU206" s="50">
        <v>78.16</v>
      </c>
      <c r="AV206" s="50">
        <v>44.3</v>
      </c>
      <c r="AW206" s="50">
        <v>0</v>
      </c>
    </row>
    <row r="207" spans="1:49">
      <c r="A207" s="52">
        <v>42009</v>
      </c>
      <c r="B207" s="50">
        <v>54.54</v>
      </c>
      <c r="C207" s="50">
        <v>65.69</v>
      </c>
      <c r="D207" s="50">
        <v>45.53</v>
      </c>
      <c r="E207" s="50">
        <v>60.25</v>
      </c>
      <c r="F207" s="50">
        <v>35.07</v>
      </c>
      <c r="G207" s="50">
        <v>52.07</v>
      </c>
      <c r="H207" s="50">
        <v>22.88</v>
      </c>
      <c r="I207" s="50">
        <v>54.73</v>
      </c>
      <c r="J207" s="50">
        <v>34.85</v>
      </c>
      <c r="K207" s="50">
        <v>65.709999999999994</v>
      </c>
      <c r="L207" s="50">
        <v>76.55</v>
      </c>
      <c r="M207" s="50">
        <v>86.16</v>
      </c>
      <c r="N207" s="50">
        <v>82.84</v>
      </c>
      <c r="O207" s="50">
        <v>65.349999999999994</v>
      </c>
      <c r="P207" s="50">
        <v>39.33</v>
      </c>
      <c r="Q207" s="50">
        <v>29.57</v>
      </c>
      <c r="R207" s="50">
        <v>87.05</v>
      </c>
      <c r="S207" s="50">
        <v>53.26</v>
      </c>
      <c r="T207" s="50">
        <v>36.5</v>
      </c>
      <c r="U207" s="50">
        <v>38.15</v>
      </c>
      <c r="V207" s="50">
        <v>28.27</v>
      </c>
      <c r="W207" s="50">
        <v>33.369999999999997</v>
      </c>
      <c r="X207" s="50">
        <v>65.61</v>
      </c>
      <c r="Y207" s="50">
        <v>40.369999999999997</v>
      </c>
      <c r="Z207" s="50">
        <v>44.99</v>
      </c>
      <c r="AA207" s="50">
        <v>105.56</v>
      </c>
      <c r="AB207" s="50">
        <v>55.92</v>
      </c>
      <c r="AC207" s="50">
        <v>35.200000000000003</v>
      </c>
      <c r="AD207" s="50">
        <v>30.85</v>
      </c>
      <c r="AE207" s="50">
        <v>27.03</v>
      </c>
      <c r="AF207" s="50">
        <v>54.24</v>
      </c>
      <c r="AG207" s="50">
        <v>68.180000000000007</v>
      </c>
      <c r="AH207" s="50">
        <v>29.61</v>
      </c>
      <c r="AI207" s="50">
        <v>38.01</v>
      </c>
      <c r="AJ207" s="50">
        <v>32.960299999999997</v>
      </c>
      <c r="AK207" s="50">
        <v>40.880000000000003</v>
      </c>
      <c r="AL207" s="50">
        <v>60.25</v>
      </c>
      <c r="AM207" s="50">
        <v>110.04</v>
      </c>
      <c r="AN207" s="50">
        <v>49.16</v>
      </c>
      <c r="AO207" s="50">
        <v>20.260000000000002</v>
      </c>
      <c r="AP207" s="50">
        <v>36.31</v>
      </c>
      <c r="AQ207" s="50">
        <v>45.52</v>
      </c>
      <c r="AR207" s="50">
        <v>40.83</v>
      </c>
      <c r="AS207" s="50">
        <v>52.54</v>
      </c>
      <c r="AT207" s="50">
        <v>35.71</v>
      </c>
      <c r="AU207" s="50">
        <v>77.09</v>
      </c>
      <c r="AV207" s="50">
        <v>43.58</v>
      </c>
      <c r="AW207" s="50">
        <v>0</v>
      </c>
    </row>
    <row r="208" spans="1:49">
      <c r="A208" s="52">
        <v>42010</v>
      </c>
      <c r="B208" s="50">
        <v>54.49</v>
      </c>
      <c r="C208" s="50">
        <v>65.48</v>
      </c>
      <c r="D208" s="50">
        <v>45</v>
      </c>
      <c r="E208" s="50">
        <v>60.58</v>
      </c>
      <c r="F208" s="50">
        <v>34.94</v>
      </c>
      <c r="G208" s="50">
        <v>51.06</v>
      </c>
      <c r="H208" s="50">
        <v>22.37</v>
      </c>
      <c r="I208" s="50">
        <v>54.66</v>
      </c>
      <c r="J208" s="50">
        <v>34.909999999999997</v>
      </c>
      <c r="K208" s="50">
        <v>66.08</v>
      </c>
      <c r="L208" s="50">
        <v>76.16</v>
      </c>
      <c r="M208" s="50">
        <v>86.03</v>
      </c>
      <c r="N208" s="50">
        <v>84.2</v>
      </c>
      <c r="O208" s="50">
        <v>65.599999999999994</v>
      </c>
      <c r="P208" s="50">
        <v>39.17</v>
      </c>
      <c r="Q208" s="50">
        <v>29.48</v>
      </c>
      <c r="R208" s="50">
        <v>86.89</v>
      </c>
      <c r="S208" s="50">
        <v>53.29</v>
      </c>
      <c r="T208" s="50">
        <v>36.22</v>
      </c>
      <c r="U208" s="50">
        <v>38.35</v>
      </c>
      <c r="V208" s="50">
        <v>28.47</v>
      </c>
      <c r="W208" s="50">
        <v>33.25</v>
      </c>
      <c r="X208" s="50">
        <v>65.48</v>
      </c>
      <c r="Y208" s="50">
        <v>40.75</v>
      </c>
      <c r="Z208" s="50">
        <v>44.61</v>
      </c>
      <c r="AA208" s="50">
        <v>105.97</v>
      </c>
      <c r="AB208" s="50">
        <v>55.68</v>
      </c>
      <c r="AC208" s="50">
        <v>34.71</v>
      </c>
      <c r="AD208" s="50">
        <v>30.89</v>
      </c>
      <c r="AE208" s="50">
        <v>27.1</v>
      </c>
      <c r="AF208" s="50">
        <v>54.16</v>
      </c>
      <c r="AG208" s="50">
        <v>68.41</v>
      </c>
      <c r="AH208" s="50">
        <v>29.48</v>
      </c>
      <c r="AI208" s="50">
        <v>37.99</v>
      </c>
      <c r="AJ208" s="50">
        <v>32.951099999999997</v>
      </c>
      <c r="AK208" s="50">
        <v>40.93</v>
      </c>
      <c r="AL208" s="50">
        <v>60.53</v>
      </c>
      <c r="AM208" s="50">
        <v>109.01</v>
      </c>
      <c r="AN208" s="50">
        <v>49.75</v>
      </c>
      <c r="AO208" s="50">
        <v>20.14</v>
      </c>
      <c r="AP208" s="50">
        <v>36.25</v>
      </c>
      <c r="AQ208" s="50">
        <v>45.49</v>
      </c>
      <c r="AR208" s="50">
        <v>40.71</v>
      </c>
      <c r="AS208" s="50">
        <v>52.68</v>
      </c>
      <c r="AT208" s="50">
        <v>35.9</v>
      </c>
      <c r="AU208" s="50">
        <v>77.34</v>
      </c>
      <c r="AV208" s="50">
        <v>43.33</v>
      </c>
      <c r="AW208" s="50">
        <v>0</v>
      </c>
    </row>
    <row r="209" spans="1:49">
      <c r="A209" s="52">
        <v>42011</v>
      </c>
      <c r="B209" s="50">
        <v>55.52</v>
      </c>
      <c r="C209" s="50">
        <v>66.56</v>
      </c>
      <c r="D209" s="50">
        <v>45.35</v>
      </c>
      <c r="E209" s="50">
        <v>61.44</v>
      </c>
      <c r="F209" s="50">
        <v>35.619999999999997</v>
      </c>
      <c r="G209" s="50">
        <v>51.32</v>
      </c>
      <c r="H209" s="50">
        <v>22.66</v>
      </c>
      <c r="I209" s="50">
        <v>54.85</v>
      </c>
      <c r="J209" s="50">
        <v>35.479999999999997</v>
      </c>
      <c r="K209" s="50">
        <v>67.06</v>
      </c>
      <c r="L209" s="50">
        <v>76.47</v>
      </c>
      <c r="M209" s="50">
        <v>87.05</v>
      </c>
      <c r="N209" s="50">
        <v>84.47</v>
      </c>
      <c r="O209" s="50">
        <v>66.7</v>
      </c>
      <c r="P209" s="50">
        <v>39.729999999999997</v>
      </c>
      <c r="Q209" s="50">
        <v>30</v>
      </c>
      <c r="R209" s="50">
        <v>87.77</v>
      </c>
      <c r="S209" s="50">
        <v>54.07</v>
      </c>
      <c r="T209" s="50">
        <v>36.270000000000003</v>
      </c>
      <c r="U209" s="50">
        <v>38.67</v>
      </c>
      <c r="V209" s="50">
        <v>28.67</v>
      </c>
      <c r="W209" s="50">
        <v>33.79</v>
      </c>
      <c r="X209" s="50">
        <v>66.03</v>
      </c>
      <c r="Y209" s="50">
        <v>41.71</v>
      </c>
      <c r="Z209" s="50">
        <v>45.26</v>
      </c>
      <c r="AA209" s="50">
        <v>106.94</v>
      </c>
      <c r="AB209" s="50">
        <v>56.1</v>
      </c>
      <c r="AC209" s="50">
        <v>34.950000000000003</v>
      </c>
      <c r="AD209" s="50">
        <v>31.15</v>
      </c>
      <c r="AE209" s="50">
        <v>27.24</v>
      </c>
      <c r="AF209" s="50">
        <v>54.59</v>
      </c>
      <c r="AG209" s="50">
        <v>70</v>
      </c>
      <c r="AH209" s="50">
        <v>30.35</v>
      </c>
      <c r="AI209" s="50">
        <v>38.340000000000003</v>
      </c>
      <c r="AJ209" s="50">
        <v>33.099499999999999</v>
      </c>
      <c r="AK209" s="50">
        <v>41.56</v>
      </c>
      <c r="AL209" s="50">
        <v>61.63</v>
      </c>
      <c r="AM209" s="50">
        <v>110.77</v>
      </c>
      <c r="AN209" s="50">
        <v>50.3</v>
      </c>
      <c r="AO209" s="50">
        <v>20.57</v>
      </c>
      <c r="AP209" s="50">
        <v>36.869999999999997</v>
      </c>
      <c r="AQ209" s="50">
        <v>46.55</v>
      </c>
      <c r="AR209" s="50">
        <v>41.4</v>
      </c>
      <c r="AS209" s="50">
        <v>53.33</v>
      </c>
      <c r="AT209" s="50">
        <v>36.21</v>
      </c>
      <c r="AU209" s="50">
        <v>78.33</v>
      </c>
      <c r="AV209" s="50">
        <v>44.06</v>
      </c>
      <c r="AW209" s="50">
        <v>0</v>
      </c>
    </row>
    <row r="210" spans="1:49">
      <c r="A210" s="52">
        <v>42012</v>
      </c>
      <c r="B210" s="50">
        <v>56.61</v>
      </c>
      <c r="C210" s="50">
        <v>67.61</v>
      </c>
      <c r="D210" s="50">
        <v>45.51</v>
      </c>
      <c r="E210" s="50">
        <v>61.97</v>
      </c>
      <c r="F210" s="50">
        <v>35.79</v>
      </c>
      <c r="G210" s="50">
        <v>51.76</v>
      </c>
      <c r="H210" s="50">
        <v>23.2</v>
      </c>
      <c r="I210" s="50">
        <v>55.16</v>
      </c>
      <c r="J210" s="50">
        <v>35.67</v>
      </c>
      <c r="K210" s="50">
        <v>67.48</v>
      </c>
      <c r="L210" s="50">
        <v>77.37</v>
      </c>
      <c r="M210" s="50">
        <v>87.45</v>
      </c>
      <c r="N210" s="50">
        <v>84.81</v>
      </c>
      <c r="O210" s="50">
        <v>67.069999999999993</v>
      </c>
      <c r="P210" s="50">
        <v>39.630000000000003</v>
      </c>
      <c r="Q210" s="50">
        <v>29.66</v>
      </c>
      <c r="R210" s="50">
        <v>88.29</v>
      </c>
      <c r="S210" s="50">
        <v>54.16</v>
      </c>
      <c r="T210" s="50">
        <v>36.549999999999997</v>
      </c>
      <c r="U210" s="50">
        <v>39.020000000000003</v>
      </c>
      <c r="V210" s="50">
        <v>28.95</v>
      </c>
      <c r="W210" s="50">
        <v>33.549999999999997</v>
      </c>
      <c r="X210" s="50">
        <v>66.75</v>
      </c>
      <c r="Y210" s="50">
        <v>41.78</v>
      </c>
      <c r="Z210" s="50">
        <v>45.86</v>
      </c>
      <c r="AA210" s="50">
        <v>107.59</v>
      </c>
      <c r="AB210" s="50">
        <v>57.05</v>
      </c>
      <c r="AC210" s="50">
        <v>35.4</v>
      </c>
      <c r="AD210" s="50">
        <v>31.17</v>
      </c>
      <c r="AE210" s="50">
        <v>27.24</v>
      </c>
      <c r="AF210" s="50">
        <v>55.28</v>
      </c>
      <c r="AG210" s="50">
        <v>70.12</v>
      </c>
      <c r="AH210" s="50">
        <v>30.45</v>
      </c>
      <c r="AI210" s="50">
        <v>38.72</v>
      </c>
      <c r="AJ210" s="50">
        <v>32.9696</v>
      </c>
      <c r="AK210" s="50">
        <v>41.92</v>
      </c>
      <c r="AL210" s="50">
        <v>61.81</v>
      </c>
      <c r="AM210" s="50">
        <v>111.76</v>
      </c>
      <c r="AN210" s="50">
        <v>50.34</v>
      </c>
      <c r="AO210" s="50">
        <v>20.67</v>
      </c>
      <c r="AP210" s="50">
        <v>36.880000000000003</v>
      </c>
      <c r="AQ210" s="50">
        <v>47.48</v>
      </c>
      <c r="AR210" s="50">
        <v>41.77</v>
      </c>
      <c r="AS210" s="50">
        <v>53.92</v>
      </c>
      <c r="AT210" s="50">
        <v>36.630000000000003</v>
      </c>
      <c r="AU210" s="50">
        <v>78.72</v>
      </c>
      <c r="AV210" s="50">
        <v>44.46</v>
      </c>
      <c r="AW210" s="50">
        <v>0</v>
      </c>
    </row>
    <row r="211" spans="1:49">
      <c r="A211" s="52">
        <v>42013</v>
      </c>
      <c r="B211" s="50">
        <v>55.61</v>
      </c>
      <c r="C211" s="50">
        <v>66.650000000000006</v>
      </c>
      <c r="D211" s="50">
        <v>45</v>
      </c>
      <c r="E211" s="50">
        <v>61.64</v>
      </c>
      <c r="F211" s="50">
        <v>35.479999999999997</v>
      </c>
      <c r="G211" s="50">
        <v>49.95</v>
      </c>
      <c r="H211" s="50">
        <v>22.71</v>
      </c>
      <c r="I211" s="50">
        <v>54.63</v>
      </c>
      <c r="J211" s="50">
        <v>35.28</v>
      </c>
      <c r="K211" s="50">
        <v>67.13</v>
      </c>
      <c r="L211" s="50">
        <v>76.5</v>
      </c>
      <c r="M211" s="50">
        <v>86.8</v>
      </c>
      <c r="N211" s="50">
        <v>84.93</v>
      </c>
      <c r="O211" s="50">
        <v>67.38</v>
      </c>
      <c r="P211" s="50">
        <v>39.28</v>
      </c>
      <c r="Q211" s="50">
        <v>29.51</v>
      </c>
      <c r="R211" s="50">
        <v>87.79</v>
      </c>
      <c r="S211" s="50">
        <v>53.48</v>
      </c>
      <c r="T211" s="50">
        <v>36.49</v>
      </c>
      <c r="U211" s="50">
        <v>38.97</v>
      </c>
      <c r="V211" s="50">
        <v>28.47</v>
      </c>
      <c r="W211" s="50">
        <v>33.479999999999997</v>
      </c>
      <c r="X211" s="50">
        <v>65.86</v>
      </c>
      <c r="Y211" s="50">
        <v>41.57</v>
      </c>
      <c r="Z211" s="50">
        <v>44.98</v>
      </c>
      <c r="AA211" s="50">
        <v>106.64</v>
      </c>
      <c r="AB211" s="50">
        <v>56.43</v>
      </c>
      <c r="AC211" s="50">
        <v>34.43</v>
      </c>
      <c r="AD211" s="50">
        <v>30.97</v>
      </c>
      <c r="AE211" s="50">
        <v>27.14</v>
      </c>
      <c r="AF211" s="50">
        <v>55.83</v>
      </c>
      <c r="AG211" s="50">
        <v>69.09</v>
      </c>
      <c r="AH211" s="50">
        <v>29.68</v>
      </c>
      <c r="AI211" s="50">
        <v>38.32</v>
      </c>
      <c r="AJ211" s="50">
        <v>32.802599999999998</v>
      </c>
      <c r="AK211" s="50">
        <v>41.33</v>
      </c>
      <c r="AL211" s="50">
        <v>61.03</v>
      </c>
      <c r="AM211" s="50">
        <v>110.75</v>
      </c>
      <c r="AN211" s="50">
        <v>49.7</v>
      </c>
      <c r="AO211" s="50">
        <v>20.37</v>
      </c>
      <c r="AP211" s="50">
        <v>35.950000000000003</v>
      </c>
      <c r="AQ211" s="50">
        <v>47.3</v>
      </c>
      <c r="AR211" s="50">
        <v>41.17</v>
      </c>
      <c r="AS211" s="50">
        <v>53.62</v>
      </c>
      <c r="AT211" s="50">
        <v>36.18</v>
      </c>
      <c r="AU211" s="50">
        <v>78.03</v>
      </c>
      <c r="AV211" s="50">
        <v>44.42</v>
      </c>
      <c r="AW211" s="50">
        <v>0</v>
      </c>
    </row>
    <row r="212" spans="1:49">
      <c r="A212" s="52">
        <v>42016</v>
      </c>
      <c r="B212" s="50">
        <v>55.25</v>
      </c>
      <c r="C212" s="50">
        <v>66.47</v>
      </c>
      <c r="D212" s="50">
        <v>44.82</v>
      </c>
      <c r="E212" s="50">
        <v>61.56</v>
      </c>
      <c r="F212" s="50">
        <v>35.57</v>
      </c>
      <c r="G212" s="50">
        <v>49.79</v>
      </c>
      <c r="H212" s="50">
        <v>22.76</v>
      </c>
      <c r="I212" s="50">
        <v>54.59</v>
      </c>
      <c r="J212" s="50">
        <v>35.17</v>
      </c>
      <c r="K212" s="50">
        <v>66.900000000000006</v>
      </c>
      <c r="L212" s="50">
        <v>76.5</v>
      </c>
      <c r="M212" s="50">
        <v>86.73</v>
      </c>
      <c r="N212" s="50">
        <v>85.01</v>
      </c>
      <c r="O212" s="50">
        <v>66.88</v>
      </c>
      <c r="P212" s="50">
        <v>39.25</v>
      </c>
      <c r="Q212" s="50">
        <v>29.47</v>
      </c>
      <c r="R212" s="50">
        <v>87.04</v>
      </c>
      <c r="S212" s="50">
        <v>53.33</v>
      </c>
      <c r="T212" s="50">
        <v>36.630000000000003</v>
      </c>
      <c r="U212" s="50">
        <v>38.46</v>
      </c>
      <c r="V212" s="50">
        <v>28.42</v>
      </c>
      <c r="W212" s="50">
        <v>33.64</v>
      </c>
      <c r="X212" s="50">
        <v>65.88</v>
      </c>
      <c r="Y212" s="50">
        <v>41.38</v>
      </c>
      <c r="Z212" s="50">
        <v>44.72</v>
      </c>
      <c r="AA212" s="50">
        <v>106.37</v>
      </c>
      <c r="AB212" s="50">
        <v>55.9</v>
      </c>
      <c r="AC212" s="50">
        <v>34.01</v>
      </c>
      <c r="AD212" s="50">
        <v>30.92</v>
      </c>
      <c r="AE212" s="50">
        <v>27.03</v>
      </c>
      <c r="AF212" s="50">
        <v>55.43</v>
      </c>
      <c r="AG212" s="50">
        <v>69.08</v>
      </c>
      <c r="AH212" s="50">
        <v>29.67</v>
      </c>
      <c r="AI212" s="50">
        <v>38.21</v>
      </c>
      <c r="AJ212" s="50">
        <v>32.635599999999997</v>
      </c>
      <c r="AK212" s="50">
        <v>41.39</v>
      </c>
      <c r="AL212" s="50">
        <v>60.94</v>
      </c>
      <c r="AM212" s="50">
        <v>110.15</v>
      </c>
      <c r="AN212" s="50">
        <v>49.71</v>
      </c>
      <c r="AO212" s="50">
        <v>20.399999999999999</v>
      </c>
      <c r="AP212" s="50">
        <v>35.659999999999997</v>
      </c>
      <c r="AQ212" s="50">
        <v>47.1</v>
      </c>
      <c r="AR212" s="50">
        <v>40.69</v>
      </c>
      <c r="AS212" s="50">
        <v>53.46</v>
      </c>
      <c r="AT212" s="50">
        <v>35.86</v>
      </c>
      <c r="AU212" s="50">
        <v>77.5</v>
      </c>
      <c r="AV212" s="50">
        <v>43.88</v>
      </c>
      <c r="AW212" s="50">
        <v>0</v>
      </c>
    </row>
    <row r="213" spans="1:49">
      <c r="A213" s="52">
        <v>42017</v>
      </c>
      <c r="B213" s="50">
        <v>55.97</v>
      </c>
      <c r="C213" s="50">
        <v>66.930000000000007</v>
      </c>
      <c r="D213" s="50">
        <v>45.21</v>
      </c>
      <c r="E213" s="50">
        <v>61.87</v>
      </c>
      <c r="F213" s="50">
        <v>36.130000000000003</v>
      </c>
      <c r="G213" s="50">
        <v>50.67</v>
      </c>
      <c r="H213" s="50">
        <v>22.64</v>
      </c>
      <c r="I213" s="50">
        <v>54.6</v>
      </c>
      <c r="J213" s="50">
        <v>35.69</v>
      </c>
      <c r="K213" s="50">
        <v>66.77</v>
      </c>
      <c r="L213" s="50">
        <v>76.44</v>
      </c>
      <c r="M213" s="50">
        <v>87.22</v>
      </c>
      <c r="N213" s="50">
        <v>85.47</v>
      </c>
      <c r="O213" s="50">
        <v>66.5</v>
      </c>
      <c r="P213" s="50">
        <v>39.75</v>
      </c>
      <c r="Q213" s="50">
        <v>29.82</v>
      </c>
      <c r="R213" s="50">
        <v>86.04</v>
      </c>
      <c r="S213" s="50">
        <v>53.68</v>
      </c>
      <c r="T213" s="50">
        <v>36.51</v>
      </c>
      <c r="U213" s="50">
        <v>38.630000000000003</v>
      </c>
      <c r="V213" s="50">
        <v>28.89</v>
      </c>
      <c r="W213" s="50">
        <v>33.770000000000003</v>
      </c>
      <c r="X213" s="50">
        <v>66.5</v>
      </c>
      <c r="Y213" s="50">
        <v>41.89</v>
      </c>
      <c r="Z213" s="50">
        <v>45.13</v>
      </c>
      <c r="AA213" s="50">
        <v>106.79</v>
      </c>
      <c r="AB213" s="50">
        <v>56.4</v>
      </c>
      <c r="AC213" s="50">
        <v>33.89</v>
      </c>
      <c r="AD213" s="50">
        <v>31.12</v>
      </c>
      <c r="AE213" s="50">
        <v>27.21</v>
      </c>
      <c r="AF213" s="50">
        <v>56.51</v>
      </c>
      <c r="AG213" s="50">
        <v>69.23</v>
      </c>
      <c r="AH213" s="50">
        <v>29.78</v>
      </c>
      <c r="AI213" s="50">
        <v>38.79</v>
      </c>
      <c r="AJ213" s="50">
        <v>32.292200000000001</v>
      </c>
      <c r="AK213" s="50">
        <v>41.91</v>
      </c>
      <c r="AL213" s="50">
        <v>61.39</v>
      </c>
      <c r="AM213" s="50">
        <v>110.81</v>
      </c>
      <c r="AN213" s="50">
        <v>49.68</v>
      </c>
      <c r="AO213" s="50">
        <v>20.57</v>
      </c>
      <c r="AP213" s="50">
        <v>35.799999999999997</v>
      </c>
      <c r="AQ213" s="50">
        <v>47.35</v>
      </c>
      <c r="AR213" s="50">
        <v>41.29</v>
      </c>
      <c r="AS213" s="50">
        <v>53.72</v>
      </c>
      <c r="AT213" s="50">
        <v>36.15</v>
      </c>
      <c r="AU213" s="50">
        <v>77.73</v>
      </c>
      <c r="AV213" s="50">
        <v>44.8</v>
      </c>
      <c r="AW213" s="50">
        <v>0</v>
      </c>
    </row>
    <row r="214" spans="1:49">
      <c r="A214" s="52">
        <v>42018</v>
      </c>
      <c r="B214" s="50">
        <v>56.83</v>
      </c>
      <c r="C214" s="50">
        <v>68.16</v>
      </c>
      <c r="D214" s="50">
        <v>45.63</v>
      </c>
      <c r="E214" s="50">
        <v>62.76</v>
      </c>
      <c r="F214" s="50">
        <v>36.619999999999997</v>
      </c>
      <c r="G214" s="50">
        <v>51.3</v>
      </c>
      <c r="H214" s="50">
        <v>22.62</v>
      </c>
      <c r="I214" s="50">
        <v>54.76</v>
      </c>
      <c r="J214" s="50">
        <v>35.97</v>
      </c>
      <c r="K214" s="50">
        <v>67.489999999999995</v>
      </c>
      <c r="L214" s="50">
        <v>76.45</v>
      </c>
      <c r="M214" s="50">
        <v>88.16</v>
      </c>
      <c r="N214" s="50">
        <v>85.69</v>
      </c>
      <c r="O214" s="50">
        <v>67.52</v>
      </c>
      <c r="P214" s="50">
        <v>40.03</v>
      </c>
      <c r="Q214" s="50">
        <v>30.59</v>
      </c>
      <c r="R214" s="50">
        <v>87.15</v>
      </c>
      <c r="S214" s="50">
        <v>54.15</v>
      </c>
      <c r="T214" s="50">
        <v>36.92</v>
      </c>
      <c r="U214" s="50">
        <v>39.549999999999997</v>
      </c>
      <c r="V214" s="50">
        <v>29.29</v>
      </c>
      <c r="W214" s="50">
        <v>33.85</v>
      </c>
      <c r="X214" s="50">
        <v>67.36</v>
      </c>
      <c r="Y214" s="50">
        <v>42.44</v>
      </c>
      <c r="Z214" s="50">
        <v>45.8</v>
      </c>
      <c r="AA214" s="50">
        <v>107.45</v>
      </c>
      <c r="AB214" s="50">
        <v>56.98</v>
      </c>
      <c r="AC214" s="50">
        <v>33.97</v>
      </c>
      <c r="AD214" s="50">
        <v>31.41</v>
      </c>
      <c r="AE214" s="50">
        <v>27.26</v>
      </c>
      <c r="AF214" s="50">
        <v>57.65</v>
      </c>
      <c r="AG214" s="50">
        <v>69.97</v>
      </c>
      <c r="AH214" s="50">
        <v>30.05</v>
      </c>
      <c r="AI214" s="50">
        <v>39.31</v>
      </c>
      <c r="AJ214" s="50">
        <v>32.682000000000002</v>
      </c>
      <c r="AK214" s="50">
        <v>42.29</v>
      </c>
      <c r="AL214" s="50">
        <v>62.03</v>
      </c>
      <c r="AM214" s="50">
        <v>111.46</v>
      </c>
      <c r="AN214" s="50">
        <v>50.19</v>
      </c>
      <c r="AO214" s="50">
        <v>20.87</v>
      </c>
      <c r="AP214" s="50">
        <v>36.340000000000003</v>
      </c>
      <c r="AQ214" s="50">
        <v>48.27</v>
      </c>
      <c r="AR214" s="50">
        <v>41.77</v>
      </c>
      <c r="AS214" s="50">
        <v>54.36</v>
      </c>
      <c r="AT214" s="50">
        <v>36.47</v>
      </c>
      <c r="AU214" s="50">
        <v>79.02</v>
      </c>
      <c r="AV214" s="50">
        <v>45.56</v>
      </c>
      <c r="AW214" s="50">
        <v>0</v>
      </c>
    </row>
    <row r="215" spans="1:49">
      <c r="A215" s="52">
        <v>42019</v>
      </c>
      <c r="B215" s="50">
        <v>56.71</v>
      </c>
      <c r="C215" s="50">
        <v>68.319999999999993</v>
      </c>
      <c r="D215" s="50">
        <v>46.05</v>
      </c>
      <c r="E215" s="50">
        <v>63.16</v>
      </c>
      <c r="F215" s="50">
        <v>36.72</v>
      </c>
      <c r="G215" s="50">
        <v>51.12</v>
      </c>
      <c r="H215" s="50">
        <v>22.66</v>
      </c>
      <c r="I215" s="50">
        <v>54.7</v>
      </c>
      <c r="J215" s="50">
        <v>36.18</v>
      </c>
      <c r="K215" s="50">
        <v>68.37</v>
      </c>
      <c r="L215" s="50">
        <v>77.17</v>
      </c>
      <c r="M215" s="50">
        <v>88.97</v>
      </c>
      <c r="N215" s="50">
        <v>86.76</v>
      </c>
      <c r="O215" s="50">
        <v>67.849999999999994</v>
      </c>
      <c r="P215" s="50">
        <v>39.94</v>
      </c>
      <c r="Q215" s="50">
        <v>30.38</v>
      </c>
      <c r="R215" s="50">
        <v>88.49</v>
      </c>
      <c r="S215" s="50">
        <v>55.09</v>
      </c>
      <c r="T215" s="50">
        <v>37.270000000000003</v>
      </c>
      <c r="U215" s="50">
        <v>39.93</v>
      </c>
      <c r="V215" s="50">
        <v>29.23</v>
      </c>
      <c r="W215" s="50">
        <v>33.700000000000003</v>
      </c>
      <c r="X215" s="50">
        <v>67.430000000000007</v>
      </c>
      <c r="Y215" s="50">
        <v>42.47</v>
      </c>
      <c r="Z215" s="50">
        <v>45.44</v>
      </c>
      <c r="AA215" s="50">
        <v>107.04</v>
      </c>
      <c r="AB215" s="50">
        <v>57.08</v>
      </c>
      <c r="AC215" s="50">
        <v>34.4</v>
      </c>
      <c r="AD215" s="50">
        <v>31.24</v>
      </c>
      <c r="AE215" s="50">
        <v>27.27</v>
      </c>
      <c r="AF215" s="50">
        <v>57.61</v>
      </c>
      <c r="AG215" s="50">
        <v>70.599999999999994</v>
      </c>
      <c r="AH215" s="50">
        <v>29.85</v>
      </c>
      <c r="AI215" s="50">
        <v>39.25</v>
      </c>
      <c r="AJ215" s="50">
        <v>32.774700000000003</v>
      </c>
      <c r="AK215" s="50">
        <v>42.66</v>
      </c>
      <c r="AL215" s="50">
        <v>62.15</v>
      </c>
      <c r="AM215" s="50">
        <v>112.14</v>
      </c>
      <c r="AN215" s="50">
        <v>50.8</v>
      </c>
      <c r="AO215" s="50">
        <v>20.92</v>
      </c>
      <c r="AP215" s="50">
        <v>36.090000000000003</v>
      </c>
      <c r="AQ215" s="50">
        <v>48.48</v>
      </c>
      <c r="AR215" s="50">
        <v>41.78</v>
      </c>
      <c r="AS215" s="50">
        <v>55.05</v>
      </c>
      <c r="AT215" s="50">
        <v>36.79</v>
      </c>
      <c r="AU215" s="50">
        <v>79.569999999999993</v>
      </c>
      <c r="AV215" s="50">
        <v>45.74</v>
      </c>
      <c r="AW215" s="50">
        <v>0</v>
      </c>
    </row>
    <row r="216" spans="1:49">
      <c r="A216" s="52">
        <v>42020</v>
      </c>
      <c r="B216" s="50">
        <v>57.41</v>
      </c>
      <c r="C216" s="50">
        <v>69.599999999999994</v>
      </c>
      <c r="D216" s="50">
        <v>46.54</v>
      </c>
      <c r="E216" s="50">
        <v>63.57</v>
      </c>
      <c r="F216" s="50">
        <v>36.909999999999997</v>
      </c>
      <c r="G216" s="50">
        <v>51.79</v>
      </c>
      <c r="H216" s="50">
        <v>23</v>
      </c>
      <c r="I216" s="50">
        <v>54.8</v>
      </c>
      <c r="J216" s="50">
        <v>36.64</v>
      </c>
      <c r="K216" s="50">
        <v>69.099999999999994</v>
      </c>
      <c r="L216" s="50">
        <v>77.760000000000005</v>
      </c>
      <c r="M216" s="50">
        <v>89.96</v>
      </c>
      <c r="N216" s="50">
        <v>87.35</v>
      </c>
      <c r="O216" s="50">
        <v>68</v>
      </c>
      <c r="P216" s="50">
        <v>40.26</v>
      </c>
      <c r="Q216" s="50">
        <v>30.74</v>
      </c>
      <c r="R216" s="50">
        <v>88.67</v>
      </c>
      <c r="S216" s="50">
        <v>55.55</v>
      </c>
      <c r="T216" s="50">
        <v>37.380000000000003</v>
      </c>
      <c r="U216" s="50">
        <v>40.92</v>
      </c>
      <c r="V216" s="50">
        <v>29.33</v>
      </c>
      <c r="W216" s="50">
        <v>34.11</v>
      </c>
      <c r="X216" s="50">
        <v>68.12</v>
      </c>
      <c r="Y216" s="50">
        <v>42.7</v>
      </c>
      <c r="Z216" s="50">
        <v>46.18</v>
      </c>
      <c r="AA216" s="50">
        <v>108.22</v>
      </c>
      <c r="AB216" s="50">
        <v>57.63</v>
      </c>
      <c r="AC216" s="50">
        <v>35.03</v>
      </c>
      <c r="AD216" s="50">
        <v>31.75</v>
      </c>
      <c r="AE216" s="50">
        <v>27.3</v>
      </c>
      <c r="AF216" s="50">
        <v>58.16</v>
      </c>
      <c r="AG216" s="50">
        <v>71.42</v>
      </c>
      <c r="AH216" s="50">
        <v>30.53</v>
      </c>
      <c r="AI216" s="50">
        <v>39.94</v>
      </c>
      <c r="AJ216" s="50">
        <v>32.783999999999999</v>
      </c>
      <c r="AK216" s="50">
        <v>43.55</v>
      </c>
      <c r="AL216" s="50">
        <v>62.62</v>
      </c>
      <c r="AM216" s="50">
        <v>112.95</v>
      </c>
      <c r="AN216" s="50">
        <v>51.35</v>
      </c>
      <c r="AO216" s="50">
        <v>21.14</v>
      </c>
      <c r="AP216" s="50">
        <v>36.39</v>
      </c>
      <c r="AQ216" s="50">
        <v>49.31</v>
      </c>
      <c r="AR216" s="50">
        <v>42.21</v>
      </c>
      <c r="AS216" s="50">
        <v>55.86</v>
      </c>
      <c r="AT216" s="50">
        <v>37.020000000000003</v>
      </c>
      <c r="AU216" s="50">
        <v>80.59</v>
      </c>
      <c r="AV216" s="50">
        <v>46.44</v>
      </c>
      <c r="AW216" s="50">
        <v>0</v>
      </c>
    </row>
    <row r="217" spans="1:49">
      <c r="A217" s="52">
        <v>42024</v>
      </c>
      <c r="B217" s="50">
        <v>57.35</v>
      </c>
      <c r="C217" s="50">
        <v>69.569999999999993</v>
      </c>
      <c r="D217" s="50">
        <v>46.26</v>
      </c>
      <c r="E217" s="50">
        <v>63.53</v>
      </c>
      <c r="F217" s="50">
        <v>36.869999999999997</v>
      </c>
      <c r="G217" s="50">
        <v>51.4</v>
      </c>
      <c r="H217" s="50">
        <v>22.89</v>
      </c>
      <c r="I217" s="50">
        <v>54.63</v>
      </c>
      <c r="J217" s="50">
        <v>36.78</v>
      </c>
      <c r="K217" s="50">
        <v>69.989999999999995</v>
      </c>
      <c r="L217" s="50">
        <v>78.37</v>
      </c>
      <c r="M217" s="50">
        <v>90.08</v>
      </c>
      <c r="N217" s="50">
        <v>87.69</v>
      </c>
      <c r="O217" s="50">
        <v>68.17</v>
      </c>
      <c r="P217" s="50">
        <v>40.28</v>
      </c>
      <c r="Q217" s="50">
        <v>30.78</v>
      </c>
      <c r="R217" s="50">
        <v>88.7</v>
      </c>
      <c r="S217" s="50">
        <v>55.36</v>
      </c>
      <c r="T217" s="50">
        <v>37.25</v>
      </c>
      <c r="U217" s="50">
        <v>40.96</v>
      </c>
      <c r="V217" s="50">
        <v>29.24</v>
      </c>
      <c r="W217" s="50">
        <v>34.14</v>
      </c>
      <c r="X217" s="50">
        <v>68.2</v>
      </c>
      <c r="Y217" s="50">
        <v>42.92</v>
      </c>
      <c r="Z217" s="50">
        <v>46.45</v>
      </c>
      <c r="AA217" s="50">
        <v>108.93</v>
      </c>
      <c r="AB217" s="50">
        <v>58.02</v>
      </c>
      <c r="AC217" s="50">
        <v>35.1</v>
      </c>
      <c r="AD217" s="50">
        <v>31.73</v>
      </c>
      <c r="AE217" s="50">
        <v>27.38</v>
      </c>
      <c r="AF217" s="50">
        <v>58.3</v>
      </c>
      <c r="AG217" s="50">
        <v>71.959999999999994</v>
      </c>
      <c r="AH217" s="50">
        <v>30.59</v>
      </c>
      <c r="AI217" s="50">
        <v>39.76</v>
      </c>
      <c r="AJ217" s="50">
        <v>33.025300000000001</v>
      </c>
      <c r="AK217" s="50">
        <v>43.47</v>
      </c>
      <c r="AL217" s="50">
        <v>62.97</v>
      </c>
      <c r="AM217" s="50">
        <v>113.67</v>
      </c>
      <c r="AN217" s="50">
        <v>51.66</v>
      </c>
      <c r="AO217" s="50">
        <v>21.25</v>
      </c>
      <c r="AP217" s="50">
        <v>36.520000000000003</v>
      </c>
      <c r="AQ217" s="50">
        <v>48.87</v>
      </c>
      <c r="AR217" s="50">
        <v>42.67</v>
      </c>
      <c r="AS217" s="50">
        <v>55.76</v>
      </c>
      <c r="AT217" s="50">
        <v>37.270000000000003</v>
      </c>
      <c r="AU217" s="50">
        <v>81.09</v>
      </c>
      <c r="AV217" s="50">
        <v>46.35</v>
      </c>
      <c r="AW217" s="50">
        <v>0</v>
      </c>
    </row>
    <row r="218" spans="1:49">
      <c r="A218" s="52">
        <v>42025</v>
      </c>
      <c r="B218" s="50">
        <v>57.43</v>
      </c>
      <c r="C218" s="50">
        <v>70.069999999999993</v>
      </c>
      <c r="D218" s="50">
        <v>46.46</v>
      </c>
      <c r="E218" s="50">
        <v>64.14</v>
      </c>
      <c r="F218" s="50">
        <v>37.04</v>
      </c>
      <c r="G218" s="50">
        <v>51.74</v>
      </c>
      <c r="H218" s="50">
        <v>23.15</v>
      </c>
      <c r="I218" s="50">
        <v>54.63</v>
      </c>
      <c r="J218" s="50">
        <v>37.22</v>
      </c>
      <c r="K218" s="50">
        <v>70.45</v>
      </c>
      <c r="L218" s="50">
        <v>79.27</v>
      </c>
      <c r="M218" s="50">
        <v>90.87</v>
      </c>
      <c r="N218" s="50">
        <v>88.68</v>
      </c>
      <c r="O218" s="50">
        <v>68.459999999999994</v>
      </c>
      <c r="P218" s="50">
        <v>40.54</v>
      </c>
      <c r="Q218" s="50">
        <v>30.83</v>
      </c>
      <c r="R218" s="50">
        <v>89.68</v>
      </c>
      <c r="S218" s="50">
        <v>55.76</v>
      </c>
      <c r="T218" s="50">
        <v>37.99</v>
      </c>
      <c r="U218" s="50">
        <v>41.3</v>
      </c>
      <c r="V218" s="50">
        <v>29.62</v>
      </c>
      <c r="W218" s="50">
        <v>34.340000000000003</v>
      </c>
      <c r="X218" s="50">
        <v>68</v>
      </c>
      <c r="Y218" s="50">
        <v>43.17</v>
      </c>
      <c r="Z218" s="50">
        <v>46.55</v>
      </c>
      <c r="AA218" s="50">
        <v>109.89</v>
      </c>
      <c r="AB218" s="50">
        <v>58.33</v>
      </c>
      <c r="AC218" s="50">
        <v>35.479999999999997</v>
      </c>
      <c r="AD218" s="50">
        <v>31.68</v>
      </c>
      <c r="AE218" s="50">
        <v>27.38</v>
      </c>
      <c r="AF218" s="50">
        <v>58.47</v>
      </c>
      <c r="AG218" s="50">
        <v>72.459999999999994</v>
      </c>
      <c r="AH218" s="50">
        <v>30.51</v>
      </c>
      <c r="AI218" s="50">
        <v>40.1</v>
      </c>
      <c r="AJ218" s="50">
        <v>33.424300000000002</v>
      </c>
      <c r="AK218" s="50">
        <v>44.3</v>
      </c>
      <c r="AL218" s="50">
        <v>63.45</v>
      </c>
      <c r="AM218" s="50">
        <v>114.5</v>
      </c>
      <c r="AN218" s="50">
        <v>52.01</v>
      </c>
      <c r="AO218" s="50">
        <v>21.42</v>
      </c>
      <c r="AP218" s="50">
        <v>36.46</v>
      </c>
      <c r="AQ218" s="50">
        <v>49.04</v>
      </c>
      <c r="AR218" s="50">
        <v>43.4</v>
      </c>
      <c r="AS218" s="50">
        <v>56.45</v>
      </c>
      <c r="AT218" s="50">
        <v>37.58</v>
      </c>
      <c r="AU218" s="50">
        <v>81.98</v>
      </c>
      <c r="AV218" s="50">
        <v>46.46</v>
      </c>
      <c r="AW218" s="50">
        <v>0</v>
      </c>
    </row>
    <row r="219" spans="1:49">
      <c r="A219" s="52">
        <v>42026</v>
      </c>
      <c r="B219" s="50">
        <v>58.02</v>
      </c>
      <c r="C219" s="50">
        <v>70.05</v>
      </c>
      <c r="D219" s="50">
        <v>46.3</v>
      </c>
      <c r="E219" s="50">
        <v>64.08</v>
      </c>
      <c r="F219" s="50">
        <v>37.53</v>
      </c>
      <c r="G219" s="50">
        <v>51.19</v>
      </c>
      <c r="H219" s="50">
        <v>22.89</v>
      </c>
      <c r="I219" s="50">
        <v>54.82</v>
      </c>
      <c r="J219" s="50">
        <v>37.049999999999997</v>
      </c>
      <c r="K219" s="50">
        <v>70.05</v>
      </c>
      <c r="L219" s="50">
        <v>78.72</v>
      </c>
      <c r="M219" s="50">
        <v>90.7</v>
      </c>
      <c r="N219" s="50">
        <v>88.63</v>
      </c>
      <c r="O219" s="50">
        <v>68.180000000000007</v>
      </c>
      <c r="P219" s="50">
        <v>40.92</v>
      </c>
      <c r="Q219" s="50">
        <v>31.07</v>
      </c>
      <c r="R219" s="50">
        <v>89.42</v>
      </c>
      <c r="S219" s="50">
        <v>55.56</v>
      </c>
      <c r="T219" s="50">
        <v>37.25</v>
      </c>
      <c r="U219" s="50">
        <v>40.880000000000003</v>
      </c>
      <c r="V219" s="50">
        <v>29.53</v>
      </c>
      <c r="W219" s="50">
        <v>34.35</v>
      </c>
      <c r="X219" s="50">
        <v>69.040000000000006</v>
      </c>
      <c r="Y219" s="50">
        <v>43.31</v>
      </c>
      <c r="Z219" s="50">
        <v>47.19</v>
      </c>
      <c r="AA219" s="50">
        <v>109.55</v>
      </c>
      <c r="AB219" s="50">
        <v>58.56</v>
      </c>
      <c r="AC219" s="50">
        <v>35.69</v>
      </c>
      <c r="AD219" s="50">
        <v>31.67</v>
      </c>
      <c r="AE219" s="50">
        <v>27.42</v>
      </c>
      <c r="AF219" s="50">
        <v>58.2</v>
      </c>
      <c r="AG219" s="50">
        <v>72.47</v>
      </c>
      <c r="AH219" s="50">
        <v>30.77</v>
      </c>
      <c r="AI219" s="50">
        <v>40.33</v>
      </c>
      <c r="AJ219" s="50">
        <v>33.127400000000002</v>
      </c>
      <c r="AK219" s="50">
        <v>43.82</v>
      </c>
      <c r="AL219" s="50">
        <v>63.55</v>
      </c>
      <c r="AM219" s="50">
        <v>114.51</v>
      </c>
      <c r="AN219" s="50">
        <v>52.13</v>
      </c>
      <c r="AO219" s="50">
        <v>21.55</v>
      </c>
      <c r="AP219" s="50">
        <v>36.619999999999997</v>
      </c>
      <c r="AQ219" s="50">
        <v>48.95</v>
      </c>
      <c r="AR219" s="50">
        <v>43.54</v>
      </c>
      <c r="AS219" s="50">
        <v>56.61</v>
      </c>
      <c r="AT219" s="50">
        <v>37.520000000000003</v>
      </c>
      <c r="AU219" s="50">
        <v>81.87</v>
      </c>
      <c r="AV219" s="50">
        <v>46.64</v>
      </c>
      <c r="AW219" s="50">
        <v>0</v>
      </c>
    </row>
    <row r="220" spans="1:49">
      <c r="A220" s="52">
        <v>42027</v>
      </c>
      <c r="B220" s="50">
        <v>58.23</v>
      </c>
      <c r="C220" s="50">
        <v>70.2</v>
      </c>
      <c r="D220" s="50">
        <v>46.33</v>
      </c>
      <c r="E220" s="50">
        <v>64.52</v>
      </c>
      <c r="F220" s="50">
        <v>37.92</v>
      </c>
      <c r="G220" s="50">
        <v>50.94</v>
      </c>
      <c r="H220" s="50">
        <v>22.97</v>
      </c>
      <c r="I220" s="50">
        <v>54.73</v>
      </c>
      <c r="J220" s="50">
        <v>37.549999999999997</v>
      </c>
      <c r="K220" s="50">
        <v>70.37</v>
      </c>
      <c r="L220" s="50">
        <v>79.09</v>
      </c>
      <c r="M220" s="50">
        <v>91.24</v>
      </c>
      <c r="N220" s="50">
        <v>88.72</v>
      </c>
      <c r="O220" s="50">
        <v>68.39</v>
      </c>
      <c r="P220" s="50">
        <v>41.02</v>
      </c>
      <c r="Q220" s="50">
        <v>31.25</v>
      </c>
      <c r="R220" s="50">
        <v>89.6</v>
      </c>
      <c r="S220" s="50">
        <v>55.84</v>
      </c>
      <c r="T220" s="50">
        <v>37.369999999999997</v>
      </c>
      <c r="U220" s="50">
        <v>41.23</v>
      </c>
      <c r="V220" s="50">
        <v>29.87</v>
      </c>
      <c r="W220" s="50">
        <v>34.090000000000003</v>
      </c>
      <c r="X220" s="50">
        <v>69.55</v>
      </c>
      <c r="Y220" s="50">
        <v>43.91</v>
      </c>
      <c r="Z220" s="50">
        <v>47.54</v>
      </c>
      <c r="AA220" s="50">
        <v>109.48</v>
      </c>
      <c r="AB220" s="50">
        <v>59.1</v>
      </c>
      <c r="AC220" s="50">
        <v>35.700000000000003</v>
      </c>
      <c r="AD220" s="50">
        <v>32.090000000000003</v>
      </c>
      <c r="AE220" s="50">
        <v>27.39</v>
      </c>
      <c r="AF220" s="50">
        <v>58.87</v>
      </c>
      <c r="AG220" s="50">
        <v>72.260000000000005</v>
      </c>
      <c r="AH220" s="50">
        <v>30.63</v>
      </c>
      <c r="AI220" s="50">
        <v>40.71</v>
      </c>
      <c r="AJ220" s="50">
        <v>33.192300000000003</v>
      </c>
      <c r="AK220" s="50">
        <v>44</v>
      </c>
      <c r="AL220" s="50">
        <v>63.74</v>
      </c>
      <c r="AM220" s="50">
        <v>115.08</v>
      </c>
      <c r="AN220" s="50">
        <v>52.23</v>
      </c>
      <c r="AO220" s="50">
        <v>21.65</v>
      </c>
      <c r="AP220" s="50">
        <v>36.74</v>
      </c>
      <c r="AQ220" s="50">
        <v>49.01</v>
      </c>
      <c r="AR220" s="50">
        <v>43.49</v>
      </c>
      <c r="AS220" s="50">
        <v>56.95</v>
      </c>
      <c r="AT220" s="50">
        <v>37.76</v>
      </c>
      <c r="AU220" s="50">
        <v>82.33</v>
      </c>
      <c r="AV220" s="50">
        <v>47.35</v>
      </c>
      <c r="AW220" s="50">
        <v>0</v>
      </c>
    </row>
    <row r="221" spans="1:49">
      <c r="A221" s="52">
        <v>42030</v>
      </c>
      <c r="B221" s="50">
        <v>58.79</v>
      </c>
      <c r="C221" s="50">
        <v>70.17</v>
      </c>
      <c r="D221" s="50">
        <v>46.21</v>
      </c>
      <c r="E221" s="50">
        <v>64.569999999999993</v>
      </c>
      <c r="F221" s="50">
        <v>37.76</v>
      </c>
      <c r="G221" s="50">
        <v>51.54</v>
      </c>
      <c r="H221" s="50">
        <v>23</v>
      </c>
      <c r="I221" s="50">
        <v>54.89</v>
      </c>
      <c r="J221" s="50">
        <v>37.46</v>
      </c>
      <c r="K221" s="50">
        <v>70.41</v>
      </c>
      <c r="L221" s="50">
        <v>78.930000000000007</v>
      </c>
      <c r="M221" s="50">
        <v>90.93</v>
      </c>
      <c r="N221" s="50">
        <v>88.55</v>
      </c>
      <c r="O221" s="50">
        <v>68.34</v>
      </c>
      <c r="P221" s="50">
        <v>40.97</v>
      </c>
      <c r="Q221" s="50">
        <v>31.08</v>
      </c>
      <c r="R221" s="50">
        <v>88.83</v>
      </c>
      <c r="S221" s="50">
        <v>55.8</v>
      </c>
      <c r="T221" s="50">
        <v>37.340000000000003</v>
      </c>
      <c r="U221" s="50">
        <v>41.35</v>
      </c>
      <c r="V221" s="50">
        <v>29.98</v>
      </c>
      <c r="W221" s="50">
        <v>34.130000000000003</v>
      </c>
      <c r="X221" s="50">
        <v>69.45</v>
      </c>
      <c r="Y221" s="50">
        <v>43.57</v>
      </c>
      <c r="Z221" s="50">
        <v>47.47</v>
      </c>
      <c r="AA221" s="50">
        <v>109.75</v>
      </c>
      <c r="AB221" s="50">
        <v>58.86</v>
      </c>
      <c r="AC221" s="50">
        <v>35.86</v>
      </c>
      <c r="AD221" s="50">
        <v>31.88</v>
      </c>
      <c r="AE221" s="50">
        <v>27.37</v>
      </c>
      <c r="AF221" s="50">
        <v>59.4</v>
      </c>
      <c r="AG221" s="50">
        <v>72.209999999999994</v>
      </c>
      <c r="AH221" s="50">
        <v>30.41</v>
      </c>
      <c r="AI221" s="50">
        <v>40.69</v>
      </c>
      <c r="AJ221" s="50">
        <v>33.136600000000001</v>
      </c>
      <c r="AK221" s="50">
        <v>43.81</v>
      </c>
      <c r="AL221" s="50">
        <v>63.62</v>
      </c>
      <c r="AM221" s="50">
        <v>114.53</v>
      </c>
      <c r="AN221" s="50">
        <v>52.23</v>
      </c>
      <c r="AO221" s="50">
        <v>21.72</v>
      </c>
      <c r="AP221" s="50">
        <v>37.32</v>
      </c>
      <c r="AQ221" s="50">
        <v>49.02</v>
      </c>
      <c r="AR221" s="50">
        <v>43.51</v>
      </c>
      <c r="AS221" s="50">
        <v>57.02</v>
      </c>
      <c r="AT221" s="50">
        <v>37.659999999999997</v>
      </c>
      <c r="AU221" s="50">
        <v>82.56</v>
      </c>
      <c r="AV221" s="50">
        <v>47.32</v>
      </c>
      <c r="AW221" s="50">
        <v>0</v>
      </c>
    </row>
    <row r="222" spans="1:49">
      <c r="A222" s="52">
        <v>42031</v>
      </c>
      <c r="B222" s="50">
        <v>59.19</v>
      </c>
      <c r="C222" s="50">
        <v>70.02</v>
      </c>
      <c r="D222" s="50">
        <v>46.21</v>
      </c>
      <c r="E222" s="50">
        <v>64.25</v>
      </c>
      <c r="F222" s="50">
        <v>37.79</v>
      </c>
      <c r="G222" s="50">
        <v>51.27</v>
      </c>
      <c r="H222" s="50">
        <v>23.14</v>
      </c>
      <c r="I222" s="50">
        <v>54.85</v>
      </c>
      <c r="J222" s="50">
        <v>37.49</v>
      </c>
      <c r="K222" s="50">
        <v>70.88</v>
      </c>
      <c r="L222" s="50">
        <v>78.98</v>
      </c>
      <c r="M222" s="50">
        <v>91.3</v>
      </c>
      <c r="N222" s="50">
        <v>88.72</v>
      </c>
      <c r="O222" s="50">
        <v>68.37</v>
      </c>
      <c r="P222" s="50">
        <v>40.69</v>
      </c>
      <c r="Q222" s="50">
        <v>31.16</v>
      </c>
      <c r="R222" s="50">
        <v>88.44</v>
      </c>
      <c r="S222" s="50">
        <v>55.81</v>
      </c>
      <c r="T222" s="50">
        <v>37.409999999999997</v>
      </c>
      <c r="U222" s="50">
        <v>41.13</v>
      </c>
      <c r="V222" s="50">
        <v>29.9</v>
      </c>
      <c r="W222" s="50">
        <v>34.32</v>
      </c>
      <c r="X222" s="50">
        <v>69.41</v>
      </c>
      <c r="Y222" s="50">
        <v>43.19</v>
      </c>
      <c r="Z222" s="50">
        <v>47.18</v>
      </c>
      <c r="AA222" s="50">
        <v>111.22</v>
      </c>
      <c r="AB222" s="50">
        <v>58.85</v>
      </c>
      <c r="AC222" s="50">
        <v>36.200000000000003</v>
      </c>
      <c r="AD222" s="50">
        <v>31.68</v>
      </c>
      <c r="AE222" s="50">
        <v>27.24</v>
      </c>
      <c r="AF222" s="50">
        <v>59.41</v>
      </c>
      <c r="AG222" s="50">
        <v>72.09</v>
      </c>
      <c r="AH222" s="50">
        <v>30.64</v>
      </c>
      <c r="AI222" s="50">
        <v>40.42</v>
      </c>
      <c r="AJ222" s="50">
        <v>33.127400000000002</v>
      </c>
      <c r="AK222" s="50">
        <v>43.77</v>
      </c>
      <c r="AL222" s="50">
        <v>64.41</v>
      </c>
      <c r="AM222" s="50">
        <v>114.54</v>
      </c>
      <c r="AN222" s="50">
        <v>52.42</v>
      </c>
      <c r="AO222" s="50">
        <v>21.68</v>
      </c>
      <c r="AP222" s="50">
        <v>37.799999999999997</v>
      </c>
      <c r="AQ222" s="50">
        <v>48.78</v>
      </c>
      <c r="AR222" s="50">
        <v>43.48</v>
      </c>
      <c r="AS222" s="50">
        <v>57.09</v>
      </c>
      <c r="AT222" s="50">
        <v>37.729999999999997</v>
      </c>
      <c r="AU222" s="50">
        <v>82.57</v>
      </c>
      <c r="AV222" s="50">
        <v>47.34</v>
      </c>
      <c r="AW222" s="50">
        <v>0</v>
      </c>
    </row>
    <row r="223" spans="1:49">
      <c r="A223" s="52">
        <v>42032</v>
      </c>
      <c r="B223" s="50">
        <v>58.34</v>
      </c>
      <c r="C223" s="50">
        <v>69.2</v>
      </c>
      <c r="D223" s="50">
        <v>45.6</v>
      </c>
      <c r="E223" s="50">
        <v>63.38</v>
      </c>
      <c r="F223" s="50">
        <v>37.42</v>
      </c>
      <c r="G223" s="50">
        <v>50.65</v>
      </c>
      <c r="H223" s="50">
        <v>22.76</v>
      </c>
      <c r="I223" s="50">
        <v>54.4</v>
      </c>
      <c r="J223" s="50">
        <v>37.24</v>
      </c>
      <c r="K223" s="50">
        <v>70.849999999999994</v>
      </c>
      <c r="L223" s="50">
        <v>77.849999999999994</v>
      </c>
      <c r="M223" s="50">
        <v>90.23</v>
      </c>
      <c r="N223" s="50">
        <v>87.85</v>
      </c>
      <c r="O223" s="50">
        <v>67.62</v>
      </c>
      <c r="P223" s="50">
        <v>40.29</v>
      </c>
      <c r="Q223" s="50">
        <v>30.76</v>
      </c>
      <c r="R223" s="50">
        <v>88.93</v>
      </c>
      <c r="S223" s="50">
        <v>55.66</v>
      </c>
      <c r="T223" s="50">
        <v>37</v>
      </c>
      <c r="U223" s="50">
        <v>40.74</v>
      </c>
      <c r="V223" s="50">
        <v>29.56</v>
      </c>
      <c r="W223" s="50">
        <v>34.08</v>
      </c>
      <c r="X223" s="50">
        <v>68.790000000000006</v>
      </c>
      <c r="Y223" s="50">
        <v>42.86</v>
      </c>
      <c r="Z223" s="50">
        <v>46.33</v>
      </c>
      <c r="AA223" s="50">
        <v>109.92</v>
      </c>
      <c r="AB223" s="50">
        <v>57.79</v>
      </c>
      <c r="AC223" s="50">
        <v>35.85</v>
      </c>
      <c r="AD223" s="50">
        <v>31.21</v>
      </c>
      <c r="AE223" s="50">
        <v>27.19</v>
      </c>
      <c r="AF223" s="50">
        <v>59.29</v>
      </c>
      <c r="AG223" s="50">
        <v>71.319999999999993</v>
      </c>
      <c r="AH223" s="50">
        <v>30.46</v>
      </c>
      <c r="AI223" s="50">
        <v>40.18</v>
      </c>
      <c r="AJ223" s="50">
        <v>32.960299999999997</v>
      </c>
      <c r="AK223" s="50">
        <v>43.22</v>
      </c>
      <c r="AL223" s="50">
        <v>64.209999999999994</v>
      </c>
      <c r="AM223" s="50">
        <v>113.34</v>
      </c>
      <c r="AN223" s="50">
        <v>52.17</v>
      </c>
      <c r="AO223" s="50">
        <v>21.62</v>
      </c>
      <c r="AP223" s="50">
        <v>37.46</v>
      </c>
      <c r="AQ223" s="50">
        <v>48.09</v>
      </c>
      <c r="AR223" s="50">
        <v>43.19</v>
      </c>
      <c r="AS223" s="50">
        <v>56.79</v>
      </c>
      <c r="AT223" s="50">
        <v>37.450000000000003</v>
      </c>
      <c r="AU223" s="50">
        <v>82.27</v>
      </c>
      <c r="AV223" s="50">
        <v>46.68</v>
      </c>
      <c r="AW223" s="50">
        <v>0</v>
      </c>
    </row>
    <row r="224" spans="1:49">
      <c r="A224" s="52">
        <v>42033</v>
      </c>
      <c r="B224" s="50">
        <v>58.36</v>
      </c>
      <c r="C224" s="50">
        <v>70.319999999999993</v>
      </c>
      <c r="D224" s="50">
        <v>46.51</v>
      </c>
      <c r="E224" s="50">
        <v>63.72</v>
      </c>
      <c r="F224" s="50">
        <v>38.299999999999997</v>
      </c>
      <c r="G224" s="50">
        <v>51.84</v>
      </c>
      <c r="H224" s="50">
        <v>23.37</v>
      </c>
      <c r="I224" s="50">
        <v>54.74</v>
      </c>
      <c r="J224" s="50">
        <v>38.200000000000003</v>
      </c>
      <c r="K224" s="50">
        <v>71.400000000000006</v>
      </c>
      <c r="L224" s="50">
        <v>79.14</v>
      </c>
      <c r="M224" s="50">
        <v>91.54</v>
      </c>
      <c r="N224" s="50">
        <v>89.36</v>
      </c>
      <c r="O224" s="50">
        <v>69.05</v>
      </c>
      <c r="P224" s="50">
        <v>40.82</v>
      </c>
      <c r="Q224" s="50">
        <v>31.45</v>
      </c>
      <c r="R224" s="50">
        <v>89.9</v>
      </c>
      <c r="S224" s="50">
        <v>56.4</v>
      </c>
      <c r="T224" s="50">
        <v>37.03</v>
      </c>
      <c r="U224" s="50">
        <v>41.37</v>
      </c>
      <c r="V224" s="50">
        <v>30.06</v>
      </c>
      <c r="W224" s="50">
        <v>34.83</v>
      </c>
      <c r="X224" s="50">
        <v>70.34</v>
      </c>
      <c r="Y224" s="50">
        <v>43.15</v>
      </c>
      <c r="Z224" s="50">
        <v>47.76</v>
      </c>
      <c r="AA224" s="50">
        <v>111.66</v>
      </c>
      <c r="AB224" s="50">
        <v>58.87</v>
      </c>
      <c r="AC224" s="50">
        <v>35.97</v>
      </c>
      <c r="AD224" s="50">
        <v>31.81</v>
      </c>
      <c r="AE224" s="50">
        <v>27.41</v>
      </c>
      <c r="AF224" s="50">
        <v>60.15</v>
      </c>
      <c r="AG224" s="50">
        <v>71.44</v>
      </c>
      <c r="AH224" s="50">
        <v>31.17</v>
      </c>
      <c r="AI224" s="50">
        <v>40.79</v>
      </c>
      <c r="AJ224" s="50">
        <v>33.313000000000002</v>
      </c>
      <c r="AK224" s="50">
        <v>43.86</v>
      </c>
      <c r="AL224" s="50">
        <v>65.36</v>
      </c>
      <c r="AM224" s="50">
        <v>114.94</v>
      </c>
      <c r="AN224" s="50">
        <v>52.79</v>
      </c>
      <c r="AO224" s="50">
        <v>21.98</v>
      </c>
      <c r="AP224" s="50">
        <v>38.53</v>
      </c>
      <c r="AQ224" s="50">
        <v>49.03</v>
      </c>
      <c r="AR224" s="50">
        <v>43.96</v>
      </c>
      <c r="AS224" s="50">
        <v>57.47</v>
      </c>
      <c r="AT224" s="50">
        <v>38.11</v>
      </c>
      <c r="AU224" s="50">
        <v>83.13</v>
      </c>
      <c r="AV224" s="50">
        <v>47.36</v>
      </c>
      <c r="AW224" s="50">
        <v>0</v>
      </c>
    </row>
    <row r="225" spans="1:49">
      <c r="A225" s="52">
        <v>42034</v>
      </c>
      <c r="B225" s="50">
        <v>56.65</v>
      </c>
      <c r="C225" s="50">
        <v>68.61</v>
      </c>
      <c r="D225" s="50">
        <v>45.28</v>
      </c>
      <c r="E225" s="50">
        <v>62.81</v>
      </c>
      <c r="F225" s="50">
        <v>37.130000000000003</v>
      </c>
      <c r="G225" s="50">
        <v>50.16</v>
      </c>
      <c r="H225" s="50">
        <v>23.09</v>
      </c>
      <c r="I225" s="50">
        <v>54.36</v>
      </c>
      <c r="J225" s="50">
        <v>37.729999999999997</v>
      </c>
      <c r="K225" s="50">
        <v>69.28</v>
      </c>
      <c r="L225" s="50">
        <v>76.89</v>
      </c>
      <c r="M225" s="50">
        <v>89.66</v>
      </c>
      <c r="N225" s="50">
        <v>87.14</v>
      </c>
      <c r="O225" s="50">
        <v>68.150000000000006</v>
      </c>
      <c r="P225" s="50">
        <v>40.06</v>
      </c>
      <c r="Q225" s="50">
        <v>30.47</v>
      </c>
      <c r="R225" s="50">
        <v>87.51</v>
      </c>
      <c r="S225" s="50">
        <v>55.58</v>
      </c>
      <c r="T225" s="50">
        <v>36.04</v>
      </c>
      <c r="U225" s="50">
        <v>40.33</v>
      </c>
      <c r="V225" s="50">
        <v>29.57</v>
      </c>
      <c r="W225" s="50">
        <v>34.299999999999997</v>
      </c>
      <c r="X225" s="50">
        <v>67.91</v>
      </c>
      <c r="Y225" s="50">
        <v>42.54</v>
      </c>
      <c r="Z225" s="50">
        <v>45.9</v>
      </c>
      <c r="AA225" s="50">
        <v>109.24</v>
      </c>
      <c r="AB225" s="50">
        <v>57.76</v>
      </c>
      <c r="AC225" s="50">
        <v>35.18</v>
      </c>
      <c r="AD225" s="50">
        <v>30.92</v>
      </c>
      <c r="AE225" s="50">
        <v>27.45</v>
      </c>
      <c r="AF225" s="50">
        <v>58.81</v>
      </c>
      <c r="AG225" s="50">
        <v>70.180000000000007</v>
      </c>
      <c r="AH225" s="50">
        <v>30.5</v>
      </c>
      <c r="AI225" s="50">
        <v>39.700000000000003</v>
      </c>
      <c r="AJ225" s="50">
        <v>32.941800000000001</v>
      </c>
      <c r="AK225" s="50">
        <v>42.68</v>
      </c>
      <c r="AL225" s="50">
        <v>63.77</v>
      </c>
      <c r="AM225" s="50">
        <v>111.92</v>
      </c>
      <c r="AN225" s="50">
        <v>50.72</v>
      </c>
      <c r="AO225" s="50">
        <v>21.33</v>
      </c>
      <c r="AP225" s="50">
        <v>37.36</v>
      </c>
      <c r="AQ225" s="50">
        <v>47.92</v>
      </c>
      <c r="AR225" s="50">
        <v>42.72</v>
      </c>
      <c r="AS225" s="50">
        <v>55.77</v>
      </c>
      <c r="AT225" s="50">
        <v>37.53</v>
      </c>
      <c r="AU225" s="50">
        <v>81.099999999999994</v>
      </c>
      <c r="AV225" s="50">
        <v>46</v>
      </c>
      <c r="AW225" s="50">
        <v>0</v>
      </c>
    </row>
    <row r="226" spans="1:49">
      <c r="A226" s="52">
        <v>42037</v>
      </c>
      <c r="B226" s="50">
        <v>57.08</v>
      </c>
      <c r="C226" s="50">
        <v>68.930000000000007</v>
      </c>
      <c r="D226" s="50">
        <v>45.41</v>
      </c>
      <c r="E226" s="50">
        <v>63.06</v>
      </c>
      <c r="F226" s="50">
        <v>37.299999999999997</v>
      </c>
      <c r="G226" s="50">
        <v>50.4</v>
      </c>
      <c r="H226" s="50">
        <v>22.9</v>
      </c>
      <c r="I226" s="50">
        <v>54.59</v>
      </c>
      <c r="J226" s="50">
        <v>37.770000000000003</v>
      </c>
      <c r="K226" s="50">
        <v>69.459999999999994</v>
      </c>
      <c r="L226" s="50">
        <v>77.72</v>
      </c>
      <c r="M226" s="50">
        <v>90.48</v>
      </c>
      <c r="N226" s="50">
        <v>87</v>
      </c>
      <c r="O226" s="50">
        <v>68.290000000000006</v>
      </c>
      <c r="P226" s="50">
        <v>40.06</v>
      </c>
      <c r="Q226" s="50">
        <v>30.75</v>
      </c>
      <c r="R226" s="50">
        <v>88.15</v>
      </c>
      <c r="S226" s="50">
        <v>56.15</v>
      </c>
      <c r="T226" s="50">
        <v>36.049999999999997</v>
      </c>
      <c r="U226" s="50">
        <v>40.35</v>
      </c>
      <c r="V226" s="50">
        <v>29.36</v>
      </c>
      <c r="W226" s="50">
        <v>34.32</v>
      </c>
      <c r="X226" s="50">
        <v>68.010000000000005</v>
      </c>
      <c r="Y226" s="50">
        <v>42.29</v>
      </c>
      <c r="Z226" s="50">
        <v>46.38</v>
      </c>
      <c r="AA226" s="50">
        <v>110.07</v>
      </c>
      <c r="AB226" s="50">
        <v>57.72</v>
      </c>
      <c r="AC226" s="50">
        <v>35.43</v>
      </c>
      <c r="AD226" s="50">
        <v>31.26</v>
      </c>
      <c r="AE226" s="50">
        <v>27.43</v>
      </c>
      <c r="AF226" s="50">
        <v>58.63</v>
      </c>
      <c r="AG226" s="50">
        <v>70.25</v>
      </c>
      <c r="AH226" s="50">
        <v>30.56</v>
      </c>
      <c r="AI226" s="50">
        <v>39.880000000000003</v>
      </c>
      <c r="AJ226" s="50">
        <v>33.313000000000002</v>
      </c>
      <c r="AK226" s="50">
        <v>42.61</v>
      </c>
      <c r="AL226" s="50">
        <v>63.38</v>
      </c>
      <c r="AM226" s="50">
        <v>113.18</v>
      </c>
      <c r="AN226" s="50">
        <v>50.78</v>
      </c>
      <c r="AO226" s="50">
        <v>21.61</v>
      </c>
      <c r="AP226" s="50">
        <v>37.770000000000003</v>
      </c>
      <c r="AQ226" s="50">
        <v>48.42</v>
      </c>
      <c r="AR226" s="50">
        <v>42.53</v>
      </c>
      <c r="AS226" s="50">
        <v>56.22</v>
      </c>
      <c r="AT226" s="50">
        <v>37.57</v>
      </c>
      <c r="AU226" s="50">
        <v>81.52</v>
      </c>
      <c r="AV226" s="50">
        <v>46.07</v>
      </c>
      <c r="AW226" s="50">
        <v>0</v>
      </c>
    </row>
    <row r="227" spans="1:49">
      <c r="A227" s="52">
        <v>42038</v>
      </c>
      <c r="B227" s="50">
        <v>57.6</v>
      </c>
      <c r="C227" s="50">
        <v>69.11</v>
      </c>
      <c r="D227" s="50">
        <v>45.43</v>
      </c>
      <c r="E227" s="50">
        <v>62.76</v>
      </c>
      <c r="F227" s="50">
        <v>37.5</v>
      </c>
      <c r="G227" s="50">
        <v>51.59</v>
      </c>
      <c r="H227" s="50">
        <v>22.84</v>
      </c>
      <c r="I227" s="50">
        <v>54.56</v>
      </c>
      <c r="J227" s="50">
        <v>37.840000000000003</v>
      </c>
      <c r="K227" s="50">
        <v>68.989999999999995</v>
      </c>
      <c r="L227" s="50">
        <v>78.58</v>
      </c>
      <c r="M227" s="50">
        <v>90.03</v>
      </c>
      <c r="N227" s="50">
        <v>86.78</v>
      </c>
      <c r="O227" s="50">
        <v>67.92</v>
      </c>
      <c r="P227" s="50">
        <v>40.43</v>
      </c>
      <c r="Q227" s="50">
        <v>30.77</v>
      </c>
      <c r="R227" s="50">
        <v>89.42</v>
      </c>
      <c r="S227" s="50">
        <v>56.04</v>
      </c>
      <c r="T227" s="50">
        <v>36.93</v>
      </c>
      <c r="U227" s="50">
        <v>40.44</v>
      </c>
      <c r="V227" s="50">
        <v>29.44</v>
      </c>
      <c r="W227" s="50">
        <v>34.630000000000003</v>
      </c>
      <c r="X227" s="50">
        <v>68.17</v>
      </c>
      <c r="Y227" s="50">
        <v>42.26</v>
      </c>
      <c r="Z227" s="50">
        <v>47.02</v>
      </c>
      <c r="AA227" s="50">
        <v>110.24</v>
      </c>
      <c r="AB227" s="50">
        <v>58.08</v>
      </c>
      <c r="AC227" s="50">
        <v>35.549999999999997</v>
      </c>
      <c r="AD227" s="50">
        <v>31.8</v>
      </c>
      <c r="AE227" s="50">
        <v>27.43</v>
      </c>
      <c r="AF227" s="50">
        <v>58.85</v>
      </c>
      <c r="AG227" s="50">
        <v>70.459999999999994</v>
      </c>
      <c r="AH227" s="50">
        <v>30.85</v>
      </c>
      <c r="AI227" s="50">
        <v>40.01</v>
      </c>
      <c r="AJ227" s="50">
        <v>33.758400000000002</v>
      </c>
      <c r="AK227" s="50">
        <v>43.2</v>
      </c>
      <c r="AL227" s="50">
        <v>63.76</v>
      </c>
      <c r="AM227" s="50">
        <v>113.81</v>
      </c>
      <c r="AN227" s="50">
        <v>50.8</v>
      </c>
      <c r="AO227" s="50">
        <v>21.68</v>
      </c>
      <c r="AP227" s="50">
        <v>37.92</v>
      </c>
      <c r="AQ227" s="50">
        <v>48.69</v>
      </c>
      <c r="AR227" s="50">
        <v>42.85</v>
      </c>
      <c r="AS227" s="50">
        <v>55.96</v>
      </c>
      <c r="AT227" s="50">
        <v>37.64</v>
      </c>
      <c r="AU227" s="50">
        <v>81.27</v>
      </c>
      <c r="AV227" s="50">
        <v>46.27</v>
      </c>
      <c r="AW227" s="50">
        <v>0</v>
      </c>
    </row>
    <row r="228" spans="1:49">
      <c r="A228" s="52">
        <v>42039</v>
      </c>
      <c r="B228" s="50">
        <v>56.94</v>
      </c>
      <c r="C228" s="50">
        <v>68.11</v>
      </c>
      <c r="D228" s="50">
        <v>44.58</v>
      </c>
      <c r="E228" s="50">
        <v>62.22</v>
      </c>
      <c r="F228" s="50">
        <v>36.85</v>
      </c>
      <c r="G228" s="50">
        <v>50.46</v>
      </c>
      <c r="H228" s="50">
        <v>22.8</v>
      </c>
      <c r="I228" s="50">
        <v>54.56</v>
      </c>
      <c r="J228" s="50">
        <v>36.94</v>
      </c>
      <c r="K228" s="50">
        <v>68.23</v>
      </c>
      <c r="L228" s="50">
        <v>77.63</v>
      </c>
      <c r="M228" s="50">
        <v>88.62</v>
      </c>
      <c r="N228" s="50">
        <v>85.98</v>
      </c>
      <c r="O228" s="50">
        <v>67.5</v>
      </c>
      <c r="P228" s="50">
        <v>40.06</v>
      </c>
      <c r="Q228" s="50">
        <v>30.4</v>
      </c>
      <c r="R228" s="50">
        <v>87.47</v>
      </c>
      <c r="S228" s="50">
        <v>55.61</v>
      </c>
      <c r="T228" s="50">
        <v>36.19</v>
      </c>
      <c r="U228" s="50">
        <v>40.159999999999997</v>
      </c>
      <c r="V228" s="50">
        <v>29.1</v>
      </c>
      <c r="W228" s="50">
        <v>34.409999999999997</v>
      </c>
      <c r="X228" s="50">
        <v>67.09</v>
      </c>
      <c r="Y228" s="50">
        <v>42.12</v>
      </c>
      <c r="Z228" s="50">
        <v>46.33</v>
      </c>
      <c r="AA228" s="50">
        <v>109.44</v>
      </c>
      <c r="AB228" s="50">
        <v>57.06</v>
      </c>
      <c r="AC228" s="50">
        <v>34.92</v>
      </c>
      <c r="AD228" s="50">
        <v>31.43</v>
      </c>
      <c r="AE228" s="50">
        <v>27.33</v>
      </c>
      <c r="AF228" s="50">
        <v>57.91</v>
      </c>
      <c r="AG228" s="50">
        <v>69.8</v>
      </c>
      <c r="AH228" s="50">
        <v>30.33</v>
      </c>
      <c r="AI228" s="50">
        <v>39.369999999999997</v>
      </c>
      <c r="AJ228" s="50">
        <v>33.229399999999998</v>
      </c>
      <c r="AK228" s="50">
        <v>42.18</v>
      </c>
      <c r="AL228" s="50">
        <v>63.32</v>
      </c>
      <c r="AM228" s="50">
        <v>112.03</v>
      </c>
      <c r="AN228" s="50">
        <v>49.46</v>
      </c>
      <c r="AO228" s="50">
        <v>21.49</v>
      </c>
      <c r="AP228" s="50">
        <v>37.42</v>
      </c>
      <c r="AQ228" s="50">
        <v>47.96</v>
      </c>
      <c r="AR228" s="50">
        <v>42.57</v>
      </c>
      <c r="AS228" s="50">
        <v>55.31</v>
      </c>
      <c r="AT228" s="50">
        <v>37.200000000000003</v>
      </c>
      <c r="AU228" s="50">
        <v>80.540000000000006</v>
      </c>
      <c r="AV228" s="50">
        <v>45.52</v>
      </c>
      <c r="AW228" s="50">
        <v>0</v>
      </c>
    </row>
    <row r="229" spans="1:49">
      <c r="A229" s="52">
        <v>42040</v>
      </c>
      <c r="B229" s="50">
        <v>57.47</v>
      </c>
      <c r="C229" s="50">
        <v>68.81</v>
      </c>
      <c r="D229" s="50">
        <v>45.13</v>
      </c>
      <c r="E229" s="50">
        <v>62.45</v>
      </c>
      <c r="F229" s="50">
        <v>37.270000000000003</v>
      </c>
      <c r="G229" s="50">
        <v>51.12</v>
      </c>
      <c r="H229" s="50">
        <v>23.19</v>
      </c>
      <c r="I229" s="50">
        <v>54.64</v>
      </c>
      <c r="J229" s="50">
        <v>37.32</v>
      </c>
      <c r="K229" s="50">
        <v>68.81</v>
      </c>
      <c r="L229" s="50">
        <v>78.69</v>
      </c>
      <c r="M229" s="50">
        <v>89.57</v>
      </c>
      <c r="N229" s="50">
        <v>86.72</v>
      </c>
      <c r="O229" s="50">
        <v>67.73</v>
      </c>
      <c r="P229" s="50">
        <v>40.58</v>
      </c>
      <c r="Q229" s="50">
        <v>30.67</v>
      </c>
      <c r="R229" s="50">
        <v>86.52</v>
      </c>
      <c r="S229" s="50">
        <v>56.28</v>
      </c>
      <c r="T229" s="50">
        <v>36.6</v>
      </c>
      <c r="U229" s="50">
        <v>41.03</v>
      </c>
      <c r="V229" s="50">
        <v>29.4</v>
      </c>
      <c r="W229" s="50">
        <v>34.49</v>
      </c>
      <c r="X229" s="50">
        <v>67.83</v>
      </c>
      <c r="Y229" s="50">
        <v>42.38</v>
      </c>
      <c r="Z229" s="50">
        <v>47.4</v>
      </c>
      <c r="AA229" s="50">
        <v>109.71</v>
      </c>
      <c r="AB229" s="50">
        <v>58</v>
      </c>
      <c r="AC229" s="50">
        <v>35.07</v>
      </c>
      <c r="AD229" s="50">
        <v>32.17</v>
      </c>
      <c r="AE229" s="50">
        <v>27.28</v>
      </c>
      <c r="AF229" s="50">
        <v>58.06</v>
      </c>
      <c r="AG229" s="50">
        <v>69.819999999999993</v>
      </c>
      <c r="AH229" s="50">
        <v>30.66</v>
      </c>
      <c r="AI229" s="50">
        <v>39.61</v>
      </c>
      <c r="AJ229" s="50">
        <v>33.7027</v>
      </c>
      <c r="AK229" s="50">
        <v>42.86</v>
      </c>
      <c r="AL229" s="50">
        <v>63.86</v>
      </c>
      <c r="AM229" s="50">
        <v>113.42</v>
      </c>
      <c r="AN229" s="50">
        <v>49.71</v>
      </c>
      <c r="AO229" s="50">
        <v>21.78</v>
      </c>
      <c r="AP229" s="50">
        <v>37.74</v>
      </c>
      <c r="AQ229" s="50">
        <v>48.47</v>
      </c>
      <c r="AR229" s="50">
        <v>43.16</v>
      </c>
      <c r="AS229" s="50">
        <v>56.02</v>
      </c>
      <c r="AT229" s="50">
        <v>37.56</v>
      </c>
      <c r="AU229" s="50">
        <v>81.319999999999993</v>
      </c>
      <c r="AV229" s="50">
        <v>46.01</v>
      </c>
      <c r="AW229" s="50">
        <v>0</v>
      </c>
    </row>
    <row r="230" spans="1:49">
      <c r="A230" s="52">
        <v>42041</v>
      </c>
      <c r="B230" s="50">
        <v>55.35</v>
      </c>
      <c r="C230" s="50">
        <v>65.78</v>
      </c>
      <c r="D230" s="50">
        <v>42.89</v>
      </c>
      <c r="E230" s="50">
        <v>59.15</v>
      </c>
      <c r="F230" s="50">
        <v>35.26</v>
      </c>
      <c r="G230" s="50">
        <v>50.21</v>
      </c>
      <c r="H230" s="50">
        <v>22.22</v>
      </c>
      <c r="I230" s="50">
        <v>54.06</v>
      </c>
      <c r="J230" s="50">
        <v>35.69</v>
      </c>
      <c r="K230" s="50">
        <v>66.77</v>
      </c>
      <c r="L230" s="50">
        <v>75.709999999999994</v>
      </c>
      <c r="M230" s="50">
        <v>85.25</v>
      </c>
      <c r="N230" s="50">
        <v>83.11</v>
      </c>
      <c r="O230" s="50">
        <v>64.37</v>
      </c>
      <c r="P230" s="50">
        <v>38.82</v>
      </c>
      <c r="Q230" s="50">
        <v>27.75</v>
      </c>
      <c r="R230" s="50">
        <v>82.41</v>
      </c>
      <c r="S230" s="50">
        <v>53.71</v>
      </c>
      <c r="T230" s="50">
        <v>35</v>
      </c>
      <c r="U230" s="50">
        <v>38.94</v>
      </c>
      <c r="V230" s="50">
        <v>28.03</v>
      </c>
      <c r="W230" s="50">
        <v>33.74</v>
      </c>
      <c r="X230" s="50">
        <v>64.64</v>
      </c>
      <c r="Y230" s="50">
        <v>40.33</v>
      </c>
      <c r="Z230" s="50">
        <v>45.11</v>
      </c>
      <c r="AA230" s="50">
        <v>105.8</v>
      </c>
      <c r="AB230" s="50">
        <v>55.52</v>
      </c>
      <c r="AC230" s="50">
        <v>33.64</v>
      </c>
      <c r="AD230" s="50">
        <v>31.09</v>
      </c>
      <c r="AE230" s="50">
        <v>27.19</v>
      </c>
      <c r="AF230" s="50">
        <v>56.06</v>
      </c>
      <c r="AG230" s="50">
        <v>66.790000000000006</v>
      </c>
      <c r="AH230" s="50">
        <v>29.22</v>
      </c>
      <c r="AI230" s="50">
        <v>37.549999999999997</v>
      </c>
      <c r="AJ230" s="50">
        <v>32.682000000000002</v>
      </c>
      <c r="AK230" s="50">
        <v>40.590000000000003</v>
      </c>
      <c r="AL230" s="50">
        <v>60.47</v>
      </c>
      <c r="AM230" s="50">
        <v>108.21</v>
      </c>
      <c r="AN230" s="50">
        <v>48.17</v>
      </c>
      <c r="AO230" s="50">
        <v>21.07</v>
      </c>
      <c r="AP230" s="50">
        <v>36.22</v>
      </c>
      <c r="AQ230" s="50">
        <v>46.39</v>
      </c>
      <c r="AR230" s="50">
        <v>41.12</v>
      </c>
      <c r="AS230" s="50">
        <v>53.43</v>
      </c>
      <c r="AT230" s="50">
        <v>35.71</v>
      </c>
      <c r="AU230" s="50">
        <v>78.209999999999994</v>
      </c>
      <c r="AV230" s="50">
        <v>43.56</v>
      </c>
      <c r="AW230" s="50">
        <v>0</v>
      </c>
    </row>
    <row r="231" spans="1:49">
      <c r="A231" s="52">
        <v>42044</v>
      </c>
      <c r="B231" s="50">
        <v>54.58</v>
      </c>
      <c r="C231" s="50">
        <v>64.64</v>
      </c>
      <c r="D231" s="50">
        <v>42.2</v>
      </c>
      <c r="E231" s="50">
        <v>58.24</v>
      </c>
      <c r="F231" s="50">
        <v>34.840000000000003</v>
      </c>
      <c r="G231" s="50">
        <v>49.73</v>
      </c>
      <c r="H231" s="50">
        <v>22.19</v>
      </c>
      <c r="I231" s="50">
        <v>53.87</v>
      </c>
      <c r="J231" s="50">
        <v>35.369999999999997</v>
      </c>
      <c r="K231" s="50">
        <v>66.040000000000006</v>
      </c>
      <c r="L231" s="50">
        <v>75.23</v>
      </c>
      <c r="M231" s="50">
        <v>84.91</v>
      </c>
      <c r="N231" s="50">
        <v>82.7</v>
      </c>
      <c r="O231" s="50">
        <v>64.11</v>
      </c>
      <c r="P231" s="50">
        <v>38.29</v>
      </c>
      <c r="Q231" s="50">
        <v>26.47</v>
      </c>
      <c r="R231" s="50">
        <v>81.3</v>
      </c>
      <c r="S231" s="50">
        <v>53.15</v>
      </c>
      <c r="T231" s="50">
        <v>34.479999999999997</v>
      </c>
      <c r="U231" s="50">
        <v>37.950000000000003</v>
      </c>
      <c r="V231" s="50">
        <v>27.64</v>
      </c>
      <c r="W231" s="50">
        <v>33.36</v>
      </c>
      <c r="X231" s="50">
        <v>63.22</v>
      </c>
      <c r="Y231" s="50">
        <v>39.770000000000003</v>
      </c>
      <c r="Z231" s="50">
        <v>44.25</v>
      </c>
      <c r="AA231" s="50">
        <v>104.52</v>
      </c>
      <c r="AB231" s="50">
        <v>54.51</v>
      </c>
      <c r="AC231" s="50">
        <v>33.340000000000003</v>
      </c>
      <c r="AD231" s="50">
        <v>30.98</v>
      </c>
      <c r="AE231" s="50">
        <v>27.12</v>
      </c>
      <c r="AF231" s="50">
        <v>55.77</v>
      </c>
      <c r="AG231" s="50">
        <v>66.5</v>
      </c>
      <c r="AH231" s="50">
        <v>28.68</v>
      </c>
      <c r="AI231" s="50">
        <v>36.96</v>
      </c>
      <c r="AJ231" s="50">
        <v>32.152999999999999</v>
      </c>
      <c r="AK231" s="50">
        <v>40.270000000000003</v>
      </c>
      <c r="AL231" s="50">
        <v>60.14</v>
      </c>
      <c r="AM231" s="50">
        <v>107.88</v>
      </c>
      <c r="AN231" s="50">
        <v>47.79</v>
      </c>
      <c r="AO231" s="50">
        <v>20.440000000000001</v>
      </c>
      <c r="AP231" s="50">
        <v>35.479999999999997</v>
      </c>
      <c r="AQ231" s="50">
        <v>45.83</v>
      </c>
      <c r="AR231" s="50">
        <v>40.44</v>
      </c>
      <c r="AS231" s="50">
        <v>52.61</v>
      </c>
      <c r="AT231" s="50">
        <v>35.340000000000003</v>
      </c>
      <c r="AU231" s="50">
        <v>77.33</v>
      </c>
      <c r="AV231" s="50">
        <v>42.66</v>
      </c>
      <c r="AW231" s="50">
        <v>0</v>
      </c>
    </row>
    <row r="232" spans="1:49">
      <c r="A232" s="52">
        <v>42045</v>
      </c>
      <c r="B232" s="50">
        <v>55.32</v>
      </c>
      <c r="C232" s="50">
        <v>66.08</v>
      </c>
      <c r="D232" s="50">
        <v>43.34</v>
      </c>
      <c r="E232" s="50">
        <v>59.31</v>
      </c>
      <c r="F232" s="50">
        <v>35.42</v>
      </c>
      <c r="G232" s="50">
        <v>50.65</v>
      </c>
      <c r="H232" s="50">
        <v>22.67</v>
      </c>
      <c r="I232" s="50">
        <v>53.98</v>
      </c>
      <c r="J232" s="50">
        <v>36.200000000000003</v>
      </c>
      <c r="K232" s="50">
        <v>67</v>
      </c>
      <c r="L232" s="50">
        <v>76.66</v>
      </c>
      <c r="M232" s="50">
        <v>86.7</v>
      </c>
      <c r="N232" s="50">
        <v>84.18</v>
      </c>
      <c r="O232" s="50">
        <v>66</v>
      </c>
      <c r="P232" s="50">
        <v>38.93</v>
      </c>
      <c r="Q232" s="50">
        <v>26.26</v>
      </c>
      <c r="R232" s="50">
        <v>81.84</v>
      </c>
      <c r="S232" s="50">
        <v>54.68</v>
      </c>
      <c r="T232" s="50">
        <v>35</v>
      </c>
      <c r="U232" s="50">
        <v>38.619999999999997</v>
      </c>
      <c r="V232" s="50">
        <v>28.09</v>
      </c>
      <c r="W232" s="50">
        <v>33.86</v>
      </c>
      <c r="X232" s="50">
        <v>64.08</v>
      </c>
      <c r="Y232" s="50">
        <v>40.1</v>
      </c>
      <c r="Z232" s="50">
        <v>44.77</v>
      </c>
      <c r="AA232" s="50">
        <v>107.83</v>
      </c>
      <c r="AB232" s="50">
        <v>55.6</v>
      </c>
      <c r="AC232" s="50">
        <v>33.78</v>
      </c>
      <c r="AD232" s="50">
        <v>31.38</v>
      </c>
      <c r="AE232" s="50">
        <v>27.35</v>
      </c>
      <c r="AF232" s="50">
        <v>56.81</v>
      </c>
      <c r="AG232" s="50">
        <v>67.599999999999994</v>
      </c>
      <c r="AH232" s="50">
        <v>29.53</v>
      </c>
      <c r="AI232" s="50">
        <v>37.74</v>
      </c>
      <c r="AJ232" s="50">
        <v>32.7562</v>
      </c>
      <c r="AK232" s="50">
        <v>40.950000000000003</v>
      </c>
      <c r="AL232" s="50">
        <v>61.27</v>
      </c>
      <c r="AM232" s="50">
        <v>110.38</v>
      </c>
      <c r="AN232" s="50">
        <v>48.68</v>
      </c>
      <c r="AO232" s="50">
        <v>20.79</v>
      </c>
      <c r="AP232" s="50">
        <v>36.04</v>
      </c>
      <c r="AQ232" s="50">
        <v>46.44</v>
      </c>
      <c r="AR232" s="50">
        <v>41.05</v>
      </c>
      <c r="AS232" s="50">
        <v>53.79</v>
      </c>
      <c r="AT232" s="50">
        <v>36.25</v>
      </c>
      <c r="AU232" s="50">
        <v>78.8</v>
      </c>
      <c r="AV232" s="50">
        <v>43.44</v>
      </c>
      <c r="AW232" s="50">
        <v>0</v>
      </c>
    </row>
    <row r="233" spans="1:49">
      <c r="A233" s="52">
        <v>42046</v>
      </c>
      <c r="B233" s="50">
        <v>54.31</v>
      </c>
      <c r="C233" s="50">
        <v>64.66</v>
      </c>
      <c r="D233" s="50">
        <v>42.48</v>
      </c>
      <c r="E233" s="50">
        <v>58.28</v>
      </c>
      <c r="F233" s="50">
        <v>34.68</v>
      </c>
      <c r="G233" s="50">
        <v>49.34</v>
      </c>
      <c r="H233" s="50">
        <v>21.65</v>
      </c>
      <c r="I233" s="50">
        <v>53.69</v>
      </c>
      <c r="J233" s="50">
        <v>35.57</v>
      </c>
      <c r="K233" s="50">
        <v>65.94</v>
      </c>
      <c r="L233" s="50">
        <v>74.12</v>
      </c>
      <c r="M233" s="50">
        <v>84.7</v>
      </c>
      <c r="N233" s="50">
        <v>81.849999999999994</v>
      </c>
      <c r="O233" s="50">
        <v>64.67</v>
      </c>
      <c r="P233" s="50">
        <v>38.03</v>
      </c>
      <c r="Q233" s="50">
        <v>25.58</v>
      </c>
      <c r="R233" s="50">
        <v>80.959999999999994</v>
      </c>
      <c r="S233" s="50">
        <v>53.31</v>
      </c>
      <c r="T233" s="50">
        <v>34.26</v>
      </c>
      <c r="U233" s="50">
        <v>37.549999999999997</v>
      </c>
      <c r="V233" s="50">
        <v>27.45</v>
      </c>
      <c r="W233" s="50">
        <v>33.24</v>
      </c>
      <c r="X233" s="50">
        <v>62.89</v>
      </c>
      <c r="Y233" s="50">
        <v>39.47</v>
      </c>
      <c r="Z233" s="50">
        <v>43.69</v>
      </c>
      <c r="AA233" s="50">
        <v>105.06</v>
      </c>
      <c r="AB233" s="50">
        <v>54.64</v>
      </c>
      <c r="AC233" s="50">
        <v>33.25</v>
      </c>
      <c r="AD233" s="50">
        <v>31.25</v>
      </c>
      <c r="AE233" s="50">
        <v>27.19</v>
      </c>
      <c r="AF233" s="50">
        <v>55.2</v>
      </c>
      <c r="AG233" s="50">
        <v>67.02</v>
      </c>
      <c r="AH233" s="50">
        <v>28.8</v>
      </c>
      <c r="AI233" s="50">
        <v>37.24</v>
      </c>
      <c r="AJ233" s="50">
        <v>32.2273</v>
      </c>
      <c r="AK233" s="50">
        <v>40.090000000000003</v>
      </c>
      <c r="AL233" s="50">
        <v>59.45</v>
      </c>
      <c r="AM233" s="50">
        <v>107.12</v>
      </c>
      <c r="AN233" s="50">
        <v>47.95</v>
      </c>
      <c r="AO233" s="50">
        <v>20.05</v>
      </c>
      <c r="AP233" s="50">
        <v>35.22</v>
      </c>
      <c r="AQ233" s="50">
        <v>45.16</v>
      </c>
      <c r="AR233" s="50">
        <v>40.43</v>
      </c>
      <c r="AS233" s="50">
        <v>51.76</v>
      </c>
      <c r="AT233" s="50">
        <v>35.549999999999997</v>
      </c>
      <c r="AU233" s="50">
        <v>76.66</v>
      </c>
      <c r="AV233" s="50">
        <v>42.7</v>
      </c>
      <c r="AW233" s="50">
        <v>0</v>
      </c>
    </row>
    <row r="234" spans="1:49">
      <c r="A234" s="52">
        <v>42047</v>
      </c>
      <c r="B234" s="50">
        <v>54.82</v>
      </c>
      <c r="C234" s="50">
        <v>64.459999999999994</v>
      </c>
      <c r="D234" s="50">
        <v>42.66</v>
      </c>
      <c r="E234" s="50">
        <v>57.98</v>
      </c>
      <c r="F234" s="50">
        <v>34.47</v>
      </c>
      <c r="G234" s="50">
        <v>49.45</v>
      </c>
      <c r="H234" s="50">
        <v>22.11</v>
      </c>
      <c r="I234" s="50">
        <v>53.7</v>
      </c>
      <c r="J234" s="50">
        <v>35.53</v>
      </c>
      <c r="K234" s="50">
        <v>65.61</v>
      </c>
      <c r="L234" s="50">
        <v>73.72</v>
      </c>
      <c r="M234" s="50">
        <v>83.99</v>
      </c>
      <c r="N234" s="50">
        <v>81.06</v>
      </c>
      <c r="O234" s="50">
        <v>64.8</v>
      </c>
      <c r="P234" s="50">
        <v>38.24</v>
      </c>
      <c r="Q234" s="50">
        <v>25.6</v>
      </c>
      <c r="R234" s="50">
        <v>80.650000000000006</v>
      </c>
      <c r="S234" s="50">
        <v>52.3</v>
      </c>
      <c r="T234" s="50">
        <v>34.44</v>
      </c>
      <c r="U234" s="50">
        <v>37.17</v>
      </c>
      <c r="V234" s="50">
        <v>27.37</v>
      </c>
      <c r="W234" s="50">
        <v>33.36</v>
      </c>
      <c r="X234" s="50">
        <v>62.94</v>
      </c>
      <c r="Y234" s="50">
        <v>39.28</v>
      </c>
      <c r="Z234" s="50">
        <v>43.52</v>
      </c>
      <c r="AA234" s="50">
        <v>105.34</v>
      </c>
      <c r="AB234" s="50">
        <v>54.46</v>
      </c>
      <c r="AC234" s="50">
        <v>33.75</v>
      </c>
      <c r="AD234" s="50">
        <v>31.27</v>
      </c>
      <c r="AE234" s="50">
        <v>27.1</v>
      </c>
      <c r="AF234" s="50">
        <v>55.2</v>
      </c>
      <c r="AG234" s="50">
        <v>66.94</v>
      </c>
      <c r="AH234" s="50">
        <v>28.66</v>
      </c>
      <c r="AI234" s="50">
        <v>37.17</v>
      </c>
      <c r="AJ234" s="50">
        <v>32.3386</v>
      </c>
      <c r="AK234" s="50">
        <v>39.78</v>
      </c>
      <c r="AL234" s="50">
        <v>59.03</v>
      </c>
      <c r="AM234" s="50">
        <v>106.67</v>
      </c>
      <c r="AN234" s="50">
        <v>46.56</v>
      </c>
      <c r="AO234" s="50">
        <v>19.91</v>
      </c>
      <c r="AP234" s="50">
        <v>35.11</v>
      </c>
      <c r="AQ234" s="50">
        <v>45.34</v>
      </c>
      <c r="AR234" s="50">
        <v>40.19</v>
      </c>
      <c r="AS234" s="50">
        <v>52.27</v>
      </c>
      <c r="AT234" s="50">
        <v>35.53</v>
      </c>
      <c r="AU234" s="50">
        <v>77.17</v>
      </c>
      <c r="AV234" s="50">
        <v>42.8</v>
      </c>
      <c r="AW234" s="50">
        <v>0</v>
      </c>
    </row>
    <row r="235" spans="1:49">
      <c r="A235" s="52">
        <v>42048</v>
      </c>
      <c r="B235" s="50">
        <v>53.65</v>
      </c>
      <c r="C235" s="50">
        <v>63.57</v>
      </c>
      <c r="D235" s="50">
        <v>41.54</v>
      </c>
      <c r="E235" s="50">
        <v>57.83</v>
      </c>
      <c r="F235" s="50">
        <v>33.950000000000003</v>
      </c>
      <c r="G235" s="50">
        <v>49.01</v>
      </c>
      <c r="H235" s="50">
        <v>21.76</v>
      </c>
      <c r="I235" s="50">
        <v>53.8</v>
      </c>
      <c r="J235" s="50">
        <v>34.65</v>
      </c>
      <c r="K235" s="50">
        <v>63.92</v>
      </c>
      <c r="L235" s="50">
        <v>72.91</v>
      </c>
      <c r="M235" s="50">
        <v>81.56</v>
      </c>
      <c r="N235" s="50">
        <v>79.84</v>
      </c>
      <c r="O235" s="50">
        <v>62.91</v>
      </c>
      <c r="P235" s="50">
        <v>37.51</v>
      </c>
      <c r="Q235" s="50">
        <v>24.82</v>
      </c>
      <c r="R235" s="50">
        <v>79.12</v>
      </c>
      <c r="S235" s="50">
        <v>51.02</v>
      </c>
      <c r="T235" s="50">
        <v>33.51</v>
      </c>
      <c r="U235" s="50">
        <v>37.229999999999997</v>
      </c>
      <c r="V235" s="50">
        <v>26.77</v>
      </c>
      <c r="W235" s="50">
        <v>33.14</v>
      </c>
      <c r="X235" s="50">
        <v>61.55</v>
      </c>
      <c r="Y235" s="50">
        <v>38.75</v>
      </c>
      <c r="Z235" s="50">
        <v>43.01</v>
      </c>
      <c r="AA235" s="50">
        <v>103.62</v>
      </c>
      <c r="AB235" s="50">
        <v>53.61</v>
      </c>
      <c r="AC235" s="50">
        <v>33.340000000000003</v>
      </c>
      <c r="AD235" s="50">
        <v>31.27</v>
      </c>
      <c r="AE235" s="50">
        <v>27.06</v>
      </c>
      <c r="AF235" s="50">
        <v>54.06</v>
      </c>
      <c r="AG235" s="50">
        <v>65.13</v>
      </c>
      <c r="AH235" s="50">
        <v>28.16</v>
      </c>
      <c r="AI235" s="50">
        <v>36.659999999999997</v>
      </c>
      <c r="AJ235" s="50">
        <v>32.190100000000001</v>
      </c>
      <c r="AK235" s="50">
        <v>39.36</v>
      </c>
      <c r="AL235" s="50">
        <v>57.8</v>
      </c>
      <c r="AM235" s="50">
        <v>105.56</v>
      </c>
      <c r="AN235" s="50">
        <v>45.88</v>
      </c>
      <c r="AO235" s="50">
        <v>19.59</v>
      </c>
      <c r="AP235" s="50">
        <v>34.520000000000003</v>
      </c>
      <c r="AQ235" s="50">
        <v>44.75</v>
      </c>
      <c r="AR235" s="50">
        <v>39.409999999999997</v>
      </c>
      <c r="AS235" s="50">
        <v>50.96</v>
      </c>
      <c r="AT235" s="50">
        <v>35</v>
      </c>
      <c r="AU235" s="50">
        <v>75.56</v>
      </c>
      <c r="AV235" s="50">
        <v>42.08</v>
      </c>
      <c r="AW235" s="50">
        <v>0</v>
      </c>
    </row>
    <row r="236" spans="1:49">
      <c r="A236" s="52">
        <v>42052</v>
      </c>
      <c r="B236" s="50">
        <v>52.78</v>
      </c>
      <c r="C236" s="50">
        <v>63.42</v>
      </c>
      <c r="D236" s="50">
        <v>41.67</v>
      </c>
      <c r="E236" s="50">
        <v>57.87</v>
      </c>
      <c r="F236" s="50">
        <v>33.729999999999997</v>
      </c>
      <c r="G236" s="50">
        <v>48.53</v>
      </c>
      <c r="H236" s="50">
        <v>21.6</v>
      </c>
      <c r="I236" s="50">
        <v>53.88</v>
      </c>
      <c r="J236" s="50">
        <v>34.86</v>
      </c>
      <c r="K236" s="50">
        <v>63.82</v>
      </c>
      <c r="L236" s="50">
        <v>73.180000000000007</v>
      </c>
      <c r="M236" s="50">
        <v>81.91</v>
      </c>
      <c r="N236" s="50">
        <v>79.39</v>
      </c>
      <c r="O236" s="50">
        <v>63.41</v>
      </c>
      <c r="P236" s="50">
        <v>37.21</v>
      </c>
      <c r="Q236" s="50">
        <v>25.07</v>
      </c>
      <c r="R236" s="50">
        <v>78.86</v>
      </c>
      <c r="S236" s="50">
        <v>51.23</v>
      </c>
      <c r="T236" s="50">
        <v>33.090000000000003</v>
      </c>
      <c r="U236" s="50">
        <v>36.93</v>
      </c>
      <c r="V236" s="50">
        <v>26.49</v>
      </c>
      <c r="W236" s="50">
        <v>33.1</v>
      </c>
      <c r="X236" s="50">
        <v>61.73</v>
      </c>
      <c r="Y236" s="50">
        <v>38.53</v>
      </c>
      <c r="Z236" s="50">
        <v>42.75</v>
      </c>
      <c r="AA236" s="50">
        <v>103.42</v>
      </c>
      <c r="AB236" s="50">
        <v>53.04</v>
      </c>
      <c r="AC236" s="50">
        <v>33.33</v>
      </c>
      <c r="AD236" s="50">
        <v>31.25</v>
      </c>
      <c r="AE236" s="50">
        <v>27.24</v>
      </c>
      <c r="AF236" s="50">
        <v>54.39</v>
      </c>
      <c r="AG236" s="50">
        <v>64.97</v>
      </c>
      <c r="AH236" s="50">
        <v>27.86</v>
      </c>
      <c r="AI236" s="50">
        <v>36.369999999999997</v>
      </c>
      <c r="AJ236" s="50">
        <v>32.078800000000001</v>
      </c>
      <c r="AK236" s="50">
        <v>39.65</v>
      </c>
      <c r="AL236" s="50">
        <v>57.8</v>
      </c>
      <c r="AM236" s="50">
        <v>106.26</v>
      </c>
      <c r="AN236" s="50">
        <v>45.54</v>
      </c>
      <c r="AO236" s="50">
        <v>19.52</v>
      </c>
      <c r="AP236" s="50">
        <v>33.71</v>
      </c>
      <c r="AQ236" s="50">
        <v>44.43</v>
      </c>
      <c r="AR236" s="50">
        <v>39.08</v>
      </c>
      <c r="AS236" s="50">
        <v>51.01</v>
      </c>
      <c r="AT236" s="50">
        <v>35.19</v>
      </c>
      <c r="AU236" s="50">
        <v>75.83</v>
      </c>
      <c r="AV236" s="50">
        <v>42.04</v>
      </c>
      <c r="AW236" s="50">
        <v>0</v>
      </c>
    </row>
    <row r="237" spans="1:49">
      <c r="A237" s="52">
        <v>42053</v>
      </c>
      <c r="B237" s="50">
        <v>54.53</v>
      </c>
      <c r="C237" s="50">
        <v>65.040000000000006</v>
      </c>
      <c r="D237" s="50">
        <v>42.77</v>
      </c>
      <c r="E237" s="50">
        <v>59.12</v>
      </c>
      <c r="F237" s="50">
        <v>34.31</v>
      </c>
      <c r="G237" s="50">
        <v>50.05</v>
      </c>
      <c r="H237" s="50">
        <v>21.94</v>
      </c>
      <c r="I237" s="50">
        <v>54.02</v>
      </c>
      <c r="J237" s="50">
        <v>35.979999999999997</v>
      </c>
      <c r="K237" s="50">
        <v>65.41</v>
      </c>
      <c r="L237" s="50">
        <v>74.67</v>
      </c>
      <c r="M237" s="50">
        <v>84.5</v>
      </c>
      <c r="N237" s="50">
        <v>80.97</v>
      </c>
      <c r="O237" s="50">
        <v>65.33</v>
      </c>
      <c r="P237" s="50">
        <v>38.14</v>
      </c>
      <c r="Q237" s="50">
        <v>25.42</v>
      </c>
      <c r="R237" s="50">
        <v>80.260000000000005</v>
      </c>
      <c r="S237" s="50">
        <v>52.54</v>
      </c>
      <c r="T237" s="50">
        <v>33.9</v>
      </c>
      <c r="U237" s="50">
        <v>36.11</v>
      </c>
      <c r="V237" s="50">
        <v>27.18</v>
      </c>
      <c r="W237" s="50">
        <v>33.799999999999997</v>
      </c>
      <c r="X237" s="50">
        <v>62.85</v>
      </c>
      <c r="Y237" s="50">
        <v>39.65</v>
      </c>
      <c r="Z237" s="50">
        <v>43.9</v>
      </c>
      <c r="AA237" s="50">
        <v>106.49</v>
      </c>
      <c r="AB237" s="50">
        <v>54.45</v>
      </c>
      <c r="AC237" s="50">
        <v>33.89</v>
      </c>
      <c r="AD237" s="50">
        <v>31.87</v>
      </c>
      <c r="AE237" s="50">
        <v>27.31</v>
      </c>
      <c r="AF237" s="50">
        <v>55.55</v>
      </c>
      <c r="AG237" s="50">
        <v>66.67</v>
      </c>
      <c r="AH237" s="50">
        <v>28.42</v>
      </c>
      <c r="AI237" s="50">
        <v>37.19</v>
      </c>
      <c r="AJ237" s="50">
        <v>32.8675</v>
      </c>
      <c r="AK237" s="50">
        <v>40.54</v>
      </c>
      <c r="AL237" s="50">
        <v>59.42</v>
      </c>
      <c r="AM237" s="50">
        <v>109.71</v>
      </c>
      <c r="AN237" s="50">
        <v>46.84</v>
      </c>
      <c r="AO237" s="50">
        <v>20.05</v>
      </c>
      <c r="AP237" s="50">
        <v>34.270000000000003</v>
      </c>
      <c r="AQ237" s="50">
        <v>45.68</v>
      </c>
      <c r="AR237" s="50">
        <v>40.17</v>
      </c>
      <c r="AS237" s="50">
        <v>52.21</v>
      </c>
      <c r="AT237" s="50">
        <v>36.299999999999997</v>
      </c>
      <c r="AU237" s="50">
        <v>77.42</v>
      </c>
      <c r="AV237" s="50">
        <v>42.83</v>
      </c>
      <c r="AW237" s="50">
        <v>0</v>
      </c>
    </row>
    <row r="238" spans="1:49">
      <c r="A238" s="52">
        <v>42054</v>
      </c>
      <c r="B238" s="50">
        <v>55.2</v>
      </c>
      <c r="C238" s="50">
        <v>64.55</v>
      </c>
      <c r="D238" s="50">
        <v>42.51</v>
      </c>
      <c r="E238" s="50">
        <v>58.41</v>
      </c>
      <c r="F238" s="50">
        <v>34.25</v>
      </c>
      <c r="G238" s="50">
        <v>49.76</v>
      </c>
      <c r="H238" s="50">
        <v>21.61</v>
      </c>
      <c r="I238" s="50">
        <v>54.17</v>
      </c>
      <c r="J238" s="50">
        <v>35.46</v>
      </c>
      <c r="K238" s="50">
        <v>64.8</v>
      </c>
      <c r="L238" s="50">
        <v>73.790000000000006</v>
      </c>
      <c r="M238" s="50">
        <v>83.4</v>
      </c>
      <c r="N238" s="50">
        <v>79.17</v>
      </c>
      <c r="O238" s="50">
        <v>64.39</v>
      </c>
      <c r="P238" s="50">
        <v>38.020000000000003</v>
      </c>
      <c r="Q238" s="50">
        <v>25.77</v>
      </c>
      <c r="R238" s="50">
        <v>79.760000000000005</v>
      </c>
      <c r="S238" s="50">
        <v>52.5</v>
      </c>
      <c r="T238" s="50">
        <v>33.42</v>
      </c>
      <c r="U238" s="50">
        <v>36.229999999999997</v>
      </c>
      <c r="V238" s="50">
        <v>27.13</v>
      </c>
      <c r="W238" s="50">
        <v>33.659999999999997</v>
      </c>
      <c r="X238" s="50">
        <v>63.22</v>
      </c>
      <c r="Y238" s="50">
        <v>39.56</v>
      </c>
      <c r="Z238" s="50">
        <v>43.4</v>
      </c>
      <c r="AA238" s="50">
        <v>105.43</v>
      </c>
      <c r="AB238" s="50">
        <v>54.36</v>
      </c>
      <c r="AC238" s="50">
        <v>33.92</v>
      </c>
      <c r="AD238" s="50">
        <v>32.39</v>
      </c>
      <c r="AE238" s="50">
        <v>27.29</v>
      </c>
      <c r="AF238" s="50">
        <v>55.05</v>
      </c>
      <c r="AG238" s="50">
        <v>65.83</v>
      </c>
      <c r="AH238" s="50">
        <v>28.4</v>
      </c>
      <c r="AI238" s="50">
        <v>37.299999999999997</v>
      </c>
      <c r="AJ238" s="50">
        <v>32.626300000000001</v>
      </c>
      <c r="AK238" s="50">
        <v>40.28</v>
      </c>
      <c r="AL238" s="50">
        <v>58.27</v>
      </c>
      <c r="AM238" s="50">
        <v>109.2</v>
      </c>
      <c r="AN238" s="50">
        <v>46.19</v>
      </c>
      <c r="AO238" s="50">
        <v>19.940000000000001</v>
      </c>
      <c r="AP238" s="50">
        <v>33.93</v>
      </c>
      <c r="AQ238" s="50">
        <v>44.76</v>
      </c>
      <c r="AR238" s="50">
        <v>40.11</v>
      </c>
      <c r="AS238" s="50">
        <v>51.47</v>
      </c>
      <c r="AT238" s="50">
        <v>36.22</v>
      </c>
      <c r="AU238" s="50">
        <v>76.709999999999994</v>
      </c>
      <c r="AV238" s="50">
        <v>42.44</v>
      </c>
      <c r="AW238" s="50">
        <v>0</v>
      </c>
    </row>
    <row r="239" spans="1:49">
      <c r="A239" s="52">
        <v>42055</v>
      </c>
      <c r="B239" s="50">
        <v>55.24</v>
      </c>
      <c r="C239" s="50">
        <v>64.61</v>
      </c>
      <c r="D239" s="50">
        <v>42.97</v>
      </c>
      <c r="E239" s="50">
        <v>58.72</v>
      </c>
      <c r="F239" s="50">
        <v>34.21</v>
      </c>
      <c r="G239" s="50">
        <v>49.71</v>
      </c>
      <c r="H239" s="50">
        <v>21.73</v>
      </c>
      <c r="I239" s="50">
        <v>54.66</v>
      </c>
      <c r="J239" s="50">
        <v>35.58</v>
      </c>
      <c r="K239" s="50">
        <v>63.75</v>
      </c>
      <c r="L239" s="50">
        <v>73.989999999999995</v>
      </c>
      <c r="M239" s="50">
        <v>83.2</v>
      </c>
      <c r="N239" s="50">
        <v>78.709999999999994</v>
      </c>
      <c r="O239" s="50">
        <v>64.09</v>
      </c>
      <c r="P239" s="50">
        <v>37.89</v>
      </c>
      <c r="Q239" s="50">
        <v>25.48</v>
      </c>
      <c r="R239" s="50">
        <v>79.319999999999993</v>
      </c>
      <c r="S239" s="50">
        <v>52.54</v>
      </c>
      <c r="T239" s="50">
        <v>33.39</v>
      </c>
      <c r="U239" s="50">
        <v>35.85</v>
      </c>
      <c r="V239" s="50">
        <v>27.38</v>
      </c>
      <c r="W239" s="50">
        <v>33.31</v>
      </c>
      <c r="X239" s="50">
        <v>63.56</v>
      </c>
      <c r="Y239" s="50">
        <v>40</v>
      </c>
      <c r="Z239" s="50">
        <v>43.41</v>
      </c>
      <c r="AA239" s="50">
        <v>105.6</v>
      </c>
      <c r="AB239" s="50">
        <v>54.28</v>
      </c>
      <c r="AC239" s="50">
        <v>34.049999999999997</v>
      </c>
      <c r="AD239" s="50">
        <v>32.42</v>
      </c>
      <c r="AE239" s="50">
        <v>27.24</v>
      </c>
      <c r="AF239" s="50">
        <v>54.98</v>
      </c>
      <c r="AG239" s="50">
        <v>65.77</v>
      </c>
      <c r="AH239" s="50">
        <v>28.42</v>
      </c>
      <c r="AI239" s="50">
        <v>36.950000000000003</v>
      </c>
      <c r="AJ239" s="50">
        <v>32.459299999999999</v>
      </c>
      <c r="AK239" s="50">
        <v>41.63</v>
      </c>
      <c r="AL239" s="50">
        <v>58.3</v>
      </c>
      <c r="AM239" s="50">
        <v>109.94</v>
      </c>
      <c r="AN239" s="50">
        <v>46.14</v>
      </c>
      <c r="AO239" s="50">
        <v>19.989999999999998</v>
      </c>
      <c r="AP239" s="50">
        <v>33.729999999999997</v>
      </c>
      <c r="AQ239" s="50">
        <v>44.75</v>
      </c>
      <c r="AR239" s="50">
        <v>40</v>
      </c>
      <c r="AS239" s="50">
        <v>51.93</v>
      </c>
      <c r="AT239" s="50">
        <v>35.92</v>
      </c>
      <c r="AU239" s="50">
        <v>77.180000000000007</v>
      </c>
      <c r="AV239" s="50">
        <v>42.23</v>
      </c>
      <c r="AW239" s="50">
        <v>0</v>
      </c>
    </row>
    <row r="240" spans="1:49">
      <c r="A240" s="52">
        <v>42058</v>
      </c>
      <c r="B240" s="50">
        <v>55.89</v>
      </c>
      <c r="C240" s="50">
        <v>65.09</v>
      </c>
      <c r="D240" s="50">
        <v>43.12</v>
      </c>
      <c r="E240" s="50">
        <v>59.09</v>
      </c>
      <c r="F240" s="50">
        <v>34.36</v>
      </c>
      <c r="G240" s="50">
        <v>49.78</v>
      </c>
      <c r="H240" s="50">
        <v>21.68</v>
      </c>
      <c r="I240" s="50">
        <v>54.55</v>
      </c>
      <c r="J240" s="50">
        <v>35.97</v>
      </c>
      <c r="K240" s="50">
        <v>64.27</v>
      </c>
      <c r="L240" s="50">
        <v>73.900000000000006</v>
      </c>
      <c r="M240" s="50">
        <v>83.9</v>
      </c>
      <c r="N240" s="50">
        <v>79.260000000000005</v>
      </c>
      <c r="O240" s="50">
        <v>65.47</v>
      </c>
      <c r="P240" s="50">
        <v>38.020000000000003</v>
      </c>
      <c r="Q240" s="50">
        <v>25.72</v>
      </c>
      <c r="R240" s="50">
        <v>80.28</v>
      </c>
      <c r="S240" s="50">
        <v>52.7</v>
      </c>
      <c r="T240" s="50">
        <v>33.78</v>
      </c>
      <c r="U240" s="50">
        <v>35.6</v>
      </c>
      <c r="V240" s="50">
        <v>27.59</v>
      </c>
      <c r="W240" s="50">
        <v>33.31</v>
      </c>
      <c r="X240" s="50">
        <v>64.28</v>
      </c>
      <c r="Y240" s="50">
        <v>40.17</v>
      </c>
      <c r="Z240" s="50">
        <v>43.59</v>
      </c>
      <c r="AA240" s="50">
        <v>105.99</v>
      </c>
      <c r="AB240" s="50">
        <v>54.7</v>
      </c>
      <c r="AC240" s="50">
        <v>33.86</v>
      </c>
      <c r="AD240" s="50">
        <v>32.380000000000003</v>
      </c>
      <c r="AE240" s="50">
        <v>27.32</v>
      </c>
      <c r="AF240" s="50">
        <v>55.26</v>
      </c>
      <c r="AG240" s="50">
        <v>66.03</v>
      </c>
      <c r="AH240" s="50">
        <v>28.95</v>
      </c>
      <c r="AI240" s="50">
        <v>37.43</v>
      </c>
      <c r="AJ240" s="50">
        <v>32.635599999999997</v>
      </c>
      <c r="AK240" s="50">
        <v>42.6</v>
      </c>
      <c r="AL240" s="50">
        <v>58.86</v>
      </c>
      <c r="AM240" s="50">
        <v>110.55</v>
      </c>
      <c r="AN240" s="50">
        <v>46.47</v>
      </c>
      <c r="AO240" s="50">
        <v>20.12</v>
      </c>
      <c r="AP240" s="50">
        <v>33.83</v>
      </c>
      <c r="AQ240" s="50">
        <v>45.13</v>
      </c>
      <c r="AR240" s="50">
        <v>40.049999999999997</v>
      </c>
      <c r="AS240" s="50">
        <v>52.54</v>
      </c>
      <c r="AT240" s="50">
        <v>36.380000000000003</v>
      </c>
      <c r="AU240" s="50">
        <v>77.78</v>
      </c>
      <c r="AV240" s="50">
        <v>42.59</v>
      </c>
      <c r="AW240" s="50">
        <v>0</v>
      </c>
    </row>
    <row r="241" spans="1:49">
      <c r="A241" s="52">
        <v>42059</v>
      </c>
      <c r="B241" s="50">
        <v>56.1</v>
      </c>
      <c r="C241" s="50">
        <v>65.510000000000005</v>
      </c>
      <c r="D241" s="50">
        <v>42.99</v>
      </c>
      <c r="E241" s="50">
        <v>59.28</v>
      </c>
      <c r="F241" s="50">
        <v>34.409999999999997</v>
      </c>
      <c r="G241" s="50">
        <v>50.37</v>
      </c>
      <c r="H241" s="50">
        <v>22.04</v>
      </c>
      <c r="I241" s="50">
        <v>54.55</v>
      </c>
      <c r="J241" s="50">
        <v>36.06</v>
      </c>
      <c r="K241" s="50">
        <v>65.260000000000005</v>
      </c>
      <c r="L241" s="50">
        <v>74.06</v>
      </c>
      <c r="M241" s="50">
        <v>84.2</v>
      </c>
      <c r="N241" s="50">
        <v>79.849999999999994</v>
      </c>
      <c r="O241" s="50">
        <v>65.64</v>
      </c>
      <c r="P241" s="50">
        <v>38.76</v>
      </c>
      <c r="Q241" s="50">
        <v>25.99</v>
      </c>
      <c r="R241" s="50">
        <v>80.459999999999994</v>
      </c>
      <c r="S241" s="50">
        <v>53.34</v>
      </c>
      <c r="T241" s="50">
        <v>34.79</v>
      </c>
      <c r="U241" s="50">
        <v>36.07</v>
      </c>
      <c r="V241" s="50">
        <v>27.66</v>
      </c>
      <c r="W241" s="50">
        <v>33.770000000000003</v>
      </c>
      <c r="X241" s="50">
        <v>64.209999999999994</v>
      </c>
      <c r="Y241" s="50">
        <v>40.409999999999997</v>
      </c>
      <c r="Z241" s="50">
        <v>44.13</v>
      </c>
      <c r="AA241" s="50">
        <v>106.08</v>
      </c>
      <c r="AB241" s="50">
        <v>54.74</v>
      </c>
      <c r="AC241" s="50">
        <v>34.08</v>
      </c>
      <c r="AD241" s="50">
        <v>33.07</v>
      </c>
      <c r="AE241" s="50">
        <v>27.26</v>
      </c>
      <c r="AF241" s="50">
        <v>55.15</v>
      </c>
      <c r="AG241" s="50">
        <v>66.06</v>
      </c>
      <c r="AH241" s="50">
        <v>28.89</v>
      </c>
      <c r="AI241" s="50">
        <v>37.65</v>
      </c>
      <c r="AJ241" s="50">
        <v>32.709800000000001</v>
      </c>
      <c r="AK241" s="50">
        <v>43.16</v>
      </c>
      <c r="AL241" s="50">
        <v>59.29</v>
      </c>
      <c r="AM241" s="50">
        <v>110.27</v>
      </c>
      <c r="AN241" s="50">
        <v>46.89</v>
      </c>
      <c r="AO241" s="50">
        <v>20.28</v>
      </c>
      <c r="AP241" s="50">
        <v>34.17</v>
      </c>
      <c r="AQ241" s="50">
        <v>45.54</v>
      </c>
      <c r="AR241" s="50">
        <v>40.130000000000003</v>
      </c>
      <c r="AS241" s="50">
        <v>52.56</v>
      </c>
      <c r="AT241" s="50">
        <v>36.35</v>
      </c>
      <c r="AU241" s="50">
        <v>77.78</v>
      </c>
      <c r="AV241" s="50">
        <v>42.38</v>
      </c>
      <c r="AW241" s="50">
        <v>0</v>
      </c>
    </row>
    <row r="242" spans="1:49">
      <c r="A242" s="52">
        <v>42060</v>
      </c>
      <c r="B242" s="50">
        <v>54.95</v>
      </c>
      <c r="C242" s="50">
        <v>64.37</v>
      </c>
      <c r="D242" s="50">
        <v>43.13</v>
      </c>
      <c r="E242" s="50">
        <v>58.08</v>
      </c>
      <c r="F242" s="50">
        <v>33.770000000000003</v>
      </c>
      <c r="G242" s="50">
        <v>50.31</v>
      </c>
      <c r="H242" s="50">
        <v>21.57</v>
      </c>
      <c r="I242" s="50">
        <v>54.34</v>
      </c>
      <c r="J242" s="50">
        <v>35.51</v>
      </c>
      <c r="K242" s="50">
        <v>63.79</v>
      </c>
      <c r="L242" s="50">
        <v>72.709999999999994</v>
      </c>
      <c r="M242" s="50">
        <v>82.76</v>
      </c>
      <c r="N242" s="50">
        <v>79.010000000000005</v>
      </c>
      <c r="O242" s="50">
        <v>64.89</v>
      </c>
      <c r="P242" s="50">
        <v>38.090000000000003</v>
      </c>
      <c r="Q242" s="50">
        <v>25.92</v>
      </c>
      <c r="R242" s="50">
        <v>79.38</v>
      </c>
      <c r="S242" s="50">
        <v>52.61</v>
      </c>
      <c r="T242" s="50">
        <v>34.49</v>
      </c>
      <c r="U242" s="50">
        <v>35.85</v>
      </c>
      <c r="V242" s="50">
        <v>27.14</v>
      </c>
      <c r="W242" s="50">
        <v>33.340000000000003</v>
      </c>
      <c r="X242" s="50">
        <v>63.28</v>
      </c>
      <c r="Y242" s="50">
        <v>39.299999999999997</v>
      </c>
      <c r="Z242" s="50">
        <v>43.13</v>
      </c>
      <c r="AA242" s="50">
        <v>103.78</v>
      </c>
      <c r="AB242" s="50">
        <v>53.97</v>
      </c>
      <c r="AC242" s="50">
        <v>33.81</v>
      </c>
      <c r="AD242" s="50">
        <v>32.869999999999997</v>
      </c>
      <c r="AE242" s="50">
        <v>27.13</v>
      </c>
      <c r="AF242" s="50">
        <v>54.11</v>
      </c>
      <c r="AG242" s="50">
        <v>64.819999999999993</v>
      </c>
      <c r="AH242" s="50">
        <v>28.45</v>
      </c>
      <c r="AI242" s="50">
        <v>37.380000000000003</v>
      </c>
      <c r="AJ242" s="50">
        <v>32.1252</v>
      </c>
      <c r="AK242" s="50">
        <v>42.23</v>
      </c>
      <c r="AL242" s="50">
        <v>58.05</v>
      </c>
      <c r="AM242" s="50">
        <v>108.64</v>
      </c>
      <c r="AN242" s="50">
        <v>45.92</v>
      </c>
      <c r="AO242" s="50">
        <v>19.809999999999999</v>
      </c>
      <c r="AP242" s="50">
        <v>33.799999999999997</v>
      </c>
      <c r="AQ242" s="50">
        <v>44.81</v>
      </c>
      <c r="AR242" s="50">
        <v>39.65</v>
      </c>
      <c r="AS242" s="50">
        <v>51.57</v>
      </c>
      <c r="AT242" s="50">
        <v>35.619999999999997</v>
      </c>
      <c r="AU242" s="50">
        <v>75.56</v>
      </c>
      <c r="AV242" s="50">
        <v>42.33</v>
      </c>
      <c r="AW242" s="50">
        <v>0</v>
      </c>
    </row>
    <row r="243" spans="1:49">
      <c r="A243" s="52">
        <v>42061</v>
      </c>
      <c r="B243" s="50">
        <v>54.73</v>
      </c>
      <c r="C243" s="50">
        <v>63.71</v>
      </c>
      <c r="D243" s="50">
        <v>42.53</v>
      </c>
      <c r="E243" s="50">
        <v>57.41</v>
      </c>
      <c r="F243" s="50">
        <v>33.89</v>
      </c>
      <c r="G243" s="50">
        <v>50.68</v>
      </c>
      <c r="H243" s="50">
        <v>21.02</v>
      </c>
      <c r="I243" s="50">
        <v>54.43</v>
      </c>
      <c r="J243" s="50">
        <v>35.32</v>
      </c>
      <c r="K243" s="50">
        <v>63.06</v>
      </c>
      <c r="L243" s="50">
        <v>71.95</v>
      </c>
      <c r="M243" s="50">
        <v>81.96</v>
      </c>
      <c r="N243" s="50">
        <v>78.56</v>
      </c>
      <c r="O243" s="50">
        <v>64.099999999999994</v>
      </c>
      <c r="P243" s="50">
        <v>37.409999999999997</v>
      </c>
      <c r="Q243" s="50">
        <v>25.56</v>
      </c>
      <c r="R243" s="50">
        <v>79.2</v>
      </c>
      <c r="S243" s="50">
        <v>51.84</v>
      </c>
      <c r="T243" s="50">
        <v>33.96</v>
      </c>
      <c r="U243" s="50">
        <v>35.61</v>
      </c>
      <c r="V243" s="50">
        <v>26.72</v>
      </c>
      <c r="W243" s="50">
        <v>33.22</v>
      </c>
      <c r="X243" s="50">
        <v>62.84</v>
      </c>
      <c r="Y243" s="50">
        <v>38.43</v>
      </c>
      <c r="Z243" s="50">
        <v>43.23</v>
      </c>
      <c r="AA243" s="50">
        <v>103.48</v>
      </c>
      <c r="AB243" s="50">
        <v>54.03</v>
      </c>
      <c r="AC243" s="50">
        <v>32.729999999999997</v>
      </c>
      <c r="AD243" s="50">
        <v>33.049999999999997</v>
      </c>
      <c r="AE243" s="50">
        <v>27.16</v>
      </c>
      <c r="AF243" s="50">
        <v>53.92</v>
      </c>
      <c r="AG243" s="50">
        <v>64.400000000000006</v>
      </c>
      <c r="AH243" s="50">
        <v>28.32</v>
      </c>
      <c r="AI243" s="50">
        <v>37.11</v>
      </c>
      <c r="AJ243" s="50">
        <v>31.809699999999999</v>
      </c>
      <c r="AK243" s="50">
        <v>42.21</v>
      </c>
      <c r="AL243" s="50">
        <v>57.02</v>
      </c>
      <c r="AM243" s="50">
        <v>108.45</v>
      </c>
      <c r="AN243" s="50">
        <v>45.76</v>
      </c>
      <c r="AO243" s="50">
        <v>19.62</v>
      </c>
      <c r="AP243" s="50">
        <v>34.04</v>
      </c>
      <c r="AQ243" s="50">
        <v>44.63</v>
      </c>
      <c r="AR243" s="50">
        <v>39.4</v>
      </c>
      <c r="AS243" s="50">
        <v>50.79</v>
      </c>
      <c r="AT243" s="50">
        <v>35.42</v>
      </c>
      <c r="AU243" s="50">
        <v>74.59</v>
      </c>
      <c r="AV243" s="50">
        <v>52.07</v>
      </c>
      <c r="AW243" s="50">
        <v>0</v>
      </c>
    </row>
    <row r="244" spans="1:49">
      <c r="A244" s="52">
        <v>42062</v>
      </c>
      <c r="B244" s="50">
        <v>54.84</v>
      </c>
      <c r="C244" s="50">
        <v>63.6</v>
      </c>
      <c r="D244" s="50">
        <v>42.41</v>
      </c>
      <c r="E244" s="50">
        <v>57.58</v>
      </c>
      <c r="F244" s="50">
        <v>34.1</v>
      </c>
      <c r="G244" s="50">
        <v>50.83</v>
      </c>
      <c r="H244" s="50">
        <v>20.79</v>
      </c>
      <c r="I244" s="50">
        <v>54.43</v>
      </c>
      <c r="J244" s="50">
        <v>35.130000000000003</v>
      </c>
      <c r="K244" s="50">
        <v>63.14</v>
      </c>
      <c r="L244" s="50">
        <v>72.09</v>
      </c>
      <c r="M244" s="50">
        <v>82.03</v>
      </c>
      <c r="N244" s="50">
        <v>78.55</v>
      </c>
      <c r="O244" s="50">
        <v>64.25</v>
      </c>
      <c r="P244" s="50">
        <v>37.82</v>
      </c>
      <c r="Q244" s="50">
        <v>25.35</v>
      </c>
      <c r="R244" s="50">
        <v>79.510000000000005</v>
      </c>
      <c r="S244" s="50">
        <v>51.75</v>
      </c>
      <c r="T244" s="50">
        <v>33.92</v>
      </c>
      <c r="U244" s="50">
        <v>34.979999999999997</v>
      </c>
      <c r="V244" s="50">
        <v>26.61</v>
      </c>
      <c r="W244" s="50">
        <v>33.049999999999997</v>
      </c>
      <c r="X244" s="50">
        <v>62.62</v>
      </c>
      <c r="Y244" s="50">
        <v>38.729999999999997</v>
      </c>
      <c r="Z244" s="50">
        <v>43.09</v>
      </c>
      <c r="AA244" s="50">
        <v>103.46</v>
      </c>
      <c r="AB244" s="50">
        <v>54.19</v>
      </c>
      <c r="AC244" s="50">
        <v>32.51</v>
      </c>
      <c r="AD244" s="50">
        <v>32.72</v>
      </c>
      <c r="AE244" s="50">
        <v>27.14</v>
      </c>
      <c r="AF244" s="50">
        <v>53.73</v>
      </c>
      <c r="AG244" s="50">
        <v>64.08</v>
      </c>
      <c r="AH244" s="50">
        <v>28.55</v>
      </c>
      <c r="AI244" s="50">
        <v>37.29</v>
      </c>
      <c r="AJ244" s="50">
        <v>31.642700000000001</v>
      </c>
      <c r="AK244" s="50">
        <v>42.06</v>
      </c>
      <c r="AL244" s="50">
        <v>56.95</v>
      </c>
      <c r="AM244" s="50">
        <v>108.2</v>
      </c>
      <c r="AN244" s="50">
        <v>45.79</v>
      </c>
      <c r="AO244" s="50">
        <v>19.63</v>
      </c>
      <c r="AP244" s="50">
        <v>33.979999999999997</v>
      </c>
      <c r="AQ244" s="50">
        <v>44.65</v>
      </c>
      <c r="AR244" s="50">
        <v>38.85</v>
      </c>
      <c r="AS244" s="50">
        <v>50.98</v>
      </c>
      <c r="AT244" s="50">
        <v>35.28</v>
      </c>
      <c r="AU244" s="50">
        <v>74.73</v>
      </c>
      <c r="AV244" s="50">
        <v>50.55</v>
      </c>
      <c r="AW244" s="50">
        <v>0</v>
      </c>
    </row>
    <row r="245" spans="1:49">
      <c r="A245" s="52">
        <v>42065</v>
      </c>
      <c r="B245" s="50">
        <v>53.4</v>
      </c>
      <c r="C245" s="50">
        <v>62.41</v>
      </c>
      <c r="D245" s="50">
        <v>42.19</v>
      </c>
      <c r="E245" s="50">
        <v>56.15</v>
      </c>
      <c r="F245" s="50">
        <v>33.17</v>
      </c>
      <c r="G245" s="50">
        <v>49.51</v>
      </c>
      <c r="H245" s="50">
        <v>20.69</v>
      </c>
      <c r="I245" s="50">
        <v>54.32</v>
      </c>
      <c r="J245" s="50">
        <v>34.35</v>
      </c>
      <c r="K245" s="50">
        <v>61.82</v>
      </c>
      <c r="L245" s="50">
        <v>70.319999999999993</v>
      </c>
      <c r="M245" s="50">
        <v>80.44</v>
      </c>
      <c r="N245" s="50">
        <v>77.06</v>
      </c>
      <c r="O245" s="50">
        <v>63.72</v>
      </c>
      <c r="P245" s="50">
        <v>36.92</v>
      </c>
      <c r="Q245" s="50">
        <v>25</v>
      </c>
      <c r="R245" s="50">
        <v>77.67</v>
      </c>
      <c r="S245" s="50">
        <v>50.25</v>
      </c>
      <c r="T245" s="50">
        <v>32.83</v>
      </c>
      <c r="U245" s="50">
        <v>34.29</v>
      </c>
      <c r="V245" s="50">
        <v>26.37</v>
      </c>
      <c r="W245" s="50">
        <v>32.6</v>
      </c>
      <c r="X245" s="50">
        <v>60.79</v>
      </c>
      <c r="Y245" s="50">
        <v>38.299999999999997</v>
      </c>
      <c r="Z245" s="50">
        <v>42.44</v>
      </c>
      <c r="AA245" s="50">
        <v>101.54</v>
      </c>
      <c r="AB245" s="50">
        <v>53.46</v>
      </c>
      <c r="AC245" s="50">
        <v>31.8</v>
      </c>
      <c r="AD245" s="50">
        <v>32.53</v>
      </c>
      <c r="AE245" s="50">
        <v>27.1</v>
      </c>
      <c r="AF245" s="50">
        <v>53.4</v>
      </c>
      <c r="AG245" s="50">
        <v>62.86</v>
      </c>
      <c r="AH245" s="50">
        <v>27.95</v>
      </c>
      <c r="AI245" s="50">
        <v>36.29</v>
      </c>
      <c r="AJ245" s="50">
        <v>30.993099999999998</v>
      </c>
      <c r="AK245" s="50">
        <v>40.94</v>
      </c>
      <c r="AL245" s="50">
        <v>55.56</v>
      </c>
      <c r="AM245" s="50">
        <v>107.13</v>
      </c>
      <c r="AN245" s="50">
        <v>44.87</v>
      </c>
      <c r="AO245" s="50">
        <v>19.13</v>
      </c>
      <c r="AP245" s="50">
        <v>33.78</v>
      </c>
      <c r="AQ245" s="50">
        <v>43.99</v>
      </c>
      <c r="AR245" s="50">
        <v>38.32</v>
      </c>
      <c r="AS245" s="50">
        <v>50.11</v>
      </c>
      <c r="AT245" s="50">
        <v>34.409999999999997</v>
      </c>
      <c r="AU245" s="50">
        <v>73.489999999999995</v>
      </c>
      <c r="AV245" s="50">
        <v>50.5</v>
      </c>
      <c r="AW245" s="50">
        <v>0</v>
      </c>
    </row>
    <row r="246" spans="1:49">
      <c r="A246" s="52">
        <v>42066</v>
      </c>
      <c r="B246" s="50">
        <v>53.65</v>
      </c>
      <c r="C246" s="50">
        <v>62.64</v>
      </c>
      <c r="D246" s="50">
        <v>42.19</v>
      </c>
      <c r="E246" s="50">
        <v>56.73</v>
      </c>
      <c r="F246" s="50">
        <v>33.56</v>
      </c>
      <c r="G246" s="50">
        <v>49.75</v>
      </c>
      <c r="H246" s="50">
        <v>20.78</v>
      </c>
      <c r="I246" s="50">
        <v>54.21</v>
      </c>
      <c r="J246" s="50">
        <v>34.24</v>
      </c>
      <c r="K246" s="50">
        <v>62.17</v>
      </c>
      <c r="L246" s="50">
        <v>70.97</v>
      </c>
      <c r="M246" s="50">
        <v>80.72</v>
      </c>
      <c r="N246" s="50">
        <v>77.510000000000005</v>
      </c>
      <c r="O246" s="50">
        <v>63.74</v>
      </c>
      <c r="P246" s="50">
        <v>36.99</v>
      </c>
      <c r="Q246" s="50">
        <v>25.09</v>
      </c>
      <c r="R246" s="50">
        <v>77.48</v>
      </c>
      <c r="S246" s="50">
        <v>50.6</v>
      </c>
      <c r="T246" s="50">
        <v>33.020000000000003</v>
      </c>
      <c r="U246" s="50">
        <v>34.36</v>
      </c>
      <c r="V246" s="50">
        <v>26.39</v>
      </c>
      <c r="W246" s="50">
        <v>32.630000000000003</v>
      </c>
      <c r="X246" s="50">
        <v>61.6</v>
      </c>
      <c r="Y246" s="50">
        <v>38.159999999999997</v>
      </c>
      <c r="Z246" s="50">
        <v>42.9</v>
      </c>
      <c r="AA246" s="50">
        <v>101.94</v>
      </c>
      <c r="AB246" s="50">
        <v>54.14</v>
      </c>
      <c r="AC246" s="50">
        <v>32.42</v>
      </c>
      <c r="AD246" s="50">
        <v>32.4</v>
      </c>
      <c r="AE246" s="50">
        <v>27.11</v>
      </c>
      <c r="AF246" s="50">
        <v>53.71</v>
      </c>
      <c r="AG246" s="50">
        <v>63.56</v>
      </c>
      <c r="AH246" s="50">
        <v>28.13</v>
      </c>
      <c r="AI246" s="50">
        <v>36.49</v>
      </c>
      <c r="AJ246" s="50">
        <v>31.085899999999999</v>
      </c>
      <c r="AK246" s="50">
        <v>41.93</v>
      </c>
      <c r="AL246" s="50">
        <v>55.75</v>
      </c>
      <c r="AM246" s="50">
        <v>108.67</v>
      </c>
      <c r="AN246" s="50">
        <v>45.15</v>
      </c>
      <c r="AO246" s="50">
        <v>19.28</v>
      </c>
      <c r="AP246" s="50">
        <v>33.799999999999997</v>
      </c>
      <c r="AQ246" s="50">
        <v>44.26</v>
      </c>
      <c r="AR246" s="50">
        <v>38.31</v>
      </c>
      <c r="AS246" s="50">
        <v>50.67</v>
      </c>
      <c r="AT246" s="50">
        <v>34.69</v>
      </c>
      <c r="AU246" s="50">
        <v>73.900000000000006</v>
      </c>
      <c r="AV246" s="50">
        <v>50.4</v>
      </c>
      <c r="AW246" s="50">
        <v>0</v>
      </c>
    </row>
    <row r="247" spans="1:49">
      <c r="A247" s="52">
        <v>42067</v>
      </c>
      <c r="B247" s="50">
        <v>52.76</v>
      </c>
      <c r="C247" s="50">
        <v>62.09</v>
      </c>
      <c r="D247" s="50">
        <v>41.76</v>
      </c>
      <c r="E247" s="50">
        <v>56.58</v>
      </c>
      <c r="F247" s="50">
        <v>33.19</v>
      </c>
      <c r="G247" s="50">
        <v>50.01</v>
      </c>
      <c r="H247" s="50">
        <v>20.74</v>
      </c>
      <c r="I247" s="50">
        <v>54.2</v>
      </c>
      <c r="J247" s="50">
        <v>34.29</v>
      </c>
      <c r="K247" s="50">
        <v>61.87</v>
      </c>
      <c r="L247" s="50">
        <v>70.61</v>
      </c>
      <c r="M247" s="50">
        <v>80.58</v>
      </c>
      <c r="N247" s="50">
        <v>77.08</v>
      </c>
      <c r="O247" s="50">
        <v>63.45</v>
      </c>
      <c r="P247" s="50">
        <v>36.65</v>
      </c>
      <c r="Q247" s="50">
        <v>24.49</v>
      </c>
      <c r="R247" s="50">
        <v>76.5</v>
      </c>
      <c r="S247" s="50">
        <v>49.92</v>
      </c>
      <c r="T247" s="50">
        <v>32.619999999999997</v>
      </c>
      <c r="U247" s="50">
        <v>34.31</v>
      </c>
      <c r="V247" s="50">
        <v>26.32</v>
      </c>
      <c r="W247" s="50">
        <v>32.54</v>
      </c>
      <c r="X247" s="50">
        <v>61.02</v>
      </c>
      <c r="Y247" s="50">
        <v>37.53</v>
      </c>
      <c r="Z247" s="50">
        <v>42.28</v>
      </c>
      <c r="AA247" s="50">
        <v>101.39</v>
      </c>
      <c r="AB247" s="50">
        <v>53.5</v>
      </c>
      <c r="AC247" s="50">
        <v>31.72</v>
      </c>
      <c r="AD247" s="50">
        <v>32.15</v>
      </c>
      <c r="AE247" s="50">
        <v>27.16</v>
      </c>
      <c r="AF247" s="50">
        <v>53.63</v>
      </c>
      <c r="AG247" s="50">
        <v>63.07</v>
      </c>
      <c r="AH247" s="50">
        <v>27.85</v>
      </c>
      <c r="AI247" s="50">
        <v>36.35</v>
      </c>
      <c r="AJ247" s="50">
        <v>30.853899999999999</v>
      </c>
      <c r="AK247" s="50">
        <v>41.33</v>
      </c>
      <c r="AL247" s="50">
        <v>55.18</v>
      </c>
      <c r="AM247" s="50">
        <v>107.91</v>
      </c>
      <c r="AN247" s="50">
        <v>44.83</v>
      </c>
      <c r="AO247" s="50">
        <v>19.23</v>
      </c>
      <c r="AP247" s="50">
        <v>33.58</v>
      </c>
      <c r="AQ247" s="50">
        <v>43.88</v>
      </c>
      <c r="AR247" s="50">
        <v>38.14</v>
      </c>
      <c r="AS247" s="50">
        <v>49.94</v>
      </c>
      <c r="AT247" s="50">
        <v>34.58</v>
      </c>
      <c r="AU247" s="50">
        <v>72.459999999999994</v>
      </c>
      <c r="AV247" s="50">
        <v>50.62</v>
      </c>
      <c r="AW247" s="50">
        <v>0</v>
      </c>
    </row>
    <row r="248" spans="1:49">
      <c r="A248" s="52">
        <v>42068</v>
      </c>
      <c r="B248" s="50">
        <v>53.14</v>
      </c>
      <c r="C248" s="50">
        <v>62.2</v>
      </c>
      <c r="D248" s="50">
        <v>42.16</v>
      </c>
      <c r="E248" s="50">
        <v>57.08</v>
      </c>
      <c r="F248" s="50">
        <v>33.33</v>
      </c>
      <c r="G248" s="50">
        <v>50.2</v>
      </c>
      <c r="H248" s="50">
        <v>20.96</v>
      </c>
      <c r="I248" s="50">
        <v>54.22</v>
      </c>
      <c r="J248" s="50">
        <v>34.630000000000003</v>
      </c>
      <c r="K248" s="50">
        <v>62.32</v>
      </c>
      <c r="L248" s="50">
        <v>71.180000000000007</v>
      </c>
      <c r="M248" s="50">
        <v>81.14</v>
      </c>
      <c r="N248" s="50">
        <v>77.58</v>
      </c>
      <c r="O248" s="50">
        <v>63.82</v>
      </c>
      <c r="P248" s="50">
        <v>36.770000000000003</v>
      </c>
      <c r="Q248" s="50">
        <v>24.39</v>
      </c>
      <c r="R248" s="50">
        <v>77.02</v>
      </c>
      <c r="S248" s="50">
        <v>50.55</v>
      </c>
      <c r="T248" s="50">
        <v>32.97</v>
      </c>
      <c r="U248" s="50">
        <v>34.75</v>
      </c>
      <c r="V248" s="50">
        <v>26.33</v>
      </c>
      <c r="W248" s="50">
        <v>32.83</v>
      </c>
      <c r="X248" s="50">
        <v>61.46</v>
      </c>
      <c r="Y248" s="50">
        <v>37.53</v>
      </c>
      <c r="Z248" s="50">
        <v>42.33</v>
      </c>
      <c r="AA248" s="50">
        <v>102.13</v>
      </c>
      <c r="AB248" s="50">
        <v>53.61</v>
      </c>
      <c r="AC248" s="50">
        <v>32.22</v>
      </c>
      <c r="AD248" s="50">
        <v>32.43</v>
      </c>
      <c r="AE248" s="50">
        <v>27.26</v>
      </c>
      <c r="AF248" s="50">
        <v>53.83</v>
      </c>
      <c r="AG248" s="50">
        <v>63.53</v>
      </c>
      <c r="AH248" s="50">
        <v>28.3</v>
      </c>
      <c r="AI248" s="50">
        <v>36.61</v>
      </c>
      <c r="AJ248" s="50">
        <v>31.002400000000002</v>
      </c>
      <c r="AK248" s="50">
        <v>41.45</v>
      </c>
      <c r="AL248" s="50">
        <v>55.61</v>
      </c>
      <c r="AM248" s="50">
        <v>108.81</v>
      </c>
      <c r="AN248" s="50">
        <v>45.02</v>
      </c>
      <c r="AO248" s="50">
        <v>19.27</v>
      </c>
      <c r="AP248" s="50">
        <v>33.51</v>
      </c>
      <c r="AQ248" s="50">
        <v>44</v>
      </c>
      <c r="AR248" s="50">
        <v>38.03</v>
      </c>
      <c r="AS248" s="50">
        <v>50.48</v>
      </c>
      <c r="AT248" s="50">
        <v>34.93</v>
      </c>
      <c r="AU248" s="50">
        <v>73.430000000000007</v>
      </c>
      <c r="AV248" s="50">
        <v>50.61</v>
      </c>
      <c r="AW248" s="50">
        <v>0</v>
      </c>
    </row>
    <row r="249" spans="1:49">
      <c r="A249" s="52">
        <v>42069</v>
      </c>
      <c r="B249" s="50">
        <v>51.64</v>
      </c>
      <c r="C249" s="50">
        <v>60.25</v>
      </c>
      <c r="D249" s="50">
        <v>40.950000000000003</v>
      </c>
      <c r="E249" s="50">
        <v>55.01</v>
      </c>
      <c r="F249" s="50">
        <v>32.22</v>
      </c>
      <c r="G249" s="50">
        <v>48.68</v>
      </c>
      <c r="H249" s="50">
        <v>20.65</v>
      </c>
      <c r="I249" s="50">
        <v>54.09</v>
      </c>
      <c r="J249" s="50">
        <v>33.15</v>
      </c>
      <c r="K249" s="50">
        <v>59.98</v>
      </c>
      <c r="L249" s="50">
        <v>69.58</v>
      </c>
      <c r="M249" s="50">
        <v>78.41</v>
      </c>
      <c r="N249" s="50">
        <v>74.959999999999994</v>
      </c>
      <c r="O249" s="50">
        <v>61.32</v>
      </c>
      <c r="P249" s="50">
        <v>35.61</v>
      </c>
      <c r="Q249" s="50">
        <v>23.84</v>
      </c>
      <c r="R249" s="50">
        <v>74.67</v>
      </c>
      <c r="S249" s="50">
        <v>48.76</v>
      </c>
      <c r="T249" s="50">
        <v>32.270000000000003</v>
      </c>
      <c r="U249" s="50">
        <v>34.1</v>
      </c>
      <c r="V249" s="50">
        <v>25.8</v>
      </c>
      <c r="W249" s="50">
        <v>31.85</v>
      </c>
      <c r="X249" s="50">
        <v>59.96</v>
      </c>
      <c r="Y249" s="50">
        <v>36.08</v>
      </c>
      <c r="Z249" s="50">
        <v>40.81</v>
      </c>
      <c r="AA249" s="50">
        <v>98.7</v>
      </c>
      <c r="AB249" s="50">
        <v>51.71</v>
      </c>
      <c r="AC249" s="50">
        <v>31.66</v>
      </c>
      <c r="AD249" s="50">
        <v>31.52</v>
      </c>
      <c r="AE249" s="50">
        <v>26.95</v>
      </c>
      <c r="AF249" s="50">
        <v>52.2</v>
      </c>
      <c r="AG249" s="50">
        <v>61.97</v>
      </c>
      <c r="AH249" s="50">
        <v>27.34</v>
      </c>
      <c r="AI249" s="50">
        <v>35.44</v>
      </c>
      <c r="AJ249" s="50">
        <v>29.4527</v>
      </c>
      <c r="AK249" s="50">
        <v>39.630000000000003</v>
      </c>
      <c r="AL249" s="50">
        <v>53.26</v>
      </c>
      <c r="AM249" s="50">
        <v>107</v>
      </c>
      <c r="AN249" s="50">
        <v>44.09</v>
      </c>
      <c r="AO249" s="50">
        <v>18.8</v>
      </c>
      <c r="AP249" s="50">
        <v>33</v>
      </c>
      <c r="AQ249" s="50">
        <v>42.7</v>
      </c>
      <c r="AR249" s="50">
        <v>37</v>
      </c>
      <c r="AS249" s="50">
        <v>48.4</v>
      </c>
      <c r="AT249" s="50">
        <v>33.65</v>
      </c>
      <c r="AU249" s="50">
        <v>71.290000000000006</v>
      </c>
      <c r="AV249" s="50">
        <v>49.1</v>
      </c>
      <c r="AW249" s="50">
        <v>0</v>
      </c>
    </row>
    <row r="250" spans="1:49">
      <c r="A250" s="52">
        <v>42072</v>
      </c>
      <c r="B250" s="50">
        <v>52.14</v>
      </c>
      <c r="C250" s="50">
        <v>60.7</v>
      </c>
      <c r="D250" s="50">
        <v>41.12</v>
      </c>
      <c r="E250" s="50">
        <v>55.18</v>
      </c>
      <c r="F250" s="50">
        <v>32.68</v>
      </c>
      <c r="G250" s="50">
        <v>48.46</v>
      </c>
      <c r="H250" s="50">
        <v>20.73</v>
      </c>
      <c r="I250" s="50">
        <v>54.14</v>
      </c>
      <c r="J250" s="50">
        <v>33.119999999999997</v>
      </c>
      <c r="K250" s="50">
        <v>60.42</v>
      </c>
      <c r="L250" s="50">
        <v>69.569999999999993</v>
      </c>
      <c r="M250" s="50">
        <v>78.47</v>
      </c>
      <c r="N250" s="50">
        <v>74.760000000000005</v>
      </c>
      <c r="O250" s="50">
        <v>61.79</v>
      </c>
      <c r="P250" s="50">
        <v>36.020000000000003</v>
      </c>
      <c r="Q250" s="50">
        <v>24.07</v>
      </c>
      <c r="R250" s="50">
        <v>74.7</v>
      </c>
      <c r="S250" s="50">
        <v>48.86</v>
      </c>
      <c r="T250" s="50">
        <v>32.1</v>
      </c>
      <c r="U250" s="50">
        <v>34.15</v>
      </c>
      <c r="V250" s="50">
        <v>25.97</v>
      </c>
      <c r="W250" s="50">
        <v>32.01</v>
      </c>
      <c r="X250" s="50">
        <v>60.33</v>
      </c>
      <c r="Y250" s="50">
        <v>35.880000000000003</v>
      </c>
      <c r="Z250" s="50">
        <v>41.64</v>
      </c>
      <c r="AA250" s="50">
        <v>98.93</v>
      </c>
      <c r="AB250" s="50">
        <v>52.06</v>
      </c>
      <c r="AC250" s="50">
        <v>31.67</v>
      </c>
      <c r="AD250" s="50">
        <v>31.77</v>
      </c>
      <c r="AE250" s="50">
        <v>26.88</v>
      </c>
      <c r="AF250" s="50">
        <v>52.07</v>
      </c>
      <c r="AG250" s="50">
        <v>62.1</v>
      </c>
      <c r="AH250" s="50">
        <v>27.48</v>
      </c>
      <c r="AI250" s="50">
        <v>35.380000000000003</v>
      </c>
      <c r="AJ250" s="50">
        <v>29.4527</v>
      </c>
      <c r="AK250" s="50">
        <v>39.82</v>
      </c>
      <c r="AL250" s="50">
        <v>53.56</v>
      </c>
      <c r="AM250" s="50">
        <v>108</v>
      </c>
      <c r="AN250" s="50">
        <v>44.01</v>
      </c>
      <c r="AO250" s="50">
        <v>18.96</v>
      </c>
      <c r="AP250" s="50">
        <v>33.479999999999997</v>
      </c>
      <c r="AQ250" s="50">
        <v>42.91</v>
      </c>
      <c r="AR250" s="50">
        <v>36.9</v>
      </c>
      <c r="AS250" s="50">
        <v>48.62</v>
      </c>
      <c r="AT250" s="50">
        <v>34.08</v>
      </c>
      <c r="AU250" s="50">
        <v>71.83</v>
      </c>
      <c r="AV250" s="50">
        <v>49.59</v>
      </c>
      <c r="AW250" s="50">
        <v>0</v>
      </c>
    </row>
    <row r="251" spans="1:49">
      <c r="A251" s="52">
        <v>42073</v>
      </c>
      <c r="B251" s="50">
        <v>52.12</v>
      </c>
      <c r="C251" s="50">
        <v>60.67</v>
      </c>
      <c r="D251" s="50">
        <v>41.47</v>
      </c>
      <c r="E251" s="50">
        <v>55.26</v>
      </c>
      <c r="F251" s="50">
        <v>32.67</v>
      </c>
      <c r="G251" s="50">
        <v>48.22</v>
      </c>
      <c r="H251" s="50">
        <v>20.64</v>
      </c>
      <c r="I251" s="50">
        <v>54.21</v>
      </c>
      <c r="J251" s="50">
        <v>33.08</v>
      </c>
      <c r="K251" s="50">
        <v>60.08</v>
      </c>
      <c r="L251" s="50">
        <v>69.260000000000005</v>
      </c>
      <c r="M251" s="50">
        <v>78.78</v>
      </c>
      <c r="N251" s="50">
        <v>74.7</v>
      </c>
      <c r="O251" s="50">
        <v>62.07</v>
      </c>
      <c r="P251" s="50">
        <v>35.9</v>
      </c>
      <c r="Q251" s="50">
        <v>23.96</v>
      </c>
      <c r="R251" s="50">
        <v>75.48</v>
      </c>
      <c r="S251" s="50">
        <v>49.11</v>
      </c>
      <c r="T251" s="50">
        <v>32.130000000000003</v>
      </c>
      <c r="U251" s="50">
        <v>34.4</v>
      </c>
      <c r="V251" s="50">
        <v>26.09</v>
      </c>
      <c r="W251" s="50">
        <v>31.99</v>
      </c>
      <c r="X251" s="50">
        <v>60.35</v>
      </c>
      <c r="Y251" s="50">
        <v>36.32</v>
      </c>
      <c r="Z251" s="50">
        <v>41.52</v>
      </c>
      <c r="AA251" s="50">
        <v>97.99</v>
      </c>
      <c r="AB251" s="50">
        <v>51.76</v>
      </c>
      <c r="AC251" s="50">
        <v>31.38</v>
      </c>
      <c r="AD251" s="50">
        <v>31.95</v>
      </c>
      <c r="AE251" s="50">
        <v>26.9</v>
      </c>
      <c r="AF251" s="50">
        <v>51.77</v>
      </c>
      <c r="AG251" s="50">
        <v>62.26</v>
      </c>
      <c r="AH251" s="50">
        <v>27.41</v>
      </c>
      <c r="AI251" s="50">
        <v>35.270000000000003</v>
      </c>
      <c r="AJ251" s="50">
        <v>29.3507</v>
      </c>
      <c r="AK251" s="50">
        <v>40.06</v>
      </c>
      <c r="AL251" s="50">
        <v>53.28</v>
      </c>
      <c r="AM251" s="50">
        <v>106.8</v>
      </c>
      <c r="AN251" s="50">
        <v>43.93</v>
      </c>
      <c r="AO251" s="50">
        <v>18.91</v>
      </c>
      <c r="AP251" s="50">
        <v>33.39</v>
      </c>
      <c r="AQ251" s="50">
        <v>42.71</v>
      </c>
      <c r="AR251" s="50">
        <v>37.200000000000003</v>
      </c>
      <c r="AS251" s="50">
        <v>48.35</v>
      </c>
      <c r="AT251" s="50">
        <v>34.159999999999997</v>
      </c>
      <c r="AU251" s="50">
        <v>71.3</v>
      </c>
      <c r="AV251" s="50">
        <v>49.46</v>
      </c>
      <c r="AW251" s="50">
        <v>0</v>
      </c>
    </row>
    <row r="252" spans="1:49">
      <c r="A252" s="52">
        <v>42074</v>
      </c>
      <c r="B252" s="50">
        <v>51.9</v>
      </c>
      <c r="C252" s="50">
        <v>60.31</v>
      </c>
      <c r="D252" s="50">
        <v>40.729999999999997</v>
      </c>
      <c r="E252" s="50">
        <v>54.77</v>
      </c>
      <c r="F252" s="50">
        <v>32.299999999999997</v>
      </c>
      <c r="G252" s="50">
        <v>48.16</v>
      </c>
      <c r="H252" s="50">
        <v>20.46</v>
      </c>
      <c r="I252" s="50">
        <v>54.29</v>
      </c>
      <c r="J252" s="50">
        <v>32.83</v>
      </c>
      <c r="K252" s="50">
        <v>59.72</v>
      </c>
      <c r="L252" s="50">
        <v>68.75</v>
      </c>
      <c r="M252" s="50">
        <v>78.150000000000006</v>
      </c>
      <c r="N252" s="50">
        <v>74.28</v>
      </c>
      <c r="O252" s="50">
        <v>62</v>
      </c>
      <c r="P252" s="50">
        <v>35.74</v>
      </c>
      <c r="Q252" s="50">
        <v>23.9</v>
      </c>
      <c r="R252" s="50">
        <v>74.69</v>
      </c>
      <c r="S252" s="50">
        <v>48.82</v>
      </c>
      <c r="T252" s="50">
        <v>31.83</v>
      </c>
      <c r="U252" s="50">
        <v>34.17</v>
      </c>
      <c r="V252" s="50">
        <v>25.83</v>
      </c>
      <c r="W252" s="50">
        <v>32.01</v>
      </c>
      <c r="X252" s="50">
        <v>59.91</v>
      </c>
      <c r="Y252" s="50">
        <v>36.130000000000003</v>
      </c>
      <c r="Z252" s="50">
        <v>41.86</v>
      </c>
      <c r="AA252" s="50">
        <v>97.98</v>
      </c>
      <c r="AB252" s="50">
        <v>50.97</v>
      </c>
      <c r="AC252" s="50">
        <v>31.19</v>
      </c>
      <c r="AD252" s="50">
        <v>32</v>
      </c>
      <c r="AE252" s="50">
        <v>26.85</v>
      </c>
      <c r="AF252" s="50">
        <v>51.38</v>
      </c>
      <c r="AG252" s="50">
        <v>61.8</v>
      </c>
      <c r="AH252" s="50">
        <v>27.37</v>
      </c>
      <c r="AI252" s="50">
        <v>34.75</v>
      </c>
      <c r="AJ252" s="50">
        <v>29.1372</v>
      </c>
      <c r="AK252" s="50">
        <v>40.22</v>
      </c>
      <c r="AL252" s="50">
        <v>52.23</v>
      </c>
      <c r="AM252" s="50">
        <v>106.15</v>
      </c>
      <c r="AN252" s="50">
        <v>43.72</v>
      </c>
      <c r="AO252" s="50">
        <v>18.63</v>
      </c>
      <c r="AP252" s="50">
        <v>33.090000000000003</v>
      </c>
      <c r="AQ252" s="50">
        <v>42.67</v>
      </c>
      <c r="AR252" s="50">
        <v>37.06</v>
      </c>
      <c r="AS252" s="50">
        <v>47.82</v>
      </c>
      <c r="AT252" s="50">
        <v>33.85</v>
      </c>
      <c r="AU252" s="50">
        <v>70.58</v>
      </c>
      <c r="AV252" s="50">
        <v>49.23</v>
      </c>
      <c r="AW252" s="50">
        <v>0</v>
      </c>
    </row>
    <row r="253" spans="1:49">
      <c r="A253" s="52">
        <v>42075</v>
      </c>
      <c r="B253" s="50">
        <v>53.02</v>
      </c>
      <c r="C253" s="50">
        <v>61.15</v>
      </c>
      <c r="D253" s="50">
        <v>41.77</v>
      </c>
      <c r="E253" s="50">
        <v>55.97</v>
      </c>
      <c r="F253" s="50">
        <v>33.32</v>
      </c>
      <c r="G253" s="50">
        <v>49.74</v>
      </c>
      <c r="H253" s="50">
        <v>20.74</v>
      </c>
      <c r="I253" s="50">
        <v>54.3</v>
      </c>
      <c r="J253" s="50">
        <v>33.770000000000003</v>
      </c>
      <c r="K253" s="50">
        <v>61.4</v>
      </c>
      <c r="L253" s="50">
        <v>69.819999999999993</v>
      </c>
      <c r="M253" s="50">
        <v>78.45</v>
      </c>
      <c r="N253" s="50">
        <v>75.28</v>
      </c>
      <c r="O253" s="50">
        <v>63.05</v>
      </c>
      <c r="P253" s="50">
        <v>36.64</v>
      </c>
      <c r="Q253" s="50">
        <v>24.38</v>
      </c>
      <c r="R253" s="50">
        <v>76.260000000000005</v>
      </c>
      <c r="S253" s="50">
        <v>49.67</v>
      </c>
      <c r="T253" s="50">
        <v>32.69</v>
      </c>
      <c r="U253" s="50">
        <v>35.15</v>
      </c>
      <c r="V253" s="50">
        <v>26.25</v>
      </c>
      <c r="W253" s="50">
        <v>32.53</v>
      </c>
      <c r="X253" s="50">
        <v>61.13</v>
      </c>
      <c r="Y253" s="50">
        <v>36.53</v>
      </c>
      <c r="Z253" s="50">
        <v>43.4</v>
      </c>
      <c r="AA253" s="50">
        <v>100.52</v>
      </c>
      <c r="AB253" s="50">
        <v>52.3</v>
      </c>
      <c r="AC253" s="50">
        <v>31.49</v>
      </c>
      <c r="AD253" s="50">
        <v>32.99</v>
      </c>
      <c r="AE253" s="50">
        <v>26.83</v>
      </c>
      <c r="AF253" s="50">
        <v>52.41</v>
      </c>
      <c r="AG253" s="50">
        <v>63</v>
      </c>
      <c r="AH253" s="50">
        <v>28.11</v>
      </c>
      <c r="AI253" s="50">
        <v>35.590000000000003</v>
      </c>
      <c r="AJ253" s="50">
        <v>29.610500000000002</v>
      </c>
      <c r="AK253" s="50">
        <v>40.85</v>
      </c>
      <c r="AL253" s="50">
        <v>53.34</v>
      </c>
      <c r="AM253" s="50">
        <v>108.49</v>
      </c>
      <c r="AN253" s="50">
        <v>44.46</v>
      </c>
      <c r="AO253" s="50">
        <v>19.09</v>
      </c>
      <c r="AP253" s="50">
        <v>33.99</v>
      </c>
      <c r="AQ253" s="50">
        <v>43.49</v>
      </c>
      <c r="AR253" s="50">
        <v>37.700000000000003</v>
      </c>
      <c r="AS253" s="50">
        <v>48.56</v>
      </c>
      <c r="AT253" s="50">
        <v>34.450000000000003</v>
      </c>
      <c r="AU253" s="50">
        <v>71.53</v>
      </c>
      <c r="AV253" s="50">
        <v>49.77</v>
      </c>
      <c r="AW253" s="50">
        <v>0</v>
      </c>
    </row>
    <row r="254" spans="1:49">
      <c r="A254" s="52">
        <v>42076</v>
      </c>
      <c r="B254" s="50">
        <v>52.59</v>
      </c>
      <c r="C254" s="50">
        <v>60.52</v>
      </c>
      <c r="D254" s="50">
        <v>41.13</v>
      </c>
      <c r="E254" s="50">
        <v>55.31</v>
      </c>
      <c r="F254" s="50">
        <v>32.93</v>
      </c>
      <c r="G254" s="50">
        <v>48.45</v>
      </c>
      <c r="H254" s="50">
        <v>20.54</v>
      </c>
      <c r="I254" s="50">
        <v>54.16</v>
      </c>
      <c r="J254" s="50">
        <v>33.49</v>
      </c>
      <c r="K254" s="50">
        <v>60.84</v>
      </c>
      <c r="L254" s="50">
        <v>68.959999999999994</v>
      </c>
      <c r="M254" s="50">
        <v>77.72</v>
      </c>
      <c r="N254" s="50">
        <v>74.61</v>
      </c>
      <c r="O254" s="50">
        <v>62.83</v>
      </c>
      <c r="P254" s="50">
        <v>36.200000000000003</v>
      </c>
      <c r="Q254" s="50">
        <v>23.99</v>
      </c>
      <c r="R254" s="50">
        <v>74.650000000000006</v>
      </c>
      <c r="S254" s="50">
        <v>49.13</v>
      </c>
      <c r="T254" s="50">
        <v>32.39</v>
      </c>
      <c r="U254" s="50">
        <v>34.6</v>
      </c>
      <c r="V254" s="50">
        <v>25.81</v>
      </c>
      <c r="W254" s="50">
        <v>32.159999999999997</v>
      </c>
      <c r="X254" s="50">
        <v>60.15</v>
      </c>
      <c r="Y254" s="50">
        <v>35.89</v>
      </c>
      <c r="Z254" s="50">
        <v>42.52</v>
      </c>
      <c r="AA254" s="50">
        <v>100.61</v>
      </c>
      <c r="AB254" s="50">
        <v>51.94</v>
      </c>
      <c r="AC254" s="50">
        <v>31.24</v>
      </c>
      <c r="AD254" s="50">
        <v>32.369999999999997</v>
      </c>
      <c r="AE254" s="50">
        <v>26.81</v>
      </c>
      <c r="AF254" s="50">
        <v>51.8</v>
      </c>
      <c r="AG254" s="50">
        <v>62.08</v>
      </c>
      <c r="AH254" s="50">
        <v>27.64</v>
      </c>
      <c r="AI254" s="50">
        <v>35.450000000000003</v>
      </c>
      <c r="AJ254" s="50">
        <v>29.508400000000002</v>
      </c>
      <c r="AK254" s="50">
        <v>40.549999999999997</v>
      </c>
      <c r="AL254" s="50">
        <v>52.58</v>
      </c>
      <c r="AM254" s="50">
        <v>106.36</v>
      </c>
      <c r="AN254" s="50">
        <v>43.95</v>
      </c>
      <c r="AO254" s="50">
        <v>18.8</v>
      </c>
      <c r="AP254" s="50">
        <v>33.770000000000003</v>
      </c>
      <c r="AQ254" s="50">
        <v>42.79</v>
      </c>
      <c r="AR254" s="50">
        <v>37.42</v>
      </c>
      <c r="AS254" s="50">
        <v>48.21</v>
      </c>
      <c r="AT254" s="50">
        <v>33.74</v>
      </c>
      <c r="AU254" s="50">
        <v>71.23</v>
      </c>
      <c r="AV254" s="50">
        <v>49.38</v>
      </c>
      <c r="AW254" s="50">
        <v>0</v>
      </c>
    </row>
    <row r="255" spans="1:49">
      <c r="A255" s="52">
        <v>42079</v>
      </c>
      <c r="B255" s="50">
        <v>53.39</v>
      </c>
      <c r="C255" s="50">
        <v>61.79</v>
      </c>
      <c r="D255" s="50">
        <v>41.88</v>
      </c>
      <c r="E255" s="50">
        <v>56.16</v>
      </c>
      <c r="F255" s="50">
        <v>33.14</v>
      </c>
      <c r="G255" s="50">
        <v>49.16</v>
      </c>
      <c r="H255" s="50">
        <v>20.7</v>
      </c>
      <c r="I255" s="50">
        <v>54.29</v>
      </c>
      <c r="J255" s="50">
        <v>34.299999999999997</v>
      </c>
      <c r="K255" s="50">
        <v>61.72</v>
      </c>
      <c r="L255" s="50">
        <v>69.98</v>
      </c>
      <c r="M255" s="50">
        <v>78.97</v>
      </c>
      <c r="N255" s="50">
        <v>75.709999999999994</v>
      </c>
      <c r="O255" s="50">
        <v>64.16</v>
      </c>
      <c r="P255" s="50">
        <v>36.72</v>
      </c>
      <c r="Q255" s="50">
        <v>24.44</v>
      </c>
      <c r="R255" s="50">
        <v>76</v>
      </c>
      <c r="S255" s="50">
        <v>49.76</v>
      </c>
      <c r="T255" s="50">
        <v>32.69</v>
      </c>
      <c r="U255" s="50">
        <v>35.11</v>
      </c>
      <c r="V255" s="50">
        <v>26.48</v>
      </c>
      <c r="W255" s="50">
        <v>32.75</v>
      </c>
      <c r="X255" s="50">
        <v>61.48</v>
      </c>
      <c r="Y255" s="50">
        <v>36.32</v>
      </c>
      <c r="Z255" s="50">
        <v>43</v>
      </c>
      <c r="AA255" s="50">
        <v>102.97</v>
      </c>
      <c r="AB255" s="50">
        <v>52.15</v>
      </c>
      <c r="AC255" s="50">
        <v>31.5</v>
      </c>
      <c r="AD255" s="50">
        <v>32.33</v>
      </c>
      <c r="AE255" s="50">
        <v>26.92</v>
      </c>
      <c r="AF255" s="50">
        <v>53.55</v>
      </c>
      <c r="AG255" s="50">
        <v>63.25</v>
      </c>
      <c r="AH255" s="50">
        <v>28.18</v>
      </c>
      <c r="AI255" s="50">
        <v>35.81</v>
      </c>
      <c r="AJ255" s="50">
        <v>29.9724</v>
      </c>
      <c r="AK255" s="50">
        <v>41.23</v>
      </c>
      <c r="AL255" s="50">
        <v>53.66</v>
      </c>
      <c r="AM255" s="50">
        <v>108.72</v>
      </c>
      <c r="AN255" s="50">
        <v>44.63</v>
      </c>
      <c r="AO255" s="50">
        <v>19.11</v>
      </c>
      <c r="AP255" s="50">
        <v>33.65</v>
      </c>
      <c r="AQ255" s="50">
        <v>43.38</v>
      </c>
      <c r="AR255" s="50">
        <v>37.81</v>
      </c>
      <c r="AS255" s="50">
        <v>49.06</v>
      </c>
      <c r="AT255" s="50">
        <v>34.22</v>
      </c>
      <c r="AU255" s="50">
        <v>72.55</v>
      </c>
      <c r="AV255" s="50">
        <v>49.41</v>
      </c>
      <c r="AW255" s="50">
        <v>0</v>
      </c>
    </row>
    <row r="256" spans="1:49">
      <c r="A256" s="52">
        <v>42080</v>
      </c>
      <c r="B256" s="50">
        <v>52.8</v>
      </c>
      <c r="C256" s="50">
        <v>61.69</v>
      </c>
      <c r="D256" s="50">
        <v>41.83</v>
      </c>
      <c r="E256" s="50">
        <v>55.9</v>
      </c>
      <c r="F256" s="50">
        <v>32.979999999999997</v>
      </c>
      <c r="G256" s="50">
        <v>49.76</v>
      </c>
      <c r="H256" s="50">
        <v>20.7</v>
      </c>
      <c r="I256" s="50">
        <v>54.39</v>
      </c>
      <c r="J256" s="50">
        <v>34.39</v>
      </c>
      <c r="K256" s="50">
        <v>61.17</v>
      </c>
      <c r="L256" s="50">
        <v>69.989999999999995</v>
      </c>
      <c r="M256" s="50">
        <v>78.62</v>
      </c>
      <c r="N256" s="50">
        <v>75.08</v>
      </c>
      <c r="O256" s="50">
        <v>63.52</v>
      </c>
      <c r="P256" s="50">
        <v>36.96</v>
      </c>
      <c r="Q256" s="50">
        <v>24.35</v>
      </c>
      <c r="R256" s="50">
        <v>75.97</v>
      </c>
      <c r="S256" s="50">
        <v>49.53</v>
      </c>
      <c r="T256" s="50">
        <v>32.93</v>
      </c>
      <c r="U256" s="50">
        <v>35.06</v>
      </c>
      <c r="V256" s="50">
        <v>26.54</v>
      </c>
      <c r="W256" s="50">
        <v>32.92</v>
      </c>
      <c r="X256" s="50">
        <v>61.4</v>
      </c>
      <c r="Y256" s="50">
        <v>36.49</v>
      </c>
      <c r="Z256" s="50">
        <v>42.49</v>
      </c>
      <c r="AA256" s="50">
        <v>103.28</v>
      </c>
      <c r="AB256" s="50">
        <v>52.34</v>
      </c>
      <c r="AC256" s="50">
        <v>31.43</v>
      </c>
      <c r="AD256" s="50">
        <v>31.96</v>
      </c>
      <c r="AE256" s="50">
        <v>26.75</v>
      </c>
      <c r="AF256" s="50">
        <v>53.05</v>
      </c>
      <c r="AG256" s="50">
        <v>63.33</v>
      </c>
      <c r="AH256" s="50">
        <v>28.11</v>
      </c>
      <c r="AI256" s="50">
        <v>35.65</v>
      </c>
      <c r="AJ256" s="50">
        <v>29.963100000000001</v>
      </c>
      <c r="AK256" s="50">
        <v>41.24</v>
      </c>
      <c r="AL256" s="50">
        <v>53.92</v>
      </c>
      <c r="AM256" s="50">
        <v>109.26</v>
      </c>
      <c r="AN256" s="50">
        <v>44.32</v>
      </c>
      <c r="AO256" s="50">
        <v>19.05</v>
      </c>
      <c r="AP256" s="50">
        <v>33.86</v>
      </c>
      <c r="AQ256" s="50">
        <v>43.06</v>
      </c>
      <c r="AR256" s="50">
        <v>37.9</v>
      </c>
      <c r="AS256" s="50">
        <v>48.7</v>
      </c>
      <c r="AT256" s="50">
        <v>34.130000000000003</v>
      </c>
      <c r="AU256" s="50">
        <v>72.040000000000006</v>
      </c>
      <c r="AV256" s="50">
        <v>48.9</v>
      </c>
      <c r="AW256" s="50">
        <v>0</v>
      </c>
    </row>
    <row r="257" spans="1:49">
      <c r="A257" s="52">
        <v>42081</v>
      </c>
      <c r="B257" s="50">
        <v>53.9</v>
      </c>
      <c r="C257" s="50">
        <v>63.02</v>
      </c>
      <c r="D257" s="50">
        <v>42.81</v>
      </c>
      <c r="E257" s="50">
        <v>57.55</v>
      </c>
      <c r="F257" s="50">
        <v>33.93</v>
      </c>
      <c r="G257" s="50">
        <v>51.56</v>
      </c>
      <c r="H257" s="50">
        <v>21.35</v>
      </c>
      <c r="I257" s="50">
        <v>54.72</v>
      </c>
      <c r="J257" s="50">
        <v>35.5</v>
      </c>
      <c r="K257" s="50">
        <v>62.09</v>
      </c>
      <c r="L257" s="50">
        <v>71.92</v>
      </c>
      <c r="M257" s="50">
        <v>80.2</v>
      </c>
      <c r="N257" s="50">
        <v>76.400000000000006</v>
      </c>
      <c r="O257" s="50">
        <v>65.489999999999995</v>
      </c>
      <c r="P257" s="50">
        <v>38.21</v>
      </c>
      <c r="Q257" s="50">
        <v>25.14</v>
      </c>
      <c r="R257" s="50">
        <v>78.14</v>
      </c>
      <c r="S257" s="50">
        <v>50.83</v>
      </c>
      <c r="T257" s="50">
        <v>33.72</v>
      </c>
      <c r="U257" s="50">
        <v>36.11</v>
      </c>
      <c r="V257" s="50">
        <v>27.03</v>
      </c>
      <c r="W257" s="50">
        <v>33.57</v>
      </c>
      <c r="X257" s="50">
        <v>62.55</v>
      </c>
      <c r="Y257" s="50">
        <v>37.32</v>
      </c>
      <c r="Z257" s="50">
        <v>43.43</v>
      </c>
      <c r="AA257" s="50">
        <v>106.9</v>
      </c>
      <c r="AB257" s="50">
        <v>53.66</v>
      </c>
      <c r="AC257" s="50">
        <v>32.29</v>
      </c>
      <c r="AD257" s="50">
        <v>32.64</v>
      </c>
      <c r="AE257" s="50">
        <v>27.02</v>
      </c>
      <c r="AF257" s="50">
        <v>54.25</v>
      </c>
      <c r="AG257" s="50">
        <v>64.87</v>
      </c>
      <c r="AH257" s="50">
        <v>28.97</v>
      </c>
      <c r="AI257" s="50">
        <v>36.5</v>
      </c>
      <c r="AJ257" s="50">
        <v>31.596299999999999</v>
      </c>
      <c r="AK257" s="50">
        <v>42.22</v>
      </c>
      <c r="AL257" s="50">
        <v>55.49</v>
      </c>
      <c r="AM257" s="50">
        <v>112.31</v>
      </c>
      <c r="AN257" s="50">
        <v>45.14</v>
      </c>
      <c r="AO257" s="50">
        <v>19.59</v>
      </c>
      <c r="AP257" s="50">
        <v>34.68</v>
      </c>
      <c r="AQ257" s="50">
        <v>44.6</v>
      </c>
      <c r="AR257" s="50">
        <v>38.78</v>
      </c>
      <c r="AS257" s="50">
        <v>49.92</v>
      </c>
      <c r="AT257" s="50">
        <v>34.96</v>
      </c>
      <c r="AU257" s="50">
        <v>73.73</v>
      </c>
      <c r="AV257" s="50">
        <v>48.78</v>
      </c>
      <c r="AW257" s="50">
        <v>0</v>
      </c>
    </row>
    <row r="258" spans="1:49">
      <c r="A258" s="52">
        <v>42082</v>
      </c>
      <c r="B258" s="50">
        <v>53.02</v>
      </c>
      <c r="C258" s="50">
        <v>62.72</v>
      </c>
      <c r="D258" s="50">
        <v>42.24</v>
      </c>
      <c r="E258" s="50">
        <v>57.05</v>
      </c>
      <c r="F258" s="50">
        <v>33.65</v>
      </c>
      <c r="G258" s="50">
        <v>50.57</v>
      </c>
      <c r="H258" s="50">
        <v>20.84</v>
      </c>
      <c r="I258" s="50">
        <v>54.6</v>
      </c>
      <c r="J258" s="50">
        <v>35.130000000000003</v>
      </c>
      <c r="K258" s="50">
        <v>60.84</v>
      </c>
      <c r="L258" s="50">
        <v>71.599999999999994</v>
      </c>
      <c r="M258" s="50">
        <v>79.58</v>
      </c>
      <c r="N258" s="50">
        <v>76.010000000000005</v>
      </c>
      <c r="O258" s="50">
        <v>64.81</v>
      </c>
      <c r="P258" s="50">
        <v>38</v>
      </c>
      <c r="Q258" s="50">
        <v>24.99</v>
      </c>
      <c r="R258" s="50">
        <v>77.94</v>
      </c>
      <c r="S258" s="50">
        <v>50.73</v>
      </c>
      <c r="T258" s="50">
        <v>33.25</v>
      </c>
      <c r="U258" s="50">
        <v>35.94</v>
      </c>
      <c r="V258" s="50">
        <v>26.64</v>
      </c>
      <c r="W258" s="50">
        <v>32.92</v>
      </c>
      <c r="X258" s="50">
        <v>62.22</v>
      </c>
      <c r="Y258" s="50">
        <v>36.630000000000003</v>
      </c>
      <c r="Z258" s="50">
        <v>43.02</v>
      </c>
      <c r="AA258" s="50">
        <v>105.48</v>
      </c>
      <c r="AB258" s="50">
        <v>53.47</v>
      </c>
      <c r="AC258" s="50">
        <v>31.76</v>
      </c>
      <c r="AD258" s="50">
        <v>32.01</v>
      </c>
      <c r="AE258" s="50">
        <v>27.09</v>
      </c>
      <c r="AF258" s="50">
        <v>53.61</v>
      </c>
      <c r="AG258" s="50">
        <v>63.99</v>
      </c>
      <c r="AH258" s="50">
        <v>28.57</v>
      </c>
      <c r="AI258" s="50">
        <v>36.5</v>
      </c>
      <c r="AJ258" s="50">
        <v>31.2622</v>
      </c>
      <c r="AK258" s="50">
        <v>41.87</v>
      </c>
      <c r="AL258" s="50">
        <v>55.21</v>
      </c>
      <c r="AM258" s="50">
        <v>110.68</v>
      </c>
      <c r="AN258" s="50">
        <v>44.66</v>
      </c>
      <c r="AO258" s="50">
        <v>19.510000000000002</v>
      </c>
      <c r="AP258" s="50">
        <v>34.32</v>
      </c>
      <c r="AQ258" s="50">
        <v>44.11</v>
      </c>
      <c r="AR258" s="50">
        <v>38.630000000000003</v>
      </c>
      <c r="AS258" s="50">
        <v>49.63</v>
      </c>
      <c r="AT258" s="50">
        <v>34.479999999999997</v>
      </c>
      <c r="AU258" s="50">
        <v>73.67</v>
      </c>
      <c r="AV258" s="50">
        <v>49.02</v>
      </c>
      <c r="AW258" s="50">
        <v>0</v>
      </c>
    </row>
    <row r="259" spans="1:49">
      <c r="A259" s="52">
        <v>42083</v>
      </c>
      <c r="B259" s="50">
        <v>53.47</v>
      </c>
      <c r="C259" s="50">
        <v>63.58</v>
      </c>
      <c r="D259" s="50">
        <v>42.66</v>
      </c>
      <c r="E259" s="50">
        <v>57.7</v>
      </c>
      <c r="F259" s="50">
        <v>34.26</v>
      </c>
      <c r="G259" s="50">
        <v>51.88</v>
      </c>
      <c r="H259" s="50">
        <v>21.17</v>
      </c>
      <c r="I259" s="50">
        <v>54.65</v>
      </c>
      <c r="J259" s="50">
        <v>35.68</v>
      </c>
      <c r="K259" s="50">
        <v>61.47</v>
      </c>
      <c r="L259" s="50">
        <v>72.19</v>
      </c>
      <c r="M259" s="50">
        <v>81.569999999999993</v>
      </c>
      <c r="N259" s="50">
        <v>76.67</v>
      </c>
      <c r="O259" s="50">
        <v>64.17</v>
      </c>
      <c r="P259" s="50">
        <v>38.44</v>
      </c>
      <c r="Q259" s="50">
        <v>25.54</v>
      </c>
      <c r="R259" s="50">
        <v>79.05</v>
      </c>
      <c r="S259" s="50">
        <v>51.01</v>
      </c>
      <c r="T259" s="50">
        <v>33.200000000000003</v>
      </c>
      <c r="U259" s="50">
        <v>36.380000000000003</v>
      </c>
      <c r="V259" s="50">
        <v>26.94</v>
      </c>
      <c r="W259" s="50">
        <v>32.93</v>
      </c>
      <c r="X259" s="50">
        <v>62.86</v>
      </c>
      <c r="Y259" s="50">
        <v>37</v>
      </c>
      <c r="Z259" s="50">
        <v>43.76</v>
      </c>
      <c r="AA259" s="50">
        <v>105.99</v>
      </c>
      <c r="AB259" s="50">
        <v>54.57</v>
      </c>
      <c r="AC259" s="50">
        <v>32.450000000000003</v>
      </c>
      <c r="AD259" s="50">
        <v>32.43</v>
      </c>
      <c r="AE259" s="50">
        <v>26.99</v>
      </c>
      <c r="AF259" s="50">
        <v>53.96</v>
      </c>
      <c r="AG259" s="50">
        <v>64.73</v>
      </c>
      <c r="AH259" s="50">
        <v>28.73</v>
      </c>
      <c r="AI259" s="50">
        <v>37.14</v>
      </c>
      <c r="AJ259" s="50">
        <v>31.883900000000001</v>
      </c>
      <c r="AK259" s="50">
        <v>42.11</v>
      </c>
      <c r="AL259" s="50">
        <v>55.97</v>
      </c>
      <c r="AM259" s="50">
        <v>111.8</v>
      </c>
      <c r="AN259" s="50">
        <v>44.97</v>
      </c>
      <c r="AO259" s="50">
        <v>19.91</v>
      </c>
      <c r="AP259" s="50">
        <v>34.54</v>
      </c>
      <c r="AQ259" s="50">
        <v>44.77</v>
      </c>
      <c r="AR259" s="50">
        <v>39.020000000000003</v>
      </c>
      <c r="AS259" s="50">
        <v>50.19</v>
      </c>
      <c r="AT259" s="50">
        <v>34.78</v>
      </c>
      <c r="AU259" s="50">
        <v>74.33</v>
      </c>
      <c r="AV259" s="50">
        <v>49.82</v>
      </c>
      <c r="AW259" s="50">
        <v>0</v>
      </c>
    </row>
    <row r="260" spans="1:49">
      <c r="A260" s="52">
        <v>42086</v>
      </c>
      <c r="B260" s="50">
        <v>53.61</v>
      </c>
      <c r="C260" s="50">
        <v>63.43</v>
      </c>
      <c r="D260" s="50">
        <v>42.41</v>
      </c>
      <c r="E260" s="50">
        <v>57.95</v>
      </c>
      <c r="F260" s="50">
        <v>34.22</v>
      </c>
      <c r="G260" s="50">
        <v>51.9</v>
      </c>
      <c r="H260" s="50">
        <v>20.91</v>
      </c>
      <c r="I260" s="50">
        <v>54.63</v>
      </c>
      <c r="J260" s="50">
        <v>35.71</v>
      </c>
      <c r="K260" s="50">
        <v>61.53</v>
      </c>
      <c r="L260" s="50">
        <v>72.2</v>
      </c>
      <c r="M260" s="50">
        <v>81.39</v>
      </c>
      <c r="N260" s="50">
        <v>76.8</v>
      </c>
      <c r="O260" s="50">
        <v>64.22</v>
      </c>
      <c r="P260" s="50">
        <v>38.24</v>
      </c>
      <c r="Q260" s="50">
        <v>25.43</v>
      </c>
      <c r="R260" s="50">
        <v>78.489999999999995</v>
      </c>
      <c r="S260" s="50">
        <v>51.47</v>
      </c>
      <c r="T260" s="50">
        <v>33.36</v>
      </c>
      <c r="U260" s="50">
        <v>36.380000000000003</v>
      </c>
      <c r="V260" s="50">
        <v>26.71</v>
      </c>
      <c r="W260" s="50">
        <v>33.03</v>
      </c>
      <c r="X260" s="50">
        <v>62.69</v>
      </c>
      <c r="Y260" s="50">
        <v>37.33</v>
      </c>
      <c r="Z260" s="50">
        <v>44.21</v>
      </c>
      <c r="AA260" s="50">
        <v>105.74</v>
      </c>
      <c r="AB260" s="50">
        <v>54.71</v>
      </c>
      <c r="AC260" s="50">
        <v>32.29</v>
      </c>
      <c r="AD260" s="50">
        <v>32.159999999999997</v>
      </c>
      <c r="AE260" s="50">
        <v>26.96</v>
      </c>
      <c r="AF260" s="50">
        <v>54.49</v>
      </c>
      <c r="AG260" s="50">
        <v>64.819999999999993</v>
      </c>
      <c r="AH260" s="50">
        <v>28.7</v>
      </c>
      <c r="AI260" s="50">
        <v>37.18</v>
      </c>
      <c r="AJ260" s="50">
        <v>31.6983</v>
      </c>
      <c r="AK260" s="50">
        <v>42.45</v>
      </c>
      <c r="AL260" s="50">
        <v>55.96</v>
      </c>
      <c r="AM260" s="50">
        <v>111.53</v>
      </c>
      <c r="AN260" s="50">
        <v>45.17</v>
      </c>
      <c r="AO260" s="50">
        <v>20.03</v>
      </c>
      <c r="AP260" s="50">
        <v>34.86</v>
      </c>
      <c r="AQ260" s="50">
        <v>44.62</v>
      </c>
      <c r="AR260" s="50">
        <v>38.82</v>
      </c>
      <c r="AS260" s="50">
        <v>50.17</v>
      </c>
      <c r="AT260" s="50">
        <v>35</v>
      </c>
      <c r="AU260" s="50">
        <v>74.010000000000005</v>
      </c>
      <c r="AV260" s="50">
        <v>49.83</v>
      </c>
      <c r="AW260" s="50">
        <v>0</v>
      </c>
    </row>
    <row r="261" spans="1:49">
      <c r="A261" s="52">
        <v>42087</v>
      </c>
      <c r="B261" s="50">
        <v>53.23</v>
      </c>
      <c r="C261" s="50">
        <v>62.54</v>
      </c>
      <c r="D261" s="50">
        <v>41.68</v>
      </c>
      <c r="E261" s="50">
        <v>57.25</v>
      </c>
      <c r="F261" s="50">
        <v>33.880000000000003</v>
      </c>
      <c r="G261" s="50">
        <v>51.35</v>
      </c>
      <c r="H261" s="50">
        <v>20.79</v>
      </c>
      <c r="I261" s="50">
        <v>54.65</v>
      </c>
      <c r="J261" s="50">
        <v>35.03</v>
      </c>
      <c r="K261" s="50">
        <v>60.88</v>
      </c>
      <c r="L261" s="50">
        <v>71.459999999999994</v>
      </c>
      <c r="M261" s="50">
        <v>80.38</v>
      </c>
      <c r="N261" s="50">
        <v>76.06</v>
      </c>
      <c r="O261" s="50">
        <v>63.13</v>
      </c>
      <c r="P261" s="50">
        <v>38.43</v>
      </c>
      <c r="Q261" s="50">
        <v>25.23</v>
      </c>
      <c r="R261" s="50">
        <v>77.290000000000006</v>
      </c>
      <c r="S261" s="50">
        <v>50.81</v>
      </c>
      <c r="T261" s="50">
        <v>33.21</v>
      </c>
      <c r="U261" s="50">
        <v>35.700000000000003</v>
      </c>
      <c r="V261" s="50">
        <v>26.47</v>
      </c>
      <c r="W261" s="50">
        <v>32.79</v>
      </c>
      <c r="X261" s="50">
        <v>62.26</v>
      </c>
      <c r="Y261" s="50">
        <v>36.94</v>
      </c>
      <c r="Z261" s="50">
        <v>43.76</v>
      </c>
      <c r="AA261" s="50">
        <v>104.84</v>
      </c>
      <c r="AB261" s="50">
        <v>54.32</v>
      </c>
      <c r="AC261" s="50">
        <v>31.91</v>
      </c>
      <c r="AD261" s="50">
        <v>32.33</v>
      </c>
      <c r="AE261" s="50">
        <v>26.86</v>
      </c>
      <c r="AF261" s="50">
        <v>53.46</v>
      </c>
      <c r="AG261" s="50">
        <v>63.9</v>
      </c>
      <c r="AH261" s="50">
        <v>28.56</v>
      </c>
      <c r="AI261" s="50">
        <v>36.93</v>
      </c>
      <c r="AJ261" s="50">
        <v>31.3736</v>
      </c>
      <c r="AK261" s="50">
        <v>41.82</v>
      </c>
      <c r="AL261" s="50">
        <v>55.39</v>
      </c>
      <c r="AM261" s="50">
        <v>110.98</v>
      </c>
      <c r="AN261" s="50">
        <v>44.52</v>
      </c>
      <c r="AO261" s="50">
        <v>19.59</v>
      </c>
      <c r="AP261" s="50">
        <v>34.75</v>
      </c>
      <c r="AQ261" s="50">
        <v>44.36</v>
      </c>
      <c r="AR261" s="50">
        <v>38.15</v>
      </c>
      <c r="AS261" s="50">
        <v>49.62</v>
      </c>
      <c r="AT261" s="50">
        <v>34.71</v>
      </c>
      <c r="AU261" s="50">
        <v>73.02</v>
      </c>
      <c r="AV261" s="50">
        <v>49.99</v>
      </c>
      <c r="AW261" s="50">
        <v>0</v>
      </c>
    </row>
    <row r="262" spans="1:49">
      <c r="A262" s="52">
        <v>42088</v>
      </c>
      <c r="B262" s="50">
        <v>52.96</v>
      </c>
      <c r="C262" s="50">
        <v>62.02</v>
      </c>
      <c r="D262" s="50">
        <v>41.46</v>
      </c>
      <c r="E262" s="50">
        <v>55.91</v>
      </c>
      <c r="F262" s="50">
        <v>33.43</v>
      </c>
      <c r="G262" s="50">
        <v>50.78</v>
      </c>
      <c r="H262" s="50">
        <v>20.58</v>
      </c>
      <c r="I262" s="50">
        <v>54.39</v>
      </c>
      <c r="J262" s="50">
        <v>34.49</v>
      </c>
      <c r="K262" s="50">
        <v>60.58</v>
      </c>
      <c r="L262" s="50">
        <v>70.7</v>
      </c>
      <c r="M262" s="50">
        <v>79.540000000000006</v>
      </c>
      <c r="N262" s="50">
        <v>74.959999999999994</v>
      </c>
      <c r="O262" s="50">
        <v>62.58</v>
      </c>
      <c r="P262" s="50">
        <v>37.79</v>
      </c>
      <c r="Q262" s="50">
        <v>24.8</v>
      </c>
      <c r="R262" s="50">
        <v>76.94</v>
      </c>
      <c r="S262" s="50">
        <v>50.12</v>
      </c>
      <c r="T262" s="50">
        <v>32.840000000000003</v>
      </c>
      <c r="U262" s="50">
        <v>34.92</v>
      </c>
      <c r="V262" s="50">
        <v>26.09</v>
      </c>
      <c r="W262" s="50">
        <v>32.33</v>
      </c>
      <c r="X262" s="50">
        <v>61.34</v>
      </c>
      <c r="Y262" s="50">
        <v>36.840000000000003</v>
      </c>
      <c r="Z262" s="50">
        <v>43.06</v>
      </c>
      <c r="AA262" s="50">
        <v>103.42</v>
      </c>
      <c r="AB262" s="50">
        <v>53.48</v>
      </c>
      <c r="AC262" s="50">
        <v>31.5</v>
      </c>
      <c r="AD262" s="50">
        <v>33.06</v>
      </c>
      <c r="AE262" s="50">
        <v>26.82</v>
      </c>
      <c r="AF262" s="50">
        <v>52.76</v>
      </c>
      <c r="AG262" s="50">
        <v>63.05</v>
      </c>
      <c r="AH262" s="50">
        <v>28.45</v>
      </c>
      <c r="AI262" s="50">
        <v>36.11</v>
      </c>
      <c r="AJ262" s="50">
        <v>30.724</v>
      </c>
      <c r="AK262" s="50">
        <v>41.5</v>
      </c>
      <c r="AL262" s="50">
        <v>54.75</v>
      </c>
      <c r="AM262" s="50">
        <v>109.45</v>
      </c>
      <c r="AN262" s="50">
        <v>44.03</v>
      </c>
      <c r="AO262" s="50">
        <v>19.420000000000002</v>
      </c>
      <c r="AP262" s="50">
        <v>34.24</v>
      </c>
      <c r="AQ262" s="50">
        <v>43.96</v>
      </c>
      <c r="AR262" s="50">
        <v>37.880000000000003</v>
      </c>
      <c r="AS262" s="50">
        <v>49.09</v>
      </c>
      <c r="AT262" s="50">
        <v>34.42</v>
      </c>
      <c r="AU262" s="50">
        <v>72.13</v>
      </c>
      <c r="AV262" s="50">
        <v>49.16</v>
      </c>
      <c r="AW262" s="50">
        <v>0</v>
      </c>
    </row>
    <row r="263" spans="1:49">
      <c r="A263" s="52">
        <v>42089</v>
      </c>
      <c r="B263" s="50">
        <v>52.19</v>
      </c>
      <c r="C263" s="50">
        <v>61.3</v>
      </c>
      <c r="D263" s="50">
        <v>40.950000000000003</v>
      </c>
      <c r="E263" s="50">
        <v>55.33</v>
      </c>
      <c r="F263" s="50">
        <v>33.04</v>
      </c>
      <c r="G263" s="50">
        <v>50.04</v>
      </c>
      <c r="H263" s="50">
        <v>20.420000000000002</v>
      </c>
      <c r="I263" s="50">
        <v>54.47</v>
      </c>
      <c r="J263" s="50">
        <v>34.11</v>
      </c>
      <c r="K263" s="50">
        <v>58.8</v>
      </c>
      <c r="L263" s="50">
        <v>70.36</v>
      </c>
      <c r="M263" s="50">
        <v>79.45</v>
      </c>
      <c r="N263" s="50">
        <v>74.349999999999994</v>
      </c>
      <c r="O263" s="50">
        <v>62.23</v>
      </c>
      <c r="P263" s="50">
        <v>37.47</v>
      </c>
      <c r="Q263" s="50">
        <v>24.59</v>
      </c>
      <c r="R263" s="50">
        <v>76.52</v>
      </c>
      <c r="S263" s="50">
        <v>49.91</v>
      </c>
      <c r="T263" s="50">
        <v>32.520000000000003</v>
      </c>
      <c r="U263" s="50">
        <v>34.71</v>
      </c>
      <c r="V263" s="50">
        <v>25.92</v>
      </c>
      <c r="W263" s="50">
        <v>32.14</v>
      </c>
      <c r="X263" s="50">
        <v>61.02</v>
      </c>
      <c r="Y263" s="50">
        <v>36.86</v>
      </c>
      <c r="Z263" s="50">
        <v>42.91</v>
      </c>
      <c r="AA263" s="50">
        <v>102.72</v>
      </c>
      <c r="AB263" s="50">
        <v>52.86</v>
      </c>
      <c r="AC263" s="50">
        <v>31.31</v>
      </c>
      <c r="AD263" s="50">
        <v>32.340000000000003</v>
      </c>
      <c r="AE263" s="50">
        <v>26.83</v>
      </c>
      <c r="AF263" s="50">
        <v>52.37</v>
      </c>
      <c r="AG263" s="50">
        <v>62.56</v>
      </c>
      <c r="AH263" s="50">
        <v>27.98</v>
      </c>
      <c r="AI263" s="50">
        <v>35.89</v>
      </c>
      <c r="AJ263" s="50">
        <v>30.640499999999999</v>
      </c>
      <c r="AK263" s="50">
        <v>41.18</v>
      </c>
      <c r="AL263" s="50">
        <v>54.31</v>
      </c>
      <c r="AM263" s="50">
        <v>107.17</v>
      </c>
      <c r="AN263" s="50">
        <v>43.76</v>
      </c>
      <c r="AO263" s="50">
        <v>19.190000000000001</v>
      </c>
      <c r="AP263" s="50">
        <v>34.1</v>
      </c>
      <c r="AQ263" s="50">
        <v>43.41</v>
      </c>
      <c r="AR263" s="50">
        <v>37.799999999999997</v>
      </c>
      <c r="AS263" s="50">
        <v>48.87</v>
      </c>
      <c r="AT263" s="50">
        <v>34.299999999999997</v>
      </c>
      <c r="AU263" s="50">
        <v>71.569999999999993</v>
      </c>
      <c r="AV263" s="50">
        <v>49.76</v>
      </c>
      <c r="AW263" s="50">
        <v>0</v>
      </c>
    </row>
    <row r="264" spans="1:49">
      <c r="A264" s="52">
        <v>42090</v>
      </c>
      <c r="B264" s="50">
        <v>52.4</v>
      </c>
      <c r="C264" s="50">
        <v>61.64</v>
      </c>
      <c r="D264" s="50">
        <v>41.39</v>
      </c>
      <c r="E264" s="50">
        <v>55.9</v>
      </c>
      <c r="F264" s="50">
        <v>33.270000000000003</v>
      </c>
      <c r="G264" s="50">
        <v>50.05</v>
      </c>
      <c r="H264" s="50">
        <v>20.62</v>
      </c>
      <c r="I264" s="50">
        <v>54.4</v>
      </c>
      <c r="J264" s="50">
        <v>34.28</v>
      </c>
      <c r="K264" s="50">
        <v>59.8</v>
      </c>
      <c r="L264" s="50">
        <v>70.39</v>
      </c>
      <c r="M264" s="50">
        <v>80.16</v>
      </c>
      <c r="N264" s="50">
        <v>75</v>
      </c>
      <c r="O264" s="50">
        <v>62.18</v>
      </c>
      <c r="P264" s="50">
        <v>37.5</v>
      </c>
      <c r="Q264" s="50">
        <v>24.74</v>
      </c>
      <c r="R264" s="50">
        <v>76.680000000000007</v>
      </c>
      <c r="S264" s="50">
        <v>50.12</v>
      </c>
      <c r="T264" s="50">
        <v>32.43</v>
      </c>
      <c r="U264" s="50">
        <v>34.64</v>
      </c>
      <c r="V264" s="50">
        <v>26.13</v>
      </c>
      <c r="W264" s="50">
        <v>32.340000000000003</v>
      </c>
      <c r="X264" s="50">
        <v>61.27</v>
      </c>
      <c r="Y264" s="50">
        <v>37.29</v>
      </c>
      <c r="Z264" s="50">
        <v>43.45</v>
      </c>
      <c r="AA264" s="50">
        <v>103.54</v>
      </c>
      <c r="AB264" s="50">
        <v>52.92</v>
      </c>
      <c r="AC264" s="50">
        <v>31.52</v>
      </c>
      <c r="AD264" s="50">
        <v>31.83</v>
      </c>
      <c r="AE264" s="50">
        <v>26.84</v>
      </c>
      <c r="AF264" s="50">
        <v>52.01</v>
      </c>
      <c r="AG264" s="50">
        <v>63.05</v>
      </c>
      <c r="AH264" s="50">
        <v>28.05</v>
      </c>
      <c r="AI264" s="50">
        <v>36.299999999999997</v>
      </c>
      <c r="AJ264" s="50">
        <v>30.761099999999999</v>
      </c>
      <c r="AK264" s="50">
        <v>41.33</v>
      </c>
      <c r="AL264" s="50">
        <v>54.63</v>
      </c>
      <c r="AM264" s="50">
        <v>108.5</v>
      </c>
      <c r="AN264" s="50">
        <v>44.01</v>
      </c>
      <c r="AO264" s="50">
        <v>19.22</v>
      </c>
      <c r="AP264" s="50">
        <v>34.369999999999997</v>
      </c>
      <c r="AQ264" s="50">
        <v>43.76</v>
      </c>
      <c r="AR264" s="50">
        <v>38.15</v>
      </c>
      <c r="AS264" s="50">
        <v>49.45</v>
      </c>
      <c r="AT264" s="50">
        <v>34.39</v>
      </c>
      <c r="AU264" s="50">
        <v>71.95</v>
      </c>
      <c r="AV264" s="50">
        <v>50.24</v>
      </c>
      <c r="AW264" s="50">
        <v>0</v>
      </c>
    </row>
    <row r="265" spans="1:49">
      <c r="A265" s="52">
        <v>42093</v>
      </c>
      <c r="B265" s="50">
        <v>52.67</v>
      </c>
      <c r="C265" s="50">
        <v>62.58</v>
      </c>
      <c r="D265" s="50">
        <v>42.08</v>
      </c>
      <c r="E265" s="50">
        <v>56.58</v>
      </c>
      <c r="F265" s="50">
        <v>33.68</v>
      </c>
      <c r="G265" s="50">
        <v>50.63</v>
      </c>
      <c r="H265" s="50">
        <v>20.63</v>
      </c>
      <c r="I265" s="50">
        <v>54.46</v>
      </c>
      <c r="J265" s="50">
        <v>34.64</v>
      </c>
      <c r="K265" s="50">
        <v>60.79</v>
      </c>
      <c r="L265" s="50">
        <v>71.14</v>
      </c>
      <c r="M265" s="50">
        <v>80.73</v>
      </c>
      <c r="N265" s="50">
        <v>75.900000000000006</v>
      </c>
      <c r="O265" s="50">
        <v>63.04</v>
      </c>
      <c r="P265" s="50">
        <v>37.81</v>
      </c>
      <c r="Q265" s="50">
        <v>24.87</v>
      </c>
      <c r="R265" s="50">
        <v>77.31</v>
      </c>
      <c r="S265" s="50">
        <v>50.64</v>
      </c>
      <c r="T265" s="50">
        <v>33.57</v>
      </c>
      <c r="U265" s="50">
        <v>35.51</v>
      </c>
      <c r="V265" s="50">
        <v>26.48</v>
      </c>
      <c r="W265" s="50">
        <v>32.33</v>
      </c>
      <c r="X265" s="50">
        <v>62.23</v>
      </c>
      <c r="Y265" s="50">
        <v>37.69</v>
      </c>
      <c r="Z265" s="50">
        <v>44</v>
      </c>
      <c r="AA265" s="50">
        <v>104.74</v>
      </c>
      <c r="AB265" s="50">
        <v>53.49</v>
      </c>
      <c r="AC265" s="50">
        <v>31.85</v>
      </c>
      <c r="AD265" s="50">
        <v>32.28</v>
      </c>
      <c r="AE265" s="50">
        <v>26.86</v>
      </c>
      <c r="AF265" s="50">
        <v>52.95</v>
      </c>
      <c r="AG265" s="50">
        <v>63.8</v>
      </c>
      <c r="AH265" s="50">
        <v>28.47</v>
      </c>
      <c r="AI265" s="50">
        <v>36.86</v>
      </c>
      <c r="AJ265" s="50">
        <v>31.1416</v>
      </c>
      <c r="AK265" s="50">
        <v>41.97</v>
      </c>
      <c r="AL265" s="50">
        <v>55.01</v>
      </c>
      <c r="AM265" s="50">
        <v>109.67</v>
      </c>
      <c r="AN265" s="50">
        <v>44.33</v>
      </c>
      <c r="AO265" s="50">
        <v>19.52</v>
      </c>
      <c r="AP265" s="50">
        <v>34.65</v>
      </c>
      <c r="AQ265" s="50">
        <v>44.21</v>
      </c>
      <c r="AR265" s="50">
        <v>38.57</v>
      </c>
      <c r="AS265" s="50">
        <v>49.73</v>
      </c>
      <c r="AT265" s="50">
        <v>34.74</v>
      </c>
      <c r="AU265" s="50">
        <v>72.099999999999994</v>
      </c>
      <c r="AV265" s="50">
        <v>50.83</v>
      </c>
      <c r="AW265" s="50">
        <v>0</v>
      </c>
    </row>
    <row r="266" spans="1:49">
      <c r="A266" s="52">
        <v>42094</v>
      </c>
      <c r="B266" s="50">
        <v>52.76</v>
      </c>
      <c r="C266" s="50">
        <v>63</v>
      </c>
      <c r="D266" s="50">
        <v>42.2</v>
      </c>
      <c r="E266" s="50">
        <v>56.25</v>
      </c>
      <c r="F266" s="50">
        <v>34.18</v>
      </c>
      <c r="G266" s="50">
        <v>50.44</v>
      </c>
      <c r="H266" s="50">
        <v>20.41</v>
      </c>
      <c r="I266" s="50">
        <v>54.52</v>
      </c>
      <c r="J266" s="50">
        <v>34.909999999999997</v>
      </c>
      <c r="K266" s="50">
        <v>61</v>
      </c>
      <c r="L266" s="50">
        <v>70.87</v>
      </c>
      <c r="M266" s="50">
        <v>80.69</v>
      </c>
      <c r="N266" s="50">
        <v>76.78</v>
      </c>
      <c r="O266" s="50">
        <v>62.47</v>
      </c>
      <c r="P266" s="50">
        <v>38.64</v>
      </c>
      <c r="Q266" s="50">
        <v>24.82</v>
      </c>
      <c r="R266" s="50">
        <v>77.489999999999995</v>
      </c>
      <c r="S266" s="50">
        <v>50.52</v>
      </c>
      <c r="T266" s="50">
        <v>33.61</v>
      </c>
      <c r="U266" s="50">
        <v>35.06</v>
      </c>
      <c r="V266" s="50">
        <v>26.68</v>
      </c>
      <c r="W266" s="50">
        <v>32.119999999999997</v>
      </c>
      <c r="X266" s="50">
        <v>62.87</v>
      </c>
      <c r="Y266" s="50">
        <v>37.43</v>
      </c>
      <c r="Z266" s="50">
        <v>44.32</v>
      </c>
      <c r="AA266" s="50">
        <v>104.05</v>
      </c>
      <c r="AB266" s="50">
        <v>53.79</v>
      </c>
      <c r="AC266" s="50">
        <v>31.61</v>
      </c>
      <c r="AD266" s="50">
        <v>32.17</v>
      </c>
      <c r="AE266" s="50">
        <v>26.83</v>
      </c>
      <c r="AF266" s="50">
        <v>53.07</v>
      </c>
      <c r="AG266" s="50">
        <v>63.75</v>
      </c>
      <c r="AH266" s="50">
        <v>29.2</v>
      </c>
      <c r="AI266" s="50">
        <v>37.090000000000003</v>
      </c>
      <c r="AJ266" s="50">
        <v>31.234400000000001</v>
      </c>
      <c r="AK266" s="50">
        <v>41.92</v>
      </c>
      <c r="AL266" s="50">
        <v>54.99</v>
      </c>
      <c r="AM266" s="50">
        <v>109.02</v>
      </c>
      <c r="AN266" s="50">
        <v>44.28</v>
      </c>
      <c r="AO266" s="50">
        <v>19.399999999999999</v>
      </c>
      <c r="AP266" s="50">
        <v>34.770000000000003</v>
      </c>
      <c r="AQ266" s="50">
        <v>44.14</v>
      </c>
      <c r="AR266" s="50">
        <v>38.76</v>
      </c>
      <c r="AS266" s="50">
        <v>49.5</v>
      </c>
      <c r="AT266" s="50">
        <v>34.81</v>
      </c>
      <c r="AU266" s="50">
        <v>72.02</v>
      </c>
      <c r="AV266" s="50">
        <v>51.42</v>
      </c>
      <c r="AW266" s="50">
        <v>0</v>
      </c>
    </row>
    <row r="267" spans="1:49">
      <c r="A267" s="52">
        <v>42095</v>
      </c>
      <c r="B267" s="50">
        <v>52.79</v>
      </c>
      <c r="C267" s="50">
        <v>62.85</v>
      </c>
      <c r="D267" s="50">
        <v>42.37</v>
      </c>
      <c r="E267" s="50">
        <v>56.37</v>
      </c>
      <c r="F267" s="50">
        <v>34.15</v>
      </c>
      <c r="G267" s="50">
        <v>50.94</v>
      </c>
      <c r="H267" s="50">
        <v>20.78</v>
      </c>
      <c r="I267" s="50">
        <v>54.64</v>
      </c>
      <c r="J267" s="50">
        <v>35.200000000000003</v>
      </c>
      <c r="K267" s="50">
        <v>61.15</v>
      </c>
      <c r="L267" s="50">
        <v>71.510000000000005</v>
      </c>
      <c r="M267" s="50">
        <v>81.38</v>
      </c>
      <c r="N267" s="50">
        <v>76.83</v>
      </c>
      <c r="O267" s="50">
        <v>62.93</v>
      </c>
      <c r="P267" s="50">
        <v>38.78</v>
      </c>
      <c r="Q267" s="50">
        <v>24.99</v>
      </c>
      <c r="R267" s="50">
        <v>77.69</v>
      </c>
      <c r="S267" s="50">
        <v>50.73</v>
      </c>
      <c r="T267" s="50">
        <v>32.85</v>
      </c>
      <c r="U267" s="50">
        <v>34.49</v>
      </c>
      <c r="V267" s="50">
        <v>26.76</v>
      </c>
      <c r="W267" s="50">
        <v>32.020000000000003</v>
      </c>
      <c r="X267" s="50">
        <v>63.29</v>
      </c>
      <c r="Y267" s="50">
        <v>36.35</v>
      </c>
      <c r="Z267" s="50">
        <v>44.64</v>
      </c>
      <c r="AA267" s="50">
        <v>104.76</v>
      </c>
      <c r="AB267" s="50">
        <v>53.87</v>
      </c>
      <c r="AC267" s="50">
        <v>31.83</v>
      </c>
      <c r="AD267" s="50">
        <v>32.22</v>
      </c>
      <c r="AE267" s="50">
        <v>26.79</v>
      </c>
      <c r="AF267" s="50">
        <v>53.12</v>
      </c>
      <c r="AG267" s="50">
        <v>64.040000000000006</v>
      </c>
      <c r="AH267" s="50">
        <v>29.4</v>
      </c>
      <c r="AI267" s="50">
        <v>37.1</v>
      </c>
      <c r="AJ267" s="50">
        <v>31.2437</v>
      </c>
      <c r="AK267" s="50">
        <v>41.26</v>
      </c>
      <c r="AL267" s="50">
        <v>55.67</v>
      </c>
      <c r="AM267" s="50">
        <v>109.86</v>
      </c>
      <c r="AN267" s="50">
        <v>44.62</v>
      </c>
      <c r="AO267" s="50">
        <v>19.54</v>
      </c>
      <c r="AP267" s="50">
        <v>34.94</v>
      </c>
      <c r="AQ267" s="50">
        <v>44.48</v>
      </c>
      <c r="AR267" s="50">
        <v>38.86</v>
      </c>
      <c r="AS267" s="50">
        <v>49.93</v>
      </c>
      <c r="AT267" s="50">
        <v>34.869999999999997</v>
      </c>
      <c r="AU267" s="50">
        <v>72.66</v>
      </c>
      <c r="AV267" s="50">
        <v>51.06</v>
      </c>
      <c r="AW267" s="50">
        <v>0</v>
      </c>
    </row>
    <row r="268" spans="1:49">
      <c r="A268" s="52">
        <v>42096</v>
      </c>
      <c r="B268" s="50">
        <v>52.36</v>
      </c>
      <c r="C268" s="50">
        <v>62.91</v>
      </c>
      <c r="D268" s="50">
        <v>42.29</v>
      </c>
      <c r="E268" s="50">
        <v>56.46</v>
      </c>
      <c r="F268" s="50">
        <v>34.01</v>
      </c>
      <c r="G268" s="50">
        <v>51.71</v>
      </c>
      <c r="H268" s="50">
        <v>20.72</v>
      </c>
      <c r="I268" s="50">
        <v>54.75</v>
      </c>
      <c r="J268" s="50">
        <v>35.29</v>
      </c>
      <c r="K268" s="50">
        <v>60.95</v>
      </c>
      <c r="L268" s="50">
        <v>71.58</v>
      </c>
      <c r="M268" s="50">
        <v>82.08</v>
      </c>
      <c r="N268" s="50">
        <v>76.97</v>
      </c>
      <c r="O268" s="50">
        <v>63.04</v>
      </c>
      <c r="P268" s="50">
        <v>38.6</v>
      </c>
      <c r="Q268" s="50">
        <v>25.22</v>
      </c>
      <c r="R268" s="50">
        <v>77.67</v>
      </c>
      <c r="S268" s="50">
        <v>50.64</v>
      </c>
      <c r="T268" s="50">
        <v>33.380000000000003</v>
      </c>
      <c r="U268" s="50">
        <v>35.340000000000003</v>
      </c>
      <c r="V268" s="50">
        <v>26.95</v>
      </c>
      <c r="W268" s="50">
        <v>31.93</v>
      </c>
      <c r="X268" s="50">
        <v>63.16</v>
      </c>
      <c r="Y268" s="50">
        <v>36.409999999999997</v>
      </c>
      <c r="Z268" s="50">
        <v>44.61</v>
      </c>
      <c r="AA268" s="50">
        <v>104.75</v>
      </c>
      <c r="AB268" s="50">
        <v>53.89</v>
      </c>
      <c r="AC268" s="50">
        <v>32.01</v>
      </c>
      <c r="AD268" s="50">
        <v>32.35</v>
      </c>
      <c r="AE268" s="50">
        <v>26.86</v>
      </c>
      <c r="AF268" s="50">
        <v>53.59</v>
      </c>
      <c r="AG268" s="50">
        <v>63.66</v>
      </c>
      <c r="AH268" s="50">
        <v>29.37</v>
      </c>
      <c r="AI268" s="50">
        <v>37.18</v>
      </c>
      <c r="AJ268" s="50">
        <v>31.410699999999999</v>
      </c>
      <c r="AK268" s="50">
        <v>41.34</v>
      </c>
      <c r="AL268" s="50">
        <v>55.21</v>
      </c>
      <c r="AM268" s="50">
        <v>109.97</v>
      </c>
      <c r="AN268" s="50">
        <v>44.64</v>
      </c>
      <c r="AO268" s="50">
        <v>19.64</v>
      </c>
      <c r="AP268" s="50">
        <v>34.92</v>
      </c>
      <c r="AQ268" s="50">
        <v>44.59</v>
      </c>
      <c r="AR268" s="50">
        <v>38.94</v>
      </c>
      <c r="AS268" s="50">
        <v>49.79</v>
      </c>
      <c r="AT268" s="50">
        <v>34.76</v>
      </c>
      <c r="AU268" s="50">
        <v>72.569999999999993</v>
      </c>
      <c r="AV268" s="50">
        <v>50.81</v>
      </c>
      <c r="AW268" s="50">
        <v>0</v>
      </c>
    </row>
    <row r="269" spans="1:49">
      <c r="A269" s="52">
        <v>42100</v>
      </c>
      <c r="B269" s="50">
        <v>52.68</v>
      </c>
      <c r="C269" s="50">
        <v>63.65</v>
      </c>
      <c r="D269" s="50">
        <v>42.44</v>
      </c>
      <c r="E269" s="50">
        <v>57.1</v>
      </c>
      <c r="F269" s="50">
        <v>34.25</v>
      </c>
      <c r="G269" s="50">
        <v>52.7</v>
      </c>
      <c r="H269" s="50">
        <v>21.06</v>
      </c>
      <c r="I269" s="50">
        <v>54.75</v>
      </c>
      <c r="J269" s="50">
        <v>35.57</v>
      </c>
      <c r="K269" s="50">
        <v>61.55</v>
      </c>
      <c r="L269" s="50">
        <v>72.709999999999994</v>
      </c>
      <c r="M269" s="50">
        <v>83.38</v>
      </c>
      <c r="N269" s="50">
        <v>78.239999999999995</v>
      </c>
      <c r="O269" s="50">
        <v>64.239999999999995</v>
      </c>
      <c r="P269" s="50">
        <v>38.909999999999997</v>
      </c>
      <c r="Q269" s="50">
        <v>25.37</v>
      </c>
      <c r="R269" s="50">
        <v>79.41</v>
      </c>
      <c r="S269" s="50">
        <v>51.05</v>
      </c>
      <c r="T269" s="50">
        <v>33.83</v>
      </c>
      <c r="U269" s="50">
        <v>35.78</v>
      </c>
      <c r="V269" s="50">
        <v>27.52</v>
      </c>
      <c r="W269" s="50">
        <v>32</v>
      </c>
      <c r="X269" s="50">
        <v>63.96</v>
      </c>
      <c r="Y269" s="50">
        <v>36.71</v>
      </c>
      <c r="Z269" s="50">
        <v>44.83</v>
      </c>
      <c r="AA269" s="50">
        <v>105.54</v>
      </c>
      <c r="AB269" s="50">
        <v>54.19</v>
      </c>
      <c r="AC269" s="50">
        <v>32.340000000000003</v>
      </c>
      <c r="AD269" s="50">
        <v>32.49</v>
      </c>
      <c r="AE269" s="50">
        <v>26.9</v>
      </c>
      <c r="AF269" s="50">
        <v>54.27</v>
      </c>
      <c r="AG269" s="50">
        <v>64.42</v>
      </c>
      <c r="AH269" s="50">
        <v>29.62</v>
      </c>
      <c r="AI269" s="50">
        <v>37.53</v>
      </c>
      <c r="AJ269" s="50">
        <v>31.9025</v>
      </c>
      <c r="AK269" s="50">
        <v>42.4</v>
      </c>
      <c r="AL269" s="50">
        <v>55.9</v>
      </c>
      <c r="AM269" s="50">
        <v>110.47</v>
      </c>
      <c r="AN269" s="50">
        <v>44.92</v>
      </c>
      <c r="AO269" s="50">
        <v>19.78</v>
      </c>
      <c r="AP269" s="50">
        <v>35.1</v>
      </c>
      <c r="AQ269" s="50">
        <v>44.94</v>
      </c>
      <c r="AR269" s="50">
        <v>39.46</v>
      </c>
      <c r="AS269" s="50">
        <v>50.23</v>
      </c>
      <c r="AT269" s="50">
        <v>35.049999999999997</v>
      </c>
      <c r="AU269" s="50">
        <v>73.03</v>
      </c>
      <c r="AV269" s="50">
        <v>51.2</v>
      </c>
      <c r="AW269" s="50">
        <v>0</v>
      </c>
    </row>
    <row r="270" spans="1:49">
      <c r="A270" s="52">
        <v>42101</v>
      </c>
      <c r="B270" s="50">
        <v>51.86</v>
      </c>
      <c r="C270" s="50">
        <v>62.6</v>
      </c>
      <c r="D270" s="50">
        <v>41.8</v>
      </c>
      <c r="E270" s="50">
        <v>56.37</v>
      </c>
      <c r="F270" s="50">
        <v>33.619999999999997</v>
      </c>
      <c r="G270" s="50">
        <v>51.66</v>
      </c>
      <c r="H270" s="50">
        <v>20.87</v>
      </c>
      <c r="I270" s="50">
        <v>54.41</v>
      </c>
      <c r="J270" s="50">
        <v>34.89</v>
      </c>
      <c r="K270" s="50">
        <v>60.59</v>
      </c>
      <c r="L270" s="50">
        <v>71.95</v>
      </c>
      <c r="M270" s="50">
        <v>82.15</v>
      </c>
      <c r="N270" s="50">
        <v>77.650000000000006</v>
      </c>
      <c r="O270" s="50">
        <v>63.73</v>
      </c>
      <c r="P270" s="50">
        <v>38.44</v>
      </c>
      <c r="Q270" s="50">
        <v>24.9</v>
      </c>
      <c r="R270" s="50">
        <v>78.11</v>
      </c>
      <c r="S270" s="50">
        <v>50.31</v>
      </c>
      <c r="T270" s="50">
        <v>33.799999999999997</v>
      </c>
      <c r="U270" s="50">
        <v>35.81</v>
      </c>
      <c r="V270" s="50">
        <v>27.13</v>
      </c>
      <c r="W270" s="50">
        <v>31.67</v>
      </c>
      <c r="X270" s="50">
        <v>62.84</v>
      </c>
      <c r="Y270" s="50">
        <v>35.94</v>
      </c>
      <c r="Z270" s="50">
        <v>43.83</v>
      </c>
      <c r="AA270" s="50">
        <v>104.29</v>
      </c>
      <c r="AB270" s="50">
        <v>53.58</v>
      </c>
      <c r="AC270" s="50">
        <v>31.91</v>
      </c>
      <c r="AD270" s="50">
        <v>32.020000000000003</v>
      </c>
      <c r="AE270" s="50">
        <v>26.79</v>
      </c>
      <c r="AF270" s="50">
        <v>53.48</v>
      </c>
      <c r="AG270" s="50">
        <v>63.2</v>
      </c>
      <c r="AH270" s="50">
        <v>29.08</v>
      </c>
      <c r="AI270" s="50">
        <v>36.729999999999997</v>
      </c>
      <c r="AJ270" s="50">
        <v>31.494199999999999</v>
      </c>
      <c r="AK270" s="50">
        <v>41.84</v>
      </c>
      <c r="AL270" s="50">
        <v>55.13</v>
      </c>
      <c r="AM270" s="50">
        <v>109.81</v>
      </c>
      <c r="AN270" s="50">
        <v>44.26</v>
      </c>
      <c r="AO270" s="50">
        <v>19.48</v>
      </c>
      <c r="AP270" s="50">
        <v>34.39</v>
      </c>
      <c r="AQ270" s="50">
        <v>44.15</v>
      </c>
      <c r="AR270" s="50">
        <v>38.729999999999997</v>
      </c>
      <c r="AS270" s="50">
        <v>49.54</v>
      </c>
      <c r="AT270" s="50">
        <v>34.51</v>
      </c>
      <c r="AU270" s="50">
        <v>72.260000000000005</v>
      </c>
      <c r="AV270" s="50">
        <v>50.9</v>
      </c>
      <c r="AW270" s="50">
        <v>0</v>
      </c>
    </row>
    <row r="271" spans="1:49">
      <c r="A271" s="52">
        <v>42102</v>
      </c>
      <c r="B271" s="50">
        <v>51.86</v>
      </c>
      <c r="C271" s="50">
        <v>62.52</v>
      </c>
      <c r="D271" s="50">
        <v>41.72</v>
      </c>
      <c r="E271" s="50">
        <v>55.98</v>
      </c>
      <c r="F271" s="50">
        <v>33.479999999999997</v>
      </c>
      <c r="G271" s="50">
        <v>51.73</v>
      </c>
      <c r="H271" s="50">
        <v>20.69</v>
      </c>
      <c r="I271" s="50">
        <v>54.39</v>
      </c>
      <c r="J271" s="50">
        <v>34.86</v>
      </c>
      <c r="K271" s="50">
        <v>60.6</v>
      </c>
      <c r="L271" s="50">
        <v>71.75</v>
      </c>
      <c r="M271" s="50">
        <v>81.81</v>
      </c>
      <c r="N271" s="50">
        <v>77.3</v>
      </c>
      <c r="O271" s="50">
        <v>63.71</v>
      </c>
      <c r="P271" s="50">
        <v>38.590000000000003</v>
      </c>
      <c r="Q271" s="50">
        <v>24.72</v>
      </c>
      <c r="R271" s="50">
        <v>77.959999999999994</v>
      </c>
      <c r="S271" s="50">
        <v>50.38</v>
      </c>
      <c r="T271" s="50">
        <v>33.4</v>
      </c>
      <c r="U271" s="50">
        <v>35.65</v>
      </c>
      <c r="V271" s="50">
        <v>26.88</v>
      </c>
      <c r="W271" s="50">
        <v>31.62</v>
      </c>
      <c r="X271" s="50">
        <v>62.48</v>
      </c>
      <c r="Y271" s="50">
        <v>35.97</v>
      </c>
      <c r="Z271" s="50">
        <v>43.76</v>
      </c>
      <c r="AA271" s="50">
        <v>104.04</v>
      </c>
      <c r="AB271" s="50">
        <v>53.24</v>
      </c>
      <c r="AC271" s="50">
        <v>31.62</v>
      </c>
      <c r="AD271" s="50">
        <v>31.95</v>
      </c>
      <c r="AE271" s="50">
        <v>26.7</v>
      </c>
      <c r="AF271" s="50">
        <v>53.61</v>
      </c>
      <c r="AG271" s="50">
        <v>63.12</v>
      </c>
      <c r="AH271" s="50">
        <v>28.65</v>
      </c>
      <c r="AI271" s="50">
        <v>36.51</v>
      </c>
      <c r="AJ271" s="50">
        <v>31.624099999999999</v>
      </c>
      <c r="AK271" s="50">
        <v>41.7</v>
      </c>
      <c r="AL271" s="50">
        <v>54.88</v>
      </c>
      <c r="AM271" s="50">
        <v>108.61</v>
      </c>
      <c r="AN271" s="50">
        <v>44.34</v>
      </c>
      <c r="AO271" s="50">
        <v>19.45</v>
      </c>
      <c r="AP271" s="50">
        <v>34.42</v>
      </c>
      <c r="AQ271" s="50">
        <v>44.04</v>
      </c>
      <c r="AR271" s="50">
        <v>38.43</v>
      </c>
      <c r="AS271" s="50">
        <v>49.36</v>
      </c>
      <c r="AT271" s="50">
        <v>34.43</v>
      </c>
      <c r="AU271" s="50">
        <v>72.069999999999993</v>
      </c>
      <c r="AV271" s="50">
        <v>51.01</v>
      </c>
      <c r="AW271" s="50">
        <v>0</v>
      </c>
    </row>
    <row r="272" spans="1:49">
      <c r="A272" s="52">
        <v>42103</v>
      </c>
      <c r="B272" s="50">
        <v>51.57</v>
      </c>
      <c r="C272" s="50">
        <v>62.51</v>
      </c>
      <c r="D272" s="50">
        <v>41.65</v>
      </c>
      <c r="E272" s="50">
        <v>55.79</v>
      </c>
      <c r="F272" s="50">
        <v>33.26</v>
      </c>
      <c r="G272" s="50">
        <v>50.84</v>
      </c>
      <c r="H272" s="50">
        <v>20.52</v>
      </c>
      <c r="I272" s="50">
        <v>54.35</v>
      </c>
      <c r="J272" s="50">
        <v>34.450000000000003</v>
      </c>
      <c r="K272" s="50">
        <v>60.26</v>
      </c>
      <c r="L272" s="50">
        <v>71.37</v>
      </c>
      <c r="M272" s="50">
        <v>81.39</v>
      </c>
      <c r="N272" s="50">
        <v>77.010000000000005</v>
      </c>
      <c r="O272" s="50">
        <v>63.37</v>
      </c>
      <c r="P272" s="50">
        <v>37.880000000000003</v>
      </c>
      <c r="Q272" s="50">
        <v>24.48</v>
      </c>
      <c r="R272" s="50">
        <v>77.010000000000005</v>
      </c>
      <c r="S272" s="50">
        <v>49.96</v>
      </c>
      <c r="T272" s="50">
        <v>33.450000000000003</v>
      </c>
      <c r="U272" s="50">
        <v>35.71</v>
      </c>
      <c r="V272" s="50">
        <v>26.76</v>
      </c>
      <c r="W272" s="50">
        <v>31.42</v>
      </c>
      <c r="X272" s="50">
        <v>61.87</v>
      </c>
      <c r="Y272" s="50">
        <v>36.36</v>
      </c>
      <c r="Z272" s="50">
        <v>43.03</v>
      </c>
      <c r="AA272" s="50">
        <v>104.01</v>
      </c>
      <c r="AB272" s="50">
        <v>52.86</v>
      </c>
      <c r="AC272" s="50">
        <v>31.62</v>
      </c>
      <c r="AD272" s="50">
        <v>31.46</v>
      </c>
      <c r="AE272" s="50">
        <v>26.72</v>
      </c>
      <c r="AF272" s="50">
        <v>52.78</v>
      </c>
      <c r="AG272" s="50">
        <v>62.61</v>
      </c>
      <c r="AH272" s="50">
        <v>28.13</v>
      </c>
      <c r="AI272" s="50">
        <v>36.24</v>
      </c>
      <c r="AJ272" s="50">
        <v>31.29</v>
      </c>
      <c r="AK272" s="50">
        <v>41.27</v>
      </c>
      <c r="AL272" s="50">
        <v>54.7</v>
      </c>
      <c r="AM272" s="50">
        <v>107.9</v>
      </c>
      <c r="AN272" s="50">
        <v>44.47</v>
      </c>
      <c r="AO272" s="50">
        <v>19.41</v>
      </c>
      <c r="AP272" s="50">
        <v>34.01</v>
      </c>
      <c r="AQ272" s="50">
        <v>43.83</v>
      </c>
      <c r="AR272" s="50">
        <v>38.15</v>
      </c>
      <c r="AS272" s="50">
        <v>49.05</v>
      </c>
      <c r="AT272" s="50">
        <v>34.32</v>
      </c>
      <c r="AU272" s="50">
        <v>71.680000000000007</v>
      </c>
      <c r="AV272" s="50">
        <v>51.05</v>
      </c>
      <c r="AW272" s="50">
        <v>0</v>
      </c>
    </row>
    <row r="273" spans="1:49">
      <c r="A273" s="52">
        <v>42104</v>
      </c>
      <c r="B273" s="50">
        <v>51.83</v>
      </c>
      <c r="C273" s="50">
        <v>63.14</v>
      </c>
      <c r="D273" s="50">
        <v>42.12</v>
      </c>
      <c r="E273" s="50">
        <v>56.39</v>
      </c>
      <c r="F273" s="50">
        <v>33.729999999999997</v>
      </c>
      <c r="G273" s="50">
        <v>51.45</v>
      </c>
      <c r="H273" s="50">
        <v>20.76</v>
      </c>
      <c r="I273" s="50">
        <v>54.4</v>
      </c>
      <c r="J273" s="50">
        <v>34.840000000000003</v>
      </c>
      <c r="K273" s="50">
        <v>60.86</v>
      </c>
      <c r="L273" s="50">
        <v>71.900000000000006</v>
      </c>
      <c r="M273" s="50">
        <v>81.73</v>
      </c>
      <c r="N273" s="50">
        <v>77.84</v>
      </c>
      <c r="O273" s="50">
        <v>63.79</v>
      </c>
      <c r="P273" s="50">
        <v>38.24</v>
      </c>
      <c r="Q273" s="50">
        <v>24.7</v>
      </c>
      <c r="R273" s="50">
        <v>78.09</v>
      </c>
      <c r="S273" s="50">
        <v>50.5</v>
      </c>
      <c r="T273" s="50">
        <v>33.380000000000003</v>
      </c>
      <c r="U273" s="50">
        <v>36.25</v>
      </c>
      <c r="V273" s="50">
        <v>27.02</v>
      </c>
      <c r="W273" s="50">
        <v>31.74</v>
      </c>
      <c r="X273" s="50">
        <v>62.8</v>
      </c>
      <c r="Y273" s="50">
        <v>36.229999999999997</v>
      </c>
      <c r="Z273" s="50">
        <v>43.49</v>
      </c>
      <c r="AA273" s="50">
        <v>104.9</v>
      </c>
      <c r="AB273" s="50">
        <v>53.2</v>
      </c>
      <c r="AC273" s="50">
        <v>32.07</v>
      </c>
      <c r="AD273" s="50">
        <v>31.9</v>
      </c>
      <c r="AE273" s="50">
        <v>26.75</v>
      </c>
      <c r="AF273" s="50">
        <v>53.04</v>
      </c>
      <c r="AG273" s="50">
        <v>63.78</v>
      </c>
      <c r="AH273" s="50">
        <v>28.59</v>
      </c>
      <c r="AI273" s="50">
        <v>36.590000000000003</v>
      </c>
      <c r="AJ273" s="50">
        <v>31.596299999999999</v>
      </c>
      <c r="AK273" s="50">
        <v>41.67</v>
      </c>
      <c r="AL273" s="50">
        <v>55.15</v>
      </c>
      <c r="AM273" s="50">
        <v>107.85</v>
      </c>
      <c r="AN273" s="50">
        <v>44.62</v>
      </c>
      <c r="AO273" s="50">
        <v>19.62</v>
      </c>
      <c r="AP273" s="50">
        <v>34.29</v>
      </c>
      <c r="AQ273" s="50">
        <v>44.32</v>
      </c>
      <c r="AR273" s="50">
        <v>38.71</v>
      </c>
      <c r="AS273" s="50">
        <v>49.65</v>
      </c>
      <c r="AT273" s="50">
        <v>34.67</v>
      </c>
      <c r="AU273" s="50">
        <v>72.709999999999994</v>
      </c>
      <c r="AV273" s="50">
        <v>51.18</v>
      </c>
      <c r="AW273" s="50">
        <v>0</v>
      </c>
    </row>
    <row r="274" spans="1:49">
      <c r="A274" s="52">
        <v>42107</v>
      </c>
      <c r="B274" s="50">
        <v>51.15</v>
      </c>
      <c r="C274" s="50">
        <v>62.74</v>
      </c>
      <c r="D274" s="50">
        <v>41.57</v>
      </c>
      <c r="E274" s="50">
        <v>55.67</v>
      </c>
      <c r="F274" s="50">
        <v>33.270000000000003</v>
      </c>
      <c r="G274" s="50">
        <v>50.75</v>
      </c>
      <c r="H274" s="50">
        <v>20.56</v>
      </c>
      <c r="I274" s="50">
        <v>54.36</v>
      </c>
      <c r="J274" s="50">
        <v>34.64</v>
      </c>
      <c r="K274" s="50">
        <v>60.46</v>
      </c>
      <c r="L274" s="50">
        <v>71.09</v>
      </c>
      <c r="M274" s="50">
        <v>81.05</v>
      </c>
      <c r="N274" s="50">
        <v>77.23</v>
      </c>
      <c r="O274" s="50">
        <v>62.81</v>
      </c>
      <c r="P274" s="50">
        <v>37.78</v>
      </c>
      <c r="Q274" s="50">
        <v>24.6</v>
      </c>
      <c r="R274" s="50">
        <v>77.28</v>
      </c>
      <c r="S274" s="50">
        <v>49.68</v>
      </c>
      <c r="T274" s="50">
        <v>33.130000000000003</v>
      </c>
      <c r="U274" s="50">
        <v>35.69</v>
      </c>
      <c r="V274" s="50">
        <v>26.7</v>
      </c>
      <c r="W274" s="50">
        <v>31.51</v>
      </c>
      <c r="X274" s="50">
        <v>61.98</v>
      </c>
      <c r="Y274" s="50">
        <v>35.08</v>
      </c>
      <c r="Z274" s="50">
        <v>43.07</v>
      </c>
      <c r="AA274" s="50">
        <v>103.75</v>
      </c>
      <c r="AB274" s="50">
        <v>52.86</v>
      </c>
      <c r="AC274" s="50">
        <v>31.95</v>
      </c>
      <c r="AD274" s="50">
        <v>31.61</v>
      </c>
      <c r="AE274" s="50">
        <v>26.75</v>
      </c>
      <c r="AF274" s="50">
        <v>52.35</v>
      </c>
      <c r="AG274" s="50">
        <v>62.68</v>
      </c>
      <c r="AH274" s="50">
        <v>27.89</v>
      </c>
      <c r="AI274" s="50">
        <v>36.17</v>
      </c>
      <c r="AJ274" s="50">
        <v>31.113700000000001</v>
      </c>
      <c r="AK274" s="50">
        <v>40.98</v>
      </c>
      <c r="AL274" s="50">
        <v>54.5</v>
      </c>
      <c r="AM274" s="50">
        <v>107.93</v>
      </c>
      <c r="AN274" s="50">
        <v>44.2</v>
      </c>
      <c r="AO274" s="50">
        <v>19.46</v>
      </c>
      <c r="AP274" s="50">
        <v>33.729999999999997</v>
      </c>
      <c r="AQ274" s="50">
        <v>43.7</v>
      </c>
      <c r="AR274" s="50">
        <v>38.4</v>
      </c>
      <c r="AS274" s="50">
        <v>49.43</v>
      </c>
      <c r="AT274" s="50">
        <v>34.270000000000003</v>
      </c>
      <c r="AU274" s="50">
        <v>72.260000000000005</v>
      </c>
      <c r="AV274" s="50">
        <v>51.02</v>
      </c>
      <c r="AW274" s="50">
        <v>0</v>
      </c>
    </row>
    <row r="275" spans="1:49">
      <c r="A275" s="52">
        <v>42108</v>
      </c>
      <c r="B275" s="50">
        <v>51.44</v>
      </c>
      <c r="C275" s="50">
        <v>63.01</v>
      </c>
      <c r="D275" s="50">
        <v>41.79</v>
      </c>
      <c r="E275" s="50">
        <v>56.1</v>
      </c>
      <c r="F275" s="50">
        <v>33.380000000000003</v>
      </c>
      <c r="G275" s="50">
        <v>51.07</v>
      </c>
      <c r="H275" s="50">
        <v>20.72</v>
      </c>
      <c r="I275" s="50">
        <v>54.44</v>
      </c>
      <c r="J275" s="50">
        <v>34.79</v>
      </c>
      <c r="K275" s="50">
        <v>60.82</v>
      </c>
      <c r="L275" s="50">
        <v>71.63</v>
      </c>
      <c r="M275" s="50">
        <v>81.42</v>
      </c>
      <c r="N275" s="50">
        <v>77.59</v>
      </c>
      <c r="O275" s="50">
        <v>62.99</v>
      </c>
      <c r="P275" s="50">
        <v>37.840000000000003</v>
      </c>
      <c r="Q275" s="50">
        <v>24.81</v>
      </c>
      <c r="R275" s="50">
        <v>77.78</v>
      </c>
      <c r="S275" s="50">
        <v>50.23</v>
      </c>
      <c r="T275" s="50">
        <v>33.46</v>
      </c>
      <c r="U275" s="50">
        <v>35.74</v>
      </c>
      <c r="V275" s="50">
        <v>26.9</v>
      </c>
      <c r="W275" s="50">
        <v>31.75</v>
      </c>
      <c r="X275" s="50">
        <v>62.29</v>
      </c>
      <c r="Y275" s="50">
        <v>35.5</v>
      </c>
      <c r="Z275" s="50">
        <v>43.25</v>
      </c>
      <c r="AA275" s="50">
        <v>104.36</v>
      </c>
      <c r="AB275" s="50">
        <v>53.11</v>
      </c>
      <c r="AC275" s="50">
        <v>32.21</v>
      </c>
      <c r="AD275" s="50">
        <v>31.82</v>
      </c>
      <c r="AE275" s="50">
        <v>26.78</v>
      </c>
      <c r="AF275" s="50">
        <v>52.3</v>
      </c>
      <c r="AG275" s="50">
        <v>63.34</v>
      </c>
      <c r="AH275" s="50">
        <v>28.09</v>
      </c>
      <c r="AI275" s="50">
        <v>36.42</v>
      </c>
      <c r="AJ275" s="50">
        <v>31.42</v>
      </c>
      <c r="AK275" s="50">
        <v>41.25</v>
      </c>
      <c r="AL275" s="50">
        <v>54.7</v>
      </c>
      <c r="AM275" s="50">
        <v>108.33</v>
      </c>
      <c r="AN275" s="50">
        <v>44.35</v>
      </c>
      <c r="AO275" s="50">
        <v>19.54</v>
      </c>
      <c r="AP275" s="50">
        <v>34.090000000000003</v>
      </c>
      <c r="AQ275" s="50">
        <v>43.99</v>
      </c>
      <c r="AR275" s="50">
        <v>38.54</v>
      </c>
      <c r="AS275" s="50">
        <v>49.78</v>
      </c>
      <c r="AT275" s="50">
        <v>34.47</v>
      </c>
      <c r="AU275" s="50">
        <v>72.44</v>
      </c>
      <c r="AV275" s="50">
        <v>51.07</v>
      </c>
      <c r="AW275" s="50">
        <v>0</v>
      </c>
    </row>
    <row r="276" spans="1:49">
      <c r="A276" s="52">
        <v>42109</v>
      </c>
      <c r="B276" s="50">
        <v>51.49</v>
      </c>
      <c r="C276" s="50">
        <v>62.81</v>
      </c>
      <c r="D276" s="50">
        <v>41.75</v>
      </c>
      <c r="E276" s="50">
        <v>56.36</v>
      </c>
      <c r="F276" s="50">
        <v>33.409999999999997</v>
      </c>
      <c r="G276" s="50">
        <v>51.46</v>
      </c>
      <c r="H276" s="50">
        <v>21.31</v>
      </c>
      <c r="I276" s="50">
        <v>54.52</v>
      </c>
      <c r="J276" s="50">
        <v>34.78</v>
      </c>
      <c r="K276" s="50">
        <v>60.76</v>
      </c>
      <c r="L276" s="50">
        <v>72.42</v>
      </c>
      <c r="M276" s="50">
        <v>81.48</v>
      </c>
      <c r="N276" s="50">
        <v>78.02</v>
      </c>
      <c r="O276" s="50">
        <v>62.49</v>
      </c>
      <c r="P276" s="50">
        <v>37.81</v>
      </c>
      <c r="Q276" s="50">
        <v>24.79</v>
      </c>
      <c r="R276" s="50">
        <v>77.81</v>
      </c>
      <c r="S276" s="50">
        <v>50.24</v>
      </c>
      <c r="T276" s="50">
        <v>33.67</v>
      </c>
      <c r="U276" s="50">
        <v>35.74</v>
      </c>
      <c r="V276" s="50">
        <v>26.8</v>
      </c>
      <c r="W276" s="50">
        <v>31.73</v>
      </c>
      <c r="X276" s="50">
        <v>62.33</v>
      </c>
      <c r="Y276" s="50">
        <v>35.54</v>
      </c>
      <c r="Z276" s="50">
        <v>43.06</v>
      </c>
      <c r="AA276" s="50">
        <v>104.18</v>
      </c>
      <c r="AB276" s="50">
        <v>52.93</v>
      </c>
      <c r="AC276" s="50">
        <v>32.479999999999997</v>
      </c>
      <c r="AD276" s="50">
        <v>31.95</v>
      </c>
      <c r="AE276" s="50">
        <v>26.75</v>
      </c>
      <c r="AF276" s="50">
        <v>51.92</v>
      </c>
      <c r="AG276" s="50">
        <v>63.04</v>
      </c>
      <c r="AH276" s="50">
        <v>27.85</v>
      </c>
      <c r="AI276" s="50">
        <v>36.549999999999997</v>
      </c>
      <c r="AJ276" s="50">
        <v>31.1416</v>
      </c>
      <c r="AK276" s="50">
        <v>41.26</v>
      </c>
      <c r="AL276" s="50">
        <v>54.55</v>
      </c>
      <c r="AM276" s="50">
        <v>108.56</v>
      </c>
      <c r="AN276" s="50">
        <v>44.2</v>
      </c>
      <c r="AO276" s="50">
        <v>19.53</v>
      </c>
      <c r="AP276" s="50">
        <v>34.35</v>
      </c>
      <c r="AQ276" s="50">
        <v>43.84</v>
      </c>
      <c r="AR276" s="50">
        <v>38.31</v>
      </c>
      <c r="AS276" s="50">
        <v>49.7</v>
      </c>
      <c r="AT276" s="50">
        <v>34.49</v>
      </c>
      <c r="AU276" s="50">
        <v>72.67</v>
      </c>
      <c r="AV276" s="50">
        <v>50.74</v>
      </c>
      <c r="AW276" s="50">
        <v>0</v>
      </c>
    </row>
    <row r="277" spans="1:49">
      <c r="A277" s="52">
        <v>42110</v>
      </c>
      <c r="B277" s="50">
        <v>51.38</v>
      </c>
      <c r="C277" s="50">
        <v>62.37</v>
      </c>
      <c r="D277" s="50">
        <v>41.32</v>
      </c>
      <c r="E277" s="50">
        <v>55.85</v>
      </c>
      <c r="F277" s="50">
        <v>33.43</v>
      </c>
      <c r="G277" s="50">
        <v>50.94</v>
      </c>
      <c r="H277" s="50">
        <v>20.86</v>
      </c>
      <c r="I277" s="50">
        <v>54.42</v>
      </c>
      <c r="J277" s="50">
        <v>34.520000000000003</v>
      </c>
      <c r="K277" s="50">
        <v>60.91</v>
      </c>
      <c r="L277" s="50">
        <v>71.8</v>
      </c>
      <c r="M277" s="50">
        <v>80.94</v>
      </c>
      <c r="N277" s="50">
        <v>77.31</v>
      </c>
      <c r="O277" s="50">
        <v>61.68</v>
      </c>
      <c r="P277" s="50">
        <v>37.74</v>
      </c>
      <c r="Q277" s="50">
        <v>24.56</v>
      </c>
      <c r="R277" s="50">
        <v>77.36</v>
      </c>
      <c r="S277" s="50">
        <v>50.35</v>
      </c>
      <c r="T277" s="50">
        <v>33.39</v>
      </c>
      <c r="U277" s="50">
        <v>35.25</v>
      </c>
      <c r="V277" s="50">
        <v>26.66</v>
      </c>
      <c r="W277" s="50">
        <v>31.88</v>
      </c>
      <c r="X277" s="50">
        <v>62.09</v>
      </c>
      <c r="Y277" s="50">
        <v>35.74</v>
      </c>
      <c r="Z277" s="50">
        <v>42.854999999999997</v>
      </c>
      <c r="AA277" s="50">
        <v>103.76</v>
      </c>
      <c r="AB277" s="50">
        <v>52.68</v>
      </c>
      <c r="AC277" s="50">
        <v>32.21</v>
      </c>
      <c r="AD277" s="50">
        <v>31.82</v>
      </c>
      <c r="AE277" s="50">
        <v>26.7</v>
      </c>
      <c r="AF277" s="50">
        <v>51.92</v>
      </c>
      <c r="AG277" s="50">
        <v>62.71</v>
      </c>
      <c r="AH277" s="50">
        <v>27.59</v>
      </c>
      <c r="AI277" s="50">
        <v>36.630000000000003</v>
      </c>
      <c r="AJ277" s="50">
        <v>31.0488</v>
      </c>
      <c r="AK277" s="50">
        <v>41.32</v>
      </c>
      <c r="AL277" s="50">
        <v>54.3</v>
      </c>
      <c r="AM277" s="50">
        <v>107.6</v>
      </c>
      <c r="AN277" s="50">
        <v>44.11</v>
      </c>
      <c r="AO277" s="50">
        <v>19.399999999999999</v>
      </c>
      <c r="AP277" s="50">
        <v>33.93</v>
      </c>
      <c r="AQ277" s="50">
        <v>43.63</v>
      </c>
      <c r="AR277" s="50">
        <v>37.909999999999997</v>
      </c>
      <c r="AS277" s="50">
        <v>49.45</v>
      </c>
      <c r="AT277" s="50">
        <v>34.299999999999997</v>
      </c>
      <c r="AU277" s="50">
        <v>72.37</v>
      </c>
      <c r="AV277" s="50">
        <v>50.2</v>
      </c>
      <c r="AW277" s="50">
        <v>0</v>
      </c>
    </row>
    <row r="278" spans="1:49">
      <c r="A278" s="52">
        <v>42111</v>
      </c>
      <c r="B278" s="50">
        <v>50.94</v>
      </c>
      <c r="C278" s="50">
        <v>62.15</v>
      </c>
      <c r="D278" s="50">
        <v>41.13</v>
      </c>
      <c r="E278" s="50">
        <v>55.73</v>
      </c>
      <c r="F278" s="50">
        <v>33.380000000000003</v>
      </c>
      <c r="G278" s="50">
        <v>50.14</v>
      </c>
      <c r="H278" s="50">
        <v>20.9</v>
      </c>
      <c r="I278" s="50">
        <v>54.37</v>
      </c>
      <c r="J278" s="50">
        <v>34.5</v>
      </c>
      <c r="K278" s="50">
        <v>60.94</v>
      </c>
      <c r="L278" s="50">
        <v>71.47</v>
      </c>
      <c r="M278" s="50">
        <v>80.7</v>
      </c>
      <c r="N278" s="50">
        <v>77.31</v>
      </c>
      <c r="O278" s="50">
        <v>61.07</v>
      </c>
      <c r="P278" s="50">
        <v>37.700000000000003</v>
      </c>
      <c r="Q278" s="50">
        <v>24.5</v>
      </c>
      <c r="R278" s="50">
        <v>77.290000000000006</v>
      </c>
      <c r="S278" s="50">
        <v>50.05</v>
      </c>
      <c r="T278" s="50">
        <v>32.99</v>
      </c>
      <c r="U278" s="50">
        <v>35.07</v>
      </c>
      <c r="V278" s="50">
        <v>26.68</v>
      </c>
      <c r="W278" s="50">
        <v>31.58</v>
      </c>
      <c r="X278" s="50">
        <v>61.89</v>
      </c>
      <c r="Y278" s="50">
        <v>36.369999999999997</v>
      </c>
      <c r="Z278" s="50">
        <v>42.47</v>
      </c>
      <c r="AA278" s="50">
        <v>103.15</v>
      </c>
      <c r="AB278" s="50">
        <v>52.36</v>
      </c>
      <c r="AC278" s="50">
        <v>32.67</v>
      </c>
      <c r="AD278" s="50">
        <v>31.37</v>
      </c>
      <c r="AE278" s="50">
        <v>26.57</v>
      </c>
      <c r="AF278" s="50">
        <v>52.36</v>
      </c>
      <c r="AG278" s="50">
        <v>62.65</v>
      </c>
      <c r="AH278" s="50">
        <v>27.63</v>
      </c>
      <c r="AI278" s="50">
        <v>36.58</v>
      </c>
      <c r="AJ278" s="50">
        <v>30.890999999999998</v>
      </c>
      <c r="AK278" s="50">
        <v>40.98</v>
      </c>
      <c r="AL278" s="50">
        <v>54.05</v>
      </c>
      <c r="AM278" s="50">
        <v>106.67</v>
      </c>
      <c r="AN278" s="50">
        <v>44.11</v>
      </c>
      <c r="AO278" s="50">
        <v>19.329999999999998</v>
      </c>
      <c r="AP278" s="50">
        <v>33.65</v>
      </c>
      <c r="AQ278" s="50">
        <v>43.5</v>
      </c>
      <c r="AR278" s="50">
        <v>37.729999999999997</v>
      </c>
      <c r="AS278" s="50">
        <v>49.54</v>
      </c>
      <c r="AT278" s="50">
        <v>34.369999999999997</v>
      </c>
      <c r="AU278" s="50">
        <v>72.28</v>
      </c>
      <c r="AV278" s="50">
        <v>49.78</v>
      </c>
      <c r="AW278" s="50">
        <v>0</v>
      </c>
    </row>
    <row r="279" spans="1:49">
      <c r="A279" s="52">
        <v>42114</v>
      </c>
      <c r="B279" s="50">
        <v>51.59</v>
      </c>
      <c r="C279" s="50">
        <v>63.08</v>
      </c>
      <c r="D279" s="50">
        <v>41.65</v>
      </c>
      <c r="E279" s="50">
        <v>56.63</v>
      </c>
      <c r="F279" s="50">
        <v>33.590000000000003</v>
      </c>
      <c r="G279" s="50">
        <v>51.26</v>
      </c>
      <c r="H279" s="50">
        <v>21.12</v>
      </c>
      <c r="I279" s="50">
        <v>54.59</v>
      </c>
      <c r="J279" s="50">
        <v>35.049999999999997</v>
      </c>
      <c r="K279" s="50">
        <v>61.8</v>
      </c>
      <c r="L279" s="50">
        <v>72.75</v>
      </c>
      <c r="M279" s="50">
        <v>82.03</v>
      </c>
      <c r="N279" s="50">
        <v>78.61</v>
      </c>
      <c r="O279" s="50">
        <v>61.65</v>
      </c>
      <c r="P279" s="50">
        <v>38.299999999999997</v>
      </c>
      <c r="Q279" s="50">
        <v>24.4</v>
      </c>
      <c r="R279" s="50">
        <v>78.36</v>
      </c>
      <c r="S279" s="50">
        <v>50.5</v>
      </c>
      <c r="T279" s="50">
        <v>33.659999999999997</v>
      </c>
      <c r="U279" s="50">
        <v>36.1</v>
      </c>
      <c r="V279" s="50">
        <v>26.82</v>
      </c>
      <c r="W279" s="50">
        <v>31.96</v>
      </c>
      <c r="X279" s="50">
        <v>62.84</v>
      </c>
      <c r="Y279" s="50">
        <v>36.65</v>
      </c>
      <c r="Z279" s="50">
        <v>43.52</v>
      </c>
      <c r="AA279" s="50">
        <v>104.5</v>
      </c>
      <c r="AB279" s="50">
        <v>53.28</v>
      </c>
      <c r="AC279" s="50">
        <v>32.86</v>
      </c>
      <c r="AD279" s="50">
        <v>32.07</v>
      </c>
      <c r="AE279" s="50">
        <v>26.42</v>
      </c>
      <c r="AF279" s="50">
        <v>52.58</v>
      </c>
      <c r="AG279" s="50">
        <v>63.4</v>
      </c>
      <c r="AH279" s="50">
        <v>27.83</v>
      </c>
      <c r="AI279" s="50">
        <v>36.97</v>
      </c>
      <c r="AJ279" s="50">
        <v>31.3643</v>
      </c>
      <c r="AK279" s="50">
        <v>41.82</v>
      </c>
      <c r="AL279" s="50">
        <v>54.58</v>
      </c>
      <c r="AM279" s="50">
        <v>108.46</v>
      </c>
      <c r="AN279" s="50">
        <v>44.76</v>
      </c>
      <c r="AO279" s="50">
        <v>19.62</v>
      </c>
      <c r="AP279" s="50">
        <v>34.33</v>
      </c>
      <c r="AQ279" s="50">
        <v>44.23</v>
      </c>
      <c r="AR279" s="50">
        <v>38.020000000000003</v>
      </c>
      <c r="AS279" s="50">
        <v>50.33</v>
      </c>
      <c r="AT279" s="50">
        <v>34.770000000000003</v>
      </c>
      <c r="AU279" s="50">
        <v>73.44</v>
      </c>
      <c r="AV279" s="50">
        <v>49.94</v>
      </c>
      <c r="AW279" s="50">
        <v>0</v>
      </c>
    </row>
    <row r="280" spans="1:49">
      <c r="A280" s="52">
        <v>42115</v>
      </c>
      <c r="B280" s="50">
        <v>50.87</v>
      </c>
      <c r="C280" s="50">
        <v>62.6</v>
      </c>
      <c r="D280" s="50">
        <v>41.55</v>
      </c>
      <c r="E280" s="50">
        <v>55.97</v>
      </c>
      <c r="F280" s="50">
        <v>33.39</v>
      </c>
      <c r="G280" s="50">
        <v>50.66</v>
      </c>
      <c r="H280" s="50">
        <v>20.66</v>
      </c>
      <c r="I280" s="50">
        <v>54.31</v>
      </c>
      <c r="J280" s="50">
        <v>34.92</v>
      </c>
      <c r="K280" s="50">
        <v>61.47</v>
      </c>
      <c r="L280" s="50">
        <v>72.09</v>
      </c>
      <c r="M280" s="50">
        <v>81.17</v>
      </c>
      <c r="N280" s="50">
        <v>78.069999999999993</v>
      </c>
      <c r="O280" s="50">
        <v>60.5</v>
      </c>
      <c r="P280" s="50">
        <v>37.92</v>
      </c>
      <c r="Q280" s="50">
        <v>24.1</v>
      </c>
      <c r="R280" s="50">
        <v>78.06</v>
      </c>
      <c r="S280" s="50">
        <v>49.61</v>
      </c>
      <c r="T280" s="50">
        <v>33.11</v>
      </c>
      <c r="U280" s="50">
        <v>35.49</v>
      </c>
      <c r="V280" s="50">
        <v>26.6</v>
      </c>
      <c r="W280" s="50">
        <v>31.63</v>
      </c>
      <c r="X280" s="50">
        <v>62.28</v>
      </c>
      <c r="Y280" s="50">
        <v>35.83</v>
      </c>
      <c r="Z280" s="50">
        <v>43.02</v>
      </c>
      <c r="AA280" s="50">
        <v>103.4</v>
      </c>
      <c r="AB280" s="50">
        <v>52.88</v>
      </c>
      <c r="AC280" s="50">
        <v>32.409999999999997</v>
      </c>
      <c r="AD280" s="50">
        <v>31.63</v>
      </c>
      <c r="AE280" s="50">
        <v>26.08</v>
      </c>
      <c r="AF280" s="50">
        <v>52.03</v>
      </c>
      <c r="AG280" s="50">
        <v>62.91</v>
      </c>
      <c r="AH280" s="50">
        <v>27.45</v>
      </c>
      <c r="AI280" s="50">
        <v>36.75</v>
      </c>
      <c r="AJ280" s="50">
        <v>31.187999999999999</v>
      </c>
      <c r="AK280" s="50">
        <v>41.21</v>
      </c>
      <c r="AL280" s="50">
        <v>54.36</v>
      </c>
      <c r="AM280" s="50">
        <v>107.41</v>
      </c>
      <c r="AN280" s="50">
        <v>44.42</v>
      </c>
      <c r="AO280" s="50">
        <v>19.399999999999999</v>
      </c>
      <c r="AP280" s="50">
        <v>34.020000000000003</v>
      </c>
      <c r="AQ280" s="50">
        <v>43.84</v>
      </c>
      <c r="AR280" s="50">
        <v>37.770000000000003</v>
      </c>
      <c r="AS280" s="50">
        <v>50.17</v>
      </c>
      <c r="AT280" s="50">
        <v>34.28</v>
      </c>
      <c r="AU280" s="50">
        <v>73.05</v>
      </c>
      <c r="AV280" s="50">
        <v>49.87</v>
      </c>
      <c r="AW280" s="50">
        <v>0</v>
      </c>
    </row>
    <row r="281" spans="1:49">
      <c r="A281" s="52">
        <v>42116</v>
      </c>
      <c r="B281" s="50">
        <v>50.65</v>
      </c>
      <c r="C281" s="50">
        <v>62.75</v>
      </c>
      <c r="D281" s="50">
        <v>41.68</v>
      </c>
      <c r="E281" s="50">
        <v>56.14</v>
      </c>
      <c r="F281" s="50">
        <v>33.51</v>
      </c>
      <c r="G281" s="50">
        <v>50.33</v>
      </c>
      <c r="H281" s="50">
        <v>20.83</v>
      </c>
      <c r="I281" s="50">
        <v>54.42</v>
      </c>
      <c r="J281" s="50">
        <v>35.07</v>
      </c>
      <c r="K281" s="50">
        <v>61.64</v>
      </c>
      <c r="L281" s="50">
        <v>72.52</v>
      </c>
      <c r="M281" s="50">
        <v>81.92</v>
      </c>
      <c r="N281" s="50">
        <v>78.3</v>
      </c>
      <c r="O281" s="50">
        <v>60.01</v>
      </c>
      <c r="P281" s="50">
        <v>38.06</v>
      </c>
      <c r="Q281" s="50">
        <v>24.02</v>
      </c>
      <c r="R281" s="50">
        <v>77.87</v>
      </c>
      <c r="S281" s="50">
        <v>49.46</v>
      </c>
      <c r="T281" s="50">
        <v>33.11</v>
      </c>
      <c r="U281" s="50">
        <v>35.5</v>
      </c>
      <c r="V281" s="50">
        <v>26.55</v>
      </c>
      <c r="W281" s="50">
        <v>31.8</v>
      </c>
      <c r="X281" s="50">
        <v>62.22</v>
      </c>
      <c r="Y281" s="50">
        <v>35.619999999999997</v>
      </c>
      <c r="Z281" s="50">
        <v>43.22</v>
      </c>
      <c r="AA281" s="50">
        <v>103.29</v>
      </c>
      <c r="AB281" s="50">
        <v>52.73</v>
      </c>
      <c r="AC281" s="50">
        <v>32.32</v>
      </c>
      <c r="AD281" s="50">
        <v>31.42</v>
      </c>
      <c r="AE281" s="50">
        <v>26.2</v>
      </c>
      <c r="AF281" s="50">
        <v>51.85</v>
      </c>
      <c r="AG281" s="50">
        <v>62.9</v>
      </c>
      <c r="AH281" s="50">
        <v>27.89</v>
      </c>
      <c r="AI281" s="50">
        <v>36.6</v>
      </c>
      <c r="AJ281" s="50">
        <v>31.521999999999998</v>
      </c>
      <c r="AK281" s="50">
        <v>41.85</v>
      </c>
      <c r="AL281" s="50">
        <v>54.26</v>
      </c>
      <c r="AM281" s="50">
        <v>107.77</v>
      </c>
      <c r="AN281" s="50">
        <v>44.48</v>
      </c>
      <c r="AO281" s="50">
        <v>19.399999999999999</v>
      </c>
      <c r="AP281" s="50">
        <v>34.15</v>
      </c>
      <c r="AQ281" s="50">
        <v>44.05</v>
      </c>
      <c r="AR281" s="50">
        <v>38.28</v>
      </c>
      <c r="AS281" s="50">
        <v>50.28</v>
      </c>
      <c r="AT281" s="50">
        <v>34.31</v>
      </c>
      <c r="AU281" s="50">
        <v>73.23</v>
      </c>
      <c r="AV281" s="50">
        <v>50.64</v>
      </c>
      <c r="AW281" s="50">
        <v>0</v>
      </c>
    </row>
    <row r="282" spans="1:49">
      <c r="A282" s="52">
        <v>42117</v>
      </c>
      <c r="B282" s="50">
        <v>51.08</v>
      </c>
      <c r="C282" s="50">
        <v>62.88</v>
      </c>
      <c r="D282" s="50">
        <v>41.91</v>
      </c>
      <c r="E282" s="50">
        <v>56.9</v>
      </c>
      <c r="F282" s="50">
        <v>33.81</v>
      </c>
      <c r="G282" s="50">
        <v>50.67</v>
      </c>
      <c r="H282" s="50">
        <v>20.97</v>
      </c>
      <c r="I282" s="50">
        <v>54.58</v>
      </c>
      <c r="J282" s="50">
        <v>35.01</v>
      </c>
      <c r="K282" s="50">
        <v>62.1</v>
      </c>
      <c r="L282" s="50">
        <v>73.2</v>
      </c>
      <c r="M282" s="50">
        <v>82.82</v>
      </c>
      <c r="N282" s="50">
        <v>78.86</v>
      </c>
      <c r="O282" s="50">
        <v>60.44</v>
      </c>
      <c r="P282" s="50">
        <v>38.29</v>
      </c>
      <c r="Q282" s="50">
        <v>24.26</v>
      </c>
      <c r="R282" s="50">
        <v>78.569999999999993</v>
      </c>
      <c r="S282" s="50">
        <v>49.62</v>
      </c>
      <c r="T282" s="50">
        <v>33.090000000000003</v>
      </c>
      <c r="U282" s="50">
        <v>35.6</v>
      </c>
      <c r="V282" s="50">
        <v>26.66</v>
      </c>
      <c r="W282" s="50">
        <v>32.22</v>
      </c>
      <c r="X282" s="50">
        <v>62.36</v>
      </c>
      <c r="Y282" s="50">
        <v>36.06</v>
      </c>
      <c r="Z282" s="50">
        <v>43.4</v>
      </c>
      <c r="AA282" s="50">
        <v>104.28</v>
      </c>
      <c r="AB282" s="50">
        <v>52.72</v>
      </c>
      <c r="AC282" s="50">
        <v>32.43</v>
      </c>
      <c r="AD282" s="50">
        <v>31.3</v>
      </c>
      <c r="AE282" s="50">
        <v>26.48</v>
      </c>
      <c r="AF282" s="50">
        <v>52.19</v>
      </c>
      <c r="AG282" s="50">
        <v>63.45</v>
      </c>
      <c r="AH282" s="50">
        <v>28.21</v>
      </c>
      <c r="AI282" s="50">
        <v>36.729999999999997</v>
      </c>
      <c r="AJ282" s="50">
        <v>31.772600000000001</v>
      </c>
      <c r="AK282" s="50">
        <v>41.96</v>
      </c>
      <c r="AL282" s="50">
        <v>54.5</v>
      </c>
      <c r="AM282" s="50">
        <v>108.56</v>
      </c>
      <c r="AN282" s="50">
        <v>44.69</v>
      </c>
      <c r="AO282" s="50">
        <v>19.55</v>
      </c>
      <c r="AP282" s="50">
        <v>34.369999999999997</v>
      </c>
      <c r="AQ282" s="50">
        <v>44.35</v>
      </c>
      <c r="AR282" s="50">
        <v>38.33</v>
      </c>
      <c r="AS282" s="50">
        <v>50.66</v>
      </c>
      <c r="AT282" s="50">
        <v>34.520000000000003</v>
      </c>
      <c r="AU282" s="50">
        <v>73.83</v>
      </c>
      <c r="AV282" s="50">
        <v>50.73</v>
      </c>
      <c r="AW282" s="50">
        <v>0</v>
      </c>
    </row>
    <row r="283" spans="1:49">
      <c r="A283" s="52">
        <v>42118</v>
      </c>
      <c r="B283" s="50">
        <v>51.54</v>
      </c>
      <c r="C283" s="50">
        <v>63.33</v>
      </c>
      <c r="D283" s="50">
        <v>42.32</v>
      </c>
      <c r="E283" s="50">
        <v>57.88</v>
      </c>
      <c r="F283" s="50">
        <v>34.08</v>
      </c>
      <c r="G283" s="50">
        <v>51.09</v>
      </c>
      <c r="H283" s="50">
        <v>21.05</v>
      </c>
      <c r="I283" s="50">
        <v>54.51</v>
      </c>
      <c r="J283" s="50">
        <v>35.159999999999997</v>
      </c>
      <c r="K283" s="50">
        <v>62.5</v>
      </c>
      <c r="L283" s="50">
        <v>73.540000000000006</v>
      </c>
      <c r="M283" s="50">
        <v>82.81</v>
      </c>
      <c r="N283" s="50">
        <v>79.41</v>
      </c>
      <c r="O283" s="50">
        <v>61.58</v>
      </c>
      <c r="P283" s="50">
        <v>38.590000000000003</v>
      </c>
      <c r="Q283" s="50">
        <v>24.51</v>
      </c>
      <c r="R283" s="50">
        <v>79.14</v>
      </c>
      <c r="S283" s="50">
        <v>50.29</v>
      </c>
      <c r="T283" s="50">
        <v>34.06</v>
      </c>
      <c r="U283" s="50">
        <v>36.32</v>
      </c>
      <c r="V283" s="50">
        <v>26.87</v>
      </c>
      <c r="W283" s="50">
        <v>32.36</v>
      </c>
      <c r="X283" s="50">
        <v>62.69</v>
      </c>
      <c r="Y283" s="50">
        <v>36.18</v>
      </c>
      <c r="Z283" s="50">
        <v>43.85</v>
      </c>
      <c r="AA283" s="50">
        <v>105.05</v>
      </c>
      <c r="AB283" s="50">
        <v>53.12</v>
      </c>
      <c r="AC283" s="50">
        <v>32.450000000000003</v>
      </c>
      <c r="AD283" s="50">
        <v>31.5</v>
      </c>
      <c r="AE283" s="50">
        <v>26.33</v>
      </c>
      <c r="AF283" s="50">
        <v>52.74</v>
      </c>
      <c r="AG283" s="50">
        <v>63.75</v>
      </c>
      <c r="AH283" s="50">
        <v>28.57</v>
      </c>
      <c r="AI283" s="50">
        <v>37.119999999999997</v>
      </c>
      <c r="AJ283" s="50">
        <v>32.088099999999997</v>
      </c>
      <c r="AK283" s="50">
        <v>42.29</v>
      </c>
      <c r="AL283" s="50">
        <v>54.72</v>
      </c>
      <c r="AM283" s="50">
        <v>109.51</v>
      </c>
      <c r="AN283" s="50">
        <v>44.87</v>
      </c>
      <c r="AO283" s="50">
        <v>19.66</v>
      </c>
      <c r="AP283" s="50">
        <v>34.81</v>
      </c>
      <c r="AQ283" s="50">
        <v>44.89</v>
      </c>
      <c r="AR283" s="50">
        <v>38.74</v>
      </c>
      <c r="AS283" s="50">
        <v>51.11</v>
      </c>
      <c r="AT283" s="50">
        <v>34.869999999999997</v>
      </c>
      <c r="AU283" s="50">
        <v>74.45</v>
      </c>
      <c r="AV283" s="50">
        <v>50.95</v>
      </c>
      <c r="AW283" s="50">
        <v>0</v>
      </c>
    </row>
    <row r="284" spans="1:49">
      <c r="A284" s="52">
        <v>42121</v>
      </c>
      <c r="B284" s="50">
        <v>51.15</v>
      </c>
      <c r="C284" s="50">
        <v>62.31</v>
      </c>
      <c r="D284" s="50">
        <v>41.92</v>
      </c>
      <c r="E284" s="50">
        <v>57.71</v>
      </c>
      <c r="F284" s="50">
        <v>33.659999999999997</v>
      </c>
      <c r="G284" s="50">
        <v>50.05</v>
      </c>
      <c r="H284" s="50">
        <v>20.81</v>
      </c>
      <c r="I284" s="50">
        <v>54.39</v>
      </c>
      <c r="J284" s="50">
        <v>34.869999999999997</v>
      </c>
      <c r="K284" s="50">
        <v>61.69</v>
      </c>
      <c r="L284" s="50">
        <v>72.569999999999993</v>
      </c>
      <c r="M284" s="50">
        <v>81.47</v>
      </c>
      <c r="N284" s="50">
        <v>78.37</v>
      </c>
      <c r="O284" s="50">
        <v>61.01</v>
      </c>
      <c r="P284" s="50">
        <v>38.020000000000003</v>
      </c>
      <c r="Q284" s="50">
        <v>24.21</v>
      </c>
      <c r="R284" s="50">
        <v>78.14</v>
      </c>
      <c r="S284" s="50">
        <v>49.82</v>
      </c>
      <c r="T284" s="50">
        <v>33.369999999999997</v>
      </c>
      <c r="U284" s="50">
        <v>36.24</v>
      </c>
      <c r="V284" s="50">
        <v>26.65</v>
      </c>
      <c r="W284" s="50">
        <v>32.08</v>
      </c>
      <c r="X284" s="50">
        <v>61.74</v>
      </c>
      <c r="Y284" s="50">
        <v>35.69</v>
      </c>
      <c r="Z284" s="50">
        <v>43.13</v>
      </c>
      <c r="AA284" s="50">
        <v>103.82</v>
      </c>
      <c r="AB284" s="50">
        <v>53.06</v>
      </c>
      <c r="AC284" s="50">
        <v>32.06</v>
      </c>
      <c r="AD284" s="50">
        <v>31.32</v>
      </c>
      <c r="AE284" s="50">
        <v>26.05</v>
      </c>
      <c r="AF284" s="50">
        <v>51.87</v>
      </c>
      <c r="AG284" s="50">
        <v>62.98</v>
      </c>
      <c r="AH284" s="50">
        <v>28.09</v>
      </c>
      <c r="AI284" s="50">
        <v>36.74</v>
      </c>
      <c r="AJ284" s="50">
        <v>31.5684</v>
      </c>
      <c r="AK284" s="50">
        <v>41.6</v>
      </c>
      <c r="AL284" s="50">
        <v>53.91</v>
      </c>
      <c r="AM284" s="50">
        <v>108.43</v>
      </c>
      <c r="AN284" s="50">
        <v>44.32</v>
      </c>
      <c r="AO284" s="50">
        <v>19.34</v>
      </c>
      <c r="AP284" s="50">
        <v>34.53</v>
      </c>
      <c r="AQ284" s="50">
        <v>43.94</v>
      </c>
      <c r="AR284" s="50">
        <v>38.4</v>
      </c>
      <c r="AS284" s="50">
        <v>50.21</v>
      </c>
      <c r="AT284" s="50">
        <v>34.409999999999997</v>
      </c>
      <c r="AU284" s="50">
        <v>73.819999999999993</v>
      </c>
      <c r="AV284" s="50">
        <v>50.25</v>
      </c>
      <c r="AW284" s="50">
        <v>0</v>
      </c>
    </row>
    <row r="285" spans="1:49">
      <c r="A285" s="52">
        <v>42122</v>
      </c>
      <c r="B285" s="50">
        <v>51.66</v>
      </c>
      <c r="C285" s="50">
        <v>62.22</v>
      </c>
      <c r="D285" s="50">
        <v>42.3</v>
      </c>
      <c r="E285" s="50">
        <v>58.08</v>
      </c>
      <c r="F285" s="50">
        <v>33.83</v>
      </c>
      <c r="G285" s="50">
        <v>51.02</v>
      </c>
      <c r="H285" s="50">
        <v>21.01</v>
      </c>
      <c r="I285" s="50">
        <v>54.55</v>
      </c>
      <c r="J285" s="50">
        <v>35</v>
      </c>
      <c r="K285" s="50">
        <v>62.27</v>
      </c>
      <c r="L285" s="50">
        <v>72.739999999999995</v>
      </c>
      <c r="M285" s="50">
        <v>81.87</v>
      </c>
      <c r="N285" s="50">
        <v>78.97</v>
      </c>
      <c r="O285" s="50">
        <v>61.66</v>
      </c>
      <c r="P285" s="50">
        <v>38.69</v>
      </c>
      <c r="Q285" s="50">
        <v>24.49</v>
      </c>
      <c r="R285" s="50">
        <v>79.02</v>
      </c>
      <c r="S285" s="50">
        <v>50.39</v>
      </c>
      <c r="T285" s="50">
        <v>33.72</v>
      </c>
      <c r="U285" s="50">
        <v>36.36</v>
      </c>
      <c r="V285" s="50">
        <v>26.91</v>
      </c>
      <c r="W285" s="50">
        <v>32.51</v>
      </c>
      <c r="X285" s="50">
        <v>62.55</v>
      </c>
      <c r="Y285" s="50">
        <v>35.96</v>
      </c>
      <c r="Z285" s="50">
        <v>43.88</v>
      </c>
      <c r="AA285" s="50">
        <v>104.1</v>
      </c>
      <c r="AB285" s="50">
        <v>53.52</v>
      </c>
      <c r="AC285" s="50">
        <v>32.42</v>
      </c>
      <c r="AD285" s="50">
        <v>31.94</v>
      </c>
      <c r="AE285" s="50">
        <v>26.14</v>
      </c>
      <c r="AF285" s="50">
        <v>52.6</v>
      </c>
      <c r="AG285" s="50">
        <v>63.42</v>
      </c>
      <c r="AH285" s="50">
        <v>28.49</v>
      </c>
      <c r="AI285" s="50">
        <v>36.49</v>
      </c>
      <c r="AJ285" s="50">
        <v>31.8932</v>
      </c>
      <c r="AK285" s="50">
        <v>42.04</v>
      </c>
      <c r="AL285" s="50">
        <v>54.29</v>
      </c>
      <c r="AM285" s="50">
        <v>108.98</v>
      </c>
      <c r="AN285" s="50">
        <v>44.66</v>
      </c>
      <c r="AO285" s="50">
        <v>19.54</v>
      </c>
      <c r="AP285" s="50">
        <v>35.08</v>
      </c>
      <c r="AQ285" s="50">
        <v>44.3</v>
      </c>
      <c r="AR285" s="50">
        <v>38.74</v>
      </c>
      <c r="AS285" s="50">
        <v>50.34</v>
      </c>
      <c r="AT285" s="50">
        <v>34.71</v>
      </c>
      <c r="AU285" s="50">
        <v>74.14</v>
      </c>
      <c r="AV285" s="50">
        <v>50.89</v>
      </c>
      <c r="AW285" s="50">
        <v>0</v>
      </c>
    </row>
    <row r="286" spans="1:49">
      <c r="A286" s="52">
        <v>42123</v>
      </c>
      <c r="B286" s="50">
        <v>51.27</v>
      </c>
      <c r="C286" s="50">
        <v>61.76</v>
      </c>
      <c r="D286" s="50">
        <v>41.84</v>
      </c>
      <c r="E286" s="50">
        <v>57.79</v>
      </c>
      <c r="F286" s="50">
        <v>33.36</v>
      </c>
      <c r="G286" s="50">
        <v>50.62</v>
      </c>
      <c r="H286" s="50">
        <v>21.13</v>
      </c>
      <c r="I286" s="50">
        <v>54.52</v>
      </c>
      <c r="J286" s="50">
        <v>34.78</v>
      </c>
      <c r="K286" s="50">
        <v>62.08</v>
      </c>
      <c r="L286" s="50">
        <v>72.3</v>
      </c>
      <c r="M286" s="50">
        <v>81.290000000000006</v>
      </c>
      <c r="N286" s="50">
        <v>78.430000000000007</v>
      </c>
      <c r="O286" s="50">
        <v>62.01</v>
      </c>
      <c r="P286" s="50">
        <v>38.229999999999997</v>
      </c>
      <c r="Q286" s="50">
        <v>24.14</v>
      </c>
      <c r="R286" s="50">
        <v>78.400000000000006</v>
      </c>
      <c r="S286" s="50">
        <v>50.01</v>
      </c>
      <c r="T286" s="50">
        <v>33.82</v>
      </c>
      <c r="U286" s="50">
        <v>36.340000000000003</v>
      </c>
      <c r="V286" s="50">
        <v>26.73</v>
      </c>
      <c r="W286" s="50">
        <v>32.26</v>
      </c>
      <c r="X286" s="50">
        <v>61.84</v>
      </c>
      <c r="Y286" s="50">
        <v>35.82</v>
      </c>
      <c r="Z286" s="50">
        <v>43.07</v>
      </c>
      <c r="AA286" s="50">
        <v>102.7</v>
      </c>
      <c r="AB286" s="50">
        <v>53.04</v>
      </c>
      <c r="AC286" s="50">
        <v>32.81</v>
      </c>
      <c r="AD286" s="50">
        <v>31.23</v>
      </c>
      <c r="AE286" s="50">
        <v>26.11</v>
      </c>
      <c r="AF286" s="50">
        <v>53.92</v>
      </c>
      <c r="AG286" s="50">
        <v>62.81</v>
      </c>
      <c r="AH286" s="50">
        <v>28.21</v>
      </c>
      <c r="AI286" s="50">
        <v>35.76</v>
      </c>
      <c r="AJ286" s="50">
        <v>31.930299999999999</v>
      </c>
      <c r="AK286" s="50">
        <v>41.82</v>
      </c>
      <c r="AL286" s="50">
        <v>54.05</v>
      </c>
      <c r="AM286" s="50">
        <v>107.64</v>
      </c>
      <c r="AN286" s="50">
        <v>44.65</v>
      </c>
      <c r="AO286" s="50">
        <v>19.2</v>
      </c>
      <c r="AP286" s="50">
        <v>34.61</v>
      </c>
      <c r="AQ286" s="50">
        <v>43.94</v>
      </c>
      <c r="AR286" s="50">
        <v>38.5</v>
      </c>
      <c r="AS286" s="50">
        <v>49.9</v>
      </c>
      <c r="AT286" s="50">
        <v>34.520000000000003</v>
      </c>
      <c r="AU286" s="50">
        <v>73.59</v>
      </c>
      <c r="AV286" s="50">
        <v>50.75</v>
      </c>
      <c r="AW286" s="50">
        <v>0</v>
      </c>
    </row>
    <row r="287" spans="1:49">
      <c r="A287" s="52">
        <v>42124</v>
      </c>
      <c r="B287" s="50">
        <v>50.3</v>
      </c>
      <c r="C287" s="50">
        <v>60.47</v>
      </c>
      <c r="D287" s="50">
        <v>40.94</v>
      </c>
      <c r="E287" s="50">
        <v>56.87</v>
      </c>
      <c r="F287" s="50">
        <v>32.619999999999997</v>
      </c>
      <c r="G287" s="50">
        <v>49.29</v>
      </c>
      <c r="H287" s="50">
        <v>20.97</v>
      </c>
      <c r="I287" s="50">
        <v>54.35</v>
      </c>
      <c r="J287" s="50">
        <v>33.93</v>
      </c>
      <c r="K287" s="50">
        <v>61.55</v>
      </c>
      <c r="L287" s="50">
        <v>71.680000000000007</v>
      </c>
      <c r="M287" s="50">
        <v>79.63</v>
      </c>
      <c r="N287" s="50">
        <v>77.569999999999993</v>
      </c>
      <c r="O287" s="50">
        <v>60.94</v>
      </c>
      <c r="P287" s="50">
        <v>37.21</v>
      </c>
      <c r="Q287" s="50">
        <v>23.57</v>
      </c>
      <c r="R287" s="50">
        <v>77.180000000000007</v>
      </c>
      <c r="S287" s="50">
        <v>48.76</v>
      </c>
      <c r="T287" s="50">
        <v>34.020000000000003</v>
      </c>
      <c r="U287" s="50">
        <v>35.909999999999997</v>
      </c>
      <c r="V287" s="50">
        <v>26.18</v>
      </c>
      <c r="W287" s="50">
        <v>31.3</v>
      </c>
      <c r="X287" s="50">
        <v>60.33</v>
      </c>
      <c r="Y287" s="50">
        <v>36</v>
      </c>
      <c r="Z287" s="50">
        <v>41.48</v>
      </c>
      <c r="AA287" s="50">
        <v>100.93</v>
      </c>
      <c r="AB287" s="50">
        <v>52.09</v>
      </c>
      <c r="AC287" s="50">
        <v>32.68</v>
      </c>
      <c r="AD287" s="50">
        <v>29.91</v>
      </c>
      <c r="AE287" s="50">
        <v>25.98</v>
      </c>
      <c r="AF287" s="50">
        <v>52.92</v>
      </c>
      <c r="AG287" s="50">
        <v>61.2</v>
      </c>
      <c r="AH287" s="50">
        <v>27.78</v>
      </c>
      <c r="AI287" s="50">
        <v>35.159999999999997</v>
      </c>
      <c r="AJ287" s="50">
        <v>31.5777</v>
      </c>
      <c r="AK287" s="50">
        <v>41.54</v>
      </c>
      <c r="AL287" s="50">
        <v>52.98</v>
      </c>
      <c r="AM287" s="50">
        <v>106.17</v>
      </c>
      <c r="AN287" s="50">
        <v>44.3</v>
      </c>
      <c r="AO287" s="50">
        <v>18.95</v>
      </c>
      <c r="AP287" s="50">
        <v>34.200000000000003</v>
      </c>
      <c r="AQ287" s="50">
        <v>43.17</v>
      </c>
      <c r="AR287" s="50">
        <v>37.65</v>
      </c>
      <c r="AS287" s="50">
        <v>49.12</v>
      </c>
      <c r="AT287" s="50">
        <v>33.909999999999997</v>
      </c>
      <c r="AU287" s="50">
        <v>73.099999999999994</v>
      </c>
      <c r="AV287" s="50">
        <v>49.88</v>
      </c>
      <c r="AW287" s="50">
        <v>0</v>
      </c>
    </row>
    <row r="288" spans="1:49">
      <c r="A288" s="52">
        <v>42125</v>
      </c>
      <c r="B288" s="50">
        <v>49.94</v>
      </c>
      <c r="C288" s="50">
        <v>61.01</v>
      </c>
      <c r="D288" s="50">
        <v>41.2</v>
      </c>
      <c r="E288" s="50">
        <v>57.03</v>
      </c>
      <c r="F288" s="50">
        <v>32.57</v>
      </c>
      <c r="G288" s="50">
        <v>49.17</v>
      </c>
      <c r="H288" s="50">
        <v>21.06</v>
      </c>
      <c r="I288" s="50">
        <v>54.29</v>
      </c>
      <c r="J288" s="50">
        <v>34.25</v>
      </c>
      <c r="K288" s="50">
        <v>61.66</v>
      </c>
      <c r="L288" s="50">
        <v>71.7</v>
      </c>
      <c r="M288" s="50">
        <v>80.08</v>
      </c>
      <c r="N288" s="50">
        <v>77.900000000000006</v>
      </c>
      <c r="O288" s="50">
        <v>61.54</v>
      </c>
      <c r="P288" s="50">
        <v>37.26</v>
      </c>
      <c r="Q288" s="50">
        <v>23.52</v>
      </c>
      <c r="R288" s="50">
        <v>77.19</v>
      </c>
      <c r="S288" s="50">
        <v>48.89</v>
      </c>
      <c r="T288" s="50">
        <v>34.119999999999997</v>
      </c>
      <c r="U288" s="50">
        <v>36.25</v>
      </c>
      <c r="V288" s="50">
        <v>26.07</v>
      </c>
      <c r="W288" s="50">
        <v>31.44</v>
      </c>
      <c r="X288" s="50">
        <v>59.86</v>
      </c>
      <c r="Y288" s="50">
        <v>36.04</v>
      </c>
      <c r="Z288" s="50">
        <v>41.43</v>
      </c>
      <c r="AA288" s="50">
        <v>101.88</v>
      </c>
      <c r="AB288" s="50">
        <v>51.76</v>
      </c>
      <c r="AC288" s="50">
        <v>32.369999999999997</v>
      </c>
      <c r="AD288" s="50">
        <v>29.75</v>
      </c>
      <c r="AE288" s="50">
        <v>26.08</v>
      </c>
      <c r="AF288" s="50">
        <v>53.49</v>
      </c>
      <c r="AG288" s="50">
        <v>60.48</v>
      </c>
      <c r="AH288" s="50">
        <v>27.68</v>
      </c>
      <c r="AI288" s="50">
        <v>35.21</v>
      </c>
      <c r="AJ288" s="50">
        <v>31.726199999999999</v>
      </c>
      <c r="AK288" s="50">
        <v>41.96</v>
      </c>
      <c r="AL288" s="50">
        <v>53.45</v>
      </c>
      <c r="AM288" s="50">
        <v>106.8</v>
      </c>
      <c r="AN288" s="50">
        <v>44.82</v>
      </c>
      <c r="AO288" s="50">
        <v>19.010000000000002</v>
      </c>
      <c r="AP288" s="50">
        <v>34.020000000000003</v>
      </c>
      <c r="AQ288" s="50">
        <v>43.24</v>
      </c>
      <c r="AR288" s="50">
        <v>37.72</v>
      </c>
      <c r="AS288" s="50">
        <v>49.6</v>
      </c>
      <c r="AT288" s="50">
        <v>33.96</v>
      </c>
      <c r="AU288" s="50">
        <v>73.63</v>
      </c>
      <c r="AV288" s="50">
        <v>49.76</v>
      </c>
      <c r="AW288" s="50">
        <v>0</v>
      </c>
    </row>
    <row r="289" spans="1:49">
      <c r="A289" s="52">
        <v>42128</v>
      </c>
      <c r="B289" s="50">
        <v>50.37</v>
      </c>
      <c r="C289" s="50">
        <v>61.87</v>
      </c>
      <c r="D289" s="50">
        <v>41.59</v>
      </c>
      <c r="E289" s="50">
        <v>57.36</v>
      </c>
      <c r="F289" s="50">
        <v>32.950000000000003</v>
      </c>
      <c r="G289" s="50">
        <v>49.65</v>
      </c>
      <c r="H289" s="50">
        <v>21.11</v>
      </c>
      <c r="I289" s="50">
        <v>54</v>
      </c>
      <c r="J289" s="50">
        <v>34.36</v>
      </c>
      <c r="K289" s="50">
        <v>62.1</v>
      </c>
      <c r="L289" s="50">
        <v>71.760000000000005</v>
      </c>
      <c r="M289" s="50">
        <v>80.61</v>
      </c>
      <c r="N289" s="50">
        <v>77.959999999999994</v>
      </c>
      <c r="O289" s="50">
        <v>61.92</v>
      </c>
      <c r="P289" s="50">
        <v>37.71</v>
      </c>
      <c r="Q289" s="50">
        <v>23.86</v>
      </c>
      <c r="R289" s="50">
        <v>77.819999999999993</v>
      </c>
      <c r="S289" s="50">
        <v>49.36</v>
      </c>
      <c r="T289" s="50">
        <v>34.81</v>
      </c>
      <c r="U289" s="50">
        <v>36.65</v>
      </c>
      <c r="V289" s="50">
        <v>26.46</v>
      </c>
      <c r="W289" s="50">
        <v>31.62</v>
      </c>
      <c r="X289" s="50">
        <v>60.88</v>
      </c>
      <c r="Y289" s="50">
        <v>36.36</v>
      </c>
      <c r="Z289" s="50">
        <v>41.45</v>
      </c>
      <c r="AA289" s="50">
        <v>102.76</v>
      </c>
      <c r="AB289" s="50">
        <v>52.3</v>
      </c>
      <c r="AC289" s="50">
        <v>32.6</v>
      </c>
      <c r="AD289" s="50">
        <v>29.81</v>
      </c>
      <c r="AE289" s="50">
        <v>26.37</v>
      </c>
      <c r="AF289" s="50">
        <v>53.67</v>
      </c>
      <c r="AG289" s="50">
        <v>61.08</v>
      </c>
      <c r="AH289" s="50">
        <v>27.94</v>
      </c>
      <c r="AI289" s="50">
        <v>35.64</v>
      </c>
      <c r="AJ289" s="50">
        <v>31.967400000000001</v>
      </c>
      <c r="AK289" s="50">
        <v>42.69</v>
      </c>
      <c r="AL289" s="50">
        <v>53.67</v>
      </c>
      <c r="AM289" s="50">
        <v>107.81</v>
      </c>
      <c r="AN289" s="50">
        <v>44.98</v>
      </c>
      <c r="AO289" s="50">
        <v>19.149999999999999</v>
      </c>
      <c r="AP289" s="50">
        <v>34.42</v>
      </c>
      <c r="AQ289" s="50">
        <v>43.56</v>
      </c>
      <c r="AR289" s="50">
        <v>38.03</v>
      </c>
      <c r="AS289" s="50">
        <v>49.85</v>
      </c>
      <c r="AT289" s="50">
        <v>34.36</v>
      </c>
      <c r="AU289" s="50">
        <v>74.02</v>
      </c>
      <c r="AV289" s="50">
        <v>49.75</v>
      </c>
      <c r="AW289" s="50">
        <v>0</v>
      </c>
    </row>
    <row r="290" spans="1:49">
      <c r="A290" s="52">
        <v>42129</v>
      </c>
      <c r="B290" s="50">
        <v>49.53</v>
      </c>
      <c r="C290" s="50">
        <v>60.44</v>
      </c>
      <c r="D290" s="50">
        <v>40.590000000000003</v>
      </c>
      <c r="E290" s="50">
        <v>55.9</v>
      </c>
      <c r="F290" s="50">
        <v>32.18</v>
      </c>
      <c r="G290" s="50">
        <v>48.94</v>
      </c>
      <c r="H290" s="50">
        <v>20.7</v>
      </c>
      <c r="I290" s="50">
        <v>53.83</v>
      </c>
      <c r="J290" s="50">
        <v>33.6</v>
      </c>
      <c r="K290" s="50">
        <v>60.82</v>
      </c>
      <c r="L290" s="50">
        <v>70.819999999999993</v>
      </c>
      <c r="M290" s="50">
        <v>78.69</v>
      </c>
      <c r="N290" s="50">
        <v>76.25</v>
      </c>
      <c r="O290" s="50">
        <v>60.37</v>
      </c>
      <c r="P290" s="50">
        <v>36.79</v>
      </c>
      <c r="Q290" s="50">
        <v>23.4</v>
      </c>
      <c r="R290" s="50">
        <v>75.55</v>
      </c>
      <c r="S290" s="50">
        <v>48.22</v>
      </c>
      <c r="T290" s="50">
        <v>34.020000000000003</v>
      </c>
      <c r="U290" s="50">
        <v>35.31</v>
      </c>
      <c r="V290" s="50">
        <v>25.97</v>
      </c>
      <c r="W290" s="50">
        <v>31.19</v>
      </c>
      <c r="X290" s="50">
        <v>59.35</v>
      </c>
      <c r="Y290" s="50">
        <v>35.79</v>
      </c>
      <c r="Z290" s="50">
        <v>40.26</v>
      </c>
      <c r="AA290" s="50">
        <v>100.15</v>
      </c>
      <c r="AB290" s="50">
        <v>51.36</v>
      </c>
      <c r="AC290" s="50">
        <v>32.01</v>
      </c>
      <c r="AD290" s="50">
        <v>28.26</v>
      </c>
      <c r="AE290" s="50">
        <v>26.3</v>
      </c>
      <c r="AF290" s="50">
        <v>52.35</v>
      </c>
      <c r="AG290" s="50">
        <v>59.62</v>
      </c>
      <c r="AH290" s="50">
        <v>26.98</v>
      </c>
      <c r="AI290" s="50">
        <v>34.979999999999997</v>
      </c>
      <c r="AJ290" s="50">
        <v>31.317900000000002</v>
      </c>
      <c r="AK290" s="50">
        <v>41.56</v>
      </c>
      <c r="AL290" s="50">
        <v>52.5</v>
      </c>
      <c r="AM290" s="50">
        <v>104.33</v>
      </c>
      <c r="AN290" s="50">
        <v>44.27</v>
      </c>
      <c r="AO290" s="50">
        <v>18.760000000000002</v>
      </c>
      <c r="AP290" s="50">
        <v>33.54</v>
      </c>
      <c r="AQ290" s="50">
        <v>42.36</v>
      </c>
      <c r="AR290" s="50">
        <v>37.04</v>
      </c>
      <c r="AS290" s="50">
        <v>47.97</v>
      </c>
      <c r="AT290" s="50">
        <v>33.65</v>
      </c>
      <c r="AU290" s="50">
        <v>71.900000000000006</v>
      </c>
      <c r="AV290" s="50">
        <v>48.99</v>
      </c>
      <c r="AW290" s="50">
        <v>0</v>
      </c>
    </row>
    <row r="291" spans="1:49">
      <c r="A291" s="52">
        <v>42130</v>
      </c>
      <c r="B291" s="50">
        <v>49.25</v>
      </c>
      <c r="C291" s="50">
        <v>60.19</v>
      </c>
      <c r="D291" s="50">
        <v>40.369999999999997</v>
      </c>
      <c r="E291" s="50">
        <v>54.96</v>
      </c>
      <c r="F291" s="50">
        <v>31.99</v>
      </c>
      <c r="G291" s="50">
        <v>48.46</v>
      </c>
      <c r="H291" s="50">
        <v>20.36</v>
      </c>
      <c r="I291" s="50">
        <v>53.94</v>
      </c>
      <c r="J291" s="50">
        <v>33.159999999999997</v>
      </c>
      <c r="K291" s="50">
        <v>61.1</v>
      </c>
      <c r="L291" s="50">
        <v>70.709999999999994</v>
      </c>
      <c r="M291" s="50">
        <v>77.95</v>
      </c>
      <c r="N291" s="50">
        <v>76.41</v>
      </c>
      <c r="O291" s="50">
        <v>59.6</v>
      </c>
      <c r="P291" s="50">
        <v>35.74</v>
      </c>
      <c r="Q291" s="50">
        <v>23.28</v>
      </c>
      <c r="R291" s="50">
        <v>75.78</v>
      </c>
      <c r="S291" s="50">
        <v>47.78</v>
      </c>
      <c r="T291" s="50">
        <v>33.44</v>
      </c>
      <c r="U291" s="50">
        <v>34.83</v>
      </c>
      <c r="V291" s="50">
        <v>25.81</v>
      </c>
      <c r="W291" s="50">
        <v>31.1</v>
      </c>
      <c r="X291" s="50">
        <v>59.24</v>
      </c>
      <c r="Y291" s="50">
        <v>35.24</v>
      </c>
      <c r="Z291" s="50">
        <v>40.49</v>
      </c>
      <c r="AA291" s="50">
        <v>100.03</v>
      </c>
      <c r="AB291" s="50">
        <v>51.4</v>
      </c>
      <c r="AC291" s="50">
        <v>32</v>
      </c>
      <c r="AD291" s="50">
        <v>27.82</v>
      </c>
      <c r="AE291" s="50">
        <v>26.27</v>
      </c>
      <c r="AF291" s="50">
        <v>51.93</v>
      </c>
      <c r="AG291" s="50">
        <v>59.4</v>
      </c>
      <c r="AH291" s="50">
        <v>26.74</v>
      </c>
      <c r="AI291" s="50">
        <v>34.909999999999997</v>
      </c>
      <c r="AJ291" s="50">
        <v>30.974599999999999</v>
      </c>
      <c r="AK291" s="50">
        <v>41.74</v>
      </c>
      <c r="AL291" s="50">
        <v>52.33</v>
      </c>
      <c r="AM291" s="50">
        <v>103.22</v>
      </c>
      <c r="AN291" s="50">
        <v>44.08</v>
      </c>
      <c r="AO291" s="50">
        <v>18.559999999999999</v>
      </c>
      <c r="AP291" s="50">
        <v>33.520000000000003</v>
      </c>
      <c r="AQ291" s="50">
        <v>42.03</v>
      </c>
      <c r="AR291" s="50">
        <v>36.200000000000003</v>
      </c>
      <c r="AS291" s="50">
        <v>47.65</v>
      </c>
      <c r="AT291" s="50">
        <v>33.51</v>
      </c>
      <c r="AU291" s="50">
        <v>71.33</v>
      </c>
      <c r="AV291" s="50">
        <v>48.7</v>
      </c>
      <c r="AW291" s="50">
        <v>0</v>
      </c>
    </row>
    <row r="292" spans="1:49">
      <c r="A292" s="52">
        <v>42131</v>
      </c>
      <c r="B292" s="50">
        <v>49.11</v>
      </c>
      <c r="C292" s="50">
        <v>60.29</v>
      </c>
      <c r="D292" s="50">
        <v>40.4</v>
      </c>
      <c r="E292" s="50">
        <v>55.26</v>
      </c>
      <c r="F292" s="50">
        <v>31.78</v>
      </c>
      <c r="G292" s="50">
        <v>47.81</v>
      </c>
      <c r="H292" s="50">
        <v>20.3</v>
      </c>
      <c r="I292" s="50">
        <v>53.84</v>
      </c>
      <c r="J292" s="50">
        <v>33.17</v>
      </c>
      <c r="K292" s="50">
        <v>61.24</v>
      </c>
      <c r="L292" s="50">
        <v>70.930000000000007</v>
      </c>
      <c r="M292" s="50">
        <v>78.39</v>
      </c>
      <c r="N292" s="50">
        <v>76.81</v>
      </c>
      <c r="O292" s="50">
        <v>60.14</v>
      </c>
      <c r="P292" s="50">
        <v>35.6</v>
      </c>
      <c r="Q292" s="50">
        <v>23.44</v>
      </c>
      <c r="R292" s="50">
        <v>76.47</v>
      </c>
      <c r="S292" s="50">
        <v>47.92</v>
      </c>
      <c r="T292" s="50">
        <v>33.83</v>
      </c>
      <c r="U292" s="50">
        <v>34.75</v>
      </c>
      <c r="V292" s="50">
        <v>25.82</v>
      </c>
      <c r="W292" s="50">
        <v>30.67</v>
      </c>
      <c r="X292" s="50">
        <v>59.13</v>
      </c>
      <c r="Y292" s="50">
        <v>35.49</v>
      </c>
      <c r="Z292" s="50">
        <v>40.31</v>
      </c>
      <c r="AA292" s="50">
        <v>100.6</v>
      </c>
      <c r="AB292" s="50">
        <v>51.32</v>
      </c>
      <c r="AC292" s="50">
        <v>31.96</v>
      </c>
      <c r="AD292" s="50">
        <v>27.57</v>
      </c>
      <c r="AE292" s="50">
        <v>26.12</v>
      </c>
      <c r="AF292" s="50">
        <v>51.77</v>
      </c>
      <c r="AG292" s="50">
        <v>59.74</v>
      </c>
      <c r="AH292" s="50">
        <v>26.73</v>
      </c>
      <c r="AI292" s="50">
        <v>34.72</v>
      </c>
      <c r="AJ292" s="50">
        <v>30.993099999999998</v>
      </c>
      <c r="AK292" s="50">
        <v>41.96</v>
      </c>
      <c r="AL292" s="50">
        <v>52.64</v>
      </c>
      <c r="AM292" s="50">
        <v>103.79</v>
      </c>
      <c r="AN292" s="50">
        <v>44.23</v>
      </c>
      <c r="AO292" s="50">
        <v>18.71</v>
      </c>
      <c r="AP292" s="50">
        <v>33.72</v>
      </c>
      <c r="AQ292" s="50">
        <v>42.07</v>
      </c>
      <c r="AR292" s="50">
        <v>35.950000000000003</v>
      </c>
      <c r="AS292" s="50">
        <v>47.8</v>
      </c>
      <c r="AT292" s="50">
        <v>33.479999999999997</v>
      </c>
      <c r="AU292" s="50">
        <v>71.930000000000007</v>
      </c>
      <c r="AV292" s="50">
        <v>48.55</v>
      </c>
      <c r="AW292" s="50">
        <v>0</v>
      </c>
    </row>
    <row r="293" spans="1:49">
      <c r="A293" s="52">
        <v>42132</v>
      </c>
      <c r="B293" s="50">
        <v>48.87</v>
      </c>
      <c r="C293" s="50">
        <v>60.26</v>
      </c>
      <c r="D293" s="50">
        <v>40.39</v>
      </c>
      <c r="E293" s="50">
        <v>55.8</v>
      </c>
      <c r="F293" s="50">
        <v>31.94</v>
      </c>
      <c r="G293" s="50">
        <v>48.06</v>
      </c>
      <c r="H293" s="50">
        <v>20.72</v>
      </c>
      <c r="I293" s="50">
        <v>53.72</v>
      </c>
      <c r="J293" s="50">
        <v>33.659999999999997</v>
      </c>
      <c r="K293" s="50">
        <v>61.08</v>
      </c>
      <c r="L293" s="50">
        <v>71.790000000000006</v>
      </c>
      <c r="M293" s="50">
        <v>79.209999999999994</v>
      </c>
      <c r="N293" s="50">
        <v>77.11</v>
      </c>
      <c r="O293" s="50">
        <v>60.67</v>
      </c>
      <c r="P293" s="50">
        <v>35.53</v>
      </c>
      <c r="Q293" s="50">
        <v>23.42</v>
      </c>
      <c r="R293" s="50">
        <v>76.400000000000006</v>
      </c>
      <c r="S293" s="50">
        <v>48.46</v>
      </c>
      <c r="T293" s="50">
        <v>33.93</v>
      </c>
      <c r="U293" s="50">
        <v>35.090000000000003</v>
      </c>
      <c r="V293" s="50">
        <v>25.86</v>
      </c>
      <c r="W293" s="50">
        <v>30.87</v>
      </c>
      <c r="X293" s="50">
        <v>59.12</v>
      </c>
      <c r="Y293" s="50">
        <v>35.53</v>
      </c>
      <c r="Z293" s="50">
        <v>39.520000000000003</v>
      </c>
      <c r="AA293" s="50">
        <v>101.21</v>
      </c>
      <c r="AB293" s="50">
        <v>51.39</v>
      </c>
      <c r="AC293" s="50">
        <v>31.96</v>
      </c>
      <c r="AD293" s="50">
        <v>27.73</v>
      </c>
      <c r="AE293" s="50">
        <v>25.49</v>
      </c>
      <c r="AF293" s="50">
        <v>52.4</v>
      </c>
      <c r="AG293" s="50">
        <v>59.86</v>
      </c>
      <c r="AH293" s="50">
        <v>26.84</v>
      </c>
      <c r="AI293" s="50">
        <v>34.94</v>
      </c>
      <c r="AJ293" s="50">
        <v>31.457100000000001</v>
      </c>
      <c r="AK293" s="50">
        <v>42.06</v>
      </c>
      <c r="AL293" s="50">
        <v>52.25</v>
      </c>
      <c r="AM293" s="50">
        <v>105.86</v>
      </c>
      <c r="AN293" s="50">
        <v>44.15</v>
      </c>
      <c r="AO293" s="50">
        <v>18.690000000000001</v>
      </c>
      <c r="AP293" s="50">
        <v>33.75</v>
      </c>
      <c r="AQ293" s="50">
        <v>42.34</v>
      </c>
      <c r="AR293" s="50">
        <v>36</v>
      </c>
      <c r="AS293" s="50">
        <v>48.09</v>
      </c>
      <c r="AT293" s="50">
        <v>33.619999999999997</v>
      </c>
      <c r="AU293" s="50">
        <v>72.08</v>
      </c>
      <c r="AV293" s="50">
        <v>48.83</v>
      </c>
      <c r="AW293" s="50">
        <v>0</v>
      </c>
    </row>
    <row r="294" spans="1:49">
      <c r="A294" s="52">
        <v>42135</v>
      </c>
      <c r="B294" s="50">
        <v>48.87</v>
      </c>
      <c r="C294" s="50">
        <v>60.09</v>
      </c>
      <c r="D294" s="50">
        <v>40.299999999999997</v>
      </c>
      <c r="E294" s="50">
        <v>55.43</v>
      </c>
      <c r="F294" s="50">
        <v>31.91</v>
      </c>
      <c r="G294" s="50">
        <v>47.76</v>
      </c>
      <c r="H294" s="50">
        <v>20.5</v>
      </c>
      <c r="I294" s="50">
        <v>53.7</v>
      </c>
      <c r="J294" s="50">
        <v>33.46</v>
      </c>
      <c r="K294" s="50">
        <v>61.51</v>
      </c>
      <c r="L294" s="50">
        <v>71.010000000000005</v>
      </c>
      <c r="M294" s="50">
        <v>78.78</v>
      </c>
      <c r="N294" s="50">
        <v>76.569999999999993</v>
      </c>
      <c r="O294" s="50">
        <v>60.27</v>
      </c>
      <c r="P294" s="50">
        <v>35.18</v>
      </c>
      <c r="Q294" s="50">
        <v>23.31</v>
      </c>
      <c r="R294" s="50">
        <v>76.09</v>
      </c>
      <c r="S294" s="50">
        <v>48.51</v>
      </c>
      <c r="T294" s="50">
        <v>33.380000000000003</v>
      </c>
      <c r="U294" s="50">
        <v>34.94</v>
      </c>
      <c r="V294" s="50">
        <v>25.81</v>
      </c>
      <c r="W294" s="50">
        <v>30.66</v>
      </c>
      <c r="X294" s="50">
        <v>58.96</v>
      </c>
      <c r="Y294" s="50">
        <v>35.15</v>
      </c>
      <c r="Z294" s="50">
        <v>39.64</v>
      </c>
      <c r="AA294" s="50">
        <v>100.01</v>
      </c>
      <c r="AB294" s="50">
        <v>51.07</v>
      </c>
      <c r="AC294" s="50">
        <v>31.82</v>
      </c>
      <c r="AD294" s="50">
        <v>27.71</v>
      </c>
      <c r="AE294" s="50">
        <v>24.88</v>
      </c>
      <c r="AF294" s="50">
        <v>52.06</v>
      </c>
      <c r="AG294" s="50">
        <v>59.48</v>
      </c>
      <c r="AH294" s="50">
        <v>26.89</v>
      </c>
      <c r="AI294" s="50">
        <v>34.83</v>
      </c>
      <c r="AJ294" s="50">
        <v>31.317900000000002</v>
      </c>
      <c r="AK294" s="50">
        <v>42.05</v>
      </c>
      <c r="AL294" s="50">
        <v>52.06</v>
      </c>
      <c r="AM294" s="50">
        <v>104.99</v>
      </c>
      <c r="AN294" s="50">
        <v>43.59</v>
      </c>
      <c r="AO294" s="50">
        <v>18.420000000000002</v>
      </c>
      <c r="AP294" s="50">
        <v>33.58</v>
      </c>
      <c r="AQ294" s="50">
        <v>42.25</v>
      </c>
      <c r="AR294" s="50">
        <v>35.92</v>
      </c>
      <c r="AS294" s="50">
        <v>47.89</v>
      </c>
      <c r="AT294" s="50">
        <v>33.42</v>
      </c>
      <c r="AU294" s="50">
        <v>71.61</v>
      </c>
      <c r="AV294" s="50">
        <v>48.83</v>
      </c>
      <c r="AW294" s="50">
        <v>0</v>
      </c>
    </row>
    <row r="295" spans="1:49">
      <c r="A295" s="52">
        <v>42136</v>
      </c>
      <c r="B295" s="50">
        <v>48.82</v>
      </c>
      <c r="C295" s="50">
        <v>59.9</v>
      </c>
      <c r="D295" s="50">
        <v>40.26</v>
      </c>
      <c r="E295" s="50">
        <v>54.95</v>
      </c>
      <c r="F295" s="50">
        <v>31.88</v>
      </c>
      <c r="G295" s="50">
        <v>47.37</v>
      </c>
      <c r="H295" s="50">
        <v>20.04</v>
      </c>
      <c r="I295" s="50">
        <v>53.79</v>
      </c>
      <c r="J295" s="50">
        <v>33.21</v>
      </c>
      <c r="K295" s="50">
        <v>61.13</v>
      </c>
      <c r="L295" s="50">
        <v>71.09</v>
      </c>
      <c r="M295" s="50">
        <v>78.260000000000005</v>
      </c>
      <c r="N295" s="50">
        <v>76.3</v>
      </c>
      <c r="O295" s="50">
        <v>59.52</v>
      </c>
      <c r="P295" s="50">
        <v>34.869999999999997</v>
      </c>
      <c r="Q295" s="50">
        <v>23.26</v>
      </c>
      <c r="R295" s="50">
        <v>74.23</v>
      </c>
      <c r="S295" s="50">
        <v>48.71</v>
      </c>
      <c r="T295" s="50">
        <v>33.65</v>
      </c>
      <c r="U295" s="50">
        <v>34.86</v>
      </c>
      <c r="V295" s="50">
        <v>25.69</v>
      </c>
      <c r="W295" s="50">
        <v>30.85</v>
      </c>
      <c r="X295" s="50">
        <v>58.76</v>
      </c>
      <c r="Y295" s="50">
        <v>35.08</v>
      </c>
      <c r="Z295" s="50">
        <v>39.26</v>
      </c>
      <c r="AA295" s="50">
        <v>99.91</v>
      </c>
      <c r="AB295" s="50">
        <v>51.11</v>
      </c>
      <c r="AC295" s="50">
        <v>31.24</v>
      </c>
      <c r="AD295" s="50">
        <v>27.39</v>
      </c>
      <c r="AE295" s="50">
        <v>25.22</v>
      </c>
      <c r="AF295" s="50">
        <v>51.68</v>
      </c>
      <c r="AG295" s="50">
        <v>59.53</v>
      </c>
      <c r="AH295" s="50">
        <v>26.94</v>
      </c>
      <c r="AI295" s="50">
        <v>34.47</v>
      </c>
      <c r="AJ295" s="50">
        <v>31.215800000000002</v>
      </c>
      <c r="AK295" s="50">
        <v>41.89</v>
      </c>
      <c r="AL295" s="50">
        <v>51.79</v>
      </c>
      <c r="AM295" s="50">
        <v>105.38</v>
      </c>
      <c r="AN295" s="50">
        <v>43.47</v>
      </c>
      <c r="AO295" s="50">
        <v>18.350000000000001</v>
      </c>
      <c r="AP295" s="50">
        <v>33.35</v>
      </c>
      <c r="AQ295" s="50">
        <v>41.76</v>
      </c>
      <c r="AR295" s="50">
        <v>35.93</v>
      </c>
      <c r="AS295" s="50">
        <v>47.31</v>
      </c>
      <c r="AT295" s="50">
        <v>33.21</v>
      </c>
      <c r="AU295" s="50">
        <v>71.319999999999993</v>
      </c>
      <c r="AV295" s="50">
        <v>48.82</v>
      </c>
      <c r="AW295" s="50">
        <v>0</v>
      </c>
    </row>
    <row r="296" spans="1:49">
      <c r="A296" s="52">
        <v>42137</v>
      </c>
      <c r="B296" s="50">
        <v>48.06</v>
      </c>
      <c r="C296" s="50">
        <v>59.47</v>
      </c>
      <c r="D296" s="50">
        <v>39.83</v>
      </c>
      <c r="E296" s="50">
        <v>54.28</v>
      </c>
      <c r="F296" s="50">
        <v>31.7</v>
      </c>
      <c r="G296" s="50">
        <v>47.25</v>
      </c>
      <c r="H296" s="50">
        <v>19.84</v>
      </c>
      <c r="I296" s="50">
        <v>53.73</v>
      </c>
      <c r="J296" s="50">
        <v>32.76</v>
      </c>
      <c r="K296" s="50">
        <v>60.24</v>
      </c>
      <c r="L296" s="50">
        <v>70.900000000000006</v>
      </c>
      <c r="M296" s="50">
        <v>77.19</v>
      </c>
      <c r="N296" s="50">
        <v>74.44</v>
      </c>
      <c r="O296" s="50">
        <v>58.84</v>
      </c>
      <c r="P296" s="50">
        <v>34.81</v>
      </c>
      <c r="Q296" s="50">
        <v>23.12</v>
      </c>
      <c r="R296" s="50">
        <v>73.760000000000005</v>
      </c>
      <c r="S296" s="50">
        <v>47.94</v>
      </c>
      <c r="T296" s="50">
        <v>33.090000000000003</v>
      </c>
      <c r="U296" s="50">
        <v>34.54</v>
      </c>
      <c r="V296" s="50">
        <v>25.48</v>
      </c>
      <c r="W296" s="50">
        <v>30.59</v>
      </c>
      <c r="X296" s="50">
        <v>58.33</v>
      </c>
      <c r="Y296" s="50">
        <v>34.83</v>
      </c>
      <c r="Z296" s="50">
        <v>38.85</v>
      </c>
      <c r="AA296" s="50">
        <v>100.2</v>
      </c>
      <c r="AB296" s="50">
        <v>50.87</v>
      </c>
      <c r="AC296" s="50">
        <v>31.21</v>
      </c>
      <c r="AD296" s="50">
        <v>26.76</v>
      </c>
      <c r="AE296" s="50">
        <v>24.91</v>
      </c>
      <c r="AF296" s="50">
        <v>50.94</v>
      </c>
      <c r="AG296" s="50">
        <v>58.6</v>
      </c>
      <c r="AH296" s="50">
        <v>26.47</v>
      </c>
      <c r="AI296" s="50">
        <v>34.159999999999997</v>
      </c>
      <c r="AJ296" s="50">
        <v>30.890999999999998</v>
      </c>
      <c r="AK296" s="50">
        <v>41.68</v>
      </c>
      <c r="AL296" s="50">
        <v>51.61</v>
      </c>
      <c r="AM296" s="50">
        <v>104.26</v>
      </c>
      <c r="AN296" s="50">
        <v>43.38</v>
      </c>
      <c r="AO296" s="50">
        <v>18.22</v>
      </c>
      <c r="AP296" s="50">
        <v>32.909999999999997</v>
      </c>
      <c r="AQ296" s="50">
        <v>41.04</v>
      </c>
      <c r="AR296" s="50">
        <v>35.58</v>
      </c>
      <c r="AS296" s="50">
        <v>46.84</v>
      </c>
      <c r="AT296" s="50">
        <v>32.85</v>
      </c>
      <c r="AU296" s="50">
        <v>70.59</v>
      </c>
      <c r="AV296" s="50">
        <v>48.83</v>
      </c>
      <c r="AW296" s="50">
        <v>0</v>
      </c>
    </row>
    <row r="297" spans="1:49">
      <c r="A297" s="52">
        <v>42138</v>
      </c>
      <c r="B297" s="50">
        <v>48.33</v>
      </c>
      <c r="C297" s="50">
        <v>60.27</v>
      </c>
      <c r="D297" s="50">
        <v>40.26</v>
      </c>
      <c r="E297" s="50">
        <v>55.1</v>
      </c>
      <c r="F297" s="50">
        <v>32.159999999999997</v>
      </c>
      <c r="G297" s="50">
        <v>47.01</v>
      </c>
      <c r="H297" s="50">
        <v>20.2</v>
      </c>
      <c r="I297" s="50">
        <v>53.99</v>
      </c>
      <c r="J297" s="50">
        <v>33.35</v>
      </c>
      <c r="K297" s="50">
        <v>61.1</v>
      </c>
      <c r="L297" s="50">
        <v>71.599999999999994</v>
      </c>
      <c r="M297" s="50">
        <v>78.09</v>
      </c>
      <c r="N297" s="50">
        <v>75.489999999999995</v>
      </c>
      <c r="O297" s="50">
        <v>59.75</v>
      </c>
      <c r="P297" s="50">
        <v>35.71</v>
      </c>
      <c r="Q297" s="50">
        <v>23.4</v>
      </c>
      <c r="R297" s="50">
        <v>74.23</v>
      </c>
      <c r="S297" s="50">
        <v>48.54</v>
      </c>
      <c r="T297" s="50">
        <v>33.54</v>
      </c>
      <c r="U297" s="50">
        <v>34.950000000000003</v>
      </c>
      <c r="V297" s="50">
        <v>25.75</v>
      </c>
      <c r="W297" s="50">
        <v>30.92</v>
      </c>
      <c r="X297" s="50">
        <v>59.18</v>
      </c>
      <c r="Y297" s="50">
        <v>35.36</v>
      </c>
      <c r="Z297" s="50">
        <v>39.4</v>
      </c>
      <c r="AA297" s="50">
        <v>101.08</v>
      </c>
      <c r="AB297" s="50">
        <v>51.79</v>
      </c>
      <c r="AC297" s="50">
        <v>31.72</v>
      </c>
      <c r="AD297" s="50">
        <v>27.05</v>
      </c>
      <c r="AE297" s="50">
        <v>24.81</v>
      </c>
      <c r="AF297" s="50">
        <v>51.43</v>
      </c>
      <c r="AG297" s="50">
        <v>59.38</v>
      </c>
      <c r="AH297" s="50">
        <v>25.97</v>
      </c>
      <c r="AI297" s="50">
        <v>34.68</v>
      </c>
      <c r="AJ297" s="50">
        <v>31.1601</v>
      </c>
      <c r="AK297" s="50">
        <v>42.28</v>
      </c>
      <c r="AL297" s="50">
        <v>52.17</v>
      </c>
      <c r="AM297" s="50">
        <v>105.44</v>
      </c>
      <c r="AN297" s="50">
        <v>43.18</v>
      </c>
      <c r="AO297" s="50">
        <v>18.440000000000001</v>
      </c>
      <c r="AP297" s="50">
        <v>33</v>
      </c>
      <c r="AQ297" s="50">
        <v>41.91</v>
      </c>
      <c r="AR297" s="50">
        <v>35.92</v>
      </c>
      <c r="AS297" s="50">
        <v>47.55</v>
      </c>
      <c r="AT297" s="50">
        <v>33.479999999999997</v>
      </c>
      <c r="AU297" s="50">
        <v>71.48</v>
      </c>
      <c r="AV297" s="50">
        <v>49.85</v>
      </c>
      <c r="AW297" s="50">
        <v>0</v>
      </c>
    </row>
    <row r="298" spans="1:49">
      <c r="A298" s="52">
        <v>42139</v>
      </c>
      <c r="B298" s="50">
        <v>48.43</v>
      </c>
      <c r="C298" s="50">
        <v>61</v>
      </c>
      <c r="D298" s="50">
        <v>40.54</v>
      </c>
      <c r="E298" s="50">
        <v>55.6</v>
      </c>
      <c r="F298" s="50">
        <v>32.340000000000003</v>
      </c>
      <c r="G298" s="50">
        <v>47.69</v>
      </c>
      <c r="H298" s="50">
        <v>20.39</v>
      </c>
      <c r="I298" s="50">
        <v>53.96</v>
      </c>
      <c r="J298" s="50">
        <v>33.78</v>
      </c>
      <c r="K298" s="50">
        <v>61.47</v>
      </c>
      <c r="L298" s="50">
        <v>72.19</v>
      </c>
      <c r="M298" s="50">
        <v>79.14</v>
      </c>
      <c r="N298" s="50">
        <v>76.150000000000006</v>
      </c>
      <c r="O298" s="50">
        <v>60.44</v>
      </c>
      <c r="P298" s="50">
        <v>36.28</v>
      </c>
      <c r="Q298" s="50">
        <v>23.66</v>
      </c>
      <c r="R298" s="50">
        <v>74.98</v>
      </c>
      <c r="S298" s="50">
        <v>49.17</v>
      </c>
      <c r="T298" s="50">
        <v>34.5</v>
      </c>
      <c r="U298" s="50">
        <v>35.24</v>
      </c>
      <c r="V298" s="50">
        <v>25.89</v>
      </c>
      <c r="W298" s="50">
        <v>31.13</v>
      </c>
      <c r="X298" s="50">
        <v>59.31</v>
      </c>
      <c r="Y298" s="50">
        <v>35.58</v>
      </c>
      <c r="Z298" s="50">
        <v>39.65</v>
      </c>
      <c r="AA298" s="50">
        <v>102.14</v>
      </c>
      <c r="AB298" s="50">
        <v>52.05</v>
      </c>
      <c r="AC298" s="50">
        <v>31.99</v>
      </c>
      <c r="AD298" s="50">
        <v>26.97</v>
      </c>
      <c r="AE298" s="50">
        <v>27</v>
      </c>
      <c r="AF298" s="50">
        <v>52.01</v>
      </c>
      <c r="AG298" s="50">
        <v>59.96</v>
      </c>
      <c r="AH298" s="50">
        <v>26.23</v>
      </c>
      <c r="AI298" s="50">
        <v>34.82</v>
      </c>
      <c r="AJ298" s="50">
        <v>31.4849</v>
      </c>
      <c r="AK298" s="50">
        <v>42.54</v>
      </c>
      <c r="AL298" s="50">
        <v>53.09</v>
      </c>
      <c r="AM298" s="50">
        <v>106.86</v>
      </c>
      <c r="AN298" s="50">
        <v>43.72</v>
      </c>
      <c r="AO298" s="50">
        <v>18.77</v>
      </c>
      <c r="AP298" s="50">
        <v>33</v>
      </c>
      <c r="AQ298" s="50">
        <v>42.36</v>
      </c>
      <c r="AR298" s="50">
        <v>36.14</v>
      </c>
      <c r="AS298" s="50">
        <v>48</v>
      </c>
      <c r="AT298" s="50">
        <v>33.75</v>
      </c>
      <c r="AU298" s="50">
        <v>72.23</v>
      </c>
      <c r="AV298" s="50">
        <v>49.8</v>
      </c>
      <c r="AW298" s="50">
        <v>0</v>
      </c>
    </row>
    <row r="299" spans="1:49">
      <c r="A299" s="52">
        <v>42142</v>
      </c>
      <c r="B299" s="50">
        <v>48.65</v>
      </c>
      <c r="C299" s="50">
        <v>61.23</v>
      </c>
      <c r="D299" s="50">
        <v>40.78</v>
      </c>
      <c r="E299" s="50">
        <v>55.88</v>
      </c>
      <c r="F299" s="50">
        <v>32.590000000000003</v>
      </c>
      <c r="G299" s="50">
        <v>47.99</v>
      </c>
      <c r="H299" s="50">
        <v>20.420000000000002</v>
      </c>
      <c r="I299" s="50">
        <v>54.61</v>
      </c>
      <c r="J299" s="50">
        <v>33.979999999999997</v>
      </c>
      <c r="K299" s="50">
        <v>61.05</v>
      </c>
      <c r="L299" s="50">
        <v>72.260000000000005</v>
      </c>
      <c r="M299" s="50">
        <v>79.73</v>
      </c>
      <c r="N299" s="50">
        <v>76.03</v>
      </c>
      <c r="O299" s="50">
        <v>60.77</v>
      </c>
      <c r="P299" s="50">
        <v>36.49</v>
      </c>
      <c r="Q299" s="50">
        <v>23.7</v>
      </c>
      <c r="R299" s="50">
        <v>75.28</v>
      </c>
      <c r="S299" s="50">
        <v>49.44</v>
      </c>
      <c r="T299" s="50">
        <v>34.49</v>
      </c>
      <c r="U299" s="50">
        <v>35.33</v>
      </c>
      <c r="V299" s="50">
        <v>26.19</v>
      </c>
      <c r="W299" s="50">
        <v>31.25</v>
      </c>
      <c r="X299" s="50">
        <v>59.94</v>
      </c>
      <c r="Y299" s="50">
        <v>35.770000000000003</v>
      </c>
      <c r="Z299" s="50">
        <v>39.86</v>
      </c>
      <c r="AA299" s="50">
        <v>102.3</v>
      </c>
      <c r="AB299" s="50">
        <v>52.44</v>
      </c>
      <c r="AC299" s="50">
        <v>32.04</v>
      </c>
      <c r="AD299" s="50">
        <v>27</v>
      </c>
      <c r="AE299" s="50">
        <v>26.98</v>
      </c>
      <c r="AF299" s="50">
        <v>52.52</v>
      </c>
      <c r="AG299" s="50">
        <v>60.56</v>
      </c>
      <c r="AH299" s="50">
        <v>26.9</v>
      </c>
      <c r="AI299" s="50">
        <v>34.950000000000003</v>
      </c>
      <c r="AJ299" s="50">
        <v>31.809699999999999</v>
      </c>
      <c r="AK299" s="50">
        <v>42.63</v>
      </c>
      <c r="AL299" s="50">
        <v>53.44</v>
      </c>
      <c r="AM299" s="50">
        <v>107.42</v>
      </c>
      <c r="AN299" s="50">
        <v>43.65</v>
      </c>
      <c r="AO299" s="50">
        <v>18.920000000000002</v>
      </c>
      <c r="AP299" s="50">
        <v>33.42</v>
      </c>
      <c r="AQ299" s="50">
        <v>42.55</v>
      </c>
      <c r="AR299" s="50">
        <v>36.47</v>
      </c>
      <c r="AS299" s="50">
        <v>48.26</v>
      </c>
      <c r="AT299" s="50">
        <v>34.159999999999997</v>
      </c>
      <c r="AU299" s="50">
        <v>72.53</v>
      </c>
      <c r="AV299" s="50">
        <v>50.27</v>
      </c>
      <c r="AW299" s="50">
        <v>0</v>
      </c>
    </row>
    <row r="300" spans="1:49">
      <c r="A300" s="52">
        <v>42143</v>
      </c>
      <c r="B300" s="50">
        <v>48.96</v>
      </c>
      <c r="C300" s="50">
        <v>61.26</v>
      </c>
      <c r="D300" s="50">
        <v>40.74</v>
      </c>
      <c r="E300" s="50">
        <v>55.8</v>
      </c>
      <c r="F300" s="50">
        <v>32.17</v>
      </c>
      <c r="G300" s="50">
        <v>47.44</v>
      </c>
      <c r="H300" s="50">
        <v>20.39</v>
      </c>
      <c r="I300" s="50">
        <v>54.49</v>
      </c>
      <c r="J300" s="50">
        <v>34.15</v>
      </c>
      <c r="K300" s="50">
        <v>61.14</v>
      </c>
      <c r="L300" s="50">
        <v>72.19</v>
      </c>
      <c r="M300" s="50">
        <v>79.53</v>
      </c>
      <c r="N300" s="50">
        <v>76.19</v>
      </c>
      <c r="O300" s="50">
        <v>60.58</v>
      </c>
      <c r="P300" s="50">
        <v>36.5</v>
      </c>
      <c r="Q300" s="50">
        <v>23.6</v>
      </c>
      <c r="R300" s="50">
        <v>76.209999999999994</v>
      </c>
      <c r="S300" s="50">
        <v>49.32</v>
      </c>
      <c r="T300" s="50">
        <v>34.619999999999997</v>
      </c>
      <c r="U300" s="50">
        <v>35.5</v>
      </c>
      <c r="V300" s="50">
        <v>26.24</v>
      </c>
      <c r="W300" s="50">
        <v>31.26</v>
      </c>
      <c r="X300" s="50">
        <v>59.78</v>
      </c>
      <c r="Y300" s="50">
        <v>35.909999999999997</v>
      </c>
      <c r="Z300" s="50">
        <v>39.99</v>
      </c>
      <c r="AA300" s="50">
        <v>102.51</v>
      </c>
      <c r="AB300" s="50">
        <v>52.14</v>
      </c>
      <c r="AC300" s="50">
        <v>31.81</v>
      </c>
      <c r="AD300" s="50">
        <v>27</v>
      </c>
      <c r="AE300" s="50">
        <v>26.97</v>
      </c>
      <c r="AF300" s="50">
        <v>53.01</v>
      </c>
      <c r="AG300" s="50">
        <v>60.78</v>
      </c>
      <c r="AH300" s="50">
        <v>27.03</v>
      </c>
      <c r="AI300" s="50">
        <v>35.04</v>
      </c>
      <c r="AJ300" s="50">
        <v>32.1066</v>
      </c>
      <c r="AK300" s="50">
        <v>43.03</v>
      </c>
      <c r="AL300" s="50">
        <v>53.36</v>
      </c>
      <c r="AM300" s="50">
        <v>107.82</v>
      </c>
      <c r="AN300" s="50">
        <v>43.67</v>
      </c>
      <c r="AO300" s="50">
        <v>18.91</v>
      </c>
      <c r="AP300" s="50">
        <v>33.590000000000003</v>
      </c>
      <c r="AQ300" s="50">
        <v>42.57</v>
      </c>
      <c r="AR300" s="50">
        <v>36.42</v>
      </c>
      <c r="AS300" s="50">
        <v>48.23</v>
      </c>
      <c r="AT300" s="50">
        <v>34.369999999999997</v>
      </c>
      <c r="AU300" s="50">
        <v>73.23</v>
      </c>
      <c r="AV300" s="50">
        <v>50.53</v>
      </c>
      <c r="AW300" s="50">
        <v>0</v>
      </c>
    </row>
    <row r="301" spans="1:49">
      <c r="A301" s="52">
        <v>42144</v>
      </c>
      <c r="B301" s="50">
        <v>49.08</v>
      </c>
      <c r="C301" s="50">
        <v>61.4</v>
      </c>
      <c r="D301" s="50">
        <v>40.92</v>
      </c>
      <c r="E301" s="50">
        <v>55.92</v>
      </c>
      <c r="F301" s="50">
        <v>32.21</v>
      </c>
      <c r="G301" s="50">
        <v>47.52</v>
      </c>
      <c r="H301" s="50">
        <v>20.53</v>
      </c>
      <c r="I301" s="50">
        <v>54.44</v>
      </c>
      <c r="J301" s="50">
        <v>34.14</v>
      </c>
      <c r="K301" s="50">
        <v>61.38</v>
      </c>
      <c r="L301" s="50">
        <v>71.89</v>
      </c>
      <c r="M301" s="50">
        <v>79.72</v>
      </c>
      <c r="N301" s="50">
        <v>76.540000000000006</v>
      </c>
      <c r="O301" s="50">
        <v>60.81</v>
      </c>
      <c r="P301" s="50">
        <v>36.770000000000003</v>
      </c>
      <c r="Q301" s="50">
        <v>23.71</v>
      </c>
      <c r="R301" s="50">
        <v>76.040000000000006</v>
      </c>
      <c r="S301" s="50">
        <v>49.47</v>
      </c>
      <c r="T301" s="50">
        <v>34.33</v>
      </c>
      <c r="U301" s="50">
        <v>35.83</v>
      </c>
      <c r="V301" s="50">
        <v>26.25</v>
      </c>
      <c r="W301" s="50">
        <v>31</v>
      </c>
      <c r="X301" s="50">
        <v>60.03</v>
      </c>
      <c r="Y301" s="50">
        <v>36.14</v>
      </c>
      <c r="Z301" s="50">
        <v>40.130000000000003</v>
      </c>
      <c r="AA301" s="50">
        <v>102.52</v>
      </c>
      <c r="AB301" s="50">
        <v>52.32</v>
      </c>
      <c r="AC301" s="50">
        <v>31.83</v>
      </c>
      <c r="AD301" s="50">
        <v>27.13</v>
      </c>
      <c r="AE301" s="50">
        <v>26.96</v>
      </c>
      <c r="AF301" s="50">
        <v>52.85</v>
      </c>
      <c r="AG301" s="50">
        <v>60.96</v>
      </c>
      <c r="AH301" s="50">
        <v>27.23</v>
      </c>
      <c r="AI301" s="50">
        <v>35.18</v>
      </c>
      <c r="AJ301" s="50">
        <v>32.3386</v>
      </c>
      <c r="AK301" s="50">
        <v>43.33</v>
      </c>
      <c r="AL301" s="50">
        <v>53.45</v>
      </c>
      <c r="AM301" s="50">
        <v>107.75</v>
      </c>
      <c r="AN301" s="50">
        <v>43.67</v>
      </c>
      <c r="AO301" s="50">
        <v>18.95</v>
      </c>
      <c r="AP301" s="50">
        <v>33.81</v>
      </c>
      <c r="AQ301" s="50">
        <v>42.86</v>
      </c>
      <c r="AR301" s="50">
        <v>36.65</v>
      </c>
      <c r="AS301" s="50">
        <v>48.73</v>
      </c>
      <c r="AT301" s="50">
        <v>34.619999999999997</v>
      </c>
      <c r="AU301" s="50">
        <v>73.650000000000006</v>
      </c>
      <c r="AV301" s="50">
        <v>50.48</v>
      </c>
      <c r="AW301" s="50">
        <v>0</v>
      </c>
    </row>
    <row r="302" spans="1:49">
      <c r="A302" s="52">
        <v>42145</v>
      </c>
      <c r="B302" s="50">
        <v>49.59</v>
      </c>
      <c r="C302" s="50">
        <v>61.33</v>
      </c>
      <c r="D302" s="50">
        <v>40.67</v>
      </c>
      <c r="E302" s="50">
        <v>55.81</v>
      </c>
      <c r="F302" s="50">
        <v>32.19</v>
      </c>
      <c r="G302" s="50">
        <v>48.01</v>
      </c>
      <c r="H302" s="50">
        <v>20.51</v>
      </c>
      <c r="I302" s="50">
        <v>54.55</v>
      </c>
      <c r="J302" s="50">
        <v>34.21</v>
      </c>
      <c r="K302" s="50">
        <v>61.37</v>
      </c>
      <c r="L302" s="50">
        <v>72.02</v>
      </c>
      <c r="M302" s="50">
        <v>79.66</v>
      </c>
      <c r="N302" s="50">
        <v>76.16</v>
      </c>
      <c r="O302" s="50">
        <v>60.83</v>
      </c>
      <c r="P302" s="50">
        <v>36.85</v>
      </c>
      <c r="Q302" s="50">
        <v>23.68</v>
      </c>
      <c r="R302" s="50">
        <v>76.12</v>
      </c>
      <c r="S302" s="50">
        <v>49.43</v>
      </c>
      <c r="T302" s="50">
        <v>34.46</v>
      </c>
      <c r="U302" s="50">
        <v>35.92</v>
      </c>
      <c r="V302" s="50">
        <v>26.29</v>
      </c>
      <c r="W302" s="50">
        <v>30.93</v>
      </c>
      <c r="X302" s="50">
        <v>59.8</v>
      </c>
      <c r="Y302" s="50">
        <v>35.96</v>
      </c>
      <c r="Z302" s="50">
        <v>39.71</v>
      </c>
      <c r="AA302" s="50">
        <v>102.16</v>
      </c>
      <c r="AB302" s="50">
        <v>52.54</v>
      </c>
      <c r="AC302" s="50">
        <v>31.72</v>
      </c>
      <c r="AD302" s="50">
        <v>27.13</v>
      </c>
      <c r="AE302" s="50">
        <v>26.98</v>
      </c>
      <c r="AF302" s="50">
        <v>53.15</v>
      </c>
      <c r="AG302" s="50">
        <v>61.09</v>
      </c>
      <c r="AH302" s="50">
        <v>27.02</v>
      </c>
      <c r="AI302" s="50">
        <v>35.33</v>
      </c>
      <c r="AJ302" s="50">
        <v>32.069499999999998</v>
      </c>
      <c r="AK302" s="50">
        <v>43.76</v>
      </c>
      <c r="AL302" s="50">
        <v>53.37</v>
      </c>
      <c r="AM302" s="50">
        <v>107.69</v>
      </c>
      <c r="AN302" s="50">
        <v>43.38</v>
      </c>
      <c r="AO302" s="50">
        <v>19.079999999999998</v>
      </c>
      <c r="AP302" s="50">
        <v>33.86</v>
      </c>
      <c r="AQ302" s="50">
        <v>42.55</v>
      </c>
      <c r="AR302" s="50">
        <v>36.590000000000003</v>
      </c>
      <c r="AS302" s="50">
        <v>48.7</v>
      </c>
      <c r="AT302" s="50">
        <v>34.51</v>
      </c>
      <c r="AU302" s="50">
        <v>73.52</v>
      </c>
      <c r="AV302" s="50">
        <v>50.75</v>
      </c>
      <c r="AW302" s="50">
        <v>0</v>
      </c>
    </row>
    <row r="303" spans="1:49">
      <c r="A303" s="52">
        <v>42146</v>
      </c>
      <c r="B303" s="50">
        <v>49.59</v>
      </c>
      <c r="C303" s="50">
        <v>61.21</v>
      </c>
      <c r="D303" s="50">
        <v>40.65</v>
      </c>
      <c r="E303" s="50">
        <v>55.65</v>
      </c>
      <c r="F303" s="50">
        <v>32.07</v>
      </c>
      <c r="G303" s="50">
        <v>47.77</v>
      </c>
      <c r="H303" s="50">
        <v>20.440000000000001</v>
      </c>
      <c r="I303" s="50">
        <v>54.45</v>
      </c>
      <c r="J303" s="50">
        <v>34.18</v>
      </c>
      <c r="K303" s="50">
        <v>61.14</v>
      </c>
      <c r="L303" s="50">
        <v>71.97</v>
      </c>
      <c r="M303" s="50">
        <v>79.61</v>
      </c>
      <c r="N303" s="50">
        <v>76.05</v>
      </c>
      <c r="O303" s="50">
        <v>60.74</v>
      </c>
      <c r="P303" s="50">
        <v>36.78</v>
      </c>
      <c r="Q303" s="50">
        <v>23.57</v>
      </c>
      <c r="R303" s="50">
        <v>76.040000000000006</v>
      </c>
      <c r="S303" s="50">
        <v>49.29</v>
      </c>
      <c r="T303" s="50">
        <v>34.4</v>
      </c>
      <c r="U303" s="50">
        <v>36.01</v>
      </c>
      <c r="V303" s="50">
        <v>26.27</v>
      </c>
      <c r="W303" s="50">
        <v>30.88</v>
      </c>
      <c r="X303" s="50">
        <v>59.59</v>
      </c>
      <c r="Y303" s="50">
        <v>35.92</v>
      </c>
      <c r="Z303" s="50">
        <v>39.299999999999997</v>
      </c>
      <c r="AA303" s="50">
        <v>102.23</v>
      </c>
      <c r="AB303" s="50">
        <v>52.53</v>
      </c>
      <c r="AC303" s="50">
        <v>31.6</v>
      </c>
      <c r="AD303" s="50">
        <v>26.98</v>
      </c>
      <c r="AE303" s="50">
        <v>26.98</v>
      </c>
      <c r="AF303" s="50">
        <v>52.71</v>
      </c>
      <c r="AG303" s="50">
        <v>60.98</v>
      </c>
      <c r="AH303" s="50">
        <v>26.81</v>
      </c>
      <c r="AI303" s="50">
        <v>35.229999999999997</v>
      </c>
      <c r="AJ303" s="50">
        <v>31.939599999999999</v>
      </c>
      <c r="AK303" s="50">
        <v>43.86</v>
      </c>
      <c r="AL303" s="50">
        <v>53.22</v>
      </c>
      <c r="AM303" s="50">
        <v>107.6</v>
      </c>
      <c r="AN303" s="50">
        <v>43.23</v>
      </c>
      <c r="AO303" s="50">
        <v>19.100000000000001</v>
      </c>
      <c r="AP303" s="50">
        <v>34.1</v>
      </c>
      <c r="AQ303" s="50">
        <v>42.26</v>
      </c>
      <c r="AR303" s="50">
        <v>36.58</v>
      </c>
      <c r="AS303" s="50">
        <v>48.34</v>
      </c>
      <c r="AT303" s="50">
        <v>34.46</v>
      </c>
      <c r="AU303" s="50">
        <v>73.14</v>
      </c>
      <c r="AV303" s="50">
        <v>50.52</v>
      </c>
      <c r="AW303" s="50">
        <v>0</v>
      </c>
    </row>
    <row r="304" spans="1:49">
      <c r="A304" s="52">
        <v>42150</v>
      </c>
      <c r="B304" s="50">
        <v>49.25</v>
      </c>
      <c r="C304" s="50">
        <v>60.68</v>
      </c>
      <c r="D304" s="50">
        <v>40.32</v>
      </c>
      <c r="E304" s="50">
        <v>55.33</v>
      </c>
      <c r="F304" s="50">
        <v>31.89</v>
      </c>
      <c r="G304" s="50">
        <v>47.26</v>
      </c>
      <c r="H304" s="50">
        <v>20.27</v>
      </c>
      <c r="I304" s="50">
        <v>54.29</v>
      </c>
      <c r="J304" s="50">
        <v>33.909999999999997</v>
      </c>
      <c r="K304" s="50">
        <v>61.07</v>
      </c>
      <c r="L304" s="50">
        <v>71.510000000000005</v>
      </c>
      <c r="M304" s="50">
        <v>79.16</v>
      </c>
      <c r="N304" s="50">
        <v>75.760000000000005</v>
      </c>
      <c r="O304" s="50">
        <v>60.46</v>
      </c>
      <c r="P304" s="50">
        <v>36.42</v>
      </c>
      <c r="Q304" s="50">
        <v>23.46</v>
      </c>
      <c r="R304" s="50">
        <v>75.48</v>
      </c>
      <c r="S304" s="50">
        <v>49</v>
      </c>
      <c r="T304" s="50">
        <v>33.89</v>
      </c>
      <c r="U304" s="50">
        <v>35.75</v>
      </c>
      <c r="V304" s="50">
        <v>25.95</v>
      </c>
      <c r="W304" s="50">
        <v>30.59</v>
      </c>
      <c r="X304" s="50">
        <v>58.93</v>
      </c>
      <c r="Y304" s="50">
        <v>35.979999999999997</v>
      </c>
      <c r="Z304" s="50">
        <v>38.81</v>
      </c>
      <c r="AA304" s="50">
        <v>101.03</v>
      </c>
      <c r="AB304" s="50">
        <v>52.09</v>
      </c>
      <c r="AC304" s="50">
        <v>31.23</v>
      </c>
      <c r="AD304" s="50">
        <v>26.82</v>
      </c>
      <c r="AE304" s="50">
        <v>27.03</v>
      </c>
      <c r="AF304" s="50">
        <v>52.68</v>
      </c>
      <c r="AG304" s="50">
        <v>60.57</v>
      </c>
      <c r="AH304" s="50">
        <v>26.49</v>
      </c>
      <c r="AI304" s="50">
        <v>34.76</v>
      </c>
      <c r="AJ304" s="50">
        <v>31.846800000000002</v>
      </c>
      <c r="AK304" s="50">
        <v>43.12</v>
      </c>
      <c r="AL304" s="50">
        <v>52.93</v>
      </c>
      <c r="AM304" s="50">
        <v>107.09</v>
      </c>
      <c r="AN304" s="50">
        <v>43.3</v>
      </c>
      <c r="AO304" s="50">
        <v>18.89</v>
      </c>
      <c r="AP304" s="50">
        <v>33.770000000000003</v>
      </c>
      <c r="AQ304" s="50">
        <v>42</v>
      </c>
      <c r="AR304" s="50">
        <v>36.32</v>
      </c>
      <c r="AS304" s="50">
        <v>48.24</v>
      </c>
      <c r="AT304" s="50">
        <v>33.99</v>
      </c>
      <c r="AU304" s="50">
        <v>72.930000000000007</v>
      </c>
      <c r="AV304" s="50">
        <v>50.33</v>
      </c>
      <c r="AW304" s="50">
        <v>0</v>
      </c>
    </row>
    <row r="305" spans="1:49">
      <c r="A305" s="52">
        <v>42151</v>
      </c>
      <c r="B305" s="50">
        <v>49.64</v>
      </c>
      <c r="C305" s="50">
        <v>61.26</v>
      </c>
      <c r="D305" s="50">
        <v>40.39</v>
      </c>
      <c r="E305" s="50">
        <v>56.06</v>
      </c>
      <c r="F305" s="50">
        <v>32.090000000000003</v>
      </c>
      <c r="G305" s="50">
        <v>48.06</v>
      </c>
      <c r="H305" s="50">
        <v>20.239999999999998</v>
      </c>
      <c r="I305" s="50">
        <v>54.56</v>
      </c>
      <c r="J305" s="50">
        <v>34.01</v>
      </c>
      <c r="K305" s="50">
        <v>61.34</v>
      </c>
      <c r="L305" s="50">
        <v>70.83</v>
      </c>
      <c r="M305" s="50">
        <v>79.2</v>
      </c>
      <c r="N305" s="50">
        <v>76.209999999999994</v>
      </c>
      <c r="O305" s="50">
        <v>60.78</v>
      </c>
      <c r="P305" s="50">
        <v>36.43</v>
      </c>
      <c r="Q305" s="50">
        <v>23.58</v>
      </c>
      <c r="R305" s="50">
        <v>76.41</v>
      </c>
      <c r="S305" s="50">
        <v>48.77</v>
      </c>
      <c r="T305" s="50">
        <v>33.950000000000003</v>
      </c>
      <c r="U305" s="50">
        <v>35.86</v>
      </c>
      <c r="V305" s="50">
        <v>25.95</v>
      </c>
      <c r="W305" s="50">
        <v>30.89</v>
      </c>
      <c r="X305" s="50">
        <v>59.76</v>
      </c>
      <c r="Y305" s="50">
        <v>35.76</v>
      </c>
      <c r="Z305" s="50">
        <v>39.22</v>
      </c>
      <c r="AA305" s="50">
        <v>100.83</v>
      </c>
      <c r="AB305" s="50">
        <v>52.67</v>
      </c>
      <c r="AC305" s="50">
        <v>31.45</v>
      </c>
      <c r="AD305" s="50">
        <v>27.04</v>
      </c>
      <c r="AE305" s="50">
        <v>27.11</v>
      </c>
      <c r="AF305" s="50">
        <v>53.26</v>
      </c>
      <c r="AG305" s="50">
        <v>61.15</v>
      </c>
      <c r="AH305" s="50">
        <v>26.57</v>
      </c>
      <c r="AI305" s="50">
        <v>34.97</v>
      </c>
      <c r="AJ305" s="50">
        <v>32.171599999999998</v>
      </c>
      <c r="AK305" s="50">
        <v>43.25</v>
      </c>
      <c r="AL305" s="50">
        <v>53.08</v>
      </c>
      <c r="AM305" s="50">
        <v>107.4</v>
      </c>
      <c r="AN305" s="50">
        <v>43.73</v>
      </c>
      <c r="AO305" s="50">
        <v>18.93</v>
      </c>
      <c r="AP305" s="50">
        <v>34.1</v>
      </c>
      <c r="AQ305" s="50">
        <v>42.42</v>
      </c>
      <c r="AR305" s="50">
        <v>36.54</v>
      </c>
      <c r="AS305" s="50">
        <v>48.3</v>
      </c>
      <c r="AT305" s="50">
        <v>34.1</v>
      </c>
      <c r="AU305" s="50">
        <v>71.989999999999995</v>
      </c>
      <c r="AV305" s="50">
        <v>50.84</v>
      </c>
      <c r="AW305" s="50">
        <v>0</v>
      </c>
    </row>
    <row r="306" spans="1:49">
      <c r="A306" s="52">
        <v>42152</v>
      </c>
      <c r="B306" s="50">
        <v>50.13</v>
      </c>
      <c r="C306" s="50">
        <v>61.46</v>
      </c>
      <c r="D306" s="50">
        <v>40.44</v>
      </c>
      <c r="E306" s="50">
        <v>56.1</v>
      </c>
      <c r="F306" s="50">
        <v>32.1</v>
      </c>
      <c r="G306" s="50">
        <v>48.34</v>
      </c>
      <c r="H306" s="50">
        <v>20.38</v>
      </c>
      <c r="I306" s="50">
        <v>54.58</v>
      </c>
      <c r="J306" s="50">
        <v>34.119999999999997</v>
      </c>
      <c r="K306" s="50">
        <v>61.81</v>
      </c>
      <c r="L306" s="50">
        <v>70.97</v>
      </c>
      <c r="M306" s="50">
        <v>79.53</v>
      </c>
      <c r="N306" s="50">
        <v>75.95</v>
      </c>
      <c r="O306" s="50">
        <v>61.05</v>
      </c>
      <c r="P306" s="50">
        <v>36.39</v>
      </c>
      <c r="Q306" s="50">
        <v>23.52</v>
      </c>
      <c r="R306" s="50">
        <v>76.55</v>
      </c>
      <c r="S306" s="50">
        <v>49.25</v>
      </c>
      <c r="T306" s="50">
        <v>33.950000000000003</v>
      </c>
      <c r="U306" s="50">
        <v>36.07</v>
      </c>
      <c r="V306" s="50">
        <v>26.13</v>
      </c>
      <c r="W306" s="50">
        <v>30.91</v>
      </c>
      <c r="X306" s="50">
        <v>59.85</v>
      </c>
      <c r="Y306" s="50">
        <v>35.44</v>
      </c>
      <c r="Z306" s="50">
        <v>39.06</v>
      </c>
      <c r="AA306" s="50">
        <v>102.27</v>
      </c>
      <c r="AB306" s="50">
        <v>52.56</v>
      </c>
      <c r="AC306" s="50">
        <v>31.53</v>
      </c>
      <c r="AD306" s="50">
        <v>27.43</v>
      </c>
      <c r="AE306" s="50">
        <v>27.13</v>
      </c>
      <c r="AF306" s="50">
        <v>53.36</v>
      </c>
      <c r="AG306" s="50">
        <v>61.18</v>
      </c>
      <c r="AH306" s="50">
        <v>26.75</v>
      </c>
      <c r="AI306" s="50">
        <v>35</v>
      </c>
      <c r="AJ306" s="50">
        <v>32.292200000000001</v>
      </c>
      <c r="AK306" s="50">
        <v>43.05</v>
      </c>
      <c r="AL306" s="50">
        <v>53.25</v>
      </c>
      <c r="AM306" s="50">
        <v>107.98</v>
      </c>
      <c r="AN306" s="50">
        <v>43.51</v>
      </c>
      <c r="AO306" s="50">
        <v>18.899999999999999</v>
      </c>
      <c r="AP306" s="50">
        <v>34.26</v>
      </c>
      <c r="AQ306" s="50">
        <v>42.77</v>
      </c>
      <c r="AR306" s="50">
        <v>36.74</v>
      </c>
      <c r="AS306" s="50">
        <v>48.33</v>
      </c>
      <c r="AT306" s="50">
        <v>34.130000000000003</v>
      </c>
      <c r="AU306" s="50">
        <v>71.94</v>
      </c>
      <c r="AV306" s="50">
        <v>50.96</v>
      </c>
      <c r="AW306" s="50">
        <v>0</v>
      </c>
    </row>
    <row r="307" spans="1:49">
      <c r="A307" s="52">
        <v>42153</v>
      </c>
      <c r="B307" s="50">
        <v>50.35</v>
      </c>
      <c r="C307" s="50">
        <v>61.3</v>
      </c>
      <c r="D307" s="50">
        <v>40.229999999999997</v>
      </c>
      <c r="E307" s="50">
        <v>56.29</v>
      </c>
      <c r="F307" s="50">
        <v>32</v>
      </c>
      <c r="G307" s="50">
        <v>47.78</v>
      </c>
      <c r="H307" s="50">
        <v>20.37</v>
      </c>
      <c r="I307" s="50">
        <v>54.25</v>
      </c>
      <c r="J307" s="50">
        <v>34.14</v>
      </c>
      <c r="K307" s="50">
        <v>61.84</v>
      </c>
      <c r="L307" s="50">
        <v>70.52</v>
      </c>
      <c r="M307" s="50">
        <v>79.23</v>
      </c>
      <c r="N307" s="50">
        <v>75.73</v>
      </c>
      <c r="O307" s="50">
        <v>60.81</v>
      </c>
      <c r="P307" s="50">
        <v>36.369999999999997</v>
      </c>
      <c r="Q307" s="50">
        <v>23.34</v>
      </c>
      <c r="R307" s="50">
        <v>76.47</v>
      </c>
      <c r="S307" s="50">
        <v>49.25</v>
      </c>
      <c r="T307" s="50">
        <v>33.83</v>
      </c>
      <c r="U307" s="50">
        <v>35.68</v>
      </c>
      <c r="V307" s="50">
        <v>26.07</v>
      </c>
      <c r="W307" s="50">
        <v>30.54</v>
      </c>
      <c r="X307" s="50">
        <v>59.47</v>
      </c>
      <c r="Y307" s="50">
        <v>35.29</v>
      </c>
      <c r="Z307" s="50">
        <v>38.729999999999997</v>
      </c>
      <c r="AA307" s="50">
        <v>102.34</v>
      </c>
      <c r="AB307" s="50">
        <v>52.02</v>
      </c>
      <c r="AC307" s="50">
        <v>31.5</v>
      </c>
      <c r="AD307" s="50">
        <v>27.02</v>
      </c>
      <c r="AE307" s="50">
        <v>27.25</v>
      </c>
      <c r="AF307" s="50">
        <v>53.47</v>
      </c>
      <c r="AG307" s="50">
        <v>60.92</v>
      </c>
      <c r="AH307" s="50">
        <v>26.59</v>
      </c>
      <c r="AI307" s="50">
        <v>34.96</v>
      </c>
      <c r="AJ307" s="50">
        <v>32.2087</v>
      </c>
      <c r="AK307" s="50">
        <v>42.63</v>
      </c>
      <c r="AL307" s="50">
        <v>53.16</v>
      </c>
      <c r="AM307" s="50">
        <v>107.47</v>
      </c>
      <c r="AN307" s="50">
        <v>43.69</v>
      </c>
      <c r="AO307" s="50">
        <v>18.850000000000001</v>
      </c>
      <c r="AP307" s="50">
        <v>33.840000000000003</v>
      </c>
      <c r="AQ307" s="50">
        <v>42.57</v>
      </c>
      <c r="AR307" s="50">
        <v>36.67</v>
      </c>
      <c r="AS307" s="50">
        <v>48.28</v>
      </c>
      <c r="AT307" s="50">
        <v>34.049999999999997</v>
      </c>
      <c r="AU307" s="50">
        <v>71.91</v>
      </c>
      <c r="AV307" s="50">
        <v>50.69</v>
      </c>
      <c r="AW307" s="50">
        <v>0</v>
      </c>
    </row>
    <row r="308" spans="1:49">
      <c r="A308" s="52">
        <v>42156</v>
      </c>
      <c r="B308" s="50">
        <v>50.44</v>
      </c>
      <c r="C308" s="50">
        <v>61.39</v>
      </c>
      <c r="D308" s="50">
        <v>40.22</v>
      </c>
      <c r="E308" s="50">
        <v>56.01</v>
      </c>
      <c r="F308" s="50">
        <v>31.96</v>
      </c>
      <c r="G308" s="50">
        <v>48</v>
      </c>
      <c r="H308" s="50">
        <v>20.22</v>
      </c>
      <c r="I308" s="50">
        <v>54.27</v>
      </c>
      <c r="J308" s="50">
        <v>34.11</v>
      </c>
      <c r="K308" s="50">
        <v>61.71</v>
      </c>
      <c r="L308" s="50">
        <v>70.5</v>
      </c>
      <c r="M308" s="50">
        <v>79.260000000000005</v>
      </c>
      <c r="N308" s="50">
        <v>76</v>
      </c>
      <c r="O308" s="50">
        <v>60.78</v>
      </c>
      <c r="P308" s="50">
        <v>36.57</v>
      </c>
      <c r="Q308" s="50">
        <v>23.43</v>
      </c>
      <c r="R308" s="50">
        <v>76.58</v>
      </c>
      <c r="S308" s="50">
        <v>49.19</v>
      </c>
      <c r="T308" s="50">
        <v>33.99</v>
      </c>
      <c r="U308" s="50">
        <v>35.6</v>
      </c>
      <c r="V308" s="50">
        <v>25.92</v>
      </c>
      <c r="W308" s="50">
        <v>30.82</v>
      </c>
      <c r="X308" s="50">
        <v>59.33</v>
      </c>
      <c r="Y308" s="50">
        <v>35.380000000000003</v>
      </c>
      <c r="Z308" s="50">
        <v>38.6</v>
      </c>
      <c r="AA308" s="50">
        <v>103.53</v>
      </c>
      <c r="AB308" s="50">
        <v>52.03</v>
      </c>
      <c r="AC308" s="50">
        <v>31.3</v>
      </c>
      <c r="AD308" s="50">
        <v>27.18</v>
      </c>
      <c r="AE308" s="50">
        <v>27.15</v>
      </c>
      <c r="AF308" s="50">
        <v>53.66</v>
      </c>
      <c r="AG308" s="50">
        <v>60.91</v>
      </c>
      <c r="AH308" s="50">
        <v>26.46</v>
      </c>
      <c r="AI308" s="50">
        <v>34.94</v>
      </c>
      <c r="AJ308" s="50">
        <v>32.264400000000002</v>
      </c>
      <c r="AK308" s="50">
        <v>42.91</v>
      </c>
      <c r="AL308" s="50">
        <v>53.29</v>
      </c>
      <c r="AM308" s="50">
        <v>107.59</v>
      </c>
      <c r="AN308" s="50">
        <v>43.67</v>
      </c>
      <c r="AO308" s="50">
        <v>18.82</v>
      </c>
      <c r="AP308" s="50">
        <v>34.18</v>
      </c>
      <c r="AQ308" s="50">
        <v>42.54</v>
      </c>
      <c r="AR308" s="50">
        <v>36.549999999999997</v>
      </c>
      <c r="AS308" s="50">
        <v>48.35</v>
      </c>
      <c r="AT308" s="50">
        <v>34.07</v>
      </c>
      <c r="AU308" s="50">
        <v>72.040000000000006</v>
      </c>
      <c r="AV308" s="50">
        <v>51.02</v>
      </c>
      <c r="AW308" s="50">
        <v>0</v>
      </c>
    </row>
    <row r="309" spans="1:49">
      <c r="A309" s="52">
        <v>42157</v>
      </c>
      <c r="B309" s="50">
        <v>49.78</v>
      </c>
      <c r="C309" s="50">
        <v>60.52</v>
      </c>
      <c r="D309" s="50">
        <v>39.619999999999997</v>
      </c>
      <c r="E309" s="50">
        <v>55.17</v>
      </c>
      <c r="F309" s="50">
        <v>31.6</v>
      </c>
      <c r="G309" s="50">
        <v>47.42</v>
      </c>
      <c r="H309" s="50">
        <v>19.73</v>
      </c>
      <c r="I309" s="50">
        <v>54.3</v>
      </c>
      <c r="J309" s="50">
        <v>33.32</v>
      </c>
      <c r="K309" s="50">
        <v>61.09</v>
      </c>
      <c r="L309" s="50">
        <v>69.59</v>
      </c>
      <c r="M309" s="50">
        <v>77.84</v>
      </c>
      <c r="N309" s="50">
        <v>75.05</v>
      </c>
      <c r="O309" s="50">
        <v>59.54</v>
      </c>
      <c r="P309" s="50">
        <v>36.159999999999997</v>
      </c>
      <c r="Q309" s="50">
        <v>23.09</v>
      </c>
      <c r="R309" s="50">
        <v>75.11</v>
      </c>
      <c r="S309" s="50">
        <v>48.49</v>
      </c>
      <c r="T309" s="50">
        <v>33.729999999999997</v>
      </c>
      <c r="U309" s="50">
        <v>35.01</v>
      </c>
      <c r="V309" s="50">
        <v>25.53</v>
      </c>
      <c r="W309" s="50">
        <v>30.88</v>
      </c>
      <c r="X309" s="50">
        <v>58.48</v>
      </c>
      <c r="Y309" s="50">
        <v>34.44</v>
      </c>
      <c r="Z309" s="50">
        <v>38.07</v>
      </c>
      <c r="AA309" s="50">
        <v>102.22</v>
      </c>
      <c r="AB309" s="50">
        <v>51.13</v>
      </c>
      <c r="AC309" s="50">
        <v>30.55</v>
      </c>
      <c r="AD309" s="50">
        <v>26.96</v>
      </c>
      <c r="AE309" s="50">
        <v>27.05</v>
      </c>
      <c r="AF309" s="50">
        <v>52.9</v>
      </c>
      <c r="AG309" s="50">
        <v>59.65</v>
      </c>
      <c r="AH309" s="50">
        <v>25.89</v>
      </c>
      <c r="AI309" s="50">
        <v>34.35</v>
      </c>
      <c r="AJ309" s="50">
        <v>31.81</v>
      </c>
      <c r="AK309" s="50">
        <v>42.29</v>
      </c>
      <c r="AL309" s="50">
        <v>52.65</v>
      </c>
      <c r="AM309" s="50">
        <v>106.3</v>
      </c>
      <c r="AN309" s="50">
        <v>43.28</v>
      </c>
      <c r="AO309" s="50">
        <v>18.559999999999999</v>
      </c>
      <c r="AP309" s="50">
        <v>33.83</v>
      </c>
      <c r="AQ309" s="50">
        <v>41.82</v>
      </c>
      <c r="AR309" s="50">
        <v>36.06</v>
      </c>
      <c r="AS309" s="50">
        <v>47.45</v>
      </c>
      <c r="AT309" s="50">
        <v>33.4</v>
      </c>
      <c r="AU309" s="50">
        <v>71.27</v>
      </c>
      <c r="AV309" s="50">
        <v>50.51</v>
      </c>
      <c r="AW309" s="50">
        <v>0</v>
      </c>
    </row>
    <row r="310" spans="1:49">
      <c r="A310" s="52">
        <v>42158</v>
      </c>
      <c r="B310" s="50">
        <v>49.76</v>
      </c>
      <c r="C310" s="50">
        <v>59.61</v>
      </c>
      <c r="D310" s="50">
        <v>39.31</v>
      </c>
      <c r="E310" s="50">
        <v>54.38</v>
      </c>
      <c r="F310" s="50">
        <v>31.37</v>
      </c>
      <c r="G310" s="50">
        <v>46.93</v>
      </c>
      <c r="H310" s="50">
        <v>19.62</v>
      </c>
      <c r="I310" s="50">
        <v>54.25</v>
      </c>
      <c r="J310" s="50">
        <v>32.65</v>
      </c>
      <c r="K310" s="50">
        <v>59.77</v>
      </c>
      <c r="L310" s="50">
        <v>68.430000000000007</v>
      </c>
      <c r="M310" s="50">
        <v>76.67</v>
      </c>
      <c r="N310" s="50">
        <v>74.2</v>
      </c>
      <c r="O310" s="50">
        <v>58.62</v>
      </c>
      <c r="P310" s="50">
        <v>35.770000000000003</v>
      </c>
      <c r="Q310" s="50">
        <v>22.98</v>
      </c>
      <c r="R310" s="50">
        <v>73.83</v>
      </c>
      <c r="S310" s="50">
        <v>47.68</v>
      </c>
      <c r="T310" s="50">
        <v>33.42</v>
      </c>
      <c r="U310" s="50">
        <v>34.479999999999997</v>
      </c>
      <c r="V310" s="50">
        <v>25.32</v>
      </c>
      <c r="W310" s="50">
        <v>30.8</v>
      </c>
      <c r="X310" s="50">
        <v>57.89</v>
      </c>
      <c r="Y310" s="50">
        <v>33.68</v>
      </c>
      <c r="Z310" s="50">
        <v>37.630000000000003</v>
      </c>
      <c r="AA310" s="50">
        <v>100.22</v>
      </c>
      <c r="AB310" s="50">
        <v>50.56</v>
      </c>
      <c r="AC310" s="50">
        <v>30.31</v>
      </c>
      <c r="AD310" s="50">
        <v>26.97</v>
      </c>
      <c r="AE310" s="50">
        <v>27.05</v>
      </c>
      <c r="AF310" s="50">
        <v>51.97</v>
      </c>
      <c r="AG310" s="50">
        <v>58.69</v>
      </c>
      <c r="AH310" s="50">
        <v>25.62</v>
      </c>
      <c r="AI310" s="50">
        <v>34.299999999999997</v>
      </c>
      <c r="AJ310" s="50">
        <v>31.46</v>
      </c>
      <c r="AK310" s="50">
        <v>41.34</v>
      </c>
      <c r="AL310" s="50">
        <v>51.76</v>
      </c>
      <c r="AM310" s="50">
        <v>104.76</v>
      </c>
      <c r="AN310" s="50">
        <v>43.12</v>
      </c>
      <c r="AO310" s="50">
        <v>18.25</v>
      </c>
      <c r="AP310" s="50">
        <v>33.57</v>
      </c>
      <c r="AQ310" s="50">
        <v>41.12</v>
      </c>
      <c r="AR310" s="50">
        <v>35.450000000000003</v>
      </c>
      <c r="AS310" s="50">
        <v>46.72</v>
      </c>
      <c r="AT310" s="50">
        <v>32.840000000000003</v>
      </c>
      <c r="AU310" s="50">
        <v>70.400000000000006</v>
      </c>
      <c r="AV310" s="50">
        <v>49.72</v>
      </c>
      <c r="AW310" s="50">
        <v>0</v>
      </c>
    </row>
    <row r="311" spans="1:49">
      <c r="A311" s="52">
        <v>42159</v>
      </c>
      <c r="B311" s="50">
        <v>49.43</v>
      </c>
      <c r="C311" s="50">
        <v>59.06</v>
      </c>
      <c r="D311" s="50">
        <v>39.090000000000003</v>
      </c>
      <c r="E311" s="50">
        <v>54.29</v>
      </c>
      <c r="F311" s="50">
        <v>31.11</v>
      </c>
      <c r="G311" s="50">
        <v>46.03</v>
      </c>
      <c r="H311" s="50">
        <v>19.3</v>
      </c>
      <c r="I311" s="50">
        <v>54.06</v>
      </c>
      <c r="J311" s="50">
        <v>32.49</v>
      </c>
      <c r="K311" s="50">
        <v>59.69</v>
      </c>
      <c r="L311" s="50">
        <v>67.88</v>
      </c>
      <c r="M311" s="50">
        <v>76.680000000000007</v>
      </c>
      <c r="N311" s="50">
        <v>74.209999999999994</v>
      </c>
      <c r="O311" s="50">
        <v>58.84</v>
      </c>
      <c r="P311" s="50">
        <v>35.520000000000003</v>
      </c>
      <c r="Q311" s="50">
        <v>22.8</v>
      </c>
      <c r="R311" s="50">
        <v>73.760000000000005</v>
      </c>
      <c r="S311" s="50">
        <v>47.44</v>
      </c>
      <c r="T311" s="50">
        <v>33.590000000000003</v>
      </c>
      <c r="U311" s="50">
        <v>34.549999999999997</v>
      </c>
      <c r="V311" s="50">
        <v>25.24</v>
      </c>
      <c r="W311" s="50">
        <v>30.67</v>
      </c>
      <c r="X311" s="50">
        <v>57.39</v>
      </c>
      <c r="Y311" s="50">
        <v>33.159999999999997</v>
      </c>
      <c r="Z311" s="50">
        <v>37.32</v>
      </c>
      <c r="AA311" s="50">
        <v>100.37</v>
      </c>
      <c r="AB311" s="50">
        <v>50.46</v>
      </c>
      <c r="AC311" s="50">
        <v>29.96</v>
      </c>
      <c r="AD311" s="50">
        <v>26.44</v>
      </c>
      <c r="AE311" s="50">
        <v>27.1</v>
      </c>
      <c r="AF311" s="50">
        <v>51.85</v>
      </c>
      <c r="AG311" s="50">
        <v>58.47</v>
      </c>
      <c r="AH311" s="50">
        <v>25.74</v>
      </c>
      <c r="AI311" s="50">
        <v>34.4</v>
      </c>
      <c r="AJ311" s="50">
        <v>31.45</v>
      </c>
      <c r="AK311" s="50">
        <v>40.909999999999997</v>
      </c>
      <c r="AL311" s="50">
        <v>51.48</v>
      </c>
      <c r="AM311" s="50">
        <v>104.3</v>
      </c>
      <c r="AN311" s="50">
        <v>43.18</v>
      </c>
      <c r="AO311" s="50">
        <v>18.22</v>
      </c>
      <c r="AP311" s="50">
        <v>33.49</v>
      </c>
      <c r="AQ311" s="50">
        <v>40.85</v>
      </c>
      <c r="AR311" s="50">
        <v>35.19</v>
      </c>
      <c r="AS311" s="50">
        <v>46.28</v>
      </c>
      <c r="AT311" s="50">
        <v>32.770000000000003</v>
      </c>
      <c r="AU311" s="50">
        <v>69.72</v>
      </c>
      <c r="AV311" s="50">
        <v>49.58</v>
      </c>
      <c r="AW311" s="50">
        <v>0</v>
      </c>
    </row>
    <row r="312" spans="1:49">
      <c r="A312" s="52">
        <v>42160</v>
      </c>
      <c r="B312" s="50">
        <v>49.01</v>
      </c>
      <c r="C312" s="50">
        <v>58.29</v>
      </c>
      <c r="D312" s="50">
        <v>38.369999999999997</v>
      </c>
      <c r="E312" s="50">
        <v>53.44</v>
      </c>
      <c r="F312" s="50">
        <v>30.62</v>
      </c>
      <c r="G312" s="50">
        <v>45.11</v>
      </c>
      <c r="H312" s="50">
        <v>19.32</v>
      </c>
      <c r="I312" s="50">
        <v>54.05</v>
      </c>
      <c r="J312" s="50">
        <v>31.78</v>
      </c>
      <c r="K312" s="50">
        <v>58.61</v>
      </c>
      <c r="L312" s="50">
        <v>67.14</v>
      </c>
      <c r="M312" s="50">
        <v>74.94</v>
      </c>
      <c r="N312" s="50">
        <v>72.849999999999994</v>
      </c>
      <c r="O312" s="50">
        <v>57.68</v>
      </c>
      <c r="P312" s="50">
        <v>34.869999999999997</v>
      </c>
      <c r="Q312" s="50">
        <v>22.48</v>
      </c>
      <c r="R312" s="50">
        <v>72.12</v>
      </c>
      <c r="S312" s="50">
        <v>46.69</v>
      </c>
      <c r="T312" s="50">
        <v>33.43</v>
      </c>
      <c r="U312" s="50">
        <v>34.4</v>
      </c>
      <c r="V312" s="50">
        <v>24.81</v>
      </c>
      <c r="W312" s="50">
        <v>30.9</v>
      </c>
      <c r="X312" s="50">
        <v>56.51</v>
      </c>
      <c r="Y312" s="50">
        <v>32.869999999999997</v>
      </c>
      <c r="Z312" s="50">
        <v>37.24</v>
      </c>
      <c r="AA312" s="50">
        <v>98.77</v>
      </c>
      <c r="AB312" s="50">
        <v>49.58</v>
      </c>
      <c r="AC312" s="50">
        <v>30.04</v>
      </c>
      <c r="AD312" s="50">
        <v>26.51</v>
      </c>
      <c r="AE312" s="50">
        <v>27.04</v>
      </c>
      <c r="AF312" s="50">
        <v>51.36</v>
      </c>
      <c r="AG312" s="50">
        <v>57.63</v>
      </c>
      <c r="AH312" s="50">
        <v>25.32</v>
      </c>
      <c r="AI312" s="50">
        <v>33.81</v>
      </c>
      <c r="AJ312" s="50">
        <v>30.95</v>
      </c>
      <c r="AK312" s="50">
        <v>40.409999999999997</v>
      </c>
      <c r="AL312" s="50">
        <v>50.67</v>
      </c>
      <c r="AM312" s="50">
        <v>103.87</v>
      </c>
      <c r="AN312" s="50">
        <v>42.66</v>
      </c>
      <c r="AO312" s="50">
        <v>17.87</v>
      </c>
      <c r="AP312" s="50">
        <v>33.4</v>
      </c>
      <c r="AQ312" s="50">
        <v>40.18</v>
      </c>
      <c r="AR312" s="50">
        <v>34.42</v>
      </c>
      <c r="AS312" s="50">
        <v>45.51</v>
      </c>
      <c r="AT312" s="50">
        <v>32.35</v>
      </c>
      <c r="AU312" s="50">
        <v>69.02</v>
      </c>
      <c r="AV312" s="50">
        <v>48.97</v>
      </c>
      <c r="AW312" s="50">
        <v>0</v>
      </c>
    </row>
    <row r="313" spans="1:49">
      <c r="A313" s="52">
        <v>42163</v>
      </c>
      <c r="B313" s="50">
        <v>49.29</v>
      </c>
      <c r="C313" s="50">
        <v>58.04</v>
      </c>
      <c r="D313" s="50">
        <v>37.93</v>
      </c>
      <c r="E313" s="50">
        <v>53.46</v>
      </c>
      <c r="F313" s="50">
        <v>30.65</v>
      </c>
      <c r="G313" s="50">
        <v>44.81</v>
      </c>
      <c r="H313" s="50">
        <v>19.18</v>
      </c>
      <c r="I313" s="50">
        <v>53.91</v>
      </c>
      <c r="J313" s="50">
        <v>31.7</v>
      </c>
      <c r="K313" s="50">
        <v>58.53</v>
      </c>
      <c r="L313" s="50">
        <v>66.930000000000007</v>
      </c>
      <c r="M313" s="50">
        <v>74.53</v>
      </c>
      <c r="N313" s="50">
        <v>72.45</v>
      </c>
      <c r="O313" s="50">
        <v>57.52</v>
      </c>
      <c r="P313" s="50">
        <v>34.53</v>
      </c>
      <c r="Q313" s="50">
        <v>22.4</v>
      </c>
      <c r="R313" s="50">
        <v>71.98</v>
      </c>
      <c r="S313" s="50">
        <v>46.33</v>
      </c>
      <c r="T313" s="50">
        <v>33.11</v>
      </c>
      <c r="U313" s="50">
        <v>34.299999999999997</v>
      </c>
      <c r="V313" s="50">
        <v>24.81</v>
      </c>
      <c r="W313" s="50">
        <v>30.67</v>
      </c>
      <c r="X313" s="50">
        <v>56.55</v>
      </c>
      <c r="Y313" s="50">
        <v>33.19</v>
      </c>
      <c r="Z313" s="50">
        <v>37.25</v>
      </c>
      <c r="AA313" s="50">
        <v>98.12</v>
      </c>
      <c r="AB313" s="50">
        <v>49.59</v>
      </c>
      <c r="AC313" s="50">
        <v>29.77</v>
      </c>
      <c r="AD313" s="50">
        <v>26.33</v>
      </c>
      <c r="AE313" s="50">
        <v>26.67</v>
      </c>
      <c r="AF313" s="50">
        <v>50.79</v>
      </c>
      <c r="AG313" s="50">
        <v>57.18</v>
      </c>
      <c r="AH313" s="50">
        <v>25.22</v>
      </c>
      <c r="AI313" s="50">
        <v>33.74</v>
      </c>
      <c r="AJ313" s="50">
        <v>30.12</v>
      </c>
      <c r="AK313" s="50">
        <v>40.14</v>
      </c>
      <c r="AL313" s="50">
        <v>50</v>
      </c>
      <c r="AM313" s="50">
        <v>103.04</v>
      </c>
      <c r="AN313" s="50">
        <v>42.6</v>
      </c>
      <c r="AO313" s="50">
        <v>17.8</v>
      </c>
      <c r="AP313" s="50">
        <v>33.020000000000003</v>
      </c>
      <c r="AQ313" s="50">
        <v>39.97</v>
      </c>
      <c r="AR313" s="50">
        <v>34.369999999999997</v>
      </c>
      <c r="AS313" s="50">
        <v>45.21</v>
      </c>
      <c r="AT313" s="50">
        <v>32.33</v>
      </c>
      <c r="AU313" s="50">
        <v>68.84</v>
      </c>
      <c r="AV313" s="50">
        <v>48.84</v>
      </c>
      <c r="AW313" s="50">
        <v>0</v>
      </c>
    </row>
    <row r="314" spans="1:49">
      <c r="A314" s="52">
        <v>42164</v>
      </c>
      <c r="B314" s="50">
        <v>48.24</v>
      </c>
      <c r="C314" s="50">
        <v>57.81</v>
      </c>
      <c r="D314" s="50">
        <v>37.869999999999997</v>
      </c>
      <c r="E314" s="50">
        <v>53.46</v>
      </c>
      <c r="F314" s="50">
        <v>30.41</v>
      </c>
      <c r="G314" s="50">
        <v>44.25</v>
      </c>
      <c r="H314" s="50">
        <v>19.29</v>
      </c>
      <c r="I314" s="50">
        <v>53.91</v>
      </c>
      <c r="J314" s="50">
        <v>31.79</v>
      </c>
      <c r="K314" s="50">
        <v>58.44</v>
      </c>
      <c r="L314" s="50">
        <v>66.83</v>
      </c>
      <c r="M314" s="50">
        <v>74.52</v>
      </c>
      <c r="N314" s="50">
        <v>72.13</v>
      </c>
      <c r="O314" s="50">
        <v>57.26</v>
      </c>
      <c r="P314" s="50">
        <v>34.08</v>
      </c>
      <c r="Q314" s="50">
        <v>22.28</v>
      </c>
      <c r="R314" s="50">
        <v>70.900000000000006</v>
      </c>
      <c r="S314" s="50">
        <v>46.33</v>
      </c>
      <c r="T314" s="50">
        <v>33.11</v>
      </c>
      <c r="U314" s="50">
        <v>33.92</v>
      </c>
      <c r="V314" s="50">
        <v>24.67</v>
      </c>
      <c r="W314" s="50">
        <v>30.48</v>
      </c>
      <c r="X314" s="50">
        <v>55.77</v>
      </c>
      <c r="Y314" s="50">
        <v>33.11</v>
      </c>
      <c r="Z314" s="50">
        <v>37.200000000000003</v>
      </c>
      <c r="AA314" s="50">
        <v>98.19</v>
      </c>
      <c r="AB314" s="50">
        <v>49.41</v>
      </c>
      <c r="AC314" s="50">
        <v>29.15</v>
      </c>
      <c r="AD314" s="50">
        <v>26.17</v>
      </c>
      <c r="AE314" s="50">
        <v>26.76</v>
      </c>
      <c r="AF314" s="50">
        <v>50.33</v>
      </c>
      <c r="AG314" s="50">
        <v>56.9</v>
      </c>
      <c r="AH314" s="50">
        <v>24.88</v>
      </c>
      <c r="AI314" s="50">
        <v>33.28</v>
      </c>
      <c r="AJ314" s="50">
        <v>30.1</v>
      </c>
      <c r="AK314" s="50">
        <v>40.14</v>
      </c>
      <c r="AL314" s="50">
        <v>50.06</v>
      </c>
      <c r="AM314" s="50">
        <v>103.05</v>
      </c>
      <c r="AN314" s="50">
        <v>42.44</v>
      </c>
      <c r="AO314" s="50">
        <v>17.79</v>
      </c>
      <c r="AP314" s="50">
        <v>32.979999999999997</v>
      </c>
      <c r="AQ314" s="50">
        <v>39.950000000000003</v>
      </c>
      <c r="AR314" s="50">
        <v>34.29</v>
      </c>
      <c r="AS314" s="50">
        <v>45.2</v>
      </c>
      <c r="AT314" s="50">
        <v>32.36</v>
      </c>
      <c r="AU314" s="50">
        <v>68.88</v>
      </c>
      <c r="AV314" s="50">
        <v>48.91</v>
      </c>
      <c r="AW314" s="50">
        <v>0</v>
      </c>
    </row>
    <row r="315" spans="1:49">
      <c r="A315" s="52">
        <v>42165</v>
      </c>
      <c r="B315" s="50">
        <v>48.37</v>
      </c>
      <c r="C315" s="50">
        <v>58.04</v>
      </c>
      <c r="D315" s="50">
        <v>37.81</v>
      </c>
      <c r="E315" s="50">
        <v>53.89</v>
      </c>
      <c r="F315" s="50">
        <v>30.48</v>
      </c>
      <c r="G315" s="50">
        <v>44.85</v>
      </c>
      <c r="H315" s="50">
        <v>19.39</v>
      </c>
      <c r="I315" s="50">
        <v>53.96</v>
      </c>
      <c r="J315" s="50">
        <v>32.119999999999997</v>
      </c>
      <c r="K315" s="50">
        <v>57.75</v>
      </c>
      <c r="L315" s="50">
        <v>66.849999999999994</v>
      </c>
      <c r="M315" s="50">
        <v>75.03</v>
      </c>
      <c r="N315" s="50">
        <v>72.05</v>
      </c>
      <c r="O315" s="50">
        <v>57.42</v>
      </c>
      <c r="P315" s="50">
        <v>34.47</v>
      </c>
      <c r="Q315" s="50">
        <v>22.28</v>
      </c>
      <c r="R315" s="50">
        <v>70.709999999999994</v>
      </c>
      <c r="S315" s="50">
        <v>46.18</v>
      </c>
      <c r="T315" s="50">
        <v>34.18</v>
      </c>
      <c r="U315" s="50">
        <v>34.54</v>
      </c>
      <c r="V315" s="50">
        <v>24.77</v>
      </c>
      <c r="W315" s="50">
        <v>30.32</v>
      </c>
      <c r="X315" s="50">
        <v>56.41</v>
      </c>
      <c r="Y315" s="50">
        <v>33.11</v>
      </c>
      <c r="Z315" s="50">
        <v>37.64</v>
      </c>
      <c r="AA315" s="50">
        <v>99.12</v>
      </c>
      <c r="AB315" s="50">
        <v>51.56</v>
      </c>
      <c r="AC315" s="50">
        <v>29.25</v>
      </c>
      <c r="AD315" s="50">
        <v>27</v>
      </c>
      <c r="AE315" s="50">
        <v>26.72</v>
      </c>
      <c r="AF315" s="50">
        <v>50.43</v>
      </c>
      <c r="AG315" s="50">
        <v>57.09</v>
      </c>
      <c r="AH315" s="50">
        <v>24.94</v>
      </c>
      <c r="AI315" s="50">
        <v>33.5</v>
      </c>
      <c r="AJ315" s="50">
        <v>30.22</v>
      </c>
      <c r="AK315" s="50">
        <v>40.24</v>
      </c>
      <c r="AL315" s="50">
        <v>50.35</v>
      </c>
      <c r="AM315" s="50">
        <v>103.33</v>
      </c>
      <c r="AN315" s="50">
        <v>42.34</v>
      </c>
      <c r="AO315" s="50">
        <v>17.87</v>
      </c>
      <c r="AP315" s="50">
        <v>32.93</v>
      </c>
      <c r="AQ315" s="50">
        <v>39.96</v>
      </c>
      <c r="AR315" s="50">
        <v>34.61</v>
      </c>
      <c r="AS315" s="50">
        <v>45.28</v>
      </c>
      <c r="AT315" s="50">
        <v>32.36</v>
      </c>
      <c r="AU315" s="50">
        <v>69.150000000000006</v>
      </c>
      <c r="AV315" s="50">
        <v>48.66</v>
      </c>
      <c r="AW315" s="50">
        <v>0</v>
      </c>
    </row>
    <row r="316" spans="1:49">
      <c r="A316" s="52">
        <v>42166</v>
      </c>
      <c r="B316" s="50">
        <v>48.69</v>
      </c>
      <c r="C316" s="50">
        <v>58.79</v>
      </c>
      <c r="D316" s="50">
        <v>38.299999999999997</v>
      </c>
      <c r="E316" s="50">
        <v>54.31</v>
      </c>
      <c r="F316" s="50">
        <v>30.76</v>
      </c>
      <c r="G316" s="50">
        <v>45.44</v>
      </c>
      <c r="H316" s="50">
        <v>19.489999999999998</v>
      </c>
      <c r="I316" s="50">
        <v>54.25</v>
      </c>
      <c r="J316" s="50">
        <v>32.6</v>
      </c>
      <c r="K316" s="50">
        <v>58.04</v>
      </c>
      <c r="L316" s="50">
        <v>67.27</v>
      </c>
      <c r="M316" s="50">
        <v>74.81</v>
      </c>
      <c r="N316" s="50">
        <v>72.86</v>
      </c>
      <c r="O316" s="50">
        <v>57.87</v>
      </c>
      <c r="P316" s="50">
        <v>34.65</v>
      </c>
      <c r="Q316" s="50">
        <v>22.44</v>
      </c>
      <c r="R316" s="50">
        <v>71.42</v>
      </c>
      <c r="S316" s="50">
        <v>46.66</v>
      </c>
      <c r="T316" s="50">
        <v>34.25</v>
      </c>
      <c r="U316" s="50">
        <v>34.520000000000003</v>
      </c>
      <c r="V316" s="50">
        <v>24.97</v>
      </c>
      <c r="W316" s="50">
        <v>30.81</v>
      </c>
      <c r="X316" s="50">
        <v>56.94</v>
      </c>
      <c r="Y316" s="50">
        <v>33.200000000000003</v>
      </c>
      <c r="Z316" s="50">
        <v>38.159999999999997</v>
      </c>
      <c r="AA316" s="50">
        <v>99.67</v>
      </c>
      <c r="AB316" s="50">
        <v>51</v>
      </c>
      <c r="AC316" s="50">
        <v>29.45</v>
      </c>
      <c r="AD316" s="50">
        <v>27.06</v>
      </c>
      <c r="AE316" s="50">
        <v>26.76</v>
      </c>
      <c r="AF316" s="50">
        <v>50.62</v>
      </c>
      <c r="AG316" s="50">
        <v>57.82</v>
      </c>
      <c r="AH316" s="50">
        <v>25.09</v>
      </c>
      <c r="AI316" s="50">
        <v>33.76</v>
      </c>
      <c r="AJ316" s="50">
        <v>30.53</v>
      </c>
      <c r="AK316" s="50">
        <v>40.4</v>
      </c>
      <c r="AL316" s="50">
        <v>50.79</v>
      </c>
      <c r="AM316" s="50">
        <v>104.04</v>
      </c>
      <c r="AN316" s="50">
        <v>42.59</v>
      </c>
      <c r="AO316" s="50">
        <v>17.97</v>
      </c>
      <c r="AP316" s="50">
        <v>33.159999999999997</v>
      </c>
      <c r="AQ316" s="50">
        <v>40.43</v>
      </c>
      <c r="AR316" s="50">
        <v>35.159999999999997</v>
      </c>
      <c r="AS316" s="50">
        <v>45.87</v>
      </c>
      <c r="AT316" s="50">
        <v>32.81</v>
      </c>
      <c r="AU316" s="50">
        <v>69.930000000000007</v>
      </c>
      <c r="AV316" s="50">
        <v>48.25</v>
      </c>
      <c r="AW316" s="50">
        <v>0</v>
      </c>
    </row>
    <row r="317" spans="1:49">
      <c r="A317" s="52">
        <v>42167</v>
      </c>
      <c r="B317" s="50">
        <v>47.89</v>
      </c>
      <c r="C317" s="50">
        <v>58.12</v>
      </c>
      <c r="D317" s="50">
        <v>37.770000000000003</v>
      </c>
      <c r="E317" s="50">
        <v>53.93</v>
      </c>
      <c r="F317" s="50">
        <v>30.53</v>
      </c>
      <c r="G317" s="50">
        <v>44.76</v>
      </c>
      <c r="H317" s="50">
        <v>19.260000000000002</v>
      </c>
      <c r="I317" s="50">
        <v>54.1</v>
      </c>
      <c r="J317" s="50">
        <v>32.29</v>
      </c>
      <c r="K317" s="50">
        <v>57.54</v>
      </c>
      <c r="L317" s="50">
        <v>66.8</v>
      </c>
      <c r="M317" s="50">
        <v>74.08</v>
      </c>
      <c r="N317" s="50">
        <v>72.53</v>
      </c>
      <c r="O317" s="50">
        <v>57.2</v>
      </c>
      <c r="P317" s="50">
        <v>34.22</v>
      </c>
      <c r="Q317" s="50">
        <v>22.37</v>
      </c>
      <c r="R317" s="50">
        <v>70.709999999999994</v>
      </c>
      <c r="S317" s="50">
        <v>46.1</v>
      </c>
      <c r="T317" s="50">
        <v>33.9</v>
      </c>
      <c r="U317" s="50">
        <v>33.67</v>
      </c>
      <c r="V317" s="50">
        <v>24.6</v>
      </c>
      <c r="W317" s="50">
        <v>30.47</v>
      </c>
      <c r="X317" s="50">
        <v>56.04</v>
      </c>
      <c r="Y317" s="50">
        <v>32.700000000000003</v>
      </c>
      <c r="Z317" s="50">
        <v>37.93</v>
      </c>
      <c r="AA317" s="50">
        <v>99.24</v>
      </c>
      <c r="AB317" s="50">
        <v>49.89</v>
      </c>
      <c r="AC317" s="50">
        <v>29.15</v>
      </c>
      <c r="AD317" s="50">
        <v>26.92</v>
      </c>
      <c r="AE317" s="50">
        <v>26.72</v>
      </c>
      <c r="AF317" s="50">
        <v>50.24</v>
      </c>
      <c r="AG317" s="50">
        <v>57</v>
      </c>
      <c r="AH317" s="50">
        <v>24.82</v>
      </c>
      <c r="AI317" s="50">
        <v>33.4</v>
      </c>
      <c r="AJ317" s="50">
        <v>30.15</v>
      </c>
      <c r="AK317" s="50">
        <v>39.700000000000003</v>
      </c>
      <c r="AL317" s="50">
        <v>50.32</v>
      </c>
      <c r="AM317" s="50">
        <v>102.86</v>
      </c>
      <c r="AN317" s="50">
        <v>42.3</v>
      </c>
      <c r="AO317" s="50">
        <v>17.8</v>
      </c>
      <c r="AP317" s="50">
        <v>33.01</v>
      </c>
      <c r="AQ317" s="50">
        <v>39.79</v>
      </c>
      <c r="AR317" s="50">
        <v>34.770000000000003</v>
      </c>
      <c r="AS317" s="50">
        <v>45.57</v>
      </c>
      <c r="AT317" s="50">
        <v>32.700000000000003</v>
      </c>
      <c r="AU317" s="50">
        <v>69.52</v>
      </c>
      <c r="AV317" s="50">
        <v>47.86</v>
      </c>
      <c r="AW317" s="50">
        <v>0</v>
      </c>
    </row>
    <row r="318" spans="1:49">
      <c r="A318" s="52">
        <v>42170</v>
      </c>
      <c r="B318" s="50">
        <v>47.81</v>
      </c>
      <c r="C318" s="50">
        <v>57.87</v>
      </c>
      <c r="D318" s="50">
        <v>37.729999999999997</v>
      </c>
      <c r="E318" s="50">
        <v>53.65</v>
      </c>
      <c r="F318" s="50">
        <v>30.43</v>
      </c>
      <c r="G318" s="50">
        <v>44.07</v>
      </c>
      <c r="H318" s="50">
        <v>19.13</v>
      </c>
      <c r="I318" s="50">
        <v>54.13</v>
      </c>
      <c r="J318" s="50">
        <v>31.93</v>
      </c>
      <c r="K318" s="50">
        <v>57.21</v>
      </c>
      <c r="L318" s="50">
        <v>67.099999999999994</v>
      </c>
      <c r="M318" s="50">
        <v>73.78</v>
      </c>
      <c r="N318" s="50">
        <v>72.5</v>
      </c>
      <c r="O318" s="50">
        <v>57.36</v>
      </c>
      <c r="P318" s="50">
        <v>34</v>
      </c>
      <c r="Q318" s="50">
        <v>22.52</v>
      </c>
      <c r="R318" s="50">
        <v>70.95</v>
      </c>
      <c r="S318" s="50">
        <v>46.02</v>
      </c>
      <c r="T318" s="50">
        <v>33.81</v>
      </c>
      <c r="U318" s="50">
        <v>33.29</v>
      </c>
      <c r="V318" s="50">
        <v>24.6</v>
      </c>
      <c r="W318" s="50">
        <v>30.32</v>
      </c>
      <c r="X318" s="50">
        <v>56.06</v>
      </c>
      <c r="Y318" s="50">
        <v>32.25</v>
      </c>
      <c r="Z318" s="50">
        <v>37.590000000000003</v>
      </c>
      <c r="AA318" s="50">
        <v>99.12</v>
      </c>
      <c r="AB318" s="50">
        <v>49.51</v>
      </c>
      <c r="AC318" s="50">
        <v>28.96</v>
      </c>
      <c r="AD318" s="50">
        <v>26.83</v>
      </c>
      <c r="AE318" s="50">
        <v>26.66</v>
      </c>
      <c r="AF318" s="50">
        <v>49.81</v>
      </c>
      <c r="AG318" s="50">
        <v>56.65</v>
      </c>
      <c r="AH318" s="50">
        <v>24.81</v>
      </c>
      <c r="AI318" s="50">
        <v>33.270000000000003</v>
      </c>
      <c r="AJ318" s="50">
        <v>29.92</v>
      </c>
      <c r="AK318" s="50">
        <v>40.01</v>
      </c>
      <c r="AL318" s="50">
        <v>50.26</v>
      </c>
      <c r="AM318" s="50">
        <v>102.59</v>
      </c>
      <c r="AN318" s="50">
        <v>42.09</v>
      </c>
      <c r="AO318" s="50">
        <v>17.79</v>
      </c>
      <c r="AP318" s="50">
        <v>32.869999999999997</v>
      </c>
      <c r="AQ318" s="50">
        <v>39.64</v>
      </c>
      <c r="AR318" s="50">
        <v>34.619999999999997</v>
      </c>
      <c r="AS318" s="50">
        <v>45.53</v>
      </c>
      <c r="AT318" s="50">
        <v>32.5</v>
      </c>
      <c r="AU318" s="50">
        <v>69.61</v>
      </c>
      <c r="AV318" s="50">
        <v>47.75</v>
      </c>
      <c r="AW318" s="50">
        <v>0</v>
      </c>
    </row>
    <row r="319" spans="1:49">
      <c r="A319" s="52">
        <v>42171</v>
      </c>
      <c r="B319" s="50">
        <v>48.09</v>
      </c>
      <c r="C319" s="50">
        <v>58.28</v>
      </c>
      <c r="D319" s="50">
        <v>37.81</v>
      </c>
      <c r="E319" s="50">
        <v>53.73</v>
      </c>
      <c r="F319" s="50">
        <v>30.71</v>
      </c>
      <c r="G319" s="50">
        <v>44.54</v>
      </c>
      <c r="H319" s="50">
        <v>19.079999999999998</v>
      </c>
      <c r="I319" s="50">
        <v>54.25</v>
      </c>
      <c r="J319" s="50">
        <v>31.96</v>
      </c>
      <c r="K319" s="50">
        <v>57.54</v>
      </c>
      <c r="L319" s="50">
        <v>67.37</v>
      </c>
      <c r="M319" s="50">
        <v>74.099999999999994</v>
      </c>
      <c r="N319" s="50">
        <v>72.569999999999993</v>
      </c>
      <c r="O319" s="50">
        <v>57.58</v>
      </c>
      <c r="P319" s="50">
        <v>34.4</v>
      </c>
      <c r="Q319" s="50">
        <v>22.61</v>
      </c>
      <c r="R319" s="50">
        <v>70.83</v>
      </c>
      <c r="S319" s="50">
        <v>46.68</v>
      </c>
      <c r="T319" s="50">
        <v>34</v>
      </c>
      <c r="U319" s="50">
        <v>33.36</v>
      </c>
      <c r="V319" s="50">
        <v>24.68</v>
      </c>
      <c r="W319" s="50">
        <v>30.43</v>
      </c>
      <c r="X319" s="50">
        <v>56.51</v>
      </c>
      <c r="Y319" s="50">
        <v>32.53</v>
      </c>
      <c r="Z319" s="50">
        <v>38.630000000000003</v>
      </c>
      <c r="AA319" s="50">
        <v>99.53</v>
      </c>
      <c r="AB319" s="50">
        <v>49.62</v>
      </c>
      <c r="AC319" s="50">
        <v>29.11</v>
      </c>
      <c r="AD319" s="50">
        <v>27.09</v>
      </c>
      <c r="AE319" s="50">
        <v>26.74</v>
      </c>
      <c r="AF319" s="50">
        <v>50.11</v>
      </c>
      <c r="AG319" s="50">
        <v>56.96</v>
      </c>
      <c r="AH319" s="50">
        <v>25.08</v>
      </c>
      <c r="AI319" s="50">
        <v>33.36</v>
      </c>
      <c r="AJ319" s="50">
        <v>30.03</v>
      </c>
      <c r="AK319" s="50">
        <v>40.19</v>
      </c>
      <c r="AL319" s="50">
        <v>50.41</v>
      </c>
      <c r="AM319" s="50">
        <v>102.8</v>
      </c>
      <c r="AN319" s="50">
        <v>42.48</v>
      </c>
      <c r="AO319" s="50">
        <v>17.829999999999998</v>
      </c>
      <c r="AP319" s="50">
        <v>32.99</v>
      </c>
      <c r="AQ319" s="50">
        <v>39.97</v>
      </c>
      <c r="AR319" s="50">
        <v>34.700000000000003</v>
      </c>
      <c r="AS319" s="50">
        <v>46.05</v>
      </c>
      <c r="AT319" s="50">
        <v>32.380000000000003</v>
      </c>
      <c r="AU319" s="50">
        <v>70.459999999999994</v>
      </c>
      <c r="AV319" s="50">
        <v>48.02</v>
      </c>
      <c r="AW319" s="50">
        <v>0</v>
      </c>
    </row>
    <row r="320" spans="1:49">
      <c r="A320" s="52">
        <v>42172</v>
      </c>
      <c r="B320" s="50">
        <v>48.87</v>
      </c>
      <c r="C320" s="50">
        <v>58.59</v>
      </c>
      <c r="D320" s="50">
        <v>38.090000000000003</v>
      </c>
      <c r="E320" s="50">
        <v>54.06</v>
      </c>
      <c r="F320" s="50">
        <v>31.04</v>
      </c>
      <c r="G320" s="50">
        <v>44.69</v>
      </c>
      <c r="H320" s="50">
        <v>19.39</v>
      </c>
      <c r="I320" s="50">
        <v>54.31</v>
      </c>
      <c r="J320" s="50">
        <v>32.35</v>
      </c>
      <c r="K320" s="50">
        <v>58.24</v>
      </c>
      <c r="L320" s="50">
        <v>68</v>
      </c>
      <c r="M320" s="50">
        <v>74.98</v>
      </c>
      <c r="N320" s="50">
        <v>73.08</v>
      </c>
      <c r="O320" s="50">
        <v>57.99</v>
      </c>
      <c r="P320" s="50">
        <v>35</v>
      </c>
      <c r="Q320" s="50">
        <v>22.69</v>
      </c>
      <c r="R320" s="50">
        <v>71.19</v>
      </c>
      <c r="S320" s="50">
        <v>46.95</v>
      </c>
      <c r="T320" s="50">
        <v>34.18</v>
      </c>
      <c r="U320" s="50">
        <v>33.43</v>
      </c>
      <c r="V320" s="50">
        <v>24.81</v>
      </c>
      <c r="W320" s="50">
        <v>30.57</v>
      </c>
      <c r="X320" s="50">
        <v>56.82</v>
      </c>
      <c r="Y320" s="50">
        <v>32.69</v>
      </c>
      <c r="Z320" s="50">
        <v>38.9</v>
      </c>
      <c r="AA320" s="50">
        <v>100.7</v>
      </c>
      <c r="AB320" s="50">
        <v>50.32</v>
      </c>
      <c r="AC320" s="50">
        <v>29.3</v>
      </c>
      <c r="AD320" s="50">
        <v>27.15</v>
      </c>
      <c r="AE320" s="50">
        <v>26.84</v>
      </c>
      <c r="AF320" s="50">
        <v>50.8</v>
      </c>
      <c r="AG320" s="50">
        <v>57.3</v>
      </c>
      <c r="AH320" s="50">
        <v>25.2</v>
      </c>
      <c r="AI320" s="50">
        <v>33.5</v>
      </c>
      <c r="AJ320" s="50">
        <v>30.36</v>
      </c>
      <c r="AK320" s="50">
        <v>40.49</v>
      </c>
      <c r="AL320" s="50">
        <v>50.97</v>
      </c>
      <c r="AM320" s="50">
        <v>104.37</v>
      </c>
      <c r="AN320" s="50">
        <v>42.69</v>
      </c>
      <c r="AO320" s="50">
        <v>17.97</v>
      </c>
      <c r="AP320" s="50">
        <v>33.08</v>
      </c>
      <c r="AQ320" s="50">
        <v>40.29</v>
      </c>
      <c r="AR320" s="50">
        <v>34.89</v>
      </c>
      <c r="AS320" s="50">
        <v>46.35</v>
      </c>
      <c r="AT320" s="50">
        <v>32.57</v>
      </c>
      <c r="AU320" s="50">
        <v>70.75</v>
      </c>
      <c r="AV320" s="50">
        <v>48.5</v>
      </c>
      <c r="AW320" s="50">
        <v>0</v>
      </c>
    </row>
    <row r="321" spans="1:49">
      <c r="A321" s="52">
        <v>42173</v>
      </c>
      <c r="B321" s="50">
        <v>49.62</v>
      </c>
      <c r="C321" s="50">
        <v>59.43</v>
      </c>
      <c r="D321" s="50">
        <v>38.54</v>
      </c>
      <c r="E321" s="50">
        <v>54.83</v>
      </c>
      <c r="F321" s="50">
        <v>31.73</v>
      </c>
      <c r="G321" s="50">
        <v>45.37</v>
      </c>
      <c r="H321" s="50">
        <v>19.670000000000002</v>
      </c>
      <c r="I321" s="50">
        <v>54.47</v>
      </c>
      <c r="J321" s="50">
        <v>32.799999999999997</v>
      </c>
      <c r="K321" s="50">
        <v>59.2</v>
      </c>
      <c r="L321" s="50">
        <v>68.849999999999994</v>
      </c>
      <c r="M321" s="50">
        <v>76.05</v>
      </c>
      <c r="N321" s="50">
        <v>74.540000000000006</v>
      </c>
      <c r="O321" s="50">
        <v>58.86</v>
      </c>
      <c r="P321" s="50">
        <v>35.33</v>
      </c>
      <c r="Q321" s="50">
        <v>23.18</v>
      </c>
      <c r="R321" s="50">
        <v>72.040000000000006</v>
      </c>
      <c r="S321" s="50">
        <v>47.29</v>
      </c>
      <c r="T321" s="50">
        <v>34.26</v>
      </c>
      <c r="U321" s="50">
        <v>34.04</v>
      </c>
      <c r="V321" s="50">
        <v>25.2</v>
      </c>
      <c r="W321" s="50">
        <v>30.95</v>
      </c>
      <c r="X321" s="50">
        <v>58</v>
      </c>
      <c r="Y321" s="50">
        <v>33.229999999999997</v>
      </c>
      <c r="Z321" s="50">
        <v>40.159999999999997</v>
      </c>
      <c r="AA321" s="50">
        <v>102.26</v>
      </c>
      <c r="AB321" s="50">
        <v>50.94</v>
      </c>
      <c r="AC321" s="50">
        <v>29.5</v>
      </c>
      <c r="AD321" s="50">
        <v>27.73</v>
      </c>
      <c r="AE321" s="50">
        <v>26.93</v>
      </c>
      <c r="AF321" s="50">
        <v>51.69</v>
      </c>
      <c r="AG321" s="50">
        <v>58.06</v>
      </c>
      <c r="AH321" s="50">
        <v>25.67</v>
      </c>
      <c r="AI321" s="50">
        <v>34.15</v>
      </c>
      <c r="AJ321" s="50">
        <v>30.82</v>
      </c>
      <c r="AK321" s="50">
        <v>41.18</v>
      </c>
      <c r="AL321" s="50">
        <v>51.72</v>
      </c>
      <c r="AM321" s="50">
        <v>104.68</v>
      </c>
      <c r="AN321" s="50">
        <v>43.32</v>
      </c>
      <c r="AO321" s="50">
        <v>18.27</v>
      </c>
      <c r="AP321" s="50">
        <v>33.67</v>
      </c>
      <c r="AQ321" s="50">
        <v>40.94</v>
      </c>
      <c r="AR321" s="50">
        <v>35.47</v>
      </c>
      <c r="AS321" s="50">
        <v>47</v>
      </c>
      <c r="AT321" s="50">
        <v>33.049999999999997</v>
      </c>
      <c r="AU321" s="50">
        <v>71.540000000000006</v>
      </c>
      <c r="AV321" s="50">
        <v>48.75</v>
      </c>
      <c r="AW321" s="50">
        <v>0</v>
      </c>
    </row>
    <row r="322" spans="1:49">
      <c r="A322" s="52">
        <v>42174</v>
      </c>
      <c r="B322" s="50">
        <v>49.34</v>
      </c>
      <c r="C322" s="50">
        <v>59.14</v>
      </c>
      <c r="D322" s="50">
        <v>38.26</v>
      </c>
      <c r="E322" s="50">
        <v>54.47</v>
      </c>
      <c r="F322" s="50">
        <v>31.57</v>
      </c>
      <c r="G322" s="50">
        <v>45.29</v>
      </c>
      <c r="H322" s="50">
        <v>19.52</v>
      </c>
      <c r="I322" s="50">
        <v>54.26</v>
      </c>
      <c r="J322" s="50">
        <v>32.5</v>
      </c>
      <c r="K322" s="50">
        <v>58.99</v>
      </c>
      <c r="L322" s="50">
        <v>68.05</v>
      </c>
      <c r="M322" s="50">
        <v>75.69</v>
      </c>
      <c r="N322" s="50">
        <v>73.2</v>
      </c>
      <c r="O322" s="50">
        <v>58.61</v>
      </c>
      <c r="P322" s="50">
        <v>35.08</v>
      </c>
      <c r="Q322" s="50">
        <v>22.86</v>
      </c>
      <c r="R322" s="50">
        <v>71.569999999999993</v>
      </c>
      <c r="S322" s="50">
        <v>46.74</v>
      </c>
      <c r="T322" s="50">
        <v>33.53</v>
      </c>
      <c r="U322" s="50">
        <v>33.799999999999997</v>
      </c>
      <c r="V322" s="50">
        <v>25.16</v>
      </c>
      <c r="W322" s="50">
        <v>30.92</v>
      </c>
      <c r="X322" s="50">
        <v>57.45</v>
      </c>
      <c r="Y322" s="50">
        <v>33.409999999999997</v>
      </c>
      <c r="Z322" s="50">
        <v>39.97</v>
      </c>
      <c r="AA322" s="50">
        <v>100.96</v>
      </c>
      <c r="AB322" s="50">
        <v>50.62</v>
      </c>
      <c r="AC322" s="50">
        <v>29.28</v>
      </c>
      <c r="AD322" s="50">
        <v>27.32</v>
      </c>
      <c r="AE322" s="50">
        <v>26.78</v>
      </c>
      <c r="AF322" s="50">
        <v>51.08</v>
      </c>
      <c r="AG322" s="50">
        <v>58.14</v>
      </c>
      <c r="AH322" s="50">
        <v>25.44</v>
      </c>
      <c r="AI322" s="50">
        <v>34.24</v>
      </c>
      <c r="AJ322" s="50">
        <v>30.53</v>
      </c>
      <c r="AK322" s="50">
        <v>40.99</v>
      </c>
      <c r="AL322" s="50">
        <v>51.25</v>
      </c>
      <c r="AM322" s="50">
        <v>103.97</v>
      </c>
      <c r="AN322" s="50">
        <v>42.73</v>
      </c>
      <c r="AO322" s="50">
        <v>18.29</v>
      </c>
      <c r="AP322" s="50">
        <v>33.61</v>
      </c>
      <c r="AQ322" s="50">
        <v>40.68</v>
      </c>
      <c r="AR322" s="50">
        <v>35.49</v>
      </c>
      <c r="AS322" s="50">
        <v>46.58</v>
      </c>
      <c r="AT322" s="50">
        <v>32.770000000000003</v>
      </c>
      <c r="AU322" s="50">
        <v>70.48</v>
      </c>
      <c r="AV322" s="50">
        <v>48.36</v>
      </c>
      <c r="AW322" s="50">
        <v>0</v>
      </c>
    </row>
    <row r="323" spans="1:49">
      <c r="A323" s="52">
        <v>42177</v>
      </c>
      <c r="B323" s="50">
        <v>49.13</v>
      </c>
      <c r="C323" s="50">
        <v>59.05</v>
      </c>
      <c r="D323" s="50">
        <v>38.31</v>
      </c>
      <c r="E323" s="50">
        <v>54.24</v>
      </c>
      <c r="F323" s="50">
        <v>31.58</v>
      </c>
      <c r="G323" s="50">
        <v>45.1</v>
      </c>
      <c r="H323" s="50">
        <v>19.71</v>
      </c>
      <c r="I323" s="50">
        <v>54.38</v>
      </c>
      <c r="J323" s="50">
        <v>32.44</v>
      </c>
      <c r="K323" s="50">
        <v>58.72</v>
      </c>
      <c r="L323" s="50">
        <v>68.260000000000005</v>
      </c>
      <c r="M323" s="50">
        <v>75.39</v>
      </c>
      <c r="N323" s="50">
        <v>73.069999999999993</v>
      </c>
      <c r="O323" s="50">
        <v>58.38</v>
      </c>
      <c r="P323" s="50">
        <v>35.020000000000003</v>
      </c>
      <c r="Q323" s="50">
        <v>22.46</v>
      </c>
      <c r="R323" s="50">
        <v>71.5</v>
      </c>
      <c r="S323" s="50">
        <v>46.56</v>
      </c>
      <c r="T323" s="50">
        <v>33.4</v>
      </c>
      <c r="U323" s="50">
        <v>33.69</v>
      </c>
      <c r="V323" s="50">
        <v>25.09</v>
      </c>
      <c r="W323" s="50">
        <v>30.72</v>
      </c>
      <c r="X323" s="50">
        <v>57.33</v>
      </c>
      <c r="Y323" s="50">
        <v>33.31</v>
      </c>
      <c r="Z323" s="50">
        <v>39.68</v>
      </c>
      <c r="AA323" s="50">
        <v>100.76</v>
      </c>
      <c r="AB323" s="50">
        <v>50.32</v>
      </c>
      <c r="AC323" s="50">
        <v>29.45</v>
      </c>
      <c r="AD323" s="50">
        <v>27.39</v>
      </c>
      <c r="AE323" s="50">
        <v>26.75</v>
      </c>
      <c r="AF323" s="50">
        <v>51.15</v>
      </c>
      <c r="AG323" s="50">
        <v>58.06</v>
      </c>
      <c r="AH323" s="50">
        <v>25.41</v>
      </c>
      <c r="AI323" s="50">
        <v>34.29</v>
      </c>
      <c r="AJ323" s="50">
        <v>30.61</v>
      </c>
      <c r="AK323" s="50">
        <v>40.72</v>
      </c>
      <c r="AL323" s="50">
        <v>51.25</v>
      </c>
      <c r="AM323" s="50">
        <v>103.82</v>
      </c>
      <c r="AN323" s="50">
        <v>42.51</v>
      </c>
      <c r="AO323" s="50">
        <v>18.22</v>
      </c>
      <c r="AP323" s="50">
        <v>33.49</v>
      </c>
      <c r="AQ323" s="50">
        <v>40.72</v>
      </c>
      <c r="AR323" s="50">
        <v>35.35</v>
      </c>
      <c r="AS323" s="50">
        <v>46.28</v>
      </c>
      <c r="AT323" s="50">
        <v>32.700000000000003</v>
      </c>
      <c r="AU323" s="50">
        <v>70.489999999999995</v>
      </c>
      <c r="AV323" s="50">
        <v>47.75</v>
      </c>
      <c r="AW323" s="50">
        <v>0</v>
      </c>
    </row>
    <row r="324" spans="1:49">
      <c r="A324" s="52">
        <v>42178</v>
      </c>
      <c r="B324" s="50">
        <v>48.41</v>
      </c>
      <c r="C324" s="50">
        <v>58.12</v>
      </c>
      <c r="D324" s="50">
        <v>37.76</v>
      </c>
      <c r="E324" s="50">
        <v>53.34</v>
      </c>
      <c r="F324" s="50">
        <v>31.27</v>
      </c>
      <c r="G324" s="50">
        <v>44.73</v>
      </c>
      <c r="H324" s="50">
        <v>19.34</v>
      </c>
      <c r="I324" s="50">
        <v>54.38</v>
      </c>
      <c r="J324" s="50">
        <v>31.97</v>
      </c>
      <c r="K324" s="50">
        <v>58.07</v>
      </c>
      <c r="L324" s="50">
        <v>67.56</v>
      </c>
      <c r="M324" s="50">
        <v>74.36</v>
      </c>
      <c r="N324" s="50">
        <v>71.78</v>
      </c>
      <c r="O324" s="50">
        <v>57.63</v>
      </c>
      <c r="P324" s="50">
        <v>35.01</v>
      </c>
      <c r="Q324" s="50">
        <v>22.25</v>
      </c>
      <c r="R324" s="50">
        <v>70.78</v>
      </c>
      <c r="S324" s="50">
        <v>45.85</v>
      </c>
      <c r="T324" s="50">
        <v>32.799999999999997</v>
      </c>
      <c r="U324" s="50">
        <v>33.270000000000003</v>
      </c>
      <c r="V324" s="50">
        <v>24.72</v>
      </c>
      <c r="W324" s="50">
        <v>30.33</v>
      </c>
      <c r="X324" s="50">
        <v>56.68</v>
      </c>
      <c r="Y324" s="50">
        <v>33.119999999999997</v>
      </c>
      <c r="Z324" s="50">
        <v>39.36</v>
      </c>
      <c r="AA324" s="50">
        <v>99.29</v>
      </c>
      <c r="AB324" s="50">
        <v>49.87</v>
      </c>
      <c r="AC324" s="50">
        <v>29.24</v>
      </c>
      <c r="AD324" s="50">
        <v>27.26</v>
      </c>
      <c r="AE324" s="50">
        <v>26.76</v>
      </c>
      <c r="AF324" s="50">
        <v>50.44</v>
      </c>
      <c r="AG324" s="50">
        <v>57.24</v>
      </c>
      <c r="AH324" s="50">
        <v>25.23</v>
      </c>
      <c r="AI324" s="50">
        <v>33.58</v>
      </c>
      <c r="AJ324" s="50">
        <v>30.06</v>
      </c>
      <c r="AK324" s="50">
        <v>40.17</v>
      </c>
      <c r="AL324" s="50">
        <v>50.77</v>
      </c>
      <c r="AM324" s="50">
        <v>102.54</v>
      </c>
      <c r="AN324" s="50">
        <v>42.05</v>
      </c>
      <c r="AO324" s="50">
        <v>17.97</v>
      </c>
      <c r="AP324" s="50">
        <v>33.130000000000003</v>
      </c>
      <c r="AQ324" s="50">
        <v>39.979999999999997</v>
      </c>
      <c r="AR324" s="50">
        <v>34.770000000000003</v>
      </c>
      <c r="AS324" s="50">
        <v>45.89</v>
      </c>
      <c r="AT324" s="50">
        <v>32.229999999999997</v>
      </c>
      <c r="AU324" s="50">
        <v>70.06</v>
      </c>
      <c r="AV324" s="50">
        <v>48.01</v>
      </c>
      <c r="AW324" s="50">
        <v>0</v>
      </c>
    </row>
    <row r="325" spans="1:49">
      <c r="A325" s="52">
        <v>42179</v>
      </c>
      <c r="B325" s="50">
        <v>47.98</v>
      </c>
      <c r="C325" s="50">
        <v>57.68</v>
      </c>
      <c r="D325" s="50">
        <v>37.78</v>
      </c>
      <c r="E325" s="50">
        <v>52.96</v>
      </c>
      <c r="F325" s="50">
        <v>31.11</v>
      </c>
      <c r="G325" s="50">
        <v>44.22</v>
      </c>
      <c r="H325" s="50">
        <v>19.170000000000002</v>
      </c>
      <c r="I325" s="50">
        <v>54.28</v>
      </c>
      <c r="J325" s="50">
        <v>31.63</v>
      </c>
      <c r="K325" s="50">
        <v>57.84</v>
      </c>
      <c r="L325" s="50">
        <v>67.650000000000006</v>
      </c>
      <c r="M325" s="50">
        <v>73.849999999999994</v>
      </c>
      <c r="N325" s="50">
        <v>70.930000000000007</v>
      </c>
      <c r="O325" s="50">
        <v>56.07</v>
      </c>
      <c r="P325" s="50">
        <v>35.020000000000003</v>
      </c>
      <c r="Q325" s="50">
        <v>21.98</v>
      </c>
      <c r="R325" s="50">
        <v>70.510000000000005</v>
      </c>
      <c r="S325" s="50">
        <v>45.57</v>
      </c>
      <c r="T325" s="50">
        <v>32.78</v>
      </c>
      <c r="U325" s="50">
        <v>33</v>
      </c>
      <c r="V325" s="50">
        <v>24.42</v>
      </c>
      <c r="W325" s="50">
        <v>30.1</v>
      </c>
      <c r="X325" s="50">
        <v>56.53</v>
      </c>
      <c r="Y325" s="50">
        <v>32.75</v>
      </c>
      <c r="Z325" s="50">
        <v>39.24</v>
      </c>
      <c r="AA325" s="50">
        <v>98.53</v>
      </c>
      <c r="AB325" s="50">
        <v>49.63</v>
      </c>
      <c r="AC325" s="50">
        <v>29.08</v>
      </c>
      <c r="AD325" s="50">
        <v>26.95</v>
      </c>
      <c r="AE325" s="50">
        <v>26.76</v>
      </c>
      <c r="AF325" s="50">
        <v>49.85</v>
      </c>
      <c r="AG325" s="50">
        <v>56.52</v>
      </c>
      <c r="AH325" s="50">
        <v>25.17</v>
      </c>
      <c r="AI325" s="50">
        <v>33.35</v>
      </c>
      <c r="AJ325" s="50">
        <v>29.72</v>
      </c>
      <c r="AK325" s="50">
        <v>39.61</v>
      </c>
      <c r="AL325" s="50">
        <v>50.64</v>
      </c>
      <c r="AM325" s="50">
        <v>100.99</v>
      </c>
      <c r="AN325" s="50">
        <v>41.7</v>
      </c>
      <c r="AO325" s="50">
        <v>17.829999999999998</v>
      </c>
      <c r="AP325" s="50">
        <v>32.979999999999997</v>
      </c>
      <c r="AQ325" s="50">
        <v>39.380000000000003</v>
      </c>
      <c r="AR325" s="50">
        <v>34.43</v>
      </c>
      <c r="AS325" s="50">
        <v>45.78</v>
      </c>
      <c r="AT325" s="50">
        <v>31.99</v>
      </c>
      <c r="AU325" s="50">
        <v>70.11</v>
      </c>
      <c r="AV325" s="50">
        <v>48</v>
      </c>
      <c r="AW325" s="50">
        <v>0</v>
      </c>
    </row>
    <row r="326" spans="1:49">
      <c r="A326" s="52">
        <v>42180</v>
      </c>
      <c r="B326" s="50">
        <v>46.93</v>
      </c>
      <c r="C326" s="50">
        <v>57.37</v>
      </c>
      <c r="D326" s="50">
        <v>37.51</v>
      </c>
      <c r="E326" s="50">
        <v>52.62</v>
      </c>
      <c r="F326" s="50">
        <v>30.81</v>
      </c>
      <c r="G326" s="50">
        <v>43.81</v>
      </c>
      <c r="H326" s="50">
        <v>19.16</v>
      </c>
      <c r="I326" s="50">
        <v>54.34</v>
      </c>
      <c r="J326" s="50">
        <v>31.39</v>
      </c>
      <c r="K326" s="50">
        <v>57.5</v>
      </c>
      <c r="L326" s="50">
        <v>67.040000000000006</v>
      </c>
      <c r="M326" s="50">
        <v>73.89</v>
      </c>
      <c r="N326" s="50">
        <v>70.680000000000007</v>
      </c>
      <c r="O326" s="50">
        <v>56</v>
      </c>
      <c r="P326" s="50">
        <v>34.93</v>
      </c>
      <c r="Q326" s="50">
        <v>21.72</v>
      </c>
      <c r="R326" s="50">
        <v>69.47</v>
      </c>
      <c r="S326" s="50">
        <v>45.51</v>
      </c>
      <c r="T326" s="50">
        <v>32.03</v>
      </c>
      <c r="U326" s="50">
        <v>32.86</v>
      </c>
      <c r="V326" s="50">
        <v>24.27</v>
      </c>
      <c r="W326" s="50">
        <v>29.78</v>
      </c>
      <c r="X326" s="50">
        <v>56.26</v>
      </c>
      <c r="Y326" s="50">
        <v>32.630000000000003</v>
      </c>
      <c r="Z326" s="50">
        <v>39.14</v>
      </c>
      <c r="AA326" s="50">
        <v>97.99</v>
      </c>
      <c r="AB326" s="50">
        <v>49.47</v>
      </c>
      <c r="AC326" s="50">
        <v>28.65</v>
      </c>
      <c r="AD326" s="50">
        <v>27</v>
      </c>
      <c r="AE326" s="50">
        <v>26.76</v>
      </c>
      <c r="AF326" s="50">
        <v>49.6</v>
      </c>
      <c r="AG326" s="50">
        <v>56.31</v>
      </c>
      <c r="AH326" s="50">
        <v>24.74</v>
      </c>
      <c r="AI326" s="50">
        <v>33.18</v>
      </c>
      <c r="AJ326" s="50">
        <v>29.64</v>
      </c>
      <c r="AK326" s="50">
        <v>39.14</v>
      </c>
      <c r="AL326" s="50">
        <v>50.22</v>
      </c>
      <c r="AM326" s="50">
        <v>99.4</v>
      </c>
      <c r="AN326" s="50">
        <v>41.61</v>
      </c>
      <c r="AO326" s="50">
        <v>17.72</v>
      </c>
      <c r="AP326" s="50">
        <v>33.049999999999997</v>
      </c>
      <c r="AQ326" s="50">
        <v>39.11</v>
      </c>
      <c r="AR326" s="50">
        <v>34.11</v>
      </c>
      <c r="AS326" s="50">
        <v>45.79</v>
      </c>
      <c r="AT326" s="50">
        <v>31.92</v>
      </c>
      <c r="AU326" s="50">
        <v>70.180000000000007</v>
      </c>
      <c r="AV326" s="50">
        <v>47.99</v>
      </c>
      <c r="AW326" s="50">
        <v>0</v>
      </c>
    </row>
    <row r="327" spans="1:49">
      <c r="A327" s="52">
        <v>42181</v>
      </c>
      <c r="B327" s="50">
        <v>47.18</v>
      </c>
      <c r="C327" s="50">
        <v>57.84</v>
      </c>
      <c r="D327" s="50">
        <v>37.729999999999997</v>
      </c>
      <c r="E327" s="50">
        <v>52.91</v>
      </c>
      <c r="F327" s="50">
        <v>31.08</v>
      </c>
      <c r="G327" s="50">
        <v>44.65</v>
      </c>
      <c r="H327" s="50">
        <v>19.350000000000001</v>
      </c>
      <c r="I327" s="50">
        <v>54.15</v>
      </c>
      <c r="J327" s="50">
        <v>31.81</v>
      </c>
      <c r="K327" s="50">
        <v>58.1</v>
      </c>
      <c r="L327" s="50">
        <v>67.27</v>
      </c>
      <c r="M327" s="50">
        <v>74.959999999999994</v>
      </c>
      <c r="N327" s="50">
        <v>71</v>
      </c>
      <c r="O327" s="50">
        <v>56.23</v>
      </c>
      <c r="P327" s="50">
        <v>35.28</v>
      </c>
      <c r="Q327" s="50">
        <v>21.71</v>
      </c>
      <c r="R327" s="50">
        <v>70.510000000000005</v>
      </c>
      <c r="S327" s="50">
        <v>45.99</v>
      </c>
      <c r="T327" s="50">
        <v>32.11</v>
      </c>
      <c r="U327" s="50">
        <v>32.75</v>
      </c>
      <c r="V327" s="50">
        <v>24.59</v>
      </c>
      <c r="W327" s="50">
        <v>30.03</v>
      </c>
      <c r="X327" s="50">
        <v>56.78</v>
      </c>
      <c r="Y327" s="50">
        <v>32.4</v>
      </c>
      <c r="Z327" s="50">
        <v>39.35</v>
      </c>
      <c r="AA327" s="50">
        <v>98.7</v>
      </c>
      <c r="AB327" s="50">
        <v>49.59</v>
      </c>
      <c r="AC327" s="50">
        <v>28.95</v>
      </c>
      <c r="AD327" s="50">
        <v>27.09</v>
      </c>
      <c r="AE327" s="50">
        <v>26.75</v>
      </c>
      <c r="AF327" s="50">
        <v>49.7</v>
      </c>
      <c r="AG327" s="50">
        <v>56.89</v>
      </c>
      <c r="AH327" s="50">
        <v>25</v>
      </c>
      <c r="AI327" s="50">
        <v>33.32</v>
      </c>
      <c r="AJ327" s="50">
        <v>29.75</v>
      </c>
      <c r="AK327" s="50">
        <v>39.590000000000003</v>
      </c>
      <c r="AL327" s="50">
        <v>50.79</v>
      </c>
      <c r="AM327" s="50">
        <v>99.44</v>
      </c>
      <c r="AN327" s="50">
        <v>41.89</v>
      </c>
      <c r="AO327" s="50">
        <v>17.850000000000001</v>
      </c>
      <c r="AP327" s="50">
        <v>33.369999999999997</v>
      </c>
      <c r="AQ327" s="50">
        <v>39.35</v>
      </c>
      <c r="AR327" s="50">
        <v>34.380000000000003</v>
      </c>
      <c r="AS327" s="50">
        <v>46.21</v>
      </c>
      <c r="AT327" s="50">
        <v>32.24</v>
      </c>
      <c r="AU327" s="50">
        <v>70.67</v>
      </c>
      <c r="AV327" s="50">
        <v>47.99</v>
      </c>
      <c r="AW327" s="50">
        <v>0</v>
      </c>
    </row>
    <row r="328" spans="1:49">
      <c r="A328" s="52">
        <v>42184</v>
      </c>
      <c r="B328" s="50">
        <v>46.81</v>
      </c>
      <c r="C328" s="50">
        <v>57.54</v>
      </c>
      <c r="D328" s="50">
        <v>37.54</v>
      </c>
      <c r="E328" s="50">
        <v>52.8</v>
      </c>
      <c r="F328" s="50">
        <v>30.86</v>
      </c>
      <c r="G328" s="50">
        <v>43.91</v>
      </c>
      <c r="H328" s="50">
        <v>19.260000000000002</v>
      </c>
      <c r="I328" s="50">
        <v>53.72</v>
      </c>
      <c r="J328" s="50">
        <v>31.59</v>
      </c>
      <c r="K328" s="50">
        <v>58.13</v>
      </c>
      <c r="L328" s="50">
        <v>67.290000000000006</v>
      </c>
      <c r="M328" s="50">
        <v>74.64</v>
      </c>
      <c r="N328" s="50">
        <v>70.849999999999994</v>
      </c>
      <c r="O328" s="50">
        <v>55.68</v>
      </c>
      <c r="P328" s="50">
        <v>35</v>
      </c>
      <c r="Q328" s="50">
        <v>21.83</v>
      </c>
      <c r="R328" s="50">
        <v>69.95</v>
      </c>
      <c r="S328" s="50">
        <v>45.5</v>
      </c>
      <c r="T328" s="50">
        <v>31.8</v>
      </c>
      <c r="U328" s="50">
        <v>32.61</v>
      </c>
      <c r="V328" s="50">
        <v>24.39</v>
      </c>
      <c r="W328" s="50">
        <v>29.7</v>
      </c>
      <c r="X328" s="50">
        <v>56.41</v>
      </c>
      <c r="Y328" s="50">
        <v>32.200000000000003</v>
      </c>
      <c r="Z328" s="50">
        <v>39.18</v>
      </c>
      <c r="AA328" s="50">
        <v>98.17</v>
      </c>
      <c r="AB328" s="50">
        <v>49.03</v>
      </c>
      <c r="AC328" s="50">
        <v>28.69</v>
      </c>
      <c r="AD328" s="50">
        <v>26.83</v>
      </c>
      <c r="AE328" s="50">
        <v>26.71</v>
      </c>
      <c r="AF328" s="50">
        <v>49.33</v>
      </c>
      <c r="AG328" s="50">
        <v>56.58</v>
      </c>
      <c r="AH328" s="50">
        <v>24.67</v>
      </c>
      <c r="AI328" s="50">
        <v>33.17</v>
      </c>
      <c r="AJ328" s="50">
        <v>29.45</v>
      </c>
      <c r="AK328" s="50">
        <v>39.22</v>
      </c>
      <c r="AL328" s="50">
        <v>50.4</v>
      </c>
      <c r="AM328" s="50">
        <v>99.28</v>
      </c>
      <c r="AN328" s="50">
        <v>41.96</v>
      </c>
      <c r="AO328" s="50">
        <v>17.73</v>
      </c>
      <c r="AP328" s="50">
        <v>33.119999999999997</v>
      </c>
      <c r="AQ328" s="50">
        <v>38.9</v>
      </c>
      <c r="AR328" s="50">
        <v>34.25</v>
      </c>
      <c r="AS328" s="50">
        <v>45.16</v>
      </c>
      <c r="AT328" s="50">
        <v>32.17</v>
      </c>
      <c r="AU328" s="50">
        <v>69.66</v>
      </c>
      <c r="AV328" s="50">
        <v>47.53</v>
      </c>
      <c r="AW328" s="50">
        <v>0</v>
      </c>
    </row>
    <row r="329" spans="1:49">
      <c r="A329" s="52">
        <v>42185</v>
      </c>
      <c r="B329" s="50">
        <v>46.39</v>
      </c>
      <c r="C329" s="50">
        <v>57.72</v>
      </c>
      <c r="D329" s="50">
        <v>37.68</v>
      </c>
      <c r="E329" s="50">
        <v>52.97</v>
      </c>
      <c r="F329" s="50">
        <v>30.65</v>
      </c>
      <c r="G329" s="50">
        <v>43.65</v>
      </c>
      <c r="H329" s="50">
        <v>19.03</v>
      </c>
      <c r="I329" s="50">
        <v>53.85</v>
      </c>
      <c r="J329" s="50">
        <v>31.84</v>
      </c>
      <c r="K329" s="50">
        <v>57.88</v>
      </c>
      <c r="L329" s="50">
        <v>66.87</v>
      </c>
      <c r="M329" s="50">
        <v>74.64</v>
      </c>
      <c r="N329" s="50">
        <v>70.62</v>
      </c>
      <c r="O329" s="50">
        <v>55.58</v>
      </c>
      <c r="P329" s="50">
        <v>34.659999999999997</v>
      </c>
      <c r="Q329" s="50">
        <v>21.8</v>
      </c>
      <c r="R329" s="50">
        <v>70.5</v>
      </c>
      <c r="S329" s="50">
        <v>45.41</v>
      </c>
      <c r="T329" s="50">
        <v>31.42</v>
      </c>
      <c r="U329" s="50">
        <v>32.549999999999997</v>
      </c>
      <c r="V329" s="50">
        <v>24.16</v>
      </c>
      <c r="W329" s="50">
        <v>29.73</v>
      </c>
      <c r="X329" s="50">
        <v>56.14</v>
      </c>
      <c r="Y329" s="50">
        <v>32.18</v>
      </c>
      <c r="Z329" s="50">
        <v>38.729999999999997</v>
      </c>
      <c r="AA329" s="50">
        <v>98.03</v>
      </c>
      <c r="AB329" s="50">
        <v>48.75</v>
      </c>
      <c r="AC329" s="50">
        <v>28.57</v>
      </c>
      <c r="AD329" s="50">
        <v>26.6</v>
      </c>
      <c r="AE329" s="50">
        <v>26.94</v>
      </c>
      <c r="AF329" s="50">
        <v>49.1</v>
      </c>
      <c r="AG329" s="50">
        <v>56.89</v>
      </c>
      <c r="AH329" s="50">
        <v>24.6</v>
      </c>
      <c r="AI329" s="50">
        <v>33.159999999999997</v>
      </c>
      <c r="AJ329" s="50">
        <v>29.47</v>
      </c>
      <c r="AK329" s="50">
        <v>39.28</v>
      </c>
      <c r="AL329" s="50">
        <v>50.65</v>
      </c>
      <c r="AM329" s="50">
        <v>98.94</v>
      </c>
      <c r="AN329" s="50">
        <v>41.9</v>
      </c>
      <c r="AO329" s="50">
        <v>17.66</v>
      </c>
      <c r="AP329" s="50">
        <v>33.020000000000003</v>
      </c>
      <c r="AQ329" s="50">
        <v>38.479999999999997</v>
      </c>
      <c r="AR329" s="50">
        <v>34.22</v>
      </c>
      <c r="AS329" s="50">
        <v>44.97</v>
      </c>
      <c r="AT329" s="50">
        <v>32.18</v>
      </c>
      <c r="AU329" s="50">
        <v>0</v>
      </c>
      <c r="AV329" s="50">
        <v>45.82</v>
      </c>
      <c r="AW329" s="50">
        <v>0</v>
      </c>
    </row>
    <row r="330" spans="1:49">
      <c r="A330" s="52">
        <v>42186</v>
      </c>
      <c r="B330" s="50">
        <v>46.47</v>
      </c>
      <c r="C330" s="50">
        <v>58.13</v>
      </c>
      <c r="D330" s="50">
        <v>37.979999999999997</v>
      </c>
      <c r="E330" s="50">
        <v>53.29</v>
      </c>
      <c r="F330" s="50">
        <v>30.89</v>
      </c>
      <c r="G330" s="50">
        <v>43.54</v>
      </c>
      <c r="H330" s="50">
        <v>19.079999999999998</v>
      </c>
      <c r="I330" s="50">
        <v>53.73</v>
      </c>
      <c r="J330" s="50">
        <v>32.19</v>
      </c>
      <c r="K330" s="50">
        <v>58.28</v>
      </c>
      <c r="L330" s="50">
        <v>67.069999999999993</v>
      </c>
      <c r="M330" s="50">
        <v>75.239999999999995</v>
      </c>
      <c r="N330" s="50">
        <v>71.08</v>
      </c>
      <c r="O330" s="50">
        <v>56.4</v>
      </c>
      <c r="P330" s="50">
        <v>34.86</v>
      </c>
      <c r="Q330" s="50">
        <v>21.99</v>
      </c>
      <c r="R330" s="50">
        <v>71.45</v>
      </c>
      <c r="S330" s="50">
        <v>45.57</v>
      </c>
      <c r="T330" s="50">
        <v>31.73</v>
      </c>
      <c r="U330" s="50">
        <v>32.81</v>
      </c>
      <c r="V330" s="50">
        <v>24.51</v>
      </c>
      <c r="W330" s="50">
        <v>29.8</v>
      </c>
      <c r="X330" s="50">
        <v>56.59</v>
      </c>
      <c r="Y330" s="50">
        <v>32.15</v>
      </c>
      <c r="Z330" s="50">
        <v>38.880000000000003</v>
      </c>
      <c r="AA330" s="50">
        <v>98.43</v>
      </c>
      <c r="AB330" s="50">
        <v>48.98</v>
      </c>
      <c r="AC330" s="50">
        <v>28.68</v>
      </c>
      <c r="AD330" s="50">
        <v>26.73</v>
      </c>
      <c r="AE330" s="50">
        <v>27</v>
      </c>
      <c r="AF330" s="50">
        <v>49.38</v>
      </c>
      <c r="AG330" s="50">
        <v>57.58</v>
      </c>
      <c r="AH330" s="50">
        <v>24.74</v>
      </c>
      <c r="AI330" s="50">
        <v>33.409999999999997</v>
      </c>
      <c r="AJ330" s="50">
        <v>29.55</v>
      </c>
      <c r="AK330" s="50">
        <v>39.450000000000003</v>
      </c>
      <c r="AL330" s="50">
        <v>51.1</v>
      </c>
      <c r="AM330" s="50">
        <v>98.84</v>
      </c>
      <c r="AN330" s="50">
        <v>42.18</v>
      </c>
      <c r="AO330" s="50">
        <v>17.79</v>
      </c>
      <c r="AP330" s="50">
        <v>33.1</v>
      </c>
      <c r="AQ330" s="50">
        <v>38.61</v>
      </c>
      <c r="AR330" s="50">
        <v>34.700000000000003</v>
      </c>
      <c r="AS330" s="50">
        <v>45.93</v>
      </c>
      <c r="AT330" s="50">
        <v>32.5</v>
      </c>
      <c r="AU330" s="50">
        <v>0</v>
      </c>
      <c r="AV330" s="50">
        <v>45.02</v>
      </c>
      <c r="AW330" s="50">
        <v>0</v>
      </c>
    </row>
    <row r="331" spans="1:49">
      <c r="A331" s="52">
        <v>42187</v>
      </c>
      <c r="B331" s="50">
        <v>47.2</v>
      </c>
      <c r="C331" s="50">
        <v>59.01</v>
      </c>
      <c r="D331" s="50">
        <v>38.5</v>
      </c>
      <c r="E331" s="50">
        <v>54.23</v>
      </c>
      <c r="F331" s="50">
        <v>31.27</v>
      </c>
      <c r="G331" s="50">
        <v>45.01</v>
      </c>
      <c r="H331" s="50">
        <v>19.350000000000001</v>
      </c>
      <c r="I331" s="50">
        <v>53.94</v>
      </c>
      <c r="J331" s="50">
        <v>32.75</v>
      </c>
      <c r="K331" s="50">
        <v>59.14</v>
      </c>
      <c r="L331" s="50">
        <v>67.900000000000006</v>
      </c>
      <c r="M331" s="50">
        <v>76.22</v>
      </c>
      <c r="N331" s="50">
        <v>72.53</v>
      </c>
      <c r="O331" s="50">
        <v>57.55</v>
      </c>
      <c r="P331" s="50">
        <v>35.67</v>
      </c>
      <c r="Q331" s="50">
        <v>22.19</v>
      </c>
      <c r="R331" s="50">
        <v>71.88</v>
      </c>
      <c r="S331" s="50">
        <v>46.51</v>
      </c>
      <c r="T331" s="50">
        <v>32.049999999999997</v>
      </c>
      <c r="U331" s="50">
        <v>33.21</v>
      </c>
      <c r="V331" s="50">
        <v>24.78</v>
      </c>
      <c r="W331" s="50">
        <v>30.16</v>
      </c>
      <c r="X331" s="50">
        <v>57.34</v>
      </c>
      <c r="Y331" s="50">
        <v>32.75</v>
      </c>
      <c r="Z331" s="50">
        <v>39.380000000000003</v>
      </c>
      <c r="AA331" s="50">
        <v>100.22</v>
      </c>
      <c r="AB331" s="50">
        <v>50.06</v>
      </c>
      <c r="AC331" s="50">
        <v>29.25</v>
      </c>
      <c r="AD331" s="50">
        <v>27.04</v>
      </c>
      <c r="AE331" s="50">
        <v>27.04</v>
      </c>
      <c r="AF331" s="50">
        <v>49.79</v>
      </c>
      <c r="AG331" s="50">
        <v>58.32</v>
      </c>
      <c r="AH331" s="50">
        <v>25.22</v>
      </c>
      <c r="AI331" s="50">
        <v>33.79</v>
      </c>
      <c r="AJ331" s="50">
        <v>29.8</v>
      </c>
      <c r="AK331" s="50">
        <v>39.94</v>
      </c>
      <c r="AL331" s="50">
        <v>51.97</v>
      </c>
      <c r="AM331" s="50">
        <v>100.38</v>
      </c>
      <c r="AN331" s="50">
        <v>42.89</v>
      </c>
      <c r="AO331" s="50">
        <v>18.100000000000001</v>
      </c>
      <c r="AP331" s="50">
        <v>33.17</v>
      </c>
      <c r="AQ331" s="50">
        <v>39.35</v>
      </c>
      <c r="AR331" s="50">
        <v>35.32</v>
      </c>
      <c r="AS331" s="50">
        <v>46.65</v>
      </c>
      <c r="AT331" s="50">
        <v>32.82</v>
      </c>
      <c r="AU331" s="50">
        <v>0</v>
      </c>
      <c r="AV331" s="50">
        <v>45.34</v>
      </c>
      <c r="AW331" s="50">
        <v>0</v>
      </c>
    </row>
    <row r="332" spans="1:49">
      <c r="A332" s="52">
        <v>42191</v>
      </c>
      <c r="B332" s="50">
        <v>47.3</v>
      </c>
      <c r="C332" s="50">
        <v>59.1</v>
      </c>
      <c r="D332" s="50">
        <v>38.56</v>
      </c>
      <c r="E332" s="50">
        <v>54.53</v>
      </c>
      <c r="F332" s="50">
        <v>31.55</v>
      </c>
      <c r="G332" s="50">
        <v>45.36</v>
      </c>
      <c r="H332" s="50">
        <v>19.22</v>
      </c>
      <c r="I332" s="50">
        <v>54.01</v>
      </c>
      <c r="J332" s="50">
        <v>32.92</v>
      </c>
      <c r="K332" s="50">
        <v>59.6</v>
      </c>
      <c r="L332" s="50">
        <v>67.849999999999994</v>
      </c>
      <c r="M332" s="50">
        <v>76.47</v>
      </c>
      <c r="N332" s="50">
        <v>72.849999999999994</v>
      </c>
      <c r="O332" s="50">
        <v>57.6</v>
      </c>
      <c r="P332" s="50">
        <v>35.74</v>
      </c>
      <c r="Q332" s="50">
        <v>22.37</v>
      </c>
      <c r="R332" s="50">
        <v>72.47</v>
      </c>
      <c r="S332" s="50">
        <v>46.31</v>
      </c>
      <c r="T332" s="50">
        <v>31.94</v>
      </c>
      <c r="U332" s="50">
        <v>33.31</v>
      </c>
      <c r="V332" s="50">
        <v>25.01</v>
      </c>
      <c r="W332" s="50">
        <v>30.2</v>
      </c>
      <c r="X332" s="50">
        <v>57.83</v>
      </c>
      <c r="Y332" s="50">
        <v>32.67</v>
      </c>
      <c r="Z332" s="50">
        <v>39.61</v>
      </c>
      <c r="AA332" s="50">
        <v>100.46</v>
      </c>
      <c r="AB332" s="50">
        <v>50.47</v>
      </c>
      <c r="AC332" s="50">
        <v>29.12</v>
      </c>
      <c r="AD332" s="50">
        <v>27.05</v>
      </c>
      <c r="AE332" s="50">
        <v>27.04</v>
      </c>
      <c r="AF332" s="50">
        <v>50.03</v>
      </c>
      <c r="AG332" s="50">
        <v>58.49</v>
      </c>
      <c r="AH332" s="50">
        <v>25.41</v>
      </c>
      <c r="AI332" s="50">
        <v>34.06</v>
      </c>
      <c r="AJ332" s="50">
        <v>30.02</v>
      </c>
      <c r="AK332" s="50">
        <v>40.33</v>
      </c>
      <c r="AL332" s="50">
        <v>52.19</v>
      </c>
      <c r="AM332" s="50">
        <v>99.91</v>
      </c>
      <c r="AN332" s="50">
        <v>43.12</v>
      </c>
      <c r="AO332" s="50">
        <v>18.149999999999999</v>
      </c>
      <c r="AP332" s="50">
        <v>33.340000000000003</v>
      </c>
      <c r="AQ332" s="50">
        <v>39.67</v>
      </c>
      <c r="AR332" s="50">
        <v>35.46</v>
      </c>
      <c r="AS332" s="50">
        <v>46.74</v>
      </c>
      <c r="AT332" s="50">
        <v>32.94</v>
      </c>
      <c r="AU332" s="50">
        <v>0</v>
      </c>
      <c r="AV332" s="50">
        <v>45.73</v>
      </c>
      <c r="AW332" s="50">
        <v>0</v>
      </c>
    </row>
    <row r="333" spans="1:49">
      <c r="A333" s="52">
        <v>42192</v>
      </c>
      <c r="B333" s="50">
        <v>48.1</v>
      </c>
      <c r="C333" s="50">
        <v>60.78</v>
      </c>
      <c r="D333" s="50">
        <v>39.6</v>
      </c>
      <c r="E333" s="50">
        <v>56.08</v>
      </c>
      <c r="F333" s="50">
        <v>32.14</v>
      </c>
      <c r="G333" s="50">
        <v>46.19</v>
      </c>
      <c r="H333" s="50">
        <v>19.600000000000001</v>
      </c>
      <c r="I333" s="50">
        <v>53.96</v>
      </c>
      <c r="J333" s="50">
        <v>33.979999999999997</v>
      </c>
      <c r="K333" s="50">
        <v>61.08</v>
      </c>
      <c r="L333" s="50">
        <v>69.33</v>
      </c>
      <c r="M333" s="50">
        <v>78.56</v>
      </c>
      <c r="N333" s="50">
        <v>75.27</v>
      </c>
      <c r="O333" s="50">
        <v>58.83</v>
      </c>
      <c r="P333" s="50">
        <v>36.26</v>
      </c>
      <c r="Q333" s="50">
        <v>22.71</v>
      </c>
      <c r="R333" s="50">
        <v>73.61</v>
      </c>
      <c r="S333" s="50">
        <v>47.38</v>
      </c>
      <c r="T333" s="50">
        <v>32.770000000000003</v>
      </c>
      <c r="U333" s="50">
        <v>34.06</v>
      </c>
      <c r="V333" s="50">
        <v>25.61</v>
      </c>
      <c r="W333" s="50">
        <v>30.81</v>
      </c>
      <c r="X333" s="50">
        <v>59.21</v>
      </c>
      <c r="Y333" s="50">
        <v>33.479999999999997</v>
      </c>
      <c r="Z333" s="50">
        <v>40.43</v>
      </c>
      <c r="AA333" s="50">
        <v>102.88</v>
      </c>
      <c r="AB333" s="50">
        <v>51.58</v>
      </c>
      <c r="AC333" s="50">
        <v>29.6</v>
      </c>
      <c r="AD333" s="50">
        <v>27.36</v>
      </c>
      <c r="AE333" s="50">
        <v>26.98</v>
      </c>
      <c r="AF333" s="50">
        <v>51.4</v>
      </c>
      <c r="AG333" s="50">
        <v>60.34</v>
      </c>
      <c r="AH333" s="50">
        <v>25.91</v>
      </c>
      <c r="AI333" s="50">
        <v>34.770000000000003</v>
      </c>
      <c r="AJ333" s="50">
        <v>30.93</v>
      </c>
      <c r="AK333" s="50">
        <v>41.64</v>
      </c>
      <c r="AL333" s="50">
        <v>53.71</v>
      </c>
      <c r="AM333" s="50">
        <v>101.2</v>
      </c>
      <c r="AN333" s="50">
        <v>44.26</v>
      </c>
      <c r="AO333" s="50">
        <v>18.62</v>
      </c>
      <c r="AP333" s="50">
        <v>34.229999999999997</v>
      </c>
      <c r="AQ333" s="50">
        <v>40.630000000000003</v>
      </c>
      <c r="AR333" s="50">
        <v>36.31</v>
      </c>
      <c r="AS333" s="50">
        <v>47.87</v>
      </c>
      <c r="AT333" s="50">
        <v>33.89</v>
      </c>
      <c r="AU333" s="50">
        <v>0</v>
      </c>
      <c r="AV333" s="50">
        <v>47</v>
      </c>
      <c r="AW333" s="50">
        <v>0</v>
      </c>
    </row>
    <row r="334" spans="1:49">
      <c r="A334" s="52">
        <v>42193</v>
      </c>
      <c r="B334" s="50">
        <v>48.3</v>
      </c>
      <c r="C334" s="50">
        <v>60.41</v>
      </c>
      <c r="D334" s="50">
        <v>39.28</v>
      </c>
      <c r="E334" s="50">
        <v>56.03</v>
      </c>
      <c r="F334" s="50">
        <v>31.99</v>
      </c>
      <c r="G334" s="50">
        <v>46.19</v>
      </c>
      <c r="H334" s="50">
        <v>19.22</v>
      </c>
      <c r="I334" s="50">
        <v>54.12</v>
      </c>
      <c r="J334" s="50">
        <v>33.76</v>
      </c>
      <c r="K334" s="50">
        <v>61.23</v>
      </c>
      <c r="L334" s="50">
        <v>69.430000000000007</v>
      </c>
      <c r="M334" s="50">
        <v>77.959999999999994</v>
      </c>
      <c r="N334" s="50">
        <v>74.790000000000006</v>
      </c>
      <c r="O334" s="50">
        <v>58.25</v>
      </c>
      <c r="P334" s="50">
        <v>35.979999999999997</v>
      </c>
      <c r="Q334" s="50">
        <v>22.56</v>
      </c>
      <c r="R334" s="50">
        <v>73.3</v>
      </c>
      <c r="S334" s="50">
        <v>47.13</v>
      </c>
      <c r="T334" s="50">
        <v>32.6</v>
      </c>
      <c r="U334" s="50">
        <v>33.79</v>
      </c>
      <c r="V334" s="50">
        <v>25.38</v>
      </c>
      <c r="W334" s="50">
        <v>30.69</v>
      </c>
      <c r="X334" s="50">
        <v>58.94</v>
      </c>
      <c r="Y334" s="50">
        <v>33.299999999999997</v>
      </c>
      <c r="Z334" s="50">
        <v>40.08</v>
      </c>
      <c r="AA334" s="50">
        <v>101.95</v>
      </c>
      <c r="AB334" s="50">
        <v>51.22</v>
      </c>
      <c r="AC334" s="50">
        <v>28.99</v>
      </c>
      <c r="AD334" s="50">
        <v>27.05</v>
      </c>
      <c r="AE334" s="50">
        <v>26.99</v>
      </c>
      <c r="AF334" s="50">
        <v>51.43</v>
      </c>
      <c r="AG334" s="50">
        <v>60.28</v>
      </c>
      <c r="AH334" s="50">
        <v>25.69</v>
      </c>
      <c r="AI334" s="50">
        <v>34.479999999999997</v>
      </c>
      <c r="AJ334" s="50">
        <v>30.85</v>
      </c>
      <c r="AK334" s="50">
        <v>41.38</v>
      </c>
      <c r="AL334" s="50">
        <v>53.49</v>
      </c>
      <c r="AM334" s="50">
        <v>101.44</v>
      </c>
      <c r="AN334" s="50">
        <v>44.2</v>
      </c>
      <c r="AO334" s="50">
        <v>18.57</v>
      </c>
      <c r="AP334" s="50">
        <v>33.950000000000003</v>
      </c>
      <c r="AQ334" s="50">
        <v>40.58</v>
      </c>
      <c r="AR334" s="50">
        <v>36.31</v>
      </c>
      <c r="AS334" s="50">
        <v>47.42</v>
      </c>
      <c r="AT334" s="50">
        <v>33.71</v>
      </c>
      <c r="AU334" s="50">
        <v>0</v>
      </c>
      <c r="AV334" s="50">
        <v>47</v>
      </c>
      <c r="AW334" s="50">
        <v>0</v>
      </c>
    </row>
    <row r="335" spans="1:49">
      <c r="A335" s="52">
        <v>42194</v>
      </c>
      <c r="B335" s="50">
        <v>47.54</v>
      </c>
      <c r="C335" s="50">
        <v>59.59</v>
      </c>
      <c r="D335" s="50">
        <v>38.68</v>
      </c>
      <c r="E335" s="50">
        <v>55.52</v>
      </c>
      <c r="F335" s="50">
        <v>31.52</v>
      </c>
      <c r="G335" s="50">
        <v>46.18</v>
      </c>
      <c r="H335" s="50">
        <v>18.95</v>
      </c>
      <c r="I335" s="50">
        <v>54.03</v>
      </c>
      <c r="J335" s="50">
        <v>33.51</v>
      </c>
      <c r="K335" s="50">
        <v>60.49</v>
      </c>
      <c r="L335" s="50">
        <v>68.650000000000006</v>
      </c>
      <c r="M335" s="50">
        <v>76.86</v>
      </c>
      <c r="N335" s="50">
        <v>74.069999999999993</v>
      </c>
      <c r="O335" s="50">
        <v>57.58</v>
      </c>
      <c r="P335" s="50">
        <v>35.78</v>
      </c>
      <c r="Q335" s="50">
        <v>22.4</v>
      </c>
      <c r="R335" s="50">
        <v>72.52</v>
      </c>
      <c r="S335" s="50">
        <v>46.73</v>
      </c>
      <c r="T335" s="50">
        <v>32.5</v>
      </c>
      <c r="U335" s="50">
        <v>33.47</v>
      </c>
      <c r="V335" s="50">
        <v>24.83</v>
      </c>
      <c r="W335" s="50">
        <v>30.36</v>
      </c>
      <c r="X335" s="50">
        <v>57.55</v>
      </c>
      <c r="Y335" s="50">
        <v>32.93</v>
      </c>
      <c r="Z335" s="50">
        <v>39.700000000000003</v>
      </c>
      <c r="AA335" s="50">
        <v>101.18</v>
      </c>
      <c r="AB335" s="50">
        <v>50.38</v>
      </c>
      <c r="AC335" s="50">
        <v>28.65</v>
      </c>
      <c r="AD335" s="50">
        <v>26.76</v>
      </c>
      <c r="AE335" s="50">
        <v>26.89</v>
      </c>
      <c r="AF335" s="50">
        <v>50.7</v>
      </c>
      <c r="AG335" s="50">
        <v>59.68</v>
      </c>
      <c r="AH335" s="50">
        <v>25.25</v>
      </c>
      <c r="AI335" s="50">
        <v>34.14</v>
      </c>
      <c r="AJ335" s="50">
        <v>30.64</v>
      </c>
      <c r="AK335" s="50">
        <v>41.2</v>
      </c>
      <c r="AL335" s="50">
        <v>52.42</v>
      </c>
      <c r="AM335" s="50">
        <v>100.13</v>
      </c>
      <c r="AN335" s="50">
        <v>43.27</v>
      </c>
      <c r="AO335" s="50">
        <v>18.32</v>
      </c>
      <c r="AP335" s="50">
        <v>33.58</v>
      </c>
      <c r="AQ335" s="50">
        <v>40.11</v>
      </c>
      <c r="AR335" s="50">
        <v>36.1</v>
      </c>
      <c r="AS335" s="50">
        <v>46.81</v>
      </c>
      <c r="AT335" s="50">
        <v>33.33</v>
      </c>
      <c r="AU335" s="50">
        <v>0</v>
      </c>
      <c r="AV335" s="50">
        <v>46.89</v>
      </c>
      <c r="AW335" s="50">
        <v>0</v>
      </c>
    </row>
    <row r="336" spans="1:49">
      <c r="A336" s="52">
        <v>42195</v>
      </c>
      <c r="B336" s="50">
        <v>48.06</v>
      </c>
      <c r="C336" s="50">
        <v>60.09</v>
      </c>
      <c r="D336" s="50">
        <v>39.020000000000003</v>
      </c>
      <c r="E336" s="50">
        <v>55.56</v>
      </c>
      <c r="F336" s="50">
        <v>31.86</v>
      </c>
      <c r="G336" s="50">
        <v>46.84</v>
      </c>
      <c r="H336" s="50">
        <v>19.12</v>
      </c>
      <c r="I336" s="50">
        <v>53.93</v>
      </c>
      <c r="J336" s="50">
        <v>33.72</v>
      </c>
      <c r="K336" s="50">
        <v>60.81</v>
      </c>
      <c r="L336" s="50">
        <v>68.959999999999994</v>
      </c>
      <c r="M336" s="50">
        <v>77.510000000000005</v>
      </c>
      <c r="N336" s="50">
        <v>74.37</v>
      </c>
      <c r="O336" s="50">
        <v>57.95</v>
      </c>
      <c r="P336" s="50">
        <v>36.450000000000003</v>
      </c>
      <c r="Q336" s="50">
        <v>22.63</v>
      </c>
      <c r="R336" s="50">
        <v>72.489999999999995</v>
      </c>
      <c r="S336" s="50">
        <v>46.89</v>
      </c>
      <c r="T336" s="50">
        <v>32.75</v>
      </c>
      <c r="U336" s="50">
        <v>33.659999999999997</v>
      </c>
      <c r="V336" s="50">
        <v>25.3</v>
      </c>
      <c r="W336" s="50">
        <v>30.45</v>
      </c>
      <c r="X336" s="50">
        <v>58.07</v>
      </c>
      <c r="Y336" s="50">
        <v>33.159999999999997</v>
      </c>
      <c r="Z336" s="50">
        <v>40.24</v>
      </c>
      <c r="AA336" s="50">
        <v>101.64</v>
      </c>
      <c r="AB336" s="50">
        <v>50.66</v>
      </c>
      <c r="AC336" s="50">
        <v>28.76</v>
      </c>
      <c r="AD336" s="50">
        <v>27.13</v>
      </c>
      <c r="AE336" s="50">
        <v>26.85</v>
      </c>
      <c r="AF336" s="50">
        <v>51.12</v>
      </c>
      <c r="AG336" s="50">
        <v>60.32</v>
      </c>
      <c r="AH336" s="50">
        <v>25.47</v>
      </c>
      <c r="AI336" s="50">
        <v>34.36</v>
      </c>
      <c r="AJ336" s="50">
        <v>31.03</v>
      </c>
      <c r="AK336" s="50">
        <v>41.26</v>
      </c>
      <c r="AL336" s="50">
        <v>53.02</v>
      </c>
      <c r="AM336" s="50">
        <v>101.1</v>
      </c>
      <c r="AN336" s="50">
        <v>43.36</v>
      </c>
      <c r="AO336" s="50">
        <v>18.440000000000001</v>
      </c>
      <c r="AP336" s="50">
        <v>33.72</v>
      </c>
      <c r="AQ336" s="50">
        <v>40.39</v>
      </c>
      <c r="AR336" s="50">
        <v>36.56</v>
      </c>
      <c r="AS336" s="50">
        <v>47.26</v>
      </c>
      <c r="AT336" s="50">
        <v>33.549999999999997</v>
      </c>
      <c r="AU336" s="50">
        <v>0</v>
      </c>
      <c r="AV336" s="50">
        <v>47.3</v>
      </c>
      <c r="AW336" s="50">
        <v>0</v>
      </c>
    </row>
    <row r="337" spans="1:49">
      <c r="A337" s="52">
        <v>42198</v>
      </c>
      <c r="B337" s="50">
        <v>47.87</v>
      </c>
      <c r="C337" s="50">
        <v>60.27</v>
      </c>
      <c r="D337" s="50">
        <v>38.909999999999997</v>
      </c>
      <c r="E337" s="50">
        <v>55.34</v>
      </c>
      <c r="F337" s="50">
        <v>31.96</v>
      </c>
      <c r="G337" s="50">
        <v>45.7</v>
      </c>
      <c r="H337" s="50">
        <v>19.170000000000002</v>
      </c>
      <c r="I337" s="50">
        <v>54.29</v>
      </c>
      <c r="J337" s="50">
        <v>33.82</v>
      </c>
      <c r="K337" s="50">
        <v>60.69</v>
      </c>
      <c r="L337" s="50">
        <v>69.09</v>
      </c>
      <c r="M337" s="50">
        <v>77.260000000000005</v>
      </c>
      <c r="N337" s="50">
        <v>74.349999999999994</v>
      </c>
      <c r="O337" s="50">
        <v>57.72</v>
      </c>
      <c r="P337" s="50">
        <v>36.299999999999997</v>
      </c>
      <c r="Q337" s="50">
        <v>22.63</v>
      </c>
      <c r="R337" s="50">
        <v>72.25</v>
      </c>
      <c r="S337" s="50">
        <v>47.04</v>
      </c>
      <c r="T337" s="50">
        <v>32.700000000000003</v>
      </c>
      <c r="U337" s="50">
        <v>33.67</v>
      </c>
      <c r="V337" s="50">
        <v>25.2</v>
      </c>
      <c r="W337" s="50">
        <v>30.75</v>
      </c>
      <c r="X337" s="50">
        <v>58.14</v>
      </c>
      <c r="Y337" s="50">
        <v>33.200000000000003</v>
      </c>
      <c r="Z337" s="50">
        <v>40.380000000000003</v>
      </c>
      <c r="AA337" s="50">
        <v>101.97</v>
      </c>
      <c r="AB337" s="50">
        <v>50.81</v>
      </c>
      <c r="AC337" s="50">
        <v>28.85</v>
      </c>
      <c r="AD337" s="50">
        <v>27.22</v>
      </c>
      <c r="AE337" s="50">
        <v>26.89</v>
      </c>
      <c r="AF337" s="50">
        <v>51.22</v>
      </c>
      <c r="AG337" s="50">
        <v>60.18</v>
      </c>
      <c r="AH337" s="50">
        <v>25.74</v>
      </c>
      <c r="AI337" s="50">
        <v>34.44</v>
      </c>
      <c r="AJ337" s="50">
        <v>30.97</v>
      </c>
      <c r="AK337" s="50">
        <v>40.98</v>
      </c>
      <c r="AL337" s="50">
        <v>53.04</v>
      </c>
      <c r="AM337" s="50">
        <v>101.75</v>
      </c>
      <c r="AN337" s="50">
        <v>43.4</v>
      </c>
      <c r="AO337" s="50">
        <v>18.489999999999998</v>
      </c>
      <c r="AP337" s="50">
        <v>33.9</v>
      </c>
      <c r="AQ337" s="50">
        <v>40.380000000000003</v>
      </c>
      <c r="AR337" s="50">
        <v>36.17</v>
      </c>
      <c r="AS337" s="50">
        <v>47.21</v>
      </c>
      <c r="AT337" s="50">
        <v>33.54</v>
      </c>
      <c r="AU337" s="50">
        <v>0</v>
      </c>
      <c r="AV337" s="50">
        <v>47.75</v>
      </c>
      <c r="AW337" s="50">
        <v>0</v>
      </c>
    </row>
    <row r="338" spans="1:49">
      <c r="A338" s="52">
        <v>42199</v>
      </c>
      <c r="B338" s="50">
        <v>47.5</v>
      </c>
      <c r="C338" s="50">
        <v>60.3</v>
      </c>
      <c r="D338" s="50">
        <v>38.86</v>
      </c>
      <c r="E338" s="50">
        <v>55.19</v>
      </c>
      <c r="F338" s="50">
        <v>31.82</v>
      </c>
      <c r="G338" s="50">
        <v>45.18</v>
      </c>
      <c r="H338" s="50">
        <v>19.260000000000002</v>
      </c>
      <c r="I338" s="50">
        <v>54.11</v>
      </c>
      <c r="J338" s="50">
        <v>33.76</v>
      </c>
      <c r="K338" s="50">
        <v>60.42</v>
      </c>
      <c r="L338" s="50">
        <v>69.2</v>
      </c>
      <c r="M338" s="50">
        <v>77.099999999999994</v>
      </c>
      <c r="N338" s="50">
        <v>73.8</v>
      </c>
      <c r="O338" s="50">
        <v>57.94</v>
      </c>
      <c r="P338" s="50">
        <v>36.090000000000003</v>
      </c>
      <c r="Q338" s="50">
        <v>22.54</v>
      </c>
      <c r="R338" s="50">
        <v>72.290000000000006</v>
      </c>
      <c r="S338" s="50">
        <v>47.3</v>
      </c>
      <c r="T338" s="50">
        <v>32.770000000000003</v>
      </c>
      <c r="U338" s="50">
        <v>33.619999999999997</v>
      </c>
      <c r="V338" s="50">
        <v>25.1</v>
      </c>
      <c r="W338" s="50">
        <v>30.71</v>
      </c>
      <c r="X338" s="50">
        <v>57.99</v>
      </c>
      <c r="Y338" s="50">
        <v>33.380000000000003</v>
      </c>
      <c r="Z338" s="50">
        <v>40.06</v>
      </c>
      <c r="AA338" s="50">
        <v>101.99</v>
      </c>
      <c r="AB338" s="50">
        <v>50.57</v>
      </c>
      <c r="AC338" s="50">
        <v>28.73</v>
      </c>
      <c r="AD338" s="50">
        <v>27.16</v>
      </c>
      <c r="AE338" s="50">
        <v>26.86</v>
      </c>
      <c r="AF338" s="50">
        <v>51</v>
      </c>
      <c r="AG338" s="50">
        <v>60.11</v>
      </c>
      <c r="AH338" s="50">
        <v>25.81</v>
      </c>
      <c r="AI338" s="50">
        <v>34.36</v>
      </c>
      <c r="AJ338" s="50">
        <v>30.99</v>
      </c>
      <c r="AK338" s="50">
        <v>40.880000000000003</v>
      </c>
      <c r="AL338" s="50">
        <v>52.78</v>
      </c>
      <c r="AM338" s="50">
        <v>101.98</v>
      </c>
      <c r="AN338" s="50">
        <v>43.21</v>
      </c>
      <c r="AO338" s="50">
        <v>18.52</v>
      </c>
      <c r="AP338" s="50">
        <v>33.65</v>
      </c>
      <c r="AQ338" s="50">
        <v>40.68</v>
      </c>
      <c r="AR338" s="50">
        <v>35.93</v>
      </c>
      <c r="AS338" s="50">
        <v>47.22</v>
      </c>
      <c r="AT338" s="50">
        <v>33.54</v>
      </c>
      <c r="AU338" s="50">
        <v>0</v>
      </c>
      <c r="AV338" s="50">
        <v>46.85</v>
      </c>
      <c r="AW338" s="50">
        <v>0</v>
      </c>
    </row>
    <row r="339" spans="1:49">
      <c r="A339" s="52">
        <v>42200</v>
      </c>
      <c r="B339" s="50">
        <v>47.45</v>
      </c>
      <c r="C339" s="50">
        <v>60.4</v>
      </c>
      <c r="D339" s="50">
        <v>38.99</v>
      </c>
      <c r="E339" s="50">
        <v>55.68</v>
      </c>
      <c r="F339" s="50">
        <v>31.95</v>
      </c>
      <c r="G339" s="50">
        <v>44.27</v>
      </c>
      <c r="H339" s="50">
        <v>19.27</v>
      </c>
      <c r="I339" s="50">
        <v>54</v>
      </c>
      <c r="J339" s="50">
        <v>33.840000000000003</v>
      </c>
      <c r="K339" s="50">
        <v>60.79</v>
      </c>
      <c r="L339" s="50">
        <v>69.52</v>
      </c>
      <c r="M339" s="50">
        <v>77.5</v>
      </c>
      <c r="N339" s="50">
        <v>74.02</v>
      </c>
      <c r="O339" s="50">
        <v>58.11</v>
      </c>
      <c r="P339" s="50">
        <v>36.04</v>
      </c>
      <c r="Q339" s="50">
        <v>22.58</v>
      </c>
      <c r="R339" s="50">
        <v>72.25</v>
      </c>
      <c r="S339" s="50">
        <v>47.72</v>
      </c>
      <c r="T339" s="50">
        <v>32.85</v>
      </c>
      <c r="U339" s="50">
        <v>33.86</v>
      </c>
      <c r="V339" s="50">
        <v>25.18</v>
      </c>
      <c r="W339" s="50">
        <v>30.86</v>
      </c>
      <c r="X339" s="50">
        <v>58.2</v>
      </c>
      <c r="Y339" s="50">
        <v>33.78</v>
      </c>
      <c r="Z339" s="50">
        <v>40.08</v>
      </c>
      <c r="AA339" s="50">
        <v>102.77</v>
      </c>
      <c r="AB339" s="50">
        <v>50.53</v>
      </c>
      <c r="AC339" s="50">
        <v>28.92</v>
      </c>
      <c r="AD339" s="50">
        <v>27.19</v>
      </c>
      <c r="AE339" s="50">
        <v>26.97</v>
      </c>
      <c r="AF339" s="50">
        <v>51.42</v>
      </c>
      <c r="AG339" s="50">
        <v>60.21</v>
      </c>
      <c r="AH339" s="50">
        <v>25.71</v>
      </c>
      <c r="AI339" s="50">
        <v>34.49</v>
      </c>
      <c r="AJ339" s="50">
        <v>31.23</v>
      </c>
      <c r="AK339" s="50">
        <v>41.05</v>
      </c>
      <c r="AL339" s="50">
        <v>53.26</v>
      </c>
      <c r="AM339" s="50">
        <v>102.54</v>
      </c>
      <c r="AN339" s="50">
        <v>43.37</v>
      </c>
      <c r="AO339" s="50">
        <v>18.579999999999998</v>
      </c>
      <c r="AP339" s="50">
        <v>33.83</v>
      </c>
      <c r="AQ339" s="50">
        <v>40.9</v>
      </c>
      <c r="AR339" s="50">
        <v>36.01</v>
      </c>
      <c r="AS339" s="50">
        <v>47.39</v>
      </c>
      <c r="AT339" s="50">
        <v>33.619999999999997</v>
      </c>
      <c r="AU339" s="50">
        <v>0</v>
      </c>
      <c r="AV339" s="50">
        <v>46.84</v>
      </c>
      <c r="AW339" s="50">
        <v>0</v>
      </c>
    </row>
    <row r="340" spans="1:49">
      <c r="A340" s="52">
        <v>42201</v>
      </c>
      <c r="B340" s="50">
        <v>48.1</v>
      </c>
      <c r="C340" s="50">
        <v>61.34</v>
      </c>
      <c r="D340" s="50">
        <v>39.659999999999997</v>
      </c>
      <c r="E340" s="50">
        <v>56.36</v>
      </c>
      <c r="F340" s="50">
        <v>32.340000000000003</v>
      </c>
      <c r="G340" s="50">
        <v>44.24</v>
      </c>
      <c r="H340" s="50">
        <v>19.239999999999998</v>
      </c>
      <c r="I340" s="50">
        <v>54.24</v>
      </c>
      <c r="J340" s="50">
        <v>34.33</v>
      </c>
      <c r="K340" s="50">
        <v>61.72</v>
      </c>
      <c r="L340" s="50">
        <v>70.180000000000007</v>
      </c>
      <c r="M340" s="50">
        <v>78.540000000000006</v>
      </c>
      <c r="N340" s="50">
        <v>74.81</v>
      </c>
      <c r="O340" s="50">
        <v>59.14</v>
      </c>
      <c r="P340" s="50">
        <v>36.65</v>
      </c>
      <c r="Q340" s="50">
        <v>22.85</v>
      </c>
      <c r="R340" s="50">
        <v>72.97</v>
      </c>
      <c r="S340" s="50">
        <v>48.3</v>
      </c>
      <c r="T340" s="50">
        <v>33.590000000000003</v>
      </c>
      <c r="U340" s="50">
        <v>34.69</v>
      </c>
      <c r="V340" s="50">
        <v>25.73</v>
      </c>
      <c r="W340" s="50">
        <v>31.18</v>
      </c>
      <c r="X340" s="50">
        <v>59</v>
      </c>
      <c r="Y340" s="50">
        <v>34.090000000000003</v>
      </c>
      <c r="Z340" s="50">
        <v>40.64</v>
      </c>
      <c r="AA340" s="50">
        <v>104.43</v>
      </c>
      <c r="AB340" s="50">
        <v>51.54</v>
      </c>
      <c r="AC340" s="50">
        <v>29.28</v>
      </c>
      <c r="AD340" s="50">
        <v>27.38</v>
      </c>
      <c r="AE340" s="50">
        <v>27.05</v>
      </c>
      <c r="AF340" s="50">
        <v>52.27</v>
      </c>
      <c r="AG340" s="50">
        <v>61.17</v>
      </c>
      <c r="AH340" s="50">
        <v>26.24</v>
      </c>
      <c r="AI340" s="50">
        <v>35.07</v>
      </c>
      <c r="AJ340" s="50">
        <v>31.42</v>
      </c>
      <c r="AK340" s="50">
        <v>41.89</v>
      </c>
      <c r="AL340" s="50">
        <v>54.13</v>
      </c>
      <c r="AM340" s="50">
        <v>103.9</v>
      </c>
      <c r="AN340" s="50">
        <v>43.98</v>
      </c>
      <c r="AO340" s="50">
        <v>21.48</v>
      </c>
      <c r="AP340" s="50">
        <v>34.15</v>
      </c>
      <c r="AQ340" s="50">
        <v>41.37</v>
      </c>
      <c r="AR340" s="50">
        <v>36.549999999999997</v>
      </c>
      <c r="AS340" s="50">
        <v>48.42</v>
      </c>
      <c r="AT340" s="50">
        <v>34.119999999999997</v>
      </c>
      <c r="AU340" s="50">
        <v>0</v>
      </c>
      <c r="AV340" s="50">
        <v>47.26</v>
      </c>
      <c r="AW340" s="50">
        <v>0</v>
      </c>
    </row>
    <row r="341" spans="1:49">
      <c r="A341" s="52">
        <v>42202</v>
      </c>
      <c r="B341" s="50">
        <v>47.77</v>
      </c>
      <c r="C341" s="50">
        <v>60.47</v>
      </c>
      <c r="D341" s="50">
        <v>39.39</v>
      </c>
      <c r="E341" s="50">
        <v>55.72</v>
      </c>
      <c r="F341" s="50">
        <v>32.11</v>
      </c>
      <c r="G341" s="50">
        <v>43.36</v>
      </c>
      <c r="H341" s="50">
        <v>19</v>
      </c>
      <c r="I341" s="50">
        <v>54.39</v>
      </c>
      <c r="J341" s="50">
        <v>33.65</v>
      </c>
      <c r="K341" s="50">
        <v>61.3</v>
      </c>
      <c r="L341" s="50">
        <v>69.650000000000006</v>
      </c>
      <c r="M341" s="50">
        <v>77.510000000000005</v>
      </c>
      <c r="N341" s="50">
        <v>73.569999999999993</v>
      </c>
      <c r="O341" s="50">
        <v>58.54</v>
      </c>
      <c r="P341" s="50">
        <v>36.08</v>
      </c>
      <c r="Q341" s="50">
        <v>22.58</v>
      </c>
      <c r="R341" s="50">
        <v>72.37</v>
      </c>
      <c r="S341" s="50">
        <v>47.92</v>
      </c>
      <c r="T341" s="50">
        <v>33.49</v>
      </c>
      <c r="U341" s="50">
        <v>34.4</v>
      </c>
      <c r="V341" s="50">
        <v>25.49</v>
      </c>
      <c r="W341" s="50">
        <v>30.95</v>
      </c>
      <c r="X341" s="50">
        <v>58.5</v>
      </c>
      <c r="Y341" s="50">
        <v>34.06</v>
      </c>
      <c r="Z341" s="50">
        <v>40.26</v>
      </c>
      <c r="AA341" s="50">
        <v>103.65</v>
      </c>
      <c r="AB341" s="50">
        <v>50.99</v>
      </c>
      <c r="AC341" s="50">
        <v>28.62</v>
      </c>
      <c r="AD341" s="50">
        <v>27.06</v>
      </c>
      <c r="AE341" s="50">
        <v>27.06</v>
      </c>
      <c r="AF341" s="50">
        <v>51.33</v>
      </c>
      <c r="AG341" s="50">
        <v>60.42</v>
      </c>
      <c r="AH341" s="50">
        <v>26.02</v>
      </c>
      <c r="AI341" s="50">
        <v>34.5</v>
      </c>
      <c r="AJ341" s="50">
        <v>31.1</v>
      </c>
      <c r="AK341" s="50">
        <v>41.41</v>
      </c>
      <c r="AL341" s="50">
        <v>53.66</v>
      </c>
      <c r="AM341" s="50">
        <v>102.4</v>
      </c>
      <c r="AN341" s="50">
        <v>43.51</v>
      </c>
      <c r="AO341" s="50">
        <v>21.28</v>
      </c>
      <c r="AP341" s="50">
        <v>34.130000000000003</v>
      </c>
      <c r="AQ341" s="50">
        <v>40.78</v>
      </c>
      <c r="AR341" s="50">
        <v>36.299999999999997</v>
      </c>
      <c r="AS341" s="50">
        <v>47.86</v>
      </c>
      <c r="AT341" s="50">
        <v>33.700000000000003</v>
      </c>
      <c r="AU341" s="50">
        <v>0</v>
      </c>
      <c r="AV341" s="50">
        <v>47.05</v>
      </c>
      <c r="AW341" s="50">
        <v>0</v>
      </c>
    </row>
    <row r="342" spans="1:49">
      <c r="A342" s="52">
        <v>42205</v>
      </c>
      <c r="B342" s="50">
        <v>47.3</v>
      </c>
      <c r="C342" s="50">
        <v>60.25</v>
      </c>
      <c r="D342" s="50">
        <v>39.119999999999997</v>
      </c>
      <c r="E342" s="50">
        <v>55.54</v>
      </c>
      <c r="F342" s="50">
        <v>31.8</v>
      </c>
      <c r="G342" s="50">
        <v>41.8</v>
      </c>
      <c r="H342" s="50">
        <v>18.75</v>
      </c>
      <c r="I342" s="50">
        <v>54.25</v>
      </c>
      <c r="J342" s="50">
        <v>33.36</v>
      </c>
      <c r="K342" s="50">
        <v>61.4</v>
      </c>
      <c r="L342" s="50">
        <v>69.290000000000006</v>
      </c>
      <c r="M342" s="50">
        <v>77.41</v>
      </c>
      <c r="N342" s="50">
        <v>73.27</v>
      </c>
      <c r="O342" s="50">
        <v>58.19</v>
      </c>
      <c r="P342" s="50">
        <v>35.6</v>
      </c>
      <c r="Q342" s="50">
        <v>22.22</v>
      </c>
      <c r="R342" s="50">
        <v>72.28</v>
      </c>
      <c r="S342" s="50">
        <v>47.58</v>
      </c>
      <c r="T342" s="50">
        <v>33.39</v>
      </c>
      <c r="U342" s="50">
        <v>33.97</v>
      </c>
      <c r="V342" s="50">
        <v>25.29</v>
      </c>
      <c r="W342" s="50">
        <v>30.91</v>
      </c>
      <c r="X342" s="50">
        <v>58.13</v>
      </c>
      <c r="Y342" s="50">
        <v>33.869999999999997</v>
      </c>
      <c r="Z342" s="50">
        <v>39.450000000000003</v>
      </c>
      <c r="AA342" s="50">
        <v>103.15</v>
      </c>
      <c r="AB342" s="50">
        <v>50.72</v>
      </c>
      <c r="AC342" s="50">
        <v>28.41</v>
      </c>
      <c r="AD342" s="50">
        <v>26.74</v>
      </c>
      <c r="AE342" s="50">
        <v>27.02</v>
      </c>
      <c r="AF342" s="50">
        <v>51.19</v>
      </c>
      <c r="AG342" s="50">
        <v>60.81</v>
      </c>
      <c r="AH342" s="50">
        <v>25.82</v>
      </c>
      <c r="AI342" s="50">
        <v>34.26</v>
      </c>
      <c r="AJ342" s="50">
        <v>31.04</v>
      </c>
      <c r="AK342" s="50">
        <v>41.34</v>
      </c>
      <c r="AL342" s="50">
        <v>53.14</v>
      </c>
      <c r="AM342" s="50">
        <v>102.02</v>
      </c>
      <c r="AN342" s="50">
        <v>43.32</v>
      </c>
      <c r="AO342" s="50">
        <v>21.49</v>
      </c>
      <c r="AP342" s="50">
        <v>34.35</v>
      </c>
      <c r="AQ342" s="50">
        <v>40.36</v>
      </c>
      <c r="AR342" s="50">
        <v>35.99</v>
      </c>
      <c r="AS342" s="50">
        <v>47.6</v>
      </c>
      <c r="AT342" s="50">
        <v>33.479999999999997</v>
      </c>
      <c r="AU342" s="50">
        <v>0</v>
      </c>
      <c r="AV342" s="50">
        <v>46.88</v>
      </c>
      <c r="AW342" s="50">
        <v>0</v>
      </c>
    </row>
    <row r="343" spans="1:49">
      <c r="A343" s="52">
        <v>42206</v>
      </c>
      <c r="B343" s="50">
        <v>46.75</v>
      </c>
      <c r="C343" s="50">
        <v>59.63</v>
      </c>
      <c r="D343" s="50">
        <v>38.700000000000003</v>
      </c>
      <c r="E343" s="50">
        <v>54.89</v>
      </c>
      <c r="F343" s="50">
        <v>31.47</v>
      </c>
      <c r="G343" s="50">
        <v>40.74</v>
      </c>
      <c r="H343" s="50">
        <v>18.59</v>
      </c>
      <c r="I343" s="50">
        <v>54.27</v>
      </c>
      <c r="J343" s="50">
        <v>33.06</v>
      </c>
      <c r="K343" s="50">
        <v>61.48</v>
      </c>
      <c r="L343" s="50">
        <v>68.77</v>
      </c>
      <c r="M343" s="50">
        <v>76.66</v>
      </c>
      <c r="N343" s="50">
        <v>72.42</v>
      </c>
      <c r="O343" s="50">
        <v>57.99</v>
      </c>
      <c r="P343" s="50">
        <v>35.19</v>
      </c>
      <c r="Q343" s="50">
        <v>21.96</v>
      </c>
      <c r="R343" s="50">
        <v>71.3</v>
      </c>
      <c r="S343" s="50">
        <v>47.52</v>
      </c>
      <c r="T343" s="50">
        <v>32.78</v>
      </c>
      <c r="U343" s="50">
        <v>33.28</v>
      </c>
      <c r="V343" s="50">
        <v>24.83</v>
      </c>
      <c r="W343" s="50">
        <v>29.88</v>
      </c>
      <c r="X343" s="50">
        <v>57.88</v>
      </c>
      <c r="Y343" s="50">
        <v>33.700000000000003</v>
      </c>
      <c r="Z343" s="50">
        <v>39.299999999999997</v>
      </c>
      <c r="AA343" s="50">
        <v>102.13</v>
      </c>
      <c r="AB343" s="50">
        <v>50.51</v>
      </c>
      <c r="AC343" s="50">
        <v>28.1</v>
      </c>
      <c r="AD343" s="50">
        <v>26.44</v>
      </c>
      <c r="AE343" s="50">
        <v>26.88</v>
      </c>
      <c r="AF343" s="50">
        <v>50.6</v>
      </c>
      <c r="AG343" s="50">
        <v>59.96</v>
      </c>
      <c r="AH343" s="50">
        <v>25.3</v>
      </c>
      <c r="AI343" s="50">
        <v>33.99</v>
      </c>
      <c r="AJ343" s="50">
        <v>30.9</v>
      </c>
      <c r="AK343" s="50">
        <v>40.49</v>
      </c>
      <c r="AL343" s="50">
        <v>52.76</v>
      </c>
      <c r="AM343" s="50">
        <v>100.69</v>
      </c>
      <c r="AN343" s="50">
        <v>43.21</v>
      </c>
      <c r="AO343" s="50">
        <v>21.16</v>
      </c>
      <c r="AP343" s="50">
        <v>33.99</v>
      </c>
      <c r="AQ343" s="50">
        <v>40.200000000000003</v>
      </c>
      <c r="AR343" s="50">
        <v>35.58</v>
      </c>
      <c r="AS343" s="50">
        <v>47.52</v>
      </c>
      <c r="AT343" s="50">
        <v>33.15</v>
      </c>
      <c r="AU343" s="50">
        <v>0</v>
      </c>
      <c r="AV343" s="50">
        <v>47.07</v>
      </c>
      <c r="AW343" s="50">
        <v>0</v>
      </c>
    </row>
    <row r="344" spans="1:49">
      <c r="A344" s="52">
        <v>42207</v>
      </c>
      <c r="B344" s="50">
        <v>46.94</v>
      </c>
      <c r="C344" s="50">
        <v>60.07</v>
      </c>
      <c r="D344" s="50">
        <v>38.659999999999997</v>
      </c>
      <c r="E344" s="50">
        <v>55.21</v>
      </c>
      <c r="F344" s="50">
        <v>31.68</v>
      </c>
      <c r="G344" s="50">
        <v>40.869999999999997</v>
      </c>
      <c r="H344" s="50">
        <v>18.62</v>
      </c>
      <c r="I344" s="50">
        <v>54.15</v>
      </c>
      <c r="J344" s="50">
        <v>33.11</v>
      </c>
      <c r="K344" s="50">
        <v>62.2</v>
      </c>
      <c r="L344" s="50">
        <v>68.73</v>
      </c>
      <c r="M344" s="50">
        <v>77.14</v>
      </c>
      <c r="N344" s="50">
        <v>72.37</v>
      </c>
      <c r="O344" s="50">
        <v>58.4</v>
      </c>
      <c r="P344" s="50">
        <v>35</v>
      </c>
      <c r="Q344" s="50">
        <v>22</v>
      </c>
      <c r="R344" s="50">
        <v>71</v>
      </c>
      <c r="S344" s="50">
        <v>47.83</v>
      </c>
      <c r="T344" s="50">
        <v>32.78</v>
      </c>
      <c r="U344" s="50">
        <v>33.32</v>
      </c>
      <c r="V344" s="50">
        <v>24.96</v>
      </c>
      <c r="W344" s="50">
        <v>28.8</v>
      </c>
      <c r="X344" s="50">
        <v>58.63</v>
      </c>
      <c r="Y344" s="50">
        <v>33.33</v>
      </c>
      <c r="Z344" s="50">
        <v>39.340000000000003</v>
      </c>
      <c r="AA344" s="50">
        <v>102.8</v>
      </c>
      <c r="AB344" s="50">
        <v>50.67</v>
      </c>
      <c r="AC344" s="50">
        <v>28.09</v>
      </c>
      <c r="AD344" s="50">
        <v>26.3</v>
      </c>
      <c r="AE344" s="50">
        <v>26.89</v>
      </c>
      <c r="AF344" s="50">
        <v>51.32</v>
      </c>
      <c r="AG344" s="50">
        <v>60.34</v>
      </c>
      <c r="AH344" s="50">
        <v>25.41</v>
      </c>
      <c r="AI344" s="50">
        <v>34.18</v>
      </c>
      <c r="AJ344" s="50">
        <v>30.98</v>
      </c>
      <c r="AK344" s="50">
        <v>40.76</v>
      </c>
      <c r="AL344" s="50">
        <v>53.03</v>
      </c>
      <c r="AM344" s="50">
        <v>100.96</v>
      </c>
      <c r="AN344" s="50">
        <v>43.25</v>
      </c>
      <c r="AO344" s="50">
        <v>21.27</v>
      </c>
      <c r="AP344" s="50">
        <v>34.36</v>
      </c>
      <c r="AQ344" s="50">
        <v>40.71</v>
      </c>
      <c r="AR344" s="50">
        <v>35.82</v>
      </c>
      <c r="AS344" s="50">
        <v>48.03</v>
      </c>
      <c r="AT344" s="50">
        <v>33.4</v>
      </c>
      <c r="AU344" s="50">
        <v>0</v>
      </c>
      <c r="AV344" s="50">
        <v>47.72</v>
      </c>
      <c r="AW344" s="50">
        <v>0</v>
      </c>
    </row>
    <row r="345" spans="1:49">
      <c r="A345" s="52">
        <v>42208</v>
      </c>
      <c r="B345" s="50">
        <v>45.66</v>
      </c>
      <c r="C345" s="50">
        <v>59.17</v>
      </c>
      <c r="D345" s="50">
        <v>38.270000000000003</v>
      </c>
      <c r="E345" s="50">
        <v>54.59</v>
      </c>
      <c r="F345" s="50">
        <v>31.31</v>
      </c>
      <c r="G345" s="50">
        <v>40.299999999999997</v>
      </c>
      <c r="H345" s="50">
        <v>18.34</v>
      </c>
      <c r="I345" s="50">
        <v>53.91</v>
      </c>
      <c r="J345" s="50">
        <v>32.700000000000003</v>
      </c>
      <c r="K345" s="50">
        <v>61.15</v>
      </c>
      <c r="L345" s="50">
        <v>68.23</v>
      </c>
      <c r="M345" s="50">
        <v>76.17</v>
      </c>
      <c r="N345" s="50">
        <v>71.56</v>
      </c>
      <c r="O345" s="50">
        <v>57.75</v>
      </c>
      <c r="P345" s="50">
        <v>34.770000000000003</v>
      </c>
      <c r="Q345" s="50">
        <v>21.72</v>
      </c>
      <c r="R345" s="50">
        <v>69.7</v>
      </c>
      <c r="S345" s="50">
        <v>47.35</v>
      </c>
      <c r="T345" s="50">
        <v>31.24</v>
      </c>
      <c r="U345" s="50">
        <v>32.32</v>
      </c>
      <c r="V345" s="50">
        <v>24.73</v>
      </c>
      <c r="W345" s="50">
        <v>29.05</v>
      </c>
      <c r="X345" s="50">
        <v>58.13</v>
      </c>
      <c r="Y345" s="50">
        <v>32.840000000000003</v>
      </c>
      <c r="Z345" s="50">
        <v>38.770000000000003</v>
      </c>
      <c r="AA345" s="50">
        <v>102.07</v>
      </c>
      <c r="AB345" s="50">
        <v>50.55</v>
      </c>
      <c r="AC345" s="50">
        <v>27.81</v>
      </c>
      <c r="AD345" s="50">
        <v>25.66</v>
      </c>
      <c r="AE345" s="50">
        <v>26.41</v>
      </c>
      <c r="AF345" s="50">
        <v>50.33</v>
      </c>
      <c r="AG345" s="50">
        <v>59.69</v>
      </c>
      <c r="AH345" s="50">
        <v>25.19</v>
      </c>
      <c r="AI345" s="50">
        <v>33.76</v>
      </c>
      <c r="AJ345" s="50">
        <v>30.71</v>
      </c>
      <c r="AK345" s="50">
        <v>39.76</v>
      </c>
      <c r="AL345" s="50">
        <v>52.29</v>
      </c>
      <c r="AM345" s="50">
        <v>99.7</v>
      </c>
      <c r="AN345" s="50">
        <v>42.98</v>
      </c>
      <c r="AO345" s="50">
        <v>21.32</v>
      </c>
      <c r="AP345" s="50">
        <v>34.159999999999997</v>
      </c>
      <c r="AQ345" s="50">
        <v>40.130000000000003</v>
      </c>
      <c r="AR345" s="50">
        <v>35.51</v>
      </c>
      <c r="AS345" s="50">
        <v>47.1</v>
      </c>
      <c r="AT345" s="50">
        <v>32.909999999999997</v>
      </c>
      <c r="AU345" s="50">
        <v>0</v>
      </c>
      <c r="AV345" s="50">
        <v>46.85</v>
      </c>
      <c r="AW345" s="50">
        <v>0</v>
      </c>
    </row>
    <row r="346" spans="1:49">
      <c r="A346" s="52">
        <v>42209</v>
      </c>
      <c r="B346" s="50">
        <v>46.23</v>
      </c>
      <c r="C346" s="50">
        <v>59.26</v>
      </c>
      <c r="D346" s="50">
        <v>38.53</v>
      </c>
      <c r="E346" s="50">
        <v>54.6</v>
      </c>
      <c r="F346" s="50">
        <v>31.31</v>
      </c>
      <c r="G346" s="50">
        <v>40.19</v>
      </c>
      <c r="H346" s="50">
        <v>18.29</v>
      </c>
      <c r="I346" s="50">
        <v>53.67</v>
      </c>
      <c r="J346" s="50">
        <v>32.97</v>
      </c>
      <c r="K346" s="50">
        <v>60.9</v>
      </c>
      <c r="L346" s="50">
        <v>68.59</v>
      </c>
      <c r="M346" s="50">
        <v>77.36</v>
      </c>
      <c r="N346" s="50">
        <v>71.69</v>
      </c>
      <c r="O346" s="50">
        <v>57.65</v>
      </c>
      <c r="P346" s="50">
        <v>34.72</v>
      </c>
      <c r="Q346" s="50">
        <v>21.84</v>
      </c>
      <c r="R346" s="50">
        <v>69.209999999999994</v>
      </c>
      <c r="S346" s="50">
        <v>47.21</v>
      </c>
      <c r="T346" s="50">
        <v>30.91</v>
      </c>
      <c r="U346" s="50">
        <v>32.29</v>
      </c>
      <c r="V346" s="50">
        <v>24.74</v>
      </c>
      <c r="W346" s="50">
        <v>28.8</v>
      </c>
      <c r="X346" s="50">
        <v>58.08</v>
      </c>
      <c r="Y346" s="50">
        <v>33.049999999999997</v>
      </c>
      <c r="Z346" s="50">
        <v>38.590000000000003</v>
      </c>
      <c r="AA346" s="50">
        <v>102.28</v>
      </c>
      <c r="AB346" s="50">
        <v>51.44</v>
      </c>
      <c r="AC346" s="50">
        <v>27.83</v>
      </c>
      <c r="AD346" s="50">
        <v>25.4</v>
      </c>
      <c r="AE346" s="50">
        <v>26.38</v>
      </c>
      <c r="AF346" s="50">
        <v>50.35</v>
      </c>
      <c r="AG346" s="50">
        <v>59.99</v>
      </c>
      <c r="AH346" s="50">
        <v>25.21</v>
      </c>
      <c r="AI346" s="50">
        <v>33.82</v>
      </c>
      <c r="AJ346" s="50">
        <v>30.7</v>
      </c>
      <c r="AK346" s="50">
        <v>39.78</v>
      </c>
      <c r="AL346" s="50">
        <v>52.57</v>
      </c>
      <c r="AM346" s="50">
        <v>99.62</v>
      </c>
      <c r="AN346" s="50">
        <v>42.88</v>
      </c>
      <c r="AO346" s="50">
        <v>21.18</v>
      </c>
      <c r="AP346" s="50">
        <v>34.700000000000003</v>
      </c>
      <c r="AQ346" s="50">
        <v>40.06</v>
      </c>
      <c r="AR346" s="50">
        <v>35.56</v>
      </c>
      <c r="AS346" s="50">
        <v>47.12</v>
      </c>
      <c r="AT346" s="50">
        <v>32.86</v>
      </c>
      <c r="AU346" s="50">
        <v>0</v>
      </c>
      <c r="AV346" s="50">
        <v>46.24</v>
      </c>
      <c r="AW346" s="50">
        <v>0</v>
      </c>
    </row>
    <row r="347" spans="1:49">
      <c r="A347" s="52">
        <v>42212</v>
      </c>
      <c r="B347" s="50">
        <v>47.53</v>
      </c>
      <c r="C347" s="50">
        <v>60.25</v>
      </c>
      <c r="D347" s="50">
        <v>39.020000000000003</v>
      </c>
      <c r="E347" s="50">
        <v>55.74</v>
      </c>
      <c r="F347" s="50">
        <v>31.71</v>
      </c>
      <c r="G347" s="50">
        <v>40.92</v>
      </c>
      <c r="H347" s="50">
        <v>18.68</v>
      </c>
      <c r="I347" s="50">
        <v>54.14</v>
      </c>
      <c r="J347" s="50">
        <v>33.28</v>
      </c>
      <c r="K347" s="50">
        <v>61.62</v>
      </c>
      <c r="L347" s="50">
        <v>69.14</v>
      </c>
      <c r="M347" s="50">
        <v>78.680000000000007</v>
      </c>
      <c r="N347" s="50">
        <v>73</v>
      </c>
      <c r="O347" s="50">
        <v>58.93</v>
      </c>
      <c r="P347" s="50">
        <v>35.35</v>
      </c>
      <c r="Q347" s="50">
        <v>22.38</v>
      </c>
      <c r="R347" s="50">
        <v>70.400000000000006</v>
      </c>
      <c r="S347" s="50">
        <v>47.87</v>
      </c>
      <c r="T347" s="50">
        <v>30.63</v>
      </c>
      <c r="U347" s="50">
        <v>32.75</v>
      </c>
      <c r="V347" s="50">
        <v>25.19</v>
      </c>
      <c r="W347" s="50">
        <v>29.06</v>
      </c>
      <c r="X347" s="50">
        <v>59.18</v>
      </c>
      <c r="Y347" s="50">
        <v>33.74</v>
      </c>
      <c r="Z347" s="50">
        <v>39.26</v>
      </c>
      <c r="AA347" s="50">
        <v>103.5</v>
      </c>
      <c r="AB347" s="50">
        <v>52.57</v>
      </c>
      <c r="AC347" s="50">
        <v>28.39</v>
      </c>
      <c r="AD347" s="50">
        <v>25.89</v>
      </c>
      <c r="AE347" s="50">
        <v>26.41</v>
      </c>
      <c r="AF347" s="50">
        <v>51.83</v>
      </c>
      <c r="AG347" s="50">
        <v>60.97</v>
      </c>
      <c r="AH347" s="50">
        <v>25.7</v>
      </c>
      <c r="AI347" s="50">
        <v>34.18</v>
      </c>
      <c r="AJ347" s="50">
        <v>31.06</v>
      </c>
      <c r="AK347" s="50">
        <v>40.19</v>
      </c>
      <c r="AL347" s="50">
        <v>53.33</v>
      </c>
      <c r="AM347" s="50">
        <v>100.35</v>
      </c>
      <c r="AN347" s="50">
        <v>43.44</v>
      </c>
      <c r="AO347" s="50">
        <v>21.36</v>
      </c>
      <c r="AP347" s="50">
        <v>35.33</v>
      </c>
      <c r="AQ347" s="50">
        <v>40.770000000000003</v>
      </c>
      <c r="AR347" s="50">
        <v>36.18</v>
      </c>
      <c r="AS347" s="50">
        <v>47.68</v>
      </c>
      <c r="AT347" s="50">
        <v>33.340000000000003</v>
      </c>
      <c r="AU347" s="50">
        <v>0</v>
      </c>
      <c r="AV347" s="50">
        <v>47.36</v>
      </c>
      <c r="AW347" s="50">
        <v>0</v>
      </c>
    </row>
    <row r="348" spans="1:49">
      <c r="A348" s="52">
        <v>42213</v>
      </c>
      <c r="B348" s="50">
        <v>48</v>
      </c>
      <c r="C348" s="50">
        <v>60.54</v>
      </c>
      <c r="D348" s="50">
        <v>39.340000000000003</v>
      </c>
      <c r="E348" s="50">
        <v>55.89</v>
      </c>
      <c r="F348" s="50">
        <v>31.94</v>
      </c>
      <c r="G348" s="50">
        <v>41.08</v>
      </c>
      <c r="H348" s="50">
        <v>18.89</v>
      </c>
      <c r="I348" s="50">
        <v>54.36</v>
      </c>
      <c r="J348" s="50">
        <v>33.53</v>
      </c>
      <c r="K348" s="50">
        <v>61.9</v>
      </c>
      <c r="L348" s="50">
        <v>70.13</v>
      </c>
      <c r="M348" s="50">
        <v>78.62</v>
      </c>
      <c r="N348" s="50">
        <v>73.13</v>
      </c>
      <c r="O348" s="50">
        <v>58.88</v>
      </c>
      <c r="P348" s="50">
        <v>35.61</v>
      </c>
      <c r="Q348" s="50">
        <v>22.34</v>
      </c>
      <c r="R348" s="50">
        <v>69.98</v>
      </c>
      <c r="S348" s="50">
        <v>48.12</v>
      </c>
      <c r="T348" s="50">
        <v>31</v>
      </c>
      <c r="U348" s="50">
        <v>32.799999999999997</v>
      </c>
      <c r="V348" s="50">
        <v>25.44</v>
      </c>
      <c r="W348" s="50">
        <v>29.47</v>
      </c>
      <c r="X348" s="50">
        <v>59.68</v>
      </c>
      <c r="Y348" s="50">
        <v>33.9</v>
      </c>
      <c r="Z348" s="50">
        <v>39.369999999999997</v>
      </c>
      <c r="AA348" s="50">
        <v>104.09</v>
      </c>
      <c r="AB348" s="50">
        <v>52.69</v>
      </c>
      <c r="AC348" s="50">
        <v>28.81</v>
      </c>
      <c r="AD348" s="50">
        <v>25.76</v>
      </c>
      <c r="AE348" s="50">
        <v>26.62</v>
      </c>
      <c r="AF348" s="50">
        <v>52.28</v>
      </c>
      <c r="AG348" s="50">
        <v>61.09</v>
      </c>
      <c r="AH348" s="50">
        <v>25.8</v>
      </c>
      <c r="AI348" s="50">
        <v>34.76</v>
      </c>
      <c r="AJ348" s="50">
        <v>31.22</v>
      </c>
      <c r="AK348" s="50">
        <v>40.299999999999997</v>
      </c>
      <c r="AL348" s="50">
        <v>53.3</v>
      </c>
      <c r="AM348" s="50">
        <v>100.37</v>
      </c>
      <c r="AN348" s="50">
        <v>43.54</v>
      </c>
      <c r="AO348" s="50">
        <v>21.56</v>
      </c>
      <c r="AP348" s="50">
        <v>35.35</v>
      </c>
      <c r="AQ348" s="50">
        <v>41.03</v>
      </c>
      <c r="AR348" s="50">
        <v>36.47</v>
      </c>
      <c r="AS348" s="50">
        <v>48.06</v>
      </c>
      <c r="AT348" s="50">
        <v>33.590000000000003</v>
      </c>
      <c r="AU348" s="50">
        <v>0</v>
      </c>
      <c r="AV348" s="50">
        <v>47.29</v>
      </c>
      <c r="AW348" s="50">
        <v>0</v>
      </c>
    </row>
    <row r="349" spans="1:49">
      <c r="A349" s="52">
        <v>42214</v>
      </c>
      <c r="B349" s="50">
        <v>47.85</v>
      </c>
      <c r="C349" s="50">
        <v>60.42</v>
      </c>
      <c r="D349" s="50">
        <v>39.65</v>
      </c>
      <c r="E349" s="50">
        <v>55.94</v>
      </c>
      <c r="F349" s="50">
        <v>32.369999999999997</v>
      </c>
      <c r="G349" s="50">
        <v>40.98</v>
      </c>
      <c r="H349" s="50">
        <v>19.079999999999998</v>
      </c>
      <c r="I349" s="50">
        <v>54.32</v>
      </c>
      <c r="J349" s="50">
        <v>33.659999999999997</v>
      </c>
      <c r="K349" s="50">
        <v>62.34</v>
      </c>
      <c r="L349" s="50">
        <v>70.650000000000006</v>
      </c>
      <c r="M349" s="50">
        <v>79.31</v>
      </c>
      <c r="N349" s="50">
        <v>73.11</v>
      </c>
      <c r="O349" s="50">
        <v>59.08</v>
      </c>
      <c r="P349" s="50">
        <v>35.65</v>
      </c>
      <c r="Q349" s="50">
        <v>22.46</v>
      </c>
      <c r="R349" s="50">
        <v>70.11</v>
      </c>
      <c r="S349" s="50">
        <v>48.29</v>
      </c>
      <c r="T349" s="50">
        <v>31.14</v>
      </c>
      <c r="U349" s="50">
        <v>32.61</v>
      </c>
      <c r="V349" s="50">
        <v>25.7</v>
      </c>
      <c r="W349" s="50">
        <v>29.68</v>
      </c>
      <c r="X349" s="50">
        <v>60.46</v>
      </c>
      <c r="Y349" s="50">
        <v>34.770000000000003</v>
      </c>
      <c r="Z349" s="50">
        <v>39.24</v>
      </c>
      <c r="AA349" s="50">
        <v>104.59</v>
      </c>
      <c r="AB349" s="50">
        <v>53.05</v>
      </c>
      <c r="AC349" s="50">
        <v>29.1</v>
      </c>
      <c r="AD349" s="50">
        <v>25.81</v>
      </c>
      <c r="AE349" s="50">
        <v>26.88</v>
      </c>
      <c r="AF349" s="50">
        <v>52.34</v>
      </c>
      <c r="AG349" s="50">
        <v>61.52</v>
      </c>
      <c r="AH349" s="50">
        <v>26</v>
      </c>
      <c r="AI349" s="50">
        <v>35.5</v>
      </c>
      <c r="AJ349" s="50">
        <v>31.3</v>
      </c>
      <c r="AK349" s="50">
        <v>40.68</v>
      </c>
      <c r="AL349" s="50">
        <v>53.85</v>
      </c>
      <c r="AM349" s="50">
        <v>100.59</v>
      </c>
      <c r="AN349" s="50">
        <v>43.57</v>
      </c>
      <c r="AO349" s="50">
        <v>21.67</v>
      </c>
      <c r="AP349" s="50">
        <v>34.950000000000003</v>
      </c>
      <c r="AQ349" s="50">
        <v>41.15</v>
      </c>
      <c r="AR349" s="50">
        <v>36.9</v>
      </c>
      <c r="AS349" s="50">
        <v>48.16</v>
      </c>
      <c r="AT349" s="50">
        <v>33.729999999999997</v>
      </c>
      <c r="AU349" s="50">
        <v>0</v>
      </c>
      <c r="AV349" s="50">
        <v>47.01</v>
      </c>
      <c r="AW349" s="50">
        <v>0</v>
      </c>
    </row>
    <row r="350" spans="1:49">
      <c r="A350" s="52">
        <v>42215</v>
      </c>
      <c r="B350" s="50">
        <v>47.93</v>
      </c>
      <c r="C350" s="50">
        <v>60.97</v>
      </c>
      <c r="D350" s="50">
        <v>39.770000000000003</v>
      </c>
      <c r="E350" s="50">
        <v>56.32</v>
      </c>
      <c r="F350" s="50">
        <v>32.61</v>
      </c>
      <c r="G350" s="50">
        <v>40.92</v>
      </c>
      <c r="H350" s="50">
        <v>19.14</v>
      </c>
      <c r="I350" s="50">
        <v>54.37</v>
      </c>
      <c r="J350" s="50">
        <v>33.92</v>
      </c>
      <c r="K350" s="50">
        <v>63.15</v>
      </c>
      <c r="L350" s="50">
        <v>71.05</v>
      </c>
      <c r="M350" s="50">
        <v>79.55</v>
      </c>
      <c r="N350" s="50">
        <v>73.45</v>
      </c>
      <c r="O350" s="50">
        <v>59.53</v>
      </c>
      <c r="P350" s="50">
        <v>36.020000000000003</v>
      </c>
      <c r="Q350" s="50">
        <v>22.51</v>
      </c>
      <c r="R350" s="50">
        <v>70.36</v>
      </c>
      <c r="S350" s="50">
        <v>48.77</v>
      </c>
      <c r="T350" s="50">
        <v>31.65</v>
      </c>
      <c r="U350" s="50">
        <v>32.96</v>
      </c>
      <c r="V350" s="50">
        <v>25.83</v>
      </c>
      <c r="W350" s="50">
        <v>29.8</v>
      </c>
      <c r="X350" s="50">
        <v>61.32</v>
      </c>
      <c r="Y350" s="50">
        <v>34.24</v>
      </c>
      <c r="Z350" s="50">
        <v>39.299999999999997</v>
      </c>
      <c r="AA350" s="50">
        <v>104.89</v>
      </c>
      <c r="AB350" s="50">
        <v>53.4</v>
      </c>
      <c r="AC350" s="50">
        <v>29.45</v>
      </c>
      <c r="AD350" s="50">
        <v>25.82</v>
      </c>
      <c r="AE350" s="50">
        <v>26.87</v>
      </c>
      <c r="AF350" s="50">
        <v>52.18</v>
      </c>
      <c r="AG350" s="50">
        <v>61.27</v>
      </c>
      <c r="AH350" s="50">
        <v>26.08</v>
      </c>
      <c r="AI350" s="50">
        <v>35.67</v>
      </c>
      <c r="AJ350" s="50">
        <v>31.51</v>
      </c>
      <c r="AK350" s="50">
        <v>41.26</v>
      </c>
      <c r="AL350" s="50">
        <v>54.08</v>
      </c>
      <c r="AM350" s="50">
        <v>100.86</v>
      </c>
      <c r="AN350" s="50">
        <v>44.38</v>
      </c>
      <c r="AO350" s="50">
        <v>21.74</v>
      </c>
      <c r="AP350" s="50">
        <v>35.270000000000003</v>
      </c>
      <c r="AQ350" s="50">
        <v>41.51</v>
      </c>
      <c r="AR350" s="50">
        <v>37.31</v>
      </c>
      <c r="AS350" s="50">
        <v>48.77</v>
      </c>
      <c r="AT350" s="50">
        <v>34.21</v>
      </c>
      <c r="AU350" s="50">
        <v>0</v>
      </c>
      <c r="AV350" s="50">
        <v>47.21</v>
      </c>
      <c r="AW350" s="50">
        <v>0</v>
      </c>
    </row>
    <row r="351" spans="1:49">
      <c r="A351" s="52">
        <v>42216</v>
      </c>
      <c r="B351" s="50">
        <v>48.29</v>
      </c>
      <c r="C351" s="50">
        <v>61.51</v>
      </c>
      <c r="D351" s="50">
        <v>41.08</v>
      </c>
      <c r="E351" s="50">
        <v>56.57</v>
      </c>
      <c r="F351" s="50">
        <v>33.020000000000003</v>
      </c>
      <c r="G351" s="50">
        <v>41.66</v>
      </c>
      <c r="H351" s="50">
        <v>19.34</v>
      </c>
      <c r="I351" s="50">
        <v>54.43</v>
      </c>
      <c r="J351" s="50">
        <v>34.26</v>
      </c>
      <c r="K351" s="50">
        <v>63.59</v>
      </c>
      <c r="L351" s="50">
        <v>71.7</v>
      </c>
      <c r="M351" s="50">
        <v>80.459999999999994</v>
      </c>
      <c r="N351" s="50">
        <v>74.22</v>
      </c>
      <c r="O351" s="50">
        <v>60.01</v>
      </c>
      <c r="P351" s="50">
        <v>36.43</v>
      </c>
      <c r="Q351" s="50">
        <v>23.01</v>
      </c>
      <c r="R351" s="50">
        <v>71.02</v>
      </c>
      <c r="S351" s="50">
        <v>49.72</v>
      </c>
      <c r="T351" s="50">
        <v>32.090000000000003</v>
      </c>
      <c r="U351" s="50">
        <v>33.96</v>
      </c>
      <c r="V351" s="50">
        <v>26.11</v>
      </c>
      <c r="W351" s="50">
        <v>29.95</v>
      </c>
      <c r="X351" s="50">
        <v>62.11</v>
      </c>
      <c r="Y351" s="50">
        <v>33.78</v>
      </c>
      <c r="Z351" s="50">
        <v>39.68</v>
      </c>
      <c r="AA351" s="50">
        <v>105.2</v>
      </c>
      <c r="AB351" s="50">
        <v>53.84</v>
      </c>
      <c r="AC351" s="50">
        <v>29.76</v>
      </c>
      <c r="AD351" s="50">
        <v>25.92</v>
      </c>
      <c r="AE351" s="50">
        <v>26.68</v>
      </c>
      <c r="AF351" s="50">
        <v>52.51</v>
      </c>
      <c r="AG351" s="50">
        <v>61.71</v>
      </c>
      <c r="AH351" s="50">
        <v>26.38</v>
      </c>
      <c r="AI351" s="50">
        <v>36.01</v>
      </c>
      <c r="AJ351" s="50">
        <v>31.81</v>
      </c>
      <c r="AK351" s="50">
        <v>41.67</v>
      </c>
      <c r="AL351" s="50">
        <v>54.8</v>
      </c>
      <c r="AM351" s="50">
        <v>101.78</v>
      </c>
      <c r="AN351" s="50">
        <v>44.73</v>
      </c>
      <c r="AO351" s="50">
        <v>22.12</v>
      </c>
      <c r="AP351" s="50">
        <v>35.549999999999997</v>
      </c>
      <c r="AQ351" s="50">
        <v>42.1</v>
      </c>
      <c r="AR351" s="50">
        <v>37.65</v>
      </c>
      <c r="AS351" s="50">
        <v>49</v>
      </c>
      <c r="AT351" s="50">
        <v>34.67</v>
      </c>
      <c r="AU351" s="50">
        <v>0</v>
      </c>
      <c r="AV351" s="50">
        <v>47.94</v>
      </c>
      <c r="AW351" s="50">
        <v>0</v>
      </c>
    </row>
    <row r="352" spans="1:49">
      <c r="A352" s="52">
        <v>42219</v>
      </c>
      <c r="B352" s="50">
        <v>48.41</v>
      </c>
      <c r="C352" s="50">
        <v>61.59</v>
      </c>
      <c r="D352" s="50">
        <v>41.59</v>
      </c>
      <c r="E352" s="50">
        <v>57.06</v>
      </c>
      <c r="F352" s="50">
        <v>32.869999999999997</v>
      </c>
      <c r="G352" s="50">
        <v>41.3</v>
      </c>
      <c r="H352" s="50">
        <v>19.22</v>
      </c>
      <c r="I352" s="50">
        <v>54.44</v>
      </c>
      <c r="J352" s="50">
        <v>34.340000000000003</v>
      </c>
      <c r="K352" s="50">
        <v>63.79</v>
      </c>
      <c r="L352" s="50">
        <v>71.72</v>
      </c>
      <c r="M352" s="50">
        <v>80.36</v>
      </c>
      <c r="N352" s="50">
        <v>74.959999999999994</v>
      </c>
      <c r="O352" s="50">
        <v>60.15</v>
      </c>
      <c r="P352" s="50">
        <v>36.47</v>
      </c>
      <c r="Q352" s="50">
        <v>23.17</v>
      </c>
      <c r="R352" s="50">
        <v>71.2</v>
      </c>
      <c r="S352" s="50">
        <v>49.85</v>
      </c>
      <c r="T352" s="50">
        <v>32.450000000000003</v>
      </c>
      <c r="U352" s="50">
        <v>34.43</v>
      </c>
      <c r="V352" s="50">
        <v>26.17</v>
      </c>
      <c r="W352" s="50">
        <v>30.22</v>
      </c>
      <c r="X352" s="50">
        <v>61.75</v>
      </c>
      <c r="Y352" s="50">
        <v>34.130000000000003</v>
      </c>
      <c r="Z352" s="50">
        <v>39.700000000000003</v>
      </c>
      <c r="AA352" s="50">
        <v>107.71</v>
      </c>
      <c r="AB352" s="50">
        <v>53.99</v>
      </c>
      <c r="AC352" s="50">
        <v>29.73</v>
      </c>
      <c r="AD352" s="50">
        <v>25.75</v>
      </c>
      <c r="AE352" s="50">
        <v>26.82</v>
      </c>
      <c r="AF352" s="50">
        <v>52.64</v>
      </c>
      <c r="AG352" s="50">
        <v>61.92</v>
      </c>
      <c r="AH352" s="50">
        <v>26.55</v>
      </c>
      <c r="AI352" s="50">
        <v>36.130000000000003</v>
      </c>
      <c r="AJ352" s="50">
        <v>31.88</v>
      </c>
      <c r="AK352" s="50">
        <v>41.63</v>
      </c>
      <c r="AL352" s="50">
        <v>54.78</v>
      </c>
      <c r="AM352" s="50">
        <v>102.75</v>
      </c>
      <c r="AN352" s="50">
        <v>44.96</v>
      </c>
      <c r="AO352" s="50">
        <v>21.94</v>
      </c>
      <c r="AP352" s="50">
        <v>35.979999999999997</v>
      </c>
      <c r="AQ352" s="50">
        <v>42.13</v>
      </c>
      <c r="AR352" s="50">
        <v>37.770000000000003</v>
      </c>
      <c r="AS352" s="50">
        <v>49.37</v>
      </c>
      <c r="AT352" s="50">
        <v>34.53</v>
      </c>
      <c r="AU352" s="50">
        <v>0</v>
      </c>
      <c r="AV352" s="50">
        <v>48.17</v>
      </c>
      <c r="AW352" s="50">
        <v>0</v>
      </c>
    </row>
    <row r="353" spans="1:49">
      <c r="A353" s="52">
        <v>42220</v>
      </c>
      <c r="B353" s="50">
        <v>48.8</v>
      </c>
      <c r="C353" s="50">
        <v>60.8</v>
      </c>
      <c r="D353" s="50">
        <v>41.01</v>
      </c>
      <c r="E353" s="50">
        <v>56.39</v>
      </c>
      <c r="F353" s="50">
        <v>32.29</v>
      </c>
      <c r="G353" s="50">
        <v>40.07</v>
      </c>
      <c r="H353" s="50">
        <v>18.86</v>
      </c>
      <c r="I353" s="50">
        <v>54.33</v>
      </c>
      <c r="J353" s="50">
        <v>33.93</v>
      </c>
      <c r="K353" s="50">
        <v>63.24</v>
      </c>
      <c r="L353" s="50">
        <v>70.25</v>
      </c>
      <c r="M353" s="50">
        <v>79.09</v>
      </c>
      <c r="N353" s="50">
        <v>73.92</v>
      </c>
      <c r="O353" s="50">
        <v>59.67</v>
      </c>
      <c r="P353" s="50">
        <v>35.94</v>
      </c>
      <c r="Q353" s="50">
        <v>22.81</v>
      </c>
      <c r="R353" s="50">
        <v>68.58</v>
      </c>
      <c r="S353" s="50">
        <v>49.1</v>
      </c>
      <c r="T353" s="50">
        <v>31.75</v>
      </c>
      <c r="U353" s="50">
        <v>33.71</v>
      </c>
      <c r="V353" s="50">
        <v>25.85</v>
      </c>
      <c r="W353" s="50">
        <v>30.19</v>
      </c>
      <c r="X353" s="50">
        <v>60.61</v>
      </c>
      <c r="Y353" s="50">
        <v>33.39</v>
      </c>
      <c r="Z353" s="50">
        <v>38.950000000000003</v>
      </c>
      <c r="AA353" s="50">
        <v>106.54</v>
      </c>
      <c r="AB353" s="50">
        <v>53.25</v>
      </c>
      <c r="AC353" s="50">
        <v>29.35</v>
      </c>
      <c r="AD353" s="50">
        <v>27.99</v>
      </c>
      <c r="AE353" s="50">
        <v>26.77</v>
      </c>
      <c r="AF353" s="50">
        <v>51.99</v>
      </c>
      <c r="AG353" s="50">
        <v>60.8</v>
      </c>
      <c r="AH353" s="50">
        <v>26.07</v>
      </c>
      <c r="AI353" s="50">
        <v>35.65</v>
      </c>
      <c r="AJ353" s="50">
        <v>31.53</v>
      </c>
      <c r="AK353" s="50">
        <v>40.64</v>
      </c>
      <c r="AL353" s="50">
        <v>54.16</v>
      </c>
      <c r="AM353" s="50">
        <v>99.96</v>
      </c>
      <c r="AN353" s="50">
        <v>44.42</v>
      </c>
      <c r="AO353" s="50">
        <v>21.77</v>
      </c>
      <c r="AP353" s="50">
        <v>35.479999999999997</v>
      </c>
      <c r="AQ353" s="50">
        <v>41.72</v>
      </c>
      <c r="AR353" s="50">
        <v>37.29</v>
      </c>
      <c r="AS353" s="50">
        <v>48.64</v>
      </c>
      <c r="AT353" s="50">
        <v>34.15</v>
      </c>
      <c r="AU353" s="50">
        <v>0</v>
      </c>
      <c r="AV353" s="50">
        <v>47.72</v>
      </c>
      <c r="AW353" s="50">
        <v>0</v>
      </c>
    </row>
    <row r="354" spans="1:49">
      <c r="A354" s="52">
        <v>42221</v>
      </c>
      <c r="B354" s="50">
        <v>49.48</v>
      </c>
      <c r="C354" s="50">
        <v>61.08</v>
      </c>
      <c r="D354" s="50">
        <v>41.36</v>
      </c>
      <c r="E354" s="50">
        <v>56.65</v>
      </c>
      <c r="F354" s="50">
        <v>32.380000000000003</v>
      </c>
      <c r="G354" s="50">
        <v>41.11</v>
      </c>
      <c r="H354" s="50">
        <v>19.04</v>
      </c>
      <c r="I354" s="50">
        <v>54.12</v>
      </c>
      <c r="J354" s="50">
        <v>33.71</v>
      </c>
      <c r="K354" s="50">
        <v>63.41</v>
      </c>
      <c r="L354" s="50">
        <v>71.16</v>
      </c>
      <c r="M354" s="50">
        <v>79.209999999999994</v>
      </c>
      <c r="N354" s="50">
        <v>73.98</v>
      </c>
      <c r="O354" s="50">
        <v>59.86</v>
      </c>
      <c r="P354" s="50">
        <v>36.35</v>
      </c>
      <c r="Q354" s="50">
        <v>23.04</v>
      </c>
      <c r="R354" s="50">
        <v>67.88</v>
      </c>
      <c r="S354" s="50">
        <v>49.24</v>
      </c>
      <c r="T354" s="50">
        <v>31.73</v>
      </c>
      <c r="U354" s="50">
        <v>33.56</v>
      </c>
      <c r="V354" s="50">
        <v>26.12</v>
      </c>
      <c r="W354" s="50">
        <v>30.72</v>
      </c>
      <c r="X354" s="50">
        <v>60.98</v>
      </c>
      <c r="Y354" s="50">
        <v>33.49</v>
      </c>
      <c r="Z354" s="50">
        <v>39.49</v>
      </c>
      <c r="AA354" s="50">
        <v>105.96</v>
      </c>
      <c r="AB354" s="50">
        <v>53.79</v>
      </c>
      <c r="AC354" s="50">
        <v>29.5</v>
      </c>
      <c r="AD354" s="50">
        <v>27.8</v>
      </c>
      <c r="AE354" s="50">
        <v>26.78</v>
      </c>
      <c r="AF354" s="50">
        <v>51.83</v>
      </c>
      <c r="AG354" s="50">
        <v>60.85</v>
      </c>
      <c r="AH354" s="50">
        <v>26.2</v>
      </c>
      <c r="AI354" s="50">
        <v>35.72</v>
      </c>
      <c r="AJ354" s="50">
        <v>31.73</v>
      </c>
      <c r="AK354" s="50">
        <v>41.19</v>
      </c>
      <c r="AL354" s="50">
        <v>54.6</v>
      </c>
      <c r="AM354" s="50">
        <v>100.69</v>
      </c>
      <c r="AN354" s="50">
        <v>44.61</v>
      </c>
      <c r="AO354" s="50">
        <v>21.85</v>
      </c>
      <c r="AP354" s="50">
        <v>35.76</v>
      </c>
      <c r="AQ354" s="50">
        <v>42.01</v>
      </c>
      <c r="AR354" s="50">
        <v>37.229999999999997</v>
      </c>
      <c r="AS354" s="50">
        <v>48.67</v>
      </c>
      <c r="AT354" s="50">
        <v>34.42</v>
      </c>
      <c r="AU354" s="50">
        <v>0</v>
      </c>
      <c r="AV354" s="50">
        <v>47.77</v>
      </c>
      <c r="AW354" s="50">
        <v>0</v>
      </c>
    </row>
    <row r="355" spans="1:49">
      <c r="A355" s="52">
        <v>42222</v>
      </c>
      <c r="B355" s="50">
        <v>50.05</v>
      </c>
      <c r="C355" s="50">
        <v>60.63</v>
      </c>
      <c r="D355" s="50">
        <v>41.69</v>
      </c>
      <c r="E355" s="50">
        <v>56.26</v>
      </c>
      <c r="F355" s="50">
        <v>32.5</v>
      </c>
      <c r="G355" s="50">
        <v>41.9</v>
      </c>
      <c r="H355" s="50">
        <v>19.079999999999998</v>
      </c>
      <c r="I355" s="50">
        <v>54.15</v>
      </c>
      <c r="J355" s="50">
        <v>33.99</v>
      </c>
      <c r="K355" s="50">
        <v>63.72</v>
      </c>
      <c r="L355" s="50">
        <v>71.33</v>
      </c>
      <c r="M355" s="50">
        <v>79.89</v>
      </c>
      <c r="N355" s="50">
        <v>73.84</v>
      </c>
      <c r="O355" s="50">
        <v>60.6</v>
      </c>
      <c r="P355" s="50">
        <v>36.29</v>
      </c>
      <c r="Q355" s="50">
        <v>23.08</v>
      </c>
      <c r="R355" s="50">
        <v>69.44</v>
      </c>
      <c r="S355" s="50">
        <v>49.53</v>
      </c>
      <c r="T355" s="50">
        <v>31.99</v>
      </c>
      <c r="U355" s="50">
        <v>33.97</v>
      </c>
      <c r="V355" s="50">
        <v>25.89</v>
      </c>
      <c r="W355" s="50">
        <v>30.85</v>
      </c>
      <c r="X355" s="50">
        <v>61.02</v>
      </c>
      <c r="Y355" s="50">
        <v>33.94</v>
      </c>
      <c r="Z355" s="50">
        <v>39.68</v>
      </c>
      <c r="AA355" s="50">
        <v>105.75</v>
      </c>
      <c r="AB355" s="50">
        <v>53.85</v>
      </c>
      <c r="AC355" s="50">
        <v>29.43</v>
      </c>
      <c r="AD355" s="50">
        <v>28.01</v>
      </c>
      <c r="AE355" s="50">
        <v>26.88</v>
      </c>
      <c r="AF355" s="50">
        <v>52.16</v>
      </c>
      <c r="AG355" s="50">
        <v>61.51</v>
      </c>
      <c r="AH355" s="50">
        <v>26.47</v>
      </c>
      <c r="AI355" s="50">
        <v>35.880000000000003</v>
      </c>
      <c r="AJ355" s="50">
        <v>32.090000000000003</v>
      </c>
      <c r="AK355" s="50">
        <v>41.6</v>
      </c>
      <c r="AL355" s="50">
        <v>55.29</v>
      </c>
      <c r="AM355" s="50">
        <v>100.24</v>
      </c>
      <c r="AN355" s="50">
        <v>45.06</v>
      </c>
      <c r="AO355" s="50">
        <v>21.93</v>
      </c>
      <c r="AP355" s="50">
        <v>35.65</v>
      </c>
      <c r="AQ355" s="50">
        <v>41.77</v>
      </c>
      <c r="AR355" s="50">
        <v>37.22</v>
      </c>
      <c r="AS355" s="50">
        <v>49.25</v>
      </c>
      <c r="AT355" s="50">
        <v>34.83</v>
      </c>
      <c r="AU355" s="50">
        <v>0</v>
      </c>
      <c r="AV355" s="50">
        <v>46.87</v>
      </c>
      <c r="AW355" s="50">
        <v>0</v>
      </c>
    </row>
    <row r="356" spans="1:49">
      <c r="A356" s="52">
        <v>42223</v>
      </c>
      <c r="B356" s="50">
        <v>51.21</v>
      </c>
      <c r="C356" s="50">
        <v>60.72</v>
      </c>
      <c r="D356" s="50">
        <v>42.12</v>
      </c>
      <c r="E356" s="50">
        <v>56.77</v>
      </c>
      <c r="F356" s="50">
        <v>32.799999999999997</v>
      </c>
      <c r="G356" s="50">
        <v>41.8</v>
      </c>
      <c r="H356" s="50">
        <v>19.14</v>
      </c>
      <c r="I356" s="50">
        <v>54.32</v>
      </c>
      <c r="J356" s="50">
        <v>34.21</v>
      </c>
      <c r="K356" s="50">
        <v>65.150000000000006</v>
      </c>
      <c r="L356" s="50">
        <v>72.34</v>
      </c>
      <c r="M356" s="50">
        <v>81.22</v>
      </c>
      <c r="N356" s="50">
        <v>75.150000000000006</v>
      </c>
      <c r="O356" s="50">
        <v>61.01</v>
      </c>
      <c r="P356" s="50">
        <v>36.619999999999997</v>
      </c>
      <c r="Q356" s="50">
        <v>23.25</v>
      </c>
      <c r="R356" s="50">
        <v>70.260000000000005</v>
      </c>
      <c r="S356" s="50">
        <v>49.8</v>
      </c>
      <c r="T356" s="50">
        <v>32.44</v>
      </c>
      <c r="U356" s="50">
        <v>34.26</v>
      </c>
      <c r="V356" s="50">
        <v>26.42</v>
      </c>
      <c r="W356" s="50">
        <v>30.99</v>
      </c>
      <c r="X356" s="50">
        <v>61.9</v>
      </c>
      <c r="Y356" s="50">
        <v>34.58</v>
      </c>
      <c r="Z356" s="50">
        <v>39.61</v>
      </c>
      <c r="AA356" s="50">
        <v>107</v>
      </c>
      <c r="AB356" s="50">
        <v>54.5</v>
      </c>
      <c r="AC356" s="50">
        <v>29.94</v>
      </c>
      <c r="AD356" s="50">
        <v>27.86</v>
      </c>
      <c r="AE356" s="50">
        <v>26.86</v>
      </c>
      <c r="AF356" s="50">
        <v>52.89</v>
      </c>
      <c r="AG356" s="50">
        <v>62.62</v>
      </c>
      <c r="AH356" s="50">
        <v>26.85</v>
      </c>
      <c r="AI356" s="50">
        <v>36.19</v>
      </c>
      <c r="AJ356" s="50">
        <v>32.36</v>
      </c>
      <c r="AK356" s="50">
        <v>42.44</v>
      </c>
      <c r="AL356" s="50">
        <v>56.04</v>
      </c>
      <c r="AM356" s="50">
        <v>101.84</v>
      </c>
      <c r="AN356" s="50">
        <v>45.53</v>
      </c>
      <c r="AO356" s="50">
        <v>22.14</v>
      </c>
      <c r="AP356" s="50">
        <v>35.729999999999997</v>
      </c>
      <c r="AQ356" s="50">
        <v>42.01</v>
      </c>
      <c r="AR356" s="50">
        <v>37.99</v>
      </c>
      <c r="AS356" s="50">
        <v>50.04</v>
      </c>
      <c r="AT356" s="50">
        <v>35.25</v>
      </c>
      <c r="AU356" s="50">
        <v>0</v>
      </c>
      <c r="AV356" s="50">
        <v>46.67</v>
      </c>
      <c r="AW356" s="50">
        <v>0</v>
      </c>
    </row>
    <row r="357" spans="1:49">
      <c r="A357" s="52">
        <v>42226</v>
      </c>
      <c r="B357" s="50">
        <v>50.69</v>
      </c>
      <c r="C357" s="50">
        <v>60.63</v>
      </c>
      <c r="D357" s="50">
        <v>41.82</v>
      </c>
      <c r="E357" s="50">
        <v>56.71</v>
      </c>
      <c r="F357" s="50">
        <v>32.729999999999997</v>
      </c>
      <c r="G357" s="50">
        <v>41.67</v>
      </c>
      <c r="H357" s="50">
        <v>19.53</v>
      </c>
      <c r="I357" s="50">
        <v>54.4</v>
      </c>
      <c r="J357" s="50">
        <v>34.229999999999997</v>
      </c>
      <c r="K357" s="50">
        <v>65.150000000000006</v>
      </c>
      <c r="L357" s="50">
        <v>72.349999999999994</v>
      </c>
      <c r="M357" s="50">
        <v>80.64</v>
      </c>
      <c r="N357" s="50">
        <v>74.81</v>
      </c>
      <c r="O357" s="50">
        <v>59.54</v>
      </c>
      <c r="P357" s="50">
        <v>36.4</v>
      </c>
      <c r="Q357" s="50">
        <v>23.04</v>
      </c>
      <c r="R357" s="50">
        <v>68.91</v>
      </c>
      <c r="S357" s="50">
        <v>50.02</v>
      </c>
      <c r="T357" s="50">
        <v>32.18</v>
      </c>
      <c r="U357" s="50">
        <v>34.130000000000003</v>
      </c>
      <c r="V357" s="50">
        <v>26.23</v>
      </c>
      <c r="W357" s="50">
        <v>30.74</v>
      </c>
      <c r="X357" s="50">
        <v>61.92</v>
      </c>
      <c r="Y357" s="50">
        <v>34.15</v>
      </c>
      <c r="Z357" s="50">
        <v>39.159999999999997</v>
      </c>
      <c r="AA357" s="50">
        <v>106.53</v>
      </c>
      <c r="AB357" s="50">
        <v>54.31</v>
      </c>
      <c r="AC357" s="50">
        <v>30.27</v>
      </c>
      <c r="AD357" s="50">
        <v>27.98</v>
      </c>
      <c r="AE357" s="50">
        <v>26.79</v>
      </c>
      <c r="AF357" s="50">
        <v>52.24</v>
      </c>
      <c r="AG357" s="50">
        <v>62.25</v>
      </c>
      <c r="AH357" s="50">
        <v>26.75</v>
      </c>
      <c r="AI357" s="50">
        <v>36.26</v>
      </c>
      <c r="AJ357" s="50">
        <v>32.409999999999997</v>
      </c>
      <c r="AK357" s="50">
        <v>41.92</v>
      </c>
      <c r="AL357" s="50">
        <v>55.71</v>
      </c>
      <c r="AM357" s="50">
        <v>102.35</v>
      </c>
      <c r="AN357" s="50">
        <v>45.46</v>
      </c>
      <c r="AO357" s="50">
        <v>21.97</v>
      </c>
      <c r="AP357" s="50">
        <v>35.72</v>
      </c>
      <c r="AQ357" s="50">
        <v>41.88</v>
      </c>
      <c r="AR357" s="50">
        <v>37.79</v>
      </c>
      <c r="AS357" s="50">
        <v>49.74</v>
      </c>
      <c r="AT357" s="50">
        <v>34.94</v>
      </c>
      <c r="AU357" s="50">
        <v>0</v>
      </c>
      <c r="AV357" s="50">
        <v>46.95</v>
      </c>
      <c r="AW357" s="50">
        <v>0</v>
      </c>
    </row>
    <row r="358" spans="1:49">
      <c r="A358" s="52">
        <v>42227</v>
      </c>
      <c r="B358" s="50">
        <v>51.1</v>
      </c>
      <c r="C358" s="50">
        <v>60.65</v>
      </c>
      <c r="D358" s="50">
        <v>42.1</v>
      </c>
      <c r="E358" s="50">
        <v>56.85</v>
      </c>
      <c r="F358" s="50">
        <v>33.130000000000003</v>
      </c>
      <c r="G358" s="50">
        <v>41.71</v>
      </c>
      <c r="H358" s="50">
        <v>19.36</v>
      </c>
      <c r="I358" s="50">
        <v>54.22</v>
      </c>
      <c r="J358" s="50">
        <v>34.71</v>
      </c>
      <c r="K358" s="50">
        <v>65.849999999999994</v>
      </c>
      <c r="L358" s="50">
        <v>72.680000000000007</v>
      </c>
      <c r="M358" s="50">
        <v>81.16</v>
      </c>
      <c r="N358" s="50">
        <v>75.290000000000006</v>
      </c>
      <c r="O358" s="50">
        <v>59</v>
      </c>
      <c r="P358" s="50">
        <v>36.86</v>
      </c>
      <c r="Q358" s="50">
        <v>23.38</v>
      </c>
      <c r="R358" s="50">
        <v>68.94</v>
      </c>
      <c r="S358" s="50">
        <v>50.41</v>
      </c>
      <c r="T358" s="50">
        <v>32.090000000000003</v>
      </c>
      <c r="U358" s="50">
        <v>34.19</v>
      </c>
      <c r="V358" s="50">
        <v>26.52</v>
      </c>
      <c r="W358" s="50">
        <v>30.62</v>
      </c>
      <c r="X358" s="50">
        <v>62.46</v>
      </c>
      <c r="Y358" s="50">
        <v>34.4</v>
      </c>
      <c r="Z358" s="50">
        <v>39.51</v>
      </c>
      <c r="AA358" s="50">
        <v>106.63</v>
      </c>
      <c r="AB358" s="50">
        <v>54.7</v>
      </c>
      <c r="AC358" s="50">
        <v>30.38</v>
      </c>
      <c r="AD358" s="50">
        <v>28.19</v>
      </c>
      <c r="AE358" s="50">
        <v>26.79</v>
      </c>
      <c r="AF358" s="50">
        <v>52.63</v>
      </c>
      <c r="AG358" s="50">
        <v>63.08</v>
      </c>
      <c r="AH358" s="50">
        <v>26.98</v>
      </c>
      <c r="AI358" s="50">
        <v>36.79</v>
      </c>
      <c r="AJ358" s="50">
        <v>32.65</v>
      </c>
      <c r="AK358" s="50">
        <v>42.47</v>
      </c>
      <c r="AL358" s="50">
        <v>56.07</v>
      </c>
      <c r="AM358" s="50">
        <v>102.85</v>
      </c>
      <c r="AN358" s="50">
        <v>45.91</v>
      </c>
      <c r="AO358" s="50">
        <v>21.99</v>
      </c>
      <c r="AP358" s="50">
        <v>35.979999999999997</v>
      </c>
      <c r="AQ358" s="50">
        <v>42.11</v>
      </c>
      <c r="AR358" s="50">
        <v>38.299999999999997</v>
      </c>
      <c r="AS358" s="50">
        <v>50.49</v>
      </c>
      <c r="AT358" s="50">
        <v>35.369999999999997</v>
      </c>
      <c r="AU358" s="50">
        <v>0</v>
      </c>
      <c r="AV358" s="50">
        <v>47.19</v>
      </c>
      <c r="AW358" s="50">
        <v>0</v>
      </c>
    </row>
    <row r="359" spans="1:49">
      <c r="A359" s="52">
        <v>42228</v>
      </c>
      <c r="B359" s="50">
        <v>50.98</v>
      </c>
      <c r="C359" s="50">
        <v>61.32</v>
      </c>
      <c r="D359" s="50">
        <v>42.65</v>
      </c>
      <c r="E359" s="50">
        <v>57.57</v>
      </c>
      <c r="F359" s="50">
        <v>33.54</v>
      </c>
      <c r="G359" s="50">
        <v>42.64</v>
      </c>
      <c r="H359" s="50">
        <v>19.59</v>
      </c>
      <c r="I359" s="50">
        <v>54.21</v>
      </c>
      <c r="J359" s="50">
        <v>35.17</v>
      </c>
      <c r="K359" s="50">
        <v>66.599999999999994</v>
      </c>
      <c r="L359" s="50">
        <v>74.489999999999995</v>
      </c>
      <c r="M359" s="50">
        <v>83.02</v>
      </c>
      <c r="N359" s="50">
        <v>75.56</v>
      </c>
      <c r="O359" s="50">
        <v>60.69</v>
      </c>
      <c r="P359" s="50">
        <v>37.229999999999997</v>
      </c>
      <c r="Q359" s="50">
        <v>23.66</v>
      </c>
      <c r="R359" s="50">
        <v>70.010000000000005</v>
      </c>
      <c r="S359" s="50">
        <v>50.91</v>
      </c>
      <c r="T359" s="50">
        <v>32.69</v>
      </c>
      <c r="U359" s="50">
        <v>34.61</v>
      </c>
      <c r="V359" s="50">
        <v>26.93</v>
      </c>
      <c r="W359" s="50">
        <v>30.84</v>
      </c>
      <c r="X359" s="50">
        <v>63.07</v>
      </c>
      <c r="Y359" s="50">
        <v>34.700000000000003</v>
      </c>
      <c r="Z359" s="50">
        <v>39.99</v>
      </c>
      <c r="AA359" s="50">
        <v>108.4</v>
      </c>
      <c r="AB359" s="50">
        <v>55.42</v>
      </c>
      <c r="AC359" s="50">
        <v>30.8</v>
      </c>
      <c r="AD359" s="50">
        <v>27.945</v>
      </c>
      <c r="AE359" s="50">
        <v>27.18</v>
      </c>
      <c r="AF359" s="50">
        <v>53.18</v>
      </c>
      <c r="AG359" s="50">
        <v>63.77</v>
      </c>
      <c r="AH359" s="50">
        <v>27.41</v>
      </c>
      <c r="AI359" s="50">
        <v>37.36</v>
      </c>
      <c r="AJ359" s="50">
        <v>33.25</v>
      </c>
      <c r="AK359" s="50">
        <v>42.5</v>
      </c>
      <c r="AL359" s="50">
        <v>56.78</v>
      </c>
      <c r="AM359" s="50">
        <v>105.33</v>
      </c>
      <c r="AN359" s="50">
        <v>46.57</v>
      </c>
      <c r="AO359" s="50">
        <v>22.12</v>
      </c>
      <c r="AP359" s="50">
        <v>35.96</v>
      </c>
      <c r="AQ359" s="50">
        <v>42.6</v>
      </c>
      <c r="AR359" s="50">
        <v>38.86</v>
      </c>
      <c r="AS359" s="50">
        <v>50.96</v>
      </c>
      <c r="AT359" s="50">
        <v>35.72</v>
      </c>
      <c r="AU359" s="50">
        <v>0</v>
      </c>
      <c r="AV359" s="50">
        <v>47.32</v>
      </c>
      <c r="AW359" s="50">
        <v>0</v>
      </c>
    </row>
    <row r="360" spans="1:49">
      <c r="A360" s="52">
        <v>42229</v>
      </c>
      <c r="B360" s="50">
        <v>51.17</v>
      </c>
      <c r="C360" s="50">
        <v>61.52</v>
      </c>
      <c r="D360" s="50">
        <v>42.62</v>
      </c>
      <c r="E360" s="50">
        <v>57.55</v>
      </c>
      <c r="F360" s="50">
        <v>33.4</v>
      </c>
      <c r="G360" s="50">
        <v>42.28</v>
      </c>
      <c r="H360" s="50">
        <v>19.64</v>
      </c>
      <c r="I360" s="50">
        <v>54.31</v>
      </c>
      <c r="J360" s="50">
        <v>35.19</v>
      </c>
      <c r="K360" s="50">
        <v>66.92</v>
      </c>
      <c r="L360" s="50">
        <v>74.930000000000007</v>
      </c>
      <c r="M360" s="50">
        <v>83.14</v>
      </c>
      <c r="N360" s="50">
        <v>75.58</v>
      </c>
      <c r="O360" s="50">
        <v>60.59</v>
      </c>
      <c r="P360" s="50">
        <v>37.31</v>
      </c>
      <c r="Q360" s="50">
        <v>23.56</v>
      </c>
      <c r="R360" s="50">
        <v>69.790000000000006</v>
      </c>
      <c r="S360" s="50">
        <v>50.79</v>
      </c>
      <c r="T360" s="50">
        <v>32.75</v>
      </c>
      <c r="U360" s="50">
        <v>34.450000000000003</v>
      </c>
      <c r="V360" s="50">
        <v>26.88</v>
      </c>
      <c r="W360" s="50">
        <v>31.14</v>
      </c>
      <c r="X360" s="50">
        <v>63.33</v>
      </c>
      <c r="Y360" s="50">
        <v>34.880000000000003</v>
      </c>
      <c r="Z360" s="50">
        <v>39.619999999999997</v>
      </c>
      <c r="AA360" s="50">
        <v>108.92</v>
      </c>
      <c r="AB360" s="50">
        <v>55.42</v>
      </c>
      <c r="AC360" s="50">
        <v>30.7</v>
      </c>
      <c r="AD360" s="50">
        <v>27.59</v>
      </c>
      <c r="AE360" s="50">
        <v>27.27</v>
      </c>
      <c r="AF360" s="50">
        <v>53.36</v>
      </c>
      <c r="AG360" s="50">
        <v>63.86</v>
      </c>
      <c r="AH360" s="50">
        <v>27.42</v>
      </c>
      <c r="AI360" s="50">
        <v>37.25</v>
      </c>
      <c r="AJ360" s="50">
        <v>33.15</v>
      </c>
      <c r="AK360" s="50">
        <v>42.31</v>
      </c>
      <c r="AL360" s="50">
        <v>57.01</v>
      </c>
      <c r="AM360" s="50">
        <v>105.08</v>
      </c>
      <c r="AN360" s="50">
        <v>46.16</v>
      </c>
      <c r="AO360" s="50">
        <v>22.26</v>
      </c>
      <c r="AP360" s="50">
        <v>36.47</v>
      </c>
      <c r="AQ360" s="50">
        <v>42.08</v>
      </c>
      <c r="AR360" s="50">
        <v>39.24</v>
      </c>
      <c r="AS360" s="50">
        <v>50.96</v>
      </c>
      <c r="AT360" s="50">
        <v>35.56</v>
      </c>
      <c r="AU360" s="50">
        <v>0</v>
      </c>
      <c r="AV360" s="50">
        <v>47.03</v>
      </c>
      <c r="AW360" s="50">
        <v>0</v>
      </c>
    </row>
    <row r="361" spans="1:49">
      <c r="A361" s="52">
        <v>42230</v>
      </c>
      <c r="B361" s="50">
        <v>51.68</v>
      </c>
      <c r="C361" s="50">
        <v>61.74</v>
      </c>
      <c r="D361" s="50">
        <v>42.74</v>
      </c>
      <c r="E361" s="50">
        <v>58.2</v>
      </c>
      <c r="F361" s="50">
        <v>33.770000000000003</v>
      </c>
      <c r="G361" s="50">
        <v>42.19</v>
      </c>
      <c r="H361" s="50">
        <v>19.920000000000002</v>
      </c>
      <c r="I361" s="50">
        <v>54.57</v>
      </c>
      <c r="J361" s="50">
        <v>35.299999999999997</v>
      </c>
      <c r="K361" s="50">
        <v>67.319999999999993</v>
      </c>
      <c r="L361" s="50">
        <v>75.37</v>
      </c>
      <c r="M361" s="50">
        <v>83.65</v>
      </c>
      <c r="N361" s="50">
        <v>76.37</v>
      </c>
      <c r="O361" s="50">
        <v>61.14</v>
      </c>
      <c r="P361" s="50">
        <v>37.82</v>
      </c>
      <c r="Q361" s="50">
        <v>23.77</v>
      </c>
      <c r="R361" s="50">
        <v>70.099999999999994</v>
      </c>
      <c r="S361" s="50">
        <v>51.18</v>
      </c>
      <c r="T361" s="50">
        <v>33.08</v>
      </c>
      <c r="U361" s="50">
        <v>34.79</v>
      </c>
      <c r="V361" s="50">
        <v>27.15</v>
      </c>
      <c r="W361" s="50">
        <v>30.6</v>
      </c>
      <c r="X361" s="50">
        <v>63.69</v>
      </c>
      <c r="Y361" s="50">
        <v>35.17</v>
      </c>
      <c r="Z361" s="50">
        <v>40.14</v>
      </c>
      <c r="AA361" s="50">
        <v>109.04</v>
      </c>
      <c r="AB361" s="50">
        <v>56.14</v>
      </c>
      <c r="AC361" s="50">
        <v>31.01</v>
      </c>
      <c r="AD361" s="50">
        <v>27.82</v>
      </c>
      <c r="AE361" s="50">
        <v>27.22</v>
      </c>
      <c r="AF361" s="50">
        <v>54.08</v>
      </c>
      <c r="AG361" s="50">
        <v>64.37</v>
      </c>
      <c r="AH361" s="50">
        <v>27.75</v>
      </c>
      <c r="AI361" s="50">
        <v>37.619999999999997</v>
      </c>
      <c r="AJ361" s="50">
        <v>33.36</v>
      </c>
      <c r="AK361" s="50">
        <v>42.91</v>
      </c>
      <c r="AL361" s="50">
        <v>57.26</v>
      </c>
      <c r="AM361" s="50">
        <v>106.13</v>
      </c>
      <c r="AN361" s="50">
        <v>46.33</v>
      </c>
      <c r="AO361" s="50">
        <v>22.38</v>
      </c>
      <c r="AP361" s="50">
        <v>36.79</v>
      </c>
      <c r="AQ361" s="50">
        <v>42.61</v>
      </c>
      <c r="AR361" s="50">
        <v>39.74</v>
      </c>
      <c r="AS361" s="50">
        <v>51.34</v>
      </c>
      <c r="AT361" s="50">
        <v>35.799999999999997</v>
      </c>
      <c r="AU361" s="50">
        <v>0</v>
      </c>
      <c r="AV361" s="50">
        <v>47.62</v>
      </c>
      <c r="AW361" s="50">
        <v>0</v>
      </c>
    </row>
    <row r="362" spans="1:49">
      <c r="A362" s="52">
        <v>42233</v>
      </c>
      <c r="B362" s="50">
        <v>51.93</v>
      </c>
      <c r="C362" s="50">
        <v>62.92</v>
      </c>
      <c r="D362" s="50">
        <v>43.4</v>
      </c>
      <c r="E362" s="50">
        <v>58.35</v>
      </c>
      <c r="F362" s="50">
        <v>33.99</v>
      </c>
      <c r="G362" s="50">
        <v>42.44</v>
      </c>
      <c r="H362" s="50">
        <v>19.920000000000002</v>
      </c>
      <c r="I362" s="50">
        <v>54.54</v>
      </c>
      <c r="J362" s="50">
        <v>35.58</v>
      </c>
      <c r="K362" s="50">
        <v>66.709999999999994</v>
      </c>
      <c r="L362" s="50">
        <v>76.22</v>
      </c>
      <c r="M362" s="50">
        <v>84.12</v>
      </c>
      <c r="N362" s="50">
        <v>76.52</v>
      </c>
      <c r="O362" s="50">
        <v>61.74</v>
      </c>
      <c r="P362" s="50">
        <v>38.03</v>
      </c>
      <c r="Q362" s="50">
        <v>23.86</v>
      </c>
      <c r="R362" s="50">
        <v>70.66</v>
      </c>
      <c r="S362" s="50">
        <v>51.61</v>
      </c>
      <c r="T362" s="50">
        <v>33.409999999999997</v>
      </c>
      <c r="U362" s="50">
        <v>34.869999999999997</v>
      </c>
      <c r="V362" s="50">
        <v>27.35</v>
      </c>
      <c r="W362" s="50">
        <v>30.87</v>
      </c>
      <c r="X362" s="50">
        <v>64.37</v>
      </c>
      <c r="Y362" s="50">
        <v>35.61</v>
      </c>
      <c r="Z362" s="50">
        <v>40.33</v>
      </c>
      <c r="AA362" s="50">
        <v>109.53</v>
      </c>
      <c r="AB362" s="50">
        <v>56.32</v>
      </c>
      <c r="AC362" s="50">
        <v>31.45</v>
      </c>
      <c r="AD362" s="50">
        <v>27.76</v>
      </c>
      <c r="AE362" s="50">
        <v>27.19</v>
      </c>
      <c r="AF362" s="50">
        <v>54.27</v>
      </c>
      <c r="AG362" s="50">
        <v>64.849999999999994</v>
      </c>
      <c r="AH362" s="50">
        <v>28.08</v>
      </c>
      <c r="AI362" s="50">
        <v>37.770000000000003</v>
      </c>
      <c r="AJ362" s="50">
        <v>33.58</v>
      </c>
      <c r="AK362" s="50">
        <v>43.15</v>
      </c>
      <c r="AL362" s="50">
        <v>57.37</v>
      </c>
      <c r="AM362" s="50">
        <v>106.38</v>
      </c>
      <c r="AN362" s="50">
        <v>46.3</v>
      </c>
      <c r="AO362" s="50">
        <v>22.14</v>
      </c>
      <c r="AP362" s="50">
        <v>37.15</v>
      </c>
      <c r="AQ362" s="50">
        <v>42.92</v>
      </c>
      <c r="AR362" s="50">
        <v>39.869999999999997</v>
      </c>
      <c r="AS362" s="50">
        <v>51.29</v>
      </c>
      <c r="AT362" s="50">
        <v>35.99</v>
      </c>
      <c r="AU362" s="50">
        <v>0</v>
      </c>
      <c r="AV362" s="50">
        <v>49.2</v>
      </c>
      <c r="AW362" s="50">
        <v>0</v>
      </c>
    </row>
    <row r="363" spans="1:49">
      <c r="A363" s="52">
        <v>42234</v>
      </c>
      <c r="B363" s="50">
        <v>51.55</v>
      </c>
      <c r="C363" s="50">
        <v>62.33</v>
      </c>
      <c r="D363" s="50">
        <v>43.2</v>
      </c>
      <c r="E363" s="50">
        <v>58.27</v>
      </c>
      <c r="F363" s="50">
        <v>33.74</v>
      </c>
      <c r="G363" s="50">
        <v>42.1</v>
      </c>
      <c r="H363" s="50">
        <v>19.91</v>
      </c>
      <c r="I363" s="50">
        <v>54.46</v>
      </c>
      <c r="J363" s="50">
        <v>35.729999999999997</v>
      </c>
      <c r="K363" s="50">
        <v>66.510000000000005</v>
      </c>
      <c r="L363" s="50">
        <v>76.09</v>
      </c>
      <c r="M363" s="50">
        <v>83.6</v>
      </c>
      <c r="N363" s="50">
        <v>76.239999999999995</v>
      </c>
      <c r="O363" s="50">
        <v>61.23</v>
      </c>
      <c r="P363" s="50">
        <v>37.75</v>
      </c>
      <c r="Q363" s="50">
        <v>23.65</v>
      </c>
      <c r="R363" s="50">
        <v>70.62</v>
      </c>
      <c r="S363" s="50">
        <v>51.47</v>
      </c>
      <c r="T363" s="50">
        <v>33.6</v>
      </c>
      <c r="U363" s="50">
        <v>34.65</v>
      </c>
      <c r="V363" s="50">
        <v>27.15</v>
      </c>
      <c r="W363" s="50">
        <v>30.63</v>
      </c>
      <c r="X363" s="50">
        <v>63.89</v>
      </c>
      <c r="Y363" s="50">
        <v>35.43</v>
      </c>
      <c r="Z363" s="50">
        <v>39.81</v>
      </c>
      <c r="AA363" s="50">
        <v>109.51</v>
      </c>
      <c r="AB363" s="50">
        <v>55.73</v>
      </c>
      <c r="AC363" s="50">
        <v>31.07</v>
      </c>
      <c r="AD363" s="50">
        <v>27.32</v>
      </c>
      <c r="AE363" s="50">
        <v>27.19</v>
      </c>
      <c r="AF363" s="50">
        <v>54.41</v>
      </c>
      <c r="AG363" s="50">
        <v>64.38</v>
      </c>
      <c r="AH363" s="50">
        <v>27.71</v>
      </c>
      <c r="AI363" s="50">
        <v>37.43</v>
      </c>
      <c r="AJ363" s="50">
        <v>33.43</v>
      </c>
      <c r="AK363" s="50">
        <v>43.03</v>
      </c>
      <c r="AL363" s="50">
        <v>57.05</v>
      </c>
      <c r="AM363" s="50">
        <v>105.6</v>
      </c>
      <c r="AN363" s="50">
        <v>46.07</v>
      </c>
      <c r="AO363" s="50">
        <v>22</v>
      </c>
      <c r="AP363" s="50">
        <v>36.770000000000003</v>
      </c>
      <c r="AQ363" s="50">
        <v>42.54</v>
      </c>
      <c r="AR363" s="50">
        <v>39.53</v>
      </c>
      <c r="AS363" s="50">
        <v>51.27</v>
      </c>
      <c r="AT363" s="50">
        <v>35.909999999999997</v>
      </c>
      <c r="AU363" s="50">
        <v>0</v>
      </c>
      <c r="AV363" s="50">
        <v>49.15</v>
      </c>
      <c r="AW363" s="50">
        <v>0</v>
      </c>
    </row>
    <row r="364" spans="1:49">
      <c r="A364" s="52">
        <v>42235</v>
      </c>
      <c r="B364" s="50">
        <v>51.69</v>
      </c>
      <c r="C364" s="50">
        <v>62.49</v>
      </c>
      <c r="D364" s="50">
        <v>43.55</v>
      </c>
      <c r="E364" s="50">
        <v>58.8</v>
      </c>
      <c r="F364" s="50">
        <v>33.869999999999997</v>
      </c>
      <c r="G364" s="50">
        <v>42.46</v>
      </c>
      <c r="H364" s="50">
        <v>19.899999999999999</v>
      </c>
      <c r="I364" s="50">
        <v>54.39</v>
      </c>
      <c r="J364" s="50">
        <v>35.82</v>
      </c>
      <c r="K364" s="50">
        <v>66.87</v>
      </c>
      <c r="L364" s="50">
        <v>76.14</v>
      </c>
      <c r="M364" s="50">
        <v>84.38</v>
      </c>
      <c r="N364" s="50">
        <v>77.209999999999994</v>
      </c>
      <c r="O364" s="50">
        <v>61.94</v>
      </c>
      <c r="P364" s="50">
        <v>37.74</v>
      </c>
      <c r="Q364" s="50">
        <v>23.65</v>
      </c>
      <c r="R364" s="50">
        <v>70.87</v>
      </c>
      <c r="S364" s="50">
        <v>51.68</v>
      </c>
      <c r="T364" s="50">
        <v>34.18</v>
      </c>
      <c r="U364" s="50">
        <v>34.880000000000003</v>
      </c>
      <c r="V364" s="50">
        <v>27.22</v>
      </c>
      <c r="W364" s="50">
        <v>30.51</v>
      </c>
      <c r="X364" s="50">
        <v>63.96</v>
      </c>
      <c r="Y364" s="50">
        <v>35.380000000000003</v>
      </c>
      <c r="Z364" s="50">
        <v>39.56</v>
      </c>
      <c r="AA364" s="50">
        <v>109.07</v>
      </c>
      <c r="AB364" s="50">
        <v>55.54</v>
      </c>
      <c r="AC364" s="50">
        <v>30.95</v>
      </c>
      <c r="AD364" s="50">
        <v>27.27</v>
      </c>
      <c r="AE364" s="50">
        <v>27.19</v>
      </c>
      <c r="AF364" s="50">
        <v>54.13</v>
      </c>
      <c r="AG364" s="50">
        <v>64.59</v>
      </c>
      <c r="AH364" s="50">
        <v>27.75</v>
      </c>
      <c r="AI364" s="50">
        <v>37.35</v>
      </c>
      <c r="AJ364" s="50">
        <v>33.520000000000003</v>
      </c>
      <c r="AK364" s="50">
        <v>43.48</v>
      </c>
      <c r="AL364" s="50">
        <v>57.03</v>
      </c>
      <c r="AM364" s="50">
        <v>104.9</v>
      </c>
      <c r="AN364" s="50">
        <v>46.31</v>
      </c>
      <c r="AO364" s="50">
        <v>21.91</v>
      </c>
      <c r="AP364" s="50">
        <v>37.090000000000003</v>
      </c>
      <c r="AQ364" s="50">
        <v>42.58</v>
      </c>
      <c r="AR364" s="50">
        <v>39.57</v>
      </c>
      <c r="AS364" s="50">
        <v>51.53</v>
      </c>
      <c r="AT364" s="50">
        <v>36.32</v>
      </c>
      <c r="AU364" s="50">
        <v>0</v>
      </c>
      <c r="AV364" s="50">
        <v>48.97</v>
      </c>
      <c r="AW364" s="50">
        <v>0</v>
      </c>
    </row>
    <row r="365" spans="1:49">
      <c r="A365" s="52">
        <v>42236</v>
      </c>
      <c r="B365" s="50">
        <v>51.42</v>
      </c>
      <c r="C365" s="50">
        <v>61.84</v>
      </c>
      <c r="D365" s="50">
        <v>43.31</v>
      </c>
      <c r="E365" s="50">
        <v>58.37</v>
      </c>
      <c r="F365" s="50">
        <v>33.74</v>
      </c>
      <c r="G365" s="50">
        <v>42.48</v>
      </c>
      <c r="H365" s="50">
        <v>19.82</v>
      </c>
      <c r="I365" s="50">
        <v>54.25</v>
      </c>
      <c r="J365" s="50">
        <v>35.65</v>
      </c>
      <c r="K365" s="50">
        <v>66.819999999999993</v>
      </c>
      <c r="L365" s="50">
        <v>75.72</v>
      </c>
      <c r="M365" s="50">
        <v>84.27</v>
      </c>
      <c r="N365" s="50">
        <v>76.77</v>
      </c>
      <c r="O365" s="50">
        <v>61.74</v>
      </c>
      <c r="P365" s="50">
        <v>37.76</v>
      </c>
      <c r="Q365" s="50">
        <v>23.42</v>
      </c>
      <c r="R365" s="50">
        <v>70.56</v>
      </c>
      <c r="S365" s="50">
        <v>51.62</v>
      </c>
      <c r="T365" s="50">
        <v>33.799999999999997</v>
      </c>
      <c r="U365" s="50">
        <v>34.380000000000003</v>
      </c>
      <c r="V365" s="50">
        <v>27.01</v>
      </c>
      <c r="W365" s="50">
        <v>29.91</v>
      </c>
      <c r="X365" s="50">
        <v>63.71</v>
      </c>
      <c r="Y365" s="50">
        <v>35.340000000000003</v>
      </c>
      <c r="Z365" s="50">
        <v>38.94</v>
      </c>
      <c r="AA365" s="50">
        <v>108.25</v>
      </c>
      <c r="AB365" s="50">
        <v>55.27</v>
      </c>
      <c r="AC365" s="50">
        <v>30.45</v>
      </c>
      <c r="AD365" s="50">
        <v>26.98</v>
      </c>
      <c r="AE365" s="50">
        <v>27.12</v>
      </c>
      <c r="AF365" s="50">
        <v>53.88</v>
      </c>
      <c r="AG365" s="50">
        <v>64.34</v>
      </c>
      <c r="AH365" s="50">
        <v>27.56</v>
      </c>
      <c r="AI365" s="50">
        <v>37.04</v>
      </c>
      <c r="AJ365" s="50">
        <v>33.369999999999997</v>
      </c>
      <c r="AK365" s="50">
        <v>43.2</v>
      </c>
      <c r="AL365" s="50">
        <v>56.77</v>
      </c>
      <c r="AM365" s="50">
        <v>104.3</v>
      </c>
      <c r="AN365" s="50">
        <v>46.36</v>
      </c>
      <c r="AO365" s="50">
        <v>21.66</v>
      </c>
      <c r="AP365" s="50">
        <v>36.86</v>
      </c>
      <c r="AQ365" s="50">
        <v>42.22</v>
      </c>
      <c r="AR365" s="50">
        <v>39.24</v>
      </c>
      <c r="AS365" s="50">
        <v>51.47</v>
      </c>
      <c r="AT365" s="50">
        <v>36.01</v>
      </c>
      <c r="AU365" s="50">
        <v>0</v>
      </c>
      <c r="AV365" s="50">
        <v>48.49</v>
      </c>
      <c r="AW365" s="50">
        <v>0</v>
      </c>
    </row>
    <row r="366" spans="1:49">
      <c r="A366" s="52">
        <v>42237</v>
      </c>
      <c r="B366" s="50">
        <v>50.65</v>
      </c>
      <c r="C366" s="50">
        <v>60.73</v>
      </c>
      <c r="D366" s="50">
        <v>42.51</v>
      </c>
      <c r="E366" s="50">
        <v>57.29</v>
      </c>
      <c r="F366" s="50">
        <v>33.450000000000003</v>
      </c>
      <c r="G366" s="50">
        <v>42.35</v>
      </c>
      <c r="H366" s="50">
        <v>19.309999999999999</v>
      </c>
      <c r="I366" s="50">
        <v>54.13</v>
      </c>
      <c r="J366" s="50">
        <v>35.56</v>
      </c>
      <c r="K366" s="50">
        <v>66.06</v>
      </c>
      <c r="L366" s="50">
        <v>75.400000000000006</v>
      </c>
      <c r="M366" s="50">
        <v>83.15</v>
      </c>
      <c r="N366" s="50">
        <v>76.709999999999994</v>
      </c>
      <c r="O366" s="50">
        <v>62.14</v>
      </c>
      <c r="P366" s="50">
        <v>37.299999999999997</v>
      </c>
      <c r="Q366" s="50">
        <v>23.28</v>
      </c>
      <c r="R366" s="50">
        <v>69.39</v>
      </c>
      <c r="S366" s="50">
        <v>51.04</v>
      </c>
      <c r="T366" s="50">
        <v>33</v>
      </c>
      <c r="U366" s="50">
        <v>33.99</v>
      </c>
      <c r="V366" s="50">
        <v>26.5</v>
      </c>
      <c r="W366" s="50">
        <v>29.56</v>
      </c>
      <c r="X366" s="50">
        <v>63.17</v>
      </c>
      <c r="Y366" s="50">
        <v>34.58</v>
      </c>
      <c r="Z366" s="50">
        <v>39.24</v>
      </c>
      <c r="AA366" s="50">
        <v>106.96</v>
      </c>
      <c r="AB366" s="50">
        <v>54.73</v>
      </c>
      <c r="AC366" s="50">
        <v>29.92</v>
      </c>
      <c r="AD366" s="50">
        <v>26.7</v>
      </c>
      <c r="AE366" s="50">
        <v>27.03</v>
      </c>
      <c r="AF366" s="50">
        <v>53.08</v>
      </c>
      <c r="AG366" s="50">
        <v>63.27</v>
      </c>
      <c r="AH366" s="50">
        <v>27.17</v>
      </c>
      <c r="AI366" s="50">
        <v>36.729999999999997</v>
      </c>
      <c r="AJ366" s="50">
        <v>32.9</v>
      </c>
      <c r="AK366" s="50">
        <v>42.04</v>
      </c>
      <c r="AL366" s="50">
        <v>56.54</v>
      </c>
      <c r="AM366" s="50">
        <v>101.96</v>
      </c>
      <c r="AN366" s="50">
        <v>45.8</v>
      </c>
      <c r="AO366" s="50">
        <v>21.68</v>
      </c>
      <c r="AP366" s="50">
        <v>37.119999999999997</v>
      </c>
      <c r="AQ366" s="50">
        <v>41.95</v>
      </c>
      <c r="AR366" s="50">
        <v>38.68</v>
      </c>
      <c r="AS366" s="50">
        <v>51.3</v>
      </c>
      <c r="AT366" s="50">
        <v>35.56</v>
      </c>
      <c r="AU366" s="50">
        <v>0</v>
      </c>
      <c r="AV366" s="50">
        <v>47.62</v>
      </c>
      <c r="AW366" s="50">
        <v>0</v>
      </c>
    </row>
    <row r="367" spans="1:49">
      <c r="A367" s="52">
        <v>42240</v>
      </c>
      <c r="B367" s="50">
        <v>48.46</v>
      </c>
      <c r="C367" s="50">
        <v>58.04</v>
      </c>
      <c r="D367" s="50">
        <v>40.68</v>
      </c>
      <c r="E367" s="50">
        <v>54.83</v>
      </c>
      <c r="F367" s="50">
        <v>32.08</v>
      </c>
      <c r="G367" s="50">
        <v>39.9</v>
      </c>
      <c r="H367" s="50">
        <v>18.489999999999998</v>
      </c>
      <c r="I367" s="50">
        <v>53.58</v>
      </c>
      <c r="J367" s="50">
        <v>34.17</v>
      </c>
      <c r="K367" s="50">
        <v>63.37</v>
      </c>
      <c r="L367" s="50">
        <v>72.36</v>
      </c>
      <c r="M367" s="50">
        <v>79.22</v>
      </c>
      <c r="N367" s="50">
        <v>72.44</v>
      </c>
      <c r="O367" s="50">
        <v>59.68</v>
      </c>
      <c r="P367" s="50">
        <v>35.81</v>
      </c>
      <c r="Q367" s="50">
        <v>22.31</v>
      </c>
      <c r="R367" s="50">
        <v>65.900000000000006</v>
      </c>
      <c r="S367" s="50">
        <v>48.92</v>
      </c>
      <c r="T367" s="50">
        <v>32.64</v>
      </c>
      <c r="U367" s="50">
        <v>32.74</v>
      </c>
      <c r="V367" s="50">
        <v>25.39</v>
      </c>
      <c r="W367" s="50">
        <v>28.91</v>
      </c>
      <c r="X367" s="50">
        <v>60.58</v>
      </c>
      <c r="Y367" s="50">
        <v>33.020000000000003</v>
      </c>
      <c r="Z367" s="50">
        <v>38.03</v>
      </c>
      <c r="AA367" s="50">
        <v>103.04</v>
      </c>
      <c r="AB367" s="50">
        <v>53.17</v>
      </c>
      <c r="AC367" s="50">
        <v>28.45</v>
      </c>
      <c r="AD367" s="50">
        <v>25.53</v>
      </c>
      <c r="AE367" s="50">
        <v>26.95</v>
      </c>
      <c r="AF367" s="50">
        <v>50.41</v>
      </c>
      <c r="AG367" s="50">
        <v>61.69</v>
      </c>
      <c r="AH367" s="50">
        <v>25.88</v>
      </c>
      <c r="AI367" s="50">
        <v>35.049999999999997</v>
      </c>
      <c r="AJ367" s="50">
        <v>31.37</v>
      </c>
      <c r="AK367" s="50">
        <v>40.65</v>
      </c>
      <c r="AL367" s="50">
        <v>53.86</v>
      </c>
      <c r="AM367" s="50">
        <v>98.74</v>
      </c>
      <c r="AN367" s="50">
        <v>43.58</v>
      </c>
      <c r="AO367" s="50">
        <v>20.94</v>
      </c>
      <c r="AP367" s="50">
        <v>35.89</v>
      </c>
      <c r="AQ367" s="50">
        <v>41.01</v>
      </c>
      <c r="AR367" s="50">
        <v>37.15</v>
      </c>
      <c r="AS367" s="50">
        <v>48.77</v>
      </c>
      <c r="AT367" s="50">
        <v>34.1</v>
      </c>
      <c r="AU367" s="50">
        <v>0</v>
      </c>
      <c r="AV367" s="50">
        <v>46.7</v>
      </c>
      <c r="AW367" s="50">
        <v>0</v>
      </c>
    </row>
    <row r="368" spans="1:49">
      <c r="A368" s="52">
        <v>42241</v>
      </c>
      <c r="B368" s="50">
        <v>46.64</v>
      </c>
      <c r="C368" s="50">
        <v>56.1</v>
      </c>
      <c r="D368" s="50">
        <v>39.770000000000003</v>
      </c>
      <c r="E368" s="50">
        <v>53.02</v>
      </c>
      <c r="F368" s="50">
        <v>31.15</v>
      </c>
      <c r="G368" s="50">
        <v>38.57</v>
      </c>
      <c r="H368" s="50">
        <v>17.920000000000002</v>
      </c>
      <c r="I368" s="50">
        <v>53.2</v>
      </c>
      <c r="J368" s="50">
        <v>32.729999999999997</v>
      </c>
      <c r="K368" s="50">
        <v>62.2</v>
      </c>
      <c r="L368" s="50">
        <v>70.23</v>
      </c>
      <c r="M368" s="50">
        <v>76.56</v>
      </c>
      <c r="N368" s="50">
        <v>70.209999999999994</v>
      </c>
      <c r="O368" s="50">
        <v>57.49</v>
      </c>
      <c r="P368" s="50">
        <v>34.71</v>
      </c>
      <c r="Q368" s="50">
        <v>21.79</v>
      </c>
      <c r="R368" s="50">
        <v>63.6</v>
      </c>
      <c r="S368" s="50">
        <v>47.25</v>
      </c>
      <c r="T368" s="50">
        <v>30.4</v>
      </c>
      <c r="U368" s="50">
        <v>31.72</v>
      </c>
      <c r="V368" s="50">
        <v>24.72</v>
      </c>
      <c r="W368" s="50">
        <v>28.6</v>
      </c>
      <c r="X368" s="50">
        <v>58.84</v>
      </c>
      <c r="Y368" s="50">
        <v>31.99</v>
      </c>
      <c r="Z368" s="50">
        <v>37</v>
      </c>
      <c r="AA368" s="50">
        <v>100.51</v>
      </c>
      <c r="AB368" s="50">
        <v>51.49</v>
      </c>
      <c r="AC368" s="50">
        <v>27.45</v>
      </c>
      <c r="AD368" s="50">
        <v>24.9</v>
      </c>
      <c r="AE368" s="50">
        <v>22.51</v>
      </c>
      <c r="AF368" s="50">
        <v>48.96</v>
      </c>
      <c r="AG368" s="50">
        <v>59.61</v>
      </c>
      <c r="AH368" s="50">
        <v>25.24</v>
      </c>
      <c r="AI368" s="50">
        <v>34.159999999999997</v>
      </c>
      <c r="AJ368" s="50">
        <v>30.54</v>
      </c>
      <c r="AK368" s="50">
        <v>39.89</v>
      </c>
      <c r="AL368" s="50">
        <v>52.2</v>
      </c>
      <c r="AM368" s="50">
        <v>96.59</v>
      </c>
      <c r="AN368" s="50">
        <v>42.5</v>
      </c>
      <c r="AO368" s="50">
        <v>20.79</v>
      </c>
      <c r="AP368" s="50">
        <v>35.479999999999997</v>
      </c>
      <c r="AQ368" s="50">
        <v>40.76</v>
      </c>
      <c r="AR368" s="50">
        <v>35.94</v>
      </c>
      <c r="AS368" s="50">
        <v>47.08</v>
      </c>
      <c r="AT368" s="50">
        <v>33.08</v>
      </c>
      <c r="AU368" s="50">
        <v>0</v>
      </c>
      <c r="AV368" s="50">
        <v>45.56</v>
      </c>
      <c r="AW368" s="50">
        <v>0</v>
      </c>
    </row>
    <row r="369" spans="1:49">
      <c r="A369" s="52">
        <v>42242</v>
      </c>
      <c r="B369" s="50">
        <v>47.41</v>
      </c>
      <c r="C369" s="50">
        <v>56.66</v>
      </c>
      <c r="D369" s="50">
        <v>40.549999999999997</v>
      </c>
      <c r="E369" s="50">
        <v>54.01</v>
      </c>
      <c r="F369" s="50">
        <v>31.64</v>
      </c>
      <c r="G369" s="50">
        <v>39.380000000000003</v>
      </c>
      <c r="H369" s="50">
        <v>18.23</v>
      </c>
      <c r="I369" s="50">
        <v>53.33</v>
      </c>
      <c r="J369" s="50">
        <v>33.18</v>
      </c>
      <c r="K369" s="50">
        <v>63.48</v>
      </c>
      <c r="L369" s="50">
        <v>70.62</v>
      </c>
      <c r="M369" s="50">
        <v>77.87</v>
      </c>
      <c r="N369" s="50">
        <v>71.739999999999995</v>
      </c>
      <c r="O369" s="50">
        <v>58.7</v>
      </c>
      <c r="P369" s="50">
        <v>35.19</v>
      </c>
      <c r="Q369" s="50">
        <v>21.93</v>
      </c>
      <c r="R369" s="50">
        <v>64.290000000000006</v>
      </c>
      <c r="S369" s="50">
        <v>48.08</v>
      </c>
      <c r="T369" s="50">
        <v>31.44</v>
      </c>
      <c r="U369" s="50">
        <v>32.14</v>
      </c>
      <c r="V369" s="50">
        <v>24.9</v>
      </c>
      <c r="W369" s="50">
        <v>29</v>
      </c>
      <c r="X369" s="50">
        <v>59.8</v>
      </c>
      <c r="Y369" s="50">
        <v>32.36</v>
      </c>
      <c r="Z369" s="50">
        <v>37.82</v>
      </c>
      <c r="AA369" s="50">
        <v>101.66</v>
      </c>
      <c r="AB369" s="50">
        <v>52.33</v>
      </c>
      <c r="AC369" s="50">
        <v>27.63</v>
      </c>
      <c r="AD369" s="50">
        <v>25.77</v>
      </c>
      <c r="AE369" s="50">
        <v>23.4</v>
      </c>
      <c r="AF369" s="50">
        <v>49.43</v>
      </c>
      <c r="AG369" s="50">
        <v>60.33</v>
      </c>
      <c r="AH369" s="50">
        <v>25.62</v>
      </c>
      <c r="AI369" s="50">
        <v>34.72</v>
      </c>
      <c r="AJ369" s="50">
        <v>31.28</v>
      </c>
      <c r="AK369" s="50">
        <v>40.270000000000003</v>
      </c>
      <c r="AL369" s="50">
        <v>53.47</v>
      </c>
      <c r="AM369" s="50">
        <v>96.93</v>
      </c>
      <c r="AN369" s="50">
        <v>43.61</v>
      </c>
      <c r="AO369" s="50">
        <v>21.05</v>
      </c>
      <c r="AP369" s="50">
        <v>36.020000000000003</v>
      </c>
      <c r="AQ369" s="50">
        <v>40.6</v>
      </c>
      <c r="AR369" s="50">
        <v>36.68</v>
      </c>
      <c r="AS369" s="50">
        <v>47.72</v>
      </c>
      <c r="AT369" s="50">
        <v>33.54</v>
      </c>
      <c r="AU369" s="50">
        <v>0</v>
      </c>
      <c r="AV369" s="50">
        <v>45.86</v>
      </c>
      <c r="AW369" s="50">
        <v>0</v>
      </c>
    </row>
    <row r="370" spans="1:49">
      <c r="A370" s="52">
        <v>42243</v>
      </c>
      <c r="B370" s="50">
        <v>47.61</v>
      </c>
      <c r="C370" s="50">
        <v>57.73</v>
      </c>
      <c r="D370" s="50">
        <v>41.02</v>
      </c>
      <c r="E370" s="50">
        <v>54.91</v>
      </c>
      <c r="F370" s="50">
        <v>32.01</v>
      </c>
      <c r="G370" s="50">
        <v>39.799999999999997</v>
      </c>
      <c r="H370" s="50">
        <v>18.75</v>
      </c>
      <c r="I370" s="50">
        <v>53.64</v>
      </c>
      <c r="J370" s="50">
        <v>33.76</v>
      </c>
      <c r="K370" s="50">
        <v>63.9</v>
      </c>
      <c r="L370" s="50">
        <v>71.209999999999994</v>
      </c>
      <c r="M370" s="50">
        <v>78.97</v>
      </c>
      <c r="N370" s="50">
        <v>72.52</v>
      </c>
      <c r="O370" s="50">
        <v>59.87</v>
      </c>
      <c r="P370" s="50">
        <v>35.61</v>
      </c>
      <c r="Q370" s="50">
        <v>22.02</v>
      </c>
      <c r="R370" s="50">
        <v>65.81</v>
      </c>
      <c r="S370" s="50">
        <v>48.59</v>
      </c>
      <c r="T370" s="50">
        <v>31.72</v>
      </c>
      <c r="U370" s="50">
        <v>32.51</v>
      </c>
      <c r="V370" s="50">
        <v>25.35</v>
      </c>
      <c r="W370" s="50">
        <v>28.92</v>
      </c>
      <c r="X370" s="50">
        <v>60.47</v>
      </c>
      <c r="Y370" s="50">
        <v>33.380000000000003</v>
      </c>
      <c r="Z370" s="50">
        <v>38.54</v>
      </c>
      <c r="AA370" s="50">
        <v>102.26</v>
      </c>
      <c r="AB370" s="50">
        <v>52.5</v>
      </c>
      <c r="AC370" s="50">
        <v>28.54</v>
      </c>
      <c r="AD370" s="50">
        <v>25.68</v>
      </c>
      <c r="AE370" s="50">
        <v>23.37</v>
      </c>
      <c r="AF370" s="50">
        <v>50.34</v>
      </c>
      <c r="AG370" s="50">
        <v>60.78</v>
      </c>
      <c r="AH370" s="50">
        <v>25.96</v>
      </c>
      <c r="AI370" s="50">
        <v>35.130000000000003</v>
      </c>
      <c r="AJ370" s="50">
        <v>31.75</v>
      </c>
      <c r="AK370" s="50">
        <v>40.94</v>
      </c>
      <c r="AL370" s="50">
        <v>54.02</v>
      </c>
      <c r="AM370" s="50">
        <v>97.84</v>
      </c>
      <c r="AN370" s="50">
        <v>43.91</v>
      </c>
      <c r="AO370" s="50">
        <v>21.27</v>
      </c>
      <c r="AP370" s="50">
        <v>36.200000000000003</v>
      </c>
      <c r="AQ370" s="50">
        <v>41.08</v>
      </c>
      <c r="AR370" s="50">
        <v>37.17</v>
      </c>
      <c r="AS370" s="50">
        <v>48.19</v>
      </c>
      <c r="AT370" s="50">
        <v>34</v>
      </c>
      <c r="AU370" s="50">
        <v>0</v>
      </c>
      <c r="AV370" s="50">
        <v>46.22</v>
      </c>
      <c r="AW370" s="50">
        <v>0</v>
      </c>
    </row>
    <row r="371" spans="1:49">
      <c r="A371" s="52">
        <v>42244</v>
      </c>
      <c r="B371" s="50">
        <v>47.8</v>
      </c>
      <c r="C371" s="50">
        <v>57.8</v>
      </c>
      <c r="D371" s="50">
        <v>41.07</v>
      </c>
      <c r="E371" s="50">
        <v>54.9</v>
      </c>
      <c r="F371" s="50">
        <v>31.7</v>
      </c>
      <c r="G371" s="50">
        <v>40.11</v>
      </c>
      <c r="H371" s="50">
        <v>18.82</v>
      </c>
      <c r="I371" s="50">
        <v>53.59</v>
      </c>
      <c r="J371" s="50">
        <v>33.47</v>
      </c>
      <c r="K371" s="50">
        <v>63.6</v>
      </c>
      <c r="L371" s="50">
        <v>71.03</v>
      </c>
      <c r="M371" s="50">
        <v>78.83</v>
      </c>
      <c r="N371" s="50">
        <v>72.39</v>
      </c>
      <c r="O371" s="50">
        <v>59.64</v>
      </c>
      <c r="P371" s="50">
        <v>35.99</v>
      </c>
      <c r="Q371" s="50">
        <v>21.78</v>
      </c>
      <c r="R371" s="50">
        <v>65.900000000000006</v>
      </c>
      <c r="S371" s="50">
        <v>48.29</v>
      </c>
      <c r="T371" s="50">
        <v>31.4</v>
      </c>
      <c r="U371" s="50">
        <v>32.49</v>
      </c>
      <c r="V371" s="50">
        <v>25.27</v>
      </c>
      <c r="W371" s="50">
        <v>28.69</v>
      </c>
      <c r="X371" s="50">
        <v>60.19</v>
      </c>
      <c r="Y371" s="50">
        <v>33.380000000000003</v>
      </c>
      <c r="Z371" s="50">
        <v>38.6</v>
      </c>
      <c r="AA371" s="50">
        <v>101.82</v>
      </c>
      <c r="AB371" s="50">
        <v>52.33</v>
      </c>
      <c r="AC371" s="50">
        <v>28.43</v>
      </c>
      <c r="AD371" s="50">
        <v>25.82</v>
      </c>
      <c r="AE371" s="50">
        <v>23.01</v>
      </c>
      <c r="AF371" s="50">
        <v>50.42</v>
      </c>
      <c r="AG371" s="50">
        <v>60.48</v>
      </c>
      <c r="AH371" s="50">
        <v>25.97</v>
      </c>
      <c r="AI371" s="50">
        <v>34.97</v>
      </c>
      <c r="AJ371" s="50">
        <v>31.37</v>
      </c>
      <c r="AK371" s="50">
        <v>40.520000000000003</v>
      </c>
      <c r="AL371" s="50">
        <v>53.92</v>
      </c>
      <c r="AM371" s="50">
        <v>97.36</v>
      </c>
      <c r="AN371" s="50">
        <v>43.74</v>
      </c>
      <c r="AO371" s="50">
        <v>21.23</v>
      </c>
      <c r="AP371" s="50">
        <v>36.33</v>
      </c>
      <c r="AQ371" s="50">
        <v>40.97</v>
      </c>
      <c r="AR371" s="50">
        <v>37.08</v>
      </c>
      <c r="AS371" s="50">
        <v>48.2</v>
      </c>
      <c r="AT371" s="50">
        <v>33.950000000000003</v>
      </c>
      <c r="AU371" s="50">
        <v>0</v>
      </c>
      <c r="AV371" s="50">
        <v>46.01</v>
      </c>
      <c r="AW371" s="50">
        <v>0</v>
      </c>
    </row>
    <row r="372" spans="1:49">
      <c r="A372" s="52">
        <v>42247</v>
      </c>
      <c r="B372" s="50">
        <v>47.78</v>
      </c>
      <c r="C372" s="50">
        <v>56.67</v>
      </c>
      <c r="D372" s="50">
        <v>40.29</v>
      </c>
      <c r="E372" s="50">
        <v>54.29</v>
      </c>
      <c r="F372" s="50">
        <v>31.39</v>
      </c>
      <c r="G372" s="50">
        <v>39.78</v>
      </c>
      <c r="H372" s="50">
        <v>18.62</v>
      </c>
      <c r="I372" s="50">
        <v>53.58</v>
      </c>
      <c r="J372" s="50">
        <v>32.78</v>
      </c>
      <c r="K372" s="50">
        <v>62.91</v>
      </c>
      <c r="L372" s="50">
        <v>69.75</v>
      </c>
      <c r="M372" s="50">
        <v>78.06</v>
      </c>
      <c r="N372" s="50">
        <v>70.91</v>
      </c>
      <c r="O372" s="50">
        <v>58.48</v>
      </c>
      <c r="P372" s="50">
        <v>35.4</v>
      </c>
      <c r="Q372" s="50">
        <v>21.65</v>
      </c>
      <c r="R372" s="50">
        <v>65.33</v>
      </c>
      <c r="S372" s="50">
        <v>47.24</v>
      </c>
      <c r="T372" s="50">
        <v>30.76</v>
      </c>
      <c r="U372" s="50">
        <v>31.96</v>
      </c>
      <c r="V372" s="50">
        <v>24.92</v>
      </c>
      <c r="W372" s="50">
        <v>28.27</v>
      </c>
      <c r="X372" s="50">
        <v>59.37</v>
      </c>
      <c r="Y372" s="50">
        <v>32.700000000000003</v>
      </c>
      <c r="Z372" s="50">
        <v>38.46</v>
      </c>
      <c r="AA372" s="50">
        <v>98.41</v>
      </c>
      <c r="AB372" s="50">
        <v>51.64</v>
      </c>
      <c r="AC372" s="50">
        <v>28.04</v>
      </c>
      <c r="AD372" s="50">
        <v>25.81</v>
      </c>
      <c r="AE372" s="50">
        <v>22.98</v>
      </c>
      <c r="AF372" s="50">
        <v>49.58</v>
      </c>
      <c r="AG372" s="50">
        <v>59.53</v>
      </c>
      <c r="AH372" s="50">
        <v>25.61</v>
      </c>
      <c r="AI372" s="50">
        <v>34.54</v>
      </c>
      <c r="AJ372" s="50">
        <v>30.99</v>
      </c>
      <c r="AK372" s="50">
        <v>40.25</v>
      </c>
      <c r="AL372" s="50">
        <v>52.89</v>
      </c>
      <c r="AM372" s="50">
        <v>94.85</v>
      </c>
      <c r="AN372" s="50">
        <v>43.41</v>
      </c>
      <c r="AO372" s="50">
        <v>21.07</v>
      </c>
      <c r="AP372" s="50">
        <v>36.01</v>
      </c>
      <c r="AQ372" s="50">
        <v>40.229999999999997</v>
      </c>
      <c r="AR372" s="50">
        <v>36.549999999999997</v>
      </c>
      <c r="AS372" s="50">
        <v>47.65</v>
      </c>
      <c r="AT372" s="50">
        <v>33.729999999999997</v>
      </c>
      <c r="AU372" s="50">
        <v>0</v>
      </c>
      <c r="AV372" s="50">
        <v>45.53</v>
      </c>
      <c r="AW372" s="50">
        <v>0</v>
      </c>
    </row>
    <row r="373" spans="1:49">
      <c r="A373" s="52">
        <v>42248</v>
      </c>
      <c r="B373" s="50">
        <v>46.23</v>
      </c>
      <c r="C373" s="50">
        <v>55.12</v>
      </c>
      <c r="D373" s="50">
        <v>39.119999999999997</v>
      </c>
      <c r="E373" s="50">
        <v>52.99</v>
      </c>
      <c r="F373" s="50">
        <v>30.27</v>
      </c>
      <c r="G373" s="50">
        <v>38.33</v>
      </c>
      <c r="H373" s="50">
        <v>17.84</v>
      </c>
      <c r="I373" s="50">
        <v>53.32</v>
      </c>
      <c r="J373" s="50">
        <v>32.1</v>
      </c>
      <c r="K373" s="50">
        <v>61.58</v>
      </c>
      <c r="L373" s="50">
        <v>67.8</v>
      </c>
      <c r="M373" s="50">
        <v>76.12</v>
      </c>
      <c r="N373" s="50">
        <v>69.05</v>
      </c>
      <c r="O373" s="50">
        <v>57.21</v>
      </c>
      <c r="P373" s="50">
        <v>34.450000000000003</v>
      </c>
      <c r="Q373" s="50">
        <v>21.03</v>
      </c>
      <c r="R373" s="50">
        <v>63.06</v>
      </c>
      <c r="S373" s="50">
        <v>46.07</v>
      </c>
      <c r="T373" s="50">
        <v>29.96</v>
      </c>
      <c r="U373" s="50">
        <v>30.98</v>
      </c>
      <c r="V373" s="50">
        <v>24.28</v>
      </c>
      <c r="W373" s="50">
        <v>27.31</v>
      </c>
      <c r="X373" s="50">
        <v>57.61</v>
      </c>
      <c r="Y373" s="50">
        <v>31.95</v>
      </c>
      <c r="Z373" s="50">
        <v>38.04</v>
      </c>
      <c r="AA373" s="50">
        <v>95.35</v>
      </c>
      <c r="AB373" s="50">
        <v>50.33</v>
      </c>
      <c r="AC373" s="50">
        <v>27.19</v>
      </c>
      <c r="AD373" s="50">
        <v>25.22</v>
      </c>
      <c r="AE373" s="50">
        <v>22.9</v>
      </c>
      <c r="AF373" s="50">
        <v>47.88</v>
      </c>
      <c r="AG373" s="50">
        <v>58.01</v>
      </c>
      <c r="AH373" s="50">
        <v>24.96</v>
      </c>
      <c r="AI373" s="50">
        <v>33.700000000000003</v>
      </c>
      <c r="AJ373" s="50">
        <v>30</v>
      </c>
      <c r="AK373" s="50">
        <v>38.979999999999997</v>
      </c>
      <c r="AL373" s="50">
        <v>51.47</v>
      </c>
      <c r="AM373" s="50">
        <v>92.22</v>
      </c>
      <c r="AN373" s="50">
        <v>42.41</v>
      </c>
      <c r="AO373" s="50">
        <v>20.82</v>
      </c>
      <c r="AP373" s="50">
        <v>35.25</v>
      </c>
      <c r="AQ373" s="50">
        <v>38.94</v>
      </c>
      <c r="AR373" s="50">
        <v>35.49</v>
      </c>
      <c r="AS373" s="50">
        <v>46.76</v>
      </c>
      <c r="AT373" s="50">
        <v>32.979999999999997</v>
      </c>
      <c r="AU373" s="50">
        <v>0</v>
      </c>
      <c r="AV373" s="50">
        <v>44.83</v>
      </c>
      <c r="AW373" s="50">
        <v>0</v>
      </c>
    </row>
    <row r="374" spans="1:49">
      <c r="A374" s="52">
        <v>42249</v>
      </c>
      <c r="B374" s="50">
        <v>46.57</v>
      </c>
      <c r="C374" s="50">
        <v>55.13</v>
      </c>
      <c r="D374" s="50">
        <v>39.08</v>
      </c>
      <c r="E374" s="50">
        <v>53.01</v>
      </c>
      <c r="F374" s="50">
        <v>30.22</v>
      </c>
      <c r="G374" s="50">
        <v>38.270000000000003</v>
      </c>
      <c r="H374" s="50">
        <v>17.72</v>
      </c>
      <c r="I374" s="50">
        <v>53.67</v>
      </c>
      <c r="J374" s="50">
        <v>32.24</v>
      </c>
      <c r="K374" s="50">
        <v>61.65</v>
      </c>
      <c r="L374" s="50">
        <v>68.09</v>
      </c>
      <c r="M374" s="50">
        <v>76.010000000000005</v>
      </c>
      <c r="N374" s="50">
        <v>69.16</v>
      </c>
      <c r="O374" s="50">
        <v>57.54</v>
      </c>
      <c r="P374" s="50">
        <v>34.36</v>
      </c>
      <c r="Q374" s="50">
        <v>20.92</v>
      </c>
      <c r="R374" s="50">
        <v>62.76</v>
      </c>
      <c r="S374" s="50">
        <v>46.15</v>
      </c>
      <c r="T374" s="50">
        <v>29.96</v>
      </c>
      <c r="U374" s="50">
        <v>30.86</v>
      </c>
      <c r="V374" s="50">
        <v>24.3</v>
      </c>
      <c r="W374" s="50">
        <v>27.3</v>
      </c>
      <c r="X374" s="50">
        <v>57.78</v>
      </c>
      <c r="Y374" s="50">
        <v>31.72</v>
      </c>
      <c r="Z374" s="50">
        <v>38.369999999999997</v>
      </c>
      <c r="AA374" s="50">
        <v>95.04</v>
      </c>
      <c r="AB374" s="50">
        <v>50.15</v>
      </c>
      <c r="AC374" s="50">
        <v>26.78</v>
      </c>
      <c r="AD374" s="50">
        <v>25.41</v>
      </c>
      <c r="AE374" s="50">
        <v>22.97</v>
      </c>
      <c r="AF374" s="50">
        <v>47.93</v>
      </c>
      <c r="AG374" s="50">
        <v>58.01</v>
      </c>
      <c r="AH374" s="50">
        <v>24.99</v>
      </c>
      <c r="AI374" s="50">
        <v>33.700000000000003</v>
      </c>
      <c r="AJ374" s="50">
        <v>30.15</v>
      </c>
      <c r="AK374" s="50">
        <v>38.950000000000003</v>
      </c>
      <c r="AL374" s="50">
        <v>51.66</v>
      </c>
      <c r="AM374" s="50">
        <v>92</v>
      </c>
      <c r="AN374" s="50">
        <v>42.52</v>
      </c>
      <c r="AO374" s="50">
        <v>20.87</v>
      </c>
      <c r="AP374" s="50">
        <v>35.31</v>
      </c>
      <c r="AQ374" s="50">
        <v>38.71</v>
      </c>
      <c r="AR374" s="50">
        <v>35.590000000000003</v>
      </c>
      <c r="AS374" s="50">
        <v>46.7</v>
      </c>
      <c r="AT374" s="50">
        <v>33.1</v>
      </c>
      <c r="AU374" s="50">
        <v>0</v>
      </c>
      <c r="AV374" s="50">
        <v>44.29</v>
      </c>
      <c r="AW374" s="50">
        <v>0</v>
      </c>
    </row>
    <row r="375" spans="1:49">
      <c r="A375" s="52">
        <v>42250</v>
      </c>
      <c r="B375" s="50">
        <v>46.67</v>
      </c>
      <c r="C375" s="50">
        <v>55.38</v>
      </c>
      <c r="D375" s="50">
        <v>39.25</v>
      </c>
      <c r="E375" s="50">
        <v>53.35</v>
      </c>
      <c r="F375" s="50">
        <v>30.4</v>
      </c>
      <c r="G375" s="50">
        <v>38.5</v>
      </c>
      <c r="H375" s="50">
        <v>17.940000000000001</v>
      </c>
      <c r="I375" s="50">
        <v>53.63</v>
      </c>
      <c r="J375" s="50">
        <v>32.49</v>
      </c>
      <c r="K375" s="50">
        <v>61.88</v>
      </c>
      <c r="L375" s="50">
        <v>68.09</v>
      </c>
      <c r="M375" s="50">
        <v>76.38</v>
      </c>
      <c r="N375" s="50">
        <v>69.28</v>
      </c>
      <c r="O375" s="50">
        <v>57.61</v>
      </c>
      <c r="P375" s="50">
        <v>34.56</v>
      </c>
      <c r="Q375" s="50">
        <v>21.01</v>
      </c>
      <c r="R375" s="50">
        <v>62.99</v>
      </c>
      <c r="S375" s="50">
        <v>46.46</v>
      </c>
      <c r="T375" s="50">
        <v>30.26</v>
      </c>
      <c r="U375" s="50">
        <v>31.25</v>
      </c>
      <c r="V375" s="50">
        <v>24.66</v>
      </c>
      <c r="W375" s="50">
        <v>27.25</v>
      </c>
      <c r="X375" s="50">
        <v>58.05</v>
      </c>
      <c r="Y375" s="50">
        <v>32.270000000000003</v>
      </c>
      <c r="Z375" s="50">
        <v>38.56</v>
      </c>
      <c r="AA375" s="50">
        <v>95.17</v>
      </c>
      <c r="AB375" s="50">
        <v>50.39</v>
      </c>
      <c r="AC375" s="50">
        <v>27.2</v>
      </c>
      <c r="AD375" s="50">
        <v>25.43</v>
      </c>
      <c r="AE375" s="50">
        <v>23.04</v>
      </c>
      <c r="AF375" s="50">
        <v>48.3</v>
      </c>
      <c r="AG375" s="50">
        <v>58.27</v>
      </c>
      <c r="AH375" s="50">
        <v>25.19</v>
      </c>
      <c r="AI375" s="50">
        <v>34.11</v>
      </c>
      <c r="AJ375" s="50">
        <v>30.26</v>
      </c>
      <c r="AK375" s="50">
        <v>39.36</v>
      </c>
      <c r="AL375" s="50">
        <v>51.82</v>
      </c>
      <c r="AM375" s="50">
        <v>93.39</v>
      </c>
      <c r="AN375" s="50">
        <v>42.58</v>
      </c>
      <c r="AO375" s="50">
        <v>21.06</v>
      </c>
      <c r="AP375" s="50">
        <v>35.380000000000003</v>
      </c>
      <c r="AQ375" s="50">
        <v>38.869999999999997</v>
      </c>
      <c r="AR375" s="50">
        <v>35.9</v>
      </c>
      <c r="AS375" s="50">
        <v>47.02</v>
      </c>
      <c r="AT375" s="50">
        <v>33.29</v>
      </c>
      <c r="AU375" s="50">
        <v>0</v>
      </c>
      <c r="AV375" s="50">
        <v>44.29</v>
      </c>
      <c r="AW375" s="50">
        <v>0</v>
      </c>
    </row>
    <row r="376" spans="1:49">
      <c r="A376" s="52">
        <v>42251</v>
      </c>
      <c r="B376" s="50">
        <v>46.38</v>
      </c>
      <c r="C376" s="50">
        <v>54.55</v>
      </c>
      <c r="D376" s="50">
        <v>38.56</v>
      </c>
      <c r="E376" s="50">
        <v>52.54</v>
      </c>
      <c r="F376" s="50">
        <v>29.93</v>
      </c>
      <c r="G376" s="50">
        <v>37.75</v>
      </c>
      <c r="H376" s="50">
        <v>17.61</v>
      </c>
      <c r="I376" s="50">
        <v>53.39</v>
      </c>
      <c r="J376" s="50">
        <v>32.22</v>
      </c>
      <c r="K376" s="50">
        <v>60.86</v>
      </c>
      <c r="L376" s="50">
        <v>67.23</v>
      </c>
      <c r="M376" s="50">
        <v>75.010000000000005</v>
      </c>
      <c r="N376" s="50">
        <v>68.260000000000005</v>
      </c>
      <c r="O376" s="50">
        <v>57.05</v>
      </c>
      <c r="P376" s="50">
        <v>34.200000000000003</v>
      </c>
      <c r="Q376" s="50">
        <v>20.76</v>
      </c>
      <c r="R376" s="50">
        <v>61.53</v>
      </c>
      <c r="S376" s="50">
        <v>45.74</v>
      </c>
      <c r="T376" s="50">
        <v>29.72</v>
      </c>
      <c r="U376" s="50">
        <v>30.59</v>
      </c>
      <c r="V376" s="50">
        <v>24.21</v>
      </c>
      <c r="W376" s="50">
        <v>27.23</v>
      </c>
      <c r="X376" s="50">
        <v>57.6</v>
      </c>
      <c r="Y376" s="50">
        <v>31.58</v>
      </c>
      <c r="Z376" s="50">
        <v>38.1</v>
      </c>
      <c r="AA376" s="50">
        <v>94.62</v>
      </c>
      <c r="AB376" s="50">
        <v>50</v>
      </c>
      <c r="AC376" s="50">
        <v>26.7</v>
      </c>
      <c r="AD376" s="50">
        <v>25.3</v>
      </c>
      <c r="AE376" s="50">
        <v>22.96</v>
      </c>
      <c r="AF376" s="50">
        <v>47.6</v>
      </c>
      <c r="AG376" s="50">
        <v>57.6</v>
      </c>
      <c r="AH376" s="50">
        <v>24.8</v>
      </c>
      <c r="AI376" s="50">
        <v>33.72</v>
      </c>
      <c r="AJ376" s="50">
        <v>29.67</v>
      </c>
      <c r="AK376" s="50">
        <v>38.36</v>
      </c>
      <c r="AL376" s="50">
        <v>50.87</v>
      </c>
      <c r="AM376" s="50">
        <v>92.64</v>
      </c>
      <c r="AN376" s="50">
        <v>41.98</v>
      </c>
      <c r="AO376" s="50">
        <v>21.07</v>
      </c>
      <c r="AP376" s="50">
        <v>34.89</v>
      </c>
      <c r="AQ376" s="50">
        <v>38.39</v>
      </c>
      <c r="AR376" s="50">
        <v>35.049999999999997</v>
      </c>
      <c r="AS376" s="50">
        <v>46.57</v>
      </c>
      <c r="AT376" s="50">
        <v>32.630000000000003</v>
      </c>
      <c r="AU376" s="50">
        <v>0</v>
      </c>
      <c r="AV376" s="50">
        <v>43.58</v>
      </c>
      <c r="AW376" s="50">
        <v>0</v>
      </c>
    </row>
    <row r="377" spans="1:49">
      <c r="A377" s="52">
        <v>42255</v>
      </c>
      <c r="B377" s="50">
        <v>47.32</v>
      </c>
      <c r="C377" s="50">
        <v>55.6</v>
      </c>
      <c r="D377" s="50">
        <v>38.979999999999997</v>
      </c>
      <c r="E377" s="50">
        <v>54.08</v>
      </c>
      <c r="F377" s="50">
        <v>30.59</v>
      </c>
      <c r="G377" s="50">
        <v>38.76</v>
      </c>
      <c r="H377" s="50">
        <v>17.98</v>
      </c>
      <c r="I377" s="50">
        <v>53.6</v>
      </c>
      <c r="J377" s="50">
        <v>32.64</v>
      </c>
      <c r="K377" s="50">
        <v>62.34</v>
      </c>
      <c r="L377" s="50">
        <v>68.72</v>
      </c>
      <c r="M377" s="50">
        <v>76.28</v>
      </c>
      <c r="N377" s="50">
        <v>69.36</v>
      </c>
      <c r="O377" s="50">
        <v>57.87</v>
      </c>
      <c r="P377" s="50">
        <v>35.07</v>
      </c>
      <c r="Q377" s="50">
        <v>21.13</v>
      </c>
      <c r="R377" s="50">
        <v>62.39</v>
      </c>
      <c r="S377" s="50">
        <v>46.48</v>
      </c>
      <c r="T377" s="50">
        <v>30.29</v>
      </c>
      <c r="U377" s="50">
        <v>31.18</v>
      </c>
      <c r="V377" s="50">
        <v>24.77</v>
      </c>
      <c r="W377" s="50">
        <v>27.79</v>
      </c>
      <c r="X377" s="50">
        <v>58.79</v>
      </c>
      <c r="Y377" s="50">
        <v>32.39</v>
      </c>
      <c r="Z377" s="50">
        <v>39.08</v>
      </c>
      <c r="AA377" s="50">
        <v>97.09</v>
      </c>
      <c r="AB377" s="50">
        <v>50.76</v>
      </c>
      <c r="AC377" s="50">
        <v>27.31</v>
      </c>
      <c r="AD377" s="50">
        <v>25.83</v>
      </c>
      <c r="AE377" s="50">
        <v>22.64</v>
      </c>
      <c r="AF377" s="50">
        <v>48.78</v>
      </c>
      <c r="AG377" s="50">
        <v>59.68</v>
      </c>
      <c r="AH377" s="50">
        <v>25.37</v>
      </c>
      <c r="AI377" s="50">
        <v>34.76</v>
      </c>
      <c r="AJ377" s="50">
        <v>29.88</v>
      </c>
      <c r="AK377" s="50">
        <v>39.1</v>
      </c>
      <c r="AL377" s="50">
        <v>51.38</v>
      </c>
      <c r="AM377" s="50">
        <v>92.95</v>
      </c>
      <c r="AN377" s="50">
        <v>42.7</v>
      </c>
      <c r="AO377" s="50">
        <v>26.34</v>
      </c>
      <c r="AP377" s="50">
        <v>35.32</v>
      </c>
      <c r="AQ377" s="50">
        <v>39.03</v>
      </c>
      <c r="AR377" s="50">
        <v>35.94</v>
      </c>
      <c r="AS377" s="50">
        <v>47.27</v>
      </c>
      <c r="AT377" s="50">
        <v>33.08</v>
      </c>
      <c r="AU377" s="50">
        <v>0</v>
      </c>
      <c r="AV377" s="50">
        <v>45.71</v>
      </c>
      <c r="AW377" s="50">
        <v>0</v>
      </c>
    </row>
    <row r="378" spans="1:49">
      <c r="A378" s="52">
        <v>42256</v>
      </c>
      <c r="B378" s="50">
        <v>47.46</v>
      </c>
      <c r="C378" s="50">
        <v>55.01</v>
      </c>
      <c r="D378" s="50">
        <v>38.46</v>
      </c>
      <c r="E378" s="50">
        <v>53.37</v>
      </c>
      <c r="F378" s="50">
        <v>30.32</v>
      </c>
      <c r="G378" s="50">
        <v>38.119999999999997</v>
      </c>
      <c r="H378" s="50">
        <v>17.75</v>
      </c>
      <c r="I378" s="50">
        <v>53.58</v>
      </c>
      <c r="J378" s="50">
        <v>32.229999999999997</v>
      </c>
      <c r="K378" s="50">
        <v>61.3</v>
      </c>
      <c r="L378" s="50">
        <v>68.08</v>
      </c>
      <c r="M378" s="50">
        <v>75.150000000000006</v>
      </c>
      <c r="N378" s="50">
        <v>68.209999999999994</v>
      </c>
      <c r="O378" s="50">
        <v>57.29</v>
      </c>
      <c r="P378" s="50">
        <v>34.659999999999997</v>
      </c>
      <c r="Q378" s="50">
        <v>21.05</v>
      </c>
      <c r="R378" s="50">
        <v>61.89</v>
      </c>
      <c r="S378" s="50">
        <v>45.87</v>
      </c>
      <c r="T378" s="50">
        <v>29.79</v>
      </c>
      <c r="U378" s="50">
        <v>30.78</v>
      </c>
      <c r="V378" s="50">
        <v>24.56</v>
      </c>
      <c r="W378" s="50">
        <v>27.88</v>
      </c>
      <c r="X378" s="50">
        <v>58.28</v>
      </c>
      <c r="Y378" s="50">
        <v>32.15</v>
      </c>
      <c r="Z378" s="50">
        <v>38.19</v>
      </c>
      <c r="AA378" s="50">
        <v>95.3</v>
      </c>
      <c r="AB378" s="50">
        <v>50.26</v>
      </c>
      <c r="AC378" s="50">
        <v>26.9</v>
      </c>
      <c r="AD378" s="50">
        <v>25.46</v>
      </c>
      <c r="AE378" s="50">
        <v>22.71</v>
      </c>
      <c r="AF378" s="50">
        <v>47.91</v>
      </c>
      <c r="AG378" s="50">
        <v>59.23</v>
      </c>
      <c r="AH378" s="50">
        <v>25.16</v>
      </c>
      <c r="AI378" s="50">
        <v>34.28</v>
      </c>
      <c r="AJ378" s="50">
        <v>29.41</v>
      </c>
      <c r="AK378" s="50">
        <v>38.64</v>
      </c>
      <c r="AL378" s="50">
        <v>50.78</v>
      </c>
      <c r="AM378" s="50">
        <v>91.48</v>
      </c>
      <c r="AN378" s="50">
        <v>42.46</v>
      </c>
      <c r="AO378" s="50">
        <v>26.49</v>
      </c>
      <c r="AP378" s="50">
        <v>34.9</v>
      </c>
      <c r="AQ378" s="50">
        <v>38.71</v>
      </c>
      <c r="AR378" s="50">
        <v>35.549999999999997</v>
      </c>
      <c r="AS378" s="50">
        <v>46.87</v>
      </c>
      <c r="AT378" s="50">
        <v>32.56</v>
      </c>
      <c r="AU378" s="50">
        <v>0</v>
      </c>
      <c r="AV378" s="50">
        <v>46.22</v>
      </c>
      <c r="AW378" s="50">
        <v>0</v>
      </c>
    </row>
    <row r="379" spans="1:49">
      <c r="A379" s="52">
        <v>42257</v>
      </c>
      <c r="B379" s="50">
        <v>47.69</v>
      </c>
      <c r="C379" s="50">
        <v>54.84</v>
      </c>
      <c r="D379" s="50">
        <v>38.43</v>
      </c>
      <c r="E379" s="50">
        <v>53.39</v>
      </c>
      <c r="F379" s="50">
        <v>30.14</v>
      </c>
      <c r="G379" s="50">
        <v>37.47</v>
      </c>
      <c r="H379" s="50">
        <v>17.73</v>
      </c>
      <c r="I379" s="50">
        <v>53.26</v>
      </c>
      <c r="J379" s="50">
        <v>32.25</v>
      </c>
      <c r="K379" s="50">
        <v>61.57</v>
      </c>
      <c r="L379" s="50">
        <v>67.27</v>
      </c>
      <c r="M379" s="50">
        <v>75.069999999999993</v>
      </c>
      <c r="N379" s="50">
        <v>67.739999999999995</v>
      </c>
      <c r="O379" s="50">
        <v>57.24</v>
      </c>
      <c r="P379" s="50">
        <v>34.369999999999997</v>
      </c>
      <c r="Q379" s="50">
        <v>21.09</v>
      </c>
      <c r="R379" s="50">
        <v>62.03</v>
      </c>
      <c r="S379" s="50">
        <v>45.5</v>
      </c>
      <c r="T379" s="50">
        <v>29.75</v>
      </c>
      <c r="U379" s="50">
        <v>30.57</v>
      </c>
      <c r="V379" s="50">
        <v>24.6</v>
      </c>
      <c r="W379" s="50">
        <v>27.49</v>
      </c>
      <c r="X379" s="50">
        <v>57.99</v>
      </c>
      <c r="Y379" s="50">
        <v>31.55</v>
      </c>
      <c r="Z379" s="50">
        <v>38.79</v>
      </c>
      <c r="AA379" s="50">
        <v>95.35</v>
      </c>
      <c r="AB379" s="50">
        <v>49.31</v>
      </c>
      <c r="AC379" s="50">
        <v>26.69</v>
      </c>
      <c r="AD379" s="50">
        <v>25.54</v>
      </c>
      <c r="AE379" s="50">
        <v>23.08</v>
      </c>
      <c r="AF379" s="50">
        <v>47.7</v>
      </c>
      <c r="AG379" s="50">
        <v>59.06</v>
      </c>
      <c r="AH379" s="50">
        <v>24.98</v>
      </c>
      <c r="AI379" s="50">
        <v>34.11</v>
      </c>
      <c r="AJ379" s="50">
        <v>29.52</v>
      </c>
      <c r="AK379" s="50">
        <v>38.880000000000003</v>
      </c>
      <c r="AL379" s="50">
        <v>50.51</v>
      </c>
      <c r="AM379" s="50">
        <v>90.09</v>
      </c>
      <c r="AN379" s="50">
        <v>42.3</v>
      </c>
      <c r="AO379" s="50">
        <v>26.61</v>
      </c>
      <c r="AP379" s="50">
        <v>34.81</v>
      </c>
      <c r="AQ379" s="50">
        <v>38.54</v>
      </c>
      <c r="AR379" s="50">
        <v>35.549999999999997</v>
      </c>
      <c r="AS379" s="50">
        <v>47.24</v>
      </c>
      <c r="AT379" s="50">
        <v>32.71</v>
      </c>
      <c r="AU379" s="50">
        <v>0</v>
      </c>
      <c r="AV379" s="50">
        <v>47.22</v>
      </c>
      <c r="AW379" s="50">
        <v>0</v>
      </c>
    </row>
    <row r="380" spans="1:49">
      <c r="A380" s="52">
        <v>42258</v>
      </c>
      <c r="B380" s="50">
        <v>48.14</v>
      </c>
      <c r="C380" s="50">
        <v>55.25</v>
      </c>
      <c r="D380" s="50">
        <v>38.82</v>
      </c>
      <c r="E380" s="50">
        <v>53.78</v>
      </c>
      <c r="F380" s="50">
        <v>30.48</v>
      </c>
      <c r="G380" s="50">
        <v>37.29</v>
      </c>
      <c r="H380" s="50">
        <v>17.690000000000001</v>
      </c>
      <c r="I380" s="50">
        <v>53.49</v>
      </c>
      <c r="J380" s="50">
        <v>32.67</v>
      </c>
      <c r="K380" s="50">
        <v>62.39</v>
      </c>
      <c r="L380" s="50">
        <v>67.760000000000005</v>
      </c>
      <c r="M380" s="50">
        <v>75.94</v>
      </c>
      <c r="N380" s="50">
        <v>68.34</v>
      </c>
      <c r="O380" s="50">
        <v>57.92</v>
      </c>
      <c r="P380" s="50">
        <v>34.72</v>
      </c>
      <c r="Q380" s="50">
        <v>21.28</v>
      </c>
      <c r="R380" s="50">
        <v>62.68</v>
      </c>
      <c r="S380" s="50">
        <v>46.09</v>
      </c>
      <c r="T380" s="50">
        <v>29.7</v>
      </c>
      <c r="U380" s="50">
        <v>30.59</v>
      </c>
      <c r="V380" s="50">
        <v>24.91</v>
      </c>
      <c r="W380" s="50">
        <v>27.66</v>
      </c>
      <c r="X380" s="50">
        <v>58.7</v>
      </c>
      <c r="Y380" s="50">
        <v>32.26</v>
      </c>
      <c r="Z380" s="50">
        <v>39.380000000000003</v>
      </c>
      <c r="AA380" s="50">
        <v>95.85</v>
      </c>
      <c r="AB380" s="50">
        <v>49.72</v>
      </c>
      <c r="AC380" s="50">
        <v>26.91</v>
      </c>
      <c r="AD380" s="50">
        <v>25.51</v>
      </c>
      <c r="AE380" s="50">
        <v>23.05</v>
      </c>
      <c r="AF380" s="50">
        <v>48.44</v>
      </c>
      <c r="AG380" s="50">
        <v>59.79</v>
      </c>
      <c r="AH380" s="50">
        <v>25.41</v>
      </c>
      <c r="AI380" s="50">
        <v>34.520000000000003</v>
      </c>
      <c r="AJ380" s="50">
        <v>29.67</v>
      </c>
      <c r="AK380" s="50">
        <v>39.32</v>
      </c>
      <c r="AL380" s="50">
        <v>51.55</v>
      </c>
      <c r="AM380" s="50">
        <v>90.32</v>
      </c>
      <c r="AN380" s="50">
        <v>42.71</v>
      </c>
      <c r="AO380" s="50">
        <v>26.7</v>
      </c>
      <c r="AP380" s="50">
        <v>34.979999999999997</v>
      </c>
      <c r="AQ380" s="50">
        <v>38.96</v>
      </c>
      <c r="AR380" s="50">
        <v>36.17</v>
      </c>
      <c r="AS380" s="50">
        <v>47.88</v>
      </c>
      <c r="AT380" s="50">
        <v>33.159999999999997</v>
      </c>
      <c r="AU380" s="50">
        <v>0</v>
      </c>
      <c r="AV380" s="50">
        <v>48.6</v>
      </c>
      <c r="AW380" s="50">
        <v>0</v>
      </c>
    </row>
    <row r="381" spans="1:49">
      <c r="A381" s="52">
        <v>42261</v>
      </c>
      <c r="B381" s="50">
        <v>47.98</v>
      </c>
      <c r="C381" s="50">
        <v>55.4</v>
      </c>
      <c r="D381" s="50">
        <v>38.979999999999997</v>
      </c>
      <c r="E381" s="50">
        <v>53.68</v>
      </c>
      <c r="F381" s="50">
        <v>30.59</v>
      </c>
      <c r="G381" s="50">
        <v>37.590000000000003</v>
      </c>
      <c r="H381" s="50">
        <v>17.809999999999999</v>
      </c>
      <c r="I381" s="50">
        <v>53.44</v>
      </c>
      <c r="J381" s="50">
        <v>32.68</v>
      </c>
      <c r="K381" s="50">
        <v>62.64</v>
      </c>
      <c r="L381" s="50">
        <v>68.11</v>
      </c>
      <c r="M381" s="50">
        <v>75.88</v>
      </c>
      <c r="N381" s="50">
        <v>68.31</v>
      </c>
      <c r="O381" s="50">
        <v>58.22</v>
      </c>
      <c r="P381" s="50">
        <v>34.19</v>
      </c>
      <c r="Q381" s="50">
        <v>21.3</v>
      </c>
      <c r="R381" s="50">
        <v>62.83</v>
      </c>
      <c r="S381" s="50">
        <v>46.25</v>
      </c>
      <c r="T381" s="50">
        <v>30.16</v>
      </c>
      <c r="U381" s="50">
        <v>30.88</v>
      </c>
      <c r="V381" s="50">
        <v>24.96</v>
      </c>
      <c r="W381" s="50">
        <v>27.43</v>
      </c>
      <c r="X381" s="50">
        <v>59</v>
      </c>
      <c r="Y381" s="50">
        <v>31.93</v>
      </c>
      <c r="Z381" s="50">
        <v>39.869999999999997</v>
      </c>
      <c r="AA381" s="50">
        <v>96.13</v>
      </c>
      <c r="AB381" s="50">
        <v>49.88</v>
      </c>
      <c r="AC381" s="50">
        <v>26.85</v>
      </c>
      <c r="AD381" s="50">
        <v>25.29</v>
      </c>
      <c r="AE381" s="50">
        <v>23.12</v>
      </c>
      <c r="AF381" s="50">
        <v>48.49</v>
      </c>
      <c r="AG381" s="50">
        <v>59.88</v>
      </c>
      <c r="AH381" s="50">
        <v>25.56</v>
      </c>
      <c r="AI381" s="50">
        <v>34.659999999999997</v>
      </c>
      <c r="AJ381" s="50">
        <v>29.85</v>
      </c>
      <c r="AK381" s="50">
        <v>39.299999999999997</v>
      </c>
      <c r="AL381" s="50">
        <v>51.7</v>
      </c>
      <c r="AM381" s="50">
        <v>90.31</v>
      </c>
      <c r="AN381" s="50">
        <v>42.63</v>
      </c>
      <c r="AO381" s="50">
        <v>26.76</v>
      </c>
      <c r="AP381" s="50">
        <v>34.979999999999997</v>
      </c>
      <c r="AQ381" s="50">
        <v>39.06</v>
      </c>
      <c r="AR381" s="50">
        <v>36.03</v>
      </c>
      <c r="AS381" s="50">
        <v>48.23</v>
      </c>
      <c r="AT381" s="50">
        <v>33.159999999999997</v>
      </c>
      <c r="AU381" s="50">
        <v>0</v>
      </c>
      <c r="AV381" s="50">
        <v>47.55</v>
      </c>
      <c r="AW381" s="50">
        <v>0</v>
      </c>
    </row>
    <row r="382" spans="1:49">
      <c r="A382" s="52">
        <v>42262</v>
      </c>
      <c r="B382" s="50">
        <v>48.05</v>
      </c>
      <c r="C382" s="50">
        <v>55.6</v>
      </c>
      <c r="D382" s="50">
        <v>39.200000000000003</v>
      </c>
      <c r="E382" s="50">
        <v>53.85</v>
      </c>
      <c r="F382" s="50">
        <v>30.84</v>
      </c>
      <c r="G382" s="50">
        <v>37.86</v>
      </c>
      <c r="H382" s="50">
        <v>17.87</v>
      </c>
      <c r="I382" s="50">
        <v>53.42</v>
      </c>
      <c r="J382" s="50">
        <v>32.9</v>
      </c>
      <c r="K382" s="50">
        <v>62.66</v>
      </c>
      <c r="L382" s="50">
        <v>68.08</v>
      </c>
      <c r="M382" s="50">
        <v>76.5</v>
      </c>
      <c r="N382" s="50">
        <v>68.59</v>
      </c>
      <c r="O382" s="50">
        <v>59.16</v>
      </c>
      <c r="P382" s="50">
        <v>34.68</v>
      </c>
      <c r="Q382" s="50">
        <v>21.48</v>
      </c>
      <c r="R382" s="50">
        <v>63.23</v>
      </c>
      <c r="S382" s="50">
        <v>46.7</v>
      </c>
      <c r="T382" s="50">
        <v>30.49</v>
      </c>
      <c r="U382" s="50">
        <v>31.19</v>
      </c>
      <c r="V382" s="50">
        <v>25.05</v>
      </c>
      <c r="W382" s="50">
        <v>27.8</v>
      </c>
      <c r="X382" s="50">
        <v>58.75</v>
      </c>
      <c r="Y382" s="50">
        <v>32.19</v>
      </c>
      <c r="Z382" s="50">
        <v>39.56</v>
      </c>
      <c r="AA382" s="50">
        <v>96.23</v>
      </c>
      <c r="AB382" s="50">
        <v>50.01</v>
      </c>
      <c r="AC382" s="50">
        <v>27.07</v>
      </c>
      <c r="AD382" s="50">
        <v>25.51</v>
      </c>
      <c r="AE382" s="50">
        <v>23.48</v>
      </c>
      <c r="AF382" s="50">
        <v>48.8</v>
      </c>
      <c r="AG382" s="50">
        <v>60.18</v>
      </c>
      <c r="AH382" s="50">
        <v>25.56</v>
      </c>
      <c r="AI382" s="50">
        <v>34.75</v>
      </c>
      <c r="AJ382" s="50">
        <v>30.08</v>
      </c>
      <c r="AK382" s="50">
        <v>39.590000000000003</v>
      </c>
      <c r="AL382" s="50">
        <v>52.14</v>
      </c>
      <c r="AM382" s="50">
        <v>90.85</v>
      </c>
      <c r="AN382" s="50">
        <v>42.63</v>
      </c>
      <c r="AO382" s="50">
        <v>26.67</v>
      </c>
      <c r="AP382" s="50">
        <v>34.979999999999997</v>
      </c>
      <c r="AQ382" s="50">
        <v>39.19</v>
      </c>
      <c r="AR382" s="50">
        <v>36.19</v>
      </c>
      <c r="AS382" s="50">
        <v>48.27</v>
      </c>
      <c r="AT382" s="50">
        <v>33.11</v>
      </c>
      <c r="AU382" s="50">
        <v>0</v>
      </c>
      <c r="AV382" s="50">
        <v>47.52</v>
      </c>
      <c r="AW382" s="50">
        <v>0</v>
      </c>
    </row>
    <row r="383" spans="1:49">
      <c r="A383" s="52">
        <v>42263</v>
      </c>
      <c r="B383" s="50">
        <v>48.49</v>
      </c>
      <c r="C383" s="50">
        <v>56.21</v>
      </c>
      <c r="D383" s="50">
        <v>39.69</v>
      </c>
      <c r="E383" s="50">
        <v>54.63</v>
      </c>
      <c r="F383" s="50">
        <v>31.06</v>
      </c>
      <c r="G383" s="50">
        <v>38.32</v>
      </c>
      <c r="H383" s="50">
        <v>18.14</v>
      </c>
      <c r="I383" s="50">
        <v>53.68</v>
      </c>
      <c r="J383" s="50">
        <v>33.229999999999997</v>
      </c>
      <c r="K383" s="50">
        <v>63.55</v>
      </c>
      <c r="L383" s="50">
        <v>68.75</v>
      </c>
      <c r="M383" s="50">
        <v>77.63</v>
      </c>
      <c r="N383" s="50">
        <v>69.180000000000007</v>
      </c>
      <c r="O383" s="50">
        <v>59.71</v>
      </c>
      <c r="P383" s="50">
        <v>34.96</v>
      </c>
      <c r="Q383" s="50">
        <v>21.67</v>
      </c>
      <c r="R383" s="50">
        <v>63.95</v>
      </c>
      <c r="S383" s="50">
        <v>46.71</v>
      </c>
      <c r="T383" s="50">
        <v>31.06</v>
      </c>
      <c r="U383" s="50">
        <v>31.58</v>
      </c>
      <c r="V383" s="50">
        <v>25.36</v>
      </c>
      <c r="W383" s="50">
        <v>28.19</v>
      </c>
      <c r="X383" s="50">
        <v>60.01</v>
      </c>
      <c r="Y383" s="50">
        <v>32.28</v>
      </c>
      <c r="Z383" s="50">
        <v>39.799999999999997</v>
      </c>
      <c r="AA383" s="50">
        <v>97.51</v>
      </c>
      <c r="AB383" s="50">
        <v>50.4</v>
      </c>
      <c r="AC383" s="50">
        <v>27.5</v>
      </c>
      <c r="AD383" s="50">
        <v>25.83</v>
      </c>
      <c r="AE383" s="50">
        <v>23.85</v>
      </c>
      <c r="AF383" s="50">
        <v>49.28</v>
      </c>
      <c r="AG383" s="50">
        <v>61.09</v>
      </c>
      <c r="AH383" s="50">
        <v>25.72</v>
      </c>
      <c r="AI383" s="50">
        <v>34.94</v>
      </c>
      <c r="AJ383" s="50">
        <v>30.33</v>
      </c>
      <c r="AK383" s="50">
        <v>40.15</v>
      </c>
      <c r="AL383" s="50">
        <v>52.33</v>
      </c>
      <c r="AM383" s="50">
        <v>91.46</v>
      </c>
      <c r="AN383" s="50">
        <v>42.91</v>
      </c>
      <c r="AO383" s="50">
        <v>26.7</v>
      </c>
      <c r="AP383" s="50">
        <v>35.020000000000003</v>
      </c>
      <c r="AQ383" s="50">
        <v>39.729999999999997</v>
      </c>
      <c r="AR383" s="50">
        <v>36.67</v>
      </c>
      <c r="AS383" s="50">
        <v>48.42</v>
      </c>
      <c r="AT383" s="50">
        <v>33.36</v>
      </c>
      <c r="AU383" s="50">
        <v>0</v>
      </c>
      <c r="AV383" s="50">
        <v>48.29</v>
      </c>
      <c r="AW383" s="50">
        <v>0</v>
      </c>
    </row>
    <row r="384" spans="1:49">
      <c r="A384" s="52">
        <v>42264</v>
      </c>
      <c r="B384" s="50">
        <v>48.83</v>
      </c>
      <c r="C384" s="50">
        <v>57.08</v>
      </c>
      <c r="D384" s="50">
        <v>40.54</v>
      </c>
      <c r="E384" s="50">
        <v>55.87</v>
      </c>
      <c r="F384" s="50">
        <v>31.56</v>
      </c>
      <c r="G384" s="50">
        <v>38.880000000000003</v>
      </c>
      <c r="H384" s="50">
        <v>18.28</v>
      </c>
      <c r="I384" s="50">
        <v>53.5</v>
      </c>
      <c r="J384" s="50">
        <v>33.79</v>
      </c>
      <c r="K384" s="50">
        <v>64.510000000000005</v>
      </c>
      <c r="L384" s="50">
        <v>69.459999999999994</v>
      </c>
      <c r="M384" s="50">
        <v>78.150000000000006</v>
      </c>
      <c r="N384" s="50">
        <v>69.91</v>
      </c>
      <c r="O384" s="50">
        <v>61.1</v>
      </c>
      <c r="P384" s="50">
        <v>35.65</v>
      </c>
      <c r="Q384" s="50">
        <v>21.84</v>
      </c>
      <c r="R384" s="50">
        <v>64.42</v>
      </c>
      <c r="S384" s="50">
        <v>47.66</v>
      </c>
      <c r="T384" s="50">
        <v>31.57</v>
      </c>
      <c r="U384" s="50">
        <v>31.72</v>
      </c>
      <c r="V384" s="50">
        <v>25.72</v>
      </c>
      <c r="W384" s="50">
        <v>28.32</v>
      </c>
      <c r="X384" s="50">
        <v>60.75</v>
      </c>
      <c r="Y384" s="50">
        <v>32.68</v>
      </c>
      <c r="Z384" s="50">
        <v>40.31</v>
      </c>
      <c r="AA384" s="50">
        <v>98.7</v>
      </c>
      <c r="AB384" s="50">
        <v>51.09</v>
      </c>
      <c r="AC384" s="50">
        <v>27.64</v>
      </c>
      <c r="AD384" s="50">
        <v>25.92</v>
      </c>
      <c r="AE384" s="50">
        <v>23.73</v>
      </c>
      <c r="AF384" s="50">
        <v>50.09</v>
      </c>
      <c r="AG384" s="50">
        <v>61.77</v>
      </c>
      <c r="AH384" s="50">
        <v>26.12</v>
      </c>
      <c r="AI384" s="50">
        <v>35.43</v>
      </c>
      <c r="AJ384" s="50">
        <v>30.8</v>
      </c>
      <c r="AK384" s="50">
        <v>40.6</v>
      </c>
      <c r="AL384" s="50">
        <v>52.84</v>
      </c>
      <c r="AM384" s="50">
        <v>92.93</v>
      </c>
      <c r="AN384" s="50">
        <v>43.48</v>
      </c>
      <c r="AO384" s="50">
        <v>26.72</v>
      </c>
      <c r="AP384" s="50">
        <v>35.64</v>
      </c>
      <c r="AQ384" s="50">
        <v>40.299999999999997</v>
      </c>
      <c r="AR384" s="50">
        <v>37.270000000000003</v>
      </c>
      <c r="AS384" s="50">
        <v>49.19</v>
      </c>
      <c r="AT384" s="50">
        <v>33.840000000000003</v>
      </c>
      <c r="AU384" s="50">
        <v>0</v>
      </c>
      <c r="AV384" s="50">
        <v>48.81</v>
      </c>
      <c r="AW384" s="50">
        <v>0</v>
      </c>
    </row>
    <row r="385" spans="1:49">
      <c r="A385" s="52">
        <v>42265</v>
      </c>
      <c r="B385" s="50">
        <v>48.32</v>
      </c>
      <c r="C385" s="50">
        <v>56.75</v>
      </c>
      <c r="D385" s="50">
        <v>40.369999999999997</v>
      </c>
      <c r="E385" s="50">
        <v>55.48</v>
      </c>
      <c r="F385" s="50">
        <v>31.41</v>
      </c>
      <c r="G385" s="50">
        <v>38.15</v>
      </c>
      <c r="H385" s="50">
        <v>18.05</v>
      </c>
      <c r="I385" s="50">
        <v>53.44</v>
      </c>
      <c r="J385" s="50">
        <v>33.68</v>
      </c>
      <c r="K385" s="50">
        <v>65.05</v>
      </c>
      <c r="L385" s="50">
        <v>69</v>
      </c>
      <c r="M385" s="50">
        <v>77.8</v>
      </c>
      <c r="N385" s="50">
        <v>69.45</v>
      </c>
      <c r="O385" s="50">
        <v>61.29</v>
      </c>
      <c r="P385" s="50">
        <v>35.409999999999997</v>
      </c>
      <c r="Q385" s="50">
        <v>21.78</v>
      </c>
      <c r="R385" s="50">
        <v>64.25</v>
      </c>
      <c r="S385" s="50">
        <v>47.22</v>
      </c>
      <c r="T385" s="50">
        <v>30.91</v>
      </c>
      <c r="U385" s="50">
        <v>31.13</v>
      </c>
      <c r="V385" s="50">
        <v>25.66</v>
      </c>
      <c r="W385" s="50">
        <v>27.59</v>
      </c>
      <c r="X385" s="50">
        <v>61.35</v>
      </c>
      <c r="Y385" s="50">
        <v>32.9</v>
      </c>
      <c r="Z385" s="50">
        <v>40.01</v>
      </c>
      <c r="AA385" s="50">
        <v>97.29</v>
      </c>
      <c r="AB385" s="50">
        <v>50.8</v>
      </c>
      <c r="AC385" s="50">
        <v>27.22</v>
      </c>
      <c r="AD385" s="50">
        <v>25.88</v>
      </c>
      <c r="AE385" s="50">
        <v>23.41</v>
      </c>
      <c r="AF385" s="50">
        <v>50.53</v>
      </c>
      <c r="AG385" s="50">
        <v>61.77</v>
      </c>
      <c r="AH385" s="50">
        <v>26.03</v>
      </c>
      <c r="AI385" s="50">
        <v>35.51</v>
      </c>
      <c r="AJ385" s="50">
        <v>30.96</v>
      </c>
      <c r="AK385" s="50">
        <v>40.340000000000003</v>
      </c>
      <c r="AL385" s="50">
        <v>52.41</v>
      </c>
      <c r="AM385" s="50">
        <v>92.43</v>
      </c>
      <c r="AN385" s="50">
        <v>43.43</v>
      </c>
      <c r="AO385" s="50">
        <v>26.6</v>
      </c>
      <c r="AP385" s="50">
        <v>35.229999999999997</v>
      </c>
      <c r="AQ385" s="50">
        <v>40.31</v>
      </c>
      <c r="AR385" s="50">
        <v>37.07</v>
      </c>
      <c r="AS385" s="50">
        <v>49.33</v>
      </c>
      <c r="AT385" s="50">
        <v>33.630000000000003</v>
      </c>
      <c r="AU385" s="50">
        <v>0</v>
      </c>
      <c r="AV385" s="50">
        <v>48.01</v>
      </c>
      <c r="AW385" s="50">
        <v>0</v>
      </c>
    </row>
    <row r="386" spans="1:49">
      <c r="A386" s="52">
        <v>42268</v>
      </c>
      <c r="B386" s="50">
        <v>48.49</v>
      </c>
      <c r="C386" s="50">
        <v>57.15</v>
      </c>
      <c r="D386" s="50">
        <v>40.82</v>
      </c>
      <c r="E386" s="50">
        <v>55.6</v>
      </c>
      <c r="F386" s="50">
        <v>31.63</v>
      </c>
      <c r="G386" s="50">
        <v>38.36</v>
      </c>
      <c r="H386" s="50">
        <v>18.190000000000001</v>
      </c>
      <c r="I386" s="50">
        <v>53.62</v>
      </c>
      <c r="J386" s="50">
        <v>33.86</v>
      </c>
      <c r="K386" s="50">
        <v>65.03</v>
      </c>
      <c r="L386" s="50">
        <v>69.319999999999993</v>
      </c>
      <c r="M386" s="50">
        <v>77.98</v>
      </c>
      <c r="N386" s="50">
        <v>70.05</v>
      </c>
      <c r="O386" s="50">
        <v>61.61</v>
      </c>
      <c r="P386" s="50">
        <v>35.81</v>
      </c>
      <c r="Q386" s="50">
        <v>21.84</v>
      </c>
      <c r="R386" s="50">
        <v>63.93</v>
      </c>
      <c r="S386" s="50">
        <v>47.51</v>
      </c>
      <c r="T386" s="50">
        <v>30.52</v>
      </c>
      <c r="U386" s="50">
        <v>31.35</v>
      </c>
      <c r="V386" s="50">
        <v>25.67</v>
      </c>
      <c r="W386" s="50">
        <v>27.69</v>
      </c>
      <c r="X386" s="50">
        <v>61.42</v>
      </c>
      <c r="Y386" s="50">
        <v>33.03</v>
      </c>
      <c r="Z386" s="50">
        <v>40.24</v>
      </c>
      <c r="AA386" s="50">
        <v>98.05</v>
      </c>
      <c r="AB386" s="50">
        <v>51.4</v>
      </c>
      <c r="AC386" s="50">
        <v>27.34</v>
      </c>
      <c r="AD386" s="50">
        <v>25.85</v>
      </c>
      <c r="AE386" s="50">
        <v>23.2</v>
      </c>
      <c r="AF386" s="50">
        <v>51.18</v>
      </c>
      <c r="AG386" s="50">
        <v>62.29</v>
      </c>
      <c r="AH386" s="50">
        <v>26.21</v>
      </c>
      <c r="AI386" s="50">
        <v>35.85</v>
      </c>
      <c r="AJ386" s="50">
        <v>31.33</v>
      </c>
      <c r="AK386" s="50">
        <v>40.61</v>
      </c>
      <c r="AL386" s="50">
        <v>52.94</v>
      </c>
      <c r="AM386" s="50">
        <v>93.06</v>
      </c>
      <c r="AN386" s="50">
        <v>43.77</v>
      </c>
      <c r="AO386" s="50">
        <v>26.72</v>
      </c>
      <c r="AP386" s="50">
        <v>35.79</v>
      </c>
      <c r="AQ386" s="50">
        <v>40.450000000000003</v>
      </c>
      <c r="AR386" s="50">
        <v>37.229999999999997</v>
      </c>
      <c r="AS386" s="50">
        <v>49.51</v>
      </c>
      <c r="AT386" s="50">
        <v>34.11</v>
      </c>
      <c r="AU386" s="50">
        <v>0</v>
      </c>
      <c r="AV386" s="50">
        <v>48.54</v>
      </c>
      <c r="AW386" s="50">
        <v>0</v>
      </c>
    </row>
    <row r="387" spans="1:49">
      <c r="A387" s="52">
        <v>42269</v>
      </c>
      <c r="B387" s="50">
        <v>48.22</v>
      </c>
      <c r="C387" s="50">
        <v>56.7</v>
      </c>
      <c r="D387" s="50">
        <v>40.5</v>
      </c>
      <c r="E387" s="50">
        <v>54.72</v>
      </c>
      <c r="F387" s="50">
        <v>31.46</v>
      </c>
      <c r="G387" s="50">
        <v>38.159999999999997</v>
      </c>
      <c r="H387" s="50">
        <v>17.82</v>
      </c>
      <c r="I387" s="50">
        <v>53.51</v>
      </c>
      <c r="J387" s="50">
        <v>33.57</v>
      </c>
      <c r="K387" s="50">
        <v>64.989999999999995</v>
      </c>
      <c r="L387" s="50">
        <v>69.08</v>
      </c>
      <c r="M387" s="50">
        <v>77.27</v>
      </c>
      <c r="N387" s="50">
        <v>69.150000000000006</v>
      </c>
      <c r="O387" s="50">
        <v>60.85</v>
      </c>
      <c r="P387" s="50">
        <v>35.479999999999997</v>
      </c>
      <c r="Q387" s="50">
        <v>21.65</v>
      </c>
      <c r="R387" s="50">
        <v>64.040000000000006</v>
      </c>
      <c r="S387" s="50">
        <v>47.47</v>
      </c>
      <c r="T387" s="50">
        <v>28.46</v>
      </c>
      <c r="U387" s="50">
        <v>30.9</v>
      </c>
      <c r="V387" s="50">
        <v>25.51</v>
      </c>
      <c r="W387" s="50">
        <v>27.62</v>
      </c>
      <c r="X387" s="50">
        <v>61.23</v>
      </c>
      <c r="Y387" s="50">
        <v>32.61</v>
      </c>
      <c r="Z387" s="50">
        <v>39.71</v>
      </c>
      <c r="AA387" s="50">
        <v>97.05</v>
      </c>
      <c r="AB387" s="50">
        <v>51.08</v>
      </c>
      <c r="AC387" s="50">
        <v>26.8</v>
      </c>
      <c r="AD387" s="50">
        <v>25.42</v>
      </c>
      <c r="AE387" s="50">
        <v>23.07</v>
      </c>
      <c r="AF387" s="50">
        <v>51.45</v>
      </c>
      <c r="AG387" s="50">
        <v>62.2</v>
      </c>
      <c r="AH387" s="50">
        <v>26</v>
      </c>
      <c r="AI387" s="50">
        <v>35.61</v>
      </c>
      <c r="AJ387" s="50">
        <v>31.04</v>
      </c>
      <c r="AK387" s="50">
        <v>39.67</v>
      </c>
      <c r="AL387" s="50">
        <v>52.45</v>
      </c>
      <c r="AM387" s="50">
        <v>93</v>
      </c>
      <c r="AN387" s="50">
        <v>43.01</v>
      </c>
      <c r="AO387" s="50">
        <v>26.63</v>
      </c>
      <c r="AP387" s="50">
        <v>35.54</v>
      </c>
      <c r="AQ387" s="50">
        <v>40.450000000000003</v>
      </c>
      <c r="AR387" s="50">
        <v>36.94</v>
      </c>
      <c r="AS387" s="50">
        <v>49.25</v>
      </c>
      <c r="AT387" s="50">
        <v>33.92</v>
      </c>
      <c r="AU387" s="50">
        <v>0</v>
      </c>
      <c r="AV387" s="50">
        <v>48.32</v>
      </c>
      <c r="AW387" s="50">
        <v>0</v>
      </c>
    </row>
    <row r="388" spans="1:49">
      <c r="A388" s="52">
        <v>42270</v>
      </c>
      <c r="B388" s="50">
        <v>48.73</v>
      </c>
      <c r="C388" s="50">
        <v>56.78</v>
      </c>
      <c r="D388" s="50">
        <v>40.799999999999997</v>
      </c>
      <c r="E388" s="50">
        <v>55.02</v>
      </c>
      <c r="F388" s="50">
        <v>31.68</v>
      </c>
      <c r="G388" s="50">
        <v>37.979999999999997</v>
      </c>
      <c r="H388" s="50">
        <v>17.75</v>
      </c>
      <c r="I388" s="50">
        <v>53.4</v>
      </c>
      <c r="J388" s="50">
        <v>33.76</v>
      </c>
      <c r="K388" s="50">
        <v>65.53</v>
      </c>
      <c r="L388" s="50">
        <v>69.22</v>
      </c>
      <c r="M388" s="50">
        <v>78.33</v>
      </c>
      <c r="N388" s="50">
        <v>69.09</v>
      </c>
      <c r="O388" s="50">
        <v>61.08</v>
      </c>
      <c r="P388" s="50">
        <v>35.520000000000003</v>
      </c>
      <c r="Q388" s="50">
        <v>21.73</v>
      </c>
      <c r="R388" s="50">
        <v>63.54</v>
      </c>
      <c r="S388" s="50">
        <v>47.72</v>
      </c>
      <c r="T388" s="50">
        <v>29.02</v>
      </c>
      <c r="U388" s="50">
        <v>30.47</v>
      </c>
      <c r="V388" s="50">
        <v>25.76</v>
      </c>
      <c r="W388" s="50">
        <v>27.75</v>
      </c>
      <c r="X388" s="50">
        <v>61.7</v>
      </c>
      <c r="Y388" s="50">
        <v>32.68</v>
      </c>
      <c r="Z388" s="50">
        <v>40.159999999999997</v>
      </c>
      <c r="AA388" s="50">
        <v>96.98</v>
      </c>
      <c r="AB388" s="50">
        <v>51.23</v>
      </c>
      <c r="AC388" s="50">
        <v>26.77</v>
      </c>
      <c r="AD388" s="50">
        <v>25.6</v>
      </c>
      <c r="AE388" s="50">
        <v>23.22</v>
      </c>
      <c r="AF388" s="50">
        <v>52</v>
      </c>
      <c r="AG388" s="50">
        <v>62.23</v>
      </c>
      <c r="AH388" s="50">
        <v>26.25</v>
      </c>
      <c r="AI388" s="50">
        <v>35.700000000000003</v>
      </c>
      <c r="AJ388" s="50">
        <v>31.08</v>
      </c>
      <c r="AK388" s="50">
        <v>39.94</v>
      </c>
      <c r="AL388" s="50">
        <v>52.76</v>
      </c>
      <c r="AM388" s="50">
        <v>92.11</v>
      </c>
      <c r="AN388" s="50">
        <v>42.95</v>
      </c>
      <c r="AO388" s="50">
        <v>26.61</v>
      </c>
      <c r="AP388" s="50">
        <v>35.83</v>
      </c>
      <c r="AQ388" s="50">
        <v>40.369999999999997</v>
      </c>
      <c r="AR388" s="50">
        <v>37.31</v>
      </c>
      <c r="AS388" s="50">
        <v>49.48</v>
      </c>
      <c r="AT388" s="50">
        <v>34.11</v>
      </c>
      <c r="AU388" s="50">
        <v>0</v>
      </c>
      <c r="AV388" s="50">
        <v>48.66</v>
      </c>
      <c r="AW388" s="50">
        <v>0</v>
      </c>
    </row>
    <row r="389" spans="1:49">
      <c r="A389" s="52">
        <v>42271</v>
      </c>
      <c r="B389" s="50">
        <v>49.43</v>
      </c>
      <c r="C389" s="50">
        <v>57.36</v>
      </c>
      <c r="D389" s="50">
        <v>41.05</v>
      </c>
      <c r="E389" s="50">
        <v>55.46</v>
      </c>
      <c r="F389" s="50">
        <v>32.01</v>
      </c>
      <c r="G389" s="50">
        <v>39.090000000000003</v>
      </c>
      <c r="H389" s="50">
        <v>17.82</v>
      </c>
      <c r="I389" s="50">
        <v>53.38</v>
      </c>
      <c r="J389" s="50">
        <v>34.22</v>
      </c>
      <c r="K389" s="50">
        <v>65.95</v>
      </c>
      <c r="L389" s="50">
        <v>69.42</v>
      </c>
      <c r="M389" s="50">
        <v>78.760000000000005</v>
      </c>
      <c r="N389" s="50">
        <v>70.319999999999993</v>
      </c>
      <c r="O389" s="50">
        <v>61.81</v>
      </c>
      <c r="P389" s="50">
        <v>36.11</v>
      </c>
      <c r="Q389" s="50">
        <v>22.03</v>
      </c>
      <c r="R389" s="50">
        <v>63.59</v>
      </c>
      <c r="S389" s="50">
        <v>48.17</v>
      </c>
      <c r="T389" s="50">
        <v>29.07</v>
      </c>
      <c r="U389" s="50">
        <v>30.72</v>
      </c>
      <c r="V389" s="50">
        <v>25.99</v>
      </c>
      <c r="W389" s="50">
        <v>27.66</v>
      </c>
      <c r="X389" s="50">
        <v>63.25</v>
      </c>
      <c r="Y389" s="50">
        <v>32.79</v>
      </c>
      <c r="Z389" s="50">
        <v>41.16</v>
      </c>
      <c r="AA389" s="50">
        <v>97.52</v>
      </c>
      <c r="AB389" s="50">
        <v>52.26</v>
      </c>
      <c r="AC389" s="50">
        <v>27.03</v>
      </c>
      <c r="AD389" s="50">
        <v>26.02</v>
      </c>
      <c r="AE389" s="50">
        <v>23.46</v>
      </c>
      <c r="AF389" s="50">
        <v>52.44</v>
      </c>
      <c r="AG389" s="50">
        <v>62.63</v>
      </c>
      <c r="AH389" s="50">
        <v>26.72</v>
      </c>
      <c r="AI389" s="50">
        <v>36.06</v>
      </c>
      <c r="AJ389" s="50">
        <v>31.58</v>
      </c>
      <c r="AK389" s="50">
        <v>40.15</v>
      </c>
      <c r="AL389" s="50">
        <v>53.27</v>
      </c>
      <c r="AM389" s="50">
        <v>92.74</v>
      </c>
      <c r="AN389" s="50">
        <v>43.48</v>
      </c>
      <c r="AO389" s="50">
        <v>26.68</v>
      </c>
      <c r="AP389" s="50">
        <v>36.380000000000003</v>
      </c>
      <c r="AQ389" s="50">
        <v>40.71</v>
      </c>
      <c r="AR389" s="50">
        <v>37.590000000000003</v>
      </c>
      <c r="AS389" s="50">
        <v>50.19</v>
      </c>
      <c r="AT389" s="50">
        <v>34.4</v>
      </c>
      <c r="AU389" s="50">
        <v>0</v>
      </c>
      <c r="AV389" s="50">
        <v>49.5</v>
      </c>
      <c r="AW389" s="50">
        <v>0</v>
      </c>
    </row>
    <row r="390" spans="1:49">
      <c r="A390" s="52">
        <v>42272</v>
      </c>
      <c r="B390" s="50">
        <v>50.2</v>
      </c>
      <c r="C390" s="50">
        <v>57.98</v>
      </c>
      <c r="D390" s="50">
        <v>41.37</v>
      </c>
      <c r="E390" s="50">
        <v>55.99</v>
      </c>
      <c r="F390" s="50">
        <v>32.409999999999997</v>
      </c>
      <c r="G390" s="50">
        <v>39.58</v>
      </c>
      <c r="H390" s="50">
        <v>17.89</v>
      </c>
      <c r="I390" s="50">
        <v>53.09</v>
      </c>
      <c r="J390" s="50">
        <v>34.58</v>
      </c>
      <c r="K390" s="50">
        <v>66.260000000000005</v>
      </c>
      <c r="L390" s="50">
        <v>70.06</v>
      </c>
      <c r="M390" s="50">
        <v>79.27</v>
      </c>
      <c r="N390" s="50">
        <v>70.709999999999994</v>
      </c>
      <c r="O390" s="50">
        <v>62.33</v>
      </c>
      <c r="P390" s="50">
        <v>36.28</v>
      </c>
      <c r="Q390" s="50">
        <v>22.04</v>
      </c>
      <c r="R390" s="50">
        <v>64.59</v>
      </c>
      <c r="S390" s="50">
        <v>48.89</v>
      </c>
      <c r="T390" s="50">
        <v>29.5</v>
      </c>
      <c r="U390" s="50">
        <v>31.04</v>
      </c>
      <c r="V390" s="50">
        <v>26.25</v>
      </c>
      <c r="W390" s="50">
        <v>28.25</v>
      </c>
      <c r="X390" s="50">
        <v>63.63</v>
      </c>
      <c r="Y390" s="50">
        <v>33.590000000000003</v>
      </c>
      <c r="Z390" s="50">
        <v>41.25</v>
      </c>
      <c r="AA390" s="50">
        <v>98.61</v>
      </c>
      <c r="AB390" s="50">
        <v>53</v>
      </c>
      <c r="AC390" s="50">
        <v>27.07</v>
      </c>
      <c r="AD390" s="50">
        <v>26.17</v>
      </c>
      <c r="AE390" s="50">
        <v>23.7</v>
      </c>
      <c r="AF390" s="50">
        <v>52.92</v>
      </c>
      <c r="AG390" s="50">
        <v>63.52</v>
      </c>
      <c r="AH390" s="50">
        <v>26.92</v>
      </c>
      <c r="AI390" s="50">
        <v>36.51</v>
      </c>
      <c r="AJ390" s="50">
        <v>31.97</v>
      </c>
      <c r="AK390" s="50">
        <v>40.89</v>
      </c>
      <c r="AL390" s="50">
        <v>54.09</v>
      </c>
      <c r="AM390" s="50">
        <v>93.94</v>
      </c>
      <c r="AN390" s="50">
        <v>44.13</v>
      </c>
      <c r="AO390" s="50">
        <v>26.49</v>
      </c>
      <c r="AP390" s="50">
        <v>36.35</v>
      </c>
      <c r="AQ390" s="50">
        <v>40.880000000000003</v>
      </c>
      <c r="AR390" s="50">
        <v>38.08</v>
      </c>
      <c r="AS390" s="50">
        <v>51.01</v>
      </c>
      <c r="AT390" s="50">
        <v>34.909999999999997</v>
      </c>
      <c r="AU390" s="50">
        <v>0</v>
      </c>
      <c r="AV390" s="50">
        <v>50.05</v>
      </c>
      <c r="AW390" s="50">
        <v>0</v>
      </c>
    </row>
    <row r="391" spans="1:49">
      <c r="A391" s="52">
        <v>42275</v>
      </c>
      <c r="B391" s="50">
        <v>50.13</v>
      </c>
      <c r="C391" s="50">
        <v>58.04</v>
      </c>
      <c r="D391" s="50">
        <v>41.54</v>
      </c>
      <c r="E391" s="50">
        <v>55.86</v>
      </c>
      <c r="F391" s="50">
        <v>32.67</v>
      </c>
      <c r="G391" s="50">
        <v>39.85</v>
      </c>
      <c r="H391" s="50">
        <v>17.54</v>
      </c>
      <c r="I391" s="50">
        <v>53.22</v>
      </c>
      <c r="J391" s="50">
        <v>34.49</v>
      </c>
      <c r="K391" s="50">
        <v>65.819999999999993</v>
      </c>
      <c r="L391" s="50">
        <v>69.430000000000007</v>
      </c>
      <c r="M391" s="50">
        <v>78.77</v>
      </c>
      <c r="N391" s="50">
        <v>70.45</v>
      </c>
      <c r="O391" s="50">
        <v>61.63</v>
      </c>
      <c r="P391" s="50">
        <v>36.549999999999997</v>
      </c>
      <c r="Q391" s="50">
        <v>21.95</v>
      </c>
      <c r="R391" s="50">
        <v>64.06</v>
      </c>
      <c r="S391" s="50">
        <v>49.09</v>
      </c>
      <c r="T391" s="50">
        <v>29.2</v>
      </c>
      <c r="U391" s="50">
        <v>30.91</v>
      </c>
      <c r="V391" s="50">
        <v>26.28</v>
      </c>
      <c r="W391" s="50">
        <v>28.35</v>
      </c>
      <c r="X391" s="50">
        <v>63.62</v>
      </c>
      <c r="Y391" s="50">
        <v>33.130000000000003</v>
      </c>
      <c r="Z391" s="50">
        <v>41.61</v>
      </c>
      <c r="AA391" s="50">
        <v>97.55</v>
      </c>
      <c r="AB391" s="50">
        <v>53.25</v>
      </c>
      <c r="AC391" s="50">
        <v>26.73</v>
      </c>
      <c r="AD391" s="50">
        <v>26.1</v>
      </c>
      <c r="AE391" s="50">
        <v>23.92</v>
      </c>
      <c r="AF391" s="50">
        <v>52.01</v>
      </c>
      <c r="AG391" s="50">
        <v>63.17</v>
      </c>
      <c r="AH391" s="50">
        <v>27.24</v>
      </c>
      <c r="AI391" s="50">
        <v>36.39</v>
      </c>
      <c r="AJ391" s="50">
        <v>31.9</v>
      </c>
      <c r="AK391" s="50">
        <v>40.590000000000003</v>
      </c>
      <c r="AL391" s="50">
        <v>54.04</v>
      </c>
      <c r="AM391" s="50">
        <v>94.03</v>
      </c>
      <c r="AN391" s="50">
        <v>44.09</v>
      </c>
      <c r="AO391" s="50">
        <v>26.35</v>
      </c>
      <c r="AP391" s="50">
        <v>36.47</v>
      </c>
      <c r="AQ391" s="50">
        <v>40.880000000000003</v>
      </c>
      <c r="AR391" s="50">
        <v>37.869999999999997</v>
      </c>
      <c r="AS391" s="50">
        <v>50.98</v>
      </c>
      <c r="AT391" s="50">
        <v>34.64</v>
      </c>
      <c r="AU391" s="50">
        <v>0</v>
      </c>
      <c r="AV391" s="50">
        <v>50.23</v>
      </c>
      <c r="AW391" s="50">
        <v>0</v>
      </c>
    </row>
    <row r="392" spans="1:49">
      <c r="A392" s="52">
        <v>42276</v>
      </c>
      <c r="B392" s="50">
        <v>49.32</v>
      </c>
      <c r="C392" s="50">
        <v>57.74</v>
      </c>
      <c r="D392" s="50">
        <v>41.69</v>
      </c>
      <c r="E392" s="50">
        <v>56.13</v>
      </c>
      <c r="F392" s="50">
        <v>32.67</v>
      </c>
      <c r="G392" s="50">
        <v>40.39</v>
      </c>
      <c r="H392" s="50">
        <v>17.53</v>
      </c>
      <c r="I392" s="50">
        <v>53.26</v>
      </c>
      <c r="J392" s="50">
        <v>34.5</v>
      </c>
      <c r="K392" s="50">
        <v>65.900000000000006</v>
      </c>
      <c r="L392" s="50">
        <v>69.290000000000006</v>
      </c>
      <c r="M392" s="50">
        <v>78.23</v>
      </c>
      <c r="N392" s="50">
        <v>70.73</v>
      </c>
      <c r="O392" s="50">
        <v>61.79</v>
      </c>
      <c r="P392" s="50">
        <v>36.479999999999997</v>
      </c>
      <c r="Q392" s="50">
        <v>21.9</v>
      </c>
      <c r="R392" s="50">
        <v>64.33</v>
      </c>
      <c r="S392" s="50">
        <v>49.3</v>
      </c>
      <c r="T392" s="50">
        <v>29.15</v>
      </c>
      <c r="U392" s="50">
        <v>30.83</v>
      </c>
      <c r="V392" s="50">
        <v>26.49</v>
      </c>
      <c r="W392" s="50">
        <v>28.55</v>
      </c>
      <c r="X392" s="50">
        <v>63.71</v>
      </c>
      <c r="Y392" s="50">
        <v>33.24</v>
      </c>
      <c r="Z392" s="50">
        <v>41.07</v>
      </c>
      <c r="AA392" s="50">
        <v>96.79</v>
      </c>
      <c r="AB392" s="50">
        <v>53.14</v>
      </c>
      <c r="AC392" s="50">
        <v>26.54</v>
      </c>
      <c r="AD392" s="50">
        <v>25.84</v>
      </c>
      <c r="AE392" s="50">
        <v>24.16</v>
      </c>
      <c r="AF392" s="50">
        <v>52.01</v>
      </c>
      <c r="AG392" s="50">
        <v>63.22</v>
      </c>
      <c r="AH392" s="50">
        <v>27.65</v>
      </c>
      <c r="AI392" s="50">
        <v>36.14</v>
      </c>
      <c r="AJ392" s="50">
        <v>32.21</v>
      </c>
      <c r="AK392" s="50">
        <v>40.909999999999997</v>
      </c>
      <c r="AL392" s="50">
        <v>54.78</v>
      </c>
      <c r="AM392" s="50">
        <v>94.46</v>
      </c>
      <c r="AN392" s="50">
        <v>44.29</v>
      </c>
      <c r="AO392" s="50">
        <v>26.25</v>
      </c>
      <c r="AP392" s="50">
        <v>36.5</v>
      </c>
      <c r="AQ392" s="50">
        <v>41.07</v>
      </c>
      <c r="AR392" s="50">
        <v>37.880000000000003</v>
      </c>
      <c r="AS392" s="50">
        <v>51.12</v>
      </c>
      <c r="AT392" s="50">
        <v>34.700000000000003</v>
      </c>
      <c r="AU392" s="50">
        <v>0</v>
      </c>
      <c r="AV392" s="50">
        <v>50.26</v>
      </c>
      <c r="AW392" s="50">
        <v>0</v>
      </c>
    </row>
    <row r="393" spans="1:49">
      <c r="A393" s="52">
        <v>42277</v>
      </c>
      <c r="B393" s="50">
        <v>50.49</v>
      </c>
      <c r="C393" s="50">
        <v>58.49</v>
      </c>
      <c r="D393" s="50">
        <v>42.27</v>
      </c>
      <c r="E393" s="50">
        <v>56.86</v>
      </c>
      <c r="F393" s="50">
        <v>33.25</v>
      </c>
      <c r="G393" s="50">
        <v>41.34</v>
      </c>
      <c r="H393" s="50">
        <v>18.04</v>
      </c>
      <c r="I393" s="50">
        <v>53.24</v>
      </c>
      <c r="J393" s="50">
        <v>35.32</v>
      </c>
      <c r="K393" s="50">
        <v>66.849999999999994</v>
      </c>
      <c r="L393" s="50">
        <v>70.38</v>
      </c>
      <c r="M393" s="50">
        <v>80.37</v>
      </c>
      <c r="N393" s="50">
        <v>71.94</v>
      </c>
      <c r="O393" s="50">
        <v>63.07</v>
      </c>
      <c r="P393" s="50">
        <v>36.82</v>
      </c>
      <c r="Q393" s="50">
        <v>22.03</v>
      </c>
      <c r="R393" s="50">
        <v>65.099999999999994</v>
      </c>
      <c r="S393" s="50">
        <v>50.62</v>
      </c>
      <c r="T393" s="50">
        <v>29.7</v>
      </c>
      <c r="U393" s="50">
        <v>31.31</v>
      </c>
      <c r="V393" s="50">
        <v>27.02</v>
      </c>
      <c r="W393" s="50">
        <v>28.69</v>
      </c>
      <c r="X393" s="50">
        <v>64.709999999999994</v>
      </c>
      <c r="Y393" s="50">
        <v>33.340000000000003</v>
      </c>
      <c r="Z393" s="50">
        <v>41.19</v>
      </c>
      <c r="AA393" s="50">
        <v>97.55</v>
      </c>
      <c r="AB393" s="50">
        <v>53.83</v>
      </c>
      <c r="AC393" s="50">
        <v>27.36</v>
      </c>
      <c r="AD393" s="50">
        <v>26.06</v>
      </c>
      <c r="AE393" s="50">
        <v>24.22</v>
      </c>
      <c r="AF393" s="50">
        <v>52.8</v>
      </c>
      <c r="AG393" s="50">
        <v>64.14</v>
      </c>
      <c r="AH393" s="50">
        <v>28.05</v>
      </c>
      <c r="AI393" s="50">
        <v>36.97</v>
      </c>
      <c r="AJ393" s="50">
        <v>32.89</v>
      </c>
      <c r="AK393" s="50">
        <v>42.16</v>
      </c>
      <c r="AL393" s="50">
        <v>56.26</v>
      </c>
      <c r="AM393" s="50">
        <v>96.72</v>
      </c>
      <c r="AN393" s="50">
        <v>44.7</v>
      </c>
      <c r="AO393" s="50">
        <v>26.26</v>
      </c>
      <c r="AP393" s="50">
        <v>36.880000000000003</v>
      </c>
      <c r="AQ393" s="50">
        <v>42.01</v>
      </c>
      <c r="AR393" s="50">
        <v>38.44</v>
      </c>
      <c r="AS393" s="50">
        <v>52.22</v>
      </c>
      <c r="AT393" s="50">
        <v>35.409999999999997</v>
      </c>
      <c r="AU393" s="50">
        <v>0</v>
      </c>
      <c r="AV393" s="50">
        <v>50.27</v>
      </c>
      <c r="AW393" s="50">
        <v>0</v>
      </c>
    </row>
    <row r="394" spans="1:49">
      <c r="A394" s="52">
        <v>42278</v>
      </c>
      <c r="B394" s="50">
        <v>49.91</v>
      </c>
      <c r="C394" s="50">
        <v>57.59</v>
      </c>
      <c r="D394" s="50">
        <v>41.78</v>
      </c>
      <c r="E394" s="50">
        <v>56.14</v>
      </c>
      <c r="F394" s="50">
        <v>32.86</v>
      </c>
      <c r="G394" s="50">
        <v>41.71</v>
      </c>
      <c r="H394" s="50">
        <v>17.77</v>
      </c>
      <c r="I394" s="50">
        <v>53.13</v>
      </c>
      <c r="J394" s="50">
        <v>34.93</v>
      </c>
      <c r="K394" s="50">
        <v>65.63</v>
      </c>
      <c r="L394" s="50">
        <v>69.16</v>
      </c>
      <c r="M394" s="50">
        <v>79.37</v>
      </c>
      <c r="N394" s="50">
        <v>70.67</v>
      </c>
      <c r="O394" s="50">
        <v>62.18</v>
      </c>
      <c r="P394" s="50">
        <v>36.28</v>
      </c>
      <c r="Q394" s="50">
        <v>21.58</v>
      </c>
      <c r="R394" s="50">
        <v>64.41</v>
      </c>
      <c r="S394" s="50">
        <v>49.92</v>
      </c>
      <c r="T394" s="50">
        <v>29.2</v>
      </c>
      <c r="U394" s="50">
        <v>30.59</v>
      </c>
      <c r="V394" s="50">
        <v>26.68</v>
      </c>
      <c r="W394" s="50">
        <v>28.15</v>
      </c>
      <c r="X394" s="50">
        <v>63.77</v>
      </c>
      <c r="Y394" s="50">
        <v>31.97</v>
      </c>
      <c r="Z394" s="50">
        <v>40.200000000000003</v>
      </c>
      <c r="AA394" s="50">
        <v>96.55</v>
      </c>
      <c r="AB394" s="50">
        <v>53.73</v>
      </c>
      <c r="AC394" s="50">
        <v>27.06</v>
      </c>
      <c r="AD394" s="50">
        <v>25.67</v>
      </c>
      <c r="AE394" s="50">
        <v>24.39</v>
      </c>
      <c r="AF394" s="50">
        <v>52.58</v>
      </c>
      <c r="AG394" s="50">
        <v>63.44</v>
      </c>
      <c r="AH394" s="50">
        <v>27.47</v>
      </c>
      <c r="AI394" s="50">
        <v>36.42</v>
      </c>
      <c r="AJ394" s="50">
        <v>32.6</v>
      </c>
      <c r="AK394" s="50">
        <v>41.34</v>
      </c>
      <c r="AL394" s="50">
        <v>55.39</v>
      </c>
      <c r="AM394" s="50">
        <v>96.4</v>
      </c>
      <c r="AN394" s="50">
        <v>44.19</v>
      </c>
      <c r="AO394" s="50">
        <v>26.31</v>
      </c>
      <c r="AP394" s="50">
        <v>36.54</v>
      </c>
      <c r="AQ394" s="50">
        <v>41.63</v>
      </c>
      <c r="AR394" s="50">
        <v>37.799999999999997</v>
      </c>
      <c r="AS394" s="50">
        <v>52.08</v>
      </c>
      <c r="AT394" s="50">
        <v>35.01</v>
      </c>
      <c r="AU394" s="50">
        <v>0</v>
      </c>
      <c r="AV394" s="50">
        <v>48.73</v>
      </c>
      <c r="AW394" s="50">
        <v>0</v>
      </c>
    </row>
    <row r="395" spans="1:49">
      <c r="A395" s="52">
        <v>42279</v>
      </c>
      <c r="B395" s="50">
        <v>50.23</v>
      </c>
      <c r="C395" s="50">
        <v>58.37</v>
      </c>
      <c r="D395" s="50">
        <v>42.32</v>
      </c>
      <c r="E395" s="50">
        <v>56.32</v>
      </c>
      <c r="F395" s="50">
        <v>33.17</v>
      </c>
      <c r="G395" s="50">
        <v>42.08</v>
      </c>
      <c r="H395" s="50">
        <v>18.03</v>
      </c>
      <c r="I395" s="50">
        <v>53.53</v>
      </c>
      <c r="J395" s="50">
        <v>35.61</v>
      </c>
      <c r="K395" s="50">
        <v>66.64</v>
      </c>
      <c r="L395" s="50">
        <v>69.349999999999994</v>
      </c>
      <c r="M395" s="50">
        <v>80.599999999999994</v>
      </c>
      <c r="N395" s="50">
        <v>71.959999999999994</v>
      </c>
      <c r="O395" s="50">
        <v>63.12</v>
      </c>
      <c r="P395" s="50">
        <v>36.71</v>
      </c>
      <c r="Q395" s="50">
        <v>21.69</v>
      </c>
      <c r="R395" s="50">
        <v>65.89</v>
      </c>
      <c r="S395" s="50">
        <v>50.51</v>
      </c>
      <c r="T395" s="50">
        <v>29.82</v>
      </c>
      <c r="U395" s="50">
        <v>30.95</v>
      </c>
      <c r="V395" s="50">
        <v>26.99</v>
      </c>
      <c r="W395" s="50">
        <v>28.59</v>
      </c>
      <c r="X395" s="50">
        <v>64.63</v>
      </c>
      <c r="Y395" s="50">
        <v>32</v>
      </c>
      <c r="Z395" s="50">
        <v>40.284999999999997</v>
      </c>
      <c r="AA395" s="50">
        <v>98.54</v>
      </c>
      <c r="AB395" s="50">
        <v>54.2</v>
      </c>
      <c r="AC395" s="50">
        <v>27.73</v>
      </c>
      <c r="AD395" s="50">
        <v>25.97</v>
      </c>
      <c r="AE395" s="50">
        <v>24.79</v>
      </c>
      <c r="AF395" s="50">
        <v>53</v>
      </c>
      <c r="AG395" s="50">
        <v>63.92</v>
      </c>
      <c r="AH395" s="50">
        <v>27.73</v>
      </c>
      <c r="AI395" s="50">
        <v>36.950000000000003</v>
      </c>
      <c r="AJ395" s="50">
        <v>33.04</v>
      </c>
      <c r="AK395" s="50">
        <v>42.35</v>
      </c>
      <c r="AL395" s="50">
        <v>56.09</v>
      </c>
      <c r="AM395" s="50">
        <v>96.68</v>
      </c>
      <c r="AN395" s="50">
        <v>44.69</v>
      </c>
      <c r="AO395" s="50">
        <v>26.55</v>
      </c>
      <c r="AP395" s="50">
        <v>37.11</v>
      </c>
      <c r="AQ395" s="50">
        <v>42.35</v>
      </c>
      <c r="AR395" s="50">
        <v>38.159999999999997</v>
      </c>
      <c r="AS395" s="50">
        <v>52.62</v>
      </c>
      <c r="AT395" s="50">
        <v>35.33</v>
      </c>
      <c r="AU395" s="50">
        <v>0</v>
      </c>
      <c r="AV395" s="50">
        <v>49.22</v>
      </c>
      <c r="AW395" s="50">
        <v>0</v>
      </c>
    </row>
    <row r="396" spans="1:49">
      <c r="A396" s="52">
        <v>42282</v>
      </c>
      <c r="B396" s="50">
        <v>50.93</v>
      </c>
      <c r="C396" s="50">
        <v>58.96</v>
      </c>
      <c r="D396" s="50">
        <v>42.62</v>
      </c>
      <c r="E396" s="50">
        <v>57.46</v>
      </c>
      <c r="F396" s="50">
        <v>33.57</v>
      </c>
      <c r="G396" s="50">
        <v>42.98</v>
      </c>
      <c r="H396" s="50">
        <v>18.55</v>
      </c>
      <c r="I396" s="50">
        <v>53.74</v>
      </c>
      <c r="J396" s="50">
        <v>35.74</v>
      </c>
      <c r="K396" s="50">
        <v>67.08</v>
      </c>
      <c r="L396" s="50">
        <v>70.319999999999993</v>
      </c>
      <c r="M396" s="50">
        <v>81.12</v>
      </c>
      <c r="N396" s="50">
        <v>73.08</v>
      </c>
      <c r="O396" s="50">
        <v>63.68</v>
      </c>
      <c r="P396" s="50">
        <v>37.270000000000003</v>
      </c>
      <c r="Q396" s="50">
        <v>22.13</v>
      </c>
      <c r="R396" s="50">
        <v>66.97</v>
      </c>
      <c r="S396" s="50">
        <v>51.1</v>
      </c>
      <c r="T396" s="50">
        <v>30.3</v>
      </c>
      <c r="U396" s="50">
        <v>31.6</v>
      </c>
      <c r="V396" s="50">
        <v>27.27</v>
      </c>
      <c r="W396" s="50">
        <v>29.26</v>
      </c>
      <c r="X396" s="50">
        <v>65.150000000000006</v>
      </c>
      <c r="Y396" s="50">
        <v>32.43</v>
      </c>
      <c r="Z396" s="50">
        <v>41.09</v>
      </c>
      <c r="AA396" s="50">
        <v>100.72</v>
      </c>
      <c r="AB396" s="50">
        <v>54.66</v>
      </c>
      <c r="AC396" s="50">
        <v>28.02</v>
      </c>
      <c r="AD396" s="50">
        <v>26.8</v>
      </c>
      <c r="AE396" s="50">
        <v>25.41</v>
      </c>
      <c r="AF396" s="50">
        <v>53.46</v>
      </c>
      <c r="AG396" s="50">
        <v>64.08</v>
      </c>
      <c r="AH396" s="50">
        <v>28.11</v>
      </c>
      <c r="AI396" s="50">
        <v>37.39</v>
      </c>
      <c r="AJ396" s="50">
        <v>33.479999999999997</v>
      </c>
      <c r="AK396" s="50">
        <v>42.73</v>
      </c>
      <c r="AL396" s="50">
        <v>56.42</v>
      </c>
      <c r="AM396" s="50">
        <v>98.36</v>
      </c>
      <c r="AN396" s="50">
        <v>45.2</v>
      </c>
      <c r="AO396" s="50">
        <v>26.66</v>
      </c>
      <c r="AP396" s="50">
        <v>37.700000000000003</v>
      </c>
      <c r="AQ396" s="50">
        <v>42.61</v>
      </c>
      <c r="AR396" s="50">
        <v>38.53</v>
      </c>
      <c r="AS396" s="50">
        <v>52.75</v>
      </c>
      <c r="AT396" s="50">
        <v>35.51</v>
      </c>
      <c r="AU396" s="50">
        <v>0</v>
      </c>
      <c r="AV396" s="50">
        <v>50.31</v>
      </c>
      <c r="AW396" s="50">
        <v>0</v>
      </c>
    </row>
    <row r="397" spans="1:49">
      <c r="A397" s="52">
        <v>42283</v>
      </c>
      <c r="B397" s="50">
        <v>50.48</v>
      </c>
      <c r="C397" s="50">
        <v>58.47</v>
      </c>
      <c r="D397" s="50">
        <v>42.31</v>
      </c>
      <c r="E397" s="50">
        <v>56.62</v>
      </c>
      <c r="F397" s="50">
        <v>33.15</v>
      </c>
      <c r="G397" s="50">
        <v>42.59</v>
      </c>
      <c r="H397" s="50">
        <v>18.489999999999998</v>
      </c>
      <c r="I397" s="50">
        <v>53.31</v>
      </c>
      <c r="J397" s="50">
        <v>35.67</v>
      </c>
      <c r="K397" s="50">
        <v>65.650000000000006</v>
      </c>
      <c r="L397" s="50">
        <v>69.78</v>
      </c>
      <c r="M397" s="50">
        <v>80.72</v>
      </c>
      <c r="N397" s="50">
        <v>73.09</v>
      </c>
      <c r="O397" s="50">
        <v>63.04</v>
      </c>
      <c r="P397" s="50">
        <v>36.81</v>
      </c>
      <c r="Q397" s="50">
        <v>21.85</v>
      </c>
      <c r="R397" s="50">
        <v>66.11</v>
      </c>
      <c r="S397" s="50">
        <v>50.64</v>
      </c>
      <c r="T397" s="50">
        <v>30.21</v>
      </c>
      <c r="U397" s="50">
        <v>31.15</v>
      </c>
      <c r="V397" s="50">
        <v>26.94</v>
      </c>
      <c r="W397" s="50">
        <v>29.04</v>
      </c>
      <c r="X397" s="50">
        <v>64.58</v>
      </c>
      <c r="Y397" s="50">
        <v>32.03</v>
      </c>
      <c r="Z397" s="50">
        <v>40.299999999999997</v>
      </c>
      <c r="AA397" s="50">
        <v>99.85</v>
      </c>
      <c r="AB397" s="50">
        <v>54.05</v>
      </c>
      <c r="AC397" s="50">
        <v>27.97</v>
      </c>
      <c r="AD397" s="50">
        <v>26.52</v>
      </c>
      <c r="AE397" s="50">
        <v>26.22</v>
      </c>
      <c r="AF397" s="50">
        <v>53.11</v>
      </c>
      <c r="AG397" s="50">
        <v>62.93</v>
      </c>
      <c r="AH397" s="50">
        <v>27.73</v>
      </c>
      <c r="AI397" s="50">
        <v>36.89</v>
      </c>
      <c r="AJ397" s="50">
        <v>33.06</v>
      </c>
      <c r="AK397" s="50">
        <v>42.88</v>
      </c>
      <c r="AL397" s="50">
        <v>55.7</v>
      </c>
      <c r="AM397" s="50">
        <v>97.67</v>
      </c>
      <c r="AN397" s="50">
        <v>44.79</v>
      </c>
      <c r="AO397" s="50">
        <v>26.57</v>
      </c>
      <c r="AP397" s="50">
        <v>37.04</v>
      </c>
      <c r="AQ397" s="50">
        <v>42.21</v>
      </c>
      <c r="AR397" s="50">
        <v>38.17</v>
      </c>
      <c r="AS397" s="50">
        <v>52.13</v>
      </c>
      <c r="AT397" s="50">
        <v>35.04</v>
      </c>
      <c r="AU397" s="50">
        <v>0</v>
      </c>
      <c r="AV397" s="50">
        <v>49.51</v>
      </c>
      <c r="AW397" s="50">
        <v>0</v>
      </c>
    </row>
    <row r="398" spans="1:49">
      <c r="A398" s="52">
        <v>42284</v>
      </c>
      <c r="B398" s="50">
        <v>50.77</v>
      </c>
      <c r="C398" s="50">
        <v>58.22</v>
      </c>
      <c r="D398" s="50">
        <v>42.21</v>
      </c>
      <c r="E398" s="50">
        <v>56.04</v>
      </c>
      <c r="F398" s="50">
        <v>33.04</v>
      </c>
      <c r="G398" s="50">
        <v>42.59</v>
      </c>
      <c r="H398" s="50">
        <v>18.57</v>
      </c>
      <c r="I398" s="50">
        <v>53.36</v>
      </c>
      <c r="J398" s="50">
        <v>35.4</v>
      </c>
      <c r="K398" s="50">
        <v>65.41</v>
      </c>
      <c r="L398" s="50">
        <v>69.78</v>
      </c>
      <c r="M398" s="50">
        <v>80.36</v>
      </c>
      <c r="N398" s="50">
        <v>72.67</v>
      </c>
      <c r="O398" s="50">
        <v>62.94</v>
      </c>
      <c r="P398" s="50">
        <v>36.83</v>
      </c>
      <c r="Q398" s="50">
        <v>21.78</v>
      </c>
      <c r="R398" s="50">
        <v>66.78</v>
      </c>
      <c r="S398" s="50">
        <v>50.42</v>
      </c>
      <c r="T398" s="50">
        <v>30.13</v>
      </c>
      <c r="U398" s="50">
        <v>31.03</v>
      </c>
      <c r="V398" s="50">
        <v>26.87</v>
      </c>
      <c r="W398" s="50">
        <v>29.51</v>
      </c>
      <c r="X398" s="50">
        <v>64.7</v>
      </c>
      <c r="Y398" s="50">
        <v>31.72</v>
      </c>
      <c r="Z398" s="50">
        <v>40.47</v>
      </c>
      <c r="AA398" s="50">
        <v>99.93</v>
      </c>
      <c r="AB398" s="50">
        <v>53.92</v>
      </c>
      <c r="AC398" s="50">
        <v>27.91</v>
      </c>
      <c r="AD398" s="50">
        <v>27.2</v>
      </c>
      <c r="AE398" s="50">
        <v>26.38</v>
      </c>
      <c r="AF398" s="50">
        <v>52.73</v>
      </c>
      <c r="AG398" s="50">
        <v>62.91</v>
      </c>
      <c r="AH398" s="50">
        <v>27.8</v>
      </c>
      <c r="AI398" s="50">
        <v>36.76</v>
      </c>
      <c r="AJ398" s="50">
        <v>32.630000000000003</v>
      </c>
      <c r="AK398" s="50">
        <v>42.33</v>
      </c>
      <c r="AL398" s="50">
        <v>55.73</v>
      </c>
      <c r="AM398" s="50">
        <v>97.79</v>
      </c>
      <c r="AN398" s="50">
        <v>44.76</v>
      </c>
      <c r="AO398" s="50">
        <v>26.73</v>
      </c>
      <c r="AP398" s="50">
        <v>37.229999999999997</v>
      </c>
      <c r="AQ398" s="50">
        <v>42.38</v>
      </c>
      <c r="AR398" s="50">
        <v>38.33</v>
      </c>
      <c r="AS398" s="50">
        <v>51.66</v>
      </c>
      <c r="AT398" s="50">
        <v>35.03</v>
      </c>
      <c r="AU398" s="50">
        <v>0</v>
      </c>
      <c r="AV398" s="50">
        <v>49.36</v>
      </c>
      <c r="AW398" s="50">
        <v>0</v>
      </c>
    </row>
    <row r="399" spans="1:49">
      <c r="A399" s="52">
        <v>42285</v>
      </c>
      <c r="B399" s="50">
        <v>51.85</v>
      </c>
      <c r="C399" s="50">
        <v>58.94</v>
      </c>
      <c r="D399" s="50">
        <v>43.12</v>
      </c>
      <c r="E399" s="50">
        <v>56.87</v>
      </c>
      <c r="F399" s="50">
        <v>33.5</v>
      </c>
      <c r="G399" s="50">
        <v>43.87</v>
      </c>
      <c r="H399" s="50">
        <v>18.739999999999998</v>
      </c>
      <c r="I399" s="50">
        <v>53.36</v>
      </c>
      <c r="J399" s="50">
        <v>35.909999999999997</v>
      </c>
      <c r="K399" s="50">
        <v>66.27</v>
      </c>
      <c r="L399" s="50">
        <v>70.709999999999994</v>
      </c>
      <c r="M399" s="50">
        <v>81.37</v>
      </c>
      <c r="N399" s="50">
        <v>73</v>
      </c>
      <c r="O399" s="50">
        <v>63.72</v>
      </c>
      <c r="P399" s="50">
        <v>37.619999999999997</v>
      </c>
      <c r="Q399" s="50">
        <v>22.04</v>
      </c>
      <c r="R399" s="50">
        <v>67.67</v>
      </c>
      <c r="S399" s="50">
        <v>51.07</v>
      </c>
      <c r="T399" s="50">
        <v>30.88</v>
      </c>
      <c r="U399" s="50">
        <v>31.34</v>
      </c>
      <c r="V399" s="50">
        <v>27.33</v>
      </c>
      <c r="W399" s="50">
        <v>29.7</v>
      </c>
      <c r="X399" s="50">
        <v>65.819999999999993</v>
      </c>
      <c r="Y399" s="50">
        <v>32.520000000000003</v>
      </c>
      <c r="Z399" s="50">
        <v>41.38</v>
      </c>
      <c r="AA399" s="50">
        <v>100.85</v>
      </c>
      <c r="AB399" s="50">
        <v>55.09</v>
      </c>
      <c r="AC399" s="50">
        <v>28.38</v>
      </c>
      <c r="AD399" s="50">
        <v>27.53</v>
      </c>
      <c r="AE399" s="50">
        <v>26.48</v>
      </c>
      <c r="AF399" s="50">
        <v>53.09</v>
      </c>
      <c r="AG399" s="50">
        <v>64.06</v>
      </c>
      <c r="AH399" s="50">
        <v>28.05</v>
      </c>
      <c r="AI399" s="50">
        <v>37.33</v>
      </c>
      <c r="AJ399" s="50">
        <v>33.090000000000003</v>
      </c>
      <c r="AK399" s="50">
        <v>42.9</v>
      </c>
      <c r="AL399" s="50">
        <v>56.44</v>
      </c>
      <c r="AM399" s="50">
        <v>99.66</v>
      </c>
      <c r="AN399" s="50">
        <v>45.15</v>
      </c>
      <c r="AO399" s="50">
        <v>26.78</v>
      </c>
      <c r="AP399" s="50">
        <v>37.61</v>
      </c>
      <c r="AQ399" s="50">
        <v>43.16</v>
      </c>
      <c r="AR399" s="50">
        <v>39.1</v>
      </c>
      <c r="AS399" s="50">
        <v>52.45</v>
      </c>
      <c r="AT399" s="50">
        <v>35.51</v>
      </c>
      <c r="AU399" s="50">
        <v>0</v>
      </c>
      <c r="AV399" s="50">
        <v>50.55</v>
      </c>
      <c r="AW399" s="50">
        <v>0</v>
      </c>
    </row>
    <row r="400" spans="1:49">
      <c r="A400" s="52">
        <v>42286</v>
      </c>
      <c r="B400" s="50">
        <v>51.38</v>
      </c>
      <c r="C400" s="50">
        <v>58.72</v>
      </c>
      <c r="D400" s="50">
        <v>43.12</v>
      </c>
      <c r="E400" s="50">
        <v>56.74</v>
      </c>
      <c r="F400" s="50">
        <v>33.42</v>
      </c>
      <c r="G400" s="50">
        <v>43.33</v>
      </c>
      <c r="H400" s="50">
        <v>18.670000000000002</v>
      </c>
      <c r="I400" s="50">
        <v>53.36</v>
      </c>
      <c r="J400" s="50">
        <v>35.619999999999997</v>
      </c>
      <c r="K400" s="50">
        <v>65.430000000000007</v>
      </c>
      <c r="L400" s="50">
        <v>71.02</v>
      </c>
      <c r="M400" s="50">
        <v>81.14</v>
      </c>
      <c r="N400" s="50">
        <v>72.260000000000005</v>
      </c>
      <c r="O400" s="50">
        <v>63.14</v>
      </c>
      <c r="P400" s="50">
        <v>37.340000000000003</v>
      </c>
      <c r="Q400" s="50">
        <v>21.87</v>
      </c>
      <c r="R400" s="50">
        <v>67.56</v>
      </c>
      <c r="S400" s="50">
        <v>50.63</v>
      </c>
      <c r="T400" s="50">
        <v>30.82</v>
      </c>
      <c r="U400" s="50">
        <v>31.56</v>
      </c>
      <c r="V400" s="50">
        <v>27.21</v>
      </c>
      <c r="W400" s="50">
        <v>29.72</v>
      </c>
      <c r="X400" s="50">
        <v>66.12</v>
      </c>
      <c r="Y400" s="50">
        <v>32.47</v>
      </c>
      <c r="Z400" s="50">
        <v>41.32</v>
      </c>
      <c r="AA400" s="50">
        <v>101.05</v>
      </c>
      <c r="AB400" s="50">
        <v>54.75</v>
      </c>
      <c r="AC400" s="50">
        <v>28.41</v>
      </c>
      <c r="AD400" s="50">
        <v>27.5</v>
      </c>
      <c r="AE400" s="50">
        <v>26.49</v>
      </c>
      <c r="AF400" s="50">
        <v>52.5</v>
      </c>
      <c r="AG400" s="50">
        <v>63.98</v>
      </c>
      <c r="AH400" s="50">
        <v>27.91</v>
      </c>
      <c r="AI400" s="50">
        <v>37.4</v>
      </c>
      <c r="AJ400" s="50">
        <v>33.03</v>
      </c>
      <c r="AK400" s="50">
        <v>42.3</v>
      </c>
      <c r="AL400" s="50">
        <v>55.69</v>
      </c>
      <c r="AM400" s="50">
        <v>99.72</v>
      </c>
      <c r="AN400" s="50">
        <v>44.96</v>
      </c>
      <c r="AO400" s="50">
        <v>26.41</v>
      </c>
      <c r="AP400" s="50">
        <v>37.549999999999997</v>
      </c>
      <c r="AQ400" s="50">
        <v>43.18</v>
      </c>
      <c r="AR400" s="50">
        <v>39.1</v>
      </c>
      <c r="AS400" s="50">
        <v>52.36</v>
      </c>
      <c r="AT400" s="50">
        <v>35.26</v>
      </c>
      <c r="AU400" s="50">
        <v>0</v>
      </c>
      <c r="AV400" s="50">
        <v>49.59</v>
      </c>
      <c r="AW400" s="50">
        <v>0</v>
      </c>
    </row>
    <row r="401" spans="1:49">
      <c r="A401" s="52">
        <v>42289</v>
      </c>
      <c r="B401" s="50">
        <v>51.78</v>
      </c>
      <c r="C401" s="50">
        <v>59.37</v>
      </c>
      <c r="D401" s="50">
        <v>43.72</v>
      </c>
      <c r="E401" s="50">
        <v>57.56</v>
      </c>
      <c r="F401" s="50">
        <v>33.9</v>
      </c>
      <c r="G401" s="50">
        <v>43.88</v>
      </c>
      <c r="H401" s="50">
        <v>18.54</v>
      </c>
      <c r="I401" s="50">
        <v>53.42</v>
      </c>
      <c r="J401" s="50">
        <v>35.89</v>
      </c>
      <c r="K401" s="50">
        <v>65.77</v>
      </c>
      <c r="L401" s="50">
        <v>72</v>
      </c>
      <c r="M401" s="50">
        <v>81.599999999999994</v>
      </c>
      <c r="N401" s="50">
        <v>72.819999999999993</v>
      </c>
      <c r="O401" s="50">
        <v>63.59</v>
      </c>
      <c r="P401" s="50">
        <v>37.83</v>
      </c>
      <c r="Q401" s="50">
        <v>22.36</v>
      </c>
      <c r="R401" s="50">
        <v>68.28</v>
      </c>
      <c r="S401" s="50">
        <v>51.18</v>
      </c>
      <c r="T401" s="50">
        <v>31.03</v>
      </c>
      <c r="U401" s="50">
        <v>32.4</v>
      </c>
      <c r="V401" s="50">
        <v>27.5</v>
      </c>
      <c r="W401" s="50">
        <v>29.75</v>
      </c>
      <c r="X401" s="50">
        <v>67.349999999999994</v>
      </c>
      <c r="Y401" s="50">
        <v>33.24</v>
      </c>
      <c r="Z401" s="50">
        <v>41.92</v>
      </c>
      <c r="AA401" s="50">
        <v>101.45</v>
      </c>
      <c r="AB401" s="50">
        <v>55.35</v>
      </c>
      <c r="AC401" s="50">
        <v>28.39</v>
      </c>
      <c r="AD401" s="50">
        <v>27.52</v>
      </c>
      <c r="AE401" s="50">
        <v>26.43</v>
      </c>
      <c r="AF401" s="50">
        <v>53</v>
      </c>
      <c r="AG401" s="50">
        <v>64.62</v>
      </c>
      <c r="AH401" s="50">
        <v>28.16</v>
      </c>
      <c r="AI401" s="50">
        <v>37.75</v>
      </c>
      <c r="AJ401" s="50">
        <v>33.42</v>
      </c>
      <c r="AK401" s="50">
        <v>42.7</v>
      </c>
      <c r="AL401" s="50">
        <v>56.41</v>
      </c>
      <c r="AM401" s="50">
        <v>100.33</v>
      </c>
      <c r="AN401" s="50">
        <v>45.61</v>
      </c>
      <c r="AO401" s="50">
        <v>26.71</v>
      </c>
      <c r="AP401" s="50">
        <v>38.18</v>
      </c>
      <c r="AQ401" s="50">
        <v>43.54</v>
      </c>
      <c r="AR401" s="50">
        <v>39.590000000000003</v>
      </c>
      <c r="AS401" s="50">
        <v>52.77</v>
      </c>
      <c r="AT401" s="50">
        <v>35.840000000000003</v>
      </c>
      <c r="AU401" s="50">
        <v>0</v>
      </c>
      <c r="AV401" s="50">
        <v>50</v>
      </c>
      <c r="AW401" s="50">
        <v>0</v>
      </c>
    </row>
    <row r="402" spans="1:49">
      <c r="A402" s="52">
        <v>42290</v>
      </c>
      <c r="B402" s="50">
        <v>51.68</v>
      </c>
      <c r="C402" s="50">
        <v>59.4</v>
      </c>
      <c r="D402" s="50">
        <v>43.65</v>
      </c>
      <c r="E402" s="50">
        <v>57.65</v>
      </c>
      <c r="F402" s="50">
        <v>33.880000000000003</v>
      </c>
      <c r="G402" s="50">
        <v>44.22</v>
      </c>
      <c r="H402" s="50">
        <v>18.39</v>
      </c>
      <c r="I402" s="50">
        <v>53.14</v>
      </c>
      <c r="J402" s="50">
        <v>35.75</v>
      </c>
      <c r="K402" s="50">
        <v>65.540000000000006</v>
      </c>
      <c r="L402" s="50">
        <v>71.900000000000006</v>
      </c>
      <c r="M402" s="50">
        <v>81.349999999999994</v>
      </c>
      <c r="N402" s="50">
        <v>72.53</v>
      </c>
      <c r="O402" s="50">
        <v>63.56</v>
      </c>
      <c r="P402" s="50">
        <v>37.549999999999997</v>
      </c>
      <c r="Q402" s="50">
        <v>22.44</v>
      </c>
      <c r="R402" s="50">
        <v>68.099999999999994</v>
      </c>
      <c r="S402" s="50">
        <v>50.95</v>
      </c>
      <c r="T402" s="50">
        <v>30.59</v>
      </c>
      <c r="U402" s="50">
        <v>32.33</v>
      </c>
      <c r="V402" s="50">
        <v>27.49</v>
      </c>
      <c r="W402" s="50">
        <v>29.59</v>
      </c>
      <c r="X402" s="50">
        <v>67.599999999999994</v>
      </c>
      <c r="Y402" s="50">
        <v>33.47</v>
      </c>
      <c r="Z402" s="50">
        <v>41.84</v>
      </c>
      <c r="AA402" s="50">
        <v>101.24</v>
      </c>
      <c r="AB402" s="50">
        <v>55.02</v>
      </c>
      <c r="AC402" s="50">
        <v>28.42</v>
      </c>
      <c r="AD402" s="50">
        <v>27.4</v>
      </c>
      <c r="AE402" s="50">
        <v>26.41</v>
      </c>
      <c r="AF402" s="50">
        <v>52.74</v>
      </c>
      <c r="AG402" s="50">
        <v>64.709999999999994</v>
      </c>
      <c r="AH402" s="50">
        <v>28.23</v>
      </c>
      <c r="AI402" s="50">
        <v>37.68</v>
      </c>
      <c r="AJ402" s="50">
        <v>33.43</v>
      </c>
      <c r="AK402" s="50">
        <v>42.53</v>
      </c>
      <c r="AL402" s="50">
        <v>56.16</v>
      </c>
      <c r="AM402" s="50">
        <v>100.53</v>
      </c>
      <c r="AN402" s="50">
        <v>45.57</v>
      </c>
      <c r="AO402" s="50">
        <v>26.72</v>
      </c>
      <c r="AP402" s="50">
        <v>38.200000000000003</v>
      </c>
      <c r="AQ402" s="50">
        <v>43.68</v>
      </c>
      <c r="AR402" s="50">
        <v>39.85</v>
      </c>
      <c r="AS402" s="50">
        <v>52.44</v>
      </c>
      <c r="AT402" s="50">
        <v>35.89</v>
      </c>
      <c r="AU402" s="50">
        <v>0</v>
      </c>
      <c r="AV402" s="50">
        <v>49.54</v>
      </c>
      <c r="AW402" s="50">
        <v>0</v>
      </c>
    </row>
    <row r="403" spans="1:49">
      <c r="A403" s="52">
        <v>42291</v>
      </c>
      <c r="B403" s="50">
        <v>51.51</v>
      </c>
      <c r="C403" s="50">
        <v>59.53</v>
      </c>
      <c r="D403" s="50">
        <v>43.39</v>
      </c>
      <c r="E403" s="50">
        <v>58.15</v>
      </c>
      <c r="F403" s="50">
        <v>33.840000000000003</v>
      </c>
      <c r="G403" s="50">
        <v>44.47</v>
      </c>
      <c r="H403" s="50">
        <v>18.260000000000002</v>
      </c>
      <c r="I403" s="50">
        <v>53.11</v>
      </c>
      <c r="J403" s="50">
        <v>35.6</v>
      </c>
      <c r="K403" s="50">
        <v>65.48</v>
      </c>
      <c r="L403" s="50">
        <v>72.09</v>
      </c>
      <c r="M403" s="50">
        <v>81.760000000000005</v>
      </c>
      <c r="N403" s="50">
        <v>72.34</v>
      </c>
      <c r="O403" s="50">
        <v>63.82</v>
      </c>
      <c r="P403" s="50">
        <v>37.49</v>
      </c>
      <c r="Q403" s="50">
        <v>22.94</v>
      </c>
      <c r="R403" s="50">
        <v>67.92</v>
      </c>
      <c r="S403" s="50">
        <v>51.25</v>
      </c>
      <c r="T403" s="50">
        <v>30.39</v>
      </c>
      <c r="U403" s="50">
        <v>32.5</v>
      </c>
      <c r="V403" s="50">
        <v>27.41</v>
      </c>
      <c r="W403" s="50">
        <v>29.32</v>
      </c>
      <c r="X403" s="50">
        <v>67.73</v>
      </c>
      <c r="Y403" s="50">
        <v>33.08</v>
      </c>
      <c r="Z403" s="50">
        <v>41.69</v>
      </c>
      <c r="AA403" s="50">
        <v>100.93</v>
      </c>
      <c r="AB403" s="50">
        <v>55.01</v>
      </c>
      <c r="AC403" s="50">
        <v>28.52</v>
      </c>
      <c r="AD403" s="50">
        <v>27.3</v>
      </c>
      <c r="AE403" s="50">
        <v>26.4</v>
      </c>
      <c r="AF403" s="50">
        <v>52.77</v>
      </c>
      <c r="AG403" s="50">
        <v>64.97</v>
      </c>
      <c r="AH403" s="50">
        <v>28.14</v>
      </c>
      <c r="AI403" s="50">
        <v>37.76</v>
      </c>
      <c r="AJ403" s="50">
        <v>33.68</v>
      </c>
      <c r="AK403" s="50">
        <v>42.67</v>
      </c>
      <c r="AL403" s="50">
        <v>56.09</v>
      </c>
      <c r="AM403" s="50">
        <v>99.39</v>
      </c>
      <c r="AN403" s="50">
        <v>45.52</v>
      </c>
      <c r="AO403" s="50">
        <v>26.79</v>
      </c>
      <c r="AP403" s="50">
        <v>38.049999999999997</v>
      </c>
      <c r="AQ403" s="50">
        <v>43.66</v>
      </c>
      <c r="AR403" s="50">
        <v>39.57</v>
      </c>
      <c r="AS403" s="50">
        <v>52.25</v>
      </c>
      <c r="AT403" s="50">
        <v>35.99</v>
      </c>
      <c r="AU403" s="50">
        <v>0</v>
      </c>
      <c r="AV403" s="50">
        <v>49.39</v>
      </c>
      <c r="AW403" s="50">
        <v>0</v>
      </c>
    </row>
    <row r="404" spans="1:49">
      <c r="A404" s="52">
        <v>42292</v>
      </c>
      <c r="B404" s="50">
        <v>52.14</v>
      </c>
      <c r="C404" s="50">
        <v>60.53</v>
      </c>
      <c r="D404" s="50">
        <v>43.94</v>
      </c>
      <c r="E404" s="50">
        <v>58.72</v>
      </c>
      <c r="F404" s="50">
        <v>34.35</v>
      </c>
      <c r="G404" s="50">
        <v>45.34</v>
      </c>
      <c r="H404" s="50">
        <v>18.66</v>
      </c>
      <c r="I404" s="50">
        <v>53.6</v>
      </c>
      <c r="J404" s="50">
        <v>36.24</v>
      </c>
      <c r="K404" s="50">
        <v>66.47</v>
      </c>
      <c r="L404" s="50">
        <v>72.8</v>
      </c>
      <c r="M404" s="50">
        <v>83.26</v>
      </c>
      <c r="N404" s="50">
        <v>73.48</v>
      </c>
      <c r="O404" s="50">
        <v>64.430000000000007</v>
      </c>
      <c r="P404" s="50">
        <v>38.450000000000003</v>
      </c>
      <c r="Q404" s="50">
        <v>23.47</v>
      </c>
      <c r="R404" s="50">
        <v>69.08</v>
      </c>
      <c r="S404" s="50">
        <v>51.83</v>
      </c>
      <c r="T404" s="50">
        <v>30.96</v>
      </c>
      <c r="U404" s="50">
        <v>32.74</v>
      </c>
      <c r="V404" s="50">
        <v>27.81</v>
      </c>
      <c r="W404" s="50">
        <v>29.67</v>
      </c>
      <c r="X404" s="50">
        <v>69.34</v>
      </c>
      <c r="Y404" s="50">
        <v>33.83</v>
      </c>
      <c r="Z404" s="50">
        <v>42.46</v>
      </c>
      <c r="AA404" s="50">
        <v>103.2</v>
      </c>
      <c r="AB404" s="50">
        <v>55.98</v>
      </c>
      <c r="AC404" s="50">
        <v>28.85</v>
      </c>
      <c r="AD404" s="50">
        <v>28.02</v>
      </c>
      <c r="AE404" s="50">
        <v>26.51</v>
      </c>
      <c r="AF404" s="50">
        <v>54.05</v>
      </c>
      <c r="AG404" s="50">
        <v>65.78</v>
      </c>
      <c r="AH404" s="50">
        <v>28.34</v>
      </c>
      <c r="AI404" s="50">
        <v>38.299999999999997</v>
      </c>
      <c r="AJ404" s="50">
        <v>34.19</v>
      </c>
      <c r="AK404" s="50">
        <v>43.34</v>
      </c>
      <c r="AL404" s="50">
        <v>57.28</v>
      </c>
      <c r="AM404" s="50">
        <v>100.71</v>
      </c>
      <c r="AN404" s="50">
        <v>45.82</v>
      </c>
      <c r="AO404" s="50">
        <v>26.87</v>
      </c>
      <c r="AP404" s="50">
        <v>37.6</v>
      </c>
      <c r="AQ404" s="50">
        <v>44.38</v>
      </c>
      <c r="AR404" s="50">
        <v>40.07</v>
      </c>
      <c r="AS404" s="50">
        <v>53</v>
      </c>
      <c r="AT404" s="50">
        <v>36.35</v>
      </c>
      <c r="AU404" s="50">
        <v>0</v>
      </c>
      <c r="AV404" s="50">
        <v>50.48</v>
      </c>
      <c r="AW404" s="50">
        <v>0</v>
      </c>
    </row>
    <row r="405" spans="1:49">
      <c r="A405" s="52">
        <v>42293</v>
      </c>
      <c r="B405" s="50">
        <v>52.77</v>
      </c>
      <c r="C405" s="50">
        <v>60.72</v>
      </c>
      <c r="D405" s="50">
        <v>44.1</v>
      </c>
      <c r="E405" s="50">
        <v>58.54</v>
      </c>
      <c r="F405" s="50">
        <v>34.33</v>
      </c>
      <c r="G405" s="50">
        <v>45.72</v>
      </c>
      <c r="H405" s="50">
        <v>18.7</v>
      </c>
      <c r="I405" s="50">
        <v>53.28</v>
      </c>
      <c r="J405" s="50">
        <v>36.39</v>
      </c>
      <c r="K405" s="50">
        <v>67.02</v>
      </c>
      <c r="L405" s="50">
        <v>73.14</v>
      </c>
      <c r="M405" s="50">
        <v>83.35</v>
      </c>
      <c r="N405" s="50">
        <v>73.59</v>
      </c>
      <c r="O405" s="50">
        <v>64.28</v>
      </c>
      <c r="P405" s="50">
        <v>38.28</v>
      </c>
      <c r="Q405" s="50">
        <v>23.41</v>
      </c>
      <c r="R405" s="50">
        <v>69.3</v>
      </c>
      <c r="S405" s="50">
        <v>52.24</v>
      </c>
      <c r="T405" s="50">
        <v>30.46</v>
      </c>
      <c r="U405" s="50">
        <v>32.5</v>
      </c>
      <c r="V405" s="50">
        <v>27.81</v>
      </c>
      <c r="W405" s="50">
        <v>29.63</v>
      </c>
      <c r="X405" s="50">
        <v>68.290000000000006</v>
      </c>
      <c r="Y405" s="50">
        <v>33.909999999999997</v>
      </c>
      <c r="Z405" s="50">
        <v>42.39</v>
      </c>
      <c r="AA405" s="50">
        <v>103.66</v>
      </c>
      <c r="AB405" s="50">
        <v>56.2</v>
      </c>
      <c r="AC405" s="50">
        <v>28.85</v>
      </c>
      <c r="AD405" s="50">
        <v>27.98</v>
      </c>
      <c r="AE405" s="50">
        <v>26.48</v>
      </c>
      <c r="AF405" s="50">
        <v>54.03</v>
      </c>
      <c r="AG405" s="50">
        <v>65.849999999999994</v>
      </c>
      <c r="AH405" s="50">
        <v>28.2</v>
      </c>
      <c r="AI405" s="50">
        <v>38.44</v>
      </c>
      <c r="AJ405" s="50">
        <v>34.46</v>
      </c>
      <c r="AK405" s="50">
        <v>43.47</v>
      </c>
      <c r="AL405" s="50">
        <v>57.89</v>
      </c>
      <c r="AM405" s="50">
        <v>101.61</v>
      </c>
      <c r="AN405" s="50">
        <v>46.22</v>
      </c>
      <c r="AO405" s="50">
        <v>26.94</v>
      </c>
      <c r="AP405" s="50">
        <v>37.4</v>
      </c>
      <c r="AQ405" s="50">
        <v>44.85</v>
      </c>
      <c r="AR405" s="50">
        <v>40.08</v>
      </c>
      <c r="AS405" s="50">
        <v>53.3</v>
      </c>
      <c r="AT405" s="50">
        <v>36.43</v>
      </c>
      <c r="AU405" s="50">
        <v>0</v>
      </c>
      <c r="AV405" s="50">
        <v>50.27</v>
      </c>
      <c r="AW405" s="50">
        <v>0</v>
      </c>
    </row>
    <row r="406" spans="1:49">
      <c r="A406" s="52">
        <v>42296</v>
      </c>
      <c r="B406" s="50">
        <v>51.5</v>
      </c>
      <c r="C406" s="50">
        <v>60.99</v>
      </c>
      <c r="D406" s="50">
        <v>44.29</v>
      </c>
      <c r="E406" s="50">
        <v>58.59</v>
      </c>
      <c r="F406" s="50">
        <v>34.549999999999997</v>
      </c>
      <c r="G406" s="50">
        <v>45.77</v>
      </c>
      <c r="H406" s="50">
        <v>18.48</v>
      </c>
      <c r="I406" s="50">
        <v>53.3</v>
      </c>
      <c r="J406" s="50">
        <v>36.590000000000003</v>
      </c>
      <c r="K406" s="50">
        <v>66.930000000000007</v>
      </c>
      <c r="L406" s="50">
        <v>73.37</v>
      </c>
      <c r="M406" s="50">
        <v>83.64</v>
      </c>
      <c r="N406" s="50">
        <v>73.58</v>
      </c>
      <c r="O406" s="50">
        <v>64.98</v>
      </c>
      <c r="P406" s="50">
        <v>38.35</v>
      </c>
      <c r="Q406" s="50">
        <v>23.48</v>
      </c>
      <c r="R406" s="50">
        <v>69.38</v>
      </c>
      <c r="S406" s="50">
        <v>51.98</v>
      </c>
      <c r="T406" s="50">
        <v>30.18</v>
      </c>
      <c r="U406" s="50">
        <v>32.22</v>
      </c>
      <c r="V406" s="50">
        <v>27.71</v>
      </c>
      <c r="W406" s="50">
        <v>29.64</v>
      </c>
      <c r="X406" s="50">
        <v>68.77</v>
      </c>
      <c r="Y406" s="50">
        <v>33.840000000000003</v>
      </c>
      <c r="Z406" s="50">
        <v>42.15</v>
      </c>
      <c r="AA406" s="50">
        <v>103.77</v>
      </c>
      <c r="AB406" s="50">
        <v>56.36</v>
      </c>
      <c r="AC406" s="50">
        <v>28.88</v>
      </c>
      <c r="AD406" s="50">
        <v>27.81</v>
      </c>
      <c r="AE406" s="50">
        <v>26.43</v>
      </c>
      <c r="AF406" s="50">
        <v>54.29</v>
      </c>
      <c r="AG406" s="50">
        <v>65.53</v>
      </c>
      <c r="AH406" s="50">
        <v>28.47</v>
      </c>
      <c r="AI406" s="50">
        <v>38.49</v>
      </c>
      <c r="AJ406" s="50">
        <v>34.29</v>
      </c>
      <c r="AK406" s="50">
        <v>43.89</v>
      </c>
      <c r="AL406" s="50">
        <v>57.95</v>
      </c>
      <c r="AM406" s="50">
        <v>101.84</v>
      </c>
      <c r="AN406" s="50">
        <v>45.96</v>
      </c>
      <c r="AO406" s="50">
        <v>26.97</v>
      </c>
      <c r="AP406" s="50">
        <v>37.81</v>
      </c>
      <c r="AQ406" s="50">
        <v>45.6</v>
      </c>
      <c r="AR406" s="50">
        <v>40.18</v>
      </c>
      <c r="AS406" s="50">
        <v>53.47</v>
      </c>
      <c r="AT406" s="50">
        <v>36.26</v>
      </c>
      <c r="AU406" s="50">
        <v>0</v>
      </c>
      <c r="AV406" s="50">
        <v>50.38</v>
      </c>
      <c r="AW406" s="50">
        <v>0</v>
      </c>
    </row>
    <row r="407" spans="1:49">
      <c r="A407" s="52">
        <v>42297</v>
      </c>
      <c r="B407" s="50">
        <v>51.6</v>
      </c>
      <c r="C407" s="50">
        <v>61.2</v>
      </c>
      <c r="D407" s="50">
        <v>44.32</v>
      </c>
      <c r="E407" s="50">
        <v>58.66</v>
      </c>
      <c r="F407" s="50">
        <v>34.770000000000003</v>
      </c>
      <c r="G407" s="50">
        <v>45.78</v>
      </c>
      <c r="H407" s="50">
        <v>18.59</v>
      </c>
      <c r="I407" s="50">
        <v>53.47</v>
      </c>
      <c r="J407" s="50">
        <v>36.79</v>
      </c>
      <c r="K407" s="50">
        <v>67.16</v>
      </c>
      <c r="L407" s="50">
        <v>73.69</v>
      </c>
      <c r="M407" s="50">
        <v>83.82</v>
      </c>
      <c r="N407" s="50">
        <v>73.7</v>
      </c>
      <c r="O407" s="50">
        <v>65.45</v>
      </c>
      <c r="P407" s="50">
        <v>38.840000000000003</v>
      </c>
      <c r="Q407" s="50">
        <v>23.93</v>
      </c>
      <c r="R407" s="50">
        <v>70.069999999999993</v>
      </c>
      <c r="S407" s="50">
        <v>52.2</v>
      </c>
      <c r="T407" s="50">
        <v>30.58</v>
      </c>
      <c r="U407" s="50">
        <v>32.630000000000003</v>
      </c>
      <c r="V407" s="50">
        <v>27.8</v>
      </c>
      <c r="W407" s="50">
        <v>29.58</v>
      </c>
      <c r="X407" s="50">
        <v>69</v>
      </c>
      <c r="Y407" s="50">
        <v>33.75</v>
      </c>
      <c r="Z407" s="50">
        <v>42.46</v>
      </c>
      <c r="AA407" s="50">
        <v>103.94</v>
      </c>
      <c r="AB407" s="50">
        <v>56.86</v>
      </c>
      <c r="AC407" s="50">
        <v>28.92</v>
      </c>
      <c r="AD407" s="50">
        <v>28.25</v>
      </c>
      <c r="AE407" s="50">
        <v>26.52</v>
      </c>
      <c r="AF407" s="50">
        <v>54.33</v>
      </c>
      <c r="AG407" s="50">
        <v>65.739999999999995</v>
      </c>
      <c r="AH407" s="50">
        <v>28.53</v>
      </c>
      <c r="AI407" s="50">
        <v>38.68</v>
      </c>
      <c r="AJ407" s="50">
        <v>34.28</v>
      </c>
      <c r="AK407" s="50">
        <v>43.56</v>
      </c>
      <c r="AL407" s="50">
        <v>58.2</v>
      </c>
      <c r="AM407" s="50">
        <v>101.46</v>
      </c>
      <c r="AN407" s="50">
        <v>45.97</v>
      </c>
      <c r="AO407" s="50">
        <v>27.05</v>
      </c>
      <c r="AP407" s="50">
        <v>37.799999999999997</v>
      </c>
      <c r="AQ407" s="50">
        <v>45.97</v>
      </c>
      <c r="AR407" s="50">
        <v>40.409999999999997</v>
      </c>
      <c r="AS407" s="50">
        <v>53.37</v>
      </c>
      <c r="AT407" s="50">
        <v>36.630000000000003</v>
      </c>
      <c r="AU407" s="50">
        <v>0</v>
      </c>
      <c r="AV407" s="50">
        <v>50.65</v>
      </c>
      <c r="AW407" s="50">
        <v>0</v>
      </c>
    </row>
    <row r="408" spans="1:49">
      <c r="A408" s="52">
        <v>42298</v>
      </c>
      <c r="B408" s="50">
        <v>51</v>
      </c>
      <c r="C408" s="50">
        <v>60.82</v>
      </c>
      <c r="D408" s="50">
        <v>44.15</v>
      </c>
      <c r="E408" s="50">
        <v>58.94</v>
      </c>
      <c r="F408" s="50">
        <v>34.479999999999997</v>
      </c>
      <c r="G408" s="50">
        <v>45.32</v>
      </c>
      <c r="H408" s="50">
        <v>18.77</v>
      </c>
      <c r="I408" s="50">
        <v>53.27</v>
      </c>
      <c r="J408" s="50">
        <v>36.67</v>
      </c>
      <c r="K408" s="50">
        <v>66.97</v>
      </c>
      <c r="L408" s="50">
        <v>73.92</v>
      </c>
      <c r="M408" s="50">
        <v>83.78</v>
      </c>
      <c r="N408" s="50">
        <v>73.86</v>
      </c>
      <c r="O408" s="50">
        <v>65.02</v>
      </c>
      <c r="P408" s="50">
        <v>38.25</v>
      </c>
      <c r="Q408" s="50">
        <v>23.71</v>
      </c>
      <c r="R408" s="50">
        <v>69.42</v>
      </c>
      <c r="S408" s="50">
        <v>52.06</v>
      </c>
      <c r="T408" s="50">
        <v>30.46</v>
      </c>
      <c r="U408" s="50">
        <v>32.24</v>
      </c>
      <c r="V408" s="50">
        <v>27.72</v>
      </c>
      <c r="W408" s="50">
        <v>29.24</v>
      </c>
      <c r="X408" s="50">
        <v>69.05</v>
      </c>
      <c r="Y408" s="50">
        <v>33.46</v>
      </c>
      <c r="Z408" s="50">
        <v>41.85</v>
      </c>
      <c r="AA408" s="50">
        <v>104.2</v>
      </c>
      <c r="AB408" s="50">
        <v>56.27</v>
      </c>
      <c r="AC408" s="50">
        <v>28.82</v>
      </c>
      <c r="AD408" s="50">
        <v>28.13</v>
      </c>
      <c r="AE408" s="50">
        <v>26.48</v>
      </c>
      <c r="AF408" s="50">
        <v>54.17</v>
      </c>
      <c r="AG408" s="50">
        <v>65.59</v>
      </c>
      <c r="AH408" s="50">
        <v>28.47</v>
      </c>
      <c r="AI408" s="50">
        <v>38.46</v>
      </c>
      <c r="AJ408" s="50">
        <v>34.25</v>
      </c>
      <c r="AK408" s="50">
        <v>43.18</v>
      </c>
      <c r="AL408" s="50">
        <v>57.77</v>
      </c>
      <c r="AM408" s="50">
        <v>101.14</v>
      </c>
      <c r="AN408" s="50">
        <v>46.08</v>
      </c>
      <c r="AO408" s="50">
        <v>27.01</v>
      </c>
      <c r="AP408" s="50">
        <v>37.65</v>
      </c>
      <c r="AQ408" s="50">
        <v>45.99</v>
      </c>
      <c r="AR408" s="50">
        <v>40.450000000000003</v>
      </c>
      <c r="AS408" s="50">
        <v>53.16</v>
      </c>
      <c r="AT408" s="50">
        <v>36.58</v>
      </c>
      <c r="AU408" s="50">
        <v>0</v>
      </c>
      <c r="AV408" s="50">
        <v>50.57</v>
      </c>
      <c r="AW408" s="50">
        <v>0</v>
      </c>
    </row>
    <row r="409" spans="1:49">
      <c r="A409" s="52">
        <v>42299</v>
      </c>
      <c r="B409" s="50">
        <v>51</v>
      </c>
      <c r="C409" s="50">
        <v>61.54</v>
      </c>
      <c r="D409" s="50">
        <v>44.5</v>
      </c>
      <c r="E409" s="50">
        <v>59.17</v>
      </c>
      <c r="F409" s="50">
        <v>34.770000000000003</v>
      </c>
      <c r="G409" s="50">
        <v>45.83</v>
      </c>
      <c r="H409" s="50">
        <v>19.13</v>
      </c>
      <c r="I409" s="50">
        <v>53.56</v>
      </c>
      <c r="J409" s="50">
        <v>37.17</v>
      </c>
      <c r="K409" s="50">
        <v>67.78</v>
      </c>
      <c r="L409" s="50">
        <v>74.489999999999995</v>
      </c>
      <c r="M409" s="50">
        <v>84.87</v>
      </c>
      <c r="N409" s="50">
        <v>75.06</v>
      </c>
      <c r="O409" s="50">
        <v>66.09</v>
      </c>
      <c r="P409" s="50">
        <v>38.96</v>
      </c>
      <c r="Q409" s="50">
        <v>23.92</v>
      </c>
      <c r="R409" s="50">
        <v>70.06</v>
      </c>
      <c r="S409" s="50">
        <v>52.7</v>
      </c>
      <c r="T409" s="50">
        <v>31.01</v>
      </c>
      <c r="U409" s="50">
        <v>32.51</v>
      </c>
      <c r="V409" s="50">
        <v>28.02</v>
      </c>
      <c r="W409" s="50">
        <v>29.52</v>
      </c>
      <c r="X409" s="50">
        <v>70</v>
      </c>
      <c r="Y409" s="50">
        <v>33.75</v>
      </c>
      <c r="Z409" s="50">
        <v>42.61</v>
      </c>
      <c r="AA409" s="50">
        <v>105.71</v>
      </c>
      <c r="AB409" s="50">
        <v>55.99</v>
      </c>
      <c r="AC409" s="50">
        <v>29.24</v>
      </c>
      <c r="AD409" s="50">
        <v>28.55</v>
      </c>
      <c r="AE409" s="50">
        <v>26.49</v>
      </c>
      <c r="AF409" s="50">
        <v>54.5</v>
      </c>
      <c r="AG409" s="50">
        <v>66.64</v>
      </c>
      <c r="AH409" s="50">
        <v>28.76</v>
      </c>
      <c r="AI409" s="50">
        <v>38.89</v>
      </c>
      <c r="AJ409" s="50">
        <v>34.75</v>
      </c>
      <c r="AK409" s="50">
        <v>43.62</v>
      </c>
      <c r="AL409" s="50">
        <v>58.56</v>
      </c>
      <c r="AM409" s="50">
        <v>102.51</v>
      </c>
      <c r="AN409" s="50">
        <v>46.5</v>
      </c>
      <c r="AO409" s="50">
        <v>27.09</v>
      </c>
      <c r="AP409" s="50">
        <v>38.36</v>
      </c>
      <c r="AQ409" s="50">
        <v>46.79</v>
      </c>
      <c r="AR409" s="50">
        <v>41.3</v>
      </c>
      <c r="AS409" s="50">
        <v>53.73</v>
      </c>
      <c r="AT409" s="50">
        <v>37.14</v>
      </c>
      <c r="AU409" s="50">
        <v>0</v>
      </c>
      <c r="AV409" s="50">
        <v>51.18</v>
      </c>
      <c r="AW409" s="50">
        <v>0</v>
      </c>
    </row>
    <row r="410" spans="1:49">
      <c r="A410" s="52">
        <v>42300</v>
      </c>
      <c r="B410" s="50">
        <v>49.96</v>
      </c>
      <c r="C410" s="50">
        <v>60.36</v>
      </c>
      <c r="D410" s="50">
        <v>43.99</v>
      </c>
      <c r="E410" s="50">
        <v>57.48</v>
      </c>
      <c r="F410" s="50">
        <v>34.19</v>
      </c>
      <c r="G410" s="50">
        <v>44.89</v>
      </c>
      <c r="H410" s="50">
        <v>18.62</v>
      </c>
      <c r="I410" s="50">
        <v>53.51</v>
      </c>
      <c r="J410" s="50">
        <v>36.74</v>
      </c>
      <c r="K410" s="50">
        <v>67.040000000000006</v>
      </c>
      <c r="L410" s="50">
        <v>73.08</v>
      </c>
      <c r="M410" s="50">
        <v>83.33</v>
      </c>
      <c r="N410" s="50">
        <v>73.739999999999995</v>
      </c>
      <c r="O410" s="50">
        <v>64.55</v>
      </c>
      <c r="P410" s="50">
        <v>38.46</v>
      </c>
      <c r="Q410" s="50">
        <v>23.35</v>
      </c>
      <c r="R410" s="50">
        <v>68.650000000000006</v>
      </c>
      <c r="S410" s="50">
        <v>51.72</v>
      </c>
      <c r="T410" s="50">
        <v>29.86</v>
      </c>
      <c r="U410" s="50">
        <v>31.67</v>
      </c>
      <c r="V410" s="50">
        <v>27.6</v>
      </c>
      <c r="W410" s="50">
        <v>29.26</v>
      </c>
      <c r="X410" s="50">
        <v>68.930000000000007</v>
      </c>
      <c r="Y410" s="50">
        <v>33.270000000000003</v>
      </c>
      <c r="Z410" s="50">
        <v>42.17</v>
      </c>
      <c r="AA410" s="50">
        <v>104.56</v>
      </c>
      <c r="AB410" s="50">
        <v>55.72</v>
      </c>
      <c r="AC410" s="50">
        <v>28.79</v>
      </c>
      <c r="AD410" s="50">
        <v>28.33</v>
      </c>
      <c r="AE410" s="50">
        <v>26.39</v>
      </c>
      <c r="AF410" s="50">
        <v>53.63</v>
      </c>
      <c r="AG410" s="50">
        <v>65.709999999999994</v>
      </c>
      <c r="AH410" s="50">
        <v>28.2</v>
      </c>
      <c r="AI410" s="50">
        <v>38.31</v>
      </c>
      <c r="AJ410" s="50">
        <v>34.18</v>
      </c>
      <c r="AK410" s="50">
        <v>42.66</v>
      </c>
      <c r="AL410" s="50">
        <v>57.28</v>
      </c>
      <c r="AM410" s="50">
        <v>101.47</v>
      </c>
      <c r="AN410" s="50">
        <v>45.81</v>
      </c>
      <c r="AO410" s="50">
        <v>27.07</v>
      </c>
      <c r="AP410" s="50">
        <v>36.69</v>
      </c>
      <c r="AQ410" s="50">
        <v>45.99</v>
      </c>
      <c r="AR410" s="50">
        <v>40.229999999999997</v>
      </c>
      <c r="AS410" s="50">
        <v>52.81</v>
      </c>
      <c r="AT410" s="50">
        <v>36.44</v>
      </c>
      <c r="AU410" s="50">
        <v>0</v>
      </c>
      <c r="AV410" s="50">
        <v>51.19</v>
      </c>
      <c r="AW410" s="50">
        <v>0</v>
      </c>
    </row>
    <row r="411" spans="1:49">
      <c r="A411" s="52">
        <v>42303</v>
      </c>
      <c r="B411" s="50">
        <v>50.34</v>
      </c>
      <c r="C411" s="50">
        <v>60.59</v>
      </c>
      <c r="D411" s="50">
        <v>44.41</v>
      </c>
      <c r="E411" s="50">
        <v>57.82</v>
      </c>
      <c r="F411" s="50">
        <v>34.29</v>
      </c>
      <c r="G411" s="50">
        <v>45.65</v>
      </c>
      <c r="H411" s="50">
        <v>18.77</v>
      </c>
      <c r="I411" s="50">
        <v>53.16</v>
      </c>
      <c r="J411" s="50">
        <v>36.82</v>
      </c>
      <c r="K411" s="50">
        <v>67.040000000000006</v>
      </c>
      <c r="L411" s="50">
        <v>72.84</v>
      </c>
      <c r="M411" s="50">
        <v>83.5</v>
      </c>
      <c r="N411" s="50">
        <v>72.25</v>
      </c>
      <c r="O411" s="50">
        <v>65.05</v>
      </c>
      <c r="P411" s="50">
        <v>38.44</v>
      </c>
      <c r="Q411" s="50">
        <v>23.43</v>
      </c>
      <c r="R411" s="50">
        <v>68.489999999999995</v>
      </c>
      <c r="S411" s="50">
        <v>52.05</v>
      </c>
      <c r="T411" s="50">
        <v>29.17</v>
      </c>
      <c r="U411" s="50">
        <v>31.29</v>
      </c>
      <c r="V411" s="50">
        <v>27.8</v>
      </c>
      <c r="W411" s="50">
        <v>29.05</v>
      </c>
      <c r="X411" s="50">
        <v>69.89</v>
      </c>
      <c r="Y411" s="50">
        <v>33.4</v>
      </c>
      <c r="Z411" s="50">
        <v>42.32</v>
      </c>
      <c r="AA411" s="50">
        <v>103.85</v>
      </c>
      <c r="AB411" s="50">
        <v>55.89</v>
      </c>
      <c r="AC411" s="50">
        <v>28.71</v>
      </c>
      <c r="AD411" s="50">
        <v>28.12</v>
      </c>
      <c r="AE411" s="50">
        <v>26.27</v>
      </c>
      <c r="AF411" s="50">
        <v>53.79</v>
      </c>
      <c r="AG411" s="50">
        <v>65.78</v>
      </c>
      <c r="AH411" s="50">
        <v>28.67</v>
      </c>
      <c r="AI411" s="50">
        <v>38.61</v>
      </c>
      <c r="AJ411" s="50">
        <v>34.33</v>
      </c>
      <c r="AK411" s="50">
        <v>41.84</v>
      </c>
      <c r="AL411" s="50">
        <v>57.05</v>
      </c>
      <c r="AM411" s="50">
        <v>101.45</v>
      </c>
      <c r="AN411" s="50">
        <v>45.64</v>
      </c>
      <c r="AO411" s="50">
        <v>27.09</v>
      </c>
      <c r="AP411" s="50">
        <v>36.229999999999997</v>
      </c>
      <c r="AQ411" s="50">
        <v>46.62</v>
      </c>
      <c r="AR411" s="50">
        <v>40.74</v>
      </c>
      <c r="AS411" s="50">
        <v>52.85</v>
      </c>
      <c r="AT411" s="50">
        <v>36.78</v>
      </c>
      <c r="AU411" s="50">
        <v>0</v>
      </c>
      <c r="AV411" s="50">
        <v>51.18</v>
      </c>
      <c r="AW411" s="50">
        <v>0</v>
      </c>
    </row>
    <row r="412" spans="1:49">
      <c r="A412" s="52">
        <v>42304</v>
      </c>
      <c r="B412" s="50">
        <v>51.08</v>
      </c>
      <c r="C412" s="50">
        <v>60.38</v>
      </c>
      <c r="D412" s="50">
        <v>44.49</v>
      </c>
      <c r="E412" s="50">
        <v>57.67</v>
      </c>
      <c r="F412" s="50">
        <v>34.11</v>
      </c>
      <c r="G412" s="50">
        <v>45.41</v>
      </c>
      <c r="H412" s="50">
        <v>18.59</v>
      </c>
      <c r="I412" s="50">
        <v>52.93</v>
      </c>
      <c r="J412" s="50">
        <v>36.53</v>
      </c>
      <c r="K412" s="50">
        <v>67.25</v>
      </c>
      <c r="L412" s="50">
        <v>72.36</v>
      </c>
      <c r="M412" s="50">
        <v>83.49</v>
      </c>
      <c r="N412" s="50">
        <v>72.41</v>
      </c>
      <c r="O412" s="50">
        <v>64.38</v>
      </c>
      <c r="P412" s="50">
        <v>38.700000000000003</v>
      </c>
      <c r="Q412" s="50">
        <v>24.14</v>
      </c>
      <c r="R412" s="50">
        <v>68.459999999999994</v>
      </c>
      <c r="S412" s="50">
        <v>51.93</v>
      </c>
      <c r="T412" s="50">
        <v>28.55</v>
      </c>
      <c r="U412" s="50">
        <v>31.19</v>
      </c>
      <c r="V412" s="50">
        <v>27.85</v>
      </c>
      <c r="W412" s="50">
        <v>29.04</v>
      </c>
      <c r="X412" s="50">
        <v>69.709999999999994</v>
      </c>
      <c r="Y412" s="50">
        <v>33.130000000000003</v>
      </c>
      <c r="Z412" s="50">
        <v>41.92</v>
      </c>
      <c r="AA412" s="50">
        <v>104.1</v>
      </c>
      <c r="AB412" s="50">
        <v>55.63</v>
      </c>
      <c r="AC412" s="50">
        <v>28.41</v>
      </c>
      <c r="AD412" s="50">
        <v>27.64</v>
      </c>
      <c r="AE412" s="50">
        <v>25.95</v>
      </c>
      <c r="AF412" s="50">
        <v>54.07</v>
      </c>
      <c r="AG412" s="50">
        <v>65.510000000000005</v>
      </c>
      <c r="AH412" s="50">
        <v>28.74</v>
      </c>
      <c r="AI412" s="50">
        <v>38.229999999999997</v>
      </c>
      <c r="AJ412" s="50">
        <v>34.299999999999997</v>
      </c>
      <c r="AK412" s="50">
        <v>41.78</v>
      </c>
      <c r="AL412" s="50">
        <v>56.72</v>
      </c>
      <c r="AM412" s="50">
        <v>101.01</v>
      </c>
      <c r="AN412" s="50">
        <v>45.66</v>
      </c>
      <c r="AO412" s="50">
        <v>27.16</v>
      </c>
      <c r="AP412" s="50">
        <v>35.89</v>
      </c>
      <c r="AQ412" s="50">
        <v>46.07</v>
      </c>
      <c r="AR412" s="50">
        <v>40.659999999999997</v>
      </c>
      <c r="AS412" s="50">
        <v>52.68</v>
      </c>
      <c r="AT412" s="50">
        <v>36.72</v>
      </c>
      <c r="AU412" s="50">
        <v>0</v>
      </c>
      <c r="AV412" s="50">
        <v>50.09</v>
      </c>
      <c r="AW412" s="50">
        <v>0</v>
      </c>
    </row>
    <row r="413" spans="1:49">
      <c r="A413" s="52">
        <v>42305</v>
      </c>
      <c r="B413" s="50">
        <v>50.33</v>
      </c>
      <c r="C413" s="50">
        <v>59.3</v>
      </c>
      <c r="D413" s="50">
        <v>44.03</v>
      </c>
      <c r="E413" s="50">
        <v>57.07</v>
      </c>
      <c r="F413" s="50">
        <v>34</v>
      </c>
      <c r="G413" s="50">
        <v>45.78</v>
      </c>
      <c r="H413" s="50">
        <v>18.53</v>
      </c>
      <c r="I413" s="50">
        <v>53.28</v>
      </c>
      <c r="J413" s="50">
        <v>36.25</v>
      </c>
      <c r="K413" s="50">
        <v>66.41</v>
      </c>
      <c r="L413" s="50">
        <v>71.52</v>
      </c>
      <c r="M413" s="50">
        <v>82.17</v>
      </c>
      <c r="N413" s="50">
        <v>71.55</v>
      </c>
      <c r="O413" s="50">
        <v>61.23</v>
      </c>
      <c r="P413" s="50">
        <v>38.799999999999997</v>
      </c>
      <c r="Q413" s="50">
        <v>23.99</v>
      </c>
      <c r="R413" s="50">
        <v>67.760000000000005</v>
      </c>
      <c r="S413" s="50">
        <v>50.97</v>
      </c>
      <c r="T413" s="50">
        <v>28.56</v>
      </c>
      <c r="U413" s="50">
        <v>30.84</v>
      </c>
      <c r="V413" s="50">
        <v>27.64</v>
      </c>
      <c r="W413" s="50">
        <v>29.4</v>
      </c>
      <c r="X413" s="50">
        <v>68.12</v>
      </c>
      <c r="Y413" s="50">
        <v>32.659999999999997</v>
      </c>
      <c r="Z413" s="50">
        <v>42.01</v>
      </c>
      <c r="AA413" s="50">
        <v>102.95</v>
      </c>
      <c r="AB413" s="50">
        <v>54.97</v>
      </c>
      <c r="AC413" s="50">
        <v>28.43</v>
      </c>
      <c r="AD413" s="50">
        <v>27.94</v>
      </c>
      <c r="AE413" s="50">
        <v>26.62</v>
      </c>
      <c r="AF413" s="50">
        <v>52.95</v>
      </c>
      <c r="AG413" s="50">
        <v>64.48</v>
      </c>
      <c r="AH413" s="50">
        <v>28.4</v>
      </c>
      <c r="AI413" s="50">
        <v>37.409999999999997</v>
      </c>
      <c r="AJ413" s="50">
        <v>33.42</v>
      </c>
      <c r="AK413" s="50">
        <v>41.39</v>
      </c>
      <c r="AL413" s="50">
        <v>56.69</v>
      </c>
      <c r="AM413" s="50">
        <v>100.91</v>
      </c>
      <c r="AN413" s="50">
        <v>45.33</v>
      </c>
      <c r="AO413" s="50">
        <v>27.22</v>
      </c>
      <c r="AP413" s="50">
        <v>36.1</v>
      </c>
      <c r="AQ413" s="50">
        <v>45.67</v>
      </c>
      <c r="AR413" s="50">
        <v>39.9</v>
      </c>
      <c r="AS413" s="50">
        <v>51.9</v>
      </c>
      <c r="AT413" s="50">
        <v>36.04</v>
      </c>
      <c r="AU413" s="50">
        <v>0</v>
      </c>
      <c r="AV413" s="50">
        <v>49.46</v>
      </c>
      <c r="AW413" s="50">
        <v>0</v>
      </c>
    </row>
    <row r="414" spans="1:49">
      <c r="A414" s="52">
        <v>42306</v>
      </c>
      <c r="B414" s="50">
        <v>49.9</v>
      </c>
      <c r="C414" s="50">
        <v>58.67</v>
      </c>
      <c r="D414" s="50">
        <v>43.41</v>
      </c>
      <c r="E414" s="50">
        <v>56.21</v>
      </c>
      <c r="F414" s="50">
        <v>33.65</v>
      </c>
      <c r="G414" s="50">
        <v>45.48</v>
      </c>
      <c r="H414" s="50">
        <v>18.53</v>
      </c>
      <c r="I414" s="50">
        <v>53.09</v>
      </c>
      <c r="J414" s="50">
        <v>35.75</v>
      </c>
      <c r="K414" s="50">
        <v>65.34</v>
      </c>
      <c r="L414" s="50">
        <v>70.88</v>
      </c>
      <c r="M414" s="50">
        <v>81.150000000000006</v>
      </c>
      <c r="N414" s="50">
        <v>71.569999999999993</v>
      </c>
      <c r="O414" s="50">
        <v>60.64</v>
      </c>
      <c r="P414" s="50">
        <v>38.31</v>
      </c>
      <c r="Q414" s="50">
        <v>23.41</v>
      </c>
      <c r="R414" s="50">
        <v>67.5</v>
      </c>
      <c r="S414" s="50">
        <v>50.76</v>
      </c>
      <c r="T414" s="50">
        <v>28.59</v>
      </c>
      <c r="U414" s="50">
        <v>30.82</v>
      </c>
      <c r="V414" s="50">
        <v>27.41</v>
      </c>
      <c r="W414" s="50">
        <v>29.07</v>
      </c>
      <c r="X414" s="50">
        <v>66.44</v>
      </c>
      <c r="Y414" s="50">
        <v>32.5</v>
      </c>
      <c r="Z414" s="50">
        <v>41.27</v>
      </c>
      <c r="AA414" s="50">
        <v>101.78</v>
      </c>
      <c r="AB414" s="50">
        <v>54.11</v>
      </c>
      <c r="AC414" s="50">
        <v>28.48</v>
      </c>
      <c r="AD414" s="50">
        <v>27.78</v>
      </c>
      <c r="AE414" s="50">
        <v>26.6</v>
      </c>
      <c r="AF414" s="50">
        <v>52.35</v>
      </c>
      <c r="AG414" s="50">
        <v>63.17</v>
      </c>
      <c r="AH414" s="50">
        <v>27.62</v>
      </c>
      <c r="AI414" s="50">
        <v>36.96</v>
      </c>
      <c r="AJ414" s="50">
        <v>33.79</v>
      </c>
      <c r="AK414" s="50">
        <v>41.44</v>
      </c>
      <c r="AL414" s="50">
        <v>57.28</v>
      </c>
      <c r="AM414" s="50">
        <v>101.3</v>
      </c>
      <c r="AN414" s="50">
        <v>44.95</v>
      </c>
      <c r="AO414" s="50">
        <v>27.11</v>
      </c>
      <c r="AP414" s="50">
        <v>35.61</v>
      </c>
      <c r="AQ414" s="50">
        <v>45.23</v>
      </c>
      <c r="AR414" s="50">
        <v>39.64</v>
      </c>
      <c r="AS414" s="50">
        <v>51.3</v>
      </c>
      <c r="AT414" s="50">
        <v>35.54</v>
      </c>
      <c r="AU414" s="50">
        <v>0</v>
      </c>
      <c r="AV414" s="50">
        <v>50.06</v>
      </c>
      <c r="AW414" s="50">
        <v>0</v>
      </c>
    </row>
    <row r="415" spans="1:49">
      <c r="A415" s="52">
        <v>42307</v>
      </c>
      <c r="B415" s="50">
        <v>50.21</v>
      </c>
      <c r="C415" s="50">
        <v>59.02</v>
      </c>
      <c r="D415" s="50">
        <v>43.68</v>
      </c>
      <c r="E415" s="50">
        <v>56.65</v>
      </c>
      <c r="F415" s="50">
        <v>33.85</v>
      </c>
      <c r="G415" s="50">
        <v>45.78</v>
      </c>
      <c r="H415" s="50">
        <v>18.55</v>
      </c>
      <c r="I415" s="50">
        <v>53</v>
      </c>
      <c r="J415" s="50">
        <v>36.07</v>
      </c>
      <c r="K415" s="50">
        <v>65.75</v>
      </c>
      <c r="L415" s="50">
        <v>71.430000000000007</v>
      </c>
      <c r="M415" s="50">
        <v>81.59</v>
      </c>
      <c r="N415" s="50">
        <v>71.47</v>
      </c>
      <c r="O415" s="50">
        <v>60.52</v>
      </c>
      <c r="P415" s="50">
        <v>38.67</v>
      </c>
      <c r="Q415" s="50">
        <v>22.55</v>
      </c>
      <c r="R415" s="50">
        <v>68.16</v>
      </c>
      <c r="S415" s="50">
        <v>50.94</v>
      </c>
      <c r="T415" s="50">
        <v>27.92</v>
      </c>
      <c r="U415" s="50">
        <v>31.2</v>
      </c>
      <c r="V415" s="50">
        <v>27.5</v>
      </c>
      <c r="W415" s="50">
        <v>29.26</v>
      </c>
      <c r="X415" s="50">
        <v>66.849999999999994</v>
      </c>
      <c r="Y415" s="50">
        <v>32.72</v>
      </c>
      <c r="Z415" s="50">
        <v>41.27</v>
      </c>
      <c r="AA415" s="50">
        <v>102.66</v>
      </c>
      <c r="AB415" s="50">
        <v>54.19</v>
      </c>
      <c r="AC415" s="50">
        <v>28.51</v>
      </c>
      <c r="AD415" s="50">
        <v>27.44</v>
      </c>
      <c r="AE415" s="50">
        <v>26.63</v>
      </c>
      <c r="AF415" s="50">
        <v>53.4</v>
      </c>
      <c r="AG415" s="50">
        <v>63.51</v>
      </c>
      <c r="AH415" s="50">
        <v>28.12</v>
      </c>
      <c r="AI415" s="50">
        <v>37.08</v>
      </c>
      <c r="AJ415" s="50">
        <v>34.4</v>
      </c>
      <c r="AK415" s="50">
        <v>41.29</v>
      </c>
      <c r="AL415" s="50">
        <v>59.22</v>
      </c>
      <c r="AM415" s="50">
        <v>102.41</v>
      </c>
      <c r="AN415" s="50">
        <v>45.1</v>
      </c>
      <c r="AO415" s="50">
        <v>27</v>
      </c>
      <c r="AP415" s="50">
        <v>35.47</v>
      </c>
      <c r="AQ415" s="50">
        <v>45.47</v>
      </c>
      <c r="AR415" s="50">
        <v>39.700000000000003</v>
      </c>
      <c r="AS415" s="50">
        <v>51.56</v>
      </c>
      <c r="AT415" s="50">
        <v>35.630000000000003</v>
      </c>
      <c r="AU415" s="50">
        <v>0</v>
      </c>
      <c r="AV415" s="50">
        <v>50.99</v>
      </c>
      <c r="AW415" s="50">
        <v>0</v>
      </c>
    </row>
    <row r="416" spans="1:49">
      <c r="A416" s="52">
        <v>42310</v>
      </c>
      <c r="B416" s="50">
        <v>50.45</v>
      </c>
      <c r="C416" s="50">
        <v>59.54</v>
      </c>
      <c r="D416" s="50">
        <v>43.92</v>
      </c>
      <c r="E416" s="50">
        <v>56.89</v>
      </c>
      <c r="F416" s="50">
        <v>33.71</v>
      </c>
      <c r="G416" s="50">
        <v>46.28</v>
      </c>
      <c r="H416" s="50">
        <v>18.5</v>
      </c>
      <c r="I416" s="50">
        <v>52.79</v>
      </c>
      <c r="J416" s="50">
        <v>35.950000000000003</v>
      </c>
      <c r="K416" s="50">
        <v>65.59</v>
      </c>
      <c r="L416" s="50">
        <v>70.73</v>
      </c>
      <c r="M416" s="50">
        <v>82.16</v>
      </c>
      <c r="N416" s="50">
        <v>72.180000000000007</v>
      </c>
      <c r="O416" s="50">
        <v>60.89</v>
      </c>
      <c r="P416" s="50">
        <v>38.85</v>
      </c>
      <c r="Q416" s="50">
        <v>22.74</v>
      </c>
      <c r="R416" s="50">
        <v>68.55</v>
      </c>
      <c r="S416" s="50">
        <v>50.96</v>
      </c>
      <c r="T416" s="50">
        <v>28.37</v>
      </c>
      <c r="U416" s="50">
        <v>31.16</v>
      </c>
      <c r="V416" s="50">
        <v>27.46</v>
      </c>
      <c r="W416" s="50">
        <v>29.12</v>
      </c>
      <c r="X416" s="50">
        <v>67.040000000000006</v>
      </c>
      <c r="Y416" s="50">
        <v>32.65</v>
      </c>
      <c r="Z416" s="50">
        <v>41.48</v>
      </c>
      <c r="AA416" s="50">
        <v>102.23</v>
      </c>
      <c r="AB416" s="50">
        <v>53.93</v>
      </c>
      <c r="AC416" s="50">
        <v>28.2</v>
      </c>
      <c r="AD416" s="50">
        <v>27.67</v>
      </c>
      <c r="AE416" s="50">
        <v>26.64</v>
      </c>
      <c r="AF416" s="50">
        <v>53.55</v>
      </c>
      <c r="AG416" s="50">
        <v>64.17</v>
      </c>
      <c r="AH416" s="50">
        <v>27.96</v>
      </c>
      <c r="AI416" s="50">
        <v>36.79</v>
      </c>
      <c r="AJ416" s="50">
        <v>34.15</v>
      </c>
      <c r="AK416" s="50">
        <v>40.619999999999997</v>
      </c>
      <c r="AL416" s="50">
        <v>59.2</v>
      </c>
      <c r="AM416" s="50">
        <v>102.39</v>
      </c>
      <c r="AN416" s="50">
        <v>45.23</v>
      </c>
      <c r="AO416" s="50">
        <v>27.05</v>
      </c>
      <c r="AP416" s="50">
        <v>35.32</v>
      </c>
      <c r="AQ416" s="50">
        <v>45.22</v>
      </c>
      <c r="AR416" s="50">
        <v>39.68</v>
      </c>
      <c r="AS416" s="50">
        <v>51.71</v>
      </c>
      <c r="AT416" s="50">
        <v>35.85</v>
      </c>
      <c r="AU416" s="50">
        <v>0</v>
      </c>
      <c r="AV416" s="50">
        <v>51.23</v>
      </c>
      <c r="AW416" s="50">
        <v>0</v>
      </c>
    </row>
    <row r="417" spans="1:49">
      <c r="A417" s="52">
        <v>42311</v>
      </c>
      <c r="B417" s="50">
        <v>51.3</v>
      </c>
      <c r="C417" s="50">
        <v>59.72</v>
      </c>
      <c r="D417" s="50">
        <v>43.87</v>
      </c>
      <c r="E417" s="50">
        <v>56.75</v>
      </c>
      <c r="F417" s="50">
        <v>33.58</v>
      </c>
      <c r="G417" s="50">
        <v>46.38</v>
      </c>
      <c r="H417" s="50">
        <v>18.73</v>
      </c>
      <c r="I417" s="50">
        <v>52.73</v>
      </c>
      <c r="J417" s="50">
        <v>36.24</v>
      </c>
      <c r="K417" s="50">
        <v>65.64</v>
      </c>
      <c r="L417" s="50">
        <v>70.709999999999994</v>
      </c>
      <c r="M417" s="50">
        <v>82.46</v>
      </c>
      <c r="N417" s="50">
        <v>72.239999999999995</v>
      </c>
      <c r="O417" s="50">
        <v>60.62</v>
      </c>
      <c r="P417" s="50">
        <v>39.19</v>
      </c>
      <c r="Q417" s="50">
        <v>22.37</v>
      </c>
      <c r="R417" s="50">
        <v>69.290000000000006</v>
      </c>
      <c r="S417" s="50">
        <v>51.45</v>
      </c>
      <c r="T417" s="50">
        <v>28.51</v>
      </c>
      <c r="U417" s="50">
        <v>31.07</v>
      </c>
      <c r="V417" s="50">
        <v>27.38</v>
      </c>
      <c r="W417" s="50">
        <v>29.27</v>
      </c>
      <c r="X417" s="50">
        <v>66.75</v>
      </c>
      <c r="Y417" s="50">
        <v>32.9</v>
      </c>
      <c r="Z417" s="50">
        <v>41.46</v>
      </c>
      <c r="AA417" s="50">
        <v>102.31</v>
      </c>
      <c r="AB417" s="50">
        <v>54.5</v>
      </c>
      <c r="AC417" s="50">
        <v>28.41</v>
      </c>
      <c r="AD417" s="50">
        <v>26.42</v>
      </c>
      <c r="AE417" s="50">
        <v>26.63</v>
      </c>
      <c r="AF417" s="50">
        <v>53.63</v>
      </c>
      <c r="AG417" s="50">
        <v>63.97</v>
      </c>
      <c r="AH417" s="50">
        <v>28.09</v>
      </c>
      <c r="AI417" s="50">
        <v>36.94</v>
      </c>
      <c r="AJ417" s="50">
        <v>34.35</v>
      </c>
      <c r="AK417" s="50">
        <v>41.02</v>
      </c>
      <c r="AL417" s="50">
        <v>58.94</v>
      </c>
      <c r="AM417" s="50">
        <v>104.45</v>
      </c>
      <c r="AN417" s="50">
        <v>45.44</v>
      </c>
      <c r="AO417" s="50">
        <v>27.02</v>
      </c>
      <c r="AP417" s="50">
        <v>35.51</v>
      </c>
      <c r="AQ417" s="50">
        <v>45.9</v>
      </c>
      <c r="AR417" s="50">
        <v>39.51</v>
      </c>
      <c r="AS417" s="50">
        <v>51.88</v>
      </c>
      <c r="AT417" s="50">
        <v>35.89</v>
      </c>
      <c r="AU417" s="50">
        <v>0</v>
      </c>
      <c r="AV417" s="50">
        <v>51.53</v>
      </c>
      <c r="AW417" s="50">
        <v>0</v>
      </c>
    </row>
    <row r="418" spans="1:49">
      <c r="A418" s="52">
        <v>42312</v>
      </c>
      <c r="B418" s="50">
        <v>51.83</v>
      </c>
      <c r="C418" s="50">
        <v>60.11</v>
      </c>
      <c r="D418" s="50">
        <v>44.21</v>
      </c>
      <c r="E418" s="50">
        <v>56.71</v>
      </c>
      <c r="F418" s="50">
        <v>34.270000000000003</v>
      </c>
      <c r="G418" s="50">
        <v>45.66</v>
      </c>
      <c r="H418" s="50">
        <v>18.68</v>
      </c>
      <c r="I418" s="50">
        <v>52.59</v>
      </c>
      <c r="J418" s="50">
        <v>35.799999999999997</v>
      </c>
      <c r="K418" s="50">
        <v>65.92</v>
      </c>
      <c r="L418" s="50">
        <v>70.569999999999993</v>
      </c>
      <c r="M418" s="50">
        <v>82.71</v>
      </c>
      <c r="N418" s="50">
        <v>71.930000000000007</v>
      </c>
      <c r="O418" s="50">
        <v>60.81</v>
      </c>
      <c r="P418" s="50">
        <v>39.68</v>
      </c>
      <c r="Q418" s="50">
        <v>22.54</v>
      </c>
      <c r="R418" s="50">
        <v>69.209999999999994</v>
      </c>
      <c r="S418" s="50">
        <v>51.59</v>
      </c>
      <c r="T418" s="50">
        <v>29.1</v>
      </c>
      <c r="U418" s="50">
        <v>30.99</v>
      </c>
      <c r="V418" s="50">
        <v>27.48</v>
      </c>
      <c r="W418" s="50">
        <v>29.3</v>
      </c>
      <c r="X418" s="50">
        <v>66.94</v>
      </c>
      <c r="Y418" s="50">
        <v>33.14</v>
      </c>
      <c r="Z418" s="50">
        <v>41.79</v>
      </c>
      <c r="AA418" s="50">
        <v>103.22</v>
      </c>
      <c r="AB418" s="50">
        <v>54.84</v>
      </c>
      <c r="AC418" s="50">
        <v>28.41</v>
      </c>
      <c r="AD418" s="50">
        <v>26.73</v>
      </c>
      <c r="AE418" s="50">
        <v>26.68</v>
      </c>
      <c r="AF418" s="50">
        <v>54.16</v>
      </c>
      <c r="AG418" s="50">
        <v>65.19</v>
      </c>
      <c r="AH418" s="50">
        <v>28.37</v>
      </c>
      <c r="AI418" s="50">
        <v>37.29</v>
      </c>
      <c r="AJ418" s="50">
        <v>34.520000000000003</v>
      </c>
      <c r="AK418" s="50">
        <v>41.09</v>
      </c>
      <c r="AL418" s="50">
        <v>59.51</v>
      </c>
      <c r="AM418" s="50">
        <v>105.52</v>
      </c>
      <c r="AN418" s="50">
        <v>45.8</v>
      </c>
      <c r="AO418" s="50">
        <v>27.06</v>
      </c>
      <c r="AP418" s="50">
        <v>35.4</v>
      </c>
      <c r="AQ418" s="50">
        <v>45.95</v>
      </c>
      <c r="AR418" s="50">
        <v>40.74</v>
      </c>
      <c r="AS418" s="50">
        <v>51.99</v>
      </c>
      <c r="AT418" s="50">
        <v>36.03</v>
      </c>
      <c r="AU418" s="50">
        <v>0</v>
      </c>
      <c r="AV418" s="50">
        <v>51.63</v>
      </c>
      <c r="AW418" s="50">
        <v>0</v>
      </c>
    </row>
    <row r="419" spans="1:49">
      <c r="A419" s="52">
        <v>42313</v>
      </c>
      <c r="B419" s="50">
        <v>51.8</v>
      </c>
      <c r="C419" s="50">
        <v>60.03</v>
      </c>
      <c r="D419" s="50">
        <v>44.02</v>
      </c>
      <c r="E419" s="50">
        <v>56.49</v>
      </c>
      <c r="F419" s="50">
        <v>34.44</v>
      </c>
      <c r="G419" s="50">
        <v>46.23</v>
      </c>
      <c r="H419" s="50">
        <v>18.510000000000002</v>
      </c>
      <c r="I419" s="50">
        <v>51.8</v>
      </c>
      <c r="J419" s="50">
        <v>35.83</v>
      </c>
      <c r="K419" s="50">
        <v>65.349999999999994</v>
      </c>
      <c r="L419" s="50">
        <v>70.239999999999995</v>
      </c>
      <c r="M419" s="50">
        <v>83</v>
      </c>
      <c r="N419" s="50">
        <v>71.45</v>
      </c>
      <c r="O419" s="50">
        <v>60.18</v>
      </c>
      <c r="P419" s="50">
        <v>39.93</v>
      </c>
      <c r="Q419" s="50">
        <v>22.47</v>
      </c>
      <c r="R419" s="50">
        <v>68.06</v>
      </c>
      <c r="S419" s="50">
        <v>51.5</v>
      </c>
      <c r="T419" s="50">
        <v>28.74</v>
      </c>
      <c r="U419" s="50">
        <v>30.4</v>
      </c>
      <c r="V419" s="50">
        <v>27.52</v>
      </c>
      <c r="W419" s="50">
        <v>29.27</v>
      </c>
      <c r="X419" s="50">
        <v>67.16</v>
      </c>
      <c r="Y419" s="50">
        <v>32.92</v>
      </c>
      <c r="Z419" s="50">
        <v>41.81</v>
      </c>
      <c r="AA419" s="50">
        <v>102.1</v>
      </c>
      <c r="AB419" s="50">
        <v>54.55</v>
      </c>
      <c r="AC419" s="50">
        <v>27.48</v>
      </c>
      <c r="AD419" s="50">
        <v>26.75</v>
      </c>
      <c r="AE419" s="50">
        <v>26.67</v>
      </c>
      <c r="AF419" s="50">
        <v>53.72</v>
      </c>
      <c r="AG419" s="50">
        <v>64.709999999999994</v>
      </c>
      <c r="AH419" s="50">
        <v>28.17</v>
      </c>
      <c r="AI419" s="50">
        <v>37.14</v>
      </c>
      <c r="AJ419" s="50">
        <v>34.22</v>
      </c>
      <c r="AK419" s="50">
        <v>40.69</v>
      </c>
      <c r="AL419" s="50">
        <v>59.33</v>
      </c>
      <c r="AM419" s="50">
        <v>104.12</v>
      </c>
      <c r="AN419" s="50">
        <v>45.63</v>
      </c>
      <c r="AO419" s="50">
        <v>27.09</v>
      </c>
      <c r="AP419" s="50">
        <v>35.26</v>
      </c>
      <c r="AQ419" s="50">
        <v>45.38</v>
      </c>
      <c r="AR419" s="50">
        <v>40.51</v>
      </c>
      <c r="AS419" s="50">
        <v>51.68</v>
      </c>
      <c r="AT419" s="50">
        <v>36.11</v>
      </c>
      <c r="AU419" s="50">
        <v>0</v>
      </c>
      <c r="AV419" s="50">
        <v>51.05</v>
      </c>
      <c r="AW419" s="50">
        <v>0</v>
      </c>
    </row>
    <row r="420" spans="1:49">
      <c r="A420" s="52">
        <v>42314</v>
      </c>
      <c r="B420" s="50">
        <v>50.1</v>
      </c>
      <c r="C420" s="50">
        <v>56.99</v>
      </c>
      <c r="D420" s="50">
        <v>42.55</v>
      </c>
      <c r="E420" s="50">
        <v>53.96</v>
      </c>
      <c r="F420" s="50">
        <v>32.99</v>
      </c>
      <c r="G420" s="50">
        <v>44.48</v>
      </c>
      <c r="H420" s="50">
        <v>17.46</v>
      </c>
      <c r="I420" s="50">
        <v>51.21</v>
      </c>
      <c r="J420" s="50">
        <v>34.24</v>
      </c>
      <c r="K420" s="50">
        <v>61.95</v>
      </c>
      <c r="L420" s="50">
        <v>67.849999999999994</v>
      </c>
      <c r="M420" s="50">
        <v>79.39</v>
      </c>
      <c r="N420" s="50">
        <v>67.760000000000005</v>
      </c>
      <c r="O420" s="50">
        <v>59.06</v>
      </c>
      <c r="P420" s="50">
        <v>38.840000000000003</v>
      </c>
      <c r="Q420" s="50">
        <v>21.64</v>
      </c>
      <c r="R420" s="50">
        <v>65.650000000000006</v>
      </c>
      <c r="S420" s="50">
        <v>49.02</v>
      </c>
      <c r="T420" s="50">
        <v>28.09</v>
      </c>
      <c r="U420" s="50">
        <v>29.29</v>
      </c>
      <c r="V420" s="50">
        <v>25.74</v>
      </c>
      <c r="W420" s="50">
        <v>28.24</v>
      </c>
      <c r="X420" s="50">
        <v>65.11</v>
      </c>
      <c r="Y420" s="50">
        <v>31.28</v>
      </c>
      <c r="Z420" s="50">
        <v>41.39</v>
      </c>
      <c r="AA420" s="50">
        <v>98.84</v>
      </c>
      <c r="AB420" s="50">
        <v>52.4</v>
      </c>
      <c r="AC420" s="50">
        <v>26.07</v>
      </c>
      <c r="AD420" s="50">
        <v>26.53</v>
      </c>
      <c r="AE420" s="50">
        <v>26.54</v>
      </c>
      <c r="AF420" s="50">
        <v>51.93</v>
      </c>
      <c r="AG420" s="50">
        <v>61.54</v>
      </c>
      <c r="AH420" s="50">
        <v>26.89</v>
      </c>
      <c r="AI420" s="50">
        <v>35.46</v>
      </c>
      <c r="AJ420" s="50">
        <v>33.08</v>
      </c>
      <c r="AK420" s="50">
        <v>38.659999999999997</v>
      </c>
      <c r="AL420" s="50">
        <v>57.2</v>
      </c>
      <c r="AM420" s="50">
        <v>100.92</v>
      </c>
      <c r="AN420" s="50">
        <v>43.59</v>
      </c>
      <c r="AO420" s="50">
        <v>26.96</v>
      </c>
      <c r="AP420" s="50">
        <v>34.83</v>
      </c>
      <c r="AQ420" s="50">
        <v>42.12</v>
      </c>
      <c r="AR420" s="50">
        <v>38.880000000000003</v>
      </c>
      <c r="AS420" s="50">
        <v>49.51</v>
      </c>
      <c r="AT420" s="50">
        <v>34.86</v>
      </c>
      <c r="AU420" s="50">
        <v>0</v>
      </c>
      <c r="AV420" s="50">
        <v>49.95</v>
      </c>
      <c r="AW420" s="50">
        <v>0</v>
      </c>
    </row>
    <row r="421" spans="1:49">
      <c r="A421" s="52">
        <v>42317</v>
      </c>
      <c r="B421" s="50">
        <v>50.42</v>
      </c>
      <c r="C421" s="50">
        <v>56.81</v>
      </c>
      <c r="D421" s="50">
        <v>43.14</v>
      </c>
      <c r="E421" s="50">
        <v>54.43</v>
      </c>
      <c r="F421" s="50">
        <v>32.86</v>
      </c>
      <c r="G421" s="50">
        <v>44.45</v>
      </c>
      <c r="H421" s="50">
        <v>17.5</v>
      </c>
      <c r="I421" s="50">
        <v>50.4</v>
      </c>
      <c r="J421" s="50">
        <v>34.4</v>
      </c>
      <c r="K421" s="50">
        <v>61.93</v>
      </c>
      <c r="L421" s="50">
        <v>67.73</v>
      </c>
      <c r="M421" s="50">
        <v>79.3</v>
      </c>
      <c r="N421" s="50">
        <v>67.97</v>
      </c>
      <c r="O421" s="50">
        <v>59.25</v>
      </c>
      <c r="P421" s="50">
        <v>39.22</v>
      </c>
      <c r="Q421" s="50">
        <v>21.7</v>
      </c>
      <c r="R421" s="50">
        <v>65.14</v>
      </c>
      <c r="S421" s="50">
        <v>49.35</v>
      </c>
      <c r="T421" s="50">
        <v>28.81</v>
      </c>
      <c r="U421" s="50">
        <v>29.12</v>
      </c>
      <c r="V421" s="50">
        <v>26.06</v>
      </c>
      <c r="W421" s="50">
        <v>28.13</v>
      </c>
      <c r="X421" s="50">
        <v>65.61</v>
      </c>
      <c r="Y421" s="50">
        <v>31.78</v>
      </c>
      <c r="Z421" s="50">
        <v>41.59</v>
      </c>
      <c r="AA421" s="50">
        <v>98.91</v>
      </c>
      <c r="AB421" s="50">
        <v>52.94</v>
      </c>
      <c r="AC421" s="50">
        <v>26.13</v>
      </c>
      <c r="AD421" s="50">
        <v>26.34</v>
      </c>
      <c r="AE421" s="50">
        <v>26.59</v>
      </c>
      <c r="AF421" s="50">
        <v>52.5</v>
      </c>
      <c r="AG421" s="50">
        <v>62</v>
      </c>
      <c r="AH421" s="50">
        <v>27.32</v>
      </c>
      <c r="AI421" s="50">
        <v>35.6</v>
      </c>
      <c r="AJ421" s="50">
        <v>33.049999999999997</v>
      </c>
      <c r="AK421" s="50">
        <v>38.770000000000003</v>
      </c>
      <c r="AL421" s="50">
        <v>57.62</v>
      </c>
      <c r="AM421" s="50">
        <v>100.35</v>
      </c>
      <c r="AN421" s="50">
        <v>44.02</v>
      </c>
      <c r="AO421" s="50">
        <v>26.89</v>
      </c>
      <c r="AP421" s="50">
        <v>34.74</v>
      </c>
      <c r="AQ421" s="50">
        <v>42.02</v>
      </c>
      <c r="AR421" s="50">
        <v>39.29</v>
      </c>
      <c r="AS421" s="50">
        <v>49.19</v>
      </c>
      <c r="AT421" s="50">
        <v>35.01</v>
      </c>
      <c r="AU421" s="50">
        <v>0</v>
      </c>
      <c r="AV421" s="50">
        <v>49.03</v>
      </c>
      <c r="AW421" s="50">
        <v>0</v>
      </c>
    </row>
    <row r="422" spans="1:49">
      <c r="A422" s="52">
        <v>42318</v>
      </c>
      <c r="B422" s="50">
        <v>51.31</v>
      </c>
      <c r="C422" s="50">
        <v>58.15</v>
      </c>
      <c r="D422" s="50">
        <v>43.81</v>
      </c>
      <c r="E422" s="50">
        <v>55.1</v>
      </c>
      <c r="F422" s="50">
        <v>33.4</v>
      </c>
      <c r="G422" s="50">
        <v>45.33</v>
      </c>
      <c r="H422" s="50">
        <v>17.13</v>
      </c>
      <c r="I422" s="50">
        <v>50.54</v>
      </c>
      <c r="J422" s="50">
        <v>34.99</v>
      </c>
      <c r="K422" s="50">
        <v>62.67</v>
      </c>
      <c r="L422" s="50">
        <v>67.8</v>
      </c>
      <c r="M422" s="50">
        <v>80.2</v>
      </c>
      <c r="N422" s="50">
        <v>67.37</v>
      </c>
      <c r="O422" s="50">
        <v>60.05</v>
      </c>
      <c r="P422" s="50">
        <v>39.89</v>
      </c>
      <c r="Q422" s="50">
        <v>22.12</v>
      </c>
      <c r="R422" s="50">
        <v>64.849999999999994</v>
      </c>
      <c r="S422" s="50">
        <v>50.37</v>
      </c>
      <c r="T422" s="50">
        <v>28.74</v>
      </c>
      <c r="U422" s="50">
        <v>29.48</v>
      </c>
      <c r="V422" s="50">
        <v>26.68</v>
      </c>
      <c r="W422" s="50">
        <v>28.59</v>
      </c>
      <c r="X422" s="50">
        <v>66.17</v>
      </c>
      <c r="Y422" s="50">
        <v>32.22</v>
      </c>
      <c r="Z422" s="50">
        <v>42.74</v>
      </c>
      <c r="AA422" s="50">
        <v>99</v>
      </c>
      <c r="AB422" s="50">
        <v>53.83</v>
      </c>
      <c r="AC422" s="50">
        <v>26.41</v>
      </c>
      <c r="AD422" s="50">
        <v>26.51</v>
      </c>
      <c r="AE422" s="50">
        <v>26.5</v>
      </c>
      <c r="AF422" s="50">
        <v>53.37</v>
      </c>
      <c r="AG422" s="50">
        <v>63.24</v>
      </c>
      <c r="AH422" s="50">
        <v>28.02</v>
      </c>
      <c r="AI422" s="50">
        <v>35.85</v>
      </c>
      <c r="AJ422" s="50">
        <v>33.28</v>
      </c>
      <c r="AK422" s="50">
        <v>38.909999999999997</v>
      </c>
      <c r="AL422" s="50">
        <v>59.63</v>
      </c>
      <c r="AM422" s="50">
        <v>101.3</v>
      </c>
      <c r="AN422" s="50">
        <v>44.44</v>
      </c>
      <c r="AO422" s="50">
        <v>26.67</v>
      </c>
      <c r="AP422" s="50">
        <v>35.11</v>
      </c>
      <c r="AQ422" s="50">
        <v>42.5</v>
      </c>
      <c r="AR422" s="50">
        <v>40.75</v>
      </c>
      <c r="AS422" s="50">
        <v>49.57</v>
      </c>
      <c r="AT422" s="50">
        <v>35.58</v>
      </c>
      <c r="AU422" s="50">
        <v>0</v>
      </c>
      <c r="AV422" s="50">
        <v>49.75</v>
      </c>
      <c r="AW422" s="50">
        <v>0</v>
      </c>
    </row>
    <row r="423" spans="1:49">
      <c r="A423" s="52">
        <v>42319</v>
      </c>
      <c r="B423" s="50">
        <v>52.23</v>
      </c>
      <c r="C423" s="50">
        <v>58.83</v>
      </c>
      <c r="D423" s="50">
        <v>44.22</v>
      </c>
      <c r="E423" s="50">
        <v>55.56</v>
      </c>
      <c r="F423" s="50">
        <v>33.950000000000003</v>
      </c>
      <c r="G423" s="50">
        <v>45.62</v>
      </c>
      <c r="H423" s="50">
        <v>17.329999999999998</v>
      </c>
      <c r="I423" s="50">
        <v>50.35</v>
      </c>
      <c r="J423" s="50">
        <v>35.340000000000003</v>
      </c>
      <c r="K423" s="50">
        <v>62.92</v>
      </c>
      <c r="L423" s="50">
        <v>68.31</v>
      </c>
      <c r="M423" s="50">
        <v>81</v>
      </c>
      <c r="N423" s="50">
        <v>68.23</v>
      </c>
      <c r="O423" s="50">
        <v>60.77</v>
      </c>
      <c r="P423" s="50">
        <v>40.01</v>
      </c>
      <c r="Q423" s="50">
        <v>22.42</v>
      </c>
      <c r="R423" s="50">
        <v>66.06</v>
      </c>
      <c r="S423" s="50">
        <v>51.07</v>
      </c>
      <c r="T423" s="50">
        <v>28.87</v>
      </c>
      <c r="U423" s="50">
        <v>30.21</v>
      </c>
      <c r="V423" s="50">
        <v>27.21</v>
      </c>
      <c r="W423" s="50">
        <v>28.92</v>
      </c>
      <c r="X423" s="50">
        <v>67.150000000000006</v>
      </c>
      <c r="Y423" s="50">
        <v>32.51</v>
      </c>
      <c r="Z423" s="50">
        <v>42.64</v>
      </c>
      <c r="AA423" s="50">
        <v>99.72</v>
      </c>
      <c r="AB423" s="50">
        <v>54.42</v>
      </c>
      <c r="AC423" s="50">
        <v>26.61</v>
      </c>
      <c r="AD423" s="50">
        <v>26.3</v>
      </c>
      <c r="AE423" s="50">
        <v>26.5</v>
      </c>
      <c r="AF423" s="50">
        <v>53.67</v>
      </c>
      <c r="AG423" s="50">
        <v>63.33</v>
      </c>
      <c r="AH423" s="50">
        <v>28.45</v>
      </c>
      <c r="AI423" s="50">
        <v>36.1</v>
      </c>
      <c r="AJ423" s="50">
        <v>33.99</v>
      </c>
      <c r="AK423" s="50">
        <v>39.15</v>
      </c>
      <c r="AL423" s="50">
        <v>60.11</v>
      </c>
      <c r="AM423" s="50">
        <v>101.48</v>
      </c>
      <c r="AN423" s="50">
        <v>45.03</v>
      </c>
      <c r="AO423" s="50">
        <v>26.63</v>
      </c>
      <c r="AP423" s="50">
        <v>35.32</v>
      </c>
      <c r="AQ423" s="50">
        <v>42.42</v>
      </c>
      <c r="AR423" s="50">
        <v>41.52</v>
      </c>
      <c r="AS423" s="50">
        <v>49.99</v>
      </c>
      <c r="AT423" s="50">
        <v>36.049999999999997</v>
      </c>
      <c r="AU423" s="50">
        <v>0</v>
      </c>
      <c r="AV423" s="50">
        <v>49.8</v>
      </c>
      <c r="AW423" s="50">
        <v>0</v>
      </c>
    </row>
    <row r="424" spans="1:49">
      <c r="A424" s="52">
        <v>42320</v>
      </c>
      <c r="B424" s="50">
        <v>50.63</v>
      </c>
      <c r="C424" s="50">
        <v>58.43</v>
      </c>
      <c r="D424" s="50">
        <v>43.5</v>
      </c>
      <c r="E424" s="50">
        <v>55.32</v>
      </c>
      <c r="F424" s="50">
        <v>33.409999999999997</v>
      </c>
      <c r="G424" s="50">
        <v>44.66</v>
      </c>
      <c r="H424" s="50">
        <v>16.91</v>
      </c>
      <c r="I424" s="50">
        <v>49.59</v>
      </c>
      <c r="J424" s="50">
        <v>34.82</v>
      </c>
      <c r="K424" s="50">
        <v>62.54</v>
      </c>
      <c r="L424" s="50">
        <v>67.91</v>
      </c>
      <c r="M424" s="50">
        <v>80.03</v>
      </c>
      <c r="N424" s="50">
        <v>67.290000000000006</v>
      </c>
      <c r="O424" s="50">
        <v>60.05</v>
      </c>
      <c r="P424" s="50">
        <v>39.28</v>
      </c>
      <c r="Q424" s="50">
        <v>21.97</v>
      </c>
      <c r="R424" s="50">
        <v>65.8</v>
      </c>
      <c r="S424" s="50">
        <v>50.23</v>
      </c>
      <c r="T424" s="50">
        <v>28.56</v>
      </c>
      <c r="U424" s="50">
        <v>30.16</v>
      </c>
      <c r="V424" s="50">
        <v>26.49</v>
      </c>
      <c r="W424" s="50">
        <v>28.8</v>
      </c>
      <c r="X424" s="50">
        <v>65.89</v>
      </c>
      <c r="Y424" s="50">
        <v>31.49</v>
      </c>
      <c r="Z424" s="50">
        <v>41.83</v>
      </c>
      <c r="AA424" s="50">
        <v>100.73</v>
      </c>
      <c r="AB424" s="50">
        <v>53.03</v>
      </c>
      <c r="AC424" s="50">
        <v>26.11</v>
      </c>
      <c r="AD424" s="50">
        <v>26.14</v>
      </c>
      <c r="AE424" s="50">
        <v>26.3</v>
      </c>
      <c r="AF424" s="50">
        <v>52.79</v>
      </c>
      <c r="AG424" s="50">
        <v>62.08</v>
      </c>
      <c r="AH424" s="50">
        <v>27.86</v>
      </c>
      <c r="AI424" s="50">
        <v>35.35</v>
      </c>
      <c r="AJ424" s="50">
        <v>33.31</v>
      </c>
      <c r="AK424" s="50">
        <v>38.979999999999997</v>
      </c>
      <c r="AL424" s="50">
        <v>59.35</v>
      </c>
      <c r="AM424" s="50">
        <v>99.5</v>
      </c>
      <c r="AN424" s="50">
        <v>43.89</v>
      </c>
      <c r="AO424" s="50">
        <v>26.45</v>
      </c>
      <c r="AP424" s="50">
        <v>34.9</v>
      </c>
      <c r="AQ424" s="50">
        <v>41.32</v>
      </c>
      <c r="AR424" s="50">
        <v>40.81</v>
      </c>
      <c r="AS424" s="50">
        <v>49.49</v>
      </c>
      <c r="AT424" s="50">
        <v>35.31</v>
      </c>
      <c r="AU424" s="50">
        <v>0</v>
      </c>
      <c r="AV424" s="50">
        <v>49.53</v>
      </c>
      <c r="AW424" s="50">
        <v>0</v>
      </c>
    </row>
    <row r="425" spans="1:49">
      <c r="A425" s="52">
        <v>42321</v>
      </c>
      <c r="B425" s="50">
        <v>50.25</v>
      </c>
      <c r="C425" s="50">
        <v>58.49</v>
      </c>
      <c r="D425" s="50">
        <v>43.13</v>
      </c>
      <c r="E425" s="50">
        <v>55.06</v>
      </c>
      <c r="F425" s="50">
        <v>33.28</v>
      </c>
      <c r="G425" s="50">
        <v>44</v>
      </c>
      <c r="H425" s="50">
        <v>16.96</v>
      </c>
      <c r="I425" s="50">
        <v>48.9</v>
      </c>
      <c r="J425" s="50">
        <v>34.619999999999997</v>
      </c>
      <c r="K425" s="50">
        <v>61.91</v>
      </c>
      <c r="L425" s="50">
        <v>68.2</v>
      </c>
      <c r="M425" s="50">
        <v>79.53</v>
      </c>
      <c r="N425" s="50">
        <v>66.89</v>
      </c>
      <c r="O425" s="50">
        <v>59.7</v>
      </c>
      <c r="P425" s="50">
        <v>38.9</v>
      </c>
      <c r="Q425" s="50">
        <v>21.99</v>
      </c>
      <c r="R425" s="50">
        <v>65.150000000000006</v>
      </c>
      <c r="S425" s="50">
        <v>49.8</v>
      </c>
      <c r="T425" s="50">
        <v>28.34</v>
      </c>
      <c r="U425" s="50">
        <v>30.6</v>
      </c>
      <c r="V425" s="50">
        <v>26.43</v>
      </c>
      <c r="W425" s="50">
        <v>28.84</v>
      </c>
      <c r="X425" s="50">
        <v>65.08</v>
      </c>
      <c r="Y425" s="50">
        <v>31.4</v>
      </c>
      <c r="Z425" s="50">
        <v>41.84</v>
      </c>
      <c r="AA425" s="50">
        <v>100.43</v>
      </c>
      <c r="AB425" s="50">
        <v>52.65</v>
      </c>
      <c r="AC425" s="50">
        <v>25.78</v>
      </c>
      <c r="AD425" s="50">
        <v>26.01</v>
      </c>
      <c r="AE425" s="50">
        <v>26.44</v>
      </c>
      <c r="AF425" s="50">
        <v>52.26</v>
      </c>
      <c r="AG425" s="50">
        <v>61.58</v>
      </c>
      <c r="AH425" s="50">
        <v>27.76</v>
      </c>
      <c r="AI425" s="50">
        <v>35.03</v>
      </c>
      <c r="AJ425" s="50">
        <v>33.06</v>
      </c>
      <c r="AK425" s="50">
        <v>39.06</v>
      </c>
      <c r="AL425" s="50">
        <v>58.9</v>
      </c>
      <c r="AM425" s="50">
        <v>98.86</v>
      </c>
      <c r="AN425" s="50">
        <v>43.95</v>
      </c>
      <c r="AO425" s="50">
        <v>26.44</v>
      </c>
      <c r="AP425" s="50">
        <v>34.79</v>
      </c>
      <c r="AQ425" s="50">
        <v>40.81</v>
      </c>
      <c r="AR425" s="50">
        <v>40.32</v>
      </c>
      <c r="AS425" s="50">
        <v>49.02</v>
      </c>
      <c r="AT425" s="50">
        <v>35.01</v>
      </c>
      <c r="AU425" s="50">
        <v>0</v>
      </c>
      <c r="AV425" s="50">
        <v>48.7</v>
      </c>
      <c r="AW425" s="50">
        <v>0</v>
      </c>
    </row>
    <row r="426" spans="1:49">
      <c r="A426" s="52">
        <v>42324</v>
      </c>
      <c r="B426" s="50">
        <v>51.5</v>
      </c>
      <c r="C426" s="50">
        <v>59.98</v>
      </c>
      <c r="D426" s="50">
        <v>43.93</v>
      </c>
      <c r="E426" s="50">
        <v>56.21</v>
      </c>
      <c r="F426" s="50">
        <v>34.369999999999997</v>
      </c>
      <c r="G426" s="50">
        <v>44.69</v>
      </c>
      <c r="H426" s="50">
        <v>17.23</v>
      </c>
      <c r="I426" s="50">
        <v>49.27</v>
      </c>
      <c r="J426" s="50">
        <v>35.56</v>
      </c>
      <c r="K426" s="50">
        <v>62.72</v>
      </c>
      <c r="L426" s="50">
        <v>69.260000000000005</v>
      </c>
      <c r="M426" s="50">
        <v>81.06</v>
      </c>
      <c r="N426" s="50">
        <v>67.73</v>
      </c>
      <c r="O426" s="50">
        <v>60.25</v>
      </c>
      <c r="P426" s="50">
        <v>39.4</v>
      </c>
      <c r="Q426" s="50">
        <v>22.32</v>
      </c>
      <c r="R426" s="50">
        <v>66.83</v>
      </c>
      <c r="S426" s="50">
        <v>50.97</v>
      </c>
      <c r="T426" s="50">
        <v>28.65</v>
      </c>
      <c r="U426" s="50">
        <v>30.44</v>
      </c>
      <c r="V426" s="50">
        <v>27.09</v>
      </c>
      <c r="W426" s="50">
        <v>29.12</v>
      </c>
      <c r="X426" s="50">
        <v>66.28</v>
      </c>
      <c r="Y426" s="50">
        <v>31.64</v>
      </c>
      <c r="Z426" s="50">
        <v>42.94</v>
      </c>
      <c r="AA426" s="50">
        <v>102.12</v>
      </c>
      <c r="AB426" s="50">
        <v>53.63</v>
      </c>
      <c r="AC426" s="50">
        <v>26.56</v>
      </c>
      <c r="AD426" s="50">
        <v>26.26</v>
      </c>
      <c r="AE426" s="50">
        <v>26.4</v>
      </c>
      <c r="AF426" s="50">
        <v>53.44</v>
      </c>
      <c r="AG426" s="50">
        <v>62.93</v>
      </c>
      <c r="AH426" s="50">
        <v>28.14</v>
      </c>
      <c r="AI426" s="50">
        <v>35.92</v>
      </c>
      <c r="AJ426" s="50">
        <v>34.03</v>
      </c>
      <c r="AK426" s="50">
        <v>39.880000000000003</v>
      </c>
      <c r="AL426" s="50">
        <v>59.95</v>
      </c>
      <c r="AM426" s="50">
        <v>101.48</v>
      </c>
      <c r="AN426" s="50">
        <v>44.74</v>
      </c>
      <c r="AO426" s="50">
        <v>26.5</v>
      </c>
      <c r="AP426" s="50">
        <v>34.979999999999997</v>
      </c>
      <c r="AQ426" s="50">
        <v>41.66</v>
      </c>
      <c r="AR426" s="50">
        <v>41.55</v>
      </c>
      <c r="AS426" s="50">
        <v>50.37</v>
      </c>
      <c r="AT426" s="50">
        <v>35.590000000000003</v>
      </c>
      <c r="AU426" s="50">
        <v>0</v>
      </c>
      <c r="AV426" s="50">
        <v>49.12</v>
      </c>
      <c r="AW426" s="50">
        <v>0</v>
      </c>
    </row>
    <row r="427" spans="1:49">
      <c r="A427" s="52">
        <v>42325</v>
      </c>
      <c r="B427" s="50">
        <v>51.15</v>
      </c>
      <c r="C427" s="50">
        <v>58.98</v>
      </c>
      <c r="D427" s="50">
        <v>42.86</v>
      </c>
      <c r="E427" s="50">
        <v>55.05</v>
      </c>
      <c r="F427" s="50">
        <v>33.659999999999997</v>
      </c>
      <c r="G427" s="50">
        <v>40.25</v>
      </c>
      <c r="H427" s="50">
        <v>17.07</v>
      </c>
      <c r="I427" s="50">
        <v>48.5</v>
      </c>
      <c r="J427" s="50">
        <v>35.01</v>
      </c>
      <c r="K427" s="50">
        <v>62.46</v>
      </c>
      <c r="L427" s="50">
        <v>68.3</v>
      </c>
      <c r="M427" s="50">
        <v>79.55</v>
      </c>
      <c r="N427" s="50">
        <v>65.83</v>
      </c>
      <c r="O427" s="50">
        <v>59.05</v>
      </c>
      <c r="P427" s="50">
        <v>38.5</v>
      </c>
      <c r="Q427" s="50">
        <v>22.02</v>
      </c>
      <c r="R427" s="50">
        <v>65.44</v>
      </c>
      <c r="S427" s="50">
        <v>49.65</v>
      </c>
      <c r="T427" s="50">
        <v>27.69</v>
      </c>
      <c r="U427" s="50">
        <v>30.06</v>
      </c>
      <c r="V427" s="50">
        <v>26.63</v>
      </c>
      <c r="W427" s="50">
        <v>28.59</v>
      </c>
      <c r="X427" s="50">
        <v>64.930000000000007</v>
      </c>
      <c r="Y427" s="50">
        <v>31.46</v>
      </c>
      <c r="Z427" s="50">
        <v>42.06</v>
      </c>
      <c r="AA427" s="50">
        <v>100.75</v>
      </c>
      <c r="AB427" s="50">
        <v>52.73</v>
      </c>
      <c r="AC427" s="50">
        <v>25.89</v>
      </c>
      <c r="AD427" s="50">
        <v>25.85</v>
      </c>
      <c r="AE427" s="50">
        <v>25.94</v>
      </c>
      <c r="AF427" s="50">
        <v>52.15</v>
      </c>
      <c r="AG427" s="50">
        <v>61.85</v>
      </c>
      <c r="AH427" s="50">
        <v>27.92</v>
      </c>
      <c r="AI427" s="50">
        <v>35.28</v>
      </c>
      <c r="AJ427" s="50">
        <v>33.369999999999997</v>
      </c>
      <c r="AK427" s="50">
        <v>39.01</v>
      </c>
      <c r="AL427" s="50">
        <v>58.69</v>
      </c>
      <c r="AM427" s="50">
        <v>100.11</v>
      </c>
      <c r="AN427" s="50">
        <v>44.1</v>
      </c>
      <c r="AO427" s="50">
        <v>26.32</v>
      </c>
      <c r="AP427" s="50">
        <v>34.79</v>
      </c>
      <c r="AQ427" s="50">
        <v>40.83</v>
      </c>
      <c r="AR427" s="50">
        <v>41.04</v>
      </c>
      <c r="AS427" s="50">
        <v>49.54</v>
      </c>
      <c r="AT427" s="50">
        <v>35.22</v>
      </c>
      <c r="AU427" s="50">
        <v>0</v>
      </c>
      <c r="AV427" s="50">
        <v>48.2</v>
      </c>
      <c r="AW427" s="50">
        <v>0</v>
      </c>
    </row>
    <row r="428" spans="1:49">
      <c r="A428" s="52">
        <v>42326</v>
      </c>
      <c r="B428" s="50">
        <v>50.8</v>
      </c>
      <c r="C428" s="50">
        <v>59.3</v>
      </c>
      <c r="D428" s="50">
        <v>43.22</v>
      </c>
      <c r="E428" s="50">
        <v>55.41</v>
      </c>
      <c r="F428" s="50">
        <v>34.17</v>
      </c>
      <c r="G428" s="50">
        <v>40.479999999999997</v>
      </c>
      <c r="H428" s="50">
        <v>17.16</v>
      </c>
      <c r="I428" s="50">
        <v>49.06</v>
      </c>
      <c r="J428" s="50">
        <v>35.340000000000003</v>
      </c>
      <c r="K428" s="50">
        <v>62.8</v>
      </c>
      <c r="L428" s="50">
        <v>68.48</v>
      </c>
      <c r="M428" s="50">
        <v>79.88</v>
      </c>
      <c r="N428" s="50">
        <v>67.2</v>
      </c>
      <c r="O428" s="50">
        <v>59.3</v>
      </c>
      <c r="P428" s="50">
        <v>38.880000000000003</v>
      </c>
      <c r="Q428" s="50">
        <v>22.3</v>
      </c>
      <c r="R428" s="50">
        <v>65.67</v>
      </c>
      <c r="S428" s="50">
        <v>50.6</v>
      </c>
      <c r="T428" s="50">
        <v>28.12</v>
      </c>
      <c r="U428" s="50">
        <v>30.41</v>
      </c>
      <c r="V428" s="50">
        <v>26.96</v>
      </c>
      <c r="W428" s="50">
        <v>28.72</v>
      </c>
      <c r="X428" s="50">
        <v>65.48</v>
      </c>
      <c r="Y428" s="50">
        <v>31.83</v>
      </c>
      <c r="Z428" s="50">
        <v>42.65</v>
      </c>
      <c r="AA428" s="50">
        <v>99.7</v>
      </c>
      <c r="AB428" s="50">
        <v>52.94</v>
      </c>
      <c r="AC428" s="50">
        <v>26.03</v>
      </c>
      <c r="AD428" s="50">
        <v>26.1</v>
      </c>
      <c r="AE428" s="50">
        <v>26.2</v>
      </c>
      <c r="AF428" s="50">
        <v>52.67</v>
      </c>
      <c r="AG428" s="50">
        <v>62.14</v>
      </c>
      <c r="AH428" s="50">
        <v>28.39</v>
      </c>
      <c r="AI428" s="50">
        <v>35.950000000000003</v>
      </c>
      <c r="AJ428" s="50">
        <v>33.619999999999997</v>
      </c>
      <c r="AK428" s="50">
        <v>38.979999999999997</v>
      </c>
      <c r="AL428" s="50">
        <v>59.06</v>
      </c>
      <c r="AM428" s="50">
        <v>101.1</v>
      </c>
      <c r="AN428" s="50">
        <v>44.45</v>
      </c>
      <c r="AO428" s="50">
        <v>26.35</v>
      </c>
      <c r="AP428" s="50">
        <v>35.11</v>
      </c>
      <c r="AQ428" s="50">
        <v>41.06</v>
      </c>
      <c r="AR428" s="50">
        <v>41.76</v>
      </c>
      <c r="AS428" s="50">
        <v>50.07</v>
      </c>
      <c r="AT428" s="50">
        <v>35.619999999999997</v>
      </c>
      <c r="AU428" s="50">
        <v>0</v>
      </c>
      <c r="AV428" s="50">
        <v>48.14</v>
      </c>
      <c r="AW428" s="50">
        <v>0</v>
      </c>
    </row>
    <row r="429" spans="1:49">
      <c r="A429" s="52">
        <v>42327</v>
      </c>
      <c r="B429" s="50">
        <v>51.4</v>
      </c>
      <c r="C429" s="50">
        <v>60.45</v>
      </c>
      <c r="D429" s="50">
        <v>43.7</v>
      </c>
      <c r="E429" s="50">
        <v>56.32</v>
      </c>
      <c r="F429" s="50">
        <v>34.590000000000003</v>
      </c>
      <c r="G429" s="50">
        <v>41.54</v>
      </c>
      <c r="H429" s="50">
        <v>17.100000000000001</v>
      </c>
      <c r="I429" s="50">
        <v>49.11</v>
      </c>
      <c r="J429" s="50">
        <v>35.44</v>
      </c>
      <c r="K429" s="50">
        <v>63.19</v>
      </c>
      <c r="L429" s="50">
        <v>68.819999999999993</v>
      </c>
      <c r="M429" s="50">
        <v>80.930000000000007</v>
      </c>
      <c r="N429" s="50">
        <v>68.489999999999995</v>
      </c>
      <c r="O429" s="50">
        <v>60.3</v>
      </c>
      <c r="P429" s="50">
        <v>39.42</v>
      </c>
      <c r="Q429" s="50">
        <v>22.62</v>
      </c>
      <c r="R429" s="50">
        <v>65.84</v>
      </c>
      <c r="S429" s="50">
        <v>51.04</v>
      </c>
      <c r="T429" s="50">
        <v>28.16</v>
      </c>
      <c r="U429" s="50">
        <v>31.21</v>
      </c>
      <c r="V429" s="50">
        <v>27.33</v>
      </c>
      <c r="W429" s="50">
        <v>28.25</v>
      </c>
      <c r="X429" s="50">
        <v>66.930000000000007</v>
      </c>
      <c r="Y429" s="50">
        <v>32.11</v>
      </c>
      <c r="Z429" s="50">
        <v>43.02</v>
      </c>
      <c r="AA429" s="50">
        <v>100.99</v>
      </c>
      <c r="AB429" s="50">
        <v>53.5</v>
      </c>
      <c r="AC429" s="50">
        <v>26.28</v>
      </c>
      <c r="AD429" s="50">
        <v>26.15</v>
      </c>
      <c r="AE429" s="50">
        <v>25.94</v>
      </c>
      <c r="AF429" s="50">
        <v>53.19</v>
      </c>
      <c r="AG429" s="50">
        <v>62.87</v>
      </c>
      <c r="AH429" s="50">
        <v>28.71</v>
      </c>
      <c r="AI429" s="50">
        <v>36.659999999999997</v>
      </c>
      <c r="AJ429" s="50">
        <v>34.11</v>
      </c>
      <c r="AK429" s="50">
        <v>39.520000000000003</v>
      </c>
      <c r="AL429" s="50">
        <v>60</v>
      </c>
      <c r="AM429" s="50">
        <v>101.66</v>
      </c>
      <c r="AN429" s="50">
        <v>45.18</v>
      </c>
      <c r="AO429" s="50">
        <v>26.4</v>
      </c>
      <c r="AP429" s="50">
        <v>35.51</v>
      </c>
      <c r="AQ429" s="50">
        <v>41.52</v>
      </c>
      <c r="AR429" s="50">
        <v>42.37</v>
      </c>
      <c r="AS429" s="50">
        <v>50.26</v>
      </c>
      <c r="AT429" s="50">
        <v>35.72</v>
      </c>
      <c r="AU429" s="50">
        <v>0</v>
      </c>
      <c r="AV429" s="50">
        <v>48.1</v>
      </c>
      <c r="AW429" s="50">
        <v>0</v>
      </c>
    </row>
    <row r="430" spans="1:49">
      <c r="A430" s="52">
        <v>42328</v>
      </c>
      <c r="B430" s="50">
        <v>51.8</v>
      </c>
      <c r="C430" s="50">
        <v>61.08</v>
      </c>
      <c r="D430" s="50">
        <v>44.11</v>
      </c>
      <c r="E430" s="50">
        <v>56.54</v>
      </c>
      <c r="F430" s="50">
        <v>34.869999999999997</v>
      </c>
      <c r="G430" s="50">
        <v>42.31</v>
      </c>
      <c r="H430" s="50">
        <v>17.09</v>
      </c>
      <c r="I430" s="50">
        <v>49.4</v>
      </c>
      <c r="J430" s="50">
        <v>35.64</v>
      </c>
      <c r="K430" s="50">
        <v>63.31</v>
      </c>
      <c r="L430" s="50">
        <v>69</v>
      </c>
      <c r="M430" s="50">
        <v>81.38</v>
      </c>
      <c r="N430" s="50">
        <v>69.099999999999994</v>
      </c>
      <c r="O430" s="50">
        <v>60.58</v>
      </c>
      <c r="P430" s="50">
        <v>38.72</v>
      </c>
      <c r="Q430" s="50">
        <v>22.79</v>
      </c>
      <c r="R430" s="50">
        <v>66.94</v>
      </c>
      <c r="S430" s="50">
        <v>51.44</v>
      </c>
      <c r="T430" s="50">
        <v>28</v>
      </c>
      <c r="U430" s="50">
        <v>31.49</v>
      </c>
      <c r="V430" s="50">
        <v>27.54</v>
      </c>
      <c r="W430" s="50">
        <v>28.31</v>
      </c>
      <c r="X430" s="50">
        <v>67.39</v>
      </c>
      <c r="Y430" s="50">
        <v>33.04</v>
      </c>
      <c r="Z430" s="50">
        <v>43.45</v>
      </c>
      <c r="AA430" s="50">
        <v>101.02</v>
      </c>
      <c r="AB430" s="50">
        <v>53.99</v>
      </c>
      <c r="AC430" s="50">
        <v>26.06</v>
      </c>
      <c r="AD430" s="50">
        <v>26.55</v>
      </c>
      <c r="AE430" s="50">
        <v>25.95</v>
      </c>
      <c r="AF430" s="50">
        <v>53.58</v>
      </c>
      <c r="AG430" s="50">
        <v>63.34</v>
      </c>
      <c r="AH430" s="50">
        <v>28.94</v>
      </c>
      <c r="AI430" s="50">
        <v>37.020000000000003</v>
      </c>
      <c r="AJ430" s="50">
        <v>34.5</v>
      </c>
      <c r="AK430" s="50">
        <v>39.67</v>
      </c>
      <c r="AL430" s="50">
        <v>60.31</v>
      </c>
      <c r="AM430" s="50">
        <v>102.17</v>
      </c>
      <c r="AN430" s="50">
        <v>45.24</v>
      </c>
      <c r="AO430" s="50">
        <v>26.32</v>
      </c>
      <c r="AP430" s="50">
        <v>35.61</v>
      </c>
      <c r="AQ430" s="50">
        <v>42.01</v>
      </c>
      <c r="AR430" s="50">
        <v>42.73</v>
      </c>
      <c r="AS430" s="50">
        <v>50.51</v>
      </c>
      <c r="AT430" s="50">
        <v>35.86</v>
      </c>
      <c r="AU430" s="50">
        <v>0</v>
      </c>
      <c r="AV430" s="50">
        <v>48.58</v>
      </c>
      <c r="AW430" s="50">
        <v>0</v>
      </c>
    </row>
    <row r="431" spans="1:49">
      <c r="A431" s="52">
        <v>42331</v>
      </c>
      <c r="B431" s="50">
        <v>51.31</v>
      </c>
      <c r="C431" s="50">
        <v>60.25</v>
      </c>
      <c r="D431" s="50">
        <v>43.34</v>
      </c>
      <c r="E431" s="50">
        <v>55.99</v>
      </c>
      <c r="F431" s="50">
        <v>34.549999999999997</v>
      </c>
      <c r="G431" s="50">
        <v>42.77</v>
      </c>
      <c r="H431" s="50">
        <v>17</v>
      </c>
      <c r="I431" s="50">
        <v>50.06</v>
      </c>
      <c r="J431" s="50">
        <v>35.270000000000003</v>
      </c>
      <c r="K431" s="50">
        <v>62.82</v>
      </c>
      <c r="L431" s="50">
        <v>67.58</v>
      </c>
      <c r="M431" s="50">
        <v>80.53</v>
      </c>
      <c r="N431" s="50">
        <v>68.010000000000005</v>
      </c>
      <c r="O431" s="50">
        <v>60.1</v>
      </c>
      <c r="P431" s="50">
        <v>38.549999999999997</v>
      </c>
      <c r="Q431" s="50">
        <v>22.66</v>
      </c>
      <c r="R431" s="50">
        <v>66.67</v>
      </c>
      <c r="S431" s="50">
        <v>51.13</v>
      </c>
      <c r="T431" s="50">
        <v>27.67</v>
      </c>
      <c r="U431" s="50">
        <v>31.17</v>
      </c>
      <c r="V431" s="50">
        <v>27.28</v>
      </c>
      <c r="W431" s="50">
        <v>28.4</v>
      </c>
      <c r="X431" s="50">
        <v>66.709999999999994</v>
      </c>
      <c r="Y431" s="50">
        <v>33.299999999999997</v>
      </c>
      <c r="Z431" s="50">
        <v>43.33</v>
      </c>
      <c r="AA431" s="50">
        <v>100.49</v>
      </c>
      <c r="AB431" s="50">
        <v>54.07</v>
      </c>
      <c r="AC431" s="50">
        <v>25.91</v>
      </c>
      <c r="AD431" s="50">
        <v>26.47</v>
      </c>
      <c r="AE431" s="50">
        <v>25.89</v>
      </c>
      <c r="AF431" s="50">
        <v>52.73</v>
      </c>
      <c r="AG431" s="50">
        <v>62.87</v>
      </c>
      <c r="AH431" s="50">
        <v>28.7</v>
      </c>
      <c r="AI431" s="50">
        <v>36.590000000000003</v>
      </c>
      <c r="AJ431" s="50">
        <v>33.97</v>
      </c>
      <c r="AK431" s="50">
        <v>39.5</v>
      </c>
      <c r="AL431" s="50">
        <v>59.56</v>
      </c>
      <c r="AM431" s="50">
        <v>101.08</v>
      </c>
      <c r="AN431" s="50">
        <v>44.92</v>
      </c>
      <c r="AO431" s="50">
        <v>26.28</v>
      </c>
      <c r="AP431" s="50">
        <v>35.31</v>
      </c>
      <c r="AQ431" s="50">
        <v>41.81</v>
      </c>
      <c r="AR431" s="50">
        <v>42.2</v>
      </c>
      <c r="AS431" s="50">
        <v>49.92</v>
      </c>
      <c r="AT431" s="50">
        <v>35.57</v>
      </c>
      <c r="AU431" s="50">
        <v>0</v>
      </c>
      <c r="AV431" s="50">
        <v>49.29</v>
      </c>
      <c r="AW431" s="50">
        <v>0</v>
      </c>
    </row>
    <row r="432" spans="1:49">
      <c r="A432" s="52">
        <v>42332</v>
      </c>
      <c r="B432" s="50">
        <v>51</v>
      </c>
      <c r="C432" s="50">
        <v>60.09</v>
      </c>
      <c r="D432" s="50">
        <v>43.22</v>
      </c>
      <c r="E432" s="50">
        <v>55.79</v>
      </c>
      <c r="F432" s="50">
        <v>34.47</v>
      </c>
      <c r="G432" s="50">
        <v>43.05</v>
      </c>
      <c r="H432" s="50">
        <v>17.059999999999999</v>
      </c>
      <c r="I432" s="50">
        <v>50.44</v>
      </c>
      <c r="J432" s="50">
        <v>35.020000000000003</v>
      </c>
      <c r="K432" s="50">
        <v>62.35</v>
      </c>
      <c r="L432" s="50">
        <v>67.48</v>
      </c>
      <c r="M432" s="50">
        <v>80.209999999999994</v>
      </c>
      <c r="N432" s="50">
        <v>68.08</v>
      </c>
      <c r="O432" s="50">
        <v>59.7</v>
      </c>
      <c r="P432" s="50">
        <v>38.659999999999997</v>
      </c>
      <c r="Q432" s="50">
        <v>22.47</v>
      </c>
      <c r="R432" s="50">
        <v>66.48</v>
      </c>
      <c r="S432" s="50">
        <v>50.65</v>
      </c>
      <c r="T432" s="50">
        <v>27.78</v>
      </c>
      <c r="U432" s="50">
        <v>31.16</v>
      </c>
      <c r="V432" s="50">
        <v>27.25</v>
      </c>
      <c r="W432" s="50">
        <v>28.16</v>
      </c>
      <c r="X432" s="50">
        <v>66.77</v>
      </c>
      <c r="Y432" s="50">
        <v>33.840000000000003</v>
      </c>
      <c r="Z432" s="50">
        <v>43.29</v>
      </c>
      <c r="AA432" s="50">
        <v>99.41</v>
      </c>
      <c r="AB432" s="50">
        <v>54.12</v>
      </c>
      <c r="AC432" s="50">
        <v>25.78</v>
      </c>
      <c r="AD432" s="50">
        <v>26.52</v>
      </c>
      <c r="AE432" s="50">
        <v>25.67</v>
      </c>
      <c r="AF432" s="50">
        <v>52.55</v>
      </c>
      <c r="AG432" s="50">
        <v>63.06</v>
      </c>
      <c r="AH432" s="50">
        <v>28.64</v>
      </c>
      <c r="AI432" s="50">
        <v>36.770000000000003</v>
      </c>
      <c r="AJ432" s="50">
        <v>33.93</v>
      </c>
      <c r="AK432" s="50">
        <v>39.19</v>
      </c>
      <c r="AL432" s="50">
        <v>59.58</v>
      </c>
      <c r="AM432" s="50">
        <v>100.28</v>
      </c>
      <c r="AN432" s="50">
        <v>44.81</v>
      </c>
      <c r="AO432" s="50">
        <v>26.32</v>
      </c>
      <c r="AP432" s="50">
        <v>35.32</v>
      </c>
      <c r="AQ432" s="50">
        <v>42.15</v>
      </c>
      <c r="AR432" s="50">
        <v>42.05</v>
      </c>
      <c r="AS432" s="50">
        <v>49.38</v>
      </c>
      <c r="AT432" s="50">
        <v>35.729999999999997</v>
      </c>
      <c r="AU432" s="50">
        <v>0</v>
      </c>
      <c r="AV432" s="50">
        <v>50.38</v>
      </c>
      <c r="AW432" s="50">
        <v>0</v>
      </c>
    </row>
    <row r="433" spans="1:49">
      <c r="A433" s="52">
        <v>42333</v>
      </c>
      <c r="B433" s="50">
        <v>50.82</v>
      </c>
      <c r="C433" s="50">
        <v>59.71</v>
      </c>
      <c r="D433" s="50">
        <v>43.16</v>
      </c>
      <c r="E433" s="50">
        <v>55.61</v>
      </c>
      <c r="F433" s="50">
        <v>34.4</v>
      </c>
      <c r="G433" s="50">
        <v>42.68</v>
      </c>
      <c r="H433" s="50">
        <v>17.079999999999998</v>
      </c>
      <c r="I433" s="50">
        <v>49.94</v>
      </c>
      <c r="J433" s="50">
        <v>34.81</v>
      </c>
      <c r="K433" s="50">
        <v>62.03</v>
      </c>
      <c r="L433" s="50">
        <v>67.22</v>
      </c>
      <c r="M433" s="50">
        <v>79.88</v>
      </c>
      <c r="N433" s="50">
        <v>67.72</v>
      </c>
      <c r="O433" s="50">
        <v>59.18</v>
      </c>
      <c r="P433" s="50">
        <v>38.46</v>
      </c>
      <c r="Q433" s="50">
        <v>22.41</v>
      </c>
      <c r="R433" s="50">
        <v>66.14</v>
      </c>
      <c r="S433" s="50">
        <v>50.36</v>
      </c>
      <c r="T433" s="50">
        <v>27.7</v>
      </c>
      <c r="U433" s="50">
        <v>30.93</v>
      </c>
      <c r="V433" s="50">
        <v>26.86</v>
      </c>
      <c r="W433" s="50">
        <v>27.92</v>
      </c>
      <c r="X433" s="50">
        <v>66.819999999999993</v>
      </c>
      <c r="Y433" s="50">
        <v>34.21</v>
      </c>
      <c r="Z433" s="50">
        <v>42.84</v>
      </c>
      <c r="AA433" s="50">
        <v>98.88</v>
      </c>
      <c r="AB433" s="50">
        <v>54.13</v>
      </c>
      <c r="AC433" s="50">
        <v>25.87</v>
      </c>
      <c r="AD433" s="50">
        <v>26.46</v>
      </c>
      <c r="AE433" s="50">
        <v>25.63</v>
      </c>
      <c r="AF433" s="50">
        <v>52.36</v>
      </c>
      <c r="AG433" s="50">
        <v>62.68</v>
      </c>
      <c r="AH433" s="50">
        <v>28.59</v>
      </c>
      <c r="AI433" s="50">
        <v>36.619999999999997</v>
      </c>
      <c r="AJ433" s="50">
        <v>33.65</v>
      </c>
      <c r="AK433" s="50">
        <v>38.979999999999997</v>
      </c>
      <c r="AL433" s="50">
        <v>58.93</v>
      </c>
      <c r="AM433" s="50">
        <v>99.18</v>
      </c>
      <c r="AN433" s="50">
        <v>44.58</v>
      </c>
      <c r="AO433" s="50">
        <v>26.29</v>
      </c>
      <c r="AP433" s="50">
        <v>35.14</v>
      </c>
      <c r="AQ433" s="50">
        <v>42.27</v>
      </c>
      <c r="AR433" s="50">
        <v>42.07</v>
      </c>
      <c r="AS433" s="50">
        <v>49.07</v>
      </c>
      <c r="AT433" s="50">
        <v>35.5</v>
      </c>
      <c r="AU433" s="50">
        <v>0</v>
      </c>
      <c r="AV433" s="50">
        <v>50.75</v>
      </c>
      <c r="AW433" s="50">
        <v>0</v>
      </c>
    </row>
    <row r="434" spans="1:49">
      <c r="A434" s="52">
        <v>42335</v>
      </c>
      <c r="B434" s="50">
        <v>51.15</v>
      </c>
      <c r="C434" s="50">
        <v>59.88</v>
      </c>
      <c r="D434" s="50">
        <v>43.31</v>
      </c>
      <c r="E434" s="50">
        <v>55.94</v>
      </c>
      <c r="F434" s="50">
        <v>34.590000000000003</v>
      </c>
      <c r="G434" s="50">
        <v>42.75</v>
      </c>
      <c r="H434" s="50">
        <v>17</v>
      </c>
      <c r="I434" s="50">
        <v>50.02</v>
      </c>
      <c r="J434" s="50">
        <v>35.17</v>
      </c>
      <c r="K434" s="50">
        <v>62.21</v>
      </c>
      <c r="L434" s="50">
        <v>67.37</v>
      </c>
      <c r="M434" s="50">
        <v>80.17</v>
      </c>
      <c r="N434" s="50">
        <v>67.510000000000005</v>
      </c>
      <c r="O434" s="50">
        <v>59.43</v>
      </c>
      <c r="P434" s="50">
        <v>38.31</v>
      </c>
      <c r="Q434" s="50">
        <v>22.64</v>
      </c>
      <c r="R434" s="50">
        <v>66.17</v>
      </c>
      <c r="S434" s="50">
        <v>50.53</v>
      </c>
      <c r="T434" s="50">
        <v>27.62</v>
      </c>
      <c r="U434" s="50">
        <v>31.15</v>
      </c>
      <c r="V434" s="50">
        <v>26.97</v>
      </c>
      <c r="W434" s="50">
        <v>28.4</v>
      </c>
      <c r="X434" s="50">
        <v>67.39</v>
      </c>
      <c r="Y434" s="50">
        <v>33.75</v>
      </c>
      <c r="Z434" s="50">
        <v>42.65</v>
      </c>
      <c r="AA434" s="50">
        <v>99.37</v>
      </c>
      <c r="AB434" s="50">
        <v>54.35</v>
      </c>
      <c r="AC434" s="50">
        <v>25.94</v>
      </c>
      <c r="AD434" s="50">
        <v>26.57</v>
      </c>
      <c r="AE434" s="50">
        <v>25.27</v>
      </c>
      <c r="AF434" s="50">
        <v>52.77</v>
      </c>
      <c r="AG434" s="50">
        <v>62.95</v>
      </c>
      <c r="AH434" s="50">
        <v>28.67</v>
      </c>
      <c r="AI434" s="50">
        <v>36.700000000000003</v>
      </c>
      <c r="AJ434" s="50">
        <v>33.65</v>
      </c>
      <c r="AK434" s="50">
        <v>39.119999999999997</v>
      </c>
      <c r="AL434" s="50">
        <v>59.25</v>
      </c>
      <c r="AM434" s="50">
        <v>99.64</v>
      </c>
      <c r="AN434" s="50">
        <v>44.58</v>
      </c>
      <c r="AO434" s="50">
        <v>26.3</v>
      </c>
      <c r="AP434" s="50">
        <v>35.380000000000003</v>
      </c>
      <c r="AQ434" s="50">
        <v>42.24</v>
      </c>
      <c r="AR434" s="50">
        <v>42.43</v>
      </c>
      <c r="AS434" s="50">
        <v>49.54</v>
      </c>
      <c r="AT434" s="50">
        <v>35.64</v>
      </c>
      <c r="AU434" s="50">
        <v>0</v>
      </c>
      <c r="AV434" s="50">
        <v>50.73</v>
      </c>
      <c r="AW434" s="50">
        <v>0</v>
      </c>
    </row>
    <row r="435" spans="1:49">
      <c r="A435" s="52">
        <v>42338</v>
      </c>
      <c r="B435" s="50">
        <v>50.95</v>
      </c>
      <c r="C435" s="50">
        <v>60.19</v>
      </c>
      <c r="D435" s="50">
        <v>43.76</v>
      </c>
      <c r="E435" s="50">
        <v>56.01</v>
      </c>
      <c r="F435" s="50">
        <v>34.61</v>
      </c>
      <c r="G435" s="50">
        <v>42.92</v>
      </c>
      <c r="H435" s="50">
        <v>16.95</v>
      </c>
      <c r="I435" s="50">
        <v>50.11</v>
      </c>
      <c r="J435" s="50">
        <v>35.020000000000003</v>
      </c>
      <c r="K435" s="50">
        <v>62.15</v>
      </c>
      <c r="L435" s="50">
        <v>67.37</v>
      </c>
      <c r="M435" s="50">
        <v>80.489999999999995</v>
      </c>
      <c r="N435" s="50">
        <v>67.760000000000005</v>
      </c>
      <c r="O435" s="50">
        <v>59.36</v>
      </c>
      <c r="P435" s="50">
        <v>38.65</v>
      </c>
      <c r="Q435" s="50">
        <v>22.77</v>
      </c>
      <c r="R435" s="50">
        <v>66.63</v>
      </c>
      <c r="S435" s="50">
        <v>50.95</v>
      </c>
      <c r="T435" s="50">
        <v>27.31</v>
      </c>
      <c r="U435" s="50">
        <v>31.39</v>
      </c>
      <c r="V435" s="50">
        <v>26.99</v>
      </c>
      <c r="W435" s="50">
        <v>28.58</v>
      </c>
      <c r="X435" s="50">
        <v>68.040000000000006</v>
      </c>
      <c r="Y435" s="50">
        <v>36.880000000000003</v>
      </c>
      <c r="Z435" s="50">
        <v>43.47</v>
      </c>
      <c r="AA435" s="50">
        <v>99.86</v>
      </c>
      <c r="AB435" s="50">
        <v>54.53</v>
      </c>
      <c r="AC435" s="50">
        <v>26.11</v>
      </c>
      <c r="AD435" s="50">
        <v>26.63</v>
      </c>
      <c r="AE435" s="50">
        <v>25.67</v>
      </c>
      <c r="AF435" s="50">
        <v>52.73</v>
      </c>
      <c r="AG435" s="50">
        <v>63.36</v>
      </c>
      <c r="AH435" s="50">
        <v>29</v>
      </c>
      <c r="AI435" s="50">
        <v>36.92</v>
      </c>
      <c r="AJ435" s="50">
        <v>34.04</v>
      </c>
      <c r="AK435" s="50">
        <v>39.1</v>
      </c>
      <c r="AL435" s="50">
        <v>59.14</v>
      </c>
      <c r="AM435" s="50">
        <v>99.23</v>
      </c>
      <c r="AN435" s="50">
        <v>44.54</v>
      </c>
      <c r="AO435" s="50">
        <v>26.32</v>
      </c>
      <c r="AP435" s="50">
        <v>35.130000000000003</v>
      </c>
      <c r="AQ435" s="50">
        <v>42.57</v>
      </c>
      <c r="AR435" s="50">
        <v>42.68</v>
      </c>
      <c r="AS435" s="50">
        <v>49.32</v>
      </c>
      <c r="AT435" s="50">
        <v>35.659999999999997</v>
      </c>
      <c r="AU435" s="50">
        <v>0</v>
      </c>
      <c r="AV435" s="50">
        <v>50.85</v>
      </c>
      <c r="AW435" s="50">
        <v>0</v>
      </c>
    </row>
    <row r="436" spans="1:49">
      <c r="A436" s="52">
        <v>42339</v>
      </c>
      <c r="B436" s="50">
        <v>50.68</v>
      </c>
      <c r="C436" s="50">
        <v>61.4</v>
      </c>
      <c r="D436" s="50">
        <v>43.83</v>
      </c>
      <c r="E436" s="50">
        <v>56.73</v>
      </c>
      <c r="F436" s="50">
        <v>34.97</v>
      </c>
      <c r="G436" s="50">
        <v>43.09</v>
      </c>
      <c r="H436" s="50">
        <v>16.989999999999998</v>
      </c>
      <c r="I436" s="50">
        <v>50.99</v>
      </c>
      <c r="J436" s="50">
        <v>35.39</v>
      </c>
      <c r="K436" s="50">
        <v>62.59</v>
      </c>
      <c r="L436" s="50">
        <v>67.41</v>
      </c>
      <c r="M436" s="50">
        <v>80.67</v>
      </c>
      <c r="N436" s="50">
        <v>68.06</v>
      </c>
      <c r="O436" s="50">
        <v>59.3</v>
      </c>
      <c r="P436" s="50">
        <v>38.42</v>
      </c>
      <c r="Q436" s="50">
        <v>22.94</v>
      </c>
      <c r="R436" s="50">
        <v>67.39</v>
      </c>
      <c r="S436" s="50">
        <v>50.77</v>
      </c>
      <c r="T436" s="50">
        <v>27.85</v>
      </c>
      <c r="U436" s="50">
        <v>32.270000000000003</v>
      </c>
      <c r="V436" s="50">
        <v>27.11</v>
      </c>
      <c r="W436" s="50">
        <v>28.72</v>
      </c>
      <c r="X436" s="50">
        <v>68.22</v>
      </c>
      <c r="Y436" s="50">
        <v>37.840000000000003</v>
      </c>
      <c r="Z436" s="50">
        <v>43.95</v>
      </c>
      <c r="AA436" s="50">
        <v>100.57</v>
      </c>
      <c r="AB436" s="50">
        <v>54.77</v>
      </c>
      <c r="AC436" s="50">
        <v>25.94</v>
      </c>
      <c r="AD436" s="50">
        <v>26.87</v>
      </c>
      <c r="AE436" s="50">
        <v>26.07</v>
      </c>
      <c r="AF436" s="50">
        <v>52.93</v>
      </c>
      <c r="AG436" s="50">
        <v>63.52</v>
      </c>
      <c r="AH436" s="50">
        <v>29.33</v>
      </c>
      <c r="AI436" s="50">
        <v>37.44</v>
      </c>
      <c r="AJ436" s="50">
        <v>34.200000000000003</v>
      </c>
      <c r="AK436" s="50">
        <v>39.619999999999997</v>
      </c>
      <c r="AL436" s="50">
        <v>59.71</v>
      </c>
      <c r="AM436" s="50">
        <v>100.06</v>
      </c>
      <c r="AN436" s="50">
        <v>45.18</v>
      </c>
      <c r="AO436" s="50">
        <v>26.39</v>
      </c>
      <c r="AP436" s="50">
        <v>35.76</v>
      </c>
      <c r="AQ436" s="50">
        <v>43.01</v>
      </c>
      <c r="AR436" s="50">
        <v>43.51</v>
      </c>
      <c r="AS436" s="50">
        <v>49.91</v>
      </c>
      <c r="AT436" s="50">
        <v>35.97</v>
      </c>
      <c r="AU436" s="50">
        <v>0</v>
      </c>
      <c r="AV436" s="50">
        <v>50.89</v>
      </c>
      <c r="AW436" s="50">
        <v>0</v>
      </c>
    </row>
    <row r="437" spans="1:49">
      <c r="A437" s="52">
        <v>42340</v>
      </c>
      <c r="B437" s="50">
        <v>49.11</v>
      </c>
      <c r="C437" s="50">
        <v>60.62</v>
      </c>
      <c r="D437" s="50">
        <v>42.83</v>
      </c>
      <c r="E437" s="50">
        <v>55.33</v>
      </c>
      <c r="F437" s="50">
        <v>34.380000000000003</v>
      </c>
      <c r="G437" s="50">
        <v>42.33</v>
      </c>
      <c r="H437" s="50">
        <v>16.600000000000001</v>
      </c>
      <c r="I437" s="50">
        <v>51.4</v>
      </c>
      <c r="J437" s="50">
        <v>34.79</v>
      </c>
      <c r="K437" s="50">
        <v>61.47</v>
      </c>
      <c r="L437" s="50">
        <v>66.14</v>
      </c>
      <c r="M437" s="50">
        <v>78.680000000000007</v>
      </c>
      <c r="N437" s="50">
        <v>66.13</v>
      </c>
      <c r="O437" s="50">
        <v>58.67</v>
      </c>
      <c r="P437" s="50">
        <v>37.6</v>
      </c>
      <c r="Q437" s="50">
        <v>22.58</v>
      </c>
      <c r="R437" s="50">
        <v>65.31</v>
      </c>
      <c r="S437" s="50">
        <v>49.73</v>
      </c>
      <c r="T437" s="50">
        <v>27.34</v>
      </c>
      <c r="U437" s="50">
        <v>31.98</v>
      </c>
      <c r="V437" s="50">
        <v>26.27</v>
      </c>
      <c r="W437" s="50">
        <v>28.12</v>
      </c>
      <c r="X437" s="50">
        <v>67.81</v>
      </c>
      <c r="Y437" s="50">
        <v>37.700000000000003</v>
      </c>
      <c r="Z437" s="50">
        <v>43.09</v>
      </c>
      <c r="AA437" s="50">
        <v>97.99</v>
      </c>
      <c r="AB437" s="50">
        <v>54.1</v>
      </c>
      <c r="AC437" s="50">
        <v>25.11</v>
      </c>
      <c r="AD437" s="50">
        <v>26.42</v>
      </c>
      <c r="AE437" s="50">
        <v>26.08</v>
      </c>
      <c r="AF437" s="50">
        <v>52.22</v>
      </c>
      <c r="AG437" s="50">
        <v>62.06</v>
      </c>
      <c r="AH437" s="50">
        <v>28.85</v>
      </c>
      <c r="AI437" s="50">
        <v>36.549999999999997</v>
      </c>
      <c r="AJ437" s="50">
        <v>33.18</v>
      </c>
      <c r="AK437" s="50">
        <v>38.46</v>
      </c>
      <c r="AL437" s="50">
        <v>58.46</v>
      </c>
      <c r="AM437" s="50">
        <v>98.38</v>
      </c>
      <c r="AN437" s="50">
        <v>44.21</v>
      </c>
      <c r="AO437" s="50">
        <v>26.27</v>
      </c>
      <c r="AP437" s="50">
        <v>35.67</v>
      </c>
      <c r="AQ437" s="50">
        <v>42.2</v>
      </c>
      <c r="AR437" s="50">
        <v>42.3</v>
      </c>
      <c r="AS437" s="50">
        <v>48.69</v>
      </c>
      <c r="AT437" s="50">
        <v>35.22</v>
      </c>
      <c r="AU437" s="50">
        <v>0</v>
      </c>
      <c r="AV437" s="50">
        <v>49.38</v>
      </c>
      <c r="AW437" s="50">
        <v>0</v>
      </c>
    </row>
    <row r="438" spans="1:49">
      <c r="A438" s="52">
        <v>42341</v>
      </c>
      <c r="B438" s="50">
        <v>48.05</v>
      </c>
      <c r="C438" s="50">
        <v>59.39</v>
      </c>
      <c r="D438" s="50">
        <v>42.25</v>
      </c>
      <c r="E438" s="50">
        <v>54.7</v>
      </c>
      <c r="F438" s="50">
        <v>33.78</v>
      </c>
      <c r="G438" s="50">
        <v>41.08</v>
      </c>
      <c r="H438" s="50">
        <v>16.45</v>
      </c>
      <c r="I438" s="50">
        <v>51</v>
      </c>
      <c r="J438" s="50">
        <v>34.24</v>
      </c>
      <c r="K438" s="50">
        <v>60.5</v>
      </c>
      <c r="L438" s="50">
        <v>65.17</v>
      </c>
      <c r="M438" s="50">
        <v>78.27</v>
      </c>
      <c r="N438" s="50">
        <v>66.23</v>
      </c>
      <c r="O438" s="50">
        <v>58.64</v>
      </c>
      <c r="P438" s="50">
        <v>36.81</v>
      </c>
      <c r="Q438" s="50">
        <v>22.23</v>
      </c>
      <c r="R438" s="50">
        <v>64.36</v>
      </c>
      <c r="S438" s="50">
        <v>49.32</v>
      </c>
      <c r="T438" s="50">
        <v>27.14</v>
      </c>
      <c r="U438" s="50">
        <v>32.049999999999997</v>
      </c>
      <c r="V438" s="50">
        <v>26</v>
      </c>
      <c r="W438" s="50">
        <v>27.77</v>
      </c>
      <c r="X438" s="50">
        <v>67</v>
      </c>
      <c r="Y438" s="50">
        <v>38.590000000000003</v>
      </c>
      <c r="Z438" s="50">
        <v>42.39</v>
      </c>
      <c r="AA438" s="50">
        <v>96.42</v>
      </c>
      <c r="AB438" s="50">
        <v>53.41</v>
      </c>
      <c r="AC438" s="50">
        <v>24.57</v>
      </c>
      <c r="AD438" s="50">
        <v>25.66</v>
      </c>
      <c r="AE438" s="50">
        <v>26.08</v>
      </c>
      <c r="AF438" s="50">
        <v>51.81</v>
      </c>
      <c r="AG438" s="50">
        <v>61.11</v>
      </c>
      <c r="AH438" s="50">
        <v>28.44</v>
      </c>
      <c r="AI438" s="50">
        <v>36.06</v>
      </c>
      <c r="AJ438" s="50">
        <v>33.01</v>
      </c>
      <c r="AK438" s="50">
        <v>38.159999999999997</v>
      </c>
      <c r="AL438" s="50">
        <v>57.75</v>
      </c>
      <c r="AM438" s="50">
        <v>96.96</v>
      </c>
      <c r="AN438" s="50">
        <v>44.18</v>
      </c>
      <c r="AO438" s="50">
        <v>26.29</v>
      </c>
      <c r="AP438" s="50">
        <v>35.020000000000003</v>
      </c>
      <c r="AQ438" s="50">
        <v>41.37</v>
      </c>
      <c r="AR438" s="50">
        <v>41.6</v>
      </c>
      <c r="AS438" s="50">
        <v>48.12</v>
      </c>
      <c r="AT438" s="50">
        <v>34.42</v>
      </c>
      <c r="AU438" s="50">
        <v>0</v>
      </c>
      <c r="AV438" s="50">
        <v>49.15</v>
      </c>
      <c r="AW438" s="50">
        <v>0</v>
      </c>
    </row>
    <row r="439" spans="1:49">
      <c r="A439" s="52">
        <v>42342</v>
      </c>
      <c r="B439" s="50">
        <v>49.4</v>
      </c>
      <c r="C439" s="50">
        <v>60.35</v>
      </c>
      <c r="D439" s="50">
        <v>43.34</v>
      </c>
      <c r="E439" s="50">
        <v>55.84</v>
      </c>
      <c r="F439" s="50">
        <v>34.5</v>
      </c>
      <c r="G439" s="50">
        <v>41.7</v>
      </c>
      <c r="H439" s="50">
        <v>16.510000000000002</v>
      </c>
      <c r="I439" s="50">
        <v>51.28</v>
      </c>
      <c r="J439" s="50">
        <v>34.979999999999997</v>
      </c>
      <c r="K439" s="50">
        <v>62.15</v>
      </c>
      <c r="L439" s="50">
        <v>66.599999999999994</v>
      </c>
      <c r="M439" s="50">
        <v>80.53</v>
      </c>
      <c r="N439" s="50">
        <v>67.040000000000006</v>
      </c>
      <c r="O439" s="50">
        <v>60.21</v>
      </c>
      <c r="P439" s="50">
        <v>37</v>
      </c>
      <c r="Q439" s="50">
        <v>22.41</v>
      </c>
      <c r="R439" s="50">
        <v>65.930000000000007</v>
      </c>
      <c r="S439" s="50">
        <v>50.63</v>
      </c>
      <c r="T439" s="50">
        <v>26.71</v>
      </c>
      <c r="U439" s="50">
        <v>32.82</v>
      </c>
      <c r="V439" s="50">
        <v>26.36</v>
      </c>
      <c r="W439" s="50">
        <v>28.1</v>
      </c>
      <c r="X439" s="50">
        <v>68.33</v>
      </c>
      <c r="Y439" s="50">
        <v>38.67</v>
      </c>
      <c r="Z439" s="50">
        <v>43.19</v>
      </c>
      <c r="AA439" s="50">
        <v>98.14</v>
      </c>
      <c r="AB439" s="50">
        <v>54.6</v>
      </c>
      <c r="AC439" s="50">
        <v>24.75</v>
      </c>
      <c r="AD439" s="50">
        <v>26.21</v>
      </c>
      <c r="AE439" s="50">
        <v>26.24</v>
      </c>
      <c r="AF439" s="50">
        <v>53.12</v>
      </c>
      <c r="AG439" s="50">
        <v>62.38</v>
      </c>
      <c r="AH439" s="50">
        <v>28.96</v>
      </c>
      <c r="AI439" s="50">
        <v>36.89</v>
      </c>
      <c r="AJ439" s="50">
        <v>33.74</v>
      </c>
      <c r="AK439" s="50">
        <v>38.630000000000003</v>
      </c>
      <c r="AL439" s="50">
        <v>59.16</v>
      </c>
      <c r="AM439" s="50">
        <v>97.67</v>
      </c>
      <c r="AN439" s="50">
        <v>44.83</v>
      </c>
      <c r="AO439" s="50">
        <v>26.55</v>
      </c>
      <c r="AP439" s="50">
        <v>35.29</v>
      </c>
      <c r="AQ439" s="50">
        <v>41.77</v>
      </c>
      <c r="AR439" s="50">
        <v>42.08</v>
      </c>
      <c r="AS439" s="50">
        <v>49.45</v>
      </c>
      <c r="AT439" s="50">
        <v>34.97</v>
      </c>
      <c r="AU439" s="50">
        <v>0</v>
      </c>
      <c r="AV439" s="50">
        <v>49.22</v>
      </c>
      <c r="AW439" s="50">
        <v>0</v>
      </c>
    </row>
    <row r="440" spans="1:49">
      <c r="A440" s="52">
        <v>42345</v>
      </c>
      <c r="B440" s="50">
        <v>49.8</v>
      </c>
      <c r="C440" s="50">
        <v>60.33</v>
      </c>
      <c r="D440" s="50">
        <v>42.97</v>
      </c>
      <c r="E440" s="50">
        <v>56.25</v>
      </c>
      <c r="F440" s="50">
        <v>34.65</v>
      </c>
      <c r="G440" s="50">
        <v>41.55</v>
      </c>
      <c r="H440" s="50">
        <v>16.41</v>
      </c>
      <c r="I440" s="50">
        <v>51.69</v>
      </c>
      <c r="J440" s="50">
        <v>35.5</v>
      </c>
      <c r="K440" s="50">
        <v>62.78</v>
      </c>
      <c r="L440" s="50">
        <v>66.14</v>
      </c>
      <c r="M440" s="50">
        <v>81.180000000000007</v>
      </c>
      <c r="N440" s="50">
        <v>68.5</v>
      </c>
      <c r="O440" s="50">
        <v>60.04</v>
      </c>
      <c r="P440" s="50">
        <v>37.39</v>
      </c>
      <c r="Q440" s="50">
        <v>22.37</v>
      </c>
      <c r="R440" s="50">
        <v>66.69</v>
      </c>
      <c r="S440" s="50">
        <v>51.18</v>
      </c>
      <c r="T440" s="50">
        <v>26.76</v>
      </c>
      <c r="U440" s="50">
        <v>32.479999999999997</v>
      </c>
      <c r="V440" s="50">
        <v>26.59</v>
      </c>
      <c r="W440" s="50">
        <v>28.49</v>
      </c>
      <c r="X440" s="50">
        <v>68.66</v>
      </c>
      <c r="Y440" s="50">
        <v>38.18</v>
      </c>
      <c r="Z440" s="50">
        <v>43.09</v>
      </c>
      <c r="AA440" s="50">
        <v>98.57</v>
      </c>
      <c r="AB440" s="50">
        <v>55.05</v>
      </c>
      <c r="AC440" s="50">
        <v>24.76</v>
      </c>
      <c r="AD440" s="50">
        <v>26.4</v>
      </c>
      <c r="AE440" s="50">
        <v>26.46</v>
      </c>
      <c r="AF440" s="50">
        <v>53.14</v>
      </c>
      <c r="AG440" s="50">
        <v>63.13</v>
      </c>
      <c r="AH440" s="50">
        <v>29.05</v>
      </c>
      <c r="AI440" s="50">
        <v>36.76</v>
      </c>
      <c r="AJ440" s="50">
        <v>33.57</v>
      </c>
      <c r="AK440" s="50">
        <v>38.07</v>
      </c>
      <c r="AL440" s="50">
        <v>59.73</v>
      </c>
      <c r="AM440" s="50">
        <v>95</v>
      </c>
      <c r="AN440" s="50">
        <v>45.28</v>
      </c>
      <c r="AO440" s="50">
        <v>26.81</v>
      </c>
      <c r="AP440" s="50">
        <v>35.44</v>
      </c>
      <c r="AQ440" s="50">
        <v>41.71</v>
      </c>
      <c r="AR440" s="50">
        <v>41.61</v>
      </c>
      <c r="AS440" s="50">
        <v>50.08</v>
      </c>
      <c r="AT440" s="50">
        <v>35.270000000000003</v>
      </c>
      <c r="AU440" s="50">
        <v>0</v>
      </c>
      <c r="AV440" s="50">
        <v>48</v>
      </c>
      <c r="AW440" s="50">
        <v>0</v>
      </c>
    </row>
    <row r="441" spans="1:49">
      <c r="A441" s="52">
        <v>42346</v>
      </c>
      <c r="B441" s="50">
        <v>50.15</v>
      </c>
      <c r="C441" s="50">
        <v>60.69</v>
      </c>
      <c r="D441" s="50">
        <v>42.74</v>
      </c>
      <c r="E441" s="50">
        <v>55.88</v>
      </c>
      <c r="F441" s="50">
        <v>34.700000000000003</v>
      </c>
      <c r="G441" s="50">
        <v>42.5</v>
      </c>
      <c r="H441" s="50">
        <v>16.34</v>
      </c>
      <c r="I441" s="50">
        <v>51.9</v>
      </c>
      <c r="J441" s="50">
        <v>35.380000000000003</v>
      </c>
      <c r="K441" s="50">
        <v>63.47</v>
      </c>
      <c r="L441" s="50">
        <v>65.91</v>
      </c>
      <c r="M441" s="50">
        <v>80.62</v>
      </c>
      <c r="N441" s="50">
        <v>68.44</v>
      </c>
      <c r="O441" s="50">
        <v>59.65</v>
      </c>
      <c r="P441" s="50">
        <v>37.29</v>
      </c>
      <c r="Q441" s="50">
        <v>22.81</v>
      </c>
      <c r="R441" s="50">
        <v>66.56</v>
      </c>
      <c r="S441" s="50">
        <v>51.11</v>
      </c>
      <c r="T441" s="50">
        <v>26.54</v>
      </c>
      <c r="U441" s="50">
        <v>31.9</v>
      </c>
      <c r="V441" s="50">
        <v>26.56</v>
      </c>
      <c r="W441" s="50">
        <v>28.4</v>
      </c>
      <c r="X441" s="50">
        <v>68.58</v>
      </c>
      <c r="Y441" s="50">
        <v>38.49</v>
      </c>
      <c r="Z441" s="50">
        <v>43.37</v>
      </c>
      <c r="AA441" s="50">
        <v>99.34</v>
      </c>
      <c r="AB441" s="50">
        <v>54.51</v>
      </c>
      <c r="AC441" s="50">
        <v>24.62</v>
      </c>
      <c r="AD441" s="50">
        <v>26.56</v>
      </c>
      <c r="AE441" s="50">
        <v>26.19</v>
      </c>
      <c r="AF441" s="50">
        <v>52.72</v>
      </c>
      <c r="AG441" s="50">
        <v>63.55</v>
      </c>
      <c r="AH441" s="50">
        <v>28.97</v>
      </c>
      <c r="AI441" s="50">
        <v>36.65</v>
      </c>
      <c r="AJ441" s="50">
        <v>33.11</v>
      </c>
      <c r="AK441" s="50">
        <v>37.979999999999997</v>
      </c>
      <c r="AL441" s="50">
        <v>59.01</v>
      </c>
      <c r="AM441" s="50">
        <v>94.02</v>
      </c>
      <c r="AN441" s="50">
        <v>45.3</v>
      </c>
      <c r="AO441" s="50">
        <v>26.63</v>
      </c>
      <c r="AP441" s="50">
        <v>35.29</v>
      </c>
      <c r="AQ441" s="50">
        <v>41.7</v>
      </c>
      <c r="AR441" s="50">
        <v>41.4</v>
      </c>
      <c r="AS441" s="50">
        <v>50.5</v>
      </c>
      <c r="AT441" s="50">
        <v>35.21</v>
      </c>
      <c r="AU441" s="50">
        <v>0</v>
      </c>
      <c r="AV441" s="50">
        <v>47.82</v>
      </c>
      <c r="AW441" s="50">
        <v>0</v>
      </c>
    </row>
    <row r="442" spans="1:49">
      <c r="A442" s="52">
        <v>42347</v>
      </c>
      <c r="B442" s="50">
        <v>49.88</v>
      </c>
      <c r="C442" s="50">
        <v>60.28</v>
      </c>
      <c r="D442" s="50">
        <v>42.58</v>
      </c>
      <c r="E442" s="50">
        <v>56.25</v>
      </c>
      <c r="F442" s="50">
        <v>34.25</v>
      </c>
      <c r="G442" s="50">
        <v>42.62</v>
      </c>
      <c r="H442" s="50">
        <v>16.41</v>
      </c>
      <c r="I442" s="50">
        <v>52.02</v>
      </c>
      <c r="J442" s="50">
        <v>35.26</v>
      </c>
      <c r="K442" s="50">
        <v>63.02</v>
      </c>
      <c r="L442" s="50">
        <v>66.19</v>
      </c>
      <c r="M442" s="50">
        <v>80.209999999999994</v>
      </c>
      <c r="N442" s="50">
        <v>68.61</v>
      </c>
      <c r="O442" s="50">
        <v>59.4</v>
      </c>
      <c r="P442" s="50">
        <v>37.229999999999997</v>
      </c>
      <c r="Q442" s="50">
        <v>22.97</v>
      </c>
      <c r="R442" s="50">
        <v>68.040000000000006</v>
      </c>
      <c r="S442" s="50">
        <v>50.84</v>
      </c>
      <c r="T442" s="50">
        <v>26.57</v>
      </c>
      <c r="U442" s="50">
        <v>32.049999999999997</v>
      </c>
      <c r="V442" s="50">
        <v>26.36</v>
      </c>
      <c r="W442" s="50">
        <v>28.49</v>
      </c>
      <c r="X442" s="50">
        <v>67.790000000000006</v>
      </c>
      <c r="Y442" s="50">
        <v>38.049999999999997</v>
      </c>
      <c r="Z442" s="50">
        <v>43.02</v>
      </c>
      <c r="AA442" s="50">
        <v>98.76</v>
      </c>
      <c r="AB442" s="50">
        <v>54.35</v>
      </c>
      <c r="AC442" s="50">
        <v>24.75</v>
      </c>
      <c r="AD442" s="50">
        <v>26.49</v>
      </c>
      <c r="AE442" s="50">
        <v>26.31</v>
      </c>
      <c r="AF442" s="50">
        <v>52.57</v>
      </c>
      <c r="AG442" s="50">
        <v>63.12</v>
      </c>
      <c r="AH442" s="50">
        <v>28.67</v>
      </c>
      <c r="AI442" s="50">
        <v>36.450000000000003</v>
      </c>
      <c r="AJ442" s="50">
        <v>33.43</v>
      </c>
      <c r="AK442" s="50">
        <v>38.200000000000003</v>
      </c>
      <c r="AL442" s="50">
        <v>58.71</v>
      </c>
      <c r="AM442" s="50">
        <v>93.75</v>
      </c>
      <c r="AN442" s="50">
        <v>45.14</v>
      </c>
      <c r="AO442" s="50">
        <v>26.7</v>
      </c>
      <c r="AP442" s="50">
        <v>35.01</v>
      </c>
      <c r="AQ442" s="50">
        <v>41.51</v>
      </c>
      <c r="AR442" s="50">
        <v>41.05</v>
      </c>
      <c r="AS442" s="50">
        <v>49.94</v>
      </c>
      <c r="AT442" s="50">
        <v>35.28</v>
      </c>
      <c r="AU442" s="50">
        <v>0</v>
      </c>
      <c r="AV442" s="50">
        <v>47.51</v>
      </c>
      <c r="AW442" s="50">
        <v>0</v>
      </c>
    </row>
    <row r="443" spans="1:49">
      <c r="A443" s="52">
        <v>42348</v>
      </c>
      <c r="B443" s="50">
        <v>49.14</v>
      </c>
      <c r="C443" s="50">
        <v>58.81</v>
      </c>
      <c r="D443" s="50">
        <v>41.71</v>
      </c>
      <c r="E443" s="50">
        <v>54.88</v>
      </c>
      <c r="F443" s="50">
        <v>33.549999999999997</v>
      </c>
      <c r="G443" s="50">
        <v>41.51</v>
      </c>
      <c r="H443" s="50">
        <v>16.14</v>
      </c>
      <c r="I443" s="50">
        <v>51.9</v>
      </c>
      <c r="J443" s="50">
        <v>34.869999999999997</v>
      </c>
      <c r="K443" s="50">
        <v>61.15</v>
      </c>
      <c r="L443" s="50">
        <v>65.2</v>
      </c>
      <c r="M443" s="50">
        <v>78.92</v>
      </c>
      <c r="N443" s="50">
        <v>67.430000000000007</v>
      </c>
      <c r="O443" s="50">
        <v>59.02</v>
      </c>
      <c r="P443" s="50">
        <v>36.28</v>
      </c>
      <c r="Q443" s="50">
        <v>22.65</v>
      </c>
      <c r="R443" s="50">
        <v>65.709999999999994</v>
      </c>
      <c r="S443" s="50">
        <v>48.86</v>
      </c>
      <c r="T443" s="50">
        <v>26.48</v>
      </c>
      <c r="U443" s="50">
        <v>31.55</v>
      </c>
      <c r="V443" s="50">
        <v>25.87</v>
      </c>
      <c r="W443" s="50">
        <v>28.43</v>
      </c>
      <c r="X443" s="50">
        <v>66.349999999999994</v>
      </c>
      <c r="Y443" s="50">
        <v>38.04</v>
      </c>
      <c r="Z443" s="50">
        <v>42.66</v>
      </c>
      <c r="AA443" s="50">
        <v>97.6</v>
      </c>
      <c r="AB443" s="50">
        <v>53.25</v>
      </c>
      <c r="AC443" s="50">
        <v>24.37</v>
      </c>
      <c r="AD443" s="50">
        <v>25.83</v>
      </c>
      <c r="AE443" s="50">
        <v>26.14</v>
      </c>
      <c r="AF443" s="50">
        <v>51.65</v>
      </c>
      <c r="AG443" s="50">
        <v>61.21</v>
      </c>
      <c r="AH443" s="50">
        <v>28.31</v>
      </c>
      <c r="AI443" s="50">
        <v>35.840000000000003</v>
      </c>
      <c r="AJ443" s="50">
        <v>32.93</v>
      </c>
      <c r="AK443" s="50">
        <v>37.43</v>
      </c>
      <c r="AL443" s="50">
        <v>56.98</v>
      </c>
      <c r="AM443" s="50">
        <v>92.52</v>
      </c>
      <c r="AN443" s="50">
        <v>44.49</v>
      </c>
      <c r="AO443" s="50">
        <v>26.74</v>
      </c>
      <c r="AP443" s="50">
        <v>34.380000000000003</v>
      </c>
      <c r="AQ443" s="50">
        <v>40.64</v>
      </c>
      <c r="AR443" s="50">
        <v>40.409999999999997</v>
      </c>
      <c r="AS443" s="50">
        <v>48.56</v>
      </c>
      <c r="AT443" s="50">
        <v>34.79</v>
      </c>
      <c r="AU443" s="50">
        <v>0</v>
      </c>
      <c r="AV443" s="50">
        <v>46.96</v>
      </c>
      <c r="AW443" s="50">
        <v>0</v>
      </c>
    </row>
    <row r="444" spans="1:49">
      <c r="A444" s="52">
        <v>42349</v>
      </c>
      <c r="B444" s="50">
        <v>48.64</v>
      </c>
      <c r="C444" s="50">
        <v>58.59</v>
      </c>
      <c r="D444" s="50">
        <v>41.72</v>
      </c>
      <c r="E444" s="50">
        <v>54.56</v>
      </c>
      <c r="F444" s="50">
        <v>33.450000000000003</v>
      </c>
      <c r="G444" s="50">
        <v>41.42</v>
      </c>
      <c r="H444" s="50">
        <v>16.690000000000001</v>
      </c>
      <c r="I444" s="50">
        <v>51.83</v>
      </c>
      <c r="J444" s="50">
        <v>34.86</v>
      </c>
      <c r="K444" s="50">
        <v>60.81</v>
      </c>
      <c r="L444" s="50">
        <v>64.89</v>
      </c>
      <c r="M444" s="50">
        <v>78.33</v>
      </c>
      <c r="N444" s="50">
        <v>67.84</v>
      </c>
      <c r="O444" s="50">
        <v>59.23</v>
      </c>
      <c r="P444" s="50">
        <v>36.03</v>
      </c>
      <c r="Q444" s="50">
        <v>24.54</v>
      </c>
      <c r="R444" s="50">
        <v>65.66</v>
      </c>
      <c r="S444" s="50">
        <v>48.91</v>
      </c>
      <c r="T444" s="50">
        <v>25.94</v>
      </c>
      <c r="U444" s="50">
        <v>31.46</v>
      </c>
      <c r="V444" s="50">
        <v>25.97</v>
      </c>
      <c r="W444" s="50">
        <v>28.02</v>
      </c>
      <c r="X444" s="50">
        <v>66.150000000000006</v>
      </c>
      <c r="Y444" s="50">
        <v>37.83</v>
      </c>
      <c r="Z444" s="50">
        <v>42.78</v>
      </c>
      <c r="AA444" s="50">
        <v>97.41</v>
      </c>
      <c r="AB444" s="50">
        <v>52.68</v>
      </c>
      <c r="AC444" s="50">
        <v>24.89</v>
      </c>
      <c r="AD444" s="50">
        <v>25.48</v>
      </c>
      <c r="AE444" s="50">
        <v>26.14</v>
      </c>
      <c r="AF444" s="50">
        <v>51.71</v>
      </c>
      <c r="AG444" s="50">
        <v>61.53</v>
      </c>
      <c r="AH444" s="50">
        <v>28.47</v>
      </c>
      <c r="AI444" s="50">
        <v>36.090000000000003</v>
      </c>
      <c r="AJ444" s="50">
        <v>32.71</v>
      </c>
      <c r="AK444" s="50">
        <v>37.020000000000003</v>
      </c>
      <c r="AL444" s="50">
        <v>57.45</v>
      </c>
      <c r="AM444" s="50">
        <v>91.28</v>
      </c>
      <c r="AN444" s="50">
        <v>44.4</v>
      </c>
      <c r="AO444" s="50">
        <v>26.66</v>
      </c>
      <c r="AP444" s="50">
        <v>34.07</v>
      </c>
      <c r="AQ444" s="50">
        <v>40.42</v>
      </c>
      <c r="AR444" s="50">
        <v>40.700000000000003</v>
      </c>
      <c r="AS444" s="50">
        <v>48.56</v>
      </c>
      <c r="AT444" s="50">
        <v>34.94</v>
      </c>
      <c r="AU444" s="50">
        <v>0</v>
      </c>
      <c r="AV444" s="50">
        <v>46.44</v>
      </c>
      <c r="AW444" s="50">
        <v>0</v>
      </c>
    </row>
    <row r="445" spans="1:49">
      <c r="A445" s="52">
        <v>42352</v>
      </c>
      <c r="B445" s="50">
        <v>48.73</v>
      </c>
      <c r="C445" s="50">
        <v>58.79</v>
      </c>
      <c r="D445" s="50">
        <v>41.8</v>
      </c>
      <c r="E445" s="50">
        <v>54.54</v>
      </c>
      <c r="F445" s="50">
        <v>33.85</v>
      </c>
      <c r="G445" s="50">
        <v>41.43</v>
      </c>
      <c r="H445" s="50">
        <v>16.54</v>
      </c>
      <c r="I445" s="50">
        <v>51.59</v>
      </c>
      <c r="J445" s="50">
        <v>35.03</v>
      </c>
      <c r="K445" s="50">
        <v>62.04</v>
      </c>
      <c r="L445" s="50">
        <v>65.400000000000006</v>
      </c>
      <c r="M445" s="50">
        <v>78.47</v>
      </c>
      <c r="N445" s="50">
        <v>68.45</v>
      </c>
      <c r="O445" s="50">
        <v>59.31</v>
      </c>
      <c r="P445" s="50">
        <v>36.32</v>
      </c>
      <c r="Q445" s="50">
        <v>25.68</v>
      </c>
      <c r="R445" s="50">
        <v>65.44</v>
      </c>
      <c r="S445" s="50">
        <v>49.19</v>
      </c>
      <c r="T445" s="50">
        <v>25.46</v>
      </c>
      <c r="U445" s="50">
        <v>30.98</v>
      </c>
      <c r="V445" s="50">
        <v>26.16</v>
      </c>
      <c r="W445" s="50">
        <v>27.89</v>
      </c>
      <c r="X445" s="50">
        <v>66.83</v>
      </c>
      <c r="Y445" s="50">
        <v>37.619999999999997</v>
      </c>
      <c r="Z445" s="50">
        <v>43.38</v>
      </c>
      <c r="AA445" s="50">
        <v>97.98</v>
      </c>
      <c r="AB445" s="50">
        <v>52.8</v>
      </c>
      <c r="AC445" s="50">
        <v>24.75</v>
      </c>
      <c r="AD445" s="50">
        <v>25.52</v>
      </c>
      <c r="AE445" s="50">
        <v>26.35</v>
      </c>
      <c r="AF445" s="50">
        <v>52.28</v>
      </c>
      <c r="AG445" s="50">
        <v>61.45</v>
      </c>
      <c r="AH445" s="50">
        <v>28.48</v>
      </c>
      <c r="AI445" s="50">
        <v>36.11</v>
      </c>
      <c r="AJ445" s="50">
        <v>32.770000000000003</v>
      </c>
      <c r="AK445" s="50">
        <v>37.46</v>
      </c>
      <c r="AL445" s="50">
        <v>58.51</v>
      </c>
      <c r="AM445" s="50">
        <v>91.9</v>
      </c>
      <c r="AN445" s="50">
        <v>44.95</v>
      </c>
      <c r="AO445" s="50">
        <v>26.62</v>
      </c>
      <c r="AP445" s="50">
        <v>34.01</v>
      </c>
      <c r="AQ445" s="50">
        <v>40.450000000000003</v>
      </c>
      <c r="AR445" s="50">
        <v>40.6</v>
      </c>
      <c r="AS445" s="50">
        <v>49.54</v>
      </c>
      <c r="AT445" s="50">
        <v>35.29</v>
      </c>
      <c r="AU445" s="50">
        <v>0</v>
      </c>
      <c r="AV445" s="50">
        <v>47.16</v>
      </c>
      <c r="AW445" s="50">
        <v>0</v>
      </c>
    </row>
    <row r="446" spans="1:49">
      <c r="A446" s="52">
        <v>42353</v>
      </c>
      <c r="B446" s="50">
        <v>49.63</v>
      </c>
      <c r="C446" s="50">
        <v>59.31</v>
      </c>
      <c r="D446" s="50">
        <v>41.94</v>
      </c>
      <c r="E446" s="50">
        <v>56.04</v>
      </c>
      <c r="F446" s="50">
        <v>34.18</v>
      </c>
      <c r="G446" s="50">
        <v>41.69</v>
      </c>
      <c r="H446" s="50">
        <v>16.89</v>
      </c>
      <c r="I446" s="50">
        <v>51.77</v>
      </c>
      <c r="J446" s="50">
        <v>35.22</v>
      </c>
      <c r="K446" s="50">
        <v>62.67</v>
      </c>
      <c r="L446" s="50">
        <v>66.150000000000006</v>
      </c>
      <c r="M446" s="50">
        <v>79.12</v>
      </c>
      <c r="N446" s="50">
        <v>68.84</v>
      </c>
      <c r="O446" s="50">
        <v>59.63</v>
      </c>
      <c r="P446" s="50">
        <v>36.590000000000003</v>
      </c>
      <c r="Q446" s="50">
        <v>25.97</v>
      </c>
      <c r="R446" s="50">
        <v>65.22</v>
      </c>
      <c r="S446" s="50">
        <v>49.72</v>
      </c>
      <c r="T446" s="50">
        <v>25.65</v>
      </c>
      <c r="U446" s="50">
        <v>31.13</v>
      </c>
      <c r="V446" s="50">
        <v>26.43</v>
      </c>
      <c r="W446" s="50">
        <v>28.31</v>
      </c>
      <c r="X446" s="50">
        <v>67.55</v>
      </c>
      <c r="Y446" s="50">
        <v>37.619999999999997</v>
      </c>
      <c r="Z446" s="50">
        <v>44.17</v>
      </c>
      <c r="AA446" s="50">
        <v>98.72</v>
      </c>
      <c r="AB446" s="50">
        <v>53.49</v>
      </c>
      <c r="AC446" s="50">
        <v>24.9</v>
      </c>
      <c r="AD446" s="50">
        <v>26</v>
      </c>
      <c r="AE446" s="50">
        <v>26.25</v>
      </c>
      <c r="AF446" s="50">
        <v>52.7</v>
      </c>
      <c r="AG446" s="50">
        <v>62.06</v>
      </c>
      <c r="AH446" s="50">
        <v>28.94</v>
      </c>
      <c r="AI446" s="50">
        <v>36.590000000000003</v>
      </c>
      <c r="AJ446" s="50">
        <v>33.26</v>
      </c>
      <c r="AK446" s="50">
        <v>37.11</v>
      </c>
      <c r="AL446" s="50">
        <v>59.38</v>
      </c>
      <c r="AM446" s="50">
        <v>92.8</v>
      </c>
      <c r="AN446" s="50">
        <v>45.41</v>
      </c>
      <c r="AO446" s="50">
        <v>26.81</v>
      </c>
      <c r="AP446" s="50">
        <v>34.380000000000003</v>
      </c>
      <c r="AQ446" s="50">
        <v>40.68</v>
      </c>
      <c r="AR446" s="50">
        <v>41.23</v>
      </c>
      <c r="AS446" s="50">
        <v>49.92</v>
      </c>
      <c r="AT446" s="50">
        <v>35.57</v>
      </c>
      <c r="AU446" s="50">
        <v>0</v>
      </c>
      <c r="AV446" s="50">
        <v>47.46</v>
      </c>
      <c r="AW446" s="50">
        <v>0</v>
      </c>
    </row>
    <row r="447" spans="1:49">
      <c r="A447" s="52">
        <v>42354</v>
      </c>
      <c r="B447" s="50">
        <v>50.49</v>
      </c>
      <c r="C447" s="50">
        <v>60.76</v>
      </c>
      <c r="D447" s="50">
        <v>43</v>
      </c>
      <c r="E447" s="50">
        <v>57.01</v>
      </c>
      <c r="F447" s="50">
        <v>35.409999999999997</v>
      </c>
      <c r="G447" s="50">
        <v>43.15</v>
      </c>
      <c r="H447" s="50">
        <v>17.600000000000001</v>
      </c>
      <c r="I447" s="50">
        <v>51.84</v>
      </c>
      <c r="J447" s="50">
        <v>36.229999999999997</v>
      </c>
      <c r="K447" s="50">
        <v>64.22</v>
      </c>
      <c r="L447" s="50">
        <v>67.569999999999993</v>
      </c>
      <c r="M447" s="50">
        <v>80.89</v>
      </c>
      <c r="N447" s="50">
        <v>70.03</v>
      </c>
      <c r="O447" s="50">
        <v>60.85</v>
      </c>
      <c r="P447" s="50">
        <v>37.28</v>
      </c>
      <c r="Q447" s="50">
        <v>26.7</v>
      </c>
      <c r="R447" s="50">
        <v>67.13</v>
      </c>
      <c r="S447" s="50">
        <v>51.15</v>
      </c>
      <c r="T447" s="50">
        <v>26.44</v>
      </c>
      <c r="U447" s="50">
        <v>31.64</v>
      </c>
      <c r="V447" s="50">
        <v>27.06</v>
      </c>
      <c r="W447" s="50">
        <v>29.11</v>
      </c>
      <c r="X447" s="50">
        <v>68.97</v>
      </c>
      <c r="Y447" s="50">
        <v>37.85</v>
      </c>
      <c r="Z447" s="50">
        <v>45.3</v>
      </c>
      <c r="AA447" s="50">
        <v>103.65</v>
      </c>
      <c r="AB447" s="50">
        <v>54.88</v>
      </c>
      <c r="AC447" s="50">
        <v>25.48</v>
      </c>
      <c r="AD447" s="50">
        <v>26.57</v>
      </c>
      <c r="AE447" s="50">
        <v>26.45</v>
      </c>
      <c r="AF447" s="50">
        <v>54.23</v>
      </c>
      <c r="AG447" s="50">
        <v>63.62</v>
      </c>
      <c r="AH447" s="50">
        <v>29.56</v>
      </c>
      <c r="AI447" s="50">
        <v>37.28</v>
      </c>
      <c r="AJ447" s="50">
        <v>33.83</v>
      </c>
      <c r="AK447" s="50">
        <v>38.299999999999997</v>
      </c>
      <c r="AL447" s="50">
        <v>61.1</v>
      </c>
      <c r="AM447" s="50">
        <v>96.25</v>
      </c>
      <c r="AN447" s="50">
        <v>46.33</v>
      </c>
      <c r="AO447" s="50">
        <v>26.87</v>
      </c>
      <c r="AP447" s="50">
        <v>34.880000000000003</v>
      </c>
      <c r="AQ447" s="50">
        <v>42.03</v>
      </c>
      <c r="AR447" s="50">
        <v>42.24</v>
      </c>
      <c r="AS447" s="50">
        <v>51.22</v>
      </c>
      <c r="AT447" s="50">
        <v>36.42</v>
      </c>
      <c r="AU447" s="50">
        <v>0</v>
      </c>
      <c r="AV447" s="50">
        <v>50.1</v>
      </c>
      <c r="AW447" s="50">
        <v>0</v>
      </c>
    </row>
    <row r="448" spans="1:49">
      <c r="A448" s="52">
        <v>42355</v>
      </c>
      <c r="B448" s="50">
        <v>51.03</v>
      </c>
      <c r="C448" s="50">
        <v>63.71</v>
      </c>
      <c r="D448" s="50">
        <v>44.03</v>
      </c>
      <c r="E448" s="50">
        <v>57.42</v>
      </c>
      <c r="F448" s="50">
        <v>35.32</v>
      </c>
      <c r="G448" s="50">
        <v>43.43</v>
      </c>
      <c r="H448" s="50">
        <v>17.84</v>
      </c>
      <c r="I448" s="50">
        <v>52.04</v>
      </c>
      <c r="J448" s="50">
        <v>36.200000000000003</v>
      </c>
      <c r="K448" s="50">
        <v>64.22</v>
      </c>
      <c r="L448" s="50">
        <v>67.540000000000006</v>
      </c>
      <c r="M448" s="50">
        <v>79.95</v>
      </c>
      <c r="N448" s="50">
        <v>70.5</v>
      </c>
      <c r="O448" s="50">
        <v>60.9</v>
      </c>
      <c r="P448" s="50">
        <v>37.549999999999997</v>
      </c>
      <c r="Q448" s="50">
        <v>26.76</v>
      </c>
      <c r="R448" s="50">
        <v>67.23</v>
      </c>
      <c r="S448" s="50">
        <v>51.72</v>
      </c>
      <c r="T448" s="50">
        <v>26.6</v>
      </c>
      <c r="U448" s="50">
        <v>31.53</v>
      </c>
      <c r="V448" s="50">
        <v>27.18</v>
      </c>
      <c r="W448" s="50">
        <v>29.01</v>
      </c>
      <c r="X448" s="50">
        <v>69.010000000000005</v>
      </c>
      <c r="Y448" s="50">
        <v>37.68</v>
      </c>
      <c r="Z448" s="50">
        <v>45.43</v>
      </c>
      <c r="AA448" s="50">
        <v>103.41</v>
      </c>
      <c r="AB448" s="50">
        <v>54.89</v>
      </c>
      <c r="AC448" s="50">
        <v>25.52</v>
      </c>
      <c r="AD448" s="50">
        <v>26.65</v>
      </c>
      <c r="AE448" s="50">
        <v>26.28</v>
      </c>
      <c r="AF448" s="50">
        <v>53.85</v>
      </c>
      <c r="AG448" s="50">
        <v>63.59</v>
      </c>
      <c r="AH448" s="50">
        <v>29.64</v>
      </c>
      <c r="AI448" s="50">
        <v>37</v>
      </c>
      <c r="AJ448" s="50">
        <v>33.92</v>
      </c>
      <c r="AK448" s="50">
        <v>38.11</v>
      </c>
      <c r="AL448" s="50">
        <v>61.43</v>
      </c>
      <c r="AM448" s="50">
        <v>95.95</v>
      </c>
      <c r="AN448" s="50">
        <v>46.51</v>
      </c>
      <c r="AO448" s="50">
        <v>26.78</v>
      </c>
      <c r="AP448" s="50">
        <v>35.020000000000003</v>
      </c>
      <c r="AQ448" s="50">
        <v>41.81</v>
      </c>
      <c r="AR448" s="50">
        <v>42.04</v>
      </c>
      <c r="AS448" s="50">
        <v>51.26</v>
      </c>
      <c r="AT448" s="50">
        <v>36.4</v>
      </c>
      <c r="AU448" s="50">
        <v>0</v>
      </c>
      <c r="AV448" s="50">
        <v>0</v>
      </c>
      <c r="AW448" s="50">
        <v>0</v>
      </c>
    </row>
    <row r="449" spans="1:49">
      <c r="A449" s="52">
        <v>42356</v>
      </c>
      <c r="B449" s="50">
        <v>50.23</v>
      </c>
      <c r="C449" s="50">
        <v>62.46</v>
      </c>
      <c r="D449" s="50">
        <v>43.2</v>
      </c>
      <c r="E449" s="50">
        <v>56.28</v>
      </c>
      <c r="F449" s="50">
        <v>35.03</v>
      </c>
      <c r="G449" s="50">
        <v>43.13</v>
      </c>
      <c r="H449" s="50">
        <v>17.43</v>
      </c>
      <c r="I449" s="50">
        <v>52.13</v>
      </c>
      <c r="J449" s="50">
        <v>35.61</v>
      </c>
      <c r="K449" s="50">
        <v>63.29</v>
      </c>
      <c r="L449" s="50">
        <v>66.900000000000006</v>
      </c>
      <c r="M449" s="50">
        <v>78.88</v>
      </c>
      <c r="N449" s="50">
        <v>69.599999999999994</v>
      </c>
      <c r="O449" s="50">
        <v>59.66</v>
      </c>
      <c r="P449" s="50">
        <v>37.450000000000003</v>
      </c>
      <c r="Q449" s="50">
        <v>27.18</v>
      </c>
      <c r="R449" s="50">
        <v>66.260000000000005</v>
      </c>
      <c r="S449" s="50">
        <v>50.45</v>
      </c>
      <c r="T449" s="50">
        <v>26.9</v>
      </c>
      <c r="U449" s="50">
        <v>31.01</v>
      </c>
      <c r="V449" s="50">
        <v>26.93</v>
      </c>
      <c r="W449" s="50">
        <v>28.48</v>
      </c>
      <c r="X449" s="50">
        <v>68.45</v>
      </c>
      <c r="Y449" s="50">
        <v>38.6</v>
      </c>
      <c r="Z449" s="50">
        <v>45.28</v>
      </c>
      <c r="AA449" s="50">
        <v>102.11</v>
      </c>
      <c r="AB449" s="50">
        <v>54.23</v>
      </c>
      <c r="AC449" s="50">
        <v>25.47</v>
      </c>
      <c r="AD449" s="50">
        <v>26.54</v>
      </c>
      <c r="AE449" s="50">
        <v>25.84</v>
      </c>
      <c r="AF449" s="50">
        <v>53.11</v>
      </c>
      <c r="AG449" s="50">
        <v>62.85</v>
      </c>
      <c r="AH449" s="50">
        <v>29.54</v>
      </c>
      <c r="AI449" s="50">
        <v>36.14</v>
      </c>
      <c r="AJ449" s="50">
        <v>33.64</v>
      </c>
      <c r="AK449" s="50">
        <v>37.479999999999997</v>
      </c>
      <c r="AL449" s="50">
        <v>60.34</v>
      </c>
      <c r="AM449" s="50">
        <v>94.41</v>
      </c>
      <c r="AN449" s="50">
        <v>46.2</v>
      </c>
      <c r="AO449" s="50">
        <v>26.42</v>
      </c>
      <c r="AP449" s="50">
        <v>34.9</v>
      </c>
      <c r="AQ449" s="50">
        <v>41.5</v>
      </c>
      <c r="AR449" s="50">
        <v>41.45</v>
      </c>
      <c r="AS449" s="50">
        <v>50.24</v>
      </c>
      <c r="AT449" s="50">
        <v>35.6</v>
      </c>
      <c r="AU449" s="50">
        <v>0</v>
      </c>
      <c r="AV449" s="50">
        <v>0</v>
      </c>
      <c r="AW449" s="50">
        <v>0</v>
      </c>
    </row>
    <row r="450" spans="1:49">
      <c r="A450" s="52">
        <v>42359</v>
      </c>
      <c r="B450" s="50">
        <v>50.08</v>
      </c>
      <c r="C450" s="50">
        <v>61.93</v>
      </c>
      <c r="D450" s="50">
        <v>42.86</v>
      </c>
      <c r="E450" s="50">
        <v>56.55</v>
      </c>
      <c r="F450" s="50">
        <v>34.96</v>
      </c>
      <c r="G450" s="50">
        <v>43.96</v>
      </c>
      <c r="H450" s="50">
        <v>17.53</v>
      </c>
      <c r="I450" s="50">
        <v>52.58</v>
      </c>
      <c r="J450" s="50">
        <v>35.590000000000003</v>
      </c>
      <c r="K450" s="50">
        <v>63.41</v>
      </c>
      <c r="L450" s="50">
        <v>66.56</v>
      </c>
      <c r="M450" s="50">
        <v>78.66</v>
      </c>
      <c r="N450" s="50">
        <v>69.81</v>
      </c>
      <c r="O450" s="50">
        <v>58.93</v>
      </c>
      <c r="P450" s="50">
        <v>37.43</v>
      </c>
      <c r="Q450" s="50">
        <v>27.76</v>
      </c>
      <c r="R450" s="50">
        <v>66.180000000000007</v>
      </c>
      <c r="S450" s="50">
        <v>50.07</v>
      </c>
      <c r="T450" s="50">
        <v>27.43</v>
      </c>
      <c r="U450" s="50">
        <v>31.07</v>
      </c>
      <c r="V450" s="50">
        <v>26.89</v>
      </c>
      <c r="W450" s="50">
        <v>28.37</v>
      </c>
      <c r="X450" s="50">
        <v>67.48</v>
      </c>
      <c r="Y450" s="50">
        <v>38.67</v>
      </c>
      <c r="Z450" s="50">
        <v>44.7</v>
      </c>
      <c r="AA450" s="50">
        <v>102.3</v>
      </c>
      <c r="AB450" s="50">
        <v>53.46</v>
      </c>
      <c r="AC450" s="50">
        <v>25.96</v>
      </c>
      <c r="AD450" s="50">
        <v>26.65</v>
      </c>
      <c r="AE450" s="50">
        <v>25.86</v>
      </c>
      <c r="AF450" s="50">
        <v>53.06</v>
      </c>
      <c r="AG450" s="50">
        <v>62.96</v>
      </c>
      <c r="AH450" s="50">
        <v>29.71</v>
      </c>
      <c r="AI450" s="50">
        <v>35.31</v>
      </c>
      <c r="AJ450" s="50">
        <v>33.380000000000003</v>
      </c>
      <c r="AK450" s="50">
        <v>37.729999999999997</v>
      </c>
      <c r="AL450" s="50">
        <v>60.22</v>
      </c>
      <c r="AM450" s="50">
        <v>94.17</v>
      </c>
      <c r="AN450" s="50">
        <v>46.23</v>
      </c>
      <c r="AO450" s="50">
        <v>26.39</v>
      </c>
      <c r="AP450" s="50">
        <v>34.72</v>
      </c>
      <c r="AQ450" s="50">
        <v>41.89</v>
      </c>
      <c r="AR450" s="50">
        <v>41.31</v>
      </c>
      <c r="AS450" s="50">
        <v>50.39</v>
      </c>
      <c r="AT450" s="50">
        <v>35.409999999999997</v>
      </c>
      <c r="AU450" s="50">
        <v>0</v>
      </c>
      <c r="AV450" s="50">
        <v>0</v>
      </c>
      <c r="AW450" s="50">
        <v>0</v>
      </c>
    </row>
    <row r="451" spans="1:49">
      <c r="A451" s="52">
        <v>42360</v>
      </c>
      <c r="B451" s="50">
        <v>51.03</v>
      </c>
      <c r="C451" s="50">
        <v>62.29</v>
      </c>
      <c r="D451" s="50">
        <v>43.2</v>
      </c>
      <c r="E451" s="50">
        <v>57.21</v>
      </c>
      <c r="F451" s="50">
        <v>35.08</v>
      </c>
      <c r="G451" s="50">
        <v>44.72</v>
      </c>
      <c r="H451" s="50">
        <v>17.59</v>
      </c>
      <c r="I451" s="50">
        <v>52.92</v>
      </c>
      <c r="J451" s="50">
        <v>35.69</v>
      </c>
      <c r="K451" s="50">
        <v>63.7</v>
      </c>
      <c r="L451" s="50">
        <v>67.14</v>
      </c>
      <c r="M451" s="50">
        <v>79.08</v>
      </c>
      <c r="N451" s="50">
        <v>70.95</v>
      </c>
      <c r="O451" s="50">
        <v>59.53</v>
      </c>
      <c r="P451" s="50">
        <v>38.17</v>
      </c>
      <c r="Q451" s="50">
        <v>28.85</v>
      </c>
      <c r="R451" s="50">
        <v>67.680000000000007</v>
      </c>
      <c r="S451" s="50">
        <v>50.69</v>
      </c>
      <c r="T451" s="50">
        <v>27.52</v>
      </c>
      <c r="U451" s="50">
        <v>31.72</v>
      </c>
      <c r="V451" s="50">
        <v>27.07</v>
      </c>
      <c r="W451" s="50">
        <v>28.39</v>
      </c>
      <c r="X451" s="50">
        <v>68</v>
      </c>
      <c r="Y451" s="50">
        <v>38.72</v>
      </c>
      <c r="Z451" s="50">
        <v>45.29</v>
      </c>
      <c r="AA451" s="50">
        <v>102.91</v>
      </c>
      <c r="AB451" s="50">
        <v>54.01</v>
      </c>
      <c r="AC451" s="50">
        <v>26.37</v>
      </c>
      <c r="AD451" s="50">
        <v>26.82</v>
      </c>
      <c r="AE451" s="50">
        <v>26.14</v>
      </c>
      <c r="AF451" s="50">
        <v>53.21</v>
      </c>
      <c r="AG451" s="50">
        <v>63.5</v>
      </c>
      <c r="AH451" s="50">
        <v>29.94</v>
      </c>
      <c r="AI451" s="50">
        <v>36.229999999999997</v>
      </c>
      <c r="AJ451" s="50">
        <v>33.81</v>
      </c>
      <c r="AK451" s="50">
        <v>37.94</v>
      </c>
      <c r="AL451" s="50">
        <v>60.39</v>
      </c>
      <c r="AM451" s="50">
        <v>93.92</v>
      </c>
      <c r="AN451" s="50">
        <v>46.45</v>
      </c>
      <c r="AO451" s="50">
        <v>26.52</v>
      </c>
      <c r="AP451" s="50">
        <v>35.56</v>
      </c>
      <c r="AQ451" s="50">
        <v>42.06</v>
      </c>
      <c r="AR451" s="50">
        <v>41.81</v>
      </c>
      <c r="AS451" s="50">
        <v>50.74</v>
      </c>
      <c r="AT451" s="50">
        <v>35.33</v>
      </c>
      <c r="AU451" s="50">
        <v>0</v>
      </c>
      <c r="AV451" s="50">
        <v>0</v>
      </c>
      <c r="AW451" s="50">
        <v>0</v>
      </c>
    </row>
    <row r="452" spans="1:49">
      <c r="A452" s="52">
        <v>42361</v>
      </c>
      <c r="B452" s="50">
        <v>51.36</v>
      </c>
      <c r="C452" s="50">
        <v>62.88</v>
      </c>
      <c r="D452" s="50">
        <v>43.85</v>
      </c>
      <c r="E452" s="50">
        <v>58.25</v>
      </c>
      <c r="F452" s="50">
        <v>35.36</v>
      </c>
      <c r="G452" s="50">
        <v>46.01</v>
      </c>
      <c r="H452" s="50">
        <v>18.05</v>
      </c>
      <c r="I452" s="50">
        <v>53.23</v>
      </c>
      <c r="J452" s="50">
        <v>36.1</v>
      </c>
      <c r="K452" s="50">
        <v>64.790000000000006</v>
      </c>
      <c r="L452" s="50">
        <v>68.08</v>
      </c>
      <c r="M452" s="50">
        <v>80.010000000000005</v>
      </c>
      <c r="N452" s="50">
        <v>72</v>
      </c>
      <c r="O452" s="50">
        <v>60.36</v>
      </c>
      <c r="P452" s="50">
        <v>38.76</v>
      </c>
      <c r="Q452" s="50">
        <v>28.5</v>
      </c>
      <c r="R452" s="50">
        <v>68.790000000000006</v>
      </c>
      <c r="S452" s="50">
        <v>51.64</v>
      </c>
      <c r="T452" s="50">
        <v>27.79</v>
      </c>
      <c r="U452" s="50">
        <v>32.47</v>
      </c>
      <c r="V452" s="50">
        <v>27.43</v>
      </c>
      <c r="W452" s="50">
        <v>28.51</v>
      </c>
      <c r="X452" s="50">
        <v>68.819999999999993</v>
      </c>
      <c r="Y452" s="50">
        <v>39.24</v>
      </c>
      <c r="Z452" s="50">
        <v>45.63</v>
      </c>
      <c r="AA452" s="50">
        <v>103.98</v>
      </c>
      <c r="AB452" s="50">
        <v>54.61</v>
      </c>
      <c r="AC452" s="50">
        <v>26.83</v>
      </c>
      <c r="AD452" s="50">
        <v>27.03</v>
      </c>
      <c r="AE452" s="50">
        <v>26.26</v>
      </c>
      <c r="AF452" s="50">
        <v>54.08</v>
      </c>
      <c r="AG452" s="50">
        <v>64.430000000000007</v>
      </c>
      <c r="AH452" s="50">
        <v>30.58</v>
      </c>
      <c r="AI452" s="50">
        <v>36.49</v>
      </c>
      <c r="AJ452" s="50">
        <v>34.24</v>
      </c>
      <c r="AK452" s="50">
        <v>38.659999999999997</v>
      </c>
      <c r="AL452" s="50">
        <v>61.2</v>
      </c>
      <c r="AM452" s="50">
        <v>96.54</v>
      </c>
      <c r="AN452" s="50">
        <v>47.1</v>
      </c>
      <c r="AO452" s="50">
        <v>26.71</v>
      </c>
      <c r="AP452" s="50">
        <v>36</v>
      </c>
      <c r="AQ452" s="50">
        <v>42.83</v>
      </c>
      <c r="AR452" s="50">
        <v>42.7</v>
      </c>
      <c r="AS452" s="50">
        <v>51.54</v>
      </c>
      <c r="AT452" s="50">
        <v>35.85</v>
      </c>
      <c r="AU452" s="50">
        <v>0</v>
      </c>
      <c r="AV452" s="50">
        <v>0</v>
      </c>
      <c r="AW452" s="50">
        <v>0</v>
      </c>
    </row>
    <row r="453" spans="1:49">
      <c r="A453" s="52">
        <v>42362</v>
      </c>
      <c r="B453" s="50">
        <v>51.15</v>
      </c>
      <c r="C453" s="50">
        <v>62.69</v>
      </c>
      <c r="D453" s="50">
        <v>43.68</v>
      </c>
      <c r="E453" s="50">
        <v>58.4</v>
      </c>
      <c r="F453" s="50">
        <v>35.409999999999997</v>
      </c>
      <c r="G453" s="50">
        <v>45.81</v>
      </c>
      <c r="H453" s="50">
        <v>18.11</v>
      </c>
      <c r="I453" s="50">
        <v>53.04</v>
      </c>
      <c r="J453" s="50">
        <v>36.01</v>
      </c>
      <c r="K453" s="50">
        <v>64.75</v>
      </c>
      <c r="L453" s="50">
        <v>67.77</v>
      </c>
      <c r="M453" s="50">
        <v>79.88</v>
      </c>
      <c r="N453" s="50">
        <v>72.040000000000006</v>
      </c>
      <c r="O453" s="50">
        <v>60.36</v>
      </c>
      <c r="P453" s="50">
        <v>38.74</v>
      </c>
      <c r="Q453" s="50">
        <v>28.37</v>
      </c>
      <c r="R453" s="50">
        <v>68.69</v>
      </c>
      <c r="S453" s="50">
        <v>51.74</v>
      </c>
      <c r="T453" s="50">
        <v>27.75</v>
      </c>
      <c r="U453" s="50">
        <v>32.6</v>
      </c>
      <c r="V453" s="50">
        <v>27.44</v>
      </c>
      <c r="W453" s="50">
        <v>28.64</v>
      </c>
      <c r="X453" s="50">
        <v>68.81</v>
      </c>
      <c r="Y453" s="50">
        <v>39</v>
      </c>
      <c r="Z453" s="50">
        <v>45.76</v>
      </c>
      <c r="AA453" s="50">
        <v>103.93</v>
      </c>
      <c r="AB453" s="50">
        <v>54.52</v>
      </c>
      <c r="AC453" s="50">
        <v>26.7</v>
      </c>
      <c r="AD453" s="50">
        <v>26.95</v>
      </c>
      <c r="AE453" s="50">
        <v>26.2</v>
      </c>
      <c r="AF453" s="50">
        <v>53.94</v>
      </c>
      <c r="AG453" s="50">
        <v>64.290000000000006</v>
      </c>
      <c r="AH453" s="50">
        <v>30.67</v>
      </c>
      <c r="AI453" s="50">
        <v>36.43</v>
      </c>
      <c r="AJ453" s="50">
        <v>34.26</v>
      </c>
      <c r="AK453" s="50">
        <v>38.6</v>
      </c>
      <c r="AL453" s="50">
        <v>60.94</v>
      </c>
      <c r="AM453" s="50">
        <v>96.02</v>
      </c>
      <c r="AN453" s="50">
        <v>47.1</v>
      </c>
      <c r="AO453" s="50">
        <v>26.72</v>
      </c>
      <c r="AP453" s="50">
        <v>36.159999999999997</v>
      </c>
      <c r="AQ453" s="50">
        <v>42.69</v>
      </c>
      <c r="AR453" s="50">
        <v>42.71</v>
      </c>
      <c r="AS453" s="50">
        <v>51.57</v>
      </c>
      <c r="AT453" s="50">
        <v>35.74</v>
      </c>
      <c r="AU453" s="50">
        <v>0</v>
      </c>
      <c r="AV453" s="50">
        <v>0</v>
      </c>
      <c r="AW453" s="50">
        <v>0</v>
      </c>
    </row>
    <row r="454" spans="1:49">
      <c r="A454" s="52">
        <v>42366</v>
      </c>
      <c r="B454" s="50">
        <v>51.26</v>
      </c>
      <c r="C454" s="50">
        <v>63.23</v>
      </c>
      <c r="D454" s="50">
        <v>44.04</v>
      </c>
      <c r="E454" s="50">
        <v>58.6</v>
      </c>
      <c r="F454" s="50">
        <v>35.9</v>
      </c>
      <c r="G454" s="50">
        <v>46.12</v>
      </c>
      <c r="H454" s="50">
        <v>18.18</v>
      </c>
      <c r="I454" s="50">
        <v>52.83</v>
      </c>
      <c r="J454" s="50">
        <v>36.409999999999997</v>
      </c>
      <c r="K454" s="50">
        <v>65.09</v>
      </c>
      <c r="L454" s="50">
        <v>67.86</v>
      </c>
      <c r="M454" s="50">
        <v>80.66</v>
      </c>
      <c r="N454" s="50">
        <v>71.92</v>
      </c>
      <c r="O454" s="50">
        <v>60.43</v>
      </c>
      <c r="P454" s="50">
        <v>39.04</v>
      </c>
      <c r="Q454" s="50">
        <v>28.79</v>
      </c>
      <c r="R454" s="50">
        <v>68.86</v>
      </c>
      <c r="S454" s="50">
        <v>51.84</v>
      </c>
      <c r="T454" s="50">
        <v>27.76</v>
      </c>
      <c r="U454" s="50">
        <v>32.64</v>
      </c>
      <c r="V454" s="50">
        <v>27.74</v>
      </c>
      <c r="W454" s="50">
        <v>28.78</v>
      </c>
      <c r="X454" s="50">
        <v>69.55</v>
      </c>
      <c r="Y454" s="50">
        <v>38.909999999999997</v>
      </c>
      <c r="Z454" s="50">
        <v>46.69</v>
      </c>
      <c r="AA454" s="50">
        <v>103.99</v>
      </c>
      <c r="AB454" s="50">
        <v>54.91</v>
      </c>
      <c r="AC454" s="50">
        <v>26.78</v>
      </c>
      <c r="AD454" s="50">
        <v>27.18</v>
      </c>
      <c r="AE454" s="50">
        <v>26.22</v>
      </c>
      <c r="AF454" s="50">
        <v>53.98</v>
      </c>
      <c r="AG454" s="50">
        <v>64.84</v>
      </c>
      <c r="AH454" s="50">
        <v>30.86</v>
      </c>
      <c r="AI454" s="50">
        <v>36.82</v>
      </c>
      <c r="AJ454" s="50">
        <v>34.14</v>
      </c>
      <c r="AK454" s="50">
        <v>38.71</v>
      </c>
      <c r="AL454" s="50">
        <v>61.21</v>
      </c>
      <c r="AM454" s="50">
        <v>96.05</v>
      </c>
      <c r="AN454" s="50">
        <v>47.11</v>
      </c>
      <c r="AO454" s="50">
        <v>26.65</v>
      </c>
      <c r="AP454" s="50">
        <v>36.299999999999997</v>
      </c>
      <c r="AQ454" s="50">
        <v>43.01</v>
      </c>
      <c r="AR454" s="50">
        <v>42.83</v>
      </c>
      <c r="AS454" s="50">
        <v>51.89</v>
      </c>
      <c r="AT454" s="50">
        <v>36.14</v>
      </c>
      <c r="AU454" s="50">
        <v>0</v>
      </c>
      <c r="AV454" s="50">
        <v>0</v>
      </c>
      <c r="AW454" s="50">
        <v>0</v>
      </c>
    </row>
    <row r="455" spans="1:49">
      <c r="A455" s="52">
        <v>42367</v>
      </c>
      <c r="B455" s="50">
        <v>51.33</v>
      </c>
      <c r="C455" s="50">
        <v>63.38</v>
      </c>
      <c r="D455" s="50">
        <v>44.12</v>
      </c>
      <c r="E455" s="50">
        <v>58.89</v>
      </c>
      <c r="F455" s="50">
        <v>36.06</v>
      </c>
      <c r="G455" s="50">
        <v>46.74</v>
      </c>
      <c r="H455" s="50">
        <v>18.46</v>
      </c>
      <c r="I455" s="50">
        <v>52.99</v>
      </c>
      <c r="J455" s="50">
        <v>36.57</v>
      </c>
      <c r="K455" s="50">
        <v>65.14</v>
      </c>
      <c r="L455" s="50">
        <v>68.64</v>
      </c>
      <c r="M455" s="50">
        <v>81.44</v>
      </c>
      <c r="N455" s="50">
        <v>72.37</v>
      </c>
      <c r="O455" s="50">
        <v>60.41</v>
      </c>
      <c r="P455" s="50">
        <v>39.24</v>
      </c>
      <c r="Q455" s="50">
        <v>28.64</v>
      </c>
      <c r="R455" s="50">
        <v>69.2</v>
      </c>
      <c r="S455" s="50">
        <v>51.9</v>
      </c>
      <c r="T455" s="50">
        <v>27.95</v>
      </c>
      <c r="U455" s="50">
        <v>32.6</v>
      </c>
      <c r="V455" s="50">
        <v>27.78</v>
      </c>
      <c r="W455" s="50">
        <v>29.09</v>
      </c>
      <c r="X455" s="50">
        <v>69.67</v>
      </c>
      <c r="Y455" s="50">
        <v>38.76</v>
      </c>
      <c r="Z455" s="50">
        <v>47.02</v>
      </c>
      <c r="AA455" s="50">
        <v>104.65</v>
      </c>
      <c r="AB455" s="50">
        <v>55.3</v>
      </c>
      <c r="AC455" s="50">
        <v>26.81</v>
      </c>
      <c r="AD455" s="50">
        <v>27.38</v>
      </c>
      <c r="AE455" s="50">
        <v>26.16</v>
      </c>
      <c r="AF455" s="50">
        <v>53.81</v>
      </c>
      <c r="AG455" s="50">
        <v>65.19</v>
      </c>
      <c r="AH455" s="50">
        <v>31.12</v>
      </c>
      <c r="AI455" s="50">
        <v>37.130000000000003</v>
      </c>
      <c r="AJ455" s="50">
        <v>34.44</v>
      </c>
      <c r="AK455" s="50">
        <v>39.049999999999997</v>
      </c>
      <c r="AL455" s="50">
        <v>61.44</v>
      </c>
      <c r="AM455" s="50">
        <v>95.85</v>
      </c>
      <c r="AN455" s="50">
        <v>47.26</v>
      </c>
      <c r="AO455" s="50">
        <v>26.77</v>
      </c>
      <c r="AP455" s="50">
        <v>36.549999999999997</v>
      </c>
      <c r="AQ455" s="50">
        <v>43.47</v>
      </c>
      <c r="AR455" s="50">
        <v>43.05</v>
      </c>
      <c r="AS455" s="50">
        <v>52.3</v>
      </c>
      <c r="AT455" s="50">
        <v>36.22</v>
      </c>
      <c r="AU455" s="50">
        <v>0</v>
      </c>
      <c r="AV455" s="50">
        <v>0</v>
      </c>
      <c r="AW455" s="50">
        <v>0</v>
      </c>
    </row>
    <row r="456" spans="1:49">
      <c r="A456" s="52">
        <v>42368</v>
      </c>
      <c r="B456" s="50">
        <v>51.61</v>
      </c>
      <c r="C456" s="50">
        <v>63.45</v>
      </c>
      <c r="D456" s="50">
        <v>44</v>
      </c>
      <c r="E456" s="50">
        <v>58.9</v>
      </c>
      <c r="F456" s="50">
        <v>35.99</v>
      </c>
      <c r="G456" s="50">
        <v>47.01</v>
      </c>
      <c r="H456" s="50">
        <v>18.3</v>
      </c>
      <c r="I456" s="50">
        <v>52.45</v>
      </c>
      <c r="J456" s="50">
        <v>36.68</v>
      </c>
      <c r="K456" s="50">
        <v>65.25</v>
      </c>
      <c r="L456" s="50">
        <v>68.680000000000007</v>
      </c>
      <c r="M456" s="50">
        <v>81.540000000000006</v>
      </c>
      <c r="N456" s="50">
        <v>72.19</v>
      </c>
      <c r="O456" s="50">
        <v>60.3</v>
      </c>
      <c r="P456" s="50">
        <v>39.25</v>
      </c>
      <c r="Q456" s="50">
        <v>28.57</v>
      </c>
      <c r="R456" s="50">
        <v>69.25</v>
      </c>
      <c r="S456" s="50">
        <v>51.85</v>
      </c>
      <c r="T456" s="50">
        <v>27.69</v>
      </c>
      <c r="U456" s="50">
        <v>32.29</v>
      </c>
      <c r="V456" s="50">
        <v>27.78</v>
      </c>
      <c r="W456" s="50">
        <v>29.16</v>
      </c>
      <c r="X456" s="50">
        <v>69.5</v>
      </c>
      <c r="Y456" s="50">
        <v>38.86</v>
      </c>
      <c r="Z456" s="50">
        <v>46.81</v>
      </c>
      <c r="AA456" s="50">
        <v>104.91</v>
      </c>
      <c r="AB456" s="50">
        <v>55.21</v>
      </c>
      <c r="AC456" s="50">
        <v>26.66</v>
      </c>
      <c r="AD456" s="50">
        <v>27.13</v>
      </c>
      <c r="AE456" s="50">
        <v>26.17</v>
      </c>
      <c r="AF456" s="50">
        <v>53.92</v>
      </c>
      <c r="AG456" s="50">
        <v>65.23</v>
      </c>
      <c r="AH456" s="50">
        <v>31.09</v>
      </c>
      <c r="AI456" s="50">
        <v>37.22</v>
      </c>
      <c r="AJ456" s="50">
        <v>34.340000000000003</v>
      </c>
      <c r="AK456" s="50">
        <v>38.99</v>
      </c>
      <c r="AL456" s="50">
        <v>61.3</v>
      </c>
      <c r="AM456" s="50">
        <v>94.85</v>
      </c>
      <c r="AN456" s="50">
        <v>47.27</v>
      </c>
      <c r="AO456" s="50">
        <v>26.82</v>
      </c>
      <c r="AP456" s="50">
        <v>36.25</v>
      </c>
      <c r="AQ456" s="50">
        <v>43.46</v>
      </c>
      <c r="AR456" s="50">
        <v>43.16</v>
      </c>
      <c r="AS456" s="50">
        <v>52.23</v>
      </c>
      <c r="AT456" s="50">
        <v>36.4</v>
      </c>
      <c r="AU456" s="50">
        <v>0</v>
      </c>
      <c r="AV456" s="50">
        <v>0</v>
      </c>
      <c r="AW456" s="50">
        <v>0</v>
      </c>
    </row>
    <row r="457" spans="1:49">
      <c r="A457" s="52">
        <v>42369</v>
      </c>
      <c r="B457" s="50">
        <v>50.83</v>
      </c>
      <c r="C457" s="50">
        <v>62.45</v>
      </c>
      <c r="D457" s="50">
        <v>43.23</v>
      </c>
      <c r="E457" s="50">
        <v>58.27</v>
      </c>
      <c r="F457" s="50">
        <v>35.369999999999997</v>
      </c>
      <c r="G457" s="50">
        <v>46.43</v>
      </c>
      <c r="H457" s="50">
        <v>18.36</v>
      </c>
      <c r="I457" s="50">
        <v>52.21</v>
      </c>
      <c r="J457" s="50">
        <v>36.08</v>
      </c>
      <c r="K457" s="50">
        <v>64.27</v>
      </c>
      <c r="L457" s="50">
        <v>67.64</v>
      </c>
      <c r="M457" s="50">
        <v>80.19</v>
      </c>
      <c r="N457" s="50">
        <v>71.39</v>
      </c>
      <c r="O457" s="50">
        <v>59.21</v>
      </c>
      <c r="P457" s="50">
        <v>38.5</v>
      </c>
      <c r="Q457" s="50">
        <v>28.07</v>
      </c>
      <c r="R457" s="50">
        <v>68.36</v>
      </c>
      <c r="S457" s="50">
        <v>51.07</v>
      </c>
      <c r="T457" s="50">
        <v>27.77</v>
      </c>
      <c r="U457" s="50">
        <v>31.73</v>
      </c>
      <c r="V457" s="50">
        <v>27.31</v>
      </c>
      <c r="W457" s="50">
        <v>28.95</v>
      </c>
      <c r="X457" s="50">
        <v>68</v>
      </c>
      <c r="Y457" s="50">
        <v>39.25</v>
      </c>
      <c r="Z457" s="50">
        <v>46.4</v>
      </c>
      <c r="AA457" s="50">
        <v>103.89</v>
      </c>
      <c r="AB457" s="50">
        <v>54.25</v>
      </c>
      <c r="AC457" s="50">
        <v>26.29</v>
      </c>
      <c r="AD457" s="50">
        <v>26.63</v>
      </c>
      <c r="AE457" s="50">
        <v>26.01</v>
      </c>
      <c r="AF457" s="50">
        <v>53.19</v>
      </c>
      <c r="AG457" s="50">
        <v>64.48</v>
      </c>
      <c r="AH457" s="50">
        <v>30.57</v>
      </c>
      <c r="AI457" s="50">
        <v>36.369999999999997</v>
      </c>
      <c r="AJ457" s="50">
        <v>34.130000000000003</v>
      </c>
      <c r="AK457" s="50">
        <v>38.69</v>
      </c>
      <c r="AL457" s="50">
        <v>60.49</v>
      </c>
      <c r="AM457" s="50">
        <v>94.01</v>
      </c>
      <c r="AN457" s="50">
        <v>46.79</v>
      </c>
      <c r="AO457" s="50">
        <v>26.65</v>
      </c>
      <c r="AP457" s="50">
        <v>35.880000000000003</v>
      </c>
      <c r="AQ457" s="50">
        <v>42.42</v>
      </c>
      <c r="AR457" s="50">
        <v>42.41</v>
      </c>
      <c r="AS457" s="50">
        <v>51.31</v>
      </c>
      <c r="AT457" s="50">
        <v>35.909999999999997</v>
      </c>
      <c r="AU457" s="50">
        <v>0</v>
      </c>
      <c r="AV457" s="50">
        <v>0</v>
      </c>
      <c r="AW457" s="50">
        <v>0</v>
      </c>
    </row>
    <row r="458" spans="1:49">
      <c r="A458" s="52">
        <v>42373</v>
      </c>
      <c r="B458" s="50">
        <v>49.72</v>
      </c>
      <c r="C458" s="50">
        <v>62.28</v>
      </c>
      <c r="D458" s="50">
        <v>43.03</v>
      </c>
      <c r="E458" s="50">
        <v>58.33</v>
      </c>
      <c r="F458" s="50">
        <v>35.049999999999997</v>
      </c>
      <c r="G458" s="50">
        <v>46.69</v>
      </c>
      <c r="H458" s="50">
        <v>18.27</v>
      </c>
      <c r="I458" s="50">
        <v>52.07</v>
      </c>
      <c r="J458" s="50">
        <v>35.61</v>
      </c>
      <c r="K458" s="50">
        <v>64.400000000000006</v>
      </c>
      <c r="L458" s="50">
        <v>67.47</v>
      </c>
      <c r="M458" s="50">
        <v>79.14</v>
      </c>
      <c r="N458" s="50">
        <v>71.19</v>
      </c>
      <c r="O458" s="50">
        <v>58.95</v>
      </c>
      <c r="P458" s="50">
        <v>37.909999999999997</v>
      </c>
      <c r="Q458" s="50">
        <v>27.78</v>
      </c>
      <c r="R458" s="50">
        <v>68.58</v>
      </c>
      <c r="S458" s="50">
        <v>50.88</v>
      </c>
      <c r="T458" s="50">
        <v>27.97</v>
      </c>
      <c r="U458" s="50">
        <v>31.5</v>
      </c>
      <c r="V458" s="50">
        <v>27.07</v>
      </c>
      <c r="W458" s="50">
        <v>28.85</v>
      </c>
      <c r="X458" s="50">
        <v>67.290000000000006</v>
      </c>
      <c r="Y458" s="50">
        <v>39.700000000000003</v>
      </c>
      <c r="Z458" s="50">
        <v>45.34</v>
      </c>
      <c r="AA458" s="50">
        <v>103.57</v>
      </c>
      <c r="AB458" s="50">
        <v>53.25</v>
      </c>
      <c r="AC458" s="50">
        <v>26.49</v>
      </c>
      <c r="AD458" s="50">
        <v>26.43</v>
      </c>
      <c r="AE458" s="50">
        <v>25.9</v>
      </c>
      <c r="AF458" s="50">
        <v>52.94</v>
      </c>
      <c r="AG458" s="50">
        <v>64.08</v>
      </c>
      <c r="AH458" s="50">
        <v>30.17</v>
      </c>
      <c r="AI458" s="50">
        <v>35.799999999999997</v>
      </c>
      <c r="AJ458" s="50">
        <v>33.68</v>
      </c>
      <c r="AK458" s="50">
        <v>38.700000000000003</v>
      </c>
      <c r="AL458" s="50">
        <v>60.67</v>
      </c>
      <c r="AM458" s="50">
        <v>93.18</v>
      </c>
      <c r="AN458" s="50">
        <v>47.03</v>
      </c>
      <c r="AO458" s="50">
        <v>26.81</v>
      </c>
      <c r="AP458" s="50">
        <v>35.21</v>
      </c>
      <c r="AQ458" s="50">
        <v>42.02</v>
      </c>
      <c r="AR458" s="50">
        <v>42.37</v>
      </c>
      <c r="AS458" s="50">
        <v>51.32</v>
      </c>
      <c r="AT458" s="50">
        <v>35.700000000000003</v>
      </c>
      <c r="AU458" s="50">
        <v>0</v>
      </c>
      <c r="AV458" s="50">
        <v>0</v>
      </c>
      <c r="AW458" s="50">
        <v>0</v>
      </c>
    </row>
    <row r="459" spans="1:49">
      <c r="A459" s="52">
        <v>42374</v>
      </c>
      <c r="B459" s="50">
        <v>49.88</v>
      </c>
      <c r="C459" s="50">
        <v>62.56</v>
      </c>
      <c r="D459" s="50">
        <v>43.54</v>
      </c>
      <c r="E459" s="50">
        <v>58.81</v>
      </c>
      <c r="F459" s="50">
        <v>35.42</v>
      </c>
      <c r="G459" s="50">
        <v>47.47</v>
      </c>
      <c r="H459" s="50">
        <v>18.440000000000001</v>
      </c>
      <c r="I459" s="50">
        <v>52.12</v>
      </c>
      <c r="J459" s="50">
        <v>35.89</v>
      </c>
      <c r="K459" s="50">
        <v>64.91</v>
      </c>
      <c r="L459" s="50">
        <v>68.05</v>
      </c>
      <c r="M459" s="50">
        <v>79.95</v>
      </c>
      <c r="N459" s="50">
        <v>71.7</v>
      </c>
      <c r="O459" s="50">
        <v>58.97</v>
      </c>
      <c r="P459" s="50">
        <v>38.36</v>
      </c>
      <c r="Q459" s="50">
        <v>27.66</v>
      </c>
      <c r="R459" s="50">
        <v>68.95</v>
      </c>
      <c r="S459" s="50">
        <v>51.35</v>
      </c>
      <c r="T459" s="50">
        <v>28.16</v>
      </c>
      <c r="U459" s="50">
        <v>31.54</v>
      </c>
      <c r="V459" s="50">
        <v>27.23</v>
      </c>
      <c r="W459" s="50">
        <v>28.78</v>
      </c>
      <c r="X459" s="50">
        <v>67.41</v>
      </c>
      <c r="Y459" s="50">
        <v>40.07</v>
      </c>
      <c r="Z459" s="50">
        <v>45.74</v>
      </c>
      <c r="AA459" s="50">
        <v>104.58</v>
      </c>
      <c r="AB459" s="50">
        <v>53.93</v>
      </c>
      <c r="AC459" s="50">
        <v>26.25</v>
      </c>
      <c r="AD459" s="50">
        <v>26.68</v>
      </c>
      <c r="AE459" s="50">
        <v>25.95</v>
      </c>
      <c r="AF459" s="50">
        <v>53.02</v>
      </c>
      <c r="AG459" s="50">
        <v>64.400000000000006</v>
      </c>
      <c r="AH459" s="50">
        <v>30.57</v>
      </c>
      <c r="AI459" s="50">
        <v>35.99</v>
      </c>
      <c r="AJ459" s="50">
        <v>34.04</v>
      </c>
      <c r="AK459" s="50">
        <v>38.93</v>
      </c>
      <c r="AL459" s="50">
        <v>61.06</v>
      </c>
      <c r="AM459" s="50">
        <v>94.29</v>
      </c>
      <c r="AN459" s="50">
        <v>47.36</v>
      </c>
      <c r="AO459" s="50">
        <v>26.99</v>
      </c>
      <c r="AP459" s="50">
        <v>35.619999999999997</v>
      </c>
      <c r="AQ459" s="50">
        <v>42.63</v>
      </c>
      <c r="AR459" s="50">
        <v>42.64</v>
      </c>
      <c r="AS459" s="50">
        <v>51.87</v>
      </c>
      <c r="AT459" s="50">
        <v>36.06</v>
      </c>
      <c r="AU459" s="50">
        <v>0</v>
      </c>
      <c r="AV459" s="50">
        <v>0</v>
      </c>
      <c r="AW459" s="50">
        <v>0</v>
      </c>
    </row>
    <row r="460" spans="1:49">
      <c r="A460" s="52">
        <v>42375</v>
      </c>
      <c r="B460" s="50">
        <v>50.02</v>
      </c>
      <c r="C460" s="50">
        <v>62.64</v>
      </c>
      <c r="D460" s="50">
        <v>43.82</v>
      </c>
      <c r="E460" s="50">
        <v>59.03</v>
      </c>
      <c r="F460" s="50">
        <v>35.590000000000003</v>
      </c>
      <c r="G460" s="50">
        <v>47.8</v>
      </c>
      <c r="H460" s="50">
        <v>18.21</v>
      </c>
      <c r="I460" s="50">
        <v>52.09</v>
      </c>
      <c r="J460" s="50">
        <v>35.94</v>
      </c>
      <c r="K460" s="50">
        <v>65.22</v>
      </c>
      <c r="L460" s="50">
        <v>68.47</v>
      </c>
      <c r="M460" s="50">
        <v>79.59</v>
      </c>
      <c r="N460" s="50">
        <v>71.86</v>
      </c>
      <c r="O460" s="50">
        <v>58.58</v>
      </c>
      <c r="P460" s="50">
        <v>38.71</v>
      </c>
      <c r="Q460" s="50">
        <v>28.26</v>
      </c>
      <c r="R460" s="50">
        <v>68.510000000000005</v>
      </c>
      <c r="S460" s="50">
        <v>51.46</v>
      </c>
      <c r="T460" s="50">
        <v>28.19</v>
      </c>
      <c r="U460" s="50">
        <v>31.85</v>
      </c>
      <c r="V460" s="50">
        <v>27.28</v>
      </c>
      <c r="W460" s="50">
        <v>28.95</v>
      </c>
      <c r="X460" s="50">
        <v>67.52</v>
      </c>
      <c r="Y460" s="50">
        <v>40.07</v>
      </c>
      <c r="Z460" s="50">
        <v>45.97</v>
      </c>
      <c r="AA460" s="50">
        <v>104.24</v>
      </c>
      <c r="AB460" s="50">
        <v>54.18</v>
      </c>
      <c r="AC460" s="50">
        <v>25.75</v>
      </c>
      <c r="AD460" s="50">
        <v>26.67</v>
      </c>
      <c r="AE460" s="50">
        <v>25.8</v>
      </c>
      <c r="AF460" s="50">
        <v>52.72</v>
      </c>
      <c r="AG460" s="50">
        <v>64.489999999999995</v>
      </c>
      <c r="AH460" s="50">
        <v>30.69</v>
      </c>
      <c r="AI460" s="50">
        <v>36.03</v>
      </c>
      <c r="AJ460" s="50">
        <v>33.93</v>
      </c>
      <c r="AK460" s="50">
        <v>38.61</v>
      </c>
      <c r="AL460" s="50">
        <v>61.01</v>
      </c>
      <c r="AM460" s="50">
        <v>92</v>
      </c>
      <c r="AN460" s="50">
        <v>47.37</v>
      </c>
      <c r="AO460" s="50">
        <v>26.9</v>
      </c>
      <c r="AP460" s="50">
        <v>36.47</v>
      </c>
      <c r="AQ460" s="50">
        <v>42.52</v>
      </c>
      <c r="AR460" s="50">
        <v>42.74</v>
      </c>
      <c r="AS460" s="50">
        <v>51.73</v>
      </c>
      <c r="AT460" s="50">
        <v>36.44</v>
      </c>
      <c r="AU460" s="50">
        <v>0</v>
      </c>
      <c r="AV460" s="50">
        <v>0</v>
      </c>
      <c r="AW460" s="50">
        <v>0</v>
      </c>
    </row>
    <row r="461" spans="1:49">
      <c r="A461" s="52">
        <v>42376</v>
      </c>
      <c r="B461" s="50">
        <v>49.68</v>
      </c>
      <c r="C461" s="50">
        <v>61.98</v>
      </c>
      <c r="D461" s="50">
        <v>43.85</v>
      </c>
      <c r="E461" s="50">
        <v>58.35</v>
      </c>
      <c r="F461" s="50">
        <v>35.47</v>
      </c>
      <c r="G461" s="50">
        <v>47.51</v>
      </c>
      <c r="H461" s="50">
        <v>17.850000000000001</v>
      </c>
      <c r="I461" s="50">
        <v>51.77</v>
      </c>
      <c r="J461" s="50">
        <v>36.159999999999997</v>
      </c>
      <c r="K461" s="50">
        <v>65.72</v>
      </c>
      <c r="L461" s="50">
        <v>68.510000000000005</v>
      </c>
      <c r="M461" s="50">
        <v>78.72</v>
      </c>
      <c r="N461" s="50">
        <v>71.2</v>
      </c>
      <c r="O461" s="50">
        <v>58.29</v>
      </c>
      <c r="P461" s="50">
        <v>38.14</v>
      </c>
      <c r="Q461" s="50">
        <v>27.62</v>
      </c>
      <c r="R461" s="50">
        <v>67.540000000000006</v>
      </c>
      <c r="S461" s="50">
        <v>51.14</v>
      </c>
      <c r="T461" s="50">
        <v>27.84</v>
      </c>
      <c r="U461" s="50">
        <v>31</v>
      </c>
      <c r="V461" s="50">
        <v>27.24</v>
      </c>
      <c r="W461" s="50">
        <v>28.61</v>
      </c>
      <c r="X461" s="50">
        <v>67.52</v>
      </c>
      <c r="Y461" s="50">
        <v>39.64</v>
      </c>
      <c r="Z461" s="50">
        <v>45.52</v>
      </c>
      <c r="AA461" s="50">
        <v>104.7</v>
      </c>
      <c r="AB461" s="50">
        <v>53.5</v>
      </c>
      <c r="AC461" s="50">
        <v>25.23</v>
      </c>
      <c r="AD461" s="50">
        <v>26.42</v>
      </c>
      <c r="AE461" s="50">
        <v>25.62</v>
      </c>
      <c r="AF461" s="50">
        <v>52.46</v>
      </c>
      <c r="AG461" s="50">
        <v>64.47</v>
      </c>
      <c r="AH461" s="50">
        <v>30.75</v>
      </c>
      <c r="AI461" s="50">
        <v>35.909999999999997</v>
      </c>
      <c r="AJ461" s="50">
        <v>33.54</v>
      </c>
      <c r="AK461" s="50">
        <v>38.81</v>
      </c>
      <c r="AL461" s="50">
        <v>60.95</v>
      </c>
      <c r="AM461" s="50">
        <v>87</v>
      </c>
      <c r="AN461" s="50">
        <v>46.97</v>
      </c>
      <c r="AO461" s="50">
        <v>26.9</v>
      </c>
      <c r="AP461" s="50">
        <v>36.229999999999997</v>
      </c>
      <c r="AQ461" s="50">
        <v>42.03</v>
      </c>
      <c r="AR461" s="50">
        <v>42.24</v>
      </c>
      <c r="AS461" s="50">
        <v>51.72</v>
      </c>
      <c r="AT461" s="50">
        <v>36.58</v>
      </c>
      <c r="AU461" s="50">
        <v>0</v>
      </c>
      <c r="AV461" s="50">
        <v>0</v>
      </c>
      <c r="AW461" s="50">
        <v>0</v>
      </c>
    </row>
    <row r="462" spans="1:49">
      <c r="A462" s="52">
        <v>42377</v>
      </c>
      <c r="B462" s="50">
        <v>49.86</v>
      </c>
      <c r="C462" s="50">
        <v>61.96</v>
      </c>
      <c r="D462" s="50">
        <v>43.51</v>
      </c>
      <c r="E462" s="50">
        <v>58.26</v>
      </c>
      <c r="F462" s="50">
        <v>35.11</v>
      </c>
      <c r="G462" s="50">
        <v>47.46</v>
      </c>
      <c r="H462" s="50">
        <v>17.809999999999999</v>
      </c>
      <c r="I462" s="50">
        <v>51.84</v>
      </c>
      <c r="J462" s="50">
        <v>36.1</v>
      </c>
      <c r="K462" s="50">
        <v>66.430000000000007</v>
      </c>
      <c r="L462" s="50">
        <v>69.52</v>
      </c>
      <c r="M462" s="50">
        <v>78.38</v>
      </c>
      <c r="N462" s="50">
        <v>71.040000000000006</v>
      </c>
      <c r="O462" s="50">
        <v>58.28</v>
      </c>
      <c r="P462" s="50">
        <v>38.22</v>
      </c>
      <c r="Q462" s="50">
        <v>27.61</v>
      </c>
      <c r="R462" s="50">
        <v>67.52</v>
      </c>
      <c r="S462" s="50">
        <v>50.82</v>
      </c>
      <c r="T462" s="50">
        <v>27.82</v>
      </c>
      <c r="U462" s="50">
        <v>31.59</v>
      </c>
      <c r="V462" s="50">
        <v>27</v>
      </c>
      <c r="W462" s="50">
        <v>28.78</v>
      </c>
      <c r="X462" s="50">
        <v>67.28</v>
      </c>
      <c r="Y462" s="50">
        <v>39.69</v>
      </c>
      <c r="Z462" s="50">
        <v>45.72</v>
      </c>
      <c r="AA462" s="50">
        <v>105.17</v>
      </c>
      <c r="AB462" s="50">
        <v>52.81</v>
      </c>
      <c r="AC462" s="50">
        <v>25.51</v>
      </c>
      <c r="AD462" s="50">
        <v>26.23</v>
      </c>
      <c r="AE462" s="50">
        <v>25.75</v>
      </c>
      <c r="AF462" s="50">
        <v>52.06</v>
      </c>
      <c r="AG462" s="50">
        <v>64.02</v>
      </c>
      <c r="AH462" s="50">
        <v>30.79</v>
      </c>
      <c r="AI462" s="50">
        <v>35.94</v>
      </c>
      <c r="AJ462" s="50">
        <v>33.39</v>
      </c>
      <c r="AK462" s="50">
        <v>38.42</v>
      </c>
      <c r="AL462" s="50">
        <v>60.7</v>
      </c>
      <c r="AM462" s="50">
        <v>87.83</v>
      </c>
      <c r="AN462" s="50">
        <v>46.62</v>
      </c>
      <c r="AO462" s="50">
        <v>26.68</v>
      </c>
      <c r="AP462" s="50">
        <v>35.950000000000003</v>
      </c>
      <c r="AQ462" s="50">
        <v>41.88</v>
      </c>
      <c r="AR462" s="50">
        <v>42.09</v>
      </c>
      <c r="AS462" s="50">
        <v>51.47</v>
      </c>
      <c r="AT462" s="50">
        <v>36.18</v>
      </c>
      <c r="AU462" s="50">
        <v>0</v>
      </c>
      <c r="AV462" s="50">
        <v>0</v>
      </c>
      <c r="AW462" s="50">
        <v>0</v>
      </c>
    </row>
    <row r="463" spans="1:49">
      <c r="A463" s="52">
        <v>42380</v>
      </c>
      <c r="B463" s="50">
        <v>50.66</v>
      </c>
      <c r="C463" s="50">
        <v>62.16</v>
      </c>
      <c r="D463" s="50">
        <v>43.52</v>
      </c>
      <c r="E463" s="50">
        <v>58.77</v>
      </c>
      <c r="F463" s="50">
        <v>35.29</v>
      </c>
      <c r="G463" s="50">
        <v>47.04</v>
      </c>
      <c r="H463" s="50">
        <v>17.600000000000001</v>
      </c>
      <c r="I463" s="50">
        <v>52.61</v>
      </c>
      <c r="J463" s="50">
        <v>36.08</v>
      </c>
      <c r="K463" s="50">
        <v>66.31</v>
      </c>
      <c r="L463" s="50">
        <v>69.41</v>
      </c>
      <c r="M463" s="50">
        <v>79.150000000000006</v>
      </c>
      <c r="N463" s="50">
        <v>71.83</v>
      </c>
      <c r="O463" s="50">
        <v>59.2</v>
      </c>
      <c r="P463" s="50">
        <v>38.590000000000003</v>
      </c>
      <c r="Q463" s="50">
        <v>27.72</v>
      </c>
      <c r="R463" s="50">
        <v>67.55</v>
      </c>
      <c r="S463" s="50">
        <v>51.03</v>
      </c>
      <c r="T463" s="50">
        <v>28.06</v>
      </c>
      <c r="U463" s="50">
        <v>32.07</v>
      </c>
      <c r="V463" s="50">
        <v>27.29</v>
      </c>
      <c r="W463" s="50">
        <v>28.9</v>
      </c>
      <c r="X463" s="50">
        <v>67.959999999999994</v>
      </c>
      <c r="Y463" s="50">
        <v>39.619999999999997</v>
      </c>
      <c r="Z463" s="50">
        <v>46.62</v>
      </c>
      <c r="AA463" s="50">
        <v>105.58</v>
      </c>
      <c r="AB463" s="50">
        <v>53.31</v>
      </c>
      <c r="AC463" s="50">
        <v>25.43</v>
      </c>
      <c r="AD463" s="50">
        <v>26.8</v>
      </c>
      <c r="AE463" s="50">
        <v>26.27</v>
      </c>
      <c r="AF463" s="50">
        <v>52.23</v>
      </c>
      <c r="AG463" s="50">
        <v>64.78</v>
      </c>
      <c r="AH463" s="50">
        <v>30.93</v>
      </c>
      <c r="AI463" s="50">
        <v>36.31</v>
      </c>
      <c r="AJ463" s="50">
        <v>33.89</v>
      </c>
      <c r="AK463" s="50">
        <v>38.6</v>
      </c>
      <c r="AL463" s="50">
        <v>60.89</v>
      </c>
      <c r="AM463" s="50">
        <v>89.69</v>
      </c>
      <c r="AN463" s="50">
        <v>46.84</v>
      </c>
      <c r="AO463" s="50">
        <v>26.92</v>
      </c>
      <c r="AP463" s="50">
        <v>36.200000000000003</v>
      </c>
      <c r="AQ463" s="50">
        <v>42.1</v>
      </c>
      <c r="AR463" s="50">
        <v>42.25</v>
      </c>
      <c r="AS463" s="50">
        <v>51.89</v>
      </c>
      <c r="AT463" s="50">
        <v>36.47</v>
      </c>
      <c r="AU463" s="50">
        <v>0</v>
      </c>
      <c r="AV463" s="50">
        <v>0</v>
      </c>
      <c r="AW463" s="50">
        <v>0</v>
      </c>
    </row>
    <row r="464" spans="1:49">
      <c r="A464" s="52">
        <v>42381</v>
      </c>
      <c r="B464" s="50">
        <v>50.2</v>
      </c>
      <c r="C464" s="50">
        <v>61.66</v>
      </c>
      <c r="D464" s="50">
        <v>43.38</v>
      </c>
      <c r="E464" s="50">
        <v>58.17</v>
      </c>
      <c r="F464" s="50">
        <v>34.979999999999997</v>
      </c>
      <c r="G464" s="50">
        <v>46.89</v>
      </c>
      <c r="H464" s="50">
        <v>17.3</v>
      </c>
      <c r="I464" s="50">
        <v>52.75</v>
      </c>
      <c r="J464" s="50">
        <v>35.909999999999997</v>
      </c>
      <c r="K464" s="50">
        <v>65.5</v>
      </c>
      <c r="L464" s="50">
        <v>68.900000000000006</v>
      </c>
      <c r="M464" s="50">
        <v>79.599999999999994</v>
      </c>
      <c r="N464" s="50">
        <v>71.27</v>
      </c>
      <c r="O464" s="50">
        <v>59.4</v>
      </c>
      <c r="P464" s="50">
        <v>38.44</v>
      </c>
      <c r="Q464" s="50">
        <v>27.76</v>
      </c>
      <c r="R464" s="50">
        <v>68.400000000000006</v>
      </c>
      <c r="S464" s="50">
        <v>51.12</v>
      </c>
      <c r="T464" s="50">
        <v>27.94</v>
      </c>
      <c r="U464" s="50">
        <v>32.18</v>
      </c>
      <c r="V464" s="50">
        <v>26.67</v>
      </c>
      <c r="W464" s="50">
        <v>28.45</v>
      </c>
      <c r="X464" s="50">
        <v>67.33</v>
      </c>
      <c r="Y464" s="50">
        <v>39.9</v>
      </c>
      <c r="Z464" s="50">
        <v>46.28</v>
      </c>
      <c r="AA464" s="50">
        <v>105.38</v>
      </c>
      <c r="AB464" s="50">
        <v>53.5</v>
      </c>
      <c r="AC464" s="50">
        <v>25.06</v>
      </c>
      <c r="AD464" s="50">
        <v>26.79</v>
      </c>
      <c r="AE464" s="50">
        <v>26.17</v>
      </c>
      <c r="AF464" s="50">
        <v>52.56</v>
      </c>
      <c r="AG464" s="50">
        <v>63.7</v>
      </c>
      <c r="AH464" s="50">
        <v>30.43</v>
      </c>
      <c r="AI464" s="50">
        <v>36.200000000000003</v>
      </c>
      <c r="AJ464" s="50">
        <v>33.549999999999997</v>
      </c>
      <c r="AK464" s="50">
        <v>38.6</v>
      </c>
      <c r="AL464" s="50">
        <v>60.62</v>
      </c>
      <c r="AM464" s="50">
        <v>88.94</v>
      </c>
      <c r="AN464" s="50">
        <v>46.45</v>
      </c>
      <c r="AO464" s="50">
        <v>26.97</v>
      </c>
      <c r="AP464" s="50">
        <v>35.93</v>
      </c>
      <c r="AQ464" s="50">
        <v>41.45</v>
      </c>
      <c r="AR464" s="50">
        <v>41.55</v>
      </c>
      <c r="AS464" s="50">
        <v>51.55</v>
      </c>
      <c r="AT464" s="50">
        <v>36.33</v>
      </c>
      <c r="AU464" s="50">
        <v>0</v>
      </c>
      <c r="AV464" s="50">
        <v>0</v>
      </c>
      <c r="AW464" s="50">
        <v>0</v>
      </c>
    </row>
    <row r="465" spans="1:49">
      <c r="A465" s="52">
        <v>42382</v>
      </c>
      <c r="B465" s="50">
        <v>49.88</v>
      </c>
      <c r="C465" s="50">
        <v>61.7</v>
      </c>
      <c r="D465" s="50">
        <v>43.14</v>
      </c>
      <c r="E465" s="50">
        <v>57.95</v>
      </c>
      <c r="F465" s="50">
        <v>34.76</v>
      </c>
      <c r="G465" s="50">
        <v>46.27</v>
      </c>
      <c r="H465" s="50">
        <v>17.07</v>
      </c>
      <c r="I465" s="50">
        <v>52.93</v>
      </c>
      <c r="J465" s="50">
        <v>36.130000000000003</v>
      </c>
      <c r="K465" s="50">
        <v>66.680000000000007</v>
      </c>
      <c r="L465" s="50">
        <v>69.02</v>
      </c>
      <c r="M465" s="50">
        <v>80.25</v>
      </c>
      <c r="N465" s="50">
        <v>71.7</v>
      </c>
      <c r="O465" s="50">
        <v>59.38</v>
      </c>
      <c r="P465" s="50">
        <v>38.54</v>
      </c>
      <c r="Q465" s="50">
        <v>27.5</v>
      </c>
      <c r="R465" s="50">
        <v>68.2</v>
      </c>
      <c r="S465" s="50">
        <v>51.3</v>
      </c>
      <c r="T465" s="50">
        <v>27.54</v>
      </c>
      <c r="U465" s="50">
        <v>31.5</v>
      </c>
      <c r="V465" s="50">
        <v>26.6</v>
      </c>
      <c r="W465" s="50">
        <v>27.74</v>
      </c>
      <c r="X465" s="50">
        <v>66.81</v>
      </c>
      <c r="Y465" s="50">
        <v>39.33</v>
      </c>
      <c r="Z465" s="50">
        <v>46.24</v>
      </c>
      <c r="AA465" s="50">
        <v>104.62</v>
      </c>
      <c r="AB465" s="50">
        <v>53.69</v>
      </c>
      <c r="AC465" s="50">
        <v>24.58</v>
      </c>
      <c r="AD465" s="50">
        <v>26.39</v>
      </c>
      <c r="AE465" s="50">
        <v>26.22</v>
      </c>
      <c r="AF465" s="50">
        <v>52.29</v>
      </c>
      <c r="AG465" s="50">
        <v>63.87</v>
      </c>
      <c r="AH465" s="50">
        <v>30.05</v>
      </c>
      <c r="AI465" s="50">
        <v>36.549999999999997</v>
      </c>
      <c r="AJ465" s="50">
        <v>33.5</v>
      </c>
      <c r="AK465" s="50">
        <v>38.78</v>
      </c>
      <c r="AL465" s="50">
        <v>60.23</v>
      </c>
      <c r="AM465" s="50">
        <v>90.24</v>
      </c>
      <c r="AN465" s="50">
        <v>46.8</v>
      </c>
      <c r="AO465" s="50">
        <v>26.86</v>
      </c>
      <c r="AP465" s="50">
        <v>35.67</v>
      </c>
      <c r="AQ465" s="50">
        <v>40.659999999999997</v>
      </c>
      <c r="AR465" s="50">
        <v>41.58</v>
      </c>
      <c r="AS465" s="50">
        <v>51.84</v>
      </c>
      <c r="AT465" s="50">
        <v>36.11</v>
      </c>
      <c r="AU465" s="50">
        <v>0</v>
      </c>
      <c r="AV465" s="50">
        <v>0</v>
      </c>
      <c r="AW465" s="50">
        <v>0</v>
      </c>
    </row>
    <row r="466" spans="1:49">
      <c r="A466" s="52">
        <v>42383</v>
      </c>
      <c r="B466" s="50">
        <v>50.29</v>
      </c>
      <c r="C466" s="50">
        <v>62.63</v>
      </c>
      <c r="D466" s="50">
        <v>43.71</v>
      </c>
      <c r="E466" s="50">
        <v>59.14</v>
      </c>
      <c r="F466" s="50">
        <v>35.450000000000003</v>
      </c>
      <c r="G466" s="50">
        <v>46.94</v>
      </c>
      <c r="H466" s="50">
        <v>17.63</v>
      </c>
      <c r="I466" s="50">
        <v>53.22</v>
      </c>
      <c r="J466" s="50">
        <v>36.71</v>
      </c>
      <c r="K466" s="50">
        <v>67.62</v>
      </c>
      <c r="L466" s="50">
        <v>69.67</v>
      </c>
      <c r="M466" s="50">
        <v>81.319999999999993</v>
      </c>
      <c r="N466" s="50">
        <v>72.37</v>
      </c>
      <c r="O466" s="50">
        <v>59.55</v>
      </c>
      <c r="P466" s="50">
        <v>39.18</v>
      </c>
      <c r="Q466" s="50">
        <v>28.22</v>
      </c>
      <c r="R466" s="50">
        <v>69.099999999999994</v>
      </c>
      <c r="S466" s="50">
        <v>51.86</v>
      </c>
      <c r="T466" s="50">
        <v>27.91</v>
      </c>
      <c r="U466" s="50">
        <v>32.56</v>
      </c>
      <c r="V466" s="50">
        <v>27.21</v>
      </c>
      <c r="W466" s="50">
        <v>28.41</v>
      </c>
      <c r="X466" s="50">
        <v>67.680000000000007</v>
      </c>
      <c r="Y466" s="50">
        <v>39.840000000000003</v>
      </c>
      <c r="Z466" s="50">
        <v>47.05</v>
      </c>
      <c r="AA466" s="50">
        <v>105.69</v>
      </c>
      <c r="AB466" s="50">
        <v>54.55</v>
      </c>
      <c r="AC466" s="50">
        <v>25.13</v>
      </c>
      <c r="AD466" s="50">
        <v>26.98</v>
      </c>
      <c r="AE466" s="50">
        <v>26.14</v>
      </c>
      <c r="AF466" s="50">
        <v>53.41</v>
      </c>
      <c r="AG466" s="50">
        <v>64.81</v>
      </c>
      <c r="AH466" s="50">
        <v>30.66</v>
      </c>
      <c r="AI466" s="50">
        <v>37.39</v>
      </c>
      <c r="AJ466" s="50">
        <v>34.159999999999997</v>
      </c>
      <c r="AK466" s="50">
        <v>39.74</v>
      </c>
      <c r="AL466" s="50">
        <v>61.15</v>
      </c>
      <c r="AM466" s="50">
        <v>92.94</v>
      </c>
      <c r="AN466" s="50">
        <v>47.14</v>
      </c>
      <c r="AO466" s="50">
        <v>26.92</v>
      </c>
      <c r="AP466" s="50">
        <v>36.28</v>
      </c>
      <c r="AQ466" s="50">
        <v>41.93</v>
      </c>
      <c r="AR466" s="50">
        <v>41.94</v>
      </c>
      <c r="AS466" s="50">
        <v>53</v>
      </c>
      <c r="AT466" s="50">
        <v>36.71</v>
      </c>
      <c r="AU466" s="50">
        <v>0</v>
      </c>
      <c r="AV466" s="50">
        <v>0</v>
      </c>
      <c r="AW466" s="50">
        <v>0</v>
      </c>
    </row>
    <row r="467" spans="1:49">
      <c r="A467" s="52">
        <v>42384</v>
      </c>
      <c r="B467" s="50">
        <v>49.49</v>
      </c>
      <c r="C467" s="50">
        <v>62.42</v>
      </c>
      <c r="D467" s="50">
        <v>43.51</v>
      </c>
      <c r="E467" s="50">
        <v>58.69</v>
      </c>
      <c r="F467" s="50">
        <v>35.130000000000003</v>
      </c>
      <c r="G467" s="50">
        <v>46.2</v>
      </c>
      <c r="H467" s="50">
        <v>17.3</v>
      </c>
      <c r="I467" s="50">
        <v>52.96</v>
      </c>
      <c r="J467" s="50">
        <v>36.19</v>
      </c>
      <c r="K467" s="50">
        <v>67.680000000000007</v>
      </c>
      <c r="L467" s="50">
        <v>68.88</v>
      </c>
      <c r="M467" s="50">
        <v>80.540000000000006</v>
      </c>
      <c r="N467" s="50">
        <v>72.08</v>
      </c>
      <c r="O467" s="50">
        <v>59.12</v>
      </c>
      <c r="P467" s="50">
        <v>38.44</v>
      </c>
      <c r="Q467" s="50">
        <v>27.69</v>
      </c>
      <c r="R467" s="50">
        <v>68.09</v>
      </c>
      <c r="S467" s="50">
        <v>51.39</v>
      </c>
      <c r="T467" s="50">
        <v>27.46</v>
      </c>
      <c r="U467" s="50">
        <v>31.83</v>
      </c>
      <c r="V467" s="50">
        <v>26.82</v>
      </c>
      <c r="W467" s="50">
        <v>28</v>
      </c>
      <c r="X467" s="50">
        <v>66.489999999999995</v>
      </c>
      <c r="Y467" s="50">
        <v>38.729999999999997</v>
      </c>
      <c r="Z467" s="50">
        <v>46.45</v>
      </c>
      <c r="AA467" s="50">
        <v>105.26</v>
      </c>
      <c r="AB467" s="50">
        <v>53.73</v>
      </c>
      <c r="AC467" s="50">
        <v>25.01</v>
      </c>
      <c r="AD467" s="50">
        <v>26.13</v>
      </c>
      <c r="AE467" s="50">
        <v>26.17</v>
      </c>
      <c r="AF467" s="50">
        <v>52.47</v>
      </c>
      <c r="AG467" s="50">
        <v>64.010000000000005</v>
      </c>
      <c r="AH467" s="50">
        <v>30.2</v>
      </c>
      <c r="AI467" s="50">
        <v>36.74</v>
      </c>
      <c r="AJ467" s="50">
        <v>33.29</v>
      </c>
      <c r="AK467" s="50">
        <v>39.6</v>
      </c>
      <c r="AL467" s="50">
        <v>60.53</v>
      </c>
      <c r="AM467" s="50">
        <v>91.99</v>
      </c>
      <c r="AN467" s="50">
        <v>47.17</v>
      </c>
      <c r="AO467" s="50">
        <v>26.91</v>
      </c>
      <c r="AP467" s="50">
        <v>35.64</v>
      </c>
      <c r="AQ467" s="50">
        <v>41.28</v>
      </c>
      <c r="AR467" s="50">
        <v>41.2</v>
      </c>
      <c r="AS467" s="50">
        <v>52.75</v>
      </c>
      <c r="AT467" s="50">
        <v>36.5</v>
      </c>
      <c r="AU467" s="50">
        <v>0</v>
      </c>
      <c r="AV467" s="50">
        <v>0</v>
      </c>
      <c r="AW467" s="50">
        <v>0</v>
      </c>
    </row>
    <row r="468" spans="1:49">
      <c r="A468" s="52">
        <v>42388</v>
      </c>
      <c r="B468" s="50">
        <v>50.36</v>
      </c>
      <c r="C468" s="50">
        <v>63.08</v>
      </c>
      <c r="D468" s="50">
        <v>43.45</v>
      </c>
      <c r="E468" s="50">
        <v>59.57</v>
      </c>
      <c r="F468" s="50">
        <v>35.549999999999997</v>
      </c>
      <c r="G468" s="50">
        <v>47.47</v>
      </c>
      <c r="H468" s="50">
        <v>17.5</v>
      </c>
      <c r="I468" s="50">
        <v>53</v>
      </c>
      <c r="J468" s="50">
        <v>36.869999999999997</v>
      </c>
      <c r="K468" s="50">
        <v>69.069999999999993</v>
      </c>
      <c r="L468" s="50">
        <v>69.900000000000006</v>
      </c>
      <c r="M468" s="50">
        <v>82.23</v>
      </c>
      <c r="N468" s="50">
        <v>73.16</v>
      </c>
      <c r="O468" s="50">
        <v>60.12</v>
      </c>
      <c r="P468" s="50">
        <v>38.700000000000003</v>
      </c>
      <c r="Q468" s="50">
        <v>27.94</v>
      </c>
      <c r="R468" s="50">
        <v>68.87</v>
      </c>
      <c r="S468" s="50">
        <v>52.59</v>
      </c>
      <c r="T468" s="50">
        <v>27.64</v>
      </c>
      <c r="U468" s="50">
        <v>32.49</v>
      </c>
      <c r="V468" s="50">
        <v>27.24</v>
      </c>
      <c r="W468" s="50">
        <v>28.51</v>
      </c>
      <c r="X468" s="50">
        <v>67.59</v>
      </c>
      <c r="Y468" s="50">
        <v>38.22</v>
      </c>
      <c r="Z468" s="50">
        <v>47.55</v>
      </c>
      <c r="AA468" s="50">
        <v>107.81</v>
      </c>
      <c r="AB468" s="50">
        <v>54.57</v>
      </c>
      <c r="AC468" s="50">
        <v>24.79</v>
      </c>
      <c r="AD468" s="50">
        <v>27</v>
      </c>
      <c r="AE468" s="50">
        <v>26.19</v>
      </c>
      <c r="AF468" s="50">
        <v>52.98</v>
      </c>
      <c r="AG468" s="50">
        <v>64.88</v>
      </c>
      <c r="AH468" s="50">
        <v>30.55</v>
      </c>
      <c r="AI468" s="50">
        <v>37.69</v>
      </c>
      <c r="AJ468" s="50">
        <v>33.630000000000003</v>
      </c>
      <c r="AK468" s="50">
        <v>39.83</v>
      </c>
      <c r="AL468" s="50">
        <v>61.56</v>
      </c>
      <c r="AM468" s="50">
        <v>92.5</v>
      </c>
      <c r="AN468" s="50">
        <v>47.94</v>
      </c>
      <c r="AO468" s="50">
        <v>27.09</v>
      </c>
      <c r="AP468" s="50">
        <v>36.340000000000003</v>
      </c>
      <c r="AQ468" s="50">
        <v>41.46</v>
      </c>
      <c r="AR468" s="50">
        <v>41.71</v>
      </c>
      <c r="AS468" s="50">
        <v>54.19</v>
      </c>
      <c r="AT468" s="50">
        <v>37.21</v>
      </c>
      <c r="AU468" s="50">
        <v>0</v>
      </c>
      <c r="AV468" s="50">
        <v>0</v>
      </c>
      <c r="AW468" s="50">
        <v>0</v>
      </c>
    </row>
    <row r="469" spans="1:49">
      <c r="A469" s="52">
        <v>42389</v>
      </c>
      <c r="B469" s="50">
        <v>49.8</v>
      </c>
      <c r="C469" s="50">
        <v>61.76</v>
      </c>
      <c r="D469" s="50">
        <v>42.33</v>
      </c>
      <c r="E469" s="50">
        <v>57.92</v>
      </c>
      <c r="F469" s="50">
        <v>35.07</v>
      </c>
      <c r="G469" s="50">
        <v>46.17</v>
      </c>
      <c r="H469" s="50">
        <v>16.899999999999999</v>
      </c>
      <c r="I469" s="50">
        <v>52.95</v>
      </c>
      <c r="J469" s="50">
        <v>35.96</v>
      </c>
      <c r="K469" s="50">
        <v>68.25</v>
      </c>
      <c r="L469" s="50">
        <v>68.73</v>
      </c>
      <c r="M469" s="50">
        <v>80.19</v>
      </c>
      <c r="N469" s="50">
        <v>71.42</v>
      </c>
      <c r="O469" s="50">
        <v>59.01</v>
      </c>
      <c r="P469" s="50">
        <v>37.979999999999997</v>
      </c>
      <c r="Q469" s="50">
        <v>27.53</v>
      </c>
      <c r="R469" s="50">
        <v>66.56</v>
      </c>
      <c r="S469" s="50">
        <v>51.15</v>
      </c>
      <c r="T469" s="50">
        <v>26.78</v>
      </c>
      <c r="U469" s="50">
        <v>31.12</v>
      </c>
      <c r="V469" s="50">
        <v>26.41</v>
      </c>
      <c r="W469" s="50">
        <v>28.13</v>
      </c>
      <c r="X469" s="50">
        <v>66.5</v>
      </c>
      <c r="Y469" s="50">
        <v>38.42</v>
      </c>
      <c r="Z469" s="50">
        <v>46.65</v>
      </c>
      <c r="AA469" s="50">
        <v>105.31</v>
      </c>
      <c r="AB469" s="50">
        <v>53.2</v>
      </c>
      <c r="AC469" s="50">
        <v>24.02</v>
      </c>
      <c r="AD469" s="50">
        <v>26.9</v>
      </c>
      <c r="AE469" s="50">
        <v>26.24</v>
      </c>
      <c r="AF469" s="50">
        <v>51.29</v>
      </c>
      <c r="AG469" s="50">
        <v>63.62</v>
      </c>
      <c r="AH469" s="50">
        <v>30.09</v>
      </c>
      <c r="AI469" s="50">
        <v>36.83</v>
      </c>
      <c r="AJ469" s="50">
        <v>32.799999999999997</v>
      </c>
      <c r="AK469" s="50">
        <v>38.97</v>
      </c>
      <c r="AL469" s="50">
        <v>60.13</v>
      </c>
      <c r="AM469" s="50">
        <v>90.05</v>
      </c>
      <c r="AN469" s="50">
        <v>47.16</v>
      </c>
      <c r="AO469" s="50">
        <v>26.92</v>
      </c>
      <c r="AP469" s="50">
        <v>35.909999999999997</v>
      </c>
      <c r="AQ469" s="50">
        <v>40.47</v>
      </c>
      <c r="AR469" s="50">
        <v>40.71</v>
      </c>
      <c r="AS469" s="50">
        <v>52.94</v>
      </c>
      <c r="AT469" s="50">
        <v>36.619999999999997</v>
      </c>
      <c r="AU469" s="50">
        <v>0</v>
      </c>
      <c r="AV469" s="50">
        <v>0</v>
      </c>
      <c r="AW469" s="50">
        <v>0</v>
      </c>
    </row>
    <row r="470" spans="1:49">
      <c r="A470" s="52">
        <v>42390</v>
      </c>
      <c r="B470" s="50">
        <v>48.77</v>
      </c>
      <c r="C470" s="50">
        <v>61.57</v>
      </c>
      <c r="D470" s="50">
        <v>42.13</v>
      </c>
      <c r="E470" s="50">
        <v>57.64</v>
      </c>
      <c r="F470" s="50">
        <v>34.67</v>
      </c>
      <c r="G470" s="50">
        <v>45.57</v>
      </c>
      <c r="H470" s="50">
        <v>17.43</v>
      </c>
      <c r="I470" s="50">
        <v>52.62</v>
      </c>
      <c r="J470" s="50">
        <v>35.96</v>
      </c>
      <c r="K470" s="50">
        <v>67.69</v>
      </c>
      <c r="L470" s="50">
        <v>68.489999999999995</v>
      </c>
      <c r="M470" s="50">
        <v>79.25</v>
      </c>
      <c r="N470" s="50">
        <v>71.09</v>
      </c>
      <c r="O470" s="50">
        <v>58.72</v>
      </c>
      <c r="P470" s="50">
        <v>37.31</v>
      </c>
      <c r="Q470" s="50">
        <v>26.55</v>
      </c>
      <c r="R470" s="50">
        <v>66.680000000000007</v>
      </c>
      <c r="S470" s="50">
        <v>50.58</v>
      </c>
      <c r="T470" s="50">
        <v>27.42</v>
      </c>
      <c r="U470" s="50">
        <v>31.3</v>
      </c>
      <c r="V470" s="50">
        <v>26.34</v>
      </c>
      <c r="W470" s="50">
        <v>27.9</v>
      </c>
      <c r="X470" s="50">
        <v>65.73</v>
      </c>
      <c r="Y470" s="50">
        <v>37.840000000000003</v>
      </c>
      <c r="Z470" s="50">
        <v>46.57</v>
      </c>
      <c r="AA470" s="50">
        <v>105.04</v>
      </c>
      <c r="AB470" s="50">
        <v>52.47</v>
      </c>
      <c r="AC470" s="50">
        <v>23.86</v>
      </c>
      <c r="AD470" s="50">
        <v>26.13</v>
      </c>
      <c r="AE470" s="50">
        <v>26.25</v>
      </c>
      <c r="AF470" s="50">
        <v>51.48</v>
      </c>
      <c r="AG470" s="50">
        <v>63.26</v>
      </c>
      <c r="AH470" s="50">
        <v>29.35</v>
      </c>
      <c r="AI470" s="50">
        <v>36.58</v>
      </c>
      <c r="AJ470" s="50">
        <v>33.229999999999997</v>
      </c>
      <c r="AK470" s="50">
        <v>39.090000000000003</v>
      </c>
      <c r="AL470" s="50">
        <v>60.08</v>
      </c>
      <c r="AM470" s="50">
        <v>91.04</v>
      </c>
      <c r="AN470" s="50">
        <v>46.81</v>
      </c>
      <c r="AO470" s="50">
        <v>26.99</v>
      </c>
      <c r="AP470" s="50">
        <v>35.71</v>
      </c>
      <c r="AQ470" s="50">
        <v>39.71</v>
      </c>
      <c r="AR470" s="50">
        <v>40.380000000000003</v>
      </c>
      <c r="AS470" s="50">
        <v>52.47</v>
      </c>
      <c r="AT470" s="50">
        <v>36.130000000000003</v>
      </c>
      <c r="AU470" s="50">
        <v>0</v>
      </c>
      <c r="AV470" s="50">
        <v>0</v>
      </c>
      <c r="AW470" s="50">
        <v>0</v>
      </c>
    </row>
    <row r="471" spans="1:49">
      <c r="A471" s="52">
        <v>42391</v>
      </c>
      <c r="B471" s="50">
        <v>50.02</v>
      </c>
      <c r="C471" s="50">
        <v>63.12</v>
      </c>
      <c r="D471" s="50">
        <v>42.95</v>
      </c>
      <c r="E471" s="50">
        <v>58.53</v>
      </c>
      <c r="F471" s="50">
        <v>35.61</v>
      </c>
      <c r="G471" s="50">
        <v>47.27</v>
      </c>
      <c r="H471" s="50">
        <v>17.78</v>
      </c>
      <c r="I471" s="50">
        <v>52.95</v>
      </c>
      <c r="J471" s="50">
        <v>36.549999999999997</v>
      </c>
      <c r="K471" s="50">
        <v>67.97</v>
      </c>
      <c r="L471" s="50">
        <v>69.760000000000005</v>
      </c>
      <c r="M471" s="50">
        <v>81.33</v>
      </c>
      <c r="N471" s="50">
        <v>72.180000000000007</v>
      </c>
      <c r="O471" s="50">
        <v>59.73</v>
      </c>
      <c r="P471" s="50">
        <v>38.6</v>
      </c>
      <c r="Q471" s="50">
        <v>28.65</v>
      </c>
      <c r="R471" s="50">
        <v>68.73</v>
      </c>
      <c r="S471" s="50">
        <v>51.58</v>
      </c>
      <c r="T471" s="50">
        <v>28.03</v>
      </c>
      <c r="U471" s="50">
        <v>32.28</v>
      </c>
      <c r="V471" s="50">
        <v>26.93</v>
      </c>
      <c r="W471" s="50">
        <v>28.49</v>
      </c>
      <c r="X471" s="50">
        <v>67.47</v>
      </c>
      <c r="Y471" s="50">
        <v>39.450000000000003</v>
      </c>
      <c r="Z471" s="50">
        <v>47.68</v>
      </c>
      <c r="AA471" s="50">
        <v>106.6</v>
      </c>
      <c r="AB471" s="50">
        <v>53.56</v>
      </c>
      <c r="AC471" s="50">
        <v>24.78</v>
      </c>
      <c r="AD471" s="50">
        <v>26.54</v>
      </c>
      <c r="AE471" s="50">
        <v>26.26</v>
      </c>
      <c r="AF471" s="50">
        <v>52.36</v>
      </c>
      <c r="AG471" s="50">
        <v>64.099999999999994</v>
      </c>
      <c r="AH471" s="50">
        <v>30.12</v>
      </c>
      <c r="AI471" s="50">
        <v>37.659999999999997</v>
      </c>
      <c r="AJ471" s="50">
        <v>34.01</v>
      </c>
      <c r="AK471" s="50">
        <v>39.869999999999997</v>
      </c>
      <c r="AL471" s="50">
        <v>61.17</v>
      </c>
      <c r="AM471" s="50">
        <v>93.61</v>
      </c>
      <c r="AN471" s="50">
        <v>47.35</v>
      </c>
      <c r="AO471" s="50">
        <v>27.04</v>
      </c>
      <c r="AP471" s="50">
        <v>36.630000000000003</v>
      </c>
      <c r="AQ471" s="50">
        <v>40.729999999999997</v>
      </c>
      <c r="AR471" s="50">
        <v>41.66</v>
      </c>
      <c r="AS471" s="50">
        <v>53.62</v>
      </c>
      <c r="AT471" s="50">
        <v>36.630000000000003</v>
      </c>
      <c r="AU471" s="50">
        <v>0</v>
      </c>
      <c r="AV471" s="50">
        <v>0</v>
      </c>
      <c r="AW471" s="50">
        <v>0</v>
      </c>
    </row>
    <row r="472" spans="1:49">
      <c r="A472" s="52">
        <v>42394</v>
      </c>
      <c r="B472" s="50">
        <v>49.42</v>
      </c>
      <c r="C472" s="50">
        <v>62.36</v>
      </c>
      <c r="D472" s="50">
        <v>42.67</v>
      </c>
      <c r="E472" s="50">
        <v>57.75</v>
      </c>
      <c r="F472" s="50">
        <v>35.18</v>
      </c>
      <c r="G472" s="50">
        <v>46.24</v>
      </c>
      <c r="H472" s="50">
        <v>17.100000000000001</v>
      </c>
      <c r="I472" s="50">
        <v>52.81</v>
      </c>
      <c r="J472" s="50">
        <v>36.380000000000003</v>
      </c>
      <c r="K472" s="50">
        <v>67.81</v>
      </c>
      <c r="L472" s="50">
        <v>69.56</v>
      </c>
      <c r="M472" s="50">
        <v>80.760000000000005</v>
      </c>
      <c r="N472" s="50">
        <v>71.8</v>
      </c>
      <c r="O472" s="50">
        <v>59.92</v>
      </c>
      <c r="P472" s="50">
        <v>37.78</v>
      </c>
      <c r="Q472" s="50">
        <v>28.36</v>
      </c>
      <c r="R472" s="50">
        <v>67.58</v>
      </c>
      <c r="S472" s="50">
        <v>51.64</v>
      </c>
      <c r="T472" s="50">
        <v>27.16</v>
      </c>
      <c r="U472" s="50">
        <v>31.82</v>
      </c>
      <c r="V472" s="50">
        <v>26.71</v>
      </c>
      <c r="W472" s="50">
        <v>27.95</v>
      </c>
      <c r="X472" s="50">
        <v>66.14</v>
      </c>
      <c r="Y472" s="50">
        <v>39.04</v>
      </c>
      <c r="Z472" s="50">
        <v>47.02</v>
      </c>
      <c r="AA472" s="50">
        <v>106.42</v>
      </c>
      <c r="AB472" s="50">
        <v>52.85</v>
      </c>
      <c r="AC472" s="50">
        <v>24.54</v>
      </c>
      <c r="AD472" s="50">
        <v>26.1</v>
      </c>
      <c r="AE472" s="50">
        <v>26.34</v>
      </c>
      <c r="AF472" s="50">
        <v>51.61</v>
      </c>
      <c r="AG472" s="50">
        <v>63.75</v>
      </c>
      <c r="AH472" s="50">
        <v>29.64</v>
      </c>
      <c r="AI472" s="50">
        <v>37.01</v>
      </c>
      <c r="AJ472" s="50">
        <v>33.76</v>
      </c>
      <c r="AK472" s="50">
        <v>38.979999999999997</v>
      </c>
      <c r="AL472" s="50">
        <v>60.54</v>
      </c>
      <c r="AM472" s="50">
        <v>92.07</v>
      </c>
      <c r="AN472" s="50">
        <v>47.39</v>
      </c>
      <c r="AO472" s="50">
        <v>26.98</v>
      </c>
      <c r="AP472" s="50">
        <v>35.85</v>
      </c>
      <c r="AQ472" s="50">
        <v>40.299999999999997</v>
      </c>
      <c r="AR472" s="50">
        <v>41.02</v>
      </c>
      <c r="AS472" s="50">
        <v>53.21</v>
      </c>
      <c r="AT472" s="50">
        <v>36.53</v>
      </c>
      <c r="AU472" s="50">
        <v>0</v>
      </c>
      <c r="AV472" s="50">
        <v>0</v>
      </c>
      <c r="AW472" s="50">
        <v>0</v>
      </c>
    </row>
    <row r="473" spans="1:49">
      <c r="A473" s="52">
        <v>42395</v>
      </c>
      <c r="B473" s="50">
        <v>50.55</v>
      </c>
      <c r="C473" s="50">
        <v>62.9</v>
      </c>
      <c r="D473" s="50">
        <v>42.76</v>
      </c>
      <c r="E473" s="50">
        <v>58.2</v>
      </c>
      <c r="F473" s="50">
        <v>35.4</v>
      </c>
      <c r="G473" s="50">
        <v>47.36</v>
      </c>
      <c r="H473" s="50">
        <v>17.37</v>
      </c>
      <c r="I473" s="50">
        <v>52.78</v>
      </c>
      <c r="J473" s="50">
        <v>36.880000000000003</v>
      </c>
      <c r="K473" s="50">
        <v>67.989999999999995</v>
      </c>
      <c r="L473" s="50">
        <v>69.72</v>
      </c>
      <c r="M473" s="50">
        <v>81.7</v>
      </c>
      <c r="N473" s="50">
        <v>72.22</v>
      </c>
      <c r="O473" s="50">
        <v>60.7</v>
      </c>
      <c r="P473" s="50">
        <v>38.29</v>
      </c>
      <c r="Q473" s="50">
        <v>29.07</v>
      </c>
      <c r="R473" s="50">
        <v>68.7</v>
      </c>
      <c r="S473" s="50">
        <v>52.15</v>
      </c>
      <c r="T473" s="50">
        <v>27.84</v>
      </c>
      <c r="U473" s="50">
        <v>32.08</v>
      </c>
      <c r="V473" s="50">
        <v>26.71</v>
      </c>
      <c r="W473" s="50">
        <v>27.94</v>
      </c>
      <c r="X473" s="50">
        <v>66.92</v>
      </c>
      <c r="Y473" s="50">
        <v>38.46</v>
      </c>
      <c r="Z473" s="50">
        <v>47.05</v>
      </c>
      <c r="AA473" s="50">
        <v>106.56</v>
      </c>
      <c r="AB473" s="50">
        <v>53.24</v>
      </c>
      <c r="AC473" s="50">
        <v>25.09</v>
      </c>
      <c r="AD473" s="50">
        <v>26.43</v>
      </c>
      <c r="AE473" s="50">
        <v>26.5</v>
      </c>
      <c r="AF473" s="50">
        <v>52.14</v>
      </c>
      <c r="AG473" s="50">
        <v>64</v>
      </c>
      <c r="AH473" s="50">
        <v>30.05</v>
      </c>
      <c r="AI473" s="50">
        <v>37.42</v>
      </c>
      <c r="AJ473" s="50">
        <v>33.83</v>
      </c>
      <c r="AK473" s="50">
        <v>39.380000000000003</v>
      </c>
      <c r="AL473" s="50">
        <v>60.65</v>
      </c>
      <c r="AM473" s="50">
        <v>92.22</v>
      </c>
      <c r="AN473" s="50">
        <v>47.58</v>
      </c>
      <c r="AO473" s="50">
        <v>27.05</v>
      </c>
      <c r="AP473" s="50">
        <v>36.729999999999997</v>
      </c>
      <c r="AQ473" s="50">
        <v>40.53</v>
      </c>
      <c r="AR473" s="50">
        <v>41.37</v>
      </c>
      <c r="AS473" s="50">
        <v>53.86</v>
      </c>
      <c r="AT473" s="50">
        <v>36.770000000000003</v>
      </c>
      <c r="AU473" s="50">
        <v>0</v>
      </c>
      <c r="AV473" s="50">
        <v>0</v>
      </c>
      <c r="AW473" s="50">
        <v>0</v>
      </c>
    </row>
    <row r="474" spans="1:49">
      <c r="A474" s="52">
        <v>42396</v>
      </c>
      <c r="B474" s="50">
        <v>50.96</v>
      </c>
      <c r="C474" s="50">
        <v>62.28</v>
      </c>
      <c r="D474" s="50">
        <v>43.2</v>
      </c>
      <c r="E474" s="50">
        <v>58.19</v>
      </c>
      <c r="F474" s="50">
        <v>35.42</v>
      </c>
      <c r="G474" s="50">
        <v>47.99</v>
      </c>
      <c r="H474" s="50">
        <v>17.309999999999999</v>
      </c>
      <c r="I474" s="50">
        <v>52.76</v>
      </c>
      <c r="J474" s="50">
        <v>37.369999999999997</v>
      </c>
      <c r="K474" s="50">
        <v>68.33</v>
      </c>
      <c r="L474" s="50">
        <v>69.709999999999994</v>
      </c>
      <c r="M474" s="50">
        <v>82</v>
      </c>
      <c r="N474" s="50">
        <v>72.41</v>
      </c>
      <c r="O474" s="50">
        <v>60.5</v>
      </c>
      <c r="P474" s="50">
        <v>38.19</v>
      </c>
      <c r="Q474" s="50">
        <v>28.79</v>
      </c>
      <c r="R474" s="50">
        <v>69.55</v>
      </c>
      <c r="S474" s="50">
        <v>52.32</v>
      </c>
      <c r="T474" s="50">
        <v>28.05</v>
      </c>
      <c r="U474" s="50">
        <v>31.92</v>
      </c>
      <c r="V474" s="50">
        <v>26.96</v>
      </c>
      <c r="W474" s="50">
        <v>28.02</v>
      </c>
      <c r="X474" s="50">
        <v>66.86</v>
      </c>
      <c r="Y474" s="50">
        <v>38.340000000000003</v>
      </c>
      <c r="Z474" s="50">
        <v>46.95</v>
      </c>
      <c r="AA474" s="50">
        <v>106.73</v>
      </c>
      <c r="AB474" s="50">
        <v>53.43</v>
      </c>
      <c r="AC474" s="50">
        <v>24.84</v>
      </c>
      <c r="AD474" s="50">
        <v>26.34</v>
      </c>
      <c r="AE474" s="50">
        <v>26.53</v>
      </c>
      <c r="AF474" s="50">
        <v>52.73</v>
      </c>
      <c r="AG474" s="50">
        <v>64.03</v>
      </c>
      <c r="AH474" s="50">
        <v>30.14</v>
      </c>
      <c r="AI474" s="50">
        <v>37.590000000000003</v>
      </c>
      <c r="AJ474" s="50">
        <v>33.840000000000003</v>
      </c>
      <c r="AK474" s="50">
        <v>39.6</v>
      </c>
      <c r="AL474" s="50">
        <v>60.52</v>
      </c>
      <c r="AM474" s="50">
        <v>91.33</v>
      </c>
      <c r="AN474" s="50">
        <v>47.64</v>
      </c>
      <c r="AO474" s="50">
        <v>27.22</v>
      </c>
      <c r="AP474" s="50">
        <v>36.869999999999997</v>
      </c>
      <c r="AQ474" s="50">
        <v>40.51</v>
      </c>
      <c r="AR474" s="50">
        <v>41.48</v>
      </c>
      <c r="AS474" s="50">
        <v>53.58</v>
      </c>
      <c r="AT474" s="50">
        <v>36.68</v>
      </c>
      <c r="AU474" s="50">
        <v>0</v>
      </c>
      <c r="AV474" s="50">
        <v>0</v>
      </c>
      <c r="AW474" s="50">
        <v>0</v>
      </c>
    </row>
    <row r="475" spans="1:49">
      <c r="A475" s="52">
        <v>42397</v>
      </c>
      <c r="B475" s="50">
        <v>51.97</v>
      </c>
      <c r="C475" s="50">
        <v>63.63</v>
      </c>
      <c r="D475" s="50">
        <v>43.85</v>
      </c>
      <c r="E475" s="50">
        <v>59.45</v>
      </c>
      <c r="F475" s="50">
        <v>36.049999999999997</v>
      </c>
      <c r="G475" s="50">
        <v>48.47</v>
      </c>
      <c r="H475" s="50">
        <v>17.54</v>
      </c>
      <c r="I475" s="50">
        <v>53.07</v>
      </c>
      <c r="J475" s="50">
        <v>37.869999999999997</v>
      </c>
      <c r="K475" s="50">
        <v>69.150000000000006</v>
      </c>
      <c r="L475" s="50">
        <v>70.94</v>
      </c>
      <c r="M475" s="50">
        <v>83.25</v>
      </c>
      <c r="N475" s="50">
        <v>73.47</v>
      </c>
      <c r="O475" s="50">
        <v>61.56</v>
      </c>
      <c r="P475" s="50">
        <v>39.44</v>
      </c>
      <c r="Q475" s="50">
        <v>28.7</v>
      </c>
      <c r="R475" s="50">
        <v>70.56</v>
      </c>
      <c r="S475" s="50">
        <v>53.09</v>
      </c>
      <c r="T475" s="50">
        <v>28.71</v>
      </c>
      <c r="U475" s="50">
        <v>32.14</v>
      </c>
      <c r="V475" s="50">
        <v>27.43</v>
      </c>
      <c r="W475" s="50">
        <v>28.55</v>
      </c>
      <c r="X475" s="50">
        <v>68.459999999999994</v>
      </c>
      <c r="Y475" s="50">
        <v>38.74</v>
      </c>
      <c r="Z475" s="50">
        <v>47.67</v>
      </c>
      <c r="AA475" s="50">
        <v>108.3</v>
      </c>
      <c r="AB475" s="50">
        <v>54.39</v>
      </c>
      <c r="AC475" s="50">
        <v>25.18</v>
      </c>
      <c r="AD475" s="50">
        <v>26.9</v>
      </c>
      <c r="AE475" s="50">
        <v>26.62</v>
      </c>
      <c r="AF475" s="50">
        <v>53.76</v>
      </c>
      <c r="AG475" s="50">
        <v>64.67</v>
      </c>
      <c r="AH475" s="50">
        <v>30.78</v>
      </c>
      <c r="AI475" s="50">
        <v>38.11</v>
      </c>
      <c r="AJ475" s="50">
        <v>34.32</v>
      </c>
      <c r="AK475" s="50">
        <v>40.369999999999997</v>
      </c>
      <c r="AL475" s="50">
        <v>61.39</v>
      </c>
      <c r="AM475" s="50">
        <v>92.83</v>
      </c>
      <c r="AN475" s="50">
        <v>48.28</v>
      </c>
      <c r="AO475" s="50">
        <v>27.31</v>
      </c>
      <c r="AP475" s="50">
        <v>37.380000000000003</v>
      </c>
      <c r="AQ475" s="50">
        <v>41.17</v>
      </c>
      <c r="AR475" s="50">
        <v>42.23</v>
      </c>
      <c r="AS475" s="50">
        <v>54.7</v>
      </c>
      <c r="AT475" s="50">
        <v>37.57</v>
      </c>
      <c r="AU475" s="50">
        <v>0</v>
      </c>
      <c r="AV475" s="50">
        <v>0</v>
      </c>
      <c r="AW475" s="50">
        <v>0</v>
      </c>
    </row>
    <row r="476" spans="1:49">
      <c r="A476" s="52">
        <v>42398</v>
      </c>
      <c r="B476" s="50">
        <v>52.9</v>
      </c>
      <c r="C476" s="50">
        <v>65.34</v>
      </c>
      <c r="D476" s="50">
        <v>44.92</v>
      </c>
      <c r="E476" s="50">
        <v>60.97</v>
      </c>
      <c r="F476" s="50">
        <v>37.03</v>
      </c>
      <c r="G476" s="50">
        <v>49.28</v>
      </c>
      <c r="H476" s="50">
        <v>17.87</v>
      </c>
      <c r="I476" s="50">
        <v>53.14</v>
      </c>
      <c r="J476" s="50">
        <v>38.880000000000003</v>
      </c>
      <c r="K476" s="50">
        <v>69.39</v>
      </c>
      <c r="L476" s="50">
        <v>72.17</v>
      </c>
      <c r="M476" s="50">
        <v>85.01</v>
      </c>
      <c r="N476" s="50">
        <v>75.3</v>
      </c>
      <c r="O476" s="50">
        <v>61.8</v>
      </c>
      <c r="P476" s="50">
        <v>40.93</v>
      </c>
      <c r="Q476" s="50">
        <v>29.34</v>
      </c>
      <c r="R476" s="50">
        <v>70.58</v>
      </c>
      <c r="S476" s="50">
        <v>53.8</v>
      </c>
      <c r="T476" s="50">
        <v>29.57</v>
      </c>
      <c r="U476" s="50">
        <v>33.06</v>
      </c>
      <c r="V476" s="50">
        <v>27.88</v>
      </c>
      <c r="W476" s="50">
        <v>29.92</v>
      </c>
      <c r="X476" s="50">
        <v>69.59</v>
      </c>
      <c r="Y476" s="50">
        <v>39.9</v>
      </c>
      <c r="Z476" s="50">
        <v>48.45</v>
      </c>
      <c r="AA476" s="50">
        <v>111.71</v>
      </c>
      <c r="AB476" s="50">
        <v>55.84</v>
      </c>
      <c r="AC476" s="50">
        <v>26.23</v>
      </c>
      <c r="AD476" s="50">
        <v>27.84</v>
      </c>
      <c r="AE476" s="50">
        <v>26.68</v>
      </c>
      <c r="AF476" s="50">
        <v>54.91</v>
      </c>
      <c r="AG476" s="50">
        <v>66.31</v>
      </c>
      <c r="AH476" s="50">
        <v>31.41</v>
      </c>
      <c r="AI476" s="50">
        <v>38.869999999999997</v>
      </c>
      <c r="AJ476" s="50">
        <v>35.06</v>
      </c>
      <c r="AK476" s="50">
        <v>41.3</v>
      </c>
      <c r="AL476" s="50">
        <v>62.95</v>
      </c>
      <c r="AM476" s="50">
        <v>94.75</v>
      </c>
      <c r="AN476" s="50">
        <v>48.92</v>
      </c>
      <c r="AO476" s="50">
        <v>27.12</v>
      </c>
      <c r="AP476" s="50">
        <v>38.75</v>
      </c>
      <c r="AQ476" s="50">
        <v>41.84</v>
      </c>
      <c r="AR476" s="50">
        <v>43.56</v>
      </c>
      <c r="AS476" s="50">
        <v>55.23</v>
      </c>
      <c r="AT476" s="50">
        <v>38.22</v>
      </c>
      <c r="AU476" s="50">
        <v>0</v>
      </c>
      <c r="AV476" s="50">
        <v>0</v>
      </c>
      <c r="AW476" s="50">
        <v>0</v>
      </c>
    </row>
    <row r="477" spans="1:49">
      <c r="A477" s="52">
        <v>42401</v>
      </c>
      <c r="B477" s="50">
        <v>53.54</v>
      </c>
      <c r="C477" s="50">
        <v>65.959999999999994</v>
      </c>
      <c r="D477" s="50">
        <v>45.66</v>
      </c>
      <c r="E477" s="50">
        <v>61.79</v>
      </c>
      <c r="F477" s="50">
        <v>37.67</v>
      </c>
      <c r="G477" s="50">
        <v>49.31</v>
      </c>
      <c r="H477" s="50">
        <v>18.62</v>
      </c>
      <c r="I477" s="50">
        <v>53.67</v>
      </c>
      <c r="J477" s="50">
        <v>39.19</v>
      </c>
      <c r="K477" s="50">
        <v>70.42</v>
      </c>
      <c r="L477" s="50">
        <v>70.180000000000007</v>
      </c>
      <c r="M477" s="50">
        <v>85.31</v>
      </c>
      <c r="N477" s="50">
        <v>77</v>
      </c>
      <c r="O477" s="50">
        <v>62.23</v>
      </c>
      <c r="P477" s="50">
        <v>42.54</v>
      </c>
      <c r="Q477" s="50">
        <v>29.7</v>
      </c>
      <c r="R477" s="50">
        <v>71.599999999999994</v>
      </c>
      <c r="S477" s="50">
        <v>54.57</v>
      </c>
      <c r="T477" s="50">
        <v>30</v>
      </c>
      <c r="U477" s="50">
        <v>33.049999999999997</v>
      </c>
      <c r="V477" s="50">
        <v>28.45</v>
      </c>
      <c r="W477" s="50">
        <v>30.09</v>
      </c>
      <c r="X477" s="50">
        <v>69.64</v>
      </c>
      <c r="Y477" s="50">
        <v>40.33</v>
      </c>
      <c r="Z477" s="50">
        <v>48.97</v>
      </c>
      <c r="AA477" s="50">
        <v>112.98</v>
      </c>
      <c r="AB477" s="50">
        <v>56.18</v>
      </c>
      <c r="AC477" s="50">
        <v>26.69</v>
      </c>
      <c r="AD477" s="50">
        <v>28.29</v>
      </c>
      <c r="AE477" s="50">
        <v>26.74</v>
      </c>
      <c r="AF477" s="50">
        <v>55.46</v>
      </c>
      <c r="AG477" s="50">
        <v>67.27</v>
      </c>
      <c r="AH477" s="50">
        <v>31.56</v>
      </c>
      <c r="AI477" s="50">
        <v>39.43</v>
      </c>
      <c r="AJ477" s="50">
        <v>35.92</v>
      </c>
      <c r="AK477" s="50">
        <v>41.38</v>
      </c>
      <c r="AL477" s="50">
        <v>64.17</v>
      </c>
      <c r="AM477" s="50">
        <v>95.67</v>
      </c>
      <c r="AN477" s="50">
        <v>49.9</v>
      </c>
      <c r="AO477" s="50">
        <v>27.39</v>
      </c>
      <c r="AP477" s="50">
        <v>39.270000000000003</v>
      </c>
      <c r="AQ477" s="50">
        <v>42.7</v>
      </c>
      <c r="AR477" s="50">
        <v>44.28</v>
      </c>
      <c r="AS477" s="50">
        <v>56.09</v>
      </c>
      <c r="AT477" s="50">
        <v>38.56</v>
      </c>
      <c r="AU477" s="50">
        <v>0</v>
      </c>
      <c r="AV477" s="50">
        <v>0</v>
      </c>
      <c r="AW477" s="50">
        <v>0</v>
      </c>
    </row>
    <row r="478" spans="1:49">
      <c r="A478" s="52">
        <v>42402</v>
      </c>
      <c r="B478" s="50">
        <v>53.95</v>
      </c>
      <c r="C478" s="50">
        <v>66.459999999999994</v>
      </c>
      <c r="D478" s="50">
        <v>46.38</v>
      </c>
      <c r="E478" s="50">
        <v>62</v>
      </c>
      <c r="F478" s="50">
        <v>37.85</v>
      </c>
      <c r="G478" s="50">
        <v>49.3</v>
      </c>
      <c r="H478" s="50">
        <v>18.420000000000002</v>
      </c>
      <c r="I478" s="50">
        <v>53.67</v>
      </c>
      <c r="J478" s="50">
        <v>39.46</v>
      </c>
      <c r="K478" s="50">
        <v>71.12</v>
      </c>
      <c r="L478" s="50">
        <v>69.89</v>
      </c>
      <c r="M478" s="50">
        <v>86.22</v>
      </c>
      <c r="N478" s="50">
        <v>76.75</v>
      </c>
      <c r="O478" s="50">
        <v>62.72</v>
      </c>
      <c r="P478" s="50">
        <v>42.77</v>
      </c>
      <c r="Q478" s="50">
        <v>29.78</v>
      </c>
      <c r="R478" s="50">
        <v>71.739999999999995</v>
      </c>
      <c r="S478" s="50">
        <v>55.08</v>
      </c>
      <c r="T478" s="50">
        <v>30.14</v>
      </c>
      <c r="U478" s="50">
        <v>32.97</v>
      </c>
      <c r="V478" s="50">
        <v>28.98</v>
      </c>
      <c r="W478" s="50">
        <v>30.15</v>
      </c>
      <c r="X478" s="50">
        <v>69.75</v>
      </c>
      <c r="Y478" s="50">
        <v>39.29</v>
      </c>
      <c r="Z478" s="50">
        <v>49.44</v>
      </c>
      <c r="AA478" s="50">
        <v>113.91</v>
      </c>
      <c r="AB478" s="50">
        <v>56.52</v>
      </c>
      <c r="AC478" s="50">
        <v>26.63</v>
      </c>
      <c r="AD478" s="50">
        <v>28.6</v>
      </c>
      <c r="AE478" s="50">
        <v>26.68</v>
      </c>
      <c r="AF478" s="50">
        <v>56.67</v>
      </c>
      <c r="AG478" s="50">
        <v>68.28</v>
      </c>
      <c r="AH478" s="50">
        <v>31.79</v>
      </c>
      <c r="AI478" s="50">
        <v>39.97</v>
      </c>
      <c r="AJ478" s="50">
        <v>36.369999999999997</v>
      </c>
      <c r="AK478" s="50">
        <v>41.45</v>
      </c>
      <c r="AL478" s="50">
        <v>64.67</v>
      </c>
      <c r="AM478" s="50">
        <v>95.52</v>
      </c>
      <c r="AN478" s="50">
        <v>49.63</v>
      </c>
      <c r="AO478" s="50">
        <v>27.31</v>
      </c>
      <c r="AP478" s="50">
        <v>39.06</v>
      </c>
      <c r="AQ478" s="50">
        <v>42.73</v>
      </c>
      <c r="AR478" s="50">
        <v>44.99</v>
      </c>
      <c r="AS478" s="50">
        <v>56.13</v>
      </c>
      <c r="AT478" s="50">
        <v>38.979999999999997</v>
      </c>
      <c r="AU478" s="50">
        <v>0</v>
      </c>
      <c r="AV478" s="50">
        <v>0</v>
      </c>
      <c r="AW478" s="50">
        <v>0</v>
      </c>
    </row>
    <row r="479" spans="1:49">
      <c r="A479" s="52">
        <v>42403</v>
      </c>
      <c r="B479" s="50">
        <v>54.38</v>
      </c>
      <c r="C479" s="50">
        <v>67.8</v>
      </c>
      <c r="D479" s="50">
        <v>47.33</v>
      </c>
      <c r="E479" s="50">
        <v>63.31</v>
      </c>
      <c r="F479" s="50">
        <v>38.17</v>
      </c>
      <c r="G479" s="50">
        <v>50.8</v>
      </c>
      <c r="H479" s="50">
        <v>19.05</v>
      </c>
      <c r="I479" s="50">
        <v>53.85</v>
      </c>
      <c r="J479" s="50">
        <v>39.44</v>
      </c>
      <c r="K479" s="50">
        <v>71.67</v>
      </c>
      <c r="L479" s="50">
        <v>69.930000000000007</v>
      </c>
      <c r="M479" s="50">
        <v>87.09</v>
      </c>
      <c r="N479" s="50">
        <v>78.56</v>
      </c>
      <c r="O479" s="50">
        <v>64.069999999999993</v>
      </c>
      <c r="P479" s="50">
        <v>42.64</v>
      </c>
      <c r="Q479" s="50">
        <v>29.53</v>
      </c>
      <c r="R479" s="50">
        <v>73.349999999999994</v>
      </c>
      <c r="S479" s="50">
        <v>55.72</v>
      </c>
      <c r="T479" s="50">
        <v>31.61</v>
      </c>
      <c r="U479" s="50">
        <v>33.520000000000003</v>
      </c>
      <c r="V479" s="50">
        <v>29.23</v>
      </c>
      <c r="W479" s="50">
        <v>30.6</v>
      </c>
      <c r="X479" s="50">
        <v>69.87</v>
      </c>
      <c r="Y479" s="50">
        <v>39.89</v>
      </c>
      <c r="Z479" s="50">
        <v>49.68</v>
      </c>
      <c r="AA479" s="50">
        <v>114.75</v>
      </c>
      <c r="AB479" s="50">
        <v>57.53</v>
      </c>
      <c r="AC479" s="50">
        <v>27.28</v>
      </c>
      <c r="AD479" s="50">
        <v>29.13</v>
      </c>
      <c r="AE479" s="50">
        <v>26.64</v>
      </c>
      <c r="AF479" s="50">
        <v>57.46</v>
      </c>
      <c r="AG479" s="50">
        <v>69.709999999999994</v>
      </c>
      <c r="AH479" s="50">
        <v>31.96</v>
      </c>
      <c r="AI479" s="50">
        <v>40.29</v>
      </c>
      <c r="AJ479" s="50">
        <v>36.69</v>
      </c>
      <c r="AK479" s="50">
        <v>42.15</v>
      </c>
      <c r="AL479" s="50">
        <v>65.900000000000006</v>
      </c>
      <c r="AM479" s="50">
        <v>95.64</v>
      </c>
      <c r="AN479" s="50">
        <v>48.51</v>
      </c>
      <c r="AO479" s="50">
        <v>27.34</v>
      </c>
      <c r="AP479" s="50">
        <v>39.68</v>
      </c>
      <c r="AQ479" s="50">
        <v>44.14</v>
      </c>
      <c r="AR479" s="50">
        <v>45.96</v>
      </c>
      <c r="AS479" s="50">
        <v>56.65</v>
      </c>
      <c r="AT479" s="50">
        <v>39.25</v>
      </c>
      <c r="AU479" s="50">
        <v>0</v>
      </c>
      <c r="AV479" s="50">
        <v>0</v>
      </c>
      <c r="AW479" s="50">
        <v>0</v>
      </c>
    </row>
    <row r="480" spans="1:49">
      <c r="A480" s="52">
        <v>42404</v>
      </c>
      <c r="B480" s="50">
        <v>53.54</v>
      </c>
      <c r="C480" s="50">
        <v>67.47</v>
      </c>
      <c r="D480" s="50">
        <v>46.53</v>
      </c>
      <c r="E480" s="50">
        <v>62.29</v>
      </c>
      <c r="F480" s="50">
        <v>37.590000000000003</v>
      </c>
      <c r="G480" s="50">
        <v>51.2</v>
      </c>
      <c r="H480" s="50">
        <v>18.95</v>
      </c>
      <c r="I480" s="50">
        <v>53.4</v>
      </c>
      <c r="J480" s="50">
        <v>39.26</v>
      </c>
      <c r="K480" s="50">
        <v>71.53</v>
      </c>
      <c r="L480" s="50">
        <v>70.430000000000007</v>
      </c>
      <c r="M480" s="50">
        <v>86.61</v>
      </c>
      <c r="N480" s="50">
        <v>78.58</v>
      </c>
      <c r="O480" s="50">
        <v>63.07</v>
      </c>
      <c r="P480" s="50">
        <v>41.75</v>
      </c>
      <c r="Q480" s="50">
        <v>29.45</v>
      </c>
      <c r="R480" s="50">
        <v>72.3</v>
      </c>
      <c r="S480" s="50">
        <v>54.93</v>
      </c>
      <c r="T480" s="50">
        <v>32.25</v>
      </c>
      <c r="U480" s="50">
        <v>33.25</v>
      </c>
      <c r="V480" s="50">
        <v>28.78</v>
      </c>
      <c r="W480" s="50">
        <v>30.1</v>
      </c>
      <c r="X480" s="50">
        <v>69.42</v>
      </c>
      <c r="Y480" s="50">
        <v>39.49</v>
      </c>
      <c r="Z480" s="50">
        <v>49.14</v>
      </c>
      <c r="AA480" s="50">
        <v>113.52</v>
      </c>
      <c r="AB480" s="50">
        <v>57.39</v>
      </c>
      <c r="AC480" s="50">
        <v>27.25</v>
      </c>
      <c r="AD480" s="50">
        <v>28.49</v>
      </c>
      <c r="AE480" s="50">
        <v>26.7</v>
      </c>
      <c r="AF480" s="50">
        <v>56.33</v>
      </c>
      <c r="AG480" s="50">
        <v>68.83</v>
      </c>
      <c r="AH480" s="50">
        <v>31.79</v>
      </c>
      <c r="AI480" s="50">
        <v>39.9</v>
      </c>
      <c r="AJ480" s="50">
        <v>36.659999999999997</v>
      </c>
      <c r="AK480" s="50">
        <v>42.42</v>
      </c>
      <c r="AL480" s="50">
        <v>65.19</v>
      </c>
      <c r="AM480" s="50">
        <v>95.31</v>
      </c>
      <c r="AN480" s="50">
        <v>48.42</v>
      </c>
      <c r="AO480" s="50">
        <v>27.37</v>
      </c>
      <c r="AP480" s="50">
        <v>39.340000000000003</v>
      </c>
      <c r="AQ480" s="50">
        <v>43.85</v>
      </c>
      <c r="AR480" s="50">
        <v>45.14</v>
      </c>
      <c r="AS480" s="50">
        <v>56.4</v>
      </c>
      <c r="AT480" s="50">
        <v>39.07</v>
      </c>
      <c r="AU480" s="50">
        <v>0</v>
      </c>
      <c r="AV480" s="50">
        <v>0</v>
      </c>
      <c r="AW480" s="50">
        <v>0</v>
      </c>
    </row>
    <row r="481" spans="1:49">
      <c r="A481" s="52">
        <v>42405</v>
      </c>
      <c r="B481" s="50">
        <v>53.45</v>
      </c>
      <c r="C481" s="50">
        <v>67.77</v>
      </c>
      <c r="D481" s="50">
        <v>46.49</v>
      </c>
      <c r="E481" s="50">
        <v>62.84</v>
      </c>
      <c r="F481" s="50">
        <v>37.54</v>
      </c>
      <c r="G481" s="50">
        <v>50.85</v>
      </c>
      <c r="H481" s="50">
        <v>18.850000000000001</v>
      </c>
      <c r="I481" s="50">
        <v>53.16</v>
      </c>
      <c r="J481" s="50">
        <v>39.880000000000003</v>
      </c>
      <c r="K481" s="50">
        <v>72.040000000000006</v>
      </c>
      <c r="L481" s="50">
        <v>71.06</v>
      </c>
      <c r="M481" s="50">
        <v>86.45</v>
      </c>
      <c r="N481" s="50">
        <v>79.040000000000006</v>
      </c>
      <c r="O481" s="50">
        <v>63.29</v>
      </c>
      <c r="P481" s="50">
        <v>41.29</v>
      </c>
      <c r="Q481" s="50">
        <v>28.71</v>
      </c>
      <c r="R481" s="50">
        <v>72.22</v>
      </c>
      <c r="S481" s="50">
        <v>54.66</v>
      </c>
      <c r="T481" s="50">
        <v>32.9</v>
      </c>
      <c r="U481" s="50">
        <v>33.700000000000003</v>
      </c>
      <c r="V481" s="50">
        <v>28.8</v>
      </c>
      <c r="W481" s="50">
        <v>29.9</v>
      </c>
      <c r="X481" s="50">
        <v>69.349999999999994</v>
      </c>
      <c r="Y481" s="50">
        <v>39.340000000000003</v>
      </c>
      <c r="Z481" s="50">
        <v>48.88</v>
      </c>
      <c r="AA481" s="50">
        <v>113.61</v>
      </c>
      <c r="AB481" s="50">
        <v>57.41</v>
      </c>
      <c r="AC481" s="50">
        <v>26.93</v>
      </c>
      <c r="AD481" s="50">
        <v>28.39</v>
      </c>
      <c r="AE481" s="50">
        <v>26.59</v>
      </c>
      <c r="AF481" s="50">
        <v>56.24</v>
      </c>
      <c r="AG481" s="50">
        <v>68.52</v>
      </c>
      <c r="AH481" s="50">
        <v>32.14</v>
      </c>
      <c r="AI481" s="50">
        <v>40.229999999999997</v>
      </c>
      <c r="AJ481" s="50">
        <v>36.159999999999997</v>
      </c>
      <c r="AK481" s="50">
        <v>42.91</v>
      </c>
      <c r="AL481" s="50">
        <v>64.56</v>
      </c>
      <c r="AM481" s="50">
        <v>95.06</v>
      </c>
      <c r="AN481" s="50">
        <v>48.22</v>
      </c>
      <c r="AO481" s="50">
        <v>27.28</v>
      </c>
      <c r="AP481" s="50">
        <v>39.299999999999997</v>
      </c>
      <c r="AQ481" s="50">
        <v>44.03</v>
      </c>
      <c r="AR481" s="50">
        <v>45.26</v>
      </c>
      <c r="AS481" s="50">
        <v>57.05</v>
      </c>
      <c r="AT481" s="50">
        <v>39.53</v>
      </c>
      <c r="AU481" s="50">
        <v>0</v>
      </c>
      <c r="AV481" s="50">
        <v>0</v>
      </c>
      <c r="AW481" s="50">
        <v>0</v>
      </c>
    </row>
    <row r="482" spans="1:49">
      <c r="A482" s="52">
        <v>42408</v>
      </c>
      <c r="B482" s="50">
        <v>53.62</v>
      </c>
      <c r="C482" s="50">
        <v>67.95</v>
      </c>
      <c r="D482" s="50">
        <v>46.17</v>
      </c>
      <c r="E482" s="50">
        <v>62.49</v>
      </c>
      <c r="F482" s="50">
        <v>37.81</v>
      </c>
      <c r="G482" s="50">
        <v>51.46</v>
      </c>
      <c r="H482" s="50">
        <v>18.43</v>
      </c>
      <c r="I482" s="50">
        <v>53.68</v>
      </c>
      <c r="J482" s="50">
        <v>39.840000000000003</v>
      </c>
      <c r="K482" s="50">
        <v>73.08</v>
      </c>
      <c r="L482" s="50">
        <v>69.489999999999995</v>
      </c>
      <c r="M482" s="50">
        <v>86.22</v>
      </c>
      <c r="N482" s="50">
        <v>79.17</v>
      </c>
      <c r="O482" s="50">
        <v>62.9</v>
      </c>
      <c r="P482" s="50">
        <v>41.14</v>
      </c>
      <c r="Q482" s="50">
        <v>28.04</v>
      </c>
      <c r="R482" s="50">
        <v>71.45</v>
      </c>
      <c r="S482" s="50">
        <v>54.09</v>
      </c>
      <c r="T482" s="50">
        <v>32.36</v>
      </c>
      <c r="U482" s="50">
        <v>33.200000000000003</v>
      </c>
      <c r="V482" s="50">
        <v>28.8</v>
      </c>
      <c r="W482" s="50">
        <v>29.77</v>
      </c>
      <c r="X482" s="50">
        <v>69.680000000000007</v>
      </c>
      <c r="Y482" s="50">
        <v>39.380000000000003</v>
      </c>
      <c r="Z482" s="50">
        <v>50.95</v>
      </c>
      <c r="AA482" s="50">
        <v>114.17</v>
      </c>
      <c r="AB482" s="50">
        <v>58.08</v>
      </c>
      <c r="AC482" s="50">
        <v>26.55</v>
      </c>
      <c r="AD482" s="50">
        <v>28.87</v>
      </c>
      <c r="AE482" s="50">
        <v>26.43</v>
      </c>
      <c r="AF482" s="50">
        <v>56.3</v>
      </c>
      <c r="AG482" s="50">
        <v>68.489999999999995</v>
      </c>
      <c r="AH482" s="50">
        <v>32.229999999999997</v>
      </c>
      <c r="AI482" s="50">
        <v>39.950000000000003</v>
      </c>
      <c r="AJ482" s="50">
        <v>35.99</v>
      </c>
      <c r="AK482" s="50">
        <v>41.99</v>
      </c>
      <c r="AL482" s="50">
        <v>64.48</v>
      </c>
      <c r="AM482" s="50">
        <v>95.1</v>
      </c>
      <c r="AN482" s="50">
        <v>48.82</v>
      </c>
      <c r="AO482" s="50">
        <v>27.18</v>
      </c>
      <c r="AP482" s="50">
        <v>39.96</v>
      </c>
      <c r="AQ482" s="50">
        <v>44.5</v>
      </c>
      <c r="AR482" s="50">
        <v>44.78</v>
      </c>
      <c r="AS482" s="50">
        <v>57.46</v>
      </c>
      <c r="AT482" s="50">
        <v>39.25</v>
      </c>
      <c r="AU482" s="50">
        <v>0</v>
      </c>
      <c r="AV482" s="50">
        <v>0</v>
      </c>
      <c r="AW482" s="50">
        <v>0</v>
      </c>
    </row>
    <row r="483" spans="1:49">
      <c r="A483" s="52">
        <v>42409</v>
      </c>
      <c r="B483" s="50">
        <v>54.65</v>
      </c>
      <c r="C483" s="50">
        <v>68.349999999999994</v>
      </c>
      <c r="D483" s="50">
        <v>46.08</v>
      </c>
      <c r="E483" s="50">
        <v>62.37</v>
      </c>
      <c r="F483" s="50">
        <v>37.909999999999997</v>
      </c>
      <c r="G483" s="50">
        <v>52.03</v>
      </c>
      <c r="H483" s="50">
        <v>18.55</v>
      </c>
      <c r="I483" s="50">
        <v>53.4</v>
      </c>
      <c r="J483" s="50">
        <v>39.869999999999997</v>
      </c>
      <c r="K483" s="50">
        <v>73.61</v>
      </c>
      <c r="L483" s="50">
        <v>70.430000000000007</v>
      </c>
      <c r="M483" s="50">
        <v>86.85</v>
      </c>
      <c r="N483" s="50">
        <v>78.930000000000007</v>
      </c>
      <c r="O483" s="50">
        <v>63.4</v>
      </c>
      <c r="P483" s="50">
        <v>41.22</v>
      </c>
      <c r="Q483" s="50">
        <v>28.2</v>
      </c>
      <c r="R483" s="50">
        <v>70.739999999999995</v>
      </c>
      <c r="S483" s="50">
        <v>54.69</v>
      </c>
      <c r="T483" s="50">
        <v>31.94</v>
      </c>
      <c r="U483" s="50">
        <v>33.32</v>
      </c>
      <c r="V483" s="50">
        <v>28.95</v>
      </c>
      <c r="W483" s="50">
        <v>29.68</v>
      </c>
      <c r="X483" s="50">
        <v>70.48</v>
      </c>
      <c r="Y483" s="50">
        <v>38.65</v>
      </c>
      <c r="Z483" s="50">
        <v>51.36</v>
      </c>
      <c r="AA483" s="50">
        <v>115.35</v>
      </c>
      <c r="AB483" s="50">
        <v>58.19</v>
      </c>
      <c r="AC483" s="50">
        <v>26.28</v>
      </c>
      <c r="AD483" s="50">
        <v>27.89</v>
      </c>
      <c r="AE483" s="50">
        <v>26.2</v>
      </c>
      <c r="AF483" s="50">
        <v>55.92</v>
      </c>
      <c r="AG483" s="50">
        <v>68.48</v>
      </c>
      <c r="AH483" s="50">
        <v>32.299999999999997</v>
      </c>
      <c r="AI483" s="50">
        <v>39.92</v>
      </c>
      <c r="AJ483" s="50">
        <v>36.130000000000003</v>
      </c>
      <c r="AK483" s="50">
        <v>42.38</v>
      </c>
      <c r="AL483" s="50">
        <v>65.28</v>
      </c>
      <c r="AM483" s="50">
        <v>95.9</v>
      </c>
      <c r="AN483" s="50">
        <v>49.2</v>
      </c>
      <c r="AO483" s="50">
        <v>27.36</v>
      </c>
      <c r="AP483" s="50">
        <v>39.770000000000003</v>
      </c>
      <c r="AQ483" s="50">
        <v>44.53</v>
      </c>
      <c r="AR483" s="50">
        <v>44.99</v>
      </c>
      <c r="AS483" s="50">
        <v>57.39</v>
      </c>
      <c r="AT483" s="50">
        <v>39.619999999999997</v>
      </c>
      <c r="AU483" s="50">
        <v>0</v>
      </c>
      <c r="AV483" s="50">
        <v>0</v>
      </c>
      <c r="AW483" s="50">
        <v>0</v>
      </c>
    </row>
    <row r="484" spans="1:49">
      <c r="A484" s="52">
        <v>42410</v>
      </c>
      <c r="B484" s="50">
        <v>53.5</v>
      </c>
      <c r="C484" s="50">
        <v>68.290000000000006</v>
      </c>
      <c r="D484" s="50">
        <v>46.2</v>
      </c>
      <c r="E484" s="50">
        <v>62.9</v>
      </c>
      <c r="F484" s="50">
        <v>37.65</v>
      </c>
      <c r="G484" s="50">
        <v>53.1</v>
      </c>
      <c r="H484" s="50">
        <v>18.510000000000002</v>
      </c>
      <c r="I484" s="50">
        <v>53.52</v>
      </c>
      <c r="J484" s="50">
        <v>39.479999999999997</v>
      </c>
      <c r="K484" s="50">
        <v>73.39</v>
      </c>
      <c r="L484" s="50">
        <v>70.290000000000006</v>
      </c>
      <c r="M484" s="50">
        <v>85.79</v>
      </c>
      <c r="N484" s="50">
        <v>78.12</v>
      </c>
      <c r="O484" s="50">
        <v>63.51</v>
      </c>
      <c r="P484" s="50">
        <v>40.78</v>
      </c>
      <c r="Q484" s="50">
        <v>33.06</v>
      </c>
      <c r="R484" s="50">
        <v>71.44</v>
      </c>
      <c r="S484" s="50">
        <v>54.94</v>
      </c>
      <c r="T484" s="50">
        <v>31.12</v>
      </c>
      <c r="U484" s="50">
        <v>33.630000000000003</v>
      </c>
      <c r="V484" s="50">
        <v>28.92</v>
      </c>
      <c r="W484" s="50">
        <v>29.52</v>
      </c>
      <c r="X484" s="50">
        <v>70.25</v>
      </c>
      <c r="Y484" s="50">
        <v>38.89</v>
      </c>
      <c r="Z484" s="50">
        <v>50.95</v>
      </c>
      <c r="AA484" s="50">
        <v>113.74</v>
      </c>
      <c r="AB484" s="50">
        <v>58.16</v>
      </c>
      <c r="AC484" s="50">
        <v>26.24</v>
      </c>
      <c r="AD484" s="50">
        <v>26.65</v>
      </c>
      <c r="AE484" s="50">
        <v>26.34</v>
      </c>
      <c r="AF484" s="50">
        <v>56.17</v>
      </c>
      <c r="AG484" s="50">
        <v>68.75</v>
      </c>
      <c r="AH484" s="50">
        <v>32.159999999999997</v>
      </c>
      <c r="AI484" s="50">
        <v>39.549999999999997</v>
      </c>
      <c r="AJ484" s="50">
        <v>36.270000000000003</v>
      </c>
      <c r="AK484" s="50">
        <v>42.64</v>
      </c>
      <c r="AL484" s="50">
        <v>65.180000000000007</v>
      </c>
      <c r="AM484" s="50">
        <v>97.11</v>
      </c>
      <c r="AN484" s="50">
        <v>49.21</v>
      </c>
      <c r="AO484" s="50">
        <v>27.13</v>
      </c>
      <c r="AP484" s="50">
        <v>39.83</v>
      </c>
      <c r="AQ484" s="50">
        <v>44.69</v>
      </c>
      <c r="AR484" s="50">
        <v>45.47</v>
      </c>
      <c r="AS484" s="50">
        <v>56.44</v>
      </c>
      <c r="AT484" s="50">
        <v>39.35</v>
      </c>
      <c r="AU484" s="50">
        <v>0</v>
      </c>
      <c r="AV484" s="50">
        <v>0</v>
      </c>
      <c r="AW484" s="50">
        <v>0</v>
      </c>
    </row>
    <row r="485" spans="1:49">
      <c r="A485" s="52">
        <v>42411</v>
      </c>
      <c r="B485" s="50">
        <v>52.5</v>
      </c>
      <c r="C485" s="50">
        <v>67.180000000000007</v>
      </c>
      <c r="D485" s="50">
        <v>45.37</v>
      </c>
      <c r="E485" s="50">
        <v>61.31</v>
      </c>
      <c r="F485" s="50">
        <v>37.58</v>
      </c>
      <c r="G485" s="50">
        <v>51.64</v>
      </c>
      <c r="H485" s="50">
        <v>17.649999999999999</v>
      </c>
      <c r="I485" s="50">
        <v>53.54</v>
      </c>
      <c r="J485" s="50">
        <v>39.270000000000003</v>
      </c>
      <c r="K485" s="50">
        <v>72.150000000000006</v>
      </c>
      <c r="L485" s="50">
        <v>69.209999999999994</v>
      </c>
      <c r="M485" s="50">
        <v>84.08</v>
      </c>
      <c r="N485" s="50">
        <v>76.8</v>
      </c>
      <c r="O485" s="50">
        <v>62.35</v>
      </c>
      <c r="P485" s="50">
        <v>40.119999999999997</v>
      </c>
      <c r="Q485" s="50">
        <v>32.74</v>
      </c>
      <c r="R485" s="50">
        <v>70.540000000000006</v>
      </c>
      <c r="S485" s="50">
        <v>53.9</v>
      </c>
      <c r="T485" s="50">
        <v>30.31</v>
      </c>
      <c r="U485" s="50">
        <v>32.81</v>
      </c>
      <c r="V485" s="50">
        <v>28.55</v>
      </c>
      <c r="W485" s="50">
        <v>28.85</v>
      </c>
      <c r="X485" s="50">
        <v>70.28</v>
      </c>
      <c r="Y485" s="50">
        <v>38.36</v>
      </c>
      <c r="Z485" s="50">
        <v>50.66</v>
      </c>
      <c r="AA485" s="50">
        <v>111.9</v>
      </c>
      <c r="AB485" s="50">
        <v>57.19</v>
      </c>
      <c r="AC485" s="50">
        <v>25.75</v>
      </c>
      <c r="AD485" s="50">
        <v>26.43</v>
      </c>
      <c r="AE485" s="50">
        <v>26.32</v>
      </c>
      <c r="AF485" s="50">
        <v>55.16</v>
      </c>
      <c r="AG485" s="50">
        <v>67.58</v>
      </c>
      <c r="AH485" s="50">
        <v>31.91</v>
      </c>
      <c r="AI485" s="50">
        <v>39.020000000000003</v>
      </c>
      <c r="AJ485" s="50">
        <v>35.9</v>
      </c>
      <c r="AK485" s="50">
        <v>41.89</v>
      </c>
      <c r="AL485" s="50">
        <v>64.55</v>
      </c>
      <c r="AM485" s="50">
        <v>94.45</v>
      </c>
      <c r="AN485" s="50">
        <v>48.05</v>
      </c>
      <c r="AO485" s="50">
        <v>27.09</v>
      </c>
      <c r="AP485" s="50">
        <v>39.49</v>
      </c>
      <c r="AQ485" s="50">
        <v>44.16</v>
      </c>
      <c r="AR485" s="50">
        <v>45.22</v>
      </c>
      <c r="AS485" s="50">
        <v>55.74</v>
      </c>
      <c r="AT485" s="50">
        <v>38.99</v>
      </c>
      <c r="AU485" s="50">
        <v>0</v>
      </c>
      <c r="AV485" s="50">
        <v>0</v>
      </c>
      <c r="AW485" s="50">
        <v>0</v>
      </c>
    </row>
    <row r="486" spans="1:49">
      <c r="A486" s="52">
        <v>42412</v>
      </c>
      <c r="B486" s="50">
        <v>52.57</v>
      </c>
      <c r="C486" s="50">
        <v>66.959999999999994</v>
      </c>
      <c r="D486" s="50">
        <v>45.25</v>
      </c>
      <c r="E486" s="50">
        <v>60.6</v>
      </c>
      <c r="F486" s="50">
        <v>37.56</v>
      </c>
      <c r="G486" s="50">
        <v>54.43</v>
      </c>
      <c r="H486" s="50">
        <v>17.97</v>
      </c>
      <c r="I486" s="50">
        <v>53.67</v>
      </c>
      <c r="J486" s="50">
        <v>39.19</v>
      </c>
      <c r="K486" s="50">
        <v>70.72</v>
      </c>
      <c r="L486" s="50">
        <v>68.94</v>
      </c>
      <c r="M486" s="50">
        <v>83.72</v>
      </c>
      <c r="N486" s="50">
        <v>76.239999999999995</v>
      </c>
      <c r="O486" s="50">
        <v>61.76</v>
      </c>
      <c r="P486" s="50">
        <v>40.31</v>
      </c>
      <c r="Q486" s="50">
        <v>32.99</v>
      </c>
      <c r="R486" s="50">
        <v>70.44</v>
      </c>
      <c r="S486" s="50">
        <v>53.51</v>
      </c>
      <c r="T486" s="50">
        <v>30.46</v>
      </c>
      <c r="U486" s="50">
        <v>32.880000000000003</v>
      </c>
      <c r="V486" s="50">
        <v>28.45</v>
      </c>
      <c r="W486" s="50">
        <v>29.6</v>
      </c>
      <c r="X486" s="50">
        <v>69.59</v>
      </c>
      <c r="Y486" s="50">
        <v>39.08</v>
      </c>
      <c r="Z486" s="50">
        <v>50.71</v>
      </c>
      <c r="AA486" s="50">
        <v>111.67</v>
      </c>
      <c r="AB486" s="50">
        <v>57</v>
      </c>
      <c r="AC486" s="50">
        <v>25.91</v>
      </c>
      <c r="AD486" s="50">
        <v>26.62</v>
      </c>
      <c r="AE486" s="50">
        <v>26.59</v>
      </c>
      <c r="AF486" s="50">
        <v>55.21</v>
      </c>
      <c r="AG486" s="50">
        <v>67.22</v>
      </c>
      <c r="AH486" s="50">
        <v>31.71</v>
      </c>
      <c r="AI486" s="50">
        <v>38.22</v>
      </c>
      <c r="AJ486" s="50">
        <v>35.74</v>
      </c>
      <c r="AK486" s="50">
        <v>41.89</v>
      </c>
      <c r="AL486" s="50">
        <v>64.400000000000006</v>
      </c>
      <c r="AM486" s="50">
        <v>93.47</v>
      </c>
      <c r="AN486" s="50">
        <v>47.91</v>
      </c>
      <c r="AO486" s="50">
        <v>27.18</v>
      </c>
      <c r="AP486" s="50">
        <v>38.6</v>
      </c>
      <c r="AQ486" s="50">
        <v>44.03</v>
      </c>
      <c r="AR486" s="50">
        <v>44.76</v>
      </c>
      <c r="AS486" s="50">
        <v>55.67</v>
      </c>
      <c r="AT486" s="50">
        <v>38.82</v>
      </c>
      <c r="AU486" s="50">
        <v>0</v>
      </c>
      <c r="AV486" s="50">
        <v>0</v>
      </c>
      <c r="AW486" s="50">
        <v>0</v>
      </c>
    </row>
    <row r="487" spans="1:49">
      <c r="A487" s="52">
        <v>42416</v>
      </c>
      <c r="B487" s="50">
        <v>52.43</v>
      </c>
      <c r="C487" s="50">
        <v>66.97</v>
      </c>
      <c r="D487" s="50">
        <v>45.58</v>
      </c>
      <c r="E487" s="50">
        <v>61.09</v>
      </c>
      <c r="F487" s="50">
        <v>37.770000000000003</v>
      </c>
      <c r="G487" s="50">
        <v>55.59</v>
      </c>
      <c r="H487" s="50">
        <v>18.100000000000001</v>
      </c>
      <c r="I487" s="50">
        <v>53.63</v>
      </c>
      <c r="J487" s="50">
        <v>39.18</v>
      </c>
      <c r="K487" s="50">
        <v>70.97</v>
      </c>
      <c r="L487" s="50">
        <v>69.150000000000006</v>
      </c>
      <c r="M487" s="50">
        <v>84.54</v>
      </c>
      <c r="N487" s="50">
        <v>76.290000000000006</v>
      </c>
      <c r="O487" s="50">
        <v>62.38</v>
      </c>
      <c r="P487" s="50">
        <v>40.17</v>
      </c>
      <c r="Q487" s="50">
        <v>33.06</v>
      </c>
      <c r="R487" s="50">
        <v>70.77</v>
      </c>
      <c r="S487" s="50">
        <v>53.86</v>
      </c>
      <c r="T487" s="50">
        <v>31.02</v>
      </c>
      <c r="U487" s="50">
        <v>33.46</v>
      </c>
      <c r="V487" s="50">
        <v>28.61</v>
      </c>
      <c r="W487" s="50">
        <v>29.58</v>
      </c>
      <c r="X487" s="50">
        <v>69.84</v>
      </c>
      <c r="Y487" s="50">
        <v>39.270000000000003</v>
      </c>
      <c r="Z487" s="50">
        <v>50.37</v>
      </c>
      <c r="AA487" s="50">
        <v>112.35</v>
      </c>
      <c r="AB487" s="50">
        <v>57.78</v>
      </c>
      <c r="AC487" s="50">
        <v>26.21</v>
      </c>
      <c r="AD487" s="50">
        <v>26.83</v>
      </c>
      <c r="AE487" s="50">
        <v>26.64</v>
      </c>
      <c r="AF487" s="50">
        <v>55.75</v>
      </c>
      <c r="AG487" s="50">
        <v>67.25</v>
      </c>
      <c r="AH487" s="50">
        <v>31.86</v>
      </c>
      <c r="AI487" s="50">
        <v>37.840000000000003</v>
      </c>
      <c r="AJ487" s="50">
        <v>36.03</v>
      </c>
      <c r="AK487" s="50">
        <v>42.07</v>
      </c>
      <c r="AL487" s="50">
        <v>64.78</v>
      </c>
      <c r="AM487" s="50">
        <v>94.44</v>
      </c>
      <c r="AN487" s="50">
        <v>48.09</v>
      </c>
      <c r="AO487" s="50">
        <v>27.19</v>
      </c>
      <c r="AP487" s="50">
        <v>38.840000000000003</v>
      </c>
      <c r="AQ487" s="50">
        <v>44.39</v>
      </c>
      <c r="AR487" s="50">
        <v>45.27</v>
      </c>
      <c r="AS487" s="50">
        <v>55.73</v>
      </c>
      <c r="AT487" s="50">
        <v>38.83</v>
      </c>
      <c r="AU487" s="50">
        <v>0</v>
      </c>
      <c r="AV487" s="50">
        <v>0</v>
      </c>
      <c r="AW487" s="50">
        <v>0</v>
      </c>
    </row>
    <row r="488" spans="1:49">
      <c r="A488" s="52">
        <v>42417</v>
      </c>
      <c r="B488" s="50">
        <v>51.94</v>
      </c>
      <c r="C488" s="50">
        <v>66.42</v>
      </c>
      <c r="D488" s="50">
        <v>45.31</v>
      </c>
      <c r="E488" s="50">
        <v>61.1</v>
      </c>
      <c r="F488" s="50">
        <v>37.31</v>
      </c>
      <c r="G488" s="50">
        <v>55.8</v>
      </c>
      <c r="H488" s="50">
        <v>18.34</v>
      </c>
      <c r="I488" s="50">
        <v>53.42</v>
      </c>
      <c r="J488" s="50">
        <v>39</v>
      </c>
      <c r="K488" s="50">
        <v>69.97</v>
      </c>
      <c r="L488" s="50">
        <v>69.77</v>
      </c>
      <c r="M488" s="50">
        <v>84.22</v>
      </c>
      <c r="N488" s="50">
        <v>75.5</v>
      </c>
      <c r="O488" s="50">
        <v>62.53</v>
      </c>
      <c r="P488" s="50">
        <v>40.06</v>
      </c>
      <c r="Q488" s="50">
        <v>33.15</v>
      </c>
      <c r="R488" s="50">
        <v>71.010000000000005</v>
      </c>
      <c r="S488" s="50">
        <v>53.54</v>
      </c>
      <c r="T488" s="50">
        <v>31.09</v>
      </c>
      <c r="U488" s="50">
        <v>32.270000000000003</v>
      </c>
      <c r="V488" s="50">
        <v>28.58</v>
      </c>
      <c r="W488" s="50">
        <v>29.3</v>
      </c>
      <c r="X488" s="50">
        <v>69.61</v>
      </c>
      <c r="Y488" s="50">
        <v>40.51</v>
      </c>
      <c r="Z488" s="50">
        <v>50.49</v>
      </c>
      <c r="AA488" s="50">
        <v>111.43</v>
      </c>
      <c r="AB488" s="50">
        <v>57.22</v>
      </c>
      <c r="AC488" s="50">
        <v>26.23</v>
      </c>
      <c r="AD488" s="50">
        <v>26.84</v>
      </c>
      <c r="AE488" s="50">
        <v>26.39</v>
      </c>
      <c r="AF488" s="50">
        <v>55.81</v>
      </c>
      <c r="AG488" s="50">
        <v>66.83</v>
      </c>
      <c r="AH488" s="50">
        <v>31.55</v>
      </c>
      <c r="AI488" s="50">
        <v>37.57</v>
      </c>
      <c r="AJ488" s="50">
        <v>35.99</v>
      </c>
      <c r="AK488" s="50">
        <v>41.88</v>
      </c>
      <c r="AL488" s="50">
        <v>64.650000000000006</v>
      </c>
      <c r="AM488" s="50">
        <v>95.5</v>
      </c>
      <c r="AN488" s="50">
        <v>47.83</v>
      </c>
      <c r="AO488" s="50">
        <v>27.24</v>
      </c>
      <c r="AP488" s="50">
        <v>38.92</v>
      </c>
      <c r="AQ488" s="50">
        <v>44.74</v>
      </c>
      <c r="AR488" s="50">
        <v>45.15</v>
      </c>
      <c r="AS488" s="50">
        <v>55.53</v>
      </c>
      <c r="AT488" s="50">
        <v>38.94</v>
      </c>
      <c r="AU488" s="50">
        <v>0</v>
      </c>
      <c r="AV488" s="50">
        <v>0</v>
      </c>
      <c r="AW488" s="50">
        <v>0</v>
      </c>
    </row>
    <row r="489" spans="1:49">
      <c r="A489" s="52">
        <v>42418</v>
      </c>
      <c r="B489" s="50">
        <v>53.08</v>
      </c>
      <c r="C489" s="50">
        <v>67.400000000000006</v>
      </c>
      <c r="D489" s="50">
        <v>46.28</v>
      </c>
      <c r="E489" s="50">
        <v>62.45</v>
      </c>
      <c r="F489" s="50">
        <v>37.590000000000003</v>
      </c>
      <c r="G489" s="50">
        <v>56.24</v>
      </c>
      <c r="H489" s="50">
        <v>18.559999999999999</v>
      </c>
      <c r="I489" s="50">
        <v>53.02</v>
      </c>
      <c r="J489" s="50">
        <v>39.68</v>
      </c>
      <c r="K489" s="50">
        <v>71.31</v>
      </c>
      <c r="L489" s="50">
        <v>69.75</v>
      </c>
      <c r="M489" s="50">
        <v>85.14</v>
      </c>
      <c r="N489" s="50">
        <v>76.209999999999994</v>
      </c>
      <c r="O489" s="50">
        <v>63.7</v>
      </c>
      <c r="P489" s="50">
        <v>40.909999999999997</v>
      </c>
      <c r="Q489" s="50">
        <v>33.32</v>
      </c>
      <c r="R489" s="50">
        <v>73.44</v>
      </c>
      <c r="S489" s="50">
        <v>54.46</v>
      </c>
      <c r="T489" s="50">
        <v>31.45</v>
      </c>
      <c r="U489" s="50">
        <v>33.93</v>
      </c>
      <c r="V489" s="50">
        <v>28.97</v>
      </c>
      <c r="W489" s="50">
        <v>29.56</v>
      </c>
      <c r="X489" s="50">
        <v>71.319999999999993</v>
      </c>
      <c r="Y489" s="50">
        <v>40.49</v>
      </c>
      <c r="Z489" s="50">
        <v>51.4</v>
      </c>
      <c r="AA489" s="50">
        <v>114.33</v>
      </c>
      <c r="AB489" s="50">
        <v>58.19</v>
      </c>
      <c r="AC489" s="50">
        <v>26.82</v>
      </c>
      <c r="AD489" s="50">
        <v>27.34</v>
      </c>
      <c r="AE489" s="50">
        <v>26.69</v>
      </c>
      <c r="AF489" s="50">
        <v>56</v>
      </c>
      <c r="AG489" s="50">
        <v>67.47</v>
      </c>
      <c r="AH489" s="50">
        <v>32.36</v>
      </c>
      <c r="AI489" s="50">
        <v>37.99</v>
      </c>
      <c r="AJ489" s="50">
        <v>36.520000000000003</v>
      </c>
      <c r="AK489" s="50">
        <v>42.84</v>
      </c>
      <c r="AL489" s="50">
        <v>65.8</v>
      </c>
      <c r="AM489" s="50">
        <v>96.88</v>
      </c>
      <c r="AN489" s="50">
        <v>48.87</v>
      </c>
      <c r="AO489" s="50">
        <v>27.43</v>
      </c>
      <c r="AP489" s="50">
        <v>39.25</v>
      </c>
      <c r="AQ489" s="50">
        <v>45.44</v>
      </c>
      <c r="AR489" s="50">
        <v>45.72</v>
      </c>
      <c r="AS489" s="50">
        <v>56.61</v>
      </c>
      <c r="AT489" s="50">
        <v>39.64</v>
      </c>
      <c r="AU489" s="50">
        <v>0</v>
      </c>
      <c r="AV489" s="50">
        <v>0</v>
      </c>
      <c r="AW489" s="50">
        <v>0</v>
      </c>
    </row>
    <row r="490" spans="1:49">
      <c r="A490" s="52">
        <v>42419</v>
      </c>
      <c r="B490" s="50">
        <v>52.48</v>
      </c>
      <c r="C490" s="50">
        <v>67.12</v>
      </c>
      <c r="D490" s="50">
        <v>45.6</v>
      </c>
      <c r="E490" s="50">
        <v>61.91</v>
      </c>
      <c r="F490" s="50">
        <v>37.659999999999997</v>
      </c>
      <c r="G490" s="50">
        <v>56.51</v>
      </c>
      <c r="H490" s="50">
        <v>18.440000000000001</v>
      </c>
      <c r="I490" s="50">
        <v>52.88</v>
      </c>
      <c r="J490" s="50">
        <v>39.4</v>
      </c>
      <c r="K490" s="50">
        <v>70.87</v>
      </c>
      <c r="L490" s="50">
        <v>69.459999999999994</v>
      </c>
      <c r="M490" s="50">
        <v>84.72</v>
      </c>
      <c r="N490" s="50">
        <v>74.55</v>
      </c>
      <c r="O490" s="50">
        <v>62.89</v>
      </c>
      <c r="P490" s="50">
        <v>40.71</v>
      </c>
      <c r="Q490" s="50">
        <v>33.54</v>
      </c>
      <c r="R490" s="50">
        <v>72.98</v>
      </c>
      <c r="S490" s="50">
        <v>54.67</v>
      </c>
      <c r="T490" s="50">
        <v>31.24</v>
      </c>
      <c r="U490" s="50">
        <v>32.97</v>
      </c>
      <c r="V490" s="50">
        <v>28.94</v>
      </c>
      <c r="W490" s="50">
        <v>29.91</v>
      </c>
      <c r="X490" s="50">
        <v>71.78</v>
      </c>
      <c r="Y490" s="50">
        <v>40.630000000000003</v>
      </c>
      <c r="Z490" s="50">
        <v>50.83</v>
      </c>
      <c r="AA490" s="50">
        <v>114.75</v>
      </c>
      <c r="AB490" s="50">
        <v>58.53</v>
      </c>
      <c r="AC490" s="50">
        <v>26.45</v>
      </c>
      <c r="AD490" s="50">
        <v>26.98</v>
      </c>
      <c r="AE490" s="50">
        <v>26.42</v>
      </c>
      <c r="AF490" s="50">
        <v>55.89</v>
      </c>
      <c r="AG490" s="50">
        <v>68.25</v>
      </c>
      <c r="AH490" s="50">
        <v>32.24</v>
      </c>
      <c r="AI490" s="50">
        <v>37.880000000000003</v>
      </c>
      <c r="AJ490" s="50">
        <v>36.26</v>
      </c>
      <c r="AK490" s="50">
        <v>42.97</v>
      </c>
      <c r="AL490" s="50">
        <v>65.38</v>
      </c>
      <c r="AM490" s="50">
        <v>97.25</v>
      </c>
      <c r="AN490" s="50">
        <v>48.57</v>
      </c>
      <c r="AO490" s="50">
        <v>27.45</v>
      </c>
      <c r="AP490" s="50">
        <v>39.28</v>
      </c>
      <c r="AQ490" s="50">
        <v>45.54</v>
      </c>
      <c r="AR490" s="50">
        <v>45.56</v>
      </c>
      <c r="AS490" s="50">
        <v>56.53</v>
      </c>
      <c r="AT490" s="50">
        <v>39.33</v>
      </c>
      <c r="AU490" s="50">
        <v>0</v>
      </c>
      <c r="AV490" s="50">
        <v>0</v>
      </c>
      <c r="AW490" s="50">
        <v>0</v>
      </c>
    </row>
    <row r="491" spans="1:49">
      <c r="A491" s="52">
        <v>42422</v>
      </c>
      <c r="B491" s="50">
        <v>53.04</v>
      </c>
      <c r="C491" s="50">
        <v>67.8</v>
      </c>
      <c r="D491" s="50">
        <v>46.23</v>
      </c>
      <c r="E491" s="50">
        <v>62.85</v>
      </c>
      <c r="F491" s="50">
        <v>37.82</v>
      </c>
      <c r="G491" s="50">
        <v>56.68</v>
      </c>
      <c r="H491" s="50">
        <v>18.64</v>
      </c>
      <c r="I491" s="50">
        <v>52.75</v>
      </c>
      <c r="J491" s="50">
        <v>39.68</v>
      </c>
      <c r="K491" s="50">
        <v>71.58</v>
      </c>
      <c r="L491" s="50">
        <v>70.739999999999995</v>
      </c>
      <c r="M491" s="50">
        <v>85.39</v>
      </c>
      <c r="N491" s="50">
        <v>74.84</v>
      </c>
      <c r="O491" s="50">
        <v>64.239999999999995</v>
      </c>
      <c r="P491" s="50">
        <v>40.76</v>
      </c>
      <c r="Q491" s="50">
        <v>33.5</v>
      </c>
      <c r="R491" s="50">
        <v>74.010000000000005</v>
      </c>
      <c r="S491" s="50">
        <v>55.34</v>
      </c>
      <c r="T491" s="50">
        <v>31.69</v>
      </c>
      <c r="U491" s="50">
        <v>33.33</v>
      </c>
      <c r="V491" s="50">
        <v>29.12</v>
      </c>
      <c r="W491" s="50">
        <v>30.07</v>
      </c>
      <c r="X491" s="50">
        <v>72.19</v>
      </c>
      <c r="Y491" s="50">
        <v>41.23</v>
      </c>
      <c r="Z491" s="50">
        <v>50.92</v>
      </c>
      <c r="AA491" s="50">
        <v>115.7</v>
      </c>
      <c r="AB491" s="50">
        <v>59.08</v>
      </c>
      <c r="AC491" s="50">
        <v>26.8</v>
      </c>
      <c r="AD491" s="50">
        <v>27</v>
      </c>
      <c r="AE491" s="50">
        <v>26.55</v>
      </c>
      <c r="AF491" s="50">
        <v>56.48</v>
      </c>
      <c r="AG491" s="50">
        <v>69.55</v>
      </c>
      <c r="AH491" s="50">
        <v>32.630000000000003</v>
      </c>
      <c r="AI491" s="50">
        <v>38.450000000000003</v>
      </c>
      <c r="AJ491" s="50">
        <v>36</v>
      </c>
      <c r="AK491" s="50">
        <v>43.84</v>
      </c>
      <c r="AL491" s="50">
        <v>65.72</v>
      </c>
      <c r="AM491" s="50">
        <v>98.75</v>
      </c>
      <c r="AN491" s="50">
        <v>49.1</v>
      </c>
      <c r="AO491" s="50">
        <v>27.54</v>
      </c>
      <c r="AP491" s="50">
        <v>39.4</v>
      </c>
      <c r="AQ491" s="50">
        <v>45.51</v>
      </c>
      <c r="AR491" s="50">
        <v>46.07</v>
      </c>
      <c r="AS491" s="50">
        <v>57.1</v>
      </c>
      <c r="AT491" s="50">
        <v>39.67</v>
      </c>
      <c r="AU491" s="50">
        <v>0</v>
      </c>
      <c r="AV491" s="50">
        <v>0</v>
      </c>
      <c r="AW491" s="50">
        <v>0</v>
      </c>
    </row>
    <row r="492" spans="1:49">
      <c r="A492" s="52">
        <v>42423</v>
      </c>
      <c r="B492" s="50">
        <v>53.13</v>
      </c>
      <c r="C492" s="50">
        <v>68.760000000000005</v>
      </c>
      <c r="D492" s="50">
        <v>46.52</v>
      </c>
      <c r="E492" s="50">
        <v>62.76</v>
      </c>
      <c r="F492" s="50">
        <v>37.68</v>
      </c>
      <c r="G492" s="50">
        <v>56.35</v>
      </c>
      <c r="H492" s="50">
        <v>18.579999999999998</v>
      </c>
      <c r="I492" s="50">
        <v>52.5</v>
      </c>
      <c r="J492" s="50">
        <v>39.93</v>
      </c>
      <c r="K492" s="50">
        <v>72.05</v>
      </c>
      <c r="L492" s="50">
        <v>70.88</v>
      </c>
      <c r="M492" s="50">
        <v>85.76</v>
      </c>
      <c r="N492" s="50">
        <v>74.81</v>
      </c>
      <c r="O492" s="50">
        <v>64.98</v>
      </c>
      <c r="P492" s="50">
        <v>40.79</v>
      </c>
      <c r="Q492" s="50">
        <v>33.15</v>
      </c>
      <c r="R492" s="50">
        <v>73.489999999999995</v>
      </c>
      <c r="S492" s="50">
        <v>55.84</v>
      </c>
      <c r="T492" s="50">
        <v>31.19</v>
      </c>
      <c r="U492" s="50">
        <v>33.04</v>
      </c>
      <c r="V492" s="50">
        <v>29.05</v>
      </c>
      <c r="W492" s="50">
        <v>30</v>
      </c>
      <c r="X492" s="50">
        <v>72.16</v>
      </c>
      <c r="Y492" s="50">
        <v>40.56</v>
      </c>
      <c r="Z492" s="50">
        <v>52.02</v>
      </c>
      <c r="AA492" s="50">
        <v>116.12</v>
      </c>
      <c r="AB492" s="50">
        <v>59.29</v>
      </c>
      <c r="AC492" s="50">
        <v>26.53</v>
      </c>
      <c r="AD492" s="50">
        <v>27.04</v>
      </c>
      <c r="AE492" s="50">
        <v>26.48</v>
      </c>
      <c r="AF492" s="50">
        <v>57.22</v>
      </c>
      <c r="AG492" s="50">
        <v>69.89</v>
      </c>
      <c r="AH492" s="50">
        <v>32.68</v>
      </c>
      <c r="AI492" s="50">
        <v>38.56</v>
      </c>
      <c r="AJ492" s="50">
        <v>36.07</v>
      </c>
      <c r="AK492" s="50">
        <v>43.59</v>
      </c>
      <c r="AL492" s="50">
        <v>66.010000000000005</v>
      </c>
      <c r="AM492" s="50">
        <v>98.83</v>
      </c>
      <c r="AN492" s="50">
        <v>49.1</v>
      </c>
      <c r="AO492" s="50">
        <v>27.44</v>
      </c>
      <c r="AP492" s="50">
        <v>39.58</v>
      </c>
      <c r="AQ492" s="50">
        <v>46.09</v>
      </c>
      <c r="AR492" s="50">
        <v>46.05</v>
      </c>
      <c r="AS492" s="50">
        <v>57.35</v>
      </c>
      <c r="AT492" s="50">
        <v>39.83</v>
      </c>
      <c r="AU492" s="50">
        <v>0</v>
      </c>
      <c r="AV492" s="50">
        <v>0</v>
      </c>
      <c r="AW492" s="50">
        <v>0</v>
      </c>
    </row>
    <row r="493" spans="1:49">
      <c r="A493" s="52">
        <v>42424</v>
      </c>
      <c r="B493" s="50">
        <v>54.1</v>
      </c>
      <c r="C493" s="50">
        <v>69.17</v>
      </c>
      <c r="D493" s="50">
        <v>47.48</v>
      </c>
      <c r="E493" s="50">
        <v>63.01</v>
      </c>
      <c r="F493" s="50">
        <v>38.58</v>
      </c>
      <c r="G493" s="50">
        <v>57.42</v>
      </c>
      <c r="H493" s="50">
        <v>18.86</v>
      </c>
      <c r="I493" s="50">
        <v>47.49</v>
      </c>
      <c r="J493" s="50">
        <v>40.200000000000003</v>
      </c>
      <c r="K493" s="50">
        <v>71.569999999999993</v>
      </c>
      <c r="L493" s="50">
        <v>71.22</v>
      </c>
      <c r="M493" s="50">
        <v>86.06</v>
      </c>
      <c r="N493" s="50">
        <v>74.95</v>
      </c>
      <c r="O493" s="50">
        <v>67.83</v>
      </c>
      <c r="P493" s="50">
        <v>42.76</v>
      </c>
      <c r="Q493" s="50">
        <v>33.24</v>
      </c>
      <c r="R493" s="50">
        <v>73.45</v>
      </c>
      <c r="S493" s="50">
        <v>56.23</v>
      </c>
      <c r="T493" s="50">
        <v>31.75</v>
      </c>
      <c r="U493" s="50">
        <v>32.700000000000003</v>
      </c>
      <c r="V493" s="50">
        <v>29.16</v>
      </c>
      <c r="W493" s="50">
        <v>30.1</v>
      </c>
      <c r="X493" s="50">
        <v>73.02</v>
      </c>
      <c r="Y493" s="50">
        <v>40.68</v>
      </c>
      <c r="Z493" s="50">
        <v>52.71</v>
      </c>
      <c r="AA493" s="50">
        <v>116</v>
      </c>
      <c r="AB493" s="50">
        <v>59.94</v>
      </c>
      <c r="AC493" s="50">
        <v>26.73</v>
      </c>
      <c r="AD493" s="50">
        <v>27.31</v>
      </c>
      <c r="AE493" s="50">
        <v>26.53</v>
      </c>
      <c r="AF493" s="50">
        <v>57.46</v>
      </c>
      <c r="AG493" s="50">
        <v>70.150000000000006</v>
      </c>
      <c r="AH493" s="50">
        <v>32.93</v>
      </c>
      <c r="AI493" s="50">
        <v>38.92</v>
      </c>
      <c r="AJ493" s="50">
        <v>35.93</v>
      </c>
      <c r="AK493" s="50">
        <v>43.4</v>
      </c>
      <c r="AL493" s="50">
        <v>66.489999999999995</v>
      </c>
      <c r="AM493" s="50">
        <v>98.9</v>
      </c>
      <c r="AN493" s="50">
        <v>48.98</v>
      </c>
      <c r="AO493" s="50">
        <v>27.49</v>
      </c>
      <c r="AP493" s="50">
        <v>40</v>
      </c>
      <c r="AQ493" s="50">
        <v>46.59</v>
      </c>
      <c r="AR493" s="50">
        <v>46.35</v>
      </c>
      <c r="AS493" s="50">
        <v>57.39</v>
      </c>
      <c r="AT493" s="50">
        <v>39.909999999999997</v>
      </c>
      <c r="AU493" s="50">
        <v>0</v>
      </c>
      <c r="AV493" s="50">
        <v>0</v>
      </c>
      <c r="AW493" s="50">
        <v>0</v>
      </c>
    </row>
    <row r="494" spans="1:49">
      <c r="A494" s="52">
        <v>42425</v>
      </c>
      <c r="B494" s="50">
        <v>54.07</v>
      </c>
      <c r="C494" s="50">
        <v>70.03</v>
      </c>
      <c r="D494" s="50">
        <v>48.13</v>
      </c>
      <c r="E494" s="50">
        <v>63.89</v>
      </c>
      <c r="F494" s="50">
        <v>39.22</v>
      </c>
      <c r="G494" s="50">
        <v>57.07</v>
      </c>
      <c r="H494" s="50">
        <v>19.14</v>
      </c>
      <c r="I494" s="50">
        <v>46.81</v>
      </c>
      <c r="J494" s="50">
        <v>40.590000000000003</v>
      </c>
      <c r="K494" s="50">
        <v>72.45</v>
      </c>
      <c r="L494" s="50">
        <v>71.83</v>
      </c>
      <c r="M494" s="50">
        <v>86.97</v>
      </c>
      <c r="N494" s="50">
        <v>76.44</v>
      </c>
      <c r="O494" s="50">
        <v>68.790000000000006</v>
      </c>
      <c r="P494" s="50">
        <v>41.9</v>
      </c>
      <c r="Q494" s="50">
        <v>33.67</v>
      </c>
      <c r="R494" s="50">
        <v>74.25</v>
      </c>
      <c r="S494" s="50">
        <v>56.66</v>
      </c>
      <c r="T494" s="50">
        <v>31.98</v>
      </c>
      <c r="U494" s="50">
        <v>33.950000000000003</v>
      </c>
      <c r="V494" s="50">
        <v>29.55</v>
      </c>
      <c r="W494" s="50">
        <v>29.92</v>
      </c>
      <c r="X494" s="50">
        <v>73.44</v>
      </c>
      <c r="Y494" s="50">
        <v>41.32</v>
      </c>
      <c r="Z494" s="50">
        <v>52.91</v>
      </c>
      <c r="AA494" s="50">
        <v>115.84</v>
      </c>
      <c r="AB494" s="50">
        <v>60.4</v>
      </c>
      <c r="AC494" s="50">
        <v>26.96</v>
      </c>
      <c r="AD494" s="50">
        <v>27.38</v>
      </c>
      <c r="AE494" s="50">
        <v>26.52</v>
      </c>
      <c r="AF494" s="50">
        <v>58.34</v>
      </c>
      <c r="AG494" s="50">
        <v>71.209999999999994</v>
      </c>
      <c r="AH494" s="50">
        <v>33.26</v>
      </c>
      <c r="AI494" s="50">
        <v>39.35</v>
      </c>
      <c r="AJ494" s="50">
        <v>36.35</v>
      </c>
      <c r="AK494" s="50">
        <v>43.74</v>
      </c>
      <c r="AL494" s="50">
        <v>66.78</v>
      </c>
      <c r="AM494" s="50">
        <v>98.91</v>
      </c>
      <c r="AN494" s="50">
        <v>49.36</v>
      </c>
      <c r="AO494" s="50">
        <v>27.48</v>
      </c>
      <c r="AP494" s="50">
        <v>40.21</v>
      </c>
      <c r="AQ494" s="50">
        <v>46.53</v>
      </c>
      <c r="AR494" s="50">
        <v>44.88</v>
      </c>
      <c r="AS494" s="50">
        <v>57.98</v>
      </c>
      <c r="AT494" s="50">
        <v>40.200000000000003</v>
      </c>
      <c r="AU494" s="50">
        <v>0</v>
      </c>
      <c r="AV494" s="50">
        <v>0</v>
      </c>
      <c r="AW494" s="50">
        <v>0</v>
      </c>
    </row>
    <row r="495" spans="1:49">
      <c r="A495" s="52">
        <v>42426</v>
      </c>
      <c r="B495" s="50">
        <v>52.55</v>
      </c>
      <c r="C495" s="50">
        <v>68.11</v>
      </c>
      <c r="D495" s="50">
        <v>46.49</v>
      </c>
      <c r="E495" s="50">
        <v>61.47</v>
      </c>
      <c r="F495" s="50">
        <v>37.549999999999997</v>
      </c>
      <c r="G495" s="50">
        <v>56.12</v>
      </c>
      <c r="H495" s="50">
        <v>18.53</v>
      </c>
      <c r="I495" s="50">
        <v>46.33</v>
      </c>
      <c r="J495" s="50">
        <v>39.5</v>
      </c>
      <c r="K495" s="50">
        <v>70.349999999999994</v>
      </c>
      <c r="L495" s="50">
        <v>70.02</v>
      </c>
      <c r="M495" s="50">
        <v>84.29</v>
      </c>
      <c r="N495" s="50">
        <v>74.03</v>
      </c>
      <c r="O495" s="50">
        <v>67.260000000000005</v>
      </c>
      <c r="P495" s="50">
        <v>40.549999999999997</v>
      </c>
      <c r="Q495" s="50">
        <v>32.76</v>
      </c>
      <c r="R495" s="50">
        <v>71.739999999999995</v>
      </c>
      <c r="S495" s="50">
        <v>54.77</v>
      </c>
      <c r="T495" s="50">
        <v>31.73</v>
      </c>
      <c r="U495" s="50">
        <v>32.82</v>
      </c>
      <c r="V495" s="50">
        <v>28.82</v>
      </c>
      <c r="W495" s="50">
        <v>29.15</v>
      </c>
      <c r="X495" s="50">
        <v>71.290000000000006</v>
      </c>
      <c r="Y495" s="50">
        <v>40.5</v>
      </c>
      <c r="Z495" s="50">
        <v>49.24</v>
      </c>
      <c r="AA495" s="50">
        <v>112.52</v>
      </c>
      <c r="AB495" s="50">
        <v>59.08</v>
      </c>
      <c r="AC495" s="50">
        <v>25.07</v>
      </c>
      <c r="AD495" s="50">
        <v>26.88</v>
      </c>
      <c r="AE495" s="50">
        <v>26.6</v>
      </c>
      <c r="AF495" s="50">
        <v>56.43</v>
      </c>
      <c r="AG495" s="50">
        <v>68.540000000000006</v>
      </c>
      <c r="AH495" s="50">
        <v>31.82</v>
      </c>
      <c r="AI495" s="50">
        <v>37.950000000000003</v>
      </c>
      <c r="AJ495" s="50">
        <v>34.82</v>
      </c>
      <c r="AK495" s="50">
        <v>42.55</v>
      </c>
      <c r="AL495" s="50">
        <v>64.819999999999993</v>
      </c>
      <c r="AM495" s="50">
        <v>95.56</v>
      </c>
      <c r="AN495" s="50">
        <v>48.19</v>
      </c>
      <c r="AO495" s="50">
        <v>27.46</v>
      </c>
      <c r="AP495" s="50">
        <v>39.18</v>
      </c>
      <c r="AQ495" s="50">
        <v>45.12</v>
      </c>
      <c r="AR495" s="50">
        <v>43.13</v>
      </c>
      <c r="AS495" s="50">
        <v>56.44</v>
      </c>
      <c r="AT495" s="50">
        <v>39.270000000000003</v>
      </c>
      <c r="AU495" s="50">
        <v>0</v>
      </c>
      <c r="AV495" s="50">
        <v>0</v>
      </c>
      <c r="AW495" s="50">
        <v>0</v>
      </c>
    </row>
    <row r="496" spans="1:49">
      <c r="A496" s="52">
        <v>42429</v>
      </c>
      <c r="B496" s="50">
        <v>53.02</v>
      </c>
      <c r="C496" s="50">
        <v>67.95</v>
      </c>
      <c r="D496" s="50">
        <v>46.95</v>
      </c>
      <c r="E496" s="50">
        <v>61.75</v>
      </c>
      <c r="F496" s="50">
        <v>37.799999999999997</v>
      </c>
      <c r="G496" s="50">
        <v>56.01</v>
      </c>
      <c r="H496" s="50">
        <v>18.63</v>
      </c>
      <c r="I496" s="50">
        <v>45.91</v>
      </c>
      <c r="J496" s="50">
        <v>39.56</v>
      </c>
      <c r="K496" s="50">
        <v>70.010000000000005</v>
      </c>
      <c r="L496" s="50">
        <v>69.92</v>
      </c>
      <c r="M496" s="50">
        <v>84.12</v>
      </c>
      <c r="N496" s="50">
        <v>74.28</v>
      </c>
      <c r="O496" s="50">
        <v>68.16</v>
      </c>
      <c r="P496" s="50">
        <v>40.85</v>
      </c>
      <c r="Q496" s="50">
        <v>32.72</v>
      </c>
      <c r="R496" s="50">
        <v>72.209999999999994</v>
      </c>
      <c r="S496" s="50">
        <v>54.3</v>
      </c>
      <c r="T496" s="50">
        <v>31.49</v>
      </c>
      <c r="U496" s="50">
        <v>33.47</v>
      </c>
      <c r="V496" s="50">
        <v>29.34</v>
      </c>
      <c r="W496" s="50">
        <v>29.36</v>
      </c>
      <c r="X496" s="50">
        <v>70.959999999999994</v>
      </c>
      <c r="Y496" s="50">
        <v>40.630000000000003</v>
      </c>
      <c r="Z496" s="50">
        <v>48.54</v>
      </c>
      <c r="AA496" s="50">
        <v>112.82</v>
      </c>
      <c r="AB496" s="50">
        <v>59.37</v>
      </c>
      <c r="AC496" s="50">
        <v>24.88</v>
      </c>
      <c r="AD496" s="50">
        <v>27.36</v>
      </c>
      <c r="AE496" s="50">
        <v>26.18</v>
      </c>
      <c r="AF496" s="50">
        <v>56.73</v>
      </c>
      <c r="AG496" s="50">
        <v>68.83</v>
      </c>
      <c r="AH496" s="50">
        <v>31.92</v>
      </c>
      <c r="AI496" s="50">
        <v>38.049999999999997</v>
      </c>
      <c r="AJ496" s="50">
        <v>34.99</v>
      </c>
      <c r="AK496" s="50">
        <v>42.66</v>
      </c>
      <c r="AL496" s="50">
        <v>65.02</v>
      </c>
      <c r="AM496" s="50">
        <v>96.51</v>
      </c>
      <c r="AN496" s="50">
        <v>48.18</v>
      </c>
      <c r="AO496" s="50">
        <v>27.47</v>
      </c>
      <c r="AP496" s="50">
        <v>39.33</v>
      </c>
      <c r="AQ496" s="50">
        <v>45.52</v>
      </c>
      <c r="AR496" s="50">
        <v>43.46</v>
      </c>
      <c r="AS496" s="50">
        <v>56.35</v>
      </c>
      <c r="AT496" s="50">
        <v>39.54</v>
      </c>
      <c r="AU496" s="50">
        <v>0</v>
      </c>
      <c r="AV496" s="50">
        <v>0</v>
      </c>
      <c r="AW496" s="50">
        <v>0</v>
      </c>
    </row>
    <row r="497" spans="1:49">
      <c r="A497" s="52">
        <v>42430</v>
      </c>
      <c r="B497" s="50">
        <v>52.3</v>
      </c>
      <c r="C497" s="50">
        <v>67.95</v>
      </c>
      <c r="D497" s="50">
        <v>46.93</v>
      </c>
      <c r="E497" s="50">
        <v>61.73</v>
      </c>
      <c r="F497" s="50">
        <v>37.82</v>
      </c>
      <c r="G497" s="50">
        <v>55.38</v>
      </c>
      <c r="H497" s="50">
        <v>18.670000000000002</v>
      </c>
      <c r="I497" s="50">
        <v>45.88</v>
      </c>
      <c r="J497" s="50">
        <v>39.44</v>
      </c>
      <c r="K497" s="50">
        <v>69.78</v>
      </c>
      <c r="L497" s="50">
        <v>69.95</v>
      </c>
      <c r="M497" s="50">
        <v>83.83</v>
      </c>
      <c r="N497" s="50">
        <v>73.349999999999994</v>
      </c>
      <c r="O497" s="50">
        <v>66.88</v>
      </c>
      <c r="P497" s="50">
        <v>40.299999999999997</v>
      </c>
      <c r="Q497" s="50">
        <v>32.92</v>
      </c>
      <c r="R497" s="50">
        <v>72.2</v>
      </c>
      <c r="S497" s="50">
        <v>54.23</v>
      </c>
      <c r="T497" s="50">
        <v>31.77</v>
      </c>
      <c r="U497" s="50">
        <v>33.450000000000003</v>
      </c>
      <c r="V497" s="50">
        <v>29.13</v>
      </c>
      <c r="W497" s="50">
        <v>29.52</v>
      </c>
      <c r="X497" s="50">
        <v>70.510000000000005</v>
      </c>
      <c r="Y497" s="50">
        <v>41.42</v>
      </c>
      <c r="Z497" s="50">
        <v>48.75</v>
      </c>
      <c r="AA497" s="50">
        <v>112.6</v>
      </c>
      <c r="AB497" s="50">
        <v>59.46</v>
      </c>
      <c r="AC497" s="50">
        <v>25.28</v>
      </c>
      <c r="AD497" s="50">
        <v>27.14</v>
      </c>
      <c r="AE497" s="50">
        <v>22.81</v>
      </c>
      <c r="AF497" s="50">
        <v>56.21</v>
      </c>
      <c r="AG497" s="50">
        <v>67.92</v>
      </c>
      <c r="AH497" s="50">
        <v>32.06</v>
      </c>
      <c r="AI497" s="50">
        <v>37.700000000000003</v>
      </c>
      <c r="AJ497" s="50">
        <v>34.83</v>
      </c>
      <c r="AK497" s="50">
        <v>42.62</v>
      </c>
      <c r="AL497" s="50">
        <v>64.290000000000006</v>
      </c>
      <c r="AM497" s="50">
        <v>96.57</v>
      </c>
      <c r="AN497" s="50">
        <v>47.49</v>
      </c>
      <c r="AO497" s="50">
        <v>27.49</v>
      </c>
      <c r="AP497" s="50">
        <v>39.36</v>
      </c>
      <c r="AQ497" s="50">
        <v>45.02</v>
      </c>
      <c r="AR497" s="50">
        <v>42.71</v>
      </c>
      <c r="AS497" s="50">
        <v>56.35</v>
      </c>
      <c r="AT497" s="50">
        <v>39.46</v>
      </c>
      <c r="AU497" s="50">
        <v>0</v>
      </c>
      <c r="AV497" s="50">
        <v>0</v>
      </c>
      <c r="AW497" s="50">
        <v>0</v>
      </c>
    </row>
    <row r="498" spans="1:49">
      <c r="A498" s="52">
        <v>42431</v>
      </c>
      <c r="B498" s="50">
        <v>53.01</v>
      </c>
      <c r="C498" s="50">
        <v>68.5</v>
      </c>
      <c r="D498" s="50">
        <v>46.96</v>
      </c>
      <c r="E498" s="50">
        <v>61.89</v>
      </c>
      <c r="F498" s="50">
        <v>38.090000000000003</v>
      </c>
      <c r="G498" s="50">
        <v>56.61</v>
      </c>
      <c r="H498" s="50">
        <v>18.82</v>
      </c>
      <c r="I498" s="50">
        <v>45.3</v>
      </c>
      <c r="J498" s="50">
        <v>39.450000000000003</v>
      </c>
      <c r="K498" s="50">
        <v>70.3</v>
      </c>
      <c r="L498" s="50">
        <v>68.77</v>
      </c>
      <c r="M498" s="50">
        <v>84.06</v>
      </c>
      <c r="N498" s="50">
        <v>73.63</v>
      </c>
      <c r="O498" s="50">
        <v>66.97</v>
      </c>
      <c r="P498" s="50">
        <v>40.76</v>
      </c>
      <c r="Q498" s="50">
        <v>32.909999999999997</v>
      </c>
      <c r="R498" s="50">
        <v>73.22</v>
      </c>
      <c r="S498" s="50">
        <v>54.34</v>
      </c>
      <c r="T498" s="50">
        <v>32.32</v>
      </c>
      <c r="U498" s="50">
        <v>33.71</v>
      </c>
      <c r="V498" s="50">
        <v>29.49</v>
      </c>
      <c r="W498" s="50">
        <v>29.67</v>
      </c>
      <c r="X498" s="50">
        <v>71.150000000000006</v>
      </c>
      <c r="Y498" s="50">
        <v>41.75</v>
      </c>
      <c r="Z498" s="50">
        <v>49.23</v>
      </c>
      <c r="AA498" s="50">
        <v>112.36</v>
      </c>
      <c r="AB498" s="50">
        <v>59.66</v>
      </c>
      <c r="AC498" s="50">
        <v>25.84</v>
      </c>
      <c r="AD498" s="50">
        <v>27.04</v>
      </c>
      <c r="AE498" s="50">
        <v>23.66</v>
      </c>
      <c r="AF498" s="50">
        <v>56.23</v>
      </c>
      <c r="AG498" s="50">
        <v>68.489999999999995</v>
      </c>
      <c r="AH498" s="50">
        <v>32.07</v>
      </c>
      <c r="AI498" s="50">
        <v>37.51</v>
      </c>
      <c r="AJ498" s="50">
        <v>34.92</v>
      </c>
      <c r="AK498" s="50">
        <v>43.08</v>
      </c>
      <c r="AL498" s="50">
        <v>65.06</v>
      </c>
      <c r="AM498" s="50">
        <v>97.43</v>
      </c>
      <c r="AN498" s="50">
        <v>47.98</v>
      </c>
      <c r="AO498" s="50">
        <v>27.47</v>
      </c>
      <c r="AP498" s="50">
        <v>39.770000000000003</v>
      </c>
      <c r="AQ498" s="50">
        <v>45.74</v>
      </c>
      <c r="AR498" s="50">
        <v>42.7</v>
      </c>
      <c r="AS498" s="50">
        <v>56.23</v>
      </c>
      <c r="AT498" s="50">
        <v>39.590000000000003</v>
      </c>
      <c r="AU498" s="50">
        <v>0</v>
      </c>
      <c r="AV498" s="50">
        <v>0</v>
      </c>
      <c r="AW498" s="50">
        <v>0</v>
      </c>
    </row>
    <row r="499" spans="1:49">
      <c r="A499" s="52">
        <v>42432</v>
      </c>
      <c r="B499" s="50">
        <v>54</v>
      </c>
      <c r="C499" s="50">
        <v>68.680000000000007</v>
      </c>
      <c r="D499" s="50">
        <v>47</v>
      </c>
      <c r="E499" s="50">
        <v>61.77</v>
      </c>
      <c r="F499" s="50">
        <v>38.03</v>
      </c>
      <c r="G499" s="50">
        <v>55.82</v>
      </c>
      <c r="H499" s="50">
        <v>18.78</v>
      </c>
      <c r="I499" s="50">
        <v>45.56</v>
      </c>
      <c r="J499" s="50">
        <v>39.69</v>
      </c>
      <c r="K499" s="50">
        <v>70.63</v>
      </c>
      <c r="L499" s="50">
        <v>69.989999999999995</v>
      </c>
      <c r="M499" s="50">
        <v>84.01</v>
      </c>
      <c r="N499" s="50">
        <v>74.33</v>
      </c>
      <c r="O499" s="50">
        <v>67.42</v>
      </c>
      <c r="P499" s="50">
        <v>41.05</v>
      </c>
      <c r="Q499" s="50">
        <v>33.08</v>
      </c>
      <c r="R499" s="50">
        <v>73.14</v>
      </c>
      <c r="S499" s="50">
        <v>54.63</v>
      </c>
      <c r="T499" s="50">
        <v>33.08</v>
      </c>
      <c r="U499" s="50">
        <v>33.979999999999997</v>
      </c>
      <c r="V499" s="50">
        <v>29.52</v>
      </c>
      <c r="W499" s="50">
        <v>30.11</v>
      </c>
      <c r="X499" s="50">
        <v>71.44</v>
      </c>
      <c r="Y499" s="50">
        <v>41.86</v>
      </c>
      <c r="Z499" s="50">
        <v>49.24</v>
      </c>
      <c r="AA499" s="50">
        <v>111.62</v>
      </c>
      <c r="AB499" s="50">
        <v>60.06</v>
      </c>
      <c r="AC499" s="50">
        <v>26.05</v>
      </c>
      <c r="AD499" s="50">
        <v>27.1</v>
      </c>
      <c r="AE499" s="50">
        <v>23.19</v>
      </c>
      <c r="AF499" s="50">
        <v>56.29</v>
      </c>
      <c r="AG499" s="50">
        <v>68.48</v>
      </c>
      <c r="AH499" s="50">
        <v>32.43</v>
      </c>
      <c r="AI499" s="50">
        <v>38.18</v>
      </c>
      <c r="AJ499" s="50">
        <v>35.26</v>
      </c>
      <c r="AK499" s="50">
        <v>43.86</v>
      </c>
      <c r="AL499" s="50">
        <v>65.08</v>
      </c>
      <c r="AM499" s="50">
        <v>98.56</v>
      </c>
      <c r="AN499" s="50">
        <v>48.19</v>
      </c>
      <c r="AO499" s="50">
        <v>27.49</v>
      </c>
      <c r="AP499" s="50">
        <v>39.93</v>
      </c>
      <c r="AQ499" s="50">
        <v>45.98</v>
      </c>
      <c r="AR499" s="50">
        <v>43.15</v>
      </c>
      <c r="AS499" s="50">
        <v>56.47</v>
      </c>
      <c r="AT499" s="50">
        <v>39.6</v>
      </c>
      <c r="AU499" s="50">
        <v>0</v>
      </c>
      <c r="AV499" s="50">
        <v>0</v>
      </c>
      <c r="AW499" s="50">
        <v>0</v>
      </c>
    </row>
    <row r="500" spans="1:49">
      <c r="A500" s="52">
        <v>42433</v>
      </c>
      <c r="B500" s="50">
        <v>54.91</v>
      </c>
      <c r="C500" s="50">
        <v>69.36</v>
      </c>
      <c r="D500" s="50">
        <v>47.35</v>
      </c>
      <c r="E500" s="50">
        <v>62.43</v>
      </c>
      <c r="F500" s="50">
        <v>37.9</v>
      </c>
      <c r="G500" s="50">
        <v>56.04</v>
      </c>
      <c r="H500" s="50">
        <v>19.489999999999998</v>
      </c>
      <c r="I500" s="50">
        <v>45.72</v>
      </c>
      <c r="J500" s="50">
        <v>40.39</v>
      </c>
      <c r="K500" s="50">
        <v>71.39</v>
      </c>
      <c r="L500" s="50">
        <v>70.62</v>
      </c>
      <c r="M500" s="50">
        <v>84.86</v>
      </c>
      <c r="N500" s="50">
        <v>75.17</v>
      </c>
      <c r="O500" s="50">
        <v>67.709999999999994</v>
      </c>
      <c r="P500" s="50">
        <v>41.45</v>
      </c>
      <c r="Q500" s="50">
        <v>33.21</v>
      </c>
      <c r="R500" s="50">
        <v>74.19</v>
      </c>
      <c r="S500" s="50">
        <v>55.54</v>
      </c>
      <c r="T500" s="50">
        <v>33.36</v>
      </c>
      <c r="U500" s="50">
        <v>34.56</v>
      </c>
      <c r="V500" s="50">
        <v>29.84</v>
      </c>
      <c r="W500" s="50">
        <v>30.64</v>
      </c>
      <c r="X500" s="50">
        <v>72.14</v>
      </c>
      <c r="Y500" s="50">
        <v>42.39</v>
      </c>
      <c r="Z500" s="50">
        <v>49.41</v>
      </c>
      <c r="AA500" s="50">
        <v>114.29</v>
      </c>
      <c r="AB500" s="50">
        <v>60.45</v>
      </c>
      <c r="AC500" s="50">
        <v>26.46</v>
      </c>
      <c r="AD500" s="50">
        <v>27.16</v>
      </c>
      <c r="AE500" s="50">
        <v>24.42</v>
      </c>
      <c r="AF500" s="50">
        <v>56.5</v>
      </c>
      <c r="AG500" s="50">
        <v>69</v>
      </c>
      <c r="AH500" s="50">
        <v>32.89</v>
      </c>
      <c r="AI500" s="50">
        <v>37.82</v>
      </c>
      <c r="AJ500" s="50">
        <v>35.67</v>
      </c>
      <c r="AK500" s="50">
        <v>44.6</v>
      </c>
      <c r="AL500" s="50">
        <v>65.94</v>
      </c>
      <c r="AM500" s="50">
        <v>97.86</v>
      </c>
      <c r="AN500" s="50">
        <v>48.63</v>
      </c>
      <c r="AO500" s="50">
        <v>27.5</v>
      </c>
      <c r="AP500" s="50">
        <v>40.18</v>
      </c>
      <c r="AQ500" s="50">
        <v>46.99</v>
      </c>
      <c r="AR500" s="50">
        <v>43.29</v>
      </c>
      <c r="AS500" s="50">
        <v>57.04</v>
      </c>
      <c r="AT500" s="50">
        <v>39.94</v>
      </c>
      <c r="AU500" s="50">
        <v>0</v>
      </c>
      <c r="AV500" s="50">
        <v>0</v>
      </c>
      <c r="AW500" s="50">
        <v>0</v>
      </c>
    </row>
    <row r="501" spans="1:49">
      <c r="A501" s="52">
        <v>42436</v>
      </c>
      <c r="B501" s="50">
        <v>55.36</v>
      </c>
      <c r="C501" s="50">
        <v>69.56</v>
      </c>
      <c r="D501" s="50">
        <v>47.13</v>
      </c>
      <c r="E501" s="50">
        <v>63.24</v>
      </c>
      <c r="F501" s="50">
        <v>38.26</v>
      </c>
      <c r="G501" s="50">
        <v>57.04</v>
      </c>
      <c r="H501" s="50">
        <v>19.690000000000001</v>
      </c>
      <c r="I501" s="50">
        <v>45.61</v>
      </c>
      <c r="J501" s="50">
        <v>40.56</v>
      </c>
      <c r="K501" s="50">
        <v>71.69</v>
      </c>
      <c r="L501" s="50">
        <v>71.22</v>
      </c>
      <c r="M501" s="50">
        <v>86.17</v>
      </c>
      <c r="N501" s="50">
        <v>76.25</v>
      </c>
      <c r="O501" s="50">
        <v>68.56</v>
      </c>
      <c r="P501" s="50">
        <v>41.48</v>
      </c>
      <c r="Q501" s="50">
        <v>33.32</v>
      </c>
      <c r="R501" s="50">
        <v>73.94</v>
      </c>
      <c r="S501" s="50">
        <v>56.11</v>
      </c>
      <c r="T501" s="50">
        <v>33.92</v>
      </c>
      <c r="U501" s="50">
        <v>35.11</v>
      </c>
      <c r="V501" s="50">
        <v>30.13</v>
      </c>
      <c r="W501" s="50">
        <v>30.69</v>
      </c>
      <c r="X501" s="50">
        <v>72.61</v>
      </c>
      <c r="Y501" s="50">
        <v>42.58</v>
      </c>
      <c r="Z501" s="50">
        <v>49.41</v>
      </c>
      <c r="AA501" s="50">
        <v>114.45</v>
      </c>
      <c r="AB501" s="50">
        <v>60.96</v>
      </c>
      <c r="AC501" s="50">
        <v>26.38</v>
      </c>
      <c r="AD501" s="50">
        <v>27.8</v>
      </c>
      <c r="AE501" s="50">
        <v>24.18</v>
      </c>
      <c r="AF501" s="50">
        <v>56.47</v>
      </c>
      <c r="AG501" s="50">
        <v>69.180000000000007</v>
      </c>
      <c r="AH501" s="50">
        <v>33.01</v>
      </c>
      <c r="AI501" s="50">
        <v>37.909999999999997</v>
      </c>
      <c r="AJ501" s="50">
        <v>36.06</v>
      </c>
      <c r="AK501" s="50">
        <v>44.62</v>
      </c>
      <c r="AL501" s="50">
        <v>65.83</v>
      </c>
      <c r="AM501" s="50">
        <v>97.4</v>
      </c>
      <c r="AN501" s="50">
        <v>48.49</v>
      </c>
      <c r="AO501" s="50">
        <v>27.52</v>
      </c>
      <c r="AP501" s="50">
        <v>40.44</v>
      </c>
      <c r="AQ501" s="50">
        <v>47.69</v>
      </c>
      <c r="AR501" s="50">
        <v>43.53</v>
      </c>
      <c r="AS501" s="50">
        <v>56.91</v>
      </c>
      <c r="AT501" s="50">
        <v>40.06</v>
      </c>
      <c r="AU501" s="50">
        <v>0</v>
      </c>
      <c r="AV501" s="50">
        <v>0</v>
      </c>
      <c r="AW501" s="50">
        <v>0</v>
      </c>
    </row>
    <row r="502" spans="1:49">
      <c r="A502" s="52">
        <v>42437</v>
      </c>
      <c r="B502" s="50">
        <v>55.56</v>
      </c>
      <c r="C502" s="50">
        <v>70.42</v>
      </c>
      <c r="D502" s="50">
        <v>47.85</v>
      </c>
      <c r="E502" s="50">
        <v>63.61</v>
      </c>
      <c r="F502" s="50">
        <v>38.9</v>
      </c>
      <c r="G502" s="50">
        <v>57.61</v>
      </c>
      <c r="H502" s="50">
        <v>19.86</v>
      </c>
      <c r="I502" s="50">
        <v>46.42</v>
      </c>
      <c r="J502" s="50">
        <v>40.880000000000003</v>
      </c>
      <c r="K502" s="50">
        <v>72.88</v>
      </c>
      <c r="L502" s="50">
        <v>71.72</v>
      </c>
      <c r="M502" s="50">
        <v>87.26</v>
      </c>
      <c r="N502" s="50">
        <v>77.27</v>
      </c>
      <c r="O502" s="50">
        <v>69.099999999999994</v>
      </c>
      <c r="P502" s="50">
        <v>42.52</v>
      </c>
      <c r="Q502" s="50">
        <v>33.130000000000003</v>
      </c>
      <c r="R502" s="50">
        <v>74.569999999999993</v>
      </c>
      <c r="S502" s="50">
        <v>56.69</v>
      </c>
      <c r="T502" s="50">
        <v>34.229999999999997</v>
      </c>
      <c r="U502" s="50">
        <v>35.56</v>
      </c>
      <c r="V502" s="50">
        <v>30.28</v>
      </c>
      <c r="W502" s="50">
        <v>30.73</v>
      </c>
      <c r="X502" s="50">
        <v>73.489999999999995</v>
      </c>
      <c r="Y502" s="50">
        <v>42.61</v>
      </c>
      <c r="Z502" s="50">
        <v>50.12</v>
      </c>
      <c r="AA502" s="50">
        <v>115.45</v>
      </c>
      <c r="AB502" s="50">
        <v>61.29</v>
      </c>
      <c r="AC502" s="50">
        <v>26.2</v>
      </c>
      <c r="AD502" s="50">
        <v>27.82</v>
      </c>
      <c r="AE502" s="50">
        <v>23.99</v>
      </c>
      <c r="AF502" s="50">
        <v>56.94</v>
      </c>
      <c r="AG502" s="50">
        <v>70.12</v>
      </c>
      <c r="AH502" s="50">
        <v>33.31</v>
      </c>
      <c r="AI502" s="50">
        <v>38.76</v>
      </c>
      <c r="AJ502" s="50">
        <v>35.96</v>
      </c>
      <c r="AK502" s="50">
        <v>44.84</v>
      </c>
      <c r="AL502" s="50">
        <v>66.16</v>
      </c>
      <c r="AM502" s="50">
        <v>98.34</v>
      </c>
      <c r="AN502" s="50">
        <v>49.15</v>
      </c>
      <c r="AO502" s="50">
        <v>27.46</v>
      </c>
      <c r="AP502" s="50">
        <v>40.43</v>
      </c>
      <c r="AQ502" s="50">
        <v>47.9</v>
      </c>
      <c r="AR502" s="50">
        <v>43.69</v>
      </c>
      <c r="AS502" s="50">
        <v>57.77</v>
      </c>
      <c r="AT502" s="50">
        <v>40.659999999999997</v>
      </c>
      <c r="AU502" s="50">
        <v>0</v>
      </c>
      <c r="AV502" s="50">
        <v>0</v>
      </c>
      <c r="AW502" s="50">
        <v>0</v>
      </c>
    </row>
    <row r="503" spans="1:49">
      <c r="A503" s="52">
        <v>42438</v>
      </c>
      <c r="B503" s="50">
        <v>56.17</v>
      </c>
      <c r="C503" s="50">
        <v>70.83</v>
      </c>
      <c r="D503" s="50">
        <v>48.27</v>
      </c>
      <c r="E503" s="50">
        <v>64.3</v>
      </c>
      <c r="F503" s="50">
        <v>39.46</v>
      </c>
      <c r="G503" s="50">
        <v>58.54</v>
      </c>
      <c r="H503" s="50">
        <v>19.95</v>
      </c>
      <c r="I503" s="50">
        <v>46.45</v>
      </c>
      <c r="J503" s="50">
        <v>40.9</v>
      </c>
      <c r="K503" s="50">
        <v>72.73</v>
      </c>
      <c r="L503" s="50">
        <v>72.099999999999994</v>
      </c>
      <c r="M503" s="50">
        <v>87.93</v>
      </c>
      <c r="N503" s="50">
        <v>77.510000000000005</v>
      </c>
      <c r="O503" s="50">
        <v>69.75</v>
      </c>
      <c r="P503" s="50">
        <v>42.6</v>
      </c>
      <c r="Q503" s="50">
        <v>33.33</v>
      </c>
      <c r="R503" s="50">
        <v>75.25</v>
      </c>
      <c r="S503" s="50">
        <v>56.87</v>
      </c>
      <c r="T503" s="50">
        <v>34.17</v>
      </c>
      <c r="U503" s="50">
        <v>35.799999999999997</v>
      </c>
      <c r="V503" s="50">
        <v>30.56</v>
      </c>
      <c r="W503" s="50">
        <v>31.18</v>
      </c>
      <c r="X503" s="50">
        <v>73.83</v>
      </c>
      <c r="Y503" s="50">
        <v>42.84</v>
      </c>
      <c r="Z503" s="50">
        <v>50.28</v>
      </c>
      <c r="AA503" s="50">
        <v>116.26</v>
      </c>
      <c r="AB503" s="50">
        <v>61.5</v>
      </c>
      <c r="AC503" s="50">
        <v>26.38</v>
      </c>
      <c r="AD503" s="50">
        <v>28.12</v>
      </c>
      <c r="AE503" s="50">
        <v>23.89</v>
      </c>
      <c r="AF503" s="50">
        <v>57.28</v>
      </c>
      <c r="AG503" s="50">
        <v>70.739999999999995</v>
      </c>
      <c r="AH503" s="50">
        <v>33.47</v>
      </c>
      <c r="AI503" s="50">
        <v>38.869999999999997</v>
      </c>
      <c r="AJ503" s="50">
        <v>36.46</v>
      </c>
      <c r="AK503" s="50">
        <v>44.95</v>
      </c>
      <c r="AL503" s="50">
        <v>66.61</v>
      </c>
      <c r="AM503" s="50">
        <v>98.87</v>
      </c>
      <c r="AN503" s="50">
        <v>49.56</v>
      </c>
      <c r="AO503" s="50">
        <v>27.46</v>
      </c>
      <c r="AP503" s="50">
        <v>40.9</v>
      </c>
      <c r="AQ503" s="50">
        <v>48.17</v>
      </c>
      <c r="AR503" s="50">
        <v>44.08</v>
      </c>
      <c r="AS503" s="50">
        <v>58.08</v>
      </c>
      <c r="AT503" s="50">
        <v>40.72</v>
      </c>
      <c r="AU503" s="50">
        <v>0</v>
      </c>
      <c r="AV503" s="50">
        <v>0</v>
      </c>
      <c r="AW503" s="50">
        <v>0</v>
      </c>
    </row>
    <row r="504" spans="1:49">
      <c r="A504" s="52">
        <v>42439</v>
      </c>
      <c r="B504" s="50">
        <v>56.39</v>
      </c>
      <c r="C504" s="50">
        <v>70.72</v>
      </c>
      <c r="D504" s="50">
        <v>47.94</v>
      </c>
      <c r="E504" s="50">
        <v>64.13</v>
      </c>
      <c r="F504" s="50">
        <v>39.07</v>
      </c>
      <c r="G504" s="50">
        <v>58.6</v>
      </c>
      <c r="H504" s="50">
        <v>20.190000000000001</v>
      </c>
      <c r="I504" s="50">
        <v>46.85</v>
      </c>
      <c r="J504" s="50">
        <v>41.01</v>
      </c>
      <c r="K504" s="50">
        <v>73.06</v>
      </c>
      <c r="L504" s="50">
        <v>71.59</v>
      </c>
      <c r="M504" s="50">
        <v>88</v>
      </c>
      <c r="N504" s="50">
        <v>77.260000000000005</v>
      </c>
      <c r="O504" s="50">
        <v>69.760000000000005</v>
      </c>
      <c r="P504" s="50">
        <v>42.98</v>
      </c>
      <c r="Q504" s="50">
        <v>33.32</v>
      </c>
      <c r="R504" s="50">
        <v>75.98</v>
      </c>
      <c r="S504" s="50">
        <v>56.5</v>
      </c>
      <c r="T504" s="50">
        <v>34.729999999999997</v>
      </c>
      <c r="U504" s="50">
        <v>35.97</v>
      </c>
      <c r="V504" s="50">
        <v>30.87</v>
      </c>
      <c r="W504" s="50">
        <v>31.14</v>
      </c>
      <c r="X504" s="50">
        <v>73.59</v>
      </c>
      <c r="Y504" s="50">
        <v>42.65</v>
      </c>
      <c r="Z504" s="50">
        <v>50.24</v>
      </c>
      <c r="AA504" s="50">
        <v>115.69</v>
      </c>
      <c r="AB504" s="50">
        <v>60.89</v>
      </c>
      <c r="AC504" s="50">
        <v>26.57</v>
      </c>
      <c r="AD504" s="50">
        <v>27.94</v>
      </c>
      <c r="AE504" s="50">
        <v>24.25</v>
      </c>
      <c r="AF504" s="50">
        <v>57.04</v>
      </c>
      <c r="AG504" s="50">
        <v>71.37</v>
      </c>
      <c r="AH504" s="50">
        <v>33.299999999999997</v>
      </c>
      <c r="AI504" s="50">
        <v>38.99</v>
      </c>
      <c r="AJ504" s="50">
        <v>36.549999999999997</v>
      </c>
      <c r="AK504" s="50">
        <v>45.02</v>
      </c>
      <c r="AL504" s="50">
        <v>66.77</v>
      </c>
      <c r="AM504" s="50">
        <v>98.24</v>
      </c>
      <c r="AN504" s="50">
        <v>49.87</v>
      </c>
      <c r="AO504" s="50">
        <v>27.46</v>
      </c>
      <c r="AP504" s="50">
        <v>40.58</v>
      </c>
      <c r="AQ504" s="50">
        <v>48.41</v>
      </c>
      <c r="AR504" s="50">
        <v>46.9</v>
      </c>
      <c r="AS504" s="50">
        <v>57.92</v>
      </c>
      <c r="AT504" s="50">
        <v>40.74</v>
      </c>
      <c r="AU504" s="50">
        <v>0</v>
      </c>
      <c r="AV504" s="50">
        <v>0</v>
      </c>
      <c r="AW504" s="50">
        <v>0</v>
      </c>
    </row>
    <row r="505" spans="1:49">
      <c r="A505" s="52">
        <v>42440</v>
      </c>
      <c r="B505" s="50">
        <v>55.83</v>
      </c>
      <c r="C505" s="50">
        <v>70.849999999999994</v>
      </c>
      <c r="D505" s="50">
        <v>48.22</v>
      </c>
      <c r="E505" s="50">
        <v>64.23</v>
      </c>
      <c r="F505" s="50">
        <v>39.32</v>
      </c>
      <c r="G505" s="50">
        <v>58.31</v>
      </c>
      <c r="H505" s="50">
        <v>20.28</v>
      </c>
      <c r="I505" s="50">
        <v>46.9</v>
      </c>
      <c r="J505" s="50">
        <v>40.99</v>
      </c>
      <c r="K505" s="50">
        <v>73.27</v>
      </c>
      <c r="L505" s="50">
        <v>72.22</v>
      </c>
      <c r="M505" s="50">
        <v>88.25</v>
      </c>
      <c r="N505" s="50">
        <v>77.760000000000005</v>
      </c>
      <c r="O505" s="50">
        <v>70.400000000000006</v>
      </c>
      <c r="P505" s="50">
        <v>42.92</v>
      </c>
      <c r="Q505" s="50">
        <v>33.479999999999997</v>
      </c>
      <c r="R505" s="50">
        <v>75.92</v>
      </c>
      <c r="S505" s="50">
        <v>56.55</v>
      </c>
      <c r="T505" s="50">
        <v>34.729999999999997</v>
      </c>
      <c r="U505" s="50">
        <v>35.700000000000003</v>
      </c>
      <c r="V505" s="50">
        <v>30.96</v>
      </c>
      <c r="W505" s="50">
        <v>31.22</v>
      </c>
      <c r="X505" s="50">
        <v>73.989999999999995</v>
      </c>
      <c r="Y505" s="50">
        <v>42.91</v>
      </c>
      <c r="Z505" s="50">
        <v>50.48</v>
      </c>
      <c r="AA505" s="50">
        <v>115.82</v>
      </c>
      <c r="AB505" s="50">
        <v>60.19</v>
      </c>
      <c r="AC505" s="50">
        <v>27.14</v>
      </c>
      <c r="AD505" s="50">
        <v>27.96</v>
      </c>
      <c r="AE505" s="50">
        <v>22.07</v>
      </c>
      <c r="AF505" s="50">
        <v>57.32</v>
      </c>
      <c r="AG505" s="50">
        <v>71.180000000000007</v>
      </c>
      <c r="AH505" s="50">
        <v>33.21</v>
      </c>
      <c r="AI505" s="50">
        <v>39.24</v>
      </c>
      <c r="AJ505" s="50">
        <v>36.56</v>
      </c>
      <c r="AK505" s="50">
        <v>44.33</v>
      </c>
      <c r="AL505" s="50">
        <v>67.17</v>
      </c>
      <c r="AM505" s="50">
        <v>99.46</v>
      </c>
      <c r="AN505" s="50">
        <v>49.79</v>
      </c>
      <c r="AO505" s="50">
        <v>27.43</v>
      </c>
      <c r="AP505" s="50">
        <v>40.659999999999997</v>
      </c>
      <c r="AQ505" s="50">
        <v>48.95</v>
      </c>
      <c r="AR505" s="50">
        <v>46.43</v>
      </c>
      <c r="AS505" s="50">
        <v>58.15</v>
      </c>
      <c r="AT505" s="50">
        <v>40.380000000000003</v>
      </c>
      <c r="AU505" s="50">
        <v>0</v>
      </c>
      <c r="AV505" s="50">
        <v>0</v>
      </c>
      <c r="AW505" s="50">
        <v>0</v>
      </c>
    </row>
    <row r="506" spans="1:49">
      <c r="A506" s="52">
        <v>42443</v>
      </c>
      <c r="B506" s="50">
        <v>55.61</v>
      </c>
      <c r="C506" s="50">
        <v>70.78</v>
      </c>
      <c r="D506" s="50">
        <v>48.32</v>
      </c>
      <c r="E506" s="50">
        <v>64.22</v>
      </c>
      <c r="F506" s="50">
        <v>39.25</v>
      </c>
      <c r="G506" s="50">
        <v>57.84</v>
      </c>
      <c r="H506" s="50">
        <v>20.43</v>
      </c>
      <c r="I506" s="50">
        <v>48.17</v>
      </c>
      <c r="J506" s="50">
        <v>40.96</v>
      </c>
      <c r="K506" s="50">
        <v>73.47</v>
      </c>
      <c r="L506" s="50">
        <v>72.34</v>
      </c>
      <c r="M506" s="50">
        <v>88.06</v>
      </c>
      <c r="N506" s="50">
        <v>77.72</v>
      </c>
      <c r="O506" s="50">
        <v>70.14</v>
      </c>
      <c r="P506" s="50">
        <v>42.98</v>
      </c>
      <c r="Q506" s="50">
        <v>33.01</v>
      </c>
      <c r="R506" s="50">
        <v>76.540000000000006</v>
      </c>
      <c r="S506" s="50">
        <v>56.74</v>
      </c>
      <c r="T506" s="50">
        <v>34.65</v>
      </c>
      <c r="U506" s="50">
        <v>35.590000000000003</v>
      </c>
      <c r="V506" s="50">
        <v>31.08</v>
      </c>
      <c r="W506" s="50">
        <v>30.92</v>
      </c>
      <c r="X506" s="50">
        <v>73.430000000000007</v>
      </c>
      <c r="Y506" s="50">
        <v>42.46</v>
      </c>
      <c r="Z506" s="50">
        <v>50.04</v>
      </c>
      <c r="AA506" s="50">
        <v>115.84</v>
      </c>
      <c r="AB506" s="50">
        <v>60.08</v>
      </c>
      <c r="AC506" s="50">
        <v>27.16</v>
      </c>
      <c r="AD506" s="50">
        <v>27.61</v>
      </c>
      <c r="AE506" s="50">
        <v>22.22</v>
      </c>
      <c r="AF506" s="50">
        <v>57.54</v>
      </c>
      <c r="AG506" s="50">
        <v>71.5</v>
      </c>
      <c r="AH506" s="50">
        <v>33.24</v>
      </c>
      <c r="AI506" s="50">
        <v>38.82</v>
      </c>
      <c r="AJ506" s="50">
        <v>36.36</v>
      </c>
      <c r="AK506" s="50">
        <v>44.61</v>
      </c>
      <c r="AL506" s="50">
        <v>66.849999999999994</v>
      </c>
      <c r="AM506" s="50">
        <v>100.07</v>
      </c>
      <c r="AN506" s="50">
        <v>49.95</v>
      </c>
      <c r="AO506" s="50">
        <v>27.48</v>
      </c>
      <c r="AP506" s="50">
        <v>40.369999999999997</v>
      </c>
      <c r="AQ506" s="50">
        <v>48.75</v>
      </c>
      <c r="AR506" s="50">
        <v>46.85</v>
      </c>
      <c r="AS506" s="50">
        <v>58.05</v>
      </c>
      <c r="AT506" s="50">
        <v>40.42</v>
      </c>
      <c r="AU506" s="50">
        <v>0</v>
      </c>
      <c r="AV506" s="50">
        <v>0</v>
      </c>
      <c r="AW506" s="50">
        <v>0</v>
      </c>
    </row>
    <row r="507" spans="1:49">
      <c r="A507" s="52">
        <v>42444</v>
      </c>
      <c r="B507" s="50">
        <v>55.6</v>
      </c>
      <c r="C507" s="50">
        <v>71.42</v>
      </c>
      <c r="D507" s="50">
        <v>48.18</v>
      </c>
      <c r="E507" s="50">
        <v>64.41</v>
      </c>
      <c r="F507" s="50">
        <v>39.21</v>
      </c>
      <c r="G507" s="50">
        <v>58.45</v>
      </c>
      <c r="H507" s="50">
        <v>20.51</v>
      </c>
      <c r="I507" s="50">
        <v>47.96</v>
      </c>
      <c r="J507" s="50">
        <v>41.07</v>
      </c>
      <c r="K507" s="50">
        <v>73.900000000000006</v>
      </c>
      <c r="L507" s="50">
        <v>72.989999999999995</v>
      </c>
      <c r="M507" s="50">
        <v>88.37</v>
      </c>
      <c r="N507" s="50">
        <v>78.05</v>
      </c>
      <c r="O507" s="50">
        <v>70.03</v>
      </c>
      <c r="P507" s="50">
        <v>42.89</v>
      </c>
      <c r="Q507" s="50">
        <v>33.17</v>
      </c>
      <c r="R507" s="50">
        <v>76.62</v>
      </c>
      <c r="S507" s="50">
        <v>56.75</v>
      </c>
      <c r="T507" s="50">
        <v>34.5</v>
      </c>
      <c r="U507" s="50">
        <v>35.590000000000003</v>
      </c>
      <c r="V507" s="50">
        <v>31.26</v>
      </c>
      <c r="W507" s="50">
        <v>31.21</v>
      </c>
      <c r="X507" s="50">
        <v>73.55</v>
      </c>
      <c r="Y507" s="50">
        <v>41.65</v>
      </c>
      <c r="Z507" s="50">
        <v>49.52</v>
      </c>
      <c r="AA507" s="50">
        <v>115.6</v>
      </c>
      <c r="AB507" s="50">
        <v>60.08</v>
      </c>
      <c r="AC507" s="50">
        <v>27.47</v>
      </c>
      <c r="AD507" s="50">
        <v>27.6</v>
      </c>
      <c r="AE507" s="50">
        <v>21.94</v>
      </c>
      <c r="AF507" s="50">
        <v>57.48</v>
      </c>
      <c r="AG507" s="50">
        <v>71.819999999999993</v>
      </c>
      <c r="AH507" s="50">
        <v>33.369999999999997</v>
      </c>
      <c r="AI507" s="50">
        <v>38.9</v>
      </c>
      <c r="AJ507" s="50">
        <v>36.51</v>
      </c>
      <c r="AK507" s="50">
        <v>44.74</v>
      </c>
      <c r="AL507" s="50">
        <v>67.53</v>
      </c>
      <c r="AM507" s="50">
        <v>100.2</v>
      </c>
      <c r="AN507" s="50">
        <v>50.33</v>
      </c>
      <c r="AO507" s="50">
        <v>27.48</v>
      </c>
      <c r="AP507" s="50">
        <v>40.4</v>
      </c>
      <c r="AQ507" s="50">
        <v>49.18</v>
      </c>
      <c r="AR507" s="50">
        <v>47.36</v>
      </c>
      <c r="AS507" s="50">
        <v>58.34</v>
      </c>
      <c r="AT507" s="50">
        <v>40.5</v>
      </c>
      <c r="AU507" s="50">
        <v>0</v>
      </c>
      <c r="AV507" s="50">
        <v>0</v>
      </c>
      <c r="AW507" s="50">
        <v>0</v>
      </c>
    </row>
    <row r="508" spans="1:49">
      <c r="A508" s="52">
        <v>42445</v>
      </c>
      <c r="B508" s="50">
        <v>56.54</v>
      </c>
      <c r="C508" s="50">
        <v>72.05</v>
      </c>
      <c r="D508" s="50">
        <v>48.43</v>
      </c>
      <c r="E508" s="50">
        <v>65.13</v>
      </c>
      <c r="F508" s="50">
        <v>39.79</v>
      </c>
      <c r="G508" s="50">
        <v>58.53</v>
      </c>
      <c r="H508" s="50">
        <v>20.63</v>
      </c>
      <c r="I508" s="50">
        <v>48.02</v>
      </c>
      <c r="J508" s="50">
        <v>41.39</v>
      </c>
      <c r="K508" s="50">
        <v>74.44</v>
      </c>
      <c r="L508" s="50">
        <v>73.56</v>
      </c>
      <c r="M508" s="50">
        <v>89.48</v>
      </c>
      <c r="N508" s="50">
        <v>78.95</v>
      </c>
      <c r="O508" s="50">
        <v>70.680000000000007</v>
      </c>
      <c r="P508" s="50">
        <v>43.08</v>
      </c>
      <c r="Q508" s="50">
        <v>33.39</v>
      </c>
      <c r="R508" s="50">
        <v>78.02</v>
      </c>
      <c r="S508" s="50">
        <v>57.39</v>
      </c>
      <c r="T508" s="50">
        <v>34.78</v>
      </c>
      <c r="U508" s="50">
        <v>35.9</v>
      </c>
      <c r="V508" s="50">
        <v>31.26</v>
      </c>
      <c r="W508" s="50">
        <v>31.56</v>
      </c>
      <c r="X508" s="50">
        <v>73.75</v>
      </c>
      <c r="Y508" s="50">
        <v>42.16</v>
      </c>
      <c r="Z508" s="50">
        <v>50.22</v>
      </c>
      <c r="AA508" s="50">
        <v>117.12</v>
      </c>
      <c r="AB508" s="50">
        <v>60.53</v>
      </c>
      <c r="AC508" s="50">
        <v>27.74</v>
      </c>
      <c r="AD508" s="50">
        <v>27.84</v>
      </c>
      <c r="AE508" s="50">
        <v>22</v>
      </c>
      <c r="AF508" s="50">
        <v>58.06</v>
      </c>
      <c r="AG508" s="50">
        <v>72.510000000000005</v>
      </c>
      <c r="AH508" s="50">
        <v>33.479999999999997</v>
      </c>
      <c r="AI508" s="50">
        <v>39.24</v>
      </c>
      <c r="AJ508" s="50">
        <v>36.93</v>
      </c>
      <c r="AK508" s="50">
        <v>45.15</v>
      </c>
      <c r="AL508" s="50">
        <v>67.849999999999994</v>
      </c>
      <c r="AM508" s="50">
        <v>100.62</v>
      </c>
      <c r="AN508" s="50">
        <v>50.68</v>
      </c>
      <c r="AO508" s="50">
        <v>27.54</v>
      </c>
      <c r="AP508" s="50">
        <v>40.69</v>
      </c>
      <c r="AQ508" s="50">
        <v>49.29</v>
      </c>
      <c r="AR508" s="50">
        <v>47.82</v>
      </c>
      <c r="AS508" s="50">
        <v>58.77</v>
      </c>
      <c r="AT508" s="50">
        <v>40.92</v>
      </c>
      <c r="AU508" s="50">
        <v>0</v>
      </c>
      <c r="AV508" s="50">
        <v>0</v>
      </c>
      <c r="AW508" s="50">
        <v>0</v>
      </c>
    </row>
    <row r="509" spans="1:49">
      <c r="A509" s="52">
        <v>42446</v>
      </c>
      <c r="B509" s="50">
        <v>57.82</v>
      </c>
      <c r="C509" s="50">
        <v>72.64</v>
      </c>
      <c r="D509" s="50">
        <v>48.9</v>
      </c>
      <c r="E509" s="50">
        <v>65.430000000000007</v>
      </c>
      <c r="F509" s="50">
        <v>40.32</v>
      </c>
      <c r="G509" s="50">
        <v>59.34</v>
      </c>
      <c r="H509" s="50">
        <v>21.07</v>
      </c>
      <c r="I509" s="50">
        <v>48.45</v>
      </c>
      <c r="J509" s="50">
        <v>41.78</v>
      </c>
      <c r="K509" s="50">
        <v>75.48</v>
      </c>
      <c r="L509" s="50">
        <v>74.55</v>
      </c>
      <c r="M509" s="50">
        <v>89.46</v>
      </c>
      <c r="N509" s="50">
        <v>79.989999999999995</v>
      </c>
      <c r="O509" s="50">
        <v>71.25</v>
      </c>
      <c r="P509" s="50">
        <v>44.08</v>
      </c>
      <c r="Q509" s="50">
        <v>33.32</v>
      </c>
      <c r="R509" s="50">
        <v>78.94</v>
      </c>
      <c r="S509" s="50">
        <v>57.84</v>
      </c>
      <c r="T509" s="50">
        <v>34.909999999999997</v>
      </c>
      <c r="U509" s="50">
        <v>36.17</v>
      </c>
      <c r="V509" s="50">
        <v>31.65</v>
      </c>
      <c r="W509" s="50">
        <v>31.81</v>
      </c>
      <c r="X509" s="50">
        <v>74.150000000000006</v>
      </c>
      <c r="Y509" s="50">
        <v>42.48</v>
      </c>
      <c r="Z509" s="50">
        <v>50.91</v>
      </c>
      <c r="AA509" s="50">
        <v>118.33</v>
      </c>
      <c r="AB509" s="50">
        <v>60.92</v>
      </c>
      <c r="AC509" s="50">
        <v>28.3</v>
      </c>
      <c r="AD509" s="50">
        <v>28.42</v>
      </c>
      <c r="AE509" s="50">
        <v>21.87</v>
      </c>
      <c r="AF509" s="50">
        <v>59</v>
      </c>
      <c r="AG509" s="50">
        <v>73.39</v>
      </c>
      <c r="AH509" s="50">
        <v>33.75</v>
      </c>
      <c r="AI509" s="50">
        <v>39.78</v>
      </c>
      <c r="AJ509" s="50">
        <v>37.57</v>
      </c>
      <c r="AK509" s="50">
        <v>46.05</v>
      </c>
      <c r="AL509" s="50">
        <v>68.12</v>
      </c>
      <c r="AM509" s="50">
        <v>103.04</v>
      </c>
      <c r="AN509" s="50">
        <v>50.82</v>
      </c>
      <c r="AO509" s="50">
        <v>27.55</v>
      </c>
      <c r="AP509" s="50">
        <v>41.33</v>
      </c>
      <c r="AQ509" s="50">
        <v>50.01</v>
      </c>
      <c r="AR509" s="50">
        <v>48.14</v>
      </c>
      <c r="AS509" s="50">
        <v>59.2</v>
      </c>
      <c r="AT509" s="50">
        <v>41.5</v>
      </c>
      <c r="AU509" s="50">
        <v>0</v>
      </c>
      <c r="AV509" s="50">
        <v>0</v>
      </c>
      <c r="AW509" s="50">
        <v>0</v>
      </c>
    </row>
    <row r="510" spans="1:49">
      <c r="A510" s="52">
        <v>42447</v>
      </c>
      <c r="B510" s="50">
        <v>57.55</v>
      </c>
      <c r="C510" s="50">
        <v>72.42</v>
      </c>
      <c r="D510" s="50">
        <v>48.98</v>
      </c>
      <c r="E510" s="50">
        <v>64.790000000000006</v>
      </c>
      <c r="F510" s="50">
        <v>39.61</v>
      </c>
      <c r="G510" s="50">
        <v>59.32</v>
      </c>
      <c r="H510" s="50">
        <v>20.73</v>
      </c>
      <c r="I510" s="50">
        <v>48.35</v>
      </c>
      <c r="J510" s="50">
        <v>41.31</v>
      </c>
      <c r="K510" s="50">
        <v>75.25</v>
      </c>
      <c r="L510" s="50">
        <v>73.459999999999994</v>
      </c>
      <c r="M510" s="50">
        <v>88.91</v>
      </c>
      <c r="N510" s="50">
        <v>79.67</v>
      </c>
      <c r="O510" s="50">
        <v>71.430000000000007</v>
      </c>
      <c r="P510" s="50">
        <v>44.19</v>
      </c>
      <c r="Q510" s="50">
        <v>33.299999999999997</v>
      </c>
      <c r="R510" s="50">
        <v>77.930000000000007</v>
      </c>
      <c r="S510" s="50">
        <v>57.19</v>
      </c>
      <c r="T510" s="50">
        <v>34.840000000000003</v>
      </c>
      <c r="U510" s="50">
        <v>35.76</v>
      </c>
      <c r="V510" s="50">
        <v>31.67</v>
      </c>
      <c r="W510" s="50">
        <v>32.42</v>
      </c>
      <c r="X510" s="50">
        <v>73.290000000000006</v>
      </c>
      <c r="Y510" s="50">
        <v>42.02</v>
      </c>
      <c r="Z510" s="50">
        <v>50.48</v>
      </c>
      <c r="AA510" s="50">
        <v>118.5</v>
      </c>
      <c r="AB510" s="50">
        <v>60.45</v>
      </c>
      <c r="AC510" s="50">
        <v>28.16</v>
      </c>
      <c r="AD510" s="50">
        <v>28.66</v>
      </c>
      <c r="AE510" s="50">
        <v>21.97</v>
      </c>
      <c r="AF510" s="50">
        <v>58.74</v>
      </c>
      <c r="AG510" s="50">
        <v>72.7</v>
      </c>
      <c r="AH510" s="50">
        <v>33.479999999999997</v>
      </c>
      <c r="AI510" s="50">
        <v>39.549999999999997</v>
      </c>
      <c r="AJ510" s="50">
        <v>37.06</v>
      </c>
      <c r="AK510" s="50">
        <v>45.65</v>
      </c>
      <c r="AL510" s="50">
        <v>68.19</v>
      </c>
      <c r="AM510" s="50">
        <v>103.23</v>
      </c>
      <c r="AN510" s="50">
        <v>50.76</v>
      </c>
      <c r="AO510" s="50">
        <v>27.46</v>
      </c>
      <c r="AP510" s="50">
        <v>41.84</v>
      </c>
      <c r="AQ510" s="50">
        <v>49.68</v>
      </c>
      <c r="AR510" s="50">
        <v>48.33</v>
      </c>
      <c r="AS510" s="50">
        <v>58.5</v>
      </c>
      <c r="AT510" s="50">
        <v>41.06</v>
      </c>
      <c r="AU510" s="50">
        <v>0</v>
      </c>
      <c r="AV510" s="50">
        <v>0</v>
      </c>
      <c r="AW510" s="50">
        <v>0</v>
      </c>
    </row>
    <row r="511" spans="1:49">
      <c r="A511" s="52"/>
    </row>
    <row r="512" spans="1:49" ht="15.75">
      <c r="A512" s="7">
        <v>42082</v>
      </c>
    </row>
    <row r="513" spans="1:49" ht="15.75">
      <c r="A513" s="7">
        <v>42447</v>
      </c>
    </row>
    <row r="514" spans="1:49">
      <c r="A514" s="52" t="s">
        <v>215</v>
      </c>
      <c r="B514">
        <f>AVERAGEIFS(B$5:B$510,$A$5:$A$510,"&gt;="&amp;$A$512,$A$5:$A$510,"&lt;="&amp;$A$513)</f>
        <v>50.429328063241073</v>
      </c>
      <c r="C514">
        <f>AVERAGEIFS(C$5:C$510,$A$5:$A$510,"&gt;="&amp;$A$512,$A$5:$A$510,"&lt;="&amp;$A$513)</f>
        <v>61.361343873517789</v>
      </c>
      <c r="D514">
        <f t="shared" ref="D514:AW514" si="0">AVERAGEIFS(D$5:D$510,$A$5:$A$510,"&gt;="&amp;$A$512,$A$5:$A$510,"&lt;="&amp;$A$513)</f>
        <v>42.214940711462454</v>
      </c>
      <c r="E514">
        <f t="shared" si="0"/>
        <v>57.016679841897229</v>
      </c>
      <c r="F514">
        <f t="shared" si="0"/>
        <v>33.769999999999989</v>
      </c>
      <c r="G514">
        <f t="shared" si="0"/>
        <v>46.246837944664037</v>
      </c>
      <c r="H514">
        <f t="shared" si="0"/>
        <v>18.878695652173914</v>
      </c>
      <c r="I514">
        <f t="shared" si="0"/>
        <v>52.883913043478273</v>
      </c>
      <c r="J514">
        <f t="shared" si="0"/>
        <v>35.279288537549391</v>
      </c>
      <c r="K514">
        <f t="shared" si="0"/>
        <v>64.160237154150167</v>
      </c>
      <c r="L514">
        <f t="shared" si="0"/>
        <v>70.021739130434767</v>
      </c>
      <c r="M514">
        <f t="shared" si="0"/>
        <v>80.402371541502021</v>
      </c>
      <c r="N514">
        <f t="shared" si="0"/>
        <v>73.339090909090913</v>
      </c>
      <c r="O514">
        <f t="shared" si="0"/>
        <v>61.064703557312221</v>
      </c>
      <c r="P514">
        <f t="shared" si="0"/>
        <v>37.652727272727255</v>
      </c>
      <c r="Q514">
        <f t="shared" si="0"/>
        <v>24.814782608695644</v>
      </c>
      <c r="R514">
        <f t="shared" si="0"/>
        <v>70.65130434782607</v>
      </c>
      <c r="S514">
        <f t="shared" si="0"/>
        <v>50.251422924901185</v>
      </c>
      <c r="T514">
        <f t="shared" si="0"/>
        <v>31.158774703557299</v>
      </c>
      <c r="U514">
        <f t="shared" si="0"/>
        <v>33.16521739130436</v>
      </c>
      <c r="V514">
        <f t="shared" si="0"/>
        <v>26.70802371541501</v>
      </c>
      <c r="W514">
        <f t="shared" si="0"/>
        <v>29.812450592885391</v>
      </c>
      <c r="X514">
        <f t="shared" si="0"/>
        <v>64.002015810276674</v>
      </c>
      <c r="Y514">
        <f t="shared" si="0"/>
        <v>35.666324110671923</v>
      </c>
      <c r="Z514">
        <f t="shared" si="0"/>
        <v>42.738063241106723</v>
      </c>
      <c r="AA514">
        <f t="shared" si="0"/>
        <v>103.7023320158103</v>
      </c>
      <c r="AB514">
        <f t="shared" si="0"/>
        <v>53.702490118577082</v>
      </c>
      <c r="AC514">
        <f t="shared" si="0"/>
        <v>28.34094861660077</v>
      </c>
      <c r="AD514">
        <f t="shared" si="0"/>
        <v>27.474841897233215</v>
      </c>
      <c r="AE514">
        <f t="shared" si="0"/>
        <v>25.972450592885373</v>
      </c>
      <c r="AF514">
        <f t="shared" si="0"/>
        <v>52.779486166007864</v>
      </c>
      <c r="AG514">
        <f t="shared" si="0"/>
        <v>62.990790513834021</v>
      </c>
      <c r="AH514">
        <f t="shared" si="0"/>
        <v>28.183162055335973</v>
      </c>
      <c r="AI514">
        <f t="shared" si="0"/>
        <v>36.266758893280638</v>
      </c>
      <c r="AJ514">
        <f t="shared" si="0"/>
        <v>32.704800395256925</v>
      </c>
      <c r="AK514">
        <f t="shared" si="0"/>
        <v>41.060395256916969</v>
      </c>
      <c r="AL514">
        <f t="shared" si="0"/>
        <v>56.901897233201588</v>
      </c>
      <c r="AM514">
        <f t="shared" si="0"/>
        <v>100.12332015810276</v>
      </c>
      <c r="AN514">
        <f t="shared" si="0"/>
        <v>45.131818181818211</v>
      </c>
      <c r="AO514">
        <f t="shared" si="0"/>
        <v>23.483992094861662</v>
      </c>
      <c r="AP514">
        <f t="shared" si="0"/>
        <v>35.731304347826097</v>
      </c>
      <c r="AQ514">
        <f t="shared" si="0"/>
        <v>42.540000000000042</v>
      </c>
      <c r="AR514">
        <f t="shared" si="0"/>
        <v>39.37379446640314</v>
      </c>
      <c r="AS514">
        <f t="shared" si="0"/>
        <v>50.566916996047432</v>
      </c>
      <c r="AT514">
        <f t="shared" si="0"/>
        <v>35.334624505928851</v>
      </c>
      <c r="AU514">
        <f t="shared" si="0"/>
        <v>20.182569169960473</v>
      </c>
      <c r="AV514">
        <f t="shared" si="0"/>
        <v>36.68363636363636</v>
      </c>
      <c r="AW514">
        <f t="shared" si="0"/>
        <v>0</v>
      </c>
    </row>
    <row r="515" spans="1:49">
      <c r="A515" s="52"/>
    </row>
    <row r="516" spans="1:49">
      <c r="A516" s="52"/>
    </row>
    <row r="517" spans="1:49">
      <c r="A517" s="52"/>
    </row>
    <row r="518" spans="1:49">
      <c r="A518" s="52"/>
    </row>
    <row r="519" spans="1:49">
      <c r="A519" s="52"/>
    </row>
    <row r="520" spans="1:49">
      <c r="A520" s="52"/>
    </row>
    <row r="521" spans="1:49">
      <c r="A521" s="52"/>
    </row>
    <row r="522" spans="1:49">
      <c r="A522" s="52"/>
    </row>
    <row r="523" spans="1:49">
      <c r="A523" s="52"/>
    </row>
    <row r="524" spans="1:49">
      <c r="A524" s="52"/>
    </row>
    <row r="525" spans="1:49">
      <c r="A525" s="52"/>
    </row>
    <row r="526" spans="1:49">
      <c r="A526" s="52"/>
    </row>
    <row r="527" spans="1:49">
      <c r="A527" s="52"/>
    </row>
    <row r="528" spans="1:49">
      <c r="A528" s="52"/>
    </row>
    <row r="529" spans="1:1">
      <c r="A529" s="52"/>
    </row>
    <row r="530" spans="1:1">
      <c r="A530" s="52"/>
    </row>
    <row r="531" spans="1:1">
      <c r="A531" s="52"/>
    </row>
    <row r="532" spans="1:1">
      <c r="A532" s="52"/>
    </row>
    <row r="533" spans="1:1">
      <c r="A533" s="52"/>
    </row>
    <row r="534" spans="1:1">
      <c r="A534" s="52"/>
    </row>
    <row r="535" spans="1:1">
      <c r="A535" s="52"/>
    </row>
    <row r="536" spans="1:1">
      <c r="A536" s="52"/>
    </row>
    <row r="537" spans="1:1">
      <c r="A537" s="52"/>
    </row>
    <row r="538" spans="1:1">
      <c r="A538" s="52"/>
    </row>
    <row r="539" spans="1:1">
      <c r="A539" s="52"/>
    </row>
    <row r="540" spans="1:1">
      <c r="A540" s="52"/>
    </row>
    <row r="541" spans="1:1">
      <c r="A541" s="52"/>
    </row>
    <row r="542" spans="1:1">
      <c r="A542" s="52"/>
    </row>
    <row r="543" spans="1:1">
      <c r="A543" s="52"/>
    </row>
    <row r="544" spans="1:1">
      <c r="A544" s="52"/>
    </row>
    <row r="545" spans="1:1">
      <c r="A545" s="52"/>
    </row>
    <row r="546" spans="1:1">
      <c r="A546" s="52"/>
    </row>
    <row r="547" spans="1:1">
      <c r="A547" s="52"/>
    </row>
    <row r="548" spans="1:1">
      <c r="A548" s="52"/>
    </row>
    <row r="549" spans="1:1">
      <c r="A549" s="52"/>
    </row>
    <row r="550" spans="1:1">
      <c r="A550" s="52"/>
    </row>
    <row r="551" spans="1:1">
      <c r="A551" s="52"/>
    </row>
    <row r="552" spans="1:1">
      <c r="A552" s="52"/>
    </row>
    <row r="553" spans="1:1">
      <c r="A553" s="52"/>
    </row>
    <row r="554" spans="1:1">
      <c r="A554" s="52"/>
    </row>
    <row r="555" spans="1:1">
      <c r="A555" s="52"/>
    </row>
    <row r="556" spans="1:1">
      <c r="A556" s="52"/>
    </row>
    <row r="557" spans="1:1">
      <c r="A557" s="52"/>
    </row>
    <row r="558" spans="1:1">
      <c r="A558" s="52"/>
    </row>
    <row r="559" spans="1:1">
      <c r="A559" s="52"/>
    </row>
    <row r="560" spans="1:1">
      <c r="A560" s="52"/>
    </row>
    <row r="561" spans="1:1">
      <c r="A561" s="52"/>
    </row>
    <row r="562" spans="1:1">
      <c r="A562" s="52"/>
    </row>
    <row r="563" spans="1:1">
      <c r="A563" s="52"/>
    </row>
    <row r="564" spans="1:1">
      <c r="A564" s="52"/>
    </row>
    <row r="565" spans="1:1">
      <c r="A565" s="52"/>
    </row>
    <row r="566" spans="1:1">
      <c r="A566" s="52"/>
    </row>
    <row r="567" spans="1:1">
      <c r="A567" s="52"/>
    </row>
    <row r="568" spans="1:1">
      <c r="A568" s="52"/>
    </row>
    <row r="569" spans="1:1">
      <c r="A569" s="52"/>
    </row>
    <row r="570" spans="1:1">
      <c r="A570" s="52"/>
    </row>
    <row r="571" spans="1:1">
      <c r="A571" s="52"/>
    </row>
    <row r="572" spans="1:1">
      <c r="A572" s="52"/>
    </row>
    <row r="573" spans="1:1">
      <c r="A573" s="52"/>
    </row>
    <row r="574" spans="1:1">
      <c r="A574" s="52"/>
    </row>
    <row r="575" spans="1:1">
      <c r="A575" s="52"/>
    </row>
    <row r="576" spans="1:1">
      <c r="A576" s="52"/>
    </row>
    <row r="577" spans="1:1">
      <c r="A577" s="52"/>
    </row>
    <row r="578" spans="1:1">
      <c r="A578" s="52"/>
    </row>
    <row r="579" spans="1:1">
      <c r="A579" s="52"/>
    </row>
    <row r="580" spans="1:1">
      <c r="A580" s="52"/>
    </row>
    <row r="581" spans="1:1">
      <c r="A581" s="52"/>
    </row>
    <row r="582" spans="1:1">
      <c r="A582" s="52"/>
    </row>
    <row r="583" spans="1:1">
      <c r="A583" s="52"/>
    </row>
    <row r="584" spans="1:1">
      <c r="A584" s="52"/>
    </row>
    <row r="585" spans="1:1">
      <c r="A585" s="52"/>
    </row>
    <row r="586" spans="1:1">
      <c r="A586" s="52"/>
    </row>
    <row r="587" spans="1:1">
      <c r="A587" s="52"/>
    </row>
    <row r="588" spans="1:1">
      <c r="A588" s="52"/>
    </row>
    <row r="589" spans="1:1">
      <c r="A589" s="52"/>
    </row>
    <row r="590" spans="1:1">
      <c r="A590" s="52"/>
    </row>
    <row r="591" spans="1:1">
      <c r="A591" s="52"/>
    </row>
    <row r="592" spans="1:1">
      <c r="A592" s="52"/>
    </row>
    <row r="593" spans="1:1">
      <c r="A593" s="52"/>
    </row>
    <row r="594" spans="1:1">
      <c r="A594" s="52"/>
    </row>
    <row r="595" spans="1:1">
      <c r="A595" s="52"/>
    </row>
    <row r="596" spans="1:1">
      <c r="A596" s="52"/>
    </row>
    <row r="597" spans="1:1">
      <c r="A597" s="52"/>
    </row>
    <row r="598" spans="1:1">
      <c r="A598" s="52"/>
    </row>
    <row r="599" spans="1:1">
      <c r="A599" s="52"/>
    </row>
    <row r="600" spans="1:1">
      <c r="A600" s="52"/>
    </row>
    <row r="601" spans="1:1">
      <c r="A601" s="52"/>
    </row>
    <row r="605" spans="1:1">
      <c r="A605" s="52"/>
    </row>
    <row r="606" spans="1:1">
      <c r="A606" s="52"/>
    </row>
    <row r="607" spans="1:1">
      <c r="A607" s="52"/>
    </row>
    <row r="608" spans="1:1">
      <c r="A608" s="52"/>
    </row>
    <row r="609" spans="1:1">
      <c r="A609" s="52"/>
    </row>
    <row r="610" spans="1:1">
      <c r="A610" s="52"/>
    </row>
    <row r="611" spans="1:1">
      <c r="A611" s="52"/>
    </row>
    <row r="612" spans="1:1">
      <c r="A612" s="52"/>
    </row>
    <row r="613" spans="1:1">
      <c r="A613" s="52"/>
    </row>
    <row r="614" spans="1:1">
      <c r="A614" s="52"/>
    </row>
    <row r="615" spans="1:1">
      <c r="A615" s="52"/>
    </row>
    <row r="616" spans="1:1">
      <c r="A616" s="52"/>
    </row>
    <row r="617" spans="1:1">
      <c r="A617" s="52"/>
    </row>
    <row r="618" spans="1:1">
      <c r="A618" s="52"/>
    </row>
    <row r="619" spans="1:1">
      <c r="A619" s="52"/>
    </row>
    <row r="620" spans="1:1">
      <c r="A620" s="52"/>
    </row>
    <row r="621" spans="1:1">
      <c r="A621" s="52"/>
    </row>
    <row r="622" spans="1:1">
      <c r="A622" s="52"/>
    </row>
    <row r="623" spans="1:1">
      <c r="A623" s="52"/>
    </row>
    <row r="624" spans="1:1">
      <c r="A624" s="52"/>
    </row>
    <row r="625" spans="1:1">
      <c r="A625" s="52"/>
    </row>
    <row r="626" spans="1:1">
      <c r="A626" s="52"/>
    </row>
    <row r="627" spans="1:1">
      <c r="A627" s="52"/>
    </row>
    <row r="628" spans="1:1">
      <c r="A628" s="52"/>
    </row>
    <row r="629" spans="1:1">
      <c r="A629" s="52"/>
    </row>
    <row r="630" spans="1:1">
      <c r="A630" s="52"/>
    </row>
    <row r="631" spans="1:1">
      <c r="A631" s="52"/>
    </row>
    <row r="632" spans="1:1">
      <c r="A632" s="52"/>
    </row>
    <row r="633" spans="1:1">
      <c r="A633" s="52"/>
    </row>
    <row r="634" spans="1:1">
      <c r="A634" s="52"/>
    </row>
    <row r="635" spans="1:1">
      <c r="A635" s="52"/>
    </row>
    <row r="636" spans="1:1">
      <c r="A636" s="52"/>
    </row>
    <row r="637" spans="1:1">
      <c r="A637" s="52"/>
    </row>
    <row r="638" spans="1:1">
      <c r="A638" s="52"/>
    </row>
    <row r="639" spans="1:1">
      <c r="A639" s="52"/>
    </row>
    <row r="640" spans="1:1">
      <c r="A640" s="52"/>
    </row>
    <row r="641" spans="1:1">
      <c r="A641" s="52"/>
    </row>
    <row r="642" spans="1:1">
      <c r="A642" s="52"/>
    </row>
    <row r="643" spans="1:1">
      <c r="A643" s="52"/>
    </row>
    <row r="644" spans="1:1">
      <c r="A644" s="52"/>
    </row>
    <row r="645" spans="1:1">
      <c r="A645" s="52"/>
    </row>
    <row r="646" spans="1:1">
      <c r="A646" s="52"/>
    </row>
    <row r="647" spans="1:1">
      <c r="A647" s="52"/>
    </row>
    <row r="648" spans="1:1">
      <c r="A648" s="52"/>
    </row>
    <row r="649" spans="1:1">
      <c r="A649" s="52"/>
    </row>
    <row r="650" spans="1:1">
      <c r="A650" s="52"/>
    </row>
    <row r="651" spans="1:1">
      <c r="A651" s="52"/>
    </row>
    <row r="652" spans="1:1">
      <c r="A652" s="52"/>
    </row>
    <row r="653" spans="1:1">
      <c r="A653" s="52"/>
    </row>
    <row r="654" spans="1:1">
      <c r="A654" s="52"/>
    </row>
    <row r="655" spans="1:1">
      <c r="A655" s="52"/>
    </row>
    <row r="656" spans="1:1">
      <c r="A656" s="52"/>
    </row>
    <row r="657" spans="1:1">
      <c r="A657" s="52"/>
    </row>
    <row r="658" spans="1:1">
      <c r="A658" s="52"/>
    </row>
    <row r="659" spans="1:1">
      <c r="A659" s="52"/>
    </row>
    <row r="660" spans="1:1">
      <c r="A660" s="52"/>
    </row>
    <row r="661" spans="1:1">
      <c r="A661" s="52"/>
    </row>
    <row r="662" spans="1:1">
      <c r="A662" s="52"/>
    </row>
    <row r="663" spans="1:1">
      <c r="A663" s="52"/>
    </row>
    <row r="664" spans="1:1">
      <c r="A664" s="52"/>
    </row>
    <row r="665" spans="1:1">
      <c r="A665" s="52"/>
    </row>
    <row r="666" spans="1:1">
      <c r="A666" s="52"/>
    </row>
    <row r="667" spans="1:1">
      <c r="A667" s="52"/>
    </row>
    <row r="668" spans="1:1">
      <c r="A668" s="52"/>
    </row>
    <row r="669" spans="1:1">
      <c r="A669" s="52"/>
    </row>
    <row r="670" spans="1:1">
      <c r="A670" s="52"/>
    </row>
    <row r="671" spans="1:1">
      <c r="A671" s="52"/>
    </row>
    <row r="672" spans="1:1">
      <c r="A672" s="52"/>
    </row>
    <row r="673" spans="1:1">
      <c r="A673" s="52"/>
    </row>
    <row r="674" spans="1:1">
      <c r="A674" s="52"/>
    </row>
    <row r="675" spans="1:1">
      <c r="A675" s="52"/>
    </row>
    <row r="676" spans="1:1">
      <c r="A676" s="52"/>
    </row>
    <row r="677" spans="1:1">
      <c r="A677" s="52"/>
    </row>
    <row r="678" spans="1:1">
      <c r="A678" s="52"/>
    </row>
    <row r="679" spans="1:1">
      <c r="A679" s="52"/>
    </row>
    <row r="680" spans="1:1">
      <c r="A680" s="52"/>
    </row>
    <row r="681" spans="1:1">
      <c r="A681" s="52"/>
    </row>
    <row r="682" spans="1:1">
      <c r="A682" s="52"/>
    </row>
    <row r="683" spans="1:1">
      <c r="A683" s="52"/>
    </row>
    <row r="684" spans="1:1">
      <c r="A684" s="52"/>
    </row>
    <row r="685" spans="1:1">
      <c r="A685" s="52"/>
    </row>
    <row r="686" spans="1:1">
      <c r="A686" s="52"/>
    </row>
    <row r="687" spans="1:1">
      <c r="A687" s="52"/>
    </row>
    <row r="688" spans="1:1">
      <c r="A688" s="52"/>
    </row>
    <row r="689" spans="1:1">
      <c r="A689" s="52"/>
    </row>
    <row r="690" spans="1:1">
      <c r="A690" s="52"/>
    </row>
    <row r="691" spans="1:1">
      <c r="A691" s="52"/>
    </row>
    <row r="692" spans="1:1">
      <c r="A692" s="52"/>
    </row>
    <row r="693" spans="1:1">
      <c r="A693" s="52"/>
    </row>
    <row r="694" spans="1:1">
      <c r="A694" s="52"/>
    </row>
    <row r="695" spans="1:1">
      <c r="A695" s="52"/>
    </row>
    <row r="696" spans="1:1">
      <c r="A696" s="52"/>
    </row>
    <row r="697" spans="1:1">
      <c r="A697" s="52"/>
    </row>
    <row r="698" spans="1:1">
      <c r="A698" s="52"/>
    </row>
    <row r="699" spans="1:1">
      <c r="A699" s="52"/>
    </row>
    <row r="700" spans="1:1">
      <c r="A700" s="52"/>
    </row>
    <row r="701" spans="1:1">
      <c r="A701" s="52"/>
    </row>
    <row r="702" spans="1:1">
      <c r="A702" s="52"/>
    </row>
    <row r="703" spans="1:1">
      <c r="A703" s="52"/>
    </row>
    <row r="704" spans="1:1">
      <c r="A704" s="52"/>
    </row>
    <row r="705" spans="1:1">
      <c r="A705" s="52"/>
    </row>
    <row r="706" spans="1:1">
      <c r="A706" s="52"/>
    </row>
    <row r="707" spans="1:1">
      <c r="A707" s="52"/>
    </row>
    <row r="708" spans="1:1">
      <c r="A708" s="52"/>
    </row>
    <row r="709" spans="1:1">
      <c r="A709" s="52"/>
    </row>
    <row r="710" spans="1:1">
      <c r="A710" s="52"/>
    </row>
    <row r="711" spans="1:1">
      <c r="A711" s="52"/>
    </row>
    <row r="712" spans="1:1">
      <c r="A712" s="52"/>
    </row>
    <row r="713" spans="1:1">
      <c r="A713" s="52"/>
    </row>
    <row r="714" spans="1:1">
      <c r="A714" s="52"/>
    </row>
    <row r="715" spans="1:1">
      <c r="A715" s="52"/>
    </row>
    <row r="716" spans="1:1">
      <c r="A716" s="52"/>
    </row>
    <row r="717" spans="1:1">
      <c r="A717" s="52"/>
    </row>
    <row r="718" spans="1:1">
      <c r="A718" s="52"/>
    </row>
    <row r="719" spans="1:1">
      <c r="A719" s="52"/>
    </row>
    <row r="720" spans="1:1">
      <c r="A720" s="52"/>
    </row>
    <row r="721" spans="1:1">
      <c r="A721" s="52"/>
    </row>
    <row r="722" spans="1:1">
      <c r="A722" s="52"/>
    </row>
    <row r="723" spans="1:1">
      <c r="A723" s="52"/>
    </row>
    <row r="724" spans="1:1">
      <c r="A724" s="52"/>
    </row>
    <row r="725" spans="1:1">
      <c r="A725" s="52"/>
    </row>
    <row r="726" spans="1:1">
      <c r="A726" s="52"/>
    </row>
    <row r="727" spans="1:1">
      <c r="A727" s="52"/>
    </row>
    <row r="728" spans="1:1">
      <c r="A728" s="52"/>
    </row>
    <row r="729" spans="1:1">
      <c r="A729" s="52"/>
    </row>
    <row r="730" spans="1:1">
      <c r="A730" s="52"/>
    </row>
    <row r="731" spans="1:1">
      <c r="A731" s="52"/>
    </row>
    <row r="732" spans="1:1">
      <c r="A732" s="52"/>
    </row>
    <row r="733" spans="1:1">
      <c r="A733" s="52"/>
    </row>
    <row r="734" spans="1:1">
      <c r="A734" s="52"/>
    </row>
    <row r="735" spans="1:1">
      <c r="A735" s="52"/>
    </row>
    <row r="736" spans="1:1">
      <c r="A736" s="52"/>
    </row>
    <row r="737" spans="1:1">
      <c r="A737" s="52"/>
    </row>
    <row r="738" spans="1:1">
      <c r="A738" s="52"/>
    </row>
    <row r="739" spans="1:1">
      <c r="A739" s="52"/>
    </row>
    <row r="740" spans="1:1">
      <c r="A740" s="52"/>
    </row>
    <row r="741" spans="1:1">
      <c r="A741" s="52"/>
    </row>
    <row r="742" spans="1:1">
      <c r="A742" s="52"/>
    </row>
    <row r="743" spans="1:1">
      <c r="A743" s="52"/>
    </row>
    <row r="744" spans="1:1">
      <c r="A744" s="52"/>
    </row>
    <row r="745" spans="1:1">
      <c r="A745" s="52"/>
    </row>
    <row r="746" spans="1:1">
      <c r="A746" s="52"/>
    </row>
    <row r="747" spans="1:1">
      <c r="A747" s="52"/>
    </row>
    <row r="748" spans="1:1">
      <c r="A748" s="52"/>
    </row>
    <row r="749" spans="1:1">
      <c r="A749" s="52"/>
    </row>
    <row r="750" spans="1:1">
      <c r="A750" s="52"/>
    </row>
    <row r="751" spans="1:1">
      <c r="A751" s="52"/>
    </row>
    <row r="752" spans="1:1">
      <c r="A752" s="52"/>
    </row>
    <row r="753" spans="1:1">
      <c r="A753" s="52"/>
    </row>
    <row r="754" spans="1:1">
      <c r="A754" s="52"/>
    </row>
    <row r="755" spans="1:1">
      <c r="A755" s="52"/>
    </row>
    <row r="756" spans="1:1">
      <c r="A756" s="52"/>
    </row>
    <row r="757" spans="1:1">
      <c r="A757" s="52"/>
    </row>
    <row r="758" spans="1:1">
      <c r="A758" s="52"/>
    </row>
    <row r="759" spans="1:1">
      <c r="A759" s="52"/>
    </row>
    <row r="760" spans="1:1">
      <c r="A760" s="52"/>
    </row>
    <row r="761" spans="1:1">
      <c r="A761" s="52"/>
    </row>
    <row r="762" spans="1:1">
      <c r="A762" s="52"/>
    </row>
    <row r="763" spans="1:1">
      <c r="A763" s="52"/>
    </row>
    <row r="764" spans="1:1">
      <c r="A764" s="52"/>
    </row>
    <row r="765" spans="1:1">
      <c r="A765" s="52"/>
    </row>
    <row r="766" spans="1:1">
      <c r="A766" s="52"/>
    </row>
    <row r="767" spans="1:1">
      <c r="A767" s="52"/>
    </row>
    <row r="768" spans="1:1">
      <c r="A768" s="52"/>
    </row>
    <row r="769" spans="1:1">
      <c r="A769" s="52"/>
    </row>
    <row r="770" spans="1:1">
      <c r="A770" s="52"/>
    </row>
    <row r="771" spans="1:1">
      <c r="A771" s="52"/>
    </row>
    <row r="772" spans="1:1">
      <c r="A772" s="52"/>
    </row>
    <row r="773" spans="1:1">
      <c r="A773" s="52"/>
    </row>
    <row r="774" spans="1:1">
      <c r="A774" s="52"/>
    </row>
    <row r="775" spans="1:1">
      <c r="A775" s="52"/>
    </row>
    <row r="776" spans="1:1">
      <c r="A776" s="52"/>
    </row>
    <row r="777" spans="1:1">
      <c r="A777" s="52"/>
    </row>
    <row r="778" spans="1:1">
      <c r="A778" s="52"/>
    </row>
    <row r="779" spans="1:1">
      <c r="A779" s="52"/>
    </row>
    <row r="780" spans="1:1">
      <c r="A780" s="52"/>
    </row>
    <row r="781" spans="1:1">
      <c r="A781" s="52"/>
    </row>
    <row r="782" spans="1:1">
      <c r="A782" s="52"/>
    </row>
    <row r="783" spans="1:1">
      <c r="A783" s="52"/>
    </row>
    <row r="784" spans="1:1">
      <c r="A784" s="52"/>
    </row>
    <row r="785" spans="1:1">
      <c r="A785" s="52"/>
    </row>
    <row r="786" spans="1:1">
      <c r="A786" s="52"/>
    </row>
    <row r="787" spans="1:1">
      <c r="A787" s="52"/>
    </row>
    <row r="788" spans="1:1">
      <c r="A788" s="52"/>
    </row>
    <row r="789" spans="1:1">
      <c r="A789" s="52"/>
    </row>
    <row r="790" spans="1:1">
      <c r="A790" s="52"/>
    </row>
    <row r="791" spans="1:1">
      <c r="A791" s="52"/>
    </row>
    <row r="792" spans="1:1">
      <c r="A792" s="52"/>
    </row>
    <row r="793" spans="1:1">
      <c r="A793" s="52"/>
    </row>
    <row r="794" spans="1:1">
      <c r="A794" s="52"/>
    </row>
    <row r="795" spans="1:1">
      <c r="A795" s="52"/>
    </row>
    <row r="796" spans="1:1">
      <c r="A796" s="52"/>
    </row>
    <row r="797" spans="1:1">
      <c r="A797" s="52"/>
    </row>
    <row r="798" spans="1:1">
      <c r="A798" s="52"/>
    </row>
    <row r="799" spans="1:1">
      <c r="A799" s="52"/>
    </row>
    <row r="800" spans="1:1">
      <c r="A800" s="52"/>
    </row>
    <row r="801" spans="1:1">
      <c r="A801" s="52"/>
    </row>
    <row r="802" spans="1:1">
      <c r="A802" s="52"/>
    </row>
    <row r="803" spans="1:1">
      <c r="A803" s="52"/>
    </row>
    <row r="804" spans="1:1">
      <c r="A804" s="52"/>
    </row>
    <row r="805" spans="1:1">
      <c r="A805" s="52"/>
    </row>
    <row r="806" spans="1:1">
      <c r="A806" s="52"/>
    </row>
    <row r="807" spans="1:1">
      <c r="A807" s="52"/>
    </row>
    <row r="808" spans="1:1">
      <c r="A808" s="52"/>
    </row>
    <row r="809" spans="1:1">
      <c r="A809" s="52"/>
    </row>
    <row r="810" spans="1:1">
      <c r="A810" s="52"/>
    </row>
    <row r="811" spans="1:1">
      <c r="A811" s="52"/>
    </row>
    <row r="812" spans="1:1">
      <c r="A812" s="52"/>
    </row>
    <row r="813" spans="1:1">
      <c r="A813" s="52"/>
    </row>
    <row r="814" spans="1:1">
      <c r="A814" s="52"/>
    </row>
    <row r="815" spans="1:1">
      <c r="A815" s="52"/>
    </row>
    <row r="816" spans="1:1">
      <c r="A816" s="52"/>
    </row>
    <row r="817" spans="1:1">
      <c r="A817" s="52"/>
    </row>
    <row r="818" spans="1:1">
      <c r="A818" s="52"/>
    </row>
    <row r="819" spans="1:1">
      <c r="A819" s="52"/>
    </row>
    <row r="820" spans="1:1">
      <c r="A820" s="52"/>
    </row>
    <row r="821" spans="1:1">
      <c r="A821" s="52"/>
    </row>
    <row r="822" spans="1:1">
      <c r="A822" s="52"/>
    </row>
    <row r="823" spans="1:1">
      <c r="A823" s="52"/>
    </row>
    <row r="824" spans="1:1">
      <c r="A824" s="52"/>
    </row>
    <row r="825" spans="1:1">
      <c r="A825" s="52"/>
    </row>
    <row r="826" spans="1:1">
      <c r="A826" s="52"/>
    </row>
    <row r="827" spans="1:1">
      <c r="A827" s="52"/>
    </row>
    <row r="828" spans="1:1">
      <c r="A828" s="52"/>
    </row>
    <row r="829" spans="1:1">
      <c r="A829" s="52"/>
    </row>
    <row r="830" spans="1:1">
      <c r="A830" s="52"/>
    </row>
    <row r="831" spans="1:1">
      <c r="A831" s="52"/>
    </row>
    <row r="832" spans="1:1">
      <c r="A832" s="52"/>
    </row>
    <row r="833" spans="1:1">
      <c r="A833" s="52"/>
    </row>
    <row r="834" spans="1:1">
      <c r="A834" s="52"/>
    </row>
    <row r="835" spans="1:1">
      <c r="A835" s="52"/>
    </row>
    <row r="836" spans="1:1">
      <c r="A836" s="52"/>
    </row>
    <row r="837" spans="1:1">
      <c r="A837" s="52"/>
    </row>
    <row r="838" spans="1:1">
      <c r="A838" s="52"/>
    </row>
    <row r="839" spans="1:1">
      <c r="A839" s="52"/>
    </row>
    <row r="840" spans="1:1">
      <c r="A840" s="52"/>
    </row>
    <row r="841" spans="1:1">
      <c r="A841" s="52"/>
    </row>
    <row r="842" spans="1:1">
      <c r="A842" s="52"/>
    </row>
    <row r="843" spans="1:1">
      <c r="A843" s="52"/>
    </row>
    <row r="844" spans="1:1">
      <c r="A844" s="52"/>
    </row>
    <row r="845" spans="1:1">
      <c r="A845" s="52"/>
    </row>
    <row r="846" spans="1:1">
      <c r="A846" s="52"/>
    </row>
    <row r="847" spans="1:1">
      <c r="A847" s="52"/>
    </row>
    <row r="848" spans="1:1">
      <c r="A848" s="52"/>
    </row>
    <row r="849" spans="1:1">
      <c r="A849" s="52"/>
    </row>
    <row r="850" spans="1:1">
      <c r="A850" s="52"/>
    </row>
    <row r="851" spans="1:1">
      <c r="A851" s="52"/>
    </row>
    <row r="852" spans="1:1">
      <c r="A852" s="52"/>
    </row>
    <row r="853" spans="1:1">
      <c r="A853" s="52"/>
    </row>
    <row r="854" spans="1:1">
      <c r="A854" s="52"/>
    </row>
    <row r="855" spans="1:1">
      <c r="A855" s="52"/>
    </row>
    <row r="856" spans="1:1">
      <c r="A856" s="52"/>
    </row>
    <row r="857" spans="1:1">
      <c r="A857" s="52"/>
    </row>
    <row r="858" spans="1:1">
      <c r="A858" s="52"/>
    </row>
    <row r="859" spans="1:1">
      <c r="A859" s="52"/>
    </row>
    <row r="860" spans="1:1">
      <c r="A860" s="52"/>
    </row>
    <row r="861" spans="1:1">
      <c r="A861" s="52"/>
    </row>
    <row r="862" spans="1:1">
      <c r="A862" s="52"/>
    </row>
    <row r="863" spans="1:1">
      <c r="A863" s="52"/>
    </row>
    <row r="864" spans="1:1">
      <c r="A864" s="52"/>
    </row>
    <row r="865" spans="1:1">
      <c r="A865" s="52"/>
    </row>
    <row r="866" spans="1:1">
      <c r="A866" s="52"/>
    </row>
    <row r="867" spans="1:1">
      <c r="A867" s="52"/>
    </row>
    <row r="868" spans="1:1">
      <c r="A868" s="52"/>
    </row>
    <row r="869" spans="1:1">
      <c r="A869" s="52"/>
    </row>
    <row r="870" spans="1:1">
      <c r="A870" s="52"/>
    </row>
    <row r="871" spans="1:1">
      <c r="A871" s="52"/>
    </row>
    <row r="872" spans="1:1">
      <c r="A872" s="52"/>
    </row>
    <row r="873" spans="1:1">
      <c r="A873" s="52"/>
    </row>
    <row r="874" spans="1:1">
      <c r="A874" s="52"/>
    </row>
    <row r="875" spans="1:1">
      <c r="A875" s="52"/>
    </row>
    <row r="876" spans="1:1">
      <c r="A876" s="52"/>
    </row>
    <row r="877" spans="1:1">
      <c r="A877" s="52"/>
    </row>
    <row r="878" spans="1:1">
      <c r="A878" s="52"/>
    </row>
    <row r="879" spans="1:1">
      <c r="A879" s="52"/>
    </row>
    <row r="880" spans="1:1">
      <c r="A880" s="52"/>
    </row>
    <row r="881" spans="1:1">
      <c r="A881" s="52"/>
    </row>
    <row r="882" spans="1:1">
      <c r="A882" s="52"/>
    </row>
    <row r="883" spans="1:1">
      <c r="A883" s="52"/>
    </row>
    <row r="884" spans="1:1">
      <c r="A884" s="52"/>
    </row>
    <row r="885" spans="1:1">
      <c r="A885" s="52"/>
    </row>
    <row r="886" spans="1:1">
      <c r="A886" s="52"/>
    </row>
    <row r="887" spans="1:1">
      <c r="A887" s="52"/>
    </row>
    <row r="888" spans="1:1">
      <c r="A888" s="52"/>
    </row>
    <row r="889" spans="1:1">
      <c r="A889" s="52"/>
    </row>
    <row r="890" spans="1:1">
      <c r="A890" s="52"/>
    </row>
    <row r="891" spans="1:1">
      <c r="A891" s="52"/>
    </row>
    <row r="892" spans="1:1">
      <c r="A892" s="52"/>
    </row>
    <row r="893" spans="1:1">
      <c r="A893" s="52"/>
    </row>
    <row r="894" spans="1:1">
      <c r="A894" s="52"/>
    </row>
    <row r="895" spans="1:1">
      <c r="A895" s="52"/>
    </row>
    <row r="896" spans="1:1">
      <c r="A896" s="52"/>
    </row>
    <row r="897" spans="1:1">
      <c r="A897" s="52"/>
    </row>
    <row r="898" spans="1:1">
      <c r="A898" s="52"/>
    </row>
    <row r="899" spans="1:1">
      <c r="A899" s="52"/>
    </row>
    <row r="900" spans="1:1">
      <c r="A900" s="52"/>
    </row>
    <row r="901" spans="1:1">
      <c r="A901" s="52"/>
    </row>
    <row r="902" spans="1:1">
      <c r="A902" s="52"/>
    </row>
    <row r="903" spans="1:1">
      <c r="A903" s="52"/>
    </row>
    <row r="904" spans="1:1">
      <c r="A904" s="52"/>
    </row>
    <row r="905" spans="1:1">
      <c r="A905" s="52"/>
    </row>
    <row r="906" spans="1:1">
      <c r="A906" s="52"/>
    </row>
    <row r="907" spans="1:1">
      <c r="A907" s="52"/>
    </row>
    <row r="908" spans="1:1">
      <c r="A908" s="52"/>
    </row>
    <row r="909" spans="1:1">
      <c r="A909" s="52"/>
    </row>
    <row r="910" spans="1:1">
      <c r="A910" s="52"/>
    </row>
    <row r="911" spans="1:1">
      <c r="A911" s="52"/>
    </row>
    <row r="912" spans="1:1">
      <c r="A912" s="52"/>
    </row>
    <row r="913" spans="1:1">
      <c r="A913" s="52"/>
    </row>
    <row r="914" spans="1:1">
      <c r="A914" s="52"/>
    </row>
    <row r="915" spans="1:1">
      <c r="A915" s="52"/>
    </row>
    <row r="916" spans="1:1">
      <c r="A916" s="52"/>
    </row>
    <row r="917" spans="1:1">
      <c r="A917" s="52"/>
    </row>
    <row r="918" spans="1:1">
      <c r="A918" s="52"/>
    </row>
    <row r="919" spans="1:1">
      <c r="A919" s="52"/>
    </row>
    <row r="920" spans="1:1">
      <c r="A920" s="52"/>
    </row>
    <row r="921" spans="1:1">
      <c r="A921" s="52"/>
    </row>
    <row r="922" spans="1:1">
      <c r="A922" s="52"/>
    </row>
    <row r="923" spans="1:1">
      <c r="A923" s="52"/>
    </row>
    <row r="924" spans="1:1">
      <c r="A924" s="52"/>
    </row>
    <row r="925" spans="1:1">
      <c r="A925" s="52"/>
    </row>
    <row r="926" spans="1:1">
      <c r="A926" s="52"/>
    </row>
    <row r="927" spans="1:1">
      <c r="A927" s="52"/>
    </row>
    <row r="928" spans="1:1">
      <c r="A928" s="52"/>
    </row>
    <row r="929" spans="1:1">
      <c r="A929" s="52"/>
    </row>
    <row r="930" spans="1:1">
      <c r="A930" s="52"/>
    </row>
    <row r="931" spans="1:1">
      <c r="A931" s="52"/>
    </row>
    <row r="932" spans="1:1">
      <c r="A932" s="52"/>
    </row>
    <row r="933" spans="1:1">
      <c r="A933" s="52"/>
    </row>
    <row r="934" spans="1:1">
      <c r="A934" s="52"/>
    </row>
    <row r="935" spans="1:1">
      <c r="A935" s="52"/>
    </row>
    <row r="936" spans="1:1">
      <c r="A936" s="52"/>
    </row>
    <row r="937" spans="1:1">
      <c r="A937" s="52"/>
    </row>
    <row r="938" spans="1:1">
      <c r="A938" s="52"/>
    </row>
    <row r="939" spans="1:1">
      <c r="A939" s="52"/>
    </row>
    <row r="940" spans="1:1">
      <c r="A940" s="52"/>
    </row>
    <row r="941" spans="1:1">
      <c r="A941" s="52"/>
    </row>
    <row r="942" spans="1:1">
      <c r="A942" s="52"/>
    </row>
    <row r="943" spans="1:1">
      <c r="A943" s="52"/>
    </row>
    <row r="944" spans="1:1">
      <c r="A944" s="52"/>
    </row>
    <row r="945" spans="1:1">
      <c r="A945" s="52"/>
    </row>
    <row r="946" spans="1:1">
      <c r="A946" s="52"/>
    </row>
    <row r="947" spans="1:1">
      <c r="A947" s="52"/>
    </row>
    <row r="948" spans="1:1">
      <c r="A948" s="52"/>
    </row>
    <row r="949" spans="1:1">
      <c r="A949" s="52"/>
    </row>
    <row r="950" spans="1:1">
      <c r="A950" s="52"/>
    </row>
    <row r="951" spans="1:1">
      <c r="A951" s="52"/>
    </row>
    <row r="952" spans="1:1">
      <c r="A952" s="52"/>
    </row>
    <row r="953" spans="1:1">
      <c r="A953" s="52"/>
    </row>
    <row r="954" spans="1:1">
      <c r="A954" s="52"/>
    </row>
    <row r="955" spans="1:1">
      <c r="A955" s="52"/>
    </row>
    <row r="956" spans="1:1">
      <c r="A956" s="52"/>
    </row>
    <row r="957" spans="1:1">
      <c r="A957" s="52"/>
    </row>
    <row r="958" spans="1:1">
      <c r="A958" s="52"/>
    </row>
    <row r="959" spans="1:1">
      <c r="A959" s="52"/>
    </row>
    <row r="960" spans="1:1">
      <c r="A960" s="52"/>
    </row>
    <row r="961" spans="1:1">
      <c r="A961" s="52"/>
    </row>
    <row r="962" spans="1:1">
      <c r="A962" s="52"/>
    </row>
    <row r="963" spans="1:1">
      <c r="A963" s="52"/>
    </row>
    <row r="964" spans="1:1">
      <c r="A964" s="52"/>
    </row>
    <row r="965" spans="1:1">
      <c r="A965" s="52"/>
    </row>
    <row r="966" spans="1:1">
      <c r="A966" s="52"/>
    </row>
    <row r="967" spans="1:1">
      <c r="A967" s="52"/>
    </row>
    <row r="968" spans="1:1">
      <c r="A968" s="52"/>
    </row>
    <row r="969" spans="1:1">
      <c r="A969" s="52"/>
    </row>
    <row r="970" spans="1:1">
      <c r="A970" s="52"/>
    </row>
    <row r="971" spans="1:1">
      <c r="A971" s="52"/>
    </row>
    <row r="972" spans="1:1">
      <c r="A972" s="52"/>
    </row>
    <row r="973" spans="1:1">
      <c r="A973" s="52"/>
    </row>
    <row r="974" spans="1:1">
      <c r="A974" s="52"/>
    </row>
    <row r="975" spans="1:1">
      <c r="A975" s="52"/>
    </row>
    <row r="976" spans="1:1">
      <c r="A976" s="52"/>
    </row>
    <row r="977" spans="1:1">
      <c r="A977" s="52"/>
    </row>
    <row r="978" spans="1:1">
      <c r="A978" s="52"/>
    </row>
    <row r="979" spans="1:1">
      <c r="A979" s="52"/>
    </row>
    <row r="980" spans="1:1">
      <c r="A980" s="52"/>
    </row>
    <row r="981" spans="1:1">
      <c r="A981" s="52"/>
    </row>
    <row r="982" spans="1:1">
      <c r="A982" s="52"/>
    </row>
    <row r="983" spans="1:1">
      <c r="A983" s="52"/>
    </row>
    <row r="984" spans="1:1">
      <c r="A984" s="52"/>
    </row>
    <row r="985" spans="1:1">
      <c r="A985" s="52"/>
    </row>
    <row r="986" spans="1:1">
      <c r="A986" s="52"/>
    </row>
    <row r="987" spans="1:1">
      <c r="A987" s="52"/>
    </row>
    <row r="988" spans="1:1">
      <c r="A988" s="52"/>
    </row>
    <row r="989" spans="1:1">
      <c r="A989" s="52"/>
    </row>
    <row r="990" spans="1:1">
      <c r="A990" s="52"/>
    </row>
    <row r="991" spans="1:1">
      <c r="A991" s="52"/>
    </row>
    <row r="992" spans="1:1">
      <c r="A992" s="52"/>
    </row>
    <row r="993" spans="1:1">
      <c r="A993" s="52"/>
    </row>
    <row r="994" spans="1:1">
      <c r="A994" s="52"/>
    </row>
    <row r="995" spans="1:1">
      <c r="A995" s="52"/>
    </row>
    <row r="996" spans="1:1">
      <c r="A996" s="52"/>
    </row>
    <row r="997" spans="1:1">
      <c r="A997" s="52"/>
    </row>
    <row r="998" spans="1:1">
      <c r="A998" s="52"/>
    </row>
    <row r="999" spans="1:1">
      <c r="A999" s="52"/>
    </row>
    <row r="1000" spans="1:1">
      <c r="A1000" s="52"/>
    </row>
    <row r="1001" spans="1:1">
      <c r="A1001" s="52"/>
    </row>
    <row r="1002" spans="1:1">
      <c r="A1002" s="52"/>
    </row>
    <row r="1003" spans="1:1">
      <c r="A1003" s="52"/>
    </row>
    <row r="1004" spans="1:1">
      <c r="A1004" s="52"/>
    </row>
    <row r="1005" spans="1:1">
      <c r="A1005" s="52"/>
    </row>
    <row r="1006" spans="1:1">
      <c r="A1006" s="52"/>
    </row>
    <row r="1007" spans="1:1">
      <c r="A1007" s="52"/>
    </row>
    <row r="1008" spans="1:1">
      <c r="A1008" s="52"/>
    </row>
    <row r="1009" spans="1:1">
      <c r="A1009" s="52"/>
    </row>
    <row r="1010" spans="1:1">
      <c r="A1010" s="52"/>
    </row>
    <row r="1011" spans="1:1">
      <c r="A1011" s="52"/>
    </row>
    <row r="1012" spans="1:1">
      <c r="A1012" s="52"/>
    </row>
    <row r="1013" spans="1:1">
      <c r="A1013" s="52"/>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37E9C7"/>
  </sheetPr>
  <dimension ref="A2:AB55"/>
  <sheetViews>
    <sheetView workbookViewId="0"/>
  </sheetViews>
  <sheetFormatPr defaultColWidth="9.33203125" defaultRowHeight="15.75"/>
  <cols>
    <col min="1" max="1" width="9.33203125" style="2"/>
    <col min="2" max="2" width="42.5" style="2" bestFit="1" customWidth="1"/>
    <col min="3" max="16384" width="9.33203125" style="2"/>
  </cols>
  <sheetData>
    <row r="2" spans="1:28">
      <c r="A2" s="11" t="s">
        <v>206</v>
      </c>
      <c r="B2" s="11"/>
      <c r="C2" s="11"/>
      <c r="D2" s="11"/>
      <c r="E2" s="11"/>
      <c r="F2" s="11"/>
      <c r="G2" s="11"/>
      <c r="H2" s="11"/>
      <c r="I2" s="11"/>
      <c r="J2" s="11"/>
      <c r="K2" s="11"/>
      <c r="L2" s="11"/>
      <c r="M2" s="11"/>
    </row>
    <row r="3" spans="1:28">
      <c r="A3" s="11"/>
      <c r="B3" s="11"/>
      <c r="C3" s="11"/>
      <c r="D3" s="11"/>
      <c r="E3" s="11" t="s">
        <v>205</v>
      </c>
      <c r="F3" s="11"/>
      <c r="G3" s="11"/>
      <c r="H3" s="11"/>
      <c r="I3" s="11"/>
      <c r="J3" s="11"/>
      <c r="K3" s="11"/>
      <c r="L3" s="11"/>
      <c r="M3" s="11"/>
    </row>
    <row r="4" spans="1:28">
      <c r="A4" s="479" t="s">
        <v>2217</v>
      </c>
      <c r="B4" s="14" t="s">
        <v>203</v>
      </c>
      <c r="C4" s="14" t="s">
        <v>189</v>
      </c>
      <c r="D4" s="14" t="s">
        <v>204</v>
      </c>
      <c r="E4" s="14">
        <v>2007</v>
      </c>
      <c r="F4" s="14">
        <v>2008</v>
      </c>
      <c r="G4" s="14">
        <v>2009</v>
      </c>
      <c r="H4" s="14">
        <v>2010</v>
      </c>
      <c r="I4" s="14">
        <v>2011</v>
      </c>
      <c r="J4" s="14">
        <v>2012</v>
      </c>
      <c r="K4" s="14">
        <v>2013</v>
      </c>
      <c r="L4" s="14">
        <v>2014</v>
      </c>
      <c r="M4" s="14">
        <v>2015</v>
      </c>
      <c r="N4" s="14">
        <v>2016</v>
      </c>
      <c r="O4" s="14">
        <v>2017</v>
      </c>
      <c r="P4" s="14" t="s">
        <v>2218</v>
      </c>
    </row>
    <row r="5" spans="1:28">
      <c r="B5" s="2" t="s">
        <v>90</v>
      </c>
      <c r="C5" s="11" t="s">
        <v>91</v>
      </c>
      <c r="D5" s="11">
        <v>0.75</v>
      </c>
      <c r="E5" s="11">
        <v>208.3</v>
      </c>
      <c r="F5" s="11">
        <v>212.3</v>
      </c>
      <c r="G5" s="11">
        <v>237.4</v>
      </c>
      <c r="H5" s="11">
        <v>240.4</v>
      </c>
      <c r="I5" s="11">
        <v>242.6</v>
      </c>
      <c r="J5" s="11">
        <v>242.63</v>
      </c>
      <c r="K5" s="11">
        <v>242.63</v>
      </c>
      <c r="L5" s="11">
        <v>242.63</v>
      </c>
      <c r="M5" s="11">
        <v>242.63</v>
      </c>
      <c r="N5" s="11">
        <v>242.63</v>
      </c>
      <c r="O5" s="11">
        <v>242.63</v>
      </c>
      <c r="P5" s="11">
        <v>242.63</v>
      </c>
      <c r="Q5" s="479" t="s">
        <v>7104</v>
      </c>
      <c r="R5" s="11" t="s">
        <v>7081</v>
      </c>
      <c r="S5" s="11" t="s">
        <v>7081</v>
      </c>
      <c r="T5" s="11" t="s">
        <v>7081</v>
      </c>
      <c r="U5" s="11" t="s">
        <v>7081</v>
      </c>
      <c r="V5" s="11" t="s">
        <v>7081</v>
      </c>
      <c r="W5" s="11" t="s">
        <v>7081</v>
      </c>
      <c r="X5" s="11" t="s">
        <v>7081</v>
      </c>
      <c r="Y5" s="11" t="s">
        <v>7081</v>
      </c>
      <c r="Z5" s="11" t="s">
        <v>7081</v>
      </c>
      <c r="AA5" s="11" t="s">
        <v>7081</v>
      </c>
      <c r="AB5" s="11" t="s">
        <v>7081</v>
      </c>
    </row>
    <row r="6" spans="1:28">
      <c r="B6" s="2" t="s">
        <v>88</v>
      </c>
      <c r="C6" s="2" t="s">
        <v>89</v>
      </c>
      <c r="D6" s="11">
        <v>0.7</v>
      </c>
      <c r="E6" s="11">
        <v>400.43</v>
      </c>
      <c r="F6" s="11">
        <v>406.07</v>
      </c>
      <c r="G6" s="11">
        <v>478.05</v>
      </c>
      <c r="H6" s="11">
        <v>480.81</v>
      </c>
      <c r="I6" s="11">
        <v>483.42</v>
      </c>
      <c r="J6" s="11">
        <v>485.67</v>
      </c>
      <c r="K6" s="11">
        <v>487.78</v>
      </c>
      <c r="L6" s="11">
        <v>489.4</v>
      </c>
      <c r="M6" s="11">
        <v>491</v>
      </c>
      <c r="N6" s="11">
        <v>493</v>
      </c>
      <c r="O6" s="11">
        <v>495</v>
      </c>
      <c r="P6" s="11">
        <v>500</v>
      </c>
      <c r="Q6" s="479" t="s">
        <v>7104</v>
      </c>
      <c r="R6" s="11" t="s">
        <v>7081</v>
      </c>
      <c r="S6" s="11" t="s">
        <v>7081</v>
      </c>
      <c r="T6" s="11" t="s">
        <v>7081</v>
      </c>
      <c r="U6" s="11" t="s">
        <v>7081</v>
      </c>
      <c r="V6" s="11" t="s">
        <v>7081</v>
      </c>
      <c r="W6" s="11" t="s">
        <v>7081</v>
      </c>
      <c r="X6" s="11" t="s">
        <v>7081</v>
      </c>
      <c r="Y6" s="11" t="s">
        <v>7081</v>
      </c>
      <c r="Z6" s="11" t="s">
        <v>7081</v>
      </c>
      <c r="AA6" s="11" t="s">
        <v>7081</v>
      </c>
      <c r="AB6" s="11" t="s">
        <v>7081</v>
      </c>
    </row>
    <row r="7" spans="1:28">
      <c r="B7" s="2" t="s">
        <v>86</v>
      </c>
      <c r="C7" s="2" t="s">
        <v>87</v>
      </c>
      <c r="D7" s="11">
        <v>0.8</v>
      </c>
      <c r="E7" s="11">
        <v>52.91</v>
      </c>
      <c r="F7" s="11">
        <v>54.49</v>
      </c>
      <c r="G7" s="11">
        <v>54.84</v>
      </c>
      <c r="H7" s="11">
        <v>57.12</v>
      </c>
      <c r="I7" s="11">
        <v>58.42</v>
      </c>
      <c r="J7" s="11">
        <v>59.81</v>
      </c>
      <c r="K7" s="11">
        <v>60.08</v>
      </c>
      <c r="L7" s="11">
        <v>62.24</v>
      </c>
      <c r="M7" s="11">
        <v>62.4</v>
      </c>
      <c r="N7" s="11">
        <v>64</v>
      </c>
      <c r="O7" s="11" t="s">
        <v>7081</v>
      </c>
      <c r="P7" s="11">
        <v>65.5</v>
      </c>
      <c r="Q7" s="11" t="s">
        <v>7081</v>
      </c>
      <c r="R7" s="11" t="s">
        <v>7081</v>
      </c>
      <c r="S7" s="11" t="s">
        <v>7081</v>
      </c>
      <c r="T7" s="11" t="s">
        <v>7081</v>
      </c>
      <c r="U7" s="11" t="s">
        <v>7081</v>
      </c>
      <c r="V7" s="11" t="s">
        <v>7081</v>
      </c>
      <c r="W7" s="11" t="s">
        <v>7081</v>
      </c>
      <c r="X7" s="11" t="s">
        <v>7081</v>
      </c>
      <c r="Y7" s="11" t="s">
        <v>7081</v>
      </c>
      <c r="Z7" s="11" t="s">
        <v>7081</v>
      </c>
      <c r="AA7" s="11" t="s">
        <v>7081</v>
      </c>
      <c r="AB7" s="11" t="s">
        <v>7081</v>
      </c>
    </row>
    <row r="8" spans="1:28">
      <c r="B8" s="2" t="s">
        <v>82</v>
      </c>
      <c r="C8" s="2" t="s">
        <v>83</v>
      </c>
      <c r="D8" s="11">
        <v>0.85</v>
      </c>
      <c r="E8" s="11">
        <v>322.72000000000003</v>
      </c>
      <c r="F8" s="11">
        <v>346.09</v>
      </c>
      <c r="G8" s="11">
        <v>391.75</v>
      </c>
      <c r="H8" s="11">
        <v>424.7</v>
      </c>
      <c r="I8" s="11">
        <v>426.03</v>
      </c>
      <c r="J8" s="11">
        <v>427.44</v>
      </c>
      <c r="K8" s="11">
        <v>429</v>
      </c>
      <c r="L8" s="11">
        <v>429</v>
      </c>
      <c r="M8" s="11">
        <v>431</v>
      </c>
      <c r="N8" s="11">
        <v>436</v>
      </c>
      <c r="O8" s="11">
        <v>441</v>
      </c>
      <c r="P8" s="11">
        <v>455</v>
      </c>
      <c r="Q8" s="479" t="s">
        <v>7104</v>
      </c>
      <c r="R8" s="11" t="s">
        <v>7081</v>
      </c>
      <c r="S8" s="11" t="s">
        <v>7081</v>
      </c>
      <c r="T8" s="11" t="s">
        <v>7081</v>
      </c>
      <c r="U8" s="11" t="s">
        <v>7081</v>
      </c>
      <c r="V8" s="11" t="s">
        <v>7081</v>
      </c>
      <c r="W8" s="11" t="s">
        <v>7081</v>
      </c>
      <c r="X8" s="11" t="s">
        <v>7081</v>
      </c>
      <c r="Y8" s="11" t="s">
        <v>7081</v>
      </c>
      <c r="Z8" s="11" t="s">
        <v>7081</v>
      </c>
      <c r="AA8" s="11" t="s">
        <v>7081</v>
      </c>
      <c r="AB8" s="11" t="s">
        <v>7081</v>
      </c>
    </row>
    <row r="9" spans="1:28">
      <c r="B9" s="2" t="s">
        <v>76</v>
      </c>
      <c r="C9" s="2" t="s">
        <v>77</v>
      </c>
      <c r="D9" s="11">
        <v>0.55000000000000004</v>
      </c>
      <c r="E9" s="11">
        <v>272.02</v>
      </c>
      <c r="F9" s="11">
        <v>273.72000000000003</v>
      </c>
      <c r="G9" s="11">
        <v>281.12</v>
      </c>
      <c r="H9" s="11">
        <v>291.62</v>
      </c>
      <c r="I9" s="11">
        <v>292.89</v>
      </c>
      <c r="J9" s="11">
        <v>292.87</v>
      </c>
      <c r="K9" s="11">
        <v>292.87</v>
      </c>
      <c r="L9" s="11">
        <v>292.88</v>
      </c>
      <c r="M9" s="11">
        <v>293</v>
      </c>
      <c r="N9" s="11">
        <v>293</v>
      </c>
      <c r="O9" s="11">
        <v>293</v>
      </c>
      <c r="P9" s="11">
        <v>293</v>
      </c>
      <c r="Q9" s="479" t="s">
        <v>7104</v>
      </c>
      <c r="R9" s="11"/>
      <c r="S9" s="11"/>
      <c r="T9" s="11"/>
      <c r="U9" s="11"/>
      <c r="V9" s="11"/>
      <c r="W9" s="11"/>
      <c r="X9" s="11"/>
      <c r="Y9" s="11"/>
      <c r="Z9" s="11"/>
      <c r="AA9" s="11"/>
      <c r="AB9" s="479"/>
    </row>
    <row r="10" spans="1:28">
      <c r="B10" s="2" t="s">
        <v>74</v>
      </c>
      <c r="C10" s="2" t="s">
        <v>75</v>
      </c>
      <c r="D10" s="11">
        <v>0.7</v>
      </c>
      <c r="E10" s="11">
        <v>576.79999999999995</v>
      </c>
      <c r="F10" s="11">
        <v>583.20000000000005</v>
      </c>
      <c r="G10" s="11">
        <v>599.4</v>
      </c>
      <c r="H10" s="11">
        <v>580.79999999999995</v>
      </c>
      <c r="I10" s="11">
        <v>569.70000000000005</v>
      </c>
      <c r="J10" s="11">
        <v>576.1</v>
      </c>
      <c r="K10" s="11">
        <v>581.5</v>
      </c>
      <c r="L10" s="11">
        <v>585.29999999999995</v>
      </c>
      <c r="M10" s="11">
        <v>596</v>
      </c>
      <c r="N10" s="11">
        <v>615</v>
      </c>
      <c r="O10" s="11">
        <v>640</v>
      </c>
      <c r="P10" s="11">
        <v>620</v>
      </c>
      <c r="Q10" s="479" t="s">
        <v>7104</v>
      </c>
      <c r="R10" s="11"/>
      <c r="S10" s="11"/>
      <c r="T10" s="11"/>
      <c r="U10" s="11"/>
      <c r="V10" s="11"/>
      <c r="W10" s="11"/>
      <c r="X10" s="11"/>
      <c r="Y10" s="11"/>
      <c r="Z10" s="11"/>
      <c r="AA10" s="11"/>
      <c r="AB10" s="11"/>
    </row>
    <row r="11" spans="1:28">
      <c r="B11" s="2" t="s">
        <v>72</v>
      </c>
      <c r="C11" s="2" t="s">
        <v>73</v>
      </c>
      <c r="D11" s="11">
        <v>0.75</v>
      </c>
      <c r="E11" s="11">
        <v>163.22999999999999</v>
      </c>
      <c r="F11" s="11">
        <v>163.02000000000001</v>
      </c>
      <c r="G11" s="11">
        <v>165.4</v>
      </c>
      <c r="H11" s="11">
        <v>169.43</v>
      </c>
      <c r="I11" s="11">
        <v>169.25</v>
      </c>
      <c r="J11" s="11">
        <v>172.35</v>
      </c>
      <c r="K11" s="11">
        <v>177.09</v>
      </c>
      <c r="L11" s="11">
        <v>176.99</v>
      </c>
      <c r="M11" s="11">
        <v>179.5</v>
      </c>
      <c r="N11" s="11">
        <v>180.5</v>
      </c>
      <c r="O11" s="11">
        <v>181.5</v>
      </c>
      <c r="P11" s="11">
        <v>185</v>
      </c>
      <c r="Q11" s="479" t="s">
        <v>7104</v>
      </c>
      <c r="R11" s="11"/>
      <c r="S11" s="11"/>
      <c r="T11" s="11"/>
      <c r="U11" s="11"/>
      <c r="V11" s="11"/>
      <c r="W11" s="11"/>
      <c r="X11" s="11"/>
      <c r="Y11" s="11"/>
      <c r="Z11" s="11"/>
      <c r="AA11" s="11"/>
      <c r="AB11" s="11"/>
    </row>
    <row r="12" spans="1:28">
      <c r="B12" s="2" t="s">
        <v>68</v>
      </c>
      <c r="C12" s="2" t="s">
        <v>69</v>
      </c>
      <c r="D12" s="11">
        <v>0.7</v>
      </c>
      <c r="E12" s="11">
        <v>325.81</v>
      </c>
      <c r="F12" s="11">
        <v>325.81</v>
      </c>
      <c r="G12" s="11">
        <v>325.81</v>
      </c>
      <c r="H12" s="11">
        <v>325.81</v>
      </c>
      <c r="I12" s="11">
        <v>325.81</v>
      </c>
      <c r="J12" s="11">
        <v>325.81</v>
      </c>
      <c r="K12" s="11">
        <v>325.81</v>
      </c>
      <c r="L12" s="11">
        <v>325.81</v>
      </c>
      <c r="M12" s="11">
        <v>325.81</v>
      </c>
      <c r="N12" s="11">
        <v>325.81</v>
      </c>
      <c r="O12" s="11" t="s">
        <v>7081</v>
      </c>
      <c r="P12" s="11">
        <v>325.81</v>
      </c>
      <c r="Q12" s="11" t="s">
        <v>7081</v>
      </c>
      <c r="R12" s="11"/>
      <c r="S12" s="11"/>
      <c r="T12" s="11"/>
      <c r="U12" s="11"/>
      <c r="V12" s="11"/>
      <c r="W12" s="11"/>
      <c r="X12" s="11"/>
      <c r="Y12" s="11"/>
      <c r="Z12" s="11"/>
      <c r="AA12" s="11"/>
      <c r="AB12" s="11"/>
    </row>
    <row r="13" spans="1:28">
      <c r="B13" s="2" t="s">
        <v>66</v>
      </c>
      <c r="C13" s="2" t="s">
        <v>67</v>
      </c>
      <c r="D13" s="11">
        <v>0.75</v>
      </c>
      <c r="E13" s="11">
        <v>45.15</v>
      </c>
      <c r="F13" s="11">
        <v>44.88</v>
      </c>
      <c r="G13" s="11">
        <v>43.92</v>
      </c>
      <c r="H13" s="11">
        <v>42.57</v>
      </c>
      <c r="I13" s="11">
        <v>39.96</v>
      </c>
      <c r="J13" s="11">
        <v>40.11</v>
      </c>
      <c r="K13" s="11">
        <v>40.270000000000003</v>
      </c>
      <c r="L13" s="11">
        <v>40.36</v>
      </c>
      <c r="M13" s="11">
        <v>40.5</v>
      </c>
      <c r="N13" s="11">
        <v>40.65</v>
      </c>
      <c r="O13" s="11" t="s">
        <v>7081</v>
      </c>
      <c r="P13" s="11">
        <v>41.1</v>
      </c>
      <c r="Q13" s="11" t="s">
        <v>7081</v>
      </c>
      <c r="R13" s="11"/>
      <c r="S13" s="11"/>
      <c r="T13" s="11"/>
      <c r="U13" s="11"/>
      <c r="V13" s="11"/>
      <c r="W13" s="11"/>
      <c r="X13" s="11"/>
      <c r="Y13" s="11"/>
      <c r="Z13" s="11"/>
      <c r="AA13" s="11"/>
      <c r="AB13" s="11"/>
    </row>
    <row r="14" spans="1:28">
      <c r="B14" s="2" t="s">
        <v>2219</v>
      </c>
      <c r="C14" s="2" t="s">
        <v>2220</v>
      </c>
      <c r="D14" s="11">
        <v>0.75</v>
      </c>
      <c r="E14" s="11">
        <v>156.22</v>
      </c>
      <c r="F14" s="11">
        <v>155.83000000000001</v>
      </c>
      <c r="G14" s="11">
        <v>175.62</v>
      </c>
      <c r="H14" s="11">
        <v>176.45</v>
      </c>
      <c r="I14" s="11">
        <v>177.16</v>
      </c>
      <c r="J14" s="11">
        <v>314.05</v>
      </c>
      <c r="K14" s="11">
        <v>315.27</v>
      </c>
      <c r="L14" s="11">
        <v>316.98</v>
      </c>
      <c r="M14" s="11">
        <v>318</v>
      </c>
      <c r="N14" s="11">
        <v>319</v>
      </c>
      <c r="O14" s="11">
        <v>320</v>
      </c>
      <c r="P14" s="11">
        <v>323</v>
      </c>
      <c r="Q14" s="479" t="s">
        <v>7104</v>
      </c>
      <c r="R14" s="11"/>
      <c r="S14" s="11"/>
      <c r="T14" s="11"/>
      <c r="U14" s="11"/>
      <c r="V14" s="11"/>
      <c r="W14" s="11"/>
      <c r="X14" s="11"/>
      <c r="Y14" s="11"/>
      <c r="Z14" s="11"/>
      <c r="AA14" s="11"/>
      <c r="AB14" s="479"/>
    </row>
    <row r="15" spans="1:28">
      <c r="B15" s="2" t="s">
        <v>56</v>
      </c>
      <c r="C15" s="2" t="s">
        <v>57</v>
      </c>
      <c r="D15" s="11">
        <v>0.8</v>
      </c>
      <c r="E15" s="11">
        <v>86.23</v>
      </c>
      <c r="F15" s="11">
        <v>119.26</v>
      </c>
      <c r="G15" s="11">
        <v>135.41999999999999</v>
      </c>
      <c r="H15" s="11">
        <v>135.71</v>
      </c>
      <c r="I15" s="11">
        <v>136.13999999999999</v>
      </c>
      <c r="J15" s="11">
        <v>153.53</v>
      </c>
      <c r="K15" s="11">
        <v>153.87</v>
      </c>
      <c r="L15" s="11">
        <v>154.16</v>
      </c>
      <c r="M15" s="11">
        <v>154.4</v>
      </c>
      <c r="N15" s="11">
        <v>154.75</v>
      </c>
      <c r="O15" s="11">
        <v>155</v>
      </c>
      <c r="P15" s="11">
        <v>155.75</v>
      </c>
      <c r="Q15" s="479" t="s">
        <v>7104</v>
      </c>
      <c r="R15" s="11"/>
      <c r="S15" s="11"/>
      <c r="T15" s="11"/>
      <c r="U15" s="11"/>
      <c r="V15" s="11"/>
      <c r="W15" s="11"/>
      <c r="X15" s="11"/>
      <c r="Y15" s="11"/>
      <c r="Z15" s="11"/>
      <c r="AA15" s="11"/>
      <c r="AB15" s="11"/>
    </row>
    <row r="16" spans="1:28">
      <c r="B16" s="2" t="s">
        <v>52</v>
      </c>
      <c r="C16" s="2" t="s">
        <v>53</v>
      </c>
      <c r="D16" s="11">
        <v>0.8</v>
      </c>
      <c r="E16" s="11">
        <v>45.06</v>
      </c>
      <c r="F16" s="11">
        <v>46.92</v>
      </c>
      <c r="G16" s="11">
        <v>47.9</v>
      </c>
      <c r="H16" s="11">
        <v>49.41</v>
      </c>
      <c r="I16" s="11">
        <v>49.95</v>
      </c>
      <c r="J16" s="11">
        <v>50.16</v>
      </c>
      <c r="K16" s="11">
        <v>50.23</v>
      </c>
      <c r="L16" s="11">
        <v>50.27</v>
      </c>
      <c r="M16" s="11">
        <v>50.3</v>
      </c>
      <c r="N16" s="11">
        <v>50.3</v>
      </c>
      <c r="O16" s="11" t="s">
        <v>7081</v>
      </c>
      <c r="P16" s="11">
        <v>50.3</v>
      </c>
      <c r="Q16" s="11" t="s">
        <v>7081</v>
      </c>
      <c r="R16" s="11"/>
      <c r="S16" s="11"/>
      <c r="T16" s="11"/>
      <c r="U16" s="11"/>
      <c r="V16" s="11"/>
      <c r="W16" s="11"/>
      <c r="X16" s="11"/>
      <c r="Y16" s="11"/>
      <c r="Z16" s="11"/>
      <c r="AA16" s="11"/>
      <c r="AB16" s="11"/>
    </row>
    <row r="17" spans="1:28">
      <c r="B17" s="2" t="s">
        <v>40</v>
      </c>
      <c r="C17" s="2" t="s">
        <v>41</v>
      </c>
      <c r="D17" s="11">
        <v>0.7</v>
      </c>
      <c r="E17" s="11">
        <v>38.97</v>
      </c>
      <c r="F17" s="11">
        <v>35.93</v>
      </c>
      <c r="G17" s="11">
        <v>36</v>
      </c>
      <c r="H17" s="11">
        <v>36.229999999999997</v>
      </c>
      <c r="I17" s="11">
        <v>36.28</v>
      </c>
      <c r="J17" s="11">
        <v>37.22</v>
      </c>
      <c r="K17" s="11">
        <v>38.75</v>
      </c>
      <c r="L17" s="11">
        <v>46.91</v>
      </c>
      <c r="M17" s="11">
        <v>48.25</v>
      </c>
      <c r="N17" s="11">
        <v>48.5</v>
      </c>
      <c r="O17" s="11" t="s">
        <v>7081</v>
      </c>
      <c r="P17" s="11">
        <v>49.25</v>
      </c>
      <c r="Q17" s="11" t="s">
        <v>7081</v>
      </c>
      <c r="R17" s="11"/>
      <c r="S17" s="11"/>
      <c r="T17" s="11"/>
      <c r="U17" s="11"/>
      <c r="V17" s="11"/>
      <c r="W17" s="11"/>
      <c r="X17" s="11"/>
      <c r="Y17" s="11"/>
      <c r="Z17" s="11"/>
      <c r="AA17" s="11"/>
      <c r="AB17" s="11"/>
    </row>
    <row r="18" spans="1:28">
      <c r="B18" s="2" t="s">
        <v>38</v>
      </c>
      <c r="C18" s="2" t="s">
        <v>39</v>
      </c>
      <c r="D18" s="11">
        <v>0.95</v>
      </c>
      <c r="E18" s="11">
        <v>183.6</v>
      </c>
      <c r="F18" s="11">
        <v>187</v>
      </c>
      <c r="G18" s="11">
        <v>194</v>
      </c>
      <c r="H18" s="11">
        <v>195.2</v>
      </c>
      <c r="I18" s="11">
        <v>196.2</v>
      </c>
      <c r="J18" s="11">
        <v>197.6</v>
      </c>
      <c r="K18" s="11">
        <v>198.5</v>
      </c>
      <c r="L18" s="11">
        <v>199.4</v>
      </c>
      <c r="M18" s="11">
        <v>200</v>
      </c>
      <c r="N18" s="11">
        <v>200.5</v>
      </c>
      <c r="O18" s="11">
        <v>201</v>
      </c>
      <c r="P18" s="11">
        <v>202.5</v>
      </c>
      <c r="Q18" s="479" t="s">
        <v>7104</v>
      </c>
      <c r="R18" s="11"/>
      <c r="S18" s="11"/>
      <c r="T18" s="11"/>
      <c r="U18" s="11"/>
      <c r="V18" s="11"/>
      <c r="W18" s="11"/>
      <c r="X18" s="11"/>
      <c r="Y18" s="11"/>
      <c r="Z18" s="11"/>
      <c r="AA18" s="11"/>
      <c r="AB18" s="11"/>
    </row>
    <row r="19" spans="1:28">
      <c r="B19" s="2" t="s">
        <v>30</v>
      </c>
      <c r="C19" s="2" t="s">
        <v>31</v>
      </c>
      <c r="D19" s="11">
        <v>0.75</v>
      </c>
      <c r="E19" s="11">
        <v>100.49</v>
      </c>
      <c r="F19" s="11">
        <v>100.89</v>
      </c>
      <c r="G19" s="11">
        <v>101.43</v>
      </c>
      <c r="H19" s="11">
        <v>108.77</v>
      </c>
      <c r="I19" s="11">
        <v>109.25</v>
      </c>
      <c r="J19" s="11">
        <v>109.74</v>
      </c>
      <c r="K19" s="11">
        <v>110.18</v>
      </c>
      <c r="L19" s="11">
        <v>110.57</v>
      </c>
      <c r="M19" s="11">
        <v>111</v>
      </c>
      <c r="N19" s="11">
        <v>111.5</v>
      </c>
      <c r="O19" s="11" t="s">
        <v>7081</v>
      </c>
      <c r="P19" s="11">
        <v>118</v>
      </c>
      <c r="Q19" s="11" t="s">
        <v>7081</v>
      </c>
      <c r="R19" s="11"/>
      <c r="S19" s="11"/>
      <c r="T19" s="11"/>
      <c r="U19" s="11"/>
      <c r="V19" s="11"/>
      <c r="W19" s="11"/>
      <c r="X19" s="11"/>
      <c r="Y19" s="11"/>
      <c r="Z19" s="11"/>
      <c r="AA19" s="11"/>
      <c r="AB19" s="11"/>
    </row>
    <row r="20" spans="1:28">
      <c r="B20" s="2" t="s">
        <v>26</v>
      </c>
      <c r="C20" s="2" t="s">
        <v>27</v>
      </c>
      <c r="D20" s="11">
        <v>0.8</v>
      </c>
      <c r="E20" s="11">
        <v>62.53</v>
      </c>
      <c r="F20" s="11">
        <v>62.58</v>
      </c>
      <c r="G20" s="11">
        <v>75.209999999999994</v>
      </c>
      <c r="H20" s="11">
        <v>75.319999999999993</v>
      </c>
      <c r="I20" s="11">
        <v>75.36</v>
      </c>
      <c r="J20" s="11">
        <v>75.56</v>
      </c>
      <c r="K20" s="11">
        <v>78.09</v>
      </c>
      <c r="L20" s="11">
        <v>78.23</v>
      </c>
      <c r="M20" s="11">
        <v>88.9</v>
      </c>
      <c r="N20" s="11">
        <v>89.1</v>
      </c>
      <c r="O20" s="11" t="s">
        <v>7081</v>
      </c>
      <c r="P20" s="11">
        <v>89.7</v>
      </c>
      <c r="Q20" s="11" t="s">
        <v>7081</v>
      </c>
      <c r="R20" s="11"/>
      <c r="S20" s="11"/>
      <c r="T20" s="11"/>
      <c r="U20" s="11"/>
      <c r="V20" s="11"/>
      <c r="W20" s="11"/>
      <c r="X20" s="11"/>
      <c r="Y20" s="11"/>
      <c r="Z20" s="11"/>
      <c r="AA20" s="11"/>
      <c r="AB20" s="11"/>
    </row>
    <row r="21" spans="1:28">
      <c r="B21" s="2" t="s">
        <v>22</v>
      </c>
      <c r="C21" s="2" t="s">
        <v>23</v>
      </c>
      <c r="D21" s="11">
        <v>0.75</v>
      </c>
      <c r="E21" s="11">
        <v>508.52</v>
      </c>
      <c r="F21" s="11">
        <v>506.02</v>
      </c>
      <c r="G21" s="11">
        <v>505.99</v>
      </c>
      <c r="H21" s="11">
        <v>505.97</v>
      </c>
      <c r="I21" s="11">
        <v>505.95</v>
      </c>
      <c r="J21" s="11">
        <v>505.89</v>
      </c>
      <c r="K21" s="11">
        <v>505.86</v>
      </c>
      <c r="L21" s="11">
        <v>505.84</v>
      </c>
      <c r="M21" s="11">
        <v>506</v>
      </c>
      <c r="N21" s="11">
        <v>506</v>
      </c>
      <c r="O21" s="11">
        <v>506</v>
      </c>
      <c r="P21" s="11">
        <v>506</v>
      </c>
      <c r="Q21" s="479" t="s">
        <v>7104</v>
      </c>
      <c r="R21" s="11"/>
      <c r="S21" s="11"/>
      <c r="T21" s="11"/>
      <c r="U21" s="11"/>
      <c r="V21" s="11"/>
      <c r="W21" s="11"/>
      <c r="X21" s="11"/>
      <c r="Y21" s="11"/>
      <c r="Z21" s="11"/>
      <c r="AA21" s="11"/>
      <c r="AB21" s="479"/>
    </row>
    <row r="22" spans="1:28">
      <c r="B22" s="2" t="s">
        <v>20</v>
      </c>
      <c r="C22" s="2" t="s">
        <v>21</v>
      </c>
      <c r="D22" s="11">
        <v>0.75</v>
      </c>
      <c r="E22" s="11">
        <v>116.67</v>
      </c>
      <c r="F22" s="11">
        <v>117.78</v>
      </c>
      <c r="G22" s="11">
        <v>123.34</v>
      </c>
      <c r="H22" s="11">
        <v>127.45</v>
      </c>
      <c r="I22" s="11">
        <v>129.88</v>
      </c>
      <c r="J22" s="11">
        <v>132.01</v>
      </c>
      <c r="K22" s="11">
        <v>141</v>
      </c>
      <c r="L22" s="11">
        <v>142.69999999999999</v>
      </c>
      <c r="M22" s="11">
        <v>143</v>
      </c>
      <c r="N22" s="11">
        <v>143</v>
      </c>
      <c r="O22" s="11">
        <v>145</v>
      </c>
      <c r="P22" s="11">
        <v>150</v>
      </c>
      <c r="Q22" s="479" t="s">
        <v>7104</v>
      </c>
      <c r="R22" s="11"/>
      <c r="S22" s="11"/>
      <c r="T22" s="11"/>
      <c r="U22" s="11"/>
      <c r="V22" s="11"/>
      <c r="W22" s="11"/>
      <c r="X22" s="11"/>
      <c r="Y22" s="11"/>
      <c r="Z22" s="11"/>
      <c r="AA22" s="11"/>
      <c r="AB22" s="479"/>
    </row>
    <row r="23" spans="1:28">
      <c r="B23" s="2" t="s">
        <v>18</v>
      </c>
      <c r="C23" s="2" t="s">
        <v>19</v>
      </c>
      <c r="D23" s="11">
        <v>0.8</v>
      </c>
      <c r="E23" s="11">
        <v>261.20999999999998</v>
      </c>
      <c r="F23" s="11">
        <v>243.32</v>
      </c>
      <c r="G23" s="11">
        <v>246.51</v>
      </c>
      <c r="H23" s="11">
        <v>240.45</v>
      </c>
      <c r="I23" s="11">
        <v>239.93</v>
      </c>
      <c r="J23" s="11">
        <v>242.37</v>
      </c>
      <c r="K23" s="11">
        <v>244.46</v>
      </c>
      <c r="L23" s="11">
        <v>246.33</v>
      </c>
      <c r="M23" s="11">
        <v>248.5</v>
      </c>
      <c r="N23" s="11">
        <v>250.5</v>
      </c>
      <c r="O23" s="11" t="s">
        <v>7081</v>
      </c>
      <c r="P23" s="11">
        <v>256.5</v>
      </c>
      <c r="Q23" s="11" t="s">
        <v>7081</v>
      </c>
      <c r="R23" s="11"/>
      <c r="S23" s="11"/>
      <c r="T23" s="11"/>
      <c r="U23" s="11"/>
      <c r="V23" s="11"/>
      <c r="W23" s="11"/>
      <c r="X23" s="11"/>
      <c r="Y23" s="11"/>
      <c r="Z23" s="11"/>
      <c r="AA23" s="11"/>
      <c r="AB23" s="11"/>
    </row>
    <row r="24" spans="1:28">
      <c r="B24" s="2" t="s">
        <v>64</v>
      </c>
      <c r="C24" s="2" t="s">
        <v>65</v>
      </c>
      <c r="D24" s="11">
        <v>0.7</v>
      </c>
      <c r="E24" s="11">
        <v>33.61</v>
      </c>
      <c r="F24" s="11">
        <v>33.979999999999997</v>
      </c>
      <c r="G24" s="11">
        <v>38.11</v>
      </c>
      <c r="H24" s="11">
        <v>41.58</v>
      </c>
      <c r="I24" s="11">
        <v>41.98</v>
      </c>
      <c r="J24" s="11">
        <v>42.48</v>
      </c>
      <c r="K24" s="11">
        <v>43.04</v>
      </c>
      <c r="L24" s="11">
        <v>43.48</v>
      </c>
      <c r="M24" s="11">
        <v>44</v>
      </c>
      <c r="N24" s="11">
        <v>44.5</v>
      </c>
      <c r="O24" s="11">
        <v>45</v>
      </c>
      <c r="P24" s="11">
        <v>48</v>
      </c>
      <c r="Q24" s="479" t="s">
        <v>7104</v>
      </c>
      <c r="R24" s="11"/>
      <c r="S24" s="11"/>
      <c r="T24" s="11"/>
      <c r="U24" s="11"/>
      <c r="V24" s="11"/>
      <c r="W24" s="11"/>
      <c r="X24" s="11"/>
      <c r="Y24" s="11"/>
      <c r="Z24" s="11"/>
      <c r="AA24" s="11"/>
      <c r="AB24" s="11"/>
    </row>
    <row r="25" spans="1:28">
      <c r="B25" s="2" t="s">
        <v>6</v>
      </c>
      <c r="C25" s="2" t="s">
        <v>7</v>
      </c>
      <c r="D25" s="11">
        <v>0.8</v>
      </c>
      <c r="E25" s="11">
        <v>76.36</v>
      </c>
      <c r="F25" s="11">
        <v>81.03</v>
      </c>
      <c r="G25" s="11">
        <v>81.099999999999994</v>
      </c>
      <c r="H25" s="11">
        <v>81.7</v>
      </c>
      <c r="I25" s="11">
        <v>81.900000000000006</v>
      </c>
      <c r="J25" s="11">
        <v>82.2</v>
      </c>
      <c r="K25" s="11">
        <v>82.4</v>
      </c>
      <c r="L25" s="11">
        <v>82.6</v>
      </c>
      <c r="M25" s="11">
        <v>82.8</v>
      </c>
      <c r="N25" s="11">
        <v>83.5</v>
      </c>
      <c r="O25" s="11">
        <v>84</v>
      </c>
      <c r="P25" s="11">
        <v>86</v>
      </c>
      <c r="Q25" s="479" t="s">
        <v>7104</v>
      </c>
      <c r="R25" s="11"/>
      <c r="S25" s="11"/>
      <c r="T25" s="11"/>
      <c r="U25" s="11"/>
      <c r="V25" s="11"/>
      <c r="W25" s="11"/>
      <c r="X25" s="11"/>
      <c r="Y25" s="11"/>
      <c r="Z25" s="11"/>
      <c r="AA25" s="11"/>
      <c r="AB25" s="11"/>
    </row>
    <row r="26" spans="1:28">
      <c r="B26" s="2" t="s">
        <v>4</v>
      </c>
      <c r="C26" s="2" t="s">
        <v>5</v>
      </c>
      <c r="D26" s="11">
        <v>0.75</v>
      </c>
      <c r="E26" s="11">
        <v>95.46</v>
      </c>
      <c r="F26" s="11">
        <v>108.31</v>
      </c>
      <c r="G26" s="11">
        <v>109.07</v>
      </c>
      <c r="H26" s="11">
        <v>112.13</v>
      </c>
      <c r="I26" s="11">
        <v>125.7</v>
      </c>
      <c r="J26" s="11">
        <v>126.5</v>
      </c>
      <c r="K26" s="11">
        <v>128.25</v>
      </c>
      <c r="L26" s="11">
        <v>131.69</v>
      </c>
      <c r="M26" s="11">
        <v>141.35</v>
      </c>
      <c r="N26" s="11">
        <v>145</v>
      </c>
      <c r="O26" s="11">
        <v>150</v>
      </c>
      <c r="P26" s="11">
        <v>160</v>
      </c>
      <c r="Q26" s="479" t="s">
        <v>7104</v>
      </c>
      <c r="R26" s="11"/>
      <c r="S26" s="11"/>
      <c r="T26" s="11"/>
      <c r="U26" s="11"/>
      <c r="V26" s="11"/>
      <c r="W26" s="11"/>
      <c r="X26" s="11"/>
      <c r="Y26" s="11"/>
      <c r="Z26" s="11"/>
      <c r="AA26" s="11"/>
      <c r="AB26" s="11"/>
    </row>
    <row r="27" spans="1:28">
      <c r="B27" s="2" t="s">
        <v>0</v>
      </c>
      <c r="C27" s="2" t="s">
        <v>1</v>
      </c>
      <c r="D27" s="11">
        <v>0.65</v>
      </c>
      <c r="E27" s="11">
        <v>428.78</v>
      </c>
      <c r="F27" s="11">
        <v>453.79</v>
      </c>
      <c r="G27" s="11">
        <v>457.51</v>
      </c>
      <c r="H27" s="11">
        <v>482.33</v>
      </c>
      <c r="I27" s="11">
        <v>486.49</v>
      </c>
      <c r="J27" s="11">
        <v>487.96</v>
      </c>
      <c r="K27" s="11">
        <v>497.97</v>
      </c>
      <c r="L27" s="11">
        <v>505.73</v>
      </c>
      <c r="M27" s="11">
        <v>508</v>
      </c>
      <c r="N27" s="11">
        <v>508</v>
      </c>
      <c r="O27" s="11" t="s">
        <v>7081</v>
      </c>
      <c r="P27" s="11">
        <v>508</v>
      </c>
      <c r="Q27" s="11" t="s">
        <v>7081</v>
      </c>
      <c r="R27" s="11" t="s">
        <v>7081</v>
      </c>
      <c r="S27" s="11" t="s">
        <v>7081</v>
      </c>
      <c r="T27" s="11" t="s">
        <v>7081</v>
      </c>
      <c r="U27" s="11" t="s">
        <v>7081</v>
      </c>
      <c r="V27" s="11" t="s">
        <v>7081</v>
      </c>
      <c r="W27" s="11" t="s">
        <v>7081</v>
      </c>
      <c r="X27" s="11" t="s">
        <v>7081</v>
      </c>
      <c r="Y27" s="11" t="s">
        <v>7081</v>
      </c>
      <c r="Z27" s="11" t="s">
        <v>7081</v>
      </c>
      <c r="AA27" s="11" t="s">
        <v>7081</v>
      </c>
      <c r="AB27" s="11" t="s">
        <v>7081</v>
      </c>
    </row>
    <row r="28" spans="1:28">
      <c r="A28" s="11"/>
      <c r="B28" s="11"/>
      <c r="C28" s="11"/>
      <c r="D28" s="13"/>
      <c r="E28" s="13"/>
      <c r="F28" s="13"/>
      <c r="G28" s="13"/>
      <c r="H28" s="13"/>
      <c r="I28" s="13"/>
      <c r="J28" s="13"/>
      <c r="K28" s="15"/>
      <c r="L28" s="15"/>
      <c r="M28" s="12"/>
      <c r="N28" s="486"/>
      <c r="O28" s="486"/>
    </row>
    <row r="29" spans="1:28">
      <c r="A29" s="11"/>
      <c r="B29" s="11"/>
      <c r="C29" s="11"/>
      <c r="D29" s="13"/>
      <c r="E29" s="13"/>
      <c r="F29" s="13"/>
      <c r="G29" s="13"/>
      <c r="H29" s="13"/>
      <c r="I29" s="13"/>
      <c r="J29" s="13"/>
      <c r="K29" s="15"/>
      <c r="L29" s="15"/>
      <c r="M29" s="12"/>
      <c r="N29" s="486"/>
      <c r="O29" s="486"/>
    </row>
    <row r="30" spans="1:28">
      <c r="A30" s="11"/>
      <c r="B30" s="11"/>
      <c r="C30" s="11"/>
      <c r="D30" s="13"/>
      <c r="E30" s="13"/>
      <c r="F30" s="13"/>
      <c r="G30" s="13"/>
      <c r="H30" s="13"/>
      <c r="I30" s="13"/>
      <c r="J30" s="13"/>
      <c r="K30" s="13"/>
      <c r="L30" s="15"/>
      <c r="M30" s="15"/>
      <c r="N30" s="12"/>
      <c r="O30" s="486"/>
      <c r="P30" s="486"/>
    </row>
    <row r="31" spans="1:28">
      <c r="B31" s="11"/>
      <c r="C31" s="11"/>
      <c r="D31" s="13"/>
      <c r="E31" s="13"/>
      <c r="F31" s="13"/>
      <c r="G31" s="13"/>
      <c r="H31" s="13"/>
      <c r="I31" s="13"/>
      <c r="J31" s="13"/>
      <c r="K31" s="12"/>
      <c r="L31" s="12"/>
      <c r="M31" s="12"/>
    </row>
    <row r="32" spans="1:28">
      <c r="B32" s="11"/>
      <c r="C32" s="11"/>
      <c r="D32" s="13"/>
      <c r="E32" s="13"/>
      <c r="F32" s="13"/>
      <c r="G32" s="13"/>
      <c r="H32" s="13"/>
      <c r="I32" s="13"/>
      <c r="J32" s="13"/>
      <c r="K32" s="12"/>
      <c r="L32" s="12"/>
      <c r="M32" s="12"/>
    </row>
    <row r="33" spans="2:17">
      <c r="D33" s="13"/>
      <c r="E33" s="13"/>
      <c r="F33" s="13"/>
      <c r="G33" s="13"/>
      <c r="H33" s="13"/>
      <c r="I33" s="13"/>
      <c r="J33" s="13"/>
      <c r="K33" s="12"/>
      <c r="L33" s="12"/>
      <c r="M33" s="12"/>
    </row>
    <row r="34" spans="2:17">
      <c r="D34" s="13"/>
      <c r="E34" s="13"/>
      <c r="F34" s="13"/>
      <c r="G34" s="13"/>
      <c r="H34" s="13"/>
      <c r="I34" s="13"/>
      <c r="J34" s="13"/>
      <c r="K34" s="12"/>
      <c r="L34" s="12"/>
      <c r="M34" s="12"/>
    </row>
    <row r="35" spans="2:17">
      <c r="D35" s="13"/>
      <c r="E35" s="13"/>
      <c r="F35" s="13"/>
      <c r="G35" s="13"/>
      <c r="H35" s="13"/>
      <c r="I35" s="13"/>
      <c r="J35" s="13"/>
      <c r="K35" s="13"/>
      <c r="L35" s="15"/>
      <c r="M35" s="15"/>
      <c r="N35" s="12"/>
      <c r="O35" s="486"/>
      <c r="P35" s="486"/>
      <c r="Q35" s="15"/>
    </row>
    <row r="36" spans="2:17">
      <c r="D36" s="13"/>
      <c r="E36" s="13"/>
      <c r="F36" s="13"/>
      <c r="G36" s="13"/>
      <c r="H36" s="13"/>
      <c r="I36" s="13"/>
      <c r="J36" s="13"/>
      <c r="K36" s="15"/>
      <c r="L36" s="15"/>
      <c r="M36" s="12"/>
      <c r="N36" s="486"/>
      <c r="O36" s="486"/>
      <c r="P36" s="486"/>
    </row>
    <row r="37" spans="2:17">
      <c r="D37" s="13"/>
      <c r="E37" s="13"/>
      <c r="F37" s="13"/>
      <c r="G37" s="13"/>
      <c r="H37" s="13"/>
      <c r="I37" s="13"/>
      <c r="J37" s="13"/>
      <c r="K37" s="15"/>
      <c r="L37" s="15"/>
      <c r="M37" s="12"/>
      <c r="N37" s="486"/>
      <c r="O37" s="486"/>
      <c r="P37" s="486"/>
    </row>
    <row r="38" spans="2:17">
      <c r="D38" s="13"/>
      <c r="E38" s="13"/>
      <c r="F38" s="13"/>
      <c r="G38" s="13"/>
      <c r="H38" s="13"/>
      <c r="I38" s="13"/>
      <c r="J38" s="13"/>
      <c r="K38" s="13"/>
      <c r="L38" s="12"/>
      <c r="M38" s="12"/>
      <c r="N38" s="12"/>
      <c r="O38" s="12"/>
      <c r="P38" s="486"/>
    </row>
    <row r="39" spans="2:17">
      <c r="D39" s="13"/>
      <c r="E39" s="13"/>
      <c r="F39" s="13"/>
      <c r="G39" s="13"/>
      <c r="H39" s="13"/>
      <c r="I39" s="13"/>
      <c r="J39" s="13"/>
      <c r="K39" s="15"/>
      <c r="L39" s="15"/>
      <c r="M39" s="12"/>
      <c r="N39" s="486"/>
      <c r="O39" s="486"/>
      <c r="P39" s="486"/>
    </row>
    <row r="40" spans="2:17">
      <c r="B40" s="11"/>
      <c r="C40" s="11"/>
      <c r="D40" s="13"/>
      <c r="E40" s="13"/>
      <c r="F40" s="13"/>
      <c r="G40" s="13"/>
      <c r="H40" s="13"/>
      <c r="I40" s="13"/>
      <c r="J40" s="13"/>
      <c r="K40" s="13"/>
      <c r="L40" s="15"/>
      <c r="M40" s="15"/>
      <c r="N40" s="12"/>
      <c r="O40" s="486"/>
      <c r="P40" s="486"/>
      <c r="Q40" s="15"/>
    </row>
    <row r="41" spans="2:17">
      <c r="B41" s="11"/>
      <c r="C41" s="11"/>
      <c r="D41" s="13"/>
      <c r="E41" s="13"/>
      <c r="F41" s="13"/>
      <c r="G41" s="13"/>
      <c r="H41" s="13"/>
      <c r="I41" s="13"/>
      <c r="J41" s="13"/>
      <c r="K41" s="13"/>
      <c r="L41" s="15"/>
      <c r="M41" s="15"/>
      <c r="N41" s="12"/>
      <c r="O41" s="486"/>
      <c r="P41" s="486"/>
      <c r="Q41" s="15"/>
    </row>
    <row r="42" spans="2:17">
      <c r="B42" s="11"/>
      <c r="C42" s="11"/>
      <c r="D42" s="13"/>
      <c r="E42" s="13"/>
      <c r="F42" s="13"/>
      <c r="G42" s="13"/>
      <c r="H42" s="13"/>
      <c r="I42" s="13"/>
      <c r="J42" s="13"/>
      <c r="K42" s="13"/>
      <c r="L42" s="15"/>
      <c r="M42" s="15"/>
      <c r="N42" s="12"/>
      <c r="O42" s="486"/>
      <c r="P42" s="486"/>
      <c r="Q42" s="15"/>
    </row>
    <row r="43" spans="2:17">
      <c r="D43" s="13"/>
      <c r="E43" s="13"/>
      <c r="F43" s="13"/>
      <c r="G43" s="13"/>
      <c r="H43" s="13"/>
      <c r="I43" s="13"/>
      <c r="J43" s="13"/>
      <c r="K43" s="15"/>
      <c r="L43" s="15"/>
      <c r="M43" s="12"/>
      <c r="N43" s="486"/>
      <c r="O43" s="486"/>
      <c r="P43" s="486"/>
    </row>
    <row r="44" spans="2:17">
      <c r="D44" s="13"/>
      <c r="E44" s="13"/>
      <c r="F44" s="13"/>
      <c r="G44" s="13"/>
      <c r="H44" s="13"/>
      <c r="I44" s="13"/>
      <c r="J44" s="13"/>
      <c r="K44" s="13"/>
      <c r="L44" s="15"/>
      <c r="M44" s="15"/>
      <c r="N44" s="12"/>
      <c r="O44" s="486"/>
      <c r="P44" s="486"/>
      <c r="Q44" s="15"/>
    </row>
    <row r="45" spans="2:17">
      <c r="D45" s="13"/>
      <c r="E45" s="13"/>
      <c r="F45" s="13"/>
      <c r="G45" s="13"/>
      <c r="H45" s="13"/>
      <c r="I45" s="13"/>
      <c r="J45" s="13"/>
      <c r="K45" s="12"/>
      <c r="L45" s="12"/>
      <c r="M45" s="12"/>
    </row>
    <row r="46" spans="2:17">
      <c r="D46" s="13"/>
      <c r="E46" s="13"/>
      <c r="F46" s="13"/>
      <c r="G46" s="13"/>
      <c r="H46" s="13"/>
      <c r="I46" s="13"/>
      <c r="J46" s="13"/>
      <c r="K46" s="12"/>
      <c r="L46" s="12"/>
      <c r="M46" s="12"/>
    </row>
    <row r="47" spans="2:17">
      <c r="D47" s="13"/>
      <c r="E47" s="13"/>
      <c r="F47" s="13"/>
      <c r="G47" s="13"/>
      <c r="H47" s="13"/>
      <c r="I47" s="13"/>
      <c r="J47" s="13"/>
      <c r="K47" s="12"/>
      <c r="L47" s="12"/>
      <c r="M47" s="12"/>
    </row>
    <row r="48" spans="2:17">
      <c r="D48" s="13"/>
      <c r="E48" s="13"/>
      <c r="F48" s="13"/>
      <c r="G48" s="13"/>
      <c r="H48" s="13"/>
      <c r="I48" s="13"/>
      <c r="J48" s="13"/>
      <c r="K48" s="15"/>
      <c r="L48" s="15"/>
      <c r="M48" s="12"/>
      <c r="N48" s="12"/>
      <c r="O48" s="12"/>
      <c r="P48" s="12"/>
    </row>
    <row r="49" spans="4:28">
      <c r="D49" s="11"/>
      <c r="E49" s="11"/>
      <c r="F49" s="11"/>
      <c r="G49" s="11"/>
      <c r="H49" s="11"/>
      <c r="I49" s="11"/>
      <c r="J49" s="11"/>
      <c r="K49" s="10"/>
      <c r="L49" s="10"/>
      <c r="M49" s="10"/>
    </row>
    <row r="50" spans="4:28">
      <c r="D50" s="11"/>
      <c r="E50" s="11"/>
      <c r="F50" s="11"/>
      <c r="G50" s="11"/>
      <c r="H50" s="11"/>
      <c r="I50" s="11"/>
      <c r="J50" s="11"/>
      <c r="K50" s="10"/>
      <c r="L50" s="10"/>
      <c r="M50" s="10"/>
    </row>
    <row r="51" spans="4:28">
      <c r="D51" s="11"/>
      <c r="E51" s="11"/>
      <c r="F51" s="11"/>
      <c r="G51" s="11"/>
      <c r="H51" s="11"/>
      <c r="I51" s="11"/>
      <c r="J51" s="11"/>
      <c r="K51" s="10"/>
      <c r="L51" s="10"/>
      <c r="M51" s="10"/>
    </row>
    <row r="52" spans="4:28">
      <c r="D52" s="11"/>
      <c r="E52" s="11"/>
      <c r="F52" s="11"/>
      <c r="G52" s="11"/>
      <c r="H52" s="11"/>
      <c r="I52" s="11"/>
      <c r="J52" s="11"/>
      <c r="K52" s="15"/>
      <c r="L52" s="15"/>
      <c r="M52" s="12"/>
      <c r="N52" s="486"/>
      <c r="O52" s="486"/>
      <c r="P52" s="486"/>
    </row>
    <row r="53" spans="4:28">
      <c r="D53" s="11"/>
      <c r="E53" s="11"/>
      <c r="F53" s="11"/>
      <c r="G53" s="11"/>
      <c r="H53" s="11"/>
      <c r="I53" s="11"/>
      <c r="J53" s="11"/>
      <c r="K53" s="10"/>
      <c r="L53" s="10"/>
      <c r="M53" s="10"/>
    </row>
    <row r="54" spans="4:28">
      <c r="D54" s="11"/>
      <c r="E54" s="11"/>
      <c r="F54" s="11"/>
      <c r="G54" s="11"/>
      <c r="H54" s="11"/>
      <c r="I54" s="11"/>
      <c r="J54" s="11"/>
      <c r="K54" s="10"/>
      <c r="L54" s="10"/>
      <c r="M54" s="10"/>
    </row>
    <row r="55" spans="4:28">
      <c r="D55" s="11">
        <v>2</v>
      </c>
      <c r="E55" s="11">
        <v>3</v>
      </c>
      <c r="F55" s="11">
        <v>4</v>
      </c>
      <c r="G55" s="11">
        <v>5</v>
      </c>
      <c r="H55" s="11">
        <v>6</v>
      </c>
      <c r="I55" s="11">
        <v>7</v>
      </c>
      <c r="J55" s="11">
        <v>8</v>
      </c>
      <c r="K55" s="11">
        <v>9</v>
      </c>
      <c r="L55" s="11">
        <v>10</v>
      </c>
      <c r="M55" s="11">
        <v>11</v>
      </c>
      <c r="N55" s="11">
        <v>12</v>
      </c>
      <c r="O55" s="11">
        <v>13</v>
      </c>
      <c r="P55" s="11">
        <v>14</v>
      </c>
      <c r="Q55" s="11">
        <v>15</v>
      </c>
      <c r="R55" s="11">
        <v>16</v>
      </c>
      <c r="S55" s="11">
        <v>17</v>
      </c>
      <c r="T55" s="11">
        <v>18</v>
      </c>
      <c r="U55" s="11">
        <v>19</v>
      </c>
      <c r="V55" s="11">
        <v>20</v>
      </c>
      <c r="W55" s="11">
        <v>21</v>
      </c>
      <c r="X55" s="11">
        <v>22</v>
      </c>
      <c r="Y55" s="11">
        <v>23</v>
      </c>
      <c r="Z55" s="11">
        <v>24</v>
      </c>
      <c r="AA55" s="11">
        <v>25</v>
      </c>
      <c r="AB55" s="11">
        <v>26</v>
      </c>
    </row>
  </sheetData>
  <sortState ref="A5:M20">
    <sortCondition ref="A4"/>
  </sortStat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37E9C7"/>
  </sheetPr>
  <dimension ref="A2:Q77"/>
  <sheetViews>
    <sheetView workbookViewId="0"/>
  </sheetViews>
  <sheetFormatPr defaultColWidth="9.33203125" defaultRowHeight="15.75"/>
  <cols>
    <col min="1" max="16384" width="9.33203125" style="2"/>
  </cols>
  <sheetData>
    <row r="2" spans="1:16">
      <c r="A2" s="2" t="s">
        <v>206</v>
      </c>
      <c r="D2" s="17" t="s">
        <v>208</v>
      </c>
      <c r="E2" s="17"/>
      <c r="F2" s="17"/>
      <c r="G2" s="17"/>
      <c r="H2" s="17"/>
      <c r="I2" s="17"/>
    </row>
    <row r="3" spans="1:16">
      <c r="D3" s="11" t="s">
        <v>207</v>
      </c>
      <c r="E3" s="11"/>
      <c r="F3" s="11"/>
      <c r="G3" s="11"/>
      <c r="H3" s="11"/>
      <c r="I3" s="11"/>
    </row>
    <row r="4" spans="1:16">
      <c r="A4" s="2" t="s">
        <v>2217</v>
      </c>
      <c r="B4" s="2" t="s">
        <v>203</v>
      </c>
      <c r="C4" s="2" t="s">
        <v>189</v>
      </c>
      <c r="D4" s="14">
        <v>2012</v>
      </c>
      <c r="E4" s="14">
        <v>2013</v>
      </c>
      <c r="F4" s="16">
        <v>2014</v>
      </c>
      <c r="G4" s="16">
        <v>2015</v>
      </c>
      <c r="H4" s="16">
        <v>2016</v>
      </c>
      <c r="I4" s="16">
        <v>2017</v>
      </c>
      <c r="J4" s="16" t="s">
        <v>2218</v>
      </c>
    </row>
    <row r="5" spans="1:16">
      <c r="B5" s="2" t="s">
        <v>90</v>
      </c>
      <c r="C5" s="11" t="s">
        <v>91</v>
      </c>
      <c r="D5" s="11">
        <v>1.6</v>
      </c>
      <c r="E5" s="11">
        <v>1.6</v>
      </c>
      <c r="F5" s="11">
        <v>1.61</v>
      </c>
      <c r="G5" s="11">
        <v>1.66</v>
      </c>
      <c r="H5" s="11">
        <v>1.72</v>
      </c>
      <c r="I5" s="11">
        <v>1.78</v>
      </c>
      <c r="J5" s="11">
        <v>2.02</v>
      </c>
      <c r="K5" s="479" t="s">
        <v>7104</v>
      </c>
      <c r="L5" s="11" t="s">
        <v>7081</v>
      </c>
      <c r="M5" s="11" t="s">
        <v>7081</v>
      </c>
      <c r="N5" s="11" t="s">
        <v>7081</v>
      </c>
      <c r="O5" s="11" t="s">
        <v>7081</v>
      </c>
      <c r="P5" s="11" t="s">
        <v>7081</v>
      </c>
    </row>
    <row r="6" spans="1:16">
      <c r="B6" s="2" t="s">
        <v>88</v>
      </c>
      <c r="C6" s="2" t="s">
        <v>89</v>
      </c>
      <c r="D6" s="11">
        <v>1.88</v>
      </c>
      <c r="E6" s="11">
        <v>1.95</v>
      </c>
      <c r="F6" s="11">
        <v>2.0299999999999998</v>
      </c>
      <c r="G6" s="11">
        <v>2.15</v>
      </c>
      <c r="H6" s="11">
        <v>2.27</v>
      </c>
      <c r="I6" s="11">
        <v>2.39</v>
      </c>
      <c r="J6" s="11">
        <v>2.75</v>
      </c>
      <c r="K6" s="479" t="s">
        <v>7104</v>
      </c>
      <c r="L6" s="11" t="s">
        <v>7081</v>
      </c>
      <c r="M6" s="11" t="s">
        <v>7081</v>
      </c>
      <c r="N6" s="11" t="s">
        <v>7081</v>
      </c>
      <c r="O6" s="11" t="s">
        <v>7081</v>
      </c>
      <c r="P6" s="11" t="s">
        <v>7081</v>
      </c>
    </row>
    <row r="7" spans="1:16">
      <c r="B7" s="2" t="s">
        <v>86</v>
      </c>
      <c r="C7" s="2" t="s">
        <v>87</v>
      </c>
      <c r="D7" s="11">
        <v>1.1599999999999999</v>
      </c>
      <c r="E7" s="11">
        <v>1.22</v>
      </c>
      <c r="F7" s="11">
        <v>1.27</v>
      </c>
      <c r="G7" s="11">
        <v>1.32</v>
      </c>
      <c r="H7" s="11">
        <v>1.38</v>
      </c>
      <c r="I7" s="11" t="s">
        <v>7081</v>
      </c>
      <c r="J7" s="11">
        <v>1.56</v>
      </c>
      <c r="K7" s="11" t="s">
        <v>7081</v>
      </c>
      <c r="L7" s="11" t="s">
        <v>7081</v>
      </c>
      <c r="M7" s="11" t="s">
        <v>7081</v>
      </c>
      <c r="N7" s="11" t="s">
        <v>7081</v>
      </c>
      <c r="O7" s="11" t="s">
        <v>7081</v>
      </c>
      <c r="P7" s="11" t="s">
        <v>7081</v>
      </c>
    </row>
    <row r="8" spans="1:16">
      <c r="B8" s="2" t="s">
        <v>82</v>
      </c>
      <c r="C8" s="2" t="s">
        <v>83</v>
      </c>
      <c r="D8" s="11">
        <v>0.81</v>
      </c>
      <c r="E8" s="11">
        <v>0.83</v>
      </c>
      <c r="F8" s="11">
        <v>0.95</v>
      </c>
      <c r="G8" s="11">
        <v>0.99</v>
      </c>
      <c r="H8" s="11">
        <v>1.03</v>
      </c>
      <c r="I8" s="11">
        <v>1.07</v>
      </c>
      <c r="J8" s="11">
        <v>1.19</v>
      </c>
      <c r="K8" s="479" t="s">
        <v>7104</v>
      </c>
      <c r="L8" s="11" t="s">
        <v>7081</v>
      </c>
      <c r="M8" s="11" t="s">
        <v>7081</v>
      </c>
      <c r="N8" s="11" t="s">
        <v>7081</v>
      </c>
      <c r="O8" s="11" t="s">
        <v>7081</v>
      </c>
      <c r="P8" s="11" t="s">
        <v>7081</v>
      </c>
    </row>
    <row r="9" spans="1:16">
      <c r="B9" s="2" t="s">
        <v>76</v>
      </c>
      <c r="C9" s="2" t="s">
        <v>77</v>
      </c>
      <c r="D9" s="11">
        <v>2.42</v>
      </c>
      <c r="E9" s="11">
        <v>2.46</v>
      </c>
      <c r="F9" s="11">
        <v>2.52</v>
      </c>
      <c r="G9" s="11">
        <v>2.6</v>
      </c>
      <c r="H9" s="11">
        <v>2.68</v>
      </c>
      <c r="I9" s="11">
        <v>2.76</v>
      </c>
      <c r="J9" s="11">
        <v>3</v>
      </c>
      <c r="K9" s="479" t="s">
        <v>7104</v>
      </c>
      <c r="L9" s="11"/>
      <c r="M9" s="11"/>
      <c r="N9" s="11"/>
      <c r="O9" s="11"/>
      <c r="P9" s="11"/>
    </row>
    <row r="10" spans="1:16">
      <c r="B10" s="2" t="s">
        <v>74</v>
      </c>
      <c r="C10" s="2" t="s">
        <v>75</v>
      </c>
      <c r="D10" s="11">
        <v>2.11</v>
      </c>
      <c r="E10" s="11">
        <v>2.25</v>
      </c>
      <c r="F10" s="11">
        <v>2.4</v>
      </c>
      <c r="G10" s="11">
        <v>2.59</v>
      </c>
      <c r="H10" s="11">
        <v>2.8</v>
      </c>
      <c r="I10" s="11">
        <v>3.02</v>
      </c>
      <c r="J10" s="11">
        <v>3.8</v>
      </c>
      <c r="K10" s="479" t="s">
        <v>7104</v>
      </c>
      <c r="L10" s="11"/>
      <c r="M10" s="11"/>
      <c r="N10" s="11"/>
      <c r="O10" s="11"/>
      <c r="P10" s="11"/>
    </row>
    <row r="11" spans="1:16">
      <c r="B11" s="2" t="s">
        <v>72</v>
      </c>
      <c r="C11" s="2" t="s">
        <v>73</v>
      </c>
      <c r="D11" s="11">
        <v>2.42</v>
      </c>
      <c r="E11" s="11">
        <v>2.59</v>
      </c>
      <c r="F11" s="11">
        <v>2.69</v>
      </c>
      <c r="G11" s="11">
        <v>2.84</v>
      </c>
      <c r="H11" s="11">
        <v>3</v>
      </c>
      <c r="I11" s="11">
        <v>3.16</v>
      </c>
      <c r="J11" s="11">
        <v>3.7</v>
      </c>
      <c r="K11" s="479" t="s">
        <v>7104</v>
      </c>
      <c r="L11" s="11"/>
      <c r="M11" s="11"/>
      <c r="N11" s="11"/>
      <c r="O11" s="11"/>
      <c r="P11" s="11"/>
    </row>
    <row r="12" spans="1:16">
      <c r="B12" s="2" t="s">
        <v>68</v>
      </c>
      <c r="C12" s="2" t="s">
        <v>69</v>
      </c>
      <c r="D12" s="11">
        <v>1.31</v>
      </c>
      <c r="E12" s="11">
        <v>1.37</v>
      </c>
      <c r="F12" s="11">
        <v>1.48</v>
      </c>
      <c r="G12" s="11">
        <v>1.73</v>
      </c>
      <c r="H12" s="11">
        <v>1.95</v>
      </c>
      <c r="I12" s="11" t="s">
        <v>7081</v>
      </c>
      <c r="J12" s="11">
        <v>2.4500000000000002</v>
      </c>
      <c r="K12" s="11" t="s">
        <v>7081</v>
      </c>
      <c r="L12" s="11"/>
      <c r="M12" s="11"/>
      <c r="N12" s="11"/>
      <c r="O12" s="11"/>
      <c r="P12" s="11"/>
    </row>
    <row r="13" spans="1:16">
      <c r="B13" s="2" t="s">
        <v>66</v>
      </c>
      <c r="C13" s="2" t="s">
        <v>67</v>
      </c>
      <c r="D13" s="11">
        <v>0.97</v>
      </c>
      <c r="E13" s="11">
        <v>1.05</v>
      </c>
      <c r="F13" s="11">
        <v>1.1100000000000001</v>
      </c>
      <c r="G13" s="11">
        <v>1.17</v>
      </c>
      <c r="H13" s="11">
        <v>1.23</v>
      </c>
      <c r="I13" s="11" t="s">
        <v>7081</v>
      </c>
      <c r="J13" s="11">
        <v>1.4</v>
      </c>
      <c r="K13" s="11" t="s">
        <v>7081</v>
      </c>
      <c r="L13" s="11"/>
      <c r="M13" s="11"/>
      <c r="N13" s="11"/>
      <c r="O13" s="11"/>
      <c r="P13" s="11"/>
    </row>
    <row r="14" spans="1:16">
      <c r="B14" s="2" t="s">
        <v>2219</v>
      </c>
      <c r="C14" s="2" t="s">
        <v>2220</v>
      </c>
      <c r="D14" s="11">
        <v>1.32</v>
      </c>
      <c r="E14" s="11">
        <v>1.47</v>
      </c>
      <c r="F14" s="11">
        <v>1.57</v>
      </c>
      <c r="G14" s="11">
        <v>1.67</v>
      </c>
      <c r="H14" s="11">
        <v>1.78</v>
      </c>
      <c r="I14" s="11">
        <v>1.9</v>
      </c>
      <c r="J14" s="11">
        <v>2.2000000000000002</v>
      </c>
      <c r="K14" s="479" t="s">
        <v>7104</v>
      </c>
      <c r="L14" s="11"/>
      <c r="M14" s="11"/>
      <c r="N14" s="11"/>
      <c r="O14" s="11"/>
      <c r="P14" s="11"/>
    </row>
    <row r="15" spans="1:16">
      <c r="B15" s="2" t="s">
        <v>56</v>
      </c>
      <c r="C15" s="2" t="s">
        <v>57</v>
      </c>
      <c r="D15" s="11">
        <v>0.86</v>
      </c>
      <c r="E15" s="11">
        <v>0.88</v>
      </c>
      <c r="F15" s="11">
        <v>0.94</v>
      </c>
      <c r="G15" s="11">
        <v>1</v>
      </c>
      <c r="H15" s="11">
        <v>1.06</v>
      </c>
      <c r="I15" s="11">
        <v>1.1200000000000001</v>
      </c>
      <c r="J15" s="11">
        <v>1.3</v>
      </c>
      <c r="K15" s="479" t="s">
        <v>7104</v>
      </c>
      <c r="L15" s="11"/>
      <c r="M15" s="11"/>
      <c r="N15" s="11"/>
      <c r="O15" s="11"/>
      <c r="P15" s="11"/>
    </row>
    <row r="16" spans="1:16">
      <c r="B16" s="2" t="s">
        <v>52</v>
      </c>
      <c r="C16" s="2" t="s">
        <v>53</v>
      </c>
      <c r="D16" s="11">
        <v>1.37</v>
      </c>
      <c r="E16" s="11">
        <v>1.57</v>
      </c>
      <c r="F16" s="11">
        <v>1.76</v>
      </c>
      <c r="G16" s="11">
        <v>1.92</v>
      </c>
      <c r="H16" s="11">
        <v>2.0299999999999998</v>
      </c>
      <c r="I16" s="11" t="s">
        <v>7081</v>
      </c>
      <c r="J16" s="11">
        <v>2.4500000000000002</v>
      </c>
      <c r="K16" s="11" t="s">
        <v>7081</v>
      </c>
      <c r="L16" s="11"/>
      <c r="M16" s="11"/>
      <c r="N16" s="11"/>
      <c r="O16" s="11"/>
      <c r="P16" s="11"/>
    </row>
    <row r="17" spans="2:16">
      <c r="B17" s="2" t="s">
        <v>40</v>
      </c>
      <c r="C17" s="2" t="s">
        <v>41</v>
      </c>
      <c r="D17" s="11">
        <v>1.48</v>
      </c>
      <c r="E17" s="11">
        <v>1.52</v>
      </c>
      <c r="F17" s="11">
        <v>1.6</v>
      </c>
      <c r="G17" s="11">
        <v>1.92</v>
      </c>
      <c r="H17" s="11">
        <v>2</v>
      </c>
      <c r="I17" s="11" t="s">
        <v>7081</v>
      </c>
      <c r="J17" s="11">
        <v>2.25</v>
      </c>
      <c r="K17" s="11" t="s">
        <v>7081</v>
      </c>
      <c r="L17" s="11"/>
      <c r="M17" s="11"/>
      <c r="N17" s="11"/>
      <c r="O17" s="11"/>
      <c r="P17" s="11"/>
    </row>
    <row r="18" spans="2:16">
      <c r="B18" s="2" t="s">
        <v>38</v>
      </c>
      <c r="C18" s="2" t="s">
        <v>39</v>
      </c>
      <c r="D18" s="11">
        <v>0.8</v>
      </c>
      <c r="E18" s="11">
        <v>0.85</v>
      </c>
      <c r="F18" s="11">
        <v>0.95</v>
      </c>
      <c r="G18" s="11">
        <v>1.05</v>
      </c>
      <c r="H18" s="11">
        <v>1.1599999999999999</v>
      </c>
      <c r="I18" s="11">
        <v>1.28</v>
      </c>
      <c r="J18" s="11">
        <v>1.65</v>
      </c>
      <c r="K18" s="559" t="s">
        <v>7104</v>
      </c>
      <c r="L18" s="11"/>
      <c r="M18" s="11"/>
      <c r="N18" s="11"/>
      <c r="O18" s="11"/>
      <c r="P18" s="11"/>
    </row>
    <row r="19" spans="2:16">
      <c r="B19" s="2" t="s">
        <v>30</v>
      </c>
      <c r="C19" s="2" t="s">
        <v>31</v>
      </c>
      <c r="D19" s="11">
        <v>2.67</v>
      </c>
      <c r="E19" s="11">
        <v>2.23</v>
      </c>
      <c r="F19" s="11">
        <v>2.33</v>
      </c>
      <c r="G19" s="11">
        <v>2.44</v>
      </c>
      <c r="H19" s="11">
        <v>2.56</v>
      </c>
      <c r="I19" s="11" t="s">
        <v>7081</v>
      </c>
      <c r="J19" s="11">
        <v>2.95</v>
      </c>
      <c r="K19" s="11" t="s">
        <v>7081</v>
      </c>
      <c r="L19" s="11"/>
      <c r="M19" s="11"/>
      <c r="N19" s="11"/>
      <c r="O19" s="11"/>
      <c r="P19" s="11"/>
    </row>
    <row r="20" spans="2:16">
      <c r="B20" s="2" t="s">
        <v>26</v>
      </c>
      <c r="C20" s="2" t="s">
        <v>27</v>
      </c>
      <c r="D20" s="11">
        <v>1.08</v>
      </c>
      <c r="E20" s="11">
        <v>1.1000000000000001</v>
      </c>
      <c r="F20" s="11">
        <v>1.1200000000000001</v>
      </c>
      <c r="G20" s="11">
        <v>1.18</v>
      </c>
      <c r="H20" s="11">
        <v>1.26</v>
      </c>
      <c r="I20" s="11" t="s">
        <v>7081</v>
      </c>
      <c r="J20" s="11">
        <v>1.5</v>
      </c>
      <c r="K20" s="11" t="s">
        <v>7081</v>
      </c>
      <c r="L20" s="11"/>
      <c r="M20" s="11"/>
      <c r="N20" s="11"/>
      <c r="O20" s="11"/>
      <c r="P20" s="11"/>
    </row>
    <row r="21" spans="2:16">
      <c r="B21" s="2" t="s">
        <v>22</v>
      </c>
      <c r="C21" s="2" t="s">
        <v>23</v>
      </c>
      <c r="D21" s="11">
        <v>1.42</v>
      </c>
      <c r="E21" s="11">
        <v>1.44</v>
      </c>
      <c r="F21" s="11">
        <v>1.48</v>
      </c>
      <c r="G21" s="11">
        <v>1.56</v>
      </c>
      <c r="H21" s="11">
        <v>1.64</v>
      </c>
      <c r="I21" s="11">
        <v>1.72</v>
      </c>
      <c r="J21" s="11">
        <v>2</v>
      </c>
      <c r="K21" s="479" t="s">
        <v>7104</v>
      </c>
      <c r="L21" s="11"/>
      <c r="M21" s="11"/>
      <c r="N21" s="11"/>
      <c r="O21" s="11"/>
      <c r="P21" s="11"/>
    </row>
    <row r="22" spans="2:16">
      <c r="B22" s="2" t="s">
        <v>20</v>
      </c>
      <c r="C22" s="2" t="s">
        <v>21</v>
      </c>
      <c r="D22" s="11">
        <v>1.98</v>
      </c>
      <c r="E22" s="11">
        <v>2.0299999999999998</v>
      </c>
      <c r="F22" s="11">
        <v>2.1</v>
      </c>
      <c r="G22" s="11">
        <v>2.1800000000000002</v>
      </c>
      <c r="H22" s="11">
        <v>2.2599999999999998</v>
      </c>
      <c r="I22" s="11">
        <v>2.34</v>
      </c>
      <c r="J22" s="11">
        <v>2.6</v>
      </c>
      <c r="K22" s="479" t="s">
        <v>7104</v>
      </c>
      <c r="L22" s="11"/>
      <c r="M22" s="11"/>
      <c r="N22" s="11"/>
      <c r="O22" s="11"/>
      <c r="P22" s="11"/>
    </row>
    <row r="23" spans="2:16">
      <c r="B23" s="2" t="s">
        <v>18</v>
      </c>
      <c r="C23" s="2" t="s">
        <v>19</v>
      </c>
      <c r="D23" s="11">
        <v>2.4</v>
      </c>
      <c r="E23" s="11">
        <v>2.52</v>
      </c>
      <c r="F23" s="11">
        <v>2.64</v>
      </c>
      <c r="G23" s="11">
        <v>2.8</v>
      </c>
      <c r="H23" s="11">
        <v>2.8</v>
      </c>
      <c r="I23" s="11" t="s">
        <v>7081</v>
      </c>
      <c r="J23" s="11">
        <v>3.4</v>
      </c>
      <c r="K23" s="11" t="s">
        <v>7081</v>
      </c>
      <c r="L23" s="11"/>
      <c r="M23" s="11"/>
      <c r="N23" s="11"/>
      <c r="O23" s="11"/>
      <c r="P23" s="11"/>
    </row>
    <row r="24" spans="2:16">
      <c r="B24" s="2" t="s">
        <v>64</v>
      </c>
      <c r="C24" s="2" t="s">
        <v>65</v>
      </c>
      <c r="D24" s="11">
        <v>1</v>
      </c>
      <c r="E24" s="11">
        <v>1.01</v>
      </c>
      <c r="F24" s="11">
        <v>1.03</v>
      </c>
      <c r="G24" s="11">
        <v>1.04</v>
      </c>
      <c r="H24" s="11">
        <v>1.04</v>
      </c>
      <c r="I24" s="11">
        <v>1.06</v>
      </c>
      <c r="J24" s="11">
        <v>1.2</v>
      </c>
      <c r="K24" s="479" t="s">
        <v>7104</v>
      </c>
      <c r="L24" s="11"/>
      <c r="M24" s="11"/>
      <c r="N24" s="11"/>
      <c r="O24" s="11"/>
      <c r="P24" s="11"/>
    </row>
    <row r="25" spans="2:16">
      <c r="B25" s="2" t="s">
        <v>6</v>
      </c>
      <c r="C25" s="2" t="s">
        <v>7</v>
      </c>
      <c r="D25" s="11">
        <v>1.41</v>
      </c>
      <c r="E25" s="11">
        <v>1.43</v>
      </c>
      <c r="F25" s="11">
        <v>1.46</v>
      </c>
      <c r="G25" s="11">
        <v>1.54</v>
      </c>
      <c r="H25" s="11">
        <v>1.62</v>
      </c>
      <c r="I25" s="11">
        <v>1.7</v>
      </c>
      <c r="J25" s="11">
        <v>1.95</v>
      </c>
      <c r="K25" s="479" t="s">
        <v>7104</v>
      </c>
      <c r="L25" s="11"/>
      <c r="M25" s="11"/>
      <c r="N25" s="11"/>
      <c r="O25" s="11"/>
      <c r="P25" s="11"/>
    </row>
    <row r="26" spans="2:16">
      <c r="B26" s="2" t="s">
        <v>4</v>
      </c>
      <c r="C26" s="2" t="s">
        <v>5</v>
      </c>
      <c r="D26" s="11">
        <v>1.32</v>
      </c>
      <c r="E26" s="11">
        <v>1.36</v>
      </c>
      <c r="F26" s="11">
        <v>1.4</v>
      </c>
      <c r="G26" s="11">
        <v>1.44</v>
      </c>
      <c r="H26" s="11">
        <v>1.52</v>
      </c>
      <c r="I26" s="11">
        <v>1.6</v>
      </c>
      <c r="J26" s="11">
        <v>1.84</v>
      </c>
      <c r="K26" s="479" t="s">
        <v>7104</v>
      </c>
      <c r="L26" s="11" t="s">
        <v>7081</v>
      </c>
      <c r="M26" s="11" t="s">
        <v>7081</v>
      </c>
      <c r="N26" s="11" t="s">
        <v>7081</v>
      </c>
      <c r="O26" s="11" t="s">
        <v>7081</v>
      </c>
      <c r="P26" s="11" t="s">
        <v>7081</v>
      </c>
    </row>
    <row r="27" spans="2:16">
      <c r="B27" s="2" t="s">
        <v>0</v>
      </c>
      <c r="C27" s="2" t="s">
        <v>1</v>
      </c>
      <c r="D27" s="11">
        <v>1.07</v>
      </c>
      <c r="E27" s="11">
        <v>1.1100000000000001</v>
      </c>
      <c r="F27" s="11">
        <v>1.2</v>
      </c>
      <c r="G27" s="11">
        <v>1.28</v>
      </c>
      <c r="H27" s="11">
        <v>1.36</v>
      </c>
      <c r="I27" s="11" t="s">
        <v>7081</v>
      </c>
      <c r="J27" s="11">
        <v>1.6</v>
      </c>
      <c r="K27" s="11" t="s">
        <v>7081</v>
      </c>
      <c r="L27" s="11" t="s">
        <v>7081</v>
      </c>
      <c r="M27" s="11" t="s">
        <v>7081</v>
      </c>
      <c r="N27" s="11" t="s">
        <v>7081</v>
      </c>
      <c r="O27" s="11" t="s">
        <v>7081</v>
      </c>
      <c r="P27" s="11" t="s">
        <v>7081</v>
      </c>
    </row>
    <row r="28" spans="2:16">
      <c r="D28" s="15"/>
      <c r="E28" s="15"/>
      <c r="F28" s="15"/>
      <c r="G28" s="12"/>
      <c r="H28" s="12"/>
      <c r="I28" s="12"/>
    </row>
    <row r="29" spans="2:16">
      <c r="D29" s="13"/>
      <c r="E29" s="15"/>
      <c r="F29" s="15"/>
      <c r="G29" s="12"/>
      <c r="H29" s="12"/>
      <c r="I29" s="12"/>
    </row>
    <row r="30" spans="2:16">
      <c r="D30" s="13"/>
      <c r="E30" s="13"/>
      <c r="F30" s="15"/>
      <c r="G30" s="15"/>
      <c r="H30" s="12"/>
      <c r="I30" s="12"/>
      <c r="J30" s="12"/>
    </row>
    <row r="31" spans="2:16">
      <c r="D31" s="13"/>
      <c r="E31" s="12"/>
      <c r="F31" s="12"/>
      <c r="G31" s="12"/>
      <c r="H31" s="12"/>
      <c r="I31" s="12"/>
    </row>
    <row r="32" spans="2:16">
      <c r="D32" s="13"/>
      <c r="E32" s="12"/>
      <c r="F32" s="12"/>
      <c r="G32" s="12"/>
      <c r="H32" s="12"/>
      <c r="I32" s="12"/>
    </row>
    <row r="33" spans="4:10">
      <c r="D33" s="13"/>
      <c r="E33" s="12"/>
      <c r="F33" s="12"/>
      <c r="G33" s="12"/>
      <c r="H33" s="12"/>
      <c r="I33" s="12"/>
    </row>
    <row r="34" spans="4:10">
      <c r="D34" s="13"/>
      <c r="E34" s="12"/>
      <c r="F34" s="12"/>
      <c r="G34" s="12"/>
      <c r="H34" s="12"/>
      <c r="I34" s="12"/>
      <c r="J34" s="12"/>
    </row>
    <row r="35" spans="4:10">
      <c r="D35" s="13"/>
      <c r="E35" s="13"/>
      <c r="F35" s="13"/>
      <c r="G35" s="13"/>
      <c r="H35" s="13"/>
      <c r="I35" s="13"/>
      <c r="J35" s="13"/>
    </row>
    <row r="36" spans="4:10">
      <c r="D36" s="13"/>
      <c r="E36" s="12"/>
      <c r="F36" s="12"/>
      <c r="G36" s="12"/>
      <c r="H36" s="12"/>
      <c r="I36" s="12"/>
      <c r="J36" s="12"/>
    </row>
    <row r="37" spans="4:10">
      <c r="D37" s="13"/>
      <c r="E37" s="12"/>
      <c r="F37" s="12"/>
      <c r="G37" s="12"/>
      <c r="H37" s="12"/>
      <c r="I37" s="12"/>
      <c r="J37" s="12"/>
    </row>
    <row r="38" spans="4:10">
      <c r="D38" s="13"/>
      <c r="E38" s="13"/>
      <c r="F38" s="12"/>
      <c r="G38" s="12"/>
      <c r="H38" s="12"/>
      <c r="I38" s="12"/>
      <c r="J38" s="12"/>
    </row>
    <row r="39" spans="4:10">
      <c r="D39" s="13"/>
      <c r="E39" s="13"/>
      <c r="F39" s="13"/>
      <c r="G39" s="13"/>
      <c r="H39" s="13"/>
      <c r="I39" s="13"/>
      <c r="J39" s="13"/>
    </row>
    <row r="40" spans="4:10">
      <c r="D40" s="13"/>
      <c r="E40" s="13"/>
      <c r="F40" s="13"/>
      <c r="G40" s="13"/>
      <c r="H40" s="13"/>
      <c r="I40" s="13"/>
      <c r="J40" s="13"/>
    </row>
    <row r="41" spans="4:10">
      <c r="D41" s="13"/>
      <c r="E41" s="13"/>
      <c r="F41" s="13"/>
      <c r="G41" s="13"/>
      <c r="H41" s="13"/>
      <c r="I41" s="13"/>
      <c r="J41" s="13"/>
    </row>
    <row r="42" spans="4:10">
      <c r="D42" s="13"/>
      <c r="E42" s="13"/>
      <c r="F42" s="13"/>
      <c r="G42" s="13"/>
      <c r="H42" s="13"/>
      <c r="I42" s="13"/>
      <c r="J42" s="13"/>
    </row>
    <row r="43" spans="4:10">
      <c r="D43" s="13"/>
      <c r="E43" s="13"/>
      <c r="F43" s="13"/>
      <c r="G43" s="13"/>
      <c r="H43" s="13"/>
      <c r="I43" s="13"/>
      <c r="J43" s="13"/>
    </row>
    <row r="44" spans="4:10">
      <c r="D44" s="13"/>
      <c r="E44" s="13"/>
      <c r="F44" s="13"/>
      <c r="G44" s="13"/>
      <c r="H44" s="13"/>
      <c r="I44" s="13"/>
      <c r="J44" s="13"/>
    </row>
    <row r="45" spans="4:10">
      <c r="D45" s="13"/>
      <c r="E45" s="13"/>
      <c r="F45" s="13"/>
      <c r="G45" s="13"/>
      <c r="H45" s="13"/>
      <c r="I45" s="13"/>
    </row>
    <row r="46" spans="4:10">
      <c r="D46" s="13"/>
      <c r="E46" s="13"/>
      <c r="F46" s="13"/>
      <c r="G46" s="13"/>
      <c r="H46" s="13"/>
      <c r="I46" s="13"/>
    </row>
    <row r="47" spans="4:10">
      <c r="D47" s="13"/>
      <c r="E47" s="13"/>
      <c r="F47" s="13"/>
      <c r="G47" s="13"/>
      <c r="H47" s="13"/>
      <c r="I47" s="13"/>
    </row>
    <row r="48" spans="4:10">
      <c r="D48" s="13"/>
      <c r="E48" s="13"/>
      <c r="F48" s="13"/>
      <c r="G48" s="541"/>
      <c r="H48" s="541"/>
      <c r="I48" s="541"/>
      <c r="J48" s="541"/>
    </row>
    <row r="49" spans="3:17">
      <c r="D49" s="11"/>
      <c r="E49" s="11"/>
      <c r="F49" s="11"/>
      <c r="G49" s="11"/>
      <c r="H49" s="11"/>
      <c r="I49" s="11"/>
    </row>
    <row r="50" spans="3:17">
      <c r="D50" s="11"/>
      <c r="E50" s="11"/>
      <c r="F50" s="11"/>
      <c r="G50" s="11"/>
      <c r="H50" s="11"/>
      <c r="I50" s="11"/>
    </row>
    <row r="51" spans="3:17">
      <c r="D51" s="11"/>
      <c r="E51" s="11"/>
      <c r="F51" s="11"/>
      <c r="G51" s="11"/>
      <c r="H51" s="11"/>
      <c r="I51" s="11"/>
    </row>
    <row r="52" spans="3:17">
      <c r="D52" s="11"/>
      <c r="E52" s="11"/>
      <c r="F52" s="11"/>
      <c r="G52" s="11"/>
      <c r="H52" s="11"/>
      <c r="I52" s="11"/>
      <c r="J52" s="11"/>
    </row>
    <row r="53" spans="3:17">
      <c r="D53" s="11"/>
      <c r="E53" s="11"/>
      <c r="F53" s="11"/>
      <c r="G53" s="11"/>
      <c r="H53" s="11"/>
      <c r="I53" s="11"/>
    </row>
    <row r="54" spans="3:17">
      <c r="D54" s="11"/>
      <c r="E54" s="11"/>
      <c r="F54" s="11"/>
      <c r="G54" s="11"/>
      <c r="H54" s="11"/>
      <c r="I54" s="11"/>
      <c r="J54" s="11"/>
      <c r="K54" s="11"/>
      <c r="L54" s="11"/>
      <c r="M54" s="11"/>
      <c r="N54" s="11"/>
      <c r="O54" s="11"/>
      <c r="P54" s="11"/>
      <c r="Q54" s="11"/>
    </row>
    <row r="55" spans="3:17">
      <c r="C55" s="11"/>
      <c r="D55" s="11"/>
      <c r="E55" s="11"/>
      <c r="F55" s="11"/>
      <c r="G55" s="11"/>
      <c r="H55" s="11"/>
      <c r="I55" s="11"/>
      <c r="J55" s="11"/>
      <c r="K55" s="11"/>
      <c r="L55" s="11"/>
      <c r="M55" s="11"/>
      <c r="N55" s="11"/>
      <c r="O55" s="11"/>
      <c r="P55" s="11"/>
      <c r="Q55" s="11"/>
    </row>
    <row r="56" spans="3:17">
      <c r="D56" s="11"/>
      <c r="E56" s="11"/>
      <c r="F56" s="11"/>
      <c r="G56" s="11"/>
      <c r="H56" s="11"/>
      <c r="I56" s="11"/>
      <c r="J56" s="11"/>
      <c r="K56" s="11"/>
      <c r="L56" s="11"/>
      <c r="M56" s="11"/>
      <c r="N56" s="11"/>
      <c r="O56" s="11"/>
      <c r="P56" s="11"/>
      <c r="Q56" s="11"/>
    </row>
    <row r="57" spans="3:17">
      <c r="D57" s="11"/>
      <c r="E57" s="11"/>
      <c r="F57" s="11"/>
      <c r="G57" s="11"/>
      <c r="H57" s="11"/>
      <c r="I57" s="11"/>
      <c r="J57" s="11"/>
      <c r="K57" s="11"/>
      <c r="L57" s="11"/>
      <c r="M57" s="11"/>
      <c r="N57" s="11"/>
      <c r="O57" s="11"/>
      <c r="P57" s="11"/>
      <c r="Q57" s="11"/>
    </row>
    <row r="58" spans="3:17">
      <c r="D58" s="11"/>
      <c r="E58" s="11"/>
      <c r="F58" s="11"/>
      <c r="G58" s="11"/>
      <c r="H58" s="11"/>
      <c r="I58" s="11"/>
      <c r="J58" s="11"/>
      <c r="K58" s="11"/>
      <c r="L58" s="11"/>
      <c r="M58" s="11"/>
      <c r="N58" s="11"/>
      <c r="O58" s="11"/>
      <c r="P58" s="11"/>
      <c r="Q58" s="11"/>
    </row>
    <row r="59" spans="3:17">
      <c r="D59" s="11"/>
      <c r="E59" s="11"/>
      <c r="F59" s="11"/>
      <c r="G59" s="11"/>
      <c r="H59" s="11"/>
      <c r="I59" s="11"/>
      <c r="J59" s="11"/>
      <c r="K59" s="11"/>
      <c r="L59" s="11"/>
      <c r="M59" s="11"/>
      <c r="N59" s="11"/>
      <c r="O59" s="11"/>
      <c r="P59" s="11"/>
      <c r="Q59" s="11"/>
    </row>
    <row r="60" spans="3:17">
      <c r="D60" s="11"/>
      <c r="E60" s="11"/>
      <c r="F60" s="11"/>
      <c r="G60" s="11"/>
      <c r="H60" s="11"/>
      <c r="I60" s="11"/>
      <c r="J60" s="11"/>
      <c r="K60" s="11"/>
      <c r="L60" s="11"/>
      <c r="M60" s="11"/>
      <c r="N60" s="11"/>
      <c r="O60" s="11"/>
      <c r="P60" s="11"/>
      <c r="Q60" s="11"/>
    </row>
    <row r="61" spans="3:17">
      <c r="D61" s="11"/>
      <c r="E61" s="11"/>
      <c r="F61" s="11"/>
      <c r="G61" s="11"/>
      <c r="H61" s="11"/>
      <c r="I61" s="11"/>
      <c r="J61" s="11"/>
      <c r="K61" s="11"/>
      <c r="L61" s="11"/>
      <c r="M61" s="11"/>
      <c r="N61" s="11"/>
      <c r="O61" s="11"/>
      <c r="P61" s="11"/>
      <c r="Q61" s="11"/>
    </row>
    <row r="62" spans="3:17">
      <c r="D62" s="11"/>
      <c r="E62" s="11"/>
      <c r="F62" s="11"/>
      <c r="G62" s="11"/>
      <c r="H62" s="11"/>
      <c r="I62" s="11"/>
      <c r="J62" s="11"/>
      <c r="K62" s="11"/>
      <c r="L62" s="11"/>
      <c r="M62" s="11"/>
      <c r="N62" s="11"/>
      <c r="O62" s="11"/>
      <c r="P62" s="11"/>
      <c r="Q62" s="11"/>
    </row>
    <row r="63" spans="3:17">
      <c r="D63" s="11"/>
      <c r="E63" s="11"/>
      <c r="F63" s="11"/>
      <c r="G63" s="11"/>
      <c r="H63" s="11"/>
      <c r="I63" s="11"/>
      <c r="J63" s="11"/>
      <c r="K63" s="11"/>
      <c r="L63" s="11"/>
      <c r="M63" s="11"/>
      <c r="N63" s="11"/>
      <c r="O63" s="11"/>
      <c r="P63" s="11"/>
      <c r="Q63" s="11"/>
    </row>
    <row r="64" spans="3:17">
      <c r="D64" s="11"/>
      <c r="E64" s="11"/>
      <c r="F64" s="11"/>
      <c r="G64" s="11"/>
      <c r="H64" s="11"/>
      <c r="I64" s="11"/>
      <c r="J64" s="11"/>
      <c r="K64" s="11"/>
      <c r="L64" s="11"/>
      <c r="M64" s="11"/>
      <c r="N64" s="11"/>
      <c r="O64" s="11"/>
      <c r="P64" s="11"/>
      <c r="Q64" s="11"/>
    </row>
    <row r="65" spans="4:17">
      <c r="D65" s="11"/>
      <c r="E65" s="11"/>
      <c r="F65" s="11"/>
      <c r="G65" s="11"/>
      <c r="H65" s="11"/>
      <c r="I65" s="11"/>
      <c r="J65" s="11"/>
      <c r="K65" s="11"/>
      <c r="L65" s="11"/>
      <c r="M65" s="11"/>
      <c r="N65" s="11"/>
      <c r="O65" s="11"/>
      <c r="P65" s="11"/>
      <c r="Q65" s="11"/>
    </row>
    <row r="66" spans="4:17">
      <c r="D66" s="11"/>
      <c r="E66" s="11"/>
      <c r="F66" s="11"/>
      <c r="G66" s="11"/>
      <c r="H66" s="11"/>
      <c r="I66" s="11"/>
      <c r="J66" s="11"/>
      <c r="K66" s="11"/>
      <c r="L66" s="11"/>
      <c r="M66" s="11"/>
      <c r="N66" s="11"/>
      <c r="O66" s="11"/>
      <c r="P66" s="11"/>
      <c r="Q66" s="11"/>
    </row>
    <row r="67" spans="4:17">
      <c r="D67" s="11"/>
      <c r="E67" s="11"/>
      <c r="F67" s="11"/>
      <c r="G67" s="11"/>
      <c r="H67" s="11"/>
      <c r="I67" s="11"/>
      <c r="J67" s="11"/>
      <c r="K67" s="11"/>
      <c r="L67" s="11"/>
      <c r="M67" s="11"/>
      <c r="N67" s="11"/>
      <c r="O67" s="11"/>
      <c r="P67" s="11"/>
      <c r="Q67" s="11"/>
    </row>
    <row r="68" spans="4:17">
      <c r="D68" s="11"/>
      <c r="E68" s="11"/>
      <c r="F68" s="11"/>
      <c r="G68" s="11"/>
      <c r="H68" s="11"/>
      <c r="I68" s="11"/>
      <c r="J68" s="11"/>
      <c r="K68" s="11"/>
      <c r="L68" s="11"/>
      <c r="M68" s="11"/>
      <c r="N68" s="11"/>
      <c r="O68" s="11"/>
      <c r="P68" s="11"/>
      <c r="Q68" s="11"/>
    </row>
    <row r="69" spans="4:17">
      <c r="D69" s="11"/>
      <c r="E69" s="11"/>
      <c r="F69" s="11"/>
      <c r="G69" s="11"/>
      <c r="H69" s="11"/>
      <c r="I69" s="11"/>
      <c r="J69" s="11"/>
      <c r="K69" s="11"/>
      <c r="L69" s="11"/>
      <c r="M69" s="11"/>
      <c r="N69" s="11"/>
      <c r="O69" s="11"/>
      <c r="P69" s="11"/>
      <c r="Q69" s="11"/>
    </row>
    <row r="70" spans="4:17">
      <c r="D70" s="11"/>
      <c r="E70" s="11"/>
      <c r="F70" s="11"/>
      <c r="G70" s="11"/>
      <c r="H70" s="11"/>
      <c r="I70" s="11"/>
      <c r="J70" s="11"/>
      <c r="K70" s="11"/>
      <c r="L70" s="11"/>
      <c r="M70" s="11"/>
      <c r="N70" s="11"/>
      <c r="O70" s="11"/>
      <c r="P70" s="11"/>
      <c r="Q70" s="11"/>
    </row>
    <row r="71" spans="4:17">
      <c r="D71" s="11"/>
      <c r="E71" s="11"/>
      <c r="F71" s="11"/>
      <c r="G71" s="11"/>
      <c r="H71" s="11"/>
      <c r="I71" s="11"/>
      <c r="J71" s="11"/>
      <c r="K71" s="11"/>
      <c r="L71" s="11"/>
      <c r="M71" s="11"/>
      <c r="N71" s="11"/>
      <c r="O71" s="11"/>
      <c r="P71" s="11"/>
      <c r="Q71" s="11"/>
    </row>
    <row r="72" spans="4:17">
      <c r="D72" s="11"/>
      <c r="E72" s="11"/>
      <c r="F72" s="11"/>
      <c r="G72" s="11"/>
      <c r="H72" s="11"/>
      <c r="I72" s="11"/>
      <c r="J72" s="11"/>
      <c r="K72" s="11"/>
      <c r="L72" s="11"/>
      <c r="M72" s="11"/>
      <c r="N72" s="11"/>
      <c r="O72" s="11"/>
      <c r="P72" s="11"/>
      <c r="Q72" s="11"/>
    </row>
    <row r="73" spans="4:17">
      <c r="D73" s="11"/>
      <c r="E73" s="11"/>
      <c r="F73" s="11"/>
      <c r="G73" s="11"/>
      <c r="H73" s="11"/>
      <c r="I73" s="11"/>
      <c r="J73" s="11"/>
      <c r="K73" s="11"/>
      <c r="L73" s="11"/>
      <c r="M73" s="11"/>
      <c r="N73" s="11"/>
      <c r="O73" s="11"/>
      <c r="P73" s="11"/>
      <c r="Q73" s="11"/>
    </row>
    <row r="74" spans="4:17">
      <c r="D74" s="11"/>
      <c r="E74" s="11"/>
      <c r="F74" s="11"/>
      <c r="G74" s="11"/>
      <c r="H74" s="11"/>
      <c r="I74" s="11"/>
      <c r="J74" s="11"/>
      <c r="K74" s="11"/>
      <c r="L74" s="11"/>
      <c r="M74" s="11"/>
      <c r="N74" s="11"/>
      <c r="O74" s="11"/>
      <c r="P74" s="11"/>
      <c r="Q74" s="11"/>
    </row>
    <row r="75" spans="4:17">
      <c r="D75" s="11"/>
      <c r="E75" s="11"/>
      <c r="F75" s="11"/>
      <c r="G75" s="11"/>
      <c r="H75" s="11"/>
      <c r="I75" s="11"/>
      <c r="J75" s="11"/>
      <c r="K75" s="11"/>
      <c r="L75" s="11"/>
      <c r="M75" s="11"/>
      <c r="N75" s="11"/>
      <c r="O75" s="11"/>
      <c r="P75" s="11"/>
      <c r="Q75" s="11"/>
    </row>
    <row r="76" spans="4:17">
      <c r="D76" s="11"/>
      <c r="E76" s="11"/>
      <c r="F76" s="11"/>
      <c r="G76" s="11"/>
      <c r="H76" s="11"/>
      <c r="I76" s="11"/>
      <c r="J76" s="11"/>
      <c r="K76" s="11"/>
      <c r="L76" s="11"/>
      <c r="M76" s="11"/>
      <c r="N76" s="11"/>
      <c r="O76" s="11"/>
      <c r="P76" s="11"/>
      <c r="Q76" s="11"/>
    </row>
    <row r="77" spans="4:17">
      <c r="D77" s="11"/>
      <c r="E77" s="11"/>
      <c r="F77" s="11"/>
      <c r="G77" s="11"/>
      <c r="H77" s="11"/>
      <c r="I77" s="11"/>
      <c r="J77" s="11"/>
      <c r="K77" s="11"/>
      <c r="L77" s="11"/>
      <c r="M77" s="11"/>
      <c r="N77" s="11"/>
      <c r="O77" s="11"/>
      <c r="P77" s="11"/>
      <c r="Q77" s="11"/>
    </row>
  </sheetData>
  <sortState ref="A5:G52">
    <sortCondition ref="A4"/>
  </sortStat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37E9C7"/>
  </sheetPr>
  <dimension ref="A2:L88"/>
  <sheetViews>
    <sheetView workbookViewId="0"/>
  </sheetViews>
  <sheetFormatPr defaultColWidth="9.33203125" defaultRowHeight="15.75"/>
  <cols>
    <col min="1" max="1" width="9.33203125" style="2"/>
    <col min="2" max="2" width="42.5" style="2" bestFit="1" customWidth="1"/>
    <col min="3" max="16384" width="9.33203125" style="2"/>
  </cols>
  <sheetData>
    <row r="2" spans="1:11">
      <c r="A2" s="2" t="s">
        <v>206</v>
      </c>
      <c r="E2" s="11"/>
      <c r="F2" s="11"/>
      <c r="G2" s="11"/>
    </row>
    <row r="3" spans="1:11">
      <c r="B3" s="18"/>
      <c r="C3" s="18"/>
      <c r="D3" s="18"/>
      <c r="E3" s="17" t="s">
        <v>209</v>
      </c>
      <c r="F3" s="17"/>
      <c r="G3" s="17"/>
    </row>
    <row r="4" spans="1:11">
      <c r="A4" s="2" t="s">
        <v>2217</v>
      </c>
      <c r="B4" s="2" t="s">
        <v>203</v>
      </c>
      <c r="C4" s="2" t="s">
        <v>189</v>
      </c>
      <c r="D4" s="14">
        <v>2014</v>
      </c>
      <c r="E4" s="14">
        <v>2015</v>
      </c>
      <c r="F4" s="14">
        <v>2016</v>
      </c>
      <c r="G4" s="14">
        <v>2017</v>
      </c>
      <c r="H4" s="14" t="s">
        <v>2218</v>
      </c>
    </row>
    <row r="5" spans="1:11">
      <c r="B5" s="2" t="s">
        <v>90</v>
      </c>
      <c r="C5" s="11" t="s">
        <v>91</v>
      </c>
      <c r="D5" s="2">
        <v>27.67</v>
      </c>
      <c r="E5" s="2">
        <v>28.63</v>
      </c>
      <c r="F5" s="2">
        <v>29.45</v>
      </c>
      <c r="G5" s="2">
        <v>30.45</v>
      </c>
      <c r="H5" s="2">
        <v>34</v>
      </c>
      <c r="I5" s="2" t="s">
        <v>7104</v>
      </c>
      <c r="J5" s="2" t="s">
        <v>7081</v>
      </c>
      <c r="K5" s="2" t="s">
        <v>7081</v>
      </c>
    </row>
    <row r="6" spans="1:11">
      <c r="B6" s="2" t="s">
        <v>88</v>
      </c>
      <c r="C6" s="2" t="s">
        <v>89</v>
      </c>
      <c r="D6" s="2">
        <v>34.369999999999997</v>
      </c>
      <c r="E6" s="2">
        <v>36.450000000000003</v>
      </c>
      <c r="F6" s="2">
        <v>37.950000000000003</v>
      </c>
      <c r="G6" s="2">
        <v>39.450000000000003</v>
      </c>
      <c r="H6" s="2">
        <v>44.25</v>
      </c>
      <c r="I6" s="2" t="s">
        <v>7104</v>
      </c>
      <c r="J6" s="2" t="s">
        <v>7081</v>
      </c>
      <c r="K6" s="2" t="s">
        <v>7081</v>
      </c>
    </row>
    <row r="7" spans="1:11">
      <c r="B7" s="2" t="s">
        <v>86</v>
      </c>
      <c r="C7" s="2" t="s">
        <v>87</v>
      </c>
      <c r="D7" s="2">
        <v>23.84</v>
      </c>
      <c r="E7" s="2">
        <v>24.4</v>
      </c>
      <c r="F7" s="2">
        <v>25.25</v>
      </c>
      <c r="G7" s="2" t="s">
        <v>7081</v>
      </c>
      <c r="H7" s="2">
        <v>27.25</v>
      </c>
      <c r="I7" s="2" t="s">
        <v>7081</v>
      </c>
      <c r="J7" s="2" t="s">
        <v>7081</v>
      </c>
      <c r="K7" s="2" t="s">
        <v>7081</v>
      </c>
    </row>
    <row r="8" spans="1:11">
      <c r="B8" s="2" t="s">
        <v>82</v>
      </c>
      <c r="C8" s="2" t="s">
        <v>83</v>
      </c>
      <c r="D8" s="2">
        <v>10.6</v>
      </c>
      <c r="E8" s="2">
        <v>8.0500000000000007</v>
      </c>
      <c r="F8" s="2">
        <v>8.3000000000000007</v>
      </c>
      <c r="G8" s="2">
        <v>8.5500000000000007</v>
      </c>
      <c r="H8" s="2">
        <v>9.5</v>
      </c>
      <c r="I8" s="2" t="s">
        <v>7104</v>
      </c>
      <c r="J8" s="2" t="s">
        <v>7081</v>
      </c>
      <c r="K8" s="2" t="s">
        <v>7081</v>
      </c>
    </row>
    <row r="9" spans="1:11">
      <c r="B9" s="2" t="s">
        <v>76</v>
      </c>
      <c r="C9" s="2" t="s">
        <v>77</v>
      </c>
      <c r="D9" s="2">
        <v>42.94</v>
      </c>
      <c r="E9" s="2">
        <v>44.25</v>
      </c>
      <c r="F9" s="2">
        <v>45.75</v>
      </c>
      <c r="G9" s="2">
        <v>47.35</v>
      </c>
      <c r="H9" s="2">
        <v>52.25</v>
      </c>
      <c r="I9" s="2" t="s">
        <v>7104</v>
      </c>
    </row>
    <row r="10" spans="1:11">
      <c r="B10" s="2" t="s">
        <v>74</v>
      </c>
      <c r="C10" s="2" t="s">
        <v>75</v>
      </c>
      <c r="D10" s="2">
        <v>19.739999999999998</v>
      </c>
      <c r="E10" s="2">
        <v>21.25</v>
      </c>
      <c r="F10" s="2">
        <v>23.7</v>
      </c>
      <c r="G10" s="2">
        <v>25.6</v>
      </c>
      <c r="H10" s="2">
        <v>27.25</v>
      </c>
      <c r="I10" s="2" t="s">
        <v>7104</v>
      </c>
    </row>
    <row r="11" spans="1:11">
      <c r="B11" s="2" t="s">
        <v>72</v>
      </c>
      <c r="C11" s="2" t="s">
        <v>73</v>
      </c>
      <c r="D11" s="2">
        <v>47.05</v>
      </c>
      <c r="E11" s="2">
        <v>48.8</v>
      </c>
      <c r="F11" s="2">
        <v>51</v>
      </c>
      <c r="G11" s="2">
        <v>53.25</v>
      </c>
      <c r="H11" s="2">
        <v>60.25</v>
      </c>
      <c r="I11" s="2" t="s">
        <v>7104</v>
      </c>
    </row>
    <row r="12" spans="1:11">
      <c r="B12" s="2" t="s">
        <v>68</v>
      </c>
      <c r="C12" s="2" t="s">
        <v>69</v>
      </c>
      <c r="D12" s="2">
        <v>33.64</v>
      </c>
      <c r="E12" s="2">
        <v>34.549999999999997</v>
      </c>
      <c r="F12" s="2">
        <v>36.549999999999997</v>
      </c>
      <c r="G12" s="2" t="s">
        <v>7081</v>
      </c>
      <c r="H12" s="2">
        <v>44</v>
      </c>
      <c r="I12" s="2" t="s">
        <v>7081</v>
      </c>
    </row>
    <row r="13" spans="1:11">
      <c r="B13" s="2" t="s">
        <v>66</v>
      </c>
      <c r="C13" s="2" t="s">
        <v>67</v>
      </c>
      <c r="D13" s="2">
        <v>24.39</v>
      </c>
      <c r="E13" s="2">
        <v>25.2</v>
      </c>
      <c r="F13" s="2">
        <v>26</v>
      </c>
      <c r="G13" s="2" t="s">
        <v>7081</v>
      </c>
      <c r="H13" s="2">
        <v>29.5</v>
      </c>
      <c r="I13" s="2" t="s">
        <v>7081</v>
      </c>
    </row>
    <row r="14" spans="1:11">
      <c r="B14" s="2" t="s">
        <v>2219</v>
      </c>
      <c r="C14" s="2" t="s">
        <v>2220</v>
      </c>
      <c r="D14" s="2">
        <v>31.47</v>
      </c>
      <c r="E14" s="2">
        <v>32.5</v>
      </c>
      <c r="F14" s="2">
        <v>33.6</v>
      </c>
      <c r="G14" s="2">
        <v>34.799999999999997</v>
      </c>
      <c r="H14" s="2">
        <v>38.75</v>
      </c>
      <c r="I14" s="2" t="s">
        <v>7104</v>
      </c>
    </row>
    <row r="15" spans="1:11">
      <c r="B15" s="2" t="s">
        <v>56</v>
      </c>
      <c r="C15" s="2" t="s">
        <v>57</v>
      </c>
      <c r="D15" s="2">
        <v>23.26</v>
      </c>
      <c r="E15" s="2">
        <v>23.68</v>
      </c>
      <c r="F15" s="2">
        <v>24.4</v>
      </c>
      <c r="G15" s="2">
        <v>25.1</v>
      </c>
      <c r="H15" s="2">
        <v>27.5</v>
      </c>
      <c r="I15" s="2" t="s">
        <v>7104</v>
      </c>
    </row>
    <row r="16" spans="1:11">
      <c r="B16" s="2" t="s">
        <v>52</v>
      </c>
      <c r="C16" s="2" t="s">
        <v>53</v>
      </c>
      <c r="D16" s="2">
        <v>38.85</v>
      </c>
      <c r="E16" s="2">
        <v>40.700000000000003</v>
      </c>
      <c r="F16" s="2">
        <v>42.6</v>
      </c>
      <c r="G16" s="2" t="s">
        <v>7081</v>
      </c>
      <c r="H16" s="2">
        <v>47.05</v>
      </c>
      <c r="I16" s="2" t="s">
        <v>7081</v>
      </c>
    </row>
    <row r="17" spans="2:9">
      <c r="B17" s="2" t="s">
        <v>40</v>
      </c>
      <c r="C17" s="2" t="s">
        <v>41</v>
      </c>
      <c r="D17" s="2">
        <v>31.5</v>
      </c>
      <c r="E17" s="2">
        <v>33.200000000000003</v>
      </c>
      <c r="F17" s="2">
        <v>34.35</v>
      </c>
      <c r="G17" s="2" t="s">
        <v>7081</v>
      </c>
      <c r="H17" s="2">
        <v>38.25</v>
      </c>
      <c r="I17" s="2" t="s">
        <v>7081</v>
      </c>
    </row>
    <row r="18" spans="2:9">
      <c r="B18" s="2" t="s">
        <v>38</v>
      </c>
      <c r="C18" s="2" t="s">
        <v>39</v>
      </c>
      <c r="D18" s="2">
        <v>16.27</v>
      </c>
      <c r="E18" s="2">
        <v>16.649999999999999</v>
      </c>
      <c r="F18" s="2">
        <v>17.3</v>
      </c>
      <c r="G18" s="2">
        <v>17.95</v>
      </c>
      <c r="H18" s="2">
        <v>19.75</v>
      </c>
      <c r="I18" s="2" t="s">
        <v>7104</v>
      </c>
    </row>
    <row r="19" spans="2:9">
      <c r="B19" s="2" t="s">
        <v>30</v>
      </c>
      <c r="C19" s="2" t="s">
        <v>31</v>
      </c>
      <c r="D19" s="2">
        <v>39.5</v>
      </c>
      <c r="E19" s="2">
        <v>40.85</v>
      </c>
      <c r="F19" s="2">
        <v>42.25</v>
      </c>
      <c r="G19" s="2" t="s">
        <v>7081</v>
      </c>
      <c r="H19" s="2">
        <v>47</v>
      </c>
      <c r="I19" s="2" t="s">
        <v>7081</v>
      </c>
    </row>
    <row r="20" spans="2:9">
      <c r="B20" s="2" t="s">
        <v>26</v>
      </c>
      <c r="C20" s="2" t="s">
        <v>27</v>
      </c>
      <c r="D20" s="2">
        <v>24.43</v>
      </c>
      <c r="E20" s="2">
        <v>25.4</v>
      </c>
      <c r="F20" s="2">
        <v>26.45</v>
      </c>
      <c r="G20" s="2" t="s">
        <v>7081</v>
      </c>
      <c r="H20" s="2">
        <v>29.75</v>
      </c>
      <c r="I20" s="2" t="s">
        <v>7081</v>
      </c>
    </row>
    <row r="21" spans="2:9">
      <c r="B21" s="2" t="s">
        <v>22</v>
      </c>
      <c r="C21" s="2" t="s">
        <v>23</v>
      </c>
      <c r="D21" s="2">
        <v>24.09</v>
      </c>
      <c r="E21" s="2">
        <v>25.7</v>
      </c>
      <c r="F21" s="2">
        <v>27</v>
      </c>
      <c r="G21" s="2">
        <v>28.3</v>
      </c>
      <c r="H21" s="2">
        <v>32.75</v>
      </c>
      <c r="I21" s="2" t="s">
        <v>7104</v>
      </c>
    </row>
    <row r="22" spans="2:9">
      <c r="B22" s="2" t="s">
        <v>20</v>
      </c>
      <c r="C22" s="2" t="s">
        <v>21</v>
      </c>
      <c r="D22" s="2">
        <v>34.950000000000003</v>
      </c>
      <c r="E22" s="2">
        <v>37.450000000000003</v>
      </c>
      <c r="F22" s="2">
        <v>39.25</v>
      </c>
      <c r="G22" s="2">
        <v>41.4</v>
      </c>
      <c r="H22" s="2">
        <v>48.25</v>
      </c>
      <c r="I22" s="2" t="s">
        <v>7104</v>
      </c>
    </row>
    <row r="23" spans="2:9">
      <c r="B23" s="2" t="s">
        <v>18</v>
      </c>
      <c r="C23" s="2" t="s">
        <v>19</v>
      </c>
      <c r="D23" s="2">
        <v>45.98</v>
      </c>
      <c r="E23" s="2">
        <v>48.25</v>
      </c>
      <c r="F23" s="2">
        <v>50.55</v>
      </c>
      <c r="G23" s="2" t="s">
        <v>7081</v>
      </c>
      <c r="H23" s="2">
        <v>60.75</v>
      </c>
      <c r="I23" s="2" t="s">
        <v>7081</v>
      </c>
    </row>
    <row r="24" spans="2:9">
      <c r="B24" s="2" t="s">
        <v>64</v>
      </c>
      <c r="C24" s="2" t="s">
        <v>65</v>
      </c>
      <c r="D24" s="2">
        <v>18.02</v>
      </c>
      <c r="E24" s="2">
        <v>18.2</v>
      </c>
      <c r="F24" s="2">
        <v>18.45</v>
      </c>
      <c r="G24" s="2">
        <v>18.8</v>
      </c>
      <c r="H24" s="2">
        <v>19.75</v>
      </c>
      <c r="I24" s="2" t="s">
        <v>7104</v>
      </c>
    </row>
    <row r="25" spans="2:9">
      <c r="B25" s="2" t="s">
        <v>6</v>
      </c>
      <c r="C25" s="2" t="s">
        <v>7</v>
      </c>
      <c r="D25" s="2">
        <v>19.45</v>
      </c>
      <c r="E25" s="2">
        <v>20.34</v>
      </c>
      <c r="F25" s="2">
        <v>22.151</v>
      </c>
      <c r="G25" s="2">
        <v>23.2</v>
      </c>
      <c r="H25" s="2">
        <v>26.75</v>
      </c>
      <c r="I25" s="2" t="s">
        <v>7104</v>
      </c>
    </row>
    <row r="26" spans="2:9">
      <c r="B26" s="2" t="s">
        <v>4</v>
      </c>
      <c r="C26" s="2" t="s">
        <v>5</v>
      </c>
      <c r="D26" s="2">
        <v>25.02</v>
      </c>
      <c r="E26" s="2">
        <v>25.98</v>
      </c>
      <c r="F26" s="2">
        <v>26.65</v>
      </c>
      <c r="G26" s="2">
        <v>27.5</v>
      </c>
      <c r="H26" s="2">
        <v>29.8</v>
      </c>
      <c r="I26" s="2" t="s">
        <v>7104</v>
      </c>
    </row>
    <row r="27" spans="2:9">
      <c r="B27" s="2" t="s">
        <v>0</v>
      </c>
      <c r="C27" s="2" t="s">
        <v>1</v>
      </c>
      <c r="D27" s="2">
        <v>20.2</v>
      </c>
      <c r="E27" s="2">
        <v>20.9</v>
      </c>
      <c r="F27" s="2">
        <v>21.75</v>
      </c>
      <c r="G27" s="2" t="s">
        <v>7081</v>
      </c>
      <c r="H27" s="2">
        <v>24.5</v>
      </c>
      <c r="I27" s="2" t="s">
        <v>7081</v>
      </c>
    </row>
    <row r="31" spans="2:9">
      <c r="E31" s="15"/>
      <c r="F31" s="12"/>
      <c r="G31" s="12"/>
    </row>
    <row r="32" spans="2:9">
      <c r="E32" s="15"/>
      <c r="F32" s="12"/>
      <c r="G32" s="12"/>
    </row>
    <row r="33" spans="5:8">
      <c r="E33" s="15"/>
      <c r="F33" s="12"/>
      <c r="G33" s="12"/>
    </row>
    <row r="34" spans="5:8">
      <c r="E34" s="15"/>
      <c r="F34" s="12"/>
      <c r="G34" s="12"/>
      <c r="H34" s="12"/>
    </row>
    <row r="35" spans="5:8">
      <c r="F35" s="15"/>
      <c r="G35" s="12"/>
      <c r="H35" s="12"/>
    </row>
    <row r="36" spans="5:8">
      <c r="E36" s="15"/>
      <c r="F36" s="12"/>
      <c r="G36" s="12"/>
      <c r="H36" s="12"/>
    </row>
    <row r="37" spans="5:8">
      <c r="E37" s="15"/>
      <c r="F37" s="12"/>
      <c r="G37" s="12"/>
      <c r="H37" s="12"/>
    </row>
    <row r="38" spans="5:8">
      <c r="F38" s="15"/>
      <c r="G38" s="12"/>
      <c r="H38" s="12"/>
    </row>
    <row r="39" spans="5:8">
      <c r="E39" s="15"/>
      <c r="F39" s="12"/>
      <c r="G39" s="12"/>
      <c r="H39" s="12"/>
    </row>
    <row r="40" spans="5:8">
      <c r="F40" s="15"/>
      <c r="G40" s="12"/>
      <c r="H40" s="12"/>
    </row>
    <row r="41" spans="5:8">
      <c r="F41" s="15"/>
      <c r="G41" s="12"/>
      <c r="H41" s="12"/>
    </row>
    <row r="42" spans="5:8">
      <c r="F42" s="15"/>
      <c r="G42" s="12"/>
      <c r="H42" s="12"/>
    </row>
    <row r="43" spans="5:8">
      <c r="E43" s="15"/>
      <c r="F43" s="12"/>
      <c r="G43" s="12"/>
      <c r="H43" s="12"/>
    </row>
    <row r="44" spans="5:8">
      <c r="F44" s="15"/>
      <c r="G44" s="12"/>
      <c r="H44" s="12"/>
    </row>
    <row r="45" spans="5:8">
      <c r="E45" s="13"/>
      <c r="F45" s="12"/>
      <c r="G45" s="12"/>
    </row>
    <row r="46" spans="5:8">
      <c r="E46" s="13"/>
      <c r="F46" s="12"/>
      <c r="G46" s="12"/>
    </row>
    <row r="47" spans="5:8">
      <c r="E47" s="13"/>
      <c r="F47" s="12"/>
      <c r="G47" s="12"/>
    </row>
    <row r="49" spans="3:12">
      <c r="E49" s="13"/>
      <c r="F49" s="12"/>
      <c r="G49" s="12"/>
    </row>
    <row r="50" spans="3:12">
      <c r="E50" s="13"/>
      <c r="F50" s="12"/>
      <c r="G50" s="12"/>
    </row>
    <row r="51" spans="3:12">
      <c r="E51" s="13"/>
      <c r="F51" s="12"/>
      <c r="G51" s="12"/>
    </row>
    <row r="52" spans="3:12">
      <c r="E52" s="13"/>
      <c r="F52" s="12"/>
      <c r="G52" s="12"/>
      <c r="H52" s="12"/>
    </row>
    <row r="53" spans="3:12">
      <c r="E53" s="13"/>
      <c r="F53" s="12"/>
      <c r="G53" s="12"/>
    </row>
    <row r="54" spans="3:12">
      <c r="D54" s="2">
        <v>2</v>
      </c>
      <c r="E54" s="2">
        <v>3</v>
      </c>
      <c r="F54" s="2">
        <v>4</v>
      </c>
      <c r="G54" s="2">
        <v>5</v>
      </c>
      <c r="H54" s="2">
        <v>6</v>
      </c>
      <c r="I54" s="2">
        <v>7</v>
      </c>
      <c r="J54" s="2">
        <v>8</v>
      </c>
      <c r="K54" s="2">
        <v>9</v>
      </c>
      <c r="L54" s="2">
        <v>10</v>
      </c>
    </row>
    <row r="55" spans="3:12">
      <c r="C55" s="11"/>
      <c r="L55" s="2" t="s">
        <v>7081</v>
      </c>
    </row>
    <row r="56" spans="3:12">
      <c r="L56" s="2" t="s">
        <v>7081</v>
      </c>
    </row>
    <row r="57" spans="3:12">
      <c r="L57" s="2" t="s">
        <v>7081</v>
      </c>
    </row>
    <row r="58" spans="3:12">
      <c r="L58" s="2" t="s">
        <v>7081</v>
      </c>
    </row>
    <row r="59" spans="3:12">
      <c r="L59" s="2" t="s">
        <v>7081</v>
      </c>
    </row>
    <row r="60" spans="3:12">
      <c r="L60" s="2" t="s">
        <v>7081</v>
      </c>
    </row>
    <row r="61" spans="3:12">
      <c r="L61" s="2" t="s">
        <v>7081</v>
      </c>
    </row>
    <row r="62" spans="3:12">
      <c r="L62" s="2" t="s">
        <v>7081</v>
      </c>
    </row>
    <row r="63" spans="3:12">
      <c r="L63" s="2" t="s">
        <v>7081</v>
      </c>
    </row>
    <row r="64" spans="3:12">
      <c r="L64" s="2" t="s">
        <v>7081</v>
      </c>
    </row>
    <row r="65" spans="5:12">
      <c r="L65" s="2" t="s">
        <v>7081</v>
      </c>
    </row>
    <row r="66" spans="5:12">
      <c r="L66" s="2" t="s">
        <v>7081</v>
      </c>
    </row>
    <row r="67" spans="5:12">
      <c r="L67" s="2" t="s">
        <v>7081</v>
      </c>
    </row>
    <row r="68" spans="5:12">
      <c r="L68" s="2" t="s">
        <v>7081</v>
      </c>
    </row>
    <row r="69" spans="5:12">
      <c r="L69" s="2" t="s">
        <v>7081</v>
      </c>
    </row>
    <row r="70" spans="5:12">
      <c r="L70" s="2" t="s">
        <v>7081</v>
      </c>
    </row>
    <row r="71" spans="5:12">
      <c r="L71" s="2" t="s">
        <v>7081</v>
      </c>
    </row>
    <row r="72" spans="5:12">
      <c r="L72" s="2" t="s">
        <v>7081</v>
      </c>
    </row>
    <row r="73" spans="5:12">
      <c r="L73" s="2" t="s">
        <v>7081</v>
      </c>
    </row>
    <row r="74" spans="5:12">
      <c r="L74" s="2" t="s">
        <v>7081</v>
      </c>
    </row>
    <row r="75" spans="5:12">
      <c r="L75" s="2" t="s">
        <v>7081</v>
      </c>
    </row>
    <row r="76" spans="5:12">
      <c r="L76" s="2" t="s">
        <v>7081</v>
      </c>
    </row>
    <row r="77" spans="5:12">
      <c r="L77" s="2" t="s">
        <v>7081</v>
      </c>
    </row>
    <row r="78" spans="5:12">
      <c r="E78" s="13"/>
      <c r="F78" s="13"/>
      <c r="G78" s="13"/>
    </row>
    <row r="79" spans="5:12">
      <c r="E79" s="13"/>
      <c r="F79" s="13"/>
      <c r="G79" s="13"/>
    </row>
    <row r="80" spans="5:12">
      <c r="E80" s="13"/>
      <c r="F80" s="13"/>
      <c r="G80" s="13"/>
    </row>
    <row r="81" spans="5:7">
      <c r="E81" s="11"/>
      <c r="F81" s="11"/>
      <c r="G81" s="11"/>
    </row>
    <row r="82" spans="5:7">
      <c r="E82" s="11"/>
      <c r="F82" s="11"/>
      <c r="G82" s="11"/>
    </row>
    <row r="83" spans="5:7">
      <c r="E83" s="11"/>
      <c r="F83" s="11"/>
      <c r="G83" s="11"/>
    </row>
    <row r="84" spans="5:7">
      <c r="E84" s="11"/>
      <c r="F84" s="11"/>
      <c r="G84" s="11"/>
    </row>
    <row r="85" spans="5:7">
      <c r="E85" s="11"/>
      <c r="F85" s="11"/>
      <c r="G85" s="11"/>
    </row>
    <row r="86" spans="5:7">
      <c r="E86" s="11"/>
      <c r="F86" s="11"/>
      <c r="G86" s="11"/>
    </row>
    <row r="87" spans="5:7">
      <c r="E87" s="11"/>
      <c r="F87" s="11"/>
      <c r="G87" s="11"/>
    </row>
    <row r="88" spans="5:7">
      <c r="E88" s="11"/>
      <c r="F88" s="11"/>
      <c r="G88" s="11"/>
    </row>
  </sheetData>
  <sortState ref="A5:F52">
    <sortCondition ref="A4"/>
  </sortStat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37E9C7"/>
  </sheetPr>
  <dimension ref="A2:J54"/>
  <sheetViews>
    <sheetView workbookViewId="0"/>
  </sheetViews>
  <sheetFormatPr defaultColWidth="9.33203125" defaultRowHeight="15.75"/>
  <cols>
    <col min="1" max="1" width="9.33203125" style="2"/>
    <col min="2" max="2" width="34.1640625" style="2" bestFit="1" customWidth="1"/>
    <col min="3" max="3" width="9.33203125" style="2"/>
    <col min="4" max="4" width="11.5" style="2" customWidth="1"/>
    <col min="5" max="5" width="10.6640625" style="2" bestFit="1" customWidth="1"/>
    <col min="6" max="16384" width="9.33203125" style="2"/>
  </cols>
  <sheetData>
    <row r="2" spans="1:10">
      <c r="B2" s="20"/>
      <c r="C2" s="20"/>
      <c r="D2" s="20" t="s">
        <v>213</v>
      </c>
    </row>
    <row r="3" spans="1:10">
      <c r="A3" s="105" t="s">
        <v>2217</v>
      </c>
      <c r="B3" s="8" t="s">
        <v>203</v>
      </c>
      <c r="C3" s="8" t="s">
        <v>189</v>
      </c>
      <c r="D3" s="8" t="s">
        <v>2218</v>
      </c>
      <c r="F3" s="2" t="s">
        <v>7114</v>
      </c>
    </row>
    <row r="4" spans="1:10">
      <c r="B4" s="2" t="s">
        <v>90</v>
      </c>
      <c r="C4" s="11" t="s">
        <v>91</v>
      </c>
      <c r="D4" s="2">
        <v>9.5000000000000001E-2</v>
      </c>
      <c r="E4" s="2" t="s">
        <v>7080</v>
      </c>
      <c r="H4" s="11"/>
      <c r="I4" s="11"/>
      <c r="J4" s="11"/>
    </row>
    <row r="5" spans="1:10">
      <c r="B5" s="2" t="s">
        <v>88</v>
      </c>
      <c r="C5" s="2" t="s">
        <v>89</v>
      </c>
      <c r="D5" s="2">
        <v>0.1</v>
      </c>
      <c r="E5" s="2" t="s">
        <v>7080</v>
      </c>
      <c r="H5" s="11"/>
      <c r="I5" s="11"/>
      <c r="J5" s="11"/>
    </row>
    <row r="6" spans="1:10">
      <c r="B6" s="2" t="s">
        <v>86</v>
      </c>
      <c r="C6" s="2" t="s">
        <v>87</v>
      </c>
      <c r="D6" s="2">
        <v>8.5000000000000006E-2</v>
      </c>
      <c r="E6" s="2" t="s">
        <v>7081</v>
      </c>
      <c r="H6" s="11"/>
      <c r="I6" s="11"/>
      <c r="J6" s="11"/>
    </row>
    <row r="7" spans="1:10">
      <c r="B7" s="2" t="s">
        <v>82</v>
      </c>
      <c r="C7" s="2" t="s">
        <v>83</v>
      </c>
      <c r="D7" s="2">
        <v>0.14499999999999999</v>
      </c>
      <c r="E7" s="2" t="s">
        <v>7080</v>
      </c>
      <c r="H7" s="11"/>
      <c r="I7" s="11"/>
      <c r="J7" s="11"/>
    </row>
    <row r="8" spans="1:10">
      <c r="B8" s="2" t="s">
        <v>76</v>
      </c>
      <c r="C8" s="2" t="s">
        <v>77</v>
      </c>
      <c r="D8" s="2">
        <v>0.09</v>
      </c>
      <c r="E8" s="2" t="s">
        <v>7080</v>
      </c>
      <c r="H8" s="11"/>
      <c r="I8" s="11"/>
      <c r="J8" s="11"/>
    </row>
    <row r="9" spans="1:10">
      <c r="B9" s="2" t="s">
        <v>74</v>
      </c>
      <c r="C9" s="2" t="s">
        <v>75</v>
      </c>
      <c r="D9" s="2">
        <v>0.19</v>
      </c>
      <c r="E9" s="2" t="s">
        <v>7080</v>
      </c>
      <c r="H9" s="11"/>
      <c r="I9" s="11"/>
      <c r="J9" s="11"/>
    </row>
    <row r="10" spans="1:10">
      <c r="B10" s="2" t="s">
        <v>72</v>
      </c>
      <c r="C10" s="2" t="s">
        <v>73</v>
      </c>
      <c r="D10" s="2">
        <v>9.5000000000000001E-2</v>
      </c>
      <c r="E10" s="2" t="s">
        <v>7080</v>
      </c>
      <c r="H10" s="11"/>
      <c r="I10" s="11"/>
      <c r="J10" s="11"/>
    </row>
    <row r="11" spans="1:10">
      <c r="B11" s="2" t="s">
        <v>68</v>
      </c>
      <c r="C11" s="2" t="s">
        <v>69</v>
      </c>
      <c r="D11" s="2">
        <v>0.12</v>
      </c>
      <c r="E11" s="2" t="s">
        <v>7081</v>
      </c>
      <c r="H11" s="11"/>
      <c r="I11" s="11"/>
      <c r="J11" s="11"/>
    </row>
    <row r="12" spans="1:10">
      <c r="B12" s="2" t="s">
        <v>66</v>
      </c>
      <c r="C12" s="2" t="s">
        <v>67</v>
      </c>
      <c r="D12" s="2">
        <v>9.5000000000000001E-2</v>
      </c>
      <c r="E12" s="2" t="s">
        <v>7081</v>
      </c>
      <c r="H12" s="11"/>
      <c r="I12" s="11"/>
      <c r="J12" s="11"/>
    </row>
    <row r="13" spans="1:10">
      <c r="B13" s="2" t="s">
        <v>2219</v>
      </c>
      <c r="C13" s="2" t="s">
        <v>2220</v>
      </c>
      <c r="D13" s="2">
        <v>9.5000000000000001E-2</v>
      </c>
      <c r="E13" s="2" t="s">
        <v>7080</v>
      </c>
      <c r="H13" s="11"/>
      <c r="I13" s="11"/>
      <c r="J13" s="11"/>
    </row>
    <row r="14" spans="1:10">
      <c r="B14" s="2" t="s">
        <v>56</v>
      </c>
      <c r="C14" s="2" t="s">
        <v>57</v>
      </c>
      <c r="D14" s="2">
        <v>7.4999999999999997E-2</v>
      </c>
      <c r="E14" s="2" t="s">
        <v>7080</v>
      </c>
      <c r="H14" s="11"/>
      <c r="I14" s="11"/>
      <c r="J14" s="11"/>
    </row>
    <row r="15" spans="1:10">
      <c r="B15" s="2" t="s">
        <v>52</v>
      </c>
      <c r="C15" s="2" t="s">
        <v>53</v>
      </c>
      <c r="D15" s="2">
        <v>8.5000000000000006E-2</v>
      </c>
      <c r="E15" s="2" t="s">
        <v>7081</v>
      </c>
      <c r="H15" s="11"/>
      <c r="I15" s="11"/>
      <c r="J15" s="11"/>
    </row>
    <row r="16" spans="1:10">
      <c r="B16" s="2" t="s">
        <v>40</v>
      </c>
      <c r="C16" s="2" t="s">
        <v>41</v>
      </c>
      <c r="D16" s="2">
        <v>0.1</v>
      </c>
      <c r="E16" s="2" t="s">
        <v>7081</v>
      </c>
      <c r="H16" s="11"/>
      <c r="I16" s="11"/>
      <c r="J16" s="11"/>
    </row>
    <row r="17" spans="2:10">
      <c r="B17" s="2" t="s">
        <v>38</v>
      </c>
      <c r="C17" s="2" t="s">
        <v>39</v>
      </c>
      <c r="D17" s="2">
        <v>0.115</v>
      </c>
      <c r="E17" s="2" t="s">
        <v>7080</v>
      </c>
      <c r="H17" s="11"/>
      <c r="I17" s="11"/>
      <c r="J17" s="11"/>
    </row>
    <row r="18" spans="2:10">
      <c r="B18" s="2" t="s">
        <v>30</v>
      </c>
      <c r="C18" s="2" t="s">
        <v>31</v>
      </c>
      <c r="D18" s="2">
        <v>9.5000000000000001E-2</v>
      </c>
      <c r="E18" s="2" t="s">
        <v>7081</v>
      </c>
      <c r="H18" s="11"/>
      <c r="I18" s="11"/>
      <c r="J18" s="11"/>
    </row>
    <row r="19" spans="2:10">
      <c r="B19" s="2" t="s">
        <v>26</v>
      </c>
      <c r="C19" s="2" t="s">
        <v>27</v>
      </c>
      <c r="D19" s="2">
        <v>0.09</v>
      </c>
      <c r="E19" s="2" t="s">
        <v>7081</v>
      </c>
      <c r="H19" s="11"/>
      <c r="I19" s="11"/>
      <c r="J19" s="11"/>
    </row>
    <row r="20" spans="2:10">
      <c r="B20" s="2" t="s">
        <v>22</v>
      </c>
      <c r="C20" s="2" t="s">
        <v>23</v>
      </c>
      <c r="D20" s="2">
        <v>0.11</v>
      </c>
      <c r="E20" s="2" t="s">
        <v>7080</v>
      </c>
      <c r="H20" s="11"/>
      <c r="I20" s="11"/>
      <c r="J20" s="11"/>
    </row>
    <row r="21" spans="2:10">
      <c r="B21" s="2" t="s">
        <v>20</v>
      </c>
      <c r="C21" s="2" t="s">
        <v>21</v>
      </c>
      <c r="D21" s="2">
        <v>0.1</v>
      </c>
      <c r="E21" s="2" t="s">
        <v>7080</v>
      </c>
      <c r="H21" s="11"/>
      <c r="I21" s="11"/>
      <c r="J21" s="11"/>
    </row>
    <row r="22" spans="2:10">
      <c r="B22" s="2" t="s">
        <v>18</v>
      </c>
      <c r="C22" s="2" t="s">
        <v>19</v>
      </c>
      <c r="D22" s="2">
        <v>0.125</v>
      </c>
      <c r="E22" s="2" t="s">
        <v>7081</v>
      </c>
      <c r="H22" s="11"/>
      <c r="I22" s="11"/>
      <c r="J22" s="11"/>
    </row>
    <row r="23" spans="2:10">
      <c r="B23" s="2" t="s">
        <v>64</v>
      </c>
      <c r="C23" s="2" t="s">
        <v>65</v>
      </c>
      <c r="D23" s="2">
        <v>0.09</v>
      </c>
      <c r="E23" s="2" t="s">
        <v>7080</v>
      </c>
      <c r="H23" s="11"/>
      <c r="I23" s="11"/>
      <c r="J23" s="11"/>
    </row>
    <row r="24" spans="2:10">
      <c r="B24" s="2" t="s">
        <v>6</v>
      </c>
      <c r="C24" s="2" t="s">
        <v>7</v>
      </c>
      <c r="D24" s="2">
        <v>1.2500000000000001E-2</v>
      </c>
      <c r="E24" s="2" t="s">
        <v>7080</v>
      </c>
      <c r="H24" s="11"/>
      <c r="I24" s="11"/>
      <c r="J24" s="11"/>
    </row>
    <row r="25" spans="2:10">
      <c r="B25" s="2" t="s">
        <v>4</v>
      </c>
      <c r="C25" s="2" t="s">
        <v>5</v>
      </c>
      <c r="D25" s="2">
        <v>0.105</v>
      </c>
      <c r="E25" s="2" t="s">
        <v>7080</v>
      </c>
      <c r="H25" s="11"/>
      <c r="I25" s="11"/>
      <c r="J25" s="11"/>
    </row>
    <row r="26" spans="2:10">
      <c r="B26" s="2" t="s">
        <v>0</v>
      </c>
      <c r="C26" s="2" t="s">
        <v>1</v>
      </c>
      <c r="D26" s="2">
        <v>0.105</v>
      </c>
      <c r="E26" s="2" t="s">
        <v>7081</v>
      </c>
      <c r="H26" s="11"/>
      <c r="I26" s="11"/>
      <c r="J26" s="11"/>
    </row>
    <row r="27" spans="2:10">
      <c r="D27" s="19"/>
      <c r="H27" s="11"/>
      <c r="I27" s="11"/>
      <c r="J27" s="11"/>
    </row>
    <row r="28" spans="2:10">
      <c r="D28" s="19"/>
      <c r="H28" s="11"/>
      <c r="I28" s="11"/>
      <c r="J28" s="11"/>
    </row>
    <row r="29" spans="2:10">
      <c r="D29" s="19"/>
      <c r="H29" s="11"/>
      <c r="I29" s="11"/>
      <c r="J29" s="11"/>
    </row>
    <row r="30" spans="2:10">
      <c r="D30" s="19"/>
    </row>
    <row r="31" spans="2:10">
      <c r="D31" s="19"/>
    </row>
    <row r="33" spans="4:4">
      <c r="D33" s="19"/>
    </row>
    <row r="34" spans="4:4">
      <c r="D34" s="19"/>
    </row>
    <row r="35" spans="4:4">
      <c r="D35" s="19"/>
    </row>
    <row r="36" spans="4:4">
      <c r="D36" s="19"/>
    </row>
    <row r="37" spans="4:4">
      <c r="D37" s="19"/>
    </row>
    <row r="38" spans="4:4">
      <c r="D38" s="19"/>
    </row>
    <row r="39" spans="4:4">
      <c r="D39" s="19"/>
    </row>
    <row r="40" spans="4:4">
      <c r="D40" s="19"/>
    </row>
    <row r="41" spans="4:4">
      <c r="D41" s="19"/>
    </row>
    <row r="42" spans="4:4">
      <c r="D42" s="19"/>
    </row>
    <row r="43" spans="4:4">
      <c r="D43" s="19"/>
    </row>
    <row r="47" spans="4:4">
      <c r="D47" s="19"/>
    </row>
    <row r="51" spans="4:5">
      <c r="D51" s="19"/>
    </row>
    <row r="54" spans="4:5">
      <c r="D54" s="2">
        <v>2</v>
      </c>
      <c r="E54" s="2">
        <v>3</v>
      </c>
    </row>
  </sheetData>
  <sortState ref="A4:D50">
    <sortCondition ref="A3"/>
  </sortSt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7E9C7"/>
  </sheetPr>
  <dimension ref="B1:FN129"/>
  <sheetViews>
    <sheetView workbookViewId="0"/>
  </sheetViews>
  <sheetFormatPr defaultColWidth="9.33203125" defaultRowHeight="15"/>
  <cols>
    <col min="1" max="1" width="9.33203125" style="21"/>
    <col min="2" max="2" width="42.5" style="21" bestFit="1" customWidth="1"/>
    <col min="3" max="3" width="29.83203125" style="21" bestFit="1" customWidth="1"/>
    <col min="4" max="4" width="11.33203125" style="21" bestFit="1" customWidth="1"/>
    <col min="8" max="16384" width="9.33203125" style="21"/>
  </cols>
  <sheetData>
    <row r="1" spans="2:11">
      <c r="B1" s="356"/>
      <c r="C1" s="356"/>
      <c r="D1" s="383" t="s">
        <v>214</v>
      </c>
    </row>
    <row r="2" spans="2:11">
      <c r="B2" s="356"/>
      <c r="C2" s="356"/>
      <c r="D2" s="357" t="s">
        <v>203</v>
      </c>
      <c r="G2" s="52">
        <v>42452</v>
      </c>
    </row>
    <row r="3" spans="2:11" ht="15.75">
      <c r="B3" s="46" t="s">
        <v>90</v>
      </c>
      <c r="C3" s="46" t="s">
        <v>91</v>
      </c>
      <c r="D3" s="539">
        <v>5.6000000000000001E-2</v>
      </c>
    </row>
    <row r="4" spans="2:11" ht="15.75">
      <c r="B4" s="46" t="s">
        <v>88</v>
      </c>
      <c r="C4" s="46" t="s">
        <v>89</v>
      </c>
      <c r="D4" s="539">
        <v>4.8300000000000003E-2</v>
      </c>
    </row>
    <row r="5" spans="2:11" ht="15.75">
      <c r="B5" s="46" t="s">
        <v>94</v>
      </c>
      <c r="C5" s="46" t="s">
        <v>95</v>
      </c>
      <c r="D5" s="539">
        <v>0.06</v>
      </c>
    </row>
    <row r="6" spans="2:11" ht="15.75">
      <c r="B6" s="46" t="s">
        <v>86</v>
      </c>
      <c r="C6" s="46" t="s">
        <v>87</v>
      </c>
      <c r="D6" s="539">
        <v>0.05</v>
      </c>
    </row>
    <row r="7" spans="2:11" ht="15.75">
      <c r="B7" s="46" t="s">
        <v>84</v>
      </c>
      <c r="C7" s="46" t="s">
        <v>85</v>
      </c>
      <c r="D7" s="539">
        <v>0.05</v>
      </c>
    </row>
    <row r="8" spans="2:11" ht="15.75">
      <c r="B8" s="46" t="s">
        <v>78</v>
      </c>
      <c r="C8" s="46" t="s">
        <v>79</v>
      </c>
      <c r="D8" s="539">
        <v>7.2400000000000006E-2</v>
      </c>
      <c r="E8" s="481"/>
    </row>
    <row r="9" spans="2:11" ht="15.75">
      <c r="B9" s="46" t="s">
        <v>80</v>
      </c>
      <c r="C9" s="46" t="s">
        <v>81</v>
      </c>
      <c r="D9" s="539">
        <v>0.03</v>
      </c>
      <c r="E9" s="481"/>
    </row>
    <row r="10" spans="2:11">
      <c r="B10" s="21" t="s">
        <v>82</v>
      </c>
      <c r="C10" s="21" t="s">
        <v>83</v>
      </c>
      <c r="D10" s="539">
        <v>3.6499999999999998E-2</v>
      </c>
      <c r="E10" s="481"/>
      <c r="H10" s="582"/>
      <c r="I10" s="582"/>
      <c r="J10" s="582"/>
      <c r="K10" s="582"/>
    </row>
    <row r="11" spans="2:11" ht="15.75">
      <c r="B11" s="46" t="s">
        <v>74</v>
      </c>
      <c r="C11" s="46" t="s">
        <v>75</v>
      </c>
      <c r="D11" s="539">
        <v>0.06</v>
      </c>
      <c r="E11" s="481"/>
      <c r="H11" s="508"/>
      <c r="I11" s="508"/>
      <c r="J11" s="508"/>
      <c r="K11" s="508"/>
    </row>
    <row r="12" spans="2:11" ht="15.75">
      <c r="B12" s="46" t="s">
        <v>72</v>
      </c>
      <c r="C12" s="46" t="s">
        <v>73</v>
      </c>
      <c r="D12" s="539">
        <v>4.9000000000000002E-2</v>
      </c>
      <c r="E12" s="481"/>
    </row>
    <row r="13" spans="2:11" ht="15.75">
      <c r="B13" s="46" t="s">
        <v>70</v>
      </c>
      <c r="C13" s="46" t="s">
        <v>71</v>
      </c>
      <c r="D13" s="539">
        <v>3.7900000000000003E-2</v>
      </c>
      <c r="E13" s="481"/>
    </row>
    <row r="14" spans="2:11" ht="15.75">
      <c r="B14" s="46" t="s">
        <v>76</v>
      </c>
      <c r="C14" s="46" t="s">
        <v>77</v>
      </c>
      <c r="D14" s="539">
        <v>2.4299999999999999E-2</v>
      </c>
      <c r="E14" s="481"/>
    </row>
    <row r="15" spans="2:11" ht="15.75">
      <c r="B15" s="46" t="s">
        <v>64</v>
      </c>
      <c r="C15" s="46" t="s">
        <v>65</v>
      </c>
      <c r="D15" s="539">
        <v>0.05</v>
      </c>
    </row>
    <row r="16" spans="2:11" ht="15.75">
      <c r="B16" s="46" t="s">
        <v>66</v>
      </c>
      <c r="C16" s="46" t="s">
        <v>67</v>
      </c>
      <c r="D16" s="539">
        <v>7.0000000000000007E-2</v>
      </c>
      <c r="E16" s="481"/>
    </row>
    <row r="17" spans="2:5" ht="15.75">
      <c r="B17" s="46" t="s">
        <v>68</v>
      </c>
      <c r="C17" s="46" t="s">
        <v>69</v>
      </c>
      <c r="D17" s="539">
        <v>1.3299999999999999E-2</v>
      </c>
    </row>
    <row r="18" spans="2:5" ht="15.75">
      <c r="B18" s="46" t="s">
        <v>2219</v>
      </c>
      <c r="C18" s="46" t="s">
        <v>2220</v>
      </c>
      <c r="D18" s="539">
        <v>5.9799999999999999E-2</v>
      </c>
    </row>
    <row r="19" spans="2:5" ht="15.75">
      <c r="B19" s="46" t="s">
        <v>62</v>
      </c>
      <c r="C19" s="46" t="s">
        <v>63</v>
      </c>
      <c r="D19" s="540">
        <v>-2.3099999999999999E-2</v>
      </c>
      <c r="E19" s="481"/>
    </row>
    <row r="20" spans="2:5" ht="15.75">
      <c r="B20" s="46" t="s">
        <v>60</v>
      </c>
      <c r="C20" s="46" t="s">
        <v>61</v>
      </c>
      <c r="D20" s="539">
        <v>3.4500000000000003E-2</v>
      </c>
      <c r="E20" s="481"/>
    </row>
    <row r="21" spans="2:5" ht="15.75">
      <c r="B21" s="46" t="s">
        <v>58</v>
      </c>
      <c r="C21" s="46" t="s">
        <v>59</v>
      </c>
      <c r="D21" s="540">
        <v>-2.53E-2</v>
      </c>
      <c r="E21" s="481"/>
    </row>
    <row r="22" spans="2:5" ht="15.75">
      <c r="B22" s="46" t="s">
        <v>56</v>
      </c>
      <c r="C22" s="46" t="s">
        <v>57</v>
      </c>
      <c r="D22" s="539">
        <v>9.0700000000000003E-2</v>
      </c>
      <c r="E22" s="481"/>
    </row>
    <row r="23" spans="2:5" ht="15.75">
      <c r="B23" s="46" t="s">
        <v>54</v>
      </c>
      <c r="C23" s="46" t="s">
        <v>55</v>
      </c>
      <c r="D23" s="539">
        <v>3.2000000000000001E-2</v>
      </c>
      <c r="E23" s="481"/>
    </row>
    <row r="24" spans="2:5" ht="15.75">
      <c r="B24" s="46" t="s">
        <v>52</v>
      </c>
      <c r="C24" s="46" t="s">
        <v>53</v>
      </c>
      <c r="D24" s="539">
        <v>0.04</v>
      </c>
    </row>
    <row r="25" spans="2:5" ht="15.75">
      <c r="B25" s="46" t="s">
        <v>48</v>
      </c>
      <c r="C25" s="46" t="s">
        <v>49</v>
      </c>
      <c r="D25" s="539">
        <v>0.12139999999999999</v>
      </c>
    </row>
    <row r="26" spans="2:5" ht="15.75">
      <c r="B26" s="46" t="s">
        <v>92</v>
      </c>
      <c r="C26" s="46" t="s">
        <v>93</v>
      </c>
      <c r="D26" s="539">
        <v>6.6500000000000004E-2</v>
      </c>
      <c r="E26" s="481"/>
    </row>
    <row r="27" spans="2:5" ht="15.75">
      <c r="B27" s="46" t="s">
        <v>46</v>
      </c>
      <c r="C27" s="46" t="s">
        <v>47</v>
      </c>
      <c r="D27" s="539">
        <v>0.04</v>
      </c>
    </row>
    <row r="28" spans="2:5" ht="15.75">
      <c r="B28" s="46" t="s">
        <v>44</v>
      </c>
      <c r="C28" s="46" t="s">
        <v>45</v>
      </c>
      <c r="D28" s="539">
        <v>6.7500000000000004E-2</v>
      </c>
      <c r="E28" s="481"/>
    </row>
    <row r="29" spans="2:5" ht="15.75">
      <c r="B29" s="46" t="s">
        <v>40</v>
      </c>
      <c r="C29" s="46" t="s">
        <v>41</v>
      </c>
      <c r="D29" s="539">
        <v>0.05</v>
      </c>
    </row>
    <row r="30" spans="2:5" ht="15.75">
      <c r="B30" s="46" t="s">
        <v>38</v>
      </c>
      <c r="C30" s="46" t="s">
        <v>39</v>
      </c>
      <c r="D30" s="539">
        <v>1.7500000000000002E-2</v>
      </c>
    </row>
    <row r="31" spans="2:5" ht="15.75">
      <c r="B31" s="46" t="s">
        <v>36</v>
      </c>
      <c r="C31" s="46" t="s">
        <v>37</v>
      </c>
      <c r="D31" s="539">
        <v>0.06</v>
      </c>
    </row>
    <row r="32" spans="2:5" ht="15.75">
      <c r="B32" s="46" t="s">
        <v>32</v>
      </c>
      <c r="C32" s="46" t="s">
        <v>33</v>
      </c>
      <c r="D32" s="539">
        <v>5.5E-2</v>
      </c>
    </row>
    <row r="33" spans="2:170" customFormat="1" ht="15.75">
      <c r="B33" s="46" t="s">
        <v>22</v>
      </c>
      <c r="C33" s="46" t="s">
        <v>23</v>
      </c>
      <c r="D33" s="539">
        <v>1.9900000000000001E-2</v>
      </c>
      <c r="E33" s="2"/>
      <c r="F33" s="46"/>
      <c r="G33" s="2"/>
      <c r="H33" s="46"/>
      <c r="I33" s="2"/>
      <c r="J33" s="46"/>
      <c r="K33" s="2"/>
      <c r="L33" s="46"/>
      <c r="M33" s="2"/>
      <c r="N33" s="46"/>
      <c r="O33" s="2"/>
      <c r="P33" s="21"/>
      <c r="Q33" s="2"/>
      <c r="R33" s="46"/>
      <c r="S33" s="2"/>
      <c r="T33" s="46"/>
      <c r="U33" s="2"/>
      <c r="V33" s="46"/>
      <c r="W33" s="2"/>
      <c r="X33" s="46"/>
      <c r="Y33" s="2"/>
      <c r="Z33" s="46"/>
      <c r="AA33" s="2"/>
      <c r="AB33" s="46"/>
      <c r="AC33" s="2"/>
      <c r="AD33" s="46"/>
      <c r="AE33" s="2"/>
      <c r="AF33" s="46"/>
      <c r="AG33" s="2"/>
      <c r="AH33" s="46"/>
      <c r="AI33" s="2"/>
      <c r="AJ33" s="46"/>
      <c r="AK33" s="46"/>
      <c r="AL33" s="46"/>
      <c r="AM33" s="2"/>
      <c r="AN33" s="46"/>
      <c r="AO33" s="2"/>
      <c r="AP33" s="22"/>
      <c r="AQ33" s="2"/>
      <c r="AR33" s="46"/>
      <c r="AS33" s="2"/>
      <c r="AT33" s="46"/>
      <c r="AU33" s="2"/>
      <c r="AV33" s="46"/>
      <c r="AW33" s="2"/>
      <c r="AX33" s="46"/>
      <c r="AY33" s="2"/>
      <c r="AZ33" s="46"/>
      <c r="BA33" s="2"/>
      <c r="BB33" s="46"/>
      <c r="BC33" s="2"/>
      <c r="BD33" s="46"/>
      <c r="BE33" s="2"/>
      <c r="BF33" s="22"/>
      <c r="BG33" s="2"/>
      <c r="BH33" s="21"/>
      <c r="BI33" s="2"/>
      <c r="BJ33" s="21"/>
      <c r="BK33" s="2"/>
      <c r="BL33" s="21"/>
      <c r="BM33" s="2"/>
      <c r="BN33" s="46"/>
      <c r="BO33" s="2"/>
      <c r="BP33" s="46"/>
      <c r="BQ33" s="2"/>
      <c r="BR33" s="46"/>
      <c r="BS33" s="2"/>
      <c r="BT33" s="46"/>
      <c r="BU33" s="2"/>
      <c r="BV33" s="46"/>
      <c r="BW33" s="2"/>
      <c r="BX33" s="46"/>
      <c r="BY33" s="2"/>
      <c r="BZ33" s="46"/>
      <c r="CA33" s="2"/>
      <c r="CB33" s="46"/>
      <c r="CC33" s="2"/>
      <c r="CD33" s="46"/>
      <c r="CE33" s="2"/>
      <c r="CF33" s="46"/>
      <c r="CG33" s="2"/>
      <c r="CH33" s="46"/>
      <c r="CI33" s="2"/>
      <c r="CJ33" s="46"/>
      <c r="CK33" s="2"/>
      <c r="CL33" s="46"/>
      <c r="CM33" s="2"/>
      <c r="CN33" s="46"/>
      <c r="CO33" s="2"/>
      <c r="CP33" s="46"/>
      <c r="CR33" s="2"/>
      <c r="CT33" s="46"/>
      <c r="CU33" s="2"/>
      <c r="CV33" s="46"/>
      <c r="CW33" s="2"/>
      <c r="CX33" s="46"/>
      <c r="CY33" s="2"/>
      <c r="CZ33" s="46"/>
      <c r="DA33" s="2"/>
      <c r="DB33" s="46"/>
      <c r="DC33" s="2"/>
      <c r="DD33" s="46"/>
      <c r="DE33" s="2"/>
      <c r="DF33" s="46"/>
      <c r="DG33" s="2"/>
      <c r="DH33" s="46"/>
      <c r="DI33" s="2"/>
      <c r="DJ33" s="46"/>
      <c r="DK33" s="2"/>
      <c r="DL33" s="46"/>
      <c r="DM33" s="2"/>
      <c r="DN33" s="46"/>
      <c r="DO33" s="2"/>
      <c r="DP33" s="46"/>
      <c r="DQ33" s="2"/>
      <c r="DR33" s="46"/>
      <c r="DS33" s="2"/>
      <c r="DT33" s="46"/>
      <c r="DU33" s="2"/>
      <c r="DV33" s="46"/>
      <c r="DW33" s="2"/>
      <c r="DX33" s="46"/>
      <c r="DY33" s="2"/>
      <c r="DZ33" s="46"/>
      <c r="EA33" s="2"/>
      <c r="EB33" s="46"/>
      <c r="EC33" s="2"/>
      <c r="ED33" s="46"/>
      <c r="EE33" s="2"/>
      <c r="EF33" s="46"/>
      <c r="EG33" s="2"/>
      <c r="EH33" s="46"/>
      <c r="EI33" s="2"/>
    </row>
    <row r="34" spans="2:170" s="49" customFormat="1" ht="15.75">
      <c r="B34" s="46" t="s">
        <v>28</v>
      </c>
      <c r="C34" s="46" t="s">
        <v>29</v>
      </c>
      <c r="D34" s="539">
        <v>8.7599999999999997E-2</v>
      </c>
      <c r="E34" s="2"/>
      <c r="F34" s="46"/>
      <c r="G34" s="2"/>
      <c r="H34" s="46"/>
      <c r="I34" s="2"/>
      <c r="J34" s="46"/>
      <c r="K34" s="2"/>
      <c r="L34" s="46"/>
      <c r="M34" s="2"/>
      <c r="N34" s="46"/>
      <c r="O34" s="2"/>
      <c r="P34" s="21"/>
      <c r="Q34" s="2"/>
      <c r="R34" s="46"/>
      <c r="S34" s="2"/>
      <c r="T34" s="46"/>
      <c r="U34" s="2"/>
      <c r="V34" s="46"/>
      <c r="W34" s="2"/>
      <c r="X34" s="46"/>
      <c r="Y34" s="2"/>
      <c r="Z34" s="46"/>
      <c r="AA34" s="2"/>
      <c r="AB34" s="46"/>
      <c r="AC34" s="2"/>
      <c r="AD34" s="46"/>
      <c r="AE34" s="2"/>
      <c r="AF34" s="46"/>
      <c r="AG34" s="2"/>
      <c r="AH34" s="46"/>
      <c r="AI34" s="2"/>
      <c r="AJ34" s="46"/>
      <c r="AM34" s="2"/>
      <c r="AN34" s="46"/>
      <c r="AO34" s="2"/>
      <c r="AP34" s="22"/>
      <c r="AQ34" s="2"/>
      <c r="AR34" s="46"/>
      <c r="AS34" s="2"/>
      <c r="AT34" s="46"/>
      <c r="AU34" s="2"/>
      <c r="AV34" s="46"/>
      <c r="AW34" s="2"/>
      <c r="AX34" s="46"/>
      <c r="AY34" s="2"/>
      <c r="AZ34" s="46"/>
      <c r="BA34" s="2"/>
      <c r="BB34" s="46"/>
      <c r="BC34" s="2"/>
      <c r="BD34" s="46"/>
      <c r="BE34" s="2"/>
      <c r="BF34" s="22"/>
      <c r="BG34" s="2"/>
      <c r="BH34" s="21"/>
      <c r="BI34" s="2"/>
      <c r="BJ34" s="21"/>
      <c r="BK34" s="2"/>
      <c r="BL34" s="21"/>
      <c r="BM34" s="2"/>
      <c r="BN34" s="46"/>
      <c r="BO34" s="2"/>
      <c r="BP34" s="46"/>
      <c r="BQ34" s="2"/>
      <c r="BR34" s="46"/>
      <c r="BS34" s="2"/>
      <c r="BT34" s="46"/>
      <c r="BU34" s="2"/>
      <c r="BV34" s="46"/>
      <c r="BW34" s="2"/>
      <c r="BX34" s="46"/>
      <c r="BY34" s="2"/>
      <c r="BZ34" s="46"/>
      <c r="CA34" s="2"/>
      <c r="CB34" s="46"/>
      <c r="CC34" s="2"/>
      <c r="CD34" s="46"/>
      <c r="CE34" s="2"/>
      <c r="CF34" s="46"/>
      <c r="CG34" s="2"/>
      <c r="CH34" s="46"/>
      <c r="CI34" s="2"/>
      <c r="CJ34" s="46"/>
      <c r="CK34" s="2"/>
      <c r="CL34" s="46"/>
      <c r="CM34" s="2"/>
      <c r="CN34" s="46"/>
      <c r="CO34" s="2"/>
      <c r="CP34" s="46"/>
      <c r="CQ34" s="2"/>
      <c r="CR34" s="46"/>
      <c r="CS34" s="2"/>
      <c r="CT34" s="46"/>
      <c r="CU34" s="2"/>
      <c r="CV34" s="46"/>
      <c r="CW34" s="2"/>
      <c r="CX34" s="46"/>
      <c r="CY34" s="2"/>
      <c r="CZ34" s="46"/>
      <c r="DA34" s="2"/>
      <c r="DB34" s="46"/>
      <c r="DC34" s="2"/>
      <c r="DD34" s="46"/>
      <c r="DE34" s="2"/>
      <c r="DF34" s="46"/>
      <c r="DG34" s="2"/>
      <c r="DH34" s="46"/>
      <c r="DI34" s="2"/>
      <c r="DJ34" s="46"/>
      <c r="DK34" s="2"/>
      <c r="DL34" s="46"/>
      <c r="DM34" s="2"/>
      <c r="DN34" s="46"/>
      <c r="DO34" s="2"/>
      <c r="DP34" s="46"/>
      <c r="DQ34" s="2"/>
      <c r="DR34" s="46"/>
      <c r="DS34" s="2"/>
      <c r="DT34" s="46"/>
      <c r="DU34" s="2"/>
      <c r="DV34" s="46"/>
      <c r="DW34" s="2"/>
      <c r="DX34" s="46"/>
      <c r="DY34" s="2"/>
      <c r="DZ34" s="46"/>
      <c r="EA34" s="2"/>
      <c r="EB34" s="46"/>
      <c r="EC34" s="2"/>
      <c r="ED34" s="46"/>
      <c r="EE34" s="2"/>
      <c r="EF34" s="46"/>
      <c r="EG34" s="2"/>
      <c r="EH34" s="46"/>
      <c r="EJ34" s="360"/>
      <c r="EL34" s="360"/>
      <c r="EN34" s="360"/>
      <c r="EP34" s="360"/>
      <c r="ER34" s="360"/>
      <c r="ET34" s="360"/>
      <c r="EV34" s="360"/>
      <c r="EX34" s="360"/>
      <c r="EZ34" s="360"/>
      <c r="FB34" s="360"/>
      <c r="FD34" s="360"/>
      <c r="FF34" s="360"/>
      <c r="FH34" s="360"/>
      <c r="FJ34" s="360"/>
      <c r="FL34" s="360"/>
      <c r="FN34" s="360"/>
    </row>
    <row r="35" spans="2:170" ht="15.75">
      <c r="B35" s="46" t="s">
        <v>30</v>
      </c>
      <c r="C35" s="46" t="s">
        <v>31</v>
      </c>
      <c r="D35" s="539">
        <v>3.5999999999999997E-2</v>
      </c>
      <c r="E35" s="46"/>
    </row>
    <row r="36" spans="2:170" ht="15.75">
      <c r="B36" s="46" t="s">
        <v>34</v>
      </c>
      <c r="C36" s="46" t="s">
        <v>35</v>
      </c>
      <c r="D36" s="539">
        <v>0.08</v>
      </c>
      <c r="E36" s="46"/>
    </row>
    <row r="37" spans="2:170" ht="15.75">
      <c r="B37" s="46" t="s">
        <v>26</v>
      </c>
      <c r="C37" s="46" t="s">
        <v>27</v>
      </c>
      <c r="D37" s="539">
        <v>5.7299999999999997E-2</v>
      </c>
      <c r="E37" s="46"/>
    </row>
    <row r="38" spans="2:170" ht="15.75">
      <c r="B38" s="46" t="s">
        <v>24</v>
      </c>
      <c r="C38" s="46" t="s">
        <v>25</v>
      </c>
      <c r="D38" s="539">
        <v>4.1599999999999998E-2</v>
      </c>
      <c r="E38" s="46"/>
    </row>
    <row r="39" spans="2:170" ht="15.75">
      <c r="B39" s="46" t="s">
        <v>20</v>
      </c>
      <c r="C39" s="46" t="s">
        <v>21</v>
      </c>
      <c r="D39" s="539">
        <v>5.3999999999999999E-2</v>
      </c>
      <c r="E39" s="46"/>
    </row>
    <row r="40" spans="2:170" ht="15.75">
      <c r="B40" s="46" t="s">
        <v>16</v>
      </c>
      <c r="C40" s="46" t="s">
        <v>17</v>
      </c>
      <c r="D40" s="539">
        <v>3.4799999999999998E-2</v>
      </c>
    </row>
    <row r="41" spans="2:170" ht="15.75">
      <c r="B41" s="46" t="s">
        <v>18</v>
      </c>
      <c r="C41" s="46" t="s">
        <v>19</v>
      </c>
      <c r="D41" s="539">
        <v>8.5800000000000001E-2</v>
      </c>
    </row>
    <row r="42" spans="2:170" ht="15.75">
      <c r="B42" s="46" t="s">
        <v>14</v>
      </c>
      <c r="C42" s="46" t="s">
        <v>15</v>
      </c>
      <c r="D42" s="539">
        <v>7.1999999999999995E-2</v>
      </c>
    </row>
    <row r="43" spans="2:170" ht="15.75">
      <c r="B43" s="46" t="s">
        <v>50</v>
      </c>
      <c r="C43" s="46" t="s">
        <v>51</v>
      </c>
      <c r="D43" s="539">
        <v>0.05</v>
      </c>
    </row>
    <row r="44" spans="2:170" ht="15.75">
      <c r="B44" s="46"/>
      <c r="C44" s="46" t="s">
        <v>13</v>
      </c>
      <c r="D44" s="358"/>
    </row>
    <row r="45" spans="2:170" ht="15.75">
      <c r="B45" s="46"/>
      <c r="C45" s="46" t="s">
        <v>9</v>
      </c>
      <c r="D45" s="358"/>
    </row>
    <row r="46" spans="2:170" ht="15.75">
      <c r="B46" s="46" t="s">
        <v>10</v>
      </c>
      <c r="C46" s="46" t="s">
        <v>11</v>
      </c>
      <c r="D46" s="539">
        <v>4.48E-2</v>
      </c>
    </row>
    <row r="47" spans="2:170" ht="15.75">
      <c r="B47" s="46" t="s">
        <v>6</v>
      </c>
      <c r="C47" s="46" t="s">
        <v>7</v>
      </c>
      <c r="D47" s="539">
        <v>0.05</v>
      </c>
    </row>
    <row r="48" spans="2:170" ht="15.75">
      <c r="B48" s="46" t="s">
        <v>2</v>
      </c>
      <c r="C48" s="46" t="s">
        <v>3</v>
      </c>
      <c r="D48" s="539">
        <v>6.7699999999999996E-2</v>
      </c>
    </row>
    <row r="49" spans="2:12" ht="15.75">
      <c r="B49" s="46" t="s">
        <v>4</v>
      </c>
      <c r="C49" s="46" t="s">
        <v>5</v>
      </c>
      <c r="D49" s="539">
        <v>5.2699999999999997E-2</v>
      </c>
      <c r="I49" s="582"/>
      <c r="J49" s="582"/>
      <c r="K49" s="582"/>
      <c r="L49" s="582"/>
    </row>
    <row r="50" spans="2:12" ht="15.75">
      <c r="B50" s="46" t="s">
        <v>0</v>
      </c>
      <c r="C50" s="46" t="s">
        <v>1</v>
      </c>
      <c r="D50" s="539">
        <v>5.0999999999999997E-2</v>
      </c>
    </row>
    <row r="51" spans="2:12" ht="15.75">
      <c r="B51" s="46"/>
      <c r="C51" s="46"/>
      <c r="D51" s="358"/>
    </row>
    <row r="52" spans="2:12" ht="15.75">
      <c r="B52" s="46"/>
      <c r="C52" s="46"/>
      <c r="D52" s="358"/>
    </row>
    <row r="53" spans="2:12">
      <c r="B53" s="22"/>
      <c r="C53" s="22"/>
      <c r="D53" s="358"/>
    </row>
    <row r="54" spans="2:12" ht="15.75">
      <c r="B54" s="46"/>
      <c r="C54" s="46"/>
      <c r="D54" s="358"/>
    </row>
    <row r="55" spans="2:12" ht="15.75">
      <c r="B55" s="46"/>
      <c r="C55" s="46"/>
      <c r="D55" s="358"/>
    </row>
    <row r="56" spans="2:12" ht="15.75">
      <c r="B56" s="46"/>
      <c r="C56" s="46"/>
      <c r="D56" s="358"/>
    </row>
    <row r="57" spans="2:12" ht="15.75">
      <c r="B57" s="46"/>
      <c r="C57" s="46"/>
      <c r="D57" s="358"/>
    </row>
    <row r="58" spans="2:12" ht="15.75">
      <c r="B58" s="46"/>
      <c r="C58" s="46"/>
      <c r="D58" s="358"/>
    </row>
    <row r="59" spans="2:12" ht="15.75">
      <c r="B59" s="46"/>
      <c r="C59" s="46"/>
      <c r="D59" s="358"/>
    </row>
    <row r="60" spans="2:12" ht="15.75">
      <c r="B60" s="46"/>
      <c r="C60" s="46"/>
      <c r="D60" s="358"/>
    </row>
    <row r="61" spans="2:12" ht="15.75">
      <c r="B61" s="46"/>
      <c r="C61" s="46"/>
    </row>
    <row r="62" spans="2:12">
      <c r="B62" s="22"/>
      <c r="C62" s="22"/>
    </row>
    <row r="65" spans="2:3" ht="15.75">
      <c r="B65" s="46"/>
      <c r="C65" s="46"/>
    </row>
    <row r="66" spans="2:3" ht="15.75">
      <c r="B66" s="46"/>
      <c r="C66" s="46"/>
    </row>
    <row r="67" spans="2:3" ht="15.75">
      <c r="B67" s="46"/>
      <c r="C67" s="46"/>
    </row>
    <row r="69" spans="2:3" ht="15.75">
      <c r="B69" s="46"/>
      <c r="C69" s="46"/>
    </row>
    <row r="70" spans="2:3" ht="15.75">
      <c r="B70" s="46"/>
      <c r="C70" s="46"/>
    </row>
    <row r="71" spans="2:3" ht="15.75">
      <c r="B71" s="46"/>
      <c r="C71" s="46"/>
    </row>
    <row r="72" spans="2:3" ht="15.75">
      <c r="B72" s="46"/>
      <c r="C72" s="46"/>
    </row>
    <row r="73" spans="2:3" ht="15.75">
      <c r="B73" s="46"/>
      <c r="C73" s="46"/>
    </row>
    <row r="74" spans="2:3" ht="15.75">
      <c r="B74" s="46"/>
      <c r="C74" s="46"/>
    </row>
    <row r="75" spans="2:3" ht="15.75">
      <c r="B75" s="46"/>
      <c r="C75" s="46"/>
    </row>
    <row r="76" spans="2:3" ht="15.75">
      <c r="B76" s="46"/>
      <c r="C76" s="2"/>
    </row>
    <row r="77" spans="2:3" ht="15.75">
      <c r="B77" s="46"/>
      <c r="C77" s="46"/>
    </row>
    <row r="78" spans="2:3" ht="15.75">
      <c r="B78" s="46"/>
      <c r="C78" s="46"/>
    </row>
    <row r="79" spans="2:3" ht="15.75">
      <c r="B79" s="46"/>
      <c r="C79" s="46"/>
    </row>
    <row r="80" spans="2:3" ht="15.75">
      <c r="B80" s="46"/>
      <c r="C80" s="46"/>
    </row>
    <row r="81" spans="2:3" ht="15.75">
      <c r="B81" s="46"/>
      <c r="C81" s="46"/>
    </row>
    <row r="82" spans="2:3" ht="15.75">
      <c r="B82" s="46"/>
      <c r="C82" s="46"/>
    </row>
    <row r="83" spans="2:3" ht="15.75">
      <c r="B83" s="2"/>
      <c r="C83" s="2"/>
    </row>
    <row r="84" spans="2:3" ht="15.75">
      <c r="B84" s="2"/>
      <c r="C84" s="2"/>
    </row>
    <row r="85" spans="2:3" ht="15.75">
      <c r="B85" s="2"/>
      <c r="C85" s="2"/>
    </row>
    <row r="86" spans="2:3" ht="15.75">
      <c r="B86" s="2"/>
      <c r="C86" s="2"/>
    </row>
    <row r="87" spans="2:3" ht="15.75">
      <c r="B87" s="2"/>
      <c r="C87" s="2"/>
    </row>
    <row r="88" spans="2:3" ht="15.75">
      <c r="B88" s="2"/>
      <c r="C88" s="2"/>
    </row>
    <row r="89" spans="2:3" ht="15.75">
      <c r="B89" s="2"/>
      <c r="C89" s="2"/>
    </row>
    <row r="90" spans="2:3" ht="15.75">
      <c r="B90" s="2"/>
      <c r="C90" s="2"/>
    </row>
    <row r="91" spans="2:3" ht="15.75">
      <c r="B91" s="2"/>
      <c r="C91" s="2"/>
    </row>
    <row r="92" spans="2:3" ht="15.75">
      <c r="B92" s="2"/>
      <c r="C92" s="2"/>
    </row>
    <row r="93" spans="2:3" ht="15.75">
      <c r="B93" s="2"/>
      <c r="C93" s="2"/>
    </row>
    <row r="94" spans="2:3" ht="15.75">
      <c r="B94" s="2"/>
      <c r="C94" s="2"/>
    </row>
    <row r="95" spans="2:3" ht="15.75">
      <c r="B95" s="2"/>
      <c r="C95" s="2"/>
    </row>
    <row r="96" spans="2:3" ht="15.75">
      <c r="B96" s="2"/>
      <c r="C96" s="2"/>
    </row>
    <row r="97" spans="2:3" ht="15.75">
      <c r="B97" s="2"/>
      <c r="C97" s="2"/>
    </row>
    <row r="98" spans="2:3" ht="15.75">
      <c r="B98" s="2"/>
      <c r="C98" s="2"/>
    </row>
    <row r="99" spans="2:3" ht="15.75">
      <c r="B99" s="49"/>
      <c r="C99" s="46"/>
    </row>
    <row r="100" spans="2:3" ht="15.75">
      <c r="B100" s="2"/>
      <c r="C100" s="2"/>
    </row>
    <row r="101" spans="2:3" ht="15.75">
      <c r="B101" s="2"/>
      <c r="C101" s="2"/>
    </row>
    <row r="102" spans="2:3" ht="15.75">
      <c r="B102" s="2"/>
      <c r="C102" s="2"/>
    </row>
    <row r="103" spans="2:3" ht="15.75">
      <c r="B103" s="2"/>
      <c r="C103" s="2"/>
    </row>
    <row r="104" spans="2:3" ht="15.75">
      <c r="B104" s="2"/>
      <c r="C104" s="2"/>
    </row>
    <row r="105" spans="2:3" ht="15.75">
      <c r="B105" s="2"/>
      <c r="C105" s="2"/>
    </row>
    <row r="106" spans="2:3" ht="15.75">
      <c r="B106" s="2"/>
      <c r="C106" s="2"/>
    </row>
    <row r="107" spans="2:3" ht="15.75">
      <c r="B107" s="2"/>
      <c r="C107" s="2"/>
    </row>
    <row r="108" spans="2:3" ht="15.75">
      <c r="B108" s="2"/>
      <c r="C108" s="2"/>
    </row>
    <row r="109" spans="2:3" ht="15.75">
      <c r="B109" s="2"/>
      <c r="C109" s="2"/>
    </row>
    <row r="110" spans="2:3" ht="15.75">
      <c r="B110" s="2"/>
      <c r="C110" s="2"/>
    </row>
    <row r="111" spans="2:3" ht="15.75">
      <c r="B111" s="2"/>
      <c r="C111" s="2"/>
    </row>
    <row r="112" spans="2:3" ht="15.75">
      <c r="B112" s="2"/>
      <c r="C112" s="2"/>
    </row>
    <row r="113" spans="2:3" ht="15.75">
      <c r="B113" s="2"/>
      <c r="C113" s="2"/>
    </row>
    <row r="114" spans="2:3" ht="15.75">
      <c r="B114" s="2"/>
      <c r="C114" s="2"/>
    </row>
    <row r="115" spans="2:3" ht="15.75">
      <c r="B115" s="2"/>
      <c r="C115" s="2"/>
    </row>
    <row r="116" spans="2:3" ht="15.75">
      <c r="B116" s="2"/>
      <c r="C116" s="2"/>
    </row>
    <row r="117" spans="2:3" ht="15.75">
      <c r="B117" s="2"/>
      <c r="C117" s="2"/>
    </row>
    <row r="118" spans="2:3" ht="15.75">
      <c r="B118" s="2"/>
      <c r="C118" s="2"/>
    </row>
    <row r="119" spans="2:3" ht="15.75">
      <c r="B119" s="2"/>
      <c r="C119" s="2"/>
    </row>
    <row r="120" spans="2:3" ht="15.75">
      <c r="B120" s="2"/>
      <c r="C120" s="2"/>
    </row>
    <row r="121" spans="2:3" ht="15.75">
      <c r="B121" s="2"/>
      <c r="C121" s="2"/>
    </row>
    <row r="122" spans="2:3" ht="15.75">
      <c r="B122" s="2"/>
      <c r="C122" s="2"/>
    </row>
    <row r="123" spans="2:3" ht="15.75">
      <c r="B123" s="2"/>
      <c r="C123" s="2"/>
    </row>
    <row r="124" spans="2:3" ht="15.75">
      <c r="B124" s="2"/>
      <c r="C124" s="2"/>
    </row>
    <row r="125" spans="2:3" ht="15.75">
      <c r="B125" s="2"/>
      <c r="C125" s="2"/>
    </row>
    <row r="126" spans="2:3" ht="15.75">
      <c r="B126" s="2"/>
      <c r="C126" s="2"/>
    </row>
    <row r="127" spans="2:3" ht="15.75">
      <c r="B127" s="2"/>
      <c r="C127" s="2"/>
    </row>
    <row r="128" spans="2:3" ht="15.75">
      <c r="B128" s="2"/>
      <c r="C128"/>
    </row>
    <row r="129" spans="2:3" ht="15.75">
      <c r="B129" s="2"/>
      <c r="C129"/>
    </row>
  </sheetData>
  <mergeCells count="2">
    <mergeCell ref="H10:K10"/>
    <mergeCell ref="I49:L4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I61"/>
  <sheetViews>
    <sheetView view="pageLayout" zoomScaleNormal="60" workbookViewId="0">
      <selection activeCell="B2" sqref="B2"/>
    </sheetView>
  </sheetViews>
  <sheetFormatPr defaultRowHeight="15.75"/>
  <cols>
    <col min="1" max="1" width="8.33203125" style="5" customWidth="1"/>
    <col min="2" max="2" width="41.6640625" style="2" customWidth="1"/>
    <col min="3" max="3" width="14.1640625" style="118" customWidth="1"/>
    <col min="4" max="4" width="22.33203125" style="118" customWidth="1"/>
    <col min="5" max="5" width="29.5" style="118" customWidth="1"/>
    <col min="6" max="6" width="27.5" style="118" customWidth="1"/>
    <col min="7" max="7" width="75.1640625" style="2" customWidth="1"/>
    <col min="8" max="255" width="9.33203125" style="93"/>
    <col min="256" max="256" width="8.33203125" style="93" customWidth="1"/>
    <col min="257" max="257" width="41.6640625" style="93" customWidth="1"/>
    <col min="258" max="258" width="14.1640625" style="93" customWidth="1"/>
    <col min="259" max="259" width="22.33203125" style="93" customWidth="1"/>
    <col min="260" max="260" width="29.5" style="93" customWidth="1"/>
    <col min="261" max="261" width="0" style="93" hidden="1" customWidth="1"/>
    <col min="262" max="262" width="27.5" style="93" customWidth="1"/>
    <col min="263" max="263" width="71.33203125" style="93" customWidth="1"/>
    <col min="264" max="511" width="9.33203125" style="93"/>
    <col min="512" max="512" width="8.33203125" style="93" customWidth="1"/>
    <col min="513" max="513" width="41.6640625" style="93" customWidth="1"/>
    <col min="514" max="514" width="14.1640625" style="93" customWidth="1"/>
    <col min="515" max="515" width="22.33203125" style="93" customWidth="1"/>
    <col min="516" max="516" width="29.5" style="93" customWidth="1"/>
    <col min="517" max="517" width="0" style="93" hidden="1" customWidth="1"/>
    <col min="518" max="518" width="27.5" style="93" customWidth="1"/>
    <col min="519" max="519" width="71.33203125" style="93" customWidth="1"/>
    <col min="520" max="767" width="9.33203125" style="93"/>
    <col min="768" max="768" width="8.33203125" style="93" customWidth="1"/>
    <col min="769" max="769" width="41.6640625" style="93" customWidth="1"/>
    <col min="770" max="770" width="14.1640625" style="93" customWidth="1"/>
    <col min="771" max="771" width="22.33203125" style="93" customWidth="1"/>
    <col min="772" max="772" width="29.5" style="93" customWidth="1"/>
    <col min="773" max="773" width="0" style="93" hidden="1" customWidth="1"/>
    <col min="774" max="774" width="27.5" style="93" customWidth="1"/>
    <col min="775" max="775" width="71.33203125" style="93" customWidth="1"/>
    <col min="776" max="1023" width="9.33203125" style="93"/>
    <col min="1024" max="1024" width="8.33203125" style="93" customWidth="1"/>
    <col min="1025" max="1025" width="41.6640625" style="93" customWidth="1"/>
    <col min="1026" max="1026" width="14.1640625" style="93" customWidth="1"/>
    <col min="1027" max="1027" width="22.33203125" style="93" customWidth="1"/>
    <col min="1028" max="1028" width="29.5" style="93" customWidth="1"/>
    <col min="1029" max="1029" width="0" style="93" hidden="1" customWidth="1"/>
    <col min="1030" max="1030" width="27.5" style="93" customWidth="1"/>
    <col min="1031" max="1031" width="71.33203125" style="93" customWidth="1"/>
    <col min="1032" max="1279" width="9.33203125" style="93"/>
    <col min="1280" max="1280" width="8.33203125" style="93" customWidth="1"/>
    <col min="1281" max="1281" width="41.6640625" style="93" customWidth="1"/>
    <col min="1282" max="1282" width="14.1640625" style="93" customWidth="1"/>
    <col min="1283" max="1283" width="22.33203125" style="93" customWidth="1"/>
    <col min="1284" max="1284" width="29.5" style="93" customWidth="1"/>
    <col min="1285" max="1285" width="0" style="93" hidden="1" customWidth="1"/>
    <col min="1286" max="1286" width="27.5" style="93" customWidth="1"/>
    <col min="1287" max="1287" width="71.33203125" style="93" customWidth="1"/>
    <col min="1288" max="1535" width="9.33203125" style="93"/>
    <col min="1536" max="1536" width="8.33203125" style="93" customWidth="1"/>
    <col min="1537" max="1537" width="41.6640625" style="93" customWidth="1"/>
    <col min="1538" max="1538" width="14.1640625" style="93" customWidth="1"/>
    <col min="1539" max="1539" width="22.33203125" style="93" customWidth="1"/>
    <col min="1540" max="1540" width="29.5" style="93" customWidth="1"/>
    <col min="1541" max="1541" width="0" style="93" hidden="1" customWidth="1"/>
    <col min="1542" max="1542" width="27.5" style="93" customWidth="1"/>
    <col min="1543" max="1543" width="71.33203125" style="93" customWidth="1"/>
    <col min="1544" max="1791" width="9.33203125" style="93"/>
    <col min="1792" max="1792" width="8.33203125" style="93" customWidth="1"/>
    <col min="1793" max="1793" width="41.6640625" style="93" customWidth="1"/>
    <col min="1794" max="1794" width="14.1640625" style="93" customWidth="1"/>
    <col min="1795" max="1795" width="22.33203125" style="93" customWidth="1"/>
    <col min="1796" max="1796" width="29.5" style="93" customWidth="1"/>
    <col min="1797" max="1797" width="0" style="93" hidden="1" customWidth="1"/>
    <col min="1798" max="1798" width="27.5" style="93" customWidth="1"/>
    <col min="1799" max="1799" width="71.33203125" style="93" customWidth="1"/>
    <col min="1800" max="2047" width="9.33203125" style="93"/>
    <col min="2048" max="2048" width="8.33203125" style="93" customWidth="1"/>
    <col min="2049" max="2049" width="41.6640625" style="93" customWidth="1"/>
    <col min="2050" max="2050" width="14.1640625" style="93" customWidth="1"/>
    <col min="2051" max="2051" width="22.33203125" style="93" customWidth="1"/>
    <col min="2052" max="2052" width="29.5" style="93" customWidth="1"/>
    <col min="2053" max="2053" width="0" style="93" hidden="1" customWidth="1"/>
    <col min="2054" max="2054" width="27.5" style="93" customWidth="1"/>
    <col min="2055" max="2055" width="71.33203125" style="93" customWidth="1"/>
    <col min="2056" max="2303" width="9.33203125" style="93"/>
    <col min="2304" max="2304" width="8.33203125" style="93" customWidth="1"/>
    <col min="2305" max="2305" width="41.6640625" style="93" customWidth="1"/>
    <col min="2306" max="2306" width="14.1640625" style="93" customWidth="1"/>
    <col min="2307" max="2307" width="22.33203125" style="93" customWidth="1"/>
    <col min="2308" max="2308" width="29.5" style="93" customWidth="1"/>
    <col min="2309" max="2309" width="0" style="93" hidden="1" customWidth="1"/>
    <col min="2310" max="2310" width="27.5" style="93" customWidth="1"/>
    <col min="2311" max="2311" width="71.33203125" style="93" customWidth="1"/>
    <col min="2312" max="2559" width="9.33203125" style="93"/>
    <col min="2560" max="2560" width="8.33203125" style="93" customWidth="1"/>
    <col min="2561" max="2561" width="41.6640625" style="93" customWidth="1"/>
    <col min="2562" max="2562" width="14.1640625" style="93" customWidth="1"/>
    <col min="2563" max="2563" width="22.33203125" style="93" customWidth="1"/>
    <col min="2564" max="2564" width="29.5" style="93" customWidth="1"/>
    <col min="2565" max="2565" width="0" style="93" hidden="1" customWidth="1"/>
    <col min="2566" max="2566" width="27.5" style="93" customWidth="1"/>
    <col min="2567" max="2567" width="71.33203125" style="93" customWidth="1"/>
    <col min="2568" max="2815" width="9.33203125" style="93"/>
    <col min="2816" max="2816" width="8.33203125" style="93" customWidth="1"/>
    <col min="2817" max="2817" width="41.6640625" style="93" customWidth="1"/>
    <col min="2818" max="2818" width="14.1640625" style="93" customWidth="1"/>
    <col min="2819" max="2819" width="22.33203125" style="93" customWidth="1"/>
    <col min="2820" max="2820" width="29.5" style="93" customWidth="1"/>
    <col min="2821" max="2821" width="0" style="93" hidden="1" customWidth="1"/>
    <col min="2822" max="2822" width="27.5" style="93" customWidth="1"/>
    <col min="2823" max="2823" width="71.33203125" style="93" customWidth="1"/>
    <col min="2824" max="3071" width="9.33203125" style="93"/>
    <col min="3072" max="3072" width="8.33203125" style="93" customWidth="1"/>
    <col min="3073" max="3073" width="41.6640625" style="93" customWidth="1"/>
    <col min="3074" max="3074" width="14.1640625" style="93" customWidth="1"/>
    <col min="3075" max="3075" width="22.33203125" style="93" customWidth="1"/>
    <col min="3076" max="3076" width="29.5" style="93" customWidth="1"/>
    <col min="3077" max="3077" width="0" style="93" hidden="1" customWidth="1"/>
    <col min="3078" max="3078" width="27.5" style="93" customWidth="1"/>
    <col min="3079" max="3079" width="71.33203125" style="93" customWidth="1"/>
    <col min="3080" max="3327" width="9.33203125" style="93"/>
    <col min="3328" max="3328" width="8.33203125" style="93" customWidth="1"/>
    <col min="3329" max="3329" width="41.6640625" style="93" customWidth="1"/>
    <col min="3330" max="3330" width="14.1640625" style="93" customWidth="1"/>
    <col min="3331" max="3331" width="22.33203125" style="93" customWidth="1"/>
    <col min="3332" max="3332" width="29.5" style="93" customWidth="1"/>
    <col min="3333" max="3333" width="0" style="93" hidden="1" customWidth="1"/>
    <col min="3334" max="3334" width="27.5" style="93" customWidth="1"/>
    <col min="3335" max="3335" width="71.33203125" style="93" customWidth="1"/>
    <col min="3336" max="3583" width="9.33203125" style="93"/>
    <col min="3584" max="3584" width="8.33203125" style="93" customWidth="1"/>
    <col min="3585" max="3585" width="41.6640625" style="93" customWidth="1"/>
    <col min="3586" max="3586" width="14.1640625" style="93" customWidth="1"/>
    <col min="3587" max="3587" width="22.33203125" style="93" customWidth="1"/>
    <col min="3588" max="3588" width="29.5" style="93" customWidth="1"/>
    <col min="3589" max="3589" width="0" style="93" hidden="1" customWidth="1"/>
    <col min="3590" max="3590" width="27.5" style="93" customWidth="1"/>
    <col min="3591" max="3591" width="71.33203125" style="93" customWidth="1"/>
    <col min="3592" max="3839" width="9.33203125" style="93"/>
    <col min="3840" max="3840" width="8.33203125" style="93" customWidth="1"/>
    <col min="3841" max="3841" width="41.6640625" style="93" customWidth="1"/>
    <col min="3842" max="3842" width="14.1640625" style="93" customWidth="1"/>
    <col min="3843" max="3843" width="22.33203125" style="93" customWidth="1"/>
    <col min="3844" max="3844" width="29.5" style="93" customWidth="1"/>
    <col min="3845" max="3845" width="0" style="93" hidden="1" customWidth="1"/>
    <col min="3846" max="3846" width="27.5" style="93" customWidth="1"/>
    <col min="3847" max="3847" width="71.33203125" style="93" customWidth="1"/>
    <col min="3848" max="4095" width="9.33203125" style="93"/>
    <col min="4096" max="4096" width="8.33203125" style="93" customWidth="1"/>
    <col min="4097" max="4097" width="41.6640625" style="93" customWidth="1"/>
    <col min="4098" max="4098" width="14.1640625" style="93" customWidth="1"/>
    <col min="4099" max="4099" width="22.33203125" style="93" customWidth="1"/>
    <col min="4100" max="4100" width="29.5" style="93" customWidth="1"/>
    <col min="4101" max="4101" width="0" style="93" hidden="1" customWidth="1"/>
    <col min="4102" max="4102" width="27.5" style="93" customWidth="1"/>
    <col min="4103" max="4103" width="71.33203125" style="93" customWidth="1"/>
    <col min="4104" max="4351" width="9.33203125" style="93"/>
    <col min="4352" max="4352" width="8.33203125" style="93" customWidth="1"/>
    <col min="4353" max="4353" width="41.6640625" style="93" customWidth="1"/>
    <col min="4354" max="4354" width="14.1640625" style="93" customWidth="1"/>
    <col min="4355" max="4355" width="22.33203125" style="93" customWidth="1"/>
    <col min="4356" max="4356" width="29.5" style="93" customWidth="1"/>
    <col min="4357" max="4357" width="0" style="93" hidden="1" customWidth="1"/>
    <col min="4358" max="4358" width="27.5" style="93" customWidth="1"/>
    <col min="4359" max="4359" width="71.33203125" style="93" customWidth="1"/>
    <col min="4360" max="4607" width="9.33203125" style="93"/>
    <col min="4608" max="4608" width="8.33203125" style="93" customWidth="1"/>
    <col min="4609" max="4609" width="41.6640625" style="93" customWidth="1"/>
    <col min="4610" max="4610" width="14.1640625" style="93" customWidth="1"/>
    <col min="4611" max="4611" width="22.33203125" style="93" customWidth="1"/>
    <col min="4612" max="4612" width="29.5" style="93" customWidth="1"/>
    <col min="4613" max="4613" width="0" style="93" hidden="1" customWidth="1"/>
    <col min="4614" max="4614" width="27.5" style="93" customWidth="1"/>
    <col min="4615" max="4615" width="71.33203125" style="93" customWidth="1"/>
    <col min="4616" max="4863" width="9.33203125" style="93"/>
    <col min="4864" max="4864" width="8.33203125" style="93" customWidth="1"/>
    <col min="4865" max="4865" width="41.6640625" style="93" customWidth="1"/>
    <col min="4866" max="4866" width="14.1640625" style="93" customWidth="1"/>
    <col min="4867" max="4867" width="22.33203125" style="93" customWidth="1"/>
    <col min="4868" max="4868" width="29.5" style="93" customWidth="1"/>
    <col min="4869" max="4869" width="0" style="93" hidden="1" customWidth="1"/>
    <col min="4870" max="4870" width="27.5" style="93" customWidth="1"/>
    <col min="4871" max="4871" width="71.33203125" style="93" customWidth="1"/>
    <col min="4872" max="5119" width="9.33203125" style="93"/>
    <col min="5120" max="5120" width="8.33203125" style="93" customWidth="1"/>
    <col min="5121" max="5121" width="41.6640625" style="93" customWidth="1"/>
    <col min="5122" max="5122" width="14.1640625" style="93" customWidth="1"/>
    <col min="5123" max="5123" width="22.33203125" style="93" customWidth="1"/>
    <col min="5124" max="5124" width="29.5" style="93" customWidth="1"/>
    <col min="5125" max="5125" width="0" style="93" hidden="1" customWidth="1"/>
    <col min="5126" max="5126" width="27.5" style="93" customWidth="1"/>
    <col min="5127" max="5127" width="71.33203125" style="93" customWidth="1"/>
    <col min="5128" max="5375" width="9.33203125" style="93"/>
    <col min="5376" max="5376" width="8.33203125" style="93" customWidth="1"/>
    <col min="5377" max="5377" width="41.6640625" style="93" customWidth="1"/>
    <col min="5378" max="5378" width="14.1640625" style="93" customWidth="1"/>
    <col min="5379" max="5379" width="22.33203125" style="93" customWidth="1"/>
    <col min="5380" max="5380" width="29.5" style="93" customWidth="1"/>
    <col min="5381" max="5381" width="0" style="93" hidden="1" customWidth="1"/>
    <col min="5382" max="5382" width="27.5" style="93" customWidth="1"/>
    <col min="5383" max="5383" width="71.33203125" style="93" customWidth="1"/>
    <col min="5384" max="5631" width="9.33203125" style="93"/>
    <col min="5632" max="5632" width="8.33203125" style="93" customWidth="1"/>
    <col min="5633" max="5633" width="41.6640625" style="93" customWidth="1"/>
    <col min="5634" max="5634" width="14.1640625" style="93" customWidth="1"/>
    <col min="5635" max="5635" width="22.33203125" style="93" customWidth="1"/>
    <col min="5636" max="5636" width="29.5" style="93" customWidth="1"/>
    <col min="5637" max="5637" width="0" style="93" hidden="1" customWidth="1"/>
    <col min="5638" max="5638" width="27.5" style="93" customWidth="1"/>
    <col min="5639" max="5639" width="71.33203125" style="93" customWidth="1"/>
    <col min="5640" max="5887" width="9.33203125" style="93"/>
    <col min="5888" max="5888" width="8.33203125" style="93" customWidth="1"/>
    <col min="5889" max="5889" width="41.6640625" style="93" customWidth="1"/>
    <col min="5890" max="5890" width="14.1640625" style="93" customWidth="1"/>
    <col min="5891" max="5891" width="22.33203125" style="93" customWidth="1"/>
    <col min="5892" max="5892" width="29.5" style="93" customWidth="1"/>
    <col min="5893" max="5893" width="0" style="93" hidden="1" customWidth="1"/>
    <col min="5894" max="5894" width="27.5" style="93" customWidth="1"/>
    <col min="5895" max="5895" width="71.33203125" style="93" customWidth="1"/>
    <col min="5896" max="6143" width="9.33203125" style="93"/>
    <col min="6144" max="6144" width="8.33203125" style="93" customWidth="1"/>
    <col min="6145" max="6145" width="41.6640625" style="93" customWidth="1"/>
    <col min="6146" max="6146" width="14.1640625" style="93" customWidth="1"/>
    <col min="6147" max="6147" width="22.33203125" style="93" customWidth="1"/>
    <col min="6148" max="6148" width="29.5" style="93" customWidth="1"/>
    <col min="6149" max="6149" width="0" style="93" hidden="1" customWidth="1"/>
    <col min="6150" max="6150" width="27.5" style="93" customWidth="1"/>
    <col min="6151" max="6151" width="71.33203125" style="93" customWidth="1"/>
    <col min="6152" max="6399" width="9.33203125" style="93"/>
    <col min="6400" max="6400" width="8.33203125" style="93" customWidth="1"/>
    <col min="6401" max="6401" width="41.6640625" style="93" customWidth="1"/>
    <col min="6402" max="6402" width="14.1640625" style="93" customWidth="1"/>
    <col min="6403" max="6403" width="22.33203125" style="93" customWidth="1"/>
    <col min="6404" max="6404" width="29.5" style="93" customWidth="1"/>
    <col min="6405" max="6405" width="0" style="93" hidden="1" customWidth="1"/>
    <col min="6406" max="6406" width="27.5" style="93" customWidth="1"/>
    <col min="6407" max="6407" width="71.33203125" style="93" customWidth="1"/>
    <col min="6408" max="6655" width="9.33203125" style="93"/>
    <col min="6656" max="6656" width="8.33203125" style="93" customWidth="1"/>
    <col min="6657" max="6657" width="41.6640625" style="93" customWidth="1"/>
    <col min="6658" max="6658" width="14.1640625" style="93" customWidth="1"/>
    <col min="6659" max="6659" width="22.33203125" style="93" customWidth="1"/>
    <col min="6660" max="6660" width="29.5" style="93" customWidth="1"/>
    <col min="6661" max="6661" width="0" style="93" hidden="1" customWidth="1"/>
    <col min="6662" max="6662" width="27.5" style="93" customWidth="1"/>
    <col min="6663" max="6663" width="71.33203125" style="93" customWidth="1"/>
    <col min="6664" max="6911" width="9.33203125" style="93"/>
    <col min="6912" max="6912" width="8.33203125" style="93" customWidth="1"/>
    <col min="6913" max="6913" width="41.6640625" style="93" customWidth="1"/>
    <col min="6914" max="6914" width="14.1640625" style="93" customWidth="1"/>
    <col min="6915" max="6915" width="22.33203125" style="93" customWidth="1"/>
    <col min="6916" max="6916" width="29.5" style="93" customWidth="1"/>
    <col min="6917" max="6917" width="0" style="93" hidden="1" customWidth="1"/>
    <col min="6918" max="6918" width="27.5" style="93" customWidth="1"/>
    <col min="6919" max="6919" width="71.33203125" style="93" customWidth="1"/>
    <col min="6920" max="7167" width="9.33203125" style="93"/>
    <col min="7168" max="7168" width="8.33203125" style="93" customWidth="1"/>
    <col min="7169" max="7169" width="41.6640625" style="93" customWidth="1"/>
    <col min="7170" max="7170" width="14.1640625" style="93" customWidth="1"/>
    <col min="7171" max="7171" width="22.33203125" style="93" customWidth="1"/>
    <col min="7172" max="7172" width="29.5" style="93" customWidth="1"/>
    <col min="7173" max="7173" width="0" style="93" hidden="1" customWidth="1"/>
    <col min="7174" max="7174" width="27.5" style="93" customWidth="1"/>
    <col min="7175" max="7175" width="71.33203125" style="93" customWidth="1"/>
    <col min="7176" max="7423" width="9.33203125" style="93"/>
    <col min="7424" max="7424" width="8.33203125" style="93" customWidth="1"/>
    <col min="7425" max="7425" width="41.6640625" style="93" customWidth="1"/>
    <col min="7426" max="7426" width="14.1640625" style="93" customWidth="1"/>
    <col min="7427" max="7427" width="22.33203125" style="93" customWidth="1"/>
    <col min="7428" max="7428" width="29.5" style="93" customWidth="1"/>
    <col min="7429" max="7429" width="0" style="93" hidden="1" customWidth="1"/>
    <col min="7430" max="7430" width="27.5" style="93" customWidth="1"/>
    <col min="7431" max="7431" width="71.33203125" style="93" customWidth="1"/>
    <col min="7432" max="7679" width="9.33203125" style="93"/>
    <col min="7680" max="7680" width="8.33203125" style="93" customWidth="1"/>
    <col min="7681" max="7681" width="41.6640625" style="93" customWidth="1"/>
    <col min="7682" max="7682" width="14.1640625" style="93" customWidth="1"/>
    <col min="7683" max="7683" width="22.33203125" style="93" customWidth="1"/>
    <col min="7684" max="7684" width="29.5" style="93" customWidth="1"/>
    <col min="7685" max="7685" width="0" style="93" hidden="1" customWidth="1"/>
    <col min="7686" max="7686" width="27.5" style="93" customWidth="1"/>
    <col min="7687" max="7687" width="71.33203125" style="93" customWidth="1"/>
    <col min="7688" max="7935" width="9.33203125" style="93"/>
    <col min="7936" max="7936" width="8.33203125" style="93" customWidth="1"/>
    <col min="7937" max="7937" width="41.6640625" style="93" customWidth="1"/>
    <col min="7938" max="7938" width="14.1640625" style="93" customWidth="1"/>
    <col min="7939" max="7939" width="22.33203125" style="93" customWidth="1"/>
    <col min="7940" max="7940" width="29.5" style="93" customWidth="1"/>
    <col min="7941" max="7941" width="0" style="93" hidden="1" customWidth="1"/>
    <col min="7942" max="7942" width="27.5" style="93" customWidth="1"/>
    <col min="7943" max="7943" width="71.33203125" style="93" customWidth="1"/>
    <col min="7944" max="8191" width="9.33203125" style="93"/>
    <col min="8192" max="8192" width="8.33203125" style="93" customWidth="1"/>
    <col min="8193" max="8193" width="41.6640625" style="93" customWidth="1"/>
    <col min="8194" max="8194" width="14.1640625" style="93" customWidth="1"/>
    <col min="8195" max="8195" width="22.33203125" style="93" customWidth="1"/>
    <col min="8196" max="8196" width="29.5" style="93" customWidth="1"/>
    <col min="8197" max="8197" width="0" style="93" hidden="1" customWidth="1"/>
    <col min="8198" max="8198" width="27.5" style="93" customWidth="1"/>
    <col min="8199" max="8199" width="71.33203125" style="93" customWidth="1"/>
    <col min="8200" max="8447" width="9.33203125" style="93"/>
    <col min="8448" max="8448" width="8.33203125" style="93" customWidth="1"/>
    <col min="8449" max="8449" width="41.6640625" style="93" customWidth="1"/>
    <col min="8450" max="8450" width="14.1640625" style="93" customWidth="1"/>
    <col min="8451" max="8451" width="22.33203125" style="93" customWidth="1"/>
    <col min="8452" max="8452" width="29.5" style="93" customWidth="1"/>
    <col min="8453" max="8453" width="0" style="93" hidden="1" customWidth="1"/>
    <col min="8454" max="8454" width="27.5" style="93" customWidth="1"/>
    <col min="8455" max="8455" width="71.33203125" style="93" customWidth="1"/>
    <col min="8456" max="8703" width="9.33203125" style="93"/>
    <col min="8704" max="8704" width="8.33203125" style="93" customWidth="1"/>
    <col min="8705" max="8705" width="41.6640625" style="93" customWidth="1"/>
    <col min="8706" max="8706" width="14.1640625" style="93" customWidth="1"/>
    <col min="8707" max="8707" width="22.33203125" style="93" customWidth="1"/>
    <col min="8708" max="8708" width="29.5" style="93" customWidth="1"/>
    <col min="8709" max="8709" width="0" style="93" hidden="1" customWidth="1"/>
    <col min="8710" max="8710" width="27.5" style="93" customWidth="1"/>
    <col min="8711" max="8711" width="71.33203125" style="93" customWidth="1"/>
    <col min="8712" max="8959" width="9.33203125" style="93"/>
    <col min="8960" max="8960" width="8.33203125" style="93" customWidth="1"/>
    <col min="8961" max="8961" width="41.6640625" style="93" customWidth="1"/>
    <col min="8962" max="8962" width="14.1640625" style="93" customWidth="1"/>
    <col min="8963" max="8963" width="22.33203125" style="93" customWidth="1"/>
    <col min="8964" max="8964" width="29.5" style="93" customWidth="1"/>
    <col min="8965" max="8965" width="0" style="93" hidden="1" customWidth="1"/>
    <col min="8966" max="8966" width="27.5" style="93" customWidth="1"/>
    <col min="8967" max="8967" width="71.33203125" style="93" customWidth="1"/>
    <col min="8968" max="9215" width="9.33203125" style="93"/>
    <col min="9216" max="9216" width="8.33203125" style="93" customWidth="1"/>
    <col min="9217" max="9217" width="41.6640625" style="93" customWidth="1"/>
    <col min="9218" max="9218" width="14.1640625" style="93" customWidth="1"/>
    <col min="9219" max="9219" width="22.33203125" style="93" customWidth="1"/>
    <col min="9220" max="9220" width="29.5" style="93" customWidth="1"/>
    <col min="9221" max="9221" width="0" style="93" hidden="1" customWidth="1"/>
    <col min="9222" max="9222" width="27.5" style="93" customWidth="1"/>
    <col min="9223" max="9223" width="71.33203125" style="93" customWidth="1"/>
    <col min="9224" max="9471" width="9.33203125" style="93"/>
    <col min="9472" max="9472" width="8.33203125" style="93" customWidth="1"/>
    <col min="9473" max="9473" width="41.6640625" style="93" customWidth="1"/>
    <col min="9474" max="9474" width="14.1640625" style="93" customWidth="1"/>
    <col min="9475" max="9475" width="22.33203125" style="93" customWidth="1"/>
    <col min="9476" max="9476" width="29.5" style="93" customWidth="1"/>
    <col min="9477" max="9477" width="0" style="93" hidden="1" customWidth="1"/>
    <col min="9478" max="9478" width="27.5" style="93" customWidth="1"/>
    <col min="9479" max="9479" width="71.33203125" style="93" customWidth="1"/>
    <col min="9480" max="9727" width="9.33203125" style="93"/>
    <col min="9728" max="9728" width="8.33203125" style="93" customWidth="1"/>
    <col min="9729" max="9729" width="41.6640625" style="93" customWidth="1"/>
    <col min="9730" max="9730" width="14.1640625" style="93" customWidth="1"/>
    <col min="9731" max="9731" width="22.33203125" style="93" customWidth="1"/>
    <col min="9732" max="9732" width="29.5" style="93" customWidth="1"/>
    <col min="9733" max="9733" width="0" style="93" hidden="1" customWidth="1"/>
    <col min="9734" max="9734" width="27.5" style="93" customWidth="1"/>
    <col min="9735" max="9735" width="71.33203125" style="93" customWidth="1"/>
    <col min="9736" max="9983" width="9.33203125" style="93"/>
    <col min="9984" max="9984" width="8.33203125" style="93" customWidth="1"/>
    <col min="9985" max="9985" width="41.6640625" style="93" customWidth="1"/>
    <col min="9986" max="9986" width="14.1640625" style="93" customWidth="1"/>
    <col min="9987" max="9987" width="22.33203125" style="93" customWidth="1"/>
    <col min="9988" max="9988" width="29.5" style="93" customWidth="1"/>
    <col min="9989" max="9989" width="0" style="93" hidden="1" customWidth="1"/>
    <col min="9990" max="9990" width="27.5" style="93" customWidth="1"/>
    <col min="9991" max="9991" width="71.33203125" style="93" customWidth="1"/>
    <col min="9992" max="10239" width="9.33203125" style="93"/>
    <col min="10240" max="10240" width="8.33203125" style="93" customWidth="1"/>
    <col min="10241" max="10241" width="41.6640625" style="93" customWidth="1"/>
    <col min="10242" max="10242" width="14.1640625" style="93" customWidth="1"/>
    <col min="10243" max="10243" width="22.33203125" style="93" customWidth="1"/>
    <col min="10244" max="10244" width="29.5" style="93" customWidth="1"/>
    <col min="10245" max="10245" width="0" style="93" hidden="1" customWidth="1"/>
    <col min="10246" max="10246" width="27.5" style="93" customWidth="1"/>
    <col min="10247" max="10247" width="71.33203125" style="93" customWidth="1"/>
    <col min="10248" max="10495" width="9.33203125" style="93"/>
    <col min="10496" max="10496" width="8.33203125" style="93" customWidth="1"/>
    <col min="10497" max="10497" width="41.6640625" style="93" customWidth="1"/>
    <col min="10498" max="10498" width="14.1640625" style="93" customWidth="1"/>
    <col min="10499" max="10499" width="22.33203125" style="93" customWidth="1"/>
    <col min="10500" max="10500" width="29.5" style="93" customWidth="1"/>
    <col min="10501" max="10501" width="0" style="93" hidden="1" customWidth="1"/>
    <col min="10502" max="10502" width="27.5" style="93" customWidth="1"/>
    <col min="10503" max="10503" width="71.33203125" style="93" customWidth="1"/>
    <col min="10504" max="10751" width="9.33203125" style="93"/>
    <col min="10752" max="10752" width="8.33203125" style="93" customWidth="1"/>
    <col min="10753" max="10753" width="41.6640625" style="93" customWidth="1"/>
    <col min="10754" max="10754" width="14.1640625" style="93" customWidth="1"/>
    <col min="10755" max="10755" width="22.33203125" style="93" customWidth="1"/>
    <col min="10756" max="10756" width="29.5" style="93" customWidth="1"/>
    <col min="10757" max="10757" width="0" style="93" hidden="1" customWidth="1"/>
    <col min="10758" max="10758" width="27.5" style="93" customWidth="1"/>
    <col min="10759" max="10759" width="71.33203125" style="93" customWidth="1"/>
    <col min="10760" max="11007" width="9.33203125" style="93"/>
    <col min="11008" max="11008" width="8.33203125" style="93" customWidth="1"/>
    <col min="11009" max="11009" width="41.6640625" style="93" customWidth="1"/>
    <col min="11010" max="11010" width="14.1640625" style="93" customWidth="1"/>
    <col min="11011" max="11011" width="22.33203125" style="93" customWidth="1"/>
    <col min="11012" max="11012" width="29.5" style="93" customWidth="1"/>
    <col min="11013" max="11013" width="0" style="93" hidden="1" customWidth="1"/>
    <col min="11014" max="11014" width="27.5" style="93" customWidth="1"/>
    <col min="11015" max="11015" width="71.33203125" style="93" customWidth="1"/>
    <col min="11016" max="11263" width="9.33203125" style="93"/>
    <col min="11264" max="11264" width="8.33203125" style="93" customWidth="1"/>
    <col min="11265" max="11265" width="41.6640625" style="93" customWidth="1"/>
    <col min="11266" max="11266" width="14.1640625" style="93" customWidth="1"/>
    <col min="11267" max="11267" width="22.33203125" style="93" customWidth="1"/>
    <col min="11268" max="11268" width="29.5" style="93" customWidth="1"/>
    <col min="11269" max="11269" width="0" style="93" hidden="1" customWidth="1"/>
    <col min="11270" max="11270" width="27.5" style="93" customWidth="1"/>
    <col min="11271" max="11271" width="71.33203125" style="93" customWidth="1"/>
    <col min="11272" max="11519" width="9.33203125" style="93"/>
    <col min="11520" max="11520" width="8.33203125" style="93" customWidth="1"/>
    <col min="11521" max="11521" width="41.6640625" style="93" customWidth="1"/>
    <col min="11522" max="11522" width="14.1640625" style="93" customWidth="1"/>
    <col min="11523" max="11523" width="22.33203125" style="93" customWidth="1"/>
    <col min="11524" max="11524" width="29.5" style="93" customWidth="1"/>
    <col min="11525" max="11525" width="0" style="93" hidden="1" customWidth="1"/>
    <col min="11526" max="11526" width="27.5" style="93" customWidth="1"/>
    <col min="11527" max="11527" width="71.33203125" style="93" customWidth="1"/>
    <col min="11528" max="11775" width="9.33203125" style="93"/>
    <col min="11776" max="11776" width="8.33203125" style="93" customWidth="1"/>
    <col min="11777" max="11777" width="41.6640625" style="93" customWidth="1"/>
    <col min="11778" max="11778" width="14.1640625" style="93" customWidth="1"/>
    <col min="11779" max="11779" width="22.33203125" style="93" customWidth="1"/>
    <col min="11780" max="11780" width="29.5" style="93" customWidth="1"/>
    <col min="11781" max="11781" width="0" style="93" hidden="1" customWidth="1"/>
    <col min="11782" max="11782" width="27.5" style="93" customWidth="1"/>
    <col min="11783" max="11783" width="71.33203125" style="93" customWidth="1"/>
    <col min="11784" max="12031" width="9.33203125" style="93"/>
    <col min="12032" max="12032" width="8.33203125" style="93" customWidth="1"/>
    <col min="12033" max="12033" width="41.6640625" style="93" customWidth="1"/>
    <col min="12034" max="12034" width="14.1640625" style="93" customWidth="1"/>
    <col min="12035" max="12035" width="22.33203125" style="93" customWidth="1"/>
    <col min="12036" max="12036" width="29.5" style="93" customWidth="1"/>
    <col min="12037" max="12037" width="0" style="93" hidden="1" customWidth="1"/>
    <col min="12038" max="12038" width="27.5" style="93" customWidth="1"/>
    <col min="12039" max="12039" width="71.33203125" style="93" customWidth="1"/>
    <col min="12040" max="12287" width="9.33203125" style="93"/>
    <col min="12288" max="12288" width="8.33203125" style="93" customWidth="1"/>
    <col min="12289" max="12289" width="41.6640625" style="93" customWidth="1"/>
    <col min="12290" max="12290" width="14.1640625" style="93" customWidth="1"/>
    <col min="12291" max="12291" width="22.33203125" style="93" customWidth="1"/>
    <col min="12292" max="12292" width="29.5" style="93" customWidth="1"/>
    <col min="12293" max="12293" width="0" style="93" hidden="1" customWidth="1"/>
    <col min="12294" max="12294" width="27.5" style="93" customWidth="1"/>
    <col min="12295" max="12295" width="71.33203125" style="93" customWidth="1"/>
    <col min="12296" max="12543" width="9.33203125" style="93"/>
    <col min="12544" max="12544" width="8.33203125" style="93" customWidth="1"/>
    <col min="12545" max="12545" width="41.6640625" style="93" customWidth="1"/>
    <col min="12546" max="12546" width="14.1640625" style="93" customWidth="1"/>
    <col min="12547" max="12547" width="22.33203125" style="93" customWidth="1"/>
    <col min="12548" max="12548" width="29.5" style="93" customWidth="1"/>
    <col min="12549" max="12549" width="0" style="93" hidden="1" customWidth="1"/>
    <col min="12550" max="12550" width="27.5" style="93" customWidth="1"/>
    <col min="12551" max="12551" width="71.33203125" style="93" customWidth="1"/>
    <col min="12552" max="12799" width="9.33203125" style="93"/>
    <col min="12800" max="12800" width="8.33203125" style="93" customWidth="1"/>
    <col min="12801" max="12801" width="41.6640625" style="93" customWidth="1"/>
    <col min="12802" max="12802" width="14.1640625" style="93" customWidth="1"/>
    <col min="12803" max="12803" width="22.33203125" style="93" customWidth="1"/>
    <col min="12804" max="12804" width="29.5" style="93" customWidth="1"/>
    <col min="12805" max="12805" width="0" style="93" hidden="1" customWidth="1"/>
    <col min="12806" max="12806" width="27.5" style="93" customWidth="1"/>
    <col min="12807" max="12807" width="71.33203125" style="93" customWidth="1"/>
    <col min="12808" max="13055" width="9.33203125" style="93"/>
    <col min="13056" max="13056" width="8.33203125" style="93" customWidth="1"/>
    <col min="13057" max="13057" width="41.6640625" style="93" customWidth="1"/>
    <col min="13058" max="13058" width="14.1640625" style="93" customWidth="1"/>
    <col min="13059" max="13059" width="22.33203125" style="93" customWidth="1"/>
    <col min="13060" max="13060" width="29.5" style="93" customWidth="1"/>
    <col min="13061" max="13061" width="0" style="93" hidden="1" customWidth="1"/>
    <col min="13062" max="13062" width="27.5" style="93" customWidth="1"/>
    <col min="13063" max="13063" width="71.33203125" style="93" customWidth="1"/>
    <col min="13064" max="13311" width="9.33203125" style="93"/>
    <col min="13312" max="13312" width="8.33203125" style="93" customWidth="1"/>
    <col min="13313" max="13313" width="41.6640625" style="93" customWidth="1"/>
    <col min="13314" max="13314" width="14.1640625" style="93" customWidth="1"/>
    <col min="13315" max="13315" width="22.33203125" style="93" customWidth="1"/>
    <col min="13316" max="13316" width="29.5" style="93" customWidth="1"/>
    <col min="13317" max="13317" width="0" style="93" hidden="1" customWidth="1"/>
    <col min="13318" max="13318" width="27.5" style="93" customWidth="1"/>
    <col min="13319" max="13319" width="71.33203125" style="93" customWidth="1"/>
    <col min="13320" max="13567" width="9.33203125" style="93"/>
    <col min="13568" max="13568" width="8.33203125" style="93" customWidth="1"/>
    <col min="13569" max="13569" width="41.6640625" style="93" customWidth="1"/>
    <col min="13570" max="13570" width="14.1640625" style="93" customWidth="1"/>
    <col min="13571" max="13571" width="22.33203125" style="93" customWidth="1"/>
    <col min="13572" max="13572" width="29.5" style="93" customWidth="1"/>
    <col min="13573" max="13573" width="0" style="93" hidden="1" customWidth="1"/>
    <col min="13574" max="13574" width="27.5" style="93" customWidth="1"/>
    <col min="13575" max="13575" width="71.33203125" style="93" customWidth="1"/>
    <col min="13576" max="13823" width="9.33203125" style="93"/>
    <col min="13824" max="13824" width="8.33203125" style="93" customWidth="1"/>
    <col min="13825" max="13825" width="41.6640625" style="93" customWidth="1"/>
    <col min="13826" max="13826" width="14.1640625" style="93" customWidth="1"/>
    <col min="13827" max="13827" width="22.33203125" style="93" customWidth="1"/>
    <col min="13828" max="13828" width="29.5" style="93" customWidth="1"/>
    <col min="13829" max="13829" width="0" style="93" hidden="1" customWidth="1"/>
    <col min="13830" max="13830" width="27.5" style="93" customWidth="1"/>
    <col min="13831" max="13831" width="71.33203125" style="93" customWidth="1"/>
    <col min="13832" max="14079" width="9.33203125" style="93"/>
    <col min="14080" max="14080" width="8.33203125" style="93" customWidth="1"/>
    <col min="14081" max="14081" width="41.6640625" style="93" customWidth="1"/>
    <col min="14082" max="14082" width="14.1640625" style="93" customWidth="1"/>
    <col min="14083" max="14083" width="22.33203125" style="93" customWidth="1"/>
    <col min="14084" max="14084" width="29.5" style="93" customWidth="1"/>
    <col min="14085" max="14085" width="0" style="93" hidden="1" customWidth="1"/>
    <col min="14086" max="14086" width="27.5" style="93" customWidth="1"/>
    <col min="14087" max="14087" width="71.33203125" style="93" customWidth="1"/>
    <col min="14088" max="14335" width="9.33203125" style="93"/>
    <col min="14336" max="14336" width="8.33203125" style="93" customWidth="1"/>
    <col min="14337" max="14337" width="41.6640625" style="93" customWidth="1"/>
    <col min="14338" max="14338" width="14.1640625" style="93" customWidth="1"/>
    <col min="14339" max="14339" width="22.33203125" style="93" customWidth="1"/>
    <col min="14340" max="14340" width="29.5" style="93" customWidth="1"/>
    <col min="14341" max="14341" width="0" style="93" hidden="1" customWidth="1"/>
    <col min="14342" max="14342" width="27.5" style="93" customWidth="1"/>
    <col min="14343" max="14343" width="71.33203125" style="93" customWidth="1"/>
    <col min="14344" max="14591" width="9.33203125" style="93"/>
    <col min="14592" max="14592" width="8.33203125" style="93" customWidth="1"/>
    <col min="14593" max="14593" width="41.6640625" style="93" customWidth="1"/>
    <col min="14594" max="14594" width="14.1640625" style="93" customWidth="1"/>
    <col min="14595" max="14595" width="22.33203125" style="93" customWidth="1"/>
    <col min="14596" max="14596" width="29.5" style="93" customWidth="1"/>
    <col min="14597" max="14597" width="0" style="93" hidden="1" customWidth="1"/>
    <col min="14598" max="14598" width="27.5" style="93" customWidth="1"/>
    <col min="14599" max="14599" width="71.33203125" style="93" customWidth="1"/>
    <col min="14600" max="14847" width="9.33203125" style="93"/>
    <col min="14848" max="14848" width="8.33203125" style="93" customWidth="1"/>
    <col min="14849" max="14849" width="41.6640625" style="93" customWidth="1"/>
    <col min="14850" max="14850" width="14.1640625" style="93" customWidth="1"/>
    <col min="14851" max="14851" width="22.33203125" style="93" customWidth="1"/>
    <col min="14852" max="14852" width="29.5" style="93" customWidth="1"/>
    <col min="14853" max="14853" width="0" style="93" hidden="1" customWidth="1"/>
    <col min="14854" max="14854" width="27.5" style="93" customWidth="1"/>
    <col min="14855" max="14855" width="71.33203125" style="93" customWidth="1"/>
    <col min="14856" max="15103" width="9.33203125" style="93"/>
    <col min="15104" max="15104" width="8.33203125" style="93" customWidth="1"/>
    <col min="15105" max="15105" width="41.6640625" style="93" customWidth="1"/>
    <col min="15106" max="15106" width="14.1640625" style="93" customWidth="1"/>
    <col min="15107" max="15107" width="22.33203125" style="93" customWidth="1"/>
    <col min="15108" max="15108" width="29.5" style="93" customWidth="1"/>
    <col min="15109" max="15109" width="0" style="93" hidden="1" customWidth="1"/>
    <col min="15110" max="15110" width="27.5" style="93" customWidth="1"/>
    <col min="15111" max="15111" width="71.33203125" style="93" customWidth="1"/>
    <col min="15112" max="15359" width="9.33203125" style="93"/>
    <col min="15360" max="15360" width="8.33203125" style="93" customWidth="1"/>
    <col min="15361" max="15361" width="41.6640625" style="93" customWidth="1"/>
    <col min="15362" max="15362" width="14.1640625" style="93" customWidth="1"/>
    <col min="15363" max="15363" width="22.33203125" style="93" customWidth="1"/>
    <col min="15364" max="15364" width="29.5" style="93" customWidth="1"/>
    <col min="15365" max="15365" width="0" style="93" hidden="1" customWidth="1"/>
    <col min="15366" max="15366" width="27.5" style="93" customWidth="1"/>
    <col min="15367" max="15367" width="71.33203125" style="93" customWidth="1"/>
    <col min="15368" max="15615" width="9.33203125" style="93"/>
    <col min="15616" max="15616" width="8.33203125" style="93" customWidth="1"/>
    <col min="15617" max="15617" width="41.6640625" style="93" customWidth="1"/>
    <col min="15618" max="15618" width="14.1640625" style="93" customWidth="1"/>
    <col min="15619" max="15619" width="22.33203125" style="93" customWidth="1"/>
    <col min="15620" max="15620" width="29.5" style="93" customWidth="1"/>
    <col min="15621" max="15621" width="0" style="93" hidden="1" customWidth="1"/>
    <col min="15622" max="15622" width="27.5" style="93" customWidth="1"/>
    <col min="15623" max="15623" width="71.33203125" style="93" customWidth="1"/>
    <col min="15624" max="15871" width="9.33203125" style="93"/>
    <col min="15872" max="15872" width="8.33203125" style="93" customWidth="1"/>
    <col min="15873" max="15873" width="41.6640625" style="93" customWidth="1"/>
    <col min="15874" max="15874" width="14.1640625" style="93" customWidth="1"/>
    <col min="15875" max="15875" width="22.33203125" style="93" customWidth="1"/>
    <col min="15876" max="15876" width="29.5" style="93" customWidth="1"/>
    <col min="15877" max="15877" width="0" style="93" hidden="1" customWidth="1"/>
    <col min="15878" max="15878" width="27.5" style="93" customWidth="1"/>
    <col min="15879" max="15879" width="71.33203125" style="93" customWidth="1"/>
    <col min="15880" max="16127" width="9.33203125" style="93"/>
    <col min="16128" max="16128" width="8.33203125" style="93" customWidth="1"/>
    <col min="16129" max="16129" width="41.6640625" style="93" customWidth="1"/>
    <col min="16130" max="16130" width="14.1640625" style="93" customWidth="1"/>
    <col min="16131" max="16131" width="22.33203125" style="93" customWidth="1"/>
    <col min="16132" max="16132" width="29.5" style="93" customWidth="1"/>
    <col min="16133" max="16133" width="0" style="93" hidden="1" customWidth="1"/>
    <col min="16134" max="16134" width="27.5" style="93" customWidth="1"/>
    <col min="16135" max="16135" width="71.33203125" style="93" customWidth="1"/>
    <col min="16136" max="16384" width="9.33203125" style="93"/>
  </cols>
  <sheetData>
    <row r="1" spans="1:8" s="58" customFormat="1">
      <c r="A1" s="54"/>
      <c r="B1" s="9"/>
      <c r="C1" s="55"/>
      <c r="D1" s="55"/>
      <c r="E1" s="55"/>
      <c r="F1" s="55"/>
      <c r="G1" s="56"/>
    </row>
    <row r="2" spans="1:8">
      <c r="G2" s="531"/>
    </row>
    <row r="3" spans="1:8" ht="20.25" customHeight="1">
      <c r="A3" s="569" t="s">
        <v>884</v>
      </c>
      <c r="B3" s="569"/>
      <c r="C3" s="569"/>
      <c r="D3" s="569"/>
      <c r="E3" s="569"/>
      <c r="F3" s="569"/>
      <c r="G3" s="569"/>
      <c r="H3" s="142"/>
    </row>
    <row r="4" spans="1:8">
      <c r="A4" s="570" t="s">
        <v>885</v>
      </c>
      <c r="B4" s="570"/>
      <c r="C4" s="570"/>
      <c r="D4" s="570"/>
      <c r="E4" s="570"/>
      <c r="F4" s="570"/>
      <c r="G4" s="570"/>
      <c r="H4" s="143"/>
    </row>
    <row r="5" spans="1:8">
      <c r="A5" s="144"/>
      <c r="C5" s="130"/>
      <c r="D5" s="130"/>
      <c r="E5" s="130"/>
      <c r="F5" s="130"/>
    </row>
    <row r="6" spans="1:8" ht="69" customHeight="1">
      <c r="A6" s="145" t="s">
        <v>482</v>
      </c>
      <c r="B6" s="146" t="s">
        <v>274</v>
      </c>
      <c r="C6" s="147" t="s">
        <v>189</v>
      </c>
      <c r="D6" s="148" t="s">
        <v>889</v>
      </c>
      <c r="E6" s="148" t="s">
        <v>2201</v>
      </c>
      <c r="F6" s="148" t="s">
        <v>2202</v>
      </c>
      <c r="G6" s="149" t="s">
        <v>2203</v>
      </c>
    </row>
    <row r="7" spans="1:8" ht="8.4499999999999993" customHeight="1">
      <c r="A7" s="380"/>
      <c r="B7" s="150"/>
      <c r="C7" s="151"/>
      <c r="D7" s="152"/>
      <c r="E7" s="152"/>
      <c r="F7" s="152"/>
      <c r="G7" s="378"/>
    </row>
    <row r="8" spans="1:8">
      <c r="A8" s="103" t="s">
        <v>483</v>
      </c>
      <c r="B8" s="150"/>
      <c r="C8" s="151"/>
      <c r="D8" s="152"/>
      <c r="E8" s="152"/>
      <c r="F8" s="152"/>
    </row>
    <row r="9" spans="1:8" s="153" customFormat="1" ht="48.6" customHeight="1">
      <c r="A9" s="159">
        <f>1</f>
        <v>1</v>
      </c>
      <c r="B9" s="354" t="str">
        <f>VLOOKUP($A9,'Stock Prices - PG'!$A$13:$D$49,2,0)</f>
        <v>Ameren Corporation</v>
      </c>
      <c r="C9" s="354" t="str">
        <f>VLOOKUP($A9,'Stock Prices - PG'!$A$13:$D$49,4,0)</f>
        <v>AEE</v>
      </c>
      <c r="D9" s="155">
        <f>VLOOKUP(C9,Assets!$D$1:$F$429,MATCH($D$6,Assets!$D$1:$F$1,0),FALSE)/1000000</f>
        <v>23.64</v>
      </c>
      <c r="E9" s="155">
        <f>VLOOKUP($C9,'Elec Rev Screen'!$A$5:$F$106,6,FALSE)/1000000</f>
        <v>6.1719999999999997</v>
      </c>
      <c r="F9" s="156">
        <f>VLOOKUP($C9,'Elec Rev Screen'!$A$5:$B$106,2,FALSE)</f>
        <v>0.84945883896359464</v>
      </c>
      <c r="G9" s="157" t="str">
        <f>VLOOKUP(C9,'Company Descriptions'!$A$10:$F$80,6,0)</f>
        <v>Ameren Corporation is a public utility holding company.  The Company, through its subsidiaries, generates electricity, delivers electricity and distributes natural gas to customers in Missouri and Illinois.</v>
      </c>
    </row>
    <row r="10" spans="1:8" s="158" customFormat="1" ht="84.6" customHeight="1">
      <c r="A10" s="154">
        <f t="shared" ref="A10:A31" si="0">A9+1</f>
        <v>2</v>
      </c>
      <c r="B10" s="507" t="str">
        <f>VLOOKUP($A10,'Stock Prices - PG'!$A$13:$D$49,2,0)</f>
        <v>American Electric Power Company, Inc.</v>
      </c>
      <c r="C10" s="507" t="str">
        <f>VLOOKUP($A10,'Stock Prices - PG'!$A$13:$D$49,4,0)</f>
        <v>AEP</v>
      </c>
      <c r="D10" s="155">
        <f>VLOOKUP(C10,Assets!$D$1:$F$429,MATCH($D$6,Assets!$D$1:$F$1,0),FALSE)/1000000</f>
        <v>61.683100000000003</v>
      </c>
      <c r="E10" s="155">
        <f>VLOOKUP($C10,'Elec Rev Screen'!$A$5:$F$106,6,FALSE)/1000000</f>
        <v>16.681799999999999</v>
      </c>
      <c r="F10" s="156">
        <f>VLOOKUP($C10,'Elec Rev Screen'!$A$5:$B$106,2,FALSE)</f>
        <v>1</v>
      </c>
      <c r="G10" s="157" t="str">
        <f>VLOOKUP(C10,'Company Descriptions'!$A$10:$F$80,6,0)</f>
        <v>American Electric Power Company, Inc.(AEP)is a public utility holding company. The Company provides electric service, consisting of generation, transmission and distribution, on an integrated basis to their retail customers. AEP serves portions of the states of Arkansas, Indiana, Kentucky, Louisiana, Michigan, Ohio, Oklahoma, Tennessee, Texas, Virginia and West Virginia.</v>
      </c>
    </row>
    <row r="11" spans="1:8" s="158" customFormat="1" ht="82.15" customHeight="1">
      <c r="A11" s="154">
        <f t="shared" si="0"/>
        <v>3</v>
      </c>
      <c r="B11" s="507" t="str">
        <f>VLOOKUP($A11,'Stock Prices - PG'!$A$13:$D$49,2,0)</f>
        <v>Avista Corporation</v>
      </c>
      <c r="C11" s="507" t="str">
        <f>VLOOKUP($A11,'Stock Prices - PG'!$A$13:$D$49,4,0)</f>
        <v>AVA</v>
      </c>
      <c r="D11" s="155">
        <f>VLOOKUP(C11,Assets!$D$1:$F$429,MATCH($D$6,Assets!$D$1:$F$1,0),FALSE)/1000000</f>
        <v>4.9066489999999998</v>
      </c>
      <c r="E11" s="155">
        <f>VLOOKUP($C11,'Elec Rev Screen'!$A$5:$F$106,6,FALSE)/1000000</f>
        <v>1.494713</v>
      </c>
      <c r="F11" s="156">
        <f>VLOOKUP($C11,'Elec Rev Screen'!$A$5:$B$106,2,FALSE)</f>
        <v>0.66680160648734377</v>
      </c>
      <c r="G11" s="157" t="str">
        <f>VLOOKUP(C11,'Company Descriptions'!$A$10:$F$80,6,0)</f>
        <v>Avista Corporation is an energy company that delivers products and solutions to business and residential customers throughout North America.  The Company, through Avista Utilities, generates, transmits, and distributes electric and natural gas.  Avista's other businesses include Avista Advantage and Avista Energy.</v>
      </c>
    </row>
    <row r="12" spans="1:8" s="158" customFormat="1" ht="63.6" customHeight="1">
      <c r="A12" s="154">
        <f t="shared" si="0"/>
        <v>4</v>
      </c>
      <c r="B12" s="507" t="str">
        <f>VLOOKUP($A12,'Stock Prices - PG'!$A$13:$D$49,2,0)</f>
        <v>CenterPoint Energy, Inc.</v>
      </c>
      <c r="C12" s="507" t="str">
        <f>VLOOKUP($A12,'Stock Prices - PG'!$A$13:$D$49,4,0)</f>
        <v>CNP</v>
      </c>
      <c r="D12" s="155">
        <f>VLOOKUP(C12,Assets!$D$1:$F$429,MATCH($D$6,Assets!$D$1:$F$1,0),FALSE)/1000000</f>
        <v>21.334</v>
      </c>
      <c r="E12" s="155">
        <f>VLOOKUP($C12,'Elec Rev Screen'!$A$5:$F$106,6,FALSE)/1000000</f>
        <v>7.6260000000000003</v>
      </c>
      <c r="F12" s="156">
        <f>VLOOKUP($C12,'Elec Rev Screen'!$A$5:$B$106,2,FALSE)</f>
        <v>1</v>
      </c>
      <c r="G12" s="157" t="str">
        <f>VLOOKUP(C12,'Company Descriptions'!$A$10:$F$80,6,0)</f>
        <v>CenterPoint Energy, Inc. is a public utility holding company. The Company, through its subsidiaries, conducts activities in electricity transmission and distribution, natural gas distribution and sales, interstate pipeline and gathering operations, and power generation.</v>
      </c>
    </row>
    <row r="13" spans="1:8" s="158" customFormat="1" ht="66.599999999999994" customHeight="1">
      <c r="A13" s="154">
        <f t="shared" si="0"/>
        <v>5</v>
      </c>
      <c r="B13" s="507" t="str">
        <f>VLOOKUP($A13,'Stock Prices - PG'!$A$13:$D$49,2,0)</f>
        <v>Consolidated Edison, Inc.</v>
      </c>
      <c r="C13" s="507" t="str">
        <f>VLOOKUP($A13,'Stock Prices - PG'!$A$13:$D$49,4,0)</f>
        <v>ED</v>
      </c>
      <c r="D13" s="155">
        <f>VLOOKUP(C13,Assets!$D$1:$F$429,MATCH($D$6,Assets!$D$1:$F$1,0),FALSE)/1000000</f>
        <v>45.642000000000003</v>
      </c>
      <c r="E13" s="155">
        <f>VLOOKUP($C13,'Elec Rev Screen'!$A$5:$F$106,6,FALSE)/1000000</f>
        <v>12.593999999999999</v>
      </c>
      <c r="F13" s="156">
        <f>VLOOKUP($C13,'Elec Rev Screen'!$A$5:$B$106,2,FALSE)</f>
        <v>0.83787116971824305</v>
      </c>
      <c r="G13" s="157" t="str">
        <f>VLOOKUP(C13,'Company Descriptions'!$A$10:$F$80,6,0)</f>
        <v>Consolidated Edison, Inc., through its subsidiaries, provides a variety of energy related products and services. The Company supplies electric service in New York, parts of New Jersey, and Pennsylvania as well as supplies electricity to wholesale customers.</v>
      </c>
    </row>
    <row r="14" spans="1:8" s="158" customFormat="1" ht="85.15" customHeight="1">
      <c r="A14" s="154">
        <f t="shared" si="0"/>
        <v>6</v>
      </c>
      <c r="B14" s="507" t="str">
        <f>VLOOKUP($A14,'Stock Prices - PG'!$A$13:$D$49,2,0)</f>
        <v>Dominion Resources, Inc.</v>
      </c>
      <c r="C14" s="507" t="str">
        <f>VLOOKUP($A14,'Stock Prices - PG'!$A$13:$D$49,4,0)</f>
        <v>D</v>
      </c>
      <c r="D14" s="155">
        <f>VLOOKUP(C14,Assets!$D$1:$F$429,MATCH($D$6,Assets!$D$1:$F$1,0),FALSE)/1000000</f>
        <v>58.796999999999997</v>
      </c>
      <c r="E14" s="155">
        <f>VLOOKUP($C14,'Elec Rev Screen'!$A$5:$F$106,6,FALSE)/1000000</f>
        <v>12.002000000000001</v>
      </c>
      <c r="F14" s="156">
        <f>VLOOKUP($C14,'Elec Rev Screen'!$A$5:$B$106,2,FALSE)</f>
        <v>0.97168831168831171</v>
      </c>
      <c r="G14" s="157" t="str">
        <f>VLOOKUP(C14,'Company Descriptions'!$A$10:$F$80,6,0)</f>
        <v>Dominion Resources, Inc., a diversified utility holding company, generates, transmits, distributes, and sells electric energy in Virginia and northeastern North Carolina.  The Company produces, transports, distributes, and markets natural gas to customers in the Northeast and Mid-Atlantic regions of the United States.</v>
      </c>
    </row>
    <row r="15" spans="1:8" s="158" customFormat="1" ht="96" customHeight="1">
      <c r="A15" s="154">
        <f t="shared" si="0"/>
        <v>7</v>
      </c>
      <c r="B15" s="507" t="str">
        <f>VLOOKUP($A15,'Stock Prices - PG'!$A$13:$D$49,2,0)</f>
        <v>DTE Energy Company</v>
      </c>
      <c r="C15" s="507" t="str">
        <f>VLOOKUP($A15,'Stock Prices - PG'!$A$13:$D$49,4,0)</f>
        <v>DTE</v>
      </c>
      <c r="D15" s="155">
        <f>VLOOKUP(C15,Assets!$D$1:$F$429,MATCH($D$6,Assets!$D$1:$F$1,0),FALSE)/1000000</f>
        <v>28.736999999999998</v>
      </c>
      <c r="E15" s="155">
        <f>VLOOKUP($C15,'Elec Rev Screen'!$A$5:$F$106,6,FALSE)/1000000</f>
        <v>10.558999999999999</v>
      </c>
      <c r="F15" s="156">
        <f>VLOOKUP($C15,'Elec Rev Screen'!$A$5:$B$106,2,FALSE)</f>
        <v>0.78078700015931179</v>
      </c>
      <c r="G15" s="157" t="str">
        <f>VLOOKUP(C15,'Company Descriptions'!$A$10:$F$80,6,0)</f>
        <v>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v>
      </c>
    </row>
    <row r="16" spans="1:8" s="158" customFormat="1" ht="97.15" customHeight="1">
      <c r="A16" s="154">
        <f t="shared" si="0"/>
        <v>8</v>
      </c>
      <c r="B16" s="507" t="str">
        <f>VLOOKUP($A16,'Stock Prices - PG'!$A$13:$D$49,2,0)</f>
        <v>Edison International</v>
      </c>
      <c r="C16" s="507" t="str">
        <f>VLOOKUP($A16,'Stock Prices - PG'!$A$13:$D$49,4,0)</f>
        <v>EIX</v>
      </c>
      <c r="D16" s="155">
        <f>VLOOKUP(C16,Assets!$D$1:$F$429,MATCH($D$6,Assets!$D$1:$F$1,0),FALSE)/1000000</f>
        <v>50.31</v>
      </c>
      <c r="E16" s="155">
        <f>VLOOKUP($C16,'Elec Rev Screen'!$A$5:$F$106,6,FALSE)/1000000</f>
        <v>11.698</v>
      </c>
      <c r="F16" s="156">
        <f>VLOOKUP($C16,'Elec Rev Screen'!$A$5:$B$106,2,FALSE)</f>
        <v>1</v>
      </c>
      <c r="G16" s="157" t="str">
        <f>VLOOKUP(C16,'Company Descriptions'!$A$10:$F$80,6,0)</f>
        <v>Edison International, through its subsidiaries, develops, acquires, owns, and operates electric power generation facilities worldwide.  The Company also provides capital and financial services for energy and infrastructure projects, as well as manages and sells real estate projects.  Additionally, Edison provides integrated energy services, utility outsourcing, and consumer products.</v>
      </c>
    </row>
    <row r="17" spans="1:9" s="158" customFormat="1" ht="70.150000000000006" customHeight="1">
      <c r="A17" s="154">
        <f t="shared" si="0"/>
        <v>9</v>
      </c>
      <c r="B17" s="507" t="str">
        <f>VLOOKUP($A17,'Stock Prices - PG'!$A$13:$D$49,2,0)</f>
        <v>El Paso Electric Company</v>
      </c>
      <c r="C17" s="507" t="str">
        <f>VLOOKUP($A17,'Stock Prices - PG'!$A$13:$D$49,4,0)</f>
        <v>EE</v>
      </c>
      <c r="D17" s="155">
        <f>VLOOKUP(C17,Assets!$D$1:$F$429,MATCH($D$6,Assets!$D$1:$F$1,0),FALSE)/1000000</f>
        <v>3.2338520000000002</v>
      </c>
      <c r="E17" s="155">
        <f>VLOOKUP($C17,'Elec Rev Screen'!$A$5:$F$106,6,FALSE)/1000000</f>
        <v>0.88007800000000003</v>
      </c>
      <c r="F17" s="156">
        <f>VLOOKUP($C17,'Elec Rev Screen'!$A$5:$B$106,2,FALSE)</f>
        <v>1</v>
      </c>
      <c r="G17" s="157" t="str">
        <f>VLOOKUP(C17,'Company Descriptions'!$A$10:$F$80,6,0)</f>
        <v>El Paso Electric Company generates, distributes, and transmits electricity in west Texas and southern New Mexico.  The Company also serves wholesale customers in Texas, New Mexico, California, and Mexico.  El Paso Electric owns or has partial ownership interests in electrical generating facilities.</v>
      </c>
    </row>
    <row r="18" spans="1:9" s="158" customFormat="1" ht="66.599999999999994" customHeight="1">
      <c r="A18" s="154">
        <f t="shared" si="0"/>
        <v>10</v>
      </c>
      <c r="B18" s="507" t="str">
        <f>VLOOKUP($A18,'Stock Prices - PG'!$A$13:$D$49,2,0)</f>
        <v>Eversource Energy</v>
      </c>
      <c r="C18" s="507" t="str">
        <f>VLOOKUP($A18,'Stock Prices - PG'!$A$13:$D$49,4,0)</f>
        <v>ES</v>
      </c>
      <c r="D18" s="155">
        <f>VLOOKUP(C18,Assets!$D$1:$F$429,MATCH($D$6,Assets!$D$1:$F$1,0),FALSE)/1000000</f>
        <v>30.580309</v>
      </c>
      <c r="E18" s="155">
        <f>VLOOKUP($C18,'Elec Rev Screen'!$A$5:$F$106,6,FALSE)/1000000</f>
        <v>7.9890540000000003</v>
      </c>
      <c r="F18" s="156">
        <f>VLOOKUP($C18,'Elec Rev Screen'!$A$5:$B$106,2,FALSE)</f>
        <v>0.87464571268031643</v>
      </c>
      <c r="G18" s="157" t="str">
        <f>VLOOKUP(C18,'Company Descriptions'!$A$10:$F$80,6,0)</f>
        <v>Eversource Energy is a public utility holding company. The Company, through its subsidiaries, provides retail electric service to customers in Connecticut, New Hampshire, and western Massachusetts.  Eversource Energy also distributes natural gas throughout Connecticut.</v>
      </c>
    </row>
    <row r="19" spans="1:9" s="158" customFormat="1" ht="100.9" customHeight="1">
      <c r="A19" s="154">
        <f t="shared" si="0"/>
        <v>11</v>
      </c>
      <c r="B19" s="507" t="str">
        <f>VLOOKUP($A19,'Stock Prices - PG'!$A$13:$D$49,2,0)</f>
        <v>Great Plains Energy Incorporated</v>
      </c>
      <c r="C19" s="507" t="str">
        <f>VLOOKUP($A19,'Stock Prices - PG'!$A$13:$D$49,4,0)</f>
        <v>GXP</v>
      </c>
      <c r="D19" s="155">
        <f>VLOOKUP(C19,Assets!$D$1:$F$429,MATCH($D$6,Assets!$D$1:$F$1,0),FALSE)/1000000</f>
        <v>10.7386</v>
      </c>
      <c r="E19" s="155">
        <f>VLOOKUP($C19,'Elec Rev Screen'!$A$5:$F$106,6,FALSE)/1000000</f>
        <v>2.5150999999999999</v>
      </c>
      <c r="F19" s="156">
        <f>VLOOKUP($C19,'Elec Rev Screen'!$A$5:$B$106,2,FALSE)</f>
        <v>1</v>
      </c>
      <c r="G19" s="157" t="str">
        <f>VLOOKUP(C19,'Company Descriptions'!$A$10:$F$80,6,0)</f>
        <v>Great Plains Energy Incorporated provides electricity in the Midwest United States.  The Company develops competitive generation for the wholesale market. Great Plains is also an electric delivery company with regulated generation.  In addition, the Company is an investment company focusing on energy-related ventures nationwide that are unregulated with high growth potential.</v>
      </c>
    </row>
    <row r="20" spans="1:9" s="153" customFormat="1" ht="82.9" customHeight="1">
      <c r="A20" s="154">
        <f t="shared" si="0"/>
        <v>12</v>
      </c>
      <c r="B20" s="507" t="str">
        <f>VLOOKUP($A20,'Stock Prices - PG'!$A$13:$D$49,2,0)</f>
        <v>IDACORP, Inc.</v>
      </c>
      <c r="C20" s="507" t="str">
        <f>VLOOKUP($A20,'Stock Prices - PG'!$A$13:$D$49,4,0)</f>
        <v>IDA</v>
      </c>
      <c r="D20" s="155">
        <f>VLOOKUP(C20,Assets!$D$1:$F$429,MATCH($D$6,Assets!$D$1:$F$1,0),FALSE)/1000000</f>
        <v>6.0233140000000001</v>
      </c>
      <c r="E20" s="155">
        <f>VLOOKUP($C20,'Elec Rev Screen'!$A$5:$F$106,6,FALSE)/1000000</f>
        <v>1.308643</v>
      </c>
      <c r="F20" s="156">
        <f>VLOOKUP($C20,'Elec Rev Screen'!$A$5:$B$106,2,FALSE)</f>
        <v>1</v>
      </c>
      <c r="G20" s="157" t="str">
        <f>VLOOKUP(C20,'Company Descriptions'!$A$10:$F$80,6,0)</f>
        <v>IDACORP, Inc is the holding company for Idaho Power Company, an electric utility and IDACORP Energy, an energy marketing company.  Idaho Power generates, purchases, transmits, distributes, and sells electric energy in southern Idaho, eastern Oregon, and northern Nevada.  IDACORP Energy maintains electricity and natural gas marketing operations.</v>
      </c>
    </row>
    <row r="21" spans="1:9" s="158" customFormat="1" ht="51" customHeight="1">
      <c r="A21" s="154">
        <f t="shared" si="0"/>
        <v>13</v>
      </c>
      <c r="B21" s="507" t="str">
        <f>VLOOKUP($A21,'Stock Prices - PG'!$A$13:$D$49,2,0)</f>
        <v>NorthWestern Corporation</v>
      </c>
      <c r="C21" s="507" t="str">
        <f>VLOOKUP($A21,'Stock Prices - PG'!$A$13:$D$49,4,0)</f>
        <v>NWE</v>
      </c>
      <c r="D21" s="155">
        <f>VLOOKUP(C21,Assets!$D$1:$F$429,MATCH($D$6,Assets!$D$1:$F$1,0),FALSE)/1000000</f>
        <v>5.2786400000000002</v>
      </c>
      <c r="E21" s="155">
        <f>VLOOKUP($C21,'Elec Rev Screen'!$A$5:$F$106,6,FALSE)/1000000</f>
        <v>1.2218819999999999</v>
      </c>
      <c r="F21" s="156">
        <f>VLOOKUP($C21,'Elec Rev Screen'!$A$5:$B$106,2,FALSE)</f>
        <v>0.77775572573147145</v>
      </c>
      <c r="G21" s="157" t="str">
        <f>VLOOKUP(C21,'Company Descriptions'!$A$10:$F$80,6,0)</f>
        <v>NorthWestern Corporation, doing business as NorthWestern Energy, provides electricity and natural gas in the Upper Midwest and Northwest serving customers in Montana, South Dakota, and Nebraska.</v>
      </c>
    </row>
    <row r="22" spans="1:9" s="158" customFormat="1" ht="99.6" customHeight="1">
      <c r="A22" s="154">
        <f t="shared" si="0"/>
        <v>14</v>
      </c>
      <c r="B22" s="507" t="str">
        <f>VLOOKUP($A22,'Stock Prices - PG'!$A$13:$D$49,2,0)</f>
        <v>OGE Energy Corp.</v>
      </c>
      <c r="C22" s="507" t="str">
        <f>VLOOKUP($A22,'Stock Prices - PG'!$A$13:$D$49,4,0)</f>
        <v>OGE</v>
      </c>
      <c r="D22" s="155">
        <f>VLOOKUP(C22,Assets!$D$1:$F$429,MATCH($D$6,Assets!$D$1:$F$1,0),FALSE)/1000000</f>
        <v>9.5974000000000004</v>
      </c>
      <c r="E22" s="155">
        <f>VLOOKUP($C22,'Elec Rev Screen'!$A$5:$F$106,6,FALSE)/1000000</f>
        <v>2.2477</v>
      </c>
      <c r="F22" s="156">
        <f>VLOOKUP($C22,'Elec Rev Screen'!$A$5:$B$106,2,FALSE)</f>
        <v>1</v>
      </c>
      <c r="G22" s="157" t="str">
        <f>VLOOKUP(C22,'Company Descriptions'!$A$10:$F$80,6,0)</f>
        <v>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v>
      </c>
      <c r="I22" s="158" t="s">
        <v>254</v>
      </c>
    </row>
    <row r="23" spans="1:9" s="153" customFormat="1" ht="80.45" customHeight="1">
      <c r="A23" s="154">
        <f t="shared" si="0"/>
        <v>15</v>
      </c>
      <c r="B23" s="507" t="str">
        <f>VLOOKUP($A23,'Stock Prices - PG'!$A$13:$D$49,2,0)</f>
        <v>Pinnacle West Capital Corporation</v>
      </c>
      <c r="C23" s="507" t="str">
        <f>VLOOKUP($A23,'Stock Prices - PG'!$A$13:$D$49,4,0)</f>
        <v>PNW</v>
      </c>
      <c r="D23" s="155">
        <f>VLOOKUP(C23,Assets!$D$1:$F$429,MATCH($D$6,Assets!$D$1:$F$1,0),FALSE)/1000000</f>
        <v>15.028257999999999</v>
      </c>
      <c r="E23" s="155">
        <f>VLOOKUP($C23,'Elec Rev Screen'!$A$5:$F$106,6,FALSE)/1000000</f>
        <v>3.5312790000000001</v>
      </c>
      <c r="F23" s="156">
        <f>VLOOKUP($C23,'Elec Rev Screen'!$A$5:$B$106,2,FALSE)</f>
        <v>1</v>
      </c>
      <c r="G23" s="157" t="str">
        <f>VLOOKUP(C23,'Company Descriptions'!$A$10:$F$80,6,0)</f>
        <v>Pinnacle West Capital Corporation is a utility holding company.  The Company, through its subsidiary, provides either retail or wholesale electric service to most of the State of Arizona. The Company, through a subsidiary, also is involved in real estate development activities in the western United States.</v>
      </c>
    </row>
    <row r="24" spans="1:9" s="158" customFormat="1" ht="82.9" customHeight="1">
      <c r="A24" s="154">
        <f t="shared" si="0"/>
        <v>16</v>
      </c>
      <c r="B24" s="507" t="str">
        <f>VLOOKUP($A24,'Stock Prices - PG'!$A$13:$D$49,2,0)</f>
        <v>Portland General Electric Company</v>
      </c>
      <c r="C24" s="507" t="str">
        <f>VLOOKUP($A24,'Stock Prices - PG'!$A$13:$D$49,4,0)</f>
        <v>POR</v>
      </c>
      <c r="D24" s="155">
        <f>VLOOKUP(C24,Assets!$D$1:$F$429,MATCH($D$6,Assets!$D$1:$F$1,0),FALSE)/1000000</f>
        <v>7.2210000000000001</v>
      </c>
      <c r="E24" s="155">
        <f>VLOOKUP($C24,'Elec Rev Screen'!$A$5:$F$106,6,FALSE)/1000000</f>
        <v>1.92</v>
      </c>
      <c r="F24" s="156">
        <f>VLOOKUP($C24,'Elec Rev Screen'!$A$5:$B$106,2,FALSE)</f>
        <v>1</v>
      </c>
      <c r="G24" s="157" t="str">
        <f>VLOOKUP(C24,'Company Descriptions'!$A$10:$F$80,6,0)</f>
        <v>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v>
      </c>
    </row>
    <row r="25" spans="1:9" s="153" customFormat="1" ht="69" customHeight="1">
      <c r="A25" s="154">
        <f t="shared" si="0"/>
        <v>17</v>
      </c>
      <c r="B25" s="507" t="str">
        <f>VLOOKUP($A25,'Stock Prices - PG'!$A$13:$D$49,2,0)</f>
        <v>Public Service Enterprise Group Incorporated</v>
      </c>
      <c r="C25" s="507" t="str">
        <f>VLOOKUP($A25,'Stock Prices - PG'!$A$13:$D$49,4,0)</f>
        <v>PEG</v>
      </c>
      <c r="D25" s="155">
        <f>VLOOKUP(C25,Assets!$D$1:$F$429,MATCH($D$6,Assets!$D$1:$F$1,0),FALSE)/1000000</f>
        <v>37.534999999999997</v>
      </c>
      <c r="E25" s="155">
        <f>VLOOKUP($C25,'Elec Rev Screen'!$A$5:$F$106,6,FALSE)/1000000</f>
        <v>10.680999999999999</v>
      </c>
      <c r="F25" s="156">
        <f>VLOOKUP($C25,'Elec Rev Screen'!$A$5:$B$106,2,FALSE)</f>
        <v>0.72965641952983729</v>
      </c>
      <c r="G25" s="157" t="str">
        <f>VLOOKUP(C25,'Company Descriptions'!$A$10:$F$80,6,0)</f>
        <v>Public Service Enterprise Group Incorporated is a public utility holding company. The Company, through its subsidiaries, generates, transmits, and distributes electricity and produces natural gas in the Northeastern and Mid Atlantic United States.</v>
      </c>
    </row>
    <row r="26" spans="1:9" s="158" customFormat="1" ht="99.6" customHeight="1">
      <c r="A26" s="154">
        <f t="shared" si="0"/>
        <v>18</v>
      </c>
      <c r="B26" s="507" t="str">
        <f>VLOOKUP($A26,'Stock Prices - PG'!$A$13:$D$49,2,0)</f>
        <v>SCANA Corporation</v>
      </c>
      <c r="C26" s="507" t="str">
        <f>VLOOKUP($A26,'Stock Prices - PG'!$A$13:$D$49,4,0)</f>
        <v>SCG</v>
      </c>
      <c r="D26" s="155">
        <f>VLOOKUP(C26,Assets!$D$1:$F$429,MATCH($D$6,Assets!$D$1:$F$1,0),FALSE)/1000000</f>
        <v>17.146000000000001</v>
      </c>
      <c r="E26" s="155">
        <f>VLOOKUP($C26,'Elec Rev Screen'!$A$5:$F$106,6,FALSE)/1000000</f>
        <v>4.8230000000000004</v>
      </c>
      <c r="F26" s="156">
        <f>VLOOKUP($C26,'Elec Rev Screen'!$A$5:$B$106,2,FALSE)</f>
        <v>0.75877453896490188</v>
      </c>
      <c r="G26" s="157" t="str">
        <f>VLOOKUP(C26,'Company Descriptions'!$A$10:$F$80,6,0)</f>
        <v>SCANA Corporation is a holding company involved in regulated electric and natural gas utility operations, telecommunications, and other energy-related businesses. The Company serves electric customers in South Carolina and natural gas customers in South Carolina, North Carolina, and Georgia. SCANA also has investments in several southeastern telecommunications companies.</v>
      </c>
    </row>
    <row r="27" spans="1:9" s="153" customFormat="1" ht="81" customHeight="1">
      <c r="A27" s="154">
        <f t="shared" si="0"/>
        <v>19</v>
      </c>
      <c r="B27" s="507" t="str">
        <f>VLOOKUP($A27,'Stock Prices - PG'!$A$13:$D$49,2,0)</f>
        <v>Sempra Energy</v>
      </c>
      <c r="C27" s="507" t="str">
        <f>VLOOKUP($A27,'Stock Prices - PG'!$A$13:$D$49,4,0)</f>
        <v>SRE</v>
      </c>
      <c r="D27" s="155">
        <f>VLOOKUP(C27,Assets!$D$1:$F$429,MATCH($D$6,Assets!$D$1:$F$1,0),FALSE)/1000000</f>
        <v>41.15</v>
      </c>
      <c r="E27" s="155">
        <f>VLOOKUP($C27,'Elec Rev Screen'!$A$5:$F$106,6,FALSE)/1000000</f>
        <v>10.645</v>
      </c>
      <c r="F27" s="156">
        <f>VLOOKUP($C27,'Elec Rev Screen'!$A$5:$B$106,2,FALSE)</f>
        <v>0.48248572911261028</v>
      </c>
      <c r="G27" s="157" t="str">
        <f>VLOOKUP(C27,'Company Descriptions'!$A$10:$F$80,6,0)</f>
        <v>Sempra Energy is an energy services holding company with operations throughout the United States, Mexico, and other countries in South America.  The Company, through its subsidiaries, generates electricity, delivers natural gas, operates natural gas pipelines and storage facilities, and operates a wind power generation project.</v>
      </c>
    </row>
    <row r="28" spans="1:9" s="158" customFormat="1" ht="63">
      <c r="A28" s="154">
        <f t="shared" si="0"/>
        <v>20</v>
      </c>
      <c r="B28" s="507" t="str">
        <f>VLOOKUP($A28,'Stock Prices - PG'!$A$13:$D$49,2,0)</f>
        <v>The Empire District Electric Company</v>
      </c>
      <c r="C28" s="507" t="str">
        <f>VLOOKUP($A28,'Stock Prices - PG'!$A$13:$D$49,4,0)</f>
        <v>EDE</v>
      </c>
      <c r="D28" s="155">
        <f>VLOOKUP(C28,Assets!$D$1:$F$429,MATCH($D$6,Assets!$D$1:$F$1,0),FALSE)/1000000</f>
        <v>2.4553029999999998</v>
      </c>
      <c r="E28" s="155">
        <f>VLOOKUP($C28,'Elec Rev Screen'!$A$5:$F$106,6,FALSE)/1000000</f>
        <v>0.610568</v>
      </c>
      <c r="F28" s="156">
        <f>VLOOKUP($C28,'Elec Rev Screen'!$A$5:$B$106,2,FALSE)</f>
        <v>0.92631296228888882</v>
      </c>
      <c r="G28" s="157" t="str">
        <f>VLOOKUP(C28,'Company Descriptions'!$A$10:$F$80,6,0)</f>
        <v>The Empire District Electric Company generates, purchases, transmits, distributes, and sells electricity.  The Company supplies electricity to parts of Missouri, Kansas, Oklahoma, and Arkansas.  Empire also provides water service to several towns in Missouri.</v>
      </c>
    </row>
    <row r="29" spans="1:9" s="153" customFormat="1" ht="94.9" customHeight="1">
      <c r="A29" s="154">
        <f t="shared" si="0"/>
        <v>21</v>
      </c>
      <c r="B29" s="507" t="str">
        <f>VLOOKUP($A29,'Stock Prices - PG'!$A$13:$D$49,2,0)</f>
        <v>Vectren Corporation</v>
      </c>
      <c r="C29" s="507" t="str">
        <f>VLOOKUP($A29,'Stock Prices - PG'!$A$13:$D$49,4,0)</f>
        <v>VVC</v>
      </c>
      <c r="D29" s="155">
        <f>VLOOKUP(C29,Assets!$D$1:$F$429,MATCH($D$6,Assets!$D$1:$F$1,0),FALSE)/1000000</f>
        <v>5.4099000000000004</v>
      </c>
      <c r="E29" s="155">
        <f>VLOOKUP($C29,'Elec Rev Screen'!$A$5:$F$106,6,FALSE)/1000000</f>
        <v>2.4380999999999999</v>
      </c>
      <c r="F29" s="156">
        <f>VLOOKUP($C29,'Elec Rev Screen'!$A$5:$B$106,2,FALSE)</f>
        <v>0.43150193659446279</v>
      </c>
      <c r="G29" s="157" t="str">
        <f>VLOOKUP(C29,'Company Descriptions'!$A$10:$F$80,6,0)</f>
        <v>Vectren Corporation distributes gas in Indiana and western Ohio and electricity in southern Indiana.  The Company's subsidiaries provide energy-related products and services, including energy marketing, fiber-optic telecommunications services, and utility related services.  Vectren's services include materials management, debt collection, locating, trenching and meter reading services.</v>
      </c>
    </row>
    <row r="30" spans="1:9" s="158" customFormat="1" ht="51" customHeight="1">
      <c r="A30" s="154">
        <f t="shared" si="0"/>
        <v>22</v>
      </c>
      <c r="B30" s="507" t="str">
        <f>VLOOKUP($A30,'Stock Prices - PG'!$A$13:$D$49,2,0)</f>
        <v>Westar Energy, Inc.</v>
      </c>
      <c r="C30" s="507" t="str">
        <f>VLOOKUP($A30,'Stock Prices - PG'!$A$13:$D$49,4,0)</f>
        <v>WR</v>
      </c>
      <c r="D30" s="155">
        <f>VLOOKUP(C30,Assets!$D$1:$F$429,MATCH($D$6,Assets!$D$1:$F$1,0),FALSE)/1000000</f>
        <v>10.705666000000001</v>
      </c>
      <c r="E30" s="155">
        <f>VLOOKUP($C30,'Elec Rev Screen'!$A$5:$F$106,6,FALSE)/1000000</f>
        <v>2.4864009999999999</v>
      </c>
      <c r="F30" s="156">
        <f>VLOOKUP($C30,'Elec Rev Screen'!$A$5:$B$106,2,FALSE)</f>
        <v>1</v>
      </c>
      <c r="G30" s="157" t="str">
        <f>VLOOKUP(C30,'Company Descriptions'!$A$10:$F$80,6,0)</f>
        <v>Westar Energy, Inc. is an electric utility company servicing customers in Kansas.  The company provides electric generation, transmission and distribution services.</v>
      </c>
    </row>
    <row r="31" spans="1:9" s="153" customFormat="1" ht="97.9" customHeight="1">
      <c r="A31" s="154">
        <f t="shared" si="0"/>
        <v>23</v>
      </c>
      <c r="B31" s="507" t="str">
        <f>VLOOKUP($A31,'Stock Prices - PG'!$A$13:$D$49,2,0)</f>
        <v>Xcel Energy Inc.</v>
      </c>
      <c r="C31" s="507" t="str">
        <f>VLOOKUP($A31,'Stock Prices - PG'!$A$13:$D$49,4,0)</f>
        <v>XEL</v>
      </c>
      <c r="D31" s="155">
        <f>VLOOKUP(C31,Assets!$D$1:$F$429,MATCH($D$6,Assets!$D$1:$F$1,0),FALSE)/1000000</f>
        <v>39.053534999999997</v>
      </c>
      <c r="E31" s="155">
        <f>VLOOKUP($C31,'Elec Rev Screen'!$A$5:$F$106,6,FALSE)/1000000</f>
        <v>11.124063</v>
      </c>
      <c r="F31" s="156">
        <f>VLOOKUP($C31,'Elec Rev Screen'!$A$5:$B$106,2,FALSE)</f>
        <v>0.84727157771321637</v>
      </c>
      <c r="G31" s="157" t="str">
        <f>VLOOKUP(C31,'Company Descriptions'!$A$10:$F$80,6,0)</f>
        <v>Xcel Energy, Inc. provides electric and natural gas services.  The Company offers a variety of energy-related services, including generation, transmission, and distribution of electricity and natural gas throughout the United States. Xcel utilities serve customers in portions of Colorado, Michigan, Minnesota, New Mexico, North Dakota, South Dakota, Texas and Wisconsin.</v>
      </c>
    </row>
    <row r="32" spans="1:9">
      <c r="D32" s="155"/>
      <c r="E32" s="160"/>
      <c r="F32" s="156"/>
    </row>
    <row r="33" spans="1:7">
      <c r="B33" s="150" t="s">
        <v>428</v>
      </c>
      <c r="C33" s="558" t="s">
        <v>883</v>
      </c>
      <c r="D33" s="355">
        <f>VLOOKUP(B33,Assets!$B$5:$F$429,5,0)/1000000</f>
        <v>22.367000000000001</v>
      </c>
      <c r="E33" s="355">
        <f>'Rev Data'!D192/1000000</f>
        <v>5.2759999999999998</v>
      </c>
      <c r="F33" s="529">
        <f>'Rev Data'!I6</f>
        <v>1</v>
      </c>
      <c r="G33" s="157"/>
    </row>
    <row r="34" spans="1:7">
      <c r="B34" s="150"/>
      <c r="C34" s="151"/>
      <c r="D34" s="161"/>
      <c r="E34" s="161"/>
      <c r="F34" s="162"/>
    </row>
    <row r="35" spans="1:7">
      <c r="A35" s="54" t="s">
        <v>272</v>
      </c>
    </row>
    <row r="36" spans="1:7" ht="18.75">
      <c r="A36" s="163">
        <v>1</v>
      </c>
      <c r="B36" s="9" t="s">
        <v>7103</v>
      </c>
    </row>
    <row r="37" spans="1:7" ht="18.75">
      <c r="A37" s="163">
        <v>2</v>
      </c>
      <c r="B37" s="9" t="s">
        <v>273</v>
      </c>
    </row>
    <row r="55" spans="2:6">
      <c r="B55" s="93"/>
      <c r="C55" s="93"/>
      <c r="D55" s="93"/>
      <c r="E55" s="93"/>
      <c r="F55" s="93"/>
    </row>
    <row r="56" spans="2:6">
      <c r="B56" s="93"/>
      <c r="C56" s="93"/>
      <c r="D56" s="93"/>
      <c r="E56" s="93"/>
      <c r="F56" s="99"/>
    </row>
    <row r="57" spans="2:6">
      <c r="B57" s="93"/>
      <c r="C57" s="93"/>
      <c r="D57" s="93"/>
      <c r="E57" s="93"/>
      <c r="F57" s="100"/>
    </row>
    <row r="58" spans="2:6">
      <c r="B58" s="93"/>
      <c r="C58" s="93"/>
      <c r="D58" s="93"/>
      <c r="E58" s="93"/>
      <c r="F58" s="100"/>
    </row>
    <row r="59" spans="2:6">
      <c r="B59" s="93"/>
      <c r="C59" s="93"/>
      <c r="D59" s="93"/>
      <c r="E59" s="93"/>
      <c r="F59" s="93"/>
    </row>
    <row r="60" spans="2:6">
      <c r="B60" s="93"/>
      <c r="C60" s="93"/>
      <c r="D60" s="93"/>
      <c r="E60" s="93"/>
      <c r="F60" s="93"/>
    </row>
    <row r="61" spans="2:6">
      <c r="B61" s="93"/>
      <c r="C61" s="93"/>
      <c r="D61" s="93"/>
      <c r="E61" s="93"/>
      <c r="F61" s="93"/>
    </row>
  </sheetData>
  <mergeCells count="2">
    <mergeCell ref="A3:G3"/>
    <mergeCell ref="A4:G4"/>
  </mergeCells>
  <conditionalFormatting sqref="A9:XFD31">
    <cfRule type="expression" dxfId="3" priority="2">
      <formula>MOD($A9,2)=1</formula>
    </cfRule>
  </conditionalFormatting>
  <conditionalFormatting sqref="G33">
    <cfRule type="expression" dxfId="2" priority="1">
      <formula>MOD($A33,2)=1</formula>
    </cfRule>
  </conditionalFormatting>
  <printOptions horizontalCentered="1"/>
  <pageMargins left="0.7" right="0.7" top="0.75" bottom="0.75" header="0.3" footer="0.3"/>
  <pageSetup scale="61" fitToHeight="0" orientation="landscape" r:id="rId1"/>
  <rowBreaks count="1" manualBreakCount="1">
    <brk id="24"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37E9C7"/>
  </sheetPr>
  <dimension ref="A1:I20"/>
  <sheetViews>
    <sheetView workbookViewId="0">
      <selection activeCell="I3" sqref="I3:I20"/>
    </sheetView>
  </sheetViews>
  <sheetFormatPr defaultColWidth="9.33203125" defaultRowHeight="15.75"/>
  <cols>
    <col min="1" max="2" width="17" style="2" customWidth="1"/>
    <col min="3" max="6" width="9.33203125" style="2"/>
    <col min="7" max="8" width="13.83203125" style="2" customWidth="1"/>
    <col min="9" max="9" width="21.6640625" style="2" customWidth="1"/>
    <col min="10" max="16384" width="9.33203125" style="2"/>
  </cols>
  <sheetData>
    <row r="1" spans="1:9">
      <c r="A1" s="2" t="s">
        <v>234</v>
      </c>
      <c r="C1" s="2" t="s">
        <v>233</v>
      </c>
      <c r="G1" s="2" t="s">
        <v>232</v>
      </c>
      <c r="I1" s="9" t="s">
        <v>231</v>
      </c>
    </row>
    <row r="2" spans="1:9">
      <c r="A2" s="2" t="s">
        <v>230</v>
      </c>
      <c r="C2" s="2" t="s">
        <v>229</v>
      </c>
      <c r="G2" s="2" t="s">
        <v>230</v>
      </c>
      <c r="I2" s="2" t="s">
        <v>229</v>
      </c>
    </row>
    <row r="3" spans="1:9">
      <c r="A3" s="7">
        <v>37621</v>
      </c>
      <c r="B3" s="24">
        <f t="shared" ref="B3:B14" si="0">YEAR(A3)</f>
        <v>2002</v>
      </c>
      <c r="C3" s="2">
        <v>-5.61</v>
      </c>
      <c r="G3" s="7">
        <v>36525</v>
      </c>
      <c r="H3" s="24">
        <f t="shared" ref="H3:H17" si="1">YEAR(G3)</f>
        <v>1999</v>
      </c>
      <c r="I3" s="2">
        <v>23.49</v>
      </c>
    </row>
    <row r="4" spans="1:9">
      <c r="A4" s="7">
        <v>37986</v>
      </c>
      <c r="B4" s="24">
        <f t="shared" si="0"/>
        <v>2003</v>
      </c>
      <c r="C4" s="2">
        <v>7.21</v>
      </c>
      <c r="G4" s="7">
        <v>36889</v>
      </c>
      <c r="H4" s="24">
        <f t="shared" si="1"/>
        <v>2000</v>
      </c>
      <c r="I4" s="2">
        <v>20.74</v>
      </c>
    </row>
    <row r="5" spans="1:9">
      <c r="A5" s="7">
        <v>38352</v>
      </c>
      <c r="B5" s="24">
        <f t="shared" si="0"/>
        <v>2004</v>
      </c>
      <c r="C5" s="2">
        <v>12.85</v>
      </c>
      <c r="G5" s="7">
        <v>37256</v>
      </c>
      <c r="H5" s="24">
        <f t="shared" si="1"/>
        <v>2001</v>
      </c>
      <c r="I5" s="2">
        <v>13.83</v>
      </c>
    </row>
    <row r="6" spans="1:9">
      <c r="A6" s="7">
        <v>38716</v>
      </c>
      <c r="B6" s="24">
        <f t="shared" si="0"/>
        <v>2005</v>
      </c>
      <c r="C6" s="2">
        <v>12.52</v>
      </c>
      <c r="G6" s="7">
        <v>37621</v>
      </c>
      <c r="H6" s="24">
        <f t="shared" si="1"/>
        <v>2002</v>
      </c>
      <c r="I6" s="2">
        <v>8.94</v>
      </c>
    </row>
    <row r="7" spans="1:9">
      <c r="A7" s="7">
        <v>39080</v>
      </c>
      <c r="B7" s="24">
        <f t="shared" si="0"/>
        <v>2006</v>
      </c>
      <c r="C7" s="2">
        <v>13.8</v>
      </c>
      <c r="G7" s="7">
        <v>37986</v>
      </c>
      <c r="H7" s="24">
        <f t="shared" si="1"/>
        <v>2003</v>
      </c>
      <c r="I7" s="2">
        <v>20.3</v>
      </c>
    </row>
    <row r="8" spans="1:9">
      <c r="A8" s="7">
        <v>39447</v>
      </c>
      <c r="B8" s="24">
        <f t="shared" si="0"/>
        <v>2007</v>
      </c>
      <c r="C8" s="2">
        <v>14.51</v>
      </c>
      <c r="G8" s="7">
        <v>38352</v>
      </c>
      <c r="H8" s="24">
        <f t="shared" si="1"/>
        <v>2004</v>
      </c>
      <c r="I8" s="2">
        <v>19.13</v>
      </c>
    </row>
    <row r="9" spans="1:9">
      <c r="A9" s="7">
        <v>39813</v>
      </c>
      <c r="B9" s="24">
        <f t="shared" si="0"/>
        <v>2008</v>
      </c>
      <c r="C9" s="2">
        <v>14.55</v>
      </c>
      <c r="G9" s="7">
        <v>38716</v>
      </c>
      <c r="H9" s="24">
        <f t="shared" si="1"/>
        <v>2005</v>
      </c>
      <c r="I9" s="2">
        <v>13.65</v>
      </c>
    </row>
    <row r="10" spans="1:9">
      <c r="A10" s="7">
        <v>40178</v>
      </c>
      <c r="B10" s="24">
        <f t="shared" si="0"/>
        <v>2009</v>
      </c>
      <c r="C10" s="2">
        <v>11.31</v>
      </c>
      <c r="G10" s="7">
        <v>39080</v>
      </c>
      <c r="H10" s="24">
        <f t="shared" si="1"/>
        <v>2006</v>
      </c>
      <c r="I10" s="2">
        <v>20.5</v>
      </c>
    </row>
    <row r="11" spans="1:9">
      <c r="A11" s="7">
        <v>40543</v>
      </c>
      <c r="B11" s="24">
        <f t="shared" si="0"/>
        <v>2010</v>
      </c>
      <c r="C11" s="2">
        <v>10.94</v>
      </c>
      <c r="G11" s="7">
        <v>39447</v>
      </c>
      <c r="H11" s="24">
        <f t="shared" si="1"/>
        <v>2007</v>
      </c>
      <c r="I11" s="2">
        <v>6.65</v>
      </c>
    </row>
    <row r="12" spans="1:9">
      <c r="A12" s="7">
        <v>40907</v>
      </c>
      <c r="B12" s="24">
        <f t="shared" si="0"/>
        <v>2011</v>
      </c>
      <c r="C12" s="2">
        <v>10.07</v>
      </c>
      <c r="G12" s="7">
        <v>39813</v>
      </c>
      <c r="H12" s="24">
        <f t="shared" si="1"/>
        <v>2008</v>
      </c>
      <c r="I12" s="2">
        <v>10.84</v>
      </c>
    </row>
    <row r="13" spans="1:9">
      <c r="A13" s="7">
        <v>41274</v>
      </c>
      <c r="B13" s="24">
        <f t="shared" si="0"/>
        <v>2012</v>
      </c>
      <c r="C13" s="2">
        <v>7.3</v>
      </c>
      <c r="G13" s="7">
        <v>40178</v>
      </c>
      <c r="H13" s="24">
        <f t="shared" si="1"/>
        <v>2009</v>
      </c>
      <c r="I13" s="2">
        <v>17.489999999999998</v>
      </c>
    </row>
    <row r="14" spans="1:9">
      <c r="A14" s="7">
        <v>41639</v>
      </c>
      <c r="B14" s="24">
        <f t="shared" si="0"/>
        <v>2013</v>
      </c>
      <c r="C14" s="2">
        <v>7.26</v>
      </c>
      <c r="G14" s="7">
        <v>40543</v>
      </c>
      <c r="H14" s="24">
        <f t="shared" si="1"/>
        <v>2010</v>
      </c>
      <c r="I14" s="2">
        <v>19.739999999999998</v>
      </c>
    </row>
    <row r="15" spans="1:9">
      <c r="A15" s="7">
        <v>42004</v>
      </c>
      <c r="B15" s="2">
        <v>2014</v>
      </c>
      <c r="C15" s="2">
        <v>9.3800000000000008</v>
      </c>
      <c r="G15" s="7">
        <v>40907</v>
      </c>
      <c r="H15" s="24">
        <f t="shared" si="1"/>
        <v>2011</v>
      </c>
      <c r="I15" s="2">
        <v>19.739999999999998</v>
      </c>
    </row>
    <row r="16" spans="1:9">
      <c r="A16" s="7">
        <v>42368</v>
      </c>
      <c r="B16" s="2">
        <v>2015</v>
      </c>
      <c r="C16" s="2">
        <v>9.5500000000000007</v>
      </c>
      <c r="G16" s="7">
        <v>41274</v>
      </c>
      <c r="H16" s="24">
        <f t="shared" si="1"/>
        <v>2012</v>
      </c>
      <c r="I16" s="2">
        <v>18.89</v>
      </c>
    </row>
    <row r="17" spans="1:9">
      <c r="A17" s="7">
        <v>42447</v>
      </c>
      <c r="B17" s="2">
        <v>2016</v>
      </c>
      <c r="C17" s="2">
        <v>8.85</v>
      </c>
      <c r="G17" s="7">
        <v>41639</v>
      </c>
      <c r="H17" s="24">
        <f t="shared" si="1"/>
        <v>2013</v>
      </c>
      <c r="I17" s="2">
        <v>19.809999999999999</v>
      </c>
    </row>
    <row r="18" spans="1:9">
      <c r="G18" s="7">
        <v>42004</v>
      </c>
      <c r="H18" s="2">
        <v>2014</v>
      </c>
      <c r="I18" s="2">
        <v>18.55</v>
      </c>
    </row>
    <row r="19" spans="1:9">
      <c r="G19" s="7">
        <v>42369</v>
      </c>
      <c r="H19" s="2">
        <v>2015</v>
      </c>
      <c r="I19" s="2">
        <v>17.38</v>
      </c>
    </row>
    <row r="20" spans="1:9">
      <c r="G20" s="7">
        <v>42447</v>
      </c>
      <c r="H20" s="2">
        <v>2016</v>
      </c>
      <c r="I20" s="2">
        <v>17.489999999999998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37E9C7"/>
  </sheetPr>
  <dimension ref="A1:J91"/>
  <sheetViews>
    <sheetView workbookViewId="0">
      <pane xSplit="2" ySplit="9" topLeftCell="C10" activePane="bottomRight" state="frozen"/>
      <selection activeCell="B30" sqref="B30"/>
      <selection pane="topRight" activeCell="B30" sqref="B30"/>
      <selection pane="bottomLeft" activeCell="B30" sqref="B30"/>
      <selection pane="bottomRight"/>
    </sheetView>
  </sheetViews>
  <sheetFormatPr defaultRowHeight="15.75"/>
  <cols>
    <col min="1" max="1" width="9.33203125" style="2"/>
    <col min="2" max="2" width="43.5" style="2" bestFit="1" customWidth="1"/>
    <col min="3" max="3" width="26.83203125" style="2" customWidth="1"/>
    <col min="4" max="5" width="21" style="9" customWidth="1"/>
    <col min="6" max="6" width="298.33203125" style="2" bestFit="1" customWidth="1"/>
    <col min="7" max="7" width="19.5" style="2" bestFit="1" customWidth="1"/>
    <col min="8" max="8" width="15.6640625" style="2" bestFit="1" customWidth="1"/>
    <col min="9" max="9" width="19.33203125" style="2" customWidth="1"/>
    <col min="10" max="10" width="16.5" style="2" customWidth="1"/>
    <col min="11" max="257" width="9.33203125" style="2"/>
    <col min="258" max="258" width="43.5" style="2" bestFit="1" customWidth="1"/>
    <col min="259" max="259" width="26.83203125" style="2" customWidth="1"/>
    <col min="260" max="261" width="21" style="2" customWidth="1"/>
    <col min="262" max="262" width="298.33203125" style="2" bestFit="1" customWidth="1"/>
    <col min="263" max="263" width="19.5" style="2" bestFit="1" customWidth="1"/>
    <col min="264" max="264" width="15.6640625" style="2" bestFit="1" customWidth="1"/>
    <col min="265" max="265" width="19.33203125" style="2" customWidth="1"/>
    <col min="266" max="266" width="16.5" style="2" customWidth="1"/>
    <col min="267" max="513" width="9.33203125" style="2"/>
    <col min="514" max="514" width="43.5" style="2" bestFit="1" customWidth="1"/>
    <col min="515" max="515" width="26.83203125" style="2" customWidth="1"/>
    <col min="516" max="517" width="21" style="2" customWidth="1"/>
    <col min="518" max="518" width="298.33203125" style="2" bestFit="1" customWidth="1"/>
    <col min="519" max="519" width="19.5" style="2" bestFit="1" customWidth="1"/>
    <col min="520" max="520" width="15.6640625" style="2" bestFit="1" customWidth="1"/>
    <col min="521" max="521" width="19.33203125" style="2" customWidth="1"/>
    <col min="522" max="522" width="16.5" style="2" customWidth="1"/>
    <col min="523" max="769" width="9.33203125" style="2"/>
    <col min="770" max="770" width="43.5" style="2" bestFit="1" customWidth="1"/>
    <col min="771" max="771" width="26.83203125" style="2" customWidth="1"/>
    <col min="772" max="773" width="21" style="2" customWidth="1"/>
    <col min="774" max="774" width="298.33203125" style="2" bestFit="1" customWidth="1"/>
    <col min="775" max="775" width="19.5" style="2" bestFit="1" customWidth="1"/>
    <col min="776" max="776" width="15.6640625" style="2" bestFit="1" customWidth="1"/>
    <col min="777" max="777" width="19.33203125" style="2" customWidth="1"/>
    <col min="778" max="778" width="16.5" style="2" customWidth="1"/>
    <col min="779" max="1025" width="9.33203125" style="2"/>
    <col min="1026" max="1026" width="43.5" style="2" bestFit="1" customWidth="1"/>
    <col min="1027" max="1027" width="26.83203125" style="2" customWidth="1"/>
    <col min="1028" max="1029" width="21" style="2" customWidth="1"/>
    <col min="1030" max="1030" width="298.33203125" style="2" bestFit="1" customWidth="1"/>
    <col min="1031" max="1031" width="19.5" style="2" bestFit="1" customWidth="1"/>
    <col min="1032" max="1032" width="15.6640625" style="2" bestFit="1" customWidth="1"/>
    <col min="1033" max="1033" width="19.33203125" style="2" customWidth="1"/>
    <col min="1034" max="1034" width="16.5" style="2" customWidth="1"/>
    <col min="1035" max="1281" width="9.33203125" style="2"/>
    <col min="1282" max="1282" width="43.5" style="2" bestFit="1" customWidth="1"/>
    <col min="1283" max="1283" width="26.83203125" style="2" customWidth="1"/>
    <col min="1284" max="1285" width="21" style="2" customWidth="1"/>
    <col min="1286" max="1286" width="298.33203125" style="2" bestFit="1" customWidth="1"/>
    <col min="1287" max="1287" width="19.5" style="2" bestFit="1" customWidth="1"/>
    <col min="1288" max="1288" width="15.6640625" style="2" bestFit="1" customWidth="1"/>
    <col min="1289" max="1289" width="19.33203125" style="2" customWidth="1"/>
    <col min="1290" max="1290" width="16.5" style="2" customWidth="1"/>
    <col min="1291" max="1537" width="9.33203125" style="2"/>
    <col min="1538" max="1538" width="43.5" style="2" bestFit="1" customWidth="1"/>
    <col min="1539" max="1539" width="26.83203125" style="2" customWidth="1"/>
    <col min="1540" max="1541" width="21" style="2" customWidth="1"/>
    <col min="1542" max="1542" width="298.33203125" style="2" bestFit="1" customWidth="1"/>
    <col min="1543" max="1543" width="19.5" style="2" bestFit="1" customWidth="1"/>
    <col min="1544" max="1544" width="15.6640625" style="2" bestFit="1" customWidth="1"/>
    <col min="1545" max="1545" width="19.33203125" style="2" customWidth="1"/>
    <col min="1546" max="1546" width="16.5" style="2" customWidth="1"/>
    <col min="1547" max="1793" width="9.33203125" style="2"/>
    <col min="1794" max="1794" width="43.5" style="2" bestFit="1" customWidth="1"/>
    <col min="1795" max="1795" width="26.83203125" style="2" customWidth="1"/>
    <col min="1796" max="1797" width="21" style="2" customWidth="1"/>
    <col min="1798" max="1798" width="298.33203125" style="2" bestFit="1" customWidth="1"/>
    <col min="1799" max="1799" width="19.5" style="2" bestFit="1" customWidth="1"/>
    <col min="1800" max="1800" width="15.6640625" style="2" bestFit="1" customWidth="1"/>
    <col min="1801" max="1801" width="19.33203125" style="2" customWidth="1"/>
    <col min="1802" max="1802" width="16.5" style="2" customWidth="1"/>
    <col min="1803" max="2049" width="9.33203125" style="2"/>
    <col min="2050" max="2050" width="43.5" style="2" bestFit="1" customWidth="1"/>
    <col min="2051" max="2051" width="26.83203125" style="2" customWidth="1"/>
    <col min="2052" max="2053" width="21" style="2" customWidth="1"/>
    <col min="2054" max="2054" width="298.33203125" style="2" bestFit="1" customWidth="1"/>
    <col min="2055" max="2055" width="19.5" style="2" bestFit="1" customWidth="1"/>
    <col min="2056" max="2056" width="15.6640625" style="2" bestFit="1" customWidth="1"/>
    <col min="2057" max="2057" width="19.33203125" style="2" customWidth="1"/>
    <col min="2058" max="2058" width="16.5" style="2" customWidth="1"/>
    <col min="2059" max="2305" width="9.33203125" style="2"/>
    <col min="2306" max="2306" width="43.5" style="2" bestFit="1" customWidth="1"/>
    <col min="2307" max="2307" width="26.83203125" style="2" customWidth="1"/>
    <col min="2308" max="2309" width="21" style="2" customWidth="1"/>
    <col min="2310" max="2310" width="298.33203125" style="2" bestFit="1" customWidth="1"/>
    <col min="2311" max="2311" width="19.5" style="2" bestFit="1" customWidth="1"/>
    <col min="2312" max="2312" width="15.6640625" style="2" bestFit="1" customWidth="1"/>
    <col min="2313" max="2313" width="19.33203125" style="2" customWidth="1"/>
    <col min="2314" max="2314" width="16.5" style="2" customWidth="1"/>
    <col min="2315" max="2561" width="9.33203125" style="2"/>
    <col min="2562" max="2562" width="43.5" style="2" bestFit="1" customWidth="1"/>
    <col min="2563" max="2563" width="26.83203125" style="2" customWidth="1"/>
    <col min="2564" max="2565" width="21" style="2" customWidth="1"/>
    <col min="2566" max="2566" width="298.33203125" style="2" bestFit="1" customWidth="1"/>
    <col min="2567" max="2567" width="19.5" style="2" bestFit="1" customWidth="1"/>
    <col min="2568" max="2568" width="15.6640625" style="2" bestFit="1" customWidth="1"/>
    <col min="2569" max="2569" width="19.33203125" style="2" customWidth="1"/>
    <col min="2570" max="2570" width="16.5" style="2" customWidth="1"/>
    <col min="2571" max="2817" width="9.33203125" style="2"/>
    <col min="2818" max="2818" width="43.5" style="2" bestFit="1" customWidth="1"/>
    <col min="2819" max="2819" width="26.83203125" style="2" customWidth="1"/>
    <col min="2820" max="2821" width="21" style="2" customWidth="1"/>
    <col min="2822" max="2822" width="298.33203125" style="2" bestFit="1" customWidth="1"/>
    <col min="2823" max="2823" width="19.5" style="2" bestFit="1" customWidth="1"/>
    <col min="2824" max="2824" width="15.6640625" style="2" bestFit="1" customWidth="1"/>
    <col min="2825" max="2825" width="19.33203125" style="2" customWidth="1"/>
    <col min="2826" max="2826" width="16.5" style="2" customWidth="1"/>
    <col min="2827" max="3073" width="9.33203125" style="2"/>
    <col min="3074" max="3074" width="43.5" style="2" bestFit="1" customWidth="1"/>
    <col min="3075" max="3075" width="26.83203125" style="2" customWidth="1"/>
    <col min="3076" max="3077" width="21" style="2" customWidth="1"/>
    <col min="3078" max="3078" width="298.33203125" style="2" bestFit="1" customWidth="1"/>
    <col min="3079" max="3079" width="19.5" style="2" bestFit="1" customWidth="1"/>
    <col min="3080" max="3080" width="15.6640625" style="2" bestFit="1" customWidth="1"/>
    <col min="3081" max="3081" width="19.33203125" style="2" customWidth="1"/>
    <col min="3082" max="3082" width="16.5" style="2" customWidth="1"/>
    <col min="3083" max="3329" width="9.33203125" style="2"/>
    <col min="3330" max="3330" width="43.5" style="2" bestFit="1" customWidth="1"/>
    <col min="3331" max="3331" width="26.83203125" style="2" customWidth="1"/>
    <col min="3332" max="3333" width="21" style="2" customWidth="1"/>
    <col min="3334" max="3334" width="298.33203125" style="2" bestFit="1" customWidth="1"/>
    <col min="3335" max="3335" width="19.5" style="2" bestFit="1" customWidth="1"/>
    <col min="3336" max="3336" width="15.6640625" style="2" bestFit="1" customWidth="1"/>
    <col min="3337" max="3337" width="19.33203125" style="2" customWidth="1"/>
    <col min="3338" max="3338" width="16.5" style="2" customWidth="1"/>
    <col min="3339" max="3585" width="9.33203125" style="2"/>
    <col min="3586" max="3586" width="43.5" style="2" bestFit="1" customWidth="1"/>
    <col min="3587" max="3587" width="26.83203125" style="2" customWidth="1"/>
    <col min="3588" max="3589" width="21" style="2" customWidth="1"/>
    <col min="3590" max="3590" width="298.33203125" style="2" bestFit="1" customWidth="1"/>
    <col min="3591" max="3591" width="19.5" style="2" bestFit="1" customWidth="1"/>
    <col min="3592" max="3592" width="15.6640625" style="2" bestFit="1" customWidth="1"/>
    <col min="3593" max="3593" width="19.33203125" style="2" customWidth="1"/>
    <col min="3594" max="3594" width="16.5" style="2" customWidth="1"/>
    <col min="3595" max="3841" width="9.33203125" style="2"/>
    <col min="3842" max="3842" width="43.5" style="2" bestFit="1" customWidth="1"/>
    <col min="3843" max="3843" width="26.83203125" style="2" customWidth="1"/>
    <col min="3844" max="3845" width="21" style="2" customWidth="1"/>
    <col min="3846" max="3846" width="298.33203125" style="2" bestFit="1" customWidth="1"/>
    <col min="3847" max="3847" width="19.5" style="2" bestFit="1" customWidth="1"/>
    <col min="3848" max="3848" width="15.6640625" style="2" bestFit="1" customWidth="1"/>
    <col min="3849" max="3849" width="19.33203125" style="2" customWidth="1"/>
    <col min="3850" max="3850" width="16.5" style="2" customWidth="1"/>
    <col min="3851" max="4097" width="9.33203125" style="2"/>
    <col min="4098" max="4098" width="43.5" style="2" bestFit="1" customWidth="1"/>
    <col min="4099" max="4099" width="26.83203125" style="2" customWidth="1"/>
    <col min="4100" max="4101" width="21" style="2" customWidth="1"/>
    <col min="4102" max="4102" width="298.33203125" style="2" bestFit="1" customWidth="1"/>
    <col min="4103" max="4103" width="19.5" style="2" bestFit="1" customWidth="1"/>
    <col min="4104" max="4104" width="15.6640625" style="2" bestFit="1" customWidth="1"/>
    <col min="4105" max="4105" width="19.33203125" style="2" customWidth="1"/>
    <col min="4106" max="4106" width="16.5" style="2" customWidth="1"/>
    <col min="4107" max="4353" width="9.33203125" style="2"/>
    <col min="4354" max="4354" width="43.5" style="2" bestFit="1" customWidth="1"/>
    <col min="4355" max="4355" width="26.83203125" style="2" customWidth="1"/>
    <col min="4356" max="4357" width="21" style="2" customWidth="1"/>
    <col min="4358" max="4358" width="298.33203125" style="2" bestFit="1" customWidth="1"/>
    <col min="4359" max="4359" width="19.5" style="2" bestFit="1" customWidth="1"/>
    <col min="4360" max="4360" width="15.6640625" style="2" bestFit="1" customWidth="1"/>
    <col min="4361" max="4361" width="19.33203125" style="2" customWidth="1"/>
    <col min="4362" max="4362" width="16.5" style="2" customWidth="1"/>
    <col min="4363" max="4609" width="9.33203125" style="2"/>
    <col min="4610" max="4610" width="43.5" style="2" bestFit="1" customWidth="1"/>
    <col min="4611" max="4611" width="26.83203125" style="2" customWidth="1"/>
    <col min="4612" max="4613" width="21" style="2" customWidth="1"/>
    <col min="4614" max="4614" width="298.33203125" style="2" bestFit="1" customWidth="1"/>
    <col min="4615" max="4615" width="19.5" style="2" bestFit="1" customWidth="1"/>
    <col min="4616" max="4616" width="15.6640625" style="2" bestFit="1" customWidth="1"/>
    <col min="4617" max="4617" width="19.33203125" style="2" customWidth="1"/>
    <col min="4618" max="4618" width="16.5" style="2" customWidth="1"/>
    <col min="4619" max="4865" width="9.33203125" style="2"/>
    <col min="4866" max="4866" width="43.5" style="2" bestFit="1" customWidth="1"/>
    <col min="4867" max="4867" width="26.83203125" style="2" customWidth="1"/>
    <col min="4868" max="4869" width="21" style="2" customWidth="1"/>
    <col min="4870" max="4870" width="298.33203125" style="2" bestFit="1" customWidth="1"/>
    <col min="4871" max="4871" width="19.5" style="2" bestFit="1" customWidth="1"/>
    <col min="4872" max="4872" width="15.6640625" style="2" bestFit="1" customWidth="1"/>
    <col min="4873" max="4873" width="19.33203125" style="2" customWidth="1"/>
    <col min="4874" max="4874" width="16.5" style="2" customWidth="1"/>
    <col min="4875" max="5121" width="9.33203125" style="2"/>
    <col min="5122" max="5122" width="43.5" style="2" bestFit="1" customWidth="1"/>
    <col min="5123" max="5123" width="26.83203125" style="2" customWidth="1"/>
    <col min="5124" max="5125" width="21" style="2" customWidth="1"/>
    <col min="5126" max="5126" width="298.33203125" style="2" bestFit="1" customWidth="1"/>
    <col min="5127" max="5127" width="19.5" style="2" bestFit="1" customWidth="1"/>
    <col min="5128" max="5128" width="15.6640625" style="2" bestFit="1" customWidth="1"/>
    <col min="5129" max="5129" width="19.33203125" style="2" customWidth="1"/>
    <col min="5130" max="5130" width="16.5" style="2" customWidth="1"/>
    <col min="5131" max="5377" width="9.33203125" style="2"/>
    <col min="5378" max="5378" width="43.5" style="2" bestFit="1" customWidth="1"/>
    <col min="5379" max="5379" width="26.83203125" style="2" customWidth="1"/>
    <col min="5380" max="5381" width="21" style="2" customWidth="1"/>
    <col min="5382" max="5382" width="298.33203125" style="2" bestFit="1" customWidth="1"/>
    <col min="5383" max="5383" width="19.5" style="2" bestFit="1" customWidth="1"/>
    <col min="5384" max="5384" width="15.6640625" style="2" bestFit="1" customWidth="1"/>
    <col min="5385" max="5385" width="19.33203125" style="2" customWidth="1"/>
    <col min="5386" max="5386" width="16.5" style="2" customWidth="1"/>
    <col min="5387" max="5633" width="9.33203125" style="2"/>
    <col min="5634" max="5634" width="43.5" style="2" bestFit="1" customWidth="1"/>
    <col min="5635" max="5635" width="26.83203125" style="2" customWidth="1"/>
    <col min="5636" max="5637" width="21" style="2" customWidth="1"/>
    <col min="5638" max="5638" width="298.33203125" style="2" bestFit="1" customWidth="1"/>
    <col min="5639" max="5639" width="19.5" style="2" bestFit="1" customWidth="1"/>
    <col min="5640" max="5640" width="15.6640625" style="2" bestFit="1" customWidth="1"/>
    <col min="5641" max="5641" width="19.33203125" style="2" customWidth="1"/>
    <col min="5642" max="5642" width="16.5" style="2" customWidth="1"/>
    <col min="5643" max="5889" width="9.33203125" style="2"/>
    <col min="5890" max="5890" width="43.5" style="2" bestFit="1" customWidth="1"/>
    <col min="5891" max="5891" width="26.83203125" style="2" customWidth="1"/>
    <col min="5892" max="5893" width="21" style="2" customWidth="1"/>
    <col min="5894" max="5894" width="298.33203125" style="2" bestFit="1" customWidth="1"/>
    <col min="5895" max="5895" width="19.5" style="2" bestFit="1" customWidth="1"/>
    <col min="5896" max="5896" width="15.6640625" style="2" bestFit="1" customWidth="1"/>
    <col min="5897" max="5897" width="19.33203125" style="2" customWidth="1"/>
    <col min="5898" max="5898" width="16.5" style="2" customWidth="1"/>
    <col min="5899" max="6145" width="9.33203125" style="2"/>
    <col min="6146" max="6146" width="43.5" style="2" bestFit="1" customWidth="1"/>
    <col min="6147" max="6147" width="26.83203125" style="2" customWidth="1"/>
    <col min="6148" max="6149" width="21" style="2" customWidth="1"/>
    <col min="6150" max="6150" width="298.33203125" style="2" bestFit="1" customWidth="1"/>
    <col min="6151" max="6151" width="19.5" style="2" bestFit="1" customWidth="1"/>
    <col min="6152" max="6152" width="15.6640625" style="2" bestFit="1" customWidth="1"/>
    <col min="6153" max="6153" width="19.33203125" style="2" customWidth="1"/>
    <col min="6154" max="6154" width="16.5" style="2" customWidth="1"/>
    <col min="6155" max="6401" width="9.33203125" style="2"/>
    <col min="6402" max="6402" width="43.5" style="2" bestFit="1" customWidth="1"/>
    <col min="6403" max="6403" width="26.83203125" style="2" customWidth="1"/>
    <col min="6404" max="6405" width="21" style="2" customWidth="1"/>
    <col min="6406" max="6406" width="298.33203125" style="2" bestFit="1" customWidth="1"/>
    <col min="6407" max="6407" width="19.5" style="2" bestFit="1" customWidth="1"/>
    <col min="6408" max="6408" width="15.6640625" style="2" bestFit="1" customWidth="1"/>
    <col min="6409" max="6409" width="19.33203125" style="2" customWidth="1"/>
    <col min="6410" max="6410" width="16.5" style="2" customWidth="1"/>
    <col min="6411" max="6657" width="9.33203125" style="2"/>
    <col min="6658" max="6658" width="43.5" style="2" bestFit="1" customWidth="1"/>
    <col min="6659" max="6659" width="26.83203125" style="2" customWidth="1"/>
    <col min="6660" max="6661" width="21" style="2" customWidth="1"/>
    <col min="6662" max="6662" width="298.33203125" style="2" bestFit="1" customWidth="1"/>
    <col min="6663" max="6663" width="19.5" style="2" bestFit="1" customWidth="1"/>
    <col min="6664" max="6664" width="15.6640625" style="2" bestFit="1" customWidth="1"/>
    <col min="6665" max="6665" width="19.33203125" style="2" customWidth="1"/>
    <col min="6666" max="6666" width="16.5" style="2" customWidth="1"/>
    <col min="6667" max="6913" width="9.33203125" style="2"/>
    <col min="6914" max="6914" width="43.5" style="2" bestFit="1" customWidth="1"/>
    <col min="6915" max="6915" width="26.83203125" style="2" customWidth="1"/>
    <col min="6916" max="6917" width="21" style="2" customWidth="1"/>
    <col min="6918" max="6918" width="298.33203125" style="2" bestFit="1" customWidth="1"/>
    <col min="6919" max="6919" width="19.5" style="2" bestFit="1" customWidth="1"/>
    <col min="6920" max="6920" width="15.6640625" style="2" bestFit="1" customWidth="1"/>
    <col min="6921" max="6921" width="19.33203125" style="2" customWidth="1"/>
    <col min="6922" max="6922" width="16.5" style="2" customWidth="1"/>
    <col min="6923" max="7169" width="9.33203125" style="2"/>
    <col min="7170" max="7170" width="43.5" style="2" bestFit="1" customWidth="1"/>
    <col min="7171" max="7171" width="26.83203125" style="2" customWidth="1"/>
    <col min="7172" max="7173" width="21" style="2" customWidth="1"/>
    <col min="7174" max="7174" width="298.33203125" style="2" bestFit="1" customWidth="1"/>
    <col min="7175" max="7175" width="19.5" style="2" bestFit="1" customWidth="1"/>
    <col min="7176" max="7176" width="15.6640625" style="2" bestFit="1" customWidth="1"/>
    <col min="7177" max="7177" width="19.33203125" style="2" customWidth="1"/>
    <col min="7178" max="7178" width="16.5" style="2" customWidth="1"/>
    <col min="7179" max="7425" width="9.33203125" style="2"/>
    <col min="7426" max="7426" width="43.5" style="2" bestFit="1" customWidth="1"/>
    <col min="7427" max="7427" width="26.83203125" style="2" customWidth="1"/>
    <col min="7428" max="7429" width="21" style="2" customWidth="1"/>
    <col min="7430" max="7430" width="298.33203125" style="2" bestFit="1" customWidth="1"/>
    <col min="7431" max="7431" width="19.5" style="2" bestFit="1" customWidth="1"/>
    <col min="7432" max="7432" width="15.6640625" style="2" bestFit="1" customWidth="1"/>
    <col min="7433" max="7433" width="19.33203125" style="2" customWidth="1"/>
    <col min="7434" max="7434" width="16.5" style="2" customWidth="1"/>
    <col min="7435" max="7681" width="9.33203125" style="2"/>
    <col min="7682" max="7682" width="43.5" style="2" bestFit="1" customWidth="1"/>
    <col min="7683" max="7683" width="26.83203125" style="2" customWidth="1"/>
    <col min="7684" max="7685" width="21" style="2" customWidth="1"/>
    <col min="7686" max="7686" width="298.33203125" style="2" bestFit="1" customWidth="1"/>
    <col min="7687" max="7687" width="19.5" style="2" bestFit="1" customWidth="1"/>
    <col min="7688" max="7688" width="15.6640625" style="2" bestFit="1" customWidth="1"/>
    <col min="7689" max="7689" width="19.33203125" style="2" customWidth="1"/>
    <col min="7690" max="7690" width="16.5" style="2" customWidth="1"/>
    <col min="7691" max="7937" width="9.33203125" style="2"/>
    <col min="7938" max="7938" width="43.5" style="2" bestFit="1" customWidth="1"/>
    <col min="7939" max="7939" width="26.83203125" style="2" customWidth="1"/>
    <col min="7940" max="7941" width="21" style="2" customWidth="1"/>
    <col min="7942" max="7942" width="298.33203125" style="2" bestFit="1" customWidth="1"/>
    <col min="7943" max="7943" width="19.5" style="2" bestFit="1" customWidth="1"/>
    <col min="7944" max="7944" width="15.6640625" style="2" bestFit="1" customWidth="1"/>
    <col min="7945" max="7945" width="19.33203125" style="2" customWidth="1"/>
    <col min="7946" max="7946" width="16.5" style="2" customWidth="1"/>
    <col min="7947" max="8193" width="9.33203125" style="2"/>
    <col min="8194" max="8194" width="43.5" style="2" bestFit="1" customWidth="1"/>
    <col min="8195" max="8195" width="26.83203125" style="2" customWidth="1"/>
    <col min="8196" max="8197" width="21" style="2" customWidth="1"/>
    <col min="8198" max="8198" width="298.33203125" style="2" bestFit="1" customWidth="1"/>
    <col min="8199" max="8199" width="19.5" style="2" bestFit="1" customWidth="1"/>
    <col min="8200" max="8200" width="15.6640625" style="2" bestFit="1" customWidth="1"/>
    <col min="8201" max="8201" width="19.33203125" style="2" customWidth="1"/>
    <col min="8202" max="8202" width="16.5" style="2" customWidth="1"/>
    <col min="8203" max="8449" width="9.33203125" style="2"/>
    <col min="8450" max="8450" width="43.5" style="2" bestFit="1" customWidth="1"/>
    <col min="8451" max="8451" width="26.83203125" style="2" customWidth="1"/>
    <col min="8452" max="8453" width="21" style="2" customWidth="1"/>
    <col min="8454" max="8454" width="298.33203125" style="2" bestFit="1" customWidth="1"/>
    <col min="8455" max="8455" width="19.5" style="2" bestFit="1" customWidth="1"/>
    <col min="8456" max="8456" width="15.6640625" style="2" bestFit="1" customWidth="1"/>
    <col min="8457" max="8457" width="19.33203125" style="2" customWidth="1"/>
    <col min="8458" max="8458" width="16.5" style="2" customWidth="1"/>
    <col min="8459" max="8705" width="9.33203125" style="2"/>
    <col min="8706" max="8706" width="43.5" style="2" bestFit="1" customWidth="1"/>
    <col min="8707" max="8707" width="26.83203125" style="2" customWidth="1"/>
    <col min="8708" max="8709" width="21" style="2" customWidth="1"/>
    <col min="8710" max="8710" width="298.33203125" style="2" bestFit="1" customWidth="1"/>
    <col min="8711" max="8711" width="19.5" style="2" bestFit="1" customWidth="1"/>
    <col min="8712" max="8712" width="15.6640625" style="2" bestFit="1" customWidth="1"/>
    <col min="8713" max="8713" width="19.33203125" style="2" customWidth="1"/>
    <col min="8714" max="8714" width="16.5" style="2" customWidth="1"/>
    <col min="8715" max="8961" width="9.33203125" style="2"/>
    <col min="8962" max="8962" width="43.5" style="2" bestFit="1" customWidth="1"/>
    <col min="8963" max="8963" width="26.83203125" style="2" customWidth="1"/>
    <col min="8964" max="8965" width="21" style="2" customWidth="1"/>
    <col min="8966" max="8966" width="298.33203125" style="2" bestFit="1" customWidth="1"/>
    <col min="8967" max="8967" width="19.5" style="2" bestFit="1" customWidth="1"/>
    <col min="8968" max="8968" width="15.6640625" style="2" bestFit="1" customWidth="1"/>
    <col min="8969" max="8969" width="19.33203125" style="2" customWidth="1"/>
    <col min="8970" max="8970" width="16.5" style="2" customWidth="1"/>
    <col min="8971" max="9217" width="9.33203125" style="2"/>
    <col min="9218" max="9218" width="43.5" style="2" bestFit="1" customWidth="1"/>
    <col min="9219" max="9219" width="26.83203125" style="2" customWidth="1"/>
    <col min="9220" max="9221" width="21" style="2" customWidth="1"/>
    <col min="9222" max="9222" width="298.33203125" style="2" bestFit="1" customWidth="1"/>
    <col min="9223" max="9223" width="19.5" style="2" bestFit="1" customWidth="1"/>
    <col min="9224" max="9224" width="15.6640625" style="2" bestFit="1" customWidth="1"/>
    <col min="9225" max="9225" width="19.33203125" style="2" customWidth="1"/>
    <col min="9226" max="9226" width="16.5" style="2" customWidth="1"/>
    <col min="9227" max="9473" width="9.33203125" style="2"/>
    <col min="9474" max="9474" width="43.5" style="2" bestFit="1" customWidth="1"/>
    <col min="9475" max="9475" width="26.83203125" style="2" customWidth="1"/>
    <col min="9476" max="9477" width="21" style="2" customWidth="1"/>
    <col min="9478" max="9478" width="298.33203125" style="2" bestFit="1" customWidth="1"/>
    <col min="9479" max="9479" width="19.5" style="2" bestFit="1" customWidth="1"/>
    <col min="9480" max="9480" width="15.6640625" style="2" bestFit="1" customWidth="1"/>
    <col min="9481" max="9481" width="19.33203125" style="2" customWidth="1"/>
    <col min="9482" max="9482" width="16.5" style="2" customWidth="1"/>
    <col min="9483" max="9729" width="9.33203125" style="2"/>
    <col min="9730" max="9730" width="43.5" style="2" bestFit="1" customWidth="1"/>
    <col min="9731" max="9731" width="26.83203125" style="2" customWidth="1"/>
    <col min="9732" max="9733" width="21" style="2" customWidth="1"/>
    <col min="9734" max="9734" width="298.33203125" style="2" bestFit="1" customWidth="1"/>
    <col min="9735" max="9735" width="19.5" style="2" bestFit="1" customWidth="1"/>
    <col min="9736" max="9736" width="15.6640625" style="2" bestFit="1" customWidth="1"/>
    <col min="9737" max="9737" width="19.33203125" style="2" customWidth="1"/>
    <col min="9738" max="9738" width="16.5" style="2" customWidth="1"/>
    <col min="9739" max="9985" width="9.33203125" style="2"/>
    <col min="9986" max="9986" width="43.5" style="2" bestFit="1" customWidth="1"/>
    <col min="9987" max="9987" width="26.83203125" style="2" customWidth="1"/>
    <col min="9988" max="9989" width="21" style="2" customWidth="1"/>
    <col min="9990" max="9990" width="298.33203125" style="2" bestFit="1" customWidth="1"/>
    <col min="9991" max="9991" width="19.5" style="2" bestFit="1" customWidth="1"/>
    <col min="9992" max="9992" width="15.6640625" style="2" bestFit="1" customWidth="1"/>
    <col min="9993" max="9993" width="19.33203125" style="2" customWidth="1"/>
    <col min="9994" max="9994" width="16.5" style="2" customWidth="1"/>
    <col min="9995" max="10241" width="9.33203125" style="2"/>
    <col min="10242" max="10242" width="43.5" style="2" bestFit="1" customWidth="1"/>
    <col min="10243" max="10243" width="26.83203125" style="2" customWidth="1"/>
    <col min="10244" max="10245" width="21" style="2" customWidth="1"/>
    <col min="10246" max="10246" width="298.33203125" style="2" bestFit="1" customWidth="1"/>
    <col min="10247" max="10247" width="19.5" style="2" bestFit="1" customWidth="1"/>
    <col min="10248" max="10248" width="15.6640625" style="2" bestFit="1" customWidth="1"/>
    <col min="10249" max="10249" width="19.33203125" style="2" customWidth="1"/>
    <col min="10250" max="10250" width="16.5" style="2" customWidth="1"/>
    <col min="10251" max="10497" width="9.33203125" style="2"/>
    <col min="10498" max="10498" width="43.5" style="2" bestFit="1" customWidth="1"/>
    <col min="10499" max="10499" width="26.83203125" style="2" customWidth="1"/>
    <col min="10500" max="10501" width="21" style="2" customWidth="1"/>
    <col min="10502" max="10502" width="298.33203125" style="2" bestFit="1" customWidth="1"/>
    <col min="10503" max="10503" width="19.5" style="2" bestFit="1" customWidth="1"/>
    <col min="10504" max="10504" width="15.6640625" style="2" bestFit="1" customWidth="1"/>
    <col min="10505" max="10505" width="19.33203125" style="2" customWidth="1"/>
    <col min="10506" max="10506" width="16.5" style="2" customWidth="1"/>
    <col min="10507" max="10753" width="9.33203125" style="2"/>
    <col min="10754" max="10754" width="43.5" style="2" bestFit="1" customWidth="1"/>
    <col min="10755" max="10755" width="26.83203125" style="2" customWidth="1"/>
    <col min="10756" max="10757" width="21" style="2" customWidth="1"/>
    <col min="10758" max="10758" width="298.33203125" style="2" bestFit="1" customWidth="1"/>
    <col min="10759" max="10759" width="19.5" style="2" bestFit="1" customWidth="1"/>
    <col min="10760" max="10760" width="15.6640625" style="2" bestFit="1" customWidth="1"/>
    <col min="10761" max="10761" width="19.33203125" style="2" customWidth="1"/>
    <col min="10762" max="10762" width="16.5" style="2" customWidth="1"/>
    <col min="10763" max="11009" width="9.33203125" style="2"/>
    <col min="11010" max="11010" width="43.5" style="2" bestFit="1" customWidth="1"/>
    <col min="11011" max="11011" width="26.83203125" style="2" customWidth="1"/>
    <col min="11012" max="11013" width="21" style="2" customWidth="1"/>
    <col min="11014" max="11014" width="298.33203125" style="2" bestFit="1" customWidth="1"/>
    <col min="11015" max="11015" width="19.5" style="2" bestFit="1" customWidth="1"/>
    <col min="11016" max="11016" width="15.6640625" style="2" bestFit="1" customWidth="1"/>
    <col min="11017" max="11017" width="19.33203125" style="2" customWidth="1"/>
    <col min="11018" max="11018" width="16.5" style="2" customWidth="1"/>
    <col min="11019" max="11265" width="9.33203125" style="2"/>
    <col min="11266" max="11266" width="43.5" style="2" bestFit="1" customWidth="1"/>
    <col min="11267" max="11267" width="26.83203125" style="2" customWidth="1"/>
    <col min="11268" max="11269" width="21" style="2" customWidth="1"/>
    <col min="11270" max="11270" width="298.33203125" style="2" bestFit="1" customWidth="1"/>
    <col min="11271" max="11271" width="19.5" style="2" bestFit="1" customWidth="1"/>
    <col min="11272" max="11272" width="15.6640625" style="2" bestFit="1" customWidth="1"/>
    <col min="11273" max="11273" width="19.33203125" style="2" customWidth="1"/>
    <col min="11274" max="11274" width="16.5" style="2" customWidth="1"/>
    <col min="11275" max="11521" width="9.33203125" style="2"/>
    <col min="11522" max="11522" width="43.5" style="2" bestFit="1" customWidth="1"/>
    <col min="11523" max="11523" width="26.83203125" style="2" customWidth="1"/>
    <col min="11524" max="11525" width="21" style="2" customWidth="1"/>
    <col min="11526" max="11526" width="298.33203125" style="2" bestFit="1" customWidth="1"/>
    <col min="11527" max="11527" width="19.5" style="2" bestFit="1" customWidth="1"/>
    <col min="11528" max="11528" width="15.6640625" style="2" bestFit="1" customWidth="1"/>
    <col min="11529" max="11529" width="19.33203125" style="2" customWidth="1"/>
    <col min="11530" max="11530" width="16.5" style="2" customWidth="1"/>
    <col min="11531" max="11777" width="9.33203125" style="2"/>
    <col min="11778" max="11778" width="43.5" style="2" bestFit="1" customWidth="1"/>
    <col min="11779" max="11779" width="26.83203125" style="2" customWidth="1"/>
    <col min="11780" max="11781" width="21" style="2" customWidth="1"/>
    <col min="11782" max="11782" width="298.33203125" style="2" bestFit="1" customWidth="1"/>
    <col min="11783" max="11783" width="19.5" style="2" bestFit="1" customWidth="1"/>
    <col min="11784" max="11784" width="15.6640625" style="2" bestFit="1" customWidth="1"/>
    <col min="11785" max="11785" width="19.33203125" style="2" customWidth="1"/>
    <col min="11786" max="11786" width="16.5" style="2" customWidth="1"/>
    <col min="11787" max="12033" width="9.33203125" style="2"/>
    <col min="12034" max="12034" width="43.5" style="2" bestFit="1" customWidth="1"/>
    <col min="12035" max="12035" width="26.83203125" style="2" customWidth="1"/>
    <col min="12036" max="12037" width="21" style="2" customWidth="1"/>
    <col min="12038" max="12038" width="298.33203125" style="2" bestFit="1" customWidth="1"/>
    <col min="12039" max="12039" width="19.5" style="2" bestFit="1" customWidth="1"/>
    <col min="12040" max="12040" width="15.6640625" style="2" bestFit="1" customWidth="1"/>
    <col min="12041" max="12041" width="19.33203125" style="2" customWidth="1"/>
    <col min="12042" max="12042" width="16.5" style="2" customWidth="1"/>
    <col min="12043" max="12289" width="9.33203125" style="2"/>
    <col min="12290" max="12290" width="43.5" style="2" bestFit="1" customWidth="1"/>
    <col min="12291" max="12291" width="26.83203125" style="2" customWidth="1"/>
    <col min="12292" max="12293" width="21" style="2" customWidth="1"/>
    <col min="12294" max="12294" width="298.33203125" style="2" bestFit="1" customWidth="1"/>
    <col min="12295" max="12295" width="19.5" style="2" bestFit="1" customWidth="1"/>
    <col min="12296" max="12296" width="15.6640625" style="2" bestFit="1" customWidth="1"/>
    <col min="12297" max="12297" width="19.33203125" style="2" customWidth="1"/>
    <col min="12298" max="12298" width="16.5" style="2" customWidth="1"/>
    <col min="12299" max="12545" width="9.33203125" style="2"/>
    <col min="12546" max="12546" width="43.5" style="2" bestFit="1" customWidth="1"/>
    <col min="12547" max="12547" width="26.83203125" style="2" customWidth="1"/>
    <col min="12548" max="12549" width="21" style="2" customWidth="1"/>
    <col min="12550" max="12550" width="298.33203125" style="2" bestFit="1" customWidth="1"/>
    <col min="12551" max="12551" width="19.5" style="2" bestFit="1" customWidth="1"/>
    <col min="12552" max="12552" width="15.6640625" style="2" bestFit="1" customWidth="1"/>
    <col min="12553" max="12553" width="19.33203125" style="2" customWidth="1"/>
    <col min="12554" max="12554" width="16.5" style="2" customWidth="1"/>
    <col min="12555" max="12801" width="9.33203125" style="2"/>
    <col min="12802" max="12802" width="43.5" style="2" bestFit="1" customWidth="1"/>
    <col min="12803" max="12803" width="26.83203125" style="2" customWidth="1"/>
    <col min="12804" max="12805" width="21" style="2" customWidth="1"/>
    <col min="12806" max="12806" width="298.33203125" style="2" bestFit="1" customWidth="1"/>
    <col min="12807" max="12807" width="19.5" style="2" bestFit="1" customWidth="1"/>
    <col min="12808" max="12808" width="15.6640625" style="2" bestFit="1" customWidth="1"/>
    <col min="12809" max="12809" width="19.33203125" style="2" customWidth="1"/>
    <col min="12810" max="12810" width="16.5" style="2" customWidth="1"/>
    <col min="12811" max="13057" width="9.33203125" style="2"/>
    <col min="13058" max="13058" width="43.5" style="2" bestFit="1" customWidth="1"/>
    <col min="13059" max="13059" width="26.83203125" style="2" customWidth="1"/>
    <col min="13060" max="13061" width="21" style="2" customWidth="1"/>
    <col min="13062" max="13062" width="298.33203125" style="2" bestFit="1" customWidth="1"/>
    <col min="13063" max="13063" width="19.5" style="2" bestFit="1" customWidth="1"/>
    <col min="13064" max="13064" width="15.6640625" style="2" bestFit="1" customWidth="1"/>
    <col min="13065" max="13065" width="19.33203125" style="2" customWidth="1"/>
    <col min="13066" max="13066" width="16.5" style="2" customWidth="1"/>
    <col min="13067" max="13313" width="9.33203125" style="2"/>
    <col min="13314" max="13314" width="43.5" style="2" bestFit="1" customWidth="1"/>
    <col min="13315" max="13315" width="26.83203125" style="2" customWidth="1"/>
    <col min="13316" max="13317" width="21" style="2" customWidth="1"/>
    <col min="13318" max="13318" width="298.33203125" style="2" bestFit="1" customWidth="1"/>
    <col min="13319" max="13319" width="19.5" style="2" bestFit="1" customWidth="1"/>
    <col min="13320" max="13320" width="15.6640625" style="2" bestFit="1" customWidth="1"/>
    <col min="13321" max="13321" width="19.33203125" style="2" customWidth="1"/>
    <col min="13322" max="13322" width="16.5" style="2" customWidth="1"/>
    <col min="13323" max="13569" width="9.33203125" style="2"/>
    <col min="13570" max="13570" width="43.5" style="2" bestFit="1" customWidth="1"/>
    <col min="13571" max="13571" width="26.83203125" style="2" customWidth="1"/>
    <col min="13572" max="13573" width="21" style="2" customWidth="1"/>
    <col min="13574" max="13574" width="298.33203125" style="2" bestFit="1" customWidth="1"/>
    <col min="13575" max="13575" width="19.5" style="2" bestFit="1" customWidth="1"/>
    <col min="13576" max="13576" width="15.6640625" style="2" bestFit="1" customWidth="1"/>
    <col min="13577" max="13577" width="19.33203125" style="2" customWidth="1"/>
    <col min="13578" max="13578" width="16.5" style="2" customWidth="1"/>
    <col min="13579" max="13825" width="9.33203125" style="2"/>
    <col min="13826" max="13826" width="43.5" style="2" bestFit="1" customWidth="1"/>
    <col min="13827" max="13827" width="26.83203125" style="2" customWidth="1"/>
    <col min="13828" max="13829" width="21" style="2" customWidth="1"/>
    <col min="13830" max="13830" width="298.33203125" style="2" bestFit="1" customWidth="1"/>
    <col min="13831" max="13831" width="19.5" style="2" bestFit="1" customWidth="1"/>
    <col min="13832" max="13832" width="15.6640625" style="2" bestFit="1" customWidth="1"/>
    <col min="13833" max="13833" width="19.33203125" style="2" customWidth="1"/>
    <col min="13834" max="13834" width="16.5" style="2" customWidth="1"/>
    <col min="13835" max="14081" width="9.33203125" style="2"/>
    <col min="14082" max="14082" width="43.5" style="2" bestFit="1" customWidth="1"/>
    <col min="14083" max="14083" width="26.83203125" style="2" customWidth="1"/>
    <col min="14084" max="14085" width="21" style="2" customWidth="1"/>
    <col min="14086" max="14086" width="298.33203125" style="2" bestFit="1" customWidth="1"/>
    <col min="14087" max="14087" width="19.5" style="2" bestFit="1" customWidth="1"/>
    <col min="14088" max="14088" width="15.6640625" style="2" bestFit="1" customWidth="1"/>
    <col min="14089" max="14089" width="19.33203125" style="2" customWidth="1"/>
    <col min="14090" max="14090" width="16.5" style="2" customWidth="1"/>
    <col min="14091" max="14337" width="9.33203125" style="2"/>
    <col min="14338" max="14338" width="43.5" style="2" bestFit="1" customWidth="1"/>
    <col min="14339" max="14339" width="26.83203125" style="2" customWidth="1"/>
    <col min="14340" max="14341" width="21" style="2" customWidth="1"/>
    <col min="14342" max="14342" width="298.33203125" style="2" bestFit="1" customWidth="1"/>
    <col min="14343" max="14343" width="19.5" style="2" bestFit="1" customWidth="1"/>
    <col min="14344" max="14344" width="15.6640625" style="2" bestFit="1" customWidth="1"/>
    <col min="14345" max="14345" width="19.33203125" style="2" customWidth="1"/>
    <col min="14346" max="14346" width="16.5" style="2" customWidth="1"/>
    <col min="14347" max="14593" width="9.33203125" style="2"/>
    <col min="14594" max="14594" width="43.5" style="2" bestFit="1" customWidth="1"/>
    <col min="14595" max="14595" width="26.83203125" style="2" customWidth="1"/>
    <col min="14596" max="14597" width="21" style="2" customWidth="1"/>
    <col min="14598" max="14598" width="298.33203125" style="2" bestFit="1" customWidth="1"/>
    <col min="14599" max="14599" width="19.5" style="2" bestFit="1" customWidth="1"/>
    <col min="14600" max="14600" width="15.6640625" style="2" bestFit="1" customWidth="1"/>
    <col min="14601" max="14601" width="19.33203125" style="2" customWidth="1"/>
    <col min="14602" max="14602" width="16.5" style="2" customWidth="1"/>
    <col min="14603" max="14849" width="9.33203125" style="2"/>
    <col min="14850" max="14850" width="43.5" style="2" bestFit="1" customWidth="1"/>
    <col min="14851" max="14851" width="26.83203125" style="2" customWidth="1"/>
    <col min="14852" max="14853" width="21" style="2" customWidth="1"/>
    <col min="14854" max="14854" width="298.33203125" style="2" bestFit="1" customWidth="1"/>
    <col min="14855" max="14855" width="19.5" style="2" bestFit="1" customWidth="1"/>
    <col min="14856" max="14856" width="15.6640625" style="2" bestFit="1" customWidth="1"/>
    <col min="14857" max="14857" width="19.33203125" style="2" customWidth="1"/>
    <col min="14858" max="14858" width="16.5" style="2" customWidth="1"/>
    <col min="14859" max="15105" width="9.33203125" style="2"/>
    <col min="15106" max="15106" width="43.5" style="2" bestFit="1" customWidth="1"/>
    <col min="15107" max="15107" width="26.83203125" style="2" customWidth="1"/>
    <col min="15108" max="15109" width="21" style="2" customWidth="1"/>
    <col min="15110" max="15110" width="298.33203125" style="2" bestFit="1" customWidth="1"/>
    <col min="15111" max="15111" width="19.5" style="2" bestFit="1" customWidth="1"/>
    <col min="15112" max="15112" width="15.6640625" style="2" bestFit="1" customWidth="1"/>
    <col min="15113" max="15113" width="19.33203125" style="2" customWidth="1"/>
    <col min="15114" max="15114" width="16.5" style="2" customWidth="1"/>
    <col min="15115" max="15361" width="9.33203125" style="2"/>
    <col min="15362" max="15362" width="43.5" style="2" bestFit="1" customWidth="1"/>
    <col min="15363" max="15363" width="26.83203125" style="2" customWidth="1"/>
    <col min="15364" max="15365" width="21" style="2" customWidth="1"/>
    <col min="15366" max="15366" width="298.33203125" style="2" bestFit="1" customWidth="1"/>
    <col min="15367" max="15367" width="19.5" style="2" bestFit="1" customWidth="1"/>
    <col min="15368" max="15368" width="15.6640625" style="2" bestFit="1" customWidth="1"/>
    <col min="15369" max="15369" width="19.33203125" style="2" customWidth="1"/>
    <col min="15370" max="15370" width="16.5" style="2" customWidth="1"/>
    <col min="15371" max="15617" width="9.33203125" style="2"/>
    <col min="15618" max="15618" width="43.5" style="2" bestFit="1" customWidth="1"/>
    <col min="15619" max="15619" width="26.83203125" style="2" customWidth="1"/>
    <col min="15620" max="15621" width="21" style="2" customWidth="1"/>
    <col min="15622" max="15622" width="298.33203125" style="2" bestFit="1" customWidth="1"/>
    <col min="15623" max="15623" width="19.5" style="2" bestFit="1" customWidth="1"/>
    <col min="15624" max="15624" width="15.6640625" style="2" bestFit="1" customWidth="1"/>
    <col min="15625" max="15625" width="19.33203125" style="2" customWidth="1"/>
    <col min="15626" max="15626" width="16.5" style="2" customWidth="1"/>
    <col min="15627" max="15873" width="9.33203125" style="2"/>
    <col min="15874" max="15874" width="43.5" style="2" bestFit="1" customWidth="1"/>
    <col min="15875" max="15875" width="26.83203125" style="2" customWidth="1"/>
    <col min="15876" max="15877" width="21" style="2" customWidth="1"/>
    <col min="15878" max="15878" width="298.33203125" style="2" bestFit="1" customWidth="1"/>
    <col min="15879" max="15879" width="19.5" style="2" bestFit="1" customWidth="1"/>
    <col min="15880" max="15880" width="15.6640625" style="2" bestFit="1" customWidth="1"/>
    <col min="15881" max="15881" width="19.33203125" style="2" customWidth="1"/>
    <col min="15882" max="15882" width="16.5" style="2" customWidth="1"/>
    <col min="15883" max="16129" width="9.33203125" style="2"/>
    <col min="16130" max="16130" width="43.5" style="2" bestFit="1" customWidth="1"/>
    <col min="16131" max="16131" width="26.83203125" style="2" customWidth="1"/>
    <col min="16132" max="16133" width="21" style="2" customWidth="1"/>
    <col min="16134" max="16134" width="298.33203125" style="2" bestFit="1" customWidth="1"/>
    <col min="16135" max="16135" width="19.5" style="2" bestFit="1" customWidth="1"/>
    <col min="16136" max="16136" width="15.6640625" style="2" bestFit="1" customWidth="1"/>
    <col min="16137" max="16137" width="19.33203125" style="2" customWidth="1"/>
    <col min="16138" max="16138" width="16.5" style="2" customWidth="1"/>
    <col min="16139" max="16384" width="9.33203125" style="2"/>
  </cols>
  <sheetData>
    <row r="1" spans="1:10">
      <c r="A1" s="9" t="s">
        <v>525</v>
      </c>
    </row>
    <row r="3" spans="1:10">
      <c r="A3" s="2" t="s">
        <v>526</v>
      </c>
      <c r="D3" s="2"/>
      <c r="E3" s="2"/>
    </row>
    <row r="4" spans="1:10">
      <c r="A4" s="2" t="s">
        <v>527</v>
      </c>
      <c r="D4" s="2"/>
      <c r="E4" s="2"/>
    </row>
    <row r="5" spans="1:10">
      <c r="D5" s="2"/>
      <c r="E5" s="2"/>
    </row>
    <row r="6" spans="1:10">
      <c r="A6" s="2" t="s">
        <v>528</v>
      </c>
      <c r="D6" s="2"/>
      <c r="E6" s="2"/>
    </row>
    <row r="7" spans="1:10">
      <c r="A7" s="2" t="s">
        <v>187</v>
      </c>
      <c r="B7" s="2" t="s">
        <v>406</v>
      </c>
      <c r="C7" s="2" t="s">
        <v>529</v>
      </c>
      <c r="D7" s="2" t="s">
        <v>530</v>
      </c>
      <c r="E7" s="2"/>
    </row>
    <row r="8" spans="1:10">
      <c r="D8" s="2"/>
      <c r="E8" s="2"/>
    </row>
    <row r="9" spans="1:10">
      <c r="A9" s="2" t="s">
        <v>185</v>
      </c>
      <c r="B9" s="2" t="s">
        <v>531</v>
      </c>
      <c r="C9" s="2" t="s">
        <v>242</v>
      </c>
      <c r="D9" s="2" t="s">
        <v>532</v>
      </c>
      <c r="E9" s="2" t="s">
        <v>533</v>
      </c>
      <c r="F9" s="2" t="s">
        <v>534</v>
      </c>
      <c r="G9" s="2" t="s">
        <v>535</v>
      </c>
      <c r="H9" s="2" t="s">
        <v>536</v>
      </c>
      <c r="I9" s="2" t="s">
        <v>537</v>
      </c>
      <c r="J9" s="2" t="s">
        <v>536</v>
      </c>
    </row>
    <row r="10" spans="1:10">
      <c r="A10" s="338" t="s">
        <v>176</v>
      </c>
      <c r="B10" s="339" t="s">
        <v>664</v>
      </c>
      <c r="C10" s="340" t="s">
        <v>665</v>
      </c>
      <c r="D10" s="342"/>
      <c r="E10" s="340" t="s">
        <v>662</v>
      </c>
      <c r="F10" s="2" t="s">
        <v>666</v>
      </c>
      <c r="G10" s="2" t="s">
        <v>97</v>
      </c>
      <c r="H10" s="2" t="s">
        <v>97</v>
      </c>
      <c r="I10" s="2">
        <v>861695</v>
      </c>
      <c r="J10" s="2">
        <v>17476</v>
      </c>
    </row>
    <row r="11" spans="1:10">
      <c r="A11" s="338" t="s">
        <v>91</v>
      </c>
      <c r="B11" s="343" t="s">
        <v>202</v>
      </c>
      <c r="C11" s="340" t="s">
        <v>546</v>
      </c>
      <c r="D11" s="344" t="s">
        <v>540</v>
      </c>
      <c r="E11" s="340" t="s">
        <v>541</v>
      </c>
      <c r="F11" s="2" t="s">
        <v>547</v>
      </c>
      <c r="G11" s="2">
        <v>2589300</v>
      </c>
      <c r="H11" s="2">
        <v>396300</v>
      </c>
      <c r="I11" s="2">
        <v>2670216</v>
      </c>
      <c r="J11" s="2">
        <v>476659</v>
      </c>
    </row>
    <row r="12" spans="1:10">
      <c r="A12" s="338" t="s">
        <v>89</v>
      </c>
      <c r="B12" s="343" t="s">
        <v>548</v>
      </c>
      <c r="C12" s="340" t="s">
        <v>549</v>
      </c>
      <c r="D12" s="344" t="s">
        <v>540</v>
      </c>
      <c r="E12" s="340" t="s">
        <v>541</v>
      </c>
      <c r="F12" s="2" t="s">
        <v>550</v>
      </c>
      <c r="G12" s="2">
        <v>5904000</v>
      </c>
      <c r="H12" s="2">
        <v>924000</v>
      </c>
      <c r="I12" s="2">
        <v>6250639</v>
      </c>
      <c r="J12" s="2">
        <v>1002283</v>
      </c>
    </row>
    <row r="13" spans="1:10">
      <c r="A13" s="338" t="s">
        <v>95</v>
      </c>
      <c r="B13" s="345" t="s">
        <v>538</v>
      </c>
      <c r="C13" s="340" t="s">
        <v>539</v>
      </c>
      <c r="D13" s="340" t="s">
        <v>540</v>
      </c>
      <c r="E13" s="340" t="s">
        <v>541</v>
      </c>
      <c r="F13" s="2" t="s">
        <v>542</v>
      </c>
      <c r="G13" s="2">
        <v>13627000</v>
      </c>
      <c r="H13" s="2">
        <v>0</v>
      </c>
      <c r="I13" s="2">
        <v>16339331</v>
      </c>
      <c r="J13" s="2">
        <v>0</v>
      </c>
    </row>
    <row r="14" spans="1:10">
      <c r="A14" s="338" t="s">
        <v>171</v>
      </c>
      <c r="B14" s="341" t="s">
        <v>667</v>
      </c>
      <c r="C14" s="340" t="s">
        <v>668</v>
      </c>
      <c r="D14" s="342"/>
      <c r="E14" s="340" t="s">
        <v>662</v>
      </c>
      <c r="F14" s="2" t="s">
        <v>669</v>
      </c>
      <c r="G14" s="2">
        <v>968172</v>
      </c>
      <c r="H14" s="2">
        <v>474173</v>
      </c>
      <c r="I14" s="2">
        <v>1053851</v>
      </c>
      <c r="J14" s="2">
        <v>563312</v>
      </c>
    </row>
    <row r="15" spans="1:10">
      <c r="A15" s="338" t="s">
        <v>168</v>
      </c>
      <c r="B15" s="341" t="s">
        <v>670</v>
      </c>
      <c r="C15" s="340" t="s">
        <v>671</v>
      </c>
      <c r="D15" s="342"/>
      <c r="E15" s="340" t="s">
        <v>662</v>
      </c>
      <c r="F15" s="2" t="s">
        <v>672</v>
      </c>
      <c r="G15" s="2">
        <v>674931</v>
      </c>
      <c r="H15" s="2">
        <v>456692</v>
      </c>
      <c r="I15" s="2">
        <v>592795</v>
      </c>
      <c r="J15" s="2">
        <v>36818</v>
      </c>
    </row>
    <row r="16" spans="1:10">
      <c r="A16" s="338" t="s">
        <v>87</v>
      </c>
      <c r="B16" s="341" t="s">
        <v>201</v>
      </c>
      <c r="C16" s="340" t="s">
        <v>551</v>
      </c>
      <c r="D16" s="342" t="s">
        <v>530</v>
      </c>
      <c r="E16" s="340" t="s">
        <v>541</v>
      </c>
      <c r="F16" s="2" t="s">
        <v>552</v>
      </c>
      <c r="G16" s="2">
        <v>1949000</v>
      </c>
      <c r="H16" s="2">
        <v>2320000</v>
      </c>
      <c r="I16" s="2">
        <v>1893008</v>
      </c>
      <c r="J16" s="2">
        <v>0</v>
      </c>
    </row>
    <row r="17" spans="1:10">
      <c r="A17" s="338" t="s">
        <v>85</v>
      </c>
      <c r="B17" s="345" t="s">
        <v>200</v>
      </c>
      <c r="C17" s="340" t="s">
        <v>553</v>
      </c>
      <c r="D17" s="340" t="s">
        <v>530</v>
      </c>
      <c r="E17" s="340" t="s">
        <v>541</v>
      </c>
      <c r="F17" s="2" t="s">
        <v>554</v>
      </c>
      <c r="G17" s="2">
        <v>512081</v>
      </c>
      <c r="H17" s="2">
        <v>132434</v>
      </c>
      <c r="I17" s="2">
        <v>538563</v>
      </c>
      <c r="J17" s="2">
        <v>162367</v>
      </c>
    </row>
    <row r="18" spans="1:10">
      <c r="A18" s="338" t="s">
        <v>337</v>
      </c>
      <c r="B18" s="341" t="s">
        <v>558</v>
      </c>
      <c r="C18" s="340" t="s">
        <v>559</v>
      </c>
      <c r="D18" s="342" t="s">
        <v>560</v>
      </c>
      <c r="E18" s="340" t="s">
        <v>541</v>
      </c>
      <c r="F18" s="2" t="s">
        <v>561</v>
      </c>
      <c r="G18" s="2">
        <v>993697</v>
      </c>
      <c r="H18" s="2">
        <v>0</v>
      </c>
      <c r="I18" s="2">
        <v>1099274</v>
      </c>
      <c r="J18" s="2">
        <v>0</v>
      </c>
    </row>
    <row r="19" spans="1:10">
      <c r="A19" s="338" t="s">
        <v>79</v>
      </c>
      <c r="B19" s="345" t="s">
        <v>199</v>
      </c>
      <c r="C19" s="340" t="s">
        <v>565</v>
      </c>
      <c r="D19" s="340" t="s">
        <v>540</v>
      </c>
      <c r="E19" s="340" t="s">
        <v>541</v>
      </c>
      <c r="F19" s="2" t="s">
        <v>566</v>
      </c>
      <c r="G19" s="2">
        <v>4031000</v>
      </c>
      <c r="H19" s="2">
        <v>1982000</v>
      </c>
      <c r="I19" s="2">
        <v>3897743</v>
      </c>
      <c r="J19" s="2">
        <v>2332104</v>
      </c>
    </row>
    <row r="20" spans="1:10">
      <c r="A20" s="338" t="s">
        <v>81</v>
      </c>
      <c r="B20" s="345" t="s">
        <v>562</v>
      </c>
      <c r="C20" s="340" t="s">
        <v>563</v>
      </c>
      <c r="D20" s="340" t="s">
        <v>540</v>
      </c>
      <c r="E20" s="340" t="s">
        <v>541</v>
      </c>
      <c r="F20" s="2" t="s">
        <v>564</v>
      </c>
      <c r="G20" s="2">
        <v>8765000</v>
      </c>
      <c r="H20" s="2">
        <v>1546000</v>
      </c>
      <c r="I20" s="2">
        <v>8989360</v>
      </c>
      <c r="J20" s="2">
        <v>1741421</v>
      </c>
    </row>
    <row r="21" spans="1:10">
      <c r="A21" s="338" t="s">
        <v>83</v>
      </c>
      <c r="B21" s="345" t="s">
        <v>555</v>
      </c>
      <c r="C21" s="340" t="s">
        <v>556</v>
      </c>
      <c r="D21" s="340" t="s">
        <v>540</v>
      </c>
      <c r="E21" s="340" t="s">
        <v>541</v>
      </c>
      <c r="F21" s="2" t="s">
        <v>557</v>
      </c>
      <c r="G21" s="2">
        <v>9844000</v>
      </c>
      <c r="H21" s="2">
        <v>783000</v>
      </c>
      <c r="I21" s="2">
        <v>7213038</v>
      </c>
      <c r="J21" s="2">
        <v>0</v>
      </c>
    </row>
    <row r="22" spans="1:10">
      <c r="A22" s="338" t="s">
        <v>161</v>
      </c>
      <c r="B22" s="341" t="s">
        <v>675</v>
      </c>
      <c r="C22" s="340" t="s">
        <v>676</v>
      </c>
      <c r="D22" s="342"/>
      <c r="E22" s="340" t="s">
        <v>662</v>
      </c>
      <c r="F22" s="2" t="s">
        <v>677</v>
      </c>
      <c r="G22" s="2">
        <v>5293000</v>
      </c>
      <c r="H22" s="2">
        <v>1315000</v>
      </c>
      <c r="I22" s="2">
        <v>4973683</v>
      </c>
      <c r="J22" s="2">
        <v>0</v>
      </c>
    </row>
    <row r="23" spans="1:10">
      <c r="A23" s="338" t="s">
        <v>75</v>
      </c>
      <c r="B23" s="341" t="s">
        <v>570</v>
      </c>
      <c r="C23" s="340" t="s">
        <v>571</v>
      </c>
      <c r="D23" s="342" t="s">
        <v>560</v>
      </c>
      <c r="E23" s="340" t="s">
        <v>541</v>
      </c>
      <c r="F23" s="2" t="s">
        <v>572</v>
      </c>
      <c r="G23" s="2" t="s">
        <v>97</v>
      </c>
      <c r="H23" s="2">
        <v>469000</v>
      </c>
      <c r="I23" s="2">
        <v>11301643</v>
      </c>
      <c r="J23" s="2">
        <v>560858</v>
      </c>
    </row>
    <row r="24" spans="1:10">
      <c r="A24" s="338" t="s">
        <v>147</v>
      </c>
      <c r="B24" s="341" t="s">
        <v>678</v>
      </c>
      <c r="C24" s="340" t="s">
        <v>679</v>
      </c>
      <c r="D24" s="342"/>
      <c r="E24" s="340" t="s">
        <v>662</v>
      </c>
      <c r="F24" s="2" t="s">
        <v>680</v>
      </c>
      <c r="G24" s="2">
        <v>11848000</v>
      </c>
      <c r="H24" s="2">
        <v>0</v>
      </c>
      <c r="I24" s="2">
        <v>10614761</v>
      </c>
      <c r="J24" s="2">
        <v>3351</v>
      </c>
    </row>
    <row r="25" spans="1:10">
      <c r="A25" s="338" t="s">
        <v>73</v>
      </c>
      <c r="B25" s="341" t="s">
        <v>573</v>
      </c>
      <c r="C25" s="340" t="s">
        <v>574</v>
      </c>
      <c r="D25" s="342" t="s">
        <v>540</v>
      </c>
      <c r="E25" s="340" t="s">
        <v>541</v>
      </c>
      <c r="F25" s="2" t="s">
        <v>575</v>
      </c>
      <c r="G25" s="2">
        <v>852881</v>
      </c>
      <c r="H25" s="2">
        <v>0</v>
      </c>
      <c r="I25" s="2">
        <v>918013</v>
      </c>
      <c r="J25" s="2">
        <v>0</v>
      </c>
    </row>
    <row r="26" spans="1:10">
      <c r="A26" s="338" t="s">
        <v>71</v>
      </c>
      <c r="B26" s="345" t="s">
        <v>576</v>
      </c>
      <c r="C26" s="340" t="s">
        <v>577</v>
      </c>
      <c r="D26" s="340" t="s">
        <v>560</v>
      </c>
      <c r="E26" s="340" t="s">
        <v>541</v>
      </c>
      <c r="F26" s="2" t="s">
        <v>578</v>
      </c>
      <c r="G26" s="2">
        <v>508863</v>
      </c>
      <c r="H26" s="2">
        <v>39849</v>
      </c>
      <c r="I26" s="2">
        <v>522507</v>
      </c>
      <c r="J26" s="2">
        <v>0</v>
      </c>
    </row>
    <row r="27" spans="1:10">
      <c r="A27" s="338" t="s">
        <v>77</v>
      </c>
      <c r="B27" s="345" t="s">
        <v>567</v>
      </c>
      <c r="C27" s="340" t="s">
        <v>568</v>
      </c>
      <c r="D27" s="340" t="s">
        <v>560</v>
      </c>
      <c r="E27" s="340" t="s">
        <v>541</v>
      </c>
      <c r="F27" s="2" t="s">
        <v>569</v>
      </c>
      <c r="G27" s="2">
        <v>7870649</v>
      </c>
      <c r="H27" s="2">
        <v>130836</v>
      </c>
      <c r="I27" s="2">
        <v>10775054</v>
      </c>
      <c r="J27" s="2">
        <v>166032</v>
      </c>
    </row>
    <row r="28" spans="1:10">
      <c r="A28" s="338" t="s">
        <v>65</v>
      </c>
      <c r="B28" s="343" t="s">
        <v>584</v>
      </c>
      <c r="C28" s="340" t="s">
        <v>585</v>
      </c>
      <c r="D28" s="344" t="s">
        <v>540</v>
      </c>
      <c r="E28" s="340" t="s">
        <v>541</v>
      </c>
      <c r="F28" s="2" t="s">
        <v>586</v>
      </c>
      <c r="G28" s="2">
        <v>24254000</v>
      </c>
      <c r="H28" s="2">
        <v>903000</v>
      </c>
      <c r="I28" s="2">
        <v>9226114</v>
      </c>
      <c r="J28" s="2">
        <v>613046</v>
      </c>
    </row>
    <row r="29" spans="1:10">
      <c r="A29" s="338" t="s">
        <v>67</v>
      </c>
      <c r="B29" s="341" t="s">
        <v>581</v>
      </c>
      <c r="C29" s="340" t="s">
        <v>582</v>
      </c>
      <c r="D29" s="342" t="s">
        <v>530</v>
      </c>
      <c r="E29" s="340" t="s">
        <v>541</v>
      </c>
      <c r="F29" s="2" t="s">
        <v>583</v>
      </c>
      <c r="G29" s="2">
        <v>14970000</v>
      </c>
      <c r="H29" s="2">
        <v>0</v>
      </c>
      <c r="I29" s="2">
        <v>11421168</v>
      </c>
      <c r="J29" s="2">
        <v>0</v>
      </c>
    </row>
    <row r="30" spans="1:10">
      <c r="A30" s="338" t="s">
        <v>143</v>
      </c>
      <c r="B30" s="341" t="s">
        <v>681</v>
      </c>
      <c r="C30" s="340" t="s">
        <v>682</v>
      </c>
      <c r="D30" s="342"/>
      <c r="E30" s="340" t="s">
        <v>662</v>
      </c>
      <c r="F30" s="2" t="s">
        <v>683</v>
      </c>
      <c r="G30" s="2">
        <v>2309900</v>
      </c>
      <c r="H30" s="2">
        <v>0</v>
      </c>
      <c r="I30" s="2">
        <v>2318009</v>
      </c>
      <c r="J30" s="2">
        <v>0</v>
      </c>
    </row>
    <row r="31" spans="1:10">
      <c r="A31" s="338" t="s">
        <v>69</v>
      </c>
      <c r="B31" s="343" t="s">
        <v>68</v>
      </c>
      <c r="C31" s="340" t="s">
        <v>579</v>
      </c>
      <c r="D31" s="344" t="s">
        <v>530</v>
      </c>
      <c r="E31" s="340" t="s">
        <v>541</v>
      </c>
      <c r="F31" s="2" t="s">
        <v>580</v>
      </c>
      <c r="G31" s="2">
        <v>3109439</v>
      </c>
      <c r="H31" s="2">
        <v>0</v>
      </c>
      <c r="I31" s="2">
        <v>2973763</v>
      </c>
      <c r="J31" s="2">
        <v>0</v>
      </c>
    </row>
    <row r="32" spans="1:10">
      <c r="A32" s="338" t="s">
        <v>2220</v>
      </c>
      <c r="B32" s="341" t="s">
        <v>2219</v>
      </c>
      <c r="C32" s="340" t="s">
        <v>2222</v>
      </c>
      <c r="D32" s="342" t="s">
        <v>560</v>
      </c>
      <c r="E32" s="340" t="s">
        <v>541</v>
      </c>
      <c r="F32" s="2" t="s">
        <v>2223</v>
      </c>
      <c r="G32" s="2">
        <v>1076725</v>
      </c>
      <c r="H32" s="2">
        <v>0</v>
      </c>
      <c r="I32" s="2">
        <v>1021585</v>
      </c>
      <c r="J32" s="2">
        <v>0</v>
      </c>
    </row>
    <row r="33" spans="1:10">
      <c r="A33" s="338" t="s">
        <v>63</v>
      </c>
      <c r="B33" s="343" t="s">
        <v>198</v>
      </c>
      <c r="C33" s="340" t="s">
        <v>587</v>
      </c>
      <c r="D33" s="344" t="s">
        <v>540</v>
      </c>
      <c r="E33" s="340" t="s">
        <v>541</v>
      </c>
      <c r="F33" s="2" t="s">
        <v>588</v>
      </c>
      <c r="G33" s="2">
        <v>1297400</v>
      </c>
      <c r="H33" s="2">
        <v>1672000</v>
      </c>
      <c r="I33" s="2">
        <v>1348534</v>
      </c>
      <c r="J33" s="2">
        <v>352611</v>
      </c>
    </row>
    <row r="34" spans="1:10">
      <c r="A34" s="338" t="s">
        <v>61</v>
      </c>
      <c r="B34" s="341" t="s">
        <v>197</v>
      </c>
      <c r="C34" s="340" t="s">
        <v>589</v>
      </c>
      <c r="D34" s="342" t="s">
        <v>560</v>
      </c>
      <c r="E34" s="340" t="s">
        <v>541</v>
      </c>
      <c r="F34" s="2" t="s">
        <v>590</v>
      </c>
      <c r="G34" s="2" t="s">
        <v>97</v>
      </c>
      <c r="H34" s="2">
        <v>0</v>
      </c>
      <c r="I34" s="2">
        <v>774449</v>
      </c>
      <c r="J34" s="2">
        <v>0</v>
      </c>
    </row>
    <row r="35" spans="1:10">
      <c r="A35" s="338" t="s">
        <v>59</v>
      </c>
      <c r="B35" s="345" t="s">
        <v>58</v>
      </c>
      <c r="C35" s="340" t="s">
        <v>591</v>
      </c>
      <c r="D35" s="340" t="s">
        <v>560</v>
      </c>
      <c r="E35" s="340" t="s">
        <v>541</v>
      </c>
      <c r="F35" s="2" t="s">
        <v>592</v>
      </c>
      <c r="G35" s="2">
        <v>392365</v>
      </c>
      <c r="H35" s="2">
        <v>139727</v>
      </c>
      <c r="I35" s="2">
        <v>381083</v>
      </c>
      <c r="J35" s="2">
        <v>177711</v>
      </c>
    </row>
    <row r="36" spans="1:10">
      <c r="A36" s="338" t="s">
        <v>138</v>
      </c>
      <c r="B36" s="341" t="s">
        <v>660</v>
      </c>
      <c r="C36" s="340" t="s">
        <v>661</v>
      </c>
      <c r="D36" s="342"/>
      <c r="E36" s="340" t="s">
        <v>662</v>
      </c>
      <c r="F36" s="2" t="s">
        <v>663</v>
      </c>
      <c r="G36" s="2">
        <v>14009000</v>
      </c>
      <c r="H36" s="2">
        <v>0</v>
      </c>
      <c r="I36" s="2">
        <v>10620538</v>
      </c>
      <c r="J36" s="2">
        <v>0</v>
      </c>
    </row>
    <row r="37" spans="1:10">
      <c r="A37" s="338" t="s">
        <v>57</v>
      </c>
      <c r="B37" s="345" t="s">
        <v>137</v>
      </c>
      <c r="C37" s="340" t="s">
        <v>593</v>
      </c>
      <c r="D37" s="340" t="s">
        <v>540</v>
      </c>
      <c r="E37" s="340" t="s">
        <v>541</v>
      </c>
      <c r="F37" s="2" t="s">
        <v>594</v>
      </c>
      <c r="G37" s="2">
        <v>5577946</v>
      </c>
      <c r="H37" s="2">
        <v>572857</v>
      </c>
      <c r="I37" s="2">
        <v>3995763</v>
      </c>
      <c r="J37" s="2">
        <v>0</v>
      </c>
    </row>
    <row r="38" spans="1:10">
      <c r="A38" s="338" t="s">
        <v>55</v>
      </c>
      <c r="B38" s="345" t="s">
        <v>595</v>
      </c>
      <c r="C38" s="340" t="s">
        <v>596</v>
      </c>
      <c r="D38" s="340" t="s">
        <v>530</v>
      </c>
      <c r="E38" s="340" t="s">
        <v>541</v>
      </c>
      <c r="F38" s="2" t="s">
        <v>597</v>
      </c>
      <c r="G38" s="2">
        <v>805554</v>
      </c>
      <c r="H38" s="2">
        <v>263394</v>
      </c>
      <c r="I38" s="2">
        <v>808318</v>
      </c>
      <c r="J38" s="2">
        <v>315225</v>
      </c>
    </row>
    <row r="39" spans="1:10">
      <c r="A39" s="338" t="s">
        <v>53</v>
      </c>
      <c r="B39" s="341" t="s">
        <v>598</v>
      </c>
      <c r="C39" s="340" t="s">
        <v>599</v>
      </c>
      <c r="D39" s="342" t="s">
        <v>530</v>
      </c>
      <c r="E39" s="340" t="s">
        <v>541</v>
      </c>
      <c r="F39" s="2" t="s">
        <v>600</v>
      </c>
      <c r="G39" s="2">
        <v>2141200</v>
      </c>
      <c r="H39" s="2">
        <v>0</v>
      </c>
      <c r="I39" s="2">
        <v>2328466</v>
      </c>
      <c r="J39" s="2">
        <v>0</v>
      </c>
    </row>
    <row r="40" spans="1:10">
      <c r="A40" s="338" t="s">
        <v>720</v>
      </c>
      <c r="B40" s="341" t="s">
        <v>721</v>
      </c>
      <c r="C40" s="340" t="s">
        <v>722</v>
      </c>
      <c r="D40" s="342"/>
      <c r="E40" s="340" t="s">
        <v>662</v>
      </c>
      <c r="F40" s="2" t="s">
        <v>723</v>
      </c>
      <c r="G40" s="2">
        <v>350765</v>
      </c>
      <c r="H40" s="2">
        <v>0</v>
      </c>
      <c r="I40" s="2">
        <v>333969</v>
      </c>
      <c r="J40" s="2">
        <v>0</v>
      </c>
    </row>
    <row r="41" spans="1:10">
      <c r="A41" s="338" t="s">
        <v>49</v>
      </c>
      <c r="B41" s="341" t="s">
        <v>48</v>
      </c>
      <c r="C41" s="340" t="s">
        <v>604</v>
      </c>
      <c r="D41" s="342" t="s">
        <v>540</v>
      </c>
      <c r="E41" s="340" t="s">
        <v>541</v>
      </c>
      <c r="F41" s="2" t="s">
        <v>605</v>
      </c>
      <c r="G41" s="2" t="s">
        <v>97</v>
      </c>
      <c r="H41" s="2">
        <v>151000</v>
      </c>
      <c r="I41" s="2">
        <v>4426779</v>
      </c>
      <c r="J41" s="2">
        <v>228323</v>
      </c>
    </row>
    <row r="42" spans="1:10">
      <c r="A42" s="338" t="s">
        <v>134</v>
      </c>
      <c r="B42" s="341" t="s">
        <v>684</v>
      </c>
      <c r="C42" s="340" t="s">
        <v>685</v>
      </c>
      <c r="D42" s="342"/>
      <c r="E42" s="340" t="s">
        <v>662</v>
      </c>
      <c r="F42" s="2" t="s">
        <v>686</v>
      </c>
      <c r="G42" s="2">
        <v>12019000</v>
      </c>
      <c r="H42" s="2">
        <v>3021000</v>
      </c>
      <c r="I42" s="2">
        <v>11669947</v>
      </c>
      <c r="J42" s="2">
        <v>3490389</v>
      </c>
    </row>
    <row r="43" spans="1:10">
      <c r="A43" s="338" t="s">
        <v>133</v>
      </c>
      <c r="B43" s="341" t="s">
        <v>673</v>
      </c>
      <c r="C43" s="340" t="s">
        <v>674</v>
      </c>
      <c r="D43" s="342"/>
      <c r="E43" s="340" t="s">
        <v>662</v>
      </c>
      <c r="F43" s="2" t="s">
        <v>2224</v>
      </c>
      <c r="G43" s="2">
        <v>3293481</v>
      </c>
      <c r="H43" s="2">
        <v>0</v>
      </c>
      <c r="I43" s="2">
        <v>3274438</v>
      </c>
      <c r="J43" s="2">
        <v>0</v>
      </c>
    </row>
    <row r="44" spans="1:10">
      <c r="A44" s="338" t="s">
        <v>93</v>
      </c>
      <c r="B44" s="341" t="s">
        <v>543</v>
      </c>
      <c r="C44" s="340" t="s">
        <v>544</v>
      </c>
      <c r="D44" s="342" t="s">
        <v>540</v>
      </c>
      <c r="E44" s="340" t="s">
        <v>541</v>
      </c>
      <c r="F44" s="2" t="s">
        <v>545</v>
      </c>
      <c r="G44" s="2" t="s">
        <v>97</v>
      </c>
      <c r="H44" s="2">
        <v>0</v>
      </c>
      <c r="I44" s="2">
        <v>1290932</v>
      </c>
      <c r="J44" s="2">
        <v>0</v>
      </c>
    </row>
    <row r="45" spans="1:10">
      <c r="A45" s="338" t="s">
        <v>47</v>
      </c>
      <c r="B45" s="341" t="s">
        <v>196</v>
      </c>
      <c r="C45" s="340" t="s">
        <v>606</v>
      </c>
      <c r="D45" s="342" t="s">
        <v>540</v>
      </c>
      <c r="E45" s="340" t="s">
        <v>541</v>
      </c>
      <c r="F45" s="2" t="s">
        <v>607</v>
      </c>
      <c r="G45" s="2">
        <v>1805000</v>
      </c>
      <c r="H45" s="2">
        <v>0</v>
      </c>
      <c r="I45" s="2">
        <v>1832467</v>
      </c>
      <c r="J45" s="2">
        <v>0</v>
      </c>
    </row>
    <row r="46" spans="1:10">
      <c r="A46" s="338" t="s">
        <v>45</v>
      </c>
      <c r="B46" s="341" t="s">
        <v>608</v>
      </c>
      <c r="C46" s="340" t="s">
        <v>609</v>
      </c>
      <c r="D46" s="342" t="s">
        <v>560</v>
      </c>
      <c r="E46" s="340" t="s">
        <v>541</v>
      </c>
      <c r="F46" s="2" t="s">
        <v>2225</v>
      </c>
      <c r="G46" s="2" t="s">
        <v>97</v>
      </c>
      <c r="H46" s="2" t="s">
        <v>97</v>
      </c>
      <c r="I46" s="2">
        <v>4565241</v>
      </c>
      <c r="J46" s="2">
        <v>304574</v>
      </c>
    </row>
    <row r="47" spans="1:10">
      <c r="A47" s="338" t="s">
        <v>128</v>
      </c>
      <c r="B47" s="341" t="s">
        <v>127</v>
      </c>
      <c r="C47" s="340" t="s">
        <v>692</v>
      </c>
      <c r="D47" s="342"/>
      <c r="E47" s="340" t="s">
        <v>662</v>
      </c>
      <c r="F47" s="2" t="s">
        <v>693</v>
      </c>
      <c r="G47" s="2" t="s">
        <v>97</v>
      </c>
      <c r="H47" s="2">
        <v>1995000</v>
      </c>
      <c r="I47" s="2">
        <v>4731963</v>
      </c>
      <c r="J47" s="2">
        <v>2207607</v>
      </c>
    </row>
    <row r="48" spans="1:10">
      <c r="A48" s="338" t="s">
        <v>126</v>
      </c>
      <c r="B48" s="341" t="s">
        <v>687</v>
      </c>
      <c r="C48" s="340" t="s">
        <v>688</v>
      </c>
      <c r="D48" s="342"/>
      <c r="E48" s="340" t="s">
        <v>662</v>
      </c>
      <c r="F48" s="2" t="s">
        <v>689</v>
      </c>
      <c r="G48" s="2">
        <v>2446000</v>
      </c>
      <c r="H48" s="2">
        <v>764000</v>
      </c>
      <c r="I48" s="2">
        <v>2616610</v>
      </c>
      <c r="J48" s="2">
        <v>387383</v>
      </c>
    </row>
    <row r="49" spans="1:10">
      <c r="A49" s="338" t="s">
        <v>125</v>
      </c>
      <c r="B49" s="341" t="s">
        <v>124</v>
      </c>
      <c r="C49" s="340" t="s">
        <v>690</v>
      </c>
      <c r="D49" s="342"/>
      <c r="E49" s="340" t="s">
        <v>662</v>
      </c>
      <c r="F49" s="2" t="s">
        <v>691</v>
      </c>
      <c r="G49" s="2">
        <v>4575000</v>
      </c>
      <c r="H49" s="2">
        <v>3750000</v>
      </c>
      <c r="I49" s="2">
        <v>3395043</v>
      </c>
      <c r="J49" s="2">
        <v>549593</v>
      </c>
    </row>
    <row r="50" spans="1:10">
      <c r="A50" s="338" t="s">
        <v>41</v>
      </c>
      <c r="B50" s="341" t="s">
        <v>195</v>
      </c>
      <c r="C50" s="340" t="s">
        <v>610</v>
      </c>
      <c r="D50" s="342" t="s">
        <v>530</v>
      </c>
      <c r="E50" s="340" t="s">
        <v>541</v>
      </c>
      <c r="F50" s="2" t="s">
        <v>611</v>
      </c>
      <c r="G50" s="2">
        <v>16478000</v>
      </c>
      <c r="H50" s="2">
        <v>0</v>
      </c>
      <c r="I50" s="2">
        <v>17421253</v>
      </c>
      <c r="J50" s="2">
        <v>0</v>
      </c>
    </row>
    <row r="51" spans="1:10">
      <c r="A51" s="338" t="s">
        <v>121</v>
      </c>
      <c r="B51" s="341" t="s">
        <v>694</v>
      </c>
      <c r="C51" s="340" t="s">
        <v>695</v>
      </c>
      <c r="D51" s="342"/>
      <c r="E51" s="340" t="s">
        <v>662</v>
      </c>
      <c r="F51" s="2" t="s">
        <v>696</v>
      </c>
      <c r="G51" s="2">
        <v>1981380</v>
      </c>
      <c r="H51" s="2">
        <v>390770</v>
      </c>
      <c r="I51" s="2">
        <v>2019641</v>
      </c>
      <c r="J51" s="2">
        <v>0</v>
      </c>
    </row>
    <row r="52" spans="1:10">
      <c r="A52" s="338" t="s">
        <v>39</v>
      </c>
      <c r="B52" s="341" t="s">
        <v>38</v>
      </c>
      <c r="C52" s="340" t="s">
        <v>612</v>
      </c>
      <c r="D52" s="342" t="s">
        <v>540</v>
      </c>
      <c r="E52" s="340" t="s">
        <v>541</v>
      </c>
      <c r="F52" s="2" t="s">
        <v>613</v>
      </c>
      <c r="G52" s="2">
        <v>783462</v>
      </c>
      <c r="H52" s="2">
        <v>702887</v>
      </c>
      <c r="I52" s="2">
        <v>797656</v>
      </c>
      <c r="J52" s="2">
        <v>0</v>
      </c>
    </row>
    <row r="53" spans="1:10">
      <c r="A53" s="338" t="s">
        <v>37</v>
      </c>
      <c r="B53" s="343" t="s">
        <v>194</v>
      </c>
      <c r="C53" s="340" t="s">
        <v>614</v>
      </c>
      <c r="D53" s="344" t="s">
        <v>540</v>
      </c>
      <c r="E53" s="340" t="s">
        <v>541</v>
      </c>
      <c r="F53" s="2" t="s">
        <v>615</v>
      </c>
      <c r="G53" s="2">
        <v>187000</v>
      </c>
      <c r="H53" s="2">
        <v>160600</v>
      </c>
      <c r="I53" s="2">
        <v>188336</v>
      </c>
      <c r="J53" s="2">
        <v>31552</v>
      </c>
    </row>
    <row r="54" spans="1:10">
      <c r="A54" s="338" t="s">
        <v>33</v>
      </c>
      <c r="B54" s="341" t="s">
        <v>193</v>
      </c>
      <c r="C54" s="340" t="s">
        <v>619</v>
      </c>
      <c r="D54" s="342" t="s">
        <v>530</v>
      </c>
      <c r="E54" s="340" t="s">
        <v>541</v>
      </c>
      <c r="F54" s="2" t="s">
        <v>620</v>
      </c>
      <c r="G54" s="2">
        <v>1212693</v>
      </c>
      <c r="H54" s="2">
        <v>128100</v>
      </c>
      <c r="I54" s="2">
        <v>1392446</v>
      </c>
      <c r="J54" s="2">
        <v>0</v>
      </c>
    </row>
    <row r="55" spans="1:10">
      <c r="A55" s="338" t="s">
        <v>23</v>
      </c>
      <c r="B55" s="341" t="s">
        <v>632</v>
      </c>
      <c r="C55" s="340" t="s">
        <v>633</v>
      </c>
      <c r="D55" s="342" t="s">
        <v>560</v>
      </c>
      <c r="E55" s="340" t="s">
        <v>541</v>
      </c>
      <c r="F55" s="2" t="s">
        <v>634</v>
      </c>
      <c r="G55" s="2">
        <v>594900</v>
      </c>
      <c r="H55" s="2">
        <v>738100</v>
      </c>
      <c r="I55" s="2">
        <v>636115</v>
      </c>
      <c r="J55" s="2">
        <v>96384</v>
      </c>
    </row>
    <row r="56" spans="1:10">
      <c r="A56" s="338" t="s">
        <v>29</v>
      </c>
      <c r="B56" s="345" t="s">
        <v>624</v>
      </c>
      <c r="C56" s="340" t="s">
        <v>625</v>
      </c>
      <c r="D56" s="340" t="s">
        <v>530</v>
      </c>
      <c r="E56" s="340" t="s">
        <v>541</v>
      </c>
      <c r="F56" s="2" t="s">
        <v>2226</v>
      </c>
      <c r="G56" s="2">
        <v>2261470</v>
      </c>
      <c r="H56" s="2">
        <v>0</v>
      </c>
      <c r="I56" s="2">
        <v>2204231</v>
      </c>
      <c r="J56" s="2">
        <v>0</v>
      </c>
    </row>
    <row r="57" spans="1:10">
      <c r="A57" s="338" t="s">
        <v>31</v>
      </c>
      <c r="B57" s="341" t="s">
        <v>621</v>
      </c>
      <c r="C57" s="340" t="s">
        <v>622</v>
      </c>
      <c r="D57" s="342" t="s">
        <v>530</v>
      </c>
      <c r="E57" s="340" t="s">
        <v>541</v>
      </c>
      <c r="F57" s="2" t="s">
        <v>623</v>
      </c>
      <c r="G57" s="2">
        <v>3193900</v>
      </c>
      <c r="H57" s="2">
        <v>958400</v>
      </c>
      <c r="I57" s="2">
        <v>3234844</v>
      </c>
      <c r="J57" s="2">
        <v>477380</v>
      </c>
    </row>
    <row r="58" spans="1:10">
      <c r="A58" s="338" t="s">
        <v>114</v>
      </c>
      <c r="B58" s="341" t="s">
        <v>697</v>
      </c>
      <c r="C58" s="340" t="s">
        <v>698</v>
      </c>
      <c r="D58" s="342"/>
      <c r="E58" s="340" t="s">
        <v>662</v>
      </c>
      <c r="F58" s="2" t="s">
        <v>2227</v>
      </c>
      <c r="G58" s="2">
        <v>8517296</v>
      </c>
      <c r="H58" s="2">
        <v>1537374</v>
      </c>
      <c r="I58" s="2">
        <v>9449313</v>
      </c>
      <c r="J58" s="2">
        <v>1824017</v>
      </c>
    </row>
    <row r="59" spans="1:10">
      <c r="A59" s="338" t="s">
        <v>35</v>
      </c>
      <c r="B59" s="345" t="s">
        <v>616</v>
      </c>
      <c r="C59" s="340" t="s">
        <v>617</v>
      </c>
      <c r="D59" s="340" t="s">
        <v>560</v>
      </c>
      <c r="E59" s="340" t="s">
        <v>541</v>
      </c>
      <c r="F59" s="2" t="s">
        <v>618</v>
      </c>
      <c r="G59" s="2" t="s">
        <v>97</v>
      </c>
      <c r="H59" s="2">
        <v>2877000</v>
      </c>
      <c r="I59" s="2" t="e">
        <v>#N/A</v>
      </c>
      <c r="J59" s="2" t="e">
        <v>#N/A</v>
      </c>
    </row>
    <row r="60" spans="1:10">
      <c r="A60" s="338" t="s">
        <v>27</v>
      </c>
      <c r="B60" s="341" t="s">
        <v>626</v>
      </c>
      <c r="C60" s="340" t="s">
        <v>627</v>
      </c>
      <c r="D60" s="342" t="s">
        <v>530</v>
      </c>
      <c r="E60" s="340" t="s">
        <v>541</v>
      </c>
      <c r="F60" s="2" t="s">
        <v>628</v>
      </c>
      <c r="G60" s="2" t="s">
        <v>97</v>
      </c>
      <c r="H60" s="2" t="s">
        <v>97</v>
      </c>
      <c r="I60" s="2" t="e">
        <v>#N/A</v>
      </c>
      <c r="J60" s="2" t="e">
        <v>#N/A</v>
      </c>
    </row>
    <row r="61" spans="1:10">
      <c r="A61" s="338" t="s">
        <v>25</v>
      </c>
      <c r="B61" s="345" t="s">
        <v>629</v>
      </c>
      <c r="C61" s="340" t="s">
        <v>630</v>
      </c>
      <c r="D61" s="340" t="s">
        <v>560</v>
      </c>
      <c r="E61" s="340" t="s">
        <v>541</v>
      </c>
      <c r="F61" s="2" t="s">
        <v>631</v>
      </c>
      <c r="G61" s="2" t="s">
        <v>97</v>
      </c>
      <c r="H61" s="2" t="s">
        <v>97</v>
      </c>
      <c r="I61" s="2" t="e">
        <v>#N/A</v>
      </c>
      <c r="J61" s="2" t="e">
        <v>#N/A</v>
      </c>
    </row>
    <row r="62" spans="1:10">
      <c r="A62" s="338" t="s">
        <v>113</v>
      </c>
      <c r="B62" s="341" t="s">
        <v>699</v>
      </c>
      <c r="C62" s="340" t="s">
        <v>700</v>
      </c>
      <c r="D62" s="342"/>
      <c r="E62" s="340" t="s">
        <v>662</v>
      </c>
      <c r="F62" s="2" t="s">
        <v>701</v>
      </c>
      <c r="G62" s="2" t="s">
        <v>97</v>
      </c>
      <c r="H62" s="2">
        <v>2145330</v>
      </c>
      <c r="I62" s="2">
        <v>0</v>
      </c>
      <c r="J62" s="2">
        <v>2688053</v>
      </c>
    </row>
    <row r="63" spans="1:10">
      <c r="A63" s="338" t="s">
        <v>21</v>
      </c>
      <c r="B63" s="345" t="s">
        <v>192</v>
      </c>
      <c r="C63" s="340" t="s">
        <v>635</v>
      </c>
      <c r="D63" s="340" t="s">
        <v>560</v>
      </c>
      <c r="E63" s="340" t="s">
        <v>541</v>
      </c>
      <c r="F63" s="2" t="s">
        <v>2228</v>
      </c>
      <c r="G63" s="2" t="s">
        <v>97</v>
      </c>
      <c r="H63" s="2" t="s">
        <v>97</v>
      </c>
      <c r="I63" s="2" t="e">
        <v>#N/A</v>
      </c>
      <c r="J63" s="2" t="e">
        <v>#N/A</v>
      </c>
    </row>
    <row r="64" spans="1:10">
      <c r="A64" s="338" t="s">
        <v>112</v>
      </c>
      <c r="B64" s="341" t="s">
        <v>708</v>
      </c>
      <c r="C64" s="340" t="s">
        <v>709</v>
      </c>
      <c r="D64" s="342"/>
      <c r="E64" s="340" t="s">
        <v>662</v>
      </c>
      <c r="F64" s="2" t="s">
        <v>710</v>
      </c>
      <c r="G64" s="2">
        <v>82561</v>
      </c>
      <c r="H64" s="2">
        <v>143603</v>
      </c>
      <c r="I64" s="2">
        <v>94928</v>
      </c>
      <c r="J64" s="2">
        <v>63840</v>
      </c>
    </row>
    <row r="65" spans="1:10">
      <c r="A65" s="338" t="s">
        <v>111</v>
      </c>
      <c r="B65" s="341" t="s">
        <v>702</v>
      </c>
      <c r="C65" s="340" t="s">
        <v>703</v>
      </c>
      <c r="D65" s="342"/>
      <c r="E65" s="340" t="s">
        <v>662</v>
      </c>
      <c r="F65" s="2" t="s">
        <v>704</v>
      </c>
      <c r="G65" s="2" t="s">
        <v>97</v>
      </c>
      <c r="H65" s="2">
        <v>46035</v>
      </c>
      <c r="I65" s="2">
        <v>0</v>
      </c>
      <c r="J65" s="2">
        <v>51184</v>
      </c>
    </row>
    <row r="66" spans="1:10">
      <c r="A66" s="338" t="s">
        <v>17</v>
      </c>
      <c r="B66" s="341" t="s">
        <v>191</v>
      </c>
      <c r="C66" s="340" t="s">
        <v>638</v>
      </c>
      <c r="D66" s="342" t="s">
        <v>560</v>
      </c>
      <c r="E66" s="340" t="s">
        <v>541</v>
      </c>
      <c r="F66" s="2" t="s">
        <v>639</v>
      </c>
      <c r="G66" s="2" t="s">
        <v>97</v>
      </c>
      <c r="H66" s="2">
        <v>89995</v>
      </c>
      <c r="I66" s="2" t="e">
        <v>#N/A</v>
      </c>
      <c r="J66" s="2" t="e">
        <v>#N/A</v>
      </c>
    </row>
    <row r="67" spans="1:10">
      <c r="A67" s="338" t="s">
        <v>19</v>
      </c>
      <c r="B67" s="341" t="s">
        <v>18</v>
      </c>
      <c r="C67" s="340" t="s">
        <v>636</v>
      </c>
      <c r="D67" s="342" t="s">
        <v>530</v>
      </c>
      <c r="E67" s="340" t="s">
        <v>541</v>
      </c>
      <c r="F67" s="2" t="s">
        <v>637</v>
      </c>
      <c r="G67" s="2" t="s">
        <v>97</v>
      </c>
      <c r="H67" s="2">
        <v>763447</v>
      </c>
      <c r="I67" s="2" t="e">
        <v>#N/A</v>
      </c>
      <c r="J67" s="2" t="e">
        <v>#N/A</v>
      </c>
    </row>
    <row r="68" spans="1:10">
      <c r="A68" s="338" t="s">
        <v>109</v>
      </c>
      <c r="B68" s="341" t="s">
        <v>705</v>
      </c>
      <c r="C68" s="340" t="s">
        <v>706</v>
      </c>
      <c r="D68" s="342"/>
      <c r="E68" s="340" t="s">
        <v>662</v>
      </c>
      <c r="F68" s="2" t="s">
        <v>707</v>
      </c>
      <c r="G68" s="2" t="s">
        <v>97</v>
      </c>
      <c r="H68" s="2">
        <v>627713</v>
      </c>
      <c r="I68" s="2" t="e">
        <v>#N/A</v>
      </c>
      <c r="J68" s="2" t="e">
        <v>#N/A</v>
      </c>
    </row>
    <row r="69" spans="1:10">
      <c r="A69" s="338" t="s">
        <v>15</v>
      </c>
      <c r="B69" s="341" t="s">
        <v>640</v>
      </c>
      <c r="C69" s="340" t="s">
        <v>641</v>
      </c>
      <c r="D69" s="342" t="s">
        <v>560</v>
      </c>
      <c r="E69" s="340" t="s">
        <v>541</v>
      </c>
      <c r="F69" s="2" t="s">
        <v>642</v>
      </c>
      <c r="G69" s="2" t="s">
        <v>97</v>
      </c>
      <c r="H69" s="2" t="s">
        <v>97</v>
      </c>
      <c r="I69" s="2" t="e">
        <v>#N/A</v>
      </c>
      <c r="J69" s="2" t="e">
        <v>#N/A</v>
      </c>
    </row>
    <row r="70" spans="1:10">
      <c r="A70" s="338" t="s">
        <v>51</v>
      </c>
      <c r="B70" s="341" t="s">
        <v>601</v>
      </c>
      <c r="C70" s="340" t="s">
        <v>602</v>
      </c>
      <c r="D70" s="342" t="s">
        <v>540</v>
      </c>
      <c r="E70" s="340" t="s">
        <v>541</v>
      </c>
      <c r="F70" s="2" t="s">
        <v>603</v>
      </c>
      <c r="G70" s="2">
        <v>1507700</v>
      </c>
      <c r="H70" s="2">
        <v>2663500</v>
      </c>
      <c r="I70" s="2">
        <v>1428474</v>
      </c>
      <c r="J70" s="2">
        <v>740131</v>
      </c>
    </row>
    <row r="71" spans="1:10">
      <c r="A71" s="338" t="s">
        <v>106</v>
      </c>
      <c r="B71" s="341" t="s">
        <v>711</v>
      </c>
      <c r="C71" s="340" t="s">
        <v>712</v>
      </c>
      <c r="D71" s="342"/>
      <c r="E71" s="340" t="s">
        <v>662</v>
      </c>
      <c r="F71" s="2" t="s">
        <v>713</v>
      </c>
      <c r="G71" s="2" t="s">
        <v>97</v>
      </c>
      <c r="H71" s="2">
        <v>718292</v>
      </c>
      <c r="I71" s="2">
        <v>0</v>
      </c>
      <c r="J71" s="2">
        <v>822218</v>
      </c>
    </row>
    <row r="72" spans="1:10">
      <c r="A72" s="338" t="s">
        <v>103</v>
      </c>
      <c r="B72" s="341" t="s">
        <v>714</v>
      </c>
      <c r="C72" s="340" t="s">
        <v>715</v>
      </c>
      <c r="D72" s="342"/>
      <c r="E72" s="340" t="s">
        <v>662</v>
      </c>
      <c r="F72" s="2" t="s">
        <v>716</v>
      </c>
      <c r="G72" s="2" t="s">
        <v>97</v>
      </c>
      <c r="H72" s="2">
        <v>1122780</v>
      </c>
      <c r="I72" s="2" t="s">
        <v>97</v>
      </c>
      <c r="J72" s="2" t="s">
        <v>97</v>
      </c>
    </row>
    <row r="73" spans="1:10">
      <c r="A73" s="338" t="s">
        <v>13</v>
      </c>
      <c r="B73" s="345" t="s">
        <v>643</v>
      </c>
      <c r="C73" s="340" t="s">
        <v>644</v>
      </c>
      <c r="D73" s="340" t="s">
        <v>560</v>
      </c>
      <c r="E73" s="340" t="s">
        <v>541</v>
      </c>
      <c r="F73" s="2" t="s">
        <v>645</v>
      </c>
      <c r="G73" s="2" t="s">
        <v>97</v>
      </c>
      <c r="H73" s="2">
        <v>57658</v>
      </c>
      <c r="I73" s="2" t="e">
        <v>#N/A</v>
      </c>
      <c r="J73" s="2" t="e">
        <v>#N/A</v>
      </c>
    </row>
    <row r="74" spans="1:10">
      <c r="A74" s="338" t="s">
        <v>9</v>
      </c>
      <c r="B74" s="345" t="s">
        <v>8</v>
      </c>
      <c r="C74" s="340" t="s">
        <v>649</v>
      </c>
      <c r="D74" s="340" t="s">
        <v>530</v>
      </c>
      <c r="E74" s="340" t="s">
        <v>541</v>
      </c>
      <c r="F74" s="2" t="s">
        <v>650</v>
      </c>
      <c r="G74" s="2" t="s">
        <v>97</v>
      </c>
      <c r="H74" s="2">
        <v>420673</v>
      </c>
      <c r="I74" s="2" t="e">
        <v>#N/A</v>
      </c>
      <c r="J74" s="2" t="e">
        <v>#N/A</v>
      </c>
    </row>
    <row r="75" spans="1:10">
      <c r="A75" s="338" t="s">
        <v>11</v>
      </c>
      <c r="B75" s="341" t="s">
        <v>646</v>
      </c>
      <c r="C75" s="340" t="s">
        <v>647</v>
      </c>
      <c r="D75" s="342" t="s">
        <v>560</v>
      </c>
      <c r="E75" s="340" t="s">
        <v>541</v>
      </c>
      <c r="F75" s="2" t="s">
        <v>648</v>
      </c>
      <c r="G75" s="2" t="s">
        <v>97</v>
      </c>
      <c r="H75" s="2">
        <v>1321728</v>
      </c>
      <c r="I75" s="2" t="s">
        <v>97</v>
      </c>
      <c r="J75" s="2" t="s">
        <v>97</v>
      </c>
    </row>
    <row r="76" spans="1:10">
      <c r="A76" s="338" t="s">
        <v>7</v>
      </c>
      <c r="B76" s="341" t="s">
        <v>190</v>
      </c>
      <c r="C76" s="340" t="s">
        <v>651</v>
      </c>
      <c r="D76" s="342" t="s">
        <v>540</v>
      </c>
      <c r="E76" s="340" t="s">
        <v>541</v>
      </c>
      <c r="F76" s="2" t="s">
        <v>652</v>
      </c>
      <c r="G76" s="2" t="s">
        <v>97</v>
      </c>
      <c r="H76" s="2" t="s">
        <v>97</v>
      </c>
      <c r="I76" s="2" t="e">
        <v>#N/A</v>
      </c>
      <c r="J76" s="2" t="e">
        <v>#N/A</v>
      </c>
    </row>
    <row r="77" spans="1:10">
      <c r="A77" s="338" t="s">
        <v>3</v>
      </c>
      <c r="B77" s="341" t="s">
        <v>656</v>
      </c>
      <c r="C77" s="340" t="s">
        <v>657</v>
      </c>
      <c r="D77" s="342" t="s">
        <v>540</v>
      </c>
      <c r="E77" s="340" t="s">
        <v>541</v>
      </c>
      <c r="F77" s="2" t="s">
        <v>2229</v>
      </c>
      <c r="G77" s="2" t="s">
        <v>97</v>
      </c>
      <c r="H77" s="2" t="s">
        <v>97</v>
      </c>
      <c r="I77" s="2" t="e">
        <v>#N/A</v>
      </c>
      <c r="J77" s="2" t="e">
        <v>#N/A</v>
      </c>
    </row>
    <row r="78" spans="1:10">
      <c r="A78" s="338" t="s">
        <v>99</v>
      </c>
      <c r="B78" s="341" t="s">
        <v>717</v>
      </c>
      <c r="C78" s="340" t="s">
        <v>718</v>
      </c>
      <c r="D78" s="342"/>
      <c r="E78" s="340" t="s">
        <v>662</v>
      </c>
      <c r="F78" s="2" t="s">
        <v>719</v>
      </c>
      <c r="G78" s="2">
        <v>97100</v>
      </c>
      <c r="H78" s="2" t="s">
        <v>97</v>
      </c>
      <c r="I78" s="2">
        <v>105375</v>
      </c>
      <c r="J78" s="2">
        <v>534103</v>
      </c>
    </row>
    <row r="79" spans="1:10">
      <c r="A79" s="338" t="s">
        <v>5</v>
      </c>
      <c r="B79" s="341" t="s">
        <v>653</v>
      </c>
      <c r="C79" s="340" t="s">
        <v>654</v>
      </c>
      <c r="D79" s="342" t="s">
        <v>540</v>
      </c>
      <c r="E79" s="340" t="s">
        <v>541</v>
      </c>
      <c r="F79" s="2" t="s">
        <v>655</v>
      </c>
      <c r="G79" s="2" t="s">
        <v>97</v>
      </c>
      <c r="H79" s="2">
        <v>1076351</v>
      </c>
      <c r="I79" s="2" t="e">
        <v>#N/A</v>
      </c>
      <c r="J79" s="2" t="e">
        <v>#N/A</v>
      </c>
    </row>
    <row r="80" spans="1:10">
      <c r="A80" s="338" t="s">
        <v>1</v>
      </c>
      <c r="B80" s="341" t="s">
        <v>0</v>
      </c>
      <c r="C80" s="340" t="s">
        <v>658</v>
      </c>
      <c r="D80" s="342" t="s">
        <v>530</v>
      </c>
      <c r="E80" s="340" t="s">
        <v>541</v>
      </c>
      <c r="F80" s="2" t="s">
        <v>659</v>
      </c>
      <c r="G80" s="2" t="e">
        <v>#N/A</v>
      </c>
      <c r="H80" s="2" t="e">
        <v>#N/A</v>
      </c>
      <c r="I80" s="2" t="e">
        <v>#N/A</v>
      </c>
      <c r="J80" s="2" t="e">
        <v>#N/A</v>
      </c>
    </row>
    <row r="81" spans="1:6">
      <c r="A81"/>
      <c r="B81"/>
      <c r="C81"/>
      <c r="D81"/>
      <c r="E81"/>
      <c r="F81"/>
    </row>
    <row r="90" spans="1:6">
      <c r="A90" s="346"/>
      <c r="B90" s="345"/>
      <c r="C90" s="345"/>
      <c r="D90" s="340"/>
      <c r="E90" s="340"/>
    </row>
    <row r="91" spans="1:6">
      <c r="A91" s="346"/>
      <c r="B91" s="341"/>
      <c r="C91" s="341"/>
      <c r="D91" s="342"/>
      <c r="E91" s="340"/>
    </row>
  </sheetData>
  <sortState ref="A10:F80">
    <sortCondition ref="A9"/>
  </sortStat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37E9C7"/>
  </sheetPr>
  <dimension ref="A1:J430"/>
  <sheetViews>
    <sheetView workbookViewId="0">
      <pane xSplit="4" ySplit="4" topLeftCell="E5" activePane="bottomRight" state="frozen"/>
      <selection activeCell="B27" sqref="B27"/>
      <selection pane="topRight" activeCell="B27" sqref="B27"/>
      <selection pane="bottomLeft" activeCell="B27" sqref="B27"/>
      <selection pane="bottomRight"/>
    </sheetView>
  </sheetViews>
  <sheetFormatPr defaultRowHeight="15.75"/>
  <cols>
    <col min="1" max="1" width="8.33203125" style="6" bestFit="1" customWidth="1"/>
    <col min="2" max="2" width="60.33203125" style="6" bestFit="1" customWidth="1"/>
    <col min="3" max="3" width="23.1640625" style="6" hidden="1" customWidth="1"/>
    <col min="4" max="4" width="10.33203125" style="6" bestFit="1" customWidth="1"/>
    <col min="5" max="5" width="21.5" style="6" bestFit="1" customWidth="1"/>
    <col min="6" max="6" width="23.6640625" style="6" bestFit="1" customWidth="1"/>
    <col min="7" max="251" width="9.33203125" style="2"/>
    <col min="252" max="252" width="8.33203125" style="2" bestFit="1" customWidth="1"/>
    <col min="253" max="253" width="60.33203125" style="2" bestFit="1" customWidth="1"/>
    <col min="254" max="254" width="0" style="2" hidden="1" customWidth="1"/>
    <col min="255" max="255" width="10.33203125" style="2" bestFit="1" customWidth="1"/>
    <col min="256" max="256" width="21.5" style="2" bestFit="1" customWidth="1"/>
    <col min="257" max="257" width="21.1640625" style="2" bestFit="1" customWidth="1"/>
    <col min="258" max="258" width="19.83203125" style="2" bestFit="1" customWidth="1"/>
    <col min="259" max="259" width="23.6640625" style="2" bestFit="1" customWidth="1"/>
    <col min="260" max="260" width="24.5" style="2" bestFit="1" customWidth="1"/>
    <col min="261" max="261" width="21" style="2" bestFit="1" customWidth="1"/>
    <col min="262" max="507" width="9.33203125" style="2"/>
    <col min="508" max="508" width="8.33203125" style="2" bestFit="1" customWidth="1"/>
    <col min="509" max="509" width="60.33203125" style="2" bestFit="1" customWidth="1"/>
    <col min="510" max="510" width="0" style="2" hidden="1" customWidth="1"/>
    <col min="511" max="511" width="10.33203125" style="2" bestFit="1" customWidth="1"/>
    <col min="512" max="512" width="21.5" style="2" bestFit="1" customWidth="1"/>
    <col min="513" max="513" width="21.1640625" style="2" bestFit="1" customWidth="1"/>
    <col min="514" max="514" width="19.83203125" style="2" bestFit="1" customWidth="1"/>
    <col min="515" max="515" width="23.6640625" style="2" bestFit="1" customWidth="1"/>
    <col min="516" max="516" width="24.5" style="2" bestFit="1" customWidth="1"/>
    <col min="517" max="517" width="21" style="2" bestFit="1" customWidth="1"/>
    <col min="518" max="763" width="9.33203125" style="2"/>
    <col min="764" max="764" width="8.33203125" style="2" bestFit="1" customWidth="1"/>
    <col min="765" max="765" width="60.33203125" style="2" bestFit="1" customWidth="1"/>
    <col min="766" max="766" width="0" style="2" hidden="1" customWidth="1"/>
    <col min="767" max="767" width="10.33203125" style="2" bestFit="1" customWidth="1"/>
    <col min="768" max="768" width="21.5" style="2" bestFit="1" customWidth="1"/>
    <col min="769" max="769" width="21.1640625" style="2" bestFit="1" customWidth="1"/>
    <col min="770" max="770" width="19.83203125" style="2" bestFit="1" customWidth="1"/>
    <col min="771" max="771" width="23.6640625" style="2" bestFit="1" customWidth="1"/>
    <col min="772" max="772" width="24.5" style="2" bestFit="1" customWidth="1"/>
    <col min="773" max="773" width="21" style="2" bestFit="1" customWidth="1"/>
    <col min="774" max="1019" width="9.33203125" style="2"/>
    <col min="1020" max="1020" width="8.33203125" style="2" bestFit="1" customWidth="1"/>
    <col min="1021" max="1021" width="60.33203125" style="2" bestFit="1" customWidth="1"/>
    <col min="1022" max="1022" width="0" style="2" hidden="1" customWidth="1"/>
    <col min="1023" max="1023" width="10.33203125" style="2" bestFit="1" customWidth="1"/>
    <col min="1024" max="1024" width="21.5" style="2" bestFit="1" customWidth="1"/>
    <col min="1025" max="1025" width="21.1640625" style="2" bestFit="1" customWidth="1"/>
    <col min="1026" max="1026" width="19.83203125" style="2" bestFit="1" customWidth="1"/>
    <col min="1027" max="1027" width="23.6640625" style="2" bestFit="1" customWidth="1"/>
    <col min="1028" max="1028" width="24.5" style="2" bestFit="1" customWidth="1"/>
    <col min="1029" max="1029" width="21" style="2" bestFit="1" customWidth="1"/>
    <col min="1030" max="1275" width="9.33203125" style="2"/>
    <col min="1276" max="1276" width="8.33203125" style="2" bestFit="1" customWidth="1"/>
    <col min="1277" max="1277" width="60.33203125" style="2" bestFit="1" customWidth="1"/>
    <col min="1278" max="1278" width="0" style="2" hidden="1" customWidth="1"/>
    <col min="1279" max="1279" width="10.33203125" style="2" bestFit="1" customWidth="1"/>
    <col min="1280" max="1280" width="21.5" style="2" bestFit="1" customWidth="1"/>
    <col min="1281" max="1281" width="21.1640625" style="2" bestFit="1" customWidth="1"/>
    <col min="1282" max="1282" width="19.83203125" style="2" bestFit="1" customWidth="1"/>
    <col min="1283" max="1283" width="23.6640625" style="2" bestFit="1" customWidth="1"/>
    <col min="1284" max="1284" width="24.5" style="2" bestFit="1" customWidth="1"/>
    <col min="1285" max="1285" width="21" style="2" bestFit="1" customWidth="1"/>
    <col min="1286" max="1531" width="9.33203125" style="2"/>
    <col min="1532" max="1532" width="8.33203125" style="2" bestFit="1" customWidth="1"/>
    <col min="1533" max="1533" width="60.33203125" style="2" bestFit="1" customWidth="1"/>
    <col min="1534" max="1534" width="0" style="2" hidden="1" customWidth="1"/>
    <col min="1535" max="1535" width="10.33203125" style="2" bestFit="1" customWidth="1"/>
    <col min="1536" max="1536" width="21.5" style="2" bestFit="1" customWidth="1"/>
    <col min="1537" max="1537" width="21.1640625" style="2" bestFit="1" customWidth="1"/>
    <col min="1538" max="1538" width="19.83203125" style="2" bestFit="1" customWidth="1"/>
    <col min="1539" max="1539" width="23.6640625" style="2" bestFit="1" customWidth="1"/>
    <col min="1540" max="1540" width="24.5" style="2" bestFit="1" customWidth="1"/>
    <col min="1541" max="1541" width="21" style="2" bestFit="1" customWidth="1"/>
    <col min="1542" max="1787" width="9.33203125" style="2"/>
    <col min="1788" max="1788" width="8.33203125" style="2" bestFit="1" customWidth="1"/>
    <col min="1789" max="1789" width="60.33203125" style="2" bestFit="1" customWidth="1"/>
    <col min="1790" max="1790" width="0" style="2" hidden="1" customWidth="1"/>
    <col min="1791" max="1791" width="10.33203125" style="2" bestFit="1" customWidth="1"/>
    <col min="1792" max="1792" width="21.5" style="2" bestFit="1" customWidth="1"/>
    <col min="1793" max="1793" width="21.1640625" style="2" bestFit="1" customWidth="1"/>
    <col min="1794" max="1794" width="19.83203125" style="2" bestFit="1" customWidth="1"/>
    <col min="1795" max="1795" width="23.6640625" style="2" bestFit="1" customWidth="1"/>
    <col min="1796" max="1796" width="24.5" style="2" bestFit="1" customWidth="1"/>
    <col min="1797" max="1797" width="21" style="2" bestFit="1" customWidth="1"/>
    <col min="1798" max="2043" width="9.33203125" style="2"/>
    <col min="2044" max="2044" width="8.33203125" style="2" bestFit="1" customWidth="1"/>
    <col min="2045" max="2045" width="60.33203125" style="2" bestFit="1" customWidth="1"/>
    <col min="2046" max="2046" width="0" style="2" hidden="1" customWidth="1"/>
    <col min="2047" max="2047" width="10.33203125" style="2" bestFit="1" customWidth="1"/>
    <col min="2048" max="2048" width="21.5" style="2" bestFit="1" customWidth="1"/>
    <col min="2049" max="2049" width="21.1640625" style="2" bestFit="1" customWidth="1"/>
    <col min="2050" max="2050" width="19.83203125" style="2" bestFit="1" customWidth="1"/>
    <col min="2051" max="2051" width="23.6640625" style="2" bestFit="1" customWidth="1"/>
    <col min="2052" max="2052" width="24.5" style="2" bestFit="1" customWidth="1"/>
    <col min="2053" max="2053" width="21" style="2" bestFit="1" customWidth="1"/>
    <col min="2054" max="2299" width="9.33203125" style="2"/>
    <col min="2300" max="2300" width="8.33203125" style="2" bestFit="1" customWidth="1"/>
    <col min="2301" max="2301" width="60.33203125" style="2" bestFit="1" customWidth="1"/>
    <col min="2302" max="2302" width="0" style="2" hidden="1" customWidth="1"/>
    <col min="2303" max="2303" width="10.33203125" style="2" bestFit="1" customWidth="1"/>
    <col min="2304" max="2304" width="21.5" style="2" bestFit="1" customWidth="1"/>
    <col min="2305" max="2305" width="21.1640625" style="2" bestFit="1" customWidth="1"/>
    <col min="2306" max="2306" width="19.83203125" style="2" bestFit="1" customWidth="1"/>
    <col min="2307" max="2307" width="23.6640625" style="2" bestFit="1" customWidth="1"/>
    <col min="2308" max="2308" width="24.5" style="2" bestFit="1" customWidth="1"/>
    <col min="2309" max="2309" width="21" style="2" bestFit="1" customWidth="1"/>
    <col min="2310" max="2555" width="9.33203125" style="2"/>
    <col min="2556" max="2556" width="8.33203125" style="2" bestFit="1" customWidth="1"/>
    <col min="2557" max="2557" width="60.33203125" style="2" bestFit="1" customWidth="1"/>
    <col min="2558" max="2558" width="0" style="2" hidden="1" customWidth="1"/>
    <col min="2559" max="2559" width="10.33203125" style="2" bestFit="1" customWidth="1"/>
    <col min="2560" max="2560" width="21.5" style="2" bestFit="1" customWidth="1"/>
    <col min="2561" max="2561" width="21.1640625" style="2" bestFit="1" customWidth="1"/>
    <col min="2562" max="2562" width="19.83203125" style="2" bestFit="1" customWidth="1"/>
    <col min="2563" max="2563" width="23.6640625" style="2" bestFit="1" customWidth="1"/>
    <col min="2564" max="2564" width="24.5" style="2" bestFit="1" customWidth="1"/>
    <col min="2565" max="2565" width="21" style="2" bestFit="1" customWidth="1"/>
    <col min="2566" max="2811" width="9.33203125" style="2"/>
    <col min="2812" max="2812" width="8.33203125" style="2" bestFit="1" customWidth="1"/>
    <col min="2813" max="2813" width="60.33203125" style="2" bestFit="1" customWidth="1"/>
    <col min="2814" max="2814" width="0" style="2" hidden="1" customWidth="1"/>
    <col min="2815" max="2815" width="10.33203125" style="2" bestFit="1" customWidth="1"/>
    <col min="2816" max="2816" width="21.5" style="2" bestFit="1" customWidth="1"/>
    <col min="2817" max="2817" width="21.1640625" style="2" bestFit="1" customWidth="1"/>
    <col min="2818" max="2818" width="19.83203125" style="2" bestFit="1" customWidth="1"/>
    <col min="2819" max="2819" width="23.6640625" style="2" bestFit="1" customWidth="1"/>
    <col min="2820" max="2820" width="24.5" style="2" bestFit="1" customWidth="1"/>
    <col min="2821" max="2821" width="21" style="2" bestFit="1" customWidth="1"/>
    <col min="2822" max="3067" width="9.33203125" style="2"/>
    <col min="3068" max="3068" width="8.33203125" style="2" bestFit="1" customWidth="1"/>
    <col min="3069" max="3069" width="60.33203125" style="2" bestFit="1" customWidth="1"/>
    <col min="3070" max="3070" width="0" style="2" hidden="1" customWidth="1"/>
    <col min="3071" max="3071" width="10.33203125" style="2" bestFit="1" customWidth="1"/>
    <col min="3072" max="3072" width="21.5" style="2" bestFit="1" customWidth="1"/>
    <col min="3073" max="3073" width="21.1640625" style="2" bestFit="1" customWidth="1"/>
    <col min="3074" max="3074" width="19.83203125" style="2" bestFit="1" customWidth="1"/>
    <col min="3075" max="3075" width="23.6640625" style="2" bestFit="1" customWidth="1"/>
    <col min="3076" max="3076" width="24.5" style="2" bestFit="1" customWidth="1"/>
    <col min="3077" max="3077" width="21" style="2" bestFit="1" customWidth="1"/>
    <col min="3078" max="3323" width="9.33203125" style="2"/>
    <col min="3324" max="3324" width="8.33203125" style="2" bestFit="1" customWidth="1"/>
    <col min="3325" max="3325" width="60.33203125" style="2" bestFit="1" customWidth="1"/>
    <col min="3326" max="3326" width="0" style="2" hidden="1" customWidth="1"/>
    <col min="3327" max="3327" width="10.33203125" style="2" bestFit="1" customWidth="1"/>
    <col min="3328" max="3328" width="21.5" style="2" bestFit="1" customWidth="1"/>
    <col min="3329" max="3329" width="21.1640625" style="2" bestFit="1" customWidth="1"/>
    <col min="3330" max="3330" width="19.83203125" style="2" bestFit="1" customWidth="1"/>
    <col min="3331" max="3331" width="23.6640625" style="2" bestFit="1" customWidth="1"/>
    <col min="3332" max="3332" width="24.5" style="2" bestFit="1" customWidth="1"/>
    <col min="3333" max="3333" width="21" style="2" bestFit="1" customWidth="1"/>
    <col min="3334" max="3579" width="9.33203125" style="2"/>
    <col min="3580" max="3580" width="8.33203125" style="2" bestFit="1" customWidth="1"/>
    <col min="3581" max="3581" width="60.33203125" style="2" bestFit="1" customWidth="1"/>
    <col min="3582" max="3582" width="0" style="2" hidden="1" customWidth="1"/>
    <col min="3583" max="3583" width="10.33203125" style="2" bestFit="1" customWidth="1"/>
    <col min="3584" max="3584" width="21.5" style="2" bestFit="1" customWidth="1"/>
    <col min="3585" max="3585" width="21.1640625" style="2" bestFit="1" customWidth="1"/>
    <col min="3586" max="3586" width="19.83203125" style="2" bestFit="1" customWidth="1"/>
    <col min="3587" max="3587" width="23.6640625" style="2" bestFit="1" customWidth="1"/>
    <col min="3588" max="3588" width="24.5" style="2" bestFit="1" customWidth="1"/>
    <col min="3589" max="3589" width="21" style="2" bestFit="1" customWidth="1"/>
    <col min="3590" max="3835" width="9.33203125" style="2"/>
    <col min="3836" max="3836" width="8.33203125" style="2" bestFit="1" customWidth="1"/>
    <col min="3837" max="3837" width="60.33203125" style="2" bestFit="1" customWidth="1"/>
    <col min="3838" max="3838" width="0" style="2" hidden="1" customWidth="1"/>
    <col min="3839" max="3839" width="10.33203125" style="2" bestFit="1" customWidth="1"/>
    <col min="3840" max="3840" width="21.5" style="2" bestFit="1" customWidth="1"/>
    <col min="3841" max="3841" width="21.1640625" style="2" bestFit="1" customWidth="1"/>
    <col min="3842" max="3842" width="19.83203125" style="2" bestFit="1" customWidth="1"/>
    <col min="3843" max="3843" width="23.6640625" style="2" bestFit="1" customWidth="1"/>
    <col min="3844" max="3844" width="24.5" style="2" bestFit="1" customWidth="1"/>
    <col min="3845" max="3845" width="21" style="2" bestFit="1" customWidth="1"/>
    <col min="3846" max="4091" width="9.33203125" style="2"/>
    <col min="4092" max="4092" width="8.33203125" style="2" bestFit="1" customWidth="1"/>
    <col min="4093" max="4093" width="60.33203125" style="2" bestFit="1" customWidth="1"/>
    <col min="4094" max="4094" width="0" style="2" hidden="1" customWidth="1"/>
    <col min="4095" max="4095" width="10.33203125" style="2" bestFit="1" customWidth="1"/>
    <col min="4096" max="4096" width="21.5" style="2" bestFit="1" customWidth="1"/>
    <col min="4097" max="4097" width="21.1640625" style="2" bestFit="1" customWidth="1"/>
    <col min="4098" max="4098" width="19.83203125" style="2" bestFit="1" customWidth="1"/>
    <col min="4099" max="4099" width="23.6640625" style="2" bestFit="1" customWidth="1"/>
    <col min="4100" max="4100" width="24.5" style="2" bestFit="1" customWidth="1"/>
    <col min="4101" max="4101" width="21" style="2" bestFit="1" customWidth="1"/>
    <col min="4102" max="4347" width="9.33203125" style="2"/>
    <col min="4348" max="4348" width="8.33203125" style="2" bestFit="1" customWidth="1"/>
    <col min="4349" max="4349" width="60.33203125" style="2" bestFit="1" customWidth="1"/>
    <col min="4350" max="4350" width="0" style="2" hidden="1" customWidth="1"/>
    <col min="4351" max="4351" width="10.33203125" style="2" bestFit="1" customWidth="1"/>
    <col min="4352" max="4352" width="21.5" style="2" bestFit="1" customWidth="1"/>
    <col min="4353" max="4353" width="21.1640625" style="2" bestFit="1" customWidth="1"/>
    <col min="4354" max="4354" width="19.83203125" style="2" bestFit="1" customWidth="1"/>
    <col min="4355" max="4355" width="23.6640625" style="2" bestFit="1" customWidth="1"/>
    <col min="4356" max="4356" width="24.5" style="2" bestFit="1" customWidth="1"/>
    <col min="4357" max="4357" width="21" style="2" bestFit="1" customWidth="1"/>
    <col min="4358" max="4603" width="9.33203125" style="2"/>
    <col min="4604" max="4604" width="8.33203125" style="2" bestFit="1" customWidth="1"/>
    <col min="4605" max="4605" width="60.33203125" style="2" bestFit="1" customWidth="1"/>
    <col min="4606" max="4606" width="0" style="2" hidden="1" customWidth="1"/>
    <col min="4607" max="4607" width="10.33203125" style="2" bestFit="1" customWidth="1"/>
    <col min="4608" max="4608" width="21.5" style="2" bestFit="1" customWidth="1"/>
    <col min="4609" max="4609" width="21.1640625" style="2" bestFit="1" customWidth="1"/>
    <col min="4610" max="4610" width="19.83203125" style="2" bestFit="1" customWidth="1"/>
    <col min="4611" max="4611" width="23.6640625" style="2" bestFit="1" customWidth="1"/>
    <col min="4612" max="4612" width="24.5" style="2" bestFit="1" customWidth="1"/>
    <col min="4613" max="4613" width="21" style="2" bestFit="1" customWidth="1"/>
    <col min="4614" max="4859" width="9.33203125" style="2"/>
    <col min="4860" max="4860" width="8.33203125" style="2" bestFit="1" customWidth="1"/>
    <col min="4861" max="4861" width="60.33203125" style="2" bestFit="1" customWidth="1"/>
    <col min="4862" max="4862" width="0" style="2" hidden="1" customWidth="1"/>
    <col min="4863" max="4863" width="10.33203125" style="2" bestFit="1" customWidth="1"/>
    <col min="4864" max="4864" width="21.5" style="2" bestFit="1" customWidth="1"/>
    <col min="4865" max="4865" width="21.1640625" style="2" bestFit="1" customWidth="1"/>
    <col min="4866" max="4866" width="19.83203125" style="2" bestFit="1" customWidth="1"/>
    <col min="4867" max="4867" width="23.6640625" style="2" bestFit="1" customWidth="1"/>
    <col min="4868" max="4868" width="24.5" style="2" bestFit="1" customWidth="1"/>
    <col min="4869" max="4869" width="21" style="2" bestFit="1" customWidth="1"/>
    <col min="4870" max="5115" width="9.33203125" style="2"/>
    <col min="5116" max="5116" width="8.33203125" style="2" bestFit="1" customWidth="1"/>
    <col min="5117" max="5117" width="60.33203125" style="2" bestFit="1" customWidth="1"/>
    <col min="5118" max="5118" width="0" style="2" hidden="1" customWidth="1"/>
    <col min="5119" max="5119" width="10.33203125" style="2" bestFit="1" customWidth="1"/>
    <col min="5120" max="5120" width="21.5" style="2" bestFit="1" customWidth="1"/>
    <col min="5121" max="5121" width="21.1640625" style="2" bestFit="1" customWidth="1"/>
    <col min="5122" max="5122" width="19.83203125" style="2" bestFit="1" customWidth="1"/>
    <col min="5123" max="5123" width="23.6640625" style="2" bestFit="1" customWidth="1"/>
    <col min="5124" max="5124" width="24.5" style="2" bestFit="1" customWidth="1"/>
    <col min="5125" max="5125" width="21" style="2" bestFit="1" customWidth="1"/>
    <col min="5126" max="5371" width="9.33203125" style="2"/>
    <col min="5372" max="5372" width="8.33203125" style="2" bestFit="1" customWidth="1"/>
    <col min="5373" max="5373" width="60.33203125" style="2" bestFit="1" customWidth="1"/>
    <col min="5374" max="5374" width="0" style="2" hidden="1" customWidth="1"/>
    <col min="5375" max="5375" width="10.33203125" style="2" bestFit="1" customWidth="1"/>
    <col min="5376" max="5376" width="21.5" style="2" bestFit="1" customWidth="1"/>
    <col min="5377" max="5377" width="21.1640625" style="2" bestFit="1" customWidth="1"/>
    <col min="5378" max="5378" width="19.83203125" style="2" bestFit="1" customWidth="1"/>
    <col min="5379" max="5379" width="23.6640625" style="2" bestFit="1" customWidth="1"/>
    <col min="5380" max="5380" width="24.5" style="2" bestFit="1" customWidth="1"/>
    <col min="5381" max="5381" width="21" style="2" bestFit="1" customWidth="1"/>
    <col min="5382" max="5627" width="9.33203125" style="2"/>
    <col min="5628" max="5628" width="8.33203125" style="2" bestFit="1" customWidth="1"/>
    <col min="5629" max="5629" width="60.33203125" style="2" bestFit="1" customWidth="1"/>
    <col min="5630" max="5630" width="0" style="2" hidden="1" customWidth="1"/>
    <col min="5631" max="5631" width="10.33203125" style="2" bestFit="1" customWidth="1"/>
    <col min="5632" max="5632" width="21.5" style="2" bestFit="1" customWidth="1"/>
    <col min="5633" max="5633" width="21.1640625" style="2" bestFit="1" customWidth="1"/>
    <col min="5634" max="5634" width="19.83203125" style="2" bestFit="1" customWidth="1"/>
    <col min="5635" max="5635" width="23.6640625" style="2" bestFit="1" customWidth="1"/>
    <col min="5636" max="5636" width="24.5" style="2" bestFit="1" customWidth="1"/>
    <col min="5637" max="5637" width="21" style="2" bestFit="1" customWidth="1"/>
    <col min="5638" max="5883" width="9.33203125" style="2"/>
    <col min="5884" max="5884" width="8.33203125" style="2" bestFit="1" customWidth="1"/>
    <col min="5885" max="5885" width="60.33203125" style="2" bestFit="1" customWidth="1"/>
    <col min="5886" max="5886" width="0" style="2" hidden="1" customWidth="1"/>
    <col min="5887" max="5887" width="10.33203125" style="2" bestFit="1" customWidth="1"/>
    <col min="5888" max="5888" width="21.5" style="2" bestFit="1" customWidth="1"/>
    <col min="5889" max="5889" width="21.1640625" style="2" bestFit="1" customWidth="1"/>
    <col min="5890" max="5890" width="19.83203125" style="2" bestFit="1" customWidth="1"/>
    <col min="5891" max="5891" width="23.6640625" style="2" bestFit="1" customWidth="1"/>
    <col min="5892" max="5892" width="24.5" style="2" bestFit="1" customWidth="1"/>
    <col min="5893" max="5893" width="21" style="2" bestFit="1" customWidth="1"/>
    <col min="5894" max="6139" width="9.33203125" style="2"/>
    <col min="6140" max="6140" width="8.33203125" style="2" bestFit="1" customWidth="1"/>
    <col min="6141" max="6141" width="60.33203125" style="2" bestFit="1" customWidth="1"/>
    <col min="6142" max="6142" width="0" style="2" hidden="1" customWidth="1"/>
    <col min="6143" max="6143" width="10.33203125" style="2" bestFit="1" customWidth="1"/>
    <col min="6144" max="6144" width="21.5" style="2" bestFit="1" customWidth="1"/>
    <col min="6145" max="6145" width="21.1640625" style="2" bestFit="1" customWidth="1"/>
    <col min="6146" max="6146" width="19.83203125" style="2" bestFit="1" customWidth="1"/>
    <col min="6147" max="6147" width="23.6640625" style="2" bestFit="1" customWidth="1"/>
    <col min="6148" max="6148" width="24.5" style="2" bestFit="1" customWidth="1"/>
    <col min="6149" max="6149" width="21" style="2" bestFit="1" customWidth="1"/>
    <col min="6150" max="6395" width="9.33203125" style="2"/>
    <col min="6396" max="6396" width="8.33203125" style="2" bestFit="1" customWidth="1"/>
    <col min="6397" max="6397" width="60.33203125" style="2" bestFit="1" customWidth="1"/>
    <col min="6398" max="6398" width="0" style="2" hidden="1" customWidth="1"/>
    <col min="6399" max="6399" width="10.33203125" style="2" bestFit="1" customWidth="1"/>
    <col min="6400" max="6400" width="21.5" style="2" bestFit="1" customWidth="1"/>
    <col min="6401" max="6401" width="21.1640625" style="2" bestFit="1" customWidth="1"/>
    <col min="6402" max="6402" width="19.83203125" style="2" bestFit="1" customWidth="1"/>
    <col min="6403" max="6403" width="23.6640625" style="2" bestFit="1" customWidth="1"/>
    <col min="6404" max="6404" width="24.5" style="2" bestFit="1" customWidth="1"/>
    <col min="6405" max="6405" width="21" style="2" bestFit="1" customWidth="1"/>
    <col min="6406" max="6651" width="9.33203125" style="2"/>
    <col min="6652" max="6652" width="8.33203125" style="2" bestFit="1" customWidth="1"/>
    <col min="6653" max="6653" width="60.33203125" style="2" bestFit="1" customWidth="1"/>
    <col min="6654" max="6654" width="0" style="2" hidden="1" customWidth="1"/>
    <col min="6655" max="6655" width="10.33203125" style="2" bestFit="1" customWidth="1"/>
    <col min="6656" max="6656" width="21.5" style="2" bestFit="1" customWidth="1"/>
    <col min="6657" max="6657" width="21.1640625" style="2" bestFit="1" customWidth="1"/>
    <col min="6658" max="6658" width="19.83203125" style="2" bestFit="1" customWidth="1"/>
    <col min="6659" max="6659" width="23.6640625" style="2" bestFit="1" customWidth="1"/>
    <col min="6660" max="6660" width="24.5" style="2" bestFit="1" customWidth="1"/>
    <col min="6661" max="6661" width="21" style="2" bestFit="1" customWidth="1"/>
    <col min="6662" max="6907" width="9.33203125" style="2"/>
    <col min="6908" max="6908" width="8.33203125" style="2" bestFit="1" customWidth="1"/>
    <col min="6909" max="6909" width="60.33203125" style="2" bestFit="1" customWidth="1"/>
    <col min="6910" max="6910" width="0" style="2" hidden="1" customWidth="1"/>
    <col min="6911" max="6911" width="10.33203125" style="2" bestFit="1" customWidth="1"/>
    <col min="6912" max="6912" width="21.5" style="2" bestFit="1" customWidth="1"/>
    <col min="6913" max="6913" width="21.1640625" style="2" bestFit="1" customWidth="1"/>
    <col min="6914" max="6914" width="19.83203125" style="2" bestFit="1" customWidth="1"/>
    <col min="6915" max="6915" width="23.6640625" style="2" bestFit="1" customWidth="1"/>
    <col min="6916" max="6916" width="24.5" style="2" bestFit="1" customWidth="1"/>
    <col min="6917" max="6917" width="21" style="2" bestFit="1" customWidth="1"/>
    <col min="6918" max="7163" width="9.33203125" style="2"/>
    <col min="7164" max="7164" width="8.33203125" style="2" bestFit="1" customWidth="1"/>
    <col min="7165" max="7165" width="60.33203125" style="2" bestFit="1" customWidth="1"/>
    <col min="7166" max="7166" width="0" style="2" hidden="1" customWidth="1"/>
    <col min="7167" max="7167" width="10.33203125" style="2" bestFit="1" customWidth="1"/>
    <col min="7168" max="7168" width="21.5" style="2" bestFit="1" customWidth="1"/>
    <col min="7169" max="7169" width="21.1640625" style="2" bestFit="1" customWidth="1"/>
    <col min="7170" max="7170" width="19.83203125" style="2" bestFit="1" customWidth="1"/>
    <col min="7171" max="7171" width="23.6640625" style="2" bestFit="1" customWidth="1"/>
    <col min="7172" max="7172" width="24.5" style="2" bestFit="1" customWidth="1"/>
    <col min="7173" max="7173" width="21" style="2" bestFit="1" customWidth="1"/>
    <col min="7174" max="7419" width="9.33203125" style="2"/>
    <col min="7420" max="7420" width="8.33203125" style="2" bestFit="1" customWidth="1"/>
    <col min="7421" max="7421" width="60.33203125" style="2" bestFit="1" customWidth="1"/>
    <col min="7422" max="7422" width="0" style="2" hidden="1" customWidth="1"/>
    <col min="7423" max="7423" width="10.33203125" style="2" bestFit="1" customWidth="1"/>
    <col min="7424" max="7424" width="21.5" style="2" bestFit="1" customWidth="1"/>
    <col min="7425" max="7425" width="21.1640625" style="2" bestFit="1" customWidth="1"/>
    <col min="7426" max="7426" width="19.83203125" style="2" bestFit="1" customWidth="1"/>
    <col min="7427" max="7427" width="23.6640625" style="2" bestFit="1" customWidth="1"/>
    <col min="7428" max="7428" width="24.5" style="2" bestFit="1" customWidth="1"/>
    <col min="7429" max="7429" width="21" style="2" bestFit="1" customWidth="1"/>
    <col min="7430" max="7675" width="9.33203125" style="2"/>
    <col min="7676" max="7676" width="8.33203125" style="2" bestFit="1" customWidth="1"/>
    <col min="7677" max="7677" width="60.33203125" style="2" bestFit="1" customWidth="1"/>
    <col min="7678" max="7678" width="0" style="2" hidden="1" customWidth="1"/>
    <col min="7679" max="7679" width="10.33203125" style="2" bestFit="1" customWidth="1"/>
    <col min="7680" max="7680" width="21.5" style="2" bestFit="1" customWidth="1"/>
    <col min="7681" max="7681" width="21.1640625" style="2" bestFit="1" customWidth="1"/>
    <col min="7682" max="7682" width="19.83203125" style="2" bestFit="1" customWidth="1"/>
    <col min="7683" max="7683" width="23.6640625" style="2" bestFit="1" customWidth="1"/>
    <col min="7684" max="7684" width="24.5" style="2" bestFit="1" customWidth="1"/>
    <col min="7685" max="7685" width="21" style="2" bestFit="1" customWidth="1"/>
    <col min="7686" max="7931" width="9.33203125" style="2"/>
    <col min="7932" max="7932" width="8.33203125" style="2" bestFit="1" customWidth="1"/>
    <col min="7933" max="7933" width="60.33203125" style="2" bestFit="1" customWidth="1"/>
    <col min="7934" max="7934" width="0" style="2" hidden="1" customWidth="1"/>
    <col min="7935" max="7935" width="10.33203125" style="2" bestFit="1" customWidth="1"/>
    <col min="7936" max="7936" width="21.5" style="2" bestFit="1" customWidth="1"/>
    <col min="7937" max="7937" width="21.1640625" style="2" bestFit="1" customWidth="1"/>
    <col min="7938" max="7938" width="19.83203125" style="2" bestFit="1" customWidth="1"/>
    <col min="7939" max="7939" width="23.6640625" style="2" bestFit="1" customWidth="1"/>
    <col min="7940" max="7940" width="24.5" style="2" bestFit="1" customWidth="1"/>
    <col min="7941" max="7941" width="21" style="2" bestFit="1" customWidth="1"/>
    <col min="7942" max="8187" width="9.33203125" style="2"/>
    <col min="8188" max="8188" width="8.33203125" style="2" bestFit="1" customWidth="1"/>
    <col min="8189" max="8189" width="60.33203125" style="2" bestFit="1" customWidth="1"/>
    <col min="8190" max="8190" width="0" style="2" hidden="1" customWidth="1"/>
    <col min="8191" max="8191" width="10.33203125" style="2" bestFit="1" customWidth="1"/>
    <col min="8192" max="8192" width="21.5" style="2" bestFit="1" customWidth="1"/>
    <col min="8193" max="8193" width="21.1640625" style="2" bestFit="1" customWidth="1"/>
    <col min="8194" max="8194" width="19.83203125" style="2" bestFit="1" customWidth="1"/>
    <col min="8195" max="8195" width="23.6640625" style="2" bestFit="1" customWidth="1"/>
    <col min="8196" max="8196" width="24.5" style="2" bestFit="1" customWidth="1"/>
    <col min="8197" max="8197" width="21" style="2" bestFit="1" customWidth="1"/>
    <col min="8198" max="8443" width="9.33203125" style="2"/>
    <col min="8444" max="8444" width="8.33203125" style="2" bestFit="1" customWidth="1"/>
    <col min="8445" max="8445" width="60.33203125" style="2" bestFit="1" customWidth="1"/>
    <col min="8446" max="8446" width="0" style="2" hidden="1" customWidth="1"/>
    <col min="8447" max="8447" width="10.33203125" style="2" bestFit="1" customWidth="1"/>
    <col min="8448" max="8448" width="21.5" style="2" bestFit="1" customWidth="1"/>
    <col min="8449" max="8449" width="21.1640625" style="2" bestFit="1" customWidth="1"/>
    <col min="8450" max="8450" width="19.83203125" style="2" bestFit="1" customWidth="1"/>
    <col min="8451" max="8451" width="23.6640625" style="2" bestFit="1" customWidth="1"/>
    <col min="8452" max="8452" width="24.5" style="2" bestFit="1" customWidth="1"/>
    <col min="8453" max="8453" width="21" style="2" bestFit="1" customWidth="1"/>
    <col min="8454" max="8699" width="9.33203125" style="2"/>
    <col min="8700" max="8700" width="8.33203125" style="2" bestFit="1" customWidth="1"/>
    <col min="8701" max="8701" width="60.33203125" style="2" bestFit="1" customWidth="1"/>
    <col min="8702" max="8702" width="0" style="2" hidden="1" customWidth="1"/>
    <col min="8703" max="8703" width="10.33203125" style="2" bestFit="1" customWidth="1"/>
    <col min="8704" max="8704" width="21.5" style="2" bestFit="1" customWidth="1"/>
    <col min="8705" max="8705" width="21.1640625" style="2" bestFit="1" customWidth="1"/>
    <col min="8706" max="8706" width="19.83203125" style="2" bestFit="1" customWidth="1"/>
    <col min="8707" max="8707" width="23.6640625" style="2" bestFit="1" customWidth="1"/>
    <col min="8708" max="8708" width="24.5" style="2" bestFit="1" customWidth="1"/>
    <col min="8709" max="8709" width="21" style="2" bestFit="1" customWidth="1"/>
    <col min="8710" max="8955" width="9.33203125" style="2"/>
    <col min="8956" max="8956" width="8.33203125" style="2" bestFit="1" customWidth="1"/>
    <col min="8957" max="8957" width="60.33203125" style="2" bestFit="1" customWidth="1"/>
    <col min="8958" max="8958" width="0" style="2" hidden="1" customWidth="1"/>
    <col min="8959" max="8959" width="10.33203125" style="2" bestFit="1" customWidth="1"/>
    <col min="8960" max="8960" width="21.5" style="2" bestFit="1" customWidth="1"/>
    <col min="8961" max="8961" width="21.1640625" style="2" bestFit="1" customWidth="1"/>
    <col min="8962" max="8962" width="19.83203125" style="2" bestFit="1" customWidth="1"/>
    <col min="8963" max="8963" width="23.6640625" style="2" bestFit="1" customWidth="1"/>
    <col min="8964" max="8964" width="24.5" style="2" bestFit="1" customWidth="1"/>
    <col min="8965" max="8965" width="21" style="2" bestFit="1" customWidth="1"/>
    <col min="8966" max="9211" width="9.33203125" style="2"/>
    <col min="9212" max="9212" width="8.33203125" style="2" bestFit="1" customWidth="1"/>
    <col min="9213" max="9213" width="60.33203125" style="2" bestFit="1" customWidth="1"/>
    <col min="9214" max="9214" width="0" style="2" hidden="1" customWidth="1"/>
    <col min="9215" max="9215" width="10.33203125" style="2" bestFit="1" customWidth="1"/>
    <col min="9216" max="9216" width="21.5" style="2" bestFit="1" customWidth="1"/>
    <col min="9217" max="9217" width="21.1640625" style="2" bestFit="1" customWidth="1"/>
    <col min="9218" max="9218" width="19.83203125" style="2" bestFit="1" customWidth="1"/>
    <col min="9219" max="9219" width="23.6640625" style="2" bestFit="1" customWidth="1"/>
    <col min="9220" max="9220" width="24.5" style="2" bestFit="1" customWidth="1"/>
    <col min="9221" max="9221" width="21" style="2" bestFit="1" customWidth="1"/>
    <col min="9222" max="9467" width="9.33203125" style="2"/>
    <col min="9468" max="9468" width="8.33203125" style="2" bestFit="1" customWidth="1"/>
    <col min="9469" max="9469" width="60.33203125" style="2" bestFit="1" customWidth="1"/>
    <col min="9470" max="9470" width="0" style="2" hidden="1" customWidth="1"/>
    <col min="9471" max="9471" width="10.33203125" style="2" bestFit="1" customWidth="1"/>
    <col min="9472" max="9472" width="21.5" style="2" bestFit="1" customWidth="1"/>
    <col min="9473" max="9473" width="21.1640625" style="2" bestFit="1" customWidth="1"/>
    <col min="9474" max="9474" width="19.83203125" style="2" bestFit="1" customWidth="1"/>
    <col min="9475" max="9475" width="23.6640625" style="2" bestFit="1" customWidth="1"/>
    <col min="9476" max="9476" width="24.5" style="2" bestFit="1" customWidth="1"/>
    <col min="9477" max="9477" width="21" style="2" bestFit="1" customWidth="1"/>
    <col min="9478" max="9723" width="9.33203125" style="2"/>
    <col min="9724" max="9724" width="8.33203125" style="2" bestFit="1" customWidth="1"/>
    <col min="9725" max="9725" width="60.33203125" style="2" bestFit="1" customWidth="1"/>
    <col min="9726" max="9726" width="0" style="2" hidden="1" customWidth="1"/>
    <col min="9727" max="9727" width="10.33203125" style="2" bestFit="1" customWidth="1"/>
    <col min="9728" max="9728" width="21.5" style="2" bestFit="1" customWidth="1"/>
    <col min="9729" max="9729" width="21.1640625" style="2" bestFit="1" customWidth="1"/>
    <col min="9730" max="9730" width="19.83203125" style="2" bestFit="1" customWidth="1"/>
    <col min="9731" max="9731" width="23.6640625" style="2" bestFit="1" customWidth="1"/>
    <col min="9732" max="9732" width="24.5" style="2" bestFit="1" customWidth="1"/>
    <col min="9733" max="9733" width="21" style="2" bestFit="1" customWidth="1"/>
    <col min="9734" max="9979" width="9.33203125" style="2"/>
    <col min="9980" max="9980" width="8.33203125" style="2" bestFit="1" customWidth="1"/>
    <col min="9981" max="9981" width="60.33203125" style="2" bestFit="1" customWidth="1"/>
    <col min="9982" max="9982" width="0" style="2" hidden="1" customWidth="1"/>
    <col min="9983" max="9983" width="10.33203125" style="2" bestFit="1" customWidth="1"/>
    <col min="9984" max="9984" width="21.5" style="2" bestFit="1" customWidth="1"/>
    <col min="9985" max="9985" width="21.1640625" style="2" bestFit="1" customWidth="1"/>
    <col min="9986" max="9986" width="19.83203125" style="2" bestFit="1" customWidth="1"/>
    <col min="9987" max="9987" width="23.6640625" style="2" bestFit="1" customWidth="1"/>
    <col min="9988" max="9988" width="24.5" style="2" bestFit="1" customWidth="1"/>
    <col min="9989" max="9989" width="21" style="2" bestFit="1" customWidth="1"/>
    <col min="9990" max="10235" width="9.33203125" style="2"/>
    <col min="10236" max="10236" width="8.33203125" style="2" bestFit="1" customWidth="1"/>
    <col min="10237" max="10237" width="60.33203125" style="2" bestFit="1" customWidth="1"/>
    <col min="10238" max="10238" width="0" style="2" hidden="1" customWidth="1"/>
    <col min="10239" max="10239" width="10.33203125" style="2" bestFit="1" customWidth="1"/>
    <col min="10240" max="10240" width="21.5" style="2" bestFit="1" customWidth="1"/>
    <col min="10241" max="10241" width="21.1640625" style="2" bestFit="1" customWidth="1"/>
    <col min="10242" max="10242" width="19.83203125" style="2" bestFit="1" customWidth="1"/>
    <col min="10243" max="10243" width="23.6640625" style="2" bestFit="1" customWidth="1"/>
    <col min="10244" max="10244" width="24.5" style="2" bestFit="1" customWidth="1"/>
    <col min="10245" max="10245" width="21" style="2" bestFit="1" customWidth="1"/>
    <col min="10246" max="10491" width="9.33203125" style="2"/>
    <col min="10492" max="10492" width="8.33203125" style="2" bestFit="1" customWidth="1"/>
    <col min="10493" max="10493" width="60.33203125" style="2" bestFit="1" customWidth="1"/>
    <col min="10494" max="10494" width="0" style="2" hidden="1" customWidth="1"/>
    <col min="10495" max="10495" width="10.33203125" style="2" bestFit="1" customWidth="1"/>
    <col min="10496" max="10496" width="21.5" style="2" bestFit="1" customWidth="1"/>
    <col min="10497" max="10497" width="21.1640625" style="2" bestFit="1" customWidth="1"/>
    <col min="10498" max="10498" width="19.83203125" style="2" bestFit="1" customWidth="1"/>
    <col min="10499" max="10499" width="23.6640625" style="2" bestFit="1" customWidth="1"/>
    <col min="10500" max="10500" width="24.5" style="2" bestFit="1" customWidth="1"/>
    <col min="10501" max="10501" width="21" style="2" bestFit="1" customWidth="1"/>
    <col min="10502" max="10747" width="9.33203125" style="2"/>
    <col min="10748" max="10748" width="8.33203125" style="2" bestFit="1" customWidth="1"/>
    <col min="10749" max="10749" width="60.33203125" style="2" bestFit="1" customWidth="1"/>
    <col min="10750" max="10750" width="0" style="2" hidden="1" customWidth="1"/>
    <col min="10751" max="10751" width="10.33203125" style="2" bestFit="1" customWidth="1"/>
    <col min="10752" max="10752" width="21.5" style="2" bestFit="1" customWidth="1"/>
    <col min="10753" max="10753" width="21.1640625" style="2" bestFit="1" customWidth="1"/>
    <col min="10754" max="10754" width="19.83203125" style="2" bestFit="1" customWidth="1"/>
    <col min="10755" max="10755" width="23.6640625" style="2" bestFit="1" customWidth="1"/>
    <col min="10756" max="10756" width="24.5" style="2" bestFit="1" customWidth="1"/>
    <col min="10757" max="10757" width="21" style="2" bestFit="1" customWidth="1"/>
    <col min="10758" max="11003" width="9.33203125" style="2"/>
    <col min="11004" max="11004" width="8.33203125" style="2" bestFit="1" customWidth="1"/>
    <col min="11005" max="11005" width="60.33203125" style="2" bestFit="1" customWidth="1"/>
    <col min="11006" max="11006" width="0" style="2" hidden="1" customWidth="1"/>
    <col min="11007" max="11007" width="10.33203125" style="2" bestFit="1" customWidth="1"/>
    <col min="11008" max="11008" width="21.5" style="2" bestFit="1" customWidth="1"/>
    <col min="11009" max="11009" width="21.1640625" style="2" bestFit="1" customWidth="1"/>
    <col min="11010" max="11010" width="19.83203125" style="2" bestFit="1" customWidth="1"/>
    <col min="11011" max="11011" width="23.6640625" style="2" bestFit="1" customWidth="1"/>
    <col min="11012" max="11012" width="24.5" style="2" bestFit="1" customWidth="1"/>
    <col min="11013" max="11013" width="21" style="2" bestFit="1" customWidth="1"/>
    <col min="11014" max="11259" width="9.33203125" style="2"/>
    <col min="11260" max="11260" width="8.33203125" style="2" bestFit="1" customWidth="1"/>
    <col min="11261" max="11261" width="60.33203125" style="2" bestFit="1" customWidth="1"/>
    <col min="11262" max="11262" width="0" style="2" hidden="1" customWidth="1"/>
    <col min="11263" max="11263" width="10.33203125" style="2" bestFit="1" customWidth="1"/>
    <col min="11264" max="11264" width="21.5" style="2" bestFit="1" customWidth="1"/>
    <col min="11265" max="11265" width="21.1640625" style="2" bestFit="1" customWidth="1"/>
    <col min="11266" max="11266" width="19.83203125" style="2" bestFit="1" customWidth="1"/>
    <col min="11267" max="11267" width="23.6640625" style="2" bestFit="1" customWidth="1"/>
    <col min="11268" max="11268" width="24.5" style="2" bestFit="1" customWidth="1"/>
    <col min="11269" max="11269" width="21" style="2" bestFit="1" customWidth="1"/>
    <col min="11270" max="11515" width="9.33203125" style="2"/>
    <col min="11516" max="11516" width="8.33203125" style="2" bestFit="1" customWidth="1"/>
    <col min="11517" max="11517" width="60.33203125" style="2" bestFit="1" customWidth="1"/>
    <col min="11518" max="11518" width="0" style="2" hidden="1" customWidth="1"/>
    <col min="11519" max="11519" width="10.33203125" style="2" bestFit="1" customWidth="1"/>
    <col min="11520" max="11520" width="21.5" style="2" bestFit="1" customWidth="1"/>
    <col min="11521" max="11521" width="21.1640625" style="2" bestFit="1" customWidth="1"/>
    <col min="11522" max="11522" width="19.83203125" style="2" bestFit="1" customWidth="1"/>
    <col min="11523" max="11523" width="23.6640625" style="2" bestFit="1" customWidth="1"/>
    <col min="11524" max="11524" width="24.5" style="2" bestFit="1" customWidth="1"/>
    <col min="11525" max="11525" width="21" style="2" bestFit="1" customWidth="1"/>
    <col min="11526" max="11771" width="9.33203125" style="2"/>
    <col min="11772" max="11772" width="8.33203125" style="2" bestFit="1" customWidth="1"/>
    <col min="11773" max="11773" width="60.33203125" style="2" bestFit="1" customWidth="1"/>
    <col min="11774" max="11774" width="0" style="2" hidden="1" customWidth="1"/>
    <col min="11775" max="11775" width="10.33203125" style="2" bestFit="1" customWidth="1"/>
    <col min="11776" max="11776" width="21.5" style="2" bestFit="1" customWidth="1"/>
    <col min="11777" max="11777" width="21.1640625" style="2" bestFit="1" customWidth="1"/>
    <col min="11778" max="11778" width="19.83203125" style="2" bestFit="1" customWidth="1"/>
    <col min="11779" max="11779" width="23.6640625" style="2" bestFit="1" customWidth="1"/>
    <col min="11780" max="11780" width="24.5" style="2" bestFit="1" customWidth="1"/>
    <col min="11781" max="11781" width="21" style="2" bestFit="1" customWidth="1"/>
    <col min="11782" max="12027" width="9.33203125" style="2"/>
    <col min="12028" max="12028" width="8.33203125" style="2" bestFit="1" customWidth="1"/>
    <col min="12029" max="12029" width="60.33203125" style="2" bestFit="1" customWidth="1"/>
    <col min="12030" max="12030" width="0" style="2" hidden="1" customWidth="1"/>
    <col min="12031" max="12031" width="10.33203125" style="2" bestFit="1" customWidth="1"/>
    <col min="12032" max="12032" width="21.5" style="2" bestFit="1" customWidth="1"/>
    <col min="12033" max="12033" width="21.1640625" style="2" bestFit="1" customWidth="1"/>
    <col min="12034" max="12034" width="19.83203125" style="2" bestFit="1" customWidth="1"/>
    <col min="12035" max="12035" width="23.6640625" style="2" bestFit="1" customWidth="1"/>
    <col min="12036" max="12036" width="24.5" style="2" bestFit="1" customWidth="1"/>
    <col min="12037" max="12037" width="21" style="2" bestFit="1" customWidth="1"/>
    <col min="12038" max="12283" width="9.33203125" style="2"/>
    <col min="12284" max="12284" width="8.33203125" style="2" bestFit="1" customWidth="1"/>
    <col min="12285" max="12285" width="60.33203125" style="2" bestFit="1" customWidth="1"/>
    <col min="12286" max="12286" width="0" style="2" hidden="1" customWidth="1"/>
    <col min="12287" max="12287" width="10.33203125" style="2" bestFit="1" customWidth="1"/>
    <col min="12288" max="12288" width="21.5" style="2" bestFit="1" customWidth="1"/>
    <col min="12289" max="12289" width="21.1640625" style="2" bestFit="1" customWidth="1"/>
    <col min="12290" max="12290" width="19.83203125" style="2" bestFit="1" customWidth="1"/>
    <col min="12291" max="12291" width="23.6640625" style="2" bestFit="1" customWidth="1"/>
    <col min="12292" max="12292" width="24.5" style="2" bestFit="1" customWidth="1"/>
    <col min="12293" max="12293" width="21" style="2" bestFit="1" customWidth="1"/>
    <col min="12294" max="12539" width="9.33203125" style="2"/>
    <col min="12540" max="12540" width="8.33203125" style="2" bestFit="1" customWidth="1"/>
    <col min="12541" max="12541" width="60.33203125" style="2" bestFit="1" customWidth="1"/>
    <col min="12542" max="12542" width="0" style="2" hidden="1" customWidth="1"/>
    <col min="12543" max="12543" width="10.33203125" style="2" bestFit="1" customWidth="1"/>
    <col min="12544" max="12544" width="21.5" style="2" bestFit="1" customWidth="1"/>
    <col min="12545" max="12545" width="21.1640625" style="2" bestFit="1" customWidth="1"/>
    <col min="12546" max="12546" width="19.83203125" style="2" bestFit="1" customWidth="1"/>
    <col min="12547" max="12547" width="23.6640625" style="2" bestFit="1" customWidth="1"/>
    <col min="12548" max="12548" width="24.5" style="2" bestFit="1" customWidth="1"/>
    <col min="12549" max="12549" width="21" style="2" bestFit="1" customWidth="1"/>
    <col min="12550" max="12795" width="9.33203125" style="2"/>
    <col min="12796" max="12796" width="8.33203125" style="2" bestFit="1" customWidth="1"/>
    <col min="12797" max="12797" width="60.33203125" style="2" bestFit="1" customWidth="1"/>
    <col min="12798" max="12798" width="0" style="2" hidden="1" customWidth="1"/>
    <col min="12799" max="12799" width="10.33203125" style="2" bestFit="1" customWidth="1"/>
    <col min="12800" max="12800" width="21.5" style="2" bestFit="1" customWidth="1"/>
    <col min="12801" max="12801" width="21.1640625" style="2" bestFit="1" customWidth="1"/>
    <col min="12802" max="12802" width="19.83203125" style="2" bestFit="1" customWidth="1"/>
    <col min="12803" max="12803" width="23.6640625" style="2" bestFit="1" customWidth="1"/>
    <col min="12804" max="12804" width="24.5" style="2" bestFit="1" customWidth="1"/>
    <col min="12805" max="12805" width="21" style="2" bestFit="1" customWidth="1"/>
    <col min="12806" max="13051" width="9.33203125" style="2"/>
    <col min="13052" max="13052" width="8.33203125" style="2" bestFit="1" customWidth="1"/>
    <col min="13053" max="13053" width="60.33203125" style="2" bestFit="1" customWidth="1"/>
    <col min="13054" max="13054" width="0" style="2" hidden="1" customWidth="1"/>
    <col min="13055" max="13055" width="10.33203125" style="2" bestFit="1" customWidth="1"/>
    <col min="13056" max="13056" width="21.5" style="2" bestFit="1" customWidth="1"/>
    <col min="13057" max="13057" width="21.1640625" style="2" bestFit="1" customWidth="1"/>
    <col min="13058" max="13058" width="19.83203125" style="2" bestFit="1" customWidth="1"/>
    <col min="13059" max="13059" width="23.6640625" style="2" bestFit="1" customWidth="1"/>
    <col min="13060" max="13060" width="24.5" style="2" bestFit="1" customWidth="1"/>
    <col min="13061" max="13061" width="21" style="2" bestFit="1" customWidth="1"/>
    <col min="13062" max="13307" width="9.33203125" style="2"/>
    <col min="13308" max="13308" width="8.33203125" style="2" bestFit="1" customWidth="1"/>
    <col min="13309" max="13309" width="60.33203125" style="2" bestFit="1" customWidth="1"/>
    <col min="13310" max="13310" width="0" style="2" hidden="1" customWidth="1"/>
    <col min="13311" max="13311" width="10.33203125" style="2" bestFit="1" customWidth="1"/>
    <col min="13312" max="13312" width="21.5" style="2" bestFit="1" customWidth="1"/>
    <col min="13313" max="13313" width="21.1640625" style="2" bestFit="1" customWidth="1"/>
    <col min="13314" max="13314" width="19.83203125" style="2" bestFit="1" customWidth="1"/>
    <col min="13315" max="13315" width="23.6640625" style="2" bestFit="1" customWidth="1"/>
    <col min="13316" max="13316" width="24.5" style="2" bestFit="1" customWidth="1"/>
    <col min="13317" max="13317" width="21" style="2" bestFit="1" customWidth="1"/>
    <col min="13318" max="13563" width="9.33203125" style="2"/>
    <col min="13564" max="13564" width="8.33203125" style="2" bestFit="1" customWidth="1"/>
    <col min="13565" max="13565" width="60.33203125" style="2" bestFit="1" customWidth="1"/>
    <col min="13566" max="13566" width="0" style="2" hidden="1" customWidth="1"/>
    <col min="13567" max="13567" width="10.33203125" style="2" bestFit="1" customWidth="1"/>
    <col min="13568" max="13568" width="21.5" style="2" bestFit="1" customWidth="1"/>
    <col min="13569" max="13569" width="21.1640625" style="2" bestFit="1" customWidth="1"/>
    <col min="13570" max="13570" width="19.83203125" style="2" bestFit="1" customWidth="1"/>
    <col min="13571" max="13571" width="23.6640625" style="2" bestFit="1" customWidth="1"/>
    <col min="13572" max="13572" width="24.5" style="2" bestFit="1" customWidth="1"/>
    <col min="13573" max="13573" width="21" style="2" bestFit="1" customWidth="1"/>
    <col min="13574" max="13819" width="9.33203125" style="2"/>
    <col min="13820" max="13820" width="8.33203125" style="2" bestFit="1" customWidth="1"/>
    <col min="13821" max="13821" width="60.33203125" style="2" bestFit="1" customWidth="1"/>
    <col min="13822" max="13822" width="0" style="2" hidden="1" customWidth="1"/>
    <col min="13823" max="13823" width="10.33203125" style="2" bestFit="1" customWidth="1"/>
    <col min="13824" max="13824" width="21.5" style="2" bestFit="1" customWidth="1"/>
    <col min="13825" max="13825" width="21.1640625" style="2" bestFit="1" customWidth="1"/>
    <col min="13826" max="13826" width="19.83203125" style="2" bestFit="1" customWidth="1"/>
    <col min="13827" max="13827" width="23.6640625" style="2" bestFit="1" customWidth="1"/>
    <col min="13828" max="13828" width="24.5" style="2" bestFit="1" customWidth="1"/>
    <col min="13829" max="13829" width="21" style="2" bestFit="1" customWidth="1"/>
    <col min="13830" max="14075" width="9.33203125" style="2"/>
    <col min="14076" max="14076" width="8.33203125" style="2" bestFit="1" customWidth="1"/>
    <col min="14077" max="14077" width="60.33203125" style="2" bestFit="1" customWidth="1"/>
    <col min="14078" max="14078" width="0" style="2" hidden="1" customWidth="1"/>
    <col min="14079" max="14079" width="10.33203125" style="2" bestFit="1" customWidth="1"/>
    <col min="14080" max="14080" width="21.5" style="2" bestFit="1" customWidth="1"/>
    <col min="14081" max="14081" width="21.1640625" style="2" bestFit="1" customWidth="1"/>
    <col min="14082" max="14082" width="19.83203125" style="2" bestFit="1" customWidth="1"/>
    <col min="14083" max="14083" width="23.6640625" style="2" bestFit="1" customWidth="1"/>
    <col min="14084" max="14084" width="24.5" style="2" bestFit="1" customWidth="1"/>
    <col min="14085" max="14085" width="21" style="2" bestFit="1" customWidth="1"/>
    <col min="14086" max="14331" width="9.33203125" style="2"/>
    <col min="14332" max="14332" width="8.33203125" style="2" bestFit="1" customWidth="1"/>
    <col min="14333" max="14333" width="60.33203125" style="2" bestFit="1" customWidth="1"/>
    <col min="14334" max="14334" width="0" style="2" hidden="1" customWidth="1"/>
    <col min="14335" max="14335" width="10.33203125" style="2" bestFit="1" customWidth="1"/>
    <col min="14336" max="14336" width="21.5" style="2" bestFit="1" customWidth="1"/>
    <col min="14337" max="14337" width="21.1640625" style="2" bestFit="1" customWidth="1"/>
    <col min="14338" max="14338" width="19.83203125" style="2" bestFit="1" customWidth="1"/>
    <col min="14339" max="14339" width="23.6640625" style="2" bestFit="1" customWidth="1"/>
    <col min="14340" max="14340" width="24.5" style="2" bestFit="1" customWidth="1"/>
    <col min="14341" max="14341" width="21" style="2" bestFit="1" customWidth="1"/>
    <col min="14342" max="14587" width="9.33203125" style="2"/>
    <col min="14588" max="14588" width="8.33203125" style="2" bestFit="1" customWidth="1"/>
    <col min="14589" max="14589" width="60.33203125" style="2" bestFit="1" customWidth="1"/>
    <col min="14590" max="14590" width="0" style="2" hidden="1" customWidth="1"/>
    <col min="14591" max="14591" width="10.33203125" style="2" bestFit="1" customWidth="1"/>
    <col min="14592" max="14592" width="21.5" style="2" bestFit="1" customWidth="1"/>
    <col min="14593" max="14593" width="21.1640625" style="2" bestFit="1" customWidth="1"/>
    <col min="14594" max="14594" width="19.83203125" style="2" bestFit="1" customWidth="1"/>
    <col min="14595" max="14595" width="23.6640625" style="2" bestFit="1" customWidth="1"/>
    <col min="14596" max="14596" width="24.5" style="2" bestFit="1" customWidth="1"/>
    <col min="14597" max="14597" width="21" style="2" bestFit="1" customWidth="1"/>
    <col min="14598" max="14843" width="9.33203125" style="2"/>
    <col min="14844" max="14844" width="8.33203125" style="2" bestFit="1" customWidth="1"/>
    <col min="14845" max="14845" width="60.33203125" style="2" bestFit="1" customWidth="1"/>
    <col min="14846" max="14846" width="0" style="2" hidden="1" customWidth="1"/>
    <col min="14847" max="14847" width="10.33203125" style="2" bestFit="1" customWidth="1"/>
    <col min="14848" max="14848" width="21.5" style="2" bestFit="1" customWidth="1"/>
    <col min="14849" max="14849" width="21.1640625" style="2" bestFit="1" customWidth="1"/>
    <col min="14850" max="14850" width="19.83203125" style="2" bestFit="1" customWidth="1"/>
    <col min="14851" max="14851" width="23.6640625" style="2" bestFit="1" customWidth="1"/>
    <col min="14852" max="14852" width="24.5" style="2" bestFit="1" customWidth="1"/>
    <col min="14853" max="14853" width="21" style="2" bestFit="1" customWidth="1"/>
    <col min="14854" max="15099" width="9.33203125" style="2"/>
    <col min="15100" max="15100" width="8.33203125" style="2" bestFit="1" customWidth="1"/>
    <col min="15101" max="15101" width="60.33203125" style="2" bestFit="1" customWidth="1"/>
    <col min="15102" max="15102" width="0" style="2" hidden="1" customWidth="1"/>
    <col min="15103" max="15103" width="10.33203125" style="2" bestFit="1" customWidth="1"/>
    <col min="15104" max="15104" width="21.5" style="2" bestFit="1" customWidth="1"/>
    <col min="15105" max="15105" width="21.1640625" style="2" bestFit="1" customWidth="1"/>
    <col min="15106" max="15106" width="19.83203125" style="2" bestFit="1" customWidth="1"/>
    <col min="15107" max="15107" width="23.6640625" style="2" bestFit="1" customWidth="1"/>
    <col min="15108" max="15108" width="24.5" style="2" bestFit="1" customWidth="1"/>
    <col min="15109" max="15109" width="21" style="2" bestFit="1" customWidth="1"/>
    <col min="15110" max="15355" width="9.33203125" style="2"/>
    <col min="15356" max="15356" width="8.33203125" style="2" bestFit="1" customWidth="1"/>
    <col min="15357" max="15357" width="60.33203125" style="2" bestFit="1" customWidth="1"/>
    <col min="15358" max="15358" width="0" style="2" hidden="1" customWidth="1"/>
    <col min="15359" max="15359" width="10.33203125" style="2" bestFit="1" customWidth="1"/>
    <col min="15360" max="15360" width="21.5" style="2" bestFit="1" customWidth="1"/>
    <col min="15361" max="15361" width="21.1640625" style="2" bestFit="1" customWidth="1"/>
    <col min="15362" max="15362" width="19.83203125" style="2" bestFit="1" customWidth="1"/>
    <col min="15363" max="15363" width="23.6640625" style="2" bestFit="1" customWidth="1"/>
    <col min="15364" max="15364" width="24.5" style="2" bestFit="1" customWidth="1"/>
    <col min="15365" max="15365" width="21" style="2" bestFit="1" customWidth="1"/>
    <col min="15366" max="15611" width="9.33203125" style="2"/>
    <col min="15612" max="15612" width="8.33203125" style="2" bestFit="1" customWidth="1"/>
    <col min="15613" max="15613" width="60.33203125" style="2" bestFit="1" customWidth="1"/>
    <col min="15614" max="15614" width="0" style="2" hidden="1" customWidth="1"/>
    <col min="15615" max="15615" width="10.33203125" style="2" bestFit="1" customWidth="1"/>
    <col min="15616" max="15616" width="21.5" style="2" bestFit="1" customWidth="1"/>
    <col min="15617" max="15617" width="21.1640625" style="2" bestFit="1" customWidth="1"/>
    <col min="15618" max="15618" width="19.83203125" style="2" bestFit="1" customWidth="1"/>
    <col min="15619" max="15619" width="23.6640625" style="2" bestFit="1" customWidth="1"/>
    <col min="15620" max="15620" width="24.5" style="2" bestFit="1" customWidth="1"/>
    <col min="15621" max="15621" width="21" style="2" bestFit="1" customWidth="1"/>
    <col min="15622" max="15867" width="9.33203125" style="2"/>
    <col min="15868" max="15868" width="8.33203125" style="2" bestFit="1" customWidth="1"/>
    <col min="15869" max="15869" width="60.33203125" style="2" bestFit="1" customWidth="1"/>
    <col min="15870" max="15870" width="0" style="2" hidden="1" customWidth="1"/>
    <col min="15871" max="15871" width="10.33203125" style="2" bestFit="1" customWidth="1"/>
    <col min="15872" max="15872" width="21.5" style="2" bestFit="1" customWidth="1"/>
    <col min="15873" max="15873" width="21.1640625" style="2" bestFit="1" customWidth="1"/>
    <col min="15874" max="15874" width="19.83203125" style="2" bestFit="1" customWidth="1"/>
    <col min="15875" max="15875" width="23.6640625" style="2" bestFit="1" customWidth="1"/>
    <col min="15876" max="15876" width="24.5" style="2" bestFit="1" customWidth="1"/>
    <col min="15877" max="15877" width="21" style="2" bestFit="1" customWidth="1"/>
    <col min="15878" max="16123" width="9.33203125" style="2"/>
    <col min="16124" max="16124" width="8.33203125" style="2" bestFit="1" customWidth="1"/>
    <col min="16125" max="16125" width="60.33203125" style="2" bestFit="1" customWidth="1"/>
    <col min="16126" max="16126" width="0" style="2" hidden="1" customWidth="1"/>
    <col min="16127" max="16127" width="10.33203125" style="2" bestFit="1" customWidth="1"/>
    <col min="16128" max="16128" width="21.5" style="2" bestFit="1" customWidth="1"/>
    <col min="16129" max="16129" width="21.1640625" style="2" bestFit="1" customWidth="1"/>
    <col min="16130" max="16130" width="19.83203125" style="2" bestFit="1" customWidth="1"/>
    <col min="16131" max="16131" width="23.6640625" style="2" bestFit="1" customWidth="1"/>
    <col min="16132" max="16132" width="24.5" style="2" bestFit="1" customWidth="1"/>
    <col min="16133" max="16133" width="21" style="2" bestFit="1" customWidth="1"/>
    <col min="16134" max="16384" width="9.33203125" style="2"/>
  </cols>
  <sheetData>
    <row r="1" spans="1:10">
      <c r="A1" s="132" t="s">
        <v>311</v>
      </c>
      <c r="E1" s="514" t="s">
        <v>179</v>
      </c>
      <c r="F1" s="514" t="s">
        <v>889</v>
      </c>
    </row>
    <row r="2" spans="1:10">
      <c r="E2" s="515">
        <v>141780</v>
      </c>
      <c r="F2" s="515">
        <v>132264</v>
      </c>
    </row>
    <row r="3" spans="1:10" s="105" customFormat="1">
      <c r="A3" s="133" t="s">
        <v>312</v>
      </c>
      <c r="B3" s="133" t="s">
        <v>313</v>
      </c>
      <c r="C3" s="133" t="s">
        <v>314</v>
      </c>
      <c r="D3" s="133" t="s">
        <v>185</v>
      </c>
      <c r="E3" s="516" t="s">
        <v>7079</v>
      </c>
      <c r="F3" s="516" t="s">
        <v>7079</v>
      </c>
    </row>
    <row r="4" spans="1:10" hidden="1">
      <c r="B4" s="6">
        <v>130509</v>
      </c>
      <c r="C4" s="6">
        <v>130992</v>
      </c>
      <c r="D4" s="6">
        <v>131166</v>
      </c>
      <c r="E4" s="516" t="s">
        <v>2410</v>
      </c>
      <c r="F4" s="516" t="s">
        <v>2410</v>
      </c>
    </row>
    <row r="5" spans="1:10">
      <c r="A5" s="4">
        <v>2015</v>
      </c>
      <c r="B5" s="513" t="s">
        <v>2379</v>
      </c>
      <c r="C5" s="4">
        <v>4265087</v>
      </c>
      <c r="D5" s="514" t="s">
        <v>2400</v>
      </c>
      <c r="E5" s="406">
        <v>21185</v>
      </c>
      <c r="F5" s="406">
        <v>1017633</v>
      </c>
    </row>
    <row r="6" spans="1:10">
      <c r="A6" s="4">
        <v>2015</v>
      </c>
      <c r="B6" s="513" t="s">
        <v>2380</v>
      </c>
      <c r="C6" s="4">
        <v>4010186</v>
      </c>
      <c r="D6" s="514" t="s">
        <v>2401</v>
      </c>
      <c r="E6" s="406">
        <v>871046</v>
      </c>
      <c r="F6" s="406">
        <v>10590474</v>
      </c>
    </row>
    <row r="7" spans="1:10">
      <c r="A7" s="4">
        <v>2015</v>
      </c>
      <c r="B7" s="513" t="s">
        <v>315</v>
      </c>
      <c r="C7" s="4">
        <v>4056954</v>
      </c>
      <c r="D7" s="514"/>
      <c r="E7" s="406">
        <v>568118</v>
      </c>
      <c r="F7" s="406">
        <v>906495</v>
      </c>
    </row>
    <row r="8" spans="1:10">
      <c r="A8" s="4">
        <v>2015</v>
      </c>
      <c r="B8" s="513" t="s">
        <v>316</v>
      </c>
      <c r="C8" s="4">
        <v>4056979</v>
      </c>
      <c r="D8" s="514"/>
      <c r="E8" s="406">
        <v>1158964</v>
      </c>
      <c r="F8" s="406">
        <v>6002166</v>
      </c>
      <c r="J8" s="514"/>
    </row>
    <row r="9" spans="1:10">
      <c r="A9" s="4">
        <v>2015</v>
      </c>
      <c r="B9" s="513" t="s">
        <v>317</v>
      </c>
      <c r="C9" s="4">
        <v>4057034</v>
      </c>
      <c r="D9" s="514"/>
      <c r="E9" s="406">
        <v>311917</v>
      </c>
      <c r="F9" s="406">
        <v>1513491</v>
      </c>
    </row>
    <row r="10" spans="1:10">
      <c r="A10" s="4">
        <v>2015</v>
      </c>
      <c r="B10" s="513" t="s">
        <v>174</v>
      </c>
      <c r="C10" s="4">
        <v>4055465</v>
      </c>
      <c r="D10" s="514" t="s">
        <v>175</v>
      </c>
      <c r="E10" s="406">
        <v>15656000</v>
      </c>
      <c r="F10" s="406">
        <v>36850000</v>
      </c>
    </row>
    <row r="11" spans="1:10">
      <c r="A11" s="4">
        <v>2015</v>
      </c>
      <c r="B11" s="513" t="s">
        <v>7031</v>
      </c>
      <c r="C11" s="4">
        <v>4057108</v>
      </c>
      <c r="D11" s="514" t="s">
        <v>138</v>
      </c>
      <c r="E11" s="406">
        <v>3954000</v>
      </c>
      <c r="F11" s="406">
        <v>14754000</v>
      </c>
    </row>
    <row r="12" spans="1:10">
      <c r="A12" s="4">
        <v>2015</v>
      </c>
      <c r="B12" s="513" t="s">
        <v>7032</v>
      </c>
      <c r="C12" s="4">
        <v>4004296</v>
      </c>
      <c r="D12" s="514"/>
      <c r="E12" s="406">
        <v>481200</v>
      </c>
      <c r="F12" s="406">
        <v>1519000</v>
      </c>
    </row>
    <row r="13" spans="1:10">
      <c r="A13" s="4">
        <v>2015</v>
      </c>
      <c r="B13" s="513" t="s">
        <v>318</v>
      </c>
      <c r="C13" s="4">
        <v>4014956</v>
      </c>
      <c r="D13" s="514"/>
      <c r="E13" s="406">
        <v>5843000</v>
      </c>
      <c r="F13" s="406">
        <v>21721000</v>
      </c>
    </row>
    <row r="14" spans="1:10">
      <c r="A14" s="4">
        <v>2015</v>
      </c>
      <c r="B14" s="513" t="s">
        <v>169</v>
      </c>
      <c r="C14" s="4">
        <v>4142273</v>
      </c>
      <c r="D14" s="514" t="s">
        <v>170</v>
      </c>
      <c r="E14" s="406">
        <v>1046879</v>
      </c>
      <c r="F14" s="406">
        <v>4991725</v>
      </c>
    </row>
    <row r="15" spans="1:10">
      <c r="A15" s="4">
        <v>2015</v>
      </c>
      <c r="B15" s="513" t="s">
        <v>319</v>
      </c>
      <c r="C15" s="4">
        <v>4058409</v>
      </c>
      <c r="D15" s="514"/>
      <c r="E15" s="406">
        <v>700000</v>
      </c>
      <c r="F15" s="406">
        <v>3412000</v>
      </c>
    </row>
    <row r="16" spans="1:10">
      <c r="A16" s="4">
        <v>2015</v>
      </c>
      <c r="B16" s="513" t="s">
        <v>320</v>
      </c>
      <c r="C16" s="4">
        <v>4056955</v>
      </c>
      <c r="D16" s="514"/>
      <c r="E16" s="406">
        <v>57555</v>
      </c>
      <c r="F16" s="406">
        <v>466440</v>
      </c>
    </row>
    <row r="17" spans="1:6">
      <c r="A17" s="4">
        <v>2015</v>
      </c>
      <c r="B17" s="513" t="s">
        <v>94</v>
      </c>
      <c r="C17" s="4">
        <v>4022309</v>
      </c>
      <c r="D17" s="514" t="s">
        <v>95</v>
      </c>
      <c r="E17" s="406">
        <v>1507400</v>
      </c>
      <c r="F17" s="406">
        <v>4907100</v>
      </c>
    </row>
    <row r="18" spans="1:6">
      <c r="A18" s="4">
        <v>2015</v>
      </c>
      <c r="B18" s="513" t="s">
        <v>92</v>
      </c>
      <c r="C18" s="4">
        <v>4109747</v>
      </c>
      <c r="D18" s="514" t="s">
        <v>93</v>
      </c>
      <c r="E18" s="406">
        <v>3312500</v>
      </c>
      <c r="F18" s="406">
        <v>12495200</v>
      </c>
    </row>
    <row r="19" spans="1:6">
      <c r="A19" s="4">
        <v>2015</v>
      </c>
      <c r="B19" s="513" t="s">
        <v>172</v>
      </c>
      <c r="C19" s="4">
        <v>4078683</v>
      </c>
      <c r="D19" s="514" t="s">
        <v>173</v>
      </c>
      <c r="E19" s="406">
        <v>2106700</v>
      </c>
      <c r="F19" s="406">
        <v>10099500</v>
      </c>
    </row>
    <row r="20" spans="1:6">
      <c r="A20" s="4">
        <v>2015</v>
      </c>
      <c r="B20" s="513" t="s">
        <v>321</v>
      </c>
      <c r="C20" s="4">
        <v>4098794</v>
      </c>
      <c r="D20" s="514"/>
      <c r="E20" s="406">
        <v>806580</v>
      </c>
      <c r="F20" s="406">
        <v>8466440</v>
      </c>
    </row>
    <row r="21" spans="1:6">
      <c r="A21" s="4">
        <v>2015</v>
      </c>
      <c r="B21" s="513" t="s">
        <v>90</v>
      </c>
      <c r="C21" s="4">
        <v>4057038</v>
      </c>
      <c r="D21" s="514" t="s">
        <v>91</v>
      </c>
      <c r="E21" s="406">
        <v>6172000</v>
      </c>
      <c r="F21" s="406">
        <v>23640000</v>
      </c>
    </row>
    <row r="22" spans="1:6">
      <c r="A22" s="4">
        <v>2015</v>
      </c>
      <c r="B22" s="513" t="s">
        <v>322</v>
      </c>
      <c r="C22" s="4">
        <v>4100842</v>
      </c>
      <c r="D22" s="514"/>
      <c r="E22" s="406">
        <v>2487000</v>
      </c>
      <c r="F22" s="406">
        <v>8903000</v>
      </c>
    </row>
    <row r="23" spans="1:6">
      <c r="A23" s="4">
        <v>2015</v>
      </c>
      <c r="B23" s="513" t="s">
        <v>88</v>
      </c>
      <c r="C23" s="4">
        <v>4135391</v>
      </c>
      <c r="D23" s="514" t="s">
        <v>89</v>
      </c>
      <c r="E23" s="406">
        <v>16681800</v>
      </c>
      <c r="F23" s="406">
        <v>61683100</v>
      </c>
    </row>
    <row r="24" spans="1:6">
      <c r="A24" s="4">
        <v>2015</v>
      </c>
      <c r="B24" s="513" t="s">
        <v>323</v>
      </c>
      <c r="C24" s="4">
        <v>4097358</v>
      </c>
      <c r="D24" s="514"/>
      <c r="E24" s="406">
        <v>471000</v>
      </c>
      <c r="F24" s="406">
        <v>3016000</v>
      </c>
    </row>
    <row r="25" spans="1:6">
      <c r="A25" s="4">
        <v>2015</v>
      </c>
      <c r="B25" s="513" t="s">
        <v>324</v>
      </c>
      <c r="C25" s="4">
        <v>4007308</v>
      </c>
      <c r="D25" s="514"/>
      <c r="E25" s="406">
        <v>2979900</v>
      </c>
      <c r="F25" s="406">
        <v>11648300</v>
      </c>
    </row>
    <row r="26" spans="1:6">
      <c r="A26" s="4">
        <v>2015</v>
      </c>
      <c r="B26" s="513" t="s">
        <v>325</v>
      </c>
      <c r="C26" s="4">
        <v>4064912</v>
      </c>
      <c r="D26" s="514"/>
      <c r="E26" s="406">
        <v>3530406</v>
      </c>
      <c r="F26" s="406">
        <v>14982182</v>
      </c>
    </row>
    <row r="27" spans="1:6">
      <c r="A27" s="4">
        <v>2015</v>
      </c>
      <c r="B27" s="513" t="s">
        <v>177</v>
      </c>
      <c r="C27" s="4">
        <v>4272394</v>
      </c>
      <c r="D27" s="514" t="s">
        <v>178</v>
      </c>
      <c r="E27" s="406">
        <v>4196000</v>
      </c>
      <c r="F27" s="406">
        <v>19055000</v>
      </c>
    </row>
    <row r="28" spans="1:6">
      <c r="A28" s="4">
        <v>2015</v>
      </c>
      <c r="B28" s="513" t="s">
        <v>326</v>
      </c>
      <c r="C28" s="4">
        <v>4006321</v>
      </c>
      <c r="D28" s="514"/>
      <c r="E28" s="406">
        <v>1301000</v>
      </c>
      <c r="F28" s="406">
        <v>3417000</v>
      </c>
    </row>
    <row r="29" spans="1:6">
      <c r="A29" s="4">
        <v>2015</v>
      </c>
      <c r="B29" s="513" t="s">
        <v>166</v>
      </c>
      <c r="C29" s="4">
        <v>4245306</v>
      </c>
      <c r="D29" s="514" t="s">
        <v>167</v>
      </c>
      <c r="E29" s="406">
        <v>461800</v>
      </c>
      <c r="F29" s="406">
        <v>1717100</v>
      </c>
    </row>
    <row r="30" spans="1:6">
      <c r="A30" s="4">
        <v>2015</v>
      </c>
      <c r="B30" s="513" t="s">
        <v>2381</v>
      </c>
      <c r="C30" s="4">
        <v>4076262</v>
      </c>
      <c r="D30" s="514"/>
      <c r="E30" s="406" t="s">
        <v>97</v>
      </c>
      <c r="F30" s="406" t="s">
        <v>97</v>
      </c>
    </row>
    <row r="31" spans="1:6">
      <c r="A31" s="4">
        <v>2015</v>
      </c>
      <c r="B31" s="513" t="s">
        <v>7033</v>
      </c>
      <c r="C31" s="4">
        <v>4082899</v>
      </c>
      <c r="D31" s="514" t="s">
        <v>168</v>
      </c>
      <c r="E31" s="406">
        <v>4137747</v>
      </c>
      <c r="F31" s="406">
        <v>9092945</v>
      </c>
    </row>
    <row r="32" spans="1:6">
      <c r="A32" s="4">
        <v>2015</v>
      </c>
      <c r="B32" s="513" t="s">
        <v>7034</v>
      </c>
      <c r="C32" s="4">
        <v>4056972</v>
      </c>
      <c r="D32" s="514" t="s">
        <v>7072</v>
      </c>
      <c r="E32" s="406" t="s">
        <v>97</v>
      </c>
      <c r="F32" s="406" t="s">
        <v>97</v>
      </c>
    </row>
    <row r="33" spans="1:6">
      <c r="A33" s="4">
        <v>2015</v>
      </c>
      <c r="B33" s="513" t="s">
        <v>86</v>
      </c>
      <c r="C33" s="4">
        <v>4098789</v>
      </c>
      <c r="D33" s="514" t="s">
        <v>87</v>
      </c>
      <c r="E33" s="406">
        <v>1494713</v>
      </c>
      <c r="F33" s="406">
        <v>4906649</v>
      </c>
    </row>
    <row r="34" spans="1:6">
      <c r="A34" s="4">
        <v>2015</v>
      </c>
      <c r="B34" s="513" t="s">
        <v>327</v>
      </c>
      <c r="C34" s="4">
        <v>4100883</v>
      </c>
      <c r="D34" s="514"/>
      <c r="E34" s="406">
        <v>3154000</v>
      </c>
      <c r="F34" s="406">
        <v>8295000</v>
      </c>
    </row>
    <row r="35" spans="1:6">
      <c r="A35" s="4">
        <v>2015</v>
      </c>
      <c r="B35" s="513" t="s">
        <v>328</v>
      </c>
      <c r="C35" s="4">
        <v>4056974</v>
      </c>
      <c r="D35" s="514"/>
      <c r="E35" s="406">
        <v>5812000</v>
      </c>
      <c r="F35" s="406">
        <v>27753000</v>
      </c>
    </row>
    <row r="36" spans="1:6">
      <c r="A36" s="4">
        <v>2015</v>
      </c>
      <c r="B36" s="513" t="s">
        <v>7035</v>
      </c>
      <c r="C36" s="4">
        <v>4086899</v>
      </c>
      <c r="D36" s="514"/>
      <c r="E36" s="406" t="s">
        <v>97</v>
      </c>
      <c r="F36" s="406" t="s">
        <v>97</v>
      </c>
    </row>
    <row r="37" spans="1:6">
      <c r="A37" s="4">
        <v>2015</v>
      </c>
      <c r="B37" s="513" t="s">
        <v>2382</v>
      </c>
      <c r="C37" s="4">
        <v>4056975</v>
      </c>
      <c r="D37" s="514"/>
      <c r="E37" s="406">
        <v>18232000</v>
      </c>
      <c r="F37" s="406">
        <v>83618000</v>
      </c>
    </row>
    <row r="38" spans="1:6">
      <c r="A38" s="4">
        <v>2015</v>
      </c>
      <c r="B38" s="513" t="s">
        <v>84</v>
      </c>
      <c r="C38" s="4">
        <v>4098671</v>
      </c>
      <c r="D38" s="514" t="s">
        <v>85</v>
      </c>
      <c r="E38" s="406">
        <v>1309035</v>
      </c>
      <c r="F38" s="406">
        <v>4655501</v>
      </c>
    </row>
    <row r="39" spans="1:6">
      <c r="A39" s="4">
        <v>2015</v>
      </c>
      <c r="B39" s="513" t="s">
        <v>329</v>
      </c>
      <c r="C39" s="4">
        <v>4113131</v>
      </c>
      <c r="D39" s="514"/>
      <c r="E39" s="406">
        <v>279672</v>
      </c>
      <c r="F39" s="406">
        <v>1119493</v>
      </c>
    </row>
    <row r="40" spans="1:6">
      <c r="A40" s="4">
        <v>2015</v>
      </c>
      <c r="B40" s="513" t="s">
        <v>330</v>
      </c>
      <c r="C40" s="4">
        <v>4057443</v>
      </c>
      <c r="D40" s="514"/>
      <c r="E40" s="406">
        <v>3419777</v>
      </c>
      <c r="F40" s="406">
        <v>25548561</v>
      </c>
    </row>
    <row r="41" spans="1:6">
      <c r="A41" s="4">
        <v>2015</v>
      </c>
      <c r="B41" s="513" t="s">
        <v>162</v>
      </c>
      <c r="C41" s="4">
        <v>4057157</v>
      </c>
      <c r="D41" s="514" t="s">
        <v>163</v>
      </c>
      <c r="E41" s="406">
        <v>276038</v>
      </c>
      <c r="F41" s="406">
        <v>2441927</v>
      </c>
    </row>
    <row r="42" spans="1:6">
      <c r="A42" s="4">
        <v>2015</v>
      </c>
      <c r="B42" s="513" t="s">
        <v>164</v>
      </c>
      <c r="C42" s="4">
        <v>4057075</v>
      </c>
      <c r="D42" s="514" t="s">
        <v>165</v>
      </c>
      <c r="E42" s="406">
        <v>1697000</v>
      </c>
      <c r="F42" s="406">
        <v>19507000</v>
      </c>
    </row>
    <row r="43" spans="1:6">
      <c r="A43" s="4">
        <v>2015</v>
      </c>
      <c r="B43" s="513" t="s">
        <v>158</v>
      </c>
      <c r="C43" s="4">
        <v>4007784</v>
      </c>
      <c r="D43" s="514" t="s">
        <v>159</v>
      </c>
      <c r="E43" s="406">
        <v>6482000</v>
      </c>
      <c r="F43" s="406">
        <v>18833000</v>
      </c>
    </row>
    <row r="44" spans="1:6">
      <c r="A44" s="4">
        <v>2015</v>
      </c>
      <c r="B44" s="513" t="s">
        <v>152</v>
      </c>
      <c r="C44" s="4">
        <v>4058660</v>
      </c>
      <c r="D44" s="514" t="s">
        <v>153</v>
      </c>
      <c r="E44" s="406">
        <v>3310000</v>
      </c>
      <c r="F44" s="406">
        <v>18069000</v>
      </c>
    </row>
    <row r="45" spans="1:6">
      <c r="A45" s="4">
        <v>2015</v>
      </c>
      <c r="B45" s="513" t="s">
        <v>156</v>
      </c>
      <c r="C45" s="4">
        <v>4057110</v>
      </c>
      <c r="D45" s="514" t="s">
        <v>157</v>
      </c>
      <c r="E45" s="406">
        <v>1266000</v>
      </c>
      <c r="F45" s="406">
        <v>5393000</v>
      </c>
    </row>
    <row r="46" spans="1:6">
      <c r="A46" s="4">
        <v>2015</v>
      </c>
      <c r="B46" s="513" t="s">
        <v>331</v>
      </c>
      <c r="C46" s="4">
        <v>4010420</v>
      </c>
      <c r="D46" s="514"/>
      <c r="E46" s="406">
        <v>1258000</v>
      </c>
      <c r="F46" s="406">
        <v>5494000</v>
      </c>
    </row>
    <row r="47" spans="1:6">
      <c r="A47" s="4">
        <v>2015</v>
      </c>
      <c r="B47" s="513" t="s">
        <v>154</v>
      </c>
      <c r="C47" s="4">
        <v>4065694</v>
      </c>
      <c r="D47" s="514" t="s">
        <v>155</v>
      </c>
      <c r="E47" s="406">
        <v>351966</v>
      </c>
      <c r="F47" s="406">
        <v>2522089</v>
      </c>
    </row>
    <row r="48" spans="1:6">
      <c r="A48" s="4">
        <v>2015</v>
      </c>
      <c r="B48" s="513" t="s">
        <v>150</v>
      </c>
      <c r="C48" s="4">
        <v>4155779</v>
      </c>
      <c r="D48" s="514" t="s">
        <v>151</v>
      </c>
      <c r="E48" s="406">
        <v>193756</v>
      </c>
      <c r="F48" s="406">
        <v>482806</v>
      </c>
    </row>
    <row r="49" spans="1:6">
      <c r="A49" s="4">
        <v>2015</v>
      </c>
      <c r="B49" s="513" t="s">
        <v>332</v>
      </c>
      <c r="C49" s="4">
        <v>4104629</v>
      </c>
      <c r="D49" s="514"/>
      <c r="E49" s="406" t="s">
        <v>97</v>
      </c>
      <c r="F49" s="406" t="s">
        <v>97</v>
      </c>
    </row>
    <row r="50" spans="1:6">
      <c r="A50" s="4">
        <v>2015</v>
      </c>
      <c r="B50" s="513" t="s">
        <v>333</v>
      </c>
      <c r="C50" s="4">
        <v>4058810</v>
      </c>
      <c r="D50" s="514"/>
      <c r="E50" s="406">
        <v>2867000</v>
      </c>
      <c r="F50" s="406">
        <v>10046000</v>
      </c>
    </row>
    <row r="51" spans="1:6">
      <c r="A51" s="4">
        <v>2015</v>
      </c>
      <c r="B51" s="513" t="s">
        <v>7036</v>
      </c>
      <c r="C51" s="4">
        <v>4082886</v>
      </c>
      <c r="D51" s="514"/>
      <c r="E51" s="406">
        <v>4746000</v>
      </c>
      <c r="F51" s="406">
        <v>9153000</v>
      </c>
    </row>
    <row r="52" spans="1:6">
      <c r="A52" s="4">
        <v>2015</v>
      </c>
      <c r="B52" s="513" t="s">
        <v>82</v>
      </c>
      <c r="C52" s="4">
        <v>4135454</v>
      </c>
      <c r="D52" s="514" t="s">
        <v>83</v>
      </c>
      <c r="E52" s="406">
        <v>7626000</v>
      </c>
      <c r="F52" s="406">
        <v>21334000</v>
      </c>
    </row>
    <row r="53" spans="1:6">
      <c r="A53" s="4">
        <v>2015</v>
      </c>
      <c r="B53" s="513" t="s">
        <v>334</v>
      </c>
      <c r="C53" s="4">
        <v>4304864</v>
      </c>
      <c r="D53" s="514"/>
      <c r="E53" s="406">
        <v>696931</v>
      </c>
      <c r="F53" s="406">
        <v>1904032</v>
      </c>
    </row>
    <row r="54" spans="1:6">
      <c r="A54" s="4">
        <v>2015</v>
      </c>
      <c r="B54" s="513" t="s">
        <v>335</v>
      </c>
      <c r="C54" s="4">
        <v>4098127</v>
      </c>
      <c r="D54" s="514"/>
      <c r="E54" s="406" t="s">
        <v>97</v>
      </c>
      <c r="F54" s="406" t="s">
        <v>97</v>
      </c>
    </row>
    <row r="55" spans="1:6">
      <c r="A55" s="4">
        <v>2015</v>
      </c>
      <c r="B55" s="513" t="s">
        <v>336</v>
      </c>
      <c r="C55" s="4">
        <v>4157383</v>
      </c>
      <c r="D55" s="514"/>
      <c r="E55" s="406">
        <v>695952</v>
      </c>
      <c r="F55" s="406">
        <v>1917558</v>
      </c>
    </row>
    <row r="56" spans="1:6">
      <c r="A56" s="4">
        <v>2015</v>
      </c>
      <c r="B56" s="513" t="s">
        <v>338</v>
      </c>
      <c r="C56" s="4">
        <v>4056958</v>
      </c>
      <c r="D56" s="514"/>
      <c r="E56" s="406" t="s">
        <v>97</v>
      </c>
      <c r="F56" s="406" t="s">
        <v>97</v>
      </c>
    </row>
    <row r="57" spans="1:6">
      <c r="A57" s="4">
        <v>2015</v>
      </c>
      <c r="B57" s="513" t="s">
        <v>160</v>
      </c>
      <c r="C57" s="4">
        <v>4109349</v>
      </c>
      <c r="D57" s="514" t="s">
        <v>161</v>
      </c>
      <c r="E57" s="406">
        <v>461037</v>
      </c>
      <c r="F57" s="406">
        <v>1068586</v>
      </c>
    </row>
    <row r="58" spans="1:6">
      <c r="A58" s="4">
        <v>2015</v>
      </c>
      <c r="B58" s="513" t="s">
        <v>339</v>
      </c>
      <c r="C58" s="4">
        <v>4142320</v>
      </c>
      <c r="D58" s="514"/>
      <c r="E58" s="406" t="s">
        <v>97</v>
      </c>
      <c r="F58" s="406" t="s">
        <v>97</v>
      </c>
    </row>
    <row r="59" spans="1:6">
      <c r="A59" s="4">
        <v>2015</v>
      </c>
      <c r="B59" s="513" t="s">
        <v>340</v>
      </c>
      <c r="C59" s="4">
        <v>4237697</v>
      </c>
      <c r="D59" s="514"/>
      <c r="E59" s="406" t="s">
        <v>97</v>
      </c>
      <c r="F59" s="406" t="s">
        <v>97</v>
      </c>
    </row>
    <row r="60" spans="1:6">
      <c r="A60" s="4">
        <v>2015</v>
      </c>
      <c r="B60" s="513" t="s">
        <v>80</v>
      </c>
      <c r="C60" s="4">
        <v>4287746</v>
      </c>
      <c r="D60" s="514" t="s">
        <v>81</v>
      </c>
      <c r="E60" s="406">
        <v>1214795</v>
      </c>
      <c r="F60" s="406">
        <v>4323354</v>
      </c>
    </row>
    <row r="61" spans="1:6">
      <c r="A61" s="4">
        <v>2015</v>
      </c>
      <c r="B61" s="513" t="s">
        <v>341</v>
      </c>
      <c r="C61" s="4">
        <v>4166117</v>
      </c>
      <c r="D61" s="514"/>
      <c r="E61" s="406">
        <v>1214019</v>
      </c>
      <c r="F61" s="406">
        <v>4233337</v>
      </c>
    </row>
    <row r="62" spans="1:6">
      <c r="A62" s="4">
        <v>2015</v>
      </c>
      <c r="B62" s="513" t="s">
        <v>342</v>
      </c>
      <c r="C62" s="4">
        <v>4276419</v>
      </c>
      <c r="D62" s="514"/>
      <c r="E62" s="406">
        <v>991000</v>
      </c>
      <c r="F62" s="406">
        <v>3977000</v>
      </c>
    </row>
    <row r="63" spans="1:6">
      <c r="A63" s="4">
        <v>2015</v>
      </c>
      <c r="B63" s="513" t="s">
        <v>78</v>
      </c>
      <c r="C63" s="4">
        <v>4004192</v>
      </c>
      <c r="D63" s="514" t="s">
        <v>79</v>
      </c>
      <c r="E63" s="406">
        <v>6502000</v>
      </c>
      <c r="F63" s="406">
        <v>20340000</v>
      </c>
    </row>
    <row r="64" spans="1:6">
      <c r="A64" s="4">
        <v>2015</v>
      </c>
      <c r="B64" s="513" t="s">
        <v>343</v>
      </c>
      <c r="C64" s="4">
        <v>4088034</v>
      </c>
      <c r="D64" s="514"/>
      <c r="E64" s="406" t="s">
        <v>97</v>
      </c>
      <c r="F64" s="406" t="s">
        <v>97</v>
      </c>
    </row>
    <row r="65" spans="1:6">
      <c r="A65" s="4">
        <v>2015</v>
      </c>
      <c r="B65" s="513" t="s">
        <v>344</v>
      </c>
      <c r="C65" s="4">
        <v>4057059</v>
      </c>
      <c r="D65" s="514"/>
      <c r="E65" s="406">
        <v>4927000</v>
      </c>
      <c r="F65" s="406">
        <v>26532000</v>
      </c>
    </row>
    <row r="66" spans="1:6">
      <c r="A66" s="4">
        <v>2015</v>
      </c>
      <c r="B66" s="513" t="s">
        <v>345</v>
      </c>
      <c r="C66" s="4">
        <v>4057141</v>
      </c>
      <c r="D66" s="514"/>
      <c r="E66" s="406">
        <v>2814165</v>
      </c>
      <c r="F66" s="406">
        <v>9592957</v>
      </c>
    </row>
    <row r="67" spans="1:6">
      <c r="A67" s="4">
        <v>2015</v>
      </c>
      <c r="B67" s="513" t="s">
        <v>7037</v>
      </c>
      <c r="C67" s="4">
        <v>4074390</v>
      </c>
      <c r="D67" s="514"/>
      <c r="E67" s="406" t="s">
        <v>97</v>
      </c>
      <c r="F67" s="406" t="s">
        <v>97</v>
      </c>
    </row>
    <row r="68" spans="1:6">
      <c r="A68" s="4">
        <v>2015</v>
      </c>
      <c r="B68" s="513" t="s">
        <v>346</v>
      </c>
      <c r="C68" s="4">
        <v>4166101</v>
      </c>
      <c r="D68" s="514"/>
      <c r="E68" s="406">
        <v>10337000</v>
      </c>
      <c r="F68" s="406">
        <v>40230000</v>
      </c>
    </row>
    <row r="69" spans="1:6">
      <c r="A69" s="4">
        <v>2015</v>
      </c>
      <c r="B69" s="513" t="s">
        <v>76</v>
      </c>
      <c r="C69" s="4">
        <v>4057076</v>
      </c>
      <c r="D69" s="514" t="s">
        <v>77</v>
      </c>
      <c r="E69" s="406">
        <v>12594000</v>
      </c>
      <c r="F69" s="406">
        <v>45642000</v>
      </c>
    </row>
    <row r="70" spans="1:6">
      <c r="A70" s="4">
        <v>2015</v>
      </c>
      <c r="B70" s="513" t="s">
        <v>347</v>
      </c>
      <c r="C70" s="4">
        <v>4056978</v>
      </c>
      <c r="D70" s="514"/>
      <c r="E70" s="406">
        <v>6206000</v>
      </c>
      <c r="F70" s="406">
        <v>18658000</v>
      </c>
    </row>
    <row r="71" spans="1:6">
      <c r="A71" s="4">
        <v>2015</v>
      </c>
      <c r="B71" s="513" t="s">
        <v>7038</v>
      </c>
      <c r="C71" s="4">
        <v>4057039</v>
      </c>
      <c r="D71" s="514" t="s">
        <v>7073</v>
      </c>
      <c r="E71" s="406">
        <v>22715</v>
      </c>
      <c r="F71" s="406">
        <v>71416</v>
      </c>
    </row>
    <row r="72" spans="1:6">
      <c r="A72" s="4">
        <v>2015</v>
      </c>
      <c r="B72" s="513" t="s">
        <v>148</v>
      </c>
      <c r="C72" s="4">
        <v>4064171</v>
      </c>
      <c r="D72" s="514" t="s">
        <v>149</v>
      </c>
      <c r="E72" s="406">
        <v>1658000</v>
      </c>
      <c r="F72" s="406">
        <v>4259000</v>
      </c>
    </row>
    <row r="73" spans="1:6">
      <c r="A73" s="4">
        <v>2015</v>
      </c>
      <c r="B73" s="513" t="s">
        <v>348</v>
      </c>
      <c r="C73" s="4">
        <v>4149886</v>
      </c>
      <c r="D73" s="514"/>
      <c r="E73" s="406">
        <v>2676452</v>
      </c>
      <c r="F73" s="406">
        <v>10766115</v>
      </c>
    </row>
    <row r="74" spans="1:6">
      <c r="A74" s="4">
        <v>2015</v>
      </c>
      <c r="B74" s="513" t="s">
        <v>349</v>
      </c>
      <c r="C74" s="4">
        <v>4100855</v>
      </c>
      <c r="D74" s="514"/>
      <c r="E74" s="406">
        <v>1551900</v>
      </c>
      <c r="F74" s="406">
        <v>3365800</v>
      </c>
    </row>
    <row r="75" spans="1:6">
      <c r="A75" s="4">
        <v>2015</v>
      </c>
      <c r="B75" s="513" t="s">
        <v>350</v>
      </c>
      <c r="C75" s="4">
        <v>4057113</v>
      </c>
      <c r="D75" s="514"/>
      <c r="E75" s="406">
        <v>1328000</v>
      </c>
      <c r="F75" s="406">
        <v>4011000</v>
      </c>
    </row>
    <row r="76" spans="1:6">
      <c r="A76" s="4">
        <v>2015</v>
      </c>
      <c r="B76" s="513" t="s">
        <v>7039</v>
      </c>
      <c r="C76" s="4">
        <v>4056981</v>
      </c>
      <c r="D76" s="514" t="s">
        <v>147</v>
      </c>
      <c r="E76" s="406">
        <v>86213</v>
      </c>
      <c r="F76" s="406">
        <v>187795</v>
      </c>
    </row>
    <row r="77" spans="1:6">
      <c r="A77" s="4">
        <v>2015</v>
      </c>
      <c r="B77" s="513" t="s">
        <v>7040</v>
      </c>
      <c r="C77" s="4">
        <v>4062463</v>
      </c>
      <c r="D77" s="514"/>
      <c r="E77" s="406">
        <v>1863000</v>
      </c>
      <c r="F77" s="406">
        <v>10331000</v>
      </c>
    </row>
    <row r="78" spans="1:6">
      <c r="A78" s="4">
        <v>2015</v>
      </c>
      <c r="B78" s="513" t="s">
        <v>74</v>
      </c>
      <c r="C78" s="4">
        <v>4056937</v>
      </c>
      <c r="D78" s="514" t="s">
        <v>75</v>
      </c>
      <c r="E78" s="406">
        <v>12002000</v>
      </c>
      <c r="F78" s="406">
        <v>58797000</v>
      </c>
    </row>
    <row r="79" spans="1:6">
      <c r="A79" s="4">
        <v>2015</v>
      </c>
      <c r="B79" s="513" t="s">
        <v>351</v>
      </c>
      <c r="C79" s="4">
        <v>4056982</v>
      </c>
      <c r="D79" s="514"/>
      <c r="E79" s="406">
        <v>1611300</v>
      </c>
      <c r="F79" s="406">
        <v>3340800</v>
      </c>
    </row>
    <row r="80" spans="1:6">
      <c r="A80" s="4">
        <v>2015</v>
      </c>
      <c r="B80" s="513" t="s">
        <v>352</v>
      </c>
      <c r="C80" s="4">
        <v>4056983</v>
      </c>
      <c r="D80" s="514"/>
      <c r="E80" s="406">
        <v>4960000</v>
      </c>
      <c r="F80" s="406">
        <v>19554000</v>
      </c>
    </row>
    <row r="81" spans="1:6">
      <c r="A81" s="4">
        <v>2015</v>
      </c>
      <c r="B81" s="513" t="s">
        <v>72</v>
      </c>
      <c r="C81" s="4">
        <v>4213860</v>
      </c>
      <c r="D81" s="514" t="s">
        <v>73</v>
      </c>
      <c r="E81" s="406">
        <v>10559000</v>
      </c>
      <c r="F81" s="406">
        <v>28737000</v>
      </c>
    </row>
    <row r="82" spans="1:6">
      <c r="A82" s="4">
        <v>2015</v>
      </c>
      <c r="B82" s="513" t="s">
        <v>7041</v>
      </c>
      <c r="C82" s="4">
        <v>4004172</v>
      </c>
      <c r="D82" s="514"/>
      <c r="E82" s="406">
        <v>1371000</v>
      </c>
      <c r="F82" s="406">
        <v>4272000</v>
      </c>
    </row>
    <row r="83" spans="1:6">
      <c r="A83" s="4">
        <v>2015</v>
      </c>
      <c r="B83" s="513" t="s">
        <v>353</v>
      </c>
      <c r="C83" s="4">
        <v>4057158</v>
      </c>
      <c r="D83" s="514"/>
      <c r="E83" s="406">
        <v>7388000</v>
      </c>
      <c r="F83" s="406">
        <v>35426000</v>
      </c>
    </row>
    <row r="84" spans="1:6">
      <c r="A84" s="4">
        <v>2015</v>
      </c>
      <c r="B84" s="513" t="s">
        <v>70</v>
      </c>
      <c r="C84" s="4">
        <v>4059342</v>
      </c>
      <c r="D84" s="514" t="s">
        <v>71</v>
      </c>
      <c r="E84" s="406">
        <v>23877000</v>
      </c>
      <c r="F84" s="406">
        <v>121156000</v>
      </c>
    </row>
    <row r="85" spans="1:6">
      <c r="A85" s="4">
        <v>2015</v>
      </c>
      <c r="B85" s="513" t="s">
        <v>2383</v>
      </c>
      <c r="C85" s="4">
        <v>4000672</v>
      </c>
      <c r="D85" s="514"/>
      <c r="E85" s="406">
        <v>5001000</v>
      </c>
      <c r="F85" s="406">
        <v>15624000</v>
      </c>
    </row>
    <row r="86" spans="1:6">
      <c r="A86" s="4">
        <v>2015</v>
      </c>
      <c r="B86" s="513" t="s">
        <v>7042</v>
      </c>
      <c r="C86" s="4">
        <v>4056992</v>
      </c>
      <c r="D86" s="514"/>
      <c r="E86" s="406">
        <v>2902000</v>
      </c>
      <c r="F86" s="406">
        <v>11399000</v>
      </c>
    </row>
    <row r="87" spans="1:6">
      <c r="A87" s="4">
        <v>2015</v>
      </c>
      <c r="B87" s="513" t="s">
        <v>354</v>
      </c>
      <c r="C87" s="4">
        <v>4059402</v>
      </c>
      <c r="D87" s="514"/>
      <c r="E87" s="406">
        <v>462870</v>
      </c>
      <c r="F87" s="406">
        <v>1340478</v>
      </c>
    </row>
    <row r="88" spans="1:6">
      <c r="A88" s="4">
        <v>2015</v>
      </c>
      <c r="B88" s="513" t="s">
        <v>355</v>
      </c>
      <c r="C88" s="4">
        <v>4072680</v>
      </c>
      <c r="D88" s="514"/>
      <c r="E88" s="406">
        <v>1919000</v>
      </c>
      <c r="F88" s="406">
        <v>7097000</v>
      </c>
    </row>
    <row r="89" spans="1:6">
      <c r="A89" s="4">
        <v>2015</v>
      </c>
      <c r="B89" s="513" t="s">
        <v>2384</v>
      </c>
      <c r="C89" s="4">
        <v>4057080</v>
      </c>
      <c r="D89" s="514"/>
      <c r="E89" s="406">
        <v>5364000</v>
      </c>
      <c r="F89" s="406">
        <v>24894000</v>
      </c>
    </row>
    <row r="90" spans="1:6">
      <c r="A90" s="4">
        <v>2015</v>
      </c>
      <c r="B90" s="513" t="s">
        <v>145</v>
      </c>
      <c r="C90" s="4">
        <v>4057041</v>
      </c>
      <c r="D90" s="514" t="s">
        <v>146</v>
      </c>
      <c r="E90" s="406">
        <v>3924000</v>
      </c>
      <c r="F90" s="406">
        <v>11539000</v>
      </c>
    </row>
    <row r="91" spans="1:6">
      <c r="A91" s="4">
        <v>2015</v>
      </c>
      <c r="B91" s="513" t="s">
        <v>68</v>
      </c>
      <c r="C91" s="4">
        <v>4137187</v>
      </c>
      <c r="D91" s="514" t="s">
        <v>69</v>
      </c>
      <c r="E91" s="406">
        <v>11698000</v>
      </c>
      <c r="F91" s="406">
        <v>50310000</v>
      </c>
    </row>
    <row r="92" spans="1:6">
      <c r="A92" s="4">
        <v>2015</v>
      </c>
      <c r="B92" s="513" t="s">
        <v>66</v>
      </c>
      <c r="C92" s="4">
        <v>4057081</v>
      </c>
      <c r="D92" s="514" t="s">
        <v>67</v>
      </c>
      <c r="E92" s="406">
        <v>880078</v>
      </c>
      <c r="F92" s="406">
        <v>3233852</v>
      </c>
    </row>
    <row r="93" spans="1:6">
      <c r="A93" s="4">
        <v>2015</v>
      </c>
      <c r="B93" s="513" t="s">
        <v>141</v>
      </c>
      <c r="C93" s="4">
        <v>4114160</v>
      </c>
      <c r="D93" s="514" t="s">
        <v>142</v>
      </c>
      <c r="E93" s="406">
        <v>2929000</v>
      </c>
      <c r="F93" s="406">
        <v>12012300</v>
      </c>
    </row>
    <row r="94" spans="1:6">
      <c r="A94" s="4">
        <v>2015</v>
      </c>
      <c r="B94" s="513" t="s">
        <v>144</v>
      </c>
      <c r="C94" s="4">
        <v>4059459</v>
      </c>
      <c r="D94" s="514" t="s">
        <v>65</v>
      </c>
      <c r="E94" s="406">
        <v>610568</v>
      </c>
      <c r="F94" s="406">
        <v>2455303</v>
      </c>
    </row>
    <row r="95" spans="1:6">
      <c r="A95" s="4">
        <v>2015</v>
      </c>
      <c r="B95" s="513" t="s">
        <v>7043</v>
      </c>
      <c r="C95" s="4">
        <v>103347</v>
      </c>
      <c r="D95" s="514"/>
      <c r="E95" s="406">
        <v>3554000</v>
      </c>
      <c r="F95" s="406">
        <v>10002000</v>
      </c>
    </row>
    <row r="96" spans="1:6">
      <c r="A96" s="4">
        <v>2015</v>
      </c>
      <c r="B96" s="513" t="s">
        <v>2385</v>
      </c>
      <c r="C96" s="4">
        <v>4062763</v>
      </c>
      <c r="D96" s="514"/>
      <c r="E96" s="406">
        <v>5387000</v>
      </c>
      <c r="F96" s="406">
        <v>15628000</v>
      </c>
    </row>
    <row r="97" spans="1:6">
      <c r="A97" s="4">
        <v>2015</v>
      </c>
      <c r="B97" s="513" t="s">
        <v>356</v>
      </c>
      <c r="C97" s="4">
        <v>4153767</v>
      </c>
      <c r="D97" s="514"/>
      <c r="E97" s="406">
        <v>5740000</v>
      </c>
      <c r="F97" s="406">
        <v>23330000</v>
      </c>
    </row>
    <row r="98" spans="1:6">
      <c r="A98" s="4">
        <v>2015</v>
      </c>
      <c r="B98" s="513" t="s">
        <v>357</v>
      </c>
      <c r="C98" s="4">
        <v>4086818</v>
      </c>
      <c r="D98" s="514"/>
      <c r="E98" s="406" t="s">
        <v>97</v>
      </c>
      <c r="F98" s="406" t="s">
        <v>97</v>
      </c>
    </row>
    <row r="99" spans="1:6">
      <c r="A99" s="4">
        <v>2015</v>
      </c>
      <c r="B99" s="513" t="s">
        <v>358</v>
      </c>
      <c r="C99" s="4">
        <v>4079844</v>
      </c>
      <c r="D99" s="514"/>
      <c r="E99" s="406">
        <v>3046200</v>
      </c>
      <c r="F99" s="406">
        <v>5198100</v>
      </c>
    </row>
    <row r="100" spans="1:6">
      <c r="A100" s="4">
        <v>2015</v>
      </c>
      <c r="B100" s="513" t="s">
        <v>359</v>
      </c>
      <c r="C100" s="4">
        <v>4017451</v>
      </c>
      <c r="D100" s="514"/>
      <c r="E100" s="406">
        <v>2286788</v>
      </c>
      <c r="F100" s="406">
        <v>8747774</v>
      </c>
    </row>
    <row r="101" spans="1:6">
      <c r="A101" s="4">
        <v>2015</v>
      </c>
      <c r="B101" s="513" t="s">
        <v>62</v>
      </c>
      <c r="C101" s="4">
        <v>4105307</v>
      </c>
      <c r="D101" s="514" t="s">
        <v>63</v>
      </c>
      <c r="E101" s="406">
        <v>11810261</v>
      </c>
      <c r="F101" s="406">
        <v>44647681</v>
      </c>
    </row>
    <row r="102" spans="1:6">
      <c r="A102" s="4">
        <v>2015</v>
      </c>
      <c r="B102" s="513" t="s">
        <v>360</v>
      </c>
      <c r="C102" s="4">
        <v>4057082</v>
      </c>
      <c r="D102" s="514"/>
      <c r="E102" s="406">
        <v>4573316</v>
      </c>
      <c r="F102" s="406">
        <v>16387447</v>
      </c>
    </row>
    <row r="103" spans="1:6">
      <c r="A103" s="4">
        <v>2015</v>
      </c>
      <c r="B103" s="513" t="s">
        <v>361</v>
      </c>
      <c r="C103" s="4">
        <v>4057118</v>
      </c>
      <c r="D103" s="514"/>
      <c r="E103" s="406">
        <v>1395857</v>
      </c>
      <c r="F103" s="406">
        <v>3477407</v>
      </c>
    </row>
    <row r="104" spans="1:6">
      <c r="A104" s="4">
        <v>2015</v>
      </c>
      <c r="B104" s="513" t="s">
        <v>362</v>
      </c>
      <c r="C104" s="4">
        <v>4001616</v>
      </c>
      <c r="D104" s="514"/>
      <c r="E104" s="406">
        <v>673262</v>
      </c>
      <c r="F104" s="406">
        <v>1215144</v>
      </c>
    </row>
    <row r="105" spans="1:6">
      <c r="A105" s="4">
        <v>2015</v>
      </c>
      <c r="B105" s="513" t="s">
        <v>363</v>
      </c>
      <c r="C105" s="4">
        <v>4166546</v>
      </c>
      <c r="D105" s="514"/>
      <c r="E105" s="406">
        <v>1712767</v>
      </c>
      <c r="F105" s="406">
        <v>3898582</v>
      </c>
    </row>
    <row r="106" spans="1:6">
      <c r="A106" s="4">
        <v>2015</v>
      </c>
      <c r="B106" s="513" t="s">
        <v>364</v>
      </c>
      <c r="C106" s="4">
        <v>4057043</v>
      </c>
      <c r="D106" s="514"/>
      <c r="E106" s="406">
        <v>2085000</v>
      </c>
      <c r="F106" s="406">
        <v>6088000</v>
      </c>
    </row>
    <row r="107" spans="1:6">
      <c r="A107" s="4">
        <v>2015</v>
      </c>
      <c r="B107" s="513" t="s">
        <v>2219</v>
      </c>
      <c r="C107" s="4">
        <v>4057083</v>
      </c>
      <c r="D107" s="514" t="s">
        <v>2220</v>
      </c>
      <c r="E107" s="406">
        <v>7989054</v>
      </c>
      <c r="F107" s="406">
        <v>30580309</v>
      </c>
    </row>
    <row r="108" spans="1:6">
      <c r="A108" s="4">
        <v>2015</v>
      </c>
      <c r="B108" s="513" t="s">
        <v>60</v>
      </c>
      <c r="C108" s="4">
        <v>4057044</v>
      </c>
      <c r="D108" s="514" t="s">
        <v>61</v>
      </c>
      <c r="E108" s="406">
        <v>29412000</v>
      </c>
      <c r="F108" s="406">
        <v>95384000</v>
      </c>
    </row>
    <row r="109" spans="1:6">
      <c r="A109" s="4">
        <v>2015</v>
      </c>
      <c r="B109" s="513" t="s">
        <v>365</v>
      </c>
      <c r="C109" s="4">
        <v>4057126</v>
      </c>
      <c r="D109" s="514"/>
      <c r="E109" s="406">
        <v>19079000</v>
      </c>
      <c r="F109" s="406">
        <v>46529000</v>
      </c>
    </row>
    <row r="110" spans="1:6">
      <c r="A110" s="4">
        <v>2015</v>
      </c>
      <c r="B110" s="513" t="s">
        <v>7044</v>
      </c>
      <c r="C110" s="4">
        <v>4004320</v>
      </c>
      <c r="D110" s="514" t="s">
        <v>7074</v>
      </c>
      <c r="E110" s="406">
        <v>3615073</v>
      </c>
      <c r="F110" s="406">
        <v>7316331</v>
      </c>
    </row>
    <row r="111" spans="1:6">
      <c r="A111" s="4">
        <v>2015</v>
      </c>
      <c r="B111" s="513" t="s">
        <v>58</v>
      </c>
      <c r="C111" s="4">
        <v>4121470</v>
      </c>
      <c r="D111" s="514" t="s">
        <v>59</v>
      </c>
      <c r="E111" s="406">
        <v>15053000</v>
      </c>
      <c r="F111" s="406">
        <v>52187000</v>
      </c>
    </row>
    <row r="112" spans="1:6">
      <c r="A112" s="4">
        <v>2015</v>
      </c>
      <c r="B112" s="513" t="s">
        <v>366</v>
      </c>
      <c r="C112" s="4">
        <v>4062444</v>
      </c>
      <c r="D112" s="514"/>
      <c r="E112" s="406">
        <v>4994000</v>
      </c>
      <c r="F112" s="406">
        <v>13185000</v>
      </c>
    </row>
    <row r="113" spans="1:6">
      <c r="A113" s="4">
        <v>2015</v>
      </c>
      <c r="B113" s="513" t="s">
        <v>367</v>
      </c>
      <c r="C113" s="4">
        <v>4057103</v>
      </c>
      <c r="D113" s="514"/>
      <c r="E113" s="406">
        <v>744000</v>
      </c>
      <c r="F113" s="406">
        <v>5074000</v>
      </c>
    </row>
    <row r="114" spans="1:6">
      <c r="A114" s="4">
        <v>2015</v>
      </c>
      <c r="B114" s="513" t="s">
        <v>368</v>
      </c>
      <c r="C114" s="4">
        <v>4057079</v>
      </c>
      <c r="D114" s="514"/>
      <c r="E114" s="406">
        <v>11724000</v>
      </c>
      <c r="F114" s="406">
        <v>42523000</v>
      </c>
    </row>
    <row r="115" spans="1:6">
      <c r="A115" s="4">
        <v>2015</v>
      </c>
      <c r="B115" s="513" t="s">
        <v>139</v>
      </c>
      <c r="C115" s="4">
        <v>4057069</v>
      </c>
      <c r="D115" s="514" t="s">
        <v>140</v>
      </c>
      <c r="E115" s="406">
        <v>6935000</v>
      </c>
      <c r="F115" s="406">
        <v>28804000</v>
      </c>
    </row>
    <row r="116" spans="1:6">
      <c r="A116" s="4">
        <v>2015</v>
      </c>
      <c r="B116" s="513" t="s">
        <v>369</v>
      </c>
      <c r="C116" s="4">
        <v>4135811</v>
      </c>
      <c r="D116" s="514"/>
      <c r="E116" s="406">
        <v>566053</v>
      </c>
      <c r="F116" s="406">
        <v>3822606</v>
      </c>
    </row>
    <row r="117" spans="1:6">
      <c r="A117" s="4">
        <v>2015</v>
      </c>
      <c r="B117" s="513" t="s">
        <v>7045</v>
      </c>
      <c r="C117" s="4">
        <v>4056943</v>
      </c>
      <c r="D117" s="514"/>
      <c r="E117" s="406">
        <v>1353000</v>
      </c>
      <c r="F117" s="406">
        <v>6084000</v>
      </c>
    </row>
    <row r="118" spans="1:6">
      <c r="A118" s="4">
        <v>2015</v>
      </c>
      <c r="B118" s="513" t="s">
        <v>370</v>
      </c>
      <c r="C118" s="4">
        <v>4059780</v>
      </c>
      <c r="D118" s="514"/>
      <c r="E118" s="406">
        <v>345300</v>
      </c>
      <c r="F118" s="406">
        <v>2119100</v>
      </c>
    </row>
    <row r="119" spans="1:6">
      <c r="A119" s="4">
        <v>2015</v>
      </c>
      <c r="B119" s="513" t="s">
        <v>7046</v>
      </c>
      <c r="C119" s="4">
        <v>4056994</v>
      </c>
      <c r="D119" s="514" t="s">
        <v>143</v>
      </c>
      <c r="E119" s="406">
        <v>112618</v>
      </c>
      <c r="F119" s="406">
        <v>197689</v>
      </c>
    </row>
    <row r="120" spans="1:6">
      <c r="A120" s="4">
        <v>2015</v>
      </c>
      <c r="B120" s="513" t="s">
        <v>371</v>
      </c>
      <c r="C120" s="4">
        <v>4057159</v>
      </c>
      <c r="D120" s="514"/>
      <c r="E120" s="406">
        <v>2812709</v>
      </c>
      <c r="F120" s="406">
        <v>7218038</v>
      </c>
    </row>
    <row r="121" spans="1:6">
      <c r="A121" s="4">
        <v>2015</v>
      </c>
      <c r="B121" s="513" t="s">
        <v>372</v>
      </c>
      <c r="C121" s="4">
        <v>4170092</v>
      </c>
      <c r="D121" s="514"/>
      <c r="E121" s="406">
        <v>2309000</v>
      </c>
      <c r="F121" s="406">
        <v>3542000</v>
      </c>
    </row>
    <row r="122" spans="1:6">
      <c r="A122" s="4">
        <v>2015</v>
      </c>
      <c r="B122" s="513" t="s">
        <v>373</v>
      </c>
      <c r="C122" s="4">
        <v>4110664</v>
      </c>
      <c r="D122" s="514"/>
      <c r="E122" s="406">
        <v>2377000</v>
      </c>
      <c r="F122" s="406">
        <v>5446000</v>
      </c>
    </row>
    <row r="123" spans="1:6">
      <c r="A123" s="4">
        <v>2015</v>
      </c>
      <c r="B123" s="513" t="s">
        <v>374</v>
      </c>
      <c r="C123" s="4">
        <v>4072693</v>
      </c>
      <c r="D123" s="514"/>
      <c r="E123" s="406">
        <v>856000</v>
      </c>
      <c r="F123" s="406">
        <v>1967000</v>
      </c>
    </row>
    <row r="124" spans="1:6">
      <c r="A124" s="4">
        <v>2015</v>
      </c>
      <c r="B124" s="513" t="s">
        <v>375</v>
      </c>
      <c r="C124" s="4">
        <v>3005475</v>
      </c>
      <c r="D124" s="514"/>
      <c r="E124" s="406">
        <v>8366000</v>
      </c>
      <c r="F124" s="406">
        <v>32865000</v>
      </c>
    </row>
    <row r="125" spans="1:6">
      <c r="A125" s="4">
        <v>2015</v>
      </c>
      <c r="B125" s="513" t="s">
        <v>137</v>
      </c>
      <c r="C125" s="4">
        <v>4145832</v>
      </c>
      <c r="D125" s="514" t="s">
        <v>57</v>
      </c>
      <c r="E125" s="406">
        <v>2515100</v>
      </c>
      <c r="F125" s="406">
        <v>10738600</v>
      </c>
    </row>
    <row r="126" spans="1:6">
      <c r="A126" s="4">
        <v>2015</v>
      </c>
      <c r="B126" s="513" t="s">
        <v>376</v>
      </c>
      <c r="C126" s="4">
        <v>4087739</v>
      </c>
      <c r="D126" s="514"/>
      <c r="E126" s="406">
        <v>1496000</v>
      </c>
      <c r="F126" s="406">
        <v>4920000</v>
      </c>
    </row>
    <row r="127" spans="1:6">
      <c r="A127" s="4">
        <v>2015</v>
      </c>
      <c r="B127" s="513" t="s">
        <v>377</v>
      </c>
      <c r="C127" s="4">
        <v>4097099</v>
      </c>
      <c r="D127" s="514"/>
      <c r="E127" s="406">
        <v>2342094</v>
      </c>
      <c r="F127" s="406">
        <v>5680054</v>
      </c>
    </row>
    <row r="128" spans="1:6">
      <c r="A128" s="4">
        <v>2015</v>
      </c>
      <c r="B128" s="513" t="s">
        <v>54</v>
      </c>
      <c r="C128" s="4">
        <v>4089108</v>
      </c>
      <c r="D128" s="514" t="s">
        <v>55</v>
      </c>
      <c r="E128" s="406">
        <v>2609910</v>
      </c>
      <c r="F128" s="406">
        <v>11790196</v>
      </c>
    </row>
    <row r="129" spans="1:6">
      <c r="A129" s="4">
        <v>2015</v>
      </c>
      <c r="B129" s="513" t="s">
        <v>378</v>
      </c>
      <c r="C129" s="4">
        <v>4263665</v>
      </c>
      <c r="D129" s="514"/>
      <c r="E129" s="406">
        <v>6518000</v>
      </c>
      <c r="F129" s="406">
        <v>24203000</v>
      </c>
    </row>
    <row r="130" spans="1:6">
      <c r="A130" s="4">
        <v>2015</v>
      </c>
      <c r="B130" s="513" t="s">
        <v>7047</v>
      </c>
      <c r="C130" s="4">
        <v>4277601</v>
      </c>
      <c r="D130" s="514"/>
      <c r="E130" s="406">
        <v>6538000</v>
      </c>
      <c r="F130" s="406">
        <v>24328000</v>
      </c>
    </row>
    <row r="131" spans="1:6">
      <c r="A131" s="4">
        <v>2015</v>
      </c>
      <c r="B131" s="513" t="s">
        <v>379</v>
      </c>
      <c r="C131" s="4">
        <v>4103487</v>
      </c>
      <c r="D131" s="514"/>
      <c r="E131" s="406" t="s">
        <v>97</v>
      </c>
      <c r="F131" s="406" t="s">
        <v>97</v>
      </c>
    </row>
    <row r="132" spans="1:6">
      <c r="A132" s="4">
        <v>2015</v>
      </c>
      <c r="B132" s="513" t="s">
        <v>380</v>
      </c>
      <c r="C132" s="4">
        <v>4004295</v>
      </c>
      <c r="D132" s="514"/>
      <c r="E132" s="406">
        <v>14062000</v>
      </c>
      <c r="F132" s="406">
        <v>75199000</v>
      </c>
    </row>
    <row r="133" spans="1:6">
      <c r="A133" s="4">
        <v>2015</v>
      </c>
      <c r="B133" s="513" t="s">
        <v>52</v>
      </c>
      <c r="C133" s="4">
        <v>4057031</v>
      </c>
      <c r="D133" s="514" t="s">
        <v>53</v>
      </c>
      <c r="E133" s="406">
        <v>1308643</v>
      </c>
      <c r="F133" s="406">
        <v>6023314</v>
      </c>
    </row>
    <row r="134" spans="1:6">
      <c r="A134" s="4">
        <v>2015</v>
      </c>
      <c r="B134" s="513" t="s">
        <v>381</v>
      </c>
      <c r="C134" s="4">
        <v>4057064</v>
      </c>
      <c r="D134" s="514"/>
      <c r="E134" s="406">
        <v>1304465</v>
      </c>
      <c r="F134" s="406">
        <v>5968835</v>
      </c>
    </row>
    <row r="135" spans="1:6">
      <c r="A135" s="4">
        <v>2015</v>
      </c>
      <c r="B135" s="513" t="s">
        <v>2386</v>
      </c>
      <c r="C135" s="4">
        <v>4111501</v>
      </c>
      <c r="D135" s="514"/>
      <c r="E135" s="406" t="s">
        <v>97</v>
      </c>
      <c r="F135" s="406" t="s">
        <v>97</v>
      </c>
    </row>
    <row r="136" spans="1:6">
      <c r="A136" s="4">
        <v>2015</v>
      </c>
      <c r="B136" s="513" t="s">
        <v>7048</v>
      </c>
      <c r="C136" s="4">
        <v>4055550</v>
      </c>
      <c r="D136" s="514"/>
      <c r="E136" s="406">
        <v>552537</v>
      </c>
      <c r="F136" s="406">
        <v>1421326</v>
      </c>
    </row>
    <row r="137" spans="1:6">
      <c r="A137" s="4">
        <v>2015</v>
      </c>
      <c r="B137" s="513" t="s">
        <v>382</v>
      </c>
      <c r="C137" s="4">
        <v>4108487</v>
      </c>
      <c r="D137" s="514"/>
      <c r="E137" s="406">
        <v>2207400</v>
      </c>
      <c r="F137" s="406">
        <v>8710400</v>
      </c>
    </row>
    <row r="138" spans="1:6">
      <c r="A138" s="4">
        <v>2015</v>
      </c>
      <c r="B138" s="513" t="s">
        <v>383</v>
      </c>
      <c r="C138" s="4">
        <v>4086898</v>
      </c>
      <c r="D138" s="514"/>
      <c r="E138" s="406">
        <v>1263682</v>
      </c>
      <c r="F138" s="406">
        <v>4226679</v>
      </c>
    </row>
    <row r="139" spans="1:6">
      <c r="A139" s="4">
        <v>2015</v>
      </c>
      <c r="B139" s="513" t="s">
        <v>2387</v>
      </c>
      <c r="C139" s="4">
        <v>4056995</v>
      </c>
      <c r="D139" s="514" t="s">
        <v>2402</v>
      </c>
      <c r="E139" s="406">
        <v>154251</v>
      </c>
      <c r="F139" s="406">
        <v>1663671</v>
      </c>
    </row>
    <row r="140" spans="1:6">
      <c r="A140" s="4">
        <v>2015</v>
      </c>
      <c r="B140" s="513" t="s">
        <v>135</v>
      </c>
      <c r="C140" s="4">
        <v>4007889</v>
      </c>
      <c r="D140" s="514" t="s">
        <v>136</v>
      </c>
      <c r="E140" s="406">
        <v>213296</v>
      </c>
      <c r="F140" s="406">
        <v>3128303</v>
      </c>
    </row>
    <row r="141" spans="1:6">
      <c r="A141" s="4">
        <v>2015</v>
      </c>
      <c r="B141" s="513" t="s">
        <v>2388</v>
      </c>
      <c r="C141" s="4">
        <v>4057084</v>
      </c>
      <c r="D141" s="514"/>
      <c r="E141" s="406" t="s">
        <v>97</v>
      </c>
      <c r="F141" s="406" t="s">
        <v>97</v>
      </c>
    </row>
    <row r="142" spans="1:6">
      <c r="A142" s="4">
        <v>2015</v>
      </c>
      <c r="B142" s="513" t="s">
        <v>384</v>
      </c>
      <c r="C142" s="4">
        <v>4112564</v>
      </c>
      <c r="D142" s="514"/>
      <c r="E142" s="406">
        <v>1793300</v>
      </c>
      <c r="F142" s="406">
        <v>6709100</v>
      </c>
    </row>
    <row r="143" spans="1:6">
      <c r="A143" s="4">
        <v>2015</v>
      </c>
      <c r="B143" s="513" t="s">
        <v>385</v>
      </c>
      <c r="C143" s="4">
        <v>4008616</v>
      </c>
      <c r="D143" s="514"/>
      <c r="E143" s="406">
        <v>1262707</v>
      </c>
      <c r="F143" s="406">
        <v>4237925</v>
      </c>
    </row>
    <row r="144" spans="1:6">
      <c r="A144" s="4">
        <v>2015</v>
      </c>
      <c r="B144" s="513" t="s">
        <v>48</v>
      </c>
      <c r="C144" s="4">
        <v>4057085</v>
      </c>
      <c r="D144" s="514" t="s">
        <v>49</v>
      </c>
      <c r="E144" s="406">
        <v>1074914</v>
      </c>
      <c r="F144" s="406">
        <v>7582122</v>
      </c>
    </row>
    <row r="145" spans="1:6">
      <c r="A145" s="4">
        <v>2015</v>
      </c>
      <c r="B145" s="513" t="s">
        <v>386</v>
      </c>
      <c r="C145" s="4">
        <v>4199135</v>
      </c>
      <c r="D145" s="514"/>
      <c r="E145" s="406">
        <v>1388506</v>
      </c>
      <c r="F145" s="406">
        <v>5284194</v>
      </c>
    </row>
    <row r="146" spans="1:6">
      <c r="A146" s="4">
        <v>2015</v>
      </c>
      <c r="B146" s="513" t="s">
        <v>387</v>
      </c>
      <c r="C146" s="4">
        <v>4059899</v>
      </c>
      <c r="D146" s="514"/>
      <c r="E146" s="406">
        <v>1855000</v>
      </c>
      <c r="F146" s="406">
        <v>7231000</v>
      </c>
    </row>
    <row r="147" spans="1:6">
      <c r="A147" s="4">
        <v>2015</v>
      </c>
      <c r="B147" s="513" t="s">
        <v>2389</v>
      </c>
      <c r="C147" s="4">
        <v>4059785</v>
      </c>
      <c r="D147" s="514" t="s">
        <v>2403</v>
      </c>
      <c r="E147" s="406">
        <v>3258340</v>
      </c>
      <c r="F147" s="406">
        <v>1298441</v>
      </c>
    </row>
    <row r="148" spans="1:6">
      <c r="A148" s="4">
        <v>2015</v>
      </c>
      <c r="B148" s="513" t="s">
        <v>388</v>
      </c>
      <c r="C148" s="4">
        <v>4004341</v>
      </c>
      <c r="D148" s="514"/>
      <c r="E148" s="406">
        <v>1722200</v>
      </c>
      <c r="F148" s="406">
        <v>7814600</v>
      </c>
    </row>
    <row r="149" spans="1:6">
      <c r="A149" s="4">
        <v>2015</v>
      </c>
      <c r="B149" s="513" t="s">
        <v>389</v>
      </c>
      <c r="C149" s="4">
        <v>4313534</v>
      </c>
      <c r="D149" s="514"/>
      <c r="E149" s="406">
        <v>657781</v>
      </c>
      <c r="F149" s="406">
        <v>2436256</v>
      </c>
    </row>
    <row r="150" spans="1:6">
      <c r="A150" s="4">
        <v>2015</v>
      </c>
      <c r="B150" s="513" t="s">
        <v>390</v>
      </c>
      <c r="C150" s="4">
        <v>4135452</v>
      </c>
      <c r="D150" s="514"/>
      <c r="E150" s="406">
        <v>1729000</v>
      </c>
      <c r="F150" s="406">
        <v>8011000</v>
      </c>
    </row>
    <row r="151" spans="1:6">
      <c r="A151" s="4">
        <v>2015</v>
      </c>
      <c r="B151" s="513" t="s">
        <v>7049</v>
      </c>
      <c r="C151" s="4">
        <v>4057056</v>
      </c>
      <c r="D151" s="514"/>
      <c r="E151" s="406">
        <v>1416100</v>
      </c>
      <c r="F151" s="406">
        <v>3167500</v>
      </c>
    </row>
    <row r="152" spans="1:6">
      <c r="A152" s="4">
        <v>2015</v>
      </c>
      <c r="B152" s="513" t="s">
        <v>7050</v>
      </c>
      <c r="C152" s="4">
        <v>4072145</v>
      </c>
      <c r="D152" s="514" t="s">
        <v>134</v>
      </c>
      <c r="E152" s="406">
        <v>1977600</v>
      </c>
      <c r="F152" s="406">
        <v>5290200</v>
      </c>
    </row>
    <row r="153" spans="1:6">
      <c r="A153" s="4">
        <v>2015</v>
      </c>
      <c r="B153" s="513" t="s">
        <v>391</v>
      </c>
      <c r="C153" s="4">
        <v>4121009</v>
      </c>
      <c r="D153" s="514"/>
      <c r="E153" s="406">
        <v>3107000</v>
      </c>
      <c r="F153" s="406">
        <v>14090000</v>
      </c>
    </row>
    <row r="154" spans="1:6">
      <c r="A154" s="4">
        <v>2015</v>
      </c>
      <c r="B154" s="513" t="s">
        <v>392</v>
      </c>
      <c r="C154" s="4">
        <v>4153620</v>
      </c>
      <c r="D154" s="514"/>
      <c r="E154" s="406" t="s">
        <v>97</v>
      </c>
      <c r="F154" s="406" t="s">
        <v>97</v>
      </c>
    </row>
    <row r="155" spans="1:6">
      <c r="A155" s="4">
        <v>2015</v>
      </c>
      <c r="B155" s="513" t="s">
        <v>393</v>
      </c>
      <c r="C155" s="4">
        <v>4095422</v>
      </c>
      <c r="D155" s="514"/>
      <c r="E155" s="406" t="s">
        <v>97</v>
      </c>
      <c r="F155" s="406" t="s">
        <v>97</v>
      </c>
    </row>
    <row r="156" spans="1:6">
      <c r="A156" s="4">
        <v>2015</v>
      </c>
      <c r="B156" s="513" t="s">
        <v>394</v>
      </c>
      <c r="C156" s="4">
        <v>4223029</v>
      </c>
      <c r="D156" s="514"/>
      <c r="E156" s="406">
        <v>1438000</v>
      </c>
      <c r="F156" s="406">
        <v>6068000</v>
      </c>
    </row>
    <row r="157" spans="1:6">
      <c r="A157" s="4">
        <v>2015</v>
      </c>
      <c r="B157" s="513" t="s">
        <v>395</v>
      </c>
      <c r="C157" s="4">
        <v>4056944</v>
      </c>
      <c r="D157" s="514"/>
      <c r="E157" s="406">
        <v>1017800</v>
      </c>
      <c r="F157" s="406">
        <v>5369400</v>
      </c>
    </row>
    <row r="158" spans="1:6">
      <c r="A158" s="4">
        <v>2015</v>
      </c>
      <c r="B158" s="513" t="s">
        <v>396</v>
      </c>
      <c r="C158" s="4">
        <v>4073065</v>
      </c>
      <c r="D158" s="514"/>
      <c r="E158" s="406">
        <v>572160</v>
      </c>
      <c r="F158" s="406">
        <v>1673784</v>
      </c>
    </row>
    <row r="159" spans="1:6">
      <c r="A159" s="4">
        <v>2015</v>
      </c>
      <c r="B159" s="513" t="s">
        <v>397</v>
      </c>
      <c r="C159" s="4">
        <v>4346021</v>
      </c>
      <c r="D159" s="514"/>
      <c r="E159" s="406">
        <v>2320000</v>
      </c>
      <c r="F159" s="406">
        <v>17594000</v>
      </c>
    </row>
    <row r="160" spans="1:6">
      <c r="A160" s="4">
        <v>2015</v>
      </c>
      <c r="B160" s="513" t="s">
        <v>129</v>
      </c>
      <c r="C160" s="4">
        <v>4056997</v>
      </c>
      <c r="D160" s="514" t="s">
        <v>130</v>
      </c>
      <c r="E160" s="406" t="s">
        <v>97</v>
      </c>
      <c r="F160" s="406" t="s">
        <v>97</v>
      </c>
    </row>
    <row r="161" spans="1:6">
      <c r="A161" s="4">
        <v>2015</v>
      </c>
      <c r="B161" s="513" t="s">
        <v>131</v>
      </c>
      <c r="C161" s="4">
        <v>4056998</v>
      </c>
      <c r="D161" s="514" t="s">
        <v>132</v>
      </c>
      <c r="E161" s="406">
        <v>4210781</v>
      </c>
      <c r="F161" s="406">
        <v>6627608</v>
      </c>
    </row>
    <row r="162" spans="1:6">
      <c r="A162" s="4">
        <v>2015</v>
      </c>
      <c r="B162" s="513" t="s">
        <v>398</v>
      </c>
      <c r="C162" s="4">
        <v>4313108</v>
      </c>
      <c r="D162" s="514"/>
      <c r="E162" s="406" t="s">
        <v>97</v>
      </c>
      <c r="F162" s="406" t="s">
        <v>97</v>
      </c>
    </row>
    <row r="163" spans="1:6">
      <c r="A163" s="4">
        <v>2015</v>
      </c>
      <c r="B163" s="513" t="s">
        <v>399</v>
      </c>
      <c r="C163" s="4">
        <v>4082871</v>
      </c>
      <c r="D163" s="514"/>
      <c r="E163" s="406">
        <v>871000</v>
      </c>
      <c r="F163" s="406">
        <v>2919000</v>
      </c>
    </row>
    <row r="164" spans="1:6">
      <c r="A164" s="4">
        <v>2015</v>
      </c>
      <c r="B164" s="513" t="s">
        <v>46</v>
      </c>
      <c r="C164" s="4">
        <v>4103468</v>
      </c>
      <c r="D164" s="514" t="s">
        <v>47</v>
      </c>
      <c r="E164" s="406">
        <v>572641</v>
      </c>
      <c r="F164" s="406">
        <v>1730673</v>
      </c>
    </row>
    <row r="165" spans="1:6">
      <c r="A165" s="4">
        <v>2015</v>
      </c>
      <c r="B165" s="513" t="s">
        <v>400</v>
      </c>
      <c r="C165" s="4">
        <v>4095656</v>
      </c>
      <c r="D165" s="514"/>
      <c r="E165" s="406">
        <v>3432000</v>
      </c>
      <c r="F165" s="406">
        <v>14385000</v>
      </c>
    </row>
    <row r="166" spans="1:6">
      <c r="A166" s="4">
        <v>2015</v>
      </c>
      <c r="B166" s="513" t="s">
        <v>401</v>
      </c>
      <c r="C166" s="4">
        <v>4100140</v>
      </c>
      <c r="D166" s="514"/>
      <c r="E166" s="406">
        <v>3459000</v>
      </c>
      <c r="F166" s="406">
        <v>15674000</v>
      </c>
    </row>
    <row r="167" spans="1:6">
      <c r="A167" s="4">
        <v>2015</v>
      </c>
      <c r="B167" s="513" t="s">
        <v>402</v>
      </c>
      <c r="C167" s="4">
        <v>4057539</v>
      </c>
      <c r="D167" s="514"/>
      <c r="E167" s="406">
        <v>1240000</v>
      </c>
      <c r="F167" s="406">
        <v>7840000</v>
      </c>
    </row>
    <row r="168" spans="1:6">
      <c r="A168" s="4">
        <v>2015</v>
      </c>
      <c r="B168" s="513" t="s">
        <v>403</v>
      </c>
      <c r="C168" s="4">
        <v>4057540</v>
      </c>
      <c r="D168" s="514"/>
      <c r="E168" s="406">
        <v>1572000</v>
      </c>
      <c r="F168" s="406">
        <v>4069000</v>
      </c>
    </row>
    <row r="169" spans="1:6">
      <c r="A169" s="4">
        <v>2015</v>
      </c>
      <c r="B169" s="513" t="s">
        <v>404</v>
      </c>
      <c r="C169" s="4">
        <v>4089297</v>
      </c>
      <c r="D169" s="514"/>
      <c r="E169" s="406" t="s">
        <v>97</v>
      </c>
      <c r="F169" s="406" t="s">
        <v>97</v>
      </c>
    </row>
    <row r="170" spans="1:6">
      <c r="A170" s="4">
        <v>2015</v>
      </c>
      <c r="B170" s="513" t="s">
        <v>7051</v>
      </c>
      <c r="C170" s="4">
        <v>4104850</v>
      </c>
      <c r="D170" s="514" t="s">
        <v>7075</v>
      </c>
      <c r="E170" s="406">
        <v>1772460</v>
      </c>
      <c r="F170" s="406">
        <v>6564939</v>
      </c>
    </row>
    <row r="171" spans="1:6">
      <c r="A171" s="4">
        <v>2015</v>
      </c>
      <c r="B171" s="513" t="s">
        <v>405</v>
      </c>
      <c r="C171" s="4">
        <v>4065552</v>
      </c>
      <c r="D171" s="514"/>
      <c r="E171" s="406" t="s">
        <v>97</v>
      </c>
      <c r="F171" s="406" t="s">
        <v>97</v>
      </c>
    </row>
    <row r="172" spans="1:6">
      <c r="A172" s="4">
        <v>2015</v>
      </c>
      <c r="B172" s="513" t="s">
        <v>406</v>
      </c>
      <c r="C172" s="4">
        <v>4057383</v>
      </c>
      <c r="D172" s="514"/>
      <c r="E172" s="406">
        <v>2426000</v>
      </c>
      <c r="F172" s="406">
        <v>9017000</v>
      </c>
    </row>
    <row r="173" spans="1:6">
      <c r="A173" s="4">
        <v>2015</v>
      </c>
      <c r="B173" s="513" t="s">
        <v>407</v>
      </c>
      <c r="C173" s="4">
        <v>4104292</v>
      </c>
      <c r="D173" s="514"/>
      <c r="E173" s="406">
        <v>1954000</v>
      </c>
      <c r="F173" s="406">
        <v>6811000</v>
      </c>
    </row>
    <row r="174" spans="1:6">
      <c r="A174" s="4">
        <v>2015</v>
      </c>
      <c r="B174" s="513" t="s">
        <v>7052</v>
      </c>
      <c r="C174" s="4">
        <v>4066547</v>
      </c>
      <c r="D174" s="514"/>
      <c r="E174" s="406">
        <v>786288</v>
      </c>
      <c r="F174" s="406">
        <v>2305293</v>
      </c>
    </row>
    <row r="175" spans="1:6">
      <c r="A175" s="4">
        <v>2015</v>
      </c>
      <c r="B175" s="513" t="s">
        <v>7053</v>
      </c>
      <c r="C175" s="4">
        <v>4004152</v>
      </c>
      <c r="D175" s="514" t="s">
        <v>126</v>
      </c>
      <c r="E175" s="406">
        <v>2753941</v>
      </c>
      <c r="F175" s="406">
        <v>3284357</v>
      </c>
    </row>
    <row r="176" spans="1:6">
      <c r="A176" s="4">
        <v>2015</v>
      </c>
      <c r="B176" s="513" t="s">
        <v>408</v>
      </c>
      <c r="C176" s="4">
        <v>4166549</v>
      </c>
      <c r="D176" s="514"/>
      <c r="E176" s="406" t="s">
        <v>97</v>
      </c>
      <c r="F176" s="406" t="s">
        <v>97</v>
      </c>
    </row>
    <row r="177" spans="1:6">
      <c r="A177" s="4">
        <v>2015</v>
      </c>
      <c r="B177" s="513" t="s">
        <v>409</v>
      </c>
      <c r="C177" s="4">
        <v>4187594</v>
      </c>
      <c r="D177" s="514"/>
      <c r="E177" s="406" t="s">
        <v>97</v>
      </c>
      <c r="F177" s="406" t="s">
        <v>97</v>
      </c>
    </row>
    <row r="178" spans="1:6">
      <c r="A178" s="4">
        <v>2015</v>
      </c>
      <c r="B178" s="513" t="s">
        <v>410</v>
      </c>
      <c r="C178" s="4">
        <v>4057005</v>
      </c>
      <c r="D178" s="514"/>
      <c r="E178" s="406" t="s">
        <v>97</v>
      </c>
      <c r="F178" s="406" t="s">
        <v>97</v>
      </c>
    </row>
    <row r="179" spans="1:6">
      <c r="A179" s="4">
        <v>2015</v>
      </c>
      <c r="B179" s="513" t="s">
        <v>411</v>
      </c>
      <c r="C179" s="4">
        <v>4057000</v>
      </c>
      <c r="D179" s="514"/>
      <c r="E179" s="406">
        <v>652814</v>
      </c>
      <c r="F179" s="406">
        <v>1495476</v>
      </c>
    </row>
    <row r="180" spans="1:6">
      <c r="A180" s="4">
        <v>2015</v>
      </c>
      <c r="B180" s="513" t="s">
        <v>2390</v>
      </c>
      <c r="C180" s="4">
        <v>4187964</v>
      </c>
      <c r="D180" s="514" t="s">
        <v>2404</v>
      </c>
      <c r="E180" s="406">
        <v>474000</v>
      </c>
      <c r="F180" s="406">
        <v>6092000</v>
      </c>
    </row>
    <row r="181" spans="1:6">
      <c r="A181" s="4">
        <v>2015</v>
      </c>
      <c r="B181" s="513" t="s">
        <v>412</v>
      </c>
      <c r="C181" s="4">
        <v>4103470</v>
      </c>
      <c r="D181" s="514"/>
      <c r="E181" s="406">
        <v>5881000</v>
      </c>
      <c r="F181" s="406">
        <v>37647000</v>
      </c>
    </row>
    <row r="182" spans="1:6">
      <c r="A182" s="4">
        <v>2015</v>
      </c>
      <c r="B182" s="513" t="s">
        <v>44</v>
      </c>
      <c r="C182" s="4">
        <v>4057001</v>
      </c>
      <c r="D182" s="514" t="s">
        <v>45</v>
      </c>
      <c r="E182" s="406">
        <v>18055000</v>
      </c>
      <c r="F182" s="406">
        <v>82479000</v>
      </c>
    </row>
    <row r="183" spans="1:6">
      <c r="A183" s="4">
        <v>2015</v>
      </c>
      <c r="B183" s="513" t="s">
        <v>127</v>
      </c>
      <c r="C183" s="4">
        <v>1031123</v>
      </c>
      <c r="D183" s="514" t="s">
        <v>128</v>
      </c>
      <c r="E183" s="406">
        <v>4667600</v>
      </c>
      <c r="F183" s="406">
        <v>17492500</v>
      </c>
    </row>
    <row r="184" spans="1:6">
      <c r="A184" s="4">
        <v>2015</v>
      </c>
      <c r="B184" s="513" t="s">
        <v>7054</v>
      </c>
      <c r="C184" s="4">
        <v>4102285</v>
      </c>
      <c r="D184" s="514"/>
      <c r="E184" s="406" t="s">
        <v>97</v>
      </c>
      <c r="F184" s="406" t="s">
        <v>97</v>
      </c>
    </row>
    <row r="185" spans="1:6">
      <c r="A185" s="4">
        <v>2015</v>
      </c>
      <c r="B185" s="513" t="s">
        <v>413</v>
      </c>
      <c r="C185" s="4">
        <v>4099427</v>
      </c>
      <c r="D185" s="514"/>
      <c r="E185" s="406">
        <v>4787428</v>
      </c>
      <c r="F185" s="406">
        <v>17037332</v>
      </c>
    </row>
    <row r="186" spans="1:6">
      <c r="A186" s="4">
        <v>2015</v>
      </c>
      <c r="B186" s="513" t="s">
        <v>414</v>
      </c>
      <c r="C186" s="4">
        <v>4103122</v>
      </c>
      <c r="D186" s="514"/>
      <c r="E186" s="406">
        <v>965798</v>
      </c>
      <c r="F186" s="406">
        <v>2300889</v>
      </c>
    </row>
    <row r="187" spans="1:6">
      <c r="A187" s="4">
        <v>2015</v>
      </c>
      <c r="B187" s="513" t="s">
        <v>7055</v>
      </c>
      <c r="C187" s="4">
        <v>4060616</v>
      </c>
      <c r="D187" s="514" t="s">
        <v>121</v>
      </c>
      <c r="E187" s="406">
        <v>752272</v>
      </c>
      <c r="F187" s="406">
        <v>3076692</v>
      </c>
    </row>
    <row r="188" spans="1:6">
      <c r="A188" s="4">
        <v>2015</v>
      </c>
      <c r="B188" s="513" t="s">
        <v>40</v>
      </c>
      <c r="C188" s="4">
        <v>4057045</v>
      </c>
      <c r="D188" s="514" t="s">
        <v>41</v>
      </c>
      <c r="E188" s="406">
        <v>1221882</v>
      </c>
      <c r="F188" s="406">
        <v>5278640</v>
      </c>
    </row>
    <row r="189" spans="1:6">
      <c r="A189" s="4">
        <v>2015</v>
      </c>
      <c r="B189" s="513" t="s">
        <v>415</v>
      </c>
      <c r="C189" s="4">
        <v>4056949</v>
      </c>
      <c r="D189" s="514"/>
      <c r="E189" s="406">
        <v>1419500</v>
      </c>
      <c r="F189" s="406">
        <v>4641600</v>
      </c>
    </row>
    <row r="190" spans="1:6">
      <c r="A190" s="4">
        <v>2015</v>
      </c>
      <c r="B190" s="513" t="s">
        <v>122</v>
      </c>
      <c r="C190" s="4">
        <v>4057002</v>
      </c>
      <c r="D190" s="514" t="s">
        <v>123</v>
      </c>
      <c r="E190" s="406">
        <v>14750000</v>
      </c>
      <c r="F190" s="406">
        <v>32882000</v>
      </c>
    </row>
    <row r="191" spans="1:6">
      <c r="A191" s="4">
        <v>2015</v>
      </c>
      <c r="B191" s="513" t="s">
        <v>2391</v>
      </c>
      <c r="C191" s="4">
        <v>4057125</v>
      </c>
      <c r="D191" s="514"/>
      <c r="E191" s="406" t="s">
        <v>97</v>
      </c>
      <c r="F191" s="406" t="s">
        <v>97</v>
      </c>
    </row>
    <row r="192" spans="1:6">
      <c r="A192" s="4">
        <v>2015</v>
      </c>
      <c r="B192" s="513" t="s">
        <v>120</v>
      </c>
      <c r="C192" s="4">
        <v>4057003</v>
      </c>
      <c r="D192" s="514" t="s">
        <v>2405</v>
      </c>
      <c r="E192" s="406">
        <v>906000</v>
      </c>
      <c r="F192" s="406">
        <v>7775000</v>
      </c>
    </row>
    <row r="193" spans="1:6">
      <c r="A193" s="4">
        <v>2015</v>
      </c>
      <c r="B193" s="513" t="s">
        <v>416</v>
      </c>
      <c r="C193" s="4">
        <v>4024697</v>
      </c>
      <c r="D193" s="514"/>
      <c r="E193" s="406">
        <v>2686448</v>
      </c>
      <c r="F193" s="406">
        <v>7603261</v>
      </c>
    </row>
    <row r="194" spans="1:6">
      <c r="A194" s="4">
        <v>2015</v>
      </c>
      <c r="B194" s="513" t="s">
        <v>98</v>
      </c>
      <c r="C194" s="4">
        <v>4213993</v>
      </c>
      <c r="D194" s="514"/>
      <c r="E194" s="406">
        <v>3382000</v>
      </c>
      <c r="F194" s="406">
        <v>12478000</v>
      </c>
    </row>
    <row r="195" spans="1:6">
      <c r="A195" s="4">
        <v>2015</v>
      </c>
      <c r="B195" s="513" t="s">
        <v>38</v>
      </c>
      <c r="C195" s="4">
        <v>4101945</v>
      </c>
      <c r="D195" s="514" t="s">
        <v>39</v>
      </c>
      <c r="E195" s="406">
        <v>2247700</v>
      </c>
      <c r="F195" s="406">
        <v>9597400</v>
      </c>
    </row>
    <row r="196" spans="1:6">
      <c r="A196" s="4">
        <v>2015</v>
      </c>
      <c r="B196" s="513" t="s">
        <v>417</v>
      </c>
      <c r="C196" s="4">
        <v>4215345</v>
      </c>
      <c r="D196" s="514"/>
      <c r="E196" s="406" t="s">
        <v>97</v>
      </c>
      <c r="F196" s="406" t="s">
        <v>97</v>
      </c>
    </row>
    <row r="197" spans="1:6">
      <c r="A197" s="4">
        <v>2015</v>
      </c>
      <c r="B197" s="513" t="s">
        <v>418</v>
      </c>
      <c r="C197" s="4">
        <v>4057067</v>
      </c>
      <c r="D197" s="514"/>
      <c r="E197" s="406">
        <v>1787000</v>
      </c>
      <c r="F197" s="406">
        <v>3864000</v>
      </c>
    </row>
    <row r="198" spans="1:6">
      <c r="A198" s="4">
        <v>2015</v>
      </c>
      <c r="B198" s="513" t="s">
        <v>419</v>
      </c>
      <c r="C198" s="4">
        <v>4102765</v>
      </c>
      <c r="D198" s="514"/>
      <c r="E198" s="406">
        <v>3174900</v>
      </c>
      <c r="F198" s="406">
        <v>7137900</v>
      </c>
    </row>
    <row r="199" spans="1:6">
      <c r="A199" s="4">
        <v>2015</v>
      </c>
      <c r="B199" s="513" t="s">
        <v>420</v>
      </c>
      <c r="C199" s="4">
        <v>4057087</v>
      </c>
      <c r="D199" s="514"/>
      <c r="E199" s="406">
        <v>2218500</v>
      </c>
      <c r="F199" s="406">
        <v>8541800</v>
      </c>
    </row>
    <row r="200" spans="1:6">
      <c r="A200" s="4">
        <v>2015</v>
      </c>
      <c r="B200" s="513" t="s">
        <v>421</v>
      </c>
      <c r="C200" s="4">
        <v>4010657</v>
      </c>
      <c r="D200" s="514"/>
      <c r="E200" s="406">
        <v>1028601</v>
      </c>
      <c r="F200" s="406">
        <v>2008419</v>
      </c>
    </row>
    <row r="201" spans="1:6">
      <c r="A201" s="4">
        <v>2015</v>
      </c>
      <c r="B201" s="513" t="s">
        <v>422</v>
      </c>
      <c r="C201" s="4">
        <v>4099990</v>
      </c>
      <c r="D201" s="514"/>
      <c r="E201" s="406" t="s">
        <v>97</v>
      </c>
      <c r="F201" s="406" t="s">
        <v>97</v>
      </c>
    </row>
    <row r="202" spans="1:6">
      <c r="A202" s="4">
        <v>2015</v>
      </c>
      <c r="B202" s="513" t="s">
        <v>423</v>
      </c>
      <c r="C202" s="4">
        <v>4099045</v>
      </c>
      <c r="D202" s="514"/>
      <c r="E202" s="406">
        <v>3884000</v>
      </c>
      <c r="F202" s="406">
        <v>19287000</v>
      </c>
    </row>
    <row r="203" spans="1:6">
      <c r="A203" s="4">
        <v>2015</v>
      </c>
      <c r="B203" s="513" t="s">
        <v>7056</v>
      </c>
      <c r="C203" s="4">
        <v>4060751</v>
      </c>
      <c r="D203" s="514" t="s">
        <v>7076</v>
      </c>
      <c r="E203" s="406">
        <v>1547955</v>
      </c>
      <c r="F203" s="406">
        <v>4644410</v>
      </c>
    </row>
    <row r="204" spans="1:6">
      <c r="A204" s="4">
        <v>2015</v>
      </c>
      <c r="B204" s="513" t="s">
        <v>424</v>
      </c>
      <c r="C204" s="4">
        <v>4057004</v>
      </c>
      <c r="D204" s="514"/>
      <c r="E204" s="406">
        <v>5524000</v>
      </c>
      <c r="F204" s="406">
        <v>44302000</v>
      </c>
    </row>
    <row r="205" spans="1:6">
      <c r="A205" s="4">
        <v>2015</v>
      </c>
      <c r="B205" s="513" t="s">
        <v>425</v>
      </c>
      <c r="C205" s="4">
        <v>4072456</v>
      </c>
      <c r="D205" s="514"/>
      <c r="E205" s="406">
        <v>841000</v>
      </c>
      <c r="F205" s="406">
        <v>2719000</v>
      </c>
    </row>
    <row r="206" spans="1:6">
      <c r="A206" s="4">
        <v>2015</v>
      </c>
      <c r="B206" s="513" t="s">
        <v>426</v>
      </c>
      <c r="C206" s="4">
        <v>4057006</v>
      </c>
      <c r="D206" s="514"/>
      <c r="E206" s="406">
        <v>891413</v>
      </c>
      <c r="F206" s="406">
        <v>3556889</v>
      </c>
    </row>
    <row r="207" spans="1:6">
      <c r="A207" s="4">
        <v>2015</v>
      </c>
      <c r="B207" s="513" t="s">
        <v>118</v>
      </c>
      <c r="C207" s="4">
        <v>4042397</v>
      </c>
      <c r="D207" s="514" t="s">
        <v>119</v>
      </c>
      <c r="E207" s="406">
        <v>611251</v>
      </c>
      <c r="F207" s="406">
        <v>2293044</v>
      </c>
    </row>
    <row r="208" spans="1:6">
      <c r="A208" s="4">
        <v>2015</v>
      </c>
      <c r="B208" s="513" t="s">
        <v>117</v>
      </c>
      <c r="C208" s="4">
        <v>4096390</v>
      </c>
      <c r="D208" s="514" t="s">
        <v>37</v>
      </c>
      <c r="E208" s="406">
        <v>781981</v>
      </c>
      <c r="F208" s="406">
        <v>1820904</v>
      </c>
    </row>
    <row r="209" spans="1:6">
      <c r="A209" s="4">
        <v>2015</v>
      </c>
      <c r="B209" s="513" t="s">
        <v>7057</v>
      </c>
      <c r="C209" s="4">
        <v>4066360</v>
      </c>
      <c r="D209" s="514"/>
      <c r="E209" s="406" t="s">
        <v>97</v>
      </c>
      <c r="F209" s="406" t="s">
        <v>97</v>
      </c>
    </row>
    <row r="210" spans="1:6">
      <c r="A210" s="4">
        <v>2015</v>
      </c>
      <c r="B210" s="513" t="s">
        <v>427</v>
      </c>
      <c r="C210" s="4">
        <v>4275772</v>
      </c>
      <c r="D210" s="514"/>
      <c r="E210" s="406">
        <v>16928000</v>
      </c>
      <c r="F210" s="406">
        <v>63140000</v>
      </c>
    </row>
    <row r="211" spans="1:6">
      <c r="A211" s="4">
        <v>2015</v>
      </c>
      <c r="B211" s="513" t="s">
        <v>428</v>
      </c>
      <c r="C211" s="4">
        <v>4111521</v>
      </c>
      <c r="D211" s="514"/>
      <c r="E211" s="406">
        <v>5276000</v>
      </c>
      <c r="F211" s="406">
        <v>22367000</v>
      </c>
    </row>
    <row r="212" spans="1:6">
      <c r="A212" s="4">
        <v>2015</v>
      </c>
      <c r="B212" s="513" t="s">
        <v>115</v>
      </c>
      <c r="C212" s="4">
        <v>4060957</v>
      </c>
      <c r="D212" s="514" t="s">
        <v>116</v>
      </c>
      <c r="E212" s="406">
        <v>327575</v>
      </c>
      <c r="F212" s="406">
        <v>3829592</v>
      </c>
    </row>
    <row r="213" spans="1:6">
      <c r="A213" s="4">
        <v>2015</v>
      </c>
      <c r="B213" s="513" t="s">
        <v>429</v>
      </c>
      <c r="C213" s="4">
        <v>4002506</v>
      </c>
      <c r="D213" s="514"/>
      <c r="E213" s="406">
        <v>3039000</v>
      </c>
      <c r="F213" s="406">
        <v>10367000</v>
      </c>
    </row>
    <row r="214" spans="1:6">
      <c r="A214" s="4">
        <v>2015</v>
      </c>
      <c r="B214" s="513" t="s">
        <v>430</v>
      </c>
      <c r="C214" s="4">
        <v>4135453</v>
      </c>
      <c r="D214" s="514"/>
      <c r="E214" s="406">
        <v>866000</v>
      </c>
      <c r="F214" s="406">
        <v>3578000</v>
      </c>
    </row>
    <row r="215" spans="1:6">
      <c r="A215" s="4">
        <v>2015</v>
      </c>
      <c r="B215" s="513" t="s">
        <v>431</v>
      </c>
      <c r="C215" s="4">
        <v>4057048</v>
      </c>
      <c r="D215" s="514"/>
      <c r="E215" s="406">
        <v>256303</v>
      </c>
      <c r="F215" s="406">
        <v>542275</v>
      </c>
    </row>
    <row r="216" spans="1:6">
      <c r="A216" s="4">
        <v>2015</v>
      </c>
      <c r="B216" s="513" t="s">
        <v>34</v>
      </c>
      <c r="C216" s="4">
        <v>4106544</v>
      </c>
      <c r="D216" s="514" t="s">
        <v>35</v>
      </c>
      <c r="E216" s="406">
        <v>5123000</v>
      </c>
      <c r="F216" s="406">
        <v>16326000</v>
      </c>
    </row>
    <row r="217" spans="1:6">
      <c r="A217" s="4">
        <v>2015</v>
      </c>
      <c r="B217" s="513" t="s">
        <v>32</v>
      </c>
      <c r="C217" s="4">
        <v>4061141</v>
      </c>
      <c r="D217" s="514" t="s">
        <v>33</v>
      </c>
      <c r="E217" s="406">
        <v>16959000</v>
      </c>
      <c r="F217" s="406">
        <v>63339000</v>
      </c>
    </row>
    <row r="218" spans="1:6">
      <c r="A218" s="4">
        <v>2015</v>
      </c>
      <c r="B218" s="513" t="s">
        <v>7058</v>
      </c>
      <c r="C218" s="4">
        <v>4061150</v>
      </c>
      <c r="D218" s="514" t="s">
        <v>114</v>
      </c>
      <c r="E218" s="406">
        <v>1409343</v>
      </c>
      <c r="F218" s="406">
        <v>5078358</v>
      </c>
    </row>
    <row r="219" spans="1:6">
      <c r="A219" s="4">
        <v>2015</v>
      </c>
      <c r="B219" s="513" t="s">
        <v>30</v>
      </c>
      <c r="C219" s="4">
        <v>4057090</v>
      </c>
      <c r="D219" s="514" t="s">
        <v>31</v>
      </c>
      <c r="E219" s="406">
        <v>3531279</v>
      </c>
      <c r="F219" s="406">
        <v>15028258</v>
      </c>
    </row>
    <row r="220" spans="1:6">
      <c r="A220" s="4">
        <v>2015</v>
      </c>
      <c r="B220" s="513" t="s">
        <v>432</v>
      </c>
      <c r="C220" s="4">
        <v>4061173</v>
      </c>
      <c r="D220" s="514"/>
      <c r="E220" s="406" t="s">
        <v>97</v>
      </c>
      <c r="F220" s="406" t="s">
        <v>97</v>
      </c>
    </row>
    <row r="221" spans="1:6">
      <c r="A221" s="4">
        <v>2015</v>
      </c>
      <c r="B221" s="513" t="s">
        <v>28</v>
      </c>
      <c r="C221" s="4">
        <v>4008754</v>
      </c>
      <c r="D221" s="514" t="s">
        <v>29</v>
      </c>
      <c r="E221" s="406">
        <v>1488473</v>
      </c>
      <c r="F221" s="406">
        <v>6009328</v>
      </c>
    </row>
    <row r="222" spans="1:6">
      <c r="A222" s="4">
        <v>2015</v>
      </c>
      <c r="B222" s="513" t="s">
        <v>26</v>
      </c>
      <c r="C222" s="4">
        <v>4093937</v>
      </c>
      <c r="D222" s="514" t="s">
        <v>27</v>
      </c>
      <c r="E222" s="406">
        <v>1920000</v>
      </c>
      <c r="F222" s="406">
        <v>7221000</v>
      </c>
    </row>
    <row r="223" spans="1:6">
      <c r="A223" s="4">
        <v>2015</v>
      </c>
      <c r="B223" s="513" t="s">
        <v>433</v>
      </c>
      <c r="C223" s="4">
        <v>4061259</v>
      </c>
      <c r="D223" s="514"/>
      <c r="E223" s="406">
        <v>829000</v>
      </c>
      <c r="F223" s="406">
        <v>1737000</v>
      </c>
    </row>
    <row r="224" spans="1:6">
      <c r="A224" s="4">
        <v>2015</v>
      </c>
      <c r="B224" s="513" t="s">
        <v>434</v>
      </c>
      <c r="C224" s="4">
        <v>4094806</v>
      </c>
      <c r="D224" s="514"/>
      <c r="E224" s="406">
        <v>2258000</v>
      </c>
      <c r="F224" s="406">
        <v>6985000</v>
      </c>
    </row>
    <row r="225" spans="1:6">
      <c r="A225" s="4">
        <v>2015</v>
      </c>
      <c r="B225" s="513" t="s">
        <v>24</v>
      </c>
      <c r="C225" s="4">
        <v>4141978</v>
      </c>
      <c r="D225" s="514" t="s">
        <v>25</v>
      </c>
      <c r="E225" s="406">
        <v>7693000</v>
      </c>
      <c r="F225" s="406">
        <v>39301000</v>
      </c>
    </row>
    <row r="226" spans="1:6">
      <c r="A226" s="4">
        <v>2015</v>
      </c>
      <c r="B226" s="513" t="s">
        <v>435</v>
      </c>
      <c r="C226" s="4">
        <v>4100090</v>
      </c>
      <c r="D226" s="514"/>
      <c r="E226" s="406">
        <v>2132000</v>
      </c>
      <c r="F226" s="406">
        <v>8511000</v>
      </c>
    </row>
    <row r="227" spans="1:6">
      <c r="A227" s="4">
        <v>2015</v>
      </c>
      <c r="B227" s="513" t="s">
        <v>436</v>
      </c>
      <c r="C227" s="4">
        <v>4010692</v>
      </c>
      <c r="D227" s="514"/>
      <c r="E227" s="406">
        <v>10399000</v>
      </c>
      <c r="F227" s="406">
        <v>44548000</v>
      </c>
    </row>
    <row r="228" spans="1:6">
      <c r="A228" s="4">
        <v>2015</v>
      </c>
      <c r="B228" s="513" t="s">
        <v>437</v>
      </c>
      <c r="C228" s="4">
        <v>4061379</v>
      </c>
      <c r="D228" s="514"/>
      <c r="E228" s="406">
        <v>5111000</v>
      </c>
      <c r="F228" s="406">
        <v>12250000</v>
      </c>
    </row>
    <row r="229" spans="1:6">
      <c r="A229" s="4">
        <v>2015</v>
      </c>
      <c r="B229" s="513" t="s">
        <v>438</v>
      </c>
      <c r="C229" s="4">
        <v>4057009</v>
      </c>
      <c r="D229" s="514"/>
      <c r="E229" s="406">
        <v>4181159</v>
      </c>
      <c r="F229" s="406">
        <v>14178472</v>
      </c>
    </row>
    <row r="230" spans="1:6">
      <c r="A230" s="4">
        <v>2015</v>
      </c>
      <c r="B230" s="513" t="s">
        <v>439</v>
      </c>
      <c r="C230" s="4">
        <v>4072883</v>
      </c>
      <c r="D230" s="514"/>
      <c r="E230" s="406">
        <v>975518</v>
      </c>
      <c r="F230" s="406">
        <v>3596519</v>
      </c>
    </row>
    <row r="231" spans="1:6">
      <c r="A231" s="4">
        <v>2015</v>
      </c>
      <c r="B231" s="513" t="s">
        <v>440</v>
      </c>
      <c r="C231" s="4">
        <v>4057091</v>
      </c>
      <c r="D231" s="514"/>
      <c r="E231" s="406">
        <v>1173176</v>
      </c>
      <c r="F231" s="406">
        <v>4599344</v>
      </c>
    </row>
    <row r="232" spans="1:6">
      <c r="A232" s="4">
        <v>2015</v>
      </c>
      <c r="B232" s="513" t="s">
        <v>7059</v>
      </c>
      <c r="C232" s="4">
        <v>4057049</v>
      </c>
      <c r="D232" s="514"/>
      <c r="E232" s="406">
        <v>467668</v>
      </c>
      <c r="F232" s="406">
        <v>1840986</v>
      </c>
    </row>
    <row r="233" spans="1:6">
      <c r="A233" s="4">
        <v>2015</v>
      </c>
      <c r="B233" s="513" t="s">
        <v>441</v>
      </c>
      <c r="C233" s="4">
        <v>4081927</v>
      </c>
      <c r="D233" s="514"/>
      <c r="E233" s="406">
        <v>1348400</v>
      </c>
      <c r="F233" s="406">
        <v>4170400</v>
      </c>
    </row>
    <row r="234" spans="1:6">
      <c r="A234" s="4">
        <v>2015</v>
      </c>
      <c r="B234" s="513" t="s">
        <v>442</v>
      </c>
      <c r="C234" s="4">
        <v>4065836</v>
      </c>
      <c r="D234" s="514"/>
      <c r="E234" s="406">
        <v>6715000</v>
      </c>
      <c r="F234" s="406">
        <v>23677000</v>
      </c>
    </row>
    <row r="235" spans="1:6">
      <c r="A235" s="4">
        <v>2015</v>
      </c>
      <c r="B235" s="513" t="s">
        <v>22</v>
      </c>
      <c r="C235" s="4">
        <v>4057010</v>
      </c>
      <c r="D235" s="514" t="s">
        <v>23</v>
      </c>
      <c r="E235" s="406">
        <v>10681000</v>
      </c>
      <c r="F235" s="406">
        <v>37535000</v>
      </c>
    </row>
    <row r="236" spans="1:6">
      <c r="A236" s="4">
        <v>2015</v>
      </c>
      <c r="B236" s="513" t="s">
        <v>443</v>
      </c>
      <c r="C236" s="4">
        <v>4057011</v>
      </c>
      <c r="D236" s="514"/>
      <c r="E236" s="406">
        <v>3113411</v>
      </c>
      <c r="F236" s="406">
        <v>12852619</v>
      </c>
    </row>
    <row r="237" spans="1:6">
      <c r="A237" s="4">
        <v>2015</v>
      </c>
      <c r="B237" s="513" t="s">
        <v>444</v>
      </c>
      <c r="C237" s="4">
        <v>4334372</v>
      </c>
      <c r="D237" s="514"/>
      <c r="E237" s="406">
        <v>3113969</v>
      </c>
      <c r="F237" s="406">
        <v>10829535</v>
      </c>
    </row>
    <row r="238" spans="1:6">
      <c r="A238" s="4">
        <v>2015</v>
      </c>
      <c r="B238" s="513" t="s">
        <v>7060</v>
      </c>
      <c r="C238" s="4">
        <v>4061653</v>
      </c>
      <c r="D238" s="514" t="s">
        <v>7077</v>
      </c>
      <c r="E238" s="406">
        <v>1144600</v>
      </c>
      <c r="F238" s="406">
        <v>4377800</v>
      </c>
    </row>
    <row r="239" spans="1:6">
      <c r="A239" s="4">
        <v>2015</v>
      </c>
      <c r="B239" s="513" t="s">
        <v>7061</v>
      </c>
      <c r="C239" s="4">
        <v>4010821</v>
      </c>
      <c r="D239" s="514"/>
      <c r="E239" s="406">
        <v>922400</v>
      </c>
      <c r="F239" s="406">
        <v>2196000</v>
      </c>
    </row>
    <row r="240" spans="1:6">
      <c r="A240" s="4">
        <v>2015</v>
      </c>
      <c r="B240" s="513" t="s">
        <v>7062</v>
      </c>
      <c r="C240" s="4">
        <v>4098968</v>
      </c>
      <c r="D240" s="514" t="s">
        <v>113</v>
      </c>
      <c r="E240" s="406">
        <v>67961</v>
      </c>
      <c r="F240" s="406">
        <v>145847</v>
      </c>
    </row>
    <row r="241" spans="1:6">
      <c r="A241" s="4">
        <v>2015</v>
      </c>
      <c r="B241" s="513" t="s">
        <v>445</v>
      </c>
      <c r="C241" s="4">
        <v>4061707</v>
      </c>
      <c r="D241" s="514"/>
      <c r="E241" s="406" t="s">
        <v>97</v>
      </c>
      <c r="F241" s="406" t="s">
        <v>97</v>
      </c>
    </row>
    <row r="242" spans="1:6">
      <c r="A242" s="4">
        <v>2015</v>
      </c>
      <c r="B242" s="513" t="s">
        <v>446</v>
      </c>
      <c r="C242" s="4">
        <v>4061726</v>
      </c>
      <c r="D242" s="514"/>
      <c r="E242" s="406" t="s">
        <v>97</v>
      </c>
      <c r="F242" s="406" t="s">
        <v>97</v>
      </c>
    </row>
    <row r="243" spans="1:6">
      <c r="A243" s="4">
        <v>2015</v>
      </c>
      <c r="B243" s="513" t="s">
        <v>447</v>
      </c>
      <c r="C243" s="4">
        <v>4061733</v>
      </c>
      <c r="D243" s="514"/>
      <c r="E243" s="406">
        <v>3100090</v>
      </c>
      <c r="F243" s="406">
        <v>11732177</v>
      </c>
    </row>
    <row r="244" spans="1:6">
      <c r="A244" s="4">
        <v>2015</v>
      </c>
      <c r="B244" s="513" t="s">
        <v>448</v>
      </c>
      <c r="C244" s="4">
        <v>4061755</v>
      </c>
      <c r="D244" s="514"/>
      <c r="E244" s="406">
        <v>4255000</v>
      </c>
      <c r="F244" s="406">
        <v>16515000</v>
      </c>
    </row>
    <row r="245" spans="1:6">
      <c r="A245" s="4">
        <v>2015</v>
      </c>
      <c r="B245" s="513" t="s">
        <v>449</v>
      </c>
      <c r="C245" s="4">
        <v>4057128</v>
      </c>
      <c r="D245" s="514"/>
      <c r="E245" s="406">
        <v>2304000</v>
      </c>
      <c r="F245" s="406">
        <v>10284000</v>
      </c>
    </row>
    <row r="246" spans="1:6">
      <c r="A246" s="4">
        <v>2015</v>
      </c>
      <c r="B246" s="513" t="s">
        <v>20</v>
      </c>
      <c r="C246" s="4">
        <v>4375871</v>
      </c>
      <c r="D246" s="514" t="s">
        <v>21</v>
      </c>
      <c r="E246" s="406">
        <v>4823000</v>
      </c>
      <c r="F246" s="406">
        <v>17146000</v>
      </c>
    </row>
    <row r="247" spans="1:6">
      <c r="A247" s="4">
        <v>2015</v>
      </c>
      <c r="B247" s="513" t="s">
        <v>450</v>
      </c>
      <c r="C247" s="4">
        <v>4061777</v>
      </c>
      <c r="D247" s="514"/>
      <c r="E247" s="406" t="s">
        <v>97</v>
      </c>
      <c r="F247" s="406" t="s">
        <v>97</v>
      </c>
    </row>
    <row r="248" spans="1:6">
      <c r="A248" s="4">
        <v>2015</v>
      </c>
      <c r="B248" s="513" t="s">
        <v>18</v>
      </c>
      <c r="C248" s="4">
        <v>4004389</v>
      </c>
      <c r="D248" s="514" t="s">
        <v>19</v>
      </c>
      <c r="E248" s="406">
        <v>10645000</v>
      </c>
      <c r="F248" s="406">
        <v>41150000</v>
      </c>
    </row>
    <row r="249" spans="1:6">
      <c r="A249" s="4">
        <v>2015</v>
      </c>
      <c r="B249" s="513" t="s">
        <v>251</v>
      </c>
      <c r="C249" s="4">
        <v>4061797</v>
      </c>
      <c r="D249" s="514"/>
      <c r="E249" s="406">
        <v>952000</v>
      </c>
      <c r="F249" s="406">
        <v>3487000</v>
      </c>
    </row>
    <row r="250" spans="1:6">
      <c r="A250" s="4">
        <v>2015</v>
      </c>
      <c r="B250" s="513" t="s">
        <v>451</v>
      </c>
      <c r="C250" s="4">
        <v>4099655</v>
      </c>
      <c r="D250" s="514"/>
      <c r="E250" s="406" t="s">
        <v>97</v>
      </c>
      <c r="F250" s="406" t="s">
        <v>97</v>
      </c>
    </row>
    <row r="251" spans="1:6">
      <c r="A251" s="4">
        <v>2015</v>
      </c>
      <c r="B251" s="513" t="s">
        <v>7063</v>
      </c>
      <c r="C251" s="4">
        <v>4060103</v>
      </c>
      <c r="D251" s="514" t="s">
        <v>7078</v>
      </c>
      <c r="E251" s="406">
        <v>399619</v>
      </c>
      <c r="F251" s="406">
        <v>7287118</v>
      </c>
    </row>
    <row r="252" spans="1:6">
      <c r="A252" s="4">
        <v>2015</v>
      </c>
      <c r="B252" s="513" t="s">
        <v>2392</v>
      </c>
      <c r="C252" s="4">
        <v>3010401</v>
      </c>
      <c r="D252" s="514"/>
      <c r="E252" s="406" t="s">
        <v>97</v>
      </c>
      <c r="F252" s="406" t="s">
        <v>97</v>
      </c>
    </row>
    <row r="253" spans="1:6">
      <c r="A253" s="4">
        <v>2015</v>
      </c>
      <c r="B253" s="513" t="s">
        <v>452</v>
      </c>
      <c r="C253" s="4">
        <v>4288485</v>
      </c>
      <c r="D253" s="514"/>
      <c r="E253" s="406">
        <v>2982000</v>
      </c>
      <c r="F253" s="406">
        <v>14765000</v>
      </c>
    </row>
    <row r="254" spans="1:6">
      <c r="A254" s="4">
        <v>2015</v>
      </c>
      <c r="B254" s="513" t="s">
        <v>453</v>
      </c>
      <c r="C254" s="4">
        <v>4262258</v>
      </c>
      <c r="D254" s="514"/>
      <c r="E254" s="406">
        <v>1825000</v>
      </c>
      <c r="F254" s="406">
        <v>11939700</v>
      </c>
    </row>
    <row r="255" spans="1:6">
      <c r="A255" s="4">
        <v>2015</v>
      </c>
      <c r="B255" s="513" t="s">
        <v>7064</v>
      </c>
      <c r="C255" s="4">
        <v>4057051</v>
      </c>
      <c r="D255" s="514"/>
      <c r="E255" s="406">
        <v>538134</v>
      </c>
      <c r="F255" s="406">
        <v>2288204</v>
      </c>
    </row>
    <row r="256" spans="1:6">
      <c r="A256" s="4">
        <v>2015</v>
      </c>
      <c r="B256" s="513" t="s">
        <v>7065</v>
      </c>
      <c r="C256" s="4">
        <v>4057130</v>
      </c>
      <c r="D256" s="514" t="s">
        <v>111</v>
      </c>
      <c r="E256" s="406">
        <v>941266</v>
      </c>
      <c r="F256" s="406">
        <v>3480900</v>
      </c>
    </row>
    <row r="257" spans="1:6">
      <c r="A257" s="4">
        <v>2015</v>
      </c>
      <c r="B257" s="513" t="s">
        <v>2393</v>
      </c>
      <c r="C257" s="4">
        <v>4057052</v>
      </c>
      <c r="D257" s="514"/>
      <c r="E257" s="406">
        <v>11608000</v>
      </c>
      <c r="F257" s="406">
        <v>49872000</v>
      </c>
    </row>
    <row r="258" spans="1:6">
      <c r="A258" s="4">
        <v>2015</v>
      </c>
      <c r="B258" s="513" t="s">
        <v>7066</v>
      </c>
      <c r="C258" s="4">
        <v>4061902</v>
      </c>
      <c r="D258" s="514"/>
      <c r="E258" s="406">
        <v>3523000</v>
      </c>
      <c r="F258" s="406">
        <v>12104000</v>
      </c>
    </row>
    <row r="259" spans="1:6">
      <c r="A259" s="4">
        <v>2015</v>
      </c>
      <c r="B259" s="513" t="s">
        <v>110</v>
      </c>
      <c r="C259" s="4">
        <v>4057131</v>
      </c>
      <c r="D259" s="514" t="s">
        <v>17</v>
      </c>
      <c r="E259" s="406">
        <v>17676000</v>
      </c>
      <c r="F259" s="406">
        <v>78318000</v>
      </c>
    </row>
    <row r="260" spans="1:6">
      <c r="A260" s="4">
        <v>2015</v>
      </c>
      <c r="B260" s="513" t="s">
        <v>7067</v>
      </c>
      <c r="C260" s="4">
        <v>4057754</v>
      </c>
      <c r="D260" s="514"/>
      <c r="E260" s="406" t="s">
        <v>97</v>
      </c>
      <c r="F260" s="406" t="s">
        <v>97</v>
      </c>
    </row>
    <row r="261" spans="1:6">
      <c r="A261" s="4">
        <v>2015</v>
      </c>
      <c r="B261" s="513" t="s">
        <v>455</v>
      </c>
      <c r="C261" s="4">
        <v>4061925</v>
      </c>
      <c r="D261" s="514"/>
      <c r="E261" s="406">
        <v>689003</v>
      </c>
      <c r="F261" s="406">
        <v>2096355</v>
      </c>
    </row>
    <row r="262" spans="1:6">
      <c r="A262" s="4">
        <v>2015</v>
      </c>
      <c r="B262" s="513" t="s">
        <v>456</v>
      </c>
      <c r="C262" s="4">
        <v>4057132</v>
      </c>
      <c r="D262" s="514"/>
      <c r="E262" s="406">
        <v>1390000</v>
      </c>
      <c r="F262" s="406">
        <v>8905000</v>
      </c>
    </row>
    <row r="263" spans="1:6">
      <c r="A263" s="4">
        <v>2015</v>
      </c>
      <c r="B263" s="513" t="s">
        <v>7068</v>
      </c>
      <c r="C263" s="4">
        <v>4057161</v>
      </c>
      <c r="D263" s="514" t="s">
        <v>109</v>
      </c>
      <c r="E263" s="406">
        <v>2469606</v>
      </c>
      <c r="F263" s="406">
        <v>5358685</v>
      </c>
    </row>
    <row r="264" spans="1:6">
      <c r="A264" s="4">
        <v>2015</v>
      </c>
      <c r="B264" s="513" t="s">
        <v>457</v>
      </c>
      <c r="C264" s="4">
        <v>4103473</v>
      </c>
      <c r="D264" s="514"/>
      <c r="E264" s="406">
        <v>1812400</v>
      </c>
      <c r="F264" s="406">
        <v>7148000</v>
      </c>
    </row>
    <row r="265" spans="1:6">
      <c r="A265" s="4">
        <v>2015</v>
      </c>
      <c r="B265" s="513" t="s">
        <v>458</v>
      </c>
      <c r="C265" s="4">
        <v>4057053</v>
      </c>
      <c r="D265" s="514"/>
      <c r="E265" s="406">
        <v>1794736</v>
      </c>
      <c r="F265" s="406">
        <v>5042212</v>
      </c>
    </row>
    <row r="266" spans="1:6">
      <c r="A266" s="4">
        <v>2015</v>
      </c>
      <c r="B266" s="513" t="s">
        <v>2394</v>
      </c>
      <c r="C266" s="4">
        <v>4191464</v>
      </c>
      <c r="D266" s="514" t="s">
        <v>2406</v>
      </c>
      <c r="E266" s="406" t="s">
        <v>97</v>
      </c>
      <c r="F266" s="406" t="s">
        <v>97</v>
      </c>
    </row>
    <row r="267" spans="1:6">
      <c r="A267" s="4">
        <v>2015</v>
      </c>
      <c r="B267" s="513" t="s">
        <v>2395</v>
      </c>
      <c r="C267" s="4">
        <v>4061963</v>
      </c>
      <c r="D267" s="514" t="s">
        <v>2407</v>
      </c>
      <c r="E267" s="406" t="s">
        <v>97</v>
      </c>
      <c r="F267" s="406" t="s">
        <v>97</v>
      </c>
    </row>
    <row r="268" spans="1:6">
      <c r="A268" s="4">
        <v>2015</v>
      </c>
      <c r="B268" s="513" t="s">
        <v>459</v>
      </c>
      <c r="C268" s="4">
        <v>4057436</v>
      </c>
      <c r="D268" s="514"/>
      <c r="E268" s="406">
        <v>654460</v>
      </c>
      <c r="F268" s="406">
        <v>3728875</v>
      </c>
    </row>
    <row r="269" spans="1:6">
      <c r="A269" s="4">
        <v>2015</v>
      </c>
      <c r="B269" s="513" t="s">
        <v>460</v>
      </c>
      <c r="C269" s="4">
        <v>4008369</v>
      </c>
      <c r="D269" s="514"/>
      <c r="E269" s="406" t="s">
        <v>97</v>
      </c>
      <c r="F269" s="406" t="s">
        <v>97</v>
      </c>
    </row>
    <row r="270" spans="1:6">
      <c r="A270" s="4">
        <v>2015</v>
      </c>
      <c r="B270" s="513" t="s">
        <v>2396</v>
      </c>
      <c r="C270" s="4">
        <v>4096167</v>
      </c>
      <c r="D270" s="514" t="s">
        <v>2408</v>
      </c>
      <c r="E270" s="406">
        <v>4363000</v>
      </c>
      <c r="F270" s="406">
        <v>12826000</v>
      </c>
    </row>
    <row r="271" spans="1:6">
      <c r="A271" s="4">
        <v>2015</v>
      </c>
      <c r="B271" s="513" t="s">
        <v>2397</v>
      </c>
      <c r="C271" s="4">
        <v>4121461</v>
      </c>
      <c r="D271" s="514"/>
      <c r="E271" s="406">
        <v>4363000</v>
      </c>
      <c r="F271" s="406">
        <v>12826000</v>
      </c>
    </row>
    <row r="272" spans="1:6">
      <c r="A272" s="4">
        <v>2015</v>
      </c>
      <c r="B272" s="513" t="s">
        <v>461</v>
      </c>
      <c r="C272" s="4">
        <v>4057063</v>
      </c>
      <c r="D272" s="514"/>
      <c r="E272" s="406">
        <v>2438800</v>
      </c>
      <c r="F272" s="406">
        <v>7726700</v>
      </c>
    </row>
    <row r="273" spans="1:6">
      <c r="A273" s="4">
        <v>2015</v>
      </c>
      <c r="B273" s="513" t="s">
        <v>14</v>
      </c>
      <c r="C273" s="4">
        <v>4264125</v>
      </c>
      <c r="D273" s="514" t="s">
        <v>15</v>
      </c>
      <c r="E273" s="406">
        <v>2764300</v>
      </c>
      <c r="F273" s="406">
        <v>8961100</v>
      </c>
    </row>
    <row r="274" spans="1:6">
      <c r="A274" s="4">
        <v>2015</v>
      </c>
      <c r="B274" s="513" t="s">
        <v>462</v>
      </c>
      <c r="C274" s="4"/>
      <c r="D274" s="514"/>
      <c r="E274" s="406">
        <v>11032000</v>
      </c>
      <c r="F274" s="406">
        <v>48825000</v>
      </c>
    </row>
    <row r="275" spans="1:6">
      <c r="A275" s="4">
        <v>2015</v>
      </c>
      <c r="B275" s="513" t="s">
        <v>2398</v>
      </c>
      <c r="C275" s="4"/>
      <c r="D275" s="514" t="s">
        <v>2409</v>
      </c>
      <c r="E275" s="406" t="s">
        <v>97</v>
      </c>
      <c r="F275" s="406" t="s">
        <v>97</v>
      </c>
    </row>
    <row r="276" spans="1:6">
      <c r="A276" s="4">
        <v>2015</v>
      </c>
      <c r="B276" s="513" t="s">
        <v>463</v>
      </c>
      <c r="C276" s="4"/>
      <c r="D276" s="514"/>
      <c r="E276" s="406">
        <v>5388000</v>
      </c>
      <c r="F276" s="406">
        <v>15658000</v>
      </c>
    </row>
    <row r="277" spans="1:6">
      <c r="A277" s="4">
        <v>2015</v>
      </c>
      <c r="B277" s="513" t="s">
        <v>464</v>
      </c>
      <c r="C277" s="4"/>
      <c r="D277" s="514"/>
      <c r="E277" s="406">
        <v>312127</v>
      </c>
      <c r="F277" s="406">
        <v>1297139</v>
      </c>
    </row>
    <row r="278" spans="1:6">
      <c r="A278" s="4">
        <v>2015</v>
      </c>
      <c r="B278" s="513" t="s">
        <v>465</v>
      </c>
      <c r="C278" s="4"/>
      <c r="D278" s="514"/>
      <c r="E278" s="406">
        <v>548433</v>
      </c>
      <c r="F278" s="406">
        <v>1529089</v>
      </c>
    </row>
    <row r="279" spans="1:6">
      <c r="A279" s="4">
        <v>2015</v>
      </c>
      <c r="B279" s="513" t="s">
        <v>466</v>
      </c>
      <c r="C279" s="4"/>
      <c r="D279" s="514"/>
      <c r="E279" s="406">
        <v>3550200</v>
      </c>
      <c r="F279" s="406">
        <v>4686900</v>
      </c>
    </row>
    <row r="280" spans="1:6">
      <c r="A280" s="4">
        <v>2015</v>
      </c>
      <c r="B280" s="513" t="s">
        <v>467</v>
      </c>
      <c r="C280" s="4"/>
      <c r="D280" s="514"/>
      <c r="E280" s="406">
        <v>261000</v>
      </c>
      <c r="F280" s="406">
        <v>1973000</v>
      </c>
    </row>
    <row r="281" spans="1:6">
      <c r="A281" s="4">
        <v>2015</v>
      </c>
      <c r="B281" s="513" t="s">
        <v>107</v>
      </c>
      <c r="C281" s="4"/>
      <c r="D281" s="514" t="s">
        <v>108</v>
      </c>
      <c r="E281" s="406">
        <v>2566000</v>
      </c>
      <c r="F281" s="406">
        <v>10947000</v>
      </c>
    </row>
    <row r="282" spans="1:6">
      <c r="A282" s="4">
        <v>2015</v>
      </c>
      <c r="B282" s="513" t="s">
        <v>104</v>
      </c>
      <c r="C282" s="4"/>
      <c r="D282" s="514" t="s">
        <v>105</v>
      </c>
      <c r="E282" s="406">
        <v>11778000</v>
      </c>
      <c r="F282" s="406">
        <v>64483000</v>
      </c>
    </row>
    <row r="283" spans="1:6">
      <c r="A283" s="4">
        <v>2015</v>
      </c>
      <c r="B283" s="513" t="s">
        <v>468</v>
      </c>
      <c r="C283" s="4"/>
      <c r="D283" s="514"/>
      <c r="E283" s="406">
        <v>11807000</v>
      </c>
      <c r="F283" s="406">
        <v>66929000</v>
      </c>
    </row>
    <row r="284" spans="1:6">
      <c r="A284" s="4">
        <v>2015</v>
      </c>
      <c r="B284" s="513" t="s">
        <v>469</v>
      </c>
      <c r="C284" s="4"/>
      <c r="D284" s="514"/>
      <c r="E284" s="406">
        <v>1313284</v>
      </c>
      <c r="F284" s="406">
        <v>4249478</v>
      </c>
    </row>
    <row r="285" spans="1:6">
      <c r="A285" s="4">
        <v>2015</v>
      </c>
      <c r="B285" s="513" t="s">
        <v>102</v>
      </c>
      <c r="C285" s="4"/>
      <c r="D285" s="514" t="s">
        <v>103</v>
      </c>
      <c r="E285" s="406">
        <v>6734300</v>
      </c>
      <c r="F285" s="406">
        <v>10546600</v>
      </c>
    </row>
    <row r="286" spans="1:6">
      <c r="A286" s="4">
        <v>2015</v>
      </c>
      <c r="B286" s="513" t="s">
        <v>470</v>
      </c>
      <c r="C286" s="4"/>
      <c r="D286" s="514"/>
      <c r="E286" s="406">
        <v>1050450</v>
      </c>
      <c r="F286" s="406">
        <v>2508178</v>
      </c>
    </row>
    <row r="287" spans="1:6">
      <c r="A287" s="4">
        <v>2015</v>
      </c>
      <c r="B287" s="513" t="s">
        <v>471</v>
      </c>
      <c r="C287" s="4"/>
      <c r="D287" s="514"/>
      <c r="E287" s="406">
        <v>3661000</v>
      </c>
      <c r="F287" s="406">
        <v>13851000</v>
      </c>
    </row>
    <row r="288" spans="1:6">
      <c r="A288" s="4">
        <v>2015</v>
      </c>
      <c r="B288" s="513" t="s">
        <v>7069</v>
      </c>
      <c r="C288" s="4"/>
      <c r="D288" s="514"/>
      <c r="E288" s="406">
        <v>1940000</v>
      </c>
      <c r="F288" s="406">
        <v>7190000</v>
      </c>
    </row>
    <row r="289" spans="1:6">
      <c r="A289" s="4">
        <v>2015</v>
      </c>
      <c r="B289" s="513" t="s">
        <v>472</v>
      </c>
      <c r="C289" s="4"/>
      <c r="D289" s="514"/>
      <c r="E289" s="406" t="s">
        <v>97</v>
      </c>
      <c r="F289" s="406" t="s">
        <v>97</v>
      </c>
    </row>
    <row r="290" spans="1:6">
      <c r="A290" s="4">
        <v>2015</v>
      </c>
      <c r="B290" s="513" t="s">
        <v>10</v>
      </c>
      <c r="C290" s="4"/>
      <c r="D290" s="514" t="s">
        <v>11</v>
      </c>
      <c r="E290" s="406">
        <v>427500</v>
      </c>
      <c r="F290" s="406">
        <v>1046400</v>
      </c>
    </row>
    <row r="291" spans="1:6">
      <c r="A291" s="4">
        <v>2015</v>
      </c>
      <c r="B291" s="513" t="s">
        <v>101</v>
      </c>
      <c r="C291" s="4"/>
      <c r="D291" s="514" t="s">
        <v>100</v>
      </c>
      <c r="E291" s="406">
        <v>58743</v>
      </c>
      <c r="F291" s="406">
        <v>917694</v>
      </c>
    </row>
    <row r="292" spans="1:6">
      <c r="A292" s="4">
        <v>2015</v>
      </c>
      <c r="B292" s="513" t="s">
        <v>6</v>
      </c>
      <c r="C292" s="4"/>
      <c r="D292" s="514" t="s">
        <v>7</v>
      </c>
      <c r="E292" s="406">
        <v>2438100</v>
      </c>
      <c r="F292" s="406">
        <v>5409900</v>
      </c>
    </row>
    <row r="293" spans="1:6">
      <c r="A293" s="4">
        <v>2015</v>
      </c>
      <c r="B293" s="513" t="s">
        <v>473</v>
      </c>
      <c r="C293" s="4"/>
      <c r="D293" s="514"/>
      <c r="E293" s="406">
        <v>1413200</v>
      </c>
      <c r="F293" s="406">
        <v>4601300</v>
      </c>
    </row>
    <row r="294" spans="1:6">
      <c r="A294" s="4">
        <v>2015</v>
      </c>
      <c r="B294" s="513" t="s">
        <v>474</v>
      </c>
      <c r="C294" s="4"/>
      <c r="D294" s="514"/>
      <c r="E294" s="406">
        <v>7690000</v>
      </c>
      <c r="F294" s="406">
        <v>31622000</v>
      </c>
    </row>
    <row r="295" spans="1:6">
      <c r="A295" s="4">
        <v>2015</v>
      </c>
      <c r="B295" s="513" t="s">
        <v>7070</v>
      </c>
      <c r="C295" s="4"/>
      <c r="D295" s="514"/>
      <c r="E295" s="406">
        <v>1327704</v>
      </c>
      <c r="F295" s="406">
        <v>4204132</v>
      </c>
    </row>
    <row r="296" spans="1:6">
      <c r="A296" s="4">
        <v>2015</v>
      </c>
      <c r="B296" s="513" t="s">
        <v>2399</v>
      </c>
      <c r="C296" s="4"/>
      <c r="D296" s="514" t="s">
        <v>3</v>
      </c>
      <c r="E296" s="406">
        <v>6081100</v>
      </c>
      <c r="F296" s="406">
        <v>29355200</v>
      </c>
    </row>
    <row r="297" spans="1:6">
      <c r="A297" s="4">
        <v>2015</v>
      </c>
      <c r="B297" s="513" t="s">
        <v>475</v>
      </c>
      <c r="C297" s="4"/>
      <c r="D297" s="514"/>
      <c r="E297" s="406">
        <v>1024000</v>
      </c>
      <c r="F297" s="406">
        <v>2177000</v>
      </c>
    </row>
    <row r="298" spans="1:6">
      <c r="A298" s="4">
        <v>2015</v>
      </c>
      <c r="B298" s="513" t="s">
        <v>4</v>
      </c>
      <c r="C298" s="4"/>
      <c r="D298" s="514" t="s">
        <v>5</v>
      </c>
      <c r="E298" s="406">
        <v>2486401</v>
      </c>
      <c r="F298" s="406">
        <v>10705666</v>
      </c>
    </row>
    <row r="299" spans="1:6">
      <c r="A299" s="4">
        <v>2015</v>
      </c>
      <c r="B299" s="513" t="s">
        <v>476</v>
      </c>
      <c r="C299" s="4"/>
      <c r="D299" s="514"/>
      <c r="E299" s="406">
        <v>520876</v>
      </c>
      <c r="F299" s="406">
        <v>1918090</v>
      </c>
    </row>
    <row r="300" spans="1:6">
      <c r="A300" s="4">
        <v>2015</v>
      </c>
      <c r="B300" s="513" t="s">
        <v>7071</v>
      </c>
      <c r="C300" s="4"/>
      <c r="D300" s="514" t="s">
        <v>99</v>
      </c>
      <c r="E300" s="406">
        <v>2665951</v>
      </c>
      <c r="F300" s="406">
        <v>5261359</v>
      </c>
    </row>
    <row r="301" spans="1:6">
      <c r="A301" s="4">
        <v>2015</v>
      </c>
      <c r="B301" s="513" t="s">
        <v>477</v>
      </c>
      <c r="C301" s="4"/>
      <c r="D301" s="514"/>
      <c r="E301" s="406">
        <v>3913100</v>
      </c>
      <c r="F301" s="406">
        <v>13139600</v>
      </c>
    </row>
    <row r="302" spans="1:6">
      <c r="A302" s="4">
        <v>2015</v>
      </c>
      <c r="B302" s="513" t="s">
        <v>478</v>
      </c>
      <c r="C302" s="4"/>
      <c r="D302" s="514"/>
      <c r="E302" s="406">
        <v>1476400</v>
      </c>
      <c r="F302" s="406">
        <v>5270400</v>
      </c>
    </row>
    <row r="303" spans="1:6">
      <c r="A303" s="4">
        <v>2015</v>
      </c>
      <c r="B303" s="513" t="s">
        <v>479</v>
      </c>
      <c r="C303" s="4"/>
      <c r="D303" s="514"/>
      <c r="E303" s="406">
        <v>1508900</v>
      </c>
      <c r="F303" s="406">
        <v>4505100</v>
      </c>
    </row>
    <row r="304" spans="1:6">
      <c r="A304" s="4">
        <v>2015</v>
      </c>
      <c r="B304" s="513" t="s">
        <v>480</v>
      </c>
      <c r="C304" s="4"/>
      <c r="D304" s="514"/>
      <c r="E304" s="406">
        <v>493193</v>
      </c>
      <c r="F304" s="406">
        <v>831188</v>
      </c>
    </row>
    <row r="305" spans="1:6">
      <c r="A305" s="4">
        <v>2015</v>
      </c>
      <c r="B305" s="513" t="s">
        <v>0</v>
      </c>
      <c r="C305" s="4"/>
      <c r="D305" s="514" t="s">
        <v>1</v>
      </c>
      <c r="E305" s="406">
        <v>11124063</v>
      </c>
      <c r="F305" s="406">
        <v>39053535</v>
      </c>
    </row>
    <row r="306" spans="1:6">
      <c r="A306" s="4">
        <v>2015</v>
      </c>
      <c r="B306" s="513" t="s">
        <v>481</v>
      </c>
      <c r="C306" s="4"/>
      <c r="D306" s="514"/>
      <c r="E306" s="406" t="s">
        <v>97</v>
      </c>
      <c r="F306" s="406" t="s">
        <v>97</v>
      </c>
    </row>
    <row r="307" spans="1:6">
      <c r="A307" s="4"/>
      <c r="B307" s="5"/>
      <c r="C307" s="4"/>
      <c r="D307" s="5"/>
      <c r="E307" s="3"/>
      <c r="F307" s="3"/>
    </row>
    <row r="308" spans="1:6">
      <c r="A308" s="4"/>
      <c r="B308" s="5"/>
      <c r="C308" s="4"/>
      <c r="D308" s="5"/>
      <c r="E308" s="3"/>
      <c r="F308" s="3"/>
    </row>
    <row r="309" spans="1:6">
      <c r="A309" s="4"/>
      <c r="B309" s="5"/>
      <c r="C309" s="4"/>
      <c r="D309" s="5"/>
      <c r="E309" s="3"/>
      <c r="F309" s="3"/>
    </row>
    <row r="310" spans="1:6">
      <c r="A310" s="4"/>
      <c r="B310" s="5"/>
      <c r="C310" s="4"/>
      <c r="D310" s="5"/>
      <c r="E310" s="3"/>
      <c r="F310" s="3"/>
    </row>
    <row r="311" spans="1:6">
      <c r="A311" s="4"/>
      <c r="B311" s="5"/>
      <c r="C311" s="4"/>
      <c r="D311" s="5"/>
      <c r="E311" s="3"/>
      <c r="F311" s="3"/>
    </row>
    <row r="312" spans="1:6">
      <c r="A312" s="4"/>
      <c r="B312" s="5"/>
      <c r="C312" s="4"/>
      <c r="D312" s="5"/>
      <c r="E312" s="3"/>
      <c r="F312" s="3"/>
    </row>
    <row r="313" spans="1:6">
      <c r="A313" s="4"/>
      <c r="B313" s="5"/>
      <c r="C313" s="4"/>
      <c r="D313" s="5"/>
      <c r="E313" s="3"/>
      <c r="F313" s="3"/>
    </row>
    <row r="314" spans="1:6">
      <c r="A314" s="4"/>
      <c r="B314" s="5"/>
      <c r="C314" s="4"/>
      <c r="D314" s="5"/>
      <c r="E314" s="3"/>
      <c r="F314" s="3"/>
    </row>
    <row r="315" spans="1:6">
      <c r="A315" s="4"/>
      <c r="B315" s="5"/>
      <c r="C315" s="4"/>
      <c r="D315" s="5"/>
      <c r="E315" s="3"/>
      <c r="F315" s="3"/>
    </row>
    <row r="316" spans="1:6">
      <c r="A316" s="4"/>
      <c r="B316" s="5"/>
      <c r="C316" s="4"/>
      <c r="D316" s="5"/>
      <c r="E316" s="3"/>
      <c r="F316" s="3"/>
    </row>
    <row r="317" spans="1:6">
      <c r="A317" s="4"/>
      <c r="B317" s="5"/>
      <c r="C317" s="4"/>
      <c r="D317" s="5"/>
      <c r="E317" s="3"/>
      <c r="F317" s="3"/>
    </row>
    <row r="318" spans="1:6">
      <c r="A318" s="4"/>
      <c r="B318" s="5"/>
      <c r="C318" s="4"/>
      <c r="D318" s="5"/>
      <c r="E318" s="3"/>
      <c r="F318" s="3"/>
    </row>
    <row r="319" spans="1:6">
      <c r="A319" s="4"/>
      <c r="B319" s="5"/>
      <c r="C319" s="4"/>
      <c r="D319" s="5"/>
      <c r="E319" s="3"/>
      <c r="F319" s="3"/>
    </row>
    <row r="320" spans="1:6">
      <c r="A320" s="4"/>
      <c r="B320" s="5"/>
      <c r="C320" s="4"/>
      <c r="D320" s="5"/>
      <c r="E320" s="3"/>
      <c r="F320" s="3"/>
    </row>
    <row r="321" spans="1:6">
      <c r="A321" s="4"/>
      <c r="B321" s="5"/>
      <c r="C321" s="4"/>
      <c r="D321" s="5"/>
      <c r="E321" s="3"/>
      <c r="F321" s="3"/>
    </row>
    <row r="322" spans="1:6">
      <c r="A322" s="4"/>
      <c r="B322" s="5"/>
      <c r="C322" s="4"/>
      <c r="D322" s="5"/>
      <c r="E322" s="3"/>
      <c r="F322" s="3"/>
    </row>
    <row r="323" spans="1:6">
      <c r="A323" s="4"/>
      <c r="B323" s="5"/>
      <c r="C323" s="4"/>
      <c r="D323" s="5"/>
      <c r="E323" s="3"/>
      <c r="F323" s="3"/>
    </row>
    <row r="324" spans="1:6">
      <c r="A324" s="4"/>
      <c r="B324" s="5"/>
      <c r="C324" s="4"/>
      <c r="D324" s="5"/>
      <c r="E324" s="3"/>
      <c r="F324" s="3"/>
    </row>
    <row r="325" spans="1:6">
      <c r="A325" s="4"/>
      <c r="B325" s="5"/>
      <c r="C325" s="4"/>
      <c r="D325" s="5"/>
      <c r="E325" s="3"/>
      <c r="F325" s="3"/>
    </row>
    <row r="326" spans="1:6">
      <c r="A326" s="4"/>
      <c r="B326" s="5"/>
      <c r="C326" s="4"/>
      <c r="D326" s="5"/>
      <c r="E326" s="3"/>
      <c r="F326" s="3"/>
    </row>
    <row r="327" spans="1:6">
      <c r="A327" s="4"/>
      <c r="B327" s="5"/>
      <c r="C327" s="4"/>
      <c r="D327" s="5"/>
      <c r="E327" s="3"/>
      <c r="F327" s="3"/>
    </row>
    <row r="328" spans="1:6">
      <c r="A328" s="4"/>
      <c r="B328" s="5"/>
      <c r="C328" s="4"/>
      <c r="D328" s="5"/>
      <c r="E328" s="3"/>
      <c r="F328" s="3"/>
    </row>
    <row r="329" spans="1:6">
      <c r="A329" s="4"/>
      <c r="B329" s="5"/>
      <c r="C329" s="4"/>
      <c r="D329" s="5"/>
      <c r="E329" s="3"/>
      <c r="F329" s="3"/>
    </row>
    <row r="330" spans="1:6">
      <c r="A330" s="4"/>
      <c r="B330" s="5"/>
      <c r="C330" s="4"/>
      <c r="D330" s="5"/>
      <c r="E330" s="3"/>
      <c r="F330" s="3"/>
    </row>
    <row r="331" spans="1:6">
      <c r="A331" s="4"/>
      <c r="B331" s="5"/>
      <c r="C331" s="4"/>
      <c r="D331" s="5"/>
      <c r="E331" s="3"/>
      <c r="F331" s="3"/>
    </row>
    <row r="332" spans="1:6">
      <c r="A332" s="4"/>
      <c r="B332" s="5"/>
      <c r="C332" s="4"/>
      <c r="D332" s="5"/>
      <c r="E332" s="3"/>
      <c r="F332" s="3"/>
    </row>
    <row r="333" spans="1:6">
      <c r="A333" s="4"/>
      <c r="B333" s="5"/>
      <c r="C333" s="4"/>
      <c r="D333" s="5"/>
      <c r="E333" s="3"/>
      <c r="F333" s="3"/>
    </row>
    <row r="334" spans="1:6">
      <c r="A334" s="4"/>
      <c r="B334" s="5"/>
      <c r="C334" s="4"/>
      <c r="D334" s="5"/>
      <c r="E334" s="3"/>
      <c r="F334" s="3"/>
    </row>
    <row r="335" spans="1:6">
      <c r="A335" s="4"/>
      <c r="B335" s="5"/>
      <c r="C335" s="4"/>
      <c r="D335" s="5"/>
      <c r="E335" s="3"/>
      <c r="F335" s="3"/>
    </row>
    <row r="336" spans="1:6">
      <c r="A336" s="4"/>
      <c r="B336" s="5"/>
      <c r="C336" s="4"/>
      <c r="D336" s="5"/>
      <c r="E336" s="3"/>
      <c r="F336" s="3"/>
    </row>
    <row r="337" spans="1:6">
      <c r="A337" s="4"/>
      <c r="B337" s="5"/>
      <c r="C337" s="4"/>
      <c r="D337" s="5"/>
      <c r="E337" s="3"/>
      <c r="F337" s="3"/>
    </row>
    <row r="338" spans="1:6">
      <c r="A338" s="4"/>
      <c r="B338" s="5"/>
      <c r="C338" s="4"/>
      <c r="D338" s="5"/>
      <c r="E338" s="3"/>
      <c r="F338" s="3"/>
    </row>
    <row r="339" spans="1:6">
      <c r="A339" s="4"/>
      <c r="B339" s="5"/>
      <c r="C339" s="4"/>
      <c r="D339" s="5"/>
      <c r="E339" s="3"/>
      <c r="F339" s="3"/>
    </row>
    <row r="340" spans="1:6">
      <c r="A340" s="4"/>
      <c r="B340" s="5"/>
      <c r="C340" s="4"/>
      <c r="D340" s="5"/>
      <c r="E340" s="3"/>
      <c r="F340" s="3"/>
    </row>
    <row r="341" spans="1:6">
      <c r="A341" s="4"/>
      <c r="B341" s="5"/>
      <c r="C341" s="4"/>
      <c r="D341" s="5"/>
      <c r="E341" s="3"/>
      <c r="F341" s="3"/>
    </row>
    <row r="342" spans="1:6">
      <c r="A342" s="4"/>
      <c r="B342" s="5"/>
      <c r="C342" s="4"/>
      <c r="D342" s="5"/>
      <c r="E342" s="3"/>
      <c r="F342" s="3"/>
    </row>
    <row r="343" spans="1:6">
      <c r="A343" s="4"/>
      <c r="B343" s="5"/>
      <c r="C343" s="4"/>
      <c r="D343" s="5"/>
      <c r="E343" s="3"/>
      <c r="F343" s="3"/>
    </row>
    <row r="344" spans="1:6">
      <c r="A344" s="4"/>
      <c r="B344" s="5"/>
      <c r="C344" s="4"/>
      <c r="D344" s="5"/>
      <c r="E344" s="3"/>
      <c r="F344" s="3"/>
    </row>
    <row r="345" spans="1:6">
      <c r="A345" s="4"/>
      <c r="B345" s="5"/>
      <c r="C345" s="4"/>
      <c r="D345" s="5"/>
      <c r="E345" s="3"/>
      <c r="F345" s="3"/>
    </row>
    <row r="346" spans="1:6">
      <c r="A346" s="4"/>
      <c r="B346" s="5"/>
      <c r="C346" s="4"/>
      <c r="D346" s="5"/>
      <c r="E346" s="3"/>
      <c r="F346" s="3"/>
    </row>
    <row r="347" spans="1:6">
      <c r="A347" s="4"/>
      <c r="B347" s="5"/>
      <c r="C347" s="4"/>
      <c r="D347" s="5"/>
      <c r="E347" s="3"/>
      <c r="F347" s="3"/>
    </row>
    <row r="348" spans="1:6">
      <c r="A348" s="4"/>
      <c r="B348" s="5"/>
      <c r="C348" s="4"/>
      <c r="D348" s="5"/>
      <c r="E348" s="3"/>
      <c r="F348" s="3"/>
    </row>
    <row r="349" spans="1:6">
      <c r="A349" s="4"/>
      <c r="B349" s="5"/>
      <c r="C349" s="4"/>
      <c r="D349" s="5"/>
      <c r="E349" s="3"/>
      <c r="F349" s="3"/>
    </row>
    <row r="350" spans="1:6">
      <c r="A350" s="4"/>
      <c r="B350" s="5"/>
      <c r="C350" s="4"/>
      <c r="D350" s="5"/>
      <c r="E350" s="3"/>
      <c r="F350" s="3"/>
    </row>
    <row r="351" spans="1:6">
      <c r="A351" s="4"/>
      <c r="B351" s="5"/>
      <c r="C351" s="4"/>
      <c r="D351" s="5"/>
      <c r="E351" s="3"/>
      <c r="F351" s="3"/>
    </row>
    <row r="352" spans="1:6">
      <c r="A352" s="4"/>
      <c r="B352" s="5"/>
      <c r="C352" s="4"/>
      <c r="D352" s="5"/>
      <c r="E352" s="3"/>
      <c r="F352" s="3"/>
    </row>
    <row r="353" spans="1:6">
      <c r="A353" s="4"/>
      <c r="B353" s="5"/>
      <c r="C353" s="4"/>
      <c r="D353" s="5"/>
      <c r="E353" s="3"/>
      <c r="F353" s="3"/>
    </row>
    <row r="354" spans="1:6">
      <c r="A354" s="4"/>
      <c r="B354" s="5"/>
      <c r="C354" s="4"/>
      <c r="D354" s="5"/>
      <c r="E354" s="3"/>
      <c r="F354" s="3"/>
    </row>
    <row r="355" spans="1:6">
      <c r="A355" s="4"/>
      <c r="B355" s="5"/>
      <c r="C355" s="4"/>
      <c r="D355" s="5"/>
      <c r="E355" s="3"/>
      <c r="F355" s="3"/>
    </row>
    <row r="356" spans="1:6">
      <c r="A356" s="4"/>
      <c r="B356" s="5"/>
      <c r="C356" s="4"/>
      <c r="D356" s="5"/>
      <c r="E356" s="3"/>
      <c r="F356" s="3"/>
    </row>
    <row r="357" spans="1:6">
      <c r="A357" s="4"/>
      <c r="B357" s="5"/>
      <c r="C357" s="4"/>
      <c r="D357" s="5"/>
      <c r="E357" s="3"/>
      <c r="F357" s="3"/>
    </row>
    <row r="358" spans="1:6">
      <c r="A358" s="4"/>
      <c r="B358" s="5"/>
      <c r="C358" s="4"/>
      <c r="D358" s="5"/>
      <c r="E358" s="3"/>
      <c r="F358" s="3"/>
    </row>
    <row r="359" spans="1:6">
      <c r="A359" s="4"/>
      <c r="B359" s="5"/>
      <c r="C359" s="4"/>
      <c r="D359" s="5"/>
      <c r="E359" s="3"/>
      <c r="F359" s="3"/>
    </row>
    <row r="360" spans="1:6">
      <c r="A360" s="4"/>
      <c r="B360" s="5"/>
      <c r="C360" s="4"/>
      <c r="D360" s="5"/>
      <c r="E360" s="3"/>
      <c r="F360" s="3"/>
    </row>
    <row r="361" spans="1:6">
      <c r="A361" s="4"/>
      <c r="B361" s="5"/>
      <c r="C361" s="4"/>
      <c r="D361" s="5"/>
      <c r="E361" s="3"/>
      <c r="F361" s="3"/>
    </row>
    <row r="362" spans="1:6">
      <c r="A362" s="4"/>
      <c r="B362" s="5"/>
      <c r="C362" s="4"/>
      <c r="D362" s="5"/>
      <c r="E362" s="3"/>
      <c r="F362" s="3"/>
    </row>
    <row r="363" spans="1:6">
      <c r="A363" s="4"/>
      <c r="B363" s="5"/>
      <c r="C363" s="4"/>
      <c r="D363" s="5"/>
      <c r="E363" s="3"/>
      <c r="F363" s="3"/>
    </row>
    <row r="364" spans="1:6">
      <c r="A364" s="4"/>
      <c r="B364" s="5"/>
      <c r="C364" s="4"/>
      <c r="D364" s="5"/>
      <c r="E364" s="3"/>
      <c r="F364" s="3"/>
    </row>
    <row r="365" spans="1:6">
      <c r="A365" s="4"/>
      <c r="B365" s="5"/>
      <c r="C365" s="4"/>
      <c r="D365" s="5"/>
      <c r="E365" s="3"/>
      <c r="F365" s="3"/>
    </row>
    <row r="366" spans="1:6">
      <c r="A366" s="4"/>
      <c r="B366" s="5"/>
      <c r="C366" s="4"/>
      <c r="D366" s="5"/>
      <c r="E366" s="3"/>
      <c r="F366" s="3"/>
    </row>
    <row r="367" spans="1:6">
      <c r="A367" s="4"/>
      <c r="B367" s="5"/>
      <c r="C367" s="4"/>
      <c r="D367" s="5"/>
      <c r="E367" s="3"/>
      <c r="F367" s="3"/>
    </row>
    <row r="368" spans="1:6">
      <c r="A368" s="4"/>
      <c r="B368" s="5"/>
      <c r="C368" s="4"/>
      <c r="D368" s="5"/>
      <c r="E368" s="3"/>
      <c r="F368" s="3"/>
    </row>
    <row r="369" spans="1:6">
      <c r="A369" s="4"/>
      <c r="B369" s="5"/>
      <c r="C369" s="4"/>
      <c r="D369" s="5"/>
      <c r="E369" s="3"/>
      <c r="F369" s="3"/>
    </row>
    <row r="370" spans="1:6">
      <c r="A370" s="4"/>
      <c r="B370" s="5"/>
      <c r="C370" s="4"/>
      <c r="D370" s="5"/>
      <c r="E370" s="3"/>
      <c r="F370" s="3"/>
    </row>
    <row r="371" spans="1:6">
      <c r="A371" s="4"/>
      <c r="B371" s="5"/>
      <c r="C371" s="4"/>
      <c r="D371" s="5"/>
      <c r="E371" s="3"/>
      <c r="F371" s="3"/>
    </row>
    <row r="372" spans="1:6">
      <c r="A372" s="4"/>
      <c r="B372" s="5"/>
      <c r="C372" s="4"/>
      <c r="D372" s="5"/>
      <c r="E372" s="3"/>
      <c r="F372" s="3"/>
    </row>
    <row r="373" spans="1:6">
      <c r="A373" s="4"/>
      <c r="B373" s="5"/>
      <c r="C373" s="4"/>
      <c r="D373" s="5"/>
      <c r="E373" s="3"/>
      <c r="F373" s="3"/>
    </row>
    <row r="374" spans="1:6">
      <c r="A374" s="4"/>
      <c r="B374" s="5"/>
      <c r="C374" s="4"/>
      <c r="D374" s="5"/>
      <c r="E374" s="3"/>
      <c r="F374" s="3"/>
    </row>
    <row r="375" spans="1:6">
      <c r="A375" s="4"/>
      <c r="B375" s="5"/>
      <c r="C375" s="4"/>
      <c r="D375" s="5"/>
      <c r="E375" s="3"/>
      <c r="F375" s="3"/>
    </row>
    <row r="376" spans="1:6">
      <c r="A376" s="4"/>
      <c r="B376" s="5"/>
      <c r="C376" s="4"/>
      <c r="D376" s="5"/>
      <c r="E376" s="3"/>
      <c r="F376" s="3"/>
    </row>
    <row r="377" spans="1:6">
      <c r="A377" s="4"/>
      <c r="B377" s="5"/>
      <c r="C377" s="4"/>
      <c r="D377" s="5"/>
      <c r="E377" s="3"/>
      <c r="F377" s="3"/>
    </row>
    <row r="378" spans="1:6">
      <c r="A378" s="4"/>
      <c r="B378" s="5"/>
      <c r="C378" s="4"/>
      <c r="D378" s="5"/>
      <c r="E378" s="3"/>
      <c r="F378" s="3"/>
    </row>
    <row r="379" spans="1:6">
      <c r="A379" s="4"/>
      <c r="B379" s="5"/>
      <c r="C379" s="4"/>
      <c r="D379" s="5"/>
      <c r="E379" s="3"/>
      <c r="F379" s="3"/>
    </row>
    <row r="380" spans="1:6">
      <c r="A380" s="4"/>
      <c r="B380" s="5"/>
      <c r="C380" s="4"/>
      <c r="D380" s="5"/>
      <c r="E380" s="3"/>
      <c r="F380" s="3"/>
    </row>
    <row r="381" spans="1:6">
      <c r="A381" s="4"/>
      <c r="B381" s="5"/>
      <c r="C381" s="4"/>
      <c r="D381" s="5"/>
      <c r="E381" s="3"/>
      <c r="F381" s="3"/>
    </row>
    <row r="382" spans="1:6">
      <c r="A382" s="4"/>
      <c r="B382" s="5"/>
      <c r="C382" s="4"/>
      <c r="D382" s="5"/>
      <c r="E382" s="3"/>
      <c r="F382" s="3"/>
    </row>
    <row r="383" spans="1:6">
      <c r="A383" s="4"/>
      <c r="B383" s="5"/>
      <c r="C383" s="4"/>
      <c r="D383" s="5"/>
      <c r="E383" s="3"/>
      <c r="F383" s="3"/>
    </row>
    <row r="384" spans="1:6">
      <c r="A384" s="4"/>
      <c r="B384" s="5"/>
      <c r="C384" s="4"/>
      <c r="D384" s="5"/>
      <c r="E384" s="3"/>
      <c r="F384" s="3"/>
    </row>
    <row r="385" spans="1:6">
      <c r="A385" s="4"/>
      <c r="B385" s="5"/>
      <c r="C385" s="4"/>
      <c r="D385" s="5"/>
      <c r="E385" s="3"/>
      <c r="F385" s="3"/>
    </row>
    <row r="386" spans="1:6">
      <c r="A386" s="4"/>
      <c r="B386" s="5"/>
      <c r="C386" s="4"/>
      <c r="D386" s="5"/>
      <c r="E386" s="3"/>
      <c r="F386" s="3"/>
    </row>
    <row r="387" spans="1:6">
      <c r="A387" s="4"/>
      <c r="B387" s="5"/>
      <c r="C387" s="4"/>
      <c r="D387" s="5"/>
      <c r="E387" s="3"/>
      <c r="F387" s="3"/>
    </row>
    <row r="388" spans="1:6">
      <c r="A388" s="4"/>
      <c r="B388" s="5"/>
      <c r="C388" s="4"/>
      <c r="D388" s="5"/>
      <c r="E388" s="3"/>
      <c r="F388" s="3"/>
    </row>
    <row r="389" spans="1:6">
      <c r="A389" s="4"/>
      <c r="B389" s="5"/>
      <c r="C389" s="4"/>
      <c r="D389" s="5"/>
      <c r="E389" s="3"/>
      <c r="F389" s="3"/>
    </row>
    <row r="390" spans="1:6">
      <c r="A390" s="4"/>
      <c r="B390" s="5"/>
      <c r="C390" s="4"/>
      <c r="D390" s="5"/>
      <c r="E390" s="3"/>
      <c r="F390" s="3"/>
    </row>
    <row r="391" spans="1:6">
      <c r="A391" s="4"/>
      <c r="B391" s="5"/>
      <c r="C391" s="4"/>
      <c r="D391" s="5"/>
      <c r="E391" s="3"/>
      <c r="F391" s="3"/>
    </row>
    <row r="392" spans="1:6">
      <c r="A392" s="4"/>
      <c r="B392" s="5"/>
      <c r="C392" s="4"/>
      <c r="D392" s="5"/>
      <c r="E392" s="3"/>
      <c r="F392" s="3"/>
    </row>
    <row r="393" spans="1:6">
      <c r="A393" s="4"/>
      <c r="B393" s="5"/>
      <c r="C393" s="4"/>
      <c r="D393" s="5"/>
      <c r="E393" s="3"/>
      <c r="F393" s="3"/>
    </row>
    <row r="394" spans="1:6">
      <c r="A394" s="4"/>
      <c r="B394" s="5"/>
      <c r="C394" s="4"/>
      <c r="D394" s="5"/>
      <c r="E394" s="3"/>
      <c r="F394" s="3"/>
    </row>
    <row r="395" spans="1:6">
      <c r="A395" s="4"/>
      <c r="B395" s="5"/>
      <c r="C395" s="4"/>
      <c r="D395" s="5"/>
      <c r="E395" s="3"/>
      <c r="F395" s="3"/>
    </row>
    <row r="396" spans="1:6">
      <c r="A396" s="4"/>
      <c r="B396" s="5"/>
      <c r="C396" s="4"/>
      <c r="D396" s="5"/>
      <c r="E396" s="3"/>
      <c r="F396" s="3"/>
    </row>
    <row r="397" spans="1:6">
      <c r="A397" s="4"/>
      <c r="B397" s="5"/>
      <c r="C397" s="4"/>
      <c r="D397" s="5"/>
      <c r="E397" s="3"/>
      <c r="F397" s="3"/>
    </row>
    <row r="398" spans="1:6">
      <c r="A398" s="4"/>
      <c r="B398" s="5"/>
      <c r="C398" s="4"/>
      <c r="D398" s="5"/>
      <c r="E398" s="3"/>
      <c r="F398" s="3"/>
    </row>
    <row r="399" spans="1:6">
      <c r="A399" s="4"/>
      <c r="B399" s="5"/>
      <c r="C399" s="4"/>
      <c r="D399" s="5"/>
      <c r="E399" s="3"/>
      <c r="F399" s="3"/>
    </row>
    <row r="400" spans="1:6">
      <c r="A400" s="4"/>
      <c r="B400" s="5"/>
      <c r="C400" s="4"/>
      <c r="D400" s="5"/>
      <c r="E400" s="3"/>
      <c r="F400" s="3"/>
    </row>
    <row r="401" spans="1:6">
      <c r="A401" s="4"/>
      <c r="B401" s="5"/>
      <c r="C401" s="4"/>
      <c r="D401" s="5"/>
      <c r="E401" s="3"/>
      <c r="F401" s="3"/>
    </row>
    <row r="402" spans="1:6">
      <c r="A402" s="4"/>
      <c r="B402" s="5"/>
      <c r="C402" s="4"/>
      <c r="D402" s="5"/>
      <c r="E402" s="3"/>
      <c r="F402" s="3"/>
    </row>
    <row r="403" spans="1:6">
      <c r="A403" s="4"/>
      <c r="B403" s="5"/>
      <c r="C403" s="4"/>
      <c r="D403" s="5"/>
      <c r="E403" s="3"/>
      <c r="F403" s="3"/>
    </row>
    <row r="404" spans="1:6">
      <c r="A404" s="4"/>
      <c r="B404" s="5"/>
      <c r="C404" s="4"/>
      <c r="D404" s="5"/>
      <c r="E404" s="3"/>
      <c r="F404" s="3"/>
    </row>
    <row r="405" spans="1:6">
      <c r="A405" s="4"/>
      <c r="B405" s="5"/>
      <c r="C405" s="4"/>
      <c r="D405" s="5"/>
      <c r="E405" s="3"/>
      <c r="F405" s="3"/>
    </row>
    <row r="406" spans="1:6">
      <c r="A406" s="4"/>
      <c r="B406" s="5"/>
      <c r="C406" s="4"/>
      <c r="D406" s="5"/>
      <c r="E406" s="3"/>
      <c r="F406" s="3"/>
    </row>
    <row r="407" spans="1:6">
      <c r="A407" s="4"/>
      <c r="B407" s="5"/>
      <c r="C407" s="4"/>
      <c r="D407" s="5"/>
      <c r="E407" s="3"/>
      <c r="F407" s="3"/>
    </row>
    <row r="408" spans="1:6">
      <c r="A408" s="4"/>
      <c r="B408" s="5"/>
      <c r="C408" s="4"/>
      <c r="D408" s="5"/>
      <c r="E408" s="3"/>
      <c r="F408" s="3"/>
    </row>
    <row r="409" spans="1:6">
      <c r="A409" s="4"/>
      <c r="B409" s="5"/>
      <c r="C409" s="4"/>
      <c r="D409" s="5"/>
      <c r="E409" s="3"/>
      <c r="F409" s="3"/>
    </row>
    <row r="410" spans="1:6">
      <c r="A410" s="4"/>
      <c r="B410" s="5"/>
      <c r="C410" s="4"/>
      <c r="D410" s="5"/>
      <c r="E410" s="3"/>
      <c r="F410" s="3"/>
    </row>
    <row r="411" spans="1:6">
      <c r="A411" s="4"/>
      <c r="B411" s="5"/>
      <c r="C411" s="4"/>
      <c r="D411" s="5"/>
      <c r="E411" s="3"/>
      <c r="F411" s="3"/>
    </row>
    <row r="412" spans="1:6">
      <c r="A412" s="4"/>
      <c r="B412" s="5"/>
      <c r="C412" s="4"/>
      <c r="D412" s="5"/>
      <c r="E412" s="3"/>
      <c r="F412" s="3"/>
    </row>
    <row r="413" spans="1:6">
      <c r="A413" s="4"/>
      <c r="B413" s="5"/>
      <c r="C413" s="4"/>
      <c r="D413" s="5"/>
      <c r="E413" s="3"/>
      <c r="F413" s="3"/>
    </row>
    <row r="414" spans="1:6">
      <c r="A414" s="4"/>
      <c r="B414" s="5"/>
      <c r="C414" s="4"/>
      <c r="D414" s="5"/>
      <c r="E414" s="3"/>
      <c r="F414" s="3"/>
    </row>
    <row r="415" spans="1:6">
      <c r="A415" s="4"/>
      <c r="B415" s="5"/>
      <c r="C415" s="4"/>
      <c r="D415" s="5"/>
      <c r="E415" s="3"/>
      <c r="F415" s="3"/>
    </row>
    <row r="416" spans="1:6">
      <c r="A416" s="4"/>
      <c r="B416" s="5"/>
      <c r="C416" s="4"/>
      <c r="D416" s="5"/>
      <c r="E416" s="3"/>
      <c r="F416" s="3"/>
    </row>
    <row r="417" spans="1:6">
      <c r="A417" s="4"/>
      <c r="B417" s="5"/>
      <c r="C417" s="4"/>
      <c r="D417" s="5"/>
      <c r="E417" s="3"/>
      <c r="F417" s="3"/>
    </row>
    <row r="418" spans="1:6">
      <c r="A418" s="4"/>
      <c r="B418" s="5"/>
      <c r="C418" s="4"/>
      <c r="D418" s="5"/>
      <c r="E418" s="3"/>
      <c r="F418" s="3"/>
    </row>
    <row r="419" spans="1:6">
      <c r="A419" s="4"/>
      <c r="B419" s="5"/>
      <c r="C419" s="4"/>
      <c r="D419" s="5"/>
      <c r="E419" s="3"/>
      <c r="F419" s="3"/>
    </row>
    <row r="420" spans="1:6">
      <c r="A420" s="4"/>
      <c r="B420" s="5"/>
      <c r="C420" s="4"/>
      <c r="D420" s="5"/>
      <c r="E420" s="3"/>
      <c r="F420" s="3"/>
    </row>
    <row r="421" spans="1:6">
      <c r="A421" s="4"/>
      <c r="B421" s="5"/>
      <c r="C421" s="4"/>
      <c r="D421" s="5"/>
      <c r="E421" s="3"/>
      <c r="F421" s="3"/>
    </row>
    <row r="422" spans="1:6">
      <c r="A422" s="4"/>
      <c r="B422" s="5"/>
      <c r="C422" s="4"/>
      <c r="D422" s="5"/>
      <c r="E422" s="3"/>
      <c r="F422" s="3"/>
    </row>
    <row r="423" spans="1:6">
      <c r="A423" s="4"/>
      <c r="B423" s="5"/>
      <c r="C423" s="4"/>
      <c r="D423" s="5"/>
      <c r="E423" s="3"/>
      <c r="F423" s="3"/>
    </row>
    <row r="424" spans="1:6">
      <c r="A424" s="4"/>
      <c r="B424" s="5"/>
      <c r="C424" s="4"/>
      <c r="D424" s="5"/>
      <c r="E424" s="3"/>
      <c r="F424" s="3"/>
    </row>
    <row r="425" spans="1:6">
      <c r="A425" s="4"/>
      <c r="B425" s="5"/>
      <c r="C425" s="4"/>
      <c r="D425" s="5"/>
      <c r="E425" s="3"/>
      <c r="F425" s="3"/>
    </row>
    <row r="426" spans="1:6">
      <c r="A426" s="4"/>
      <c r="B426" s="5"/>
      <c r="C426" s="4"/>
      <c r="D426" s="5"/>
      <c r="E426" s="3"/>
      <c r="F426" s="3"/>
    </row>
    <row r="427" spans="1:6">
      <c r="A427" s="4"/>
      <c r="B427" s="5"/>
      <c r="C427" s="4"/>
      <c r="D427" s="5"/>
      <c r="E427" s="3"/>
      <c r="F427" s="3"/>
    </row>
    <row r="428" spans="1:6">
      <c r="A428" s="4"/>
      <c r="B428" s="5"/>
      <c r="C428" s="4"/>
      <c r="D428" s="5"/>
      <c r="E428" s="3"/>
      <c r="F428" s="3"/>
    </row>
    <row r="429" spans="1:6">
      <c r="A429" s="4"/>
      <c r="B429" s="5"/>
      <c r="C429" s="4"/>
      <c r="D429" s="5"/>
      <c r="E429" s="3"/>
      <c r="F429" s="3"/>
    </row>
    <row r="430" spans="1:6">
      <c r="A430" s="4"/>
      <c r="B430" s="5"/>
      <c r="C430" s="4"/>
      <c r="D430" s="5"/>
      <c r="E430" s="3"/>
      <c r="F430" s="3"/>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37E9C7"/>
  </sheetPr>
  <dimension ref="A1:F45"/>
  <sheetViews>
    <sheetView workbookViewId="0"/>
  </sheetViews>
  <sheetFormatPr defaultColWidth="9.33203125" defaultRowHeight="15"/>
  <cols>
    <col min="1" max="1" width="13.83203125" customWidth="1"/>
    <col min="3" max="4" width="9.33203125" style="446"/>
    <col min="7" max="16384" width="9.33203125" style="446"/>
  </cols>
  <sheetData>
    <row r="1" spans="1:2">
      <c r="A1" t="s">
        <v>225</v>
      </c>
      <c r="B1" t="s">
        <v>224</v>
      </c>
    </row>
    <row r="2" spans="1:2">
      <c r="A2" t="s">
        <v>223</v>
      </c>
      <c r="B2" t="s">
        <v>222</v>
      </c>
    </row>
    <row r="3" spans="1:2">
      <c r="A3" t="s">
        <v>221</v>
      </c>
      <c r="B3">
        <v>1</v>
      </c>
    </row>
    <row r="4" spans="1:2">
      <c r="A4" t="s">
        <v>220</v>
      </c>
      <c r="B4" t="s">
        <v>97</v>
      </c>
    </row>
    <row r="5" spans="1:2">
      <c r="A5" t="s">
        <v>219</v>
      </c>
      <c r="B5" t="s">
        <v>933</v>
      </c>
    </row>
    <row r="6" spans="1:2">
      <c r="A6" t="s">
        <v>217</v>
      </c>
      <c r="B6" t="s">
        <v>932</v>
      </c>
    </row>
    <row r="7" spans="1:2">
      <c r="A7">
        <v>1977</v>
      </c>
      <c r="B7">
        <v>7.75</v>
      </c>
    </row>
    <row r="8" spans="1:2">
      <c r="A8">
        <v>1978</v>
      </c>
      <c r="B8">
        <v>8.49</v>
      </c>
    </row>
    <row r="9" spans="1:2">
      <c r="A9">
        <v>1979</v>
      </c>
      <c r="B9">
        <v>9.2799999999999994</v>
      </c>
    </row>
    <row r="10" spans="1:2">
      <c r="A10">
        <v>1980</v>
      </c>
      <c r="B10">
        <v>11.27</v>
      </c>
    </row>
    <row r="11" spans="1:2">
      <c r="A11">
        <v>1981</v>
      </c>
      <c r="B11">
        <v>13.45</v>
      </c>
    </row>
    <row r="12" spans="1:2">
      <c r="A12">
        <v>1982</v>
      </c>
      <c r="B12">
        <v>12.76</v>
      </c>
    </row>
    <row r="13" spans="1:2">
      <c r="A13">
        <v>1983</v>
      </c>
      <c r="B13">
        <v>11.18</v>
      </c>
    </row>
    <row r="14" spans="1:2">
      <c r="A14">
        <v>1984</v>
      </c>
      <c r="B14">
        <v>12.41</v>
      </c>
    </row>
    <row r="15" spans="1:2">
      <c r="A15">
        <v>1985</v>
      </c>
      <c r="B15">
        <v>10.79</v>
      </c>
    </row>
    <row r="16" spans="1:2">
      <c r="A16">
        <v>1986</v>
      </c>
      <c r="B16">
        <v>7.78</v>
      </c>
    </row>
    <row r="17" spans="1:2">
      <c r="A17">
        <v>1987</v>
      </c>
      <c r="B17">
        <v>8.59</v>
      </c>
    </row>
    <row r="18" spans="1:2">
      <c r="A18">
        <v>1988</v>
      </c>
      <c r="B18">
        <v>8.9600000000000009</v>
      </c>
    </row>
    <row r="19" spans="1:2">
      <c r="A19">
        <v>1989</v>
      </c>
      <c r="B19">
        <v>8.4499999999999993</v>
      </c>
    </row>
    <row r="20" spans="1:2">
      <c r="A20">
        <v>1990</v>
      </c>
      <c r="B20">
        <v>8.61</v>
      </c>
    </row>
    <row r="21" spans="1:2">
      <c r="A21">
        <v>1991</v>
      </c>
      <c r="B21">
        <v>8.14</v>
      </c>
    </row>
    <row r="22" spans="1:2">
      <c r="A22">
        <v>1992</v>
      </c>
      <c r="B22">
        <v>7.67</v>
      </c>
    </row>
    <row r="23" spans="1:2">
      <c r="A23">
        <v>1993</v>
      </c>
      <c r="B23">
        <v>6.59</v>
      </c>
    </row>
    <row r="24" spans="1:2">
      <c r="A24">
        <v>1994</v>
      </c>
      <c r="B24">
        <v>7.37</v>
      </c>
    </row>
    <row r="25" spans="1:2">
      <c r="A25">
        <v>1995</v>
      </c>
      <c r="B25">
        <v>6.88</v>
      </c>
    </row>
    <row r="26" spans="1:2">
      <c r="A26">
        <v>1996</v>
      </c>
      <c r="B26">
        <v>6.71</v>
      </c>
    </row>
    <row r="27" spans="1:2">
      <c r="A27">
        <v>1997</v>
      </c>
      <c r="B27">
        <v>6.61</v>
      </c>
    </row>
    <row r="28" spans="1:2">
      <c r="A28">
        <v>1998</v>
      </c>
      <c r="B28">
        <v>5.58</v>
      </c>
    </row>
    <row r="29" spans="1:2">
      <c r="A29">
        <v>1999</v>
      </c>
      <c r="B29">
        <v>5.87</v>
      </c>
    </row>
    <row r="30" spans="1:2">
      <c r="A30">
        <v>2000</v>
      </c>
      <c r="B30">
        <v>5.94</v>
      </c>
    </row>
    <row r="31" spans="1:2">
      <c r="A31">
        <v>2001</v>
      </c>
      <c r="B31">
        <v>5.49</v>
      </c>
    </row>
    <row r="32" spans="1:2">
      <c r="A32">
        <v>2002</v>
      </c>
      <c r="B32">
        <v>5.43</v>
      </c>
    </row>
    <row r="33" spans="1:2">
      <c r="A33">
        <v>2003</v>
      </c>
      <c r="B33" t="s">
        <v>7113</v>
      </c>
    </row>
    <row r="34" spans="1:2">
      <c r="A34">
        <v>2004</v>
      </c>
      <c r="B34" t="s">
        <v>7113</v>
      </c>
    </row>
    <row r="35" spans="1:2">
      <c r="A35">
        <v>2005</v>
      </c>
      <c r="B35" t="s">
        <v>7113</v>
      </c>
    </row>
    <row r="36" spans="1:2">
      <c r="A36">
        <v>2006</v>
      </c>
      <c r="B36">
        <v>4.91</v>
      </c>
    </row>
    <row r="37" spans="1:2">
      <c r="A37">
        <v>2007</v>
      </c>
      <c r="B37">
        <v>4.84</v>
      </c>
    </row>
    <row r="38" spans="1:2">
      <c r="A38">
        <v>2008</v>
      </c>
      <c r="B38">
        <v>4.28</v>
      </c>
    </row>
    <row r="39" spans="1:2">
      <c r="A39">
        <v>2009</v>
      </c>
      <c r="B39">
        <v>4.08</v>
      </c>
    </row>
    <row r="40" spans="1:2">
      <c r="A40">
        <v>2010</v>
      </c>
      <c r="B40">
        <v>4.25</v>
      </c>
    </row>
    <row r="41" spans="1:2">
      <c r="A41">
        <v>2011</v>
      </c>
      <c r="B41">
        <v>3.91</v>
      </c>
    </row>
    <row r="42" spans="1:2">
      <c r="A42">
        <v>2012</v>
      </c>
      <c r="B42">
        <v>2.92</v>
      </c>
    </row>
    <row r="43" spans="1:2">
      <c r="A43">
        <v>2013</v>
      </c>
      <c r="B43">
        <v>3.45</v>
      </c>
    </row>
    <row r="44" spans="1:2">
      <c r="A44">
        <v>2014</v>
      </c>
      <c r="B44">
        <v>3.34</v>
      </c>
    </row>
    <row r="45" spans="1:2">
      <c r="A45">
        <v>2015</v>
      </c>
      <c r="B45">
        <v>2.84</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37E9C7"/>
  </sheetPr>
  <dimension ref="A1:G10205"/>
  <sheetViews>
    <sheetView workbookViewId="0"/>
  </sheetViews>
  <sheetFormatPr defaultColWidth="9.33203125" defaultRowHeight="15"/>
  <cols>
    <col min="1" max="1" width="16.6640625" customWidth="1"/>
    <col min="3" max="5" width="9.33203125" style="446"/>
    <col min="8" max="16384" width="9.33203125" style="446"/>
  </cols>
  <sheetData>
    <row r="1" spans="1:2">
      <c r="A1" t="s">
        <v>225</v>
      </c>
      <c r="B1" t="s">
        <v>224</v>
      </c>
    </row>
    <row r="2" spans="1:2">
      <c r="A2" t="s">
        <v>223</v>
      </c>
      <c r="B2" t="s">
        <v>222</v>
      </c>
    </row>
    <row r="3" spans="1:2">
      <c r="A3" t="s">
        <v>221</v>
      </c>
      <c r="B3">
        <v>1</v>
      </c>
    </row>
    <row r="4" spans="1:2">
      <c r="A4" t="s">
        <v>220</v>
      </c>
      <c r="B4" t="s">
        <v>97</v>
      </c>
    </row>
    <row r="5" spans="1:2">
      <c r="A5" t="s">
        <v>219</v>
      </c>
      <c r="B5" t="s">
        <v>218</v>
      </c>
    </row>
    <row r="6" spans="1:2">
      <c r="A6" t="s">
        <v>217</v>
      </c>
      <c r="B6" t="s">
        <v>216</v>
      </c>
    </row>
    <row r="7" spans="1:2">
      <c r="A7" s="52">
        <v>28171</v>
      </c>
      <c r="B7">
        <v>7.7</v>
      </c>
    </row>
    <row r="8" spans="1:2">
      <c r="A8" s="52">
        <v>28172</v>
      </c>
      <c r="B8">
        <v>7.67</v>
      </c>
    </row>
    <row r="9" spans="1:2">
      <c r="A9" s="52">
        <v>28173</v>
      </c>
      <c r="B9">
        <v>7.67</v>
      </c>
    </row>
    <row r="10" spans="1:2">
      <c r="A10" s="52">
        <v>28174</v>
      </c>
      <c r="B10">
        <v>7.76</v>
      </c>
    </row>
    <row r="11" spans="1:2">
      <c r="A11" s="52">
        <v>28177</v>
      </c>
      <c r="B11" t="s">
        <v>7113</v>
      </c>
    </row>
    <row r="12" spans="1:2">
      <c r="A12" s="52">
        <v>28178</v>
      </c>
      <c r="B12">
        <v>7.77</v>
      </c>
    </row>
    <row r="13" spans="1:2">
      <c r="A13" s="52">
        <v>28179</v>
      </c>
      <c r="B13">
        <v>7.81</v>
      </c>
    </row>
    <row r="14" spans="1:2">
      <c r="A14" s="52">
        <v>28180</v>
      </c>
      <c r="B14">
        <v>7.82</v>
      </c>
    </row>
    <row r="15" spans="1:2">
      <c r="A15" s="52">
        <v>28181</v>
      </c>
      <c r="B15">
        <v>7.79</v>
      </c>
    </row>
    <row r="16" spans="1:2">
      <c r="A16" s="52">
        <v>28184</v>
      </c>
      <c r="B16">
        <v>7.8</v>
      </c>
    </row>
    <row r="17" spans="1:2">
      <c r="A17" s="52">
        <v>28185</v>
      </c>
      <c r="B17">
        <v>7.84</v>
      </c>
    </row>
    <row r="18" spans="1:2">
      <c r="A18" s="52">
        <v>28186</v>
      </c>
      <c r="B18">
        <v>7.81</v>
      </c>
    </row>
    <row r="19" spans="1:2">
      <c r="A19" s="52">
        <v>28187</v>
      </c>
      <c r="B19">
        <v>7.79</v>
      </c>
    </row>
    <row r="20" spans="1:2">
      <c r="A20" s="52">
        <v>28188</v>
      </c>
      <c r="B20">
        <v>7.82</v>
      </c>
    </row>
    <row r="21" spans="1:2">
      <c r="A21" s="52">
        <v>28191</v>
      </c>
      <c r="B21">
        <v>7.84</v>
      </c>
    </row>
    <row r="22" spans="1:2">
      <c r="A22" s="52">
        <v>28192</v>
      </c>
      <c r="B22">
        <v>7.84</v>
      </c>
    </row>
    <row r="23" spans="1:2">
      <c r="A23" s="52">
        <v>28193</v>
      </c>
      <c r="B23">
        <v>7.81</v>
      </c>
    </row>
    <row r="24" spans="1:2">
      <c r="A24" s="52">
        <v>28194</v>
      </c>
      <c r="B24">
        <v>7.81</v>
      </c>
    </row>
    <row r="25" spans="1:2">
      <c r="A25" s="52">
        <v>28195</v>
      </c>
      <c r="B25">
        <v>7.8</v>
      </c>
    </row>
    <row r="26" spans="1:2">
      <c r="A26" s="52">
        <v>28198</v>
      </c>
      <c r="B26">
        <v>7.8</v>
      </c>
    </row>
    <row r="27" spans="1:2">
      <c r="A27" s="52">
        <v>28199</v>
      </c>
      <c r="B27">
        <v>7.78</v>
      </c>
    </row>
    <row r="28" spans="1:2">
      <c r="A28" s="52">
        <v>28200</v>
      </c>
      <c r="B28">
        <v>7.79</v>
      </c>
    </row>
    <row r="29" spans="1:2">
      <c r="A29" s="52">
        <v>28201</v>
      </c>
      <c r="B29">
        <v>7.78</v>
      </c>
    </row>
    <row r="30" spans="1:2">
      <c r="A30" s="52">
        <v>28202</v>
      </c>
      <c r="B30">
        <v>7.76</v>
      </c>
    </row>
    <row r="31" spans="1:2">
      <c r="A31" s="52">
        <v>28205</v>
      </c>
      <c r="B31">
        <v>7.74</v>
      </c>
    </row>
    <row r="32" spans="1:2">
      <c r="A32" s="52">
        <v>28206</v>
      </c>
      <c r="B32">
        <v>7.77</v>
      </c>
    </row>
    <row r="33" spans="1:2">
      <c r="A33" s="52">
        <v>28207</v>
      </c>
      <c r="B33">
        <v>7.78</v>
      </c>
    </row>
    <row r="34" spans="1:2">
      <c r="A34" s="52">
        <v>28208</v>
      </c>
      <c r="B34">
        <v>7.78</v>
      </c>
    </row>
    <row r="35" spans="1:2">
      <c r="A35" s="52">
        <v>28209</v>
      </c>
      <c r="B35">
        <v>7.78</v>
      </c>
    </row>
    <row r="36" spans="1:2">
      <c r="A36" s="52">
        <v>28212</v>
      </c>
      <c r="B36">
        <v>7.8</v>
      </c>
    </row>
    <row r="37" spans="1:2">
      <c r="A37" s="52">
        <v>28213</v>
      </c>
      <c r="B37">
        <v>7.8</v>
      </c>
    </row>
    <row r="38" spans="1:2">
      <c r="A38" s="52">
        <v>28214</v>
      </c>
      <c r="B38">
        <v>7.8</v>
      </c>
    </row>
    <row r="39" spans="1:2">
      <c r="A39" s="52">
        <v>28215</v>
      </c>
      <c r="B39">
        <v>7.79</v>
      </c>
    </row>
    <row r="40" spans="1:2">
      <c r="A40" s="52">
        <v>28216</v>
      </c>
      <c r="B40">
        <v>7.78</v>
      </c>
    </row>
    <row r="41" spans="1:2">
      <c r="A41" s="52">
        <v>28219</v>
      </c>
      <c r="B41">
        <v>7.78</v>
      </c>
    </row>
    <row r="42" spans="1:2">
      <c r="A42" s="52">
        <v>28220</v>
      </c>
      <c r="B42">
        <v>7.78</v>
      </c>
    </row>
    <row r="43" spans="1:2">
      <c r="A43" s="52">
        <v>28221</v>
      </c>
      <c r="B43">
        <v>7.78</v>
      </c>
    </row>
    <row r="44" spans="1:2">
      <c r="A44" s="52">
        <v>28222</v>
      </c>
      <c r="B44">
        <v>7.78</v>
      </c>
    </row>
    <row r="45" spans="1:2">
      <c r="A45" s="52">
        <v>28223</v>
      </c>
      <c r="B45" t="s">
        <v>7113</v>
      </c>
    </row>
    <row r="46" spans="1:2">
      <c r="A46" s="52">
        <v>28226</v>
      </c>
      <c r="B46">
        <v>7.76</v>
      </c>
    </row>
    <row r="47" spans="1:2">
      <c r="A47" s="52">
        <v>28227</v>
      </c>
      <c r="B47">
        <v>7.76</v>
      </c>
    </row>
    <row r="48" spans="1:2">
      <c r="A48" s="52">
        <v>28228</v>
      </c>
      <c r="B48">
        <v>7.76</v>
      </c>
    </row>
    <row r="49" spans="1:2">
      <c r="A49" s="52">
        <v>28229</v>
      </c>
      <c r="B49">
        <v>7.63</v>
      </c>
    </row>
    <row r="50" spans="1:2">
      <c r="A50" s="52">
        <v>28230</v>
      </c>
      <c r="B50">
        <v>7.65</v>
      </c>
    </row>
    <row r="51" spans="1:2">
      <c r="A51" s="52">
        <v>28233</v>
      </c>
      <c r="B51">
        <v>7.64</v>
      </c>
    </row>
    <row r="52" spans="1:2">
      <c r="A52" s="52">
        <v>28234</v>
      </c>
      <c r="B52">
        <v>7.67</v>
      </c>
    </row>
    <row r="53" spans="1:2">
      <c r="A53" s="52">
        <v>28235</v>
      </c>
      <c r="B53">
        <v>7.69</v>
      </c>
    </row>
    <row r="54" spans="1:2">
      <c r="A54" s="52">
        <v>28236</v>
      </c>
      <c r="B54">
        <v>7.69</v>
      </c>
    </row>
    <row r="55" spans="1:2">
      <c r="A55" s="52">
        <v>28237</v>
      </c>
      <c r="B55">
        <v>7.73</v>
      </c>
    </row>
    <row r="56" spans="1:2">
      <c r="A56" s="52">
        <v>28240</v>
      </c>
      <c r="B56">
        <v>7.76</v>
      </c>
    </row>
    <row r="57" spans="1:2">
      <c r="A57" s="52">
        <v>28241</v>
      </c>
      <c r="B57">
        <v>7.74</v>
      </c>
    </row>
    <row r="58" spans="1:2">
      <c r="A58" s="52">
        <v>28242</v>
      </c>
      <c r="B58">
        <v>7.75</v>
      </c>
    </row>
    <row r="59" spans="1:2">
      <c r="A59" s="52">
        <v>28243</v>
      </c>
      <c r="B59">
        <v>7.76</v>
      </c>
    </row>
    <row r="60" spans="1:2">
      <c r="A60" s="52">
        <v>28244</v>
      </c>
      <c r="B60">
        <v>7.8</v>
      </c>
    </row>
    <row r="61" spans="1:2">
      <c r="A61" s="52">
        <v>28247</v>
      </c>
      <c r="B61">
        <v>7.8</v>
      </c>
    </row>
    <row r="62" spans="1:2">
      <c r="A62" s="52">
        <v>28248</v>
      </c>
      <c r="B62">
        <v>7.79</v>
      </c>
    </row>
    <row r="63" spans="1:2">
      <c r="A63" s="52">
        <v>28249</v>
      </c>
      <c r="B63">
        <v>7.78</v>
      </c>
    </row>
    <row r="64" spans="1:2">
      <c r="A64" s="52">
        <v>28250</v>
      </c>
      <c r="B64">
        <v>7.8</v>
      </c>
    </row>
    <row r="65" spans="1:2">
      <c r="A65" s="52">
        <v>28251</v>
      </c>
      <c r="B65">
        <v>7.86</v>
      </c>
    </row>
    <row r="66" spans="1:2">
      <c r="A66" s="52">
        <v>28254</v>
      </c>
      <c r="B66">
        <v>7.86</v>
      </c>
    </row>
    <row r="67" spans="1:2">
      <c r="A67" s="52">
        <v>28255</v>
      </c>
      <c r="B67">
        <v>7.86</v>
      </c>
    </row>
    <row r="68" spans="1:2">
      <c r="A68" s="52">
        <v>28256</v>
      </c>
      <c r="B68">
        <v>7.86</v>
      </c>
    </row>
    <row r="69" spans="1:2">
      <c r="A69" s="52">
        <v>28257</v>
      </c>
      <c r="B69">
        <v>7.86</v>
      </c>
    </row>
    <row r="70" spans="1:2">
      <c r="A70" s="52">
        <v>28258</v>
      </c>
      <c r="B70">
        <v>7.8</v>
      </c>
    </row>
    <row r="71" spans="1:2">
      <c r="A71" s="52">
        <v>28261</v>
      </c>
      <c r="B71">
        <v>7.79</v>
      </c>
    </row>
    <row r="72" spans="1:2">
      <c r="A72" s="52">
        <v>28262</v>
      </c>
      <c r="B72">
        <v>7.77</v>
      </c>
    </row>
    <row r="73" spans="1:2">
      <c r="A73" s="52">
        <v>28263</v>
      </c>
      <c r="B73">
        <v>7.77</v>
      </c>
    </row>
    <row r="74" spans="1:2">
      <c r="A74" s="52">
        <v>28264</v>
      </c>
      <c r="B74">
        <v>7.81</v>
      </c>
    </row>
    <row r="75" spans="1:2">
      <c r="A75" s="52">
        <v>28265</v>
      </c>
      <c r="B75">
        <v>7.81</v>
      </c>
    </row>
    <row r="76" spans="1:2">
      <c r="A76" s="52">
        <v>28268</v>
      </c>
      <c r="B76">
        <v>7.8</v>
      </c>
    </row>
    <row r="77" spans="1:2">
      <c r="A77" s="52">
        <v>28269</v>
      </c>
      <c r="B77">
        <v>7.76</v>
      </c>
    </row>
    <row r="78" spans="1:2">
      <c r="A78" s="52">
        <v>28270</v>
      </c>
      <c r="B78">
        <v>7.74</v>
      </c>
    </row>
    <row r="79" spans="1:2">
      <c r="A79" s="52">
        <v>28271</v>
      </c>
      <c r="B79">
        <v>7.76</v>
      </c>
    </row>
    <row r="80" spans="1:2">
      <c r="A80" s="52">
        <v>28272</v>
      </c>
      <c r="B80">
        <v>7.74</v>
      </c>
    </row>
    <row r="81" spans="1:2">
      <c r="A81" s="52">
        <v>28275</v>
      </c>
      <c r="B81" t="s">
        <v>7113</v>
      </c>
    </row>
    <row r="82" spans="1:2">
      <c r="A82" s="52">
        <v>28276</v>
      </c>
      <c r="B82">
        <v>7.74</v>
      </c>
    </row>
    <row r="83" spans="1:2">
      <c r="A83" s="52">
        <v>28277</v>
      </c>
      <c r="B83">
        <v>7.75</v>
      </c>
    </row>
    <row r="84" spans="1:2">
      <c r="A84" s="52">
        <v>28278</v>
      </c>
      <c r="B84">
        <v>7.74</v>
      </c>
    </row>
    <row r="85" spans="1:2">
      <c r="A85" s="52">
        <v>28279</v>
      </c>
      <c r="B85">
        <v>7.72</v>
      </c>
    </row>
    <row r="86" spans="1:2">
      <c r="A86" s="52">
        <v>28282</v>
      </c>
      <c r="B86">
        <v>7.72</v>
      </c>
    </row>
    <row r="87" spans="1:2">
      <c r="A87" s="52">
        <v>28283</v>
      </c>
      <c r="B87">
        <v>7.67</v>
      </c>
    </row>
    <row r="88" spans="1:2">
      <c r="A88" s="52">
        <v>28284</v>
      </c>
      <c r="B88">
        <v>7.67</v>
      </c>
    </row>
    <row r="89" spans="1:2">
      <c r="A89" s="52">
        <v>28285</v>
      </c>
      <c r="B89">
        <v>7.67</v>
      </c>
    </row>
    <row r="90" spans="1:2">
      <c r="A90" s="52">
        <v>28286</v>
      </c>
      <c r="B90">
        <v>7.66</v>
      </c>
    </row>
    <row r="91" spans="1:2">
      <c r="A91" s="52">
        <v>28289</v>
      </c>
      <c r="B91">
        <v>7.62</v>
      </c>
    </row>
    <row r="92" spans="1:2">
      <c r="A92" s="52">
        <v>28290</v>
      </c>
      <c r="B92">
        <v>7.59</v>
      </c>
    </row>
    <row r="93" spans="1:2">
      <c r="A93" s="52">
        <v>28291</v>
      </c>
      <c r="B93">
        <v>7.6</v>
      </c>
    </row>
    <row r="94" spans="1:2">
      <c r="A94" s="52">
        <v>28292</v>
      </c>
      <c r="B94">
        <v>7.62</v>
      </c>
    </row>
    <row r="95" spans="1:2">
      <c r="A95" s="52">
        <v>28293</v>
      </c>
      <c r="B95">
        <v>7.62</v>
      </c>
    </row>
    <row r="96" spans="1:2">
      <c r="A96" s="52">
        <v>28296</v>
      </c>
      <c r="B96">
        <v>7.63</v>
      </c>
    </row>
    <row r="97" spans="1:2">
      <c r="A97" s="52">
        <v>28297</v>
      </c>
      <c r="B97">
        <v>7.62</v>
      </c>
    </row>
    <row r="98" spans="1:2">
      <c r="A98" s="52">
        <v>28298</v>
      </c>
      <c r="B98">
        <v>7.61</v>
      </c>
    </row>
    <row r="99" spans="1:2">
      <c r="A99" s="52">
        <v>28299</v>
      </c>
      <c r="B99">
        <v>7.61</v>
      </c>
    </row>
    <row r="100" spans="1:2">
      <c r="A100" s="52">
        <v>28300</v>
      </c>
      <c r="B100">
        <v>7.59</v>
      </c>
    </row>
    <row r="101" spans="1:2">
      <c r="A101" s="52">
        <v>28303</v>
      </c>
      <c r="B101">
        <v>7.58</v>
      </c>
    </row>
    <row r="102" spans="1:2">
      <c r="A102" s="52">
        <v>28304</v>
      </c>
      <c r="B102">
        <v>7.56</v>
      </c>
    </row>
    <row r="103" spans="1:2">
      <c r="A103" s="52">
        <v>28305</v>
      </c>
      <c r="B103">
        <v>7.56</v>
      </c>
    </row>
    <row r="104" spans="1:2">
      <c r="A104" s="52">
        <v>28306</v>
      </c>
      <c r="B104">
        <v>7.58</v>
      </c>
    </row>
    <row r="105" spans="1:2">
      <c r="A105" s="52">
        <v>28307</v>
      </c>
      <c r="B105">
        <v>7.58</v>
      </c>
    </row>
    <row r="106" spans="1:2">
      <c r="A106" s="52">
        <v>28310</v>
      </c>
      <c r="B106" t="s">
        <v>7113</v>
      </c>
    </row>
    <row r="107" spans="1:2">
      <c r="A107" s="52">
        <v>28311</v>
      </c>
      <c r="B107">
        <v>7.63</v>
      </c>
    </row>
    <row r="108" spans="1:2">
      <c r="A108" s="52">
        <v>28312</v>
      </c>
      <c r="B108">
        <v>7.63</v>
      </c>
    </row>
    <row r="109" spans="1:2">
      <c r="A109" s="52">
        <v>28313</v>
      </c>
      <c r="B109">
        <v>7.62</v>
      </c>
    </row>
    <row r="110" spans="1:2">
      <c r="A110" s="52">
        <v>28314</v>
      </c>
      <c r="B110">
        <v>7.65</v>
      </c>
    </row>
    <row r="111" spans="1:2">
      <c r="A111" s="52">
        <v>28317</v>
      </c>
      <c r="B111">
        <v>7.65</v>
      </c>
    </row>
    <row r="112" spans="1:2">
      <c r="A112" s="52">
        <v>28318</v>
      </c>
      <c r="B112">
        <v>7.65</v>
      </c>
    </row>
    <row r="113" spans="1:2">
      <c r="A113" s="52">
        <v>28319</v>
      </c>
      <c r="B113">
        <v>7.62</v>
      </c>
    </row>
    <row r="114" spans="1:2">
      <c r="A114" s="52">
        <v>28320</v>
      </c>
      <c r="B114" t="s">
        <v>7113</v>
      </c>
    </row>
    <row r="115" spans="1:2">
      <c r="A115" s="52">
        <v>28321</v>
      </c>
      <c r="B115">
        <v>7.64</v>
      </c>
    </row>
    <row r="116" spans="1:2">
      <c r="A116" s="52">
        <v>28324</v>
      </c>
      <c r="B116">
        <v>7.64</v>
      </c>
    </row>
    <row r="117" spans="1:2">
      <c r="A117" s="52">
        <v>28325</v>
      </c>
      <c r="B117">
        <v>7.64</v>
      </c>
    </row>
    <row r="118" spans="1:2">
      <c r="A118" s="52">
        <v>28326</v>
      </c>
      <c r="B118">
        <v>7.64</v>
      </c>
    </row>
    <row r="119" spans="1:2">
      <c r="A119" s="52">
        <v>28327</v>
      </c>
      <c r="B119">
        <v>7.65</v>
      </c>
    </row>
    <row r="120" spans="1:2">
      <c r="A120" s="52">
        <v>28328</v>
      </c>
      <c r="B120">
        <v>7.65</v>
      </c>
    </row>
    <row r="121" spans="1:2">
      <c r="A121" s="52">
        <v>28331</v>
      </c>
      <c r="B121">
        <v>7.64</v>
      </c>
    </row>
    <row r="122" spans="1:2">
      <c r="A122" s="52">
        <v>28332</v>
      </c>
      <c r="B122">
        <v>7.64</v>
      </c>
    </row>
    <row r="123" spans="1:2">
      <c r="A123" s="52">
        <v>28333</v>
      </c>
      <c r="B123">
        <v>7.66</v>
      </c>
    </row>
    <row r="124" spans="1:2">
      <c r="A124" s="52">
        <v>28334</v>
      </c>
      <c r="B124">
        <v>7.7</v>
      </c>
    </row>
    <row r="125" spans="1:2">
      <c r="A125" s="52">
        <v>28335</v>
      </c>
      <c r="B125">
        <v>7.72</v>
      </c>
    </row>
    <row r="126" spans="1:2">
      <c r="A126" s="52">
        <v>28338</v>
      </c>
      <c r="B126">
        <v>7.7</v>
      </c>
    </row>
    <row r="127" spans="1:2">
      <c r="A127" s="52">
        <v>28339</v>
      </c>
      <c r="B127">
        <v>7.72</v>
      </c>
    </row>
    <row r="128" spans="1:2">
      <c r="A128" s="52">
        <v>28340</v>
      </c>
      <c r="B128">
        <v>7.7</v>
      </c>
    </row>
    <row r="129" spans="1:2">
      <c r="A129" s="52">
        <v>28341</v>
      </c>
      <c r="B129">
        <v>7.7</v>
      </c>
    </row>
    <row r="130" spans="1:2">
      <c r="A130" s="52">
        <v>28342</v>
      </c>
      <c r="B130">
        <v>7.72</v>
      </c>
    </row>
    <row r="131" spans="1:2">
      <c r="A131" s="52">
        <v>28345</v>
      </c>
      <c r="B131">
        <v>7.71</v>
      </c>
    </row>
    <row r="132" spans="1:2">
      <c r="A132" s="52">
        <v>28346</v>
      </c>
      <c r="B132">
        <v>7.73</v>
      </c>
    </row>
    <row r="133" spans="1:2">
      <c r="A133" s="52">
        <v>28347</v>
      </c>
      <c r="B133">
        <v>7.73</v>
      </c>
    </row>
    <row r="134" spans="1:2">
      <c r="A134" s="52">
        <v>28348</v>
      </c>
      <c r="B134">
        <v>7.74</v>
      </c>
    </row>
    <row r="135" spans="1:2">
      <c r="A135" s="52">
        <v>28349</v>
      </c>
      <c r="B135">
        <v>7.74</v>
      </c>
    </row>
    <row r="136" spans="1:2">
      <c r="A136" s="52">
        <v>28352</v>
      </c>
      <c r="B136">
        <v>7.74</v>
      </c>
    </row>
    <row r="137" spans="1:2">
      <c r="A137" s="52">
        <v>28353</v>
      </c>
      <c r="B137">
        <v>7.74</v>
      </c>
    </row>
    <row r="138" spans="1:2">
      <c r="A138" s="52">
        <v>28354</v>
      </c>
      <c r="B138">
        <v>7.72</v>
      </c>
    </row>
    <row r="139" spans="1:2">
      <c r="A139" s="52">
        <v>28355</v>
      </c>
      <c r="B139">
        <v>7.71</v>
      </c>
    </row>
    <row r="140" spans="1:2">
      <c r="A140" s="52">
        <v>28356</v>
      </c>
      <c r="B140">
        <v>7.68</v>
      </c>
    </row>
    <row r="141" spans="1:2">
      <c r="A141" s="52">
        <v>28359</v>
      </c>
      <c r="B141">
        <v>7.67</v>
      </c>
    </row>
    <row r="142" spans="1:2">
      <c r="A142" s="52">
        <v>28360</v>
      </c>
      <c r="B142">
        <v>7.65</v>
      </c>
    </row>
    <row r="143" spans="1:2">
      <c r="A143" s="52">
        <v>28361</v>
      </c>
      <c r="B143">
        <v>7.65</v>
      </c>
    </row>
    <row r="144" spans="1:2">
      <c r="A144" s="52">
        <v>28362</v>
      </c>
      <c r="B144">
        <v>7.62</v>
      </c>
    </row>
    <row r="145" spans="1:2">
      <c r="A145" s="52">
        <v>28363</v>
      </c>
      <c r="B145">
        <v>7.58</v>
      </c>
    </row>
    <row r="146" spans="1:2">
      <c r="A146" s="52">
        <v>28366</v>
      </c>
      <c r="B146">
        <v>7.58</v>
      </c>
    </row>
    <row r="147" spans="1:2">
      <c r="A147" s="52">
        <v>28367</v>
      </c>
      <c r="B147">
        <v>7.59</v>
      </c>
    </row>
    <row r="148" spans="1:2">
      <c r="A148" s="52">
        <v>28368</v>
      </c>
      <c r="B148">
        <v>7.6</v>
      </c>
    </row>
    <row r="149" spans="1:2">
      <c r="A149" s="52">
        <v>28369</v>
      </c>
      <c r="B149">
        <v>7.61</v>
      </c>
    </row>
    <row r="150" spans="1:2">
      <c r="A150" s="52">
        <v>28370</v>
      </c>
      <c r="B150">
        <v>7.58</v>
      </c>
    </row>
    <row r="151" spans="1:2">
      <c r="A151" s="52">
        <v>28373</v>
      </c>
      <c r="B151" t="s">
        <v>7113</v>
      </c>
    </row>
    <row r="152" spans="1:2">
      <c r="A152" s="52">
        <v>28374</v>
      </c>
      <c r="B152">
        <v>7.57</v>
      </c>
    </row>
    <row r="153" spans="1:2">
      <c r="A153" s="52">
        <v>28375</v>
      </c>
      <c r="B153">
        <v>7.59</v>
      </c>
    </row>
    <row r="154" spans="1:2">
      <c r="A154" s="52">
        <v>28376</v>
      </c>
      <c r="B154">
        <v>7.6</v>
      </c>
    </row>
    <row r="155" spans="1:2">
      <c r="A155" s="52">
        <v>28377</v>
      </c>
      <c r="B155">
        <v>7.65</v>
      </c>
    </row>
    <row r="156" spans="1:2">
      <c r="A156" s="52">
        <v>28380</v>
      </c>
      <c r="B156">
        <v>7.66</v>
      </c>
    </row>
    <row r="157" spans="1:2">
      <c r="A157" s="52">
        <v>28381</v>
      </c>
      <c r="B157">
        <v>7.66</v>
      </c>
    </row>
    <row r="158" spans="1:2">
      <c r="A158" s="52">
        <v>28382</v>
      </c>
      <c r="B158">
        <v>7.63</v>
      </c>
    </row>
    <row r="159" spans="1:2">
      <c r="A159" s="52">
        <v>28383</v>
      </c>
      <c r="B159">
        <v>7.63</v>
      </c>
    </row>
    <row r="160" spans="1:2">
      <c r="A160" s="52">
        <v>28384</v>
      </c>
      <c r="B160">
        <v>7.63</v>
      </c>
    </row>
    <row r="161" spans="1:2">
      <c r="A161" s="52">
        <v>28387</v>
      </c>
      <c r="B161">
        <v>7.63</v>
      </c>
    </row>
    <row r="162" spans="1:2">
      <c r="A162" s="52">
        <v>28388</v>
      </c>
      <c r="B162">
        <v>7.65</v>
      </c>
    </row>
    <row r="163" spans="1:2">
      <c r="A163" s="52">
        <v>28389</v>
      </c>
      <c r="B163">
        <v>7.66</v>
      </c>
    </row>
    <row r="164" spans="1:2">
      <c r="A164" s="52">
        <v>28390</v>
      </c>
      <c r="B164">
        <v>7.67</v>
      </c>
    </row>
    <row r="165" spans="1:2">
      <c r="A165" s="52">
        <v>28391</v>
      </c>
      <c r="B165">
        <v>7.67</v>
      </c>
    </row>
    <row r="166" spans="1:2">
      <c r="A166" s="52">
        <v>28394</v>
      </c>
      <c r="B166">
        <v>7.7</v>
      </c>
    </row>
    <row r="167" spans="1:2">
      <c r="A167" s="52">
        <v>28395</v>
      </c>
      <c r="B167">
        <v>7.68</v>
      </c>
    </row>
    <row r="168" spans="1:2">
      <c r="A168" s="52">
        <v>28396</v>
      </c>
      <c r="B168">
        <v>7.68</v>
      </c>
    </row>
    <row r="169" spans="1:2">
      <c r="A169" s="52">
        <v>28397</v>
      </c>
      <c r="B169">
        <v>7.68</v>
      </c>
    </row>
    <row r="170" spans="1:2">
      <c r="A170" s="52">
        <v>28398</v>
      </c>
      <c r="B170">
        <v>7.68</v>
      </c>
    </row>
    <row r="171" spans="1:2">
      <c r="A171" s="52">
        <v>28401</v>
      </c>
      <c r="B171">
        <v>7.7</v>
      </c>
    </row>
    <row r="172" spans="1:2">
      <c r="A172" s="52">
        <v>28402</v>
      </c>
      <c r="B172">
        <v>7.69</v>
      </c>
    </row>
    <row r="173" spans="1:2">
      <c r="A173" s="52">
        <v>28403</v>
      </c>
      <c r="B173">
        <v>7.69</v>
      </c>
    </row>
    <row r="174" spans="1:2">
      <c r="A174" s="52">
        <v>28404</v>
      </c>
      <c r="B174">
        <v>7.72</v>
      </c>
    </row>
    <row r="175" spans="1:2">
      <c r="A175" s="52">
        <v>28405</v>
      </c>
      <c r="B175">
        <v>7.73</v>
      </c>
    </row>
    <row r="176" spans="1:2">
      <c r="A176" s="52">
        <v>28408</v>
      </c>
      <c r="B176" t="s">
        <v>7113</v>
      </c>
    </row>
    <row r="177" spans="1:2">
      <c r="A177" s="52">
        <v>28409</v>
      </c>
      <c r="B177">
        <v>7.77</v>
      </c>
    </row>
    <row r="178" spans="1:2">
      <c r="A178" s="52">
        <v>28410</v>
      </c>
      <c r="B178">
        <v>7.79</v>
      </c>
    </row>
    <row r="179" spans="1:2">
      <c r="A179" s="52">
        <v>28411</v>
      </c>
      <c r="B179">
        <v>7.79</v>
      </c>
    </row>
    <row r="180" spans="1:2">
      <c r="A180" s="52">
        <v>28412</v>
      </c>
      <c r="B180">
        <v>7.79</v>
      </c>
    </row>
    <row r="181" spans="1:2">
      <c r="A181" s="52">
        <v>28415</v>
      </c>
      <c r="B181">
        <v>7.79</v>
      </c>
    </row>
    <row r="182" spans="1:2">
      <c r="A182" s="52">
        <v>28416</v>
      </c>
      <c r="B182">
        <v>7.8</v>
      </c>
    </row>
    <row r="183" spans="1:2">
      <c r="A183" s="52">
        <v>28417</v>
      </c>
      <c r="B183">
        <v>7.79</v>
      </c>
    </row>
    <row r="184" spans="1:2">
      <c r="A184" s="52">
        <v>28418</v>
      </c>
      <c r="B184">
        <v>7.78</v>
      </c>
    </row>
    <row r="185" spans="1:2">
      <c r="A185" s="52">
        <v>28419</v>
      </c>
      <c r="B185">
        <v>7.79</v>
      </c>
    </row>
    <row r="186" spans="1:2">
      <c r="A186" s="52">
        <v>28422</v>
      </c>
      <c r="B186">
        <v>7.8</v>
      </c>
    </row>
    <row r="187" spans="1:2">
      <c r="A187" s="52">
        <v>28423</v>
      </c>
      <c r="B187">
        <v>7.81</v>
      </c>
    </row>
    <row r="188" spans="1:2">
      <c r="A188" s="52">
        <v>28424</v>
      </c>
      <c r="B188">
        <v>7.81</v>
      </c>
    </row>
    <row r="189" spans="1:2">
      <c r="A189" s="52">
        <v>28425</v>
      </c>
      <c r="B189">
        <v>7.81</v>
      </c>
    </row>
    <row r="190" spans="1:2">
      <c r="A190" s="52">
        <v>28426</v>
      </c>
      <c r="B190">
        <v>7.81</v>
      </c>
    </row>
    <row r="191" spans="1:2">
      <c r="A191" s="52">
        <v>28429</v>
      </c>
      <c r="B191">
        <v>7.83</v>
      </c>
    </row>
    <row r="192" spans="1:2">
      <c r="A192" s="52">
        <v>28430</v>
      </c>
      <c r="B192">
        <v>7.86</v>
      </c>
    </row>
    <row r="193" spans="1:2">
      <c r="A193" s="52">
        <v>28431</v>
      </c>
      <c r="B193">
        <v>7.89</v>
      </c>
    </row>
    <row r="194" spans="1:2">
      <c r="A194" s="52">
        <v>28432</v>
      </c>
      <c r="B194">
        <v>7.92</v>
      </c>
    </row>
    <row r="195" spans="1:2">
      <c r="A195" s="52">
        <v>28433</v>
      </c>
      <c r="B195">
        <v>7.89</v>
      </c>
    </row>
    <row r="196" spans="1:2">
      <c r="A196" s="52">
        <v>28436</v>
      </c>
      <c r="B196">
        <v>7.88</v>
      </c>
    </row>
    <row r="197" spans="1:2">
      <c r="A197" s="52">
        <v>28437</v>
      </c>
      <c r="B197" t="s">
        <v>7113</v>
      </c>
    </row>
    <row r="198" spans="1:2">
      <c r="A198" s="52">
        <v>28438</v>
      </c>
      <c r="B198">
        <v>7.86</v>
      </c>
    </row>
    <row r="199" spans="1:2">
      <c r="A199" s="52">
        <v>28439</v>
      </c>
      <c r="B199">
        <v>7.86</v>
      </c>
    </row>
    <row r="200" spans="1:2">
      <c r="A200" s="52">
        <v>28440</v>
      </c>
      <c r="B200" t="s">
        <v>7113</v>
      </c>
    </row>
    <row r="201" spans="1:2">
      <c r="A201" s="52">
        <v>28443</v>
      </c>
      <c r="B201">
        <v>7.83</v>
      </c>
    </row>
    <row r="202" spans="1:2">
      <c r="A202" s="52">
        <v>28444</v>
      </c>
      <c r="B202">
        <v>7.84</v>
      </c>
    </row>
    <row r="203" spans="1:2">
      <c r="A203" s="52">
        <v>28445</v>
      </c>
      <c r="B203">
        <v>7.84</v>
      </c>
    </row>
    <row r="204" spans="1:2">
      <c r="A204" s="52">
        <v>28446</v>
      </c>
      <c r="B204">
        <v>7.83</v>
      </c>
    </row>
    <row r="205" spans="1:2">
      <c r="A205" s="52">
        <v>28447</v>
      </c>
      <c r="B205">
        <v>7.82</v>
      </c>
    </row>
    <row r="206" spans="1:2">
      <c r="A206" s="52">
        <v>28450</v>
      </c>
      <c r="B206">
        <v>7.83</v>
      </c>
    </row>
    <row r="207" spans="1:2">
      <c r="A207" s="52">
        <v>28451</v>
      </c>
      <c r="B207">
        <v>7.83</v>
      </c>
    </row>
    <row r="208" spans="1:2">
      <c r="A208" s="52">
        <v>28452</v>
      </c>
      <c r="B208">
        <v>7.81</v>
      </c>
    </row>
    <row r="209" spans="1:2">
      <c r="A209" s="52">
        <v>28453</v>
      </c>
      <c r="B209" t="s">
        <v>7113</v>
      </c>
    </row>
    <row r="210" spans="1:2">
      <c r="A210" s="52">
        <v>28454</v>
      </c>
      <c r="B210">
        <v>7.82</v>
      </c>
    </row>
    <row r="211" spans="1:2">
      <c r="A211" s="52">
        <v>28457</v>
      </c>
      <c r="B211">
        <v>7.82</v>
      </c>
    </row>
    <row r="212" spans="1:2">
      <c r="A212" s="52">
        <v>28458</v>
      </c>
      <c r="B212">
        <v>7.83</v>
      </c>
    </row>
    <row r="213" spans="1:2">
      <c r="A213" s="52">
        <v>28459</v>
      </c>
      <c r="B213">
        <v>7.83</v>
      </c>
    </row>
    <row r="214" spans="1:2">
      <c r="A214" s="52">
        <v>28460</v>
      </c>
      <c r="B214">
        <v>7.85</v>
      </c>
    </row>
    <row r="215" spans="1:2">
      <c r="A215" s="52">
        <v>28461</v>
      </c>
      <c r="B215">
        <v>7.86</v>
      </c>
    </row>
    <row r="216" spans="1:2">
      <c r="A216" s="52">
        <v>28464</v>
      </c>
      <c r="B216">
        <v>7.87</v>
      </c>
    </row>
    <row r="217" spans="1:2">
      <c r="A217" s="52">
        <v>28465</v>
      </c>
      <c r="B217">
        <v>7.88</v>
      </c>
    </row>
    <row r="218" spans="1:2">
      <c r="A218" s="52">
        <v>28466</v>
      </c>
      <c r="B218">
        <v>7.89</v>
      </c>
    </row>
    <row r="219" spans="1:2">
      <c r="A219" s="52">
        <v>28467</v>
      </c>
      <c r="B219">
        <v>7.9</v>
      </c>
    </row>
    <row r="220" spans="1:2">
      <c r="A220" s="52">
        <v>28468</v>
      </c>
      <c r="B220">
        <v>7.88</v>
      </c>
    </row>
    <row r="221" spans="1:2">
      <c r="A221" s="52">
        <v>28471</v>
      </c>
      <c r="B221">
        <v>7.89</v>
      </c>
    </row>
    <row r="222" spans="1:2">
      <c r="A222" s="52">
        <v>28472</v>
      </c>
      <c r="B222">
        <v>7.9</v>
      </c>
    </row>
    <row r="223" spans="1:2">
      <c r="A223" s="52">
        <v>28473</v>
      </c>
      <c r="B223">
        <v>7.91</v>
      </c>
    </row>
    <row r="224" spans="1:2">
      <c r="A224" s="52">
        <v>28474</v>
      </c>
      <c r="B224">
        <v>7.92</v>
      </c>
    </row>
    <row r="225" spans="1:2">
      <c r="A225" s="52">
        <v>28475</v>
      </c>
      <c r="B225">
        <v>7.93</v>
      </c>
    </row>
    <row r="226" spans="1:2">
      <c r="A226" s="52">
        <v>28478</v>
      </c>
      <c r="B226">
        <v>7.95</v>
      </c>
    </row>
    <row r="227" spans="1:2">
      <c r="A227" s="52">
        <v>28479</v>
      </c>
      <c r="B227">
        <v>7.99</v>
      </c>
    </row>
    <row r="228" spans="1:2">
      <c r="A228" s="52">
        <v>28480</v>
      </c>
      <c r="B228">
        <v>7.98</v>
      </c>
    </row>
    <row r="229" spans="1:2">
      <c r="A229" s="52">
        <v>28481</v>
      </c>
      <c r="B229">
        <v>7.99</v>
      </c>
    </row>
    <row r="230" spans="1:2">
      <c r="A230" s="52">
        <v>28482</v>
      </c>
      <c r="B230">
        <v>8</v>
      </c>
    </row>
    <row r="231" spans="1:2">
      <c r="A231" s="52">
        <v>28485</v>
      </c>
      <c r="B231" t="s">
        <v>7113</v>
      </c>
    </row>
    <row r="232" spans="1:2">
      <c r="A232" s="52">
        <v>28486</v>
      </c>
      <c r="B232">
        <v>8.02</v>
      </c>
    </row>
    <row r="233" spans="1:2">
      <c r="A233" s="52">
        <v>28487</v>
      </c>
      <c r="B233">
        <v>8.0500000000000007</v>
      </c>
    </row>
    <row r="234" spans="1:2">
      <c r="A234" s="52">
        <v>28488</v>
      </c>
      <c r="B234">
        <v>8.06</v>
      </c>
    </row>
    <row r="235" spans="1:2">
      <c r="A235" s="52">
        <v>28489</v>
      </c>
      <c r="B235">
        <v>8.0299999999999994</v>
      </c>
    </row>
    <row r="236" spans="1:2">
      <c r="A236" s="52">
        <v>28492</v>
      </c>
      <c r="B236" t="s">
        <v>7113</v>
      </c>
    </row>
    <row r="237" spans="1:2">
      <c r="A237" s="52">
        <v>28493</v>
      </c>
      <c r="B237">
        <v>8.08</v>
      </c>
    </row>
    <row r="238" spans="1:2">
      <c r="A238" s="52">
        <v>28494</v>
      </c>
      <c r="B238">
        <v>8.08</v>
      </c>
    </row>
    <row r="239" spans="1:2">
      <c r="A239" s="52">
        <v>28495</v>
      </c>
      <c r="B239">
        <v>8.07</v>
      </c>
    </row>
    <row r="240" spans="1:2">
      <c r="A240" s="52">
        <v>28496</v>
      </c>
      <c r="B240">
        <v>8.1</v>
      </c>
    </row>
    <row r="241" spans="1:2">
      <c r="A241" s="52">
        <v>28499</v>
      </c>
      <c r="B241">
        <v>8.2100000000000009</v>
      </c>
    </row>
    <row r="242" spans="1:2">
      <c r="A242" s="52">
        <v>28500</v>
      </c>
      <c r="B242">
        <v>8.1999999999999993</v>
      </c>
    </row>
    <row r="243" spans="1:2">
      <c r="A243" s="52">
        <v>28501</v>
      </c>
      <c r="B243">
        <v>8.2200000000000006</v>
      </c>
    </row>
    <row r="244" spans="1:2">
      <c r="A244" s="52">
        <v>28502</v>
      </c>
      <c r="B244">
        <v>8.2200000000000006</v>
      </c>
    </row>
    <row r="245" spans="1:2">
      <c r="A245" s="52">
        <v>28503</v>
      </c>
      <c r="B245">
        <v>8.1999999999999993</v>
      </c>
    </row>
    <row r="246" spans="1:2">
      <c r="A246" s="52">
        <v>28506</v>
      </c>
      <c r="B246">
        <v>8.2100000000000009</v>
      </c>
    </row>
    <row r="247" spans="1:2">
      <c r="A247" s="52">
        <v>28507</v>
      </c>
      <c r="B247">
        <v>8.19</v>
      </c>
    </row>
    <row r="248" spans="1:2">
      <c r="A248" s="52">
        <v>28508</v>
      </c>
      <c r="B248">
        <v>8.19</v>
      </c>
    </row>
    <row r="249" spans="1:2">
      <c r="A249" s="52">
        <v>28509</v>
      </c>
      <c r="B249">
        <v>8.19</v>
      </c>
    </row>
    <row r="250" spans="1:2">
      <c r="A250" s="52">
        <v>28510</v>
      </c>
      <c r="B250">
        <v>8.19</v>
      </c>
    </row>
    <row r="251" spans="1:2">
      <c r="A251" s="52">
        <v>28513</v>
      </c>
      <c r="B251">
        <v>8.19</v>
      </c>
    </row>
    <row r="252" spans="1:2">
      <c r="A252" s="52">
        <v>28514</v>
      </c>
      <c r="B252">
        <v>8.1999999999999993</v>
      </c>
    </row>
    <row r="253" spans="1:2">
      <c r="A253" s="52">
        <v>28515</v>
      </c>
      <c r="B253">
        <v>8.23</v>
      </c>
    </row>
    <row r="254" spans="1:2">
      <c r="A254" s="52">
        <v>28516</v>
      </c>
      <c r="B254">
        <v>8.2100000000000009</v>
      </c>
    </row>
    <row r="255" spans="1:2">
      <c r="A255" s="52">
        <v>28517</v>
      </c>
      <c r="B255">
        <v>8.2100000000000009</v>
      </c>
    </row>
    <row r="256" spans="1:2">
      <c r="A256" s="52">
        <v>28520</v>
      </c>
      <c r="B256">
        <v>8.1999999999999993</v>
      </c>
    </row>
    <row r="257" spans="1:2">
      <c r="A257" s="52">
        <v>28521</v>
      </c>
      <c r="B257">
        <v>8.18</v>
      </c>
    </row>
    <row r="258" spans="1:2">
      <c r="A258" s="52">
        <v>28522</v>
      </c>
      <c r="B258">
        <v>8.1999999999999993</v>
      </c>
    </row>
    <row r="259" spans="1:2">
      <c r="A259" s="52">
        <v>28523</v>
      </c>
      <c r="B259">
        <v>8.1999999999999993</v>
      </c>
    </row>
    <row r="260" spans="1:2">
      <c r="A260" s="52">
        <v>28524</v>
      </c>
      <c r="B260">
        <v>8.2200000000000006</v>
      </c>
    </row>
    <row r="261" spans="1:2">
      <c r="A261" s="52">
        <v>28527</v>
      </c>
      <c r="B261">
        <v>8.24</v>
      </c>
    </row>
    <row r="262" spans="1:2">
      <c r="A262" s="52">
        <v>28528</v>
      </c>
      <c r="B262">
        <v>8.24</v>
      </c>
    </row>
    <row r="263" spans="1:2">
      <c r="A263" s="52">
        <v>28529</v>
      </c>
      <c r="B263">
        <v>8.24</v>
      </c>
    </row>
    <row r="264" spans="1:2">
      <c r="A264" s="52">
        <v>28530</v>
      </c>
      <c r="B264">
        <v>8.24</v>
      </c>
    </row>
    <row r="265" spans="1:2">
      <c r="A265" s="52">
        <v>28531</v>
      </c>
      <c r="B265">
        <v>8.24</v>
      </c>
    </row>
    <row r="266" spans="1:2">
      <c r="A266" s="52">
        <v>28534</v>
      </c>
      <c r="B266" t="s">
        <v>7113</v>
      </c>
    </row>
    <row r="267" spans="1:2">
      <c r="A267" s="52">
        <v>28535</v>
      </c>
      <c r="B267">
        <v>8.25</v>
      </c>
    </row>
    <row r="268" spans="1:2">
      <c r="A268" s="52">
        <v>28536</v>
      </c>
      <c r="B268">
        <v>8.27</v>
      </c>
    </row>
    <row r="269" spans="1:2">
      <c r="A269" s="52">
        <v>28537</v>
      </c>
      <c r="B269">
        <v>8.3000000000000007</v>
      </c>
    </row>
    <row r="270" spans="1:2">
      <c r="A270" s="52">
        <v>28538</v>
      </c>
      <c r="B270">
        <v>8.2899999999999991</v>
      </c>
    </row>
    <row r="271" spans="1:2">
      <c r="A271" s="52">
        <v>28541</v>
      </c>
      <c r="B271" t="s">
        <v>7113</v>
      </c>
    </row>
    <row r="272" spans="1:2">
      <c r="A272" s="52">
        <v>28542</v>
      </c>
      <c r="B272">
        <v>8.3000000000000007</v>
      </c>
    </row>
    <row r="273" spans="1:2">
      <c r="A273" s="52">
        <v>28543</v>
      </c>
      <c r="B273">
        <v>8.3000000000000007</v>
      </c>
    </row>
    <row r="274" spans="1:2">
      <c r="A274" s="52">
        <v>28544</v>
      </c>
      <c r="B274">
        <v>8.2799999999999994</v>
      </c>
    </row>
    <row r="275" spans="1:2">
      <c r="A275" s="52">
        <v>28545</v>
      </c>
      <c r="B275">
        <v>8.27</v>
      </c>
    </row>
    <row r="276" spans="1:2">
      <c r="A276" s="52">
        <v>28548</v>
      </c>
      <c r="B276">
        <v>8.25</v>
      </c>
    </row>
    <row r="277" spans="1:2">
      <c r="A277" s="52">
        <v>28549</v>
      </c>
      <c r="B277">
        <v>8.25</v>
      </c>
    </row>
    <row r="278" spans="1:2">
      <c r="A278" s="52">
        <v>28550</v>
      </c>
      <c r="B278">
        <v>8.26</v>
      </c>
    </row>
    <row r="279" spans="1:2">
      <c r="A279" s="52">
        <v>28551</v>
      </c>
      <c r="B279">
        <v>8.25</v>
      </c>
    </row>
    <row r="280" spans="1:2">
      <c r="A280" s="52">
        <v>28552</v>
      </c>
      <c r="B280">
        <v>8.24</v>
      </c>
    </row>
    <row r="281" spans="1:2">
      <c r="A281" s="52">
        <v>28555</v>
      </c>
      <c r="B281">
        <v>8.25</v>
      </c>
    </row>
    <row r="282" spans="1:2">
      <c r="A282" s="52">
        <v>28556</v>
      </c>
      <c r="B282">
        <v>8.23</v>
      </c>
    </row>
    <row r="283" spans="1:2">
      <c r="A283" s="52">
        <v>28557</v>
      </c>
      <c r="B283">
        <v>8.23</v>
      </c>
    </row>
    <row r="284" spans="1:2">
      <c r="A284" s="52">
        <v>28558</v>
      </c>
      <c r="B284">
        <v>8.2200000000000006</v>
      </c>
    </row>
    <row r="285" spans="1:2">
      <c r="A285" s="52">
        <v>28559</v>
      </c>
      <c r="B285">
        <v>8.2100000000000009</v>
      </c>
    </row>
    <row r="286" spans="1:2">
      <c r="A286" s="52">
        <v>28562</v>
      </c>
      <c r="B286">
        <v>8.1999999999999993</v>
      </c>
    </row>
    <row r="287" spans="1:2">
      <c r="A287" s="52">
        <v>28563</v>
      </c>
      <c r="B287">
        <v>8.1999999999999993</v>
      </c>
    </row>
    <row r="288" spans="1:2">
      <c r="A288" s="52">
        <v>28564</v>
      </c>
      <c r="B288">
        <v>8.1999999999999993</v>
      </c>
    </row>
    <row r="289" spans="1:2">
      <c r="A289" s="52">
        <v>28565</v>
      </c>
      <c r="B289">
        <v>8.1999999999999993</v>
      </c>
    </row>
    <row r="290" spans="1:2">
      <c r="A290" s="52">
        <v>28566</v>
      </c>
      <c r="B290">
        <v>8.1999999999999993</v>
      </c>
    </row>
    <row r="291" spans="1:2">
      <c r="A291" s="52">
        <v>28569</v>
      </c>
      <c r="B291">
        <v>8.18</v>
      </c>
    </row>
    <row r="292" spans="1:2">
      <c r="A292" s="52">
        <v>28570</v>
      </c>
      <c r="B292">
        <v>8.18</v>
      </c>
    </row>
    <row r="293" spans="1:2">
      <c r="A293" s="52">
        <v>28571</v>
      </c>
      <c r="B293">
        <v>8.19</v>
      </c>
    </row>
    <row r="294" spans="1:2">
      <c r="A294" s="52">
        <v>28572</v>
      </c>
      <c r="B294">
        <v>8.2200000000000006</v>
      </c>
    </row>
    <row r="295" spans="1:2">
      <c r="A295" s="52">
        <v>28573</v>
      </c>
      <c r="B295" t="s">
        <v>7113</v>
      </c>
    </row>
    <row r="296" spans="1:2">
      <c r="A296" s="52">
        <v>28576</v>
      </c>
      <c r="B296">
        <v>8.3000000000000007</v>
      </c>
    </row>
    <row r="297" spans="1:2">
      <c r="A297" s="52">
        <v>28577</v>
      </c>
      <c r="B297">
        <v>8.2899999999999991</v>
      </c>
    </row>
    <row r="298" spans="1:2">
      <c r="A298" s="52">
        <v>28578</v>
      </c>
      <c r="B298">
        <v>8.2799999999999994</v>
      </c>
    </row>
    <row r="299" spans="1:2">
      <c r="A299" s="52">
        <v>28579</v>
      </c>
      <c r="B299">
        <v>8.2899999999999991</v>
      </c>
    </row>
    <row r="300" spans="1:2">
      <c r="A300" s="52">
        <v>28580</v>
      </c>
      <c r="B300">
        <v>8.33</v>
      </c>
    </row>
    <row r="301" spans="1:2">
      <c r="A301" s="52">
        <v>28583</v>
      </c>
      <c r="B301">
        <v>8.32</v>
      </c>
    </row>
    <row r="302" spans="1:2">
      <c r="A302" s="52">
        <v>28584</v>
      </c>
      <c r="B302">
        <v>8.31</v>
      </c>
    </row>
    <row r="303" spans="1:2">
      <c r="A303" s="52">
        <v>28585</v>
      </c>
      <c r="B303">
        <v>8.32</v>
      </c>
    </row>
    <row r="304" spans="1:2">
      <c r="A304" s="52">
        <v>28586</v>
      </c>
      <c r="B304">
        <v>8.33</v>
      </c>
    </row>
    <row r="305" spans="1:2">
      <c r="A305" s="52">
        <v>28587</v>
      </c>
      <c r="B305">
        <v>8.34</v>
      </c>
    </row>
    <row r="306" spans="1:2">
      <c r="A306" s="52">
        <v>28590</v>
      </c>
      <c r="B306">
        <v>8.35</v>
      </c>
    </row>
    <row r="307" spans="1:2">
      <c r="A307" s="52">
        <v>28591</v>
      </c>
      <c r="B307">
        <v>8.35</v>
      </c>
    </row>
    <row r="308" spans="1:2">
      <c r="A308" s="52">
        <v>28592</v>
      </c>
      <c r="B308">
        <v>8.35</v>
      </c>
    </row>
    <row r="309" spans="1:2">
      <c r="A309" s="52">
        <v>28593</v>
      </c>
      <c r="B309">
        <v>8.35</v>
      </c>
    </row>
    <row r="310" spans="1:2">
      <c r="A310" s="52">
        <v>28594</v>
      </c>
      <c r="B310">
        <v>8.33</v>
      </c>
    </row>
    <row r="311" spans="1:2">
      <c r="A311" s="52">
        <v>28597</v>
      </c>
      <c r="B311">
        <v>8.3000000000000007</v>
      </c>
    </row>
    <row r="312" spans="1:2">
      <c r="A312" s="52">
        <v>28598</v>
      </c>
      <c r="B312">
        <v>8.2899999999999991</v>
      </c>
    </row>
    <row r="313" spans="1:2">
      <c r="A313" s="52">
        <v>28599</v>
      </c>
      <c r="B313">
        <v>8.31</v>
      </c>
    </row>
    <row r="314" spans="1:2">
      <c r="A314" s="52">
        <v>28600</v>
      </c>
      <c r="B314">
        <v>8.32</v>
      </c>
    </row>
    <row r="315" spans="1:2">
      <c r="A315" s="52">
        <v>28601</v>
      </c>
      <c r="B315">
        <v>8.34</v>
      </c>
    </row>
    <row r="316" spans="1:2">
      <c r="A316" s="52">
        <v>28604</v>
      </c>
      <c r="B316">
        <v>8.36</v>
      </c>
    </row>
    <row r="317" spans="1:2">
      <c r="A317" s="52">
        <v>28605</v>
      </c>
      <c r="B317">
        <v>8.36</v>
      </c>
    </row>
    <row r="318" spans="1:2">
      <c r="A318" s="52">
        <v>28606</v>
      </c>
      <c r="B318">
        <v>8.3800000000000008</v>
      </c>
    </row>
    <row r="319" spans="1:2">
      <c r="A319" s="52">
        <v>28607</v>
      </c>
      <c r="B319">
        <v>8.4</v>
      </c>
    </row>
    <row r="320" spans="1:2">
      <c r="A320" s="52">
        <v>28608</v>
      </c>
      <c r="B320">
        <v>8.39</v>
      </c>
    </row>
    <row r="321" spans="1:2">
      <c r="A321" s="52">
        <v>28611</v>
      </c>
      <c r="B321">
        <v>8.3800000000000008</v>
      </c>
    </row>
    <row r="322" spans="1:2">
      <c r="A322" s="52">
        <v>28612</v>
      </c>
      <c r="B322">
        <v>8.3800000000000008</v>
      </c>
    </row>
    <row r="323" spans="1:2">
      <c r="A323" s="52">
        <v>28613</v>
      </c>
      <c r="B323">
        <v>8.4</v>
      </c>
    </row>
    <row r="324" spans="1:2">
      <c r="A324" s="52">
        <v>28614</v>
      </c>
      <c r="B324">
        <v>8.39</v>
      </c>
    </row>
    <row r="325" spans="1:2">
      <c r="A325" s="52">
        <v>28615</v>
      </c>
      <c r="B325">
        <v>8.4499999999999993</v>
      </c>
    </row>
    <row r="326" spans="1:2">
      <c r="A326" s="52">
        <v>28618</v>
      </c>
      <c r="B326">
        <v>8.4499999999999993</v>
      </c>
    </row>
    <row r="327" spans="1:2">
      <c r="A327" s="52">
        <v>28619</v>
      </c>
      <c r="B327">
        <v>8.4499999999999993</v>
      </c>
    </row>
    <row r="328" spans="1:2">
      <c r="A328" s="52">
        <v>28620</v>
      </c>
      <c r="B328">
        <v>8.4499999999999993</v>
      </c>
    </row>
    <row r="329" spans="1:2">
      <c r="A329" s="52">
        <v>28621</v>
      </c>
      <c r="B329">
        <v>8.42</v>
      </c>
    </row>
    <row r="330" spans="1:2">
      <c r="A330" s="52">
        <v>28622</v>
      </c>
      <c r="B330">
        <v>8.44</v>
      </c>
    </row>
    <row r="331" spans="1:2">
      <c r="A331" s="52">
        <v>28625</v>
      </c>
      <c r="B331">
        <v>8.42</v>
      </c>
    </row>
    <row r="332" spans="1:2">
      <c r="A332" s="52">
        <v>28626</v>
      </c>
      <c r="B332">
        <v>8.42</v>
      </c>
    </row>
    <row r="333" spans="1:2">
      <c r="A333" s="52">
        <v>28627</v>
      </c>
      <c r="B333">
        <v>8.4</v>
      </c>
    </row>
    <row r="334" spans="1:2">
      <c r="A334" s="52">
        <v>28628</v>
      </c>
      <c r="B334">
        <v>8.42</v>
      </c>
    </row>
    <row r="335" spans="1:2">
      <c r="A335" s="52">
        <v>28629</v>
      </c>
      <c r="B335">
        <v>8.4499999999999993</v>
      </c>
    </row>
    <row r="336" spans="1:2">
      <c r="A336" s="52">
        <v>28632</v>
      </c>
      <c r="B336">
        <v>8.44</v>
      </c>
    </row>
    <row r="337" spans="1:2">
      <c r="A337" s="52">
        <v>28633</v>
      </c>
      <c r="B337">
        <v>8.44</v>
      </c>
    </row>
    <row r="338" spans="1:2">
      <c r="A338" s="52">
        <v>28634</v>
      </c>
      <c r="B338">
        <v>8.4499999999999993</v>
      </c>
    </row>
    <row r="339" spans="1:2">
      <c r="A339" s="52">
        <v>28635</v>
      </c>
      <c r="B339">
        <v>8.48</v>
      </c>
    </row>
    <row r="340" spans="1:2">
      <c r="A340" s="52">
        <v>28636</v>
      </c>
      <c r="B340">
        <v>8.5</v>
      </c>
    </row>
    <row r="341" spans="1:2">
      <c r="A341" s="52">
        <v>28639</v>
      </c>
      <c r="B341" t="s">
        <v>7113</v>
      </c>
    </row>
    <row r="342" spans="1:2">
      <c r="A342" s="52">
        <v>28640</v>
      </c>
      <c r="B342" t="s">
        <v>7113</v>
      </c>
    </row>
    <row r="343" spans="1:2">
      <c r="A343" s="52">
        <v>28641</v>
      </c>
      <c r="B343">
        <v>8.5</v>
      </c>
    </row>
    <row r="344" spans="1:2">
      <c r="A344" s="52">
        <v>28642</v>
      </c>
      <c r="B344">
        <v>8.5</v>
      </c>
    </row>
    <row r="345" spans="1:2">
      <c r="A345" s="52">
        <v>28643</v>
      </c>
      <c r="B345">
        <v>8.48</v>
      </c>
    </row>
    <row r="346" spans="1:2">
      <c r="A346" s="52">
        <v>28646</v>
      </c>
      <c r="B346">
        <v>8.4499999999999993</v>
      </c>
    </row>
    <row r="347" spans="1:2">
      <c r="A347" s="52">
        <v>28647</v>
      </c>
      <c r="B347">
        <v>8.4499999999999993</v>
      </c>
    </row>
    <row r="348" spans="1:2">
      <c r="A348" s="52">
        <v>28648</v>
      </c>
      <c r="B348">
        <v>8.44</v>
      </c>
    </row>
    <row r="349" spans="1:2">
      <c r="A349" s="52">
        <v>28649</v>
      </c>
      <c r="B349">
        <v>8.44</v>
      </c>
    </row>
    <row r="350" spans="1:2">
      <c r="A350" s="52">
        <v>28650</v>
      </c>
      <c r="B350">
        <v>8.4499999999999993</v>
      </c>
    </row>
    <row r="351" spans="1:2">
      <c r="A351" s="52">
        <v>28653</v>
      </c>
      <c r="B351">
        <v>8.4499999999999993</v>
      </c>
    </row>
    <row r="352" spans="1:2">
      <c r="A352" s="52">
        <v>28654</v>
      </c>
      <c r="B352">
        <v>8.4499999999999993</v>
      </c>
    </row>
    <row r="353" spans="1:2">
      <c r="A353" s="52">
        <v>28655</v>
      </c>
      <c r="B353">
        <v>8.44</v>
      </c>
    </row>
    <row r="354" spans="1:2">
      <c r="A354" s="52">
        <v>28656</v>
      </c>
      <c r="B354">
        <v>8.44</v>
      </c>
    </row>
    <row r="355" spans="1:2">
      <c r="A355" s="52">
        <v>28657</v>
      </c>
      <c r="B355">
        <v>8.4600000000000009</v>
      </c>
    </row>
    <row r="356" spans="1:2">
      <c r="A356" s="52">
        <v>28660</v>
      </c>
      <c r="B356">
        <v>8.48</v>
      </c>
    </row>
    <row r="357" spans="1:2">
      <c r="A357" s="52">
        <v>28661</v>
      </c>
      <c r="B357">
        <v>8.5</v>
      </c>
    </row>
    <row r="358" spans="1:2">
      <c r="A358" s="52">
        <v>28662</v>
      </c>
      <c r="B358">
        <v>8.5399999999999991</v>
      </c>
    </row>
    <row r="359" spans="1:2">
      <c r="A359" s="52">
        <v>28663</v>
      </c>
      <c r="B359">
        <v>8.5299999999999994</v>
      </c>
    </row>
    <row r="360" spans="1:2">
      <c r="A360" s="52">
        <v>28664</v>
      </c>
      <c r="B360">
        <v>8.5500000000000007</v>
      </c>
    </row>
    <row r="361" spans="1:2">
      <c r="A361" s="52">
        <v>28667</v>
      </c>
      <c r="B361">
        <v>8.6</v>
      </c>
    </row>
    <row r="362" spans="1:2">
      <c r="A362" s="52">
        <v>28668</v>
      </c>
      <c r="B362">
        <v>8.58</v>
      </c>
    </row>
    <row r="363" spans="1:2">
      <c r="A363" s="52">
        <v>28669</v>
      </c>
      <c r="B363">
        <v>8.57</v>
      </c>
    </row>
    <row r="364" spans="1:2">
      <c r="A364" s="52">
        <v>28670</v>
      </c>
      <c r="B364">
        <v>8.59</v>
      </c>
    </row>
    <row r="365" spans="1:2">
      <c r="A365" s="52">
        <v>28671</v>
      </c>
      <c r="B365">
        <v>8.6199999999999992</v>
      </c>
    </row>
    <row r="366" spans="1:2">
      <c r="A366" s="52">
        <v>28674</v>
      </c>
      <c r="B366">
        <v>8.6</v>
      </c>
    </row>
    <row r="367" spans="1:2">
      <c r="A367" s="52">
        <v>28675</v>
      </c>
      <c r="B367" t="s">
        <v>7113</v>
      </c>
    </row>
    <row r="368" spans="1:2">
      <c r="A368" s="52">
        <v>28676</v>
      </c>
      <c r="B368">
        <v>8.6199999999999992</v>
      </c>
    </row>
    <row r="369" spans="1:2">
      <c r="A369" s="52">
        <v>28677</v>
      </c>
      <c r="B369">
        <v>8.6199999999999992</v>
      </c>
    </row>
    <row r="370" spans="1:2">
      <c r="A370" s="52">
        <v>28678</v>
      </c>
      <c r="B370">
        <v>8.67</v>
      </c>
    </row>
    <row r="371" spans="1:2">
      <c r="A371" s="52">
        <v>28681</v>
      </c>
      <c r="B371">
        <v>8.69</v>
      </c>
    </row>
    <row r="372" spans="1:2">
      <c r="A372" s="52">
        <v>28682</v>
      </c>
      <c r="B372">
        <v>8.69</v>
      </c>
    </row>
    <row r="373" spans="1:2">
      <c r="A373" s="52">
        <v>28683</v>
      </c>
      <c r="B373">
        <v>8.69</v>
      </c>
    </row>
    <row r="374" spans="1:2">
      <c r="A374" s="52">
        <v>28684</v>
      </c>
      <c r="B374">
        <v>8.6999999999999993</v>
      </c>
    </row>
    <row r="375" spans="1:2">
      <c r="A375" s="52">
        <v>28685</v>
      </c>
      <c r="B375">
        <v>8.69</v>
      </c>
    </row>
    <row r="376" spans="1:2">
      <c r="A376" s="52">
        <v>28688</v>
      </c>
      <c r="B376">
        <v>8.66</v>
      </c>
    </row>
    <row r="377" spans="1:2">
      <c r="A377" s="52">
        <v>28689</v>
      </c>
      <c r="B377">
        <v>8.65</v>
      </c>
    </row>
    <row r="378" spans="1:2">
      <c r="A378" s="52">
        <v>28690</v>
      </c>
      <c r="B378">
        <v>8.65</v>
      </c>
    </row>
    <row r="379" spans="1:2">
      <c r="A379" s="52">
        <v>28691</v>
      </c>
      <c r="B379">
        <v>8.66</v>
      </c>
    </row>
    <row r="380" spans="1:2">
      <c r="A380" s="52">
        <v>28692</v>
      </c>
      <c r="B380">
        <v>8.67</v>
      </c>
    </row>
    <row r="381" spans="1:2">
      <c r="A381" s="52">
        <v>28695</v>
      </c>
      <c r="B381">
        <v>8.68</v>
      </c>
    </row>
    <row r="382" spans="1:2">
      <c r="A382" s="52">
        <v>28696</v>
      </c>
      <c r="B382">
        <v>8.68</v>
      </c>
    </row>
    <row r="383" spans="1:2">
      <c r="A383" s="52">
        <v>28697</v>
      </c>
      <c r="B383">
        <v>8.66</v>
      </c>
    </row>
    <row r="384" spans="1:2">
      <c r="A384" s="52">
        <v>28698</v>
      </c>
      <c r="B384">
        <v>8.6</v>
      </c>
    </row>
    <row r="385" spans="1:2">
      <c r="A385" s="52">
        <v>28699</v>
      </c>
      <c r="B385">
        <v>8.5500000000000007</v>
      </c>
    </row>
    <row r="386" spans="1:2">
      <c r="A386" s="52">
        <v>28702</v>
      </c>
      <c r="B386">
        <v>8.56</v>
      </c>
    </row>
    <row r="387" spans="1:2">
      <c r="A387" s="52">
        <v>28703</v>
      </c>
      <c r="B387">
        <v>8.5500000000000007</v>
      </c>
    </row>
    <row r="388" spans="1:2">
      <c r="A388" s="52">
        <v>28704</v>
      </c>
      <c r="B388">
        <v>8.44</v>
      </c>
    </row>
    <row r="389" spans="1:2">
      <c r="A389" s="52">
        <v>28705</v>
      </c>
      <c r="B389">
        <v>8.44</v>
      </c>
    </row>
    <row r="390" spans="1:2">
      <c r="A390" s="52">
        <v>28706</v>
      </c>
      <c r="B390">
        <v>8.4499999999999993</v>
      </c>
    </row>
    <row r="391" spans="1:2">
      <c r="A391" s="52">
        <v>28709</v>
      </c>
      <c r="B391">
        <v>8.44</v>
      </c>
    </row>
    <row r="392" spans="1:2">
      <c r="A392" s="52">
        <v>28710</v>
      </c>
      <c r="B392">
        <v>8.42</v>
      </c>
    </row>
    <row r="393" spans="1:2">
      <c r="A393" s="52">
        <v>28711</v>
      </c>
      <c r="B393">
        <v>8.41</v>
      </c>
    </row>
    <row r="394" spans="1:2">
      <c r="A394" s="52">
        <v>28712</v>
      </c>
      <c r="B394">
        <v>8.48</v>
      </c>
    </row>
    <row r="395" spans="1:2">
      <c r="A395" s="52">
        <v>28713</v>
      </c>
      <c r="B395">
        <v>8.48</v>
      </c>
    </row>
    <row r="396" spans="1:2">
      <c r="A396" s="52">
        <v>28716</v>
      </c>
      <c r="B396">
        <v>8.51</v>
      </c>
    </row>
    <row r="397" spans="1:2">
      <c r="A397" s="52">
        <v>28717</v>
      </c>
      <c r="B397">
        <v>8.5299999999999994</v>
      </c>
    </row>
    <row r="398" spans="1:2">
      <c r="A398" s="52">
        <v>28718</v>
      </c>
      <c r="B398">
        <v>8.6</v>
      </c>
    </row>
    <row r="399" spans="1:2">
      <c r="A399" s="52">
        <v>28719</v>
      </c>
      <c r="B399">
        <v>8.5500000000000007</v>
      </c>
    </row>
    <row r="400" spans="1:2">
      <c r="A400" s="52">
        <v>28720</v>
      </c>
      <c r="B400">
        <v>8.5299999999999994</v>
      </c>
    </row>
    <row r="401" spans="1:2">
      <c r="A401" s="52">
        <v>28723</v>
      </c>
      <c r="B401">
        <v>8.48</v>
      </c>
    </row>
    <row r="402" spans="1:2">
      <c r="A402" s="52">
        <v>28724</v>
      </c>
      <c r="B402">
        <v>8.48</v>
      </c>
    </row>
    <row r="403" spans="1:2">
      <c r="A403" s="52">
        <v>28725</v>
      </c>
      <c r="B403">
        <v>8.42</v>
      </c>
    </row>
    <row r="404" spans="1:2">
      <c r="A404" s="52">
        <v>28726</v>
      </c>
      <c r="B404">
        <v>8.44</v>
      </c>
    </row>
    <row r="405" spans="1:2">
      <c r="A405" s="52">
        <v>28727</v>
      </c>
      <c r="B405">
        <v>8.43</v>
      </c>
    </row>
    <row r="406" spans="1:2">
      <c r="A406" s="52">
        <v>28730</v>
      </c>
      <c r="B406">
        <v>8.43</v>
      </c>
    </row>
    <row r="407" spans="1:2">
      <c r="A407" s="52">
        <v>28731</v>
      </c>
      <c r="B407">
        <v>8.4499999999999993</v>
      </c>
    </row>
    <row r="408" spans="1:2">
      <c r="A408" s="52">
        <v>28732</v>
      </c>
      <c r="B408">
        <v>8.4700000000000006</v>
      </c>
    </row>
    <row r="409" spans="1:2">
      <c r="A409" s="52">
        <v>28733</v>
      </c>
      <c r="B409">
        <v>8.4600000000000009</v>
      </c>
    </row>
    <row r="410" spans="1:2">
      <c r="A410" s="52">
        <v>28734</v>
      </c>
      <c r="B410">
        <v>8.4499999999999993</v>
      </c>
    </row>
    <row r="411" spans="1:2">
      <c r="A411" s="52">
        <v>28737</v>
      </c>
      <c r="B411" t="s">
        <v>7113</v>
      </c>
    </row>
    <row r="412" spans="1:2">
      <c r="A412" s="52">
        <v>28738</v>
      </c>
      <c r="B412">
        <v>8.41</v>
      </c>
    </row>
    <row r="413" spans="1:2">
      <c r="A413" s="52">
        <v>28739</v>
      </c>
      <c r="B413">
        <v>8.4</v>
      </c>
    </row>
    <row r="414" spans="1:2">
      <c r="A414" s="52">
        <v>28740</v>
      </c>
      <c r="B414">
        <v>8.41</v>
      </c>
    </row>
    <row r="415" spans="1:2">
      <c r="A415" s="52">
        <v>28741</v>
      </c>
      <c r="B415">
        <v>8.4</v>
      </c>
    </row>
    <row r="416" spans="1:2">
      <c r="A416" s="52">
        <v>28744</v>
      </c>
      <c r="B416">
        <v>8.3800000000000008</v>
      </c>
    </row>
    <row r="417" spans="1:2">
      <c r="A417" s="52">
        <v>28745</v>
      </c>
      <c r="B417">
        <v>8.36</v>
      </c>
    </row>
    <row r="418" spans="1:2">
      <c r="A418" s="52">
        <v>28746</v>
      </c>
      <c r="B418">
        <v>8.3699999999999992</v>
      </c>
    </row>
    <row r="419" spans="1:2">
      <c r="A419" s="52">
        <v>28747</v>
      </c>
      <c r="B419">
        <v>8.3800000000000008</v>
      </c>
    </row>
    <row r="420" spans="1:2">
      <c r="A420" s="52">
        <v>28748</v>
      </c>
      <c r="B420">
        <v>8.4</v>
      </c>
    </row>
    <row r="421" spans="1:2">
      <c r="A421" s="52">
        <v>28751</v>
      </c>
      <c r="B421">
        <v>8.43</v>
      </c>
    </row>
    <row r="422" spans="1:2">
      <c r="A422" s="52">
        <v>28752</v>
      </c>
      <c r="B422">
        <v>8.4499999999999993</v>
      </c>
    </row>
    <row r="423" spans="1:2">
      <c r="A423" s="52">
        <v>28753</v>
      </c>
      <c r="B423">
        <v>8.51</v>
      </c>
    </row>
    <row r="424" spans="1:2">
      <c r="A424" s="52">
        <v>28754</v>
      </c>
      <c r="B424">
        <v>8.5299999999999994</v>
      </c>
    </row>
    <row r="425" spans="1:2">
      <c r="A425" s="52">
        <v>28755</v>
      </c>
      <c r="B425">
        <v>8.59</v>
      </c>
    </row>
    <row r="426" spans="1:2">
      <c r="A426" s="52">
        <v>28758</v>
      </c>
      <c r="B426">
        <v>8.58</v>
      </c>
    </row>
    <row r="427" spans="1:2">
      <c r="A427" s="52">
        <v>28759</v>
      </c>
      <c r="B427">
        <v>8.57</v>
      </c>
    </row>
    <row r="428" spans="1:2">
      <c r="A428" s="52">
        <v>28760</v>
      </c>
      <c r="B428">
        <v>8.59</v>
      </c>
    </row>
    <row r="429" spans="1:2">
      <c r="A429" s="52">
        <v>28761</v>
      </c>
      <c r="B429">
        <v>8.6</v>
      </c>
    </row>
    <row r="430" spans="1:2">
      <c r="A430" s="52">
        <v>28762</v>
      </c>
      <c r="B430">
        <v>8.61</v>
      </c>
    </row>
    <row r="431" spans="1:2">
      <c r="A431" s="52">
        <v>28765</v>
      </c>
      <c r="B431">
        <v>8.6300000000000008</v>
      </c>
    </row>
    <row r="432" spans="1:2">
      <c r="A432" s="52">
        <v>28766</v>
      </c>
      <c r="B432">
        <v>8.6300000000000008</v>
      </c>
    </row>
    <row r="433" spans="1:2">
      <c r="A433" s="52">
        <v>28767</v>
      </c>
      <c r="B433">
        <v>8.6300000000000008</v>
      </c>
    </row>
    <row r="434" spans="1:2">
      <c r="A434" s="52">
        <v>28768</v>
      </c>
      <c r="B434">
        <v>8.64</v>
      </c>
    </row>
    <row r="435" spans="1:2">
      <c r="A435" s="52">
        <v>28769</v>
      </c>
      <c r="B435">
        <v>8.61</v>
      </c>
    </row>
    <row r="436" spans="1:2">
      <c r="A436" s="52">
        <v>28772</v>
      </c>
      <c r="B436" t="s">
        <v>7113</v>
      </c>
    </row>
    <row r="437" spans="1:2">
      <c r="A437" s="52">
        <v>28773</v>
      </c>
      <c r="B437">
        <v>8.61</v>
      </c>
    </row>
    <row r="438" spans="1:2">
      <c r="A438" s="52">
        <v>28774</v>
      </c>
      <c r="B438">
        <v>8.61</v>
      </c>
    </row>
    <row r="439" spans="1:2">
      <c r="A439" s="52">
        <v>28775</v>
      </c>
      <c r="B439">
        <v>8.58</v>
      </c>
    </row>
    <row r="440" spans="1:2">
      <c r="A440" s="52">
        <v>28776</v>
      </c>
      <c r="B440">
        <v>8.59</v>
      </c>
    </row>
    <row r="441" spans="1:2">
      <c r="A441" s="52">
        <v>28779</v>
      </c>
      <c r="B441">
        <v>8.65</v>
      </c>
    </row>
    <row r="442" spans="1:2">
      <c r="A442" s="52">
        <v>28780</v>
      </c>
      <c r="B442">
        <v>8.65</v>
      </c>
    </row>
    <row r="443" spans="1:2">
      <c r="A443" s="52">
        <v>28781</v>
      </c>
      <c r="B443">
        <v>8.65</v>
      </c>
    </row>
    <row r="444" spans="1:2">
      <c r="A444" s="52">
        <v>28782</v>
      </c>
      <c r="B444">
        <v>8.67</v>
      </c>
    </row>
    <row r="445" spans="1:2">
      <c r="A445" s="52">
        <v>28783</v>
      </c>
      <c r="B445">
        <v>8.69</v>
      </c>
    </row>
    <row r="446" spans="1:2">
      <c r="A446" s="52">
        <v>28786</v>
      </c>
      <c r="B446">
        <v>8.69</v>
      </c>
    </row>
    <row r="447" spans="1:2">
      <c r="A447" s="52">
        <v>28787</v>
      </c>
      <c r="B447">
        <v>8.67</v>
      </c>
    </row>
    <row r="448" spans="1:2">
      <c r="A448" s="52">
        <v>28788</v>
      </c>
      <c r="B448">
        <v>8.68</v>
      </c>
    </row>
    <row r="449" spans="1:2">
      <c r="A449" s="52">
        <v>28789</v>
      </c>
      <c r="B449">
        <v>8.7100000000000009</v>
      </c>
    </row>
    <row r="450" spans="1:2">
      <c r="A450" s="52">
        <v>28790</v>
      </c>
      <c r="B450">
        <v>8.75</v>
      </c>
    </row>
    <row r="451" spans="1:2">
      <c r="A451" s="52">
        <v>28793</v>
      </c>
      <c r="B451">
        <v>8.84</v>
      </c>
    </row>
    <row r="452" spans="1:2">
      <c r="A452" s="52">
        <v>28794</v>
      </c>
      <c r="B452">
        <v>8.8699999999999992</v>
      </c>
    </row>
    <row r="453" spans="1:2">
      <c r="A453" s="52">
        <v>28795</v>
      </c>
      <c r="B453">
        <v>8.66</v>
      </c>
    </row>
    <row r="454" spans="1:2">
      <c r="A454" s="52">
        <v>28796</v>
      </c>
      <c r="B454">
        <v>8.7100000000000009</v>
      </c>
    </row>
    <row r="455" spans="1:2">
      <c r="A455" s="52">
        <v>28797</v>
      </c>
      <c r="B455">
        <v>8.76</v>
      </c>
    </row>
    <row r="456" spans="1:2">
      <c r="A456" s="52">
        <v>28800</v>
      </c>
      <c r="B456">
        <v>8.8000000000000007</v>
      </c>
    </row>
    <row r="457" spans="1:2">
      <c r="A457" s="52">
        <v>28801</v>
      </c>
      <c r="B457" t="s">
        <v>7113</v>
      </c>
    </row>
    <row r="458" spans="1:2">
      <c r="A458" s="52">
        <v>28802</v>
      </c>
      <c r="B458">
        <v>8.81</v>
      </c>
    </row>
    <row r="459" spans="1:2">
      <c r="A459" s="52">
        <v>28803</v>
      </c>
      <c r="B459">
        <v>8.82</v>
      </c>
    </row>
    <row r="460" spans="1:2">
      <c r="A460" s="52">
        <v>28804</v>
      </c>
      <c r="B460">
        <v>8.7899999999999991</v>
      </c>
    </row>
    <row r="461" spans="1:2">
      <c r="A461" s="52">
        <v>28807</v>
      </c>
      <c r="B461">
        <v>8.76</v>
      </c>
    </row>
    <row r="462" spans="1:2">
      <c r="A462" s="52">
        <v>28808</v>
      </c>
      <c r="B462">
        <v>8.76</v>
      </c>
    </row>
    <row r="463" spans="1:2">
      <c r="A463" s="52">
        <v>28809</v>
      </c>
      <c r="B463">
        <v>8.69</v>
      </c>
    </row>
    <row r="464" spans="1:2">
      <c r="A464" s="52">
        <v>28810</v>
      </c>
      <c r="B464">
        <v>8.69</v>
      </c>
    </row>
    <row r="465" spans="1:2">
      <c r="A465" s="52">
        <v>28811</v>
      </c>
      <c r="B465">
        <v>8.69</v>
      </c>
    </row>
    <row r="466" spans="1:2">
      <c r="A466" s="52">
        <v>28814</v>
      </c>
      <c r="B466">
        <v>8.6999999999999993</v>
      </c>
    </row>
    <row r="467" spans="1:2">
      <c r="A467" s="52">
        <v>28815</v>
      </c>
      <c r="B467">
        <v>8.7100000000000009</v>
      </c>
    </row>
    <row r="468" spans="1:2">
      <c r="A468" s="52">
        <v>28816</v>
      </c>
      <c r="B468">
        <v>8.73</v>
      </c>
    </row>
    <row r="469" spans="1:2">
      <c r="A469" s="52">
        <v>28817</v>
      </c>
      <c r="B469" t="s">
        <v>7113</v>
      </c>
    </row>
    <row r="470" spans="1:2">
      <c r="A470" s="52">
        <v>28818</v>
      </c>
      <c r="B470">
        <v>8.7899999999999991</v>
      </c>
    </row>
    <row r="471" spans="1:2">
      <c r="A471" s="52">
        <v>28821</v>
      </c>
      <c r="B471">
        <v>8.7799999999999994</v>
      </c>
    </row>
    <row r="472" spans="1:2">
      <c r="A472" s="52">
        <v>28822</v>
      </c>
      <c r="B472">
        <v>8.7899999999999991</v>
      </c>
    </row>
    <row r="473" spans="1:2">
      <c r="A473" s="52">
        <v>28823</v>
      </c>
      <c r="B473">
        <v>8.7899999999999991</v>
      </c>
    </row>
    <row r="474" spans="1:2">
      <c r="A474" s="52">
        <v>28824</v>
      </c>
      <c r="B474">
        <v>8.8000000000000007</v>
      </c>
    </row>
    <row r="475" spans="1:2">
      <c r="A475" s="52">
        <v>28825</v>
      </c>
      <c r="B475">
        <v>8.73</v>
      </c>
    </row>
    <row r="476" spans="1:2">
      <c r="A476" s="52">
        <v>28828</v>
      </c>
      <c r="B476">
        <v>8.7899999999999991</v>
      </c>
    </row>
    <row r="477" spans="1:2">
      <c r="A477" s="52">
        <v>28829</v>
      </c>
      <c r="B477">
        <v>8.7899999999999991</v>
      </c>
    </row>
    <row r="478" spans="1:2">
      <c r="A478" s="52">
        <v>28830</v>
      </c>
      <c r="B478">
        <v>8.7799999999999994</v>
      </c>
    </row>
    <row r="479" spans="1:2">
      <c r="A479" s="52">
        <v>28831</v>
      </c>
      <c r="B479">
        <v>8.81</v>
      </c>
    </row>
    <row r="480" spans="1:2">
      <c r="A480" s="52">
        <v>28832</v>
      </c>
      <c r="B480">
        <v>8.81</v>
      </c>
    </row>
    <row r="481" spans="1:2">
      <c r="A481" s="52">
        <v>28835</v>
      </c>
      <c r="B481">
        <v>8.81</v>
      </c>
    </row>
    <row r="482" spans="1:2">
      <c r="A482" s="52">
        <v>28836</v>
      </c>
      <c r="B482">
        <v>8.82</v>
      </c>
    </row>
    <row r="483" spans="1:2">
      <c r="A483" s="52">
        <v>28837</v>
      </c>
      <c r="B483">
        <v>8.89</v>
      </c>
    </row>
    <row r="484" spans="1:2">
      <c r="A484" s="52">
        <v>28838</v>
      </c>
      <c r="B484">
        <v>8.8800000000000008</v>
      </c>
    </row>
    <row r="485" spans="1:2">
      <c r="A485" s="52">
        <v>28839</v>
      </c>
      <c r="B485">
        <v>8.9</v>
      </c>
    </row>
    <row r="486" spans="1:2">
      <c r="A486" s="52">
        <v>28842</v>
      </c>
      <c r="B486">
        <v>8.99</v>
      </c>
    </row>
    <row r="487" spans="1:2">
      <c r="A487" s="52">
        <v>28843</v>
      </c>
      <c r="B487">
        <v>8.9700000000000006</v>
      </c>
    </row>
    <row r="488" spans="1:2">
      <c r="A488" s="52">
        <v>28844</v>
      </c>
      <c r="B488">
        <v>8.99</v>
      </c>
    </row>
    <row r="489" spans="1:2">
      <c r="A489" s="52">
        <v>28845</v>
      </c>
      <c r="B489">
        <v>8.98</v>
      </c>
    </row>
    <row r="490" spans="1:2">
      <c r="A490" s="52">
        <v>28846</v>
      </c>
      <c r="B490">
        <v>8.9499999999999993</v>
      </c>
    </row>
    <row r="491" spans="1:2">
      <c r="A491" s="52">
        <v>28849</v>
      </c>
      <c r="B491" t="s">
        <v>7113</v>
      </c>
    </row>
    <row r="492" spans="1:2">
      <c r="A492" s="52">
        <v>28850</v>
      </c>
      <c r="B492">
        <v>8.94</v>
      </c>
    </row>
    <row r="493" spans="1:2">
      <c r="A493" s="52">
        <v>28851</v>
      </c>
      <c r="B493">
        <v>8.93</v>
      </c>
    </row>
    <row r="494" spans="1:2">
      <c r="A494" s="52">
        <v>28852</v>
      </c>
      <c r="B494">
        <v>8.9700000000000006</v>
      </c>
    </row>
    <row r="495" spans="1:2">
      <c r="A495" s="52">
        <v>28853</v>
      </c>
      <c r="B495">
        <v>8.9600000000000009</v>
      </c>
    </row>
    <row r="496" spans="1:2">
      <c r="A496" s="52">
        <v>28856</v>
      </c>
      <c r="B496" t="s">
        <v>7113</v>
      </c>
    </row>
    <row r="497" spans="1:2">
      <c r="A497" s="52">
        <v>28857</v>
      </c>
      <c r="B497">
        <v>8.99</v>
      </c>
    </row>
    <row r="498" spans="1:2">
      <c r="A498" s="52">
        <v>28858</v>
      </c>
      <c r="B498">
        <v>8.9600000000000009</v>
      </c>
    </row>
    <row r="499" spans="1:2">
      <c r="A499" s="52">
        <v>28859</v>
      </c>
      <c r="B499">
        <v>8.94</v>
      </c>
    </row>
    <row r="500" spans="1:2">
      <c r="A500" s="52">
        <v>28860</v>
      </c>
      <c r="B500">
        <v>8.9499999999999993</v>
      </c>
    </row>
    <row r="501" spans="1:2">
      <c r="A501" s="52">
        <v>28863</v>
      </c>
      <c r="B501">
        <v>8.98</v>
      </c>
    </row>
    <row r="502" spans="1:2">
      <c r="A502" s="52">
        <v>28864</v>
      </c>
      <c r="B502">
        <v>8.99</v>
      </c>
    </row>
    <row r="503" spans="1:2">
      <c r="A503" s="52">
        <v>28865</v>
      </c>
      <c r="B503">
        <v>8.99</v>
      </c>
    </row>
    <row r="504" spans="1:2">
      <c r="A504" s="52">
        <v>28866</v>
      </c>
      <c r="B504">
        <v>8.98</v>
      </c>
    </row>
    <row r="505" spans="1:2">
      <c r="A505" s="52">
        <v>28867</v>
      </c>
      <c r="B505">
        <v>8.9700000000000006</v>
      </c>
    </row>
    <row r="506" spans="1:2">
      <c r="A506" s="52">
        <v>28870</v>
      </c>
      <c r="B506">
        <v>8.9700000000000006</v>
      </c>
    </row>
    <row r="507" spans="1:2">
      <c r="A507" s="52">
        <v>28871</v>
      </c>
      <c r="B507">
        <v>8.98</v>
      </c>
    </row>
    <row r="508" spans="1:2">
      <c r="A508" s="52">
        <v>28872</v>
      </c>
      <c r="B508">
        <v>8.99</v>
      </c>
    </row>
    <row r="509" spans="1:2">
      <c r="A509" s="52">
        <v>28873</v>
      </c>
      <c r="B509">
        <v>8.99</v>
      </c>
    </row>
    <row r="510" spans="1:2">
      <c r="A510" s="52">
        <v>28874</v>
      </c>
      <c r="B510">
        <v>8.9700000000000006</v>
      </c>
    </row>
    <row r="511" spans="1:2">
      <c r="A511" s="52">
        <v>28877</v>
      </c>
      <c r="B511">
        <v>8.94</v>
      </c>
    </row>
    <row r="512" spans="1:2">
      <c r="A512" s="52">
        <v>28878</v>
      </c>
      <c r="B512">
        <v>8.93</v>
      </c>
    </row>
    <row r="513" spans="1:2">
      <c r="A513" s="52">
        <v>28879</v>
      </c>
      <c r="B513">
        <v>8.91</v>
      </c>
    </row>
    <row r="514" spans="1:2">
      <c r="A514" s="52">
        <v>28880</v>
      </c>
      <c r="B514">
        <v>8.84</v>
      </c>
    </row>
    <row r="515" spans="1:2">
      <c r="A515" s="52">
        <v>28881</v>
      </c>
      <c r="B515">
        <v>8.82</v>
      </c>
    </row>
    <row r="516" spans="1:2">
      <c r="A516" s="52">
        <v>28884</v>
      </c>
      <c r="B516">
        <v>8.85</v>
      </c>
    </row>
    <row r="517" spans="1:2">
      <c r="A517" s="52">
        <v>28885</v>
      </c>
      <c r="B517">
        <v>8.85</v>
      </c>
    </row>
    <row r="518" spans="1:2">
      <c r="A518" s="52">
        <v>28886</v>
      </c>
      <c r="B518">
        <v>8.85</v>
      </c>
    </row>
    <row r="519" spans="1:2">
      <c r="A519" s="52">
        <v>28887</v>
      </c>
      <c r="B519">
        <v>8.85</v>
      </c>
    </row>
    <row r="520" spans="1:2">
      <c r="A520" s="52">
        <v>28888</v>
      </c>
      <c r="B520">
        <v>8.84</v>
      </c>
    </row>
    <row r="521" spans="1:2">
      <c r="A521" s="52">
        <v>28891</v>
      </c>
      <c r="B521">
        <v>8.8800000000000008</v>
      </c>
    </row>
    <row r="522" spans="1:2">
      <c r="A522" s="52">
        <v>28892</v>
      </c>
      <c r="B522">
        <v>8.92</v>
      </c>
    </row>
    <row r="523" spans="1:2">
      <c r="A523" s="52">
        <v>28893</v>
      </c>
      <c r="B523">
        <v>9</v>
      </c>
    </row>
    <row r="524" spans="1:2">
      <c r="A524" s="52">
        <v>28894</v>
      </c>
      <c r="B524">
        <v>9</v>
      </c>
    </row>
    <row r="525" spans="1:2">
      <c r="A525" s="52">
        <v>28895</v>
      </c>
      <c r="B525">
        <v>9.02</v>
      </c>
    </row>
    <row r="526" spans="1:2">
      <c r="A526" s="52">
        <v>28898</v>
      </c>
      <c r="B526" t="s">
        <v>7113</v>
      </c>
    </row>
    <row r="527" spans="1:2">
      <c r="A527" s="52">
        <v>28899</v>
      </c>
      <c r="B527">
        <v>9</v>
      </c>
    </row>
    <row r="528" spans="1:2">
      <c r="A528" s="52">
        <v>28900</v>
      </c>
      <c r="B528">
        <v>9</v>
      </c>
    </row>
    <row r="529" spans="1:2">
      <c r="A529" s="52">
        <v>28901</v>
      </c>
      <c r="B529">
        <v>9.01</v>
      </c>
    </row>
    <row r="530" spans="1:2">
      <c r="A530" s="52">
        <v>28902</v>
      </c>
      <c r="B530">
        <v>9.01</v>
      </c>
    </row>
    <row r="531" spans="1:2">
      <c r="A531" s="52">
        <v>28905</v>
      </c>
      <c r="B531" t="s">
        <v>7113</v>
      </c>
    </row>
    <row r="532" spans="1:2">
      <c r="A532" s="52">
        <v>28906</v>
      </c>
      <c r="B532">
        <v>9.02</v>
      </c>
    </row>
    <row r="533" spans="1:2">
      <c r="A533" s="52">
        <v>28907</v>
      </c>
      <c r="B533">
        <v>9.0399999999999991</v>
      </c>
    </row>
    <row r="534" spans="1:2">
      <c r="A534" s="52">
        <v>28908</v>
      </c>
      <c r="B534">
        <v>9.08</v>
      </c>
    </row>
    <row r="535" spans="1:2">
      <c r="A535" s="52">
        <v>28909</v>
      </c>
      <c r="B535">
        <v>9.1</v>
      </c>
    </row>
    <row r="536" spans="1:2">
      <c r="A536" s="52">
        <v>28912</v>
      </c>
      <c r="B536">
        <v>9.08</v>
      </c>
    </row>
    <row r="537" spans="1:2">
      <c r="A537" s="52">
        <v>28913</v>
      </c>
      <c r="B537">
        <v>9.08</v>
      </c>
    </row>
    <row r="538" spans="1:2">
      <c r="A538" s="52">
        <v>28914</v>
      </c>
      <c r="B538">
        <v>9.08</v>
      </c>
    </row>
    <row r="539" spans="1:2">
      <c r="A539" s="52">
        <v>28915</v>
      </c>
      <c r="B539">
        <v>9.09</v>
      </c>
    </row>
    <row r="540" spans="1:2">
      <c r="A540" s="52">
        <v>28916</v>
      </c>
      <c r="B540">
        <v>9.09</v>
      </c>
    </row>
    <row r="541" spans="1:2">
      <c r="A541" s="52">
        <v>28919</v>
      </c>
      <c r="B541">
        <v>9.02</v>
      </c>
    </row>
    <row r="542" spans="1:2">
      <c r="A542" s="52">
        <v>28920</v>
      </c>
      <c r="B542">
        <v>9.06</v>
      </c>
    </row>
    <row r="543" spans="1:2">
      <c r="A543" s="52">
        <v>28921</v>
      </c>
      <c r="B543">
        <v>9.02</v>
      </c>
    </row>
    <row r="544" spans="1:2">
      <c r="A544" s="52">
        <v>28922</v>
      </c>
      <c r="B544">
        <v>9.01</v>
      </c>
    </row>
    <row r="545" spans="1:2">
      <c r="A545" s="52">
        <v>28923</v>
      </c>
      <c r="B545">
        <v>9.0399999999999991</v>
      </c>
    </row>
    <row r="546" spans="1:2">
      <c r="A546" s="52">
        <v>28926</v>
      </c>
      <c r="B546">
        <v>9.02</v>
      </c>
    </row>
    <row r="547" spans="1:2">
      <c r="A547" s="52">
        <v>28927</v>
      </c>
      <c r="B547">
        <v>9.02</v>
      </c>
    </row>
    <row r="548" spans="1:2">
      <c r="A548" s="52">
        <v>28928</v>
      </c>
      <c r="B548">
        <v>9.0399999999999991</v>
      </c>
    </row>
    <row r="549" spans="1:2">
      <c r="A549" s="52">
        <v>28929</v>
      </c>
      <c r="B549">
        <v>9.0500000000000007</v>
      </c>
    </row>
    <row r="550" spans="1:2">
      <c r="A550" s="52">
        <v>28930</v>
      </c>
      <c r="B550">
        <v>9.0299999999999994</v>
      </c>
    </row>
    <row r="551" spans="1:2">
      <c r="A551" s="52">
        <v>28933</v>
      </c>
      <c r="B551">
        <v>9.0299999999999994</v>
      </c>
    </row>
    <row r="552" spans="1:2">
      <c r="A552" s="52">
        <v>28934</v>
      </c>
      <c r="B552">
        <v>9.0399999999999991</v>
      </c>
    </row>
    <row r="553" spans="1:2">
      <c r="A553" s="52">
        <v>28935</v>
      </c>
      <c r="B553">
        <v>9.0299999999999994</v>
      </c>
    </row>
    <row r="554" spans="1:2">
      <c r="A554" s="52">
        <v>28936</v>
      </c>
      <c r="B554">
        <v>9.0299999999999994</v>
      </c>
    </row>
    <row r="555" spans="1:2">
      <c r="A555" s="52">
        <v>28937</v>
      </c>
      <c r="B555">
        <v>9.02</v>
      </c>
    </row>
    <row r="556" spans="1:2">
      <c r="A556" s="52">
        <v>28940</v>
      </c>
      <c r="B556">
        <v>9.0299999999999994</v>
      </c>
    </row>
    <row r="557" spans="1:2">
      <c r="A557" s="52">
        <v>28941</v>
      </c>
      <c r="B557">
        <v>9.01</v>
      </c>
    </row>
    <row r="558" spans="1:2">
      <c r="A558" s="52">
        <v>28942</v>
      </c>
      <c r="B558">
        <v>8.99</v>
      </c>
    </row>
    <row r="559" spans="1:2">
      <c r="A559" s="52">
        <v>28943</v>
      </c>
      <c r="B559">
        <v>8.99</v>
      </c>
    </row>
    <row r="560" spans="1:2">
      <c r="A560" s="52">
        <v>28944</v>
      </c>
      <c r="B560">
        <v>9.02</v>
      </c>
    </row>
    <row r="561" spans="1:2">
      <c r="A561" s="52">
        <v>28947</v>
      </c>
      <c r="B561">
        <v>9.02</v>
      </c>
    </row>
    <row r="562" spans="1:2">
      <c r="A562" s="52">
        <v>28948</v>
      </c>
      <c r="B562">
        <v>9.01</v>
      </c>
    </row>
    <row r="563" spans="1:2">
      <c r="A563" s="52">
        <v>28949</v>
      </c>
      <c r="B563">
        <v>9</v>
      </c>
    </row>
    <row r="564" spans="1:2">
      <c r="A564" s="52">
        <v>28950</v>
      </c>
      <c r="B564">
        <v>8.99</v>
      </c>
    </row>
    <row r="565" spans="1:2">
      <c r="A565" s="52">
        <v>28951</v>
      </c>
      <c r="B565">
        <v>9.01</v>
      </c>
    </row>
    <row r="566" spans="1:2">
      <c r="A566" s="52">
        <v>28954</v>
      </c>
      <c r="B566">
        <v>9.0399999999999991</v>
      </c>
    </row>
    <row r="567" spans="1:2">
      <c r="A567" s="52">
        <v>28955</v>
      </c>
      <c r="B567">
        <v>9.07</v>
      </c>
    </row>
    <row r="568" spans="1:2">
      <c r="A568" s="52">
        <v>28956</v>
      </c>
      <c r="B568">
        <v>9.08</v>
      </c>
    </row>
    <row r="569" spans="1:2">
      <c r="A569" s="52">
        <v>28957</v>
      </c>
      <c r="B569">
        <v>9.09</v>
      </c>
    </row>
    <row r="570" spans="1:2">
      <c r="A570" s="52">
        <v>28958</v>
      </c>
      <c r="B570" t="s">
        <v>7113</v>
      </c>
    </row>
    <row r="571" spans="1:2">
      <c r="A571" s="52">
        <v>28961</v>
      </c>
      <c r="B571">
        <v>9.09</v>
      </c>
    </row>
    <row r="572" spans="1:2">
      <c r="A572" s="52">
        <v>28962</v>
      </c>
      <c r="B572">
        <v>9.07</v>
      </c>
    </row>
    <row r="573" spans="1:2">
      <c r="A573" s="52">
        <v>28963</v>
      </c>
      <c r="B573">
        <v>9.06</v>
      </c>
    </row>
    <row r="574" spans="1:2">
      <c r="A574" s="52">
        <v>28964</v>
      </c>
      <c r="B574">
        <v>9.06</v>
      </c>
    </row>
    <row r="575" spans="1:2">
      <c r="A575" s="52">
        <v>28965</v>
      </c>
      <c r="B575">
        <v>9.11</v>
      </c>
    </row>
    <row r="576" spans="1:2">
      <c r="A576" s="52">
        <v>28968</v>
      </c>
      <c r="B576">
        <v>9.1300000000000008</v>
      </c>
    </row>
    <row r="577" spans="1:2">
      <c r="A577" s="52">
        <v>28969</v>
      </c>
      <c r="B577">
        <v>9.14</v>
      </c>
    </row>
    <row r="578" spans="1:2">
      <c r="A578" s="52">
        <v>28970</v>
      </c>
      <c r="B578">
        <v>9.1300000000000008</v>
      </c>
    </row>
    <row r="579" spans="1:2">
      <c r="A579" s="52">
        <v>28971</v>
      </c>
      <c r="B579">
        <v>9.18</v>
      </c>
    </row>
    <row r="580" spans="1:2">
      <c r="A580" s="52">
        <v>28972</v>
      </c>
      <c r="B580">
        <v>9.19</v>
      </c>
    </row>
    <row r="581" spans="1:2">
      <c r="A581" s="52">
        <v>28975</v>
      </c>
      <c r="B581">
        <v>9.2200000000000006</v>
      </c>
    </row>
    <row r="582" spans="1:2">
      <c r="A582" s="52">
        <v>28976</v>
      </c>
      <c r="B582">
        <v>9.2100000000000009</v>
      </c>
    </row>
    <row r="583" spans="1:2">
      <c r="A583" s="52">
        <v>28977</v>
      </c>
      <c r="B583">
        <v>9.2200000000000006</v>
      </c>
    </row>
    <row r="584" spans="1:2">
      <c r="A584" s="52">
        <v>28978</v>
      </c>
      <c r="B584">
        <v>9.27</v>
      </c>
    </row>
    <row r="585" spans="1:2">
      <c r="A585" s="52">
        <v>28979</v>
      </c>
      <c r="B585">
        <v>9.2899999999999991</v>
      </c>
    </row>
    <row r="586" spans="1:2">
      <c r="A586" s="52">
        <v>28982</v>
      </c>
      <c r="B586">
        <v>9.2799999999999994</v>
      </c>
    </row>
    <row r="587" spans="1:2">
      <c r="A587" s="52">
        <v>28983</v>
      </c>
      <c r="B587">
        <v>9.2799999999999994</v>
      </c>
    </row>
    <row r="588" spans="1:2">
      <c r="A588" s="52">
        <v>28984</v>
      </c>
      <c r="B588">
        <v>9.26</v>
      </c>
    </row>
    <row r="589" spans="1:2">
      <c r="A589" s="52">
        <v>28985</v>
      </c>
      <c r="B589">
        <v>9.27</v>
      </c>
    </row>
    <row r="590" spans="1:2">
      <c r="A590" s="52">
        <v>28986</v>
      </c>
      <c r="B590">
        <v>9.26</v>
      </c>
    </row>
    <row r="591" spans="1:2">
      <c r="A591" s="52">
        <v>28989</v>
      </c>
      <c r="B591">
        <v>9.2200000000000006</v>
      </c>
    </row>
    <row r="592" spans="1:2">
      <c r="A592" s="52">
        <v>28990</v>
      </c>
      <c r="B592">
        <v>9.24</v>
      </c>
    </row>
    <row r="593" spans="1:2">
      <c r="A593" s="52">
        <v>28991</v>
      </c>
      <c r="B593">
        <v>9.2200000000000006</v>
      </c>
    </row>
    <row r="594" spans="1:2">
      <c r="A594" s="52">
        <v>28992</v>
      </c>
      <c r="B594">
        <v>9.1999999999999993</v>
      </c>
    </row>
    <row r="595" spans="1:2">
      <c r="A595" s="52">
        <v>28993</v>
      </c>
      <c r="B595">
        <v>9.18</v>
      </c>
    </row>
    <row r="596" spans="1:2">
      <c r="A596" s="52">
        <v>28996</v>
      </c>
      <c r="B596">
        <v>9.1999999999999993</v>
      </c>
    </row>
    <row r="597" spans="1:2">
      <c r="A597" s="52">
        <v>28997</v>
      </c>
      <c r="B597">
        <v>9.16</v>
      </c>
    </row>
    <row r="598" spans="1:2">
      <c r="A598" s="52">
        <v>28998</v>
      </c>
      <c r="B598">
        <v>9.09</v>
      </c>
    </row>
    <row r="599" spans="1:2">
      <c r="A599" s="52">
        <v>28999</v>
      </c>
      <c r="B599">
        <v>9.07</v>
      </c>
    </row>
    <row r="600" spans="1:2">
      <c r="A600" s="52">
        <v>29000</v>
      </c>
      <c r="B600">
        <v>9.0299999999999994</v>
      </c>
    </row>
    <row r="601" spans="1:2">
      <c r="A601" s="52">
        <v>29003</v>
      </c>
      <c r="B601" t="s">
        <v>7113</v>
      </c>
    </row>
    <row r="602" spans="1:2">
      <c r="A602" s="52">
        <v>29004</v>
      </c>
      <c r="B602">
        <v>9.0299999999999994</v>
      </c>
    </row>
    <row r="603" spans="1:2">
      <c r="A603" s="52">
        <v>29005</v>
      </c>
      <c r="B603" t="s">
        <v>7113</v>
      </c>
    </row>
    <row r="604" spans="1:2">
      <c r="A604" s="52">
        <v>29006</v>
      </c>
      <c r="B604">
        <v>9.08</v>
      </c>
    </row>
    <row r="605" spans="1:2">
      <c r="A605" s="52">
        <v>29007</v>
      </c>
      <c r="B605">
        <v>9.07</v>
      </c>
    </row>
    <row r="606" spans="1:2">
      <c r="A606" s="52">
        <v>29010</v>
      </c>
      <c r="B606">
        <v>9.07</v>
      </c>
    </row>
    <row r="607" spans="1:2">
      <c r="A607" s="52">
        <v>29011</v>
      </c>
      <c r="B607">
        <v>9.0399999999999991</v>
      </c>
    </row>
    <row r="608" spans="1:2">
      <c r="A608" s="52">
        <v>29012</v>
      </c>
      <c r="B608">
        <v>9</v>
      </c>
    </row>
    <row r="609" spans="1:2">
      <c r="A609" s="52">
        <v>29013</v>
      </c>
      <c r="B609">
        <v>8.9</v>
      </c>
    </row>
    <row r="610" spans="1:2">
      <c r="A610" s="52">
        <v>29014</v>
      </c>
      <c r="B610">
        <v>8.91</v>
      </c>
    </row>
    <row r="611" spans="1:2">
      <c r="A611" s="52">
        <v>29017</v>
      </c>
      <c r="B611">
        <v>8.94</v>
      </c>
    </row>
    <row r="612" spans="1:2">
      <c r="A612" s="52">
        <v>29018</v>
      </c>
      <c r="B612">
        <v>8.84</v>
      </c>
    </row>
    <row r="613" spans="1:2">
      <c r="A613" s="52">
        <v>29019</v>
      </c>
      <c r="B613">
        <v>8.8699999999999992</v>
      </c>
    </row>
    <row r="614" spans="1:2">
      <c r="A614" s="52">
        <v>29020</v>
      </c>
      <c r="B614">
        <v>8.89</v>
      </c>
    </row>
    <row r="615" spans="1:2">
      <c r="A615" s="52">
        <v>29021</v>
      </c>
      <c r="B615">
        <v>8.94</v>
      </c>
    </row>
    <row r="616" spans="1:2">
      <c r="A616" s="52">
        <v>29024</v>
      </c>
      <c r="B616">
        <v>8.93</v>
      </c>
    </row>
    <row r="617" spans="1:2">
      <c r="A617" s="52">
        <v>29025</v>
      </c>
      <c r="B617">
        <v>8.94</v>
      </c>
    </row>
    <row r="618" spans="1:2">
      <c r="A618" s="52">
        <v>29026</v>
      </c>
      <c r="B618">
        <v>8.92</v>
      </c>
    </row>
    <row r="619" spans="1:2">
      <c r="A619" s="52">
        <v>29027</v>
      </c>
      <c r="B619">
        <v>8.92</v>
      </c>
    </row>
    <row r="620" spans="1:2">
      <c r="A620" s="52">
        <v>29028</v>
      </c>
      <c r="B620">
        <v>8.9499999999999993</v>
      </c>
    </row>
    <row r="621" spans="1:2">
      <c r="A621" s="52">
        <v>29031</v>
      </c>
      <c r="B621">
        <v>8.92</v>
      </c>
    </row>
    <row r="622" spans="1:2">
      <c r="A622" s="52">
        <v>29032</v>
      </c>
      <c r="B622">
        <v>8.84</v>
      </c>
    </row>
    <row r="623" spans="1:2">
      <c r="A623" s="52">
        <v>29033</v>
      </c>
      <c r="B623">
        <v>8.83</v>
      </c>
    </row>
    <row r="624" spans="1:2">
      <c r="A624" s="52">
        <v>29034</v>
      </c>
      <c r="B624">
        <v>8.84</v>
      </c>
    </row>
    <row r="625" spans="1:2">
      <c r="A625" s="52">
        <v>29035</v>
      </c>
      <c r="B625">
        <v>8.83</v>
      </c>
    </row>
    <row r="626" spans="1:2">
      <c r="A626" s="52">
        <v>29038</v>
      </c>
      <c r="B626">
        <v>8.8000000000000007</v>
      </c>
    </row>
    <row r="627" spans="1:2">
      <c r="A627" s="52">
        <v>29039</v>
      </c>
      <c r="B627">
        <v>8.81</v>
      </c>
    </row>
    <row r="628" spans="1:2">
      <c r="A628" s="52">
        <v>29040</v>
      </c>
      <c r="B628" t="s">
        <v>7113</v>
      </c>
    </row>
    <row r="629" spans="1:2">
      <c r="A629" s="52">
        <v>29041</v>
      </c>
      <c r="B629">
        <v>8.82</v>
      </c>
    </row>
    <row r="630" spans="1:2">
      <c r="A630" s="52">
        <v>29042</v>
      </c>
      <c r="B630">
        <v>8.83</v>
      </c>
    </row>
    <row r="631" spans="1:2">
      <c r="A631" s="52">
        <v>29045</v>
      </c>
      <c r="B631">
        <v>8.86</v>
      </c>
    </row>
    <row r="632" spans="1:2">
      <c r="A632" s="52">
        <v>29046</v>
      </c>
      <c r="B632">
        <v>8.89</v>
      </c>
    </row>
    <row r="633" spans="1:2">
      <c r="A633" s="52">
        <v>29047</v>
      </c>
      <c r="B633">
        <v>8.93</v>
      </c>
    </row>
    <row r="634" spans="1:2">
      <c r="A634" s="52">
        <v>29048</v>
      </c>
      <c r="B634">
        <v>8.91</v>
      </c>
    </row>
    <row r="635" spans="1:2">
      <c r="A635" s="52">
        <v>29049</v>
      </c>
      <c r="B635">
        <v>8.91</v>
      </c>
    </row>
    <row r="636" spans="1:2">
      <c r="A636" s="52">
        <v>29052</v>
      </c>
      <c r="B636">
        <v>8.9499999999999993</v>
      </c>
    </row>
    <row r="637" spans="1:2">
      <c r="A637" s="52">
        <v>29053</v>
      </c>
      <c r="B637">
        <v>8.9700000000000006</v>
      </c>
    </row>
    <row r="638" spans="1:2">
      <c r="A638" s="52">
        <v>29054</v>
      </c>
      <c r="B638">
        <v>8.99</v>
      </c>
    </row>
    <row r="639" spans="1:2">
      <c r="A639" s="52">
        <v>29055</v>
      </c>
      <c r="B639">
        <v>8.99</v>
      </c>
    </row>
    <row r="640" spans="1:2">
      <c r="A640" s="52">
        <v>29056</v>
      </c>
      <c r="B640">
        <v>8.9499999999999993</v>
      </c>
    </row>
    <row r="641" spans="1:2">
      <c r="A641" s="52">
        <v>29059</v>
      </c>
      <c r="B641">
        <v>8.99</v>
      </c>
    </row>
    <row r="642" spans="1:2">
      <c r="A642" s="52">
        <v>29060</v>
      </c>
      <c r="B642">
        <v>9.01</v>
      </c>
    </row>
    <row r="643" spans="1:2">
      <c r="A643" s="52">
        <v>29061</v>
      </c>
      <c r="B643">
        <v>8.9700000000000006</v>
      </c>
    </row>
    <row r="644" spans="1:2">
      <c r="A644" s="52">
        <v>29062</v>
      </c>
      <c r="B644">
        <v>8.98</v>
      </c>
    </row>
    <row r="645" spans="1:2">
      <c r="A645" s="52">
        <v>29063</v>
      </c>
      <c r="B645">
        <v>9.01</v>
      </c>
    </row>
    <row r="646" spans="1:2">
      <c r="A646" s="52">
        <v>29066</v>
      </c>
      <c r="B646">
        <v>9.01</v>
      </c>
    </row>
    <row r="647" spans="1:2">
      <c r="A647" s="52">
        <v>29067</v>
      </c>
      <c r="B647">
        <v>8.99</v>
      </c>
    </row>
    <row r="648" spans="1:2">
      <c r="A648" s="52">
        <v>29068</v>
      </c>
      <c r="B648">
        <v>8.9700000000000006</v>
      </c>
    </row>
    <row r="649" spans="1:2">
      <c r="A649" s="52">
        <v>29069</v>
      </c>
      <c r="B649">
        <v>8.92</v>
      </c>
    </row>
    <row r="650" spans="1:2">
      <c r="A650" s="52">
        <v>29070</v>
      </c>
      <c r="B650">
        <v>8.94</v>
      </c>
    </row>
    <row r="651" spans="1:2">
      <c r="A651" s="52">
        <v>29073</v>
      </c>
      <c r="B651">
        <v>8.92</v>
      </c>
    </row>
    <row r="652" spans="1:2">
      <c r="A652" s="52">
        <v>29074</v>
      </c>
      <c r="B652">
        <v>8.9</v>
      </c>
    </row>
    <row r="653" spans="1:2">
      <c r="A653" s="52">
        <v>29075</v>
      </c>
      <c r="B653">
        <v>8.91</v>
      </c>
    </row>
    <row r="654" spans="1:2">
      <c r="A654" s="52">
        <v>29076</v>
      </c>
      <c r="B654">
        <v>8.9499999999999993</v>
      </c>
    </row>
    <row r="655" spans="1:2">
      <c r="A655" s="52">
        <v>29077</v>
      </c>
      <c r="B655">
        <v>8.9700000000000006</v>
      </c>
    </row>
    <row r="656" spans="1:2">
      <c r="A656" s="52">
        <v>29080</v>
      </c>
      <c r="B656">
        <v>8.9700000000000006</v>
      </c>
    </row>
    <row r="657" spans="1:2">
      <c r="A657" s="52">
        <v>29081</v>
      </c>
      <c r="B657">
        <v>8.9499999999999993</v>
      </c>
    </row>
    <row r="658" spans="1:2">
      <c r="A658" s="52">
        <v>29082</v>
      </c>
      <c r="B658">
        <v>8.9600000000000009</v>
      </c>
    </row>
    <row r="659" spans="1:2">
      <c r="A659" s="52">
        <v>29083</v>
      </c>
      <c r="B659">
        <v>8.9499999999999993</v>
      </c>
    </row>
    <row r="660" spans="1:2">
      <c r="A660" s="52">
        <v>29084</v>
      </c>
      <c r="B660">
        <v>8.9499999999999993</v>
      </c>
    </row>
    <row r="661" spans="1:2">
      <c r="A661" s="52">
        <v>29087</v>
      </c>
      <c r="B661">
        <v>8.9600000000000009</v>
      </c>
    </row>
    <row r="662" spans="1:2">
      <c r="A662" s="52">
        <v>29088</v>
      </c>
      <c r="B662">
        <v>8.99</v>
      </c>
    </row>
    <row r="663" spans="1:2">
      <c r="A663" s="52">
        <v>29089</v>
      </c>
      <c r="B663">
        <v>8.99</v>
      </c>
    </row>
    <row r="664" spans="1:2">
      <c r="A664" s="52">
        <v>29090</v>
      </c>
      <c r="B664">
        <v>9</v>
      </c>
    </row>
    <row r="665" spans="1:2">
      <c r="A665" s="52">
        <v>29091</v>
      </c>
      <c r="B665">
        <v>9.0500000000000007</v>
      </c>
    </row>
    <row r="666" spans="1:2">
      <c r="A666" s="52">
        <v>29094</v>
      </c>
      <c r="B666">
        <v>9.0299999999999994</v>
      </c>
    </row>
    <row r="667" spans="1:2">
      <c r="A667" s="52">
        <v>29095</v>
      </c>
      <c r="B667">
        <v>9.0299999999999994</v>
      </c>
    </row>
    <row r="668" spans="1:2">
      <c r="A668" s="52">
        <v>29096</v>
      </c>
      <c r="B668">
        <v>9.02</v>
      </c>
    </row>
    <row r="669" spans="1:2">
      <c r="A669" s="52">
        <v>29097</v>
      </c>
      <c r="B669">
        <v>9.07</v>
      </c>
    </row>
    <row r="670" spans="1:2">
      <c r="A670" s="52">
        <v>29098</v>
      </c>
      <c r="B670">
        <v>9.09</v>
      </c>
    </row>
    <row r="671" spans="1:2">
      <c r="A671" s="52">
        <v>29101</v>
      </c>
      <c r="B671" t="s">
        <v>7113</v>
      </c>
    </row>
    <row r="672" spans="1:2">
      <c r="A672" s="52">
        <v>29102</v>
      </c>
      <c r="B672">
        <v>9.14</v>
      </c>
    </row>
    <row r="673" spans="1:2">
      <c r="A673" s="52">
        <v>29103</v>
      </c>
      <c r="B673">
        <v>9.15</v>
      </c>
    </row>
    <row r="674" spans="1:2">
      <c r="A674" s="52">
        <v>29104</v>
      </c>
      <c r="B674">
        <v>9.16</v>
      </c>
    </row>
    <row r="675" spans="1:2">
      <c r="A675" s="52">
        <v>29105</v>
      </c>
      <c r="B675">
        <v>9.18</v>
      </c>
    </row>
    <row r="676" spans="1:2">
      <c r="A676" s="52">
        <v>29108</v>
      </c>
      <c r="B676">
        <v>9.19</v>
      </c>
    </row>
    <row r="677" spans="1:2">
      <c r="A677" s="52">
        <v>29109</v>
      </c>
      <c r="B677">
        <v>9.1300000000000008</v>
      </c>
    </row>
    <row r="678" spans="1:2">
      <c r="A678" s="52">
        <v>29110</v>
      </c>
      <c r="B678">
        <v>9.15</v>
      </c>
    </row>
    <row r="679" spans="1:2">
      <c r="A679" s="52">
        <v>29111</v>
      </c>
      <c r="B679">
        <v>9.17</v>
      </c>
    </row>
    <row r="680" spans="1:2">
      <c r="A680" s="52">
        <v>29112</v>
      </c>
      <c r="B680">
        <v>9.1300000000000008</v>
      </c>
    </row>
    <row r="681" spans="1:2">
      <c r="A681" s="52">
        <v>29115</v>
      </c>
      <c r="B681">
        <v>9.19</v>
      </c>
    </row>
    <row r="682" spans="1:2">
      <c r="A682" s="52">
        <v>29116</v>
      </c>
      <c r="B682">
        <v>9.19</v>
      </c>
    </row>
    <row r="683" spans="1:2">
      <c r="A683" s="52">
        <v>29117</v>
      </c>
      <c r="B683">
        <v>9.16</v>
      </c>
    </row>
    <row r="684" spans="1:2">
      <c r="A684" s="52">
        <v>29118</v>
      </c>
      <c r="B684">
        <v>9.1300000000000008</v>
      </c>
    </row>
    <row r="685" spans="1:2">
      <c r="A685" s="52">
        <v>29119</v>
      </c>
      <c r="B685">
        <v>9.11</v>
      </c>
    </row>
    <row r="686" spans="1:2">
      <c r="A686" s="52">
        <v>29122</v>
      </c>
      <c r="B686">
        <v>9.17</v>
      </c>
    </row>
    <row r="687" spans="1:2">
      <c r="A687" s="52">
        <v>29123</v>
      </c>
      <c r="B687">
        <v>9.16</v>
      </c>
    </row>
    <row r="688" spans="1:2">
      <c r="A688" s="52">
        <v>29124</v>
      </c>
      <c r="B688">
        <v>9.1999999999999993</v>
      </c>
    </row>
    <row r="689" spans="1:2">
      <c r="A689" s="52">
        <v>29125</v>
      </c>
      <c r="B689">
        <v>9.25</v>
      </c>
    </row>
    <row r="690" spans="1:2">
      <c r="A690" s="52">
        <v>29126</v>
      </c>
      <c r="B690">
        <v>9.25</v>
      </c>
    </row>
    <row r="691" spans="1:2">
      <c r="A691" s="52">
        <v>29129</v>
      </c>
      <c r="B691">
        <v>9.32</v>
      </c>
    </row>
    <row r="692" spans="1:2">
      <c r="A692" s="52">
        <v>29130</v>
      </c>
      <c r="B692">
        <v>9.2799999999999994</v>
      </c>
    </row>
    <row r="693" spans="1:2">
      <c r="A693" s="52">
        <v>29131</v>
      </c>
      <c r="B693">
        <v>9.3000000000000007</v>
      </c>
    </row>
    <row r="694" spans="1:2">
      <c r="A694" s="52">
        <v>29132</v>
      </c>
      <c r="B694">
        <v>9.34</v>
      </c>
    </row>
    <row r="695" spans="1:2">
      <c r="A695" s="52">
        <v>29133</v>
      </c>
      <c r="B695">
        <v>9.36</v>
      </c>
    </row>
    <row r="696" spans="1:2">
      <c r="A696" s="52">
        <v>29136</v>
      </c>
      <c r="B696" t="s">
        <v>7113</v>
      </c>
    </row>
    <row r="697" spans="1:2">
      <c r="A697" s="52">
        <v>29137</v>
      </c>
      <c r="B697">
        <v>9.61</v>
      </c>
    </row>
    <row r="698" spans="1:2">
      <c r="A698" s="52">
        <v>29138</v>
      </c>
      <c r="B698">
        <v>9.69</v>
      </c>
    </row>
    <row r="699" spans="1:2">
      <c r="A699" s="52">
        <v>29139</v>
      </c>
      <c r="B699">
        <v>9.77</v>
      </c>
    </row>
    <row r="700" spans="1:2">
      <c r="A700" s="52">
        <v>29140</v>
      </c>
      <c r="B700">
        <v>9.76</v>
      </c>
    </row>
    <row r="701" spans="1:2">
      <c r="A701" s="52">
        <v>29143</v>
      </c>
      <c r="B701">
        <v>9.84</v>
      </c>
    </row>
    <row r="702" spans="1:2">
      <c r="A702" s="52">
        <v>29144</v>
      </c>
      <c r="B702">
        <v>9.82</v>
      </c>
    </row>
    <row r="703" spans="1:2">
      <c r="A703" s="52">
        <v>29145</v>
      </c>
      <c r="B703">
        <v>9.75</v>
      </c>
    </row>
    <row r="704" spans="1:2">
      <c r="A704" s="52">
        <v>29146</v>
      </c>
      <c r="B704">
        <v>9.91</v>
      </c>
    </row>
    <row r="705" spans="1:2">
      <c r="A705" s="52">
        <v>29147</v>
      </c>
      <c r="B705">
        <v>10.07</v>
      </c>
    </row>
    <row r="706" spans="1:2">
      <c r="A706" s="52">
        <v>29150</v>
      </c>
      <c r="B706">
        <v>10.29</v>
      </c>
    </row>
    <row r="707" spans="1:2">
      <c r="A707" s="52">
        <v>29151</v>
      </c>
      <c r="B707">
        <v>10.33</v>
      </c>
    </row>
    <row r="708" spans="1:2">
      <c r="A708" s="52">
        <v>29152</v>
      </c>
      <c r="B708">
        <v>10.199999999999999</v>
      </c>
    </row>
    <row r="709" spans="1:2">
      <c r="A709" s="52">
        <v>29153</v>
      </c>
      <c r="B709">
        <v>10.31</v>
      </c>
    </row>
    <row r="710" spans="1:2">
      <c r="A710" s="52">
        <v>29154</v>
      </c>
      <c r="B710">
        <v>10.119999999999999</v>
      </c>
    </row>
    <row r="711" spans="1:2">
      <c r="A711" s="52">
        <v>29157</v>
      </c>
      <c r="B711">
        <v>10.220000000000001</v>
      </c>
    </row>
    <row r="712" spans="1:2">
      <c r="A712" s="52">
        <v>29158</v>
      </c>
      <c r="B712">
        <v>10.17</v>
      </c>
    </row>
    <row r="713" spans="1:2">
      <c r="A713" s="52">
        <v>29159</v>
      </c>
      <c r="B713">
        <v>10.19</v>
      </c>
    </row>
    <row r="714" spans="1:2">
      <c r="A714" s="52">
        <v>29160</v>
      </c>
      <c r="B714">
        <v>10.3</v>
      </c>
    </row>
    <row r="715" spans="1:2">
      <c r="A715" s="52">
        <v>29161</v>
      </c>
      <c r="B715">
        <v>10.44</v>
      </c>
    </row>
    <row r="716" spans="1:2">
      <c r="A716" s="52">
        <v>29164</v>
      </c>
      <c r="B716">
        <v>10.42</v>
      </c>
    </row>
    <row r="717" spans="1:2">
      <c r="A717" s="52">
        <v>29165</v>
      </c>
      <c r="B717" t="s">
        <v>7113</v>
      </c>
    </row>
    <row r="718" spans="1:2">
      <c r="A718" s="52">
        <v>29166</v>
      </c>
      <c r="B718">
        <v>10.53</v>
      </c>
    </row>
    <row r="719" spans="1:2">
      <c r="A719" s="52">
        <v>29167</v>
      </c>
      <c r="B719">
        <v>10.51</v>
      </c>
    </row>
    <row r="720" spans="1:2">
      <c r="A720" s="52">
        <v>29168</v>
      </c>
      <c r="B720">
        <v>10.34</v>
      </c>
    </row>
    <row r="721" spans="1:2">
      <c r="A721" s="52">
        <v>29171</v>
      </c>
      <c r="B721" t="s">
        <v>7113</v>
      </c>
    </row>
    <row r="722" spans="1:2">
      <c r="A722" s="52">
        <v>29172</v>
      </c>
      <c r="B722">
        <v>10.32</v>
      </c>
    </row>
    <row r="723" spans="1:2">
      <c r="A723" s="52">
        <v>29173</v>
      </c>
      <c r="B723">
        <v>10.4</v>
      </c>
    </row>
    <row r="724" spans="1:2">
      <c r="A724" s="52">
        <v>29174</v>
      </c>
      <c r="B724">
        <v>10.3</v>
      </c>
    </row>
    <row r="725" spans="1:2">
      <c r="A725" s="52">
        <v>29175</v>
      </c>
      <c r="B725">
        <v>10.41</v>
      </c>
    </row>
    <row r="726" spans="1:2">
      <c r="A726" s="52">
        <v>29178</v>
      </c>
      <c r="B726">
        <v>10.42</v>
      </c>
    </row>
    <row r="727" spans="1:2">
      <c r="A727" s="52">
        <v>29179</v>
      </c>
      <c r="B727">
        <v>10.39</v>
      </c>
    </row>
    <row r="728" spans="1:2">
      <c r="A728" s="52">
        <v>29180</v>
      </c>
      <c r="B728">
        <v>10.36</v>
      </c>
    </row>
    <row r="729" spans="1:2">
      <c r="A729" s="52">
        <v>29181</v>
      </c>
      <c r="B729" t="s">
        <v>7113</v>
      </c>
    </row>
    <row r="730" spans="1:2">
      <c r="A730" s="52">
        <v>29182</v>
      </c>
      <c r="B730">
        <v>10.210000000000001</v>
      </c>
    </row>
    <row r="731" spans="1:2">
      <c r="A731" s="52">
        <v>29185</v>
      </c>
      <c r="B731">
        <v>10.1</v>
      </c>
    </row>
    <row r="732" spans="1:2">
      <c r="A732" s="52">
        <v>29186</v>
      </c>
      <c r="B732">
        <v>10.02</v>
      </c>
    </row>
    <row r="733" spans="1:2">
      <c r="A733" s="52">
        <v>29187</v>
      </c>
      <c r="B733">
        <v>10.09</v>
      </c>
    </row>
    <row r="734" spans="1:2">
      <c r="A734" s="52">
        <v>29188</v>
      </c>
      <c r="B734">
        <v>10.06</v>
      </c>
    </row>
    <row r="735" spans="1:2">
      <c r="A735" s="52">
        <v>29189</v>
      </c>
      <c r="B735">
        <v>10.09</v>
      </c>
    </row>
    <row r="736" spans="1:2">
      <c r="A736" s="52">
        <v>29192</v>
      </c>
      <c r="B736">
        <v>10.11</v>
      </c>
    </row>
    <row r="737" spans="1:2">
      <c r="A737" s="52">
        <v>29193</v>
      </c>
      <c r="B737">
        <v>10.039999999999999</v>
      </c>
    </row>
    <row r="738" spans="1:2">
      <c r="A738" s="52">
        <v>29194</v>
      </c>
      <c r="B738">
        <v>10.01</v>
      </c>
    </row>
    <row r="739" spans="1:2">
      <c r="A739" s="52">
        <v>29195</v>
      </c>
      <c r="B739">
        <v>9.93</v>
      </c>
    </row>
    <row r="740" spans="1:2">
      <c r="A740" s="52">
        <v>29196</v>
      </c>
      <c r="B740">
        <v>10.039999999999999</v>
      </c>
    </row>
    <row r="741" spans="1:2">
      <c r="A741" s="52">
        <v>29199</v>
      </c>
      <c r="B741">
        <v>10.029999999999999</v>
      </c>
    </row>
    <row r="742" spans="1:2">
      <c r="A742" s="52">
        <v>29200</v>
      </c>
      <c r="B742">
        <v>10.18</v>
      </c>
    </row>
    <row r="743" spans="1:2">
      <c r="A743" s="52">
        <v>29201</v>
      </c>
      <c r="B743">
        <v>10.27</v>
      </c>
    </row>
    <row r="744" spans="1:2">
      <c r="A744" s="52">
        <v>29202</v>
      </c>
      <c r="B744">
        <v>10.23</v>
      </c>
    </row>
    <row r="745" spans="1:2">
      <c r="A745" s="52">
        <v>29203</v>
      </c>
      <c r="B745">
        <v>10.17</v>
      </c>
    </row>
    <row r="746" spans="1:2">
      <c r="A746" s="52">
        <v>29206</v>
      </c>
      <c r="B746">
        <v>10.14</v>
      </c>
    </row>
    <row r="747" spans="1:2">
      <c r="A747" s="52">
        <v>29207</v>
      </c>
      <c r="B747">
        <v>10.11</v>
      </c>
    </row>
    <row r="748" spans="1:2">
      <c r="A748" s="52">
        <v>29208</v>
      </c>
      <c r="B748">
        <v>10.09</v>
      </c>
    </row>
    <row r="749" spans="1:2">
      <c r="A749" s="52">
        <v>29209</v>
      </c>
      <c r="B749">
        <v>10.130000000000001</v>
      </c>
    </row>
    <row r="750" spans="1:2">
      <c r="A750" s="52">
        <v>29210</v>
      </c>
      <c r="B750">
        <v>10.17</v>
      </c>
    </row>
    <row r="751" spans="1:2">
      <c r="A751" s="52">
        <v>29213</v>
      </c>
      <c r="B751">
        <v>10.17</v>
      </c>
    </row>
    <row r="752" spans="1:2">
      <c r="A752" s="52">
        <v>29214</v>
      </c>
      <c r="B752" t="s">
        <v>7113</v>
      </c>
    </row>
    <row r="753" spans="1:2">
      <c r="A753" s="52">
        <v>29215</v>
      </c>
      <c r="B753">
        <v>10.199999999999999</v>
      </c>
    </row>
    <row r="754" spans="1:2">
      <c r="A754" s="52">
        <v>29216</v>
      </c>
      <c r="B754">
        <v>10.19</v>
      </c>
    </row>
    <row r="755" spans="1:2">
      <c r="A755" s="52">
        <v>29217</v>
      </c>
      <c r="B755">
        <v>10.16</v>
      </c>
    </row>
    <row r="756" spans="1:2">
      <c r="A756" s="52">
        <v>29220</v>
      </c>
      <c r="B756">
        <v>10.11</v>
      </c>
    </row>
    <row r="757" spans="1:2">
      <c r="A757" s="52">
        <v>29221</v>
      </c>
      <c r="B757" t="s">
        <v>7113</v>
      </c>
    </row>
    <row r="758" spans="1:2">
      <c r="A758" s="52">
        <v>29222</v>
      </c>
      <c r="B758">
        <v>10.23</v>
      </c>
    </row>
    <row r="759" spans="1:2">
      <c r="A759" s="52">
        <v>29223</v>
      </c>
      <c r="B759">
        <v>10.31</v>
      </c>
    </row>
    <row r="760" spans="1:2">
      <c r="A760" s="52">
        <v>29224</v>
      </c>
      <c r="B760">
        <v>10.34</v>
      </c>
    </row>
    <row r="761" spans="1:2">
      <c r="A761" s="52">
        <v>29227</v>
      </c>
      <c r="B761">
        <v>10.35</v>
      </c>
    </row>
    <row r="762" spans="1:2">
      <c r="A762" s="52">
        <v>29228</v>
      </c>
      <c r="B762">
        <v>10.28</v>
      </c>
    </row>
    <row r="763" spans="1:2">
      <c r="A763" s="52">
        <v>29229</v>
      </c>
      <c r="B763">
        <v>10.29</v>
      </c>
    </row>
    <row r="764" spans="1:2">
      <c r="A764" s="52">
        <v>29230</v>
      </c>
      <c r="B764">
        <v>10.26</v>
      </c>
    </row>
    <row r="765" spans="1:2">
      <c r="A765" s="52">
        <v>29231</v>
      </c>
      <c r="B765">
        <v>10.38</v>
      </c>
    </row>
    <row r="766" spans="1:2">
      <c r="A766" s="52">
        <v>29234</v>
      </c>
      <c r="B766">
        <v>10.4</v>
      </c>
    </row>
    <row r="767" spans="1:2">
      <c r="A767" s="52">
        <v>29235</v>
      </c>
      <c r="B767">
        <v>10.4</v>
      </c>
    </row>
    <row r="768" spans="1:2">
      <c r="A768" s="52">
        <v>29236</v>
      </c>
      <c r="B768">
        <v>10.41</v>
      </c>
    </row>
    <row r="769" spans="1:2">
      <c r="A769" s="52">
        <v>29237</v>
      </c>
      <c r="B769">
        <v>10.47</v>
      </c>
    </row>
    <row r="770" spans="1:2">
      <c r="A770" s="52">
        <v>29238</v>
      </c>
      <c r="B770">
        <v>10.61</v>
      </c>
    </row>
    <row r="771" spans="1:2">
      <c r="A771" s="52">
        <v>29241</v>
      </c>
      <c r="B771">
        <v>10.77</v>
      </c>
    </row>
    <row r="772" spans="1:2">
      <c r="A772" s="52">
        <v>29242</v>
      </c>
      <c r="B772">
        <v>10.69</v>
      </c>
    </row>
    <row r="773" spans="1:2">
      <c r="A773" s="52">
        <v>29243</v>
      </c>
      <c r="B773">
        <v>10.68</v>
      </c>
    </row>
    <row r="774" spans="1:2">
      <c r="A774" s="52">
        <v>29244</v>
      </c>
      <c r="B774">
        <v>10.87</v>
      </c>
    </row>
    <row r="775" spans="1:2">
      <c r="A775" s="52">
        <v>29245</v>
      </c>
      <c r="B775">
        <v>11</v>
      </c>
    </row>
    <row r="776" spans="1:2">
      <c r="A776" s="52">
        <v>29248</v>
      </c>
      <c r="B776">
        <v>11.03</v>
      </c>
    </row>
    <row r="777" spans="1:2">
      <c r="A777" s="52">
        <v>29249</v>
      </c>
      <c r="B777">
        <v>11.12</v>
      </c>
    </row>
    <row r="778" spans="1:2">
      <c r="A778" s="52">
        <v>29250</v>
      </c>
      <c r="B778">
        <v>11.11</v>
      </c>
    </row>
    <row r="779" spans="1:2">
      <c r="A779" s="52">
        <v>29251</v>
      </c>
      <c r="B779">
        <v>11.09</v>
      </c>
    </row>
    <row r="780" spans="1:2">
      <c r="A780" s="52">
        <v>29252</v>
      </c>
      <c r="B780">
        <v>11.23</v>
      </c>
    </row>
    <row r="781" spans="1:2">
      <c r="A781" s="52">
        <v>29255</v>
      </c>
      <c r="B781">
        <v>11.32</v>
      </c>
    </row>
    <row r="782" spans="1:2">
      <c r="A782" s="52">
        <v>29256</v>
      </c>
      <c r="B782">
        <v>11.64</v>
      </c>
    </row>
    <row r="783" spans="1:2">
      <c r="A783" s="52">
        <v>29257</v>
      </c>
      <c r="B783">
        <v>11.78</v>
      </c>
    </row>
    <row r="784" spans="1:2">
      <c r="A784" s="52">
        <v>29258</v>
      </c>
      <c r="B784">
        <v>11.7</v>
      </c>
    </row>
    <row r="785" spans="1:2">
      <c r="A785" s="52">
        <v>29259</v>
      </c>
      <c r="B785">
        <v>11.72</v>
      </c>
    </row>
    <row r="786" spans="1:2">
      <c r="A786" s="52">
        <v>29262</v>
      </c>
      <c r="B786">
        <v>11.94</v>
      </c>
    </row>
    <row r="787" spans="1:2">
      <c r="A787" s="52">
        <v>29263</v>
      </c>
      <c r="B787" t="s">
        <v>7113</v>
      </c>
    </row>
    <row r="788" spans="1:2">
      <c r="A788" s="52">
        <v>29264</v>
      </c>
      <c r="B788">
        <v>11.82</v>
      </c>
    </row>
    <row r="789" spans="1:2">
      <c r="A789" s="52">
        <v>29265</v>
      </c>
      <c r="B789">
        <v>11.9</v>
      </c>
    </row>
    <row r="790" spans="1:2">
      <c r="A790" s="52">
        <v>29266</v>
      </c>
      <c r="B790">
        <v>12.11</v>
      </c>
    </row>
    <row r="791" spans="1:2">
      <c r="A791" s="52">
        <v>29269</v>
      </c>
      <c r="B791" t="s">
        <v>7113</v>
      </c>
    </row>
    <row r="792" spans="1:2">
      <c r="A792" s="52">
        <v>29270</v>
      </c>
      <c r="B792">
        <v>12.61</v>
      </c>
    </row>
    <row r="793" spans="1:2">
      <c r="A793" s="52">
        <v>29271</v>
      </c>
      <c r="B793">
        <v>12.56</v>
      </c>
    </row>
    <row r="794" spans="1:2">
      <c r="A794" s="52">
        <v>29272</v>
      </c>
      <c r="B794">
        <v>12.77</v>
      </c>
    </row>
    <row r="795" spans="1:2">
      <c r="A795" s="52">
        <v>29273</v>
      </c>
      <c r="B795">
        <v>12.59</v>
      </c>
    </row>
    <row r="796" spans="1:2">
      <c r="A796" s="52">
        <v>29276</v>
      </c>
      <c r="B796">
        <v>12.69</v>
      </c>
    </row>
    <row r="797" spans="1:2">
      <c r="A797" s="52">
        <v>29277</v>
      </c>
      <c r="B797">
        <v>12.85</v>
      </c>
    </row>
    <row r="798" spans="1:2">
      <c r="A798" s="52">
        <v>29278</v>
      </c>
      <c r="B798">
        <v>12.76</v>
      </c>
    </row>
    <row r="799" spans="1:2">
      <c r="A799" s="52">
        <v>29279</v>
      </c>
      <c r="B799">
        <v>12.29</v>
      </c>
    </row>
    <row r="800" spans="1:2">
      <c r="A800" s="52">
        <v>29280</v>
      </c>
      <c r="B800">
        <v>12.25</v>
      </c>
    </row>
    <row r="801" spans="1:2">
      <c r="A801" s="52">
        <v>29283</v>
      </c>
      <c r="B801">
        <v>12.32</v>
      </c>
    </row>
    <row r="802" spans="1:2">
      <c r="A802" s="52">
        <v>29284</v>
      </c>
      <c r="B802">
        <v>12.35</v>
      </c>
    </row>
    <row r="803" spans="1:2">
      <c r="A803" s="52">
        <v>29285</v>
      </c>
      <c r="B803">
        <v>12.4</v>
      </c>
    </row>
    <row r="804" spans="1:2">
      <c r="A804" s="52">
        <v>29286</v>
      </c>
      <c r="B804">
        <v>12.64</v>
      </c>
    </row>
    <row r="805" spans="1:2">
      <c r="A805" s="52">
        <v>29287</v>
      </c>
      <c r="B805">
        <v>12.5</v>
      </c>
    </row>
    <row r="806" spans="1:2">
      <c r="A806" s="52">
        <v>29290</v>
      </c>
      <c r="B806">
        <v>12.25</v>
      </c>
    </row>
    <row r="807" spans="1:2">
      <c r="A807" s="52">
        <v>29291</v>
      </c>
      <c r="B807">
        <v>12.12</v>
      </c>
    </row>
    <row r="808" spans="1:2">
      <c r="A808" s="52">
        <v>29292</v>
      </c>
      <c r="B808">
        <v>12.39</v>
      </c>
    </row>
    <row r="809" spans="1:2">
      <c r="A809" s="52">
        <v>29293</v>
      </c>
      <c r="B809">
        <v>12.19</v>
      </c>
    </row>
    <row r="810" spans="1:2">
      <c r="A810" s="52">
        <v>29294</v>
      </c>
      <c r="B810">
        <v>12.21</v>
      </c>
    </row>
    <row r="811" spans="1:2">
      <c r="A811" s="52">
        <v>29297</v>
      </c>
      <c r="B811">
        <v>12.2</v>
      </c>
    </row>
    <row r="812" spans="1:2">
      <c r="A812" s="52">
        <v>29298</v>
      </c>
      <c r="B812">
        <v>12</v>
      </c>
    </row>
    <row r="813" spans="1:2">
      <c r="A813" s="52">
        <v>29299</v>
      </c>
      <c r="B813">
        <v>11.97</v>
      </c>
    </row>
    <row r="814" spans="1:2">
      <c r="A814" s="52">
        <v>29300</v>
      </c>
      <c r="B814">
        <v>12.22</v>
      </c>
    </row>
    <row r="815" spans="1:2">
      <c r="A815" s="52">
        <v>29301</v>
      </c>
      <c r="B815">
        <v>12.28</v>
      </c>
    </row>
    <row r="816" spans="1:2">
      <c r="A816" s="52">
        <v>29304</v>
      </c>
      <c r="B816">
        <v>12.69</v>
      </c>
    </row>
    <row r="817" spans="1:2">
      <c r="A817" s="52">
        <v>29305</v>
      </c>
      <c r="B817">
        <v>12.67</v>
      </c>
    </row>
    <row r="818" spans="1:2">
      <c r="A818" s="52">
        <v>29306</v>
      </c>
      <c r="B818">
        <v>12.56</v>
      </c>
    </row>
    <row r="819" spans="1:2">
      <c r="A819" s="52">
        <v>29307</v>
      </c>
      <c r="B819">
        <v>12.5</v>
      </c>
    </row>
    <row r="820" spans="1:2">
      <c r="A820" s="52">
        <v>29308</v>
      </c>
      <c r="B820">
        <v>12.35</v>
      </c>
    </row>
    <row r="821" spans="1:2">
      <c r="A821" s="52">
        <v>29311</v>
      </c>
      <c r="B821">
        <v>12.31</v>
      </c>
    </row>
    <row r="822" spans="1:2">
      <c r="A822" s="52">
        <v>29312</v>
      </c>
      <c r="B822">
        <v>12.35</v>
      </c>
    </row>
    <row r="823" spans="1:2">
      <c r="A823" s="52">
        <v>29313</v>
      </c>
      <c r="B823">
        <v>12.28</v>
      </c>
    </row>
    <row r="824" spans="1:2">
      <c r="A824" s="52">
        <v>29314</v>
      </c>
      <c r="B824">
        <v>12.27</v>
      </c>
    </row>
    <row r="825" spans="1:2">
      <c r="A825" s="52">
        <v>29315</v>
      </c>
      <c r="B825" t="s">
        <v>7113</v>
      </c>
    </row>
    <row r="826" spans="1:2">
      <c r="A826" s="52">
        <v>29318</v>
      </c>
      <c r="B826">
        <v>11.87</v>
      </c>
    </row>
    <row r="827" spans="1:2">
      <c r="A827" s="52">
        <v>29319</v>
      </c>
      <c r="B827">
        <v>11.85</v>
      </c>
    </row>
    <row r="828" spans="1:2">
      <c r="A828" s="52">
        <v>29320</v>
      </c>
      <c r="B828">
        <v>11.79</v>
      </c>
    </row>
    <row r="829" spans="1:2">
      <c r="A829" s="52">
        <v>29321</v>
      </c>
      <c r="B829">
        <v>11.74</v>
      </c>
    </row>
    <row r="830" spans="1:2">
      <c r="A830" s="52">
        <v>29322</v>
      </c>
      <c r="B830">
        <v>11.53</v>
      </c>
    </row>
    <row r="831" spans="1:2">
      <c r="A831" s="52">
        <v>29325</v>
      </c>
      <c r="B831">
        <v>11.5</v>
      </c>
    </row>
    <row r="832" spans="1:2">
      <c r="A832" s="52">
        <v>29326</v>
      </c>
      <c r="B832">
        <v>11.47</v>
      </c>
    </row>
    <row r="833" spans="1:2">
      <c r="A833" s="52">
        <v>29327</v>
      </c>
      <c r="B833">
        <v>10.91</v>
      </c>
    </row>
    <row r="834" spans="1:2">
      <c r="A834" s="52">
        <v>29328</v>
      </c>
      <c r="B834">
        <v>10.99</v>
      </c>
    </row>
    <row r="835" spans="1:2">
      <c r="A835" s="52">
        <v>29329</v>
      </c>
      <c r="B835">
        <v>10.98</v>
      </c>
    </row>
    <row r="836" spans="1:2">
      <c r="A836" s="52">
        <v>29332</v>
      </c>
      <c r="B836">
        <v>10.96</v>
      </c>
    </row>
    <row r="837" spans="1:2">
      <c r="A837" s="52">
        <v>29333</v>
      </c>
      <c r="B837">
        <v>10.94</v>
      </c>
    </row>
    <row r="838" spans="1:2">
      <c r="A838" s="52">
        <v>29334</v>
      </c>
      <c r="B838">
        <v>11.02</v>
      </c>
    </row>
    <row r="839" spans="1:2">
      <c r="A839" s="52">
        <v>29335</v>
      </c>
      <c r="B839">
        <v>11.13</v>
      </c>
    </row>
    <row r="840" spans="1:2">
      <c r="A840" s="52">
        <v>29336</v>
      </c>
      <c r="B840">
        <v>11.18</v>
      </c>
    </row>
    <row r="841" spans="1:2">
      <c r="A841" s="52">
        <v>29339</v>
      </c>
      <c r="B841">
        <v>10.86</v>
      </c>
    </row>
    <row r="842" spans="1:2">
      <c r="A842" s="52">
        <v>29340</v>
      </c>
      <c r="B842">
        <v>10.89</v>
      </c>
    </row>
    <row r="843" spans="1:2">
      <c r="A843" s="52">
        <v>29341</v>
      </c>
      <c r="B843">
        <v>10.89</v>
      </c>
    </row>
    <row r="844" spans="1:2">
      <c r="A844" s="52">
        <v>29342</v>
      </c>
      <c r="B844">
        <v>10.72</v>
      </c>
    </row>
    <row r="845" spans="1:2">
      <c r="A845" s="52">
        <v>29343</v>
      </c>
      <c r="B845">
        <v>10.47</v>
      </c>
    </row>
    <row r="846" spans="1:2">
      <c r="A846" s="52">
        <v>29346</v>
      </c>
      <c r="B846">
        <v>10.35</v>
      </c>
    </row>
    <row r="847" spans="1:2">
      <c r="A847" s="52">
        <v>29347</v>
      </c>
      <c r="B847">
        <v>10.23</v>
      </c>
    </row>
    <row r="848" spans="1:2">
      <c r="A848" s="52">
        <v>29348</v>
      </c>
      <c r="B848">
        <v>10.19</v>
      </c>
    </row>
    <row r="849" spans="1:2">
      <c r="A849" s="52">
        <v>29349</v>
      </c>
      <c r="B849">
        <v>10.34</v>
      </c>
    </row>
    <row r="850" spans="1:2">
      <c r="A850" s="52">
        <v>29350</v>
      </c>
      <c r="B850">
        <v>10.41</v>
      </c>
    </row>
    <row r="851" spans="1:2">
      <c r="A851" s="52">
        <v>29353</v>
      </c>
      <c r="B851">
        <v>10.44</v>
      </c>
    </row>
    <row r="852" spans="1:2">
      <c r="A852" s="52">
        <v>29354</v>
      </c>
      <c r="B852">
        <v>10.29</v>
      </c>
    </row>
    <row r="853" spans="1:2">
      <c r="A853" s="52">
        <v>29355</v>
      </c>
      <c r="B853">
        <v>10.26</v>
      </c>
    </row>
    <row r="854" spans="1:2">
      <c r="A854" s="52">
        <v>29356</v>
      </c>
      <c r="B854">
        <v>10.46</v>
      </c>
    </row>
    <row r="855" spans="1:2">
      <c r="A855" s="52">
        <v>29357</v>
      </c>
      <c r="B855">
        <v>10.53</v>
      </c>
    </row>
    <row r="856" spans="1:2">
      <c r="A856" s="52">
        <v>29360</v>
      </c>
      <c r="B856">
        <v>10.68</v>
      </c>
    </row>
    <row r="857" spans="1:2">
      <c r="A857" s="52">
        <v>29361</v>
      </c>
      <c r="B857">
        <v>10.47</v>
      </c>
    </row>
    <row r="858" spans="1:2">
      <c r="A858" s="52">
        <v>29362</v>
      </c>
      <c r="B858">
        <v>10.31</v>
      </c>
    </row>
    <row r="859" spans="1:2">
      <c r="A859" s="52">
        <v>29363</v>
      </c>
      <c r="B859">
        <v>10.34</v>
      </c>
    </row>
    <row r="860" spans="1:2">
      <c r="A860" s="52">
        <v>29364</v>
      </c>
      <c r="B860">
        <v>10.09</v>
      </c>
    </row>
    <row r="861" spans="1:2">
      <c r="A861" s="52">
        <v>29367</v>
      </c>
      <c r="B861" t="s">
        <v>7113</v>
      </c>
    </row>
    <row r="862" spans="1:2">
      <c r="A862" s="52">
        <v>29368</v>
      </c>
      <c r="B862">
        <v>10.1</v>
      </c>
    </row>
    <row r="863" spans="1:2">
      <c r="A863" s="52">
        <v>29369</v>
      </c>
      <c r="B863">
        <v>10.220000000000001</v>
      </c>
    </row>
    <row r="864" spans="1:2">
      <c r="A864" s="52">
        <v>29370</v>
      </c>
      <c r="B864">
        <v>10.32</v>
      </c>
    </row>
    <row r="865" spans="1:2">
      <c r="A865" s="52">
        <v>29371</v>
      </c>
      <c r="B865">
        <v>10.37</v>
      </c>
    </row>
    <row r="866" spans="1:2">
      <c r="A866" s="52">
        <v>29374</v>
      </c>
      <c r="B866">
        <v>10.45</v>
      </c>
    </row>
    <row r="867" spans="1:2">
      <c r="A867" s="52">
        <v>29375</v>
      </c>
      <c r="B867">
        <v>10.29</v>
      </c>
    </row>
    <row r="868" spans="1:2">
      <c r="A868" s="52">
        <v>29376</v>
      </c>
      <c r="B868">
        <v>10.18</v>
      </c>
    </row>
    <row r="869" spans="1:2">
      <c r="A869" s="52">
        <v>29377</v>
      </c>
      <c r="B869">
        <v>10.08</v>
      </c>
    </row>
    <row r="870" spans="1:2">
      <c r="A870" s="52">
        <v>29378</v>
      </c>
      <c r="B870">
        <v>9.8699999999999992</v>
      </c>
    </row>
    <row r="871" spans="1:2">
      <c r="A871" s="52">
        <v>29381</v>
      </c>
      <c r="B871">
        <v>9.75</v>
      </c>
    </row>
    <row r="872" spans="1:2">
      <c r="A872" s="52">
        <v>29382</v>
      </c>
      <c r="B872">
        <v>9.8800000000000008</v>
      </c>
    </row>
    <row r="873" spans="1:2">
      <c r="A873" s="52">
        <v>29383</v>
      </c>
      <c r="B873">
        <v>9.7899999999999991</v>
      </c>
    </row>
    <row r="874" spans="1:2">
      <c r="A874" s="52">
        <v>29384</v>
      </c>
      <c r="B874">
        <v>9.6</v>
      </c>
    </row>
    <row r="875" spans="1:2">
      <c r="A875" s="52">
        <v>29385</v>
      </c>
      <c r="B875">
        <v>9.49</v>
      </c>
    </row>
    <row r="876" spans="1:2">
      <c r="A876" s="52">
        <v>29388</v>
      </c>
      <c r="B876">
        <v>9.49</v>
      </c>
    </row>
    <row r="877" spans="1:2">
      <c r="A877" s="52">
        <v>29389</v>
      </c>
      <c r="B877">
        <v>9.52</v>
      </c>
    </row>
    <row r="878" spans="1:2">
      <c r="A878" s="52">
        <v>29390</v>
      </c>
      <c r="B878">
        <v>9.6</v>
      </c>
    </row>
    <row r="879" spans="1:2">
      <c r="A879" s="52">
        <v>29391</v>
      </c>
      <c r="B879">
        <v>9.57</v>
      </c>
    </row>
    <row r="880" spans="1:2">
      <c r="A880" s="52">
        <v>29392</v>
      </c>
      <c r="B880">
        <v>9.5</v>
      </c>
    </row>
    <row r="881" spans="1:2">
      <c r="A881" s="52">
        <v>29395</v>
      </c>
      <c r="B881">
        <v>9.66</v>
      </c>
    </row>
    <row r="882" spans="1:2">
      <c r="A882" s="52">
        <v>29396</v>
      </c>
      <c r="B882">
        <v>9.6999999999999993</v>
      </c>
    </row>
    <row r="883" spans="1:2">
      <c r="A883" s="52">
        <v>29397</v>
      </c>
      <c r="B883">
        <v>9.7899999999999991</v>
      </c>
    </row>
    <row r="884" spans="1:2">
      <c r="A884" s="52">
        <v>29398</v>
      </c>
      <c r="B884">
        <v>9.91</v>
      </c>
    </row>
    <row r="885" spans="1:2">
      <c r="A885" s="52">
        <v>29399</v>
      </c>
      <c r="B885">
        <v>9.9700000000000006</v>
      </c>
    </row>
    <row r="886" spans="1:2">
      <c r="A886" s="52">
        <v>29402</v>
      </c>
      <c r="B886">
        <v>9.99</v>
      </c>
    </row>
    <row r="887" spans="1:2">
      <c r="A887" s="52">
        <v>29403</v>
      </c>
      <c r="B887">
        <v>10.119999999999999</v>
      </c>
    </row>
    <row r="888" spans="1:2">
      <c r="A888" s="52">
        <v>29404</v>
      </c>
      <c r="B888">
        <v>10.119999999999999</v>
      </c>
    </row>
    <row r="889" spans="1:2">
      <c r="A889" s="52">
        <v>29405</v>
      </c>
      <c r="B889">
        <v>10</v>
      </c>
    </row>
    <row r="890" spans="1:2">
      <c r="A890" s="52">
        <v>29406</v>
      </c>
      <c r="B890" t="s">
        <v>7113</v>
      </c>
    </row>
    <row r="891" spans="1:2">
      <c r="A891" s="52">
        <v>29409</v>
      </c>
      <c r="B891">
        <v>10.220000000000001</v>
      </c>
    </row>
    <row r="892" spans="1:2">
      <c r="A892" s="52">
        <v>29410</v>
      </c>
      <c r="B892">
        <v>10.06</v>
      </c>
    </row>
    <row r="893" spans="1:2">
      <c r="A893" s="52">
        <v>29411</v>
      </c>
      <c r="B893">
        <v>10.14</v>
      </c>
    </row>
    <row r="894" spans="1:2">
      <c r="A894" s="52">
        <v>29412</v>
      </c>
      <c r="B894">
        <v>10.210000000000001</v>
      </c>
    </row>
    <row r="895" spans="1:2">
      <c r="A895" s="52">
        <v>29413</v>
      </c>
      <c r="B895">
        <v>10.3</v>
      </c>
    </row>
    <row r="896" spans="1:2">
      <c r="A896" s="52">
        <v>29416</v>
      </c>
      <c r="B896">
        <v>10.36</v>
      </c>
    </row>
    <row r="897" spans="1:2">
      <c r="A897" s="52">
        <v>29417</v>
      </c>
      <c r="B897">
        <v>10.19</v>
      </c>
    </row>
    <row r="898" spans="1:2">
      <c r="A898" s="52">
        <v>29418</v>
      </c>
      <c r="B898">
        <v>10.050000000000001</v>
      </c>
    </row>
    <row r="899" spans="1:2">
      <c r="A899" s="52">
        <v>29419</v>
      </c>
      <c r="B899">
        <v>10.15</v>
      </c>
    </row>
    <row r="900" spans="1:2">
      <c r="A900" s="52">
        <v>29420</v>
      </c>
      <c r="B900">
        <v>10.19</v>
      </c>
    </row>
    <row r="901" spans="1:2">
      <c r="A901" s="52">
        <v>29423</v>
      </c>
      <c r="B901">
        <v>10.11</v>
      </c>
    </row>
    <row r="902" spans="1:2">
      <c r="A902" s="52">
        <v>29424</v>
      </c>
      <c r="B902">
        <v>10.18</v>
      </c>
    </row>
    <row r="903" spans="1:2">
      <c r="A903" s="52">
        <v>29425</v>
      </c>
      <c r="B903">
        <v>10.15</v>
      </c>
    </row>
    <row r="904" spans="1:2">
      <c r="A904" s="52">
        <v>29426</v>
      </c>
      <c r="B904">
        <v>10.24</v>
      </c>
    </row>
    <row r="905" spans="1:2">
      <c r="A905" s="52">
        <v>29427</v>
      </c>
      <c r="B905">
        <v>10.33</v>
      </c>
    </row>
    <row r="906" spans="1:2">
      <c r="A906" s="52">
        <v>29430</v>
      </c>
      <c r="B906">
        <v>10.42</v>
      </c>
    </row>
    <row r="907" spans="1:2">
      <c r="A907" s="52">
        <v>29431</v>
      </c>
      <c r="B907">
        <v>10.4</v>
      </c>
    </row>
    <row r="908" spans="1:2">
      <c r="A908" s="52">
        <v>29432</v>
      </c>
      <c r="B908">
        <v>10.51</v>
      </c>
    </row>
    <row r="909" spans="1:2">
      <c r="A909" s="52">
        <v>29433</v>
      </c>
      <c r="B909">
        <v>10.8</v>
      </c>
    </row>
    <row r="910" spans="1:2">
      <c r="A910" s="52">
        <v>29434</v>
      </c>
      <c r="B910">
        <v>10.76</v>
      </c>
    </row>
    <row r="911" spans="1:2">
      <c r="A911" s="52">
        <v>29437</v>
      </c>
      <c r="B911">
        <v>10.68</v>
      </c>
    </row>
    <row r="912" spans="1:2">
      <c r="A912" s="52">
        <v>29438</v>
      </c>
      <c r="B912">
        <v>10.69</v>
      </c>
    </row>
    <row r="913" spans="1:2">
      <c r="A913" s="52">
        <v>29439</v>
      </c>
      <c r="B913">
        <v>10.73</v>
      </c>
    </row>
    <row r="914" spans="1:2">
      <c r="A914" s="52">
        <v>29440</v>
      </c>
      <c r="B914">
        <v>10.68</v>
      </c>
    </row>
    <row r="915" spans="1:2">
      <c r="A915" s="52">
        <v>29441</v>
      </c>
      <c r="B915">
        <v>10.9</v>
      </c>
    </row>
    <row r="916" spans="1:2">
      <c r="A916" s="52">
        <v>29444</v>
      </c>
      <c r="B916">
        <v>11.05</v>
      </c>
    </row>
    <row r="917" spans="1:2">
      <c r="A917" s="52">
        <v>29445</v>
      </c>
      <c r="B917">
        <v>11.01</v>
      </c>
    </row>
    <row r="918" spans="1:2">
      <c r="A918" s="52">
        <v>29446</v>
      </c>
      <c r="B918">
        <v>10.93</v>
      </c>
    </row>
    <row r="919" spans="1:2">
      <c r="A919" s="52">
        <v>29447</v>
      </c>
      <c r="B919">
        <v>10.9</v>
      </c>
    </row>
    <row r="920" spans="1:2">
      <c r="A920" s="52">
        <v>29448</v>
      </c>
      <c r="B920">
        <v>10.83</v>
      </c>
    </row>
    <row r="921" spans="1:2">
      <c r="A921" s="52">
        <v>29451</v>
      </c>
      <c r="B921">
        <v>11.02</v>
      </c>
    </row>
    <row r="922" spans="1:2">
      <c r="A922" s="52">
        <v>29452</v>
      </c>
      <c r="B922">
        <v>11.16</v>
      </c>
    </row>
    <row r="923" spans="1:2">
      <c r="A923" s="52">
        <v>29453</v>
      </c>
      <c r="B923">
        <v>11.13</v>
      </c>
    </row>
    <row r="924" spans="1:2">
      <c r="A924" s="52">
        <v>29454</v>
      </c>
      <c r="B924">
        <v>11.15</v>
      </c>
    </row>
    <row r="925" spans="1:2">
      <c r="A925" s="52">
        <v>29455</v>
      </c>
      <c r="B925">
        <v>11.01</v>
      </c>
    </row>
    <row r="926" spans="1:2">
      <c r="A926" s="52">
        <v>29458</v>
      </c>
      <c r="B926">
        <v>11.18</v>
      </c>
    </row>
    <row r="927" spans="1:2">
      <c r="A927" s="52">
        <v>29459</v>
      </c>
      <c r="B927">
        <v>11.18</v>
      </c>
    </row>
    <row r="928" spans="1:2">
      <c r="A928" s="52">
        <v>29460</v>
      </c>
      <c r="B928">
        <v>11.33</v>
      </c>
    </row>
    <row r="929" spans="1:2">
      <c r="A929" s="52">
        <v>29461</v>
      </c>
      <c r="B929">
        <v>11.43</v>
      </c>
    </row>
    <row r="930" spans="1:2">
      <c r="A930" s="52">
        <v>29462</v>
      </c>
      <c r="B930">
        <v>11.27</v>
      </c>
    </row>
    <row r="931" spans="1:2">
      <c r="A931" s="52">
        <v>29465</v>
      </c>
      <c r="B931" t="s">
        <v>7113</v>
      </c>
    </row>
    <row r="932" spans="1:2">
      <c r="A932" s="52">
        <v>29466</v>
      </c>
      <c r="B932">
        <v>11.08</v>
      </c>
    </row>
    <row r="933" spans="1:2">
      <c r="A933" s="52">
        <v>29467</v>
      </c>
      <c r="B933">
        <v>10.94</v>
      </c>
    </row>
    <row r="934" spans="1:2">
      <c r="A934" s="52">
        <v>29468</v>
      </c>
      <c r="B934">
        <v>11.02</v>
      </c>
    </row>
    <row r="935" spans="1:2">
      <c r="A935" s="52">
        <v>29469</v>
      </c>
      <c r="B935">
        <v>11.06</v>
      </c>
    </row>
    <row r="936" spans="1:2">
      <c r="A936" s="52">
        <v>29472</v>
      </c>
      <c r="B936">
        <v>11.15</v>
      </c>
    </row>
    <row r="937" spans="1:2">
      <c r="A937" s="52">
        <v>29473</v>
      </c>
      <c r="B937">
        <v>11.05</v>
      </c>
    </row>
    <row r="938" spans="1:2">
      <c r="A938" s="52">
        <v>29474</v>
      </c>
      <c r="B938">
        <v>11.02</v>
      </c>
    </row>
    <row r="939" spans="1:2">
      <c r="A939" s="52">
        <v>29475</v>
      </c>
      <c r="B939">
        <v>11.15</v>
      </c>
    </row>
    <row r="940" spans="1:2">
      <c r="A940" s="52">
        <v>29476</v>
      </c>
      <c r="B940">
        <v>11.18</v>
      </c>
    </row>
    <row r="941" spans="1:2">
      <c r="A941" s="52">
        <v>29479</v>
      </c>
      <c r="B941">
        <v>11.38</v>
      </c>
    </row>
    <row r="942" spans="1:2">
      <c r="A942" s="52">
        <v>29480</v>
      </c>
      <c r="B942">
        <v>11.33</v>
      </c>
    </row>
    <row r="943" spans="1:2">
      <c r="A943" s="52">
        <v>29481</v>
      </c>
      <c r="B943">
        <v>11.41</v>
      </c>
    </row>
    <row r="944" spans="1:2">
      <c r="A944" s="52">
        <v>29482</v>
      </c>
      <c r="B944">
        <v>11.35</v>
      </c>
    </row>
    <row r="945" spans="1:2">
      <c r="A945" s="52">
        <v>29483</v>
      </c>
      <c r="B945">
        <v>11.25</v>
      </c>
    </row>
    <row r="946" spans="1:2">
      <c r="A946" s="52">
        <v>29486</v>
      </c>
      <c r="B946">
        <v>11.6</v>
      </c>
    </row>
    <row r="947" spans="1:2">
      <c r="A947" s="52">
        <v>29487</v>
      </c>
      <c r="B947">
        <v>11.53</v>
      </c>
    </row>
    <row r="948" spans="1:2">
      <c r="A948" s="52">
        <v>29488</v>
      </c>
      <c r="B948">
        <v>11.53</v>
      </c>
    </row>
    <row r="949" spans="1:2">
      <c r="A949" s="52">
        <v>29489</v>
      </c>
      <c r="B949">
        <v>11.66</v>
      </c>
    </row>
    <row r="950" spans="1:2">
      <c r="A950" s="52">
        <v>29490</v>
      </c>
      <c r="B950">
        <v>11.81</v>
      </c>
    </row>
    <row r="951" spans="1:2">
      <c r="A951" s="52">
        <v>29493</v>
      </c>
      <c r="B951">
        <v>11.93</v>
      </c>
    </row>
    <row r="952" spans="1:2">
      <c r="A952" s="52">
        <v>29494</v>
      </c>
      <c r="B952">
        <v>11.7</v>
      </c>
    </row>
    <row r="953" spans="1:2">
      <c r="A953" s="52">
        <v>29495</v>
      </c>
      <c r="B953">
        <v>11.69</v>
      </c>
    </row>
    <row r="954" spans="1:2">
      <c r="A954" s="52">
        <v>29496</v>
      </c>
      <c r="B954">
        <v>11.66</v>
      </c>
    </row>
    <row r="955" spans="1:2">
      <c r="A955" s="52">
        <v>29497</v>
      </c>
      <c r="B955">
        <v>11.33</v>
      </c>
    </row>
    <row r="956" spans="1:2">
      <c r="A956" s="52">
        <v>29500</v>
      </c>
      <c r="B956">
        <v>11.26</v>
      </c>
    </row>
    <row r="957" spans="1:2">
      <c r="A957" s="52">
        <v>29501</v>
      </c>
      <c r="B957">
        <v>11.3</v>
      </c>
    </row>
    <row r="958" spans="1:2">
      <c r="A958" s="52">
        <v>29502</v>
      </c>
      <c r="B958">
        <v>11.38</v>
      </c>
    </row>
    <row r="959" spans="1:2">
      <c r="A959" s="52">
        <v>29503</v>
      </c>
      <c r="B959">
        <v>11.21</v>
      </c>
    </row>
    <row r="960" spans="1:2">
      <c r="A960" s="52">
        <v>29504</v>
      </c>
      <c r="B960">
        <v>11.26</v>
      </c>
    </row>
    <row r="961" spans="1:2">
      <c r="A961" s="52">
        <v>29507</v>
      </c>
      <c r="B961" t="s">
        <v>7113</v>
      </c>
    </row>
    <row r="962" spans="1:2">
      <c r="A962" s="52">
        <v>29508</v>
      </c>
      <c r="B962">
        <v>11.16</v>
      </c>
    </row>
    <row r="963" spans="1:2">
      <c r="A963" s="52">
        <v>29509</v>
      </c>
      <c r="B963">
        <v>11.11</v>
      </c>
    </row>
    <row r="964" spans="1:2">
      <c r="A964" s="52">
        <v>29510</v>
      </c>
      <c r="B964">
        <v>11.27</v>
      </c>
    </row>
    <row r="965" spans="1:2">
      <c r="A965" s="52">
        <v>29511</v>
      </c>
      <c r="B965">
        <v>11.44</v>
      </c>
    </row>
    <row r="966" spans="1:2">
      <c r="A966" s="52">
        <v>29514</v>
      </c>
      <c r="B966">
        <v>11.44</v>
      </c>
    </row>
    <row r="967" spans="1:2">
      <c r="A967" s="52">
        <v>29515</v>
      </c>
      <c r="B967">
        <v>11.53</v>
      </c>
    </row>
    <row r="968" spans="1:2">
      <c r="A968" s="52">
        <v>29516</v>
      </c>
      <c r="B968">
        <v>11.74</v>
      </c>
    </row>
    <row r="969" spans="1:2">
      <c r="A969" s="52">
        <v>29517</v>
      </c>
      <c r="B969">
        <v>11.68</v>
      </c>
    </row>
    <row r="970" spans="1:2">
      <c r="A970" s="52">
        <v>29518</v>
      </c>
      <c r="B970">
        <v>11.61</v>
      </c>
    </row>
    <row r="971" spans="1:2">
      <c r="A971" s="52">
        <v>29521</v>
      </c>
      <c r="B971">
        <v>11.96</v>
      </c>
    </row>
    <row r="972" spans="1:2">
      <c r="A972" s="52">
        <v>29522</v>
      </c>
      <c r="B972">
        <v>12.14</v>
      </c>
    </row>
    <row r="973" spans="1:2">
      <c r="A973" s="52">
        <v>29523</v>
      </c>
      <c r="B973">
        <v>12.21</v>
      </c>
    </row>
    <row r="974" spans="1:2">
      <c r="A974" s="52">
        <v>29524</v>
      </c>
      <c r="B974">
        <v>12.28</v>
      </c>
    </row>
    <row r="975" spans="1:2">
      <c r="A975" s="52">
        <v>29525</v>
      </c>
      <c r="B975">
        <v>12.23</v>
      </c>
    </row>
    <row r="976" spans="1:2">
      <c r="A976" s="52">
        <v>29528</v>
      </c>
      <c r="B976">
        <v>12.22</v>
      </c>
    </row>
    <row r="977" spans="1:2">
      <c r="A977" s="52">
        <v>29529</v>
      </c>
      <c r="B977" t="s">
        <v>7113</v>
      </c>
    </row>
    <row r="978" spans="1:2">
      <c r="A978" s="52">
        <v>29530</v>
      </c>
      <c r="B978">
        <v>12.36</v>
      </c>
    </row>
    <row r="979" spans="1:2">
      <c r="A979" s="52">
        <v>29531</v>
      </c>
      <c r="B979">
        <v>12.59</v>
      </c>
    </row>
    <row r="980" spans="1:2">
      <c r="A980" s="52">
        <v>29532</v>
      </c>
      <c r="B980">
        <v>12.59</v>
      </c>
    </row>
    <row r="981" spans="1:2">
      <c r="A981" s="52">
        <v>29535</v>
      </c>
      <c r="B981">
        <v>12.71</v>
      </c>
    </row>
    <row r="982" spans="1:2">
      <c r="A982" s="52">
        <v>29536</v>
      </c>
      <c r="B982" t="s">
        <v>7113</v>
      </c>
    </row>
    <row r="983" spans="1:2">
      <c r="A983" s="52">
        <v>29537</v>
      </c>
      <c r="B983">
        <v>12.26</v>
      </c>
    </row>
    <row r="984" spans="1:2">
      <c r="A984" s="52">
        <v>29538</v>
      </c>
      <c r="B984">
        <v>12.23</v>
      </c>
    </row>
    <row r="985" spans="1:2">
      <c r="A985" s="52">
        <v>29539</v>
      </c>
      <c r="B985">
        <v>12.45</v>
      </c>
    </row>
    <row r="986" spans="1:2">
      <c r="A986" s="52">
        <v>29542</v>
      </c>
      <c r="B986">
        <v>12.6</v>
      </c>
    </row>
    <row r="987" spans="1:2">
      <c r="A987" s="52">
        <v>29543</v>
      </c>
      <c r="B987">
        <v>12.29</v>
      </c>
    </row>
    <row r="988" spans="1:2">
      <c r="A988" s="52">
        <v>29544</v>
      </c>
      <c r="B988">
        <v>12.19</v>
      </c>
    </row>
    <row r="989" spans="1:2">
      <c r="A989" s="52">
        <v>29545</v>
      </c>
      <c r="B989">
        <v>12.22</v>
      </c>
    </row>
    <row r="990" spans="1:2">
      <c r="A990" s="52">
        <v>29546</v>
      </c>
      <c r="B990">
        <v>12.37</v>
      </c>
    </row>
    <row r="991" spans="1:2">
      <c r="A991" s="52">
        <v>29549</v>
      </c>
      <c r="B991">
        <v>12.31</v>
      </c>
    </row>
    <row r="992" spans="1:2">
      <c r="A992" s="52">
        <v>29550</v>
      </c>
      <c r="B992">
        <v>12.3</v>
      </c>
    </row>
    <row r="993" spans="1:2">
      <c r="A993" s="52">
        <v>29551</v>
      </c>
      <c r="B993">
        <v>12.27</v>
      </c>
    </row>
    <row r="994" spans="1:2">
      <c r="A994" s="52">
        <v>29552</v>
      </c>
      <c r="B994" t="s">
        <v>7113</v>
      </c>
    </row>
    <row r="995" spans="1:2">
      <c r="A995" s="52">
        <v>29553</v>
      </c>
      <c r="B995">
        <v>12.32</v>
      </c>
    </row>
    <row r="996" spans="1:2">
      <c r="A996" s="52">
        <v>29556</v>
      </c>
      <c r="B996">
        <v>12.51</v>
      </c>
    </row>
    <row r="997" spans="1:2">
      <c r="A997" s="52">
        <v>29557</v>
      </c>
      <c r="B997">
        <v>12.5</v>
      </c>
    </row>
    <row r="998" spans="1:2">
      <c r="A998" s="52">
        <v>29558</v>
      </c>
      <c r="B998">
        <v>12.41</v>
      </c>
    </row>
    <row r="999" spans="1:2">
      <c r="A999" s="52">
        <v>29559</v>
      </c>
      <c r="B999">
        <v>12.43</v>
      </c>
    </row>
    <row r="1000" spans="1:2">
      <c r="A1000" s="52">
        <v>29560</v>
      </c>
      <c r="B1000">
        <v>12.33</v>
      </c>
    </row>
    <row r="1001" spans="1:2">
      <c r="A1001" s="52">
        <v>29563</v>
      </c>
      <c r="B1001">
        <v>12.42</v>
      </c>
    </row>
    <row r="1002" spans="1:2">
      <c r="A1002" s="52">
        <v>29564</v>
      </c>
      <c r="B1002">
        <v>12.68</v>
      </c>
    </row>
    <row r="1003" spans="1:2">
      <c r="A1003" s="52">
        <v>29565</v>
      </c>
      <c r="B1003">
        <v>12.8</v>
      </c>
    </row>
    <row r="1004" spans="1:2">
      <c r="A1004" s="52">
        <v>29566</v>
      </c>
      <c r="B1004">
        <v>13.17</v>
      </c>
    </row>
    <row r="1005" spans="1:2">
      <c r="A1005" s="52">
        <v>29567</v>
      </c>
      <c r="B1005">
        <v>12.82</v>
      </c>
    </row>
    <row r="1006" spans="1:2">
      <c r="A1006" s="52">
        <v>29570</v>
      </c>
      <c r="B1006">
        <v>12.85</v>
      </c>
    </row>
    <row r="1007" spans="1:2">
      <c r="A1007" s="52">
        <v>29571</v>
      </c>
      <c r="B1007">
        <v>12.95</v>
      </c>
    </row>
    <row r="1008" spans="1:2">
      <c r="A1008" s="52">
        <v>29572</v>
      </c>
      <c r="B1008">
        <v>12.74</v>
      </c>
    </row>
    <row r="1009" spans="1:2">
      <c r="A1009" s="52">
        <v>29573</v>
      </c>
      <c r="B1009">
        <v>12.62</v>
      </c>
    </row>
    <row r="1010" spans="1:2">
      <c r="A1010" s="52">
        <v>29574</v>
      </c>
      <c r="B1010">
        <v>12.22</v>
      </c>
    </row>
    <row r="1011" spans="1:2">
      <c r="A1011" s="52">
        <v>29577</v>
      </c>
      <c r="B1011">
        <v>11.75</v>
      </c>
    </row>
    <row r="1012" spans="1:2">
      <c r="A1012" s="52">
        <v>29578</v>
      </c>
      <c r="B1012">
        <v>11.93</v>
      </c>
    </row>
    <row r="1013" spans="1:2">
      <c r="A1013" s="52">
        <v>29579</v>
      </c>
      <c r="B1013">
        <v>11.95</v>
      </c>
    </row>
    <row r="1014" spans="1:2">
      <c r="A1014" s="52">
        <v>29580</v>
      </c>
      <c r="B1014" t="s">
        <v>7113</v>
      </c>
    </row>
    <row r="1015" spans="1:2">
      <c r="A1015" s="52">
        <v>29581</v>
      </c>
      <c r="B1015">
        <v>11.84</v>
      </c>
    </row>
    <row r="1016" spans="1:2">
      <c r="A1016" s="52">
        <v>29584</v>
      </c>
      <c r="B1016">
        <v>11.84</v>
      </c>
    </row>
    <row r="1017" spans="1:2">
      <c r="A1017" s="52">
        <v>29585</v>
      </c>
      <c r="B1017">
        <v>11.96</v>
      </c>
    </row>
    <row r="1018" spans="1:2">
      <c r="A1018" s="52">
        <v>29586</v>
      </c>
      <c r="B1018">
        <v>11.98</v>
      </c>
    </row>
    <row r="1019" spans="1:2">
      <c r="A1019" s="52">
        <v>29587</v>
      </c>
      <c r="B1019" t="s">
        <v>7113</v>
      </c>
    </row>
    <row r="1020" spans="1:2">
      <c r="A1020" s="52">
        <v>29588</v>
      </c>
      <c r="B1020">
        <v>12.01</v>
      </c>
    </row>
    <row r="1021" spans="1:2">
      <c r="A1021" s="52">
        <v>29591</v>
      </c>
      <c r="B1021">
        <v>11.67</v>
      </c>
    </row>
    <row r="1022" spans="1:2">
      <c r="A1022" s="52">
        <v>29592</v>
      </c>
      <c r="B1022">
        <v>11.67</v>
      </c>
    </row>
    <row r="1023" spans="1:2">
      <c r="A1023" s="52">
        <v>29593</v>
      </c>
      <c r="B1023">
        <v>11.89</v>
      </c>
    </row>
    <row r="1024" spans="1:2">
      <c r="A1024" s="52">
        <v>29594</v>
      </c>
      <c r="B1024">
        <v>11.91</v>
      </c>
    </row>
    <row r="1025" spans="1:2">
      <c r="A1025" s="52">
        <v>29595</v>
      </c>
      <c r="B1025">
        <v>12.13</v>
      </c>
    </row>
    <row r="1026" spans="1:2">
      <c r="A1026" s="52">
        <v>29598</v>
      </c>
      <c r="B1026">
        <v>12.08</v>
      </c>
    </row>
    <row r="1027" spans="1:2">
      <c r="A1027" s="52">
        <v>29599</v>
      </c>
      <c r="B1027">
        <v>12.08</v>
      </c>
    </row>
    <row r="1028" spans="1:2">
      <c r="A1028" s="52">
        <v>29600</v>
      </c>
      <c r="B1028">
        <v>12.07</v>
      </c>
    </row>
    <row r="1029" spans="1:2">
      <c r="A1029" s="52">
        <v>29601</v>
      </c>
      <c r="B1029">
        <v>12.25</v>
      </c>
    </row>
    <row r="1030" spans="1:2">
      <c r="A1030" s="52">
        <v>29602</v>
      </c>
      <c r="B1030">
        <v>12.13</v>
      </c>
    </row>
    <row r="1031" spans="1:2">
      <c r="A1031" s="52">
        <v>29605</v>
      </c>
      <c r="B1031">
        <v>12.25</v>
      </c>
    </row>
    <row r="1032" spans="1:2">
      <c r="A1032" s="52">
        <v>29606</v>
      </c>
      <c r="B1032">
        <v>12.11</v>
      </c>
    </row>
    <row r="1033" spans="1:2">
      <c r="A1033" s="52">
        <v>29607</v>
      </c>
      <c r="B1033">
        <v>12.33</v>
      </c>
    </row>
    <row r="1034" spans="1:2">
      <c r="A1034" s="52">
        <v>29608</v>
      </c>
      <c r="B1034">
        <v>12.46</v>
      </c>
    </row>
    <row r="1035" spans="1:2">
      <c r="A1035" s="52">
        <v>29609</v>
      </c>
      <c r="B1035">
        <v>12.38</v>
      </c>
    </row>
    <row r="1036" spans="1:2">
      <c r="A1036" s="52">
        <v>29612</v>
      </c>
      <c r="B1036">
        <v>12.28</v>
      </c>
    </row>
    <row r="1037" spans="1:2">
      <c r="A1037" s="52">
        <v>29613</v>
      </c>
      <c r="B1037">
        <v>12.31</v>
      </c>
    </row>
    <row r="1038" spans="1:2">
      <c r="A1038" s="52">
        <v>29614</v>
      </c>
      <c r="B1038">
        <v>12.33</v>
      </c>
    </row>
    <row r="1039" spans="1:2">
      <c r="A1039" s="52">
        <v>29615</v>
      </c>
      <c r="B1039">
        <v>12.38</v>
      </c>
    </row>
    <row r="1040" spans="1:2">
      <c r="A1040" s="52">
        <v>29616</v>
      </c>
      <c r="B1040">
        <v>12.28</v>
      </c>
    </row>
    <row r="1041" spans="1:2">
      <c r="A1041" s="52">
        <v>29619</v>
      </c>
      <c r="B1041">
        <v>12.45</v>
      </c>
    </row>
    <row r="1042" spans="1:2">
      <c r="A1042" s="52">
        <v>29620</v>
      </c>
      <c r="B1042">
        <v>12.61</v>
      </c>
    </row>
    <row r="1043" spans="1:2">
      <c r="A1043" s="52">
        <v>29621</v>
      </c>
      <c r="B1043">
        <v>12.49</v>
      </c>
    </row>
    <row r="1044" spans="1:2">
      <c r="A1044" s="52">
        <v>29622</v>
      </c>
      <c r="B1044">
        <v>12.7</v>
      </c>
    </row>
    <row r="1045" spans="1:2">
      <c r="A1045" s="52">
        <v>29623</v>
      </c>
      <c r="B1045">
        <v>12.73</v>
      </c>
    </row>
    <row r="1046" spans="1:2">
      <c r="A1046" s="52">
        <v>29626</v>
      </c>
      <c r="B1046">
        <v>12.81</v>
      </c>
    </row>
    <row r="1047" spans="1:2">
      <c r="A1047" s="52">
        <v>29627</v>
      </c>
      <c r="B1047">
        <v>12.92</v>
      </c>
    </row>
    <row r="1048" spans="1:2">
      <c r="A1048" s="52">
        <v>29628</v>
      </c>
      <c r="B1048">
        <v>13.01</v>
      </c>
    </row>
    <row r="1049" spans="1:2">
      <c r="A1049" s="52">
        <v>29629</v>
      </c>
      <c r="B1049" t="s">
        <v>7113</v>
      </c>
    </row>
    <row r="1050" spans="1:2">
      <c r="A1050" s="52">
        <v>29630</v>
      </c>
      <c r="B1050">
        <v>13.2</v>
      </c>
    </row>
    <row r="1051" spans="1:2">
      <c r="A1051" s="52">
        <v>29633</v>
      </c>
      <c r="B1051" t="s">
        <v>7113</v>
      </c>
    </row>
    <row r="1052" spans="1:2">
      <c r="A1052" s="52">
        <v>29634</v>
      </c>
      <c r="B1052">
        <v>12.93</v>
      </c>
    </row>
    <row r="1053" spans="1:2">
      <c r="A1053" s="52">
        <v>29635</v>
      </c>
      <c r="B1053">
        <v>12.88</v>
      </c>
    </row>
    <row r="1054" spans="1:2">
      <c r="A1054" s="52">
        <v>29636</v>
      </c>
      <c r="B1054">
        <v>12.71</v>
      </c>
    </row>
    <row r="1055" spans="1:2">
      <c r="A1055" s="52">
        <v>29637</v>
      </c>
      <c r="B1055">
        <v>12.54</v>
      </c>
    </row>
    <row r="1056" spans="1:2">
      <c r="A1056" s="52">
        <v>29640</v>
      </c>
      <c r="B1056">
        <v>12.81</v>
      </c>
    </row>
    <row r="1057" spans="1:2">
      <c r="A1057" s="52">
        <v>29641</v>
      </c>
      <c r="B1057">
        <v>12.81</v>
      </c>
    </row>
    <row r="1058" spans="1:2">
      <c r="A1058" s="52">
        <v>29642</v>
      </c>
      <c r="B1058">
        <v>12.89</v>
      </c>
    </row>
    <row r="1059" spans="1:2">
      <c r="A1059" s="52">
        <v>29643</v>
      </c>
      <c r="B1059">
        <v>12.98</v>
      </c>
    </row>
    <row r="1060" spans="1:2">
      <c r="A1060" s="52">
        <v>29644</v>
      </c>
      <c r="B1060">
        <v>12.97</v>
      </c>
    </row>
    <row r="1061" spans="1:2">
      <c r="A1061" s="52">
        <v>29647</v>
      </c>
      <c r="B1061">
        <v>13.19</v>
      </c>
    </row>
    <row r="1062" spans="1:2">
      <c r="A1062" s="52">
        <v>29648</v>
      </c>
      <c r="B1062">
        <v>13</v>
      </c>
    </row>
    <row r="1063" spans="1:2">
      <c r="A1063" s="52">
        <v>29649</v>
      </c>
      <c r="B1063">
        <v>13.03</v>
      </c>
    </row>
    <row r="1064" spans="1:2">
      <c r="A1064" s="52">
        <v>29650</v>
      </c>
      <c r="B1064">
        <v>13</v>
      </c>
    </row>
    <row r="1065" spans="1:2">
      <c r="A1065" s="52">
        <v>29651</v>
      </c>
      <c r="B1065">
        <v>12.73</v>
      </c>
    </row>
    <row r="1066" spans="1:2">
      <c r="A1066" s="52">
        <v>29654</v>
      </c>
      <c r="B1066">
        <v>12.64</v>
      </c>
    </row>
    <row r="1067" spans="1:2">
      <c r="A1067" s="52">
        <v>29655</v>
      </c>
      <c r="B1067">
        <v>12.69</v>
      </c>
    </row>
    <row r="1068" spans="1:2">
      <c r="A1068" s="52">
        <v>29656</v>
      </c>
      <c r="B1068">
        <v>12.74</v>
      </c>
    </row>
    <row r="1069" spans="1:2">
      <c r="A1069" s="52">
        <v>29657</v>
      </c>
      <c r="B1069">
        <v>12.59</v>
      </c>
    </row>
    <row r="1070" spans="1:2">
      <c r="A1070" s="52">
        <v>29658</v>
      </c>
      <c r="B1070">
        <v>12.42</v>
      </c>
    </row>
    <row r="1071" spans="1:2">
      <c r="A1071" s="52">
        <v>29661</v>
      </c>
      <c r="B1071">
        <v>12.41</v>
      </c>
    </row>
    <row r="1072" spans="1:2">
      <c r="A1072" s="52">
        <v>29662</v>
      </c>
      <c r="B1072">
        <v>12.25</v>
      </c>
    </row>
    <row r="1073" spans="1:2">
      <c r="A1073" s="52">
        <v>29663</v>
      </c>
      <c r="B1073">
        <v>12.16</v>
      </c>
    </row>
    <row r="1074" spans="1:2">
      <c r="A1074" s="52">
        <v>29664</v>
      </c>
      <c r="B1074">
        <v>12.28</v>
      </c>
    </row>
    <row r="1075" spans="1:2">
      <c r="A1075" s="52">
        <v>29665</v>
      </c>
      <c r="B1075">
        <v>12.34</v>
      </c>
    </row>
    <row r="1076" spans="1:2">
      <c r="A1076" s="52">
        <v>29668</v>
      </c>
      <c r="B1076">
        <v>12.71</v>
      </c>
    </row>
    <row r="1077" spans="1:2">
      <c r="A1077" s="52">
        <v>29669</v>
      </c>
      <c r="B1077">
        <v>12.84</v>
      </c>
    </row>
    <row r="1078" spans="1:2">
      <c r="A1078" s="52">
        <v>29670</v>
      </c>
      <c r="B1078">
        <v>12.77</v>
      </c>
    </row>
    <row r="1079" spans="1:2">
      <c r="A1079" s="52">
        <v>29671</v>
      </c>
      <c r="B1079">
        <v>12.92</v>
      </c>
    </row>
    <row r="1080" spans="1:2">
      <c r="A1080" s="52">
        <v>29672</v>
      </c>
      <c r="B1080">
        <v>12.93</v>
      </c>
    </row>
    <row r="1081" spans="1:2">
      <c r="A1081" s="52">
        <v>29675</v>
      </c>
      <c r="B1081">
        <v>12.8</v>
      </c>
    </row>
    <row r="1082" spans="1:2">
      <c r="A1082" s="52">
        <v>29676</v>
      </c>
      <c r="B1082">
        <v>12.65</v>
      </c>
    </row>
    <row r="1083" spans="1:2">
      <c r="A1083" s="52">
        <v>29677</v>
      </c>
      <c r="B1083">
        <v>12.65</v>
      </c>
    </row>
    <row r="1084" spans="1:2">
      <c r="A1084" s="52">
        <v>29678</v>
      </c>
      <c r="B1084">
        <v>12.8</v>
      </c>
    </row>
    <row r="1085" spans="1:2">
      <c r="A1085" s="52">
        <v>29679</v>
      </c>
      <c r="B1085">
        <v>12.94</v>
      </c>
    </row>
    <row r="1086" spans="1:2">
      <c r="A1086" s="52">
        <v>29682</v>
      </c>
      <c r="B1086">
        <v>13.28</v>
      </c>
    </row>
    <row r="1087" spans="1:2">
      <c r="A1087" s="52">
        <v>29683</v>
      </c>
      <c r="B1087">
        <v>12.99</v>
      </c>
    </row>
    <row r="1088" spans="1:2">
      <c r="A1088" s="52">
        <v>29684</v>
      </c>
      <c r="B1088">
        <v>13.15</v>
      </c>
    </row>
    <row r="1089" spans="1:2">
      <c r="A1089" s="52">
        <v>29685</v>
      </c>
      <c r="B1089">
        <v>13.02</v>
      </c>
    </row>
    <row r="1090" spans="1:2">
      <c r="A1090" s="52">
        <v>29686</v>
      </c>
      <c r="B1090">
        <v>13.15</v>
      </c>
    </row>
    <row r="1091" spans="1:2">
      <c r="A1091" s="52">
        <v>29689</v>
      </c>
      <c r="B1091">
        <v>13.23</v>
      </c>
    </row>
    <row r="1092" spans="1:2">
      <c r="A1092" s="52">
        <v>29690</v>
      </c>
      <c r="B1092">
        <v>13.13</v>
      </c>
    </row>
    <row r="1093" spans="1:2">
      <c r="A1093" s="52">
        <v>29691</v>
      </c>
      <c r="B1093">
        <v>13.29</v>
      </c>
    </row>
    <row r="1094" spans="1:2">
      <c r="A1094" s="52">
        <v>29692</v>
      </c>
      <c r="B1094">
        <v>13.32</v>
      </c>
    </row>
    <row r="1095" spans="1:2">
      <c r="A1095" s="52">
        <v>29693</v>
      </c>
      <c r="B1095" t="s">
        <v>7113</v>
      </c>
    </row>
    <row r="1096" spans="1:2">
      <c r="A1096" s="52">
        <v>29696</v>
      </c>
      <c r="B1096">
        <v>13.17</v>
      </c>
    </row>
    <row r="1097" spans="1:2">
      <c r="A1097" s="52">
        <v>29697</v>
      </c>
      <c r="B1097">
        <v>13.2</v>
      </c>
    </row>
    <row r="1098" spans="1:2">
      <c r="A1098" s="52">
        <v>29698</v>
      </c>
      <c r="B1098">
        <v>13.25</v>
      </c>
    </row>
    <row r="1099" spans="1:2">
      <c r="A1099" s="52">
        <v>29699</v>
      </c>
      <c r="B1099">
        <v>13.28</v>
      </c>
    </row>
    <row r="1100" spans="1:2">
      <c r="A1100" s="52">
        <v>29700</v>
      </c>
      <c r="B1100">
        <v>13.35</v>
      </c>
    </row>
    <row r="1101" spans="1:2">
      <c r="A1101" s="52">
        <v>29703</v>
      </c>
      <c r="B1101">
        <v>13.38</v>
      </c>
    </row>
    <row r="1102" spans="1:2">
      <c r="A1102" s="52">
        <v>29704</v>
      </c>
      <c r="B1102">
        <v>13.39</v>
      </c>
    </row>
    <row r="1103" spans="1:2">
      <c r="A1103" s="52">
        <v>29705</v>
      </c>
      <c r="B1103">
        <v>13.5</v>
      </c>
    </row>
    <row r="1104" spans="1:2">
      <c r="A1104" s="52">
        <v>29706</v>
      </c>
      <c r="B1104">
        <v>13.65</v>
      </c>
    </row>
    <row r="1105" spans="1:2">
      <c r="A1105" s="52">
        <v>29707</v>
      </c>
      <c r="B1105">
        <v>13.59</v>
      </c>
    </row>
    <row r="1106" spans="1:2">
      <c r="A1106" s="52">
        <v>29710</v>
      </c>
      <c r="B1106">
        <v>13.98</v>
      </c>
    </row>
    <row r="1107" spans="1:2">
      <c r="A1107" s="52">
        <v>29711</v>
      </c>
      <c r="B1107">
        <v>14.11</v>
      </c>
    </row>
    <row r="1108" spans="1:2">
      <c r="A1108" s="52">
        <v>29712</v>
      </c>
      <c r="B1108">
        <v>13.97</v>
      </c>
    </row>
    <row r="1109" spans="1:2">
      <c r="A1109" s="52">
        <v>29713</v>
      </c>
      <c r="B1109">
        <v>13.84</v>
      </c>
    </row>
    <row r="1110" spans="1:2">
      <c r="A1110" s="52">
        <v>29714</v>
      </c>
      <c r="B1110">
        <v>13.76</v>
      </c>
    </row>
    <row r="1111" spans="1:2">
      <c r="A1111" s="52">
        <v>29717</v>
      </c>
      <c r="B1111">
        <v>13.89</v>
      </c>
    </row>
    <row r="1112" spans="1:2">
      <c r="A1112" s="52">
        <v>29718</v>
      </c>
      <c r="B1112">
        <v>13.95</v>
      </c>
    </row>
    <row r="1113" spans="1:2">
      <c r="A1113" s="52">
        <v>29719</v>
      </c>
      <c r="B1113">
        <v>13.95</v>
      </c>
    </row>
    <row r="1114" spans="1:2">
      <c r="A1114" s="52">
        <v>29720</v>
      </c>
      <c r="B1114">
        <v>13.66</v>
      </c>
    </row>
    <row r="1115" spans="1:2">
      <c r="A1115" s="52">
        <v>29721</v>
      </c>
      <c r="B1115">
        <v>13.58</v>
      </c>
    </row>
    <row r="1116" spans="1:2">
      <c r="A1116" s="52">
        <v>29724</v>
      </c>
      <c r="B1116">
        <v>13.31</v>
      </c>
    </row>
    <row r="1117" spans="1:2">
      <c r="A1117" s="52">
        <v>29725</v>
      </c>
      <c r="B1117">
        <v>13.47</v>
      </c>
    </row>
    <row r="1118" spans="1:2">
      <c r="A1118" s="52">
        <v>29726</v>
      </c>
      <c r="B1118">
        <v>13.45</v>
      </c>
    </row>
    <row r="1119" spans="1:2">
      <c r="A1119" s="52">
        <v>29727</v>
      </c>
      <c r="B1119">
        <v>13.53</v>
      </c>
    </row>
    <row r="1120" spans="1:2">
      <c r="A1120" s="52">
        <v>29728</v>
      </c>
      <c r="B1120">
        <v>13.36</v>
      </c>
    </row>
    <row r="1121" spans="1:2">
      <c r="A1121" s="52">
        <v>29731</v>
      </c>
      <c r="B1121" t="s">
        <v>7113</v>
      </c>
    </row>
    <row r="1122" spans="1:2">
      <c r="A1122" s="52">
        <v>29732</v>
      </c>
      <c r="B1122">
        <v>13.22</v>
      </c>
    </row>
    <row r="1123" spans="1:2">
      <c r="A1123" s="52">
        <v>29733</v>
      </c>
      <c r="B1123">
        <v>13.27</v>
      </c>
    </row>
    <row r="1124" spans="1:2">
      <c r="A1124" s="52">
        <v>29734</v>
      </c>
      <c r="B1124">
        <v>13.1</v>
      </c>
    </row>
    <row r="1125" spans="1:2">
      <c r="A1125" s="52">
        <v>29735</v>
      </c>
      <c r="B1125">
        <v>13.06</v>
      </c>
    </row>
    <row r="1126" spans="1:2">
      <c r="A1126" s="52">
        <v>29738</v>
      </c>
      <c r="B1126">
        <v>13.06</v>
      </c>
    </row>
    <row r="1127" spans="1:2">
      <c r="A1127" s="52">
        <v>29739</v>
      </c>
      <c r="B1127">
        <v>13.13</v>
      </c>
    </row>
    <row r="1128" spans="1:2">
      <c r="A1128" s="52">
        <v>29740</v>
      </c>
      <c r="B1128">
        <v>13.08</v>
      </c>
    </row>
    <row r="1129" spans="1:2">
      <c r="A1129" s="52">
        <v>29741</v>
      </c>
      <c r="B1129">
        <v>13.04</v>
      </c>
    </row>
    <row r="1130" spans="1:2">
      <c r="A1130" s="52">
        <v>29742</v>
      </c>
      <c r="B1130">
        <v>13.11</v>
      </c>
    </row>
    <row r="1131" spans="1:2">
      <c r="A1131" s="52">
        <v>29745</v>
      </c>
      <c r="B1131">
        <v>12.87</v>
      </c>
    </row>
    <row r="1132" spans="1:2">
      <c r="A1132" s="52">
        <v>29746</v>
      </c>
      <c r="B1132">
        <v>12.89</v>
      </c>
    </row>
    <row r="1133" spans="1:2">
      <c r="A1133" s="52">
        <v>29747</v>
      </c>
      <c r="B1133">
        <v>12.82</v>
      </c>
    </row>
    <row r="1134" spans="1:2">
      <c r="A1134" s="52">
        <v>29748</v>
      </c>
      <c r="B1134">
        <v>12.84</v>
      </c>
    </row>
    <row r="1135" spans="1:2">
      <c r="A1135" s="52">
        <v>29749</v>
      </c>
      <c r="B1135">
        <v>12.84</v>
      </c>
    </row>
    <row r="1136" spans="1:2">
      <c r="A1136" s="52">
        <v>29752</v>
      </c>
      <c r="B1136">
        <v>12.61</v>
      </c>
    </row>
    <row r="1137" spans="1:2">
      <c r="A1137" s="52">
        <v>29753</v>
      </c>
      <c r="B1137">
        <v>12.59</v>
      </c>
    </row>
    <row r="1138" spans="1:2">
      <c r="A1138" s="52">
        <v>29754</v>
      </c>
      <c r="B1138">
        <v>12.73</v>
      </c>
    </row>
    <row r="1139" spans="1:2">
      <c r="A1139" s="52">
        <v>29755</v>
      </c>
      <c r="B1139">
        <v>12.98</v>
      </c>
    </row>
    <row r="1140" spans="1:2">
      <c r="A1140" s="52">
        <v>29756</v>
      </c>
      <c r="B1140">
        <v>12.9</v>
      </c>
    </row>
    <row r="1141" spans="1:2">
      <c r="A1141" s="52">
        <v>29759</v>
      </c>
      <c r="B1141">
        <v>12.86</v>
      </c>
    </row>
    <row r="1142" spans="1:2">
      <c r="A1142" s="52">
        <v>29760</v>
      </c>
      <c r="B1142">
        <v>12.99</v>
      </c>
    </row>
    <row r="1143" spans="1:2">
      <c r="A1143" s="52">
        <v>29761</v>
      </c>
      <c r="B1143">
        <v>13.1</v>
      </c>
    </row>
    <row r="1144" spans="1:2">
      <c r="A1144" s="52">
        <v>29762</v>
      </c>
      <c r="B1144">
        <v>13.14</v>
      </c>
    </row>
    <row r="1145" spans="1:2">
      <c r="A1145" s="52">
        <v>29763</v>
      </c>
      <c r="B1145">
        <v>13.14</v>
      </c>
    </row>
    <row r="1146" spans="1:2">
      <c r="A1146" s="52">
        <v>29766</v>
      </c>
      <c r="B1146">
        <v>13.11</v>
      </c>
    </row>
    <row r="1147" spans="1:2">
      <c r="A1147" s="52">
        <v>29767</v>
      </c>
      <c r="B1147">
        <v>13.3</v>
      </c>
    </row>
    <row r="1148" spans="1:2">
      <c r="A1148" s="52">
        <v>29768</v>
      </c>
      <c r="B1148">
        <v>13.47</v>
      </c>
    </row>
    <row r="1149" spans="1:2">
      <c r="A1149" s="52">
        <v>29769</v>
      </c>
      <c r="B1149">
        <v>13.35</v>
      </c>
    </row>
    <row r="1150" spans="1:2">
      <c r="A1150" s="52">
        <v>29770</v>
      </c>
      <c r="B1150" t="s">
        <v>7113</v>
      </c>
    </row>
    <row r="1151" spans="1:2">
      <c r="A1151" s="52">
        <v>29773</v>
      </c>
      <c r="B1151">
        <v>13.19</v>
      </c>
    </row>
    <row r="1152" spans="1:2">
      <c r="A1152" s="52">
        <v>29774</v>
      </c>
      <c r="B1152">
        <v>13.42</v>
      </c>
    </row>
    <row r="1153" spans="1:2">
      <c r="A1153" s="52">
        <v>29775</v>
      </c>
      <c r="B1153">
        <v>13.43</v>
      </c>
    </row>
    <row r="1154" spans="1:2">
      <c r="A1154" s="52">
        <v>29776</v>
      </c>
      <c r="B1154">
        <v>13.47</v>
      </c>
    </row>
    <row r="1155" spans="1:2">
      <c r="A1155" s="52">
        <v>29777</v>
      </c>
      <c r="B1155">
        <v>13.25</v>
      </c>
    </row>
    <row r="1156" spans="1:2">
      <c r="A1156" s="52">
        <v>29780</v>
      </c>
      <c r="B1156">
        <v>13.33</v>
      </c>
    </row>
    <row r="1157" spans="1:2">
      <c r="A1157" s="52">
        <v>29781</v>
      </c>
      <c r="B1157">
        <v>13.49</v>
      </c>
    </row>
    <row r="1158" spans="1:2">
      <c r="A1158" s="52">
        <v>29782</v>
      </c>
      <c r="B1158">
        <v>13.35</v>
      </c>
    </row>
    <row r="1159" spans="1:2">
      <c r="A1159" s="52">
        <v>29783</v>
      </c>
      <c r="B1159">
        <v>13.44</v>
      </c>
    </row>
    <row r="1160" spans="1:2">
      <c r="A1160" s="52">
        <v>29784</v>
      </c>
      <c r="B1160">
        <v>13.4</v>
      </c>
    </row>
    <row r="1161" spans="1:2">
      <c r="A1161" s="52">
        <v>29787</v>
      </c>
      <c r="B1161">
        <v>13.87</v>
      </c>
    </row>
    <row r="1162" spans="1:2">
      <c r="A1162" s="52">
        <v>29788</v>
      </c>
      <c r="B1162">
        <v>13.84</v>
      </c>
    </row>
    <row r="1163" spans="1:2">
      <c r="A1163" s="52">
        <v>29789</v>
      </c>
      <c r="B1163">
        <v>13.87</v>
      </c>
    </row>
    <row r="1164" spans="1:2">
      <c r="A1164" s="52">
        <v>29790</v>
      </c>
      <c r="B1164">
        <v>13.8</v>
      </c>
    </row>
    <row r="1165" spans="1:2">
      <c r="A1165" s="52">
        <v>29791</v>
      </c>
      <c r="B1165">
        <v>13.65</v>
      </c>
    </row>
    <row r="1166" spans="1:2">
      <c r="A1166" s="52">
        <v>29794</v>
      </c>
      <c r="B1166">
        <v>13.7</v>
      </c>
    </row>
    <row r="1167" spans="1:2">
      <c r="A1167" s="52">
        <v>29795</v>
      </c>
      <c r="B1167">
        <v>13.8</v>
      </c>
    </row>
    <row r="1168" spans="1:2">
      <c r="A1168" s="52">
        <v>29796</v>
      </c>
      <c r="B1168">
        <v>13.92</v>
      </c>
    </row>
    <row r="1169" spans="1:2">
      <c r="A1169" s="52">
        <v>29797</v>
      </c>
      <c r="B1169">
        <v>13.95</v>
      </c>
    </row>
    <row r="1170" spans="1:2">
      <c r="A1170" s="52">
        <v>29798</v>
      </c>
      <c r="B1170">
        <v>13.96</v>
      </c>
    </row>
    <row r="1171" spans="1:2">
      <c r="A1171" s="52">
        <v>29801</v>
      </c>
      <c r="B1171">
        <v>14.27</v>
      </c>
    </row>
    <row r="1172" spans="1:2">
      <c r="A1172" s="52">
        <v>29802</v>
      </c>
      <c r="B1172">
        <v>14.17</v>
      </c>
    </row>
    <row r="1173" spans="1:2">
      <c r="A1173" s="52">
        <v>29803</v>
      </c>
      <c r="B1173">
        <v>14.15</v>
      </c>
    </row>
    <row r="1174" spans="1:2">
      <c r="A1174" s="52">
        <v>29804</v>
      </c>
      <c r="B1174">
        <v>14.04</v>
      </c>
    </row>
    <row r="1175" spans="1:2">
      <c r="A1175" s="52">
        <v>29805</v>
      </c>
      <c r="B1175">
        <v>14.07</v>
      </c>
    </row>
    <row r="1176" spans="1:2">
      <c r="A1176" s="52">
        <v>29808</v>
      </c>
      <c r="B1176">
        <v>13.88</v>
      </c>
    </row>
    <row r="1177" spans="1:2">
      <c r="A1177" s="52">
        <v>29809</v>
      </c>
      <c r="B1177">
        <v>13.63</v>
      </c>
    </row>
    <row r="1178" spans="1:2">
      <c r="A1178" s="52">
        <v>29810</v>
      </c>
      <c r="B1178">
        <v>13.82</v>
      </c>
    </row>
    <row r="1179" spans="1:2">
      <c r="A1179" s="52">
        <v>29811</v>
      </c>
      <c r="B1179">
        <v>13.88</v>
      </c>
    </row>
    <row r="1180" spans="1:2">
      <c r="A1180" s="52">
        <v>29812</v>
      </c>
      <c r="B1180">
        <v>13.95</v>
      </c>
    </row>
    <row r="1181" spans="1:2">
      <c r="A1181" s="52">
        <v>29815</v>
      </c>
      <c r="B1181">
        <v>13.9</v>
      </c>
    </row>
    <row r="1182" spans="1:2">
      <c r="A1182" s="52">
        <v>29816</v>
      </c>
      <c r="B1182">
        <v>13.95</v>
      </c>
    </row>
    <row r="1183" spans="1:2">
      <c r="A1183" s="52">
        <v>29817</v>
      </c>
      <c r="B1183">
        <v>13.95</v>
      </c>
    </row>
    <row r="1184" spans="1:2">
      <c r="A1184" s="52">
        <v>29818</v>
      </c>
      <c r="B1184">
        <v>14.08</v>
      </c>
    </row>
    <row r="1185" spans="1:2">
      <c r="A1185" s="52">
        <v>29819</v>
      </c>
      <c r="B1185">
        <v>14.14</v>
      </c>
    </row>
    <row r="1186" spans="1:2">
      <c r="A1186" s="52">
        <v>29822</v>
      </c>
      <c r="B1186">
        <v>14.57</v>
      </c>
    </row>
    <row r="1187" spans="1:2">
      <c r="A1187" s="52">
        <v>29823</v>
      </c>
      <c r="B1187">
        <v>14.61</v>
      </c>
    </row>
    <row r="1188" spans="1:2">
      <c r="A1188" s="52">
        <v>29824</v>
      </c>
      <c r="B1188">
        <v>14.6</v>
      </c>
    </row>
    <row r="1189" spans="1:2">
      <c r="A1189" s="52">
        <v>29825</v>
      </c>
      <c r="B1189">
        <v>14.59</v>
      </c>
    </row>
    <row r="1190" spans="1:2">
      <c r="A1190" s="52">
        <v>29826</v>
      </c>
      <c r="B1190">
        <v>14.49</v>
      </c>
    </row>
    <row r="1191" spans="1:2">
      <c r="A1191" s="52">
        <v>29829</v>
      </c>
      <c r="B1191">
        <v>14.78</v>
      </c>
    </row>
    <row r="1192" spans="1:2">
      <c r="A1192" s="52">
        <v>29830</v>
      </c>
      <c r="B1192">
        <v>14.7</v>
      </c>
    </row>
    <row r="1193" spans="1:2">
      <c r="A1193" s="52">
        <v>29831</v>
      </c>
      <c r="B1193">
        <v>14.7</v>
      </c>
    </row>
    <row r="1194" spans="1:2">
      <c r="A1194" s="52">
        <v>29832</v>
      </c>
      <c r="B1194">
        <v>14.82</v>
      </c>
    </row>
    <row r="1195" spans="1:2">
      <c r="A1195" s="52">
        <v>29833</v>
      </c>
      <c r="B1195">
        <v>14.84</v>
      </c>
    </row>
    <row r="1196" spans="1:2">
      <c r="A1196" s="52">
        <v>29836</v>
      </c>
      <c r="B1196" t="s">
        <v>7113</v>
      </c>
    </row>
    <row r="1197" spans="1:2">
      <c r="A1197" s="52">
        <v>29837</v>
      </c>
      <c r="B1197">
        <v>14.99</v>
      </c>
    </row>
    <row r="1198" spans="1:2">
      <c r="A1198" s="52">
        <v>29838</v>
      </c>
      <c r="B1198">
        <v>14.73</v>
      </c>
    </row>
    <row r="1199" spans="1:2">
      <c r="A1199" s="52">
        <v>29839</v>
      </c>
      <c r="B1199">
        <v>14.68</v>
      </c>
    </row>
    <row r="1200" spans="1:2">
      <c r="A1200" s="52">
        <v>29840</v>
      </c>
      <c r="B1200">
        <v>14.49</v>
      </c>
    </row>
    <row r="1201" spans="1:2">
      <c r="A1201" s="52">
        <v>29843</v>
      </c>
      <c r="B1201">
        <v>14.51</v>
      </c>
    </row>
    <row r="1202" spans="1:2">
      <c r="A1202" s="52">
        <v>29844</v>
      </c>
      <c r="B1202">
        <v>14.44</v>
      </c>
    </row>
    <row r="1203" spans="1:2">
      <c r="A1203" s="52">
        <v>29845</v>
      </c>
      <c r="B1203">
        <v>14.42</v>
      </c>
    </row>
    <row r="1204" spans="1:2">
      <c r="A1204" s="52">
        <v>29846</v>
      </c>
      <c r="B1204">
        <v>14.26</v>
      </c>
    </row>
    <row r="1205" spans="1:2">
      <c r="A1205" s="52">
        <v>29847</v>
      </c>
      <c r="B1205">
        <v>14.22</v>
      </c>
    </row>
    <row r="1206" spans="1:2">
      <c r="A1206" s="52">
        <v>29850</v>
      </c>
      <c r="B1206">
        <v>14.09</v>
      </c>
    </row>
    <row r="1207" spans="1:2">
      <c r="A1207" s="52">
        <v>29851</v>
      </c>
      <c r="B1207">
        <v>14.33</v>
      </c>
    </row>
    <row r="1208" spans="1:2">
      <c r="A1208" s="52">
        <v>29852</v>
      </c>
      <c r="B1208">
        <v>14.61</v>
      </c>
    </row>
    <row r="1209" spans="1:2">
      <c r="A1209" s="52">
        <v>29853</v>
      </c>
      <c r="B1209">
        <v>14.69</v>
      </c>
    </row>
    <row r="1210" spans="1:2">
      <c r="A1210" s="52">
        <v>29854</v>
      </c>
      <c r="B1210">
        <v>15.08</v>
      </c>
    </row>
    <row r="1211" spans="1:2">
      <c r="A1211" s="52">
        <v>29857</v>
      </c>
      <c r="B1211">
        <v>15.01</v>
      </c>
    </row>
    <row r="1212" spans="1:2">
      <c r="A1212" s="52">
        <v>29858</v>
      </c>
      <c r="B1212">
        <v>15.2</v>
      </c>
    </row>
    <row r="1213" spans="1:2">
      <c r="A1213" s="52">
        <v>29859</v>
      </c>
      <c r="B1213">
        <v>15.19</v>
      </c>
    </row>
    <row r="1214" spans="1:2">
      <c r="A1214" s="52">
        <v>29860</v>
      </c>
      <c r="B1214">
        <v>15.14</v>
      </c>
    </row>
    <row r="1215" spans="1:2">
      <c r="A1215" s="52">
        <v>29861</v>
      </c>
      <c r="B1215">
        <v>14.8</v>
      </c>
    </row>
    <row r="1216" spans="1:2">
      <c r="A1216" s="52">
        <v>29864</v>
      </c>
      <c r="B1216">
        <v>14.62</v>
      </c>
    </row>
    <row r="1217" spans="1:2">
      <c r="A1217" s="52">
        <v>29865</v>
      </c>
      <c r="B1217">
        <v>14.6</v>
      </c>
    </row>
    <row r="1218" spans="1:2">
      <c r="A1218" s="52">
        <v>29866</v>
      </c>
      <c r="B1218">
        <v>14.54</v>
      </c>
    </row>
    <row r="1219" spans="1:2">
      <c r="A1219" s="52">
        <v>29867</v>
      </c>
      <c r="B1219">
        <v>14.44</v>
      </c>
    </row>
    <row r="1220" spans="1:2">
      <c r="A1220" s="52">
        <v>29868</v>
      </c>
      <c r="B1220">
        <v>14.26</v>
      </c>
    </row>
    <row r="1221" spans="1:2">
      <c r="A1221" s="52">
        <v>29871</v>
      </c>
      <c r="B1221" t="s">
        <v>7113</v>
      </c>
    </row>
    <row r="1222" spans="1:2">
      <c r="A1222" s="52">
        <v>29872</v>
      </c>
      <c r="B1222">
        <v>14.36</v>
      </c>
    </row>
    <row r="1223" spans="1:2">
      <c r="A1223" s="52">
        <v>29873</v>
      </c>
      <c r="B1223">
        <v>14.48</v>
      </c>
    </row>
    <row r="1224" spans="1:2">
      <c r="A1224" s="52">
        <v>29874</v>
      </c>
      <c r="B1224">
        <v>14.39</v>
      </c>
    </row>
    <row r="1225" spans="1:2">
      <c r="A1225" s="52">
        <v>29875</v>
      </c>
      <c r="B1225">
        <v>14.55</v>
      </c>
    </row>
    <row r="1226" spans="1:2">
      <c r="A1226" s="52">
        <v>29878</v>
      </c>
      <c r="B1226">
        <v>14.52</v>
      </c>
    </row>
    <row r="1227" spans="1:2">
      <c r="A1227" s="52">
        <v>29879</v>
      </c>
      <c r="B1227">
        <v>14.66</v>
      </c>
    </row>
    <row r="1228" spans="1:2">
      <c r="A1228" s="52">
        <v>29880</v>
      </c>
      <c r="B1228">
        <v>14.94</v>
      </c>
    </row>
    <row r="1229" spans="1:2">
      <c r="A1229" s="52">
        <v>29881</v>
      </c>
      <c r="B1229">
        <v>14.91</v>
      </c>
    </row>
    <row r="1230" spans="1:2">
      <c r="A1230" s="52">
        <v>29882</v>
      </c>
      <c r="B1230">
        <v>14.81</v>
      </c>
    </row>
    <row r="1231" spans="1:2">
      <c r="A1231" s="52">
        <v>29885</v>
      </c>
      <c r="B1231">
        <v>15.21</v>
      </c>
    </row>
    <row r="1232" spans="1:2">
      <c r="A1232" s="52">
        <v>29886</v>
      </c>
      <c r="B1232">
        <v>15.09</v>
      </c>
    </row>
    <row r="1233" spans="1:2">
      <c r="A1233" s="52">
        <v>29887</v>
      </c>
      <c r="B1233">
        <v>15.03</v>
      </c>
    </row>
    <row r="1234" spans="1:2">
      <c r="A1234" s="52">
        <v>29888</v>
      </c>
      <c r="B1234">
        <v>14.66</v>
      </c>
    </row>
    <row r="1235" spans="1:2">
      <c r="A1235" s="52">
        <v>29889</v>
      </c>
      <c r="B1235">
        <v>14.36</v>
      </c>
    </row>
    <row r="1236" spans="1:2">
      <c r="A1236" s="52">
        <v>29892</v>
      </c>
      <c r="B1236">
        <v>14.41</v>
      </c>
    </row>
    <row r="1237" spans="1:2">
      <c r="A1237" s="52">
        <v>29893</v>
      </c>
      <c r="B1237" t="s">
        <v>7113</v>
      </c>
    </row>
    <row r="1238" spans="1:2">
      <c r="A1238" s="52">
        <v>29894</v>
      </c>
      <c r="B1238">
        <v>13.96</v>
      </c>
    </row>
    <row r="1239" spans="1:2">
      <c r="A1239" s="52">
        <v>29895</v>
      </c>
      <c r="B1239">
        <v>14.06</v>
      </c>
    </row>
    <row r="1240" spans="1:2">
      <c r="A1240" s="52">
        <v>29896</v>
      </c>
      <c r="B1240">
        <v>13.85</v>
      </c>
    </row>
    <row r="1241" spans="1:2">
      <c r="A1241" s="52">
        <v>29899</v>
      </c>
      <c r="B1241">
        <v>13.56</v>
      </c>
    </row>
    <row r="1242" spans="1:2">
      <c r="A1242" s="52">
        <v>29900</v>
      </c>
      <c r="B1242">
        <v>13.55</v>
      </c>
    </row>
    <row r="1243" spans="1:2">
      <c r="A1243" s="52">
        <v>29901</v>
      </c>
      <c r="B1243" t="s">
        <v>7113</v>
      </c>
    </row>
    <row r="1244" spans="1:2">
      <c r="A1244" s="52">
        <v>29902</v>
      </c>
      <c r="B1244">
        <v>13.21</v>
      </c>
    </row>
    <row r="1245" spans="1:2">
      <c r="A1245" s="52">
        <v>29903</v>
      </c>
      <c r="B1245">
        <v>13.26</v>
      </c>
    </row>
    <row r="1246" spans="1:2">
      <c r="A1246" s="52">
        <v>29906</v>
      </c>
      <c r="B1246">
        <v>13.11</v>
      </c>
    </row>
    <row r="1247" spans="1:2">
      <c r="A1247" s="52">
        <v>29907</v>
      </c>
      <c r="B1247">
        <v>13.25</v>
      </c>
    </row>
    <row r="1248" spans="1:2">
      <c r="A1248" s="52">
        <v>29908</v>
      </c>
      <c r="B1248">
        <v>13.05</v>
      </c>
    </row>
    <row r="1249" spans="1:2">
      <c r="A1249" s="52">
        <v>29909</v>
      </c>
      <c r="B1249">
        <v>13.09</v>
      </c>
    </row>
    <row r="1250" spans="1:2">
      <c r="A1250" s="52">
        <v>29910</v>
      </c>
      <c r="B1250">
        <v>13.08</v>
      </c>
    </row>
    <row r="1251" spans="1:2">
      <c r="A1251" s="52">
        <v>29913</v>
      </c>
      <c r="B1251">
        <v>13.38</v>
      </c>
    </row>
    <row r="1252" spans="1:2">
      <c r="A1252" s="52">
        <v>29914</v>
      </c>
      <c r="B1252">
        <v>13.03</v>
      </c>
    </row>
    <row r="1253" spans="1:2">
      <c r="A1253" s="52">
        <v>29915</v>
      </c>
      <c r="B1253">
        <v>12.83</v>
      </c>
    </row>
    <row r="1254" spans="1:2">
      <c r="A1254" s="52">
        <v>29916</v>
      </c>
      <c r="B1254" t="s">
        <v>7113</v>
      </c>
    </row>
    <row r="1255" spans="1:2">
      <c r="A1255" s="52">
        <v>29917</v>
      </c>
      <c r="B1255">
        <v>12.76</v>
      </c>
    </row>
    <row r="1256" spans="1:2">
      <c r="A1256" s="52">
        <v>29920</v>
      </c>
      <c r="B1256">
        <v>12.91</v>
      </c>
    </row>
    <row r="1257" spans="1:2">
      <c r="A1257" s="52">
        <v>29921</v>
      </c>
      <c r="B1257">
        <v>13.06</v>
      </c>
    </row>
    <row r="1258" spans="1:2">
      <c r="A1258" s="52">
        <v>29922</v>
      </c>
      <c r="B1258">
        <v>13.21</v>
      </c>
    </row>
    <row r="1259" spans="1:2">
      <c r="A1259" s="52">
        <v>29923</v>
      </c>
      <c r="B1259">
        <v>13.16</v>
      </c>
    </row>
    <row r="1260" spans="1:2">
      <c r="A1260" s="52">
        <v>29924</v>
      </c>
      <c r="B1260">
        <v>12.89</v>
      </c>
    </row>
    <row r="1261" spans="1:2">
      <c r="A1261" s="52">
        <v>29927</v>
      </c>
      <c r="B1261">
        <v>13.26</v>
      </c>
    </row>
    <row r="1262" spans="1:2">
      <c r="A1262" s="52">
        <v>29928</v>
      </c>
      <c r="B1262">
        <v>13.24</v>
      </c>
    </row>
    <row r="1263" spans="1:2">
      <c r="A1263" s="52">
        <v>29929</v>
      </c>
      <c r="B1263">
        <v>13.39</v>
      </c>
    </row>
    <row r="1264" spans="1:2">
      <c r="A1264" s="52">
        <v>29930</v>
      </c>
      <c r="B1264">
        <v>13.58</v>
      </c>
    </row>
    <row r="1265" spans="1:2">
      <c r="A1265" s="52">
        <v>29931</v>
      </c>
      <c r="B1265">
        <v>13.55</v>
      </c>
    </row>
    <row r="1266" spans="1:2">
      <c r="A1266" s="52">
        <v>29934</v>
      </c>
      <c r="B1266">
        <v>13.34</v>
      </c>
    </row>
    <row r="1267" spans="1:2">
      <c r="A1267" s="52">
        <v>29935</v>
      </c>
      <c r="B1267">
        <v>13.3</v>
      </c>
    </row>
    <row r="1268" spans="1:2">
      <c r="A1268" s="52">
        <v>29936</v>
      </c>
      <c r="B1268">
        <v>13.32</v>
      </c>
    </row>
    <row r="1269" spans="1:2">
      <c r="A1269" s="52">
        <v>29937</v>
      </c>
      <c r="B1269">
        <v>13.48</v>
      </c>
    </row>
    <row r="1270" spans="1:2">
      <c r="A1270" s="52">
        <v>29938</v>
      </c>
      <c r="B1270">
        <v>13.3</v>
      </c>
    </row>
    <row r="1271" spans="1:2">
      <c r="A1271" s="52">
        <v>29941</v>
      </c>
      <c r="B1271">
        <v>13.55</v>
      </c>
    </row>
    <row r="1272" spans="1:2">
      <c r="A1272" s="52">
        <v>29942</v>
      </c>
      <c r="B1272">
        <v>13.65</v>
      </c>
    </row>
    <row r="1273" spans="1:2">
      <c r="A1273" s="52">
        <v>29943</v>
      </c>
      <c r="B1273">
        <v>13.85</v>
      </c>
    </row>
    <row r="1274" spans="1:2">
      <c r="A1274" s="52">
        <v>29944</v>
      </c>
      <c r="B1274">
        <v>13.76</v>
      </c>
    </row>
    <row r="1275" spans="1:2">
      <c r="A1275" s="52">
        <v>29945</v>
      </c>
      <c r="B1275" t="s">
        <v>7113</v>
      </c>
    </row>
    <row r="1276" spans="1:2">
      <c r="A1276" s="52">
        <v>29948</v>
      </c>
      <c r="B1276">
        <v>13.72</v>
      </c>
    </row>
    <row r="1277" spans="1:2">
      <c r="A1277" s="52">
        <v>29949</v>
      </c>
      <c r="B1277">
        <v>13.88</v>
      </c>
    </row>
    <row r="1278" spans="1:2">
      <c r="A1278" s="52">
        <v>29950</v>
      </c>
      <c r="B1278">
        <v>13.86</v>
      </c>
    </row>
    <row r="1279" spans="1:2">
      <c r="A1279" s="52">
        <v>29951</v>
      </c>
      <c r="B1279">
        <v>13.65</v>
      </c>
    </row>
    <row r="1280" spans="1:2">
      <c r="A1280" s="52">
        <v>29952</v>
      </c>
      <c r="B1280" t="s">
        <v>7113</v>
      </c>
    </row>
    <row r="1281" spans="1:2">
      <c r="A1281" s="52">
        <v>29955</v>
      </c>
      <c r="B1281">
        <v>13.87</v>
      </c>
    </row>
    <row r="1282" spans="1:2">
      <c r="A1282" s="52">
        <v>29956</v>
      </c>
      <c r="B1282">
        <v>14.14</v>
      </c>
    </row>
    <row r="1283" spans="1:2">
      <c r="A1283" s="52">
        <v>29957</v>
      </c>
      <c r="B1283">
        <v>14.28</v>
      </c>
    </row>
    <row r="1284" spans="1:2">
      <c r="A1284" s="52">
        <v>29958</v>
      </c>
      <c r="B1284">
        <v>14.32</v>
      </c>
    </row>
    <row r="1285" spans="1:2">
      <c r="A1285" s="52">
        <v>29959</v>
      </c>
      <c r="B1285">
        <v>14.13</v>
      </c>
    </row>
    <row r="1286" spans="1:2">
      <c r="A1286" s="52">
        <v>29962</v>
      </c>
      <c r="B1286">
        <v>14.43</v>
      </c>
    </row>
    <row r="1287" spans="1:2">
      <c r="A1287" s="52">
        <v>29963</v>
      </c>
      <c r="B1287">
        <v>14.27</v>
      </c>
    </row>
    <row r="1288" spans="1:2">
      <c r="A1288" s="52">
        <v>29964</v>
      </c>
      <c r="B1288">
        <v>14.47</v>
      </c>
    </row>
    <row r="1289" spans="1:2">
      <c r="A1289" s="52">
        <v>29965</v>
      </c>
      <c r="B1289">
        <v>14.31</v>
      </c>
    </row>
    <row r="1290" spans="1:2">
      <c r="A1290" s="52">
        <v>29966</v>
      </c>
      <c r="B1290">
        <v>14.41</v>
      </c>
    </row>
    <row r="1291" spans="1:2">
      <c r="A1291" s="52">
        <v>29969</v>
      </c>
      <c r="B1291">
        <v>14.27</v>
      </c>
    </row>
    <row r="1292" spans="1:2">
      <c r="A1292" s="52">
        <v>29970</v>
      </c>
      <c r="B1292">
        <v>14.36</v>
      </c>
    </row>
    <row r="1293" spans="1:2">
      <c r="A1293" s="52">
        <v>29971</v>
      </c>
      <c r="B1293">
        <v>14.32</v>
      </c>
    </row>
    <row r="1294" spans="1:2">
      <c r="A1294" s="52">
        <v>29972</v>
      </c>
      <c r="B1294">
        <v>14.21</v>
      </c>
    </row>
    <row r="1295" spans="1:2">
      <c r="A1295" s="52">
        <v>29973</v>
      </c>
      <c r="B1295">
        <v>14.24</v>
      </c>
    </row>
    <row r="1296" spans="1:2">
      <c r="A1296" s="52">
        <v>29976</v>
      </c>
      <c r="B1296">
        <v>14.2</v>
      </c>
    </row>
    <row r="1297" spans="1:2">
      <c r="A1297" s="52">
        <v>29977</v>
      </c>
      <c r="B1297">
        <v>14.19</v>
      </c>
    </row>
    <row r="1298" spans="1:2">
      <c r="A1298" s="52">
        <v>29978</v>
      </c>
      <c r="B1298">
        <v>14.17</v>
      </c>
    </row>
    <row r="1299" spans="1:2">
      <c r="A1299" s="52">
        <v>29979</v>
      </c>
      <c r="B1299">
        <v>13.98</v>
      </c>
    </row>
    <row r="1300" spans="1:2">
      <c r="A1300" s="52">
        <v>29980</v>
      </c>
      <c r="B1300">
        <v>13.91</v>
      </c>
    </row>
    <row r="1301" spans="1:2">
      <c r="A1301" s="52">
        <v>29983</v>
      </c>
      <c r="B1301">
        <v>14.33</v>
      </c>
    </row>
    <row r="1302" spans="1:2">
      <c r="A1302" s="52">
        <v>29984</v>
      </c>
      <c r="B1302">
        <v>14.26</v>
      </c>
    </row>
    <row r="1303" spans="1:2">
      <c r="A1303" s="52">
        <v>29985</v>
      </c>
      <c r="B1303">
        <v>14.41</v>
      </c>
    </row>
    <row r="1304" spans="1:2">
      <c r="A1304" s="52">
        <v>29986</v>
      </c>
      <c r="B1304">
        <v>14.54</v>
      </c>
    </row>
    <row r="1305" spans="1:2">
      <c r="A1305" s="52">
        <v>29987</v>
      </c>
      <c r="B1305">
        <v>14.43</v>
      </c>
    </row>
    <row r="1306" spans="1:2">
      <c r="A1306" s="52">
        <v>29990</v>
      </c>
      <c r="B1306">
        <v>14.74</v>
      </c>
    </row>
    <row r="1307" spans="1:2">
      <c r="A1307" s="52">
        <v>29991</v>
      </c>
      <c r="B1307">
        <v>14.8</v>
      </c>
    </row>
    <row r="1308" spans="1:2">
      <c r="A1308" s="52">
        <v>29992</v>
      </c>
      <c r="B1308">
        <v>14.64</v>
      </c>
    </row>
    <row r="1309" spans="1:2">
      <c r="A1309" s="52">
        <v>29993</v>
      </c>
      <c r="B1309">
        <v>14.54</v>
      </c>
    </row>
    <row r="1310" spans="1:2">
      <c r="A1310" s="52">
        <v>29994</v>
      </c>
      <c r="B1310" t="s">
        <v>7113</v>
      </c>
    </row>
    <row r="1311" spans="1:2">
      <c r="A1311" s="52">
        <v>29997</v>
      </c>
      <c r="B1311" t="s">
        <v>7113</v>
      </c>
    </row>
    <row r="1312" spans="1:2">
      <c r="A1312" s="52">
        <v>29998</v>
      </c>
      <c r="B1312">
        <v>14.33</v>
      </c>
    </row>
    <row r="1313" spans="1:2">
      <c r="A1313" s="52">
        <v>29999</v>
      </c>
      <c r="B1313">
        <v>14.3</v>
      </c>
    </row>
    <row r="1314" spans="1:2">
      <c r="A1314" s="52">
        <v>30000</v>
      </c>
      <c r="B1314">
        <v>14.06</v>
      </c>
    </row>
    <row r="1315" spans="1:2">
      <c r="A1315" s="52">
        <v>30001</v>
      </c>
      <c r="B1315">
        <v>14.02</v>
      </c>
    </row>
    <row r="1316" spans="1:2">
      <c r="A1316" s="52">
        <v>30004</v>
      </c>
      <c r="B1316">
        <v>13.65</v>
      </c>
    </row>
    <row r="1317" spans="1:2">
      <c r="A1317" s="52">
        <v>30005</v>
      </c>
      <c r="B1317">
        <v>13.73</v>
      </c>
    </row>
    <row r="1318" spans="1:2">
      <c r="A1318" s="52">
        <v>30006</v>
      </c>
      <c r="B1318">
        <v>13.62</v>
      </c>
    </row>
    <row r="1319" spans="1:2">
      <c r="A1319" s="52">
        <v>30007</v>
      </c>
      <c r="B1319">
        <v>13.72</v>
      </c>
    </row>
    <row r="1320" spans="1:2">
      <c r="A1320" s="52">
        <v>30008</v>
      </c>
      <c r="B1320">
        <v>13.83</v>
      </c>
    </row>
    <row r="1321" spans="1:2">
      <c r="A1321" s="52">
        <v>30011</v>
      </c>
      <c r="B1321">
        <v>13.63</v>
      </c>
    </row>
    <row r="1322" spans="1:2">
      <c r="A1322" s="52">
        <v>30012</v>
      </c>
      <c r="B1322">
        <v>13.44</v>
      </c>
    </row>
    <row r="1323" spans="1:2">
      <c r="A1323" s="52">
        <v>30013</v>
      </c>
      <c r="B1323">
        <v>13.39</v>
      </c>
    </row>
    <row r="1324" spans="1:2">
      <c r="A1324" s="52">
        <v>30014</v>
      </c>
      <c r="B1324">
        <v>13.35</v>
      </c>
    </row>
    <row r="1325" spans="1:2">
      <c r="A1325" s="52">
        <v>30015</v>
      </c>
      <c r="B1325">
        <v>13.35</v>
      </c>
    </row>
    <row r="1326" spans="1:2">
      <c r="A1326" s="52">
        <v>30018</v>
      </c>
      <c r="B1326">
        <v>13.49</v>
      </c>
    </row>
    <row r="1327" spans="1:2">
      <c r="A1327" s="52">
        <v>30019</v>
      </c>
      <c r="B1327">
        <v>13.43</v>
      </c>
    </row>
    <row r="1328" spans="1:2">
      <c r="A1328" s="52">
        <v>30020</v>
      </c>
      <c r="B1328">
        <v>13.5</v>
      </c>
    </row>
    <row r="1329" spans="1:2">
      <c r="A1329" s="52">
        <v>30021</v>
      </c>
      <c r="B1329">
        <v>13.65</v>
      </c>
    </row>
    <row r="1330" spans="1:2">
      <c r="A1330" s="52">
        <v>30022</v>
      </c>
      <c r="B1330">
        <v>13.65</v>
      </c>
    </row>
    <row r="1331" spans="1:2">
      <c r="A1331" s="52">
        <v>30025</v>
      </c>
      <c r="B1331">
        <v>13.56</v>
      </c>
    </row>
    <row r="1332" spans="1:2">
      <c r="A1332" s="52">
        <v>30026</v>
      </c>
      <c r="B1332">
        <v>13.57</v>
      </c>
    </row>
    <row r="1333" spans="1:2">
      <c r="A1333" s="52">
        <v>30027</v>
      </c>
      <c r="B1333">
        <v>13.52</v>
      </c>
    </row>
    <row r="1334" spans="1:2">
      <c r="A1334" s="52">
        <v>30028</v>
      </c>
      <c r="B1334">
        <v>13.51</v>
      </c>
    </row>
    <row r="1335" spans="1:2">
      <c r="A1335" s="52">
        <v>30029</v>
      </c>
      <c r="B1335">
        <v>13.56</v>
      </c>
    </row>
    <row r="1336" spans="1:2">
      <c r="A1336" s="52">
        <v>30032</v>
      </c>
      <c r="B1336">
        <v>13.37</v>
      </c>
    </row>
    <row r="1337" spans="1:2">
      <c r="A1337" s="52">
        <v>30033</v>
      </c>
      <c r="B1337">
        <v>13.36</v>
      </c>
    </row>
    <row r="1338" spans="1:2">
      <c r="A1338" s="52">
        <v>30034</v>
      </c>
      <c r="B1338">
        <v>13.51</v>
      </c>
    </row>
    <row r="1339" spans="1:2">
      <c r="A1339" s="52">
        <v>30035</v>
      </c>
      <c r="B1339">
        <v>13.49</v>
      </c>
    </row>
    <row r="1340" spans="1:2">
      <c r="A1340" s="52">
        <v>30036</v>
      </c>
      <c r="B1340">
        <v>13.65</v>
      </c>
    </row>
    <row r="1341" spans="1:2">
      <c r="A1341" s="52">
        <v>30039</v>
      </c>
      <c r="B1341">
        <v>13.79</v>
      </c>
    </row>
    <row r="1342" spans="1:2">
      <c r="A1342" s="52">
        <v>30040</v>
      </c>
      <c r="B1342">
        <v>13.81</v>
      </c>
    </row>
    <row r="1343" spans="1:2">
      <c r="A1343" s="52">
        <v>30041</v>
      </c>
      <c r="B1343">
        <v>13.68</v>
      </c>
    </row>
    <row r="1344" spans="1:2">
      <c r="A1344" s="52">
        <v>30042</v>
      </c>
      <c r="B1344">
        <v>13.6</v>
      </c>
    </row>
    <row r="1345" spans="1:2">
      <c r="A1345" s="52">
        <v>30043</v>
      </c>
      <c r="B1345">
        <v>13.61</v>
      </c>
    </row>
    <row r="1346" spans="1:2">
      <c r="A1346" s="52">
        <v>30046</v>
      </c>
      <c r="B1346">
        <v>13.72</v>
      </c>
    </row>
    <row r="1347" spans="1:2">
      <c r="A1347" s="52">
        <v>30047</v>
      </c>
      <c r="B1347">
        <v>13.73</v>
      </c>
    </row>
    <row r="1348" spans="1:2">
      <c r="A1348" s="52">
        <v>30048</v>
      </c>
      <c r="B1348">
        <v>13.71</v>
      </c>
    </row>
    <row r="1349" spans="1:2">
      <c r="A1349" s="52">
        <v>30049</v>
      </c>
      <c r="B1349">
        <v>13.48</v>
      </c>
    </row>
    <row r="1350" spans="1:2">
      <c r="A1350" s="52">
        <v>30050</v>
      </c>
      <c r="B1350" t="s">
        <v>7113</v>
      </c>
    </row>
    <row r="1351" spans="1:2">
      <c r="A1351" s="52">
        <v>30053</v>
      </c>
      <c r="B1351">
        <v>13.3</v>
      </c>
    </row>
    <row r="1352" spans="1:2">
      <c r="A1352" s="52">
        <v>30054</v>
      </c>
      <c r="B1352">
        <v>13.32</v>
      </c>
    </row>
    <row r="1353" spans="1:2">
      <c r="A1353" s="52">
        <v>30055</v>
      </c>
      <c r="B1353">
        <v>13.42</v>
      </c>
    </row>
    <row r="1354" spans="1:2">
      <c r="A1354" s="52">
        <v>30056</v>
      </c>
      <c r="B1354">
        <v>13.32</v>
      </c>
    </row>
    <row r="1355" spans="1:2">
      <c r="A1355" s="52">
        <v>30057</v>
      </c>
      <c r="B1355">
        <v>13.18</v>
      </c>
    </row>
    <row r="1356" spans="1:2">
      <c r="A1356" s="52">
        <v>30060</v>
      </c>
      <c r="B1356">
        <v>13.13</v>
      </c>
    </row>
    <row r="1357" spans="1:2">
      <c r="A1357" s="52">
        <v>30061</v>
      </c>
      <c r="B1357">
        <v>13.21</v>
      </c>
    </row>
    <row r="1358" spans="1:2">
      <c r="A1358" s="52">
        <v>30062</v>
      </c>
      <c r="B1358">
        <v>13.22</v>
      </c>
    </row>
    <row r="1359" spans="1:2">
      <c r="A1359" s="52">
        <v>30063</v>
      </c>
      <c r="B1359">
        <v>13.19</v>
      </c>
    </row>
    <row r="1360" spans="1:2">
      <c r="A1360" s="52">
        <v>30064</v>
      </c>
      <c r="B1360">
        <v>13.18</v>
      </c>
    </row>
    <row r="1361" spans="1:2">
      <c r="A1361" s="52">
        <v>30067</v>
      </c>
      <c r="B1361">
        <v>13.16</v>
      </c>
    </row>
    <row r="1362" spans="1:2">
      <c r="A1362" s="52">
        <v>30068</v>
      </c>
      <c r="B1362">
        <v>13.19</v>
      </c>
    </row>
    <row r="1363" spans="1:2">
      <c r="A1363" s="52">
        <v>30069</v>
      </c>
      <c r="B1363">
        <v>13.27</v>
      </c>
    </row>
    <row r="1364" spans="1:2">
      <c r="A1364" s="52">
        <v>30070</v>
      </c>
      <c r="B1364">
        <v>13.38</v>
      </c>
    </row>
    <row r="1365" spans="1:2">
      <c r="A1365" s="52">
        <v>30071</v>
      </c>
      <c r="B1365">
        <v>13.39</v>
      </c>
    </row>
    <row r="1366" spans="1:2">
      <c r="A1366" s="52">
        <v>30074</v>
      </c>
      <c r="B1366">
        <v>13.45</v>
      </c>
    </row>
    <row r="1367" spans="1:2">
      <c r="A1367" s="52">
        <v>30075</v>
      </c>
      <c r="B1367">
        <v>13.37</v>
      </c>
    </row>
    <row r="1368" spans="1:2">
      <c r="A1368" s="52">
        <v>30076</v>
      </c>
      <c r="B1368">
        <v>13.34</v>
      </c>
    </row>
    <row r="1369" spans="1:2">
      <c r="A1369" s="52">
        <v>30077</v>
      </c>
      <c r="B1369">
        <v>13.13</v>
      </c>
    </row>
    <row r="1370" spans="1:2">
      <c r="A1370" s="52">
        <v>30078</v>
      </c>
      <c r="B1370">
        <v>13.08</v>
      </c>
    </row>
    <row r="1371" spans="1:2">
      <c r="A1371" s="52">
        <v>30081</v>
      </c>
      <c r="B1371">
        <v>13.13</v>
      </c>
    </row>
    <row r="1372" spans="1:2">
      <c r="A1372" s="52">
        <v>30082</v>
      </c>
      <c r="B1372">
        <v>13.08</v>
      </c>
    </row>
    <row r="1373" spans="1:2">
      <c r="A1373" s="52">
        <v>30083</v>
      </c>
      <c r="B1373">
        <v>13.23</v>
      </c>
    </row>
    <row r="1374" spans="1:2">
      <c r="A1374" s="52">
        <v>30084</v>
      </c>
      <c r="B1374">
        <v>13.25</v>
      </c>
    </row>
    <row r="1375" spans="1:2">
      <c r="A1375" s="52">
        <v>30085</v>
      </c>
      <c r="B1375">
        <v>13.17</v>
      </c>
    </row>
    <row r="1376" spans="1:2">
      <c r="A1376" s="52">
        <v>30088</v>
      </c>
      <c r="B1376">
        <v>13.29</v>
      </c>
    </row>
    <row r="1377" spans="1:2">
      <c r="A1377" s="52">
        <v>30089</v>
      </c>
      <c r="B1377">
        <v>13.26</v>
      </c>
    </row>
    <row r="1378" spans="1:2">
      <c r="A1378" s="52">
        <v>30090</v>
      </c>
      <c r="B1378">
        <v>13.3</v>
      </c>
    </row>
    <row r="1379" spans="1:2">
      <c r="A1379" s="52">
        <v>30091</v>
      </c>
      <c r="B1379">
        <v>13.17</v>
      </c>
    </row>
    <row r="1380" spans="1:2">
      <c r="A1380" s="52">
        <v>30092</v>
      </c>
      <c r="B1380">
        <v>13.17</v>
      </c>
    </row>
    <row r="1381" spans="1:2">
      <c r="A1381" s="52">
        <v>30095</v>
      </c>
      <c r="B1381">
        <v>13.19</v>
      </c>
    </row>
    <row r="1382" spans="1:2">
      <c r="A1382" s="52">
        <v>30096</v>
      </c>
      <c r="B1382">
        <v>13.2</v>
      </c>
    </row>
    <row r="1383" spans="1:2">
      <c r="A1383" s="52">
        <v>30097</v>
      </c>
      <c r="B1383">
        <v>13.29</v>
      </c>
    </row>
    <row r="1384" spans="1:2">
      <c r="A1384" s="52">
        <v>30098</v>
      </c>
      <c r="B1384">
        <v>13.36</v>
      </c>
    </row>
    <row r="1385" spans="1:2">
      <c r="A1385" s="52">
        <v>30099</v>
      </c>
      <c r="B1385">
        <v>13.39</v>
      </c>
    </row>
    <row r="1386" spans="1:2">
      <c r="A1386" s="52">
        <v>30102</v>
      </c>
      <c r="B1386" t="s">
        <v>7113</v>
      </c>
    </row>
    <row r="1387" spans="1:2">
      <c r="A1387" s="52">
        <v>30103</v>
      </c>
      <c r="B1387">
        <v>13.66</v>
      </c>
    </row>
    <row r="1388" spans="1:2">
      <c r="A1388" s="52">
        <v>30104</v>
      </c>
      <c r="B1388">
        <v>13.6</v>
      </c>
    </row>
    <row r="1389" spans="1:2">
      <c r="A1389" s="52">
        <v>30105</v>
      </c>
      <c r="B1389">
        <v>13.66</v>
      </c>
    </row>
    <row r="1390" spans="1:2">
      <c r="A1390" s="52">
        <v>30106</v>
      </c>
      <c r="B1390">
        <v>13.76</v>
      </c>
    </row>
    <row r="1391" spans="1:2">
      <c r="A1391" s="52">
        <v>30109</v>
      </c>
      <c r="B1391">
        <v>13.66</v>
      </c>
    </row>
    <row r="1392" spans="1:2">
      <c r="A1392" s="52">
        <v>30110</v>
      </c>
      <c r="B1392">
        <v>13.71</v>
      </c>
    </row>
    <row r="1393" spans="1:2">
      <c r="A1393" s="52">
        <v>30111</v>
      </c>
      <c r="B1393">
        <v>13.71</v>
      </c>
    </row>
    <row r="1394" spans="1:2">
      <c r="A1394" s="52">
        <v>30112</v>
      </c>
      <c r="B1394">
        <v>13.72</v>
      </c>
    </row>
    <row r="1395" spans="1:2">
      <c r="A1395" s="52">
        <v>30113</v>
      </c>
      <c r="B1395">
        <v>13.61</v>
      </c>
    </row>
    <row r="1396" spans="1:2">
      <c r="A1396" s="52">
        <v>30116</v>
      </c>
      <c r="B1396">
        <v>13.89</v>
      </c>
    </row>
    <row r="1397" spans="1:2">
      <c r="A1397" s="52">
        <v>30117</v>
      </c>
      <c r="B1397">
        <v>13.87</v>
      </c>
    </row>
    <row r="1398" spans="1:2">
      <c r="A1398" s="52">
        <v>30118</v>
      </c>
      <c r="B1398">
        <v>13.91</v>
      </c>
    </row>
    <row r="1399" spans="1:2">
      <c r="A1399" s="52">
        <v>30119</v>
      </c>
      <c r="B1399">
        <v>14.1</v>
      </c>
    </row>
    <row r="1400" spans="1:2">
      <c r="A1400" s="52">
        <v>30120</v>
      </c>
      <c r="B1400">
        <v>14.19</v>
      </c>
    </row>
    <row r="1401" spans="1:2">
      <c r="A1401" s="52">
        <v>30123</v>
      </c>
      <c r="B1401">
        <v>14.15</v>
      </c>
    </row>
    <row r="1402" spans="1:2">
      <c r="A1402" s="52">
        <v>30124</v>
      </c>
      <c r="B1402">
        <v>14.21</v>
      </c>
    </row>
    <row r="1403" spans="1:2">
      <c r="A1403" s="52">
        <v>30125</v>
      </c>
      <c r="B1403">
        <v>14.26</v>
      </c>
    </row>
    <row r="1404" spans="1:2">
      <c r="A1404" s="52">
        <v>30126</v>
      </c>
      <c r="B1404">
        <v>14.2</v>
      </c>
    </row>
    <row r="1405" spans="1:2">
      <c r="A1405" s="52">
        <v>30127</v>
      </c>
      <c r="B1405">
        <v>14.24</v>
      </c>
    </row>
    <row r="1406" spans="1:2">
      <c r="A1406" s="52">
        <v>30130</v>
      </c>
      <c r="B1406">
        <v>14.19</v>
      </c>
    </row>
    <row r="1407" spans="1:2">
      <c r="A1407" s="52">
        <v>30131</v>
      </c>
      <c r="B1407">
        <v>14.11</v>
      </c>
    </row>
    <row r="1408" spans="1:2">
      <c r="A1408" s="52">
        <v>30132</v>
      </c>
      <c r="B1408">
        <v>13.91</v>
      </c>
    </row>
    <row r="1409" spans="1:2">
      <c r="A1409" s="52">
        <v>30133</v>
      </c>
      <c r="B1409">
        <v>13.9</v>
      </c>
    </row>
    <row r="1410" spans="1:2">
      <c r="A1410" s="52">
        <v>30134</v>
      </c>
      <c r="B1410">
        <v>14.03</v>
      </c>
    </row>
    <row r="1411" spans="1:2">
      <c r="A1411" s="52">
        <v>30137</v>
      </c>
      <c r="B1411" t="s">
        <v>7113</v>
      </c>
    </row>
    <row r="1412" spans="1:2">
      <c r="A1412" s="52">
        <v>30138</v>
      </c>
      <c r="B1412">
        <v>14</v>
      </c>
    </row>
    <row r="1413" spans="1:2">
      <c r="A1413" s="52">
        <v>30139</v>
      </c>
      <c r="B1413">
        <v>13.9</v>
      </c>
    </row>
    <row r="1414" spans="1:2">
      <c r="A1414" s="52">
        <v>30140</v>
      </c>
      <c r="B1414">
        <v>13.7</v>
      </c>
    </row>
    <row r="1415" spans="1:2">
      <c r="A1415" s="52">
        <v>30141</v>
      </c>
      <c r="B1415">
        <v>13.57</v>
      </c>
    </row>
    <row r="1416" spans="1:2">
      <c r="A1416" s="52">
        <v>30144</v>
      </c>
      <c r="B1416">
        <v>13.46</v>
      </c>
    </row>
    <row r="1417" spans="1:2">
      <c r="A1417" s="52">
        <v>30145</v>
      </c>
      <c r="B1417">
        <v>13.61</v>
      </c>
    </row>
    <row r="1418" spans="1:2">
      <c r="A1418" s="52">
        <v>30146</v>
      </c>
      <c r="B1418">
        <v>13.68</v>
      </c>
    </row>
    <row r="1419" spans="1:2">
      <c r="A1419" s="52">
        <v>30147</v>
      </c>
      <c r="B1419">
        <v>13.57</v>
      </c>
    </row>
    <row r="1420" spans="1:2">
      <c r="A1420" s="52">
        <v>30148</v>
      </c>
      <c r="B1420">
        <v>13.35</v>
      </c>
    </row>
    <row r="1421" spans="1:2">
      <c r="A1421" s="52">
        <v>30151</v>
      </c>
      <c r="B1421">
        <v>13.34</v>
      </c>
    </row>
    <row r="1422" spans="1:2">
      <c r="A1422" s="52">
        <v>30152</v>
      </c>
      <c r="B1422">
        <v>13.24</v>
      </c>
    </row>
    <row r="1423" spans="1:2">
      <c r="A1423" s="52">
        <v>30153</v>
      </c>
      <c r="B1423">
        <v>13.3</v>
      </c>
    </row>
    <row r="1424" spans="1:2">
      <c r="A1424" s="52">
        <v>30154</v>
      </c>
      <c r="B1424">
        <v>13.2</v>
      </c>
    </row>
    <row r="1425" spans="1:2">
      <c r="A1425" s="52">
        <v>30155</v>
      </c>
      <c r="B1425">
        <v>13.25</v>
      </c>
    </row>
    <row r="1426" spans="1:2">
      <c r="A1426" s="52">
        <v>30158</v>
      </c>
      <c r="B1426">
        <v>13.48</v>
      </c>
    </row>
    <row r="1427" spans="1:2">
      <c r="A1427" s="52">
        <v>30159</v>
      </c>
      <c r="B1427">
        <v>13.46</v>
      </c>
    </row>
    <row r="1428" spans="1:2">
      <c r="A1428" s="52">
        <v>30160</v>
      </c>
      <c r="B1428">
        <v>13.6</v>
      </c>
    </row>
    <row r="1429" spans="1:2">
      <c r="A1429" s="52">
        <v>30161</v>
      </c>
      <c r="B1429">
        <v>13.51</v>
      </c>
    </row>
    <row r="1430" spans="1:2">
      <c r="A1430" s="52">
        <v>30162</v>
      </c>
      <c r="B1430">
        <v>13.42</v>
      </c>
    </row>
    <row r="1431" spans="1:2">
      <c r="A1431" s="52">
        <v>30165</v>
      </c>
      <c r="B1431">
        <v>13.17</v>
      </c>
    </row>
    <row r="1432" spans="1:2">
      <c r="A1432" s="52">
        <v>30166</v>
      </c>
      <c r="B1432">
        <v>13.27</v>
      </c>
    </row>
    <row r="1433" spans="1:2">
      <c r="A1433" s="52">
        <v>30167</v>
      </c>
      <c r="B1433">
        <v>13.27</v>
      </c>
    </row>
    <row r="1434" spans="1:2">
      <c r="A1434" s="52">
        <v>30168</v>
      </c>
      <c r="B1434">
        <v>13.29</v>
      </c>
    </row>
    <row r="1435" spans="1:2">
      <c r="A1435" s="52">
        <v>30169</v>
      </c>
      <c r="B1435">
        <v>13.41</v>
      </c>
    </row>
    <row r="1436" spans="1:2">
      <c r="A1436" s="52">
        <v>30172</v>
      </c>
      <c r="B1436">
        <v>13.31</v>
      </c>
    </row>
    <row r="1437" spans="1:2">
      <c r="A1437" s="52">
        <v>30173</v>
      </c>
      <c r="B1437">
        <v>13.27</v>
      </c>
    </row>
    <row r="1438" spans="1:2">
      <c r="A1438" s="52">
        <v>30174</v>
      </c>
      <c r="B1438">
        <v>13.26</v>
      </c>
    </row>
    <row r="1439" spans="1:2">
      <c r="A1439" s="52">
        <v>30175</v>
      </c>
      <c r="B1439">
        <v>13.15</v>
      </c>
    </row>
    <row r="1440" spans="1:2">
      <c r="A1440" s="52">
        <v>30176</v>
      </c>
      <c r="B1440">
        <v>12.98</v>
      </c>
    </row>
    <row r="1441" spans="1:2">
      <c r="A1441" s="52">
        <v>30179</v>
      </c>
      <c r="B1441">
        <v>12.8</v>
      </c>
    </row>
    <row r="1442" spans="1:2">
      <c r="A1442" s="52">
        <v>30180</v>
      </c>
      <c r="B1442">
        <v>12.42</v>
      </c>
    </row>
    <row r="1443" spans="1:2">
      <c r="A1443" s="52">
        <v>30181</v>
      </c>
      <c r="B1443">
        <v>12.29</v>
      </c>
    </row>
    <row r="1444" spans="1:2">
      <c r="A1444" s="52">
        <v>30182</v>
      </c>
      <c r="B1444">
        <v>12.31</v>
      </c>
    </row>
    <row r="1445" spans="1:2">
      <c r="A1445" s="52">
        <v>30183</v>
      </c>
      <c r="B1445">
        <v>12.14</v>
      </c>
    </row>
    <row r="1446" spans="1:2">
      <c r="A1446" s="52">
        <v>30186</v>
      </c>
      <c r="B1446">
        <v>12.29</v>
      </c>
    </row>
    <row r="1447" spans="1:2">
      <c r="A1447" s="52">
        <v>30187</v>
      </c>
      <c r="B1447">
        <v>12.16</v>
      </c>
    </row>
    <row r="1448" spans="1:2">
      <c r="A1448" s="52">
        <v>30188</v>
      </c>
      <c r="B1448">
        <v>12.21</v>
      </c>
    </row>
    <row r="1449" spans="1:2">
      <c r="A1449" s="52">
        <v>30189</v>
      </c>
      <c r="B1449">
        <v>12.31</v>
      </c>
    </row>
    <row r="1450" spans="1:2">
      <c r="A1450" s="52">
        <v>30190</v>
      </c>
      <c r="B1450">
        <v>12.54</v>
      </c>
    </row>
    <row r="1451" spans="1:2">
      <c r="A1451" s="52">
        <v>30193</v>
      </c>
      <c r="B1451">
        <v>12.54</v>
      </c>
    </row>
    <row r="1452" spans="1:2">
      <c r="A1452" s="52">
        <v>30194</v>
      </c>
      <c r="B1452">
        <v>12.5</v>
      </c>
    </row>
    <row r="1453" spans="1:2">
      <c r="A1453" s="52">
        <v>30195</v>
      </c>
      <c r="B1453">
        <v>12.41</v>
      </c>
    </row>
    <row r="1454" spans="1:2">
      <c r="A1454" s="52">
        <v>30196</v>
      </c>
      <c r="B1454">
        <v>12.3</v>
      </c>
    </row>
    <row r="1455" spans="1:2">
      <c r="A1455" s="52">
        <v>30197</v>
      </c>
      <c r="B1455">
        <v>12.16</v>
      </c>
    </row>
    <row r="1456" spans="1:2">
      <c r="A1456" s="52">
        <v>30200</v>
      </c>
      <c r="B1456" t="s">
        <v>7113</v>
      </c>
    </row>
    <row r="1457" spans="1:2">
      <c r="A1457" s="52">
        <v>30201</v>
      </c>
      <c r="B1457">
        <v>12.19</v>
      </c>
    </row>
    <row r="1458" spans="1:2">
      <c r="A1458" s="52">
        <v>30202</v>
      </c>
      <c r="B1458">
        <v>12.17</v>
      </c>
    </row>
    <row r="1459" spans="1:2">
      <c r="A1459" s="52">
        <v>30203</v>
      </c>
      <c r="B1459">
        <v>12.21</v>
      </c>
    </row>
    <row r="1460" spans="1:2">
      <c r="A1460" s="52">
        <v>30204</v>
      </c>
      <c r="B1460">
        <v>12.41</v>
      </c>
    </row>
    <row r="1461" spans="1:2">
      <c r="A1461" s="52">
        <v>30207</v>
      </c>
      <c r="B1461">
        <v>12.26</v>
      </c>
    </row>
    <row r="1462" spans="1:2">
      <c r="A1462" s="52">
        <v>30208</v>
      </c>
      <c r="B1462">
        <v>12.24</v>
      </c>
    </row>
    <row r="1463" spans="1:2">
      <c r="A1463" s="52">
        <v>30209</v>
      </c>
      <c r="B1463">
        <v>12.25</v>
      </c>
    </row>
    <row r="1464" spans="1:2">
      <c r="A1464" s="52">
        <v>30210</v>
      </c>
      <c r="B1464">
        <v>12.18</v>
      </c>
    </row>
    <row r="1465" spans="1:2">
      <c r="A1465" s="52">
        <v>30211</v>
      </c>
      <c r="B1465">
        <v>12.12</v>
      </c>
    </row>
    <row r="1466" spans="1:2">
      <c r="A1466" s="52">
        <v>30214</v>
      </c>
      <c r="B1466">
        <v>12.04</v>
      </c>
    </row>
    <row r="1467" spans="1:2">
      <c r="A1467" s="52">
        <v>30215</v>
      </c>
      <c r="B1467">
        <v>11.82</v>
      </c>
    </row>
    <row r="1468" spans="1:2">
      <c r="A1468" s="52">
        <v>30216</v>
      </c>
      <c r="B1468">
        <v>11.83</v>
      </c>
    </row>
    <row r="1469" spans="1:2">
      <c r="A1469" s="52">
        <v>30217</v>
      </c>
      <c r="B1469">
        <v>11.75</v>
      </c>
    </row>
    <row r="1470" spans="1:2">
      <c r="A1470" s="52">
        <v>30218</v>
      </c>
      <c r="B1470">
        <v>11.88</v>
      </c>
    </row>
    <row r="1471" spans="1:2">
      <c r="A1471" s="52">
        <v>30221</v>
      </c>
      <c r="B1471">
        <v>11.82</v>
      </c>
    </row>
    <row r="1472" spans="1:2">
      <c r="A1472" s="52">
        <v>30222</v>
      </c>
      <c r="B1472">
        <v>11.76</v>
      </c>
    </row>
    <row r="1473" spans="1:2">
      <c r="A1473" s="52">
        <v>30223</v>
      </c>
      <c r="B1473">
        <v>11.79</v>
      </c>
    </row>
    <row r="1474" spans="1:2">
      <c r="A1474" s="52">
        <v>30224</v>
      </c>
      <c r="B1474">
        <v>11.79</v>
      </c>
    </row>
    <row r="1475" spans="1:2">
      <c r="A1475" s="52">
        <v>30225</v>
      </c>
      <c r="B1475">
        <v>11.65</v>
      </c>
    </row>
    <row r="1476" spans="1:2">
      <c r="A1476" s="52">
        <v>30228</v>
      </c>
      <c r="B1476">
        <v>11.83</v>
      </c>
    </row>
    <row r="1477" spans="1:2">
      <c r="A1477" s="52">
        <v>30229</v>
      </c>
      <c r="B1477">
        <v>11.81</v>
      </c>
    </row>
    <row r="1478" spans="1:2">
      <c r="A1478" s="52">
        <v>30230</v>
      </c>
      <c r="B1478">
        <v>11.69</v>
      </c>
    </row>
    <row r="1479" spans="1:2">
      <c r="A1479" s="52">
        <v>30231</v>
      </c>
      <c r="B1479">
        <v>11.29</v>
      </c>
    </row>
    <row r="1480" spans="1:2">
      <c r="A1480" s="52">
        <v>30232</v>
      </c>
      <c r="B1480">
        <v>11.19</v>
      </c>
    </row>
    <row r="1481" spans="1:2">
      <c r="A1481" s="52">
        <v>30235</v>
      </c>
      <c r="B1481" t="s">
        <v>7113</v>
      </c>
    </row>
    <row r="1482" spans="1:2">
      <c r="A1482" s="52">
        <v>30236</v>
      </c>
      <c r="B1482">
        <v>10.85</v>
      </c>
    </row>
    <row r="1483" spans="1:2">
      <c r="A1483" s="52">
        <v>30237</v>
      </c>
      <c r="B1483">
        <v>10.75</v>
      </c>
    </row>
    <row r="1484" spans="1:2">
      <c r="A1484" s="52">
        <v>30238</v>
      </c>
      <c r="B1484">
        <v>10.86</v>
      </c>
    </row>
    <row r="1485" spans="1:2">
      <c r="A1485" s="52">
        <v>30239</v>
      </c>
      <c r="B1485">
        <v>11.03</v>
      </c>
    </row>
    <row r="1486" spans="1:2">
      <c r="A1486" s="52">
        <v>30242</v>
      </c>
      <c r="B1486">
        <v>10.9</v>
      </c>
    </row>
    <row r="1487" spans="1:2">
      <c r="A1487" s="52">
        <v>30243</v>
      </c>
      <c r="B1487">
        <v>10.87</v>
      </c>
    </row>
    <row r="1488" spans="1:2">
      <c r="A1488" s="52">
        <v>30244</v>
      </c>
      <c r="B1488">
        <v>10.91</v>
      </c>
    </row>
    <row r="1489" spans="1:2">
      <c r="A1489" s="52">
        <v>30245</v>
      </c>
      <c r="B1489">
        <v>10.92</v>
      </c>
    </row>
    <row r="1490" spans="1:2">
      <c r="A1490" s="52">
        <v>30246</v>
      </c>
      <c r="B1490">
        <v>11.03</v>
      </c>
    </row>
    <row r="1491" spans="1:2">
      <c r="A1491" s="52">
        <v>30249</v>
      </c>
      <c r="B1491">
        <v>11.25</v>
      </c>
    </row>
    <row r="1492" spans="1:2">
      <c r="A1492" s="52">
        <v>30250</v>
      </c>
      <c r="B1492">
        <v>11.17</v>
      </c>
    </row>
    <row r="1493" spans="1:2">
      <c r="A1493" s="52">
        <v>30251</v>
      </c>
      <c r="B1493">
        <v>11.23</v>
      </c>
    </row>
    <row r="1494" spans="1:2">
      <c r="A1494" s="52">
        <v>30252</v>
      </c>
      <c r="B1494">
        <v>11.12</v>
      </c>
    </row>
    <row r="1495" spans="1:2">
      <c r="A1495" s="52">
        <v>30253</v>
      </c>
      <c r="B1495">
        <v>11.01</v>
      </c>
    </row>
    <row r="1496" spans="1:2">
      <c r="A1496" s="52">
        <v>30256</v>
      </c>
      <c r="B1496">
        <v>10.84</v>
      </c>
    </row>
    <row r="1497" spans="1:2">
      <c r="A1497" s="52">
        <v>30257</v>
      </c>
      <c r="B1497" t="s">
        <v>7113</v>
      </c>
    </row>
    <row r="1498" spans="1:2">
      <c r="A1498" s="52">
        <v>30258</v>
      </c>
      <c r="B1498">
        <v>10.72</v>
      </c>
    </row>
    <row r="1499" spans="1:2">
      <c r="A1499" s="52">
        <v>30259</v>
      </c>
      <c r="B1499">
        <v>10.66</v>
      </c>
    </row>
    <row r="1500" spans="1:2">
      <c r="A1500" s="52">
        <v>30260</v>
      </c>
      <c r="B1500">
        <v>10.59</v>
      </c>
    </row>
    <row r="1501" spans="1:2">
      <c r="A1501" s="52">
        <v>30263</v>
      </c>
      <c r="B1501">
        <v>10.61</v>
      </c>
    </row>
    <row r="1502" spans="1:2">
      <c r="A1502" s="52">
        <v>30264</v>
      </c>
      <c r="B1502">
        <v>10.44</v>
      </c>
    </row>
    <row r="1503" spans="1:2">
      <c r="A1503" s="52">
        <v>30265</v>
      </c>
      <c r="B1503">
        <v>10.37</v>
      </c>
    </row>
    <row r="1504" spans="1:2">
      <c r="A1504" s="52">
        <v>30266</v>
      </c>
      <c r="B1504" t="s">
        <v>7113</v>
      </c>
    </row>
    <row r="1505" spans="1:2">
      <c r="A1505" s="52">
        <v>30267</v>
      </c>
      <c r="B1505">
        <v>10.43</v>
      </c>
    </row>
    <row r="1506" spans="1:2">
      <c r="A1506" s="52">
        <v>30270</v>
      </c>
      <c r="B1506">
        <v>10.52</v>
      </c>
    </row>
    <row r="1507" spans="1:2">
      <c r="A1507" s="52">
        <v>30271</v>
      </c>
      <c r="B1507">
        <v>10.6</v>
      </c>
    </row>
    <row r="1508" spans="1:2">
      <c r="A1508" s="52">
        <v>30272</v>
      </c>
      <c r="B1508">
        <v>10.54</v>
      </c>
    </row>
    <row r="1509" spans="1:2">
      <c r="A1509" s="52">
        <v>30273</v>
      </c>
      <c r="B1509">
        <v>10.33</v>
      </c>
    </row>
    <row r="1510" spans="1:2">
      <c r="A1510" s="52">
        <v>30274</v>
      </c>
      <c r="B1510">
        <v>10.35</v>
      </c>
    </row>
    <row r="1511" spans="1:2">
      <c r="A1511" s="52">
        <v>30277</v>
      </c>
      <c r="B1511">
        <v>10.43</v>
      </c>
    </row>
    <row r="1512" spans="1:2">
      <c r="A1512" s="52">
        <v>30278</v>
      </c>
      <c r="B1512">
        <v>10.46</v>
      </c>
    </row>
    <row r="1513" spans="1:2">
      <c r="A1513" s="52">
        <v>30279</v>
      </c>
      <c r="B1513">
        <v>10.52</v>
      </c>
    </row>
    <row r="1514" spans="1:2">
      <c r="A1514" s="52">
        <v>30280</v>
      </c>
      <c r="B1514" t="s">
        <v>7113</v>
      </c>
    </row>
    <row r="1515" spans="1:2">
      <c r="A1515" s="52">
        <v>30281</v>
      </c>
      <c r="B1515">
        <v>10.47</v>
      </c>
    </row>
    <row r="1516" spans="1:2">
      <c r="A1516" s="52">
        <v>30284</v>
      </c>
      <c r="B1516">
        <v>10.72</v>
      </c>
    </row>
    <row r="1517" spans="1:2">
      <c r="A1517" s="52">
        <v>30285</v>
      </c>
      <c r="B1517">
        <v>10.7</v>
      </c>
    </row>
    <row r="1518" spans="1:2">
      <c r="A1518" s="52">
        <v>30286</v>
      </c>
      <c r="B1518">
        <v>10.69</v>
      </c>
    </row>
    <row r="1519" spans="1:2">
      <c r="A1519" s="52">
        <v>30287</v>
      </c>
      <c r="B1519">
        <v>10.63</v>
      </c>
    </row>
    <row r="1520" spans="1:2">
      <c r="A1520" s="52">
        <v>30288</v>
      </c>
      <c r="B1520">
        <v>10.44</v>
      </c>
    </row>
    <row r="1521" spans="1:2">
      <c r="A1521" s="52">
        <v>30291</v>
      </c>
      <c r="B1521">
        <v>10.41</v>
      </c>
    </row>
    <row r="1522" spans="1:2">
      <c r="A1522" s="52">
        <v>30292</v>
      </c>
      <c r="B1522">
        <v>10.45</v>
      </c>
    </row>
    <row r="1523" spans="1:2">
      <c r="A1523" s="52">
        <v>30293</v>
      </c>
      <c r="B1523">
        <v>10.54</v>
      </c>
    </row>
    <row r="1524" spans="1:2">
      <c r="A1524" s="52">
        <v>30294</v>
      </c>
      <c r="B1524">
        <v>10.52</v>
      </c>
    </row>
    <row r="1525" spans="1:2">
      <c r="A1525" s="52">
        <v>30295</v>
      </c>
      <c r="B1525">
        <v>10.63</v>
      </c>
    </row>
    <row r="1526" spans="1:2">
      <c r="A1526" s="52">
        <v>30298</v>
      </c>
      <c r="B1526">
        <v>10.57</v>
      </c>
    </row>
    <row r="1527" spans="1:2">
      <c r="A1527" s="52">
        <v>30299</v>
      </c>
      <c r="B1527">
        <v>10.48</v>
      </c>
    </row>
    <row r="1528" spans="1:2">
      <c r="A1528" s="52">
        <v>30300</v>
      </c>
      <c r="B1528">
        <v>10.55</v>
      </c>
    </row>
    <row r="1529" spans="1:2">
      <c r="A1529" s="52">
        <v>30301</v>
      </c>
      <c r="B1529">
        <v>10.66</v>
      </c>
    </row>
    <row r="1530" spans="1:2">
      <c r="A1530" s="52">
        <v>30302</v>
      </c>
      <c r="B1530">
        <v>10.69</v>
      </c>
    </row>
    <row r="1531" spans="1:2">
      <c r="A1531" s="52">
        <v>30305</v>
      </c>
      <c r="B1531">
        <v>10.77</v>
      </c>
    </row>
    <row r="1532" spans="1:2">
      <c r="A1532" s="52">
        <v>30306</v>
      </c>
      <c r="B1532">
        <v>10.53</v>
      </c>
    </row>
    <row r="1533" spans="1:2">
      <c r="A1533" s="52">
        <v>30307</v>
      </c>
      <c r="B1533">
        <v>10.55</v>
      </c>
    </row>
    <row r="1534" spans="1:2">
      <c r="A1534" s="52">
        <v>30308</v>
      </c>
      <c r="B1534">
        <v>10.5</v>
      </c>
    </row>
    <row r="1535" spans="1:2">
      <c r="A1535" s="52">
        <v>30309</v>
      </c>
      <c r="B1535" t="s">
        <v>7113</v>
      </c>
    </row>
    <row r="1536" spans="1:2">
      <c r="A1536" s="52">
        <v>30312</v>
      </c>
      <c r="B1536">
        <v>10.44</v>
      </c>
    </row>
    <row r="1537" spans="1:2">
      <c r="A1537" s="52">
        <v>30313</v>
      </c>
      <c r="B1537">
        <v>10.43</v>
      </c>
    </row>
    <row r="1538" spans="1:2">
      <c r="A1538" s="52">
        <v>30314</v>
      </c>
      <c r="B1538">
        <v>10.49</v>
      </c>
    </row>
    <row r="1539" spans="1:2">
      <c r="A1539" s="52">
        <v>30315</v>
      </c>
      <c r="B1539">
        <v>10.46</v>
      </c>
    </row>
    <row r="1540" spans="1:2">
      <c r="A1540" s="52">
        <v>30316</v>
      </c>
      <c r="B1540">
        <v>10.43</v>
      </c>
    </row>
    <row r="1541" spans="1:2">
      <c r="A1541" s="52">
        <v>30319</v>
      </c>
      <c r="B1541">
        <v>10.39</v>
      </c>
    </row>
    <row r="1542" spans="1:2">
      <c r="A1542" s="52">
        <v>30320</v>
      </c>
      <c r="B1542">
        <v>10.45</v>
      </c>
    </row>
    <row r="1543" spans="1:2">
      <c r="A1543" s="52">
        <v>30321</v>
      </c>
      <c r="B1543">
        <v>10.47</v>
      </c>
    </row>
    <row r="1544" spans="1:2">
      <c r="A1544" s="52">
        <v>30322</v>
      </c>
      <c r="B1544">
        <v>10.5</v>
      </c>
    </row>
    <row r="1545" spans="1:2">
      <c r="A1545" s="52">
        <v>30323</v>
      </c>
      <c r="B1545">
        <v>10.5</v>
      </c>
    </row>
    <row r="1546" spans="1:2">
      <c r="A1546" s="52">
        <v>30326</v>
      </c>
      <c r="B1546">
        <v>10.51</v>
      </c>
    </row>
    <row r="1547" spans="1:2">
      <c r="A1547" s="52">
        <v>30327</v>
      </c>
      <c r="B1547">
        <v>10.48</v>
      </c>
    </row>
    <row r="1548" spans="1:2">
      <c r="A1548" s="52">
        <v>30328</v>
      </c>
      <c r="B1548">
        <v>10.46</v>
      </c>
    </row>
    <row r="1549" spans="1:2">
      <c r="A1549" s="52">
        <v>30329</v>
      </c>
      <c r="B1549">
        <v>10.45</v>
      </c>
    </row>
    <row r="1550" spans="1:2">
      <c r="A1550" s="52">
        <v>30330</v>
      </c>
      <c r="B1550">
        <v>10.5</v>
      </c>
    </row>
    <row r="1551" spans="1:2">
      <c r="A1551" s="52">
        <v>30333</v>
      </c>
      <c r="B1551">
        <v>10.5</v>
      </c>
    </row>
    <row r="1552" spans="1:2">
      <c r="A1552" s="52">
        <v>30334</v>
      </c>
      <c r="B1552">
        <v>10.56</v>
      </c>
    </row>
    <row r="1553" spans="1:2">
      <c r="A1553" s="52">
        <v>30335</v>
      </c>
      <c r="B1553">
        <v>10.67</v>
      </c>
    </row>
    <row r="1554" spans="1:2">
      <c r="A1554" s="52">
        <v>30336</v>
      </c>
      <c r="B1554">
        <v>10.66</v>
      </c>
    </row>
    <row r="1555" spans="1:2">
      <c r="A1555" s="52">
        <v>30337</v>
      </c>
      <c r="B1555">
        <v>10.78</v>
      </c>
    </row>
    <row r="1556" spans="1:2">
      <c r="A1556" s="52">
        <v>30340</v>
      </c>
      <c r="B1556">
        <v>10.88</v>
      </c>
    </row>
    <row r="1557" spans="1:2">
      <c r="A1557" s="52">
        <v>30341</v>
      </c>
      <c r="B1557">
        <v>10.82</v>
      </c>
    </row>
    <row r="1558" spans="1:2">
      <c r="A1558" s="52">
        <v>30342</v>
      </c>
      <c r="B1558">
        <v>10.92</v>
      </c>
    </row>
    <row r="1559" spans="1:2">
      <c r="A1559" s="52">
        <v>30343</v>
      </c>
      <c r="B1559">
        <v>10.85</v>
      </c>
    </row>
    <row r="1560" spans="1:2">
      <c r="A1560" s="52">
        <v>30344</v>
      </c>
      <c r="B1560">
        <v>10.9</v>
      </c>
    </row>
    <row r="1561" spans="1:2">
      <c r="A1561" s="52">
        <v>30347</v>
      </c>
      <c r="B1561">
        <v>10.99</v>
      </c>
    </row>
    <row r="1562" spans="1:2">
      <c r="A1562" s="52">
        <v>30348</v>
      </c>
      <c r="B1562">
        <v>10.95</v>
      </c>
    </row>
    <row r="1563" spans="1:2">
      <c r="A1563" s="52">
        <v>30349</v>
      </c>
      <c r="B1563">
        <v>10.94</v>
      </c>
    </row>
    <row r="1564" spans="1:2">
      <c r="A1564" s="52">
        <v>30350</v>
      </c>
      <c r="B1564">
        <v>11.06</v>
      </c>
    </row>
    <row r="1565" spans="1:2">
      <c r="A1565" s="52">
        <v>30351</v>
      </c>
      <c r="B1565">
        <v>11.12</v>
      </c>
    </row>
    <row r="1566" spans="1:2">
      <c r="A1566" s="52">
        <v>30354</v>
      </c>
      <c r="B1566">
        <v>11.1</v>
      </c>
    </row>
    <row r="1567" spans="1:2">
      <c r="A1567" s="52">
        <v>30355</v>
      </c>
      <c r="B1567">
        <v>11.12</v>
      </c>
    </row>
    <row r="1568" spans="1:2">
      <c r="A1568" s="52">
        <v>30356</v>
      </c>
      <c r="B1568">
        <v>11.14</v>
      </c>
    </row>
    <row r="1569" spans="1:2">
      <c r="A1569" s="52">
        <v>30357</v>
      </c>
      <c r="B1569">
        <v>10.96</v>
      </c>
    </row>
    <row r="1570" spans="1:2">
      <c r="A1570" s="52">
        <v>30358</v>
      </c>
      <c r="B1570">
        <v>10.94</v>
      </c>
    </row>
    <row r="1571" spans="1:2">
      <c r="A1571" s="52">
        <v>30361</v>
      </c>
      <c r="B1571">
        <v>10.95</v>
      </c>
    </row>
    <row r="1572" spans="1:2">
      <c r="A1572" s="52">
        <v>30362</v>
      </c>
      <c r="B1572">
        <v>10.99</v>
      </c>
    </row>
    <row r="1573" spans="1:2">
      <c r="A1573" s="52">
        <v>30363</v>
      </c>
      <c r="B1573">
        <v>10.95</v>
      </c>
    </row>
    <row r="1574" spans="1:2">
      <c r="A1574" s="52">
        <v>30364</v>
      </c>
      <c r="B1574">
        <v>10.86</v>
      </c>
    </row>
    <row r="1575" spans="1:2">
      <c r="A1575" s="52">
        <v>30365</v>
      </c>
      <c r="B1575">
        <v>10.78</v>
      </c>
    </row>
    <row r="1576" spans="1:2">
      <c r="A1576" s="52">
        <v>30368</v>
      </c>
      <c r="B1576" t="s">
        <v>7113</v>
      </c>
    </row>
    <row r="1577" spans="1:2">
      <c r="A1577" s="52">
        <v>30369</v>
      </c>
      <c r="B1577">
        <v>10.63</v>
      </c>
    </row>
    <row r="1578" spans="1:2">
      <c r="A1578" s="52">
        <v>30370</v>
      </c>
      <c r="B1578">
        <v>10.62</v>
      </c>
    </row>
    <row r="1579" spans="1:2">
      <c r="A1579" s="52">
        <v>30371</v>
      </c>
      <c r="B1579">
        <v>10.61</v>
      </c>
    </row>
    <row r="1580" spans="1:2">
      <c r="A1580" s="52">
        <v>30372</v>
      </c>
      <c r="B1580">
        <v>10.5</v>
      </c>
    </row>
    <row r="1581" spans="1:2">
      <c r="A1581" s="52">
        <v>30375</v>
      </c>
      <c r="B1581">
        <v>10.51</v>
      </c>
    </row>
    <row r="1582" spans="1:2">
      <c r="A1582" s="52">
        <v>30376</v>
      </c>
      <c r="B1582">
        <v>10.45</v>
      </c>
    </row>
    <row r="1583" spans="1:2">
      <c r="A1583" s="52">
        <v>30377</v>
      </c>
      <c r="B1583">
        <v>10.48</v>
      </c>
    </row>
    <row r="1584" spans="1:2">
      <c r="A1584" s="52">
        <v>30378</v>
      </c>
      <c r="B1584">
        <v>10.44</v>
      </c>
    </row>
    <row r="1585" spans="1:2">
      <c r="A1585" s="52">
        <v>30379</v>
      </c>
      <c r="B1585">
        <v>10.46</v>
      </c>
    </row>
    <row r="1586" spans="1:2">
      <c r="A1586" s="52">
        <v>30382</v>
      </c>
      <c r="B1586">
        <v>10.59</v>
      </c>
    </row>
    <row r="1587" spans="1:2">
      <c r="A1587" s="52">
        <v>30383</v>
      </c>
      <c r="B1587">
        <v>10.65</v>
      </c>
    </row>
    <row r="1588" spans="1:2">
      <c r="A1588" s="52">
        <v>30384</v>
      </c>
      <c r="B1588">
        <v>10.64</v>
      </c>
    </row>
    <row r="1589" spans="1:2">
      <c r="A1589" s="52">
        <v>30385</v>
      </c>
      <c r="B1589">
        <v>10.67</v>
      </c>
    </row>
    <row r="1590" spans="1:2">
      <c r="A1590" s="52">
        <v>30386</v>
      </c>
      <c r="B1590">
        <v>10.75</v>
      </c>
    </row>
    <row r="1591" spans="1:2">
      <c r="A1591" s="52">
        <v>30389</v>
      </c>
      <c r="B1591">
        <v>10.66</v>
      </c>
    </row>
    <row r="1592" spans="1:2">
      <c r="A1592" s="52">
        <v>30390</v>
      </c>
      <c r="B1592">
        <v>10.62</v>
      </c>
    </row>
    <row r="1593" spans="1:2">
      <c r="A1593" s="52">
        <v>30391</v>
      </c>
      <c r="B1593">
        <v>10.68</v>
      </c>
    </row>
    <row r="1594" spans="1:2">
      <c r="A1594" s="52">
        <v>30392</v>
      </c>
      <c r="B1594">
        <v>10.68</v>
      </c>
    </row>
    <row r="1595" spans="1:2">
      <c r="A1595" s="52">
        <v>30393</v>
      </c>
      <c r="B1595">
        <v>10.71</v>
      </c>
    </row>
    <row r="1596" spans="1:2">
      <c r="A1596" s="52">
        <v>30396</v>
      </c>
      <c r="B1596">
        <v>10.71</v>
      </c>
    </row>
    <row r="1597" spans="1:2">
      <c r="A1597" s="52">
        <v>30397</v>
      </c>
      <c r="B1597">
        <v>10.71</v>
      </c>
    </row>
    <row r="1598" spans="1:2">
      <c r="A1598" s="52">
        <v>30398</v>
      </c>
      <c r="B1598">
        <v>10.64</v>
      </c>
    </row>
    <row r="1599" spans="1:2">
      <c r="A1599" s="52">
        <v>30399</v>
      </c>
      <c r="B1599">
        <v>10.61</v>
      </c>
    </row>
    <row r="1600" spans="1:2">
      <c r="A1600" s="52">
        <v>30400</v>
      </c>
      <c r="B1600">
        <v>10.7</v>
      </c>
    </row>
    <row r="1601" spans="1:2">
      <c r="A1601" s="52">
        <v>30403</v>
      </c>
      <c r="B1601">
        <v>10.71</v>
      </c>
    </row>
    <row r="1602" spans="1:2">
      <c r="A1602" s="52">
        <v>30404</v>
      </c>
      <c r="B1602">
        <v>10.66</v>
      </c>
    </row>
    <row r="1603" spans="1:2">
      <c r="A1603" s="52">
        <v>30405</v>
      </c>
      <c r="B1603">
        <v>10.65</v>
      </c>
    </row>
    <row r="1604" spans="1:2">
      <c r="A1604" s="52">
        <v>30406</v>
      </c>
      <c r="B1604">
        <v>10.69</v>
      </c>
    </row>
    <row r="1605" spans="1:2">
      <c r="A1605" s="52">
        <v>30407</v>
      </c>
      <c r="B1605" t="s">
        <v>7113</v>
      </c>
    </row>
    <row r="1606" spans="1:2">
      <c r="A1606" s="52">
        <v>30410</v>
      </c>
      <c r="B1606">
        <v>10.67</v>
      </c>
    </row>
    <row r="1607" spans="1:2">
      <c r="A1607" s="52">
        <v>30411</v>
      </c>
      <c r="B1607">
        <v>10.55</v>
      </c>
    </row>
    <row r="1608" spans="1:2">
      <c r="A1608" s="52">
        <v>30412</v>
      </c>
      <c r="B1608">
        <v>10.54</v>
      </c>
    </row>
    <row r="1609" spans="1:2">
      <c r="A1609" s="52">
        <v>30413</v>
      </c>
      <c r="B1609">
        <v>10.56</v>
      </c>
    </row>
    <row r="1610" spans="1:2">
      <c r="A1610" s="52">
        <v>30414</v>
      </c>
      <c r="B1610">
        <v>10.58</v>
      </c>
    </row>
    <row r="1611" spans="1:2">
      <c r="A1611" s="52">
        <v>30417</v>
      </c>
      <c r="B1611">
        <v>10.46</v>
      </c>
    </row>
    <row r="1612" spans="1:2">
      <c r="A1612" s="52">
        <v>30418</v>
      </c>
      <c r="B1612">
        <v>10.46</v>
      </c>
    </row>
    <row r="1613" spans="1:2">
      <c r="A1613" s="52">
        <v>30419</v>
      </c>
      <c r="B1613">
        <v>10.44</v>
      </c>
    </row>
    <row r="1614" spans="1:2">
      <c r="A1614" s="52">
        <v>30420</v>
      </c>
      <c r="B1614">
        <v>10.37</v>
      </c>
    </row>
    <row r="1615" spans="1:2">
      <c r="A1615" s="52">
        <v>30421</v>
      </c>
      <c r="B1615">
        <v>10.4</v>
      </c>
    </row>
    <row r="1616" spans="1:2">
      <c r="A1616" s="52">
        <v>30424</v>
      </c>
      <c r="B1616">
        <v>10.35</v>
      </c>
    </row>
    <row r="1617" spans="1:2">
      <c r="A1617" s="52">
        <v>30425</v>
      </c>
      <c r="B1617">
        <v>10.46</v>
      </c>
    </row>
    <row r="1618" spans="1:2">
      <c r="A1618" s="52">
        <v>30426</v>
      </c>
      <c r="B1618">
        <v>10.48</v>
      </c>
    </row>
    <row r="1619" spans="1:2">
      <c r="A1619" s="52">
        <v>30427</v>
      </c>
      <c r="B1619">
        <v>10.53</v>
      </c>
    </row>
    <row r="1620" spans="1:2">
      <c r="A1620" s="52">
        <v>30428</v>
      </c>
      <c r="B1620">
        <v>10.52</v>
      </c>
    </row>
    <row r="1621" spans="1:2">
      <c r="A1621" s="52">
        <v>30431</v>
      </c>
      <c r="B1621">
        <v>10.48</v>
      </c>
    </row>
    <row r="1622" spans="1:2">
      <c r="A1622" s="52">
        <v>30432</v>
      </c>
      <c r="B1622">
        <v>10.47</v>
      </c>
    </row>
    <row r="1623" spans="1:2">
      <c r="A1623" s="52">
        <v>30433</v>
      </c>
      <c r="B1623">
        <v>10.43</v>
      </c>
    </row>
    <row r="1624" spans="1:2">
      <c r="A1624" s="52">
        <v>30434</v>
      </c>
      <c r="B1624">
        <v>10.41</v>
      </c>
    </row>
    <row r="1625" spans="1:2">
      <c r="A1625" s="52">
        <v>30435</v>
      </c>
      <c r="B1625">
        <v>10.38</v>
      </c>
    </row>
    <row r="1626" spans="1:2">
      <c r="A1626" s="52">
        <v>30438</v>
      </c>
      <c r="B1626">
        <v>10.39</v>
      </c>
    </row>
    <row r="1627" spans="1:2">
      <c r="A1627" s="52">
        <v>30439</v>
      </c>
      <c r="B1627">
        <v>10.38</v>
      </c>
    </row>
    <row r="1628" spans="1:2">
      <c r="A1628" s="52">
        <v>30440</v>
      </c>
      <c r="B1628">
        <v>10.27</v>
      </c>
    </row>
    <row r="1629" spans="1:2">
      <c r="A1629" s="52">
        <v>30441</v>
      </c>
      <c r="B1629">
        <v>10.3</v>
      </c>
    </row>
    <row r="1630" spans="1:2">
      <c r="A1630" s="52">
        <v>30442</v>
      </c>
      <c r="B1630">
        <v>10.28</v>
      </c>
    </row>
    <row r="1631" spans="1:2">
      <c r="A1631" s="52">
        <v>30445</v>
      </c>
      <c r="B1631">
        <v>10.37</v>
      </c>
    </row>
    <row r="1632" spans="1:2">
      <c r="A1632" s="52">
        <v>30446</v>
      </c>
      <c r="B1632">
        <v>10.3</v>
      </c>
    </row>
    <row r="1633" spans="1:2">
      <c r="A1633" s="52">
        <v>30447</v>
      </c>
      <c r="B1633">
        <v>10.33</v>
      </c>
    </row>
    <row r="1634" spans="1:2">
      <c r="A1634" s="52">
        <v>30448</v>
      </c>
      <c r="B1634">
        <v>10.4</v>
      </c>
    </row>
    <row r="1635" spans="1:2">
      <c r="A1635" s="52">
        <v>30449</v>
      </c>
      <c r="B1635">
        <v>10.37</v>
      </c>
    </row>
    <row r="1636" spans="1:2">
      <c r="A1636" s="52">
        <v>30452</v>
      </c>
      <c r="B1636">
        <v>10.54</v>
      </c>
    </row>
    <row r="1637" spans="1:2">
      <c r="A1637" s="52">
        <v>30453</v>
      </c>
      <c r="B1637">
        <v>10.58</v>
      </c>
    </row>
    <row r="1638" spans="1:2">
      <c r="A1638" s="52">
        <v>30454</v>
      </c>
      <c r="B1638">
        <v>10.6</v>
      </c>
    </row>
    <row r="1639" spans="1:2">
      <c r="A1639" s="52">
        <v>30455</v>
      </c>
      <c r="B1639">
        <v>10.67</v>
      </c>
    </row>
    <row r="1640" spans="1:2">
      <c r="A1640" s="52">
        <v>30456</v>
      </c>
      <c r="B1640">
        <v>10.69</v>
      </c>
    </row>
    <row r="1641" spans="1:2">
      <c r="A1641" s="52">
        <v>30459</v>
      </c>
      <c r="B1641">
        <v>10.71</v>
      </c>
    </row>
    <row r="1642" spans="1:2">
      <c r="A1642" s="52">
        <v>30460</v>
      </c>
      <c r="B1642">
        <v>10.69</v>
      </c>
    </row>
    <row r="1643" spans="1:2">
      <c r="A1643" s="52">
        <v>30461</v>
      </c>
      <c r="B1643">
        <v>10.71</v>
      </c>
    </row>
    <row r="1644" spans="1:2">
      <c r="A1644" s="52">
        <v>30462</v>
      </c>
      <c r="B1644">
        <v>10.76</v>
      </c>
    </row>
    <row r="1645" spans="1:2">
      <c r="A1645" s="52">
        <v>30463</v>
      </c>
      <c r="B1645">
        <v>10.78</v>
      </c>
    </row>
    <row r="1646" spans="1:2">
      <c r="A1646" s="52">
        <v>30466</v>
      </c>
      <c r="B1646" t="s">
        <v>7113</v>
      </c>
    </row>
    <row r="1647" spans="1:2">
      <c r="A1647" s="52">
        <v>30467</v>
      </c>
      <c r="B1647">
        <v>10.97</v>
      </c>
    </row>
    <row r="1648" spans="1:2">
      <c r="A1648" s="52">
        <v>30468</v>
      </c>
      <c r="B1648">
        <v>10.91</v>
      </c>
    </row>
    <row r="1649" spans="1:2">
      <c r="A1649" s="52">
        <v>30469</v>
      </c>
      <c r="B1649">
        <v>10.91</v>
      </c>
    </row>
    <row r="1650" spans="1:2">
      <c r="A1650" s="52">
        <v>30470</v>
      </c>
      <c r="B1650">
        <v>10.93</v>
      </c>
    </row>
    <row r="1651" spans="1:2">
      <c r="A1651" s="52">
        <v>30473</v>
      </c>
      <c r="B1651">
        <v>10.9</v>
      </c>
    </row>
    <row r="1652" spans="1:2">
      <c r="A1652" s="52">
        <v>30474</v>
      </c>
      <c r="B1652">
        <v>10.97</v>
      </c>
    </row>
    <row r="1653" spans="1:2">
      <c r="A1653" s="52">
        <v>30475</v>
      </c>
      <c r="B1653">
        <v>11.02</v>
      </c>
    </row>
    <row r="1654" spans="1:2">
      <c r="A1654" s="52">
        <v>30476</v>
      </c>
      <c r="B1654">
        <v>10.96</v>
      </c>
    </row>
    <row r="1655" spans="1:2">
      <c r="A1655" s="52">
        <v>30477</v>
      </c>
      <c r="B1655">
        <v>10.95</v>
      </c>
    </row>
    <row r="1656" spans="1:2">
      <c r="A1656" s="52">
        <v>30480</v>
      </c>
      <c r="B1656">
        <v>10.84</v>
      </c>
    </row>
    <row r="1657" spans="1:2">
      <c r="A1657" s="52">
        <v>30481</v>
      </c>
      <c r="B1657">
        <v>10.88</v>
      </c>
    </row>
    <row r="1658" spans="1:2">
      <c r="A1658" s="52">
        <v>30482</v>
      </c>
      <c r="B1658">
        <v>10.81</v>
      </c>
    </row>
    <row r="1659" spans="1:2">
      <c r="A1659" s="52">
        <v>30483</v>
      </c>
      <c r="B1659">
        <v>10.72</v>
      </c>
    </row>
    <row r="1660" spans="1:2">
      <c r="A1660" s="52">
        <v>30484</v>
      </c>
      <c r="B1660">
        <v>10.77</v>
      </c>
    </row>
    <row r="1661" spans="1:2">
      <c r="A1661" s="52">
        <v>30487</v>
      </c>
      <c r="B1661">
        <v>10.85</v>
      </c>
    </row>
    <row r="1662" spans="1:2">
      <c r="A1662" s="52">
        <v>30488</v>
      </c>
      <c r="B1662">
        <v>10.86</v>
      </c>
    </row>
    <row r="1663" spans="1:2">
      <c r="A1663" s="52">
        <v>30489</v>
      </c>
      <c r="B1663">
        <v>10.9</v>
      </c>
    </row>
    <row r="1664" spans="1:2">
      <c r="A1664" s="52">
        <v>30490</v>
      </c>
      <c r="B1664">
        <v>10.95</v>
      </c>
    </row>
    <row r="1665" spans="1:2">
      <c r="A1665" s="52">
        <v>30491</v>
      </c>
      <c r="B1665">
        <v>11.06</v>
      </c>
    </row>
    <row r="1666" spans="1:2">
      <c r="A1666" s="52">
        <v>30494</v>
      </c>
      <c r="B1666">
        <v>11.16</v>
      </c>
    </row>
    <row r="1667" spans="1:2">
      <c r="A1667" s="52">
        <v>30495</v>
      </c>
      <c r="B1667">
        <v>11.1</v>
      </c>
    </row>
    <row r="1668" spans="1:2">
      <c r="A1668" s="52">
        <v>30496</v>
      </c>
      <c r="B1668">
        <v>11.06</v>
      </c>
    </row>
    <row r="1669" spans="1:2">
      <c r="A1669" s="52">
        <v>30497</v>
      </c>
      <c r="B1669">
        <v>11.01</v>
      </c>
    </row>
    <row r="1670" spans="1:2">
      <c r="A1670" s="52">
        <v>30498</v>
      </c>
      <c r="B1670">
        <v>11</v>
      </c>
    </row>
    <row r="1671" spans="1:2">
      <c r="A1671" s="52">
        <v>30501</v>
      </c>
      <c r="B1671" t="s">
        <v>7113</v>
      </c>
    </row>
    <row r="1672" spans="1:2">
      <c r="A1672" s="52">
        <v>30502</v>
      </c>
      <c r="B1672">
        <v>11.25</v>
      </c>
    </row>
    <row r="1673" spans="1:2">
      <c r="A1673" s="52">
        <v>30503</v>
      </c>
      <c r="B1673">
        <v>11.21</v>
      </c>
    </row>
    <row r="1674" spans="1:2">
      <c r="A1674" s="52">
        <v>30504</v>
      </c>
      <c r="B1674">
        <v>11.31</v>
      </c>
    </row>
    <row r="1675" spans="1:2">
      <c r="A1675" s="52">
        <v>30505</v>
      </c>
      <c r="B1675">
        <v>11.37</v>
      </c>
    </row>
    <row r="1676" spans="1:2">
      <c r="A1676" s="52">
        <v>30508</v>
      </c>
      <c r="B1676">
        <v>11.29</v>
      </c>
    </row>
    <row r="1677" spans="1:2">
      <c r="A1677" s="52">
        <v>30509</v>
      </c>
      <c r="B1677">
        <v>11.45</v>
      </c>
    </row>
    <row r="1678" spans="1:2">
      <c r="A1678" s="52">
        <v>30510</v>
      </c>
      <c r="B1678">
        <v>11.44</v>
      </c>
    </row>
    <row r="1679" spans="1:2">
      <c r="A1679" s="52">
        <v>30511</v>
      </c>
      <c r="B1679">
        <v>11.38</v>
      </c>
    </row>
    <row r="1680" spans="1:2">
      <c r="A1680" s="52">
        <v>30512</v>
      </c>
      <c r="B1680">
        <v>11.47</v>
      </c>
    </row>
    <row r="1681" spans="1:2">
      <c r="A1681" s="52">
        <v>30515</v>
      </c>
      <c r="B1681">
        <v>11.37</v>
      </c>
    </row>
    <row r="1682" spans="1:2">
      <c r="A1682" s="52">
        <v>30516</v>
      </c>
      <c r="B1682">
        <v>11.33</v>
      </c>
    </row>
    <row r="1683" spans="1:2">
      <c r="A1683" s="52">
        <v>30517</v>
      </c>
      <c r="B1683">
        <v>11.28</v>
      </c>
    </row>
    <row r="1684" spans="1:2">
      <c r="A1684" s="52">
        <v>30518</v>
      </c>
      <c r="B1684">
        <v>11.34</v>
      </c>
    </row>
    <row r="1685" spans="1:2">
      <c r="A1685" s="52">
        <v>30519</v>
      </c>
      <c r="B1685">
        <v>11.48</v>
      </c>
    </row>
    <row r="1686" spans="1:2">
      <c r="A1686" s="52">
        <v>30522</v>
      </c>
      <c r="B1686">
        <v>11.42</v>
      </c>
    </row>
    <row r="1687" spans="1:2">
      <c r="A1687" s="52">
        <v>30523</v>
      </c>
      <c r="B1687">
        <v>11.5</v>
      </c>
    </row>
    <row r="1688" spans="1:2">
      <c r="A1688" s="52">
        <v>30524</v>
      </c>
      <c r="B1688">
        <v>11.53</v>
      </c>
    </row>
    <row r="1689" spans="1:2">
      <c r="A1689" s="52">
        <v>30525</v>
      </c>
      <c r="B1689">
        <v>11.68</v>
      </c>
    </row>
    <row r="1690" spans="1:2">
      <c r="A1690" s="52">
        <v>30526</v>
      </c>
      <c r="B1690">
        <v>11.8</v>
      </c>
    </row>
    <row r="1691" spans="1:2">
      <c r="A1691" s="52">
        <v>30529</v>
      </c>
      <c r="B1691">
        <v>11.82</v>
      </c>
    </row>
    <row r="1692" spans="1:2">
      <c r="A1692" s="52">
        <v>30530</v>
      </c>
      <c r="B1692">
        <v>11.78</v>
      </c>
    </row>
    <row r="1693" spans="1:2">
      <c r="A1693" s="52">
        <v>30531</v>
      </c>
      <c r="B1693">
        <v>11.87</v>
      </c>
    </row>
    <row r="1694" spans="1:2">
      <c r="A1694" s="52">
        <v>30532</v>
      </c>
      <c r="B1694">
        <v>12.12</v>
      </c>
    </row>
    <row r="1695" spans="1:2">
      <c r="A1695" s="52">
        <v>30533</v>
      </c>
      <c r="B1695">
        <v>12.07</v>
      </c>
    </row>
    <row r="1696" spans="1:2">
      <c r="A1696" s="52">
        <v>30536</v>
      </c>
      <c r="B1696">
        <v>12.15</v>
      </c>
    </row>
    <row r="1697" spans="1:2">
      <c r="A1697" s="52">
        <v>30537</v>
      </c>
      <c r="B1697">
        <v>12.09</v>
      </c>
    </row>
    <row r="1698" spans="1:2">
      <c r="A1698" s="52">
        <v>30538</v>
      </c>
      <c r="B1698">
        <v>12.13</v>
      </c>
    </row>
    <row r="1699" spans="1:2">
      <c r="A1699" s="52">
        <v>30539</v>
      </c>
      <c r="B1699">
        <v>12</v>
      </c>
    </row>
    <row r="1700" spans="1:2">
      <c r="A1700" s="52">
        <v>30540</v>
      </c>
      <c r="B1700">
        <v>11.89</v>
      </c>
    </row>
    <row r="1701" spans="1:2">
      <c r="A1701" s="52">
        <v>30543</v>
      </c>
      <c r="B1701">
        <v>11.71</v>
      </c>
    </row>
    <row r="1702" spans="1:2">
      <c r="A1702" s="52">
        <v>30544</v>
      </c>
      <c r="B1702">
        <v>11.7</v>
      </c>
    </row>
    <row r="1703" spans="1:2">
      <c r="A1703" s="52">
        <v>30545</v>
      </c>
      <c r="B1703">
        <v>11.61</v>
      </c>
    </row>
    <row r="1704" spans="1:2">
      <c r="A1704" s="52">
        <v>30546</v>
      </c>
      <c r="B1704">
        <v>11.68</v>
      </c>
    </row>
    <row r="1705" spans="1:2">
      <c r="A1705" s="52">
        <v>30547</v>
      </c>
      <c r="B1705">
        <v>11.73</v>
      </c>
    </row>
    <row r="1706" spans="1:2">
      <c r="A1706" s="52">
        <v>30550</v>
      </c>
      <c r="B1706">
        <v>11.51</v>
      </c>
    </row>
    <row r="1707" spans="1:2">
      <c r="A1707" s="52">
        <v>30551</v>
      </c>
      <c r="B1707">
        <v>11.56</v>
      </c>
    </row>
    <row r="1708" spans="1:2">
      <c r="A1708" s="52">
        <v>30552</v>
      </c>
      <c r="B1708">
        <v>11.52</v>
      </c>
    </row>
    <row r="1709" spans="1:2">
      <c r="A1709" s="52">
        <v>30553</v>
      </c>
      <c r="B1709">
        <v>11.57</v>
      </c>
    </row>
    <row r="1710" spans="1:2">
      <c r="A1710" s="52">
        <v>30554</v>
      </c>
      <c r="B1710">
        <v>11.6</v>
      </c>
    </row>
    <row r="1711" spans="1:2">
      <c r="A1711" s="52">
        <v>30557</v>
      </c>
      <c r="B1711">
        <v>11.81</v>
      </c>
    </row>
    <row r="1712" spans="1:2">
      <c r="A1712" s="52">
        <v>30558</v>
      </c>
      <c r="B1712">
        <v>11.89</v>
      </c>
    </row>
    <row r="1713" spans="1:2">
      <c r="A1713" s="52">
        <v>30559</v>
      </c>
      <c r="B1713">
        <v>11.96</v>
      </c>
    </row>
    <row r="1714" spans="1:2">
      <c r="A1714" s="52">
        <v>30560</v>
      </c>
      <c r="B1714">
        <v>11.95</v>
      </c>
    </row>
    <row r="1715" spans="1:2">
      <c r="A1715" s="52">
        <v>30561</v>
      </c>
      <c r="B1715">
        <v>11.97</v>
      </c>
    </row>
    <row r="1716" spans="1:2">
      <c r="A1716" s="52">
        <v>30564</v>
      </c>
      <c r="B1716" t="s">
        <v>7113</v>
      </c>
    </row>
    <row r="1717" spans="1:2">
      <c r="A1717" s="52">
        <v>30565</v>
      </c>
      <c r="B1717">
        <v>11.82</v>
      </c>
    </row>
    <row r="1718" spans="1:2">
      <c r="A1718" s="52">
        <v>30566</v>
      </c>
      <c r="B1718">
        <v>11.68</v>
      </c>
    </row>
    <row r="1719" spans="1:2">
      <c r="A1719" s="52">
        <v>30567</v>
      </c>
      <c r="B1719">
        <v>11.73</v>
      </c>
    </row>
    <row r="1720" spans="1:2">
      <c r="A1720" s="52">
        <v>30568</v>
      </c>
      <c r="B1720">
        <v>11.7</v>
      </c>
    </row>
    <row r="1721" spans="1:2">
      <c r="A1721" s="52">
        <v>30571</v>
      </c>
      <c r="B1721">
        <v>11.56</v>
      </c>
    </row>
    <row r="1722" spans="1:2">
      <c r="A1722" s="52">
        <v>30572</v>
      </c>
      <c r="B1722">
        <v>11.61</v>
      </c>
    </row>
    <row r="1723" spans="1:2">
      <c r="A1723" s="52">
        <v>30573</v>
      </c>
      <c r="B1723">
        <v>11.73</v>
      </c>
    </row>
    <row r="1724" spans="1:2">
      <c r="A1724" s="52">
        <v>30574</v>
      </c>
      <c r="B1724">
        <v>11.8</v>
      </c>
    </row>
    <row r="1725" spans="1:2">
      <c r="A1725" s="52">
        <v>30575</v>
      </c>
      <c r="B1725">
        <v>11.65</v>
      </c>
    </row>
    <row r="1726" spans="1:2">
      <c r="A1726" s="52">
        <v>30578</v>
      </c>
      <c r="B1726">
        <v>11.65</v>
      </c>
    </row>
    <row r="1727" spans="1:2">
      <c r="A1727" s="52">
        <v>30579</v>
      </c>
      <c r="B1727">
        <v>11.57</v>
      </c>
    </row>
    <row r="1728" spans="1:2">
      <c r="A1728" s="52">
        <v>30580</v>
      </c>
      <c r="B1728">
        <v>11.6</v>
      </c>
    </row>
    <row r="1729" spans="1:2">
      <c r="A1729" s="52">
        <v>30581</v>
      </c>
      <c r="B1729">
        <v>11.56</v>
      </c>
    </row>
    <row r="1730" spans="1:2">
      <c r="A1730" s="52">
        <v>30582</v>
      </c>
      <c r="B1730">
        <v>11.47</v>
      </c>
    </row>
    <row r="1731" spans="1:2">
      <c r="A1731" s="52">
        <v>30585</v>
      </c>
      <c r="B1731">
        <v>11.42</v>
      </c>
    </row>
    <row r="1732" spans="1:2">
      <c r="A1732" s="52">
        <v>30586</v>
      </c>
      <c r="B1732">
        <v>11.44</v>
      </c>
    </row>
    <row r="1733" spans="1:2">
      <c r="A1733" s="52">
        <v>30587</v>
      </c>
      <c r="B1733">
        <v>11.47</v>
      </c>
    </row>
    <row r="1734" spans="1:2">
      <c r="A1734" s="52">
        <v>30588</v>
      </c>
      <c r="B1734">
        <v>11.48</v>
      </c>
    </row>
    <row r="1735" spans="1:2">
      <c r="A1735" s="52">
        <v>30589</v>
      </c>
      <c r="B1735">
        <v>11.44</v>
      </c>
    </row>
    <row r="1736" spans="1:2">
      <c r="A1736" s="52">
        <v>30592</v>
      </c>
      <c r="B1736">
        <v>11.48</v>
      </c>
    </row>
    <row r="1737" spans="1:2">
      <c r="A1737" s="52">
        <v>30593</v>
      </c>
      <c r="B1737">
        <v>11.47</v>
      </c>
    </row>
    <row r="1738" spans="1:2">
      <c r="A1738" s="52">
        <v>30594</v>
      </c>
      <c r="B1738">
        <v>11.38</v>
      </c>
    </row>
    <row r="1739" spans="1:2">
      <c r="A1739" s="52">
        <v>30595</v>
      </c>
      <c r="B1739">
        <v>11.36</v>
      </c>
    </row>
    <row r="1740" spans="1:2">
      <c r="A1740" s="52">
        <v>30596</v>
      </c>
      <c r="B1740">
        <v>11.38</v>
      </c>
    </row>
    <row r="1741" spans="1:2">
      <c r="A1741" s="52">
        <v>30599</v>
      </c>
      <c r="B1741" t="s">
        <v>7113</v>
      </c>
    </row>
    <row r="1742" spans="1:2">
      <c r="A1742" s="52">
        <v>30600</v>
      </c>
      <c r="B1742">
        <v>11.61</v>
      </c>
    </row>
    <row r="1743" spans="1:2">
      <c r="A1743" s="52">
        <v>30601</v>
      </c>
      <c r="B1743">
        <v>11.62</v>
      </c>
    </row>
    <row r="1744" spans="1:2">
      <c r="A1744" s="52">
        <v>30602</v>
      </c>
      <c r="B1744">
        <v>11.69</v>
      </c>
    </row>
    <row r="1745" spans="1:2">
      <c r="A1745" s="52">
        <v>30603</v>
      </c>
      <c r="B1745">
        <v>11.61</v>
      </c>
    </row>
    <row r="1746" spans="1:2">
      <c r="A1746" s="52">
        <v>30606</v>
      </c>
      <c r="B1746">
        <v>11.51</v>
      </c>
    </row>
    <row r="1747" spans="1:2">
      <c r="A1747" s="52">
        <v>30607</v>
      </c>
      <c r="B1747">
        <v>11.56</v>
      </c>
    </row>
    <row r="1748" spans="1:2">
      <c r="A1748" s="52">
        <v>30608</v>
      </c>
      <c r="B1748">
        <v>11.51</v>
      </c>
    </row>
    <row r="1749" spans="1:2">
      <c r="A1749" s="52">
        <v>30609</v>
      </c>
      <c r="B1749">
        <v>11.51</v>
      </c>
    </row>
    <row r="1750" spans="1:2">
      <c r="A1750" s="52">
        <v>30610</v>
      </c>
      <c r="B1750">
        <v>11.47</v>
      </c>
    </row>
    <row r="1751" spans="1:2">
      <c r="A1751" s="52">
        <v>30613</v>
      </c>
      <c r="B1751">
        <v>11.69</v>
      </c>
    </row>
    <row r="1752" spans="1:2">
      <c r="A1752" s="52">
        <v>30614</v>
      </c>
      <c r="B1752">
        <v>11.73</v>
      </c>
    </row>
    <row r="1753" spans="1:2">
      <c r="A1753" s="52">
        <v>30615</v>
      </c>
      <c r="B1753">
        <v>11.73</v>
      </c>
    </row>
    <row r="1754" spans="1:2">
      <c r="A1754" s="52">
        <v>30616</v>
      </c>
      <c r="B1754">
        <v>11.71</v>
      </c>
    </row>
    <row r="1755" spans="1:2">
      <c r="A1755" s="52">
        <v>30617</v>
      </c>
      <c r="B1755">
        <v>11.74</v>
      </c>
    </row>
    <row r="1756" spans="1:2">
      <c r="A1756" s="52">
        <v>30620</v>
      </c>
      <c r="B1756">
        <v>11.78</v>
      </c>
    </row>
    <row r="1757" spans="1:2">
      <c r="A1757" s="52">
        <v>30621</v>
      </c>
      <c r="B1757">
        <v>11.77</v>
      </c>
    </row>
    <row r="1758" spans="1:2">
      <c r="A1758" s="52">
        <v>30622</v>
      </c>
      <c r="B1758">
        <v>11.76</v>
      </c>
    </row>
    <row r="1759" spans="1:2">
      <c r="A1759" s="52">
        <v>30623</v>
      </c>
      <c r="B1759">
        <v>11.83</v>
      </c>
    </row>
    <row r="1760" spans="1:2">
      <c r="A1760" s="52">
        <v>30624</v>
      </c>
      <c r="B1760">
        <v>11.91</v>
      </c>
    </row>
    <row r="1761" spans="1:2">
      <c r="A1761" s="52">
        <v>30627</v>
      </c>
      <c r="B1761">
        <v>11.9</v>
      </c>
    </row>
    <row r="1762" spans="1:2">
      <c r="A1762" s="52">
        <v>30628</v>
      </c>
      <c r="B1762" t="s">
        <v>7113</v>
      </c>
    </row>
    <row r="1763" spans="1:2">
      <c r="A1763" s="52">
        <v>30629</v>
      </c>
      <c r="B1763">
        <v>11.87</v>
      </c>
    </row>
    <row r="1764" spans="1:2">
      <c r="A1764" s="52">
        <v>30630</v>
      </c>
      <c r="B1764">
        <v>11.74</v>
      </c>
    </row>
    <row r="1765" spans="1:2">
      <c r="A1765" s="52">
        <v>30631</v>
      </c>
      <c r="B1765" t="s">
        <v>7113</v>
      </c>
    </row>
    <row r="1766" spans="1:2">
      <c r="A1766" s="52">
        <v>30634</v>
      </c>
      <c r="B1766">
        <v>11.73</v>
      </c>
    </row>
    <row r="1767" spans="1:2">
      <c r="A1767" s="52">
        <v>30635</v>
      </c>
      <c r="B1767">
        <v>11.72</v>
      </c>
    </row>
    <row r="1768" spans="1:2">
      <c r="A1768" s="52">
        <v>30636</v>
      </c>
      <c r="B1768">
        <v>11.76</v>
      </c>
    </row>
    <row r="1769" spans="1:2">
      <c r="A1769" s="52">
        <v>30637</v>
      </c>
      <c r="B1769">
        <v>11.78</v>
      </c>
    </row>
    <row r="1770" spans="1:2">
      <c r="A1770" s="52">
        <v>30638</v>
      </c>
      <c r="B1770">
        <v>11.79</v>
      </c>
    </row>
    <row r="1771" spans="1:2">
      <c r="A1771" s="52">
        <v>30641</v>
      </c>
      <c r="B1771">
        <v>11.7</v>
      </c>
    </row>
    <row r="1772" spans="1:2">
      <c r="A1772" s="52">
        <v>30642</v>
      </c>
      <c r="B1772">
        <v>11.64</v>
      </c>
    </row>
    <row r="1773" spans="1:2">
      <c r="A1773" s="52">
        <v>30643</v>
      </c>
      <c r="B1773">
        <v>11.65</v>
      </c>
    </row>
    <row r="1774" spans="1:2">
      <c r="A1774" s="52">
        <v>30644</v>
      </c>
      <c r="B1774" t="s">
        <v>7113</v>
      </c>
    </row>
    <row r="1775" spans="1:2">
      <c r="A1775" s="52">
        <v>30645</v>
      </c>
      <c r="B1775">
        <v>11.63</v>
      </c>
    </row>
    <row r="1776" spans="1:2">
      <c r="A1776" s="52">
        <v>30648</v>
      </c>
      <c r="B1776">
        <v>11.7</v>
      </c>
    </row>
    <row r="1777" spans="1:2">
      <c r="A1777" s="52">
        <v>30649</v>
      </c>
      <c r="B1777">
        <v>11.62</v>
      </c>
    </row>
    <row r="1778" spans="1:2">
      <c r="A1778" s="52">
        <v>30650</v>
      </c>
      <c r="B1778">
        <v>11.67</v>
      </c>
    </row>
    <row r="1779" spans="1:2">
      <c r="A1779" s="52">
        <v>30651</v>
      </c>
      <c r="B1779">
        <v>11.67</v>
      </c>
    </row>
    <row r="1780" spans="1:2">
      <c r="A1780" s="52">
        <v>30652</v>
      </c>
      <c r="B1780">
        <v>11.79</v>
      </c>
    </row>
    <row r="1781" spans="1:2">
      <c r="A1781" s="52">
        <v>30655</v>
      </c>
      <c r="B1781">
        <v>11.81</v>
      </c>
    </row>
    <row r="1782" spans="1:2">
      <c r="A1782" s="52">
        <v>30656</v>
      </c>
      <c r="B1782">
        <v>11.81</v>
      </c>
    </row>
    <row r="1783" spans="1:2">
      <c r="A1783" s="52">
        <v>30657</v>
      </c>
      <c r="B1783">
        <v>11.83</v>
      </c>
    </row>
    <row r="1784" spans="1:2">
      <c r="A1784" s="52">
        <v>30658</v>
      </c>
      <c r="B1784">
        <v>11.93</v>
      </c>
    </row>
    <row r="1785" spans="1:2">
      <c r="A1785" s="52">
        <v>30659</v>
      </c>
      <c r="B1785">
        <v>11.95</v>
      </c>
    </row>
    <row r="1786" spans="1:2">
      <c r="A1786" s="52">
        <v>30662</v>
      </c>
      <c r="B1786">
        <v>11.94</v>
      </c>
    </row>
    <row r="1787" spans="1:2">
      <c r="A1787" s="52">
        <v>30663</v>
      </c>
      <c r="B1787">
        <v>12</v>
      </c>
    </row>
    <row r="1788" spans="1:2">
      <c r="A1788" s="52">
        <v>30664</v>
      </c>
      <c r="B1788">
        <v>12.01</v>
      </c>
    </row>
    <row r="1789" spans="1:2">
      <c r="A1789" s="52">
        <v>30665</v>
      </c>
      <c r="B1789">
        <v>11.99</v>
      </c>
    </row>
    <row r="1790" spans="1:2">
      <c r="A1790" s="52">
        <v>30666</v>
      </c>
      <c r="B1790">
        <v>11.94</v>
      </c>
    </row>
    <row r="1791" spans="1:2">
      <c r="A1791" s="52">
        <v>30669</v>
      </c>
      <c r="B1791">
        <v>11.94</v>
      </c>
    </row>
    <row r="1792" spans="1:2">
      <c r="A1792" s="52">
        <v>30670</v>
      </c>
      <c r="B1792">
        <v>11.94</v>
      </c>
    </row>
    <row r="1793" spans="1:2">
      <c r="A1793" s="52">
        <v>30671</v>
      </c>
      <c r="B1793">
        <v>11.91</v>
      </c>
    </row>
    <row r="1794" spans="1:2">
      <c r="A1794" s="52">
        <v>30672</v>
      </c>
      <c r="B1794">
        <v>11.84</v>
      </c>
    </row>
    <row r="1795" spans="1:2">
      <c r="A1795" s="52">
        <v>30673</v>
      </c>
      <c r="B1795">
        <v>11.86</v>
      </c>
    </row>
    <row r="1796" spans="1:2">
      <c r="A1796" s="52">
        <v>30676</v>
      </c>
      <c r="B1796" t="s">
        <v>7113</v>
      </c>
    </row>
    <row r="1797" spans="1:2">
      <c r="A1797" s="52">
        <v>30677</v>
      </c>
      <c r="B1797">
        <v>11.8</v>
      </c>
    </row>
    <row r="1798" spans="1:2">
      <c r="A1798" s="52">
        <v>30678</v>
      </c>
      <c r="B1798">
        <v>11.84</v>
      </c>
    </row>
    <row r="1799" spans="1:2">
      <c r="A1799" s="52">
        <v>30679</v>
      </c>
      <c r="B1799">
        <v>11.84</v>
      </c>
    </row>
    <row r="1800" spans="1:2">
      <c r="A1800" s="52">
        <v>30680</v>
      </c>
      <c r="B1800">
        <v>11.87</v>
      </c>
    </row>
    <row r="1801" spans="1:2">
      <c r="A1801" s="52">
        <v>30683</v>
      </c>
      <c r="B1801" t="s">
        <v>7113</v>
      </c>
    </row>
    <row r="1802" spans="1:2">
      <c r="A1802" s="52">
        <v>30684</v>
      </c>
      <c r="B1802">
        <v>11.93</v>
      </c>
    </row>
    <row r="1803" spans="1:2">
      <c r="A1803" s="52">
        <v>30685</v>
      </c>
      <c r="B1803">
        <v>11.83</v>
      </c>
    </row>
    <row r="1804" spans="1:2">
      <c r="A1804" s="52">
        <v>30686</v>
      </c>
      <c r="B1804">
        <v>11.84</v>
      </c>
    </row>
    <row r="1805" spans="1:2">
      <c r="A1805" s="52">
        <v>30687</v>
      </c>
      <c r="B1805">
        <v>11.82</v>
      </c>
    </row>
    <row r="1806" spans="1:2">
      <c r="A1806" s="52">
        <v>30690</v>
      </c>
      <c r="B1806">
        <v>11.84</v>
      </c>
    </row>
    <row r="1807" spans="1:2">
      <c r="A1807" s="52">
        <v>30691</v>
      </c>
      <c r="B1807">
        <v>11.79</v>
      </c>
    </row>
    <row r="1808" spans="1:2">
      <c r="A1808" s="52">
        <v>30692</v>
      </c>
      <c r="B1808">
        <v>11.83</v>
      </c>
    </row>
    <row r="1809" spans="1:2">
      <c r="A1809" s="52">
        <v>30693</v>
      </c>
      <c r="B1809">
        <v>11.81</v>
      </c>
    </row>
    <row r="1810" spans="1:2">
      <c r="A1810" s="52">
        <v>30694</v>
      </c>
      <c r="B1810">
        <v>11.67</v>
      </c>
    </row>
    <row r="1811" spans="1:2">
      <c r="A1811" s="52">
        <v>30697</v>
      </c>
      <c r="B1811">
        <v>11.62</v>
      </c>
    </row>
    <row r="1812" spans="1:2">
      <c r="A1812" s="52">
        <v>30698</v>
      </c>
      <c r="B1812">
        <v>11.65</v>
      </c>
    </row>
    <row r="1813" spans="1:2">
      <c r="A1813" s="52">
        <v>30699</v>
      </c>
      <c r="B1813">
        <v>11.7</v>
      </c>
    </row>
    <row r="1814" spans="1:2">
      <c r="A1814" s="52">
        <v>30700</v>
      </c>
      <c r="B1814">
        <v>11.68</v>
      </c>
    </row>
    <row r="1815" spans="1:2">
      <c r="A1815" s="52">
        <v>30701</v>
      </c>
      <c r="B1815">
        <v>11.71</v>
      </c>
    </row>
    <row r="1816" spans="1:2">
      <c r="A1816" s="52">
        <v>30704</v>
      </c>
      <c r="B1816">
        <v>11.69</v>
      </c>
    </row>
    <row r="1817" spans="1:2">
      <c r="A1817" s="52">
        <v>30705</v>
      </c>
      <c r="B1817">
        <v>11.69</v>
      </c>
    </row>
    <row r="1818" spans="1:2">
      <c r="A1818" s="52">
        <v>30706</v>
      </c>
      <c r="B1818">
        <v>11.72</v>
      </c>
    </row>
    <row r="1819" spans="1:2">
      <c r="A1819" s="52">
        <v>30707</v>
      </c>
      <c r="B1819">
        <v>11.7</v>
      </c>
    </row>
    <row r="1820" spans="1:2">
      <c r="A1820" s="52">
        <v>30708</v>
      </c>
      <c r="B1820">
        <v>11.73</v>
      </c>
    </row>
    <row r="1821" spans="1:2">
      <c r="A1821" s="52">
        <v>30711</v>
      </c>
      <c r="B1821">
        <v>11.74</v>
      </c>
    </row>
    <row r="1822" spans="1:2">
      <c r="A1822" s="52">
        <v>30712</v>
      </c>
      <c r="B1822">
        <v>11.78</v>
      </c>
    </row>
    <row r="1823" spans="1:2">
      <c r="A1823" s="52">
        <v>30713</v>
      </c>
      <c r="B1823">
        <v>11.74</v>
      </c>
    </row>
    <row r="1824" spans="1:2">
      <c r="A1824" s="52">
        <v>30714</v>
      </c>
      <c r="B1824">
        <v>11.71</v>
      </c>
    </row>
    <row r="1825" spans="1:2">
      <c r="A1825" s="52">
        <v>30715</v>
      </c>
      <c r="B1825">
        <v>11.72</v>
      </c>
    </row>
    <row r="1826" spans="1:2">
      <c r="A1826" s="52">
        <v>30718</v>
      </c>
      <c r="B1826">
        <v>11.79</v>
      </c>
    </row>
    <row r="1827" spans="1:2">
      <c r="A1827" s="52">
        <v>30719</v>
      </c>
      <c r="B1827">
        <v>11.79</v>
      </c>
    </row>
    <row r="1828" spans="1:2">
      <c r="A1828" s="52">
        <v>30720</v>
      </c>
      <c r="B1828">
        <v>11.83</v>
      </c>
    </row>
    <row r="1829" spans="1:2">
      <c r="A1829" s="52">
        <v>30721</v>
      </c>
      <c r="B1829">
        <v>11.84</v>
      </c>
    </row>
    <row r="1830" spans="1:2">
      <c r="A1830" s="52">
        <v>30722</v>
      </c>
      <c r="B1830">
        <v>11.92</v>
      </c>
    </row>
    <row r="1831" spans="1:2">
      <c r="A1831" s="52">
        <v>30725</v>
      </c>
      <c r="B1831" t="s">
        <v>7113</v>
      </c>
    </row>
    <row r="1832" spans="1:2">
      <c r="A1832" s="52">
        <v>30726</v>
      </c>
      <c r="B1832">
        <v>11.95</v>
      </c>
    </row>
    <row r="1833" spans="1:2">
      <c r="A1833" s="52">
        <v>30727</v>
      </c>
      <c r="B1833">
        <v>11.92</v>
      </c>
    </row>
    <row r="1834" spans="1:2">
      <c r="A1834" s="52">
        <v>30728</v>
      </c>
      <c r="B1834">
        <v>11.94</v>
      </c>
    </row>
    <row r="1835" spans="1:2">
      <c r="A1835" s="52">
        <v>30729</v>
      </c>
      <c r="B1835">
        <v>12.02</v>
      </c>
    </row>
    <row r="1836" spans="1:2">
      <c r="A1836" s="52">
        <v>30732</v>
      </c>
      <c r="B1836" t="s">
        <v>7113</v>
      </c>
    </row>
    <row r="1837" spans="1:2">
      <c r="A1837" s="52">
        <v>30733</v>
      </c>
      <c r="B1837">
        <v>12.02</v>
      </c>
    </row>
    <row r="1838" spans="1:2">
      <c r="A1838" s="52">
        <v>30734</v>
      </c>
      <c r="B1838">
        <v>12.06</v>
      </c>
    </row>
    <row r="1839" spans="1:2">
      <c r="A1839" s="52">
        <v>30735</v>
      </c>
      <c r="B1839">
        <v>12.17</v>
      </c>
    </row>
    <row r="1840" spans="1:2">
      <c r="A1840" s="52">
        <v>30736</v>
      </c>
      <c r="B1840">
        <v>12.1</v>
      </c>
    </row>
    <row r="1841" spans="1:2">
      <c r="A1841" s="52">
        <v>30739</v>
      </c>
      <c r="B1841">
        <v>12.16</v>
      </c>
    </row>
    <row r="1842" spans="1:2">
      <c r="A1842" s="52">
        <v>30740</v>
      </c>
      <c r="B1842">
        <v>12.22</v>
      </c>
    </row>
    <row r="1843" spans="1:2">
      <c r="A1843" s="52">
        <v>30741</v>
      </c>
      <c r="B1843">
        <v>12.14</v>
      </c>
    </row>
    <row r="1844" spans="1:2">
      <c r="A1844" s="52">
        <v>30742</v>
      </c>
      <c r="B1844">
        <v>12.16</v>
      </c>
    </row>
    <row r="1845" spans="1:2">
      <c r="A1845" s="52">
        <v>30743</v>
      </c>
      <c r="B1845">
        <v>12.05</v>
      </c>
    </row>
    <row r="1846" spans="1:2">
      <c r="A1846" s="52">
        <v>30746</v>
      </c>
      <c r="B1846">
        <v>12.17</v>
      </c>
    </row>
    <row r="1847" spans="1:2">
      <c r="A1847" s="52">
        <v>30747</v>
      </c>
      <c r="B1847">
        <v>12.19</v>
      </c>
    </row>
    <row r="1848" spans="1:2">
      <c r="A1848" s="52">
        <v>30748</v>
      </c>
      <c r="B1848">
        <v>12.31</v>
      </c>
    </row>
    <row r="1849" spans="1:2">
      <c r="A1849" s="52">
        <v>30749</v>
      </c>
      <c r="B1849">
        <v>12.33</v>
      </c>
    </row>
    <row r="1850" spans="1:2">
      <c r="A1850" s="52">
        <v>30750</v>
      </c>
      <c r="B1850">
        <v>12.35</v>
      </c>
    </row>
    <row r="1851" spans="1:2">
      <c r="A1851" s="52">
        <v>30753</v>
      </c>
      <c r="B1851">
        <v>12.33</v>
      </c>
    </row>
    <row r="1852" spans="1:2">
      <c r="A1852" s="52">
        <v>30754</v>
      </c>
      <c r="B1852">
        <v>12.37</v>
      </c>
    </row>
    <row r="1853" spans="1:2">
      <c r="A1853" s="52">
        <v>30755</v>
      </c>
      <c r="B1853">
        <v>12.4</v>
      </c>
    </row>
    <row r="1854" spans="1:2">
      <c r="A1854" s="52">
        <v>30756</v>
      </c>
      <c r="B1854">
        <v>12.39</v>
      </c>
    </row>
    <row r="1855" spans="1:2">
      <c r="A1855" s="52">
        <v>30757</v>
      </c>
      <c r="B1855">
        <v>12.43</v>
      </c>
    </row>
    <row r="1856" spans="1:2">
      <c r="A1856" s="52">
        <v>30760</v>
      </c>
      <c r="B1856">
        <v>12.53</v>
      </c>
    </row>
    <row r="1857" spans="1:2">
      <c r="A1857" s="52">
        <v>30761</v>
      </c>
      <c r="B1857">
        <v>12.51</v>
      </c>
    </row>
    <row r="1858" spans="1:2">
      <c r="A1858" s="52">
        <v>30762</v>
      </c>
      <c r="B1858">
        <v>12.53</v>
      </c>
    </row>
    <row r="1859" spans="1:2">
      <c r="A1859" s="52">
        <v>30763</v>
      </c>
      <c r="B1859">
        <v>12.53</v>
      </c>
    </row>
    <row r="1860" spans="1:2">
      <c r="A1860" s="52">
        <v>30764</v>
      </c>
      <c r="B1860">
        <v>12.5</v>
      </c>
    </row>
    <row r="1861" spans="1:2">
      <c r="A1861" s="52">
        <v>30767</v>
      </c>
      <c r="B1861">
        <v>12.48</v>
      </c>
    </row>
    <row r="1862" spans="1:2">
      <c r="A1862" s="52">
        <v>30768</v>
      </c>
      <c r="B1862">
        <v>12.5</v>
      </c>
    </row>
    <row r="1863" spans="1:2">
      <c r="A1863" s="52">
        <v>30769</v>
      </c>
      <c r="B1863">
        <v>12.44</v>
      </c>
    </row>
    <row r="1864" spans="1:2">
      <c r="A1864" s="52">
        <v>30770</v>
      </c>
      <c r="B1864">
        <v>12.42</v>
      </c>
    </row>
    <row r="1865" spans="1:2">
      <c r="A1865" s="52">
        <v>30771</v>
      </c>
      <c r="B1865">
        <v>12.52</v>
      </c>
    </row>
    <row r="1866" spans="1:2">
      <c r="A1866" s="52">
        <v>30774</v>
      </c>
      <c r="B1866">
        <v>12.55</v>
      </c>
    </row>
    <row r="1867" spans="1:2">
      <c r="A1867" s="52">
        <v>30775</v>
      </c>
      <c r="B1867">
        <v>12.63</v>
      </c>
    </row>
    <row r="1868" spans="1:2">
      <c r="A1868" s="52">
        <v>30776</v>
      </c>
      <c r="B1868">
        <v>12.67</v>
      </c>
    </row>
    <row r="1869" spans="1:2">
      <c r="A1869" s="52">
        <v>30777</v>
      </c>
      <c r="B1869">
        <v>12.67</v>
      </c>
    </row>
    <row r="1870" spans="1:2">
      <c r="A1870" s="52">
        <v>30778</v>
      </c>
      <c r="B1870">
        <v>12.5</v>
      </c>
    </row>
    <row r="1871" spans="1:2">
      <c r="A1871" s="52">
        <v>30781</v>
      </c>
      <c r="B1871">
        <v>12.48</v>
      </c>
    </row>
    <row r="1872" spans="1:2">
      <c r="A1872" s="52">
        <v>30782</v>
      </c>
      <c r="B1872">
        <v>12.54</v>
      </c>
    </row>
    <row r="1873" spans="1:2">
      <c r="A1873" s="52">
        <v>30783</v>
      </c>
      <c r="B1873">
        <v>12.51</v>
      </c>
    </row>
    <row r="1874" spans="1:2">
      <c r="A1874" s="52">
        <v>30784</v>
      </c>
      <c r="B1874">
        <v>12.41</v>
      </c>
    </row>
    <row r="1875" spans="1:2">
      <c r="A1875" s="52">
        <v>30785</v>
      </c>
      <c r="B1875">
        <v>12.58</v>
      </c>
    </row>
    <row r="1876" spans="1:2">
      <c r="A1876" s="52">
        <v>30788</v>
      </c>
      <c r="B1876">
        <v>12.65</v>
      </c>
    </row>
    <row r="1877" spans="1:2">
      <c r="A1877" s="52">
        <v>30789</v>
      </c>
      <c r="B1877">
        <v>12.62</v>
      </c>
    </row>
    <row r="1878" spans="1:2">
      <c r="A1878" s="52">
        <v>30790</v>
      </c>
      <c r="B1878">
        <v>12.73</v>
      </c>
    </row>
    <row r="1879" spans="1:2">
      <c r="A1879" s="52">
        <v>30791</v>
      </c>
      <c r="B1879">
        <v>12.81</v>
      </c>
    </row>
    <row r="1880" spans="1:2">
      <c r="A1880" s="52">
        <v>30792</v>
      </c>
      <c r="B1880" t="s">
        <v>7113</v>
      </c>
    </row>
    <row r="1881" spans="1:2">
      <c r="A1881" s="52">
        <v>30795</v>
      </c>
      <c r="B1881">
        <v>12.82</v>
      </c>
    </row>
    <row r="1882" spans="1:2">
      <c r="A1882" s="52">
        <v>30796</v>
      </c>
      <c r="B1882">
        <v>12.75</v>
      </c>
    </row>
    <row r="1883" spans="1:2">
      <c r="A1883" s="52">
        <v>30797</v>
      </c>
      <c r="B1883">
        <v>12.71</v>
      </c>
    </row>
    <row r="1884" spans="1:2">
      <c r="A1884" s="52">
        <v>30798</v>
      </c>
      <c r="B1884">
        <v>12.68</v>
      </c>
    </row>
    <row r="1885" spans="1:2">
      <c r="A1885" s="52">
        <v>30799</v>
      </c>
      <c r="B1885">
        <v>12.82</v>
      </c>
    </row>
    <row r="1886" spans="1:2">
      <c r="A1886" s="52">
        <v>30802</v>
      </c>
      <c r="B1886">
        <v>12.86</v>
      </c>
    </row>
    <row r="1887" spans="1:2">
      <c r="A1887" s="52">
        <v>30803</v>
      </c>
      <c r="B1887">
        <v>12.87</v>
      </c>
    </row>
    <row r="1888" spans="1:2">
      <c r="A1888" s="52">
        <v>30804</v>
      </c>
      <c r="B1888">
        <v>12.9</v>
      </c>
    </row>
    <row r="1889" spans="1:2">
      <c r="A1889" s="52">
        <v>30805</v>
      </c>
      <c r="B1889">
        <v>12.92</v>
      </c>
    </row>
    <row r="1890" spans="1:2">
      <c r="A1890" s="52">
        <v>30806</v>
      </c>
      <c r="B1890">
        <v>13.08</v>
      </c>
    </row>
    <row r="1891" spans="1:2">
      <c r="A1891" s="52">
        <v>30809</v>
      </c>
      <c r="B1891">
        <v>13.17</v>
      </c>
    </row>
    <row r="1892" spans="1:2">
      <c r="A1892" s="52">
        <v>30810</v>
      </c>
      <c r="B1892">
        <v>13.12</v>
      </c>
    </row>
    <row r="1893" spans="1:2">
      <c r="A1893" s="52">
        <v>30811</v>
      </c>
      <c r="B1893">
        <v>13.26</v>
      </c>
    </row>
    <row r="1894" spans="1:2">
      <c r="A1894" s="52">
        <v>30812</v>
      </c>
      <c r="B1894">
        <v>13.3</v>
      </c>
    </row>
    <row r="1895" spans="1:2">
      <c r="A1895" s="52">
        <v>30813</v>
      </c>
      <c r="B1895">
        <v>13.51</v>
      </c>
    </row>
    <row r="1896" spans="1:2">
      <c r="A1896" s="52">
        <v>30816</v>
      </c>
      <c r="B1896">
        <v>13.62</v>
      </c>
    </row>
    <row r="1897" spans="1:2">
      <c r="A1897" s="52">
        <v>30817</v>
      </c>
      <c r="B1897">
        <v>13.5</v>
      </c>
    </row>
    <row r="1898" spans="1:2">
      <c r="A1898" s="52">
        <v>30818</v>
      </c>
      <c r="B1898">
        <v>13.46</v>
      </c>
    </row>
    <row r="1899" spans="1:2">
      <c r="A1899" s="52">
        <v>30819</v>
      </c>
      <c r="B1899">
        <v>13.57</v>
      </c>
    </row>
    <row r="1900" spans="1:2">
      <c r="A1900" s="52">
        <v>30820</v>
      </c>
      <c r="B1900">
        <v>13.46</v>
      </c>
    </row>
    <row r="1901" spans="1:2">
      <c r="A1901" s="52">
        <v>30823</v>
      </c>
      <c r="B1901">
        <v>13.46</v>
      </c>
    </row>
    <row r="1902" spans="1:2">
      <c r="A1902" s="52">
        <v>30824</v>
      </c>
      <c r="B1902">
        <v>13.53</v>
      </c>
    </row>
    <row r="1903" spans="1:2">
      <c r="A1903" s="52">
        <v>30825</v>
      </c>
      <c r="B1903">
        <v>13.56</v>
      </c>
    </row>
    <row r="1904" spans="1:2">
      <c r="A1904" s="52">
        <v>30826</v>
      </c>
      <c r="B1904">
        <v>13.73</v>
      </c>
    </row>
    <row r="1905" spans="1:2">
      <c r="A1905" s="52">
        <v>30827</v>
      </c>
      <c r="B1905">
        <v>13.72</v>
      </c>
    </row>
    <row r="1906" spans="1:2">
      <c r="A1906" s="52">
        <v>30830</v>
      </c>
      <c r="B1906" t="s">
        <v>7113</v>
      </c>
    </row>
    <row r="1907" spans="1:2">
      <c r="A1907" s="52">
        <v>30831</v>
      </c>
      <c r="B1907">
        <v>13.85</v>
      </c>
    </row>
    <row r="1908" spans="1:2">
      <c r="A1908" s="52">
        <v>30832</v>
      </c>
      <c r="B1908">
        <v>13.94</v>
      </c>
    </row>
    <row r="1909" spans="1:2">
      <c r="A1909" s="52">
        <v>30833</v>
      </c>
      <c r="B1909">
        <v>13.84</v>
      </c>
    </row>
    <row r="1910" spans="1:2">
      <c r="A1910" s="52">
        <v>30834</v>
      </c>
      <c r="B1910">
        <v>13.58</v>
      </c>
    </row>
    <row r="1911" spans="1:2">
      <c r="A1911" s="52">
        <v>30837</v>
      </c>
      <c r="B1911">
        <v>13.37</v>
      </c>
    </row>
    <row r="1912" spans="1:2">
      <c r="A1912" s="52">
        <v>30838</v>
      </c>
      <c r="B1912">
        <v>13.35</v>
      </c>
    </row>
    <row r="1913" spans="1:2">
      <c r="A1913" s="52">
        <v>30839</v>
      </c>
      <c r="B1913">
        <v>13.47</v>
      </c>
    </row>
    <row r="1914" spans="1:2">
      <c r="A1914" s="52">
        <v>30840</v>
      </c>
      <c r="B1914">
        <v>13.48</v>
      </c>
    </row>
    <row r="1915" spans="1:2">
      <c r="A1915" s="52">
        <v>30841</v>
      </c>
      <c r="B1915">
        <v>13.42</v>
      </c>
    </row>
    <row r="1916" spans="1:2">
      <c r="A1916" s="52">
        <v>30844</v>
      </c>
      <c r="B1916">
        <v>13.48</v>
      </c>
    </row>
    <row r="1917" spans="1:2">
      <c r="A1917" s="52">
        <v>30845</v>
      </c>
      <c r="B1917">
        <v>13.39</v>
      </c>
    </row>
    <row r="1918" spans="1:2">
      <c r="A1918" s="52">
        <v>30846</v>
      </c>
      <c r="B1918">
        <v>13.29</v>
      </c>
    </row>
    <row r="1919" spans="1:2">
      <c r="A1919" s="52">
        <v>30847</v>
      </c>
      <c r="B1919">
        <v>13.28</v>
      </c>
    </row>
    <row r="1920" spans="1:2">
      <c r="A1920" s="52">
        <v>30848</v>
      </c>
      <c r="B1920">
        <v>13.14</v>
      </c>
    </row>
    <row r="1921" spans="1:2">
      <c r="A1921" s="52">
        <v>30851</v>
      </c>
      <c r="B1921">
        <v>13.16</v>
      </c>
    </row>
    <row r="1922" spans="1:2">
      <c r="A1922" s="52">
        <v>30852</v>
      </c>
      <c r="B1922">
        <v>13.3</v>
      </c>
    </row>
    <row r="1923" spans="1:2">
      <c r="A1923" s="52">
        <v>30853</v>
      </c>
      <c r="B1923">
        <v>13.49</v>
      </c>
    </row>
    <row r="1924" spans="1:2">
      <c r="A1924" s="52">
        <v>30854</v>
      </c>
      <c r="B1924">
        <v>13.55</v>
      </c>
    </row>
    <row r="1925" spans="1:2">
      <c r="A1925" s="52">
        <v>30855</v>
      </c>
      <c r="B1925">
        <v>13.55</v>
      </c>
    </row>
    <row r="1926" spans="1:2">
      <c r="A1926" s="52">
        <v>30858</v>
      </c>
      <c r="B1926">
        <v>13.56</v>
      </c>
    </row>
    <row r="1927" spans="1:2">
      <c r="A1927" s="52">
        <v>30859</v>
      </c>
      <c r="B1927">
        <v>13.6</v>
      </c>
    </row>
    <row r="1928" spans="1:2">
      <c r="A1928" s="52">
        <v>30860</v>
      </c>
      <c r="B1928">
        <v>13.56</v>
      </c>
    </row>
    <row r="1929" spans="1:2">
      <c r="A1929" s="52">
        <v>30861</v>
      </c>
      <c r="B1929">
        <v>13.57</v>
      </c>
    </row>
    <row r="1930" spans="1:2">
      <c r="A1930" s="52">
        <v>30862</v>
      </c>
      <c r="B1930">
        <v>13.64</v>
      </c>
    </row>
    <row r="1931" spans="1:2">
      <c r="A1931" s="52">
        <v>30865</v>
      </c>
      <c r="B1931">
        <v>13.64</v>
      </c>
    </row>
    <row r="1932" spans="1:2">
      <c r="A1932" s="52">
        <v>30866</v>
      </c>
      <c r="B1932">
        <v>13.52</v>
      </c>
    </row>
    <row r="1933" spans="1:2">
      <c r="A1933" s="52">
        <v>30867</v>
      </c>
      <c r="B1933" t="s">
        <v>7113</v>
      </c>
    </row>
    <row r="1934" spans="1:2">
      <c r="A1934" s="52">
        <v>30868</v>
      </c>
      <c r="B1934">
        <v>13.55</v>
      </c>
    </row>
    <row r="1935" spans="1:2">
      <c r="A1935" s="52">
        <v>30869</v>
      </c>
      <c r="B1935">
        <v>13.55</v>
      </c>
    </row>
    <row r="1936" spans="1:2">
      <c r="A1936" s="52">
        <v>30872</v>
      </c>
      <c r="B1936">
        <v>13.28</v>
      </c>
    </row>
    <row r="1937" spans="1:2">
      <c r="A1937" s="52">
        <v>30873</v>
      </c>
      <c r="B1937">
        <v>13.28</v>
      </c>
    </row>
    <row r="1938" spans="1:2">
      <c r="A1938" s="52">
        <v>30874</v>
      </c>
      <c r="B1938">
        <v>13.33</v>
      </c>
    </row>
    <row r="1939" spans="1:2">
      <c r="A1939" s="52">
        <v>30875</v>
      </c>
      <c r="B1939">
        <v>13.2</v>
      </c>
    </row>
    <row r="1940" spans="1:2">
      <c r="A1940" s="52">
        <v>30876</v>
      </c>
      <c r="B1940">
        <v>13.12</v>
      </c>
    </row>
    <row r="1941" spans="1:2">
      <c r="A1941" s="52">
        <v>30879</v>
      </c>
      <c r="B1941">
        <v>13.12</v>
      </c>
    </row>
    <row r="1942" spans="1:2">
      <c r="A1942" s="52">
        <v>30880</v>
      </c>
      <c r="B1942">
        <v>13.18</v>
      </c>
    </row>
    <row r="1943" spans="1:2">
      <c r="A1943" s="52">
        <v>30881</v>
      </c>
      <c r="B1943">
        <v>13.14</v>
      </c>
    </row>
    <row r="1944" spans="1:2">
      <c r="A1944" s="52">
        <v>30882</v>
      </c>
      <c r="B1944">
        <v>13.12</v>
      </c>
    </row>
    <row r="1945" spans="1:2">
      <c r="A1945" s="52">
        <v>30883</v>
      </c>
      <c r="B1945">
        <v>13.26</v>
      </c>
    </row>
    <row r="1946" spans="1:2">
      <c r="A1946" s="52">
        <v>30886</v>
      </c>
      <c r="B1946">
        <v>13.27</v>
      </c>
    </row>
    <row r="1947" spans="1:2">
      <c r="A1947" s="52">
        <v>30887</v>
      </c>
      <c r="B1947">
        <v>13.25</v>
      </c>
    </row>
    <row r="1948" spans="1:2">
      <c r="A1948" s="52">
        <v>30888</v>
      </c>
      <c r="B1948">
        <v>12.97</v>
      </c>
    </row>
    <row r="1949" spans="1:2">
      <c r="A1949" s="52">
        <v>30889</v>
      </c>
      <c r="B1949">
        <v>12.88</v>
      </c>
    </row>
    <row r="1950" spans="1:2">
      <c r="A1950" s="52">
        <v>30890</v>
      </c>
      <c r="B1950">
        <v>12.91</v>
      </c>
    </row>
    <row r="1951" spans="1:2">
      <c r="A1951" s="52">
        <v>30893</v>
      </c>
      <c r="B1951">
        <v>12.99</v>
      </c>
    </row>
    <row r="1952" spans="1:2">
      <c r="A1952" s="52">
        <v>30894</v>
      </c>
      <c r="B1952">
        <v>12.87</v>
      </c>
    </row>
    <row r="1953" spans="1:2">
      <c r="A1953" s="52">
        <v>30895</v>
      </c>
      <c r="B1953">
        <v>12.78</v>
      </c>
    </row>
    <row r="1954" spans="1:2">
      <c r="A1954" s="52">
        <v>30896</v>
      </c>
      <c r="B1954">
        <v>12.7</v>
      </c>
    </row>
    <row r="1955" spans="1:2">
      <c r="A1955" s="52">
        <v>30897</v>
      </c>
      <c r="B1955">
        <v>12.59</v>
      </c>
    </row>
    <row r="1956" spans="1:2">
      <c r="A1956" s="52">
        <v>30900</v>
      </c>
      <c r="B1956">
        <v>12.69</v>
      </c>
    </row>
    <row r="1957" spans="1:2">
      <c r="A1957" s="52">
        <v>30901</v>
      </c>
      <c r="B1957">
        <v>12.64</v>
      </c>
    </row>
    <row r="1958" spans="1:2">
      <c r="A1958" s="52">
        <v>30902</v>
      </c>
      <c r="B1958">
        <v>12.62</v>
      </c>
    </row>
    <row r="1959" spans="1:2">
      <c r="A1959" s="52">
        <v>30903</v>
      </c>
      <c r="B1959">
        <v>12.47</v>
      </c>
    </row>
    <row r="1960" spans="1:2">
      <c r="A1960" s="52">
        <v>30904</v>
      </c>
      <c r="B1960">
        <v>12.47</v>
      </c>
    </row>
    <row r="1961" spans="1:2">
      <c r="A1961" s="52">
        <v>30907</v>
      </c>
      <c r="B1961">
        <v>12.54</v>
      </c>
    </row>
    <row r="1962" spans="1:2">
      <c r="A1962" s="52">
        <v>30908</v>
      </c>
      <c r="B1962">
        <v>12.48</v>
      </c>
    </row>
    <row r="1963" spans="1:2">
      <c r="A1963" s="52">
        <v>30909</v>
      </c>
      <c r="B1963">
        <v>12.57</v>
      </c>
    </row>
    <row r="1964" spans="1:2">
      <c r="A1964" s="52">
        <v>30910</v>
      </c>
      <c r="B1964">
        <v>12.51</v>
      </c>
    </row>
    <row r="1965" spans="1:2">
      <c r="A1965" s="52">
        <v>30911</v>
      </c>
      <c r="B1965">
        <v>12.46</v>
      </c>
    </row>
    <row r="1966" spans="1:2">
      <c r="A1966" s="52">
        <v>30914</v>
      </c>
      <c r="B1966">
        <v>12.41</v>
      </c>
    </row>
    <row r="1967" spans="1:2">
      <c r="A1967" s="52">
        <v>30915</v>
      </c>
      <c r="B1967">
        <v>12.35</v>
      </c>
    </row>
    <row r="1968" spans="1:2">
      <c r="A1968" s="52">
        <v>30916</v>
      </c>
      <c r="B1968">
        <v>12.43</v>
      </c>
    </row>
    <row r="1969" spans="1:2">
      <c r="A1969" s="52">
        <v>30917</v>
      </c>
      <c r="B1969">
        <v>12.45</v>
      </c>
    </row>
    <row r="1970" spans="1:2">
      <c r="A1970" s="52">
        <v>30918</v>
      </c>
      <c r="B1970">
        <v>12.44</v>
      </c>
    </row>
    <row r="1971" spans="1:2">
      <c r="A1971" s="52">
        <v>30921</v>
      </c>
      <c r="B1971">
        <v>12.6</v>
      </c>
    </row>
    <row r="1972" spans="1:2">
      <c r="A1972" s="52">
        <v>30922</v>
      </c>
      <c r="B1972">
        <v>12.57</v>
      </c>
    </row>
    <row r="1973" spans="1:2">
      <c r="A1973" s="52">
        <v>30923</v>
      </c>
      <c r="B1973">
        <v>12.57</v>
      </c>
    </row>
    <row r="1974" spans="1:2">
      <c r="A1974" s="52">
        <v>30924</v>
      </c>
      <c r="B1974">
        <v>12.56</v>
      </c>
    </row>
    <row r="1975" spans="1:2">
      <c r="A1975" s="52">
        <v>30925</v>
      </c>
      <c r="B1975">
        <v>12.51</v>
      </c>
    </row>
    <row r="1976" spans="1:2">
      <c r="A1976" s="52">
        <v>30928</v>
      </c>
      <c r="B1976" t="s">
        <v>7113</v>
      </c>
    </row>
    <row r="1977" spans="1:2">
      <c r="A1977" s="52">
        <v>30929</v>
      </c>
      <c r="B1977">
        <v>12.57</v>
      </c>
    </row>
    <row r="1978" spans="1:2">
      <c r="A1978" s="52">
        <v>30930</v>
      </c>
      <c r="B1978">
        <v>12.61</v>
      </c>
    </row>
    <row r="1979" spans="1:2">
      <c r="A1979" s="52">
        <v>30931</v>
      </c>
      <c r="B1979">
        <v>12.48</v>
      </c>
    </row>
    <row r="1980" spans="1:2">
      <c r="A1980" s="52">
        <v>30932</v>
      </c>
      <c r="B1980">
        <v>12.44</v>
      </c>
    </row>
    <row r="1981" spans="1:2">
      <c r="A1981" s="52">
        <v>30935</v>
      </c>
      <c r="B1981">
        <v>12.37</v>
      </c>
    </row>
    <row r="1982" spans="1:2">
      <c r="A1982" s="52">
        <v>30936</v>
      </c>
      <c r="B1982">
        <v>12.31</v>
      </c>
    </row>
    <row r="1983" spans="1:2">
      <c r="A1983" s="52">
        <v>30937</v>
      </c>
      <c r="B1983">
        <v>12.33</v>
      </c>
    </row>
    <row r="1984" spans="1:2">
      <c r="A1984" s="52">
        <v>30938</v>
      </c>
      <c r="B1984">
        <v>12.22</v>
      </c>
    </row>
    <row r="1985" spans="1:2">
      <c r="A1985" s="52">
        <v>30939</v>
      </c>
      <c r="B1985">
        <v>12.22</v>
      </c>
    </row>
    <row r="1986" spans="1:2">
      <c r="A1986" s="52">
        <v>30942</v>
      </c>
      <c r="B1986">
        <v>12.18</v>
      </c>
    </row>
    <row r="1987" spans="1:2">
      <c r="A1987" s="52">
        <v>30943</v>
      </c>
      <c r="B1987">
        <v>12.15</v>
      </c>
    </row>
    <row r="1988" spans="1:2">
      <c r="A1988" s="52">
        <v>30944</v>
      </c>
      <c r="B1988">
        <v>12.07</v>
      </c>
    </row>
    <row r="1989" spans="1:2">
      <c r="A1989" s="52">
        <v>30945</v>
      </c>
      <c r="B1989">
        <v>12.08</v>
      </c>
    </row>
    <row r="1990" spans="1:2">
      <c r="A1990" s="52">
        <v>30946</v>
      </c>
      <c r="B1990">
        <v>12.22</v>
      </c>
    </row>
    <row r="1991" spans="1:2">
      <c r="A1991" s="52">
        <v>30949</v>
      </c>
      <c r="B1991">
        <v>12.31</v>
      </c>
    </row>
    <row r="1992" spans="1:2">
      <c r="A1992" s="52">
        <v>30950</v>
      </c>
      <c r="B1992">
        <v>12.34</v>
      </c>
    </row>
    <row r="1993" spans="1:2">
      <c r="A1993" s="52">
        <v>30951</v>
      </c>
      <c r="B1993">
        <v>12.27</v>
      </c>
    </row>
    <row r="1994" spans="1:2">
      <c r="A1994" s="52">
        <v>30952</v>
      </c>
      <c r="B1994">
        <v>12.12</v>
      </c>
    </row>
    <row r="1995" spans="1:2">
      <c r="A1995" s="52">
        <v>30953</v>
      </c>
      <c r="B1995">
        <v>12.28</v>
      </c>
    </row>
    <row r="1996" spans="1:2">
      <c r="A1996" s="52">
        <v>30956</v>
      </c>
      <c r="B1996">
        <v>12.35</v>
      </c>
    </row>
    <row r="1997" spans="1:2">
      <c r="A1997" s="52">
        <v>30957</v>
      </c>
      <c r="B1997">
        <v>12.35</v>
      </c>
    </row>
    <row r="1998" spans="1:2">
      <c r="A1998" s="52">
        <v>30958</v>
      </c>
      <c r="B1998">
        <v>12.36</v>
      </c>
    </row>
    <row r="1999" spans="1:2">
      <c r="A1999" s="52">
        <v>30959</v>
      </c>
      <c r="B1999">
        <v>12.31</v>
      </c>
    </row>
    <row r="2000" spans="1:2">
      <c r="A2000" s="52">
        <v>30960</v>
      </c>
      <c r="B2000">
        <v>12.2</v>
      </c>
    </row>
    <row r="2001" spans="1:2">
      <c r="A2001" s="52">
        <v>30963</v>
      </c>
      <c r="B2001" t="s">
        <v>7113</v>
      </c>
    </row>
    <row r="2002" spans="1:2">
      <c r="A2002" s="52">
        <v>30964</v>
      </c>
      <c r="B2002">
        <v>12.18</v>
      </c>
    </row>
    <row r="2003" spans="1:2">
      <c r="A2003" s="52">
        <v>30965</v>
      </c>
      <c r="B2003">
        <v>12.19</v>
      </c>
    </row>
    <row r="2004" spans="1:2">
      <c r="A2004" s="52">
        <v>30966</v>
      </c>
      <c r="B2004">
        <v>12.15</v>
      </c>
    </row>
    <row r="2005" spans="1:2">
      <c r="A2005" s="52">
        <v>30967</v>
      </c>
      <c r="B2005">
        <v>12.12</v>
      </c>
    </row>
    <row r="2006" spans="1:2">
      <c r="A2006" s="52">
        <v>30970</v>
      </c>
      <c r="B2006">
        <v>12.16</v>
      </c>
    </row>
    <row r="2007" spans="1:2">
      <c r="A2007" s="52">
        <v>30971</v>
      </c>
      <c r="B2007">
        <v>12.15</v>
      </c>
    </row>
    <row r="2008" spans="1:2">
      <c r="A2008" s="52">
        <v>30972</v>
      </c>
      <c r="B2008">
        <v>12.08</v>
      </c>
    </row>
    <row r="2009" spans="1:2">
      <c r="A2009" s="52">
        <v>30973</v>
      </c>
      <c r="B2009">
        <v>11.88</v>
      </c>
    </row>
    <row r="2010" spans="1:2">
      <c r="A2010" s="52">
        <v>30974</v>
      </c>
      <c r="B2010">
        <v>11.74</v>
      </c>
    </row>
    <row r="2011" spans="1:2">
      <c r="A2011" s="52">
        <v>30977</v>
      </c>
      <c r="B2011">
        <v>11.69</v>
      </c>
    </row>
    <row r="2012" spans="1:2">
      <c r="A2012" s="52">
        <v>30978</v>
      </c>
      <c r="B2012">
        <v>11.64</v>
      </c>
    </row>
    <row r="2013" spans="1:2">
      <c r="A2013" s="52">
        <v>30979</v>
      </c>
      <c r="B2013">
        <v>11.62</v>
      </c>
    </row>
    <row r="2014" spans="1:2">
      <c r="A2014" s="52">
        <v>30980</v>
      </c>
      <c r="B2014">
        <v>11.68</v>
      </c>
    </row>
    <row r="2015" spans="1:2">
      <c r="A2015" s="52">
        <v>30981</v>
      </c>
      <c r="B2015">
        <v>11.78</v>
      </c>
    </row>
    <row r="2016" spans="1:2">
      <c r="A2016" s="52">
        <v>30984</v>
      </c>
      <c r="B2016">
        <v>11.75</v>
      </c>
    </row>
    <row r="2017" spans="1:2">
      <c r="A2017" s="52">
        <v>30985</v>
      </c>
      <c r="B2017">
        <v>11.61</v>
      </c>
    </row>
    <row r="2018" spans="1:2">
      <c r="A2018" s="52">
        <v>30986</v>
      </c>
      <c r="B2018">
        <v>11.64</v>
      </c>
    </row>
    <row r="2019" spans="1:2">
      <c r="A2019" s="52">
        <v>30987</v>
      </c>
      <c r="B2019">
        <v>11.53</v>
      </c>
    </row>
    <row r="2020" spans="1:2">
      <c r="A2020" s="52">
        <v>30988</v>
      </c>
      <c r="B2020">
        <v>11.55</v>
      </c>
    </row>
    <row r="2021" spans="1:2">
      <c r="A2021" s="52">
        <v>30991</v>
      </c>
      <c r="B2021">
        <v>11.5</v>
      </c>
    </row>
    <row r="2022" spans="1:2">
      <c r="A2022" s="52">
        <v>30992</v>
      </c>
      <c r="B2022" t="s">
        <v>7113</v>
      </c>
    </row>
    <row r="2023" spans="1:2">
      <c r="A2023" s="52">
        <v>30993</v>
      </c>
      <c r="B2023">
        <v>11.63</v>
      </c>
    </row>
    <row r="2024" spans="1:2">
      <c r="A2024" s="52">
        <v>30994</v>
      </c>
      <c r="B2024">
        <v>11.78</v>
      </c>
    </row>
    <row r="2025" spans="1:2">
      <c r="A2025" s="52">
        <v>30995</v>
      </c>
      <c r="B2025">
        <v>11.66</v>
      </c>
    </row>
    <row r="2026" spans="1:2">
      <c r="A2026" s="52">
        <v>30998</v>
      </c>
      <c r="B2026" t="s">
        <v>7113</v>
      </c>
    </row>
    <row r="2027" spans="1:2">
      <c r="A2027" s="52">
        <v>30999</v>
      </c>
      <c r="B2027">
        <v>11.74</v>
      </c>
    </row>
    <row r="2028" spans="1:2">
      <c r="A2028" s="52">
        <v>31000</v>
      </c>
      <c r="B2028">
        <v>11.78</v>
      </c>
    </row>
    <row r="2029" spans="1:2">
      <c r="A2029" s="52">
        <v>31001</v>
      </c>
      <c r="B2029">
        <v>11.7</v>
      </c>
    </row>
    <row r="2030" spans="1:2">
      <c r="A2030" s="52">
        <v>31002</v>
      </c>
      <c r="B2030">
        <v>11.67</v>
      </c>
    </row>
    <row r="2031" spans="1:2">
      <c r="A2031" s="52">
        <v>31005</v>
      </c>
      <c r="B2031">
        <v>11.6</v>
      </c>
    </row>
    <row r="2032" spans="1:2">
      <c r="A2032" s="52">
        <v>31006</v>
      </c>
      <c r="B2032">
        <v>11.56</v>
      </c>
    </row>
    <row r="2033" spans="1:2">
      <c r="A2033" s="52">
        <v>31007</v>
      </c>
      <c r="B2033">
        <v>11.46</v>
      </c>
    </row>
    <row r="2034" spans="1:2">
      <c r="A2034" s="52">
        <v>31008</v>
      </c>
      <c r="B2034" t="s">
        <v>7113</v>
      </c>
    </row>
    <row r="2035" spans="1:2">
      <c r="A2035" s="52">
        <v>31009</v>
      </c>
      <c r="B2035">
        <v>11.32</v>
      </c>
    </row>
    <row r="2036" spans="1:2">
      <c r="A2036" s="52">
        <v>31012</v>
      </c>
      <c r="B2036">
        <v>11.35</v>
      </c>
    </row>
    <row r="2037" spans="1:2">
      <c r="A2037" s="52">
        <v>31013</v>
      </c>
      <c r="B2037">
        <v>11.33</v>
      </c>
    </row>
    <row r="2038" spans="1:2">
      <c r="A2038" s="52">
        <v>31014</v>
      </c>
      <c r="B2038">
        <v>11.44</v>
      </c>
    </row>
    <row r="2039" spans="1:2">
      <c r="A2039" s="52">
        <v>31015</v>
      </c>
      <c r="B2039">
        <v>11.47</v>
      </c>
    </row>
    <row r="2040" spans="1:2">
      <c r="A2040" s="52">
        <v>31016</v>
      </c>
      <c r="B2040">
        <v>11.58</v>
      </c>
    </row>
    <row r="2041" spans="1:2">
      <c r="A2041" s="52">
        <v>31019</v>
      </c>
      <c r="B2041">
        <v>11.56</v>
      </c>
    </row>
    <row r="2042" spans="1:2">
      <c r="A2042" s="52">
        <v>31020</v>
      </c>
      <c r="B2042">
        <v>11.53</v>
      </c>
    </row>
    <row r="2043" spans="1:2">
      <c r="A2043" s="52">
        <v>31021</v>
      </c>
      <c r="B2043">
        <v>11.53</v>
      </c>
    </row>
    <row r="2044" spans="1:2">
      <c r="A2044" s="52">
        <v>31022</v>
      </c>
      <c r="B2044">
        <v>11.62</v>
      </c>
    </row>
    <row r="2045" spans="1:2">
      <c r="A2045" s="52">
        <v>31023</v>
      </c>
      <c r="B2045">
        <v>11.7</v>
      </c>
    </row>
    <row r="2046" spans="1:2">
      <c r="A2046" s="52">
        <v>31026</v>
      </c>
      <c r="B2046">
        <v>11.66</v>
      </c>
    </row>
    <row r="2047" spans="1:2">
      <c r="A2047" s="52">
        <v>31027</v>
      </c>
      <c r="B2047">
        <v>11.59</v>
      </c>
    </row>
    <row r="2048" spans="1:2">
      <c r="A2048" s="52">
        <v>31028</v>
      </c>
      <c r="B2048">
        <v>11.56</v>
      </c>
    </row>
    <row r="2049" spans="1:2">
      <c r="A2049" s="52">
        <v>31029</v>
      </c>
      <c r="B2049">
        <v>11.67</v>
      </c>
    </row>
    <row r="2050" spans="1:2">
      <c r="A2050" s="52">
        <v>31030</v>
      </c>
      <c r="B2050">
        <v>11.56</v>
      </c>
    </row>
    <row r="2051" spans="1:2">
      <c r="A2051" s="52">
        <v>31033</v>
      </c>
      <c r="B2051">
        <v>11.5</v>
      </c>
    </row>
    <row r="2052" spans="1:2">
      <c r="A2052" s="52">
        <v>31034</v>
      </c>
      <c r="B2052">
        <v>11.35</v>
      </c>
    </row>
    <row r="2053" spans="1:2">
      <c r="A2053" s="52">
        <v>31035</v>
      </c>
      <c r="B2053">
        <v>11.38</v>
      </c>
    </row>
    <row r="2054" spans="1:2">
      <c r="A2054" s="52">
        <v>31036</v>
      </c>
      <c r="B2054">
        <v>11.43</v>
      </c>
    </row>
    <row r="2055" spans="1:2">
      <c r="A2055" s="52">
        <v>31037</v>
      </c>
      <c r="B2055">
        <v>11.38</v>
      </c>
    </row>
    <row r="2056" spans="1:2">
      <c r="A2056" s="52">
        <v>31040</v>
      </c>
      <c r="B2056">
        <v>11.36</v>
      </c>
    </row>
    <row r="2057" spans="1:2">
      <c r="A2057" s="52">
        <v>31041</v>
      </c>
      <c r="B2057" t="s">
        <v>7113</v>
      </c>
    </row>
    <row r="2058" spans="1:2">
      <c r="A2058" s="52">
        <v>31042</v>
      </c>
      <c r="B2058">
        <v>11.46</v>
      </c>
    </row>
    <row r="2059" spans="1:2">
      <c r="A2059" s="52">
        <v>31043</v>
      </c>
      <c r="B2059">
        <v>11.48</v>
      </c>
    </row>
    <row r="2060" spans="1:2">
      <c r="A2060" s="52">
        <v>31044</v>
      </c>
      <c r="B2060">
        <v>11.49</v>
      </c>
    </row>
    <row r="2061" spans="1:2">
      <c r="A2061" s="52">
        <v>31047</v>
      </c>
      <c r="B2061">
        <v>11.54</v>
      </c>
    </row>
    <row r="2062" spans="1:2">
      <c r="A2062" s="52">
        <v>31048</v>
      </c>
      <c r="B2062" t="s">
        <v>7113</v>
      </c>
    </row>
    <row r="2063" spans="1:2">
      <c r="A2063" s="52">
        <v>31049</v>
      </c>
      <c r="B2063">
        <v>11.69</v>
      </c>
    </row>
    <row r="2064" spans="1:2">
      <c r="A2064" s="52">
        <v>31050</v>
      </c>
      <c r="B2064">
        <v>11.64</v>
      </c>
    </row>
    <row r="2065" spans="1:2">
      <c r="A2065" s="52">
        <v>31051</v>
      </c>
      <c r="B2065">
        <v>11.7</v>
      </c>
    </row>
    <row r="2066" spans="1:2">
      <c r="A2066" s="52">
        <v>31054</v>
      </c>
      <c r="B2066">
        <v>11.53</v>
      </c>
    </row>
    <row r="2067" spans="1:2">
      <c r="A2067" s="52">
        <v>31055</v>
      </c>
      <c r="B2067">
        <v>11.49</v>
      </c>
    </row>
    <row r="2068" spans="1:2">
      <c r="A2068" s="52">
        <v>31056</v>
      </c>
      <c r="B2068">
        <v>11.5</v>
      </c>
    </row>
    <row r="2069" spans="1:2">
      <c r="A2069" s="52">
        <v>31057</v>
      </c>
      <c r="B2069">
        <v>11.53</v>
      </c>
    </row>
    <row r="2070" spans="1:2">
      <c r="A2070" s="52">
        <v>31058</v>
      </c>
      <c r="B2070">
        <v>11.64</v>
      </c>
    </row>
    <row r="2071" spans="1:2">
      <c r="A2071" s="52">
        <v>31061</v>
      </c>
      <c r="B2071">
        <v>11.68</v>
      </c>
    </row>
    <row r="2072" spans="1:2">
      <c r="A2072" s="52">
        <v>31062</v>
      </c>
      <c r="B2072">
        <v>11.57</v>
      </c>
    </row>
    <row r="2073" spans="1:2">
      <c r="A2073" s="52">
        <v>31063</v>
      </c>
      <c r="B2073">
        <v>11.59</v>
      </c>
    </row>
    <row r="2074" spans="1:2">
      <c r="A2074" s="52">
        <v>31064</v>
      </c>
      <c r="B2074">
        <v>11.59</v>
      </c>
    </row>
    <row r="2075" spans="1:2">
      <c r="A2075" s="52">
        <v>31065</v>
      </c>
      <c r="B2075">
        <v>11.51</v>
      </c>
    </row>
    <row r="2076" spans="1:2">
      <c r="A2076" s="52">
        <v>31068</v>
      </c>
      <c r="B2076" t="s">
        <v>7113</v>
      </c>
    </row>
    <row r="2077" spans="1:2">
      <c r="A2077" s="52">
        <v>31069</v>
      </c>
      <c r="B2077">
        <v>11.38</v>
      </c>
    </row>
    <row r="2078" spans="1:2">
      <c r="A2078" s="52">
        <v>31070</v>
      </c>
      <c r="B2078">
        <v>11.33</v>
      </c>
    </row>
    <row r="2079" spans="1:2">
      <c r="A2079" s="52">
        <v>31071</v>
      </c>
      <c r="B2079">
        <v>11.18</v>
      </c>
    </row>
    <row r="2080" spans="1:2">
      <c r="A2080" s="52">
        <v>31072</v>
      </c>
      <c r="B2080">
        <v>11.21</v>
      </c>
    </row>
    <row r="2081" spans="1:2">
      <c r="A2081" s="52">
        <v>31075</v>
      </c>
      <c r="B2081">
        <v>11.2</v>
      </c>
    </row>
    <row r="2082" spans="1:2">
      <c r="A2082" s="52">
        <v>31076</v>
      </c>
      <c r="B2082">
        <v>11.18</v>
      </c>
    </row>
    <row r="2083" spans="1:2">
      <c r="A2083" s="52">
        <v>31077</v>
      </c>
      <c r="B2083">
        <v>11.16</v>
      </c>
    </row>
    <row r="2084" spans="1:2">
      <c r="A2084" s="52">
        <v>31078</v>
      </c>
      <c r="B2084">
        <v>11.21</v>
      </c>
    </row>
    <row r="2085" spans="1:2">
      <c r="A2085" s="52">
        <v>31079</v>
      </c>
      <c r="B2085">
        <v>11.32</v>
      </c>
    </row>
    <row r="2086" spans="1:2">
      <c r="A2086" s="52">
        <v>31082</v>
      </c>
      <c r="B2086">
        <v>11.34</v>
      </c>
    </row>
    <row r="2087" spans="1:2">
      <c r="A2087" s="52">
        <v>31083</v>
      </c>
      <c r="B2087">
        <v>11.3</v>
      </c>
    </row>
    <row r="2088" spans="1:2">
      <c r="A2088" s="52">
        <v>31084</v>
      </c>
      <c r="B2088">
        <v>11.37</v>
      </c>
    </row>
    <row r="2089" spans="1:2">
      <c r="A2089" s="52">
        <v>31085</v>
      </c>
      <c r="B2089">
        <v>11.29</v>
      </c>
    </row>
    <row r="2090" spans="1:2">
      <c r="A2090" s="52">
        <v>31086</v>
      </c>
      <c r="B2090">
        <v>11.27</v>
      </c>
    </row>
    <row r="2091" spans="1:2">
      <c r="A2091" s="52">
        <v>31089</v>
      </c>
      <c r="B2091">
        <v>11.35</v>
      </c>
    </row>
    <row r="2092" spans="1:2">
      <c r="A2092" s="52">
        <v>31090</v>
      </c>
      <c r="B2092" t="s">
        <v>7113</v>
      </c>
    </row>
    <row r="2093" spans="1:2">
      <c r="A2093" s="52">
        <v>31091</v>
      </c>
      <c r="B2093">
        <v>11.31</v>
      </c>
    </row>
    <row r="2094" spans="1:2">
      <c r="A2094" s="52">
        <v>31092</v>
      </c>
      <c r="B2094">
        <v>11.24</v>
      </c>
    </row>
    <row r="2095" spans="1:2">
      <c r="A2095" s="52">
        <v>31093</v>
      </c>
      <c r="B2095">
        <v>11.37</v>
      </c>
    </row>
    <row r="2096" spans="1:2">
      <c r="A2096" s="52">
        <v>31096</v>
      </c>
      <c r="B2096" t="s">
        <v>7113</v>
      </c>
    </row>
    <row r="2097" spans="1:2">
      <c r="A2097" s="52">
        <v>31097</v>
      </c>
      <c r="B2097">
        <v>11.35</v>
      </c>
    </row>
    <row r="2098" spans="1:2">
      <c r="A2098" s="52">
        <v>31098</v>
      </c>
      <c r="B2098">
        <v>11.5</v>
      </c>
    </row>
    <row r="2099" spans="1:2">
      <c r="A2099" s="52">
        <v>31099</v>
      </c>
      <c r="B2099">
        <v>11.58</v>
      </c>
    </row>
    <row r="2100" spans="1:2">
      <c r="A2100" s="52">
        <v>31100</v>
      </c>
      <c r="B2100">
        <v>11.71</v>
      </c>
    </row>
    <row r="2101" spans="1:2">
      <c r="A2101" s="52">
        <v>31103</v>
      </c>
      <c r="B2101">
        <v>11.71</v>
      </c>
    </row>
    <row r="2102" spans="1:2">
      <c r="A2102" s="52">
        <v>31104</v>
      </c>
      <c r="B2102">
        <v>11.67</v>
      </c>
    </row>
    <row r="2103" spans="1:2">
      <c r="A2103" s="52">
        <v>31105</v>
      </c>
      <c r="B2103">
        <v>11.88</v>
      </c>
    </row>
    <row r="2104" spans="1:2">
      <c r="A2104" s="52">
        <v>31106</v>
      </c>
      <c r="B2104">
        <v>11.9</v>
      </c>
    </row>
    <row r="2105" spans="1:2">
      <c r="A2105" s="52">
        <v>31107</v>
      </c>
      <c r="B2105">
        <v>11.82</v>
      </c>
    </row>
    <row r="2106" spans="1:2">
      <c r="A2106" s="52">
        <v>31110</v>
      </c>
      <c r="B2106">
        <v>11.91</v>
      </c>
    </row>
    <row r="2107" spans="1:2">
      <c r="A2107" s="52">
        <v>31111</v>
      </c>
      <c r="B2107">
        <v>11.83</v>
      </c>
    </row>
    <row r="2108" spans="1:2">
      <c r="A2108" s="52">
        <v>31112</v>
      </c>
      <c r="B2108">
        <v>11.89</v>
      </c>
    </row>
    <row r="2109" spans="1:2">
      <c r="A2109" s="52">
        <v>31113</v>
      </c>
      <c r="B2109">
        <v>11.93</v>
      </c>
    </row>
    <row r="2110" spans="1:2">
      <c r="A2110" s="52">
        <v>31114</v>
      </c>
      <c r="B2110">
        <v>11.71</v>
      </c>
    </row>
    <row r="2111" spans="1:2">
      <c r="A2111" s="52">
        <v>31117</v>
      </c>
      <c r="B2111">
        <v>11.71</v>
      </c>
    </row>
    <row r="2112" spans="1:2">
      <c r="A2112" s="52">
        <v>31118</v>
      </c>
      <c r="B2112">
        <v>11.74</v>
      </c>
    </row>
    <row r="2113" spans="1:2">
      <c r="A2113" s="52">
        <v>31119</v>
      </c>
      <c r="B2113">
        <v>11.83</v>
      </c>
    </row>
    <row r="2114" spans="1:2">
      <c r="A2114" s="52">
        <v>31120</v>
      </c>
      <c r="B2114">
        <v>11.84</v>
      </c>
    </row>
    <row r="2115" spans="1:2">
      <c r="A2115" s="52">
        <v>31121</v>
      </c>
      <c r="B2115">
        <v>11.86</v>
      </c>
    </row>
    <row r="2116" spans="1:2">
      <c r="A2116" s="52">
        <v>31124</v>
      </c>
      <c r="B2116">
        <v>11.97</v>
      </c>
    </row>
    <row r="2117" spans="1:2">
      <c r="A2117" s="52">
        <v>31125</v>
      </c>
      <c r="B2117">
        <v>11.93</v>
      </c>
    </row>
    <row r="2118" spans="1:2">
      <c r="A2118" s="52">
        <v>31126</v>
      </c>
      <c r="B2118">
        <v>11.84</v>
      </c>
    </row>
    <row r="2119" spans="1:2">
      <c r="A2119" s="52">
        <v>31127</v>
      </c>
      <c r="B2119">
        <v>11.77</v>
      </c>
    </row>
    <row r="2120" spans="1:2">
      <c r="A2120" s="52">
        <v>31128</v>
      </c>
      <c r="B2120">
        <v>11.83</v>
      </c>
    </row>
    <row r="2121" spans="1:2">
      <c r="A2121" s="52">
        <v>31131</v>
      </c>
      <c r="B2121">
        <v>11.79</v>
      </c>
    </row>
    <row r="2122" spans="1:2">
      <c r="A2122" s="52">
        <v>31132</v>
      </c>
      <c r="B2122">
        <v>11.72</v>
      </c>
    </row>
    <row r="2123" spans="1:2">
      <c r="A2123" s="52">
        <v>31133</v>
      </c>
      <c r="B2123">
        <v>11.78</v>
      </c>
    </row>
    <row r="2124" spans="1:2">
      <c r="A2124" s="52">
        <v>31134</v>
      </c>
      <c r="B2124">
        <v>11.73</v>
      </c>
    </row>
    <row r="2125" spans="1:2">
      <c r="A2125" s="52">
        <v>31135</v>
      </c>
      <c r="B2125">
        <v>11.64</v>
      </c>
    </row>
    <row r="2126" spans="1:2">
      <c r="A2126" s="52">
        <v>31138</v>
      </c>
      <c r="B2126">
        <v>11.65</v>
      </c>
    </row>
    <row r="2127" spans="1:2">
      <c r="A2127" s="52">
        <v>31139</v>
      </c>
      <c r="B2127">
        <v>11.68</v>
      </c>
    </row>
    <row r="2128" spans="1:2">
      <c r="A2128" s="52">
        <v>31140</v>
      </c>
      <c r="B2128">
        <v>11.71</v>
      </c>
    </row>
    <row r="2129" spans="1:2">
      <c r="A2129" s="52">
        <v>31141</v>
      </c>
      <c r="B2129">
        <v>11.74</v>
      </c>
    </row>
    <row r="2130" spans="1:2">
      <c r="A2130" s="52">
        <v>31142</v>
      </c>
      <c r="B2130" t="s">
        <v>7113</v>
      </c>
    </row>
    <row r="2131" spans="1:2">
      <c r="A2131" s="52">
        <v>31145</v>
      </c>
      <c r="B2131">
        <v>11.75</v>
      </c>
    </row>
    <row r="2132" spans="1:2">
      <c r="A2132" s="52">
        <v>31146</v>
      </c>
      <c r="B2132">
        <v>11.66</v>
      </c>
    </row>
    <row r="2133" spans="1:2">
      <c r="A2133" s="52">
        <v>31147</v>
      </c>
      <c r="B2133">
        <v>11.54</v>
      </c>
    </row>
    <row r="2134" spans="1:2">
      <c r="A2134" s="52">
        <v>31148</v>
      </c>
      <c r="B2134">
        <v>11.4</v>
      </c>
    </row>
    <row r="2135" spans="1:2">
      <c r="A2135" s="52">
        <v>31149</v>
      </c>
      <c r="B2135">
        <v>11.42</v>
      </c>
    </row>
    <row r="2136" spans="1:2">
      <c r="A2136" s="52">
        <v>31152</v>
      </c>
      <c r="B2136">
        <v>11.37</v>
      </c>
    </row>
    <row r="2137" spans="1:2">
      <c r="A2137" s="52">
        <v>31153</v>
      </c>
      <c r="B2137">
        <v>11.3</v>
      </c>
    </row>
    <row r="2138" spans="1:2">
      <c r="A2138" s="52">
        <v>31154</v>
      </c>
      <c r="B2138">
        <v>11.33</v>
      </c>
    </row>
    <row r="2139" spans="1:2">
      <c r="A2139" s="52">
        <v>31155</v>
      </c>
      <c r="B2139">
        <v>11.21</v>
      </c>
    </row>
    <row r="2140" spans="1:2">
      <c r="A2140" s="52">
        <v>31156</v>
      </c>
      <c r="B2140">
        <v>11.26</v>
      </c>
    </row>
    <row r="2141" spans="1:2">
      <c r="A2141" s="52">
        <v>31159</v>
      </c>
      <c r="B2141">
        <v>11.23</v>
      </c>
    </row>
    <row r="2142" spans="1:2">
      <c r="A2142" s="52">
        <v>31160</v>
      </c>
      <c r="B2142">
        <v>11.34</v>
      </c>
    </row>
    <row r="2143" spans="1:2">
      <c r="A2143" s="52">
        <v>31161</v>
      </c>
      <c r="B2143">
        <v>11.36</v>
      </c>
    </row>
    <row r="2144" spans="1:2">
      <c r="A2144" s="52">
        <v>31162</v>
      </c>
      <c r="B2144">
        <v>11.44</v>
      </c>
    </row>
    <row r="2145" spans="1:2">
      <c r="A2145" s="52">
        <v>31163</v>
      </c>
      <c r="B2145">
        <v>11.42</v>
      </c>
    </row>
    <row r="2146" spans="1:2">
      <c r="A2146" s="52">
        <v>31166</v>
      </c>
      <c r="B2146">
        <v>11.54</v>
      </c>
    </row>
    <row r="2147" spans="1:2">
      <c r="A2147" s="52">
        <v>31167</v>
      </c>
      <c r="B2147">
        <v>11.48</v>
      </c>
    </row>
    <row r="2148" spans="1:2">
      <c r="A2148" s="52">
        <v>31168</v>
      </c>
      <c r="B2148">
        <v>11.37</v>
      </c>
    </row>
    <row r="2149" spans="1:2">
      <c r="A2149" s="52">
        <v>31169</v>
      </c>
      <c r="B2149">
        <v>11.36</v>
      </c>
    </row>
    <row r="2150" spans="1:2">
      <c r="A2150" s="52">
        <v>31170</v>
      </c>
      <c r="B2150">
        <v>11.31</v>
      </c>
    </row>
    <row r="2151" spans="1:2">
      <c r="A2151" s="52">
        <v>31173</v>
      </c>
      <c r="B2151">
        <v>11.3</v>
      </c>
    </row>
    <row r="2152" spans="1:2">
      <c r="A2152" s="52">
        <v>31174</v>
      </c>
      <c r="B2152">
        <v>11.29</v>
      </c>
    </row>
    <row r="2153" spans="1:2">
      <c r="A2153" s="52">
        <v>31175</v>
      </c>
      <c r="B2153">
        <v>11.39</v>
      </c>
    </row>
    <row r="2154" spans="1:2">
      <c r="A2154" s="52">
        <v>31176</v>
      </c>
      <c r="B2154">
        <v>11.34</v>
      </c>
    </row>
    <row r="2155" spans="1:2">
      <c r="A2155" s="52">
        <v>31177</v>
      </c>
      <c r="B2155">
        <v>11.2</v>
      </c>
    </row>
    <row r="2156" spans="1:2">
      <c r="A2156" s="52">
        <v>31180</v>
      </c>
      <c r="B2156">
        <v>11.2</v>
      </c>
    </row>
    <row r="2157" spans="1:2">
      <c r="A2157" s="52">
        <v>31181</v>
      </c>
      <c r="B2157">
        <v>11.07</v>
      </c>
    </row>
    <row r="2158" spans="1:2">
      <c r="A2158" s="52">
        <v>31182</v>
      </c>
      <c r="B2158">
        <v>11.08</v>
      </c>
    </row>
    <row r="2159" spans="1:2">
      <c r="A2159" s="52">
        <v>31183</v>
      </c>
      <c r="B2159">
        <v>11.02</v>
      </c>
    </row>
    <row r="2160" spans="1:2">
      <c r="A2160" s="52">
        <v>31184</v>
      </c>
      <c r="B2160">
        <v>11.05</v>
      </c>
    </row>
    <row r="2161" spans="1:2">
      <c r="A2161" s="52">
        <v>31187</v>
      </c>
      <c r="B2161">
        <v>10.82</v>
      </c>
    </row>
    <row r="2162" spans="1:2">
      <c r="A2162" s="52">
        <v>31188</v>
      </c>
      <c r="B2162">
        <v>10.85</v>
      </c>
    </row>
    <row r="2163" spans="1:2">
      <c r="A2163" s="52">
        <v>31189</v>
      </c>
      <c r="B2163">
        <v>10.9</v>
      </c>
    </row>
    <row r="2164" spans="1:2">
      <c r="A2164" s="52">
        <v>31190</v>
      </c>
      <c r="B2164">
        <v>10.91</v>
      </c>
    </row>
    <row r="2165" spans="1:2">
      <c r="A2165" s="52">
        <v>31191</v>
      </c>
      <c r="B2165">
        <v>10.85</v>
      </c>
    </row>
    <row r="2166" spans="1:2">
      <c r="A2166" s="52">
        <v>31194</v>
      </c>
      <c r="B2166" t="s">
        <v>7113</v>
      </c>
    </row>
    <row r="2167" spans="1:2">
      <c r="A2167" s="52">
        <v>31195</v>
      </c>
      <c r="B2167">
        <v>10.72</v>
      </c>
    </row>
    <row r="2168" spans="1:2">
      <c r="A2168" s="52">
        <v>31196</v>
      </c>
      <c r="B2168">
        <v>10.73</v>
      </c>
    </row>
    <row r="2169" spans="1:2">
      <c r="A2169" s="52">
        <v>31197</v>
      </c>
      <c r="B2169">
        <v>10.67</v>
      </c>
    </row>
    <row r="2170" spans="1:2">
      <c r="A2170" s="52">
        <v>31198</v>
      </c>
      <c r="B2170">
        <v>10.58</v>
      </c>
    </row>
    <row r="2171" spans="1:2">
      <c r="A2171" s="52">
        <v>31201</v>
      </c>
      <c r="B2171">
        <v>10.4</v>
      </c>
    </row>
    <row r="2172" spans="1:2">
      <c r="A2172" s="52">
        <v>31202</v>
      </c>
      <c r="B2172">
        <v>10.39</v>
      </c>
    </row>
    <row r="2173" spans="1:2">
      <c r="A2173" s="52">
        <v>31203</v>
      </c>
      <c r="B2173">
        <v>10.25</v>
      </c>
    </row>
    <row r="2174" spans="1:2">
      <c r="A2174" s="52">
        <v>31204</v>
      </c>
      <c r="B2174">
        <v>10.29</v>
      </c>
    </row>
    <row r="2175" spans="1:2">
      <c r="A2175" s="52">
        <v>31205</v>
      </c>
      <c r="B2175">
        <v>10.52</v>
      </c>
    </row>
    <row r="2176" spans="1:2">
      <c r="A2176" s="52">
        <v>31208</v>
      </c>
      <c r="B2176">
        <v>10.47</v>
      </c>
    </row>
    <row r="2177" spans="1:2">
      <c r="A2177" s="52">
        <v>31209</v>
      </c>
      <c r="B2177">
        <v>10.41</v>
      </c>
    </row>
    <row r="2178" spans="1:2">
      <c r="A2178" s="52">
        <v>31210</v>
      </c>
      <c r="B2178">
        <v>10.46</v>
      </c>
    </row>
    <row r="2179" spans="1:2">
      <c r="A2179" s="52">
        <v>31211</v>
      </c>
      <c r="B2179">
        <v>10.51</v>
      </c>
    </row>
    <row r="2180" spans="1:2">
      <c r="A2180" s="52">
        <v>31212</v>
      </c>
      <c r="B2180">
        <v>10.31</v>
      </c>
    </row>
    <row r="2181" spans="1:2">
      <c r="A2181" s="52">
        <v>31215</v>
      </c>
      <c r="B2181">
        <v>10.28</v>
      </c>
    </row>
    <row r="2182" spans="1:2">
      <c r="A2182" s="52">
        <v>31216</v>
      </c>
      <c r="B2182">
        <v>10.23</v>
      </c>
    </row>
    <row r="2183" spans="1:2">
      <c r="A2183" s="52">
        <v>31217</v>
      </c>
      <c r="B2183">
        <v>10.37</v>
      </c>
    </row>
    <row r="2184" spans="1:2">
      <c r="A2184" s="52">
        <v>31218</v>
      </c>
      <c r="B2184">
        <v>10.44</v>
      </c>
    </row>
    <row r="2185" spans="1:2">
      <c r="A2185" s="52">
        <v>31219</v>
      </c>
      <c r="B2185">
        <v>10.57</v>
      </c>
    </row>
    <row r="2186" spans="1:2">
      <c r="A2186" s="52">
        <v>31222</v>
      </c>
      <c r="B2186">
        <v>10.64</v>
      </c>
    </row>
    <row r="2187" spans="1:2">
      <c r="A2187" s="52">
        <v>31223</v>
      </c>
      <c r="B2187">
        <v>10.67</v>
      </c>
    </row>
    <row r="2188" spans="1:2">
      <c r="A2188" s="52">
        <v>31224</v>
      </c>
      <c r="B2188">
        <v>10.68</v>
      </c>
    </row>
    <row r="2189" spans="1:2">
      <c r="A2189" s="52">
        <v>31225</v>
      </c>
      <c r="B2189">
        <v>10.54</v>
      </c>
    </row>
    <row r="2190" spans="1:2">
      <c r="A2190" s="52">
        <v>31226</v>
      </c>
      <c r="B2190">
        <v>10.47</v>
      </c>
    </row>
    <row r="2191" spans="1:2">
      <c r="A2191" s="52">
        <v>31229</v>
      </c>
      <c r="B2191">
        <v>10.44</v>
      </c>
    </row>
    <row r="2192" spans="1:2">
      <c r="A2192" s="52">
        <v>31230</v>
      </c>
      <c r="B2192">
        <v>10.43</v>
      </c>
    </row>
    <row r="2193" spans="1:2">
      <c r="A2193" s="52">
        <v>31231</v>
      </c>
      <c r="B2193">
        <v>10.45</v>
      </c>
    </row>
    <row r="2194" spans="1:2">
      <c r="A2194" s="52">
        <v>31232</v>
      </c>
      <c r="B2194" t="s">
        <v>7113</v>
      </c>
    </row>
    <row r="2195" spans="1:2">
      <c r="A2195" s="52">
        <v>31233</v>
      </c>
      <c r="B2195">
        <v>10.23</v>
      </c>
    </row>
    <row r="2196" spans="1:2">
      <c r="A2196" s="52">
        <v>31236</v>
      </c>
      <c r="B2196">
        <v>10.31</v>
      </c>
    </row>
    <row r="2197" spans="1:2">
      <c r="A2197" s="52">
        <v>31237</v>
      </c>
      <c r="B2197">
        <v>10.31</v>
      </c>
    </row>
    <row r="2198" spans="1:2">
      <c r="A2198" s="52">
        <v>31238</v>
      </c>
      <c r="B2198">
        <v>10.33</v>
      </c>
    </row>
    <row r="2199" spans="1:2">
      <c r="A2199" s="52">
        <v>31239</v>
      </c>
      <c r="B2199">
        <v>10.43</v>
      </c>
    </row>
    <row r="2200" spans="1:2">
      <c r="A2200" s="52">
        <v>31240</v>
      </c>
      <c r="B2200">
        <v>10.42</v>
      </c>
    </row>
    <row r="2201" spans="1:2">
      <c r="A2201" s="52">
        <v>31243</v>
      </c>
      <c r="B2201">
        <v>10.42</v>
      </c>
    </row>
    <row r="2202" spans="1:2">
      <c r="A2202" s="52">
        <v>31244</v>
      </c>
      <c r="B2202">
        <v>10.37</v>
      </c>
    </row>
    <row r="2203" spans="1:2">
      <c r="A2203" s="52">
        <v>31245</v>
      </c>
      <c r="B2203">
        <v>10.32</v>
      </c>
    </row>
    <row r="2204" spans="1:2">
      <c r="A2204" s="52">
        <v>31246</v>
      </c>
      <c r="B2204">
        <v>10.48</v>
      </c>
    </row>
    <row r="2205" spans="1:2">
      <c r="A2205" s="52">
        <v>31247</v>
      </c>
      <c r="B2205">
        <v>10.52</v>
      </c>
    </row>
    <row r="2206" spans="1:2">
      <c r="A2206" s="52">
        <v>31250</v>
      </c>
      <c r="B2206">
        <v>10.6</v>
      </c>
    </row>
    <row r="2207" spans="1:2">
      <c r="A2207" s="52">
        <v>31251</v>
      </c>
      <c r="B2207">
        <v>10.6</v>
      </c>
    </row>
    <row r="2208" spans="1:2">
      <c r="A2208" s="52">
        <v>31252</v>
      </c>
      <c r="B2208">
        <v>10.63</v>
      </c>
    </row>
    <row r="2209" spans="1:2">
      <c r="A2209" s="52">
        <v>31253</v>
      </c>
      <c r="B2209">
        <v>10.64</v>
      </c>
    </row>
    <row r="2210" spans="1:2">
      <c r="A2210" s="52">
        <v>31254</v>
      </c>
      <c r="B2210">
        <v>10.72</v>
      </c>
    </row>
    <row r="2211" spans="1:2">
      <c r="A2211" s="52">
        <v>31257</v>
      </c>
      <c r="B2211">
        <v>10.79</v>
      </c>
    </row>
    <row r="2212" spans="1:2">
      <c r="A2212" s="52">
        <v>31258</v>
      </c>
      <c r="B2212">
        <v>10.78</v>
      </c>
    </row>
    <row r="2213" spans="1:2">
      <c r="A2213" s="52">
        <v>31259</v>
      </c>
      <c r="B2213">
        <v>10.7</v>
      </c>
    </row>
    <row r="2214" spans="1:2">
      <c r="A2214" s="52">
        <v>31260</v>
      </c>
      <c r="B2214">
        <v>10.62</v>
      </c>
    </row>
    <row r="2215" spans="1:2">
      <c r="A2215" s="52">
        <v>31261</v>
      </c>
      <c r="B2215">
        <v>10.77</v>
      </c>
    </row>
    <row r="2216" spans="1:2">
      <c r="A2216" s="52">
        <v>31264</v>
      </c>
      <c r="B2216">
        <v>10.73</v>
      </c>
    </row>
    <row r="2217" spans="1:2">
      <c r="A2217" s="52">
        <v>31265</v>
      </c>
      <c r="B2217">
        <v>10.75</v>
      </c>
    </row>
    <row r="2218" spans="1:2">
      <c r="A2218" s="52">
        <v>31266</v>
      </c>
      <c r="B2218">
        <v>10.71</v>
      </c>
    </row>
    <row r="2219" spans="1:2">
      <c r="A2219" s="52">
        <v>31267</v>
      </c>
      <c r="B2219">
        <v>10.63</v>
      </c>
    </row>
    <row r="2220" spans="1:2">
      <c r="A2220" s="52">
        <v>31268</v>
      </c>
      <c r="B2220">
        <v>10.61</v>
      </c>
    </row>
    <row r="2221" spans="1:2">
      <c r="A2221" s="52">
        <v>31271</v>
      </c>
      <c r="B2221">
        <v>10.66</v>
      </c>
    </row>
    <row r="2222" spans="1:2">
      <c r="A2222" s="52">
        <v>31272</v>
      </c>
      <c r="B2222">
        <v>10.71</v>
      </c>
    </row>
    <row r="2223" spans="1:2">
      <c r="A2223" s="52">
        <v>31273</v>
      </c>
      <c r="B2223">
        <v>10.61</v>
      </c>
    </row>
    <row r="2224" spans="1:2">
      <c r="A2224" s="52">
        <v>31274</v>
      </c>
      <c r="B2224">
        <v>10.64</v>
      </c>
    </row>
    <row r="2225" spans="1:2">
      <c r="A2225" s="52">
        <v>31275</v>
      </c>
      <c r="B2225">
        <v>10.54</v>
      </c>
    </row>
    <row r="2226" spans="1:2">
      <c r="A2226" s="52">
        <v>31278</v>
      </c>
      <c r="B2226">
        <v>10.5</v>
      </c>
    </row>
    <row r="2227" spans="1:2">
      <c r="A2227" s="52">
        <v>31279</v>
      </c>
      <c r="B2227">
        <v>10.48</v>
      </c>
    </row>
    <row r="2228" spans="1:2">
      <c r="A2228" s="52">
        <v>31280</v>
      </c>
      <c r="B2228">
        <v>10.42</v>
      </c>
    </row>
    <row r="2229" spans="1:2">
      <c r="A2229" s="52">
        <v>31281</v>
      </c>
      <c r="B2229">
        <v>10.41</v>
      </c>
    </row>
    <row r="2230" spans="1:2">
      <c r="A2230" s="52">
        <v>31282</v>
      </c>
      <c r="B2230">
        <v>10.42</v>
      </c>
    </row>
    <row r="2231" spans="1:2">
      <c r="A2231" s="52">
        <v>31285</v>
      </c>
      <c r="B2231">
        <v>10.46</v>
      </c>
    </row>
    <row r="2232" spans="1:2">
      <c r="A2232" s="52">
        <v>31286</v>
      </c>
      <c r="B2232">
        <v>10.38</v>
      </c>
    </row>
    <row r="2233" spans="1:2">
      <c r="A2233" s="52">
        <v>31287</v>
      </c>
      <c r="B2233">
        <v>10.41</v>
      </c>
    </row>
    <row r="2234" spans="1:2">
      <c r="A2234" s="52">
        <v>31288</v>
      </c>
      <c r="B2234">
        <v>10.37</v>
      </c>
    </row>
    <row r="2235" spans="1:2">
      <c r="A2235" s="52">
        <v>31289</v>
      </c>
      <c r="B2235">
        <v>10.48</v>
      </c>
    </row>
    <row r="2236" spans="1:2">
      <c r="A2236" s="52">
        <v>31292</v>
      </c>
      <c r="B2236" t="s">
        <v>7113</v>
      </c>
    </row>
    <row r="2237" spans="1:2">
      <c r="A2237" s="52">
        <v>31293</v>
      </c>
      <c r="B2237">
        <v>10.46</v>
      </c>
    </row>
    <row r="2238" spans="1:2">
      <c r="A2238" s="52">
        <v>31294</v>
      </c>
      <c r="B2238">
        <v>10.4</v>
      </c>
    </row>
    <row r="2239" spans="1:2">
      <c r="A2239" s="52">
        <v>31295</v>
      </c>
      <c r="B2239">
        <v>10.49</v>
      </c>
    </row>
    <row r="2240" spans="1:2">
      <c r="A2240" s="52">
        <v>31296</v>
      </c>
      <c r="B2240">
        <v>10.73</v>
      </c>
    </row>
    <row r="2241" spans="1:2">
      <c r="A2241" s="52">
        <v>31299</v>
      </c>
      <c r="B2241">
        <v>10.73</v>
      </c>
    </row>
    <row r="2242" spans="1:2">
      <c r="A2242" s="52">
        <v>31300</v>
      </c>
      <c r="B2242">
        <v>10.71</v>
      </c>
    </row>
    <row r="2243" spans="1:2">
      <c r="A2243" s="52">
        <v>31301</v>
      </c>
      <c r="B2243">
        <v>10.73</v>
      </c>
    </row>
    <row r="2244" spans="1:2">
      <c r="A2244" s="52">
        <v>31302</v>
      </c>
      <c r="B2244">
        <v>10.73</v>
      </c>
    </row>
    <row r="2245" spans="1:2">
      <c r="A2245" s="52">
        <v>31303</v>
      </c>
      <c r="B2245">
        <v>10.62</v>
      </c>
    </row>
    <row r="2246" spans="1:2">
      <c r="A2246" s="52">
        <v>31306</v>
      </c>
      <c r="B2246">
        <v>10.58</v>
      </c>
    </row>
    <row r="2247" spans="1:2">
      <c r="A2247" s="52">
        <v>31307</v>
      </c>
      <c r="B2247">
        <v>10.64</v>
      </c>
    </row>
    <row r="2248" spans="1:2">
      <c r="A2248" s="52">
        <v>31308</v>
      </c>
      <c r="B2248">
        <v>10.67</v>
      </c>
    </row>
    <row r="2249" spans="1:2">
      <c r="A2249" s="52">
        <v>31309</v>
      </c>
      <c r="B2249">
        <v>10.65</v>
      </c>
    </row>
    <row r="2250" spans="1:2">
      <c r="A2250" s="52">
        <v>31310</v>
      </c>
      <c r="B2250">
        <v>10.58</v>
      </c>
    </row>
    <row r="2251" spans="1:2">
      <c r="A2251" s="52">
        <v>31313</v>
      </c>
      <c r="B2251">
        <v>10.64</v>
      </c>
    </row>
    <row r="2252" spans="1:2">
      <c r="A2252" s="52">
        <v>31314</v>
      </c>
      <c r="B2252">
        <v>10.62</v>
      </c>
    </row>
    <row r="2253" spans="1:2">
      <c r="A2253" s="52">
        <v>31315</v>
      </c>
      <c r="B2253">
        <v>10.56</v>
      </c>
    </row>
    <row r="2254" spans="1:2">
      <c r="A2254" s="52">
        <v>31316</v>
      </c>
      <c r="B2254">
        <v>10.5</v>
      </c>
    </row>
    <row r="2255" spans="1:2">
      <c r="A2255" s="52">
        <v>31317</v>
      </c>
      <c r="B2255" t="s">
        <v>7113</v>
      </c>
    </row>
    <row r="2256" spans="1:2">
      <c r="A2256" s="52">
        <v>31320</v>
      </c>
      <c r="B2256">
        <v>10.57</v>
      </c>
    </row>
    <row r="2257" spans="1:2">
      <c r="A2257" s="52">
        <v>31321</v>
      </c>
      <c r="B2257">
        <v>10.55</v>
      </c>
    </row>
    <row r="2258" spans="1:2">
      <c r="A2258" s="52">
        <v>31322</v>
      </c>
      <c r="B2258">
        <v>10.59</v>
      </c>
    </row>
    <row r="2259" spans="1:2">
      <c r="A2259" s="52">
        <v>31323</v>
      </c>
      <c r="B2259">
        <v>10.59</v>
      </c>
    </row>
    <row r="2260" spans="1:2">
      <c r="A2260" s="52">
        <v>31324</v>
      </c>
      <c r="B2260">
        <v>10.61</v>
      </c>
    </row>
    <row r="2261" spans="1:2">
      <c r="A2261" s="52">
        <v>31327</v>
      </c>
      <c r="B2261">
        <v>10.66</v>
      </c>
    </row>
    <row r="2262" spans="1:2">
      <c r="A2262" s="52">
        <v>31328</v>
      </c>
      <c r="B2262">
        <v>10.63</v>
      </c>
    </row>
    <row r="2263" spans="1:2">
      <c r="A2263" s="52">
        <v>31329</v>
      </c>
      <c r="B2263">
        <v>10.64</v>
      </c>
    </row>
    <row r="2264" spans="1:2">
      <c r="A2264" s="52">
        <v>31330</v>
      </c>
      <c r="B2264">
        <v>10.61</v>
      </c>
    </row>
    <row r="2265" spans="1:2">
      <c r="A2265" s="52">
        <v>31331</v>
      </c>
      <c r="B2265">
        <v>10.61</v>
      </c>
    </row>
    <row r="2266" spans="1:2">
      <c r="A2266" s="52">
        <v>31334</v>
      </c>
      <c r="B2266" t="s">
        <v>7113</v>
      </c>
    </row>
    <row r="2267" spans="1:2">
      <c r="A2267" s="52">
        <v>31335</v>
      </c>
      <c r="B2267">
        <v>10.56</v>
      </c>
    </row>
    <row r="2268" spans="1:2">
      <c r="A2268" s="52">
        <v>31336</v>
      </c>
      <c r="B2268">
        <v>10.52</v>
      </c>
    </row>
    <row r="2269" spans="1:2">
      <c r="A2269" s="52">
        <v>31337</v>
      </c>
      <c r="B2269">
        <v>10.47</v>
      </c>
    </row>
    <row r="2270" spans="1:2">
      <c r="A2270" s="52">
        <v>31338</v>
      </c>
      <c r="B2270">
        <v>10.44</v>
      </c>
    </row>
    <row r="2271" spans="1:2">
      <c r="A2271" s="52">
        <v>31341</v>
      </c>
      <c r="B2271">
        <v>10.44</v>
      </c>
    </row>
    <row r="2272" spans="1:2">
      <c r="A2272" s="52">
        <v>31342</v>
      </c>
      <c r="B2272">
        <v>10.39</v>
      </c>
    </row>
    <row r="2273" spans="1:2">
      <c r="A2273" s="52">
        <v>31343</v>
      </c>
      <c r="B2273">
        <v>10.39</v>
      </c>
    </row>
    <row r="2274" spans="1:2">
      <c r="A2274" s="52">
        <v>31344</v>
      </c>
      <c r="B2274">
        <v>10.41</v>
      </c>
    </row>
    <row r="2275" spans="1:2">
      <c r="A2275" s="52">
        <v>31345</v>
      </c>
      <c r="B2275">
        <v>10.47</v>
      </c>
    </row>
    <row r="2276" spans="1:2">
      <c r="A2276" s="52">
        <v>31348</v>
      </c>
      <c r="B2276">
        <v>10.53</v>
      </c>
    </row>
    <row r="2277" spans="1:2">
      <c r="A2277" s="52">
        <v>31349</v>
      </c>
      <c r="B2277">
        <v>10.37</v>
      </c>
    </row>
    <row r="2278" spans="1:2">
      <c r="A2278" s="52">
        <v>31350</v>
      </c>
      <c r="B2278">
        <v>10.26</v>
      </c>
    </row>
    <row r="2279" spans="1:2">
      <c r="A2279" s="52">
        <v>31351</v>
      </c>
      <c r="B2279">
        <v>10.28</v>
      </c>
    </row>
    <row r="2280" spans="1:2">
      <c r="A2280" s="52">
        <v>31352</v>
      </c>
      <c r="B2280">
        <v>10.24</v>
      </c>
    </row>
    <row r="2281" spans="1:2">
      <c r="A2281" s="52">
        <v>31355</v>
      </c>
      <c r="B2281">
        <v>10.23</v>
      </c>
    </row>
    <row r="2282" spans="1:2">
      <c r="A2282" s="52">
        <v>31356</v>
      </c>
      <c r="B2282">
        <v>10.18</v>
      </c>
    </row>
    <row r="2283" spans="1:2">
      <c r="A2283" s="52">
        <v>31357</v>
      </c>
      <c r="B2283">
        <v>10.19</v>
      </c>
    </row>
    <row r="2284" spans="1:2">
      <c r="A2284" s="52">
        <v>31358</v>
      </c>
      <c r="B2284">
        <v>10.18</v>
      </c>
    </row>
    <row r="2285" spans="1:2">
      <c r="A2285" s="52">
        <v>31359</v>
      </c>
      <c r="B2285">
        <v>10.130000000000001</v>
      </c>
    </row>
    <row r="2286" spans="1:2">
      <c r="A2286" s="52">
        <v>31362</v>
      </c>
      <c r="B2286" t="s">
        <v>7113</v>
      </c>
    </row>
    <row r="2287" spans="1:2">
      <c r="A2287" s="52">
        <v>31363</v>
      </c>
      <c r="B2287">
        <v>10.029999999999999</v>
      </c>
    </row>
    <row r="2288" spans="1:2">
      <c r="A2288" s="52">
        <v>31364</v>
      </c>
      <c r="B2288">
        <v>10.07</v>
      </c>
    </row>
    <row r="2289" spans="1:2">
      <c r="A2289" s="52">
        <v>31365</v>
      </c>
      <c r="B2289">
        <v>10.119999999999999</v>
      </c>
    </row>
    <row r="2290" spans="1:2">
      <c r="A2290" s="52">
        <v>31366</v>
      </c>
      <c r="B2290">
        <v>10.18</v>
      </c>
    </row>
    <row r="2291" spans="1:2">
      <c r="A2291" s="52">
        <v>31369</v>
      </c>
      <c r="B2291">
        <v>10.029999999999999</v>
      </c>
    </row>
    <row r="2292" spans="1:2">
      <c r="A2292" s="52">
        <v>31370</v>
      </c>
      <c r="B2292">
        <v>10</v>
      </c>
    </row>
    <row r="2293" spans="1:2">
      <c r="A2293" s="52">
        <v>31371</v>
      </c>
      <c r="B2293">
        <v>10</v>
      </c>
    </row>
    <row r="2294" spans="1:2">
      <c r="A2294" s="52">
        <v>31372</v>
      </c>
      <c r="B2294">
        <v>9.93</v>
      </c>
    </row>
    <row r="2295" spans="1:2">
      <c r="A2295" s="52">
        <v>31373</v>
      </c>
      <c r="B2295">
        <v>9.9499999999999993</v>
      </c>
    </row>
    <row r="2296" spans="1:2">
      <c r="A2296" s="52">
        <v>31376</v>
      </c>
      <c r="B2296">
        <v>9.98</v>
      </c>
    </row>
    <row r="2297" spans="1:2">
      <c r="A2297" s="52">
        <v>31377</v>
      </c>
      <c r="B2297">
        <v>9.9600000000000009</v>
      </c>
    </row>
    <row r="2298" spans="1:2">
      <c r="A2298" s="52">
        <v>31378</v>
      </c>
      <c r="B2298">
        <v>9.91</v>
      </c>
    </row>
    <row r="2299" spans="1:2">
      <c r="A2299" s="52">
        <v>31379</v>
      </c>
      <c r="B2299" t="s">
        <v>7113</v>
      </c>
    </row>
    <row r="2300" spans="1:2">
      <c r="A2300" s="52">
        <v>31380</v>
      </c>
      <c r="B2300">
        <v>9.86</v>
      </c>
    </row>
    <row r="2301" spans="1:2">
      <c r="A2301" s="52">
        <v>31383</v>
      </c>
      <c r="B2301">
        <v>9.94</v>
      </c>
    </row>
    <row r="2302" spans="1:2">
      <c r="A2302" s="52">
        <v>31384</v>
      </c>
      <c r="B2302">
        <v>9.92</v>
      </c>
    </row>
    <row r="2303" spans="1:2">
      <c r="A2303" s="52">
        <v>31385</v>
      </c>
      <c r="B2303">
        <v>9.8800000000000008</v>
      </c>
    </row>
    <row r="2304" spans="1:2">
      <c r="A2304" s="52">
        <v>31386</v>
      </c>
      <c r="B2304">
        <v>9.8800000000000008</v>
      </c>
    </row>
    <row r="2305" spans="1:2">
      <c r="A2305" s="52">
        <v>31387</v>
      </c>
      <c r="B2305">
        <v>9.9</v>
      </c>
    </row>
    <row r="2306" spans="1:2">
      <c r="A2306" s="52">
        <v>31390</v>
      </c>
      <c r="B2306">
        <v>9.77</v>
      </c>
    </row>
    <row r="2307" spans="1:2">
      <c r="A2307" s="52">
        <v>31391</v>
      </c>
      <c r="B2307">
        <v>9.65</v>
      </c>
    </row>
    <row r="2308" spans="1:2">
      <c r="A2308" s="52">
        <v>31392</v>
      </c>
      <c r="B2308">
        <v>9.5299999999999994</v>
      </c>
    </row>
    <row r="2309" spans="1:2">
      <c r="A2309" s="52">
        <v>31393</v>
      </c>
      <c r="B2309">
        <v>9.58</v>
      </c>
    </row>
    <row r="2310" spans="1:2">
      <c r="A2310" s="52">
        <v>31394</v>
      </c>
      <c r="B2310">
        <v>9.5299999999999994</v>
      </c>
    </row>
    <row r="2311" spans="1:2">
      <c r="A2311" s="52">
        <v>31397</v>
      </c>
      <c r="B2311">
        <v>9.4499999999999993</v>
      </c>
    </row>
    <row r="2312" spans="1:2">
      <c r="A2312" s="52">
        <v>31398</v>
      </c>
      <c r="B2312">
        <v>9.35</v>
      </c>
    </row>
    <row r="2313" spans="1:2">
      <c r="A2313" s="52">
        <v>31399</v>
      </c>
      <c r="B2313">
        <v>9.4</v>
      </c>
    </row>
    <row r="2314" spans="1:2">
      <c r="A2314" s="52">
        <v>31400</v>
      </c>
      <c r="B2314">
        <v>9.3699999999999992</v>
      </c>
    </row>
    <row r="2315" spans="1:2">
      <c r="A2315" s="52">
        <v>31401</v>
      </c>
      <c r="B2315">
        <v>9.33</v>
      </c>
    </row>
    <row r="2316" spans="1:2">
      <c r="A2316" s="52">
        <v>31404</v>
      </c>
      <c r="B2316">
        <v>9.34</v>
      </c>
    </row>
    <row r="2317" spans="1:2">
      <c r="A2317" s="52">
        <v>31405</v>
      </c>
      <c r="B2317">
        <v>9.33</v>
      </c>
    </row>
    <row r="2318" spans="1:2">
      <c r="A2318" s="52">
        <v>31406</v>
      </c>
      <c r="B2318" t="s">
        <v>7113</v>
      </c>
    </row>
    <row r="2319" spans="1:2">
      <c r="A2319" s="52">
        <v>31407</v>
      </c>
      <c r="B2319">
        <v>9.31</v>
      </c>
    </row>
    <row r="2320" spans="1:2">
      <c r="A2320" s="52">
        <v>31408</v>
      </c>
      <c r="B2320">
        <v>9.27</v>
      </c>
    </row>
    <row r="2321" spans="1:2">
      <c r="A2321" s="52">
        <v>31411</v>
      </c>
      <c r="B2321">
        <v>9.2799999999999994</v>
      </c>
    </row>
    <row r="2322" spans="1:2">
      <c r="A2322" s="52">
        <v>31412</v>
      </c>
      <c r="B2322">
        <v>9.27</v>
      </c>
    </row>
    <row r="2323" spans="1:2">
      <c r="A2323" s="52">
        <v>31413</v>
      </c>
      <c r="B2323" t="s">
        <v>7113</v>
      </c>
    </row>
    <row r="2324" spans="1:2">
      <c r="A2324" s="52">
        <v>31414</v>
      </c>
      <c r="B2324">
        <v>9.2799999999999994</v>
      </c>
    </row>
    <row r="2325" spans="1:2">
      <c r="A2325" s="52">
        <v>31415</v>
      </c>
      <c r="B2325">
        <v>9.3000000000000007</v>
      </c>
    </row>
    <row r="2326" spans="1:2">
      <c r="A2326" s="52">
        <v>31418</v>
      </c>
      <c r="B2326">
        <v>9.31</v>
      </c>
    </row>
    <row r="2327" spans="1:2">
      <c r="A2327" s="52">
        <v>31419</v>
      </c>
      <c r="B2327">
        <v>9.18</v>
      </c>
    </row>
    <row r="2328" spans="1:2">
      <c r="A2328" s="52">
        <v>31420</v>
      </c>
      <c r="B2328">
        <v>9.36</v>
      </c>
    </row>
    <row r="2329" spans="1:2">
      <c r="A2329" s="52">
        <v>31421</v>
      </c>
      <c r="B2329">
        <v>9.4499999999999993</v>
      </c>
    </row>
    <row r="2330" spans="1:2">
      <c r="A2330" s="52">
        <v>31422</v>
      </c>
      <c r="B2330">
        <v>9.5399999999999991</v>
      </c>
    </row>
    <row r="2331" spans="1:2">
      <c r="A2331" s="52">
        <v>31425</v>
      </c>
      <c r="B2331">
        <v>9.65</v>
      </c>
    </row>
    <row r="2332" spans="1:2">
      <c r="A2332" s="52">
        <v>31426</v>
      </c>
      <c r="B2332">
        <v>9.56</v>
      </c>
    </row>
    <row r="2333" spans="1:2">
      <c r="A2333" s="52">
        <v>31427</v>
      </c>
      <c r="B2333">
        <v>9.42</v>
      </c>
    </row>
    <row r="2334" spans="1:2">
      <c r="A2334" s="52">
        <v>31428</v>
      </c>
      <c r="B2334">
        <v>9.43</v>
      </c>
    </row>
    <row r="2335" spans="1:2">
      <c r="A2335" s="52">
        <v>31429</v>
      </c>
      <c r="B2335">
        <v>9.4</v>
      </c>
    </row>
    <row r="2336" spans="1:2">
      <c r="A2336" s="52">
        <v>31432</v>
      </c>
      <c r="B2336" t="s">
        <v>7113</v>
      </c>
    </row>
    <row r="2337" spans="1:2">
      <c r="A2337" s="52">
        <v>31433</v>
      </c>
      <c r="B2337">
        <v>9.4</v>
      </c>
    </row>
    <row r="2338" spans="1:2">
      <c r="A2338" s="52">
        <v>31434</v>
      </c>
      <c r="B2338">
        <v>9.4499999999999993</v>
      </c>
    </row>
    <row r="2339" spans="1:2">
      <c r="A2339" s="52">
        <v>31435</v>
      </c>
      <c r="B2339">
        <v>9.42</v>
      </c>
    </row>
    <row r="2340" spans="1:2">
      <c r="A2340" s="52">
        <v>31436</v>
      </c>
      <c r="B2340">
        <v>9.4499999999999993</v>
      </c>
    </row>
    <row r="2341" spans="1:2">
      <c r="A2341" s="52">
        <v>31439</v>
      </c>
      <c r="B2341">
        <v>9.3699999999999992</v>
      </c>
    </row>
    <row r="2342" spans="1:2">
      <c r="A2342" s="52">
        <v>31440</v>
      </c>
      <c r="B2342">
        <v>9.3000000000000007</v>
      </c>
    </row>
    <row r="2343" spans="1:2">
      <c r="A2343" s="52">
        <v>31441</v>
      </c>
      <c r="B2343">
        <v>9.35</v>
      </c>
    </row>
    <row r="2344" spans="1:2">
      <c r="A2344" s="52">
        <v>31442</v>
      </c>
      <c r="B2344">
        <v>9.36</v>
      </c>
    </row>
    <row r="2345" spans="1:2">
      <c r="A2345" s="52">
        <v>31443</v>
      </c>
      <c r="B2345">
        <v>9.34</v>
      </c>
    </row>
    <row r="2346" spans="1:2">
      <c r="A2346" s="52">
        <v>31446</v>
      </c>
      <c r="B2346">
        <v>9.2799999999999994</v>
      </c>
    </row>
    <row r="2347" spans="1:2">
      <c r="A2347" s="52">
        <v>31447</v>
      </c>
      <c r="B2347">
        <v>9.23</v>
      </c>
    </row>
    <row r="2348" spans="1:2">
      <c r="A2348" s="52">
        <v>31448</v>
      </c>
      <c r="B2348">
        <v>9.2799999999999994</v>
      </c>
    </row>
    <row r="2349" spans="1:2">
      <c r="A2349" s="52">
        <v>31449</v>
      </c>
      <c r="B2349">
        <v>9.25</v>
      </c>
    </row>
    <row r="2350" spans="1:2">
      <c r="A2350" s="52">
        <v>31450</v>
      </c>
      <c r="B2350">
        <v>9.32</v>
      </c>
    </row>
    <row r="2351" spans="1:2">
      <c r="A2351" s="52">
        <v>31453</v>
      </c>
      <c r="B2351">
        <v>9.23</v>
      </c>
    </row>
    <row r="2352" spans="1:2">
      <c r="A2352" s="52">
        <v>31454</v>
      </c>
      <c r="B2352">
        <v>9.16</v>
      </c>
    </row>
    <row r="2353" spans="1:2">
      <c r="A2353" s="52">
        <v>31455</v>
      </c>
      <c r="B2353">
        <v>9.1300000000000008</v>
      </c>
    </row>
    <row r="2354" spans="1:2">
      <c r="A2354" s="52">
        <v>31456</v>
      </c>
      <c r="B2354">
        <v>9.08</v>
      </c>
    </row>
    <row r="2355" spans="1:2">
      <c r="A2355" s="52">
        <v>31457</v>
      </c>
      <c r="B2355">
        <v>8.93</v>
      </c>
    </row>
    <row r="2356" spans="1:2">
      <c r="A2356" s="52">
        <v>31460</v>
      </c>
      <c r="B2356" t="s">
        <v>7113</v>
      </c>
    </row>
    <row r="2357" spans="1:2">
      <c r="A2357" s="52">
        <v>31461</v>
      </c>
      <c r="B2357">
        <v>8.89</v>
      </c>
    </row>
    <row r="2358" spans="1:2">
      <c r="A2358" s="52">
        <v>31462</v>
      </c>
      <c r="B2358">
        <v>8.92</v>
      </c>
    </row>
    <row r="2359" spans="1:2">
      <c r="A2359" s="52">
        <v>31463</v>
      </c>
      <c r="B2359">
        <v>8.8800000000000008</v>
      </c>
    </row>
    <row r="2360" spans="1:2">
      <c r="A2360" s="52">
        <v>31464</v>
      </c>
      <c r="B2360">
        <v>8.73</v>
      </c>
    </row>
    <row r="2361" spans="1:2">
      <c r="A2361" s="52">
        <v>31467</v>
      </c>
      <c r="B2361">
        <v>8.61</v>
      </c>
    </row>
    <row r="2362" spans="1:2">
      <c r="A2362" s="52">
        <v>31468</v>
      </c>
      <c r="B2362">
        <v>8.6</v>
      </c>
    </row>
    <row r="2363" spans="1:2">
      <c r="A2363" s="52">
        <v>31469</v>
      </c>
      <c r="B2363">
        <v>8.5399999999999991</v>
      </c>
    </row>
    <row r="2364" spans="1:2">
      <c r="A2364" s="52">
        <v>31470</v>
      </c>
      <c r="B2364">
        <v>8.32</v>
      </c>
    </row>
    <row r="2365" spans="1:2">
      <c r="A2365" s="52">
        <v>31471</v>
      </c>
      <c r="B2365">
        <v>8.27</v>
      </c>
    </row>
    <row r="2366" spans="1:2">
      <c r="A2366" s="52">
        <v>31474</v>
      </c>
      <c r="B2366">
        <v>8.16</v>
      </c>
    </row>
    <row r="2367" spans="1:2">
      <c r="A2367" s="52">
        <v>31475</v>
      </c>
      <c r="B2367">
        <v>8.1</v>
      </c>
    </row>
    <row r="2368" spans="1:2">
      <c r="A2368" s="52">
        <v>31476</v>
      </c>
      <c r="B2368">
        <v>8.26</v>
      </c>
    </row>
    <row r="2369" spans="1:2">
      <c r="A2369" s="52">
        <v>31477</v>
      </c>
      <c r="B2369">
        <v>8.19</v>
      </c>
    </row>
    <row r="2370" spans="1:2">
      <c r="A2370" s="52">
        <v>31478</v>
      </c>
      <c r="B2370">
        <v>8.15</v>
      </c>
    </row>
    <row r="2371" spans="1:2">
      <c r="A2371" s="52">
        <v>31481</v>
      </c>
      <c r="B2371">
        <v>8</v>
      </c>
    </row>
    <row r="2372" spans="1:2">
      <c r="A2372" s="52">
        <v>31482</v>
      </c>
      <c r="B2372">
        <v>7.94</v>
      </c>
    </row>
    <row r="2373" spans="1:2">
      <c r="A2373" s="52">
        <v>31483</v>
      </c>
      <c r="B2373">
        <v>7.91</v>
      </c>
    </row>
    <row r="2374" spans="1:2">
      <c r="A2374" s="52">
        <v>31484</v>
      </c>
      <c r="B2374">
        <v>7.95</v>
      </c>
    </row>
    <row r="2375" spans="1:2">
      <c r="A2375" s="52">
        <v>31485</v>
      </c>
      <c r="B2375">
        <v>7.95</v>
      </c>
    </row>
    <row r="2376" spans="1:2">
      <c r="A2376" s="52">
        <v>31488</v>
      </c>
      <c r="B2376">
        <v>7.97</v>
      </c>
    </row>
    <row r="2377" spans="1:2">
      <c r="A2377" s="52">
        <v>31489</v>
      </c>
      <c r="B2377">
        <v>8</v>
      </c>
    </row>
    <row r="2378" spans="1:2">
      <c r="A2378" s="52">
        <v>31490</v>
      </c>
      <c r="B2378">
        <v>8</v>
      </c>
    </row>
    <row r="2379" spans="1:2">
      <c r="A2379" s="52">
        <v>31491</v>
      </c>
      <c r="B2379">
        <v>7.95</v>
      </c>
    </row>
    <row r="2380" spans="1:2">
      <c r="A2380" s="52">
        <v>31492</v>
      </c>
      <c r="B2380">
        <v>7.98</v>
      </c>
    </row>
    <row r="2381" spans="1:2">
      <c r="A2381" s="52">
        <v>31495</v>
      </c>
      <c r="B2381">
        <v>7.89</v>
      </c>
    </row>
    <row r="2382" spans="1:2">
      <c r="A2382" s="52">
        <v>31496</v>
      </c>
      <c r="B2382">
        <v>7.9</v>
      </c>
    </row>
    <row r="2383" spans="1:2">
      <c r="A2383" s="52">
        <v>31497</v>
      </c>
      <c r="B2383">
        <v>7.82</v>
      </c>
    </row>
    <row r="2384" spans="1:2">
      <c r="A2384" s="52">
        <v>31498</v>
      </c>
      <c r="B2384">
        <v>7.63</v>
      </c>
    </row>
    <row r="2385" spans="1:2">
      <c r="A2385" s="52">
        <v>31499</v>
      </c>
      <c r="B2385" t="s">
        <v>7113</v>
      </c>
    </row>
    <row r="2386" spans="1:2">
      <c r="A2386" s="52">
        <v>31502</v>
      </c>
      <c r="B2386">
        <v>7.44</v>
      </c>
    </row>
    <row r="2387" spans="1:2">
      <c r="A2387" s="52">
        <v>31503</v>
      </c>
      <c r="B2387">
        <v>7.47</v>
      </c>
    </row>
    <row r="2388" spans="1:2">
      <c r="A2388" s="52">
        <v>31504</v>
      </c>
      <c r="B2388">
        <v>7.43</v>
      </c>
    </row>
    <row r="2389" spans="1:2">
      <c r="A2389" s="52">
        <v>31505</v>
      </c>
      <c r="B2389">
        <v>7.46</v>
      </c>
    </row>
    <row r="2390" spans="1:2">
      <c r="A2390" s="52">
        <v>31506</v>
      </c>
      <c r="B2390">
        <v>7.53</v>
      </c>
    </row>
    <row r="2391" spans="1:2">
      <c r="A2391" s="52">
        <v>31509</v>
      </c>
      <c r="B2391">
        <v>7.54</v>
      </c>
    </row>
    <row r="2392" spans="1:2">
      <c r="A2392" s="52">
        <v>31510</v>
      </c>
      <c r="B2392">
        <v>7.39</v>
      </c>
    </row>
    <row r="2393" spans="1:2">
      <c r="A2393" s="52">
        <v>31511</v>
      </c>
      <c r="B2393">
        <v>7.33</v>
      </c>
    </row>
    <row r="2394" spans="1:2">
      <c r="A2394" s="52">
        <v>31512</v>
      </c>
      <c r="B2394">
        <v>7.31</v>
      </c>
    </row>
    <row r="2395" spans="1:2">
      <c r="A2395" s="52">
        <v>31513</v>
      </c>
      <c r="B2395">
        <v>7.37</v>
      </c>
    </row>
    <row r="2396" spans="1:2">
      <c r="A2396" s="52">
        <v>31516</v>
      </c>
      <c r="B2396">
        <v>7.29</v>
      </c>
    </row>
    <row r="2397" spans="1:2">
      <c r="A2397" s="52">
        <v>31517</v>
      </c>
      <c r="B2397">
        <v>7.34</v>
      </c>
    </row>
    <row r="2398" spans="1:2">
      <c r="A2398" s="52">
        <v>31518</v>
      </c>
      <c r="B2398">
        <v>7.14</v>
      </c>
    </row>
    <row r="2399" spans="1:2">
      <c r="A2399" s="52">
        <v>31519</v>
      </c>
      <c r="B2399">
        <v>7.16</v>
      </c>
    </row>
    <row r="2400" spans="1:2">
      <c r="A2400" s="52">
        <v>31520</v>
      </c>
      <c r="B2400">
        <v>7.19</v>
      </c>
    </row>
    <row r="2401" spans="1:2">
      <c r="A2401" s="52">
        <v>31523</v>
      </c>
      <c r="B2401">
        <v>7.16</v>
      </c>
    </row>
    <row r="2402" spans="1:2">
      <c r="A2402" s="52">
        <v>31524</v>
      </c>
      <c r="B2402">
        <v>7.28</v>
      </c>
    </row>
    <row r="2403" spans="1:2">
      <c r="A2403" s="52">
        <v>31525</v>
      </c>
      <c r="B2403">
        <v>7.45</v>
      </c>
    </row>
    <row r="2404" spans="1:2">
      <c r="A2404" s="52">
        <v>31526</v>
      </c>
      <c r="B2404">
        <v>7.59</v>
      </c>
    </row>
    <row r="2405" spans="1:2">
      <c r="A2405" s="52">
        <v>31527</v>
      </c>
      <c r="B2405">
        <v>7.61</v>
      </c>
    </row>
    <row r="2406" spans="1:2">
      <c r="A2406" s="52">
        <v>31530</v>
      </c>
      <c r="B2406">
        <v>7.54</v>
      </c>
    </row>
    <row r="2407" spans="1:2">
      <c r="A2407" s="52">
        <v>31531</v>
      </c>
      <c r="B2407">
        <v>7.45</v>
      </c>
    </row>
    <row r="2408" spans="1:2">
      <c r="A2408" s="52">
        <v>31532</v>
      </c>
      <c r="B2408">
        <v>7.47</v>
      </c>
    </row>
    <row r="2409" spans="1:2">
      <c r="A2409" s="52">
        <v>31533</v>
      </c>
      <c r="B2409">
        <v>7.54</v>
      </c>
    </row>
    <row r="2410" spans="1:2">
      <c r="A2410" s="52">
        <v>31534</v>
      </c>
      <c r="B2410">
        <v>7.62</v>
      </c>
    </row>
    <row r="2411" spans="1:2">
      <c r="A2411" s="52">
        <v>31537</v>
      </c>
      <c r="B2411">
        <v>7.49</v>
      </c>
    </row>
    <row r="2412" spans="1:2">
      <c r="A2412" s="52">
        <v>31538</v>
      </c>
      <c r="B2412">
        <v>7.5</v>
      </c>
    </row>
    <row r="2413" spans="1:2">
      <c r="A2413" s="52">
        <v>31539</v>
      </c>
      <c r="B2413">
        <v>7.53</v>
      </c>
    </row>
    <row r="2414" spans="1:2">
      <c r="A2414" s="52">
        <v>31540</v>
      </c>
      <c r="B2414">
        <v>7.36</v>
      </c>
    </row>
    <row r="2415" spans="1:2">
      <c r="A2415" s="52">
        <v>31541</v>
      </c>
      <c r="B2415">
        <v>7.37</v>
      </c>
    </row>
    <row r="2416" spans="1:2">
      <c r="A2416" s="52">
        <v>31544</v>
      </c>
      <c r="B2416">
        <v>7.41</v>
      </c>
    </row>
    <row r="2417" spans="1:2">
      <c r="A2417" s="52">
        <v>31545</v>
      </c>
      <c r="B2417">
        <v>7.42</v>
      </c>
    </row>
    <row r="2418" spans="1:2">
      <c r="A2418" s="52">
        <v>31546</v>
      </c>
      <c r="B2418">
        <v>7.43</v>
      </c>
    </row>
    <row r="2419" spans="1:2">
      <c r="A2419" s="52">
        <v>31547</v>
      </c>
      <c r="B2419">
        <v>7.5</v>
      </c>
    </row>
    <row r="2420" spans="1:2">
      <c r="A2420" s="52">
        <v>31548</v>
      </c>
      <c r="B2420">
        <v>7.64</v>
      </c>
    </row>
    <row r="2421" spans="1:2">
      <c r="A2421" s="52">
        <v>31551</v>
      </c>
      <c r="B2421">
        <v>7.68</v>
      </c>
    </row>
    <row r="2422" spans="1:2">
      <c r="A2422" s="52">
        <v>31552</v>
      </c>
      <c r="B2422">
        <v>7.58</v>
      </c>
    </row>
    <row r="2423" spans="1:2">
      <c r="A2423" s="52">
        <v>31553</v>
      </c>
      <c r="B2423">
        <v>7.58</v>
      </c>
    </row>
    <row r="2424" spans="1:2">
      <c r="A2424" s="52">
        <v>31554</v>
      </c>
      <c r="B2424">
        <v>7.5</v>
      </c>
    </row>
    <row r="2425" spans="1:2">
      <c r="A2425" s="52">
        <v>31555</v>
      </c>
      <c r="B2425">
        <v>7.45</v>
      </c>
    </row>
    <row r="2426" spans="1:2">
      <c r="A2426" s="52">
        <v>31558</v>
      </c>
      <c r="B2426" t="s">
        <v>7113</v>
      </c>
    </row>
    <row r="2427" spans="1:2">
      <c r="A2427" s="52">
        <v>31559</v>
      </c>
      <c r="B2427">
        <v>7.41</v>
      </c>
    </row>
    <row r="2428" spans="1:2">
      <c r="A2428" s="52">
        <v>31560</v>
      </c>
      <c r="B2428">
        <v>7.45</v>
      </c>
    </row>
    <row r="2429" spans="1:2">
      <c r="A2429" s="52">
        <v>31561</v>
      </c>
      <c r="B2429">
        <v>7.66</v>
      </c>
    </row>
    <row r="2430" spans="1:2">
      <c r="A2430" s="52">
        <v>31562</v>
      </c>
      <c r="B2430">
        <v>7.74</v>
      </c>
    </row>
    <row r="2431" spans="1:2">
      <c r="A2431" s="52">
        <v>31565</v>
      </c>
      <c r="B2431">
        <v>7.91</v>
      </c>
    </row>
    <row r="2432" spans="1:2">
      <c r="A2432" s="52">
        <v>31566</v>
      </c>
      <c r="B2432">
        <v>7.81</v>
      </c>
    </row>
    <row r="2433" spans="1:2">
      <c r="A2433" s="52">
        <v>31567</v>
      </c>
      <c r="B2433">
        <v>7.93</v>
      </c>
    </row>
    <row r="2434" spans="1:2">
      <c r="A2434" s="52">
        <v>31568</v>
      </c>
      <c r="B2434">
        <v>7.9</v>
      </c>
    </row>
    <row r="2435" spans="1:2">
      <c r="A2435" s="52">
        <v>31569</v>
      </c>
      <c r="B2435">
        <v>7.65</v>
      </c>
    </row>
    <row r="2436" spans="1:2">
      <c r="A2436" s="52">
        <v>31572</v>
      </c>
      <c r="B2436">
        <v>7.79</v>
      </c>
    </row>
    <row r="2437" spans="1:2">
      <c r="A2437" s="52">
        <v>31573</v>
      </c>
      <c r="B2437">
        <v>7.78</v>
      </c>
    </row>
    <row r="2438" spans="1:2">
      <c r="A2438" s="52">
        <v>31574</v>
      </c>
      <c r="B2438">
        <v>7.7</v>
      </c>
    </row>
    <row r="2439" spans="1:2">
      <c r="A2439" s="52">
        <v>31575</v>
      </c>
      <c r="B2439">
        <v>7.7</v>
      </c>
    </row>
    <row r="2440" spans="1:2">
      <c r="A2440" s="52">
        <v>31576</v>
      </c>
      <c r="B2440">
        <v>7.52</v>
      </c>
    </row>
    <row r="2441" spans="1:2">
      <c r="A2441" s="52">
        <v>31579</v>
      </c>
      <c r="B2441">
        <v>7.43</v>
      </c>
    </row>
    <row r="2442" spans="1:2">
      <c r="A2442" s="52">
        <v>31580</v>
      </c>
      <c r="B2442">
        <v>7.43</v>
      </c>
    </row>
    <row r="2443" spans="1:2">
      <c r="A2443" s="52">
        <v>31581</v>
      </c>
      <c r="B2443">
        <v>7.44</v>
      </c>
    </row>
    <row r="2444" spans="1:2">
      <c r="A2444" s="52">
        <v>31582</v>
      </c>
      <c r="B2444">
        <v>7.52</v>
      </c>
    </row>
    <row r="2445" spans="1:2">
      <c r="A2445" s="52">
        <v>31583</v>
      </c>
      <c r="B2445">
        <v>7.47</v>
      </c>
    </row>
    <row r="2446" spans="1:2">
      <c r="A2446" s="52">
        <v>31586</v>
      </c>
      <c r="B2446">
        <v>7.43</v>
      </c>
    </row>
    <row r="2447" spans="1:2">
      <c r="A2447" s="52">
        <v>31587</v>
      </c>
      <c r="B2447">
        <v>7.39</v>
      </c>
    </row>
    <row r="2448" spans="1:2">
      <c r="A2448" s="52">
        <v>31588</v>
      </c>
      <c r="B2448">
        <v>7.36</v>
      </c>
    </row>
    <row r="2449" spans="1:2">
      <c r="A2449" s="52">
        <v>31589</v>
      </c>
      <c r="B2449">
        <v>7.35</v>
      </c>
    </row>
    <row r="2450" spans="1:2">
      <c r="A2450" s="52">
        <v>31590</v>
      </c>
      <c r="B2450">
        <v>7.29</v>
      </c>
    </row>
    <row r="2451" spans="1:2">
      <c r="A2451" s="52">
        <v>31593</v>
      </c>
      <c r="B2451">
        <v>7.24</v>
      </c>
    </row>
    <row r="2452" spans="1:2">
      <c r="A2452" s="52">
        <v>31594</v>
      </c>
      <c r="B2452">
        <v>7.21</v>
      </c>
    </row>
    <row r="2453" spans="1:2">
      <c r="A2453" s="52">
        <v>31595</v>
      </c>
      <c r="B2453">
        <v>7.22</v>
      </c>
    </row>
    <row r="2454" spans="1:2">
      <c r="A2454" s="52">
        <v>31596</v>
      </c>
      <c r="B2454">
        <v>7.18</v>
      </c>
    </row>
    <row r="2455" spans="1:2">
      <c r="A2455" s="52">
        <v>31597</v>
      </c>
      <c r="B2455" t="s">
        <v>7113</v>
      </c>
    </row>
    <row r="2456" spans="1:2">
      <c r="A2456" s="52">
        <v>31600</v>
      </c>
      <c r="B2456">
        <v>7.16</v>
      </c>
    </row>
    <row r="2457" spans="1:2">
      <c r="A2457" s="52">
        <v>31601</v>
      </c>
      <c r="B2457">
        <v>7.23</v>
      </c>
    </row>
    <row r="2458" spans="1:2">
      <c r="A2458" s="52">
        <v>31602</v>
      </c>
      <c r="B2458">
        <v>7.15</v>
      </c>
    </row>
    <row r="2459" spans="1:2">
      <c r="A2459" s="52">
        <v>31603</v>
      </c>
      <c r="B2459">
        <v>7.16</v>
      </c>
    </row>
    <row r="2460" spans="1:2">
      <c r="A2460" s="52">
        <v>31604</v>
      </c>
      <c r="B2460">
        <v>7.19</v>
      </c>
    </row>
    <row r="2461" spans="1:2">
      <c r="A2461" s="52">
        <v>31607</v>
      </c>
      <c r="B2461">
        <v>7.14</v>
      </c>
    </row>
    <row r="2462" spans="1:2">
      <c r="A2462" s="52">
        <v>31608</v>
      </c>
      <c r="B2462">
        <v>7.12</v>
      </c>
    </row>
    <row r="2463" spans="1:2">
      <c r="A2463" s="52">
        <v>31609</v>
      </c>
      <c r="B2463">
        <v>7.17</v>
      </c>
    </row>
    <row r="2464" spans="1:2">
      <c r="A2464" s="52">
        <v>31610</v>
      </c>
      <c r="B2464">
        <v>7.2</v>
      </c>
    </row>
    <row r="2465" spans="1:2">
      <c r="A2465" s="52">
        <v>31611</v>
      </c>
      <c r="B2465">
        <v>7.19</v>
      </c>
    </row>
    <row r="2466" spans="1:2">
      <c r="A2466" s="52">
        <v>31614</v>
      </c>
      <c r="B2466">
        <v>7.17</v>
      </c>
    </row>
    <row r="2467" spans="1:2">
      <c r="A2467" s="52">
        <v>31615</v>
      </c>
      <c r="B2467">
        <v>7.27</v>
      </c>
    </row>
    <row r="2468" spans="1:2">
      <c r="A2468" s="52">
        <v>31616</v>
      </c>
      <c r="B2468">
        <v>7.36</v>
      </c>
    </row>
    <row r="2469" spans="1:2">
      <c r="A2469" s="52">
        <v>31617</v>
      </c>
      <c r="B2469">
        <v>7.41</v>
      </c>
    </row>
    <row r="2470" spans="1:2">
      <c r="A2470" s="52">
        <v>31618</v>
      </c>
      <c r="B2470">
        <v>7.4</v>
      </c>
    </row>
    <row r="2471" spans="1:2">
      <c r="A2471" s="52">
        <v>31621</v>
      </c>
      <c r="B2471">
        <v>7.59</v>
      </c>
    </row>
    <row r="2472" spans="1:2">
      <c r="A2472" s="52">
        <v>31622</v>
      </c>
      <c r="B2472">
        <v>7.5</v>
      </c>
    </row>
    <row r="2473" spans="1:2">
      <c r="A2473" s="52">
        <v>31623</v>
      </c>
      <c r="B2473">
        <v>7.51</v>
      </c>
    </row>
    <row r="2474" spans="1:2">
      <c r="A2474" s="52">
        <v>31624</v>
      </c>
      <c r="B2474">
        <v>7.46</v>
      </c>
    </row>
    <row r="2475" spans="1:2">
      <c r="A2475" s="52">
        <v>31625</v>
      </c>
      <c r="B2475">
        <v>7.46</v>
      </c>
    </row>
    <row r="2476" spans="1:2">
      <c r="A2476" s="52">
        <v>31628</v>
      </c>
      <c r="B2476">
        <v>7.46</v>
      </c>
    </row>
    <row r="2477" spans="1:2">
      <c r="A2477" s="52">
        <v>31629</v>
      </c>
      <c r="B2477">
        <v>7.54</v>
      </c>
    </row>
    <row r="2478" spans="1:2">
      <c r="A2478" s="52">
        <v>31630</v>
      </c>
      <c r="B2478">
        <v>7.57</v>
      </c>
    </row>
    <row r="2479" spans="1:2">
      <c r="A2479" s="52">
        <v>31631</v>
      </c>
      <c r="B2479">
        <v>7.56</v>
      </c>
    </row>
    <row r="2480" spans="1:2">
      <c r="A2480" s="52">
        <v>31632</v>
      </c>
      <c r="B2480">
        <v>7.41</v>
      </c>
    </row>
    <row r="2481" spans="1:2">
      <c r="A2481" s="52">
        <v>31635</v>
      </c>
      <c r="B2481">
        <v>7.35</v>
      </c>
    </row>
    <row r="2482" spans="1:2">
      <c r="A2482" s="52">
        <v>31636</v>
      </c>
      <c r="B2482">
        <v>7.34</v>
      </c>
    </row>
    <row r="2483" spans="1:2">
      <c r="A2483" s="52">
        <v>31637</v>
      </c>
      <c r="B2483">
        <v>7.28</v>
      </c>
    </row>
    <row r="2484" spans="1:2">
      <c r="A2484" s="52">
        <v>31638</v>
      </c>
      <c r="B2484">
        <v>7.29</v>
      </c>
    </row>
    <row r="2485" spans="1:2">
      <c r="A2485" s="52">
        <v>31639</v>
      </c>
      <c r="B2485">
        <v>7.29</v>
      </c>
    </row>
    <row r="2486" spans="1:2">
      <c r="A2486" s="52">
        <v>31642</v>
      </c>
      <c r="B2486">
        <v>7.28</v>
      </c>
    </row>
    <row r="2487" spans="1:2">
      <c r="A2487" s="52">
        <v>31643</v>
      </c>
      <c r="B2487">
        <v>7.19</v>
      </c>
    </row>
    <row r="2488" spans="1:2">
      <c r="A2488" s="52">
        <v>31644</v>
      </c>
      <c r="B2488">
        <v>7.17</v>
      </c>
    </row>
    <row r="2489" spans="1:2">
      <c r="A2489" s="52">
        <v>31645</v>
      </c>
      <c r="B2489">
        <v>7.19</v>
      </c>
    </row>
    <row r="2490" spans="1:2">
      <c r="A2490" s="52">
        <v>31646</v>
      </c>
      <c r="B2490">
        <v>7.27</v>
      </c>
    </row>
    <row r="2491" spans="1:2">
      <c r="A2491" s="52">
        <v>31649</v>
      </c>
      <c r="B2491">
        <v>7.25</v>
      </c>
    </row>
    <row r="2492" spans="1:2">
      <c r="A2492" s="52">
        <v>31650</v>
      </c>
      <c r="B2492">
        <v>7.2</v>
      </c>
    </row>
    <row r="2493" spans="1:2">
      <c r="A2493" s="52">
        <v>31651</v>
      </c>
      <c r="B2493">
        <v>7.28</v>
      </c>
    </row>
    <row r="2494" spans="1:2">
      <c r="A2494" s="52">
        <v>31652</v>
      </c>
      <c r="B2494">
        <v>7.26</v>
      </c>
    </row>
    <row r="2495" spans="1:2">
      <c r="A2495" s="52">
        <v>31653</v>
      </c>
      <c r="B2495">
        <v>7.21</v>
      </c>
    </row>
    <row r="2496" spans="1:2">
      <c r="A2496" s="52">
        <v>31656</v>
      </c>
      <c r="B2496" t="s">
        <v>7113</v>
      </c>
    </row>
    <row r="2497" spans="1:2">
      <c r="A2497" s="52">
        <v>31657</v>
      </c>
      <c r="B2497">
        <v>7.23</v>
      </c>
    </row>
    <row r="2498" spans="1:2">
      <c r="A2498" s="52">
        <v>31658</v>
      </c>
      <c r="B2498">
        <v>7.43</v>
      </c>
    </row>
    <row r="2499" spans="1:2">
      <c r="A2499" s="52">
        <v>31659</v>
      </c>
      <c r="B2499">
        <v>7.4</v>
      </c>
    </row>
    <row r="2500" spans="1:2">
      <c r="A2500" s="52">
        <v>31660</v>
      </c>
      <c r="B2500">
        <v>7.54</v>
      </c>
    </row>
    <row r="2501" spans="1:2">
      <c r="A2501" s="52">
        <v>31663</v>
      </c>
      <c r="B2501">
        <v>7.59</v>
      </c>
    </row>
    <row r="2502" spans="1:2">
      <c r="A2502" s="52">
        <v>31664</v>
      </c>
      <c r="B2502">
        <v>7.53</v>
      </c>
    </row>
    <row r="2503" spans="1:2">
      <c r="A2503" s="52">
        <v>31665</v>
      </c>
      <c r="B2503">
        <v>7.54</v>
      </c>
    </row>
    <row r="2504" spans="1:2">
      <c r="A2504" s="52">
        <v>31666</v>
      </c>
      <c r="B2504">
        <v>7.74</v>
      </c>
    </row>
    <row r="2505" spans="1:2">
      <c r="A2505" s="52">
        <v>31667</v>
      </c>
      <c r="B2505">
        <v>7.74</v>
      </c>
    </row>
    <row r="2506" spans="1:2">
      <c r="A2506" s="52">
        <v>31670</v>
      </c>
      <c r="B2506">
        <v>7.66</v>
      </c>
    </row>
    <row r="2507" spans="1:2">
      <c r="A2507" s="52">
        <v>31671</v>
      </c>
      <c r="B2507">
        <v>7.67</v>
      </c>
    </row>
    <row r="2508" spans="1:2">
      <c r="A2508" s="52">
        <v>31672</v>
      </c>
      <c r="B2508">
        <v>7.64</v>
      </c>
    </row>
    <row r="2509" spans="1:2">
      <c r="A2509" s="52">
        <v>31673</v>
      </c>
      <c r="B2509">
        <v>7.74</v>
      </c>
    </row>
    <row r="2510" spans="1:2">
      <c r="A2510" s="52">
        <v>31674</v>
      </c>
      <c r="B2510">
        <v>7.83</v>
      </c>
    </row>
    <row r="2511" spans="1:2">
      <c r="A2511" s="52">
        <v>31677</v>
      </c>
      <c r="B2511">
        <v>7.79</v>
      </c>
    </row>
    <row r="2512" spans="1:2">
      <c r="A2512" s="52">
        <v>31678</v>
      </c>
      <c r="B2512">
        <v>7.76</v>
      </c>
    </row>
    <row r="2513" spans="1:2">
      <c r="A2513" s="52">
        <v>31679</v>
      </c>
      <c r="B2513">
        <v>7.64</v>
      </c>
    </row>
    <row r="2514" spans="1:2">
      <c r="A2514" s="52">
        <v>31680</v>
      </c>
      <c r="B2514">
        <v>7.64</v>
      </c>
    </row>
    <row r="2515" spans="1:2">
      <c r="A2515" s="52">
        <v>31681</v>
      </c>
      <c r="B2515">
        <v>7.63</v>
      </c>
    </row>
    <row r="2516" spans="1:2">
      <c r="A2516" s="52">
        <v>31684</v>
      </c>
      <c r="B2516">
        <v>7.69</v>
      </c>
    </row>
    <row r="2517" spans="1:2">
      <c r="A2517" s="52">
        <v>31685</v>
      </c>
      <c r="B2517">
        <v>7.6</v>
      </c>
    </row>
    <row r="2518" spans="1:2">
      <c r="A2518" s="52">
        <v>31686</v>
      </c>
      <c r="B2518">
        <v>7.57</v>
      </c>
    </row>
    <row r="2519" spans="1:2">
      <c r="A2519" s="52">
        <v>31687</v>
      </c>
      <c r="B2519">
        <v>7.61</v>
      </c>
    </row>
    <row r="2520" spans="1:2">
      <c r="A2520" s="52">
        <v>31688</v>
      </c>
      <c r="B2520">
        <v>7.53</v>
      </c>
    </row>
    <row r="2521" spans="1:2">
      <c r="A2521" s="52">
        <v>31691</v>
      </c>
      <c r="B2521">
        <v>7.53</v>
      </c>
    </row>
    <row r="2522" spans="1:2">
      <c r="A2522" s="52">
        <v>31692</v>
      </c>
      <c r="B2522">
        <v>7.54</v>
      </c>
    </row>
    <row r="2523" spans="1:2">
      <c r="A2523" s="52">
        <v>31693</v>
      </c>
      <c r="B2523">
        <v>7.6</v>
      </c>
    </row>
    <row r="2524" spans="1:2">
      <c r="A2524" s="52">
        <v>31694</v>
      </c>
      <c r="B2524">
        <v>7.63</v>
      </c>
    </row>
    <row r="2525" spans="1:2">
      <c r="A2525" s="52">
        <v>31695</v>
      </c>
      <c r="B2525">
        <v>7.66</v>
      </c>
    </row>
    <row r="2526" spans="1:2">
      <c r="A2526" s="52">
        <v>31698</v>
      </c>
      <c r="B2526" t="s">
        <v>7113</v>
      </c>
    </row>
    <row r="2527" spans="1:2">
      <c r="A2527" s="52">
        <v>31699</v>
      </c>
      <c r="B2527">
        <v>7.79</v>
      </c>
    </row>
    <row r="2528" spans="1:2">
      <c r="A2528" s="52">
        <v>31700</v>
      </c>
      <c r="B2528">
        <v>7.78</v>
      </c>
    </row>
    <row r="2529" spans="1:2">
      <c r="A2529" s="52">
        <v>31701</v>
      </c>
      <c r="B2529">
        <v>7.81</v>
      </c>
    </row>
    <row r="2530" spans="1:2">
      <c r="A2530" s="52">
        <v>31702</v>
      </c>
      <c r="B2530">
        <v>7.84</v>
      </c>
    </row>
    <row r="2531" spans="1:2">
      <c r="A2531" s="52">
        <v>31705</v>
      </c>
      <c r="B2531">
        <v>7.92</v>
      </c>
    </row>
    <row r="2532" spans="1:2">
      <c r="A2532" s="52">
        <v>31706</v>
      </c>
      <c r="B2532">
        <v>7.84</v>
      </c>
    </row>
    <row r="2533" spans="1:2">
      <c r="A2533" s="52">
        <v>31707</v>
      </c>
      <c r="B2533">
        <v>7.78</v>
      </c>
    </row>
    <row r="2534" spans="1:2">
      <c r="A2534" s="52">
        <v>31708</v>
      </c>
      <c r="B2534">
        <v>7.72</v>
      </c>
    </row>
    <row r="2535" spans="1:2">
      <c r="A2535" s="52">
        <v>31709</v>
      </c>
      <c r="B2535">
        <v>7.76</v>
      </c>
    </row>
    <row r="2536" spans="1:2">
      <c r="A2536" s="52">
        <v>31712</v>
      </c>
      <c r="B2536">
        <v>7.71</v>
      </c>
    </row>
    <row r="2537" spans="1:2">
      <c r="A2537" s="52">
        <v>31713</v>
      </c>
      <c r="B2537">
        <v>7.75</v>
      </c>
    </row>
    <row r="2538" spans="1:2">
      <c r="A2538" s="52">
        <v>31714</v>
      </c>
      <c r="B2538">
        <v>7.71</v>
      </c>
    </row>
    <row r="2539" spans="1:2">
      <c r="A2539" s="52">
        <v>31715</v>
      </c>
      <c r="B2539">
        <v>7.61</v>
      </c>
    </row>
    <row r="2540" spans="1:2">
      <c r="A2540" s="52">
        <v>31716</v>
      </c>
      <c r="B2540">
        <v>7.61</v>
      </c>
    </row>
    <row r="2541" spans="1:2">
      <c r="A2541" s="52">
        <v>31719</v>
      </c>
      <c r="B2541">
        <v>7.57</v>
      </c>
    </row>
    <row r="2542" spans="1:2">
      <c r="A2542" s="52">
        <v>31720</v>
      </c>
      <c r="B2542">
        <v>7.59</v>
      </c>
    </row>
    <row r="2543" spans="1:2">
      <c r="A2543" s="52">
        <v>31721</v>
      </c>
      <c r="B2543">
        <v>7.58</v>
      </c>
    </row>
    <row r="2544" spans="1:2">
      <c r="A2544" s="52">
        <v>31722</v>
      </c>
      <c r="B2544">
        <v>7.55</v>
      </c>
    </row>
    <row r="2545" spans="1:2">
      <c r="A2545" s="52">
        <v>31723</v>
      </c>
      <c r="B2545">
        <v>7.63</v>
      </c>
    </row>
    <row r="2546" spans="1:2">
      <c r="A2546" s="52">
        <v>31726</v>
      </c>
      <c r="B2546">
        <v>7.64</v>
      </c>
    </row>
    <row r="2547" spans="1:2">
      <c r="A2547" s="52">
        <v>31727</v>
      </c>
      <c r="B2547" t="s">
        <v>7113</v>
      </c>
    </row>
    <row r="2548" spans="1:2">
      <c r="A2548" s="52">
        <v>31728</v>
      </c>
      <c r="B2548">
        <v>7.59</v>
      </c>
    </row>
    <row r="2549" spans="1:2">
      <c r="A2549" s="52">
        <v>31729</v>
      </c>
      <c r="B2549">
        <v>7.59</v>
      </c>
    </row>
    <row r="2550" spans="1:2">
      <c r="A2550" s="52">
        <v>31730</v>
      </c>
      <c r="B2550">
        <v>7.53</v>
      </c>
    </row>
    <row r="2551" spans="1:2">
      <c r="A2551" s="52">
        <v>31733</v>
      </c>
      <c r="B2551">
        <v>7.48</v>
      </c>
    </row>
    <row r="2552" spans="1:2">
      <c r="A2552" s="52">
        <v>31734</v>
      </c>
      <c r="B2552">
        <v>7.52</v>
      </c>
    </row>
    <row r="2553" spans="1:2">
      <c r="A2553" s="52">
        <v>31735</v>
      </c>
      <c r="B2553">
        <v>7.44</v>
      </c>
    </row>
    <row r="2554" spans="1:2">
      <c r="A2554" s="52">
        <v>31736</v>
      </c>
      <c r="B2554">
        <v>7.45</v>
      </c>
    </row>
    <row r="2555" spans="1:2">
      <c r="A2555" s="52">
        <v>31737</v>
      </c>
      <c r="B2555">
        <v>7.44</v>
      </c>
    </row>
    <row r="2556" spans="1:2">
      <c r="A2556" s="52">
        <v>31740</v>
      </c>
      <c r="B2556">
        <v>7.4</v>
      </c>
    </row>
    <row r="2557" spans="1:2">
      <c r="A2557" s="52">
        <v>31741</v>
      </c>
      <c r="B2557">
        <v>7.44</v>
      </c>
    </row>
    <row r="2558" spans="1:2">
      <c r="A2558" s="52">
        <v>31742</v>
      </c>
      <c r="B2558">
        <v>7.42</v>
      </c>
    </row>
    <row r="2559" spans="1:2">
      <c r="A2559" s="52">
        <v>31743</v>
      </c>
      <c r="B2559" t="s">
        <v>7113</v>
      </c>
    </row>
    <row r="2560" spans="1:2">
      <c r="A2560" s="52">
        <v>31744</v>
      </c>
      <c r="B2560">
        <v>7.41</v>
      </c>
    </row>
    <row r="2561" spans="1:2">
      <c r="A2561" s="52">
        <v>31747</v>
      </c>
      <c r="B2561">
        <v>7.42</v>
      </c>
    </row>
    <row r="2562" spans="1:2">
      <c r="A2562" s="52">
        <v>31748</v>
      </c>
      <c r="B2562">
        <v>7.34</v>
      </c>
    </row>
    <row r="2563" spans="1:2">
      <c r="A2563" s="52">
        <v>31749</v>
      </c>
      <c r="B2563">
        <v>7.31</v>
      </c>
    </row>
    <row r="2564" spans="1:2">
      <c r="A2564" s="52">
        <v>31750</v>
      </c>
      <c r="B2564">
        <v>7.29</v>
      </c>
    </row>
    <row r="2565" spans="1:2">
      <c r="A2565" s="52">
        <v>31751</v>
      </c>
      <c r="B2565">
        <v>7.38</v>
      </c>
    </row>
    <row r="2566" spans="1:2">
      <c r="A2566" s="52">
        <v>31754</v>
      </c>
      <c r="B2566">
        <v>7.34</v>
      </c>
    </row>
    <row r="2567" spans="1:2">
      <c r="A2567" s="52">
        <v>31755</v>
      </c>
      <c r="B2567">
        <v>7.33</v>
      </c>
    </row>
    <row r="2568" spans="1:2">
      <c r="A2568" s="52">
        <v>31756</v>
      </c>
      <c r="B2568">
        <v>7.32</v>
      </c>
    </row>
    <row r="2569" spans="1:2">
      <c r="A2569" s="52">
        <v>31757</v>
      </c>
      <c r="B2569">
        <v>7.38</v>
      </c>
    </row>
    <row r="2570" spans="1:2">
      <c r="A2570" s="52">
        <v>31758</v>
      </c>
      <c r="B2570">
        <v>7.39</v>
      </c>
    </row>
    <row r="2571" spans="1:2">
      <c r="A2571" s="52">
        <v>31761</v>
      </c>
      <c r="B2571">
        <v>7.41</v>
      </c>
    </row>
    <row r="2572" spans="1:2">
      <c r="A2572" s="52">
        <v>31762</v>
      </c>
      <c r="B2572">
        <v>7.39</v>
      </c>
    </row>
    <row r="2573" spans="1:2">
      <c r="A2573" s="52">
        <v>31763</v>
      </c>
      <c r="B2573">
        <v>7.39</v>
      </c>
    </row>
    <row r="2574" spans="1:2">
      <c r="A2574" s="52">
        <v>31764</v>
      </c>
      <c r="B2574">
        <v>7.38</v>
      </c>
    </row>
    <row r="2575" spans="1:2">
      <c r="A2575" s="52">
        <v>31765</v>
      </c>
      <c r="B2575">
        <v>7.36</v>
      </c>
    </row>
    <row r="2576" spans="1:2">
      <c r="A2576" s="52">
        <v>31768</v>
      </c>
      <c r="B2576">
        <v>7.36</v>
      </c>
    </row>
    <row r="2577" spans="1:2">
      <c r="A2577" s="52">
        <v>31769</v>
      </c>
      <c r="B2577">
        <v>7.34</v>
      </c>
    </row>
    <row r="2578" spans="1:2">
      <c r="A2578" s="52">
        <v>31770</v>
      </c>
      <c r="B2578">
        <v>7.34</v>
      </c>
    </row>
    <row r="2579" spans="1:2">
      <c r="A2579" s="52">
        <v>31771</v>
      </c>
      <c r="B2579" t="s">
        <v>7113</v>
      </c>
    </row>
    <row r="2580" spans="1:2">
      <c r="A2580" s="52">
        <v>31772</v>
      </c>
      <c r="B2580">
        <v>7.34</v>
      </c>
    </row>
    <row r="2581" spans="1:2">
      <c r="A2581" s="52">
        <v>31775</v>
      </c>
      <c r="B2581">
        <v>7.41</v>
      </c>
    </row>
    <row r="2582" spans="1:2">
      <c r="A2582" s="52">
        <v>31776</v>
      </c>
      <c r="B2582">
        <v>7.46</v>
      </c>
    </row>
    <row r="2583" spans="1:2">
      <c r="A2583" s="52">
        <v>31777</v>
      </c>
      <c r="B2583">
        <v>7.49</v>
      </c>
    </row>
    <row r="2584" spans="1:2">
      <c r="A2584" s="52">
        <v>31778</v>
      </c>
      <c r="B2584" t="s">
        <v>7113</v>
      </c>
    </row>
    <row r="2585" spans="1:2">
      <c r="A2585" s="52">
        <v>31779</v>
      </c>
      <c r="B2585">
        <v>7.44</v>
      </c>
    </row>
    <row r="2586" spans="1:2">
      <c r="A2586" s="52">
        <v>31782</v>
      </c>
      <c r="B2586">
        <v>7.35</v>
      </c>
    </row>
    <row r="2587" spans="1:2">
      <c r="A2587" s="52">
        <v>31783</v>
      </c>
      <c r="B2587">
        <v>7.36</v>
      </c>
    </row>
    <row r="2588" spans="1:2">
      <c r="A2588" s="52">
        <v>31784</v>
      </c>
      <c r="B2588">
        <v>7.33</v>
      </c>
    </row>
    <row r="2589" spans="1:2">
      <c r="A2589" s="52">
        <v>31785</v>
      </c>
      <c r="B2589">
        <v>7.31</v>
      </c>
    </row>
    <row r="2590" spans="1:2">
      <c r="A2590" s="52">
        <v>31786</v>
      </c>
      <c r="B2590">
        <v>7.29</v>
      </c>
    </row>
    <row r="2591" spans="1:2">
      <c r="A2591" s="52">
        <v>31789</v>
      </c>
      <c r="B2591">
        <v>7.33</v>
      </c>
    </row>
    <row r="2592" spans="1:2">
      <c r="A2592" s="52">
        <v>31790</v>
      </c>
      <c r="B2592">
        <v>7.37</v>
      </c>
    </row>
    <row r="2593" spans="1:2">
      <c r="A2593" s="52">
        <v>31791</v>
      </c>
      <c r="B2593">
        <v>7.41</v>
      </c>
    </row>
    <row r="2594" spans="1:2">
      <c r="A2594" s="52">
        <v>31792</v>
      </c>
      <c r="B2594">
        <v>7.39</v>
      </c>
    </row>
    <row r="2595" spans="1:2">
      <c r="A2595" s="52">
        <v>31793</v>
      </c>
      <c r="B2595">
        <v>7.34</v>
      </c>
    </row>
    <row r="2596" spans="1:2">
      <c r="A2596" s="52">
        <v>31796</v>
      </c>
      <c r="B2596" t="s">
        <v>7113</v>
      </c>
    </row>
    <row r="2597" spans="1:2">
      <c r="A2597" s="52">
        <v>31797</v>
      </c>
      <c r="B2597">
        <v>7.32</v>
      </c>
    </row>
    <row r="2598" spans="1:2">
      <c r="A2598" s="52">
        <v>31798</v>
      </c>
      <c r="B2598">
        <v>7.33</v>
      </c>
    </row>
    <row r="2599" spans="1:2">
      <c r="A2599" s="52">
        <v>31799</v>
      </c>
      <c r="B2599">
        <v>7.36</v>
      </c>
    </row>
    <row r="2600" spans="1:2">
      <c r="A2600" s="52">
        <v>31800</v>
      </c>
      <c r="B2600">
        <v>7.42</v>
      </c>
    </row>
    <row r="2601" spans="1:2">
      <c r="A2601" s="52">
        <v>31803</v>
      </c>
      <c r="B2601">
        <v>7.49</v>
      </c>
    </row>
    <row r="2602" spans="1:2">
      <c r="A2602" s="52">
        <v>31804</v>
      </c>
      <c r="B2602">
        <v>7.49</v>
      </c>
    </row>
    <row r="2603" spans="1:2">
      <c r="A2603" s="52">
        <v>31805</v>
      </c>
      <c r="B2603">
        <v>7.46</v>
      </c>
    </row>
    <row r="2604" spans="1:2">
      <c r="A2604" s="52">
        <v>31806</v>
      </c>
      <c r="B2604">
        <v>7.45</v>
      </c>
    </row>
    <row r="2605" spans="1:2">
      <c r="A2605" s="52">
        <v>31807</v>
      </c>
      <c r="B2605">
        <v>7.48</v>
      </c>
    </row>
    <row r="2606" spans="1:2">
      <c r="A2606" s="52">
        <v>31810</v>
      </c>
      <c r="B2606">
        <v>7.52</v>
      </c>
    </row>
    <row r="2607" spans="1:2">
      <c r="A2607" s="52">
        <v>31811</v>
      </c>
      <c r="B2607">
        <v>7.53</v>
      </c>
    </row>
    <row r="2608" spans="1:2">
      <c r="A2608" s="52">
        <v>31812</v>
      </c>
      <c r="B2608">
        <v>7.51</v>
      </c>
    </row>
    <row r="2609" spans="1:2">
      <c r="A2609" s="52">
        <v>31813</v>
      </c>
      <c r="B2609">
        <v>7.47</v>
      </c>
    </row>
    <row r="2610" spans="1:2">
      <c r="A2610" s="52">
        <v>31814</v>
      </c>
      <c r="B2610">
        <v>7.47</v>
      </c>
    </row>
    <row r="2611" spans="1:2">
      <c r="A2611" s="52">
        <v>31817</v>
      </c>
      <c r="B2611">
        <v>7.53</v>
      </c>
    </row>
    <row r="2612" spans="1:2">
      <c r="A2612" s="52">
        <v>31818</v>
      </c>
      <c r="B2612">
        <v>7.61</v>
      </c>
    </row>
    <row r="2613" spans="1:2">
      <c r="A2613" s="52">
        <v>31819</v>
      </c>
      <c r="B2613">
        <v>7.64</v>
      </c>
    </row>
    <row r="2614" spans="1:2">
      <c r="A2614" s="52">
        <v>31820</v>
      </c>
      <c r="B2614">
        <v>7.59</v>
      </c>
    </row>
    <row r="2615" spans="1:2">
      <c r="A2615" s="52">
        <v>31821</v>
      </c>
      <c r="B2615">
        <v>7.57</v>
      </c>
    </row>
    <row r="2616" spans="1:2">
      <c r="A2616" s="52">
        <v>31824</v>
      </c>
      <c r="B2616" t="s">
        <v>7113</v>
      </c>
    </row>
    <row r="2617" spans="1:2">
      <c r="A2617" s="52">
        <v>31825</v>
      </c>
      <c r="B2617">
        <v>7.63</v>
      </c>
    </row>
    <row r="2618" spans="1:2">
      <c r="A2618" s="52">
        <v>31826</v>
      </c>
      <c r="B2618">
        <v>7.6</v>
      </c>
    </row>
    <row r="2619" spans="1:2">
      <c r="A2619" s="52">
        <v>31827</v>
      </c>
      <c r="B2619">
        <v>7.55</v>
      </c>
    </row>
    <row r="2620" spans="1:2">
      <c r="A2620" s="52">
        <v>31828</v>
      </c>
      <c r="B2620">
        <v>7.55</v>
      </c>
    </row>
    <row r="2621" spans="1:2">
      <c r="A2621" s="52">
        <v>31831</v>
      </c>
      <c r="B2621">
        <v>7.53</v>
      </c>
    </row>
    <row r="2622" spans="1:2">
      <c r="A2622" s="52">
        <v>31832</v>
      </c>
      <c r="B2622">
        <v>7.48</v>
      </c>
    </row>
    <row r="2623" spans="1:2">
      <c r="A2623" s="52">
        <v>31833</v>
      </c>
      <c r="B2623">
        <v>7.5</v>
      </c>
    </row>
    <row r="2624" spans="1:2">
      <c r="A2624" s="52">
        <v>31834</v>
      </c>
      <c r="B2624">
        <v>7.5</v>
      </c>
    </row>
    <row r="2625" spans="1:2">
      <c r="A2625" s="52">
        <v>31835</v>
      </c>
      <c r="B2625">
        <v>7.48</v>
      </c>
    </row>
    <row r="2626" spans="1:2">
      <c r="A2626" s="52">
        <v>31838</v>
      </c>
      <c r="B2626">
        <v>7.46</v>
      </c>
    </row>
    <row r="2627" spans="1:2">
      <c r="A2627" s="52">
        <v>31839</v>
      </c>
      <c r="B2627">
        <v>7.49</v>
      </c>
    </row>
    <row r="2628" spans="1:2">
      <c r="A2628" s="52">
        <v>31840</v>
      </c>
      <c r="B2628">
        <v>7.44</v>
      </c>
    </row>
    <row r="2629" spans="1:2">
      <c r="A2629" s="52">
        <v>31841</v>
      </c>
      <c r="B2629">
        <v>7.45</v>
      </c>
    </row>
    <row r="2630" spans="1:2">
      <c r="A2630" s="52">
        <v>31842</v>
      </c>
      <c r="B2630">
        <v>7.52</v>
      </c>
    </row>
    <row r="2631" spans="1:2">
      <c r="A2631" s="52">
        <v>31845</v>
      </c>
      <c r="B2631">
        <v>7.53</v>
      </c>
    </row>
    <row r="2632" spans="1:2">
      <c r="A2632" s="52">
        <v>31846</v>
      </c>
      <c r="B2632">
        <v>7.53</v>
      </c>
    </row>
    <row r="2633" spans="1:2">
      <c r="A2633" s="52">
        <v>31847</v>
      </c>
      <c r="B2633">
        <v>7.53</v>
      </c>
    </row>
    <row r="2634" spans="1:2">
      <c r="A2634" s="52">
        <v>31848</v>
      </c>
      <c r="B2634">
        <v>7.52</v>
      </c>
    </row>
    <row r="2635" spans="1:2">
      <c r="A2635" s="52">
        <v>31849</v>
      </c>
      <c r="B2635">
        <v>7.49</v>
      </c>
    </row>
    <row r="2636" spans="1:2">
      <c r="A2636" s="52">
        <v>31852</v>
      </c>
      <c r="B2636">
        <v>7.52</v>
      </c>
    </row>
    <row r="2637" spans="1:2">
      <c r="A2637" s="52">
        <v>31853</v>
      </c>
      <c r="B2637">
        <v>7.51</v>
      </c>
    </row>
    <row r="2638" spans="1:2">
      <c r="A2638" s="52">
        <v>31854</v>
      </c>
      <c r="B2638">
        <v>7.52</v>
      </c>
    </row>
    <row r="2639" spans="1:2">
      <c r="A2639" s="52">
        <v>31855</v>
      </c>
      <c r="B2639">
        <v>7.51</v>
      </c>
    </row>
    <row r="2640" spans="1:2">
      <c r="A2640" s="52">
        <v>31856</v>
      </c>
      <c r="B2640">
        <v>7.53</v>
      </c>
    </row>
    <row r="2641" spans="1:2">
      <c r="A2641" s="52">
        <v>31859</v>
      </c>
      <c r="B2641">
        <v>7.56</v>
      </c>
    </row>
    <row r="2642" spans="1:2">
      <c r="A2642" s="52">
        <v>31860</v>
      </c>
      <c r="B2642">
        <v>7.59</v>
      </c>
    </row>
    <row r="2643" spans="1:2">
      <c r="A2643" s="52">
        <v>31861</v>
      </c>
      <c r="B2643">
        <v>7.58</v>
      </c>
    </row>
    <row r="2644" spans="1:2">
      <c r="A2644" s="52">
        <v>31862</v>
      </c>
      <c r="B2644">
        <v>7.56</v>
      </c>
    </row>
    <row r="2645" spans="1:2">
      <c r="A2645" s="52">
        <v>31863</v>
      </c>
      <c r="B2645">
        <v>7.64</v>
      </c>
    </row>
    <row r="2646" spans="1:2">
      <c r="A2646" s="52">
        <v>31866</v>
      </c>
      <c r="B2646">
        <v>7.84</v>
      </c>
    </row>
    <row r="2647" spans="1:2">
      <c r="A2647" s="52">
        <v>31867</v>
      </c>
      <c r="B2647">
        <v>7.81</v>
      </c>
    </row>
    <row r="2648" spans="1:2">
      <c r="A2648" s="52">
        <v>31868</v>
      </c>
      <c r="B2648">
        <v>7.89</v>
      </c>
    </row>
    <row r="2649" spans="1:2">
      <c r="A2649" s="52">
        <v>31869</v>
      </c>
      <c r="B2649">
        <v>7.9</v>
      </c>
    </row>
    <row r="2650" spans="1:2">
      <c r="A2650" s="52">
        <v>31870</v>
      </c>
      <c r="B2650">
        <v>7.89</v>
      </c>
    </row>
    <row r="2651" spans="1:2">
      <c r="A2651" s="52">
        <v>31873</v>
      </c>
      <c r="B2651">
        <v>7.84</v>
      </c>
    </row>
    <row r="2652" spans="1:2">
      <c r="A2652" s="52">
        <v>31874</v>
      </c>
      <c r="B2652">
        <v>7.92</v>
      </c>
    </row>
    <row r="2653" spans="1:2">
      <c r="A2653" s="52">
        <v>31875</v>
      </c>
      <c r="B2653">
        <v>7.9</v>
      </c>
    </row>
    <row r="2654" spans="1:2">
      <c r="A2654" s="52">
        <v>31876</v>
      </c>
      <c r="B2654">
        <v>8.06</v>
      </c>
    </row>
    <row r="2655" spans="1:2">
      <c r="A2655" s="52">
        <v>31877</v>
      </c>
      <c r="B2655">
        <v>8.19</v>
      </c>
    </row>
    <row r="2656" spans="1:2">
      <c r="A2656" s="52">
        <v>31880</v>
      </c>
      <c r="B2656">
        <v>8.26</v>
      </c>
    </row>
    <row r="2657" spans="1:2">
      <c r="A2657" s="52">
        <v>31881</v>
      </c>
      <c r="B2657">
        <v>8.4</v>
      </c>
    </row>
    <row r="2658" spans="1:2">
      <c r="A2658" s="52">
        <v>31882</v>
      </c>
      <c r="B2658">
        <v>8.32</v>
      </c>
    </row>
    <row r="2659" spans="1:2">
      <c r="A2659" s="52">
        <v>31883</v>
      </c>
      <c r="B2659">
        <v>8.2200000000000006</v>
      </c>
    </row>
    <row r="2660" spans="1:2">
      <c r="A2660" s="52">
        <v>31884</v>
      </c>
      <c r="B2660" t="s">
        <v>7113</v>
      </c>
    </row>
    <row r="2661" spans="1:2">
      <c r="A2661" s="52">
        <v>31887</v>
      </c>
      <c r="B2661">
        <v>8.39</v>
      </c>
    </row>
    <row r="2662" spans="1:2">
      <c r="A2662" s="52">
        <v>31888</v>
      </c>
      <c r="B2662">
        <v>8.3800000000000008</v>
      </c>
    </row>
    <row r="2663" spans="1:2">
      <c r="A2663" s="52">
        <v>31889</v>
      </c>
      <c r="B2663">
        <v>8.44</v>
      </c>
    </row>
    <row r="2664" spans="1:2">
      <c r="A2664" s="52">
        <v>31890</v>
      </c>
      <c r="B2664">
        <v>8.51</v>
      </c>
    </row>
    <row r="2665" spans="1:2">
      <c r="A2665" s="52">
        <v>31891</v>
      </c>
      <c r="B2665">
        <v>8.69</v>
      </c>
    </row>
    <row r="2666" spans="1:2">
      <c r="A2666" s="52">
        <v>31894</v>
      </c>
      <c r="B2666">
        <v>8.59</v>
      </c>
    </row>
    <row r="2667" spans="1:2">
      <c r="A2667" s="52">
        <v>31895</v>
      </c>
      <c r="B2667">
        <v>8.5</v>
      </c>
    </row>
    <row r="2668" spans="1:2">
      <c r="A2668" s="52">
        <v>31896</v>
      </c>
      <c r="B2668">
        <v>8.56</v>
      </c>
    </row>
    <row r="2669" spans="1:2">
      <c r="A2669" s="52">
        <v>31897</v>
      </c>
      <c r="B2669">
        <v>8.4499999999999993</v>
      </c>
    </row>
    <row r="2670" spans="1:2">
      <c r="A2670" s="52">
        <v>31898</v>
      </c>
      <c r="B2670">
        <v>8.59</v>
      </c>
    </row>
    <row r="2671" spans="1:2">
      <c r="A2671" s="52">
        <v>31901</v>
      </c>
      <c r="B2671">
        <v>8.7200000000000006</v>
      </c>
    </row>
    <row r="2672" spans="1:2">
      <c r="A2672" s="52">
        <v>31902</v>
      </c>
      <c r="B2672">
        <v>8.64</v>
      </c>
    </row>
    <row r="2673" spans="1:2">
      <c r="A2673" s="52">
        <v>31903</v>
      </c>
      <c r="B2673">
        <v>8.75</v>
      </c>
    </row>
    <row r="2674" spans="1:2">
      <c r="A2674" s="52">
        <v>31904</v>
      </c>
      <c r="B2674">
        <v>8.6300000000000008</v>
      </c>
    </row>
    <row r="2675" spans="1:2">
      <c r="A2675" s="52">
        <v>31905</v>
      </c>
      <c r="B2675">
        <v>8.61</v>
      </c>
    </row>
    <row r="2676" spans="1:2">
      <c r="A2676" s="52">
        <v>31908</v>
      </c>
      <c r="B2676">
        <v>8.76</v>
      </c>
    </row>
    <row r="2677" spans="1:2">
      <c r="A2677" s="52">
        <v>31909</v>
      </c>
      <c r="B2677">
        <v>8.7200000000000006</v>
      </c>
    </row>
    <row r="2678" spans="1:2">
      <c r="A2678" s="52">
        <v>31910</v>
      </c>
      <c r="B2678">
        <v>8.7100000000000009</v>
      </c>
    </row>
    <row r="2679" spans="1:2">
      <c r="A2679" s="52">
        <v>31911</v>
      </c>
      <c r="B2679">
        <v>8.73</v>
      </c>
    </row>
    <row r="2680" spans="1:2">
      <c r="A2680" s="52">
        <v>31912</v>
      </c>
      <c r="B2680">
        <v>8.92</v>
      </c>
    </row>
    <row r="2681" spans="1:2">
      <c r="A2681" s="52">
        <v>31915</v>
      </c>
      <c r="B2681">
        <v>8.8800000000000008</v>
      </c>
    </row>
    <row r="2682" spans="1:2">
      <c r="A2682" s="52">
        <v>31916</v>
      </c>
      <c r="B2682">
        <v>9.06</v>
      </c>
    </row>
    <row r="2683" spans="1:2">
      <c r="A2683" s="52">
        <v>31917</v>
      </c>
      <c r="B2683">
        <v>9.07</v>
      </c>
    </row>
    <row r="2684" spans="1:2">
      <c r="A2684" s="52">
        <v>31918</v>
      </c>
      <c r="B2684">
        <v>9.0299999999999994</v>
      </c>
    </row>
    <row r="2685" spans="1:2">
      <c r="A2685" s="52">
        <v>31919</v>
      </c>
      <c r="B2685">
        <v>8.9499999999999993</v>
      </c>
    </row>
    <row r="2686" spans="1:2">
      <c r="A2686" s="52">
        <v>31922</v>
      </c>
      <c r="B2686" t="s">
        <v>7113</v>
      </c>
    </row>
    <row r="2687" spans="1:2">
      <c r="A2687" s="52">
        <v>31923</v>
      </c>
      <c r="B2687">
        <v>8.69</v>
      </c>
    </row>
    <row r="2688" spans="1:2">
      <c r="A2688" s="52">
        <v>31924</v>
      </c>
      <c r="B2688">
        <v>8.75</v>
      </c>
    </row>
    <row r="2689" spans="1:2">
      <c r="A2689" s="52">
        <v>31925</v>
      </c>
      <c r="B2689">
        <v>8.74</v>
      </c>
    </row>
    <row r="2690" spans="1:2">
      <c r="A2690" s="52">
        <v>31926</v>
      </c>
      <c r="B2690">
        <v>8.65</v>
      </c>
    </row>
    <row r="2691" spans="1:2">
      <c r="A2691" s="52">
        <v>31929</v>
      </c>
      <c r="B2691">
        <v>8.6300000000000008</v>
      </c>
    </row>
    <row r="2692" spans="1:2">
      <c r="A2692" s="52">
        <v>31930</v>
      </c>
      <c r="B2692">
        <v>8.9</v>
      </c>
    </row>
    <row r="2693" spans="1:2">
      <c r="A2693" s="52">
        <v>31931</v>
      </c>
      <c r="B2693">
        <v>8.7899999999999991</v>
      </c>
    </row>
    <row r="2694" spans="1:2">
      <c r="A2694" s="52">
        <v>31932</v>
      </c>
      <c r="B2694">
        <v>8.76</v>
      </c>
    </row>
    <row r="2695" spans="1:2">
      <c r="A2695" s="52">
        <v>31933</v>
      </c>
      <c r="B2695">
        <v>8.66</v>
      </c>
    </row>
    <row r="2696" spans="1:2">
      <c r="A2696" s="52">
        <v>31936</v>
      </c>
      <c r="B2696">
        <v>8.68</v>
      </c>
    </row>
    <row r="2697" spans="1:2">
      <c r="A2697" s="52">
        <v>31937</v>
      </c>
      <c r="B2697">
        <v>8.73</v>
      </c>
    </row>
    <row r="2698" spans="1:2">
      <c r="A2698" s="52">
        <v>31938</v>
      </c>
      <c r="B2698">
        <v>8.7200000000000006</v>
      </c>
    </row>
    <row r="2699" spans="1:2">
      <c r="A2699" s="52">
        <v>31939</v>
      </c>
      <c r="B2699">
        <v>8.69</v>
      </c>
    </row>
    <row r="2700" spans="1:2">
      <c r="A2700" s="52">
        <v>31940</v>
      </c>
      <c r="B2700">
        <v>8.5</v>
      </c>
    </row>
    <row r="2701" spans="1:2">
      <c r="A2701" s="52">
        <v>31943</v>
      </c>
      <c r="B2701">
        <v>8.4600000000000009</v>
      </c>
    </row>
    <row r="2702" spans="1:2">
      <c r="A2702" s="52">
        <v>31944</v>
      </c>
      <c r="B2702">
        <v>8.4700000000000006</v>
      </c>
    </row>
    <row r="2703" spans="1:2">
      <c r="A2703" s="52">
        <v>31945</v>
      </c>
      <c r="B2703">
        <v>8.42</v>
      </c>
    </row>
    <row r="2704" spans="1:2">
      <c r="A2704" s="52">
        <v>31946</v>
      </c>
      <c r="B2704">
        <v>8.4499999999999993</v>
      </c>
    </row>
    <row r="2705" spans="1:2">
      <c r="A2705" s="52">
        <v>31947</v>
      </c>
      <c r="B2705">
        <v>8.48</v>
      </c>
    </row>
    <row r="2706" spans="1:2">
      <c r="A2706" s="52">
        <v>31950</v>
      </c>
      <c r="B2706">
        <v>8.41</v>
      </c>
    </row>
    <row r="2707" spans="1:2">
      <c r="A2707" s="52">
        <v>31951</v>
      </c>
      <c r="B2707">
        <v>8.41</v>
      </c>
    </row>
    <row r="2708" spans="1:2">
      <c r="A2708" s="52">
        <v>31952</v>
      </c>
      <c r="B2708">
        <v>8.4700000000000006</v>
      </c>
    </row>
    <row r="2709" spans="1:2">
      <c r="A2709" s="52">
        <v>31953</v>
      </c>
      <c r="B2709">
        <v>8.4</v>
      </c>
    </row>
    <row r="2710" spans="1:2">
      <c r="A2710" s="52">
        <v>31954</v>
      </c>
      <c r="B2710">
        <v>8.5</v>
      </c>
    </row>
    <row r="2711" spans="1:2">
      <c r="A2711" s="52">
        <v>31957</v>
      </c>
      <c r="B2711">
        <v>8.49</v>
      </c>
    </row>
    <row r="2712" spans="1:2">
      <c r="A2712" s="52">
        <v>31958</v>
      </c>
      <c r="B2712">
        <v>8.51</v>
      </c>
    </row>
    <row r="2713" spans="1:2">
      <c r="A2713" s="52">
        <v>31959</v>
      </c>
      <c r="B2713">
        <v>8.49</v>
      </c>
    </row>
    <row r="2714" spans="1:2">
      <c r="A2714" s="52">
        <v>31960</v>
      </c>
      <c r="B2714">
        <v>8.43</v>
      </c>
    </row>
    <row r="2715" spans="1:2">
      <c r="A2715" s="52">
        <v>31961</v>
      </c>
      <c r="B2715" t="s">
        <v>7113</v>
      </c>
    </row>
    <row r="2716" spans="1:2">
      <c r="A2716" s="52">
        <v>31964</v>
      </c>
      <c r="B2716">
        <v>8.42</v>
      </c>
    </row>
    <row r="2717" spans="1:2">
      <c r="A2717" s="52">
        <v>31965</v>
      </c>
      <c r="B2717">
        <v>8.4</v>
      </c>
    </row>
    <row r="2718" spans="1:2">
      <c r="A2718" s="52">
        <v>31966</v>
      </c>
      <c r="B2718">
        <v>8.4499999999999993</v>
      </c>
    </row>
    <row r="2719" spans="1:2">
      <c r="A2719" s="52">
        <v>31967</v>
      </c>
      <c r="B2719">
        <v>8.52</v>
      </c>
    </row>
    <row r="2720" spans="1:2">
      <c r="A2720" s="52">
        <v>31968</v>
      </c>
      <c r="B2720">
        <v>8.4600000000000009</v>
      </c>
    </row>
    <row r="2721" spans="1:2">
      <c r="A2721" s="52">
        <v>31971</v>
      </c>
      <c r="B2721">
        <v>8.5399999999999991</v>
      </c>
    </row>
    <row r="2722" spans="1:2">
      <c r="A2722" s="52">
        <v>31972</v>
      </c>
      <c r="B2722">
        <v>8.51</v>
      </c>
    </row>
    <row r="2723" spans="1:2">
      <c r="A2723" s="52">
        <v>31973</v>
      </c>
      <c r="B2723">
        <v>8.61</v>
      </c>
    </row>
    <row r="2724" spans="1:2">
      <c r="A2724" s="52">
        <v>31974</v>
      </c>
      <c r="B2724">
        <v>8.59</v>
      </c>
    </row>
    <row r="2725" spans="1:2">
      <c r="A2725" s="52">
        <v>31975</v>
      </c>
      <c r="B2725">
        <v>8.5500000000000007</v>
      </c>
    </row>
    <row r="2726" spans="1:2">
      <c r="A2726" s="52">
        <v>31978</v>
      </c>
      <c r="B2726">
        <v>8.61</v>
      </c>
    </row>
    <row r="2727" spans="1:2">
      <c r="A2727" s="52">
        <v>31979</v>
      </c>
      <c r="B2727">
        <v>8.7200000000000006</v>
      </c>
    </row>
    <row r="2728" spans="1:2">
      <c r="A2728" s="52">
        <v>31980</v>
      </c>
      <c r="B2728">
        <v>8.7799999999999994</v>
      </c>
    </row>
    <row r="2729" spans="1:2">
      <c r="A2729" s="52">
        <v>31981</v>
      </c>
      <c r="B2729">
        <v>8.8000000000000007</v>
      </c>
    </row>
    <row r="2730" spans="1:2">
      <c r="A2730" s="52">
        <v>31982</v>
      </c>
      <c r="B2730">
        <v>8.83</v>
      </c>
    </row>
    <row r="2731" spans="1:2">
      <c r="A2731" s="52">
        <v>31985</v>
      </c>
      <c r="B2731">
        <v>8.84</v>
      </c>
    </row>
    <row r="2732" spans="1:2">
      <c r="A2732" s="52">
        <v>31986</v>
      </c>
      <c r="B2732">
        <v>8.86</v>
      </c>
    </row>
    <row r="2733" spans="1:2">
      <c r="A2733" s="52">
        <v>31987</v>
      </c>
      <c r="B2733">
        <v>8.85</v>
      </c>
    </row>
    <row r="2734" spans="1:2">
      <c r="A2734" s="52">
        <v>31988</v>
      </c>
      <c r="B2734">
        <v>8.84</v>
      </c>
    </row>
    <row r="2735" spans="1:2">
      <c r="A2735" s="52">
        <v>31989</v>
      </c>
      <c r="B2735">
        <v>8.89</v>
      </c>
    </row>
    <row r="2736" spans="1:2">
      <c r="A2736" s="52">
        <v>31992</v>
      </c>
      <c r="B2736">
        <v>9.02</v>
      </c>
    </row>
    <row r="2737" spans="1:2">
      <c r="A2737" s="52">
        <v>31993</v>
      </c>
      <c r="B2737">
        <v>9.0399999999999991</v>
      </c>
    </row>
    <row r="2738" spans="1:2">
      <c r="A2738" s="52">
        <v>31994</v>
      </c>
      <c r="B2738">
        <v>8.9499999999999993</v>
      </c>
    </row>
    <row r="2739" spans="1:2">
      <c r="A2739" s="52">
        <v>31995</v>
      </c>
      <c r="B2739">
        <v>8.9600000000000009</v>
      </c>
    </row>
    <row r="2740" spans="1:2">
      <c r="A2740" s="52">
        <v>31996</v>
      </c>
      <c r="B2740">
        <v>8.93</v>
      </c>
    </row>
    <row r="2741" spans="1:2">
      <c r="A2741" s="52">
        <v>31999</v>
      </c>
      <c r="B2741">
        <v>8.9600000000000009</v>
      </c>
    </row>
    <row r="2742" spans="1:2">
      <c r="A2742" s="52">
        <v>32000</v>
      </c>
      <c r="B2742">
        <v>8.9499999999999993</v>
      </c>
    </row>
    <row r="2743" spans="1:2">
      <c r="A2743" s="52">
        <v>32001</v>
      </c>
      <c r="B2743">
        <v>8.9499999999999993</v>
      </c>
    </row>
    <row r="2744" spans="1:2">
      <c r="A2744" s="52">
        <v>32002</v>
      </c>
      <c r="B2744">
        <v>8.85</v>
      </c>
    </row>
    <row r="2745" spans="1:2">
      <c r="A2745" s="52">
        <v>32003</v>
      </c>
      <c r="B2745">
        <v>8.77</v>
      </c>
    </row>
    <row r="2746" spans="1:2">
      <c r="A2746" s="52">
        <v>32006</v>
      </c>
      <c r="B2746">
        <v>8.77</v>
      </c>
    </row>
    <row r="2747" spans="1:2">
      <c r="A2747" s="52">
        <v>32007</v>
      </c>
      <c r="B2747">
        <v>8.9499999999999993</v>
      </c>
    </row>
    <row r="2748" spans="1:2">
      <c r="A2748" s="52">
        <v>32008</v>
      </c>
      <c r="B2748">
        <v>8.98</v>
      </c>
    </row>
    <row r="2749" spans="1:2">
      <c r="A2749" s="52">
        <v>32009</v>
      </c>
      <c r="B2749">
        <v>8.94</v>
      </c>
    </row>
    <row r="2750" spans="1:2">
      <c r="A2750" s="52">
        <v>32010</v>
      </c>
      <c r="B2750">
        <v>8.9700000000000006</v>
      </c>
    </row>
    <row r="2751" spans="1:2">
      <c r="A2751" s="52">
        <v>32013</v>
      </c>
      <c r="B2751">
        <v>8.99</v>
      </c>
    </row>
    <row r="2752" spans="1:2">
      <c r="A2752" s="52">
        <v>32014</v>
      </c>
      <c r="B2752">
        <v>8.94</v>
      </c>
    </row>
    <row r="2753" spans="1:2">
      <c r="A2753" s="52">
        <v>32015</v>
      </c>
      <c r="B2753">
        <v>8.99</v>
      </c>
    </row>
    <row r="2754" spans="1:2">
      <c r="A2754" s="52">
        <v>32016</v>
      </c>
      <c r="B2754">
        <v>9.11</v>
      </c>
    </row>
    <row r="2755" spans="1:2">
      <c r="A2755" s="52">
        <v>32017</v>
      </c>
      <c r="B2755">
        <v>9.18</v>
      </c>
    </row>
    <row r="2756" spans="1:2">
      <c r="A2756" s="52">
        <v>32020</v>
      </c>
      <c r="B2756">
        <v>9.17</v>
      </c>
    </row>
    <row r="2757" spans="1:2">
      <c r="A2757" s="52">
        <v>32021</v>
      </c>
      <c r="B2757">
        <v>9.24</v>
      </c>
    </row>
    <row r="2758" spans="1:2">
      <c r="A2758" s="52">
        <v>32022</v>
      </c>
      <c r="B2758">
        <v>9.4499999999999993</v>
      </c>
    </row>
    <row r="2759" spans="1:2">
      <c r="A2759" s="52">
        <v>32023</v>
      </c>
      <c r="B2759">
        <v>9.4700000000000006</v>
      </c>
    </row>
    <row r="2760" spans="1:2">
      <c r="A2760" s="52">
        <v>32024</v>
      </c>
      <c r="B2760">
        <v>9.4700000000000006</v>
      </c>
    </row>
    <row r="2761" spans="1:2">
      <c r="A2761" s="52">
        <v>32027</v>
      </c>
      <c r="B2761" t="s">
        <v>7113</v>
      </c>
    </row>
    <row r="2762" spans="1:2">
      <c r="A2762" s="52">
        <v>32028</v>
      </c>
      <c r="B2762">
        <v>9.65</v>
      </c>
    </row>
    <row r="2763" spans="1:2">
      <c r="A2763" s="52">
        <v>32029</v>
      </c>
      <c r="B2763">
        <v>9.66</v>
      </c>
    </row>
    <row r="2764" spans="1:2">
      <c r="A2764" s="52">
        <v>32030</v>
      </c>
      <c r="B2764">
        <v>9.6</v>
      </c>
    </row>
    <row r="2765" spans="1:2">
      <c r="A2765" s="52">
        <v>32031</v>
      </c>
      <c r="B2765">
        <v>9.5</v>
      </c>
    </row>
    <row r="2766" spans="1:2">
      <c r="A2766" s="52">
        <v>32034</v>
      </c>
      <c r="B2766">
        <v>9.52</v>
      </c>
    </row>
    <row r="2767" spans="1:2">
      <c r="A2767" s="52">
        <v>32035</v>
      </c>
      <c r="B2767">
        <v>9.64</v>
      </c>
    </row>
    <row r="2768" spans="1:2">
      <c r="A2768" s="52">
        <v>32036</v>
      </c>
      <c r="B2768">
        <v>9.6999999999999993</v>
      </c>
    </row>
    <row r="2769" spans="1:2">
      <c r="A2769" s="52">
        <v>32037</v>
      </c>
      <c r="B2769">
        <v>9.65</v>
      </c>
    </row>
    <row r="2770" spans="1:2">
      <c r="A2770" s="52">
        <v>32038</v>
      </c>
      <c r="B2770">
        <v>9.56</v>
      </c>
    </row>
    <row r="2771" spans="1:2">
      <c r="A2771" s="52">
        <v>32041</v>
      </c>
      <c r="B2771">
        <v>9.6300000000000008</v>
      </c>
    </row>
    <row r="2772" spans="1:2">
      <c r="A2772" s="52">
        <v>32042</v>
      </c>
      <c r="B2772">
        <v>9.5299999999999994</v>
      </c>
    </row>
    <row r="2773" spans="1:2">
      <c r="A2773" s="52">
        <v>32043</v>
      </c>
      <c r="B2773">
        <v>9.5500000000000007</v>
      </c>
    </row>
    <row r="2774" spans="1:2">
      <c r="A2774" s="52">
        <v>32044</v>
      </c>
      <c r="B2774">
        <v>9.67</v>
      </c>
    </row>
    <row r="2775" spans="1:2">
      <c r="A2775" s="52">
        <v>32045</v>
      </c>
      <c r="B2775">
        <v>9.68</v>
      </c>
    </row>
    <row r="2776" spans="1:2">
      <c r="A2776" s="52">
        <v>32048</v>
      </c>
      <c r="B2776">
        <v>9.67</v>
      </c>
    </row>
    <row r="2777" spans="1:2">
      <c r="A2777" s="52">
        <v>32049</v>
      </c>
      <c r="B2777">
        <v>9.8000000000000007</v>
      </c>
    </row>
    <row r="2778" spans="1:2">
      <c r="A2778" s="52">
        <v>32050</v>
      </c>
      <c r="B2778">
        <v>9.7899999999999991</v>
      </c>
    </row>
    <row r="2779" spans="1:2">
      <c r="A2779" s="52">
        <v>32051</v>
      </c>
      <c r="B2779">
        <v>9.8000000000000007</v>
      </c>
    </row>
    <row r="2780" spans="1:2">
      <c r="A2780" s="52">
        <v>32052</v>
      </c>
      <c r="B2780">
        <v>9.6999999999999993</v>
      </c>
    </row>
    <row r="2781" spans="1:2">
      <c r="A2781" s="52">
        <v>32055</v>
      </c>
      <c r="B2781">
        <v>9.7899999999999991</v>
      </c>
    </row>
    <row r="2782" spans="1:2">
      <c r="A2782" s="52">
        <v>32056</v>
      </c>
      <c r="B2782">
        <v>9.81</v>
      </c>
    </row>
    <row r="2783" spans="1:2">
      <c r="A2783" s="52">
        <v>32057</v>
      </c>
      <c r="B2783">
        <v>9.7899999999999991</v>
      </c>
    </row>
    <row r="2784" spans="1:2">
      <c r="A2784" s="52">
        <v>32058</v>
      </c>
      <c r="B2784">
        <v>9.86</v>
      </c>
    </row>
    <row r="2785" spans="1:2">
      <c r="A2785" s="52">
        <v>32059</v>
      </c>
      <c r="B2785">
        <v>9.9600000000000009</v>
      </c>
    </row>
    <row r="2786" spans="1:2">
      <c r="A2786" s="52">
        <v>32062</v>
      </c>
      <c r="B2786" t="s">
        <v>7113</v>
      </c>
    </row>
    <row r="2787" spans="1:2">
      <c r="A2787" s="52">
        <v>32063</v>
      </c>
      <c r="B2787">
        <v>9.92</v>
      </c>
    </row>
    <row r="2788" spans="1:2">
      <c r="A2788" s="52">
        <v>32064</v>
      </c>
      <c r="B2788">
        <v>10.119999999999999</v>
      </c>
    </row>
    <row r="2789" spans="1:2">
      <c r="A2789" s="52">
        <v>32065</v>
      </c>
      <c r="B2789">
        <v>10.24</v>
      </c>
    </row>
    <row r="2790" spans="1:2">
      <c r="A2790" s="52">
        <v>32066</v>
      </c>
      <c r="B2790">
        <v>10.24</v>
      </c>
    </row>
    <row r="2791" spans="1:2">
      <c r="A2791" s="52">
        <v>32069</v>
      </c>
      <c r="B2791">
        <v>10.25</v>
      </c>
    </row>
    <row r="2792" spans="1:2">
      <c r="A2792" s="52">
        <v>32070</v>
      </c>
      <c r="B2792">
        <v>9.49</v>
      </c>
    </row>
    <row r="2793" spans="1:2">
      <c r="A2793" s="52">
        <v>32071</v>
      </c>
      <c r="B2793">
        <v>9.44</v>
      </c>
    </row>
    <row r="2794" spans="1:2">
      <c r="A2794" s="52">
        <v>32072</v>
      </c>
      <c r="B2794">
        <v>9.15</v>
      </c>
    </row>
    <row r="2795" spans="1:2">
      <c r="A2795" s="52">
        <v>32073</v>
      </c>
      <c r="B2795">
        <v>9.11</v>
      </c>
    </row>
    <row r="2796" spans="1:2">
      <c r="A2796" s="52">
        <v>32076</v>
      </c>
      <c r="B2796">
        <v>8.94</v>
      </c>
    </row>
    <row r="2797" spans="1:2">
      <c r="A2797" s="52">
        <v>32077</v>
      </c>
      <c r="B2797">
        <v>9.0399999999999991</v>
      </c>
    </row>
    <row r="2798" spans="1:2">
      <c r="A2798" s="52">
        <v>32078</v>
      </c>
      <c r="B2798">
        <v>9.14</v>
      </c>
    </row>
    <row r="2799" spans="1:2">
      <c r="A2799" s="52">
        <v>32079</v>
      </c>
      <c r="B2799">
        <v>9.08</v>
      </c>
    </row>
    <row r="2800" spans="1:2">
      <c r="A2800" s="52">
        <v>32080</v>
      </c>
      <c r="B2800">
        <v>9.0299999999999994</v>
      </c>
    </row>
    <row r="2801" spans="1:2">
      <c r="A2801" s="52">
        <v>32083</v>
      </c>
      <c r="B2801">
        <v>9.1300000000000008</v>
      </c>
    </row>
    <row r="2802" spans="1:2">
      <c r="A2802" s="52">
        <v>32084</v>
      </c>
      <c r="B2802">
        <v>9.0299999999999994</v>
      </c>
    </row>
    <row r="2803" spans="1:2">
      <c r="A2803" s="52">
        <v>32085</v>
      </c>
      <c r="B2803">
        <v>8.92</v>
      </c>
    </row>
    <row r="2804" spans="1:2">
      <c r="A2804" s="52">
        <v>32086</v>
      </c>
      <c r="B2804">
        <v>8.8000000000000007</v>
      </c>
    </row>
    <row r="2805" spans="1:2">
      <c r="A2805" s="52">
        <v>32087</v>
      </c>
      <c r="B2805">
        <v>8.85</v>
      </c>
    </row>
    <row r="2806" spans="1:2">
      <c r="A2806" s="52">
        <v>32090</v>
      </c>
      <c r="B2806">
        <v>8.86</v>
      </c>
    </row>
    <row r="2807" spans="1:2">
      <c r="A2807" s="52">
        <v>32091</v>
      </c>
      <c r="B2807">
        <v>8.8800000000000008</v>
      </c>
    </row>
    <row r="2808" spans="1:2">
      <c r="A2808" s="52">
        <v>32092</v>
      </c>
      <c r="B2808" t="s">
        <v>7113</v>
      </c>
    </row>
    <row r="2809" spans="1:2">
      <c r="A2809" s="52">
        <v>32093</v>
      </c>
      <c r="B2809">
        <v>8.8800000000000008</v>
      </c>
    </row>
    <row r="2810" spans="1:2">
      <c r="A2810" s="52">
        <v>32094</v>
      </c>
      <c r="B2810">
        <v>8.93</v>
      </c>
    </row>
    <row r="2811" spans="1:2">
      <c r="A2811" s="52">
        <v>32097</v>
      </c>
      <c r="B2811">
        <v>8.9</v>
      </c>
    </row>
    <row r="2812" spans="1:2">
      <c r="A2812" s="52">
        <v>32098</v>
      </c>
      <c r="B2812">
        <v>8.94</v>
      </c>
    </row>
    <row r="2813" spans="1:2">
      <c r="A2813" s="52">
        <v>32099</v>
      </c>
      <c r="B2813">
        <v>8.94</v>
      </c>
    </row>
    <row r="2814" spans="1:2">
      <c r="A2814" s="52">
        <v>32100</v>
      </c>
      <c r="B2814">
        <v>8.92</v>
      </c>
    </row>
    <row r="2815" spans="1:2">
      <c r="A2815" s="52">
        <v>32101</v>
      </c>
      <c r="B2815">
        <v>8.8800000000000008</v>
      </c>
    </row>
    <row r="2816" spans="1:2">
      <c r="A2816" s="52">
        <v>32104</v>
      </c>
      <c r="B2816">
        <v>8.89</v>
      </c>
    </row>
    <row r="2817" spans="1:2">
      <c r="A2817" s="52">
        <v>32105</v>
      </c>
      <c r="B2817">
        <v>9</v>
      </c>
    </row>
    <row r="2818" spans="1:2">
      <c r="A2818" s="52">
        <v>32106</v>
      </c>
      <c r="B2818">
        <v>9.06</v>
      </c>
    </row>
    <row r="2819" spans="1:2">
      <c r="A2819" s="52">
        <v>32107</v>
      </c>
      <c r="B2819" t="s">
        <v>7113</v>
      </c>
    </row>
    <row r="2820" spans="1:2">
      <c r="A2820" s="52">
        <v>32108</v>
      </c>
      <c r="B2820">
        <v>9.18</v>
      </c>
    </row>
    <row r="2821" spans="1:2">
      <c r="A2821" s="52">
        <v>32111</v>
      </c>
      <c r="B2821">
        <v>9.1</v>
      </c>
    </row>
    <row r="2822" spans="1:2">
      <c r="A2822" s="52">
        <v>32112</v>
      </c>
      <c r="B2822">
        <v>9.15</v>
      </c>
    </row>
    <row r="2823" spans="1:2">
      <c r="A2823" s="52">
        <v>32113</v>
      </c>
      <c r="B2823">
        <v>9.15</v>
      </c>
    </row>
    <row r="2824" spans="1:2">
      <c r="A2824" s="52">
        <v>32114</v>
      </c>
      <c r="B2824">
        <v>9.09</v>
      </c>
    </row>
    <row r="2825" spans="1:2">
      <c r="A2825" s="52">
        <v>32115</v>
      </c>
      <c r="B2825">
        <v>9.1199999999999992</v>
      </c>
    </row>
    <row r="2826" spans="1:2">
      <c r="A2826" s="52">
        <v>32118</v>
      </c>
      <c r="B2826">
        <v>9.2200000000000006</v>
      </c>
    </row>
    <row r="2827" spans="1:2">
      <c r="A2827" s="52">
        <v>32119</v>
      </c>
      <c r="B2827">
        <v>9.26</v>
      </c>
    </row>
    <row r="2828" spans="1:2">
      <c r="A2828" s="52">
        <v>32120</v>
      </c>
      <c r="B2828">
        <v>9.2200000000000006</v>
      </c>
    </row>
    <row r="2829" spans="1:2">
      <c r="A2829" s="52">
        <v>32121</v>
      </c>
      <c r="B2829">
        <v>9.4</v>
      </c>
    </row>
    <row r="2830" spans="1:2">
      <c r="A2830" s="52">
        <v>32122</v>
      </c>
      <c r="B2830">
        <v>9.4499999999999993</v>
      </c>
    </row>
    <row r="2831" spans="1:2">
      <c r="A2831" s="52">
        <v>32125</v>
      </c>
      <c r="B2831">
        <v>9.41</v>
      </c>
    </row>
    <row r="2832" spans="1:2">
      <c r="A2832" s="52">
        <v>32126</v>
      </c>
      <c r="B2832">
        <v>9.24</v>
      </c>
    </row>
    <row r="2833" spans="1:2">
      <c r="A2833" s="52">
        <v>32127</v>
      </c>
      <c r="B2833">
        <v>9.14</v>
      </c>
    </row>
    <row r="2834" spans="1:2">
      <c r="A2834" s="52">
        <v>32128</v>
      </c>
      <c r="B2834">
        <v>9.15</v>
      </c>
    </row>
    <row r="2835" spans="1:2">
      <c r="A2835" s="52">
        <v>32129</v>
      </c>
      <c r="B2835">
        <v>8.9600000000000009</v>
      </c>
    </row>
    <row r="2836" spans="1:2">
      <c r="A2836" s="52">
        <v>32132</v>
      </c>
      <c r="B2836">
        <v>9.01</v>
      </c>
    </row>
    <row r="2837" spans="1:2">
      <c r="A2837" s="52">
        <v>32133</v>
      </c>
      <c r="B2837">
        <v>9.0500000000000007</v>
      </c>
    </row>
    <row r="2838" spans="1:2">
      <c r="A2838" s="52">
        <v>32134</v>
      </c>
      <c r="B2838">
        <v>8.91</v>
      </c>
    </row>
    <row r="2839" spans="1:2">
      <c r="A2839" s="52">
        <v>32135</v>
      </c>
      <c r="B2839">
        <v>8.9</v>
      </c>
    </row>
    <row r="2840" spans="1:2">
      <c r="A2840" s="52">
        <v>32136</v>
      </c>
      <c r="B2840" t="s">
        <v>7113</v>
      </c>
    </row>
    <row r="2841" spans="1:2">
      <c r="A2841" s="52">
        <v>32139</v>
      </c>
      <c r="B2841">
        <v>9.01</v>
      </c>
    </row>
    <row r="2842" spans="1:2">
      <c r="A2842" s="52">
        <v>32140</v>
      </c>
      <c r="B2842">
        <v>8.9499999999999993</v>
      </c>
    </row>
    <row r="2843" spans="1:2">
      <c r="A2843" s="52">
        <v>32141</v>
      </c>
      <c r="B2843">
        <v>8.9</v>
      </c>
    </row>
    <row r="2844" spans="1:2">
      <c r="A2844" s="52">
        <v>32142</v>
      </c>
      <c r="B2844">
        <v>8.9499999999999993</v>
      </c>
    </row>
    <row r="2845" spans="1:2">
      <c r="A2845" s="52">
        <v>32143</v>
      </c>
      <c r="B2845" t="s">
        <v>7113</v>
      </c>
    </row>
    <row r="2846" spans="1:2">
      <c r="A2846" s="52">
        <v>32146</v>
      </c>
      <c r="B2846">
        <v>8.9499999999999993</v>
      </c>
    </row>
    <row r="2847" spans="1:2">
      <c r="A2847" s="52">
        <v>32147</v>
      </c>
      <c r="B2847">
        <v>8.8800000000000008</v>
      </c>
    </row>
    <row r="2848" spans="1:2">
      <c r="A2848" s="52">
        <v>32148</v>
      </c>
      <c r="B2848">
        <v>8.9700000000000006</v>
      </c>
    </row>
    <row r="2849" spans="1:2">
      <c r="A2849" s="52">
        <v>32149</v>
      </c>
      <c r="B2849">
        <v>8.9700000000000006</v>
      </c>
    </row>
    <row r="2850" spans="1:2">
      <c r="A2850" s="52">
        <v>32150</v>
      </c>
      <c r="B2850">
        <v>9.1199999999999992</v>
      </c>
    </row>
    <row r="2851" spans="1:2">
      <c r="A2851" s="52">
        <v>32153</v>
      </c>
      <c r="B2851">
        <v>9.1</v>
      </c>
    </row>
    <row r="2852" spans="1:2">
      <c r="A2852" s="52">
        <v>32154</v>
      </c>
      <c r="B2852">
        <v>9.1</v>
      </c>
    </row>
    <row r="2853" spans="1:2">
      <c r="A2853" s="52">
        <v>32155</v>
      </c>
      <c r="B2853">
        <v>9.0500000000000007</v>
      </c>
    </row>
    <row r="2854" spans="1:2">
      <c r="A2854" s="52">
        <v>32156</v>
      </c>
      <c r="B2854">
        <v>9.0500000000000007</v>
      </c>
    </row>
    <row r="2855" spans="1:2">
      <c r="A2855" s="52">
        <v>32157</v>
      </c>
      <c r="B2855">
        <v>8.76</v>
      </c>
    </row>
    <row r="2856" spans="1:2">
      <c r="A2856" s="52">
        <v>32160</v>
      </c>
      <c r="B2856" t="s">
        <v>7113</v>
      </c>
    </row>
    <row r="2857" spans="1:2">
      <c r="A2857" s="52">
        <v>32161</v>
      </c>
      <c r="B2857">
        <v>8.81</v>
      </c>
    </row>
    <row r="2858" spans="1:2">
      <c r="A2858" s="52">
        <v>32162</v>
      </c>
      <c r="B2858">
        <v>8.7799999999999994</v>
      </c>
    </row>
    <row r="2859" spans="1:2">
      <c r="A2859" s="52">
        <v>32163</v>
      </c>
      <c r="B2859">
        <v>8.6999999999999993</v>
      </c>
    </row>
    <row r="2860" spans="1:2">
      <c r="A2860" s="52">
        <v>32164</v>
      </c>
      <c r="B2860">
        <v>8.67</v>
      </c>
    </row>
    <row r="2861" spans="1:2">
      <c r="A2861" s="52">
        <v>32167</v>
      </c>
      <c r="B2861">
        <v>8.6199999999999992</v>
      </c>
    </row>
    <row r="2862" spans="1:2">
      <c r="A2862" s="52">
        <v>32168</v>
      </c>
      <c r="B2862">
        <v>8.7100000000000009</v>
      </c>
    </row>
    <row r="2863" spans="1:2">
      <c r="A2863" s="52">
        <v>32169</v>
      </c>
      <c r="B2863">
        <v>8.5500000000000007</v>
      </c>
    </row>
    <row r="2864" spans="1:2">
      <c r="A2864" s="52">
        <v>32170</v>
      </c>
      <c r="B2864">
        <v>8.49</v>
      </c>
    </row>
    <row r="2865" spans="1:2">
      <c r="A2865" s="52">
        <v>32171</v>
      </c>
      <c r="B2865">
        <v>8.42</v>
      </c>
    </row>
    <row r="2866" spans="1:2">
      <c r="A2866" s="52">
        <v>32174</v>
      </c>
      <c r="B2866">
        <v>8.42</v>
      </c>
    </row>
    <row r="2867" spans="1:2">
      <c r="A2867" s="52">
        <v>32175</v>
      </c>
      <c r="B2867">
        <v>8.32</v>
      </c>
    </row>
    <row r="2868" spans="1:2">
      <c r="A2868" s="52">
        <v>32176</v>
      </c>
      <c r="B2868">
        <v>8.39</v>
      </c>
    </row>
    <row r="2869" spans="1:2">
      <c r="A2869" s="52">
        <v>32177</v>
      </c>
      <c r="B2869">
        <v>8.4600000000000009</v>
      </c>
    </row>
    <row r="2870" spans="1:2">
      <c r="A2870" s="52">
        <v>32178</v>
      </c>
      <c r="B2870">
        <v>8.36</v>
      </c>
    </row>
    <row r="2871" spans="1:2">
      <c r="A2871" s="52">
        <v>32181</v>
      </c>
      <c r="B2871">
        <v>8.41</v>
      </c>
    </row>
    <row r="2872" spans="1:2">
      <c r="A2872" s="52">
        <v>32182</v>
      </c>
      <c r="B2872">
        <v>8.4</v>
      </c>
    </row>
    <row r="2873" spans="1:2">
      <c r="A2873" s="52">
        <v>32183</v>
      </c>
      <c r="B2873">
        <v>8.35</v>
      </c>
    </row>
    <row r="2874" spans="1:2">
      <c r="A2874" s="52">
        <v>32184</v>
      </c>
      <c r="B2874">
        <v>8.4</v>
      </c>
    </row>
    <row r="2875" spans="1:2">
      <c r="A2875" s="52">
        <v>32185</v>
      </c>
      <c r="B2875">
        <v>8.5</v>
      </c>
    </row>
    <row r="2876" spans="1:2">
      <c r="A2876" s="52">
        <v>32188</v>
      </c>
      <c r="B2876" t="s">
        <v>7113</v>
      </c>
    </row>
    <row r="2877" spans="1:2">
      <c r="A2877" s="52">
        <v>32189</v>
      </c>
      <c r="B2877">
        <v>8.5299999999999994</v>
      </c>
    </row>
    <row r="2878" spans="1:2">
      <c r="A2878" s="52">
        <v>32190</v>
      </c>
      <c r="B2878">
        <v>8.5399999999999991</v>
      </c>
    </row>
    <row r="2879" spans="1:2">
      <c r="A2879" s="52">
        <v>32191</v>
      </c>
      <c r="B2879">
        <v>8.51</v>
      </c>
    </row>
    <row r="2880" spans="1:2">
      <c r="A2880" s="52">
        <v>32192</v>
      </c>
      <c r="B2880">
        <v>8.5</v>
      </c>
    </row>
    <row r="2881" spans="1:2">
      <c r="A2881" s="52">
        <v>32195</v>
      </c>
      <c r="B2881">
        <v>8.48</v>
      </c>
    </row>
    <row r="2882" spans="1:2">
      <c r="A2882" s="52">
        <v>32196</v>
      </c>
      <c r="B2882">
        <v>8.4</v>
      </c>
    </row>
    <row r="2883" spans="1:2">
      <c r="A2883" s="52">
        <v>32197</v>
      </c>
      <c r="B2883">
        <v>8.41</v>
      </c>
    </row>
    <row r="2884" spans="1:2">
      <c r="A2884" s="52">
        <v>32198</v>
      </c>
      <c r="B2884">
        <v>8.4499999999999993</v>
      </c>
    </row>
    <row r="2885" spans="1:2">
      <c r="A2885" s="52">
        <v>32199</v>
      </c>
      <c r="B2885">
        <v>8.42</v>
      </c>
    </row>
    <row r="2886" spans="1:2">
      <c r="A2886" s="52">
        <v>32202</v>
      </c>
      <c r="B2886">
        <v>8.39</v>
      </c>
    </row>
    <row r="2887" spans="1:2">
      <c r="A2887" s="52">
        <v>32203</v>
      </c>
      <c r="B2887">
        <v>8.4</v>
      </c>
    </row>
    <row r="2888" spans="1:2">
      <c r="A2888" s="52">
        <v>32204</v>
      </c>
      <c r="B2888">
        <v>8.3699999999999992</v>
      </c>
    </row>
    <row r="2889" spans="1:2">
      <c r="A2889" s="52">
        <v>32205</v>
      </c>
      <c r="B2889">
        <v>8.36</v>
      </c>
    </row>
    <row r="2890" spans="1:2">
      <c r="A2890" s="52">
        <v>32206</v>
      </c>
      <c r="B2890">
        <v>8.52</v>
      </c>
    </row>
    <row r="2891" spans="1:2">
      <c r="A2891" s="52">
        <v>32209</v>
      </c>
      <c r="B2891">
        <v>8.5399999999999991</v>
      </c>
    </row>
    <row r="2892" spans="1:2">
      <c r="A2892" s="52">
        <v>32210</v>
      </c>
      <c r="B2892">
        <v>8.58</v>
      </c>
    </row>
    <row r="2893" spans="1:2">
      <c r="A2893" s="52">
        <v>32211</v>
      </c>
      <c r="B2893">
        <v>8.58</v>
      </c>
    </row>
    <row r="2894" spans="1:2">
      <c r="A2894" s="52">
        <v>32212</v>
      </c>
      <c r="B2894">
        <v>8.6</v>
      </c>
    </row>
    <row r="2895" spans="1:2">
      <c r="A2895" s="52">
        <v>32213</v>
      </c>
      <c r="B2895">
        <v>8.5500000000000007</v>
      </c>
    </row>
    <row r="2896" spans="1:2">
      <c r="A2896" s="52">
        <v>32216</v>
      </c>
      <c r="B2896">
        <v>8.5500000000000007</v>
      </c>
    </row>
    <row r="2897" spans="1:2">
      <c r="A2897" s="52">
        <v>32217</v>
      </c>
      <c r="B2897">
        <v>8.56</v>
      </c>
    </row>
    <row r="2898" spans="1:2">
      <c r="A2898" s="52">
        <v>32218</v>
      </c>
      <c r="B2898">
        <v>8.6300000000000008</v>
      </c>
    </row>
    <row r="2899" spans="1:2">
      <c r="A2899" s="52">
        <v>32219</v>
      </c>
      <c r="B2899">
        <v>8.57</v>
      </c>
    </row>
    <row r="2900" spans="1:2">
      <c r="A2900" s="52">
        <v>32220</v>
      </c>
      <c r="B2900">
        <v>8.69</v>
      </c>
    </row>
    <row r="2901" spans="1:2">
      <c r="A2901" s="52">
        <v>32223</v>
      </c>
      <c r="B2901">
        <v>8.74</v>
      </c>
    </row>
    <row r="2902" spans="1:2">
      <c r="A2902" s="52">
        <v>32224</v>
      </c>
      <c r="B2902">
        <v>8.73</v>
      </c>
    </row>
    <row r="2903" spans="1:2">
      <c r="A2903" s="52">
        <v>32225</v>
      </c>
      <c r="B2903">
        <v>8.76</v>
      </c>
    </row>
    <row r="2904" spans="1:2">
      <c r="A2904" s="52">
        <v>32226</v>
      </c>
      <c r="B2904">
        <v>8.77</v>
      </c>
    </row>
    <row r="2905" spans="1:2">
      <c r="A2905" s="52">
        <v>32227</v>
      </c>
      <c r="B2905">
        <v>8.7200000000000006</v>
      </c>
    </row>
    <row r="2906" spans="1:2">
      <c r="A2906" s="52">
        <v>32230</v>
      </c>
      <c r="B2906">
        <v>8.83</v>
      </c>
    </row>
    <row r="2907" spans="1:2">
      <c r="A2907" s="52">
        <v>32231</v>
      </c>
      <c r="B2907">
        <v>8.81</v>
      </c>
    </row>
    <row r="2908" spans="1:2">
      <c r="A2908" s="52">
        <v>32232</v>
      </c>
      <c r="B2908">
        <v>8.83</v>
      </c>
    </row>
    <row r="2909" spans="1:2">
      <c r="A2909" s="52">
        <v>32233</v>
      </c>
      <c r="B2909">
        <v>8.82</v>
      </c>
    </row>
    <row r="2910" spans="1:2">
      <c r="A2910" s="52">
        <v>32234</v>
      </c>
      <c r="B2910" t="s">
        <v>7113</v>
      </c>
    </row>
    <row r="2911" spans="1:2">
      <c r="A2911" s="52">
        <v>32237</v>
      </c>
      <c r="B2911">
        <v>8.92</v>
      </c>
    </row>
    <row r="2912" spans="1:2">
      <c r="A2912" s="52">
        <v>32238</v>
      </c>
      <c r="B2912">
        <v>8.9</v>
      </c>
    </row>
    <row r="2913" spans="1:2">
      <c r="A2913" s="52">
        <v>32239</v>
      </c>
      <c r="B2913">
        <v>8.83</v>
      </c>
    </row>
    <row r="2914" spans="1:2">
      <c r="A2914" s="52">
        <v>32240</v>
      </c>
      <c r="B2914">
        <v>8.82</v>
      </c>
    </row>
    <row r="2915" spans="1:2">
      <c r="A2915" s="52">
        <v>32241</v>
      </c>
      <c r="B2915">
        <v>8.74</v>
      </c>
    </row>
    <row r="2916" spans="1:2">
      <c r="A2916" s="52">
        <v>32244</v>
      </c>
      <c r="B2916">
        <v>8.82</v>
      </c>
    </row>
    <row r="2917" spans="1:2">
      <c r="A2917" s="52">
        <v>32245</v>
      </c>
      <c r="B2917">
        <v>8.7899999999999991</v>
      </c>
    </row>
    <row r="2918" spans="1:2">
      <c r="A2918" s="52">
        <v>32246</v>
      </c>
      <c r="B2918">
        <v>8.77</v>
      </c>
    </row>
    <row r="2919" spans="1:2">
      <c r="A2919" s="52">
        <v>32247</v>
      </c>
      <c r="B2919">
        <v>8.91</v>
      </c>
    </row>
    <row r="2920" spans="1:2">
      <c r="A2920" s="52">
        <v>32248</v>
      </c>
      <c r="B2920">
        <v>8.9700000000000006</v>
      </c>
    </row>
    <row r="2921" spans="1:2">
      <c r="A2921" s="52">
        <v>32251</v>
      </c>
      <c r="B2921">
        <v>9.0299999999999994</v>
      </c>
    </row>
    <row r="2922" spans="1:2">
      <c r="A2922" s="52">
        <v>32252</v>
      </c>
      <c r="B2922">
        <v>9.06</v>
      </c>
    </row>
    <row r="2923" spans="1:2">
      <c r="A2923" s="52">
        <v>32253</v>
      </c>
      <c r="B2923">
        <v>9.06</v>
      </c>
    </row>
    <row r="2924" spans="1:2">
      <c r="A2924" s="52">
        <v>32254</v>
      </c>
      <c r="B2924">
        <v>9.06</v>
      </c>
    </row>
    <row r="2925" spans="1:2">
      <c r="A2925" s="52">
        <v>32255</v>
      </c>
      <c r="B2925">
        <v>9.0299999999999994</v>
      </c>
    </row>
    <row r="2926" spans="1:2">
      <c r="A2926" s="52">
        <v>32258</v>
      </c>
      <c r="B2926">
        <v>9.0299999999999994</v>
      </c>
    </row>
    <row r="2927" spans="1:2">
      <c r="A2927" s="52">
        <v>32259</v>
      </c>
      <c r="B2927">
        <v>9.0399999999999991</v>
      </c>
    </row>
    <row r="2928" spans="1:2">
      <c r="A2928" s="52">
        <v>32260</v>
      </c>
      <c r="B2928">
        <v>9.0500000000000007</v>
      </c>
    </row>
    <row r="2929" spans="1:2">
      <c r="A2929" s="52">
        <v>32261</v>
      </c>
      <c r="B2929">
        <v>9.11</v>
      </c>
    </row>
    <row r="2930" spans="1:2">
      <c r="A2930" s="52">
        <v>32262</v>
      </c>
      <c r="B2930">
        <v>9.11</v>
      </c>
    </row>
    <row r="2931" spans="1:2">
      <c r="A2931" s="52">
        <v>32265</v>
      </c>
      <c r="B2931">
        <v>9.17</v>
      </c>
    </row>
    <row r="2932" spans="1:2">
      <c r="A2932" s="52">
        <v>32266</v>
      </c>
      <c r="B2932">
        <v>9.1199999999999992</v>
      </c>
    </row>
    <row r="2933" spans="1:2">
      <c r="A2933" s="52">
        <v>32267</v>
      </c>
      <c r="B2933">
        <v>9.1300000000000008</v>
      </c>
    </row>
    <row r="2934" spans="1:2">
      <c r="A2934" s="52">
        <v>32268</v>
      </c>
      <c r="B2934">
        <v>9.1199999999999992</v>
      </c>
    </row>
    <row r="2935" spans="1:2">
      <c r="A2935" s="52">
        <v>32269</v>
      </c>
      <c r="B2935">
        <v>9.18</v>
      </c>
    </row>
    <row r="2936" spans="1:2">
      <c r="A2936" s="52">
        <v>32272</v>
      </c>
      <c r="B2936">
        <v>9.18</v>
      </c>
    </row>
    <row r="2937" spans="1:2">
      <c r="A2937" s="52">
        <v>32273</v>
      </c>
      <c r="B2937">
        <v>9.1999999999999993</v>
      </c>
    </row>
    <row r="2938" spans="1:2">
      <c r="A2938" s="52">
        <v>32274</v>
      </c>
      <c r="B2938">
        <v>9.2200000000000006</v>
      </c>
    </row>
    <row r="2939" spans="1:2">
      <c r="A2939" s="52">
        <v>32275</v>
      </c>
      <c r="B2939">
        <v>9.17</v>
      </c>
    </row>
    <row r="2940" spans="1:2">
      <c r="A2940" s="52">
        <v>32276</v>
      </c>
      <c r="B2940">
        <v>9.11</v>
      </c>
    </row>
    <row r="2941" spans="1:2">
      <c r="A2941" s="52">
        <v>32279</v>
      </c>
      <c r="B2941">
        <v>9.1300000000000008</v>
      </c>
    </row>
    <row r="2942" spans="1:2">
      <c r="A2942" s="52">
        <v>32280</v>
      </c>
      <c r="B2942">
        <v>9.2200000000000006</v>
      </c>
    </row>
    <row r="2943" spans="1:2">
      <c r="A2943" s="52">
        <v>32281</v>
      </c>
      <c r="B2943">
        <v>9.31</v>
      </c>
    </row>
    <row r="2944" spans="1:2">
      <c r="A2944" s="52">
        <v>32282</v>
      </c>
      <c r="B2944">
        <v>9.3000000000000007</v>
      </c>
    </row>
    <row r="2945" spans="1:2">
      <c r="A2945" s="52">
        <v>32283</v>
      </c>
      <c r="B2945">
        <v>9.35</v>
      </c>
    </row>
    <row r="2946" spans="1:2">
      <c r="A2946" s="52">
        <v>32286</v>
      </c>
      <c r="B2946">
        <v>9.36</v>
      </c>
    </row>
    <row r="2947" spans="1:2">
      <c r="A2947" s="52">
        <v>32287</v>
      </c>
      <c r="B2947">
        <v>9.34</v>
      </c>
    </row>
    <row r="2948" spans="1:2">
      <c r="A2948" s="52">
        <v>32288</v>
      </c>
      <c r="B2948">
        <v>9.31</v>
      </c>
    </row>
    <row r="2949" spans="1:2">
      <c r="A2949" s="52">
        <v>32289</v>
      </c>
      <c r="B2949">
        <v>9.32</v>
      </c>
    </row>
    <row r="2950" spans="1:2">
      <c r="A2950" s="52">
        <v>32290</v>
      </c>
      <c r="B2950">
        <v>9.33</v>
      </c>
    </row>
    <row r="2951" spans="1:2">
      <c r="A2951" s="52">
        <v>32293</v>
      </c>
      <c r="B2951" t="s">
        <v>7113</v>
      </c>
    </row>
    <row r="2952" spans="1:2">
      <c r="A2952" s="52">
        <v>32294</v>
      </c>
      <c r="B2952">
        <v>9.3000000000000007</v>
      </c>
    </row>
    <row r="2953" spans="1:2">
      <c r="A2953" s="52">
        <v>32295</v>
      </c>
      <c r="B2953">
        <v>9.1199999999999992</v>
      </c>
    </row>
    <row r="2954" spans="1:2">
      <c r="A2954" s="52">
        <v>32296</v>
      </c>
      <c r="B2954">
        <v>9.16</v>
      </c>
    </row>
    <row r="2955" spans="1:2">
      <c r="A2955" s="52">
        <v>32297</v>
      </c>
      <c r="B2955">
        <v>9.07</v>
      </c>
    </row>
    <row r="2956" spans="1:2">
      <c r="A2956" s="52">
        <v>32300</v>
      </c>
      <c r="B2956">
        <v>9.06</v>
      </c>
    </row>
    <row r="2957" spans="1:2">
      <c r="A2957" s="52">
        <v>32301</v>
      </c>
      <c r="B2957">
        <v>9.1199999999999992</v>
      </c>
    </row>
    <row r="2958" spans="1:2">
      <c r="A2958" s="52">
        <v>32302</v>
      </c>
      <c r="B2958">
        <v>9.02</v>
      </c>
    </row>
    <row r="2959" spans="1:2">
      <c r="A2959" s="52">
        <v>32303</v>
      </c>
      <c r="B2959">
        <v>9.06</v>
      </c>
    </row>
    <row r="2960" spans="1:2">
      <c r="A2960" s="52">
        <v>32304</v>
      </c>
      <c r="B2960">
        <v>9.0399999999999991</v>
      </c>
    </row>
    <row r="2961" spans="1:2">
      <c r="A2961" s="52">
        <v>32307</v>
      </c>
      <c r="B2961">
        <v>9.02</v>
      </c>
    </row>
    <row r="2962" spans="1:2">
      <c r="A2962" s="52">
        <v>32308</v>
      </c>
      <c r="B2962">
        <v>8.81</v>
      </c>
    </row>
    <row r="2963" spans="1:2">
      <c r="A2963" s="52">
        <v>32309</v>
      </c>
      <c r="B2963">
        <v>8.83</v>
      </c>
    </row>
    <row r="2964" spans="1:2">
      <c r="A2964" s="52">
        <v>32310</v>
      </c>
      <c r="B2964">
        <v>8.98</v>
      </c>
    </row>
    <row r="2965" spans="1:2">
      <c r="A2965" s="52">
        <v>32311</v>
      </c>
      <c r="B2965">
        <v>9.1199999999999992</v>
      </c>
    </row>
    <row r="2966" spans="1:2">
      <c r="A2966" s="52">
        <v>32314</v>
      </c>
      <c r="B2966">
        <v>9.09</v>
      </c>
    </row>
    <row r="2967" spans="1:2">
      <c r="A2967" s="52">
        <v>32315</v>
      </c>
      <c r="B2967">
        <v>9.1</v>
      </c>
    </row>
    <row r="2968" spans="1:2">
      <c r="A2968" s="52">
        <v>32316</v>
      </c>
      <c r="B2968">
        <v>8.94</v>
      </c>
    </row>
    <row r="2969" spans="1:2">
      <c r="A2969" s="52">
        <v>32317</v>
      </c>
      <c r="B2969">
        <v>8.9</v>
      </c>
    </row>
    <row r="2970" spans="1:2">
      <c r="A2970" s="52">
        <v>32318</v>
      </c>
      <c r="B2970">
        <v>8.8699999999999992</v>
      </c>
    </row>
    <row r="2971" spans="1:2">
      <c r="A2971" s="52">
        <v>32321</v>
      </c>
      <c r="B2971">
        <v>8.9600000000000009</v>
      </c>
    </row>
    <row r="2972" spans="1:2">
      <c r="A2972" s="52">
        <v>32322</v>
      </c>
      <c r="B2972">
        <v>8.89</v>
      </c>
    </row>
    <row r="2973" spans="1:2">
      <c r="A2973" s="52">
        <v>32323</v>
      </c>
      <c r="B2973">
        <v>8.92</v>
      </c>
    </row>
    <row r="2974" spans="1:2">
      <c r="A2974" s="52">
        <v>32324</v>
      </c>
      <c r="B2974">
        <v>8.8699999999999992</v>
      </c>
    </row>
    <row r="2975" spans="1:2">
      <c r="A2975" s="52">
        <v>32325</v>
      </c>
      <c r="B2975">
        <v>8.84</v>
      </c>
    </row>
    <row r="2976" spans="1:2">
      <c r="A2976" s="52">
        <v>32328</v>
      </c>
      <c r="B2976" t="s">
        <v>7113</v>
      </c>
    </row>
    <row r="2977" spans="1:2">
      <c r="A2977" s="52">
        <v>32329</v>
      </c>
      <c r="B2977">
        <v>8.8800000000000008</v>
      </c>
    </row>
    <row r="2978" spans="1:2">
      <c r="A2978" s="52">
        <v>32330</v>
      </c>
      <c r="B2978">
        <v>8.98</v>
      </c>
    </row>
    <row r="2979" spans="1:2">
      <c r="A2979" s="52">
        <v>32331</v>
      </c>
      <c r="B2979">
        <v>9</v>
      </c>
    </row>
    <row r="2980" spans="1:2">
      <c r="A2980" s="52">
        <v>32332</v>
      </c>
      <c r="B2980">
        <v>9.1</v>
      </c>
    </row>
    <row r="2981" spans="1:2">
      <c r="A2981" s="52">
        <v>32335</v>
      </c>
      <c r="B2981">
        <v>9.06</v>
      </c>
    </row>
    <row r="2982" spans="1:2">
      <c r="A2982" s="52">
        <v>32336</v>
      </c>
      <c r="B2982">
        <v>9.11</v>
      </c>
    </row>
    <row r="2983" spans="1:2">
      <c r="A2983" s="52">
        <v>32337</v>
      </c>
      <c r="B2983">
        <v>9.1999999999999993</v>
      </c>
    </row>
    <row r="2984" spans="1:2">
      <c r="A2984" s="52">
        <v>32338</v>
      </c>
      <c r="B2984">
        <v>9.19</v>
      </c>
    </row>
    <row r="2985" spans="1:2">
      <c r="A2985" s="52">
        <v>32339</v>
      </c>
      <c r="B2985">
        <v>9.16</v>
      </c>
    </row>
    <row r="2986" spans="1:2">
      <c r="A2986" s="52">
        <v>32342</v>
      </c>
      <c r="B2986">
        <v>9.24</v>
      </c>
    </row>
    <row r="2987" spans="1:2">
      <c r="A2987" s="52">
        <v>32343</v>
      </c>
      <c r="B2987">
        <v>9.2100000000000009</v>
      </c>
    </row>
    <row r="2988" spans="1:2">
      <c r="A2988" s="52">
        <v>32344</v>
      </c>
      <c r="B2988">
        <v>9.24</v>
      </c>
    </row>
    <row r="2989" spans="1:2">
      <c r="A2989" s="52">
        <v>32345</v>
      </c>
      <c r="B2989">
        <v>9.27</v>
      </c>
    </row>
    <row r="2990" spans="1:2">
      <c r="A2990" s="52">
        <v>32346</v>
      </c>
      <c r="B2990">
        <v>9.2100000000000009</v>
      </c>
    </row>
    <row r="2991" spans="1:2">
      <c r="A2991" s="52">
        <v>32349</v>
      </c>
      <c r="B2991">
        <v>9.16</v>
      </c>
    </row>
    <row r="2992" spans="1:2">
      <c r="A2992" s="52">
        <v>32350</v>
      </c>
      <c r="B2992">
        <v>9.19</v>
      </c>
    </row>
    <row r="2993" spans="1:2">
      <c r="A2993" s="52">
        <v>32351</v>
      </c>
      <c r="B2993">
        <v>9.26</v>
      </c>
    </row>
    <row r="2994" spans="1:2">
      <c r="A2994" s="52">
        <v>32352</v>
      </c>
      <c r="B2994">
        <v>9.27</v>
      </c>
    </row>
    <row r="2995" spans="1:2">
      <c r="A2995" s="52">
        <v>32353</v>
      </c>
      <c r="B2995">
        <v>9.23</v>
      </c>
    </row>
    <row r="2996" spans="1:2">
      <c r="A2996" s="52">
        <v>32356</v>
      </c>
      <c r="B2996">
        <v>9.17</v>
      </c>
    </row>
    <row r="2997" spans="1:2">
      <c r="A2997" s="52">
        <v>32357</v>
      </c>
      <c r="B2997">
        <v>9.08</v>
      </c>
    </row>
    <row r="2998" spans="1:2">
      <c r="A2998" s="52">
        <v>32358</v>
      </c>
      <c r="B2998">
        <v>9.1</v>
      </c>
    </row>
    <row r="2999" spans="1:2">
      <c r="A2999" s="52">
        <v>32359</v>
      </c>
      <c r="B2999">
        <v>9.0399999999999991</v>
      </c>
    </row>
    <row r="3000" spans="1:2">
      <c r="A3000" s="52">
        <v>32360</v>
      </c>
      <c r="B3000">
        <v>9.14</v>
      </c>
    </row>
    <row r="3001" spans="1:2">
      <c r="A3001" s="52">
        <v>32363</v>
      </c>
      <c r="B3001">
        <v>9.1300000000000008</v>
      </c>
    </row>
    <row r="3002" spans="1:2">
      <c r="A3002" s="52">
        <v>32364</v>
      </c>
      <c r="B3002">
        <v>9.2100000000000009</v>
      </c>
    </row>
    <row r="3003" spans="1:2">
      <c r="A3003" s="52">
        <v>32365</v>
      </c>
      <c r="B3003">
        <v>9.36</v>
      </c>
    </row>
    <row r="3004" spans="1:2">
      <c r="A3004" s="52">
        <v>32366</v>
      </c>
      <c r="B3004">
        <v>9.4</v>
      </c>
    </row>
    <row r="3005" spans="1:2">
      <c r="A3005" s="52">
        <v>32367</v>
      </c>
      <c r="B3005">
        <v>9.42</v>
      </c>
    </row>
    <row r="3006" spans="1:2">
      <c r="A3006" s="52">
        <v>32370</v>
      </c>
      <c r="B3006">
        <v>9.44</v>
      </c>
    </row>
    <row r="3007" spans="1:2">
      <c r="A3007" s="52">
        <v>32371</v>
      </c>
      <c r="B3007">
        <v>9.4</v>
      </c>
    </row>
    <row r="3008" spans="1:2">
      <c r="A3008" s="52">
        <v>32372</v>
      </c>
      <c r="B3008">
        <v>9.43</v>
      </c>
    </row>
    <row r="3009" spans="1:2">
      <c r="A3009" s="52">
        <v>32373</v>
      </c>
      <c r="B3009">
        <v>9.41</v>
      </c>
    </row>
    <row r="3010" spans="1:2">
      <c r="A3010" s="52">
        <v>32374</v>
      </c>
      <c r="B3010">
        <v>9.41</v>
      </c>
    </row>
    <row r="3011" spans="1:2">
      <c r="A3011" s="52">
        <v>32377</v>
      </c>
      <c r="B3011">
        <v>9.44</v>
      </c>
    </row>
    <row r="3012" spans="1:2">
      <c r="A3012" s="52">
        <v>32378</v>
      </c>
      <c r="B3012">
        <v>9.39</v>
      </c>
    </row>
    <row r="3013" spans="1:2">
      <c r="A3013" s="52">
        <v>32379</v>
      </c>
      <c r="B3013">
        <v>9.4</v>
      </c>
    </row>
    <row r="3014" spans="1:2">
      <c r="A3014" s="52">
        <v>32380</v>
      </c>
      <c r="B3014">
        <v>9.4600000000000009</v>
      </c>
    </row>
    <row r="3015" spans="1:2">
      <c r="A3015" s="52">
        <v>32381</v>
      </c>
      <c r="B3015">
        <v>9.43</v>
      </c>
    </row>
    <row r="3016" spans="1:2">
      <c r="A3016" s="52">
        <v>32384</v>
      </c>
      <c r="B3016">
        <v>9.36</v>
      </c>
    </row>
    <row r="3017" spans="1:2">
      <c r="A3017" s="52">
        <v>32385</v>
      </c>
      <c r="B3017">
        <v>9.33</v>
      </c>
    </row>
    <row r="3018" spans="1:2">
      <c r="A3018" s="52">
        <v>32386</v>
      </c>
      <c r="B3018">
        <v>9.31</v>
      </c>
    </row>
    <row r="3019" spans="1:2">
      <c r="A3019" s="52">
        <v>32387</v>
      </c>
      <c r="B3019">
        <v>9.31</v>
      </c>
    </row>
    <row r="3020" spans="1:2">
      <c r="A3020" s="52">
        <v>32388</v>
      </c>
      <c r="B3020">
        <v>9.0500000000000007</v>
      </c>
    </row>
    <row r="3021" spans="1:2">
      <c r="A3021" s="52">
        <v>32391</v>
      </c>
      <c r="B3021" t="s">
        <v>7113</v>
      </c>
    </row>
    <row r="3022" spans="1:2">
      <c r="A3022" s="52">
        <v>32392</v>
      </c>
      <c r="B3022">
        <v>9.0500000000000007</v>
      </c>
    </row>
    <row r="3023" spans="1:2">
      <c r="A3023" s="52">
        <v>32393</v>
      </c>
      <c r="B3023">
        <v>9.0399999999999991</v>
      </c>
    </row>
    <row r="3024" spans="1:2">
      <c r="A3024" s="52">
        <v>32394</v>
      </c>
      <c r="B3024">
        <v>9.0500000000000007</v>
      </c>
    </row>
    <row r="3025" spans="1:2">
      <c r="A3025" s="52">
        <v>32395</v>
      </c>
      <c r="B3025">
        <v>8.99</v>
      </c>
    </row>
    <row r="3026" spans="1:2">
      <c r="A3026" s="52">
        <v>32398</v>
      </c>
      <c r="B3026">
        <v>9.0399999999999991</v>
      </c>
    </row>
    <row r="3027" spans="1:2">
      <c r="A3027" s="52">
        <v>32399</v>
      </c>
      <c r="B3027">
        <v>9.01</v>
      </c>
    </row>
    <row r="3028" spans="1:2">
      <c r="A3028" s="52">
        <v>32400</v>
      </c>
      <c r="B3028">
        <v>8.9600000000000009</v>
      </c>
    </row>
    <row r="3029" spans="1:2">
      <c r="A3029" s="52">
        <v>32401</v>
      </c>
      <c r="B3029">
        <v>9</v>
      </c>
    </row>
    <row r="3030" spans="1:2">
      <c r="A3030" s="52">
        <v>32402</v>
      </c>
      <c r="B3030">
        <v>9.01</v>
      </c>
    </row>
    <row r="3031" spans="1:2">
      <c r="A3031" s="52">
        <v>32405</v>
      </c>
      <c r="B3031">
        <v>9.07</v>
      </c>
    </row>
    <row r="3032" spans="1:2">
      <c r="A3032" s="52">
        <v>32406</v>
      </c>
      <c r="B3032">
        <v>9.06</v>
      </c>
    </row>
    <row r="3033" spans="1:2">
      <c r="A3033" s="52">
        <v>32407</v>
      </c>
      <c r="B3033">
        <v>9.02</v>
      </c>
    </row>
    <row r="3034" spans="1:2">
      <c r="A3034" s="52">
        <v>32408</v>
      </c>
      <c r="B3034">
        <v>9.0500000000000007</v>
      </c>
    </row>
    <row r="3035" spans="1:2">
      <c r="A3035" s="52">
        <v>32409</v>
      </c>
      <c r="B3035">
        <v>9.0500000000000007</v>
      </c>
    </row>
    <row r="3036" spans="1:2">
      <c r="A3036" s="52">
        <v>32412</v>
      </c>
      <c r="B3036">
        <v>9.09</v>
      </c>
    </row>
    <row r="3037" spans="1:2">
      <c r="A3037" s="52">
        <v>32413</v>
      </c>
      <c r="B3037">
        <v>9.11</v>
      </c>
    </row>
    <row r="3038" spans="1:2">
      <c r="A3038" s="52">
        <v>32414</v>
      </c>
      <c r="B3038">
        <v>9.15</v>
      </c>
    </row>
    <row r="3039" spans="1:2">
      <c r="A3039" s="52">
        <v>32415</v>
      </c>
      <c r="B3039">
        <v>9.08</v>
      </c>
    </row>
    <row r="3040" spans="1:2">
      <c r="A3040" s="52">
        <v>32416</v>
      </c>
      <c r="B3040">
        <v>8.98</v>
      </c>
    </row>
    <row r="3041" spans="1:2">
      <c r="A3041" s="52">
        <v>32419</v>
      </c>
      <c r="B3041">
        <v>8.9600000000000009</v>
      </c>
    </row>
    <row r="3042" spans="1:2">
      <c r="A3042" s="52">
        <v>32420</v>
      </c>
      <c r="B3042">
        <v>8.9700000000000006</v>
      </c>
    </row>
    <row r="3043" spans="1:2">
      <c r="A3043" s="52">
        <v>32421</v>
      </c>
      <c r="B3043">
        <v>8.98</v>
      </c>
    </row>
    <row r="3044" spans="1:2">
      <c r="A3044" s="52">
        <v>32422</v>
      </c>
      <c r="B3044">
        <v>8.9700000000000006</v>
      </c>
    </row>
    <row r="3045" spans="1:2">
      <c r="A3045" s="52">
        <v>32423</v>
      </c>
      <c r="B3045">
        <v>8.81</v>
      </c>
    </row>
    <row r="3046" spans="1:2">
      <c r="A3046" s="52">
        <v>32426</v>
      </c>
      <c r="B3046" t="s">
        <v>7113</v>
      </c>
    </row>
    <row r="3047" spans="1:2">
      <c r="A3047" s="52">
        <v>32427</v>
      </c>
      <c r="B3047">
        <v>8.86</v>
      </c>
    </row>
    <row r="3048" spans="1:2">
      <c r="A3048" s="52">
        <v>32428</v>
      </c>
      <c r="B3048">
        <v>8.94</v>
      </c>
    </row>
    <row r="3049" spans="1:2">
      <c r="A3049" s="52">
        <v>32429</v>
      </c>
      <c r="B3049">
        <v>8.94</v>
      </c>
    </row>
    <row r="3050" spans="1:2">
      <c r="A3050" s="52">
        <v>32430</v>
      </c>
      <c r="B3050">
        <v>8.9</v>
      </c>
    </row>
    <row r="3051" spans="1:2">
      <c r="A3051" s="52">
        <v>32433</v>
      </c>
      <c r="B3051">
        <v>8.8800000000000008</v>
      </c>
    </row>
    <row r="3052" spans="1:2">
      <c r="A3052" s="52">
        <v>32434</v>
      </c>
      <c r="B3052">
        <v>8.8699999999999992</v>
      </c>
    </row>
    <row r="3053" spans="1:2">
      <c r="A3053" s="52">
        <v>32435</v>
      </c>
      <c r="B3053">
        <v>8.91</v>
      </c>
    </row>
    <row r="3054" spans="1:2">
      <c r="A3054" s="52">
        <v>32436</v>
      </c>
      <c r="B3054">
        <v>8.85</v>
      </c>
    </row>
    <row r="3055" spans="1:2">
      <c r="A3055" s="52">
        <v>32437</v>
      </c>
      <c r="B3055">
        <v>8.89</v>
      </c>
    </row>
    <row r="3056" spans="1:2">
      <c r="A3056" s="52">
        <v>32440</v>
      </c>
      <c r="B3056">
        <v>8.93</v>
      </c>
    </row>
    <row r="3057" spans="1:2">
      <c r="A3057" s="52">
        <v>32441</v>
      </c>
      <c r="B3057">
        <v>8.93</v>
      </c>
    </row>
    <row r="3058" spans="1:2">
      <c r="A3058" s="52">
        <v>32442</v>
      </c>
      <c r="B3058">
        <v>8.92</v>
      </c>
    </row>
    <row r="3059" spans="1:2">
      <c r="A3059" s="52">
        <v>32443</v>
      </c>
      <c r="B3059">
        <v>8.84</v>
      </c>
    </row>
    <row r="3060" spans="1:2">
      <c r="A3060" s="52">
        <v>32444</v>
      </c>
      <c r="B3060">
        <v>8.8000000000000007</v>
      </c>
    </row>
    <row r="3061" spans="1:2">
      <c r="A3061" s="52">
        <v>32447</v>
      </c>
      <c r="B3061">
        <v>8.74</v>
      </c>
    </row>
    <row r="3062" spans="1:2">
      <c r="A3062" s="52">
        <v>32448</v>
      </c>
      <c r="B3062">
        <v>8.76</v>
      </c>
    </row>
    <row r="3063" spans="1:2">
      <c r="A3063" s="52">
        <v>32449</v>
      </c>
      <c r="B3063">
        <v>8.81</v>
      </c>
    </row>
    <row r="3064" spans="1:2">
      <c r="A3064" s="52">
        <v>32450</v>
      </c>
      <c r="B3064">
        <v>8.76</v>
      </c>
    </row>
    <row r="3065" spans="1:2">
      <c r="A3065" s="52">
        <v>32451</v>
      </c>
      <c r="B3065">
        <v>8.91</v>
      </c>
    </row>
    <row r="3066" spans="1:2">
      <c r="A3066" s="52">
        <v>32454</v>
      </c>
      <c r="B3066">
        <v>8.9600000000000009</v>
      </c>
    </row>
    <row r="3067" spans="1:2">
      <c r="A3067" s="52">
        <v>32455</v>
      </c>
      <c r="B3067">
        <v>8.9700000000000006</v>
      </c>
    </row>
    <row r="3068" spans="1:2">
      <c r="A3068" s="52">
        <v>32456</v>
      </c>
      <c r="B3068">
        <v>9.01</v>
      </c>
    </row>
    <row r="3069" spans="1:2">
      <c r="A3069" s="52">
        <v>32457</v>
      </c>
      <c r="B3069">
        <v>8.99</v>
      </c>
    </row>
    <row r="3070" spans="1:2">
      <c r="A3070" s="52">
        <v>32458</v>
      </c>
      <c r="B3070" t="s">
        <v>7113</v>
      </c>
    </row>
    <row r="3071" spans="1:2">
      <c r="A3071" s="52">
        <v>32461</v>
      </c>
      <c r="B3071">
        <v>9.01</v>
      </c>
    </row>
    <row r="3072" spans="1:2">
      <c r="A3072" s="52">
        <v>32462</v>
      </c>
      <c r="B3072">
        <v>9.01</v>
      </c>
    </row>
    <row r="3073" spans="1:2">
      <c r="A3073" s="52">
        <v>32463</v>
      </c>
      <c r="B3073">
        <v>9.1</v>
      </c>
    </row>
    <row r="3074" spans="1:2">
      <c r="A3074" s="52">
        <v>32464</v>
      </c>
      <c r="B3074">
        <v>9.14</v>
      </c>
    </row>
    <row r="3075" spans="1:2">
      <c r="A3075" s="52">
        <v>32465</v>
      </c>
      <c r="B3075">
        <v>9.1199999999999992</v>
      </c>
    </row>
    <row r="3076" spans="1:2">
      <c r="A3076" s="52">
        <v>32468</v>
      </c>
      <c r="B3076">
        <v>9.11</v>
      </c>
    </row>
    <row r="3077" spans="1:2">
      <c r="A3077" s="52">
        <v>32469</v>
      </c>
      <c r="B3077">
        <v>9.1199999999999992</v>
      </c>
    </row>
    <row r="3078" spans="1:2">
      <c r="A3078" s="52">
        <v>32470</v>
      </c>
      <c r="B3078">
        <v>9.11</v>
      </c>
    </row>
    <row r="3079" spans="1:2">
      <c r="A3079" s="52">
        <v>32471</v>
      </c>
      <c r="B3079" t="s">
        <v>7113</v>
      </c>
    </row>
    <row r="3080" spans="1:2">
      <c r="A3080" s="52">
        <v>32472</v>
      </c>
      <c r="B3080">
        <v>9.18</v>
      </c>
    </row>
    <row r="3081" spans="1:2">
      <c r="A3081" s="52">
        <v>32475</v>
      </c>
      <c r="B3081">
        <v>9.15</v>
      </c>
    </row>
    <row r="3082" spans="1:2">
      <c r="A3082" s="52">
        <v>32476</v>
      </c>
      <c r="B3082">
        <v>9.1300000000000008</v>
      </c>
    </row>
    <row r="3083" spans="1:2">
      <c r="A3083" s="52">
        <v>32477</v>
      </c>
      <c r="B3083">
        <v>9.07</v>
      </c>
    </row>
    <row r="3084" spans="1:2">
      <c r="A3084" s="52">
        <v>32478</v>
      </c>
      <c r="B3084">
        <v>9.02</v>
      </c>
    </row>
    <row r="3085" spans="1:2">
      <c r="A3085" s="52">
        <v>32479</v>
      </c>
      <c r="B3085">
        <v>9.18</v>
      </c>
    </row>
    <row r="3086" spans="1:2">
      <c r="A3086" s="52">
        <v>32482</v>
      </c>
      <c r="B3086">
        <v>9.1300000000000008</v>
      </c>
    </row>
    <row r="3087" spans="1:2">
      <c r="A3087" s="52">
        <v>32483</v>
      </c>
      <c r="B3087">
        <v>8.9499999999999993</v>
      </c>
    </row>
    <row r="3088" spans="1:2">
      <c r="A3088" s="52">
        <v>32484</v>
      </c>
      <c r="B3088">
        <v>8.98</v>
      </c>
    </row>
    <row r="3089" spans="1:2">
      <c r="A3089" s="52">
        <v>32485</v>
      </c>
      <c r="B3089">
        <v>8.9700000000000006</v>
      </c>
    </row>
    <row r="3090" spans="1:2">
      <c r="A3090" s="52">
        <v>32486</v>
      </c>
      <c r="B3090">
        <v>8.9700000000000006</v>
      </c>
    </row>
    <row r="3091" spans="1:2">
      <c r="A3091" s="52">
        <v>32489</v>
      </c>
      <c r="B3091">
        <v>8.94</v>
      </c>
    </row>
    <row r="3092" spans="1:2">
      <c r="A3092" s="52">
        <v>32490</v>
      </c>
      <c r="B3092">
        <v>8.98</v>
      </c>
    </row>
    <row r="3093" spans="1:2">
      <c r="A3093" s="52">
        <v>32491</v>
      </c>
      <c r="B3093">
        <v>9.06</v>
      </c>
    </row>
    <row r="3094" spans="1:2">
      <c r="A3094" s="52">
        <v>32492</v>
      </c>
      <c r="B3094">
        <v>9.07</v>
      </c>
    </row>
    <row r="3095" spans="1:2">
      <c r="A3095" s="52">
        <v>32493</v>
      </c>
      <c r="B3095">
        <v>9.0500000000000007</v>
      </c>
    </row>
    <row r="3096" spans="1:2">
      <c r="A3096" s="52">
        <v>32496</v>
      </c>
      <c r="B3096">
        <v>9.0500000000000007</v>
      </c>
    </row>
    <row r="3097" spans="1:2">
      <c r="A3097" s="52">
        <v>32497</v>
      </c>
      <c r="B3097">
        <v>8.9600000000000009</v>
      </c>
    </row>
    <row r="3098" spans="1:2">
      <c r="A3098" s="52">
        <v>32498</v>
      </c>
      <c r="B3098">
        <v>8.9600000000000009</v>
      </c>
    </row>
    <row r="3099" spans="1:2">
      <c r="A3099" s="52">
        <v>32499</v>
      </c>
      <c r="B3099">
        <v>8.94</v>
      </c>
    </row>
    <row r="3100" spans="1:2">
      <c r="A3100" s="52">
        <v>32500</v>
      </c>
      <c r="B3100">
        <v>8.92</v>
      </c>
    </row>
    <row r="3101" spans="1:2">
      <c r="A3101" s="52">
        <v>32503</v>
      </c>
      <c r="B3101" t="s">
        <v>7113</v>
      </c>
    </row>
    <row r="3102" spans="1:2">
      <c r="A3102" s="52">
        <v>32504</v>
      </c>
      <c r="B3102">
        <v>8.9600000000000009</v>
      </c>
    </row>
    <row r="3103" spans="1:2">
      <c r="A3103" s="52">
        <v>32505</v>
      </c>
      <c r="B3103">
        <v>9.01</v>
      </c>
    </row>
    <row r="3104" spans="1:2">
      <c r="A3104" s="52">
        <v>32506</v>
      </c>
      <c r="B3104">
        <v>9.01</v>
      </c>
    </row>
    <row r="3105" spans="1:2">
      <c r="A3105" s="52">
        <v>32507</v>
      </c>
      <c r="B3105">
        <v>9</v>
      </c>
    </row>
    <row r="3106" spans="1:2">
      <c r="A3106" s="52">
        <v>32510</v>
      </c>
      <c r="B3106" t="s">
        <v>7113</v>
      </c>
    </row>
    <row r="3107" spans="1:2">
      <c r="A3107" s="52">
        <v>32511</v>
      </c>
      <c r="B3107">
        <v>9.09</v>
      </c>
    </row>
    <row r="3108" spans="1:2">
      <c r="A3108" s="52">
        <v>32512</v>
      </c>
      <c r="B3108">
        <v>9.08</v>
      </c>
    </row>
    <row r="3109" spans="1:2">
      <c r="A3109" s="52">
        <v>32513</v>
      </c>
      <c r="B3109">
        <v>9.1</v>
      </c>
    </row>
    <row r="3110" spans="1:2">
      <c r="A3110" s="52">
        <v>32514</v>
      </c>
      <c r="B3110">
        <v>9.06</v>
      </c>
    </row>
    <row r="3111" spans="1:2">
      <c r="A3111" s="52">
        <v>32517</v>
      </c>
      <c r="B3111">
        <v>9.0500000000000007</v>
      </c>
    </row>
    <row r="3112" spans="1:2">
      <c r="A3112" s="52">
        <v>32518</v>
      </c>
      <c r="B3112">
        <v>9.0500000000000007</v>
      </c>
    </row>
    <row r="3113" spans="1:2">
      <c r="A3113" s="52">
        <v>32519</v>
      </c>
      <c r="B3113">
        <v>9.0500000000000007</v>
      </c>
    </row>
    <row r="3114" spans="1:2">
      <c r="A3114" s="52">
        <v>32520</v>
      </c>
      <c r="B3114">
        <v>8.98</v>
      </c>
    </row>
    <row r="3115" spans="1:2">
      <c r="A3115" s="52">
        <v>32521</v>
      </c>
      <c r="B3115">
        <v>8.89</v>
      </c>
    </row>
    <row r="3116" spans="1:2">
      <c r="A3116" s="52">
        <v>32524</v>
      </c>
      <c r="B3116" t="s">
        <v>7113</v>
      </c>
    </row>
    <row r="3117" spans="1:2">
      <c r="A3117" s="52">
        <v>32525</v>
      </c>
      <c r="B3117">
        <v>8.89</v>
      </c>
    </row>
    <row r="3118" spans="1:2">
      <c r="A3118" s="52">
        <v>32526</v>
      </c>
      <c r="B3118">
        <v>8.84</v>
      </c>
    </row>
    <row r="3119" spans="1:2">
      <c r="A3119" s="52">
        <v>32527</v>
      </c>
      <c r="B3119">
        <v>8.86</v>
      </c>
    </row>
    <row r="3120" spans="1:2">
      <c r="A3120" s="52">
        <v>32528</v>
      </c>
      <c r="B3120">
        <v>8.89</v>
      </c>
    </row>
    <row r="3121" spans="1:2">
      <c r="A3121" s="52">
        <v>32531</v>
      </c>
      <c r="B3121">
        <v>8.8699999999999992</v>
      </c>
    </row>
    <row r="3122" spans="1:2">
      <c r="A3122" s="52">
        <v>32532</v>
      </c>
      <c r="B3122">
        <v>8.7799999999999994</v>
      </c>
    </row>
    <row r="3123" spans="1:2">
      <c r="A3123" s="52">
        <v>32533</v>
      </c>
      <c r="B3123">
        <v>8.82</v>
      </c>
    </row>
    <row r="3124" spans="1:2">
      <c r="A3124" s="52">
        <v>32534</v>
      </c>
      <c r="B3124">
        <v>8.81</v>
      </c>
    </row>
    <row r="3125" spans="1:2">
      <c r="A3125" s="52">
        <v>32535</v>
      </c>
      <c r="B3125">
        <v>8.76</v>
      </c>
    </row>
    <row r="3126" spans="1:2">
      <c r="A3126" s="52">
        <v>32538</v>
      </c>
      <c r="B3126">
        <v>8.83</v>
      </c>
    </row>
    <row r="3127" spans="1:2">
      <c r="A3127" s="52">
        <v>32539</v>
      </c>
      <c r="B3127">
        <v>8.84</v>
      </c>
    </row>
    <row r="3128" spans="1:2">
      <c r="A3128" s="52">
        <v>32540</v>
      </c>
      <c r="B3128">
        <v>8.83</v>
      </c>
    </row>
    <row r="3129" spans="1:2">
      <c r="A3129" s="52">
        <v>32541</v>
      </c>
      <c r="B3129">
        <v>8.82</v>
      </c>
    </row>
    <row r="3130" spans="1:2">
      <c r="A3130" s="52">
        <v>32542</v>
      </c>
      <c r="B3130">
        <v>8.84</v>
      </c>
    </row>
    <row r="3131" spans="1:2">
      <c r="A3131" s="52">
        <v>32545</v>
      </c>
      <c r="B3131">
        <v>8.85</v>
      </c>
    </row>
    <row r="3132" spans="1:2">
      <c r="A3132" s="52">
        <v>32546</v>
      </c>
      <c r="B3132">
        <v>8.8000000000000007</v>
      </c>
    </row>
    <row r="3133" spans="1:2">
      <c r="A3133" s="52">
        <v>32547</v>
      </c>
      <c r="B3133">
        <v>8.82</v>
      </c>
    </row>
    <row r="3134" spans="1:2">
      <c r="A3134" s="52">
        <v>32548</v>
      </c>
      <c r="B3134">
        <v>8.99</v>
      </c>
    </row>
    <row r="3135" spans="1:2">
      <c r="A3135" s="52">
        <v>32549</v>
      </c>
      <c r="B3135">
        <v>9.0500000000000007</v>
      </c>
    </row>
    <row r="3136" spans="1:2">
      <c r="A3136" s="52">
        <v>32552</v>
      </c>
      <c r="B3136">
        <v>9.06</v>
      </c>
    </row>
    <row r="3137" spans="1:2">
      <c r="A3137" s="52">
        <v>32553</v>
      </c>
      <c r="B3137">
        <v>9.1</v>
      </c>
    </row>
    <row r="3138" spans="1:2">
      <c r="A3138" s="52">
        <v>32554</v>
      </c>
      <c r="B3138">
        <v>9.09</v>
      </c>
    </row>
    <row r="3139" spans="1:2">
      <c r="A3139" s="52">
        <v>32555</v>
      </c>
      <c r="B3139">
        <v>9.06</v>
      </c>
    </row>
    <row r="3140" spans="1:2">
      <c r="A3140" s="52">
        <v>32556</v>
      </c>
      <c r="B3140">
        <v>9.0500000000000007</v>
      </c>
    </row>
    <row r="3141" spans="1:2">
      <c r="A3141" s="52">
        <v>32559</v>
      </c>
      <c r="B3141" t="s">
        <v>7113</v>
      </c>
    </row>
    <row r="3142" spans="1:2">
      <c r="A3142" s="52">
        <v>32560</v>
      </c>
      <c r="B3142">
        <v>9.0500000000000007</v>
      </c>
    </row>
    <row r="3143" spans="1:2">
      <c r="A3143" s="52">
        <v>32561</v>
      </c>
      <c r="B3143">
        <v>9.1199999999999992</v>
      </c>
    </row>
    <row r="3144" spans="1:2">
      <c r="A3144" s="52">
        <v>32562</v>
      </c>
      <c r="B3144">
        <v>9.17</v>
      </c>
    </row>
    <row r="3145" spans="1:2">
      <c r="A3145" s="52">
        <v>32563</v>
      </c>
      <c r="B3145">
        <v>9.18</v>
      </c>
    </row>
    <row r="3146" spans="1:2">
      <c r="A3146" s="52">
        <v>32566</v>
      </c>
      <c r="B3146">
        <v>9.17</v>
      </c>
    </row>
    <row r="3147" spans="1:2">
      <c r="A3147" s="52">
        <v>32567</v>
      </c>
      <c r="B3147">
        <v>9.14</v>
      </c>
    </row>
    <row r="3148" spans="1:2">
      <c r="A3148" s="52">
        <v>32568</v>
      </c>
      <c r="B3148">
        <v>9.18</v>
      </c>
    </row>
    <row r="3149" spans="1:2">
      <c r="A3149" s="52">
        <v>32569</v>
      </c>
      <c r="B3149">
        <v>9.1300000000000008</v>
      </c>
    </row>
    <row r="3150" spans="1:2">
      <c r="A3150" s="52">
        <v>32570</v>
      </c>
      <c r="B3150">
        <v>9.1300000000000008</v>
      </c>
    </row>
    <row r="3151" spans="1:2">
      <c r="A3151" s="52">
        <v>32573</v>
      </c>
      <c r="B3151">
        <v>9.09</v>
      </c>
    </row>
    <row r="3152" spans="1:2">
      <c r="A3152" s="52">
        <v>32574</v>
      </c>
      <c r="B3152">
        <v>9.09</v>
      </c>
    </row>
    <row r="3153" spans="1:2">
      <c r="A3153" s="52">
        <v>32575</v>
      </c>
      <c r="B3153">
        <v>9.0500000000000007</v>
      </c>
    </row>
    <row r="3154" spans="1:2">
      <c r="A3154" s="52">
        <v>32576</v>
      </c>
      <c r="B3154">
        <v>9.07</v>
      </c>
    </row>
    <row r="3155" spans="1:2">
      <c r="A3155" s="52">
        <v>32577</v>
      </c>
      <c r="B3155">
        <v>9.15</v>
      </c>
    </row>
    <row r="3156" spans="1:2">
      <c r="A3156" s="52">
        <v>32580</v>
      </c>
      <c r="B3156">
        <v>9.15</v>
      </c>
    </row>
    <row r="3157" spans="1:2">
      <c r="A3157" s="52">
        <v>32581</v>
      </c>
      <c r="B3157">
        <v>9.1300000000000008</v>
      </c>
    </row>
    <row r="3158" spans="1:2">
      <c r="A3158" s="52">
        <v>32582</v>
      </c>
      <c r="B3158">
        <v>9.1300000000000008</v>
      </c>
    </row>
    <row r="3159" spans="1:2">
      <c r="A3159" s="52">
        <v>32583</v>
      </c>
      <c r="B3159">
        <v>9.1199999999999992</v>
      </c>
    </row>
    <row r="3160" spans="1:2">
      <c r="A3160" s="52">
        <v>32584</v>
      </c>
      <c r="B3160">
        <v>9.3000000000000007</v>
      </c>
    </row>
    <row r="3161" spans="1:2">
      <c r="A3161" s="52">
        <v>32587</v>
      </c>
      <c r="B3161">
        <v>9.31</v>
      </c>
    </row>
    <row r="3162" spans="1:2">
      <c r="A3162" s="52">
        <v>32588</v>
      </c>
      <c r="B3162">
        <v>9.3000000000000007</v>
      </c>
    </row>
    <row r="3163" spans="1:2">
      <c r="A3163" s="52">
        <v>32589</v>
      </c>
      <c r="B3163">
        <v>9.25</v>
      </c>
    </row>
    <row r="3164" spans="1:2">
      <c r="A3164" s="52">
        <v>32590</v>
      </c>
      <c r="B3164">
        <v>9.23</v>
      </c>
    </row>
    <row r="3165" spans="1:2">
      <c r="A3165" s="52">
        <v>32591</v>
      </c>
      <c r="B3165" t="s">
        <v>7113</v>
      </c>
    </row>
    <row r="3166" spans="1:2">
      <c r="A3166" s="52">
        <v>32594</v>
      </c>
      <c r="B3166">
        <v>9.23</v>
      </c>
    </row>
    <row r="3167" spans="1:2">
      <c r="A3167" s="52">
        <v>32595</v>
      </c>
      <c r="B3167">
        <v>9.1999999999999993</v>
      </c>
    </row>
    <row r="3168" spans="1:2">
      <c r="A3168" s="52">
        <v>32596</v>
      </c>
      <c r="B3168">
        <v>9.15</v>
      </c>
    </row>
    <row r="3169" spans="1:2">
      <c r="A3169" s="52">
        <v>32597</v>
      </c>
      <c r="B3169">
        <v>9.14</v>
      </c>
    </row>
    <row r="3170" spans="1:2">
      <c r="A3170" s="52">
        <v>32598</v>
      </c>
      <c r="B3170">
        <v>9.11</v>
      </c>
    </row>
    <row r="3171" spans="1:2">
      <c r="A3171" s="52">
        <v>32601</v>
      </c>
      <c r="B3171">
        <v>9.07</v>
      </c>
    </row>
    <row r="3172" spans="1:2">
      <c r="A3172" s="52">
        <v>32602</v>
      </c>
      <c r="B3172">
        <v>9.0299999999999994</v>
      </c>
    </row>
    <row r="3173" spans="1:2">
      <c r="A3173" s="52">
        <v>32603</v>
      </c>
      <c r="B3173">
        <v>9.02</v>
      </c>
    </row>
    <row r="3174" spans="1:2">
      <c r="A3174" s="52">
        <v>32604</v>
      </c>
      <c r="B3174">
        <v>9.0399999999999991</v>
      </c>
    </row>
    <row r="3175" spans="1:2">
      <c r="A3175" s="52">
        <v>32605</v>
      </c>
      <c r="B3175">
        <v>9.11</v>
      </c>
    </row>
    <row r="3176" spans="1:2">
      <c r="A3176" s="52">
        <v>32608</v>
      </c>
      <c r="B3176">
        <v>9.1</v>
      </c>
    </row>
    <row r="3177" spans="1:2">
      <c r="A3177" s="52">
        <v>32609</v>
      </c>
      <c r="B3177">
        <v>9.1</v>
      </c>
    </row>
    <row r="3178" spans="1:2">
      <c r="A3178" s="52">
        <v>32610</v>
      </c>
      <c r="B3178">
        <v>9.11</v>
      </c>
    </row>
    <row r="3179" spans="1:2">
      <c r="A3179" s="52">
        <v>32611</v>
      </c>
      <c r="B3179">
        <v>9.15</v>
      </c>
    </row>
    <row r="3180" spans="1:2">
      <c r="A3180" s="52">
        <v>32612</v>
      </c>
      <c r="B3180">
        <v>9.0399999999999991</v>
      </c>
    </row>
    <row r="3181" spans="1:2">
      <c r="A3181" s="52">
        <v>32615</v>
      </c>
      <c r="B3181">
        <v>9.06</v>
      </c>
    </row>
    <row r="3182" spans="1:2">
      <c r="A3182" s="52">
        <v>32616</v>
      </c>
      <c r="B3182">
        <v>8.94</v>
      </c>
    </row>
    <row r="3183" spans="1:2">
      <c r="A3183" s="52">
        <v>32617</v>
      </c>
      <c r="B3183">
        <v>8.9600000000000009</v>
      </c>
    </row>
    <row r="3184" spans="1:2">
      <c r="A3184" s="52">
        <v>32618</v>
      </c>
      <c r="B3184">
        <v>9.0299999999999994</v>
      </c>
    </row>
    <row r="3185" spans="1:2">
      <c r="A3185" s="52">
        <v>32619</v>
      </c>
      <c r="B3185">
        <v>8.99</v>
      </c>
    </row>
    <row r="3186" spans="1:2">
      <c r="A3186" s="52">
        <v>32622</v>
      </c>
      <c r="B3186">
        <v>8.99</v>
      </c>
    </row>
    <row r="3187" spans="1:2">
      <c r="A3187" s="52">
        <v>32623</v>
      </c>
      <c r="B3187">
        <v>8.9700000000000006</v>
      </c>
    </row>
    <row r="3188" spans="1:2">
      <c r="A3188" s="52">
        <v>32624</v>
      </c>
      <c r="B3188">
        <v>8.9600000000000009</v>
      </c>
    </row>
    <row r="3189" spans="1:2">
      <c r="A3189" s="52">
        <v>32625</v>
      </c>
      <c r="B3189">
        <v>8.92</v>
      </c>
    </row>
    <row r="3190" spans="1:2">
      <c r="A3190" s="52">
        <v>32626</v>
      </c>
      <c r="B3190">
        <v>8.91</v>
      </c>
    </row>
    <row r="3191" spans="1:2">
      <c r="A3191" s="52">
        <v>32629</v>
      </c>
      <c r="B3191">
        <v>9</v>
      </c>
    </row>
    <row r="3192" spans="1:2">
      <c r="A3192" s="52">
        <v>32630</v>
      </c>
      <c r="B3192">
        <v>8.9499999999999993</v>
      </c>
    </row>
    <row r="3193" spans="1:2">
      <c r="A3193" s="52">
        <v>32631</v>
      </c>
      <c r="B3193">
        <v>8.9499999999999993</v>
      </c>
    </row>
    <row r="3194" spans="1:2">
      <c r="A3194" s="52">
        <v>32632</v>
      </c>
      <c r="B3194">
        <v>8.99</v>
      </c>
    </row>
    <row r="3195" spans="1:2">
      <c r="A3195" s="52">
        <v>32633</v>
      </c>
      <c r="B3195">
        <v>8.9499999999999993</v>
      </c>
    </row>
    <row r="3196" spans="1:2">
      <c r="A3196" s="52">
        <v>32636</v>
      </c>
      <c r="B3196">
        <v>8.99</v>
      </c>
    </row>
    <row r="3197" spans="1:2">
      <c r="A3197" s="52">
        <v>32637</v>
      </c>
      <c r="B3197">
        <v>9.08</v>
      </c>
    </row>
    <row r="3198" spans="1:2">
      <c r="A3198" s="52">
        <v>32638</v>
      </c>
      <c r="B3198">
        <v>9.1199999999999992</v>
      </c>
    </row>
    <row r="3199" spans="1:2">
      <c r="A3199" s="52">
        <v>32639</v>
      </c>
      <c r="B3199">
        <v>9.07</v>
      </c>
    </row>
    <row r="3200" spans="1:2">
      <c r="A3200" s="52">
        <v>32640</v>
      </c>
      <c r="B3200">
        <v>8.84</v>
      </c>
    </row>
    <row r="3201" spans="1:2">
      <c r="A3201" s="52">
        <v>32643</v>
      </c>
      <c r="B3201">
        <v>8.85</v>
      </c>
    </row>
    <row r="3202" spans="1:2">
      <c r="A3202" s="52">
        <v>32644</v>
      </c>
      <c r="B3202">
        <v>8.84</v>
      </c>
    </row>
    <row r="3203" spans="1:2">
      <c r="A3203" s="52">
        <v>32645</v>
      </c>
      <c r="B3203">
        <v>8.81</v>
      </c>
    </row>
    <row r="3204" spans="1:2">
      <c r="A3204" s="52">
        <v>32646</v>
      </c>
      <c r="B3204">
        <v>8.7799999999999994</v>
      </c>
    </row>
    <row r="3205" spans="1:2">
      <c r="A3205" s="52">
        <v>32647</v>
      </c>
      <c r="B3205">
        <v>8.7200000000000006</v>
      </c>
    </row>
    <row r="3206" spans="1:2">
      <c r="A3206" s="52">
        <v>32650</v>
      </c>
      <c r="B3206">
        <v>8.6</v>
      </c>
    </row>
    <row r="3207" spans="1:2">
      <c r="A3207" s="52">
        <v>32651</v>
      </c>
      <c r="B3207">
        <v>8.6199999999999992</v>
      </c>
    </row>
    <row r="3208" spans="1:2">
      <c r="A3208" s="52">
        <v>32652</v>
      </c>
      <c r="B3208">
        <v>8.6300000000000008</v>
      </c>
    </row>
    <row r="3209" spans="1:2">
      <c r="A3209" s="52">
        <v>32653</v>
      </c>
      <c r="B3209">
        <v>8.66</v>
      </c>
    </row>
    <row r="3210" spans="1:2">
      <c r="A3210" s="52">
        <v>32654</v>
      </c>
      <c r="B3210">
        <v>8.6300000000000008</v>
      </c>
    </row>
    <row r="3211" spans="1:2">
      <c r="A3211" s="52">
        <v>32657</v>
      </c>
      <c r="B3211" t="s">
        <v>7113</v>
      </c>
    </row>
    <row r="3212" spans="1:2">
      <c r="A3212" s="52">
        <v>32658</v>
      </c>
      <c r="B3212">
        <v>8.6300000000000008</v>
      </c>
    </row>
    <row r="3213" spans="1:2">
      <c r="A3213" s="52">
        <v>32659</v>
      </c>
      <c r="B3213">
        <v>8.6</v>
      </c>
    </row>
    <row r="3214" spans="1:2">
      <c r="A3214" s="52">
        <v>32660</v>
      </c>
      <c r="B3214">
        <v>8.61</v>
      </c>
    </row>
    <row r="3215" spans="1:2">
      <c r="A3215" s="52">
        <v>32661</v>
      </c>
      <c r="B3215">
        <v>8.48</v>
      </c>
    </row>
    <row r="3216" spans="1:2">
      <c r="A3216" s="52">
        <v>32664</v>
      </c>
      <c r="B3216">
        <v>8.44</v>
      </c>
    </row>
    <row r="3217" spans="1:2">
      <c r="A3217" s="52">
        <v>32665</v>
      </c>
      <c r="B3217">
        <v>8.41</v>
      </c>
    </row>
    <row r="3218" spans="1:2">
      <c r="A3218" s="52">
        <v>32666</v>
      </c>
      <c r="B3218">
        <v>8.34</v>
      </c>
    </row>
    <row r="3219" spans="1:2">
      <c r="A3219" s="52">
        <v>32667</v>
      </c>
      <c r="B3219">
        <v>8.31</v>
      </c>
    </row>
    <row r="3220" spans="1:2">
      <c r="A3220" s="52">
        <v>32668</v>
      </c>
      <c r="B3220">
        <v>8.15</v>
      </c>
    </row>
    <row r="3221" spans="1:2">
      <c r="A3221" s="52">
        <v>32671</v>
      </c>
      <c r="B3221">
        <v>8.1300000000000008</v>
      </c>
    </row>
    <row r="3222" spans="1:2">
      <c r="A3222" s="52">
        <v>32672</v>
      </c>
      <c r="B3222">
        <v>8.2100000000000009</v>
      </c>
    </row>
    <row r="3223" spans="1:2">
      <c r="A3223" s="52">
        <v>32673</v>
      </c>
      <c r="B3223">
        <v>8.17</v>
      </c>
    </row>
    <row r="3224" spans="1:2">
      <c r="A3224" s="52">
        <v>32674</v>
      </c>
      <c r="B3224">
        <v>8.3000000000000007</v>
      </c>
    </row>
    <row r="3225" spans="1:2">
      <c r="A3225" s="52">
        <v>32675</v>
      </c>
      <c r="B3225">
        <v>8.31</v>
      </c>
    </row>
    <row r="3226" spans="1:2">
      <c r="A3226" s="52">
        <v>32678</v>
      </c>
      <c r="B3226">
        <v>8.34</v>
      </c>
    </row>
    <row r="3227" spans="1:2">
      <c r="A3227" s="52">
        <v>32679</v>
      </c>
      <c r="B3227">
        <v>8.2799999999999994</v>
      </c>
    </row>
    <row r="3228" spans="1:2">
      <c r="A3228" s="52">
        <v>32680</v>
      </c>
      <c r="B3228">
        <v>8.33</v>
      </c>
    </row>
    <row r="3229" spans="1:2">
      <c r="A3229" s="52">
        <v>32681</v>
      </c>
      <c r="B3229">
        <v>8.34</v>
      </c>
    </row>
    <row r="3230" spans="1:2">
      <c r="A3230" s="52">
        <v>32682</v>
      </c>
      <c r="B3230">
        <v>8.1999999999999993</v>
      </c>
    </row>
    <row r="3231" spans="1:2">
      <c r="A3231" s="52">
        <v>32685</v>
      </c>
      <c r="B3231">
        <v>8.16</v>
      </c>
    </row>
    <row r="3232" spans="1:2">
      <c r="A3232" s="52">
        <v>32686</v>
      </c>
      <c r="B3232">
        <v>8.08</v>
      </c>
    </row>
    <row r="3233" spans="1:2">
      <c r="A3233" s="52">
        <v>32687</v>
      </c>
      <c r="B3233">
        <v>8.1300000000000008</v>
      </c>
    </row>
    <row r="3234" spans="1:2">
      <c r="A3234" s="52">
        <v>32688</v>
      </c>
      <c r="B3234">
        <v>8.09</v>
      </c>
    </row>
    <row r="3235" spans="1:2">
      <c r="A3235" s="52">
        <v>32689</v>
      </c>
      <c r="B3235">
        <v>8.0500000000000007</v>
      </c>
    </row>
    <row r="3236" spans="1:2">
      <c r="A3236" s="52">
        <v>32692</v>
      </c>
      <c r="B3236">
        <v>8.07</v>
      </c>
    </row>
    <row r="3237" spans="1:2">
      <c r="A3237" s="52">
        <v>32693</v>
      </c>
      <c r="B3237" t="s">
        <v>7113</v>
      </c>
    </row>
    <row r="3238" spans="1:2">
      <c r="A3238" s="52">
        <v>32694</v>
      </c>
      <c r="B3238">
        <v>8.14</v>
      </c>
    </row>
    <row r="3239" spans="1:2">
      <c r="A3239" s="52">
        <v>32695</v>
      </c>
      <c r="B3239">
        <v>8.1</v>
      </c>
    </row>
    <row r="3240" spans="1:2">
      <c r="A3240" s="52">
        <v>32696</v>
      </c>
      <c r="B3240">
        <v>8.0399999999999991</v>
      </c>
    </row>
    <row r="3241" spans="1:2">
      <c r="A3241" s="52">
        <v>32699</v>
      </c>
      <c r="B3241">
        <v>8.02</v>
      </c>
    </row>
    <row r="3242" spans="1:2">
      <c r="A3242" s="52">
        <v>32700</v>
      </c>
      <c r="B3242">
        <v>8.0399999999999991</v>
      </c>
    </row>
    <row r="3243" spans="1:2">
      <c r="A3243" s="52">
        <v>32701</v>
      </c>
      <c r="B3243">
        <v>8.0399999999999991</v>
      </c>
    </row>
    <row r="3244" spans="1:2">
      <c r="A3244" s="52">
        <v>32702</v>
      </c>
      <c r="B3244">
        <v>8.0500000000000007</v>
      </c>
    </row>
    <row r="3245" spans="1:2">
      <c r="A3245" s="52">
        <v>32703</v>
      </c>
      <c r="B3245">
        <v>8.09</v>
      </c>
    </row>
    <row r="3246" spans="1:2">
      <c r="A3246" s="52">
        <v>32706</v>
      </c>
      <c r="B3246">
        <v>8.11</v>
      </c>
    </row>
    <row r="3247" spans="1:2">
      <c r="A3247" s="52">
        <v>32707</v>
      </c>
      <c r="B3247">
        <v>8.17</v>
      </c>
    </row>
    <row r="3248" spans="1:2">
      <c r="A3248" s="52">
        <v>32708</v>
      </c>
      <c r="B3248">
        <v>8.14</v>
      </c>
    </row>
    <row r="3249" spans="1:2">
      <c r="A3249" s="52">
        <v>32709</v>
      </c>
      <c r="B3249">
        <v>8.1</v>
      </c>
    </row>
    <row r="3250" spans="1:2">
      <c r="A3250" s="52">
        <v>32710</v>
      </c>
      <c r="B3250">
        <v>8.16</v>
      </c>
    </row>
    <row r="3251" spans="1:2">
      <c r="A3251" s="52">
        <v>32713</v>
      </c>
      <c r="B3251">
        <v>8.14</v>
      </c>
    </row>
    <row r="3252" spans="1:2">
      <c r="A3252" s="52">
        <v>32714</v>
      </c>
      <c r="B3252">
        <v>8.1199999999999992</v>
      </c>
    </row>
    <row r="3253" spans="1:2">
      <c r="A3253" s="52">
        <v>32715</v>
      </c>
      <c r="B3253">
        <v>8.11</v>
      </c>
    </row>
    <row r="3254" spans="1:2">
      <c r="A3254" s="52">
        <v>32716</v>
      </c>
      <c r="B3254">
        <v>8.0299999999999994</v>
      </c>
    </row>
    <row r="3255" spans="1:2">
      <c r="A3255" s="52">
        <v>32717</v>
      </c>
      <c r="B3255">
        <v>7.99</v>
      </c>
    </row>
    <row r="3256" spans="1:2">
      <c r="A3256" s="52">
        <v>32720</v>
      </c>
      <c r="B3256">
        <v>7.92</v>
      </c>
    </row>
    <row r="3257" spans="1:2">
      <c r="A3257" s="52">
        <v>32721</v>
      </c>
      <c r="B3257">
        <v>7.83</v>
      </c>
    </row>
    <row r="3258" spans="1:2">
      <c r="A3258" s="52">
        <v>32722</v>
      </c>
      <c r="B3258">
        <v>7.84</v>
      </c>
    </row>
    <row r="3259" spans="1:2">
      <c r="A3259" s="52">
        <v>32723</v>
      </c>
      <c r="B3259">
        <v>7.9</v>
      </c>
    </row>
    <row r="3260" spans="1:2">
      <c r="A3260" s="52">
        <v>32724</v>
      </c>
      <c r="B3260">
        <v>8.08</v>
      </c>
    </row>
    <row r="3261" spans="1:2">
      <c r="A3261" s="52">
        <v>32727</v>
      </c>
      <c r="B3261">
        <v>8.08</v>
      </c>
    </row>
    <row r="3262" spans="1:2">
      <c r="A3262" s="52">
        <v>32728</v>
      </c>
      <c r="B3262">
        <v>8.08</v>
      </c>
    </row>
    <row r="3263" spans="1:2">
      <c r="A3263" s="52">
        <v>32729</v>
      </c>
      <c r="B3263">
        <v>8.1199999999999992</v>
      </c>
    </row>
    <row r="3264" spans="1:2">
      <c r="A3264" s="52">
        <v>32730</v>
      </c>
      <c r="B3264">
        <v>8.08</v>
      </c>
    </row>
    <row r="3265" spans="1:2">
      <c r="A3265" s="52">
        <v>32731</v>
      </c>
      <c r="B3265">
        <v>8.1300000000000008</v>
      </c>
    </row>
    <row r="3266" spans="1:2">
      <c r="A3266" s="52">
        <v>32734</v>
      </c>
      <c r="B3266">
        <v>8.23</v>
      </c>
    </row>
    <row r="3267" spans="1:2">
      <c r="A3267" s="52">
        <v>32735</v>
      </c>
      <c r="B3267">
        <v>8.19</v>
      </c>
    </row>
    <row r="3268" spans="1:2">
      <c r="A3268" s="52">
        <v>32736</v>
      </c>
      <c r="B3268">
        <v>8.1300000000000008</v>
      </c>
    </row>
    <row r="3269" spans="1:2">
      <c r="A3269" s="52">
        <v>32737</v>
      </c>
      <c r="B3269">
        <v>8.16</v>
      </c>
    </row>
    <row r="3270" spans="1:2">
      <c r="A3270" s="52">
        <v>32738</v>
      </c>
      <c r="B3270">
        <v>8.15</v>
      </c>
    </row>
    <row r="3271" spans="1:2">
      <c r="A3271" s="52">
        <v>32741</v>
      </c>
      <c r="B3271">
        <v>8.18</v>
      </c>
    </row>
    <row r="3272" spans="1:2">
      <c r="A3272" s="52">
        <v>32742</v>
      </c>
      <c r="B3272">
        <v>8.25</v>
      </c>
    </row>
    <row r="3273" spans="1:2">
      <c r="A3273" s="52">
        <v>32743</v>
      </c>
      <c r="B3273">
        <v>8.19</v>
      </c>
    </row>
    <row r="3274" spans="1:2">
      <c r="A3274" s="52">
        <v>32744</v>
      </c>
      <c r="B3274">
        <v>8.16</v>
      </c>
    </row>
    <row r="3275" spans="1:2">
      <c r="A3275" s="52">
        <v>32745</v>
      </c>
      <c r="B3275">
        <v>8.18</v>
      </c>
    </row>
    <row r="3276" spans="1:2">
      <c r="A3276" s="52">
        <v>32748</v>
      </c>
      <c r="B3276">
        <v>8.23</v>
      </c>
    </row>
    <row r="3277" spans="1:2">
      <c r="A3277" s="52">
        <v>32749</v>
      </c>
      <c r="B3277">
        <v>8.2100000000000009</v>
      </c>
    </row>
    <row r="3278" spans="1:2">
      <c r="A3278" s="52">
        <v>32750</v>
      </c>
      <c r="B3278">
        <v>8.1999999999999993</v>
      </c>
    </row>
    <row r="3279" spans="1:2">
      <c r="A3279" s="52">
        <v>32751</v>
      </c>
      <c r="B3279">
        <v>8.2100000000000009</v>
      </c>
    </row>
    <row r="3280" spans="1:2">
      <c r="A3280" s="52">
        <v>32752</v>
      </c>
      <c r="B3280">
        <v>8.14</v>
      </c>
    </row>
    <row r="3281" spans="1:2">
      <c r="A3281" s="52">
        <v>32755</v>
      </c>
      <c r="B3281" t="s">
        <v>7113</v>
      </c>
    </row>
    <row r="3282" spans="1:2">
      <c r="A3282" s="52">
        <v>32756</v>
      </c>
      <c r="B3282">
        <v>8.14</v>
      </c>
    </row>
    <row r="3283" spans="1:2">
      <c r="A3283" s="52">
        <v>32757</v>
      </c>
      <c r="B3283">
        <v>8.11</v>
      </c>
    </row>
    <row r="3284" spans="1:2">
      <c r="A3284" s="52">
        <v>32758</v>
      </c>
      <c r="B3284">
        <v>8.11</v>
      </c>
    </row>
    <row r="3285" spans="1:2">
      <c r="A3285" s="52">
        <v>32759</v>
      </c>
      <c r="B3285">
        <v>8.07</v>
      </c>
    </row>
    <row r="3286" spans="1:2">
      <c r="A3286" s="52">
        <v>32762</v>
      </c>
      <c r="B3286">
        <v>8.07</v>
      </c>
    </row>
    <row r="3287" spans="1:2">
      <c r="A3287" s="52">
        <v>32763</v>
      </c>
      <c r="B3287">
        <v>8.09</v>
      </c>
    </row>
    <row r="3288" spans="1:2">
      <c r="A3288" s="52">
        <v>32764</v>
      </c>
      <c r="B3288">
        <v>8.15</v>
      </c>
    </row>
    <row r="3289" spans="1:2">
      <c r="A3289" s="52">
        <v>32765</v>
      </c>
      <c r="B3289">
        <v>8.1199999999999992</v>
      </c>
    </row>
    <row r="3290" spans="1:2">
      <c r="A3290" s="52">
        <v>32766</v>
      </c>
      <c r="B3290">
        <v>8.08</v>
      </c>
    </row>
    <row r="3291" spans="1:2">
      <c r="A3291" s="52">
        <v>32769</v>
      </c>
      <c r="B3291">
        <v>8.09</v>
      </c>
    </row>
    <row r="3292" spans="1:2">
      <c r="A3292" s="52">
        <v>32770</v>
      </c>
      <c r="B3292">
        <v>8.09</v>
      </c>
    </row>
    <row r="3293" spans="1:2">
      <c r="A3293" s="52">
        <v>32771</v>
      </c>
      <c r="B3293">
        <v>8.15</v>
      </c>
    </row>
    <row r="3294" spans="1:2">
      <c r="A3294" s="52">
        <v>32772</v>
      </c>
      <c r="B3294">
        <v>8.19</v>
      </c>
    </row>
    <row r="3295" spans="1:2">
      <c r="A3295" s="52">
        <v>32773</v>
      </c>
      <c r="B3295">
        <v>8.1999999999999993</v>
      </c>
    </row>
    <row r="3296" spans="1:2">
      <c r="A3296" s="52">
        <v>32776</v>
      </c>
      <c r="B3296">
        <v>8.3000000000000007</v>
      </c>
    </row>
    <row r="3297" spans="1:2">
      <c r="A3297" s="52">
        <v>32777</v>
      </c>
      <c r="B3297">
        <v>8.25</v>
      </c>
    </row>
    <row r="3298" spans="1:2">
      <c r="A3298" s="52">
        <v>32778</v>
      </c>
      <c r="B3298">
        <v>8.25</v>
      </c>
    </row>
    <row r="3299" spans="1:2">
      <c r="A3299" s="52">
        <v>32779</v>
      </c>
      <c r="B3299">
        <v>8.25</v>
      </c>
    </row>
    <row r="3300" spans="1:2">
      <c r="A3300" s="52">
        <v>32780</v>
      </c>
      <c r="B3300">
        <v>8.24</v>
      </c>
    </row>
    <row r="3301" spans="1:2">
      <c r="A3301" s="52">
        <v>32783</v>
      </c>
      <c r="B3301">
        <v>8.2200000000000006</v>
      </c>
    </row>
    <row r="3302" spans="1:2">
      <c r="A3302" s="52">
        <v>32784</v>
      </c>
      <c r="B3302">
        <v>8.19</v>
      </c>
    </row>
    <row r="3303" spans="1:2">
      <c r="A3303" s="52">
        <v>32785</v>
      </c>
      <c r="B3303">
        <v>8.16</v>
      </c>
    </row>
    <row r="3304" spans="1:2">
      <c r="A3304" s="52">
        <v>32786</v>
      </c>
      <c r="B3304">
        <v>8.09</v>
      </c>
    </row>
    <row r="3305" spans="1:2">
      <c r="A3305" s="52">
        <v>32787</v>
      </c>
      <c r="B3305">
        <v>8.01</v>
      </c>
    </row>
    <row r="3306" spans="1:2">
      <c r="A3306" s="52">
        <v>32790</v>
      </c>
      <c r="B3306" t="s">
        <v>7113</v>
      </c>
    </row>
    <row r="3307" spans="1:2">
      <c r="A3307" s="52">
        <v>32791</v>
      </c>
      <c r="B3307">
        <v>8.01</v>
      </c>
    </row>
    <row r="3308" spans="1:2">
      <c r="A3308" s="52">
        <v>32792</v>
      </c>
      <c r="B3308">
        <v>8.0500000000000007</v>
      </c>
    </row>
    <row r="3309" spans="1:2">
      <c r="A3309" s="52">
        <v>32793</v>
      </c>
      <c r="B3309">
        <v>8.02</v>
      </c>
    </row>
    <row r="3310" spans="1:2">
      <c r="A3310" s="52">
        <v>32794</v>
      </c>
      <c r="B3310">
        <v>7.88</v>
      </c>
    </row>
    <row r="3311" spans="1:2">
      <c r="A3311" s="52">
        <v>32797</v>
      </c>
      <c r="B3311">
        <v>7.98</v>
      </c>
    </row>
    <row r="3312" spans="1:2">
      <c r="A3312" s="52">
        <v>32798</v>
      </c>
      <c r="B3312">
        <v>8.01</v>
      </c>
    </row>
    <row r="3313" spans="1:2">
      <c r="A3313" s="52">
        <v>32799</v>
      </c>
      <c r="B3313">
        <v>8.0299999999999994</v>
      </c>
    </row>
    <row r="3314" spans="1:2">
      <c r="A3314" s="52">
        <v>32800</v>
      </c>
      <c r="B3314">
        <v>7.97</v>
      </c>
    </row>
    <row r="3315" spans="1:2">
      <c r="A3315" s="52">
        <v>32801</v>
      </c>
      <c r="B3315">
        <v>7.98</v>
      </c>
    </row>
    <row r="3316" spans="1:2">
      <c r="A3316" s="52">
        <v>32804</v>
      </c>
      <c r="B3316">
        <v>7.94</v>
      </c>
    </row>
    <row r="3317" spans="1:2">
      <c r="A3317" s="52">
        <v>32805</v>
      </c>
      <c r="B3317">
        <v>7.87</v>
      </c>
    </row>
    <row r="3318" spans="1:2">
      <c r="A3318" s="52">
        <v>32806</v>
      </c>
      <c r="B3318">
        <v>7.88</v>
      </c>
    </row>
    <row r="3319" spans="1:2">
      <c r="A3319" s="52">
        <v>32807</v>
      </c>
      <c r="B3319">
        <v>7.89</v>
      </c>
    </row>
    <row r="3320" spans="1:2">
      <c r="A3320" s="52">
        <v>32808</v>
      </c>
      <c r="B3320">
        <v>7.95</v>
      </c>
    </row>
    <row r="3321" spans="1:2">
      <c r="A3321" s="52">
        <v>32811</v>
      </c>
      <c r="B3321">
        <v>7.93</v>
      </c>
    </row>
    <row r="3322" spans="1:2">
      <c r="A3322" s="52">
        <v>32812</v>
      </c>
      <c r="B3322">
        <v>7.92</v>
      </c>
    </row>
    <row r="3323" spans="1:2">
      <c r="A3323" s="52">
        <v>32813</v>
      </c>
      <c r="B3323">
        <v>7.89</v>
      </c>
    </row>
    <row r="3324" spans="1:2">
      <c r="A3324" s="52">
        <v>32814</v>
      </c>
      <c r="B3324">
        <v>7.88</v>
      </c>
    </row>
    <row r="3325" spans="1:2">
      <c r="A3325" s="52">
        <v>32815</v>
      </c>
      <c r="B3325">
        <v>7.92</v>
      </c>
    </row>
    <row r="3326" spans="1:2">
      <c r="A3326" s="52">
        <v>32818</v>
      </c>
      <c r="B3326">
        <v>7.97</v>
      </c>
    </row>
    <row r="3327" spans="1:2">
      <c r="A3327" s="52">
        <v>32819</v>
      </c>
      <c r="B3327">
        <v>7.88</v>
      </c>
    </row>
    <row r="3328" spans="1:2">
      <c r="A3328" s="52">
        <v>32820</v>
      </c>
      <c r="B3328">
        <v>7.88</v>
      </c>
    </row>
    <row r="3329" spans="1:2">
      <c r="A3329" s="52">
        <v>32821</v>
      </c>
      <c r="B3329">
        <v>7.91</v>
      </c>
    </row>
    <row r="3330" spans="1:2">
      <c r="A3330" s="52">
        <v>32822</v>
      </c>
      <c r="B3330">
        <v>7.9</v>
      </c>
    </row>
    <row r="3331" spans="1:2">
      <c r="A3331" s="52">
        <v>32825</v>
      </c>
      <c r="B3331">
        <v>7.89</v>
      </c>
    </row>
    <row r="3332" spans="1:2">
      <c r="A3332" s="52">
        <v>32826</v>
      </c>
      <c r="B3332">
        <v>7.9</v>
      </c>
    </row>
    <row r="3333" spans="1:2">
      <c r="A3333" s="52">
        <v>32827</v>
      </c>
      <c r="B3333">
        <v>7.87</v>
      </c>
    </row>
    <row r="3334" spans="1:2">
      <c r="A3334" s="52">
        <v>32828</v>
      </c>
      <c r="B3334">
        <v>7.87</v>
      </c>
    </row>
    <row r="3335" spans="1:2">
      <c r="A3335" s="52">
        <v>32829</v>
      </c>
      <c r="B3335">
        <v>7.94</v>
      </c>
    </row>
    <row r="3336" spans="1:2">
      <c r="A3336" s="52">
        <v>32832</v>
      </c>
      <c r="B3336">
        <v>7.92</v>
      </c>
    </row>
    <row r="3337" spans="1:2">
      <c r="A3337" s="52">
        <v>32833</v>
      </c>
      <c r="B3337">
        <v>7.91</v>
      </c>
    </row>
    <row r="3338" spans="1:2">
      <c r="A3338" s="52">
        <v>32834</v>
      </c>
      <c r="B3338">
        <v>7.88</v>
      </c>
    </row>
    <row r="3339" spans="1:2">
      <c r="A3339" s="52">
        <v>32835</v>
      </c>
      <c r="B3339" t="s">
        <v>7113</v>
      </c>
    </row>
    <row r="3340" spans="1:2">
      <c r="A3340" s="52">
        <v>32836</v>
      </c>
      <c r="B3340">
        <v>7.88</v>
      </c>
    </row>
    <row r="3341" spans="1:2">
      <c r="A3341" s="52">
        <v>32839</v>
      </c>
      <c r="B3341">
        <v>7.92</v>
      </c>
    </row>
    <row r="3342" spans="1:2">
      <c r="A3342" s="52">
        <v>32840</v>
      </c>
      <c r="B3342">
        <v>7.91</v>
      </c>
    </row>
    <row r="3343" spans="1:2">
      <c r="A3343" s="52">
        <v>32841</v>
      </c>
      <c r="B3343">
        <v>7.93</v>
      </c>
    </row>
    <row r="3344" spans="1:2">
      <c r="A3344" s="52">
        <v>32842</v>
      </c>
      <c r="B3344">
        <v>7.9</v>
      </c>
    </row>
    <row r="3345" spans="1:2">
      <c r="A3345" s="52">
        <v>32843</v>
      </c>
      <c r="B3345">
        <v>7.88</v>
      </c>
    </row>
    <row r="3346" spans="1:2">
      <c r="A3346" s="52">
        <v>32846</v>
      </c>
      <c r="B3346">
        <v>7.88</v>
      </c>
    </row>
    <row r="3347" spans="1:2">
      <c r="A3347" s="52">
        <v>32847</v>
      </c>
      <c r="B3347">
        <v>7.88</v>
      </c>
    </row>
    <row r="3348" spans="1:2">
      <c r="A3348" s="52">
        <v>32848</v>
      </c>
      <c r="B3348">
        <v>7.91</v>
      </c>
    </row>
    <row r="3349" spans="1:2">
      <c r="A3349" s="52">
        <v>32849</v>
      </c>
      <c r="B3349">
        <v>7.93</v>
      </c>
    </row>
    <row r="3350" spans="1:2">
      <c r="A3350" s="52">
        <v>32850</v>
      </c>
      <c r="B3350">
        <v>7.88</v>
      </c>
    </row>
    <row r="3351" spans="1:2">
      <c r="A3351" s="52">
        <v>32853</v>
      </c>
      <c r="B3351">
        <v>7.89</v>
      </c>
    </row>
    <row r="3352" spans="1:2">
      <c r="A3352" s="52">
        <v>32854</v>
      </c>
      <c r="B3352">
        <v>7.9</v>
      </c>
    </row>
    <row r="3353" spans="1:2">
      <c r="A3353" s="52">
        <v>32855</v>
      </c>
      <c r="B3353">
        <v>7.88</v>
      </c>
    </row>
    <row r="3354" spans="1:2">
      <c r="A3354" s="52">
        <v>32856</v>
      </c>
      <c r="B3354">
        <v>7.85</v>
      </c>
    </row>
    <row r="3355" spans="1:2">
      <c r="A3355" s="52">
        <v>32857</v>
      </c>
      <c r="B3355">
        <v>7.86</v>
      </c>
    </row>
    <row r="3356" spans="1:2">
      <c r="A3356" s="52">
        <v>32860</v>
      </c>
      <c r="B3356">
        <v>7.83</v>
      </c>
    </row>
    <row r="3357" spans="1:2">
      <c r="A3357" s="52">
        <v>32861</v>
      </c>
      <c r="B3357">
        <v>7.85</v>
      </c>
    </row>
    <row r="3358" spans="1:2">
      <c r="A3358" s="52">
        <v>32862</v>
      </c>
      <c r="B3358">
        <v>7.84</v>
      </c>
    </row>
    <row r="3359" spans="1:2">
      <c r="A3359" s="52">
        <v>32863</v>
      </c>
      <c r="B3359">
        <v>7.86</v>
      </c>
    </row>
    <row r="3360" spans="1:2">
      <c r="A3360" s="52">
        <v>32864</v>
      </c>
      <c r="B3360">
        <v>7.88</v>
      </c>
    </row>
    <row r="3361" spans="1:2">
      <c r="A3361" s="52">
        <v>32867</v>
      </c>
      <c r="B3361" t="s">
        <v>7113</v>
      </c>
    </row>
    <row r="3362" spans="1:2">
      <c r="A3362" s="52">
        <v>32868</v>
      </c>
      <c r="B3362">
        <v>8</v>
      </c>
    </row>
    <row r="3363" spans="1:2">
      <c r="A3363" s="52">
        <v>32869</v>
      </c>
      <c r="B3363">
        <v>7.98</v>
      </c>
    </row>
    <row r="3364" spans="1:2">
      <c r="A3364" s="52">
        <v>32870</v>
      </c>
      <c r="B3364">
        <v>7.97</v>
      </c>
    </row>
    <row r="3365" spans="1:2">
      <c r="A3365" s="52">
        <v>32871</v>
      </c>
      <c r="B3365">
        <v>7.98</v>
      </c>
    </row>
    <row r="3366" spans="1:2">
      <c r="A3366" s="52">
        <v>32874</v>
      </c>
      <c r="B3366" t="s">
        <v>7113</v>
      </c>
    </row>
    <row r="3367" spans="1:2">
      <c r="A3367" s="52">
        <v>32875</v>
      </c>
      <c r="B3367">
        <v>8</v>
      </c>
    </row>
    <row r="3368" spans="1:2">
      <c r="A3368" s="52">
        <v>32876</v>
      </c>
      <c r="B3368">
        <v>8.0399999999999991</v>
      </c>
    </row>
    <row r="3369" spans="1:2">
      <c r="A3369" s="52">
        <v>32877</v>
      </c>
      <c r="B3369">
        <v>8.0399999999999991</v>
      </c>
    </row>
    <row r="3370" spans="1:2">
      <c r="A3370" s="52">
        <v>32878</v>
      </c>
      <c r="B3370">
        <v>8.06</v>
      </c>
    </row>
    <row r="3371" spans="1:2">
      <c r="A3371" s="52">
        <v>32881</v>
      </c>
      <c r="B3371">
        <v>8.09</v>
      </c>
    </row>
    <row r="3372" spans="1:2">
      <c r="A3372" s="52">
        <v>32882</v>
      </c>
      <c r="B3372">
        <v>8.1</v>
      </c>
    </row>
    <row r="3373" spans="1:2">
      <c r="A3373" s="52">
        <v>32883</v>
      </c>
      <c r="B3373">
        <v>8.11</v>
      </c>
    </row>
    <row r="3374" spans="1:2">
      <c r="A3374" s="52">
        <v>32884</v>
      </c>
      <c r="B3374">
        <v>8.11</v>
      </c>
    </row>
    <row r="3375" spans="1:2">
      <c r="A3375" s="52">
        <v>32885</v>
      </c>
      <c r="B3375">
        <v>8.17</v>
      </c>
    </row>
    <row r="3376" spans="1:2">
      <c r="A3376" s="52">
        <v>32888</v>
      </c>
      <c r="B3376" t="s">
        <v>7113</v>
      </c>
    </row>
    <row r="3377" spans="1:2">
      <c r="A3377" s="52">
        <v>32889</v>
      </c>
      <c r="B3377">
        <v>8.25</v>
      </c>
    </row>
    <row r="3378" spans="1:2">
      <c r="A3378" s="52">
        <v>32890</v>
      </c>
      <c r="B3378">
        <v>8.25</v>
      </c>
    </row>
    <row r="3379" spans="1:2">
      <c r="A3379" s="52">
        <v>32891</v>
      </c>
      <c r="B3379">
        <v>8.35</v>
      </c>
    </row>
    <row r="3380" spans="1:2">
      <c r="A3380" s="52">
        <v>32892</v>
      </c>
      <c r="B3380">
        <v>8.2899999999999991</v>
      </c>
    </row>
    <row r="3381" spans="1:2">
      <c r="A3381" s="52">
        <v>32895</v>
      </c>
      <c r="B3381">
        <v>8.31</v>
      </c>
    </row>
    <row r="3382" spans="1:2">
      <c r="A3382" s="52">
        <v>32896</v>
      </c>
      <c r="B3382">
        <v>8.2899999999999991</v>
      </c>
    </row>
    <row r="3383" spans="1:2">
      <c r="A3383" s="52">
        <v>32897</v>
      </c>
      <c r="B3383">
        <v>8.41</v>
      </c>
    </row>
    <row r="3384" spans="1:2">
      <c r="A3384" s="52">
        <v>32898</v>
      </c>
      <c r="B3384">
        <v>8.4600000000000009</v>
      </c>
    </row>
    <row r="3385" spans="1:2">
      <c r="A3385" s="52">
        <v>32899</v>
      </c>
      <c r="B3385">
        <v>8.5500000000000007</v>
      </c>
    </row>
    <row r="3386" spans="1:2">
      <c r="A3386" s="52">
        <v>32902</v>
      </c>
      <c r="B3386">
        <v>8.5399999999999991</v>
      </c>
    </row>
    <row r="3387" spans="1:2">
      <c r="A3387" s="52">
        <v>32903</v>
      </c>
      <c r="B3387">
        <v>8.5500000000000007</v>
      </c>
    </row>
    <row r="3388" spans="1:2">
      <c r="A3388" s="52">
        <v>32904</v>
      </c>
      <c r="B3388">
        <v>8.4600000000000009</v>
      </c>
    </row>
    <row r="3389" spans="1:2">
      <c r="A3389" s="52">
        <v>32905</v>
      </c>
      <c r="B3389">
        <v>8.44</v>
      </c>
    </row>
    <row r="3390" spans="1:2">
      <c r="A3390" s="52">
        <v>32906</v>
      </c>
      <c r="B3390">
        <v>8.51</v>
      </c>
    </row>
    <row r="3391" spans="1:2">
      <c r="A3391" s="52">
        <v>32909</v>
      </c>
      <c r="B3391">
        <v>8.5299999999999994</v>
      </c>
    </row>
    <row r="3392" spans="1:2">
      <c r="A3392" s="52">
        <v>32910</v>
      </c>
      <c r="B3392">
        <v>8.58</v>
      </c>
    </row>
    <row r="3393" spans="1:2">
      <c r="A3393" s="52">
        <v>32911</v>
      </c>
      <c r="B3393">
        <v>8.57</v>
      </c>
    </row>
    <row r="3394" spans="1:2">
      <c r="A3394" s="52">
        <v>32912</v>
      </c>
      <c r="B3394">
        <v>8.5</v>
      </c>
    </row>
    <row r="3395" spans="1:2">
      <c r="A3395" s="52">
        <v>32913</v>
      </c>
      <c r="B3395">
        <v>8.36</v>
      </c>
    </row>
    <row r="3396" spans="1:2">
      <c r="A3396" s="52">
        <v>32916</v>
      </c>
      <c r="B3396">
        <v>8.43</v>
      </c>
    </row>
    <row r="3397" spans="1:2">
      <c r="A3397" s="52">
        <v>32917</v>
      </c>
      <c r="B3397">
        <v>8.39</v>
      </c>
    </row>
    <row r="3398" spans="1:2">
      <c r="A3398" s="52">
        <v>32918</v>
      </c>
      <c r="B3398">
        <v>8.41</v>
      </c>
    </row>
    <row r="3399" spans="1:2">
      <c r="A3399" s="52">
        <v>32919</v>
      </c>
      <c r="B3399">
        <v>8.4700000000000006</v>
      </c>
    </row>
    <row r="3400" spans="1:2">
      <c r="A3400" s="52">
        <v>32920</v>
      </c>
      <c r="B3400">
        <v>8.4600000000000009</v>
      </c>
    </row>
    <row r="3401" spans="1:2">
      <c r="A3401" s="52">
        <v>32923</v>
      </c>
      <c r="B3401" t="s">
        <v>7113</v>
      </c>
    </row>
    <row r="3402" spans="1:2">
      <c r="A3402" s="52">
        <v>32924</v>
      </c>
      <c r="B3402">
        <v>8.66</v>
      </c>
    </row>
    <row r="3403" spans="1:2">
      <c r="A3403" s="52">
        <v>32925</v>
      </c>
      <c r="B3403">
        <v>8.66</v>
      </c>
    </row>
    <row r="3404" spans="1:2">
      <c r="A3404" s="52">
        <v>32926</v>
      </c>
      <c r="B3404">
        <v>8.56</v>
      </c>
    </row>
    <row r="3405" spans="1:2">
      <c r="A3405" s="52">
        <v>32927</v>
      </c>
      <c r="B3405">
        <v>8.56</v>
      </c>
    </row>
    <row r="3406" spans="1:2">
      <c r="A3406" s="52">
        <v>32930</v>
      </c>
      <c r="B3406">
        <v>8.49</v>
      </c>
    </row>
    <row r="3407" spans="1:2">
      <c r="A3407" s="52">
        <v>32931</v>
      </c>
      <c r="B3407">
        <v>8.4499999999999993</v>
      </c>
    </row>
    <row r="3408" spans="1:2">
      <c r="A3408" s="52">
        <v>32932</v>
      </c>
      <c r="B3408">
        <v>8.5399999999999991</v>
      </c>
    </row>
    <row r="3409" spans="1:2">
      <c r="A3409" s="52">
        <v>32933</v>
      </c>
      <c r="B3409">
        <v>8.61</v>
      </c>
    </row>
    <row r="3410" spans="1:2">
      <c r="A3410" s="52">
        <v>32934</v>
      </c>
      <c r="B3410">
        <v>8.5500000000000007</v>
      </c>
    </row>
    <row r="3411" spans="1:2">
      <c r="A3411" s="52">
        <v>32937</v>
      </c>
      <c r="B3411">
        <v>8.66</v>
      </c>
    </row>
    <row r="3412" spans="1:2">
      <c r="A3412" s="52">
        <v>32938</v>
      </c>
      <c r="B3412">
        <v>8.59</v>
      </c>
    </row>
    <row r="3413" spans="1:2">
      <c r="A3413" s="52">
        <v>32939</v>
      </c>
      <c r="B3413">
        <v>8.58</v>
      </c>
    </row>
    <row r="3414" spans="1:2">
      <c r="A3414" s="52">
        <v>32940</v>
      </c>
      <c r="B3414">
        <v>8.56</v>
      </c>
    </row>
    <row r="3415" spans="1:2">
      <c r="A3415" s="52">
        <v>32941</v>
      </c>
      <c r="B3415">
        <v>8.6300000000000008</v>
      </c>
    </row>
    <row r="3416" spans="1:2">
      <c r="A3416" s="52">
        <v>32944</v>
      </c>
      <c r="B3416">
        <v>8.6199999999999992</v>
      </c>
    </row>
    <row r="3417" spans="1:2">
      <c r="A3417" s="52">
        <v>32945</v>
      </c>
      <c r="B3417">
        <v>8.7200000000000006</v>
      </c>
    </row>
    <row r="3418" spans="1:2">
      <c r="A3418" s="52">
        <v>32946</v>
      </c>
      <c r="B3418">
        <v>8.61</v>
      </c>
    </row>
    <row r="3419" spans="1:2">
      <c r="A3419" s="52">
        <v>32947</v>
      </c>
      <c r="B3419">
        <v>8.6300000000000008</v>
      </c>
    </row>
    <row r="3420" spans="1:2">
      <c r="A3420" s="52">
        <v>32948</v>
      </c>
      <c r="B3420">
        <v>8.5500000000000007</v>
      </c>
    </row>
    <row r="3421" spans="1:2">
      <c r="A3421" s="52">
        <v>32951</v>
      </c>
      <c r="B3421">
        <v>8.5399999999999991</v>
      </c>
    </row>
    <row r="3422" spans="1:2">
      <c r="A3422" s="52">
        <v>32952</v>
      </c>
      <c r="B3422">
        <v>8.4700000000000006</v>
      </c>
    </row>
    <row r="3423" spans="1:2">
      <c r="A3423" s="52">
        <v>32953</v>
      </c>
      <c r="B3423">
        <v>8.4700000000000006</v>
      </c>
    </row>
    <row r="3424" spans="1:2">
      <c r="A3424" s="52">
        <v>32954</v>
      </c>
      <c r="B3424">
        <v>8.49</v>
      </c>
    </row>
    <row r="3425" spans="1:2">
      <c r="A3425" s="52">
        <v>32955</v>
      </c>
      <c r="B3425">
        <v>8.48</v>
      </c>
    </row>
    <row r="3426" spans="1:2">
      <c r="A3426" s="52">
        <v>32958</v>
      </c>
      <c r="B3426">
        <v>8.4700000000000006</v>
      </c>
    </row>
    <row r="3427" spans="1:2">
      <c r="A3427" s="52">
        <v>32959</v>
      </c>
      <c r="B3427">
        <v>8.48</v>
      </c>
    </row>
    <row r="3428" spans="1:2">
      <c r="A3428" s="52">
        <v>32960</v>
      </c>
      <c r="B3428">
        <v>8.4700000000000006</v>
      </c>
    </row>
    <row r="3429" spans="1:2">
      <c r="A3429" s="52">
        <v>32961</v>
      </c>
      <c r="B3429">
        <v>8.58</v>
      </c>
    </row>
    <row r="3430" spans="1:2">
      <c r="A3430" s="52">
        <v>32962</v>
      </c>
      <c r="B3430">
        <v>8.6300000000000008</v>
      </c>
    </row>
    <row r="3431" spans="1:2">
      <c r="A3431" s="52">
        <v>32965</v>
      </c>
      <c r="B3431">
        <v>8.6300000000000008</v>
      </c>
    </row>
    <row r="3432" spans="1:2">
      <c r="A3432" s="52">
        <v>32966</v>
      </c>
      <c r="B3432">
        <v>8.61</v>
      </c>
    </row>
    <row r="3433" spans="1:2">
      <c r="A3433" s="52">
        <v>32967</v>
      </c>
      <c r="B3433">
        <v>8.52</v>
      </c>
    </row>
    <row r="3434" spans="1:2">
      <c r="A3434" s="52">
        <v>32968</v>
      </c>
      <c r="B3434">
        <v>8.52</v>
      </c>
    </row>
    <row r="3435" spans="1:2">
      <c r="A3435" s="52">
        <v>32969</v>
      </c>
      <c r="B3435">
        <v>8.52</v>
      </c>
    </row>
    <row r="3436" spans="1:2">
      <c r="A3436" s="52">
        <v>32972</v>
      </c>
      <c r="B3436">
        <v>8.5500000000000007</v>
      </c>
    </row>
    <row r="3437" spans="1:2">
      <c r="A3437" s="52">
        <v>32973</v>
      </c>
      <c r="B3437">
        <v>8.57</v>
      </c>
    </row>
    <row r="3438" spans="1:2">
      <c r="A3438" s="52">
        <v>32974</v>
      </c>
      <c r="B3438">
        <v>8.58</v>
      </c>
    </row>
    <row r="3439" spans="1:2">
      <c r="A3439" s="52">
        <v>32975</v>
      </c>
      <c r="B3439">
        <v>8.6</v>
      </c>
    </row>
    <row r="3440" spans="1:2">
      <c r="A3440" s="52">
        <v>32976</v>
      </c>
      <c r="B3440" t="s">
        <v>7113</v>
      </c>
    </row>
    <row r="3441" spans="1:2">
      <c r="A3441" s="52">
        <v>32979</v>
      </c>
      <c r="B3441">
        <v>8.64</v>
      </c>
    </row>
    <row r="3442" spans="1:2">
      <c r="A3442" s="52">
        <v>32980</v>
      </c>
      <c r="B3442">
        <v>8.74</v>
      </c>
    </row>
    <row r="3443" spans="1:2">
      <c r="A3443" s="52">
        <v>32981</v>
      </c>
      <c r="B3443">
        <v>8.85</v>
      </c>
    </row>
    <row r="3444" spans="1:2">
      <c r="A3444" s="52">
        <v>32982</v>
      </c>
      <c r="B3444">
        <v>8.86</v>
      </c>
    </row>
    <row r="3445" spans="1:2">
      <c r="A3445" s="52">
        <v>32983</v>
      </c>
      <c r="B3445">
        <v>8.93</v>
      </c>
    </row>
    <row r="3446" spans="1:2">
      <c r="A3446" s="52">
        <v>32986</v>
      </c>
      <c r="B3446">
        <v>8.9600000000000009</v>
      </c>
    </row>
    <row r="3447" spans="1:2">
      <c r="A3447" s="52">
        <v>32987</v>
      </c>
      <c r="B3447">
        <v>8.98</v>
      </c>
    </row>
    <row r="3448" spans="1:2">
      <c r="A3448" s="52">
        <v>32988</v>
      </c>
      <c r="B3448">
        <v>8.98</v>
      </c>
    </row>
    <row r="3449" spans="1:2">
      <c r="A3449" s="52">
        <v>32989</v>
      </c>
      <c r="B3449">
        <v>9.0399999999999991</v>
      </c>
    </row>
    <row r="3450" spans="1:2">
      <c r="A3450" s="52">
        <v>32990</v>
      </c>
      <c r="B3450">
        <v>9.0399999999999991</v>
      </c>
    </row>
    <row r="3451" spans="1:2">
      <c r="A3451" s="52">
        <v>32993</v>
      </c>
      <c r="B3451">
        <v>9</v>
      </c>
    </row>
    <row r="3452" spans="1:2">
      <c r="A3452" s="52">
        <v>32994</v>
      </c>
      <c r="B3452">
        <v>9.0399999999999991</v>
      </c>
    </row>
    <row r="3453" spans="1:2">
      <c r="A3453" s="52">
        <v>32995</v>
      </c>
      <c r="B3453">
        <v>9.0500000000000007</v>
      </c>
    </row>
    <row r="3454" spans="1:2">
      <c r="A3454" s="52">
        <v>32996</v>
      </c>
      <c r="B3454">
        <v>8.99</v>
      </c>
    </row>
    <row r="3455" spans="1:2">
      <c r="A3455" s="52">
        <v>32997</v>
      </c>
      <c r="B3455">
        <v>8.83</v>
      </c>
    </row>
    <row r="3456" spans="1:2">
      <c r="A3456" s="52">
        <v>33000</v>
      </c>
      <c r="B3456">
        <v>8.85</v>
      </c>
    </row>
    <row r="3457" spans="1:2">
      <c r="A3457" s="52">
        <v>33001</v>
      </c>
      <c r="B3457">
        <v>8.81</v>
      </c>
    </row>
    <row r="3458" spans="1:2">
      <c r="A3458" s="52">
        <v>33002</v>
      </c>
      <c r="B3458">
        <v>8.9</v>
      </c>
    </row>
    <row r="3459" spans="1:2">
      <c r="A3459" s="52">
        <v>33003</v>
      </c>
      <c r="B3459">
        <v>8.81</v>
      </c>
    </row>
    <row r="3460" spans="1:2">
      <c r="A3460" s="52">
        <v>33004</v>
      </c>
      <c r="B3460">
        <v>8.64</v>
      </c>
    </row>
    <row r="3461" spans="1:2">
      <c r="A3461" s="52">
        <v>33007</v>
      </c>
      <c r="B3461">
        <v>8.58</v>
      </c>
    </row>
    <row r="3462" spans="1:2">
      <c r="A3462" s="52">
        <v>33008</v>
      </c>
      <c r="B3462">
        <v>8.6199999999999992</v>
      </c>
    </row>
    <row r="3463" spans="1:2">
      <c r="A3463" s="52">
        <v>33009</v>
      </c>
      <c r="B3463">
        <v>8.64</v>
      </c>
    </row>
    <row r="3464" spans="1:2">
      <c r="A3464" s="52">
        <v>33010</v>
      </c>
      <c r="B3464">
        <v>8.65</v>
      </c>
    </row>
    <row r="3465" spans="1:2">
      <c r="A3465" s="52">
        <v>33011</v>
      </c>
      <c r="B3465">
        <v>8.6999999999999993</v>
      </c>
    </row>
    <row r="3466" spans="1:2">
      <c r="A3466" s="52">
        <v>33014</v>
      </c>
      <c r="B3466">
        <v>8.69</v>
      </c>
    </row>
    <row r="3467" spans="1:2">
      <c r="A3467" s="52">
        <v>33015</v>
      </c>
      <c r="B3467">
        <v>8.61</v>
      </c>
    </row>
    <row r="3468" spans="1:2">
      <c r="A3468" s="52">
        <v>33016</v>
      </c>
      <c r="B3468">
        <v>8.59</v>
      </c>
    </row>
    <row r="3469" spans="1:2">
      <c r="A3469" s="52">
        <v>33017</v>
      </c>
      <c r="B3469">
        <v>8.6</v>
      </c>
    </row>
    <row r="3470" spans="1:2">
      <c r="A3470" s="52">
        <v>33018</v>
      </c>
      <c r="B3470">
        <v>8.67</v>
      </c>
    </row>
    <row r="3471" spans="1:2">
      <c r="A3471" s="52">
        <v>33021</v>
      </c>
      <c r="B3471" t="s">
        <v>7113</v>
      </c>
    </row>
    <row r="3472" spans="1:2">
      <c r="A3472" s="52">
        <v>33022</v>
      </c>
      <c r="B3472">
        <v>8.64</v>
      </c>
    </row>
    <row r="3473" spans="1:2">
      <c r="A3473" s="52">
        <v>33023</v>
      </c>
      <c r="B3473">
        <v>8.6</v>
      </c>
    </row>
    <row r="3474" spans="1:2">
      <c r="A3474" s="52">
        <v>33024</v>
      </c>
      <c r="B3474">
        <v>8.58</v>
      </c>
    </row>
    <row r="3475" spans="1:2">
      <c r="A3475" s="52">
        <v>33025</v>
      </c>
      <c r="B3475">
        <v>8.43</v>
      </c>
    </row>
    <row r="3476" spans="1:2">
      <c r="A3476" s="52">
        <v>33028</v>
      </c>
      <c r="B3476">
        <v>8.43</v>
      </c>
    </row>
    <row r="3477" spans="1:2">
      <c r="A3477" s="52">
        <v>33029</v>
      </c>
      <c r="B3477">
        <v>8.4600000000000009</v>
      </c>
    </row>
    <row r="3478" spans="1:2">
      <c r="A3478" s="52">
        <v>33030</v>
      </c>
      <c r="B3478">
        <v>8.44</v>
      </c>
    </row>
    <row r="3479" spans="1:2">
      <c r="A3479" s="52">
        <v>33031</v>
      </c>
      <c r="B3479">
        <v>8.43</v>
      </c>
    </row>
    <row r="3480" spans="1:2">
      <c r="A3480" s="52">
        <v>33032</v>
      </c>
      <c r="B3480">
        <v>8.44</v>
      </c>
    </row>
    <row r="3481" spans="1:2">
      <c r="A3481" s="52">
        <v>33035</v>
      </c>
      <c r="B3481">
        <v>8.4499999999999993</v>
      </c>
    </row>
    <row r="3482" spans="1:2">
      <c r="A3482" s="52">
        <v>33036</v>
      </c>
      <c r="B3482">
        <v>8.4499999999999993</v>
      </c>
    </row>
    <row r="3483" spans="1:2">
      <c r="A3483" s="52">
        <v>33037</v>
      </c>
      <c r="B3483">
        <v>8.39</v>
      </c>
    </row>
    <row r="3484" spans="1:2">
      <c r="A3484" s="52">
        <v>33038</v>
      </c>
      <c r="B3484">
        <v>8.36</v>
      </c>
    </row>
    <row r="3485" spans="1:2">
      <c r="A3485" s="52">
        <v>33039</v>
      </c>
      <c r="B3485">
        <v>8.43</v>
      </c>
    </row>
    <row r="3486" spans="1:2">
      <c r="A3486" s="52">
        <v>33042</v>
      </c>
      <c r="B3486">
        <v>8.4700000000000006</v>
      </c>
    </row>
    <row r="3487" spans="1:2">
      <c r="A3487" s="52">
        <v>33043</v>
      </c>
      <c r="B3487">
        <v>8.48</v>
      </c>
    </row>
    <row r="3488" spans="1:2">
      <c r="A3488" s="52">
        <v>33044</v>
      </c>
      <c r="B3488">
        <v>8.52</v>
      </c>
    </row>
    <row r="3489" spans="1:2">
      <c r="A3489" s="52">
        <v>33045</v>
      </c>
      <c r="B3489">
        <v>8.5</v>
      </c>
    </row>
    <row r="3490" spans="1:2">
      <c r="A3490" s="52">
        <v>33046</v>
      </c>
      <c r="B3490">
        <v>8.49</v>
      </c>
    </row>
    <row r="3491" spans="1:2">
      <c r="A3491" s="52">
        <v>33049</v>
      </c>
      <c r="B3491">
        <v>8.56</v>
      </c>
    </row>
    <row r="3492" spans="1:2">
      <c r="A3492" s="52">
        <v>33050</v>
      </c>
      <c r="B3492">
        <v>8.5299999999999994</v>
      </c>
    </row>
    <row r="3493" spans="1:2">
      <c r="A3493" s="52">
        <v>33051</v>
      </c>
      <c r="B3493">
        <v>8.49</v>
      </c>
    </row>
    <row r="3494" spans="1:2">
      <c r="A3494" s="52">
        <v>33052</v>
      </c>
      <c r="B3494">
        <v>8.4499999999999993</v>
      </c>
    </row>
    <row r="3495" spans="1:2">
      <c r="A3495" s="52">
        <v>33053</v>
      </c>
      <c r="B3495">
        <v>8.41</v>
      </c>
    </row>
    <row r="3496" spans="1:2">
      <c r="A3496" s="52">
        <v>33056</v>
      </c>
      <c r="B3496">
        <v>8.41</v>
      </c>
    </row>
    <row r="3497" spans="1:2">
      <c r="A3497" s="52">
        <v>33057</v>
      </c>
      <c r="B3497">
        <v>8.4</v>
      </c>
    </row>
    <row r="3498" spans="1:2">
      <c r="A3498" s="52">
        <v>33058</v>
      </c>
      <c r="B3498" t="s">
        <v>7113</v>
      </c>
    </row>
    <row r="3499" spans="1:2">
      <c r="A3499" s="52">
        <v>33059</v>
      </c>
      <c r="B3499">
        <v>8.42</v>
      </c>
    </row>
    <row r="3500" spans="1:2">
      <c r="A3500" s="52">
        <v>33060</v>
      </c>
      <c r="B3500">
        <v>8.51</v>
      </c>
    </row>
    <row r="3501" spans="1:2">
      <c r="A3501" s="52">
        <v>33063</v>
      </c>
      <c r="B3501">
        <v>8.5500000000000007</v>
      </c>
    </row>
    <row r="3502" spans="1:2">
      <c r="A3502" s="52">
        <v>33064</v>
      </c>
      <c r="B3502">
        <v>8.56</v>
      </c>
    </row>
    <row r="3503" spans="1:2">
      <c r="A3503" s="52">
        <v>33065</v>
      </c>
      <c r="B3503">
        <v>8.56</v>
      </c>
    </row>
    <row r="3504" spans="1:2">
      <c r="A3504" s="52">
        <v>33066</v>
      </c>
      <c r="B3504">
        <v>8.5</v>
      </c>
    </row>
    <row r="3505" spans="1:2">
      <c r="A3505" s="52">
        <v>33067</v>
      </c>
      <c r="B3505">
        <v>8.4600000000000009</v>
      </c>
    </row>
    <row r="3506" spans="1:2">
      <c r="A3506" s="52">
        <v>33070</v>
      </c>
      <c r="B3506">
        <v>8.4600000000000009</v>
      </c>
    </row>
    <row r="3507" spans="1:2">
      <c r="A3507" s="52">
        <v>33071</v>
      </c>
      <c r="B3507">
        <v>8.4600000000000009</v>
      </c>
    </row>
    <row r="3508" spans="1:2">
      <c r="A3508" s="52">
        <v>33072</v>
      </c>
      <c r="B3508">
        <v>8.5500000000000007</v>
      </c>
    </row>
    <row r="3509" spans="1:2">
      <c r="A3509" s="52">
        <v>33073</v>
      </c>
      <c r="B3509">
        <v>8.56</v>
      </c>
    </row>
    <row r="3510" spans="1:2">
      <c r="A3510" s="52">
        <v>33074</v>
      </c>
      <c r="B3510">
        <v>8.5399999999999991</v>
      </c>
    </row>
    <row r="3511" spans="1:2">
      <c r="A3511" s="52">
        <v>33077</v>
      </c>
      <c r="B3511">
        <v>8.5399999999999991</v>
      </c>
    </row>
    <row r="3512" spans="1:2">
      <c r="A3512" s="52">
        <v>33078</v>
      </c>
      <c r="B3512">
        <v>8.59</v>
      </c>
    </row>
    <row r="3513" spans="1:2">
      <c r="A3513" s="52">
        <v>33079</v>
      </c>
      <c r="B3513">
        <v>8.5500000000000007</v>
      </c>
    </row>
    <row r="3514" spans="1:2">
      <c r="A3514" s="52">
        <v>33080</v>
      </c>
      <c r="B3514">
        <v>8.5399999999999991</v>
      </c>
    </row>
    <row r="3515" spans="1:2">
      <c r="A3515" s="52">
        <v>33081</v>
      </c>
      <c r="B3515">
        <v>8.48</v>
      </c>
    </row>
    <row r="3516" spans="1:2">
      <c r="A3516" s="52">
        <v>33084</v>
      </c>
      <c r="B3516">
        <v>8.4</v>
      </c>
    </row>
    <row r="3517" spans="1:2">
      <c r="A3517" s="52">
        <v>33085</v>
      </c>
      <c r="B3517">
        <v>8.42</v>
      </c>
    </row>
    <row r="3518" spans="1:2">
      <c r="A3518" s="52">
        <v>33086</v>
      </c>
      <c r="B3518">
        <v>8.36</v>
      </c>
    </row>
    <row r="3519" spans="1:2">
      <c r="A3519" s="52">
        <v>33087</v>
      </c>
      <c r="B3519">
        <v>8.4600000000000009</v>
      </c>
    </row>
    <row r="3520" spans="1:2">
      <c r="A3520" s="52">
        <v>33088</v>
      </c>
      <c r="B3520">
        <v>8.5500000000000007</v>
      </c>
    </row>
    <row r="3521" spans="1:2">
      <c r="A3521" s="52">
        <v>33091</v>
      </c>
      <c r="B3521">
        <v>8.82</v>
      </c>
    </row>
    <row r="3522" spans="1:2">
      <c r="A3522" s="52">
        <v>33092</v>
      </c>
      <c r="B3522">
        <v>8.86</v>
      </c>
    </row>
    <row r="3523" spans="1:2">
      <c r="A3523" s="52">
        <v>33093</v>
      </c>
      <c r="B3523">
        <v>8.8699999999999992</v>
      </c>
    </row>
    <row r="3524" spans="1:2">
      <c r="A3524" s="52">
        <v>33094</v>
      </c>
      <c r="B3524">
        <v>8.75</v>
      </c>
    </row>
    <row r="3525" spans="1:2">
      <c r="A3525" s="52">
        <v>33095</v>
      </c>
      <c r="B3525">
        <v>8.7899999999999991</v>
      </c>
    </row>
    <row r="3526" spans="1:2">
      <c r="A3526" s="52">
        <v>33098</v>
      </c>
      <c r="B3526">
        <v>8.83</v>
      </c>
    </row>
    <row r="3527" spans="1:2">
      <c r="A3527" s="52">
        <v>33099</v>
      </c>
      <c r="B3527">
        <v>8.7799999999999994</v>
      </c>
    </row>
    <row r="3528" spans="1:2">
      <c r="A3528" s="52">
        <v>33100</v>
      </c>
      <c r="B3528">
        <v>8.76</v>
      </c>
    </row>
    <row r="3529" spans="1:2">
      <c r="A3529" s="52">
        <v>33101</v>
      </c>
      <c r="B3529">
        <v>8.91</v>
      </c>
    </row>
    <row r="3530" spans="1:2">
      <c r="A3530" s="52">
        <v>33102</v>
      </c>
      <c r="B3530">
        <v>8.94</v>
      </c>
    </row>
    <row r="3531" spans="1:2">
      <c r="A3531" s="52">
        <v>33105</v>
      </c>
      <c r="B3531">
        <v>8.92</v>
      </c>
    </row>
    <row r="3532" spans="1:2">
      <c r="A3532" s="52">
        <v>33106</v>
      </c>
      <c r="B3532">
        <v>8.94</v>
      </c>
    </row>
    <row r="3533" spans="1:2">
      <c r="A3533" s="52">
        <v>33107</v>
      </c>
      <c r="B3533">
        <v>9.0299999999999994</v>
      </c>
    </row>
    <row r="3534" spans="1:2">
      <c r="A3534" s="52">
        <v>33108</v>
      </c>
      <c r="B3534">
        <v>9.11</v>
      </c>
    </row>
    <row r="3535" spans="1:2">
      <c r="A3535" s="52">
        <v>33109</v>
      </c>
      <c r="B3535">
        <v>9.17</v>
      </c>
    </row>
    <row r="3536" spans="1:2">
      <c r="A3536" s="52">
        <v>33112</v>
      </c>
      <c r="B3536">
        <v>9.02</v>
      </c>
    </row>
    <row r="3537" spans="1:2">
      <c r="A3537" s="52">
        <v>33113</v>
      </c>
      <c r="B3537">
        <v>9.07</v>
      </c>
    </row>
    <row r="3538" spans="1:2">
      <c r="A3538" s="52">
        <v>33114</v>
      </c>
      <c r="B3538">
        <v>8.9499999999999993</v>
      </c>
    </row>
    <row r="3539" spans="1:2">
      <c r="A3539" s="52">
        <v>33115</v>
      </c>
      <c r="B3539">
        <v>8.98</v>
      </c>
    </row>
    <row r="3540" spans="1:2">
      <c r="A3540" s="52">
        <v>33116</v>
      </c>
      <c r="B3540">
        <v>8.99</v>
      </c>
    </row>
    <row r="3541" spans="1:2">
      <c r="A3541" s="52">
        <v>33119</v>
      </c>
      <c r="B3541" t="s">
        <v>7113</v>
      </c>
    </row>
    <row r="3542" spans="1:2">
      <c r="A3542" s="52">
        <v>33120</v>
      </c>
      <c r="B3542">
        <v>9.0299999999999994</v>
      </c>
    </row>
    <row r="3543" spans="1:2">
      <c r="A3543" s="52">
        <v>33121</v>
      </c>
      <c r="B3543">
        <v>8.98</v>
      </c>
    </row>
    <row r="3544" spans="1:2">
      <c r="A3544" s="52">
        <v>33122</v>
      </c>
      <c r="B3544">
        <v>8.9600000000000009</v>
      </c>
    </row>
    <row r="3545" spans="1:2">
      <c r="A3545" s="52">
        <v>33123</v>
      </c>
      <c r="B3545">
        <v>8.92</v>
      </c>
    </row>
    <row r="3546" spans="1:2">
      <c r="A3546" s="52">
        <v>33126</v>
      </c>
      <c r="B3546">
        <v>8.98</v>
      </c>
    </row>
    <row r="3547" spans="1:2">
      <c r="A3547" s="52">
        <v>33127</v>
      </c>
      <c r="B3547">
        <v>8.9600000000000009</v>
      </c>
    </row>
    <row r="3548" spans="1:2">
      <c r="A3548" s="52">
        <v>33128</v>
      </c>
      <c r="B3548">
        <v>8.9600000000000009</v>
      </c>
    </row>
    <row r="3549" spans="1:2">
      <c r="A3549" s="52">
        <v>33129</v>
      </c>
      <c r="B3549">
        <v>8.9600000000000009</v>
      </c>
    </row>
    <row r="3550" spans="1:2">
      <c r="A3550" s="52">
        <v>33130</v>
      </c>
      <c r="B3550">
        <v>9.01</v>
      </c>
    </row>
    <row r="3551" spans="1:2">
      <c r="A3551" s="52">
        <v>33133</v>
      </c>
      <c r="B3551">
        <v>9.06</v>
      </c>
    </row>
    <row r="3552" spans="1:2">
      <c r="A3552" s="52">
        <v>33134</v>
      </c>
      <c r="B3552">
        <v>9.0500000000000007</v>
      </c>
    </row>
    <row r="3553" spans="1:2">
      <c r="A3553" s="52">
        <v>33135</v>
      </c>
      <c r="B3553">
        <v>9.02</v>
      </c>
    </row>
    <row r="3554" spans="1:2">
      <c r="A3554" s="52">
        <v>33136</v>
      </c>
      <c r="B3554">
        <v>9.0500000000000007</v>
      </c>
    </row>
    <row r="3555" spans="1:2">
      <c r="A3555" s="52">
        <v>33137</v>
      </c>
      <c r="B3555">
        <v>9.1300000000000008</v>
      </c>
    </row>
    <row r="3556" spans="1:2">
      <c r="A3556" s="52">
        <v>33140</v>
      </c>
      <c r="B3556">
        <v>9.18</v>
      </c>
    </row>
    <row r="3557" spans="1:2">
      <c r="A3557" s="52">
        <v>33141</v>
      </c>
      <c r="B3557">
        <v>9.15</v>
      </c>
    </row>
    <row r="3558" spans="1:2">
      <c r="A3558" s="52">
        <v>33142</v>
      </c>
      <c r="B3558">
        <v>9.14</v>
      </c>
    </row>
    <row r="3559" spans="1:2">
      <c r="A3559" s="52">
        <v>33143</v>
      </c>
      <c r="B3559">
        <v>9.0500000000000007</v>
      </c>
    </row>
    <row r="3560" spans="1:2">
      <c r="A3560" s="52">
        <v>33144</v>
      </c>
      <c r="B3560">
        <v>8.9600000000000009</v>
      </c>
    </row>
    <row r="3561" spans="1:2">
      <c r="A3561" s="52">
        <v>33147</v>
      </c>
      <c r="B3561">
        <v>8.84</v>
      </c>
    </row>
    <row r="3562" spans="1:2">
      <c r="A3562" s="52">
        <v>33148</v>
      </c>
      <c r="B3562">
        <v>8.84</v>
      </c>
    </row>
    <row r="3563" spans="1:2">
      <c r="A3563" s="52">
        <v>33149</v>
      </c>
      <c r="B3563">
        <v>8.85</v>
      </c>
    </row>
    <row r="3564" spans="1:2">
      <c r="A3564" s="52">
        <v>33150</v>
      </c>
      <c r="B3564">
        <v>8.81</v>
      </c>
    </row>
    <row r="3565" spans="1:2">
      <c r="A3565" s="52">
        <v>33151</v>
      </c>
      <c r="B3565">
        <v>8.7899999999999991</v>
      </c>
    </row>
    <row r="3566" spans="1:2">
      <c r="A3566" s="52">
        <v>33154</v>
      </c>
      <c r="B3566" t="s">
        <v>7113</v>
      </c>
    </row>
    <row r="3567" spans="1:2">
      <c r="A3567" s="52">
        <v>33155</v>
      </c>
      <c r="B3567">
        <v>8.98</v>
      </c>
    </row>
    <row r="3568" spans="1:2">
      <c r="A3568" s="52">
        <v>33156</v>
      </c>
      <c r="B3568">
        <v>9.0299999999999994</v>
      </c>
    </row>
    <row r="3569" spans="1:2">
      <c r="A3569" s="52">
        <v>33157</v>
      </c>
      <c r="B3569">
        <v>9.08</v>
      </c>
    </row>
    <row r="3570" spans="1:2">
      <c r="A3570" s="52">
        <v>33158</v>
      </c>
      <c r="B3570">
        <v>8.98</v>
      </c>
    </row>
    <row r="3571" spans="1:2">
      <c r="A3571" s="52">
        <v>33161</v>
      </c>
      <c r="B3571">
        <v>8.9499999999999993</v>
      </c>
    </row>
    <row r="3572" spans="1:2">
      <c r="A3572" s="52">
        <v>33162</v>
      </c>
      <c r="B3572">
        <v>8.94</v>
      </c>
    </row>
    <row r="3573" spans="1:2">
      <c r="A3573" s="52">
        <v>33163</v>
      </c>
      <c r="B3573">
        <v>8.89</v>
      </c>
    </row>
    <row r="3574" spans="1:2">
      <c r="A3574" s="52">
        <v>33164</v>
      </c>
      <c r="B3574">
        <v>8.85</v>
      </c>
    </row>
    <row r="3575" spans="1:2">
      <c r="A3575" s="52">
        <v>33165</v>
      </c>
      <c r="B3575">
        <v>8.75</v>
      </c>
    </row>
    <row r="3576" spans="1:2">
      <c r="A3576" s="52">
        <v>33168</v>
      </c>
      <c r="B3576">
        <v>8.76</v>
      </c>
    </row>
    <row r="3577" spans="1:2">
      <c r="A3577" s="52">
        <v>33169</v>
      </c>
      <c r="B3577">
        <v>8.7899999999999991</v>
      </c>
    </row>
    <row r="3578" spans="1:2">
      <c r="A3578" s="52">
        <v>33170</v>
      </c>
      <c r="B3578">
        <v>8.7899999999999991</v>
      </c>
    </row>
    <row r="3579" spans="1:2">
      <c r="A3579" s="52">
        <v>33171</v>
      </c>
      <c r="B3579">
        <v>8.74</v>
      </c>
    </row>
    <row r="3580" spans="1:2">
      <c r="A3580" s="52">
        <v>33172</v>
      </c>
      <c r="B3580">
        <v>8.76</v>
      </c>
    </row>
    <row r="3581" spans="1:2">
      <c r="A3581" s="52">
        <v>33175</v>
      </c>
      <c r="B3581">
        <v>8.84</v>
      </c>
    </row>
    <row r="3582" spans="1:2">
      <c r="A3582" s="52">
        <v>33176</v>
      </c>
      <c r="B3582">
        <v>8.83</v>
      </c>
    </row>
    <row r="3583" spans="1:2">
      <c r="A3583" s="52">
        <v>33177</v>
      </c>
      <c r="B3583">
        <v>8.7799999999999994</v>
      </c>
    </row>
    <row r="3584" spans="1:2">
      <c r="A3584" s="52">
        <v>33178</v>
      </c>
      <c r="B3584">
        <v>8.6999999999999993</v>
      </c>
    </row>
    <row r="3585" spans="1:2">
      <c r="A3585" s="52">
        <v>33179</v>
      </c>
      <c r="B3585">
        <v>8.6999999999999993</v>
      </c>
    </row>
    <row r="3586" spans="1:2">
      <c r="A3586" s="52">
        <v>33182</v>
      </c>
      <c r="B3586">
        <v>8.6300000000000008</v>
      </c>
    </row>
    <row r="3587" spans="1:2">
      <c r="A3587" s="52">
        <v>33183</v>
      </c>
      <c r="B3587">
        <v>8.64</v>
      </c>
    </row>
    <row r="3588" spans="1:2">
      <c r="A3588" s="52">
        <v>33184</v>
      </c>
      <c r="B3588">
        <v>8.7100000000000009</v>
      </c>
    </row>
    <row r="3589" spans="1:2">
      <c r="A3589" s="52">
        <v>33185</v>
      </c>
      <c r="B3589">
        <v>8.73</v>
      </c>
    </row>
    <row r="3590" spans="1:2">
      <c r="A3590" s="52">
        <v>33186</v>
      </c>
      <c r="B3590">
        <v>8.6300000000000008</v>
      </c>
    </row>
    <row r="3591" spans="1:2">
      <c r="A3591" s="52">
        <v>33189</v>
      </c>
      <c r="B3591" t="s">
        <v>7113</v>
      </c>
    </row>
    <row r="3592" spans="1:2">
      <c r="A3592" s="52">
        <v>33190</v>
      </c>
      <c r="B3592">
        <v>8.52</v>
      </c>
    </row>
    <row r="3593" spans="1:2">
      <c r="A3593" s="52">
        <v>33191</v>
      </c>
      <c r="B3593">
        <v>8.51</v>
      </c>
    </row>
    <row r="3594" spans="1:2">
      <c r="A3594" s="52">
        <v>33192</v>
      </c>
      <c r="B3594">
        <v>8.5299999999999994</v>
      </c>
    </row>
    <row r="3595" spans="1:2">
      <c r="A3595" s="52">
        <v>33193</v>
      </c>
      <c r="B3595">
        <v>8.4600000000000009</v>
      </c>
    </row>
    <row r="3596" spans="1:2">
      <c r="A3596" s="52">
        <v>33196</v>
      </c>
      <c r="B3596">
        <v>8.51</v>
      </c>
    </row>
    <row r="3597" spans="1:2">
      <c r="A3597" s="52">
        <v>33197</v>
      </c>
      <c r="B3597">
        <v>8.4700000000000006</v>
      </c>
    </row>
    <row r="3598" spans="1:2">
      <c r="A3598" s="52">
        <v>33198</v>
      </c>
      <c r="B3598">
        <v>8.44</v>
      </c>
    </row>
    <row r="3599" spans="1:2">
      <c r="A3599" s="52">
        <v>33199</v>
      </c>
      <c r="B3599" t="s">
        <v>7113</v>
      </c>
    </row>
    <row r="3600" spans="1:2">
      <c r="A3600" s="52">
        <v>33200</v>
      </c>
      <c r="B3600">
        <v>8.44</v>
      </c>
    </row>
    <row r="3601" spans="1:2">
      <c r="A3601" s="52">
        <v>33203</v>
      </c>
      <c r="B3601">
        <v>8.42</v>
      </c>
    </row>
    <row r="3602" spans="1:2">
      <c r="A3602" s="52">
        <v>33204</v>
      </c>
      <c r="B3602">
        <v>8.44</v>
      </c>
    </row>
    <row r="3603" spans="1:2">
      <c r="A3603" s="52">
        <v>33205</v>
      </c>
      <c r="B3603">
        <v>8.4600000000000009</v>
      </c>
    </row>
    <row r="3604" spans="1:2">
      <c r="A3604" s="52">
        <v>33206</v>
      </c>
      <c r="B3604">
        <v>8.4700000000000006</v>
      </c>
    </row>
    <row r="3605" spans="1:2">
      <c r="A3605" s="52">
        <v>33207</v>
      </c>
      <c r="B3605">
        <v>8.4</v>
      </c>
    </row>
    <row r="3606" spans="1:2">
      <c r="A3606" s="52">
        <v>33210</v>
      </c>
      <c r="B3606">
        <v>8.36</v>
      </c>
    </row>
    <row r="3607" spans="1:2">
      <c r="A3607" s="52">
        <v>33211</v>
      </c>
      <c r="B3607">
        <v>8.3699999999999992</v>
      </c>
    </row>
    <row r="3608" spans="1:2">
      <c r="A3608" s="52">
        <v>33212</v>
      </c>
      <c r="B3608">
        <v>8.32</v>
      </c>
    </row>
    <row r="3609" spans="1:2">
      <c r="A3609" s="52">
        <v>33213</v>
      </c>
      <c r="B3609">
        <v>8.35</v>
      </c>
    </row>
    <row r="3610" spans="1:2">
      <c r="A3610" s="52">
        <v>33214</v>
      </c>
      <c r="B3610">
        <v>8.19</v>
      </c>
    </row>
    <row r="3611" spans="1:2">
      <c r="A3611" s="52">
        <v>33217</v>
      </c>
      <c r="B3611">
        <v>8.14</v>
      </c>
    </row>
    <row r="3612" spans="1:2">
      <c r="A3612" s="52">
        <v>33218</v>
      </c>
      <c r="B3612">
        <v>8.1</v>
      </c>
    </row>
    <row r="3613" spans="1:2">
      <c r="A3613" s="52">
        <v>33219</v>
      </c>
      <c r="B3613">
        <v>8.07</v>
      </c>
    </row>
    <row r="3614" spans="1:2">
      <c r="A3614" s="52">
        <v>33220</v>
      </c>
      <c r="B3614">
        <v>8.14</v>
      </c>
    </row>
    <row r="3615" spans="1:2">
      <c r="A3615" s="52">
        <v>33221</v>
      </c>
      <c r="B3615">
        <v>8.1999999999999993</v>
      </c>
    </row>
    <row r="3616" spans="1:2">
      <c r="A3616" s="52">
        <v>33224</v>
      </c>
      <c r="B3616">
        <v>8.18</v>
      </c>
    </row>
    <row r="3617" spans="1:2">
      <c r="A3617" s="52">
        <v>33225</v>
      </c>
      <c r="B3617">
        <v>8.15</v>
      </c>
    </row>
    <row r="3618" spans="1:2">
      <c r="A3618" s="52">
        <v>33226</v>
      </c>
      <c r="B3618">
        <v>8.19</v>
      </c>
    </row>
    <row r="3619" spans="1:2">
      <c r="A3619" s="52">
        <v>33227</v>
      </c>
      <c r="B3619">
        <v>8.2200000000000006</v>
      </c>
    </row>
    <row r="3620" spans="1:2">
      <c r="A3620" s="52">
        <v>33228</v>
      </c>
      <c r="B3620">
        <v>8.2799999999999994</v>
      </c>
    </row>
    <row r="3621" spans="1:2">
      <c r="A3621" s="52">
        <v>33231</v>
      </c>
      <c r="B3621">
        <v>8.36</v>
      </c>
    </row>
    <row r="3622" spans="1:2">
      <c r="A3622" s="52">
        <v>33232</v>
      </c>
      <c r="B3622" t="s">
        <v>7113</v>
      </c>
    </row>
    <row r="3623" spans="1:2">
      <c r="A3623" s="52">
        <v>33233</v>
      </c>
      <c r="B3623">
        <v>8.3000000000000007</v>
      </c>
    </row>
    <row r="3624" spans="1:2">
      <c r="A3624" s="52">
        <v>33234</v>
      </c>
      <c r="B3624">
        <v>8.25</v>
      </c>
    </row>
    <row r="3625" spans="1:2">
      <c r="A3625" s="52">
        <v>33235</v>
      </c>
      <c r="B3625">
        <v>8.31</v>
      </c>
    </row>
    <row r="3626" spans="1:2">
      <c r="A3626" s="52">
        <v>33238</v>
      </c>
      <c r="B3626">
        <v>8.26</v>
      </c>
    </row>
    <row r="3627" spans="1:2">
      <c r="A3627" s="52">
        <v>33239</v>
      </c>
      <c r="B3627" t="s">
        <v>7113</v>
      </c>
    </row>
    <row r="3628" spans="1:2">
      <c r="A3628" s="52">
        <v>33240</v>
      </c>
      <c r="B3628">
        <v>8.14</v>
      </c>
    </row>
    <row r="3629" spans="1:2">
      <c r="A3629" s="52">
        <v>33241</v>
      </c>
      <c r="B3629">
        <v>8.11</v>
      </c>
    </row>
    <row r="3630" spans="1:2">
      <c r="A3630" s="52">
        <v>33242</v>
      </c>
      <c r="B3630">
        <v>8.1999999999999993</v>
      </c>
    </row>
    <row r="3631" spans="1:2">
      <c r="A3631" s="52">
        <v>33245</v>
      </c>
      <c r="B3631">
        <v>8.32</v>
      </c>
    </row>
    <row r="3632" spans="1:2">
      <c r="A3632" s="52">
        <v>33246</v>
      </c>
      <c r="B3632">
        <v>8.3699999999999992</v>
      </c>
    </row>
    <row r="3633" spans="1:2">
      <c r="A3633" s="52">
        <v>33247</v>
      </c>
      <c r="B3633">
        <v>8.4600000000000009</v>
      </c>
    </row>
    <row r="3634" spans="1:2">
      <c r="A3634" s="52">
        <v>33248</v>
      </c>
      <c r="B3634">
        <v>8.3699999999999992</v>
      </c>
    </row>
    <row r="3635" spans="1:2">
      <c r="A3635" s="52">
        <v>33249</v>
      </c>
      <c r="B3635">
        <v>8.39</v>
      </c>
    </row>
    <row r="3636" spans="1:2">
      <c r="A3636" s="52">
        <v>33252</v>
      </c>
      <c r="B3636">
        <v>8.41</v>
      </c>
    </row>
    <row r="3637" spans="1:2">
      <c r="A3637" s="52">
        <v>33253</v>
      </c>
      <c r="B3637">
        <v>8.41</v>
      </c>
    </row>
    <row r="3638" spans="1:2">
      <c r="A3638" s="52">
        <v>33254</v>
      </c>
      <c r="B3638">
        <v>8.4</v>
      </c>
    </row>
    <row r="3639" spans="1:2">
      <c r="A3639" s="52">
        <v>33255</v>
      </c>
      <c r="B3639">
        <v>8.18</v>
      </c>
    </row>
    <row r="3640" spans="1:2">
      <c r="A3640" s="52">
        <v>33256</v>
      </c>
      <c r="B3640">
        <v>8.17</v>
      </c>
    </row>
    <row r="3641" spans="1:2">
      <c r="A3641" s="52">
        <v>33259</v>
      </c>
      <c r="B3641" t="s">
        <v>7113</v>
      </c>
    </row>
    <row r="3642" spans="1:2">
      <c r="A3642" s="52">
        <v>33260</v>
      </c>
      <c r="B3642">
        <v>8.23</v>
      </c>
    </row>
    <row r="3643" spans="1:2">
      <c r="A3643" s="52">
        <v>33261</v>
      </c>
      <c r="B3643">
        <v>8.2100000000000009</v>
      </c>
    </row>
    <row r="3644" spans="1:2">
      <c r="A3644" s="52">
        <v>33262</v>
      </c>
      <c r="B3644">
        <v>8.18</v>
      </c>
    </row>
    <row r="3645" spans="1:2">
      <c r="A3645" s="52">
        <v>33263</v>
      </c>
      <c r="B3645">
        <v>8.24</v>
      </c>
    </row>
    <row r="3646" spans="1:2">
      <c r="A3646" s="52">
        <v>33266</v>
      </c>
      <c r="B3646">
        <v>8.23</v>
      </c>
    </row>
    <row r="3647" spans="1:2">
      <c r="A3647" s="52">
        <v>33267</v>
      </c>
      <c r="B3647">
        <v>8.1999999999999993</v>
      </c>
    </row>
    <row r="3648" spans="1:2">
      <c r="A3648" s="52">
        <v>33268</v>
      </c>
      <c r="B3648">
        <v>8.23</v>
      </c>
    </row>
    <row r="3649" spans="1:2">
      <c r="A3649" s="52">
        <v>33269</v>
      </c>
      <c r="B3649">
        <v>8.2100000000000009</v>
      </c>
    </row>
    <row r="3650" spans="1:2">
      <c r="A3650" s="52">
        <v>33270</v>
      </c>
      <c r="B3650">
        <v>8.09</v>
      </c>
    </row>
    <row r="3651" spans="1:2">
      <c r="A3651" s="52">
        <v>33273</v>
      </c>
      <c r="B3651">
        <v>8.0500000000000007</v>
      </c>
    </row>
    <row r="3652" spans="1:2">
      <c r="A3652" s="52">
        <v>33274</v>
      </c>
      <c r="B3652">
        <v>8.02</v>
      </c>
    </row>
    <row r="3653" spans="1:2">
      <c r="A3653" s="52">
        <v>33275</v>
      </c>
      <c r="B3653">
        <v>8.02</v>
      </c>
    </row>
    <row r="3654" spans="1:2">
      <c r="A3654" s="52">
        <v>33276</v>
      </c>
      <c r="B3654">
        <v>8.01</v>
      </c>
    </row>
    <row r="3655" spans="1:2">
      <c r="A3655" s="52">
        <v>33277</v>
      </c>
      <c r="B3655">
        <v>7.95</v>
      </c>
    </row>
    <row r="3656" spans="1:2">
      <c r="A3656" s="52">
        <v>33280</v>
      </c>
      <c r="B3656">
        <v>7.97</v>
      </c>
    </row>
    <row r="3657" spans="1:2">
      <c r="A3657" s="52">
        <v>33281</v>
      </c>
      <c r="B3657">
        <v>7.96</v>
      </c>
    </row>
    <row r="3658" spans="1:2">
      <c r="A3658" s="52">
        <v>33282</v>
      </c>
      <c r="B3658">
        <v>7.97</v>
      </c>
    </row>
    <row r="3659" spans="1:2">
      <c r="A3659" s="52">
        <v>33283</v>
      </c>
      <c r="B3659">
        <v>7.99</v>
      </c>
    </row>
    <row r="3660" spans="1:2">
      <c r="A3660" s="52">
        <v>33284</v>
      </c>
      <c r="B3660">
        <v>7.97</v>
      </c>
    </row>
    <row r="3661" spans="1:2">
      <c r="A3661" s="52">
        <v>33287</v>
      </c>
      <c r="B3661" t="s">
        <v>7113</v>
      </c>
    </row>
    <row r="3662" spans="1:2">
      <c r="A3662" s="52">
        <v>33288</v>
      </c>
      <c r="B3662">
        <v>7.99</v>
      </c>
    </row>
    <row r="3663" spans="1:2">
      <c r="A3663" s="52">
        <v>33289</v>
      </c>
      <c r="B3663">
        <v>8.02</v>
      </c>
    </row>
    <row r="3664" spans="1:2">
      <c r="A3664" s="52">
        <v>33290</v>
      </c>
      <c r="B3664">
        <v>8.0399999999999991</v>
      </c>
    </row>
    <row r="3665" spans="1:2">
      <c r="A3665" s="52">
        <v>33291</v>
      </c>
      <c r="B3665">
        <v>8.07</v>
      </c>
    </row>
    <row r="3666" spans="1:2">
      <c r="A3666" s="52">
        <v>33294</v>
      </c>
      <c r="B3666">
        <v>8.0500000000000007</v>
      </c>
    </row>
    <row r="3667" spans="1:2">
      <c r="A3667" s="52">
        <v>33295</v>
      </c>
      <c r="B3667">
        <v>8.14</v>
      </c>
    </row>
    <row r="3668" spans="1:2">
      <c r="A3668" s="52">
        <v>33296</v>
      </c>
      <c r="B3668">
        <v>8.15</v>
      </c>
    </row>
    <row r="3669" spans="1:2">
      <c r="A3669" s="52">
        <v>33297</v>
      </c>
      <c r="B3669">
        <v>8.19</v>
      </c>
    </row>
    <row r="3670" spans="1:2">
      <c r="A3670" s="52">
        <v>33298</v>
      </c>
      <c r="B3670">
        <v>8.2799999999999994</v>
      </c>
    </row>
    <row r="3671" spans="1:2">
      <c r="A3671" s="52">
        <v>33301</v>
      </c>
      <c r="B3671">
        <v>8.2899999999999991</v>
      </c>
    </row>
    <row r="3672" spans="1:2">
      <c r="A3672" s="52">
        <v>33302</v>
      </c>
      <c r="B3672">
        <v>8.25</v>
      </c>
    </row>
    <row r="3673" spans="1:2">
      <c r="A3673" s="52">
        <v>33303</v>
      </c>
      <c r="B3673">
        <v>8.2899999999999991</v>
      </c>
    </row>
    <row r="3674" spans="1:2">
      <c r="A3674" s="52">
        <v>33304</v>
      </c>
      <c r="B3674">
        <v>8.23</v>
      </c>
    </row>
    <row r="3675" spans="1:2">
      <c r="A3675" s="52">
        <v>33305</v>
      </c>
      <c r="B3675">
        <v>8.3000000000000007</v>
      </c>
    </row>
    <row r="3676" spans="1:2">
      <c r="A3676" s="52">
        <v>33308</v>
      </c>
      <c r="B3676">
        <v>8.23</v>
      </c>
    </row>
    <row r="3677" spans="1:2">
      <c r="A3677" s="52">
        <v>33309</v>
      </c>
      <c r="B3677">
        <v>8.26</v>
      </c>
    </row>
    <row r="3678" spans="1:2">
      <c r="A3678" s="52">
        <v>33310</v>
      </c>
      <c r="B3678">
        <v>8.1999999999999993</v>
      </c>
    </row>
    <row r="3679" spans="1:2">
      <c r="A3679" s="52">
        <v>33311</v>
      </c>
      <c r="B3679">
        <v>8.1999999999999993</v>
      </c>
    </row>
    <row r="3680" spans="1:2">
      <c r="A3680" s="52">
        <v>33312</v>
      </c>
      <c r="B3680">
        <v>8.3000000000000007</v>
      </c>
    </row>
    <row r="3681" spans="1:2">
      <c r="A3681" s="52">
        <v>33315</v>
      </c>
      <c r="B3681">
        <v>8.34</v>
      </c>
    </row>
    <row r="3682" spans="1:2">
      <c r="A3682" s="52">
        <v>33316</v>
      </c>
      <c r="B3682">
        <v>8.42</v>
      </c>
    </row>
    <row r="3683" spans="1:2">
      <c r="A3683" s="52">
        <v>33317</v>
      </c>
      <c r="B3683">
        <v>8.3699999999999992</v>
      </c>
    </row>
    <row r="3684" spans="1:2">
      <c r="A3684" s="52">
        <v>33318</v>
      </c>
      <c r="B3684">
        <v>8.34</v>
      </c>
    </row>
    <row r="3685" spans="1:2">
      <c r="A3685" s="52">
        <v>33319</v>
      </c>
      <c r="B3685">
        <v>8.33</v>
      </c>
    </row>
    <row r="3686" spans="1:2">
      <c r="A3686" s="52">
        <v>33322</v>
      </c>
      <c r="B3686">
        <v>8.32</v>
      </c>
    </row>
    <row r="3687" spans="1:2">
      <c r="A3687" s="52">
        <v>33323</v>
      </c>
      <c r="B3687">
        <v>8.31</v>
      </c>
    </row>
    <row r="3688" spans="1:2">
      <c r="A3688" s="52">
        <v>33324</v>
      </c>
      <c r="B3688">
        <v>8.26</v>
      </c>
    </row>
    <row r="3689" spans="1:2">
      <c r="A3689" s="52">
        <v>33325</v>
      </c>
      <c r="B3689">
        <v>8.24</v>
      </c>
    </row>
    <row r="3690" spans="1:2">
      <c r="A3690" s="52">
        <v>33326</v>
      </c>
      <c r="B3690" t="s">
        <v>7113</v>
      </c>
    </row>
    <row r="3691" spans="1:2">
      <c r="A3691" s="52">
        <v>33329</v>
      </c>
      <c r="B3691">
        <v>8.25</v>
      </c>
    </row>
    <row r="3692" spans="1:2">
      <c r="A3692" s="52">
        <v>33330</v>
      </c>
      <c r="B3692">
        <v>8.2200000000000006</v>
      </c>
    </row>
    <row r="3693" spans="1:2">
      <c r="A3693" s="52">
        <v>33331</v>
      </c>
      <c r="B3693">
        <v>8.24</v>
      </c>
    </row>
    <row r="3694" spans="1:2">
      <c r="A3694" s="52">
        <v>33332</v>
      </c>
      <c r="B3694">
        <v>8.19</v>
      </c>
    </row>
    <row r="3695" spans="1:2">
      <c r="A3695" s="52">
        <v>33333</v>
      </c>
      <c r="B3695">
        <v>8.18</v>
      </c>
    </row>
    <row r="3696" spans="1:2">
      <c r="A3696" s="52">
        <v>33336</v>
      </c>
      <c r="B3696">
        <v>8.16</v>
      </c>
    </row>
    <row r="3697" spans="1:2">
      <c r="A3697" s="52">
        <v>33337</v>
      </c>
      <c r="B3697">
        <v>8.1999999999999993</v>
      </c>
    </row>
    <row r="3698" spans="1:2">
      <c r="A3698" s="52">
        <v>33338</v>
      </c>
      <c r="B3698">
        <v>8.27</v>
      </c>
    </row>
    <row r="3699" spans="1:2">
      <c r="A3699" s="52">
        <v>33339</v>
      </c>
      <c r="B3699">
        <v>8.27</v>
      </c>
    </row>
    <row r="3700" spans="1:2">
      <c r="A3700" s="52">
        <v>33340</v>
      </c>
      <c r="B3700">
        <v>8.16</v>
      </c>
    </row>
    <row r="3701" spans="1:2">
      <c r="A3701" s="52">
        <v>33343</v>
      </c>
      <c r="B3701">
        <v>8.1199999999999992</v>
      </c>
    </row>
    <row r="3702" spans="1:2">
      <c r="A3702" s="52">
        <v>33344</v>
      </c>
      <c r="B3702">
        <v>8.1300000000000008</v>
      </c>
    </row>
    <row r="3703" spans="1:2">
      <c r="A3703" s="52">
        <v>33345</v>
      </c>
      <c r="B3703">
        <v>8.11</v>
      </c>
    </row>
    <row r="3704" spans="1:2">
      <c r="A3704" s="52">
        <v>33346</v>
      </c>
      <c r="B3704">
        <v>8.18</v>
      </c>
    </row>
    <row r="3705" spans="1:2">
      <c r="A3705" s="52">
        <v>33347</v>
      </c>
      <c r="B3705">
        <v>8.24</v>
      </c>
    </row>
    <row r="3706" spans="1:2">
      <c r="A3706" s="52">
        <v>33350</v>
      </c>
      <c r="B3706">
        <v>8.3000000000000007</v>
      </c>
    </row>
    <row r="3707" spans="1:2">
      <c r="A3707" s="52">
        <v>33351</v>
      </c>
      <c r="B3707">
        <v>8.2799999999999994</v>
      </c>
    </row>
    <row r="3708" spans="1:2">
      <c r="A3708" s="52">
        <v>33352</v>
      </c>
      <c r="B3708">
        <v>8.2200000000000006</v>
      </c>
    </row>
    <row r="3709" spans="1:2">
      <c r="A3709" s="52">
        <v>33353</v>
      </c>
      <c r="B3709">
        <v>8.24</v>
      </c>
    </row>
    <row r="3710" spans="1:2">
      <c r="A3710" s="52">
        <v>33354</v>
      </c>
      <c r="B3710">
        <v>8.2200000000000006</v>
      </c>
    </row>
    <row r="3711" spans="1:2">
      <c r="A3711" s="52">
        <v>33357</v>
      </c>
      <c r="B3711">
        <v>8.23</v>
      </c>
    </row>
    <row r="3712" spans="1:2">
      <c r="A3712" s="52">
        <v>33358</v>
      </c>
      <c r="B3712">
        <v>8.1999999999999993</v>
      </c>
    </row>
    <row r="3713" spans="1:2">
      <c r="A3713" s="52">
        <v>33359</v>
      </c>
      <c r="B3713">
        <v>8.18</v>
      </c>
    </row>
    <row r="3714" spans="1:2">
      <c r="A3714" s="52">
        <v>33360</v>
      </c>
      <c r="B3714">
        <v>8.14</v>
      </c>
    </row>
    <row r="3715" spans="1:2">
      <c r="A3715" s="52">
        <v>33361</v>
      </c>
      <c r="B3715">
        <v>8.2200000000000006</v>
      </c>
    </row>
    <row r="3716" spans="1:2">
      <c r="A3716" s="52">
        <v>33364</v>
      </c>
      <c r="B3716">
        <v>8.23</v>
      </c>
    </row>
    <row r="3717" spans="1:2">
      <c r="A3717" s="52">
        <v>33365</v>
      </c>
      <c r="B3717">
        <v>8.24</v>
      </c>
    </row>
    <row r="3718" spans="1:2">
      <c r="A3718" s="52">
        <v>33366</v>
      </c>
      <c r="B3718">
        <v>8.24</v>
      </c>
    </row>
    <row r="3719" spans="1:2">
      <c r="A3719" s="52">
        <v>33367</v>
      </c>
      <c r="B3719">
        <v>8.2100000000000009</v>
      </c>
    </row>
    <row r="3720" spans="1:2">
      <c r="A3720" s="52">
        <v>33368</v>
      </c>
      <c r="B3720">
        <v>8.33</v>
      </c>
    </row>
    <row r="3721" spans="1:2">
      <c r="A3721" s="52">
        <v>33371</v>
      </c>
      <c r="B3721">
        <v>8.27</v>
      </c>
    </row>
    <row r="3722" spans="1:2">
      <c r="A3722" s="52">
        <v>33372</v>
      </c>
      <c r="B3722">
        <v>8.36</v>
      </c>
    </row>
    <row r="3723" spans="1:2">
      <c r="A3723" s="52">
        <v>33373</v>
      </c>
      <c r="B3723">
        <v>8.34</v>
      </c>
    </row>
    <row r="3724" spans="1:2">
      <c r="A3724" s="52">
        <v>33374</v>
      </c>
      <c r="B3724">
        <v>8.33</v>
      </c>
    </row>
    <row r="3725" spans="1:2">
      <c r="A3725" s="52">
        <v>33375</v>
      </c>
      <c r="B3725">
        <v>8.2799999999999994</v>
      </c>
    </row>
    <row r="3726" spans="1:2">
      <c r="A3726" s="52">
        <v>33378</v>
      </c>
      <c r="B3726">
        <v>8.3000000000000007</v>
      </c>
    </row>
    <row r="3727" spans="1:2">
      <c r="A3727" s="52">
        <v>33379</v>
      </c>
      <c r="B3727">
        <v>8.26</v>
      </c>
    </row>
    <row r="3728" spans="1:2">
      <c r="A3728" s="52">
        <v>33380</v>
      </c>
      <c r="B3728">
        <v>8.2799999999999994</v>
      </c>
    </row>
    <row r="3729" spans="1:2">
      <c r="A3729" s="52">
        <v>33381</v>
      </c>
      <c r="B3729">
        <v>8.31</v>
      </c>
    </row>
    <row r="3730" spans="1:2">
      <c r="A3730" s="52">
        <v>33382</v>
      </c>
      <c r="B3730">
        <v>8.31</v>
      </c>
    </row>
    <row r="3731" spans="1:2">
      <c r="A3731" s="52">
        <v>33385</v>
      </c>
      <c r="B3731" t="s">
        <v>7113</v>
      </c>
    </row>
    <row r="3732" spans="1:2">
      <c r="A3732" s="52">
        <v>33386</v>
      </c>
      <c r="B3732">
        <v>8.2799999999999994</v>
      </c>
    </row>
    <row r="3733" spans="1:2">
      <c r="A3733" s="52">
        <v>33387</v>
      </c>
      <c r="B3733">
        <v>8.2899999999999991</v>
      </c>
    </row>
    <row r="3734" spans="1:2">
      <c r="A3734" s="52">
        <v>33388</v>
      </c>
      <c r="B3734">
        <v>8.2200000000000006</v>
      </c>
    </row>
    <row r="3735" spans="1:2">
      <c r="A3735" s="52">
        <v>33389</v>
      </c>
      <c r="B3735">
        <v>8.26</v>
      </c>
    </row>
    <row r="3736" spans="1:2">
      <c r="A3736" s="52">
        <v>33392</v>
      </c>
      <c r="B3736">
        <v>8.34</v>
      </c>
    </row>
    <row r="3737" spans="1:2">
      <c r="A3737" s="52">
        <v>33393</v>
      </c>
      <c r="B3737">
        <v>8.34</v>
      </c>
    </row>
    <row r="3738" spans="1:2">
      <c r="A3738" s="52">
        <v>33394</v>
      </c>
      <c r="B3738">
        <v>8.39</v>
      </c>
    </row>
    <row r="3739" spans="1:2">
      <c r="A3739" s="52">
        <v>33395</v>
      </c>
      <c r="B3739">
        <v>8.42</v>
      </c>
    </row>
    <row r="3740" spans="1:2">
      <c r="A3740" s="52">
        <v>33396</v>
      </c>
      <c r="B3740">
        <v>8.48</v>
      </c>
    </row>
    <row r="3741" spans="1:2">
      <c r="A3741" s="52">
        <v>33399</v>
      </c>
      <c r="B3741">
        <v>8.48</v>
      </c>
    </row>
    <row r="3742" spans="1:2">
      <c r="A3742" s="52">
        <v>33400</v>
      </c>
      <c r="B3742">
        <v>8.48</v>
      </c>
    </row>
    <row r="3743" spans="1:2">
      <c r="A3743" s="52">
        <v>33401</v>
      </c>
      <c r="B3743">
        <v>8.5500000000000007</v>
      </c>
    </row>
    <row r="3744" spans="1:2">
      <c r="A3744" s="52">
        <v>33402</v>
      </c>
      <c r="B3744">
        <v>8.5299999999999994</v>
      </c>
    </row>
    <row r="3745" spans="1:2">
      <c r="A3745" s="52">
        <v>33403</v>
      </c>
      <c r="B3745">
        <v>8.4700000000000006</v>
      </c>
    </row>
    <row r="3746" spans="1:2">
      <c r="A3746" s="52">
        <v>33406</v>
      </c>
      <c r="B3746">
        <v>8.49</v>
      </c>
    </row>
    <row r="3747" spans="1:2">
      <c r="A3747" s="52">
        <v>33407</v>
      </c>
      <c r="B3747">
        <v>8.52</v>
      </c>
    </row>
    <row r="3748" spans="1:2">
      <c r="A3748" s="52">
        <v>33408</v>
      </c>
      <c r="B3748">
        <v>8.52</v>
      </c>
    </row>
    <row r="3749" spans="1:2">
      <c r="A3749" s="52">
        <v>33409</v>
      </c>
      <c r="B3749">
        <v>8.48</v>
      </c>
    </row>
    <row r="3750" spans="1:2">
      <c r="A3750" s="52">
        <v>33410</v>
      </c>
      <c r="B3750">
        <v>8.51</v>
      </c>
    </row>
    <row r="3751" spans="1:2">
      <c r="A3751" s="52">
        <v>33413</v>
      </c>
      <c r="B3751">
        <v>8.51</v>
      </c>
    </row>
    <row r="3752" spans="1:2">
      <c r="A3752" s="52">
        <v>33414</v>
      </c>
      <c r="B3752">
        <v>8.51</v>
      </c>
    </row>
    <row r="3753" spans="1:2">
      <c r="A3753" s="52">
        <v>33415</v>
      </c>
      <c r="B3753">
        <v>8.51</v>
      </c>
    </row>
    <row r="3754" spans="1:2">
      <c r="A3754" s="52">
        <v>33416</v>
      </c>
      <c r="B3754">
        <v>8.49</v>
      </c>
    </row>
    <row r="3755" spans="1:2">
      <c r="A3755" s="52">
        <v>33417</v>
      </c>
      <c r="B3755">
        <v>8.42</v>
      </c>
    </row>
    <row r="3756" spans="1:2">
      <c r="A3756" s="52">
        <v>33420</v>
      </c>
      <c r="B3756">
        <v>8.44</v>
      </c>
    </row>
    <row r="3757" spans="1:2">
      <c r="A3757" s="52">
        <v>33421</v>
      </c>
      <c r="B3757">
        <v>8.44</v>
      </c>
    </row>
    <row r="3758" spans="1:2">
      <c r="A3758" s="52">
        <v>33422</v>
      </c>
      <c r="B3758">
        <v>8.42</v>
      </c>
    </row>
    <row r="3759" spans="1:2">
      <c r="A3759" s="52">
        <v>33423</v>
      </c>
      <c r="B3759" t="s">
        <v>7113</v>
      </c>
    </row>
    <row r="3760" spans="1:2">
      <c r="A3760" s="52">
        <v>33424</v>
      </c>
      <c r="B3760">
        <v>8.49</v>
      </c>
    </row>
    <row r="3761" spans="1:2">
      <c r="A3761" s="52">
        <v>33427</v>
      </c>
      <c r="B3761">
        <v>8.51</v>
      </c>
    </row>
    <row r="3762" spans="1:2">
      <c r="A3762" s="52">
        <v>33428</v>
      </c>
      <c r="B3762">
        <v>8.5299999999999994</v>
      </c>
    </row>
    <row r="3763" spans="1:2">
      <c r="A3763" s="52">
        <v>33429</v>
      </c>
      <c r="B3763">
        <v>8.5299999999999994</v>
      </c>
    </row>
    <row r="3764" spans="1:2">
      <c r="A3764" s="52">
        <v>33430</v>
      </c>
      <c r="B3764">
        <v>8.4700000000000006</v>
      </c>
    </row>
    <row r="3765" spans="1:2">
      <c r="A3765" s="52">
        <v>33431</v>
      </c>
      <c r="B3765">
        <v>8.44</v>
      </c>
    </row>
    <row r="3766" spans="1:2">
      <c r="A3766" s="52">
        <v>33434</v>
      </c>
      <c r="B3766">
        <v>8.44</v>
      </c>
    </row>
    <row r="3767" spans="1:2">
      <c r="A3767" s="52">
        <v>33435</v>
      </c>
      <c r="B3767">
        <v>8.4600000000000009</v>
      </c>
    </row>
    <row r="3768" spans="1:2">
      <c r="A3768" s="52">
        <v>33436</v>
      </c>
      <c r="B3768">
        <v>8.49</v>
      </c>
    </row>
    <row r="3769" spans="1:2">
      <c r="A3769" s="52">
        <v>33437</v>
      </c>
      <c r="B3769">
        <v>8.5</v>
      </c>
    </row>
    <row r="3770" spans="1:2">
      <c r="A3770" s="52">
        <v>33438</v>
      </c>
      <c r="B3770">
        <v>8.48</v>
      </c>
    </row>
    <row r="3771" spans="1:2">
      <c r="A3771" s="52">
        <v>33441</v>
      </c>
      <c r="B3771">
        <v>8.48</v>
      </c>
    </row>
    <row r="3772" spans="1:2">
      <c r="A3772" s="52">
        <v>33442</v>
      </c>
      <c r="B3772">
        <v>8.5</v>
      </c>
    </row>
    <row r="3773" spans="1:2">
      <c r="A3773" s="52">
        <v>33443</v>
      </c>
      <c r="B3773">
        <v>8.42</v>
      </c>
    </row>
    <row r="3774" spans="1:2">
      <c r="A3774" s="52">
        <v>33444</v>
      </c>
      <c r="B3774">
        <v>8.3800000000000008</v>
      </c>
    </row>
    <row r="3775" spans="1:2">
      <c r="A3775" s="52">
        <v>33445</v>
      </c>
      <c r="B3775">
        <v>8.39</v>
      </c>
    </row>
    <row r="3776" spans="1:2">
      <c r="A3776" s="52">
        <v>33448</v>
      </c>
      <c r="B3776">
        <v>8.39</v>
      </c>
    </row>
    <row r="3777" spans="1:2">
      <c r="A3777" s="52">
        <v>33449</v>
      </c>
      <c r="B3777">
        <v>8.39</v>
      </c>
    </row>
    <row r="3778" spans="1:2">
      <c r="A3778" s="52">
        <v>33450</v>
      </c>
      <c r="B3778">
        <v>8.36</v>
      </c>
    </row>
    <row r="3779" spans="1:2">
      <c r="A3779" s="52">
        <v>33451</v>
      </c>
      <c r="B3779">
        <v>8.3800000000000008</v>
      </c>
    </row>
    <row r="3780" spans="1:2">
      <c r="A3780" s="52">
        <v>33452</v>
      </c>
      <c r="B3780">
        <v>8.25</v>
      </c>
    </row>
    <row r="3781" spans="1:2">
      <c r="A3781" s="52">
        <v>33455</v>
      </c>
      <c r="B3781">
        <v>8.24</v>
      </c>
    </row>
    <row r="3782" spans="1:2">
      <c r="A3782" s="52">
        <v>33456</v>
      </c>
      <c r="B3782">
        <v>8.18</v>
      </c>
    </row>
    <row r="3783" spans="1:2">
      <c r="A3783" s="52">
        <v>33457</v>
      </c>
      <c r="B3783">
        <v>8.17</v>
      </c>
    </row>
    <row r="3784" spans="1:2">
      <c r="A3784" s="52">
        <v>33458</v>
      </c>
      <c r="B3784">
        <v>8.2200000000000006</v>
      </c>
    </row>
    <row r="3785" spans="1:2">
      <c r="A3785" s="52">
        <v>33459</v>
      </c>
      <c r="B3785">
        <v>8.23</v>
      </c>
    </row>
    <row r="3786" spans="1:2">
      <c r="A3786" s="52">
        <v>33462</v>
      </c>
      <c r="B3786">
        <v>8.2100000000000009</v>
      </c>
    </row>
    <row r="3787" spans="1:2">
      <c r="A3787" s="52">
        <v>33463</v>
      </c>
      <c r="B3787">
        <v>8.17</v>
      </c>
    </row>
    <row r="3788" spans="1:2">
      <c r="A3788" s="52">
        <v>33464</v>
      </c>
      <c r="B3788">
        <v>8.08</v>
      </c>
    </row>
    <row r="3789" spans="1:2">
      <c r="A3789" s="52">
        <v>33465</v>
      </c>
      <c r="B3789">
        <v>8.09</v>
      </c>
    </row>
    <row r="3790" spans="1:2">
      <c r="A3790" s="52">
        <v>33466</v>
      </c>
      <c r="B3790">
        <v>8.09</v>
      </c>
    </row>
    <row r="3791" spans="1:2">
      <c r="A3791" s="52">
        <v>33469</v>
      </c>
      <c r="B3791">
        <v>8.11</v>
      </c>
    </row>
    <row r="3792" spans="1:2">
      <c r="A3792" s="52">
        <v>33470</v>
      </c>
      <c r="B3792">
        <v>8.09</v>
      </c>
    </row>
    <row r="3793" spans="1:2">
      <c r="A3793" s="52">
        <v>33471</v>
      </c>
      <c r="B3793">
        <v>8.07</v>
      </c>
    </row>
    <row r="3794" spans="1:2">
      <c r="A3794" s="52">
        <v>33472</v>
      </c>
      <c r="B3794">
        <v>8.0500000000000007</v>
      </c>
    </row>
    <row r="3795" spans="1:2">
      <c r="A3795" s="52">
        <v>33473</v>
      </c>
      <c r="B3795">
        <v>8.1300000000000008</v>
      </c>
    </row>
    <row r="3796" spans="1:2">
      <c r="A3796" s="52">
        <v>33476</v>
      </c>
      <c r="B3796">
        <v>8.15</v>
      </c>
    </row>
    <row r="3797" spans="1:2">
      <c r="A3797" s="52">
        <v>33477</v>
      </c>
      <c r="B3797">
        <v>8.14</v>
      </c>
    </row>
    <row r="3798" spans="1:2">
      <c r="A3798" s="52">
        <v>33478</v>
      </c>
      <c r="B3798">
        <v>8.06</v>
      </c>
    </row>
    <row r="3799" spans="1:2">
      <c r="A3799" s="52">
        <v>33479</v>
      </c>
      <c r="B3799">
        <v>7.99</v>
      </c>
    </row>
    <row r="3800" spans="1:2">
      <c r="A3800" s="52">
        <v>33480</v>
      </c>
      <c r="B3800">
        <v>8.06</v>
      </c>
    </row>
    <row r="3801" spans="1:2">
      <c r="A3801" s="52">
        <v>33483</v>
      </c>
      <c r="B3801" t="s">
        <v>7113</v>
      </c>
    </row>
    <row r="3802" spans="1:2">
      <c r="A3802" s="52">
        <v>33484</v>
      </c>
      <c r="B3802">
        <v>8.0500000000000007</v>
      </c>
    </row>
    <row r="3803" spans="1:2">
      <c r="A3803" s="52">
        <v>33485</v>
      </c>
      <c r="B3803">
        <v>8.06</v>
      </c>
    </row>
    <row r="3804" spans="1:2">
      <c r="A3804" s="52">
        <v>33486</v>
      </c>
      <c r="B3804">
        <v>8.09</v>
      </c>
    </row>
    <row r="3805" spans="1:2">
      <c r="A3805" s="52">
        <v>33487</v>
      </c>
      <c r="B3805">
        <v>8.02</v>
      </c>
    </row>
    <row r="3806" spans="1:2">
      <c r="A3806" s="52">
        <v>33490</v>
      </c>
      <c r="B3806">
        <v>8</v>
      </c>
    </row>
    <row r="3807" spans="1:2">
      <c r="A3807" s="52">
        <v>33491</v>
      </c>
      <c r="B3807">
        <v>8.01</v>
      </c>
    </row>
    <row r="3808" spans="1:2">
      <c r="A3808" s="52">
        <v>33492</v>
      </c>
      <c r="B3808">
        <v>8.02</v>
      </c>
    </row>
    <row r="3809" spans="1:2">
      <c r="A3809" s="52">
        <v>33493</v>
      </c>
      <c r="B3809">
        <v>7.96</v>
      </c>
    </row>
    <row r="3810" spans="1:2">
      <c r="A3810" s="52">
        <v>33494</v>
      </c>
      <c r="B3810">
        <v>7.95</v>
      </c>
    </row>
    <row r="3811" spans="1:2">
      <c r="A3811" s="52">
        <v>33497</v>
      </c>
      <c r="B3811">
        <v>7.93</v>
      </c>
    </row>
    <row r="3812" spans="1:2">
      <c r="A3812" s="52">
        <v>33498</v>
      </c>
      <c r="B3812">
        <v>7.92</v>
      </c>
    </row>
    <row r="3813" spans="1:2">
      <c r="A3813" s="52">
        <v>33499</v>
      </c>
      <c r="B3813">
        <v>7.92</v>
      </c>
    </row>
    <row r="3814" spans="1:2">
      <c r="A3814" s="52">
        <v>33500</v>
      </c>
      <c r="B3814">
        <v>7.92</v>
      </c>
    </row>
    <row r="3815" spans="1:2">
      <c r="A3815" s="52">
        <v>33501</v>
      </c>
      <c r="B3815">
        <v>7.89</v>
      </c>
    </row>
    <row r="3816" spans="1:2">
      <c r="A3816" s="52">
        <v>33504</v>
      </c>
      <c r="B3816">
        <v>7.88</v>
      </c>
    </row>
    <row r="3817" spans="1:2">
      <c r="A3817" s="52">
        <v>33505</v>
      </c>
      <c r="B3817">
        <v>7.89</v>
      </c>
    </row>
    <row r="3818" spans="1:2">
      <c r="A3818" s="52">
        <v>33506</v>
      </c>
      <c r="B3818">
        <v>7.91</v>
      </c>
    </row>
    <row r="3819" spans="1:2">
      <c r="A3819" s="52">
        <v>33507</v>
      </c>
      <c r="B3819">
        <v>7.89</v>
      </c>
    </row>
    <row r="3820" spans="1:2">
      <c r="A3820" s="52">
        <v>33508</v>
      </c>
      <c r="B3820">
        <v>7.83</v>
      </c>
    </row>
    <row r="3821" spans="1:2">
      <c r="A3821" s="52">
        <v>33511</v>
      </c>
      <c r="B3821">
        <v>7.82</v>
      </c>
    </row>
    <row r="3822" spans="1:2">
      <c r="A3822" s="52">
        <v>33512</v>
      </c>
      <c r="B3822">
        <v>7.81</v>
      </c>
    </row>
    <row r="3823" spans="1:2">
      <c r="A3823" s="52">
        <v>33513</v>
      </c>
      <c r="B3823">
        <v>7.83</v>
      </c>
    </row>
    <row r="3824" spans="1:2">
      <c r="A3824" s="52">
        <v>33514</v>
      </c>
      <c r="B3824">
        <v>7.84</v>
      </c>
    </row>
    <row r="3825" spans="1:2">
      <c r="A3825" s="52">
        <v>33515</v>
      </c>
      <c r="B3825">
        <v>7.79</v>
      </c>
    </row>
    <row r="3826" spans="1:2">
      <c r="A3826" s="52">
        <v>33518</v>
      </c>
      <c r="B3826">
        <v>7.79</v>
      </c>
    </row>
    <row r="3827" spans="1:2">
      <c r="A3827" s="52">
        <v>33519</v>
      </c>
      <c r="B3827">
        <v>7.82</v>
      </c>
    </row>
    <row r="3828" spans="1:2">
      <c r="A3828" s="52">
        <v>33520</v>
      </c>
      <c r="B3828">
        <v>7.91</v>
      </c>
    </row>
    <row r="3829" spans="1:2">
      <c r="A3829" s="52">
        <v>33521</v>
      </c>
      <c r="B3829">
        <v>7.98</v>
      </c>
    </row>
    <row r="3830" spans="1:2">
      <c r="A3830" s="52">
        <v>33522</v>
      </c>
      <c r="B3830">
        <v>7.9</v>
      </c>
    </row>
    <row r="3831" spans="1:2">
      <c r="A3831" s="52">
        <v>33525</v>
      </c>
      <c r="B3831" t="s">
        <v>7113</v>
      </c>
    </row>
    <row r="3832" spans="1:2">
      <c r="A3832" s="52">
        <v>33526</v>
      </c>
      <c r="B3832">
        <v>7.87</v>
      </c>
    </row>
    <row r="3833" spans="1:2">
      <c r="A3833" s="52">
        <v>33527</v>
      </c>
      <c r="B3833">
        <v>7.88</v>
      </c>
    </row>
    <row r="3834" spans="1:2">
      <c r="A3834" s="52">
        <v>33528</v>
      </c>
      <c r="B3834">
        <v>8</v>
      </c>
    </row>
    <row r="3835" spans="1:2">
      <c r="A3835" s="52">
        <v>33529</v>
      </c>
      <c r="B3835">
        <v>7.97</v>
      </c>
    </row>
    <row r="3836" spans="1:2">
      <c r="A3836" s="52">
        <v>33532</v>
      </c>
      <c r="B3836">
        <v>8.06</v>
      </c>
    </row>
    <row r="3837" spans="1:2">
      <c r="A3837" s="52">
        <v>33533</v>
      </c>
      <c r="B3837">
        <v>8.1</v>
      </c>
    </row>
    <row r="3838" spans="1:2">
      <c r="A3838" s="52">
        <v>33534</v>
      </c>
      <c r="B3838">
        <v>8.09</v>
      </c>
    </row>
    <row r="3839" spans="1:2">
      <c r="A3839" s="52">
        <v>33535</v>
      </c>
      <c r="B3839">
        <v>8.0299999999999994</v>
      </c>
    </row>
    <row r="3840" spans="1:2">
      <c r="A3840" s="52">
        <v>33536</v>
      </c>
      <c r="B3840">
        <v>8.0500000000000007</v>
      </c>
    </row>
    <row r="3841" spans="1:2">
      <c r="A3841" s="52">
        <v>33539</v>
      </c>
      <c r="B3841">
        <v>8.0299999999999994</v>
      </c>
    </row>
    <row r="3842" spans="1:2">
      <c r="A3842" s="52">
        <v>33540</v>
      </c>
      <c r="B3842">
        <v>7.91</v>
      </c>
    </row>
    <row r="3843" spans="1:2">
      <c r="A3843" s="52">
        <v>33541</v>
      </c>
      <c r="B3843">
        <v>7.9</v>
      </c>
    </row>
    <row r="3844" spans="1:2">
      <c r="A3844" s="52">
        <v>33542</v>
      </c>
      <c r="B3844">
        <v>7.91</v>
      </c>
    </row>
    <row r="3845" spans="1:2">
      <c r="A3845" s="52">
        <v>33543</v>
      </c>
      <c r="B3845">
        <v>7.93</v>
      </c>
    </row>
    <row r="3846" spans="1:2">
      <c r="A3846" s="52">
        <v>33546</v>
      </c>
      <c r="B3846">
        <v>7.95</v>
      </c>
    </row>
    <row r="3847" spans="1:2">
      <c r="A3847" s="52">
        <v>33547</v>
      </c>
      <c r="B3847">
        <v>8.02</v>
      </c>
    </row>
    <row r="3848" spans="1:2">
      <c r="A3848" s="52">
        <v>33548</v>
      </c>
      <c r="B3848">
        <v>8.01</v>
      </c>
    </row>
    <row r="3849" spans="1:2">
      <c r="A3849" s="52">
        <v>33549</v>
      </c>
      <c r="B3849">
        <v>7.92</v>
      </c>
    </row>
    <row r="3850" spans="1:2">
      <c r="A3850" s="52">
        <v>33550</v>
      </c>
      <c r="B3850">
        <v>7.88</v>
      </c>
    </row>
    <row r="3851" spans="1:2">
      <c r="A3851" s="52">
        <v>33553</v>
      </c>
      <c r="B3851" t="s">
        <v>7113</v>
      </c>
    </row>
    <row r="3852" spans="1:2">
      <c r="A3852" s="52">
        <v>33554</v>
      </c>
      <c r="B3852">
        <v>7.8</v>
      </c>
    </row>
    <row r="3853" spans="1:2">
      <c r="A3853" s="52">
        <v>33555</v>
      </c>
      <c r="B3853">
        <v>7.88</v>
      </c>
    </row>
    <row r="3854" spans="1:2">
      <c r="A3854" s="52">
        <v>33556</v>
      </c>
      <c r="B3854">
        <v>7.82</v>
      </c>
    </row>
    <row r="3855" spans="1:2">
      <c r="A3855" s="52">
        <v>33557</v>
      </c>
      <c r="B3855">
        <v>7.84</v>
      </c>
    </row>
    <row r="3856" spans="1:2">
      <c r="A3856" s="52">
        <v>33560</v>
      </c>
      <c r="B3856">
        <v>7.84</v>
      </c>
    </row>
    <row r="3857" spans="1:2">
      <c r="A3857" s="52">
        <v>33561</v>
      </c>
      <c r="B3857">
        <v>7.9</v>
      </c>
    </row>
    <row r="3858" spans="1:2">
      <c r="A3858" s="52">
        <v>33562</v>
      </c>
      <c r="B3858">
        <v>7.92</v>
      </c>
    </row>
    <row r="3859" spans="1:2">
      <c r="A3859" s="52">
        <v>33563</v>
      </c>
      <c r="B3859">
        <v>7.96</v>
      </c>
    </row>
    <row r="3860" spans="1:2">
      <c r="A3860" s="52">
        <v>33564</v>
      </c>
      <c r="B3860">
        <v>7.99</v>
      </c>
    </row>
    <row r="3861" spans="1:2">
      <c r="A3861" s="52">
        <v>33567</v>
      </c>
      <c r="B3861">
        <v>7.99</v>
      </c>
    </row>
    <row r="3862" spans="1:2">
      <c r="A3862" s="52">
        <v>33568</v>
      </c>
      <c r="B3862">
        <v>7.95</v>
      </c>
    </row>
    <row r="3863" spans="1:2">
      <c r="A3863" s="52">
        <v>33569</v>
      </c>
      <c r="B3863">
        <v>7.97</v>
      </c>
    </row>
    <row r="3864" spans="1:2">
      <c r="A3864" s="52">
        <v>33570</v>
      </c>
      <c r="B3864" t="s">
        <v>7113</v>
      </c>
    </row>
    <row r="3865" spans="1:2">
      <c r="A3865" s="52">
        <v>33571</v>
      </c>
      <c r="B3865">
        <v>7.94</v>
      </c>
    </row>
    <row r="3866" spans="1:2">
      <c r="A3866" s="52">
        <v>33574</v>
      </c>
      <c r="B3866">
        <v>7.92</v>
      </c>
    </row>
    <row r="3867" spans="1:2">
      <c r="A3867" s="52">
        <v>33575</v>
      </c>
      <c r="B3867">
        <v>7.9</v>
      </c>
    </row>
    <row r="3868" spans="1:2">
      <c r="A3868" s="52">
        <v>33576</v>
      </c>
      <c r="B3868">
        <v>7.84</v>
      </c>
    </row>
    <row r="3869" spans="1:2">
      <c r="A3869" s="52">
        <v>33577</v>
      </c>
      <c r="B3869">
        <v>7.86</v>
      </c>
    </row>
    <row r="3870" spans="1:2">
      <c r="A3870" s="52">
        <v>33578</v>
      </c>
      <c r="B3870">
        <v>7.78</v>
      </c>
    </row>
    <row r="3871" spans="1:2">
      <c r="A3871" s="52">
        <v>33581</v>
      </c>
      <c r="B3871">
        <v>7.78</v>
      </c>
    </row>
    <row r="3872" spans="1:2">
      <c r="A3872" s="52">
        <v>33582</v>
      </c>
      <c r="B3872">
        <v>7.79</v>
      </c>
    </row>
    <row r="3873" spans="1:2">
      <c r="A3873" s="52">
        <v>33583</v>
      </c>
      <c r="B3873">
        <v>7.81</v>
      </c>
    </row>
    <row r="3874" spans="1:2">
      <c r="A3874" s="52">
        <v>33584</v>
      </c>
      <c r="B3874">
        <v>7.77</v>
      </c>
    </row>
    <row r="3875" spans="1:2">
      <c r="A3875" s="52">
        <v>33585</v>
      </c>
      <c r="B3875">
        <v>7.79</v>
      </c>
    </row>
    <row r="3876" spans="1:2">
      <c r="A3876" s="52">
        <v>33588</v>
      </c>
      <c r="B3876">
        <v>7.77</v>
      </c>
    </row>
    <row r="3877" spans="1:2">
      <c r="A3877" s="52">
        <v>33589</v>
      </c>
      <c r="B3877">
        <v>7.75</v>
      </c>
    </row>
    <row r="3878" spans="1:2">
      <c r="A3878" s="52">
        <v>33590</v>
      </c>
      <c r="B3878">
        <v>7.76</v>
      </c>
    </row>
    <row r="3879" spans="1:2">
      <c r="A3879" s="52">
        <v>33591</v>
      </c>
      <c r="B3879">
        <v>7.68</v>
      </c>
    </row>
    <row r="3880" spans="1:2">
      <c r="A3880" s="52">
        <v>33592</v>
      </c>
      <c r="B3880">
        <v>7.59</v>
      </c>
    </row>
    <row r="3881" spans="1:2">
      <c r="A3881" s="52">
        <v>33595</v>
      </c>
      <c r="B3881">
        <v>7.53</v>
      </c>
    </row>
    <row r="3882" spans="1:2">
      <c r="A3882" s="52">
        <v>33596</v>
      </c>
      <c r="B3882">
        <v>7.53</v>
      </c>
    </row>
    <row r="3883" spans="1:2">
      <c r="A3883" s="52">
        <v>33597</v>
      </c>
      <c r="B3883" t="s">
        <v>7113</v>
      </c>
    </row>
    <row r="3884" spans="1:2">
      <c r="A3884" s="52">
        <v>33598</v>
      </c>
      <c r="B3884">
        <v>7.51</v>
      </c>
    </row>
    <row r="3885" spans="1:2">
      <c r="A3885" s="52">
        <v>33599</v>
      </c>
      <c r="B3885">
        <v>7.52</v>
      </c>
    </row>
    <row r="3886" spans="1:2">
      <c r="A3886" s="52">
        <v>33602</v>
      </c>
      <c r="B3886">
        <v>7.45</v>
      </c>
    </row>
    <row r="3887" spans="1:2">
      <c r="A3887" s="52">
        <v>33603</v>
      </c>
      <c r="B3887">
        <v>7.41</v>
      </c>
    </row>
    <row r="3888" spans="1:2">
      <c r="A3888" s="52">
        <v>33604</v>
      </c>
      <c r="B3888" t="s">
        <v>7113</v>
      </c>
    </row>
    <row r="3889" spans="1:2">
      <c r="A3889" s="52">
        <v>33605</v>
      </c>
      <c r="B3889">
        <v>7.46</v>
      </c>
    </row>
    <row r="3890" spans="1:2">
      <c r="A3890" s="52">
        <v>33606</v>
      </c>
      <c r="B3890">
        <v>7.48</v>
      </c>
    </row>
    <row r="3891" spans="1:2">
      <c r="A3891" s="52">
        <v>33609</v>
      </c>
      <c r="B3891">
        <v>7.44</v>
      </c>
    </row>
    <row r="3892" spans="1:2">
      <c r="A3892" s="52">
        <v>33610</v>
      </c>
      <c r="B3892">
        <v>7.39</v>
      </c>
    </row>
    <row r="3893" spans="1:2">
      <c r="A3893" s="52">
        <v>33611</v>
      </c>
      <c r="B3893">
        <v>7.41</v>
      </c>
    </row>
    <row r="3894" spans="1:2">
      <c r="A3894" s="52">
        <v>33612</v>
      </c>
      <c r="B3894">
        <v>7.42</v>
      </c>
    </row>
    <row r="3895" spans="1:2">
      <c r="A3895" s="52">
        <v>33613</v>
      </c>
      <c r="B3895">
        <v>7.47</v>
      </c>
    </row>
    <row r="3896" spans="1:2">
      <c r="A3896" s="52">
        <v>33616</v>
      </c>
      <c r="B3896">
        <v>7.49</v>
      </c>
    </row>
    <row r="3897" spans="1:2">
      <c r="A3897" s="52">
        <v>33617</v>
      </c>
      <c r="B3897">
        <v>7.54</v>
      </c>
    </row>
    <row r="3898" spans="1:2">
      <c r="A3898" s="52">
        <v>33618</v>
      </c>
      <c r="B3898">
        <v>7.57</v>
      </c>
    </row>
    <row r="3899" spans="1:2">
      <c r="A3899" s="52">
        <v>33619</v>
      </c>
      <c r="B3899">
        <v>7.65</v>
      </c>
    </row>
    <row r="3900" spans="1:2">
      <c r="A3900" s="52">
        <v>33620</v>
      </c>
      <c r="B3900">
        <v>7.61</v>
      </c>
    </row>
    <row r="3901" spans="1:2">
      <c r="A3901" s="52">
        <v>33623</v>
      </c>
      <c r="B3901" t="s">
        <v>7113</v>
      </c>
    </row>
    <row r="3902" spans="1:2">
      <c r="A3902" s="52">
        <v>33624</v>
      </c>
      <c r="B3902">
        <v>7.57</v>
      </c>
    </row>
    <row r="3903" spans="1:2">
      <c r="A3903" s="52">
        <v>33625</v>
      </c>
      <c r="B3903">
        <v>7.62</v>
      </c>
    </row>
    <row r="3904" spans="1:2">
      <c r="A3904" s="52">
        <v>33626</v>
      </c>
      <c r="B3904">
        <v>7.71</v>
      </c>
    </row>
    <row r="3905" spans="1:2">
      <c r="A3905" s="52">
        <v>33627</v>
      </c>
      <c r="B3905">
        <v>7.71</v>
      </c>
    </row>
    <row r="3906" spans="1:2">
      <c r="A3906" s="52">
        <v>33630</v>
      </c>
      <c r="B3906">
        <v>7.71</v>
      </c>
    </row>
    <row r="3907" spans="1:2">
      <c r="A3907" s="52">
        <v>33631</v>
      </c>
      <c r="B3907">
        <v>7.66</v>
      </c>
    </row>
    <row r="3908" spans="1:2">
      <c r="A3908" s="52">
        <v>33632</v>
      </c>
      <c r="B3908">
        <v>7.75</v>
      </c>
    </row>
    <row r="3909" spans="1:2">
      <c r="A3909" s="52">
        <v>33633</v>
      </c>
      <c r="B3909">
        <v>7.79</v>
      </c>
    </row>
    <row r="3910" spans="1:2">
      <c r="A3910" s="52">
        <v>33634</v>
      </c>
      <c r="B3910">
        <v>7.77</v>
      </c>
    </row>
    <row r="3911" spans="1:2">
      <c r="A3911" s="52">
        <v>33637</v>
      </c>
      <c r="B3911">
        <v>7.82</v>
      </c>
    </row>
    <row r="3912" spans="1:2">
      <c r="A3912" s="52">
        <v>33638</v>
      </c>
      <c r="B3912">
        <v>7.76</v>
      </c>
    </row>
    <row r="3913" spans="1:2">
      <c r="A3913" s="52">
        <v>33639</v>
      </c>
      <c r="B3913">
        <v>7.74</v>
      </c>
    </row>
    <row r="3914" spans="1:2">
      <c r="A3914" s="52">
        <v>33640</v>
      </c>
      <c r="B3914">
        <v>7.75</v>
      </c>
    </row>
    <row r="3915" spans="1:2">
      <c r="A3915" s="52">
        <v>33641</v>
      </c>
      <c r="B3915">
        <v>7.77</v>
      </c>
    </row>
    <row r="3916" spans="1:2">
      <c r="A3916" s="52">
        <v>33644</v>
      </c>
      <c r="B3916">
        <v>7.79</v>
      </c>
    </row>
    <row r="3917" spans="1:2">
      <c r="A3917" s="52">
        <v>33645</v>
      </c>
      <c r="B3917">
        <v>7.79</v>
      </c>
    </row>
    <row r="3918" spans="1:2">
      <c r="A3918" s="52">
        <v>33646</v>
      </c>
      <c r="B3918">
        <v>7.81</v>
      </c>
    </row>
    <row r="3919" spans="1:2">
      <c r="A3919" s="52">
        <v>33647</v>
      </c>
      <c r="B3919">
        <v>7.92</v>
      </c>
    </row>
    <row r="3920" spans="1:2">
      <c r="A3920" s="52">
        <v>33648</v>
      </c>
      <c r="B3920">
        <v>7.91</v>
      </c>
    </row>
    <row r="3921" spans="1:2">
      <c r="A3921" s="52">
        <v>33651</v>
      </c>
      <c r="B3921" t="s">
        <v>7113</v>
      </c>
    </row>
    <row r="3922" spans="1:2">
      <c r="A3922" s="52">
        <v>33652</v>
      </c>
      <c r="B3922">
        <v>7.97</v>
      </c>
    </row>
    <row r="3923" spans="1:2">
      <c r="A3923" s="52">
        <v>33653</v>
      </c>
      <c r="B3923">
        <v>7.93</v>
      </c>
    </row>
    <row r="3924" spans="1:2">
      <c r="A3924" s="52">
        <v>33654</v>
      </c>
      <c r="B3924">
        <v>7.91</v>
      </c>
    </row>
    <row r="3925" spans="1:2">
      <c r="A3925" s="52">
        <v>33655</v>
      </c>
      <c r="B3925">
        <v>7.95</v>
      </c>
    </row>
    <row r="3926" spans="1:2">
      <c r="A3926" s="52">
        <v>33658</v>
      </c>
      <c r="B3926">
        <v>7.97</v>
      </c>
    </row>
    <row r="3927" spans="1:2">
      <c r="A3927" s="52">
        <v>33659</v>
      </c>
      <c r="B3927">
        <v>7.94</v>
      </c>
    </row>
    <row r="3928" spans="1:2">
      <c r="A3928" s="52">
        <v>33660</v>
      </c>
      <c r="B3928">
        <v>7.85</v>
      </c>
    </row>
    <row r="3929" spans="1:2">
      <c r="A3929" s="52">
        <v>33661</v>
      </c>
      <c r="B3929">
        <v>7.86</v>
      </c>
    </row>
    <row r="3930" spans="1:2">
      <c r="A3930" s="52">
        <v>33662</v>
      </c>
      <c r="B3930">
        <v>7.8</v>
      </c>
    </row>
    <row r="3931" spans="1:2">
      <c r="A3931" s="52">
        <v>33665</v>
      </c>
      <c r="B3931">
        <v>7.9</v>
      </c>
    </row>
    <row r="3932" spans="1:2">
      <c r="A3932" s="52">
        <v>33666</v>
      </c>
      <c r="B3932">
        <v>7.93</v>
      </c>
    </row>
    <row r="3933" spans="1:2">
      <c r="A3933" s="52">
        <v>33667</v>
      </c>
      <c r="B3933">
        <v>7.9</v>
      </c>
    </row>
    <row r="3934" spans="1:2">
      <c r="A3934" s="52">
        <v>33668</v>
      </c>
      <c r="B3934">
        <v>7.95</v>
      </c>
    </row>
    <row r="3935" spans="1:2">
      <c r="A3935" s="52">
        <v>33669</v>
      </c>
      <c r="B3935">
        <v>7.93</v>
      </c>
    </row>
    <row r="3936" spans="1:2">
      <c r="A3936" s="52">
        <v>33672</v>
      </c>
      <c r="B3936">
        <v>7.88</v>
      </c>
    </row>
    <row r="3937" spans="1:2">
      <c r="A3937" s="52">
        <v>33673</v>
      </c>
      <c r="B3937">
        <v>7.89</v>
      </c>
    </row>
    <row r="3938" spans="1:2">
      <c r="A3938" s="52">
        <v>33674</v>
      </c>
      <c r="B3938">
        <v>7.96</v>
      </c>
    </row>
    <row r="3939" spans="1:2">
      <c r="A3939" s="52">
        <v>33675</v>
      </c>
      <c r="B3939">
        <v>8.0399999999999991</v>
      </c>
    </row>
    <row r="3940" spans="1:2">
      <c r="A3940" s="52">
        <v>33676</v>
      </c>
      <c r="B3940">
        <v>8.06</v>
      </c>
    </row>
    <row r="3941" spans="1:2">
      <c r="A3941" s="52">
        <v>33679</v>
      </c>
      <c r="B3941">
        <v>8.07</v>
      </c>
    </row>
    <row r="3942" spans="1:2">
      <c r="A3942" s="52">
        <v>33680</v>
      </c>
      <c r="B3942">
        <v>8.02</v>
      </c>
    </row>
    <row r="3943" spans="1:2">
      <c r="A3943" s="52">
        <v>33681</v>
      </c>
      <c r="B3943">
        <v>8.01</v>
      </c>
    </row>
    <row r="3944" spans="1:2">
      <c r="A3944" s="52">
        <v>33682</v>
      </c>
      <c r="B3944">
        <v>7.98</v>
      </c>
    </row>
    <row r="3945" spans="1:2">
      <c r="A3945" s="52">
        <v>33683</v>
      </c>
      <c r="B3945">
        <v>8.0500000000000007</v>
      </c>
    </row>
    <row r="3946" spans="1:2">
      <c r="A3946" s="52">
        <v>33686</v>
      </c>
      <c r="B3946">
        <v>8.0399999999999991</v>
      </c>
    </row>
    <row r="3947" spans="1:2">
      <c r="A3947" s="52">
        <v>33687</v>
      </c>
      <c r="B3947">
        <v>7.94</v>
      </c>
    </row>
    <row r="3948" spans="1:2">
      <c r="A3948" s="52">
        <v>33688</v>
      </c>
      <c r="B3948">
        <v>7.94</v>
      </c>
    </row>
    <row r="3949" spans="1:2">
      <c r="A3949" s="52">
        <v>33689</v>
      </c>
      <c r="B3949">
        <v>7.99</v>
      </c>
    </row>
    <row r="3950" spans="1:2">
      <c r="A3950" s="52">
        <v>33690</v>
      </c>
      <c r="B3950">
        <v>7.94</v>
      </c>
    </row>
    <row r="3951" spans="1:2">
      <c r="A3951" s="52">
        <v>33693</v>
      </c>
      <c r="B3951">
        <v>7.95</v>
      </c>
    </row>
    <row r="3952" spans="1:2">
      <c r="A3952" s="52">
        <v>33694</v>
      </c>
      <c r="B3952">
        <v>7.96</v>
      </c>
    </row>
    <row r="3953" spans="1:2">
      <c r="A3953" s="52">
        <v>33695</v>
      </c>
      <c r="B3953">
        <v>7.9</v>
      </c>
    </row>
    <row r="3954" spans="1:2">
      <c r="A3954" s="52">
        <v>33696</v>
      </c>
      <c r="B3954">
        <v>7.92</v>
      </c>
    </row>
    <row r="3955" spans="1:2">
      <c r="A3955" s="52">
        <v>33697</v>
      </c>
      <c r="B3955">
        <v>7.88</v>
      </c>
    </row>
    <row r="3956" spans="1:2">
      <c r="A3956" s="52">
        <v>33700</v>
      </c>
      <c r="B3956">
        <v>7.88</v>
      </c>
    </row>
    <row r="3957" spans="1:2">
      <c r="A3957" s="52">
        <v>33701</v>
      </c>
      <c r="B3957">
        <v>7.9</v>
      </c>
    </row>
    <row r="3958" spans="1:2">
      <c r="A3958" s="52">
        <v>33702</v>
      </c>
      <c r="B3958">
        <v>7.94</v>
      </c>
    </row>
    <row r="3959" spans="1:2">
      <c r="A3959" s="52">
        <v>33703</v>
      </c>
      <c r="B3959">
        <v>7.85</v>
      </c>
    </row>
    <row r="3960" spans="1:2">
      <c r="A3960" s="52">
        <v>33704</v>
      </c>
      <c r="B3960">
        <v>7.89</v>
      </c>
    </row>
    <row r="3961" spans="1:2">
      <c r="A3961" s="52">
        <v>33707</v>
      </c>
      <c r="B3961">
        <v>7.86</v>
      </c>
    </row>
    <row r="3962" spans="1:2">
      <c r="A3962" s="52">
        <v>33708</v>
      </c>
      <c r="B3962">
        <v>7.88</v>
      </c>
    </row>
    <row r="3963" spans="1:2">
      <c r="A3963" s="52">
        <v>33709</v>
      </c>
      <c r="B3963">
        <v>7.87</v>
      </c>
    </row>
    <row r="3964" spans="1:2">
      <c r="A3964" s="52">
        <v>33710</v>
      </c>
      <c r="B3964">
        <v>7.93</v>
      </c>
    </row>
    <row r="3965" spans="1:2">
      <c r="A3965" s="52">
        <v>33711</v>
      </c>
      <c r="B3965" t="s">
        <v>7113</v>
      </c>
    </row>
    <row r="3966" spans="1:2">
      <c r="A3966" s="52">
        <v>33714</v>
      </c>
      <c r="B3966">
        <v>8.02</v>
      </c>
    </row>
    <row r="3967" spans="1:2">
      <c r="A3967" s="52">
        <v>33715</v>
      </c>
      <c r="B3967">
        <v>8.0299999999999994</v>
      </c>
    </row>
    <row r="3968" spans="1:2">
      <c r="A3968" s="52">
        <v>33716</v>
      </c>
      <c r="B3968">
        <v>8.0399999999999991</v>
      </c>
    </row>
    <row r="3969" spans="1:2">
      <c r="A3969" s="52">
        <v>33717</v>
      </c>
      <c r="B3969">
        <v>8.06</v>
      </c>
    </row>
    <row r="3970" spans="1:2">
      <c r="A3970" s="52">
        <v>33718</v>
      </c>
      <c r="B3970">
        <v>8.06</v>
      </c>
    </row>
    <row r="3971" spans="1:2">
      <c r="A3971" s="52">
        <v>33721</v>
      </c>
      <c r="B3971">
        <v>8.1</v>
      </c>
    </row>
    <row r="3972" spans="1:2">
      <c r="A3972" s="52">
        <v>33722</v>
      </c>
      <c r="B3972">
        <v>8.06</v>
      </c>
    </row>
    <row r="3973" spans="1:2">
      <c r="A3973" s="52">
        <v>33723</v>
      </c>
      <c r="B3973">
        <v>8.08</v>
      </c>
    </row>
    <row r="3974" spans="1:2">
      <c r="A3974" s="52">
        <v>33724</v>
      </c>
      <c r="B3974">
        <v>8.06</v>
      </c>
    </row>
    <row r="3975" spans="1:2">
      <c r="A3975" s="52">
        <v>33725</v>
      </c>
      <c r="B3975">
        <v>8.01</v>
      </c>
    </row>
    <row r="3976" spans="1:2">
      <c r="A3976" s="52">
        <v>33728</v>
      </c>
      <c r="B3976">
        <v>8.0299999999999994</v>
      </c>
    </row>
    <row r="3977" spans="1:2">
      <c r="A3977" s="52">
        <v>33729</v>
      </c>
      <c r="B3977">
        <v>8.01</v>
      </c>
    </row>
    <row r="3978" spans="1:2">
      <c r="A3978" s="52">
        <v>33730</v>
      </c>
      <c r="B3978">
        <v>7.97</v>
      </c>
    </row>
    <row r="3979" spans="1:2">
      <c r="A3979" s="52">
        <v>33731</v>
      </c>
      <c r="B3979">
        <v>8</v>
      </c>
    </row>
    <row r="3980" spans="1:2">
      <c r="A3980" s="52">
        <v>33732</v>
      </c>
      <c r="B3980">
        <v>7.9</v>
      </c>
    </row>
    <row r="3981" spans="1:2">
      <c r="A3981" s="52">
        <v>33735</v>
      </c>
      <c r="B3981">
        <v>7.9</v>
      </c>
    </row>
    <row r="3982" spans="1:2">
      <c r="A3982" s="52">
        <v>33736</v>
      </c>
      <c r="B3982">
        <v>7.86</v>
      </c>
    </row>
    <row r="3983" spans="1:2">
      <c r="A3983" s="52">
        <v>33737</v>
      </c>
      <c r="B3983">
        <v>7.85</v>
      </c>
    </row>
    <row r="3984" spans="1:2">
      <c r="A3984" s="52">
        <v>33738</v>
      </c>
      <c r="B3984">
        <v>7.87</v>
      </c>
    </row>
    <row r="3985" spans="1:2">
      <c r="A3985" s="52">
        <v>33739</v>
      </c>
      <c r="B3985">
        <v>7.81</v>
      </c>
    </row>
    <row r="3986" spans="1:2">
      <c r="A3986" s="52">
        <v>33742</v>
      </c>
      <c r="B3986">
        <v>7.82</v>
      </c>
    </row>
    <row r="3987" spans="1:2">
      <c r="A3987" s="52">
        <v>33743</v>
      </c>
      <c r="B3987">
        <v>7.77</v>
      </c>
    </row>
    <row r="3988" spans="1:2">
      <c r="A3988" s="52">
        <v>33744</v>
      </c>
      <c r="B3988">
        <v>7.79</v>
      </c>
    </row>
    <row r="3989" spans="1:2">
      <c r="A3989" s="52">
        <v>33745</v>
      </c>
      <c r="B3989">
        <v>7.86</v>
      </c>
    </row>
    <row r="3990" spans="1:2">
      <c r="A3990" s="52">
        <v>33746</v>
      </c>
      <c r="B3990">
        <v>7.83</v>
      </c>
    </row>
    <row r="3991" spans="1:2">
      <c r="A3991" s="52">
        <v>33749</v>
      </c>
      <c r="B3991" t="s">
        <v>7113</v>
      </c>
    </row>
    <row r="3992" spans="1:2">
      <c r="A3992" s="52">
        <v>33750</v>
      </c>
      <c r="B3992">
        <v>7.92</v>
      </c>
    </row>
    <row r="3993" spans="1:2">
      <c r="A3993" s="52">
        <v>33751</v>
      </c>
      <c r="B3993">
        <v>7.91</v>
      </c>
    </row>
    <row r="3994" spans="1:2">
      <c r="A3994" s="52">
        <v>33752</v>
      </c>
      <c r="B3994">
        <v>7.87</v>
      </c>
    </row>
    <row r="3995" spans="1:2">
      <c r="A3995" s="52">
        <v>33753</v>
      </c>
      <c r="B3995">
        <v>7.84</v>
      </c>
    </row>
    <row r="3996" spans="1:2">
      <c r="A3996" s="52">
        <v>33756</v>
      </c>
      <c r="B3996">
        <v>7.9</v>
      </c>
    </row>
    <row r="3997" spans="1:2">
      <c r="A3997" s="52">
        <v>33757</v>
      </c>
      <c r="B3997">
        <v>7.87</v>
      </c>
    </row>
    <row r="3998" spans="1:2">
      <c r="A3998" s="52">
        <v>33758</v>
      </c>
      <c r="B3998">
        <v>7.88</v>
      </c>
    </row>
    <row r="3999" spans="1:2">
      <c r="A3999" s="52">
        <v>33759</v>
      </c>
      <c r="B3999">
        <v>7.88</v>
      </c>
    </row>
    <row r="4000" spans="1:2">
      <c r="A4000" s="52">
        <v>33760</v>
      </c>
      <c r="B4000">
        <v>7.84</v>
      </c>
    </row>
    <row r="4001" spans="1:2">
      <c r="A4001" s="52">
        <v>33763</v>
      </c>
      <c r="B4001">
        <v>7.84</v>
      </c>
    </row>
    <row r="4002" spans="1:2">
      <c r="A4002" s="52">
        <v>33764</v>
      </c>
      <c r="B4002">
        <v>7.88</v>
      </c>
    </row>
    <row r="4003" spans="1:2">
      <c r="A4003" s="52">
        <v>33765</v>
      </c>
      <c r="B4003">
        <v>7.9</v>
      </c>
    </row>
    <row r="4004" spans="1:2">
      <c r="A4004" s="52">
        <v>33766</v>
      </c>
      <c r="B4004">
        <v>7.88</v>
      </c>
    </row>
    <row r="4005" spans="1:2">
      <c r="A4005" s="52">
        <v>33767</v>
      </c>
      <c r="B4005">
        <v>7.85</v>
      </c>
    </row>
    <row r="4006" spans="1:2">
      <c r="A4006" s="52">
        <v>33770</v>
      </c>
      <c r="B4006">
        <v>7.85</v>
      </c>
    </row>
    <row r="4007" spans="1:2">
      <c r="A4007" s="52">
        <v>33771</v>
      </c>
      <c r="B4007">
        <v>7.84</v>
      </c>
    </row>
    <row r="4008" spans="1:2">
      <c r="A4008" s="52">
        <v>33772</v>
      </c>
      <c r="B4008">
        <v>7.82</v>
      </c>
    </row>
    <row r="4009" spans="1:2">
      <c r="A4009" s="52">
        <v>33773</v>
      </c>
      <c r="B4009">
        <v>7.8</v>
      </c>
    </row>
    <row r="4010" spans="1:2">
      <c r="A4010" s="52">
        <v>33774</v>
      </c>
      <c r="B4010">
        <v>7.83</v>
      </c>
    </row>
    <row r="4011" spans="1:2">
      <c r="A4011" s="52">
        <v>33777</v>
      </c>
      <c r="B4011">
        <v>7.84</v>
      </c>
    </row>
    <row r="4012" spans="1:2">
      <c r="A4012" s="52">
        <v>33778</v>
      </c>
      <c r="B4012">
        <v>7.85</v>
      </c>
    </row>
    <row r="4013" spans="1:2">
      <c r="A4013" s="52">
        <v>33779</v>
      </c>
      <c r="B4013">
        <v>7.83</v>
      </c>
    </row>
    <row r="4014" spans="1:2">
      <c r="A4014" s="52">
        <v>33780</v>
      </c>
      <c r="B4014">
        <v>7.78</v>
      </c>
    </row>
    <row r="4015" spans="1:2">
      <c r="A4015" s="52">
        <v>33781</v>
      </c>
      <c r="B4015">
        <v>7.79</v>
      </c>
    </row>
    <row r="4016" spans="1:2">
      <c r="A4016" s="52">
        <v>33784</v>
      </c>
      <c r="B4016">
        <v>7.78</v>
      </c>
    </row>
    <row r="4017" spans="1:2">
      <c r="A4017" s="52">
        <v>33785</v>
      </c>
      <c r="B4017">
        <v>7.79</v>
      </c>
    </row>
    <row r="4018" spans="1:2">
      <c r="A4018" s="52">
        <v>33786</v>
      </c>
      <c r="B4018">
        <v>7.76</v>
      </c>
    </row>
    <row r="4019" spans="1:2">
      <c r="A4019" s="52">
        <v>33787</v>
      </c>
      <c r="B4019">
        <v>7.63</v>
      </c>
    </row>
    <row r="4020" spans="1:2">
      <c r="A4020" s="52">
        <v>33788</v>
      </c>
      <c r="B4020" t="s">
        <v>7113</v>
      </c>
    </row>
    <row r="4021" spans="1:2">
      <c r="A4021" s="52">
        <v>33791</v>
      </c>
      <c r="B4021">
        <v>7.62</v>
      </c>
    </row>
    <row r="4022" spans="1:2">
      <c r="A4022" s="52">
        <v>33792</v>
      </c>
      <c r="B4022">
        <v>7.61</v>
      </c>
    </row>
    <row r="4023" spans="1:2">
      <c r="A4023" s="52">
        <v>33793</v>
      </c>
      <c r="B4023">
        <v>7.61</v>
      </c>
    </row>
    <row r="4024" spans="1:2">
      <c r="A4024" s="52">
        <v>33794</v>
      </c>
      <c r="B4024">
        <v>7.61</v>
      </c>
    </row>
    <row r="4025" spans="1:2">
      <c r="A4025" s="52">
        <v>33795</v>
      </c>
      <c r="B4025">
        <v>7.64</v>
      </c>
    </row>
    <row r="4026" spans="1:2">
      <c r="A4026" s="52">
        <v>33798</v>
      </c>
      <c r="B4026">
        <v>7.67</v>
      </c>
    </row>
    <row r="4027" spans="1:2">
      <c r="A4027" s="52">
        <v>33799</v>
      </c>
      <c r="B4027">
        <v>7.69</v>
      </c>
    </row>
    <row r="4028" spans="1:2">
      <c r="A4028" s="52">
        <v>33800</v>
      </c>
      <c r="B4028">
        <v>7.64</v>
      </c>
    </row>
    <row r="4029" spans="1:2">
      <c r="A4029" s="52">
        <v>33801</v>
      </c>
      <c r="B4029">
        <v>7.62</v>
      </c>
    </row>
    <row r="4030" spans="1:2">
      <c r="A4030" s="52">
        <v>33802</v>
      </c>
      <c r="B4030">
        <v>7.68</v>
      </c>
    </row>
    <row r="4031" spans="1:2">
      <c r="A4031" s="52">
        <v>33805</v>
      </c>
      <c r="B4031">
        <v>7.66</v>
      </c>
    </row>
    <row r="4032" spans="1:2">
      <c r="A4032" s="52">
        <v>33806</v>
      </c>
      <c r="B4032">
        <v>7.67</v>
      </c>
    </row>
    <row r="4033" spans="1:2">
      <c r="A4033" s="52">
        <v>33807</v>
      </c>
      <c r="B4033">
        <v>7.62</v>
      </c>
    </row>
    <row r="4034" spans="1:2">
      <c r="A4034" s="52">
        <v>33808</v>
      </c>
      <c r="B4034">
        <v>7.54</v>
      </c>
    </row>
    <row r="4035" spans="1:2">
      <c r="A4035" s="52">
        <v>33809</v>
      </c>
      <c r="B4035">
        <v>7.57</v>
      </c>
    </row>
    <row r="4036" spans="1:2">
      <c r="A4036" s="52">
        <v>33812</v>
      </c>
      <c r="B4036">
        <v>7.53</v>
      </c>
    </row>
    <row r="4037" spans="1:2">
      <c r="A4037" s="52">
        <v>33813</v>
      </c>
      <c r="B4037">
        <v>7.44</v>
      </c>
    </row>
    <row r="4038" spans="1:2">
      <c r="A4038" s="52">
        <v>33814</v>
      </c>
      <c r="B4038">
        <v>7.43</v>
      </c>
    </row>
    <row r="4039" spans="1:2">
      <c r="A4039" s="52">
        <v>33815</v>
      </c>
      <c r="B4039">
        <v>7.46</v>
      </c>
    </row>
    <row r="4040" spans="1:2">
      <c r="A4040" s="52">
        <v>33816</v>
      </c>
      <c r="B4040">
        <v>7.46</v>
      </c>
    </row>
    <row r="4041" spans="1:2">
      <c r="A4041" s="52">
        <v>33819</v>
      </c>
      <c r="B4041">
        <v>7.46</v>
      </c>
    </row>
    <row r="4042" spans="1:2">
      <c r="A4042" s="52">
        <v>33820</v>
      </c>
      <c r="B4042">
        <v>7.43</v>
      </c>
    </row>
    <row r="4043" spans="1:2">
      <c r="A4043" s="52">
        <v>33821</v>
      </c>
      <c r="B4043">
        <v>7.43</v>
      </c>
    </row>
    <row r="4044" spans="1:2">
      <c r="A4044" s="52">
        <v>33822</v>
      </c>
      <c r="B4044">
        <v>7.45</v>
      </c>
    </row>
    <row r="4045" spans="1:2">
      <c r="A4045" s="52">
        <v>33823</v>
      </c>
      <c r="B4045">
        <v>7.4</v>
      </c>
    </row>
    <row r="4046" spans="1:2">
      <c r="A4046" s="52">
        <v>33826</v>
      </c>
      <c r="B4046">
        <v>7.37</v>
      </c>
    </row>
    <row r="4047" spans="1:2">
      <c r="A4047" s="52">
        <v>33827</v>
      </c>
      <c r="B4047">
        <v>7.33</v>
      </c>
    </row>
    <row r="4048" spans="1:2">
      <c r="A4048" s="52">
        <v>33828</v>
      </c>
      <c r="B4048">
        <v>7.33</v>
      </c>
    </row>
    <row r="4049" spans="1:2">
      <c r="A4049" s="52">
        <v>33829</v>
      </c>
      <c r="B4049">
        <v>7.36</v>
      </c>
    </row>
    <row r="4050" spans="1:2">
      <c r="A4050" s="52">
        <v>33830</v>
      </c>
      <c r="B4050">
        <v>7.33</v>
      </c>
    </row>
    <row r="4051" spans="1:2">
      <c r="A4051" s="52">
        <v>33833</v>
      </c>
      <c r="B4051">
        <v>7.37</v>
      </c>
    </row>
    <row r="4052" spans="1:2">
      <c r="A4052" s="52">
        <v>33834</v>
      </c>
      <c r="B4052">
        <v>7.33</v>
      </c>
    </row>
    <row r="4053" spans="1:2">
      <c r="A4053" s="52">
        <v>33835</v>
      </c>
      <c r="B4053">
        <v>7.33</v>
      </c>
    </row>
    <row r="4054" spans="1:2">
      <c r="A4054" s="52">
        <v>33836</v>
      </c>
      <c r="B4054">
        <v>7.32</v>
      </c>
    </row>
    <row r="4055" spans="1:2">
      <c r="A4055" s="52">
        <v>33837</v>
      </c>
      <c r="B4055">
        <v>7.36</v>
      </c>
    </row>
    <row r="4056" spans="1:2">
      <c r="A4056" s="52">
        <v>33840</v>
      </c>
      <c r="B4056">
        <v>7.44</v>
      </c>
    </row>
    <row r="4057" spans="1:2">
      <c r="A4057" s="52">
        <v>33841</v>
      </c>
      <c r="B4057">
        <v>7.47</v>
      </c>
    </row>
    <row r="4058" spans="1:2">
      <c r="A4058" s="52">
        <v>33842</v>
      </c>
      <c r="B4058">
        <v>7.43</v>
      </c>
    </row>
    <row r="4059" spans="1:2">
      <c r="A4059" s="52">
        <v>33843</v>
      </c>
      <c r="B4059">
        <v>7.42</v>
      </c>
    </row>
    <row r="4060" spans="1:2">
      <c r="A4060" s="52">
        <v>33844</v>
      </c>
      <c r="B4060">
        <v>7.42</v>
      </c>
    </row>
    <row r="4061" spans="1:2">
      <c r="A4061" s="52">
        <v>33847</v>
      </c>
      <c r="B4061">
        <v>7.42</v>
      </c>
    </row>
    <row r="4062" spans="1:2">
      <c r="A4062" s="52">
        <v>33848</v>
      </c>
      <c r="B4062">
        <v>7.38</v>
      </c>
    </row>
    <row r="4063" spans="1:2">
      <c r="A4063" s="52">
        <v>33849</v>
      </c>
      <c r="B4063">
        <v>7.37</v>
      </c>
    </row>
    <row r="4064" spans="1:2">
      <c r="A4064" s="52">
        <v>33850</v>
      </c>
      <c r="B4064">
        <v>7.37</v>
      </c>
    </row>
    <row r="4065" spans="1:2">
      <c r="A4065" s="52">
        <v>33851</v>
      </c>
      <c r="B4065">
        <v>7.29</v>
      </c>
    </row>
    <row r="4066" spans="1:2">
      <c r="A4066" s="52">
        <v>33854</v>
      </c>
      <c r="B4066" t="s">
        <v>7113</v>
      </c>
    </row>
    <row r="4067" spans="1:2">
      <c r="A4067" s="52">
        <v>33855</v>
      </c>
      <c r="B4067">
        <v>7.23</v>
      </c>
    </row>
    <row r="4068" spans="1:2">
      <c r="A4068" s="52">
        <v>33856</v>
      </c>
      <c r="B4068">
        <v>7.25</v>
      </c>
    </row>
    <row r="4069" spans="1:2">
      <c r="A4069" s="52">
        <v>33857</v>
      </c>
      <c r="B4069">
        <v>7.24</v>
      </c>
    </row>
    <row r="4070" spans="1:2">
      <c r="A4070" s="52">
        <v>33858</v>
      </c>
      <c r="B4070">
        <v>7.3</v>
      </c>
    </row>
    <row r="4071" spans="1:2">
      <c r="A4071" s="52">
        <v>33861</v>
      </c>
      <c r="B4071">
        <v>7.26</v>
      </c>
    </row>
    <row r="4072" spans="1:2">
      <c r="A4072" s="52">
        <v>33862</v>
      </c>
      <c r="B4072">
        <v>7.33</v>
      </c>
    </row>
    <row r="4073" spans="1:2">
      <c r="A4073" s="52">
        <v>33863</v>
      </c>
      <c r="B4073">
        <v>7.35</v>
      </c>
    </row>
    <row r="4074" spans="1:2">
      <c r="A4074" s="52">
        <v>33864</v>
      </c>
      <c r="B4074">
        <v>7.34</v>
      </c>
    </row>
    <row r="4075" spans="1:2">
      <c r="A4075" s="52">
        <v>33865</v>
      </c>
      <c r="B4075">
        <v>7.32</v>
      </c>
    </row>
    <row r="4076" spans="1:2">
      <c r="A4076" s="52">
        <v>33868</v>
      </c>
      <c r="B4076">
        <v>7.35</v>
      </c>
    </row>
    <row r="4077" spans="1:2">
      <c r="A4077" s="52">
        <v>33869</v>
      </c>
      <c r="B4077">
        <v>7.45</v>
      </c>
    </row>
    <row r="4078" spans="1:2">
      <c r="A4078" s="52">
        <v>33870</v>
      </c>
      <c r="B4078">
        <v>7.48</v>
      </c>
    </row>
    <row r="4079" spans="1:2">
      <c r="A4079" s="52">
        <v>33871</v>
      </c>
      <c r="B4079">
        <v>7.42</v>
      </c>
    </row>
    <row r="4080" spans="1:2">
      <c r="A4080" s="52">
        <v>33872</v>
      </c>
      <c r="B4080">
        <v>7.35</v>
      </c>
    </row>
    <row r="4081" spans="1:2">
      <c r="A4081" s="52">
        <v>33875</v>
      </c>
      <c r="B4081">
        <v>7.34</v>
      </c>
    </row>
    <row r="4082" spans="1:2">
      <c r="A4082" s="52">
        <v>33876</v>
      </c>
      <c r="B4082">
        <v>7.36</v>
      </c>
    </row>
    <row r="4083" spans="1:2">
      <c r="A4083" s="52">
        <v>33877</v>
      </c>
      <c r="B4083">
        <v>7.38</v>
      </c>
    </row>
    <row r="4084" spans="1:2">
      <c r="A4084" s="52">
        <v>33878</v>
      </c>
      <c r="B4084">
        <v>7.3</v>
      </c>
    </row>
    <row r="4085" spans="1:2">
      <c r="A4085" s="52">
        <v>33879</v>
      </c>
      <c r="B4085">
        <v>7.33</v>
      </c>
    </row>
    <row r="4086" spans="1:2">
      <c r="A4086" s="52">
        <v>33882</v>
      </c>
      <c r="B4086">
        <v>7.34</v>
      </c>
    </row>
    <row r="4087" spans="1:2">
      <c r="A4087" s="52">
        <v>33883</v>
      </c>
      <c r="B4087">
        <v>7.41</v>
      </c>
    </row>
    <row r="4088" spans="1:2">
      <c r="A4088" s="52">
        <v>33884</v>
      </c>
      <c r="B4088">
        <v>7.48</v>
      </c>
    </row>
    <row r="4089" spans="1:2">
      <c r="A4089" s="52">
        <v>33885</v>
      </c>
      <c r="B4089">
        <v>7.45</v>
      </c>
    </row>
    <row r="4090" spans="1:2">
      <c r="A4090" s="52">
        <v>33886</v>
      </c>
      <c r="B4090">
        <v>7.52</v>
      </c>
    </row>
    <row r="4091" spans="1:2">
      <c r="A4091" s="52">
        <v>33889</v>
      </c>
      <c r="B4091" t="s">
        <v>7113</v>
      </c>
    </row>
    <row r="4092" spans="1:2">
      <c r="A4092" s="52">
        <v>33890</v>
      </c>
      <c r="B4092">
        <v>7.53</v>
      </c>
    </row>
    <row r="4093" spans="1:2">
      <c r="A4093" s="52">
        <v>33891</v>
      </c>
      <c r="B4093">
        <v>7.5</v>
      </c>
    </row>
    <row r="4094" spans="1:2">
      <c r="A4094" s="52">
        <v>33892</v>
      </c>
      <c r="B4094">
        <v>7.51</v>
      </c>
    </row>
    <row r="4095" spans="1:2">
      <c r="A4095" s="52">
        <v>33893</v>
      </c>
      <c r="B4095">
        <v>7.54</v>
      </c>
    </row>
    <row r="4096" spans="1:2">
      <c r="A4096" s="52">
        <v>33896</v>
      </c>
      <c r="B4096">
        <v>7.57</v>
      </c>
    </row>
    <row r="4097" spans="1:2">
      <c r="A4097" s="52">
        <v>33897</v>
      </c>
      <c r="B4097">
        <v>7.65</v>
      </c>
    </row>
    <row r="4098" spans="1:2">
      <c r="A4098" s="52">
        <v>33898</v>
      </c>
      <c r="B4098">
        <v>7.63</v>
      </c>
    </row>
    <row r="4099" spans="1:2">
      <c r="A4099" s="52">
        <v>33899</v>
      </c>
      <c r="B4099">
        <v>7.61</v>
      </c>
    </row>
    <row r="4100" spans="1:2">
      <c r="A4100" s="52">
        <v>33900</v>
      </c>
      <c r="B4100">
        <v>7.65</v>
      </c>
    </row>
    <row r="4101" spans="1:2">
      <c r="A4101" s="52">
        <v>33903</v>
      </c>
      <c r="B4101">
        <v>7.66</v>
      </c>
    </row>
    <row r="4102" spans="1:2">
      <c r="A4102" s="52">
        <v>33904</v>
      </c>
      <c r="B4102">
        <v>7.62</v>
      </c>
    </row>
    <row r="4103" spans="1:2">
      <c r="A4103" s="52">
        <v>33905</v>
      </c>
      <c r="B4103">
        <v>7.64</v>
      </c>
    </row>
    <row r="4104" spans="1:2">
      <c r="A4104" s="52">
        <v>33906</v>
      </c>
      <c r="B4104">
        <v>7.6</v>
      </c>
    </row>
    <row r="4105" spans="1:2">
      <c r="A4105" s="52">
        <v>33907</v>
      </c>
      <c r="B4105">
        <v>7.63</v>
      </c>
    </row>
    <row r="4106" spans="1:2">
      <c r="A4106" s="52">
        <v>33910</v>
      </c>
      <c r="B4106">
        <v>7.66</v>
      </c>
    </row>
    <row r="4107" spans="1:2">
      <c r="A4107" s="52">
        <v>33911</v>
      </c>
      <c r="B4107">
        <v>7.65</v>
      </c>
    </row>
    <row r="4108" spans="1:2">
      <c r="A4108" s="52">
        <v>33912</v>
      </c>
      <c r="B4108">
        <v>7.69</v>
      </c>
    </row>
    <row r="4109" spans="1:2">
      <c r="A4109" s="52">
        <v>33913</v>
      </c>
      <c r="B4109">
        <v>7.69</v>
      </c>
    </row>
    <row r="4110" spans="1:2">
      <c r="A4110" s="52">
        <v>33914</v>
      </c>
      <c r="B4110">
        <v>7.76</v>
      </c>
    </row>
    <row r="4111" spans="1:2">
      <c r="A4111" s="52">
        <v>33917</v>
      </c>
      <c r="B4111">
        <v>7.75</v>
      </c>
    </row>
    <row r="4112" spans="1:2">
      <c r="A4112" s="52">
        <v>33918</v>
      </c>
      <c r="B4112">
        <v>7.68</v>
      </c>
    </row>
    <row r="4113" spans="1:2">
      <c r="A4113" s="52">
        <v>33919</v>
      </c>
      <c r="B4113" t="s">
        <v>7113</v>
      </c>
    </row>
    <row r="4114" spans="1:2">
      <c r="A4114" s="52">
        <v>33920</v>
      </c>
      <c r="B4114">
        <v>7.57</v>
      </c>
    </row>
    <row r="4115" spans="1:2">
      <c r="A4115" s="52">
        <v>33921</v>
      </c>
      <c r="B4115">
        <v>7.57</v>
      </c>
    </row>
    <row r="4116" spans="1:2">
      <c r="A4116" s="52">
        <v>33924</v>
      </c>
      <c r="B4116">
        <v>7.56</v>
      </c>
    </row>
    <row r="4117" spans="1:2">
      <c r="A4117" s="52">
        <v>33925</v>
      </c>
      <c r="B4117">
        <v>7.55</v>
      </c>
    </row>
    <row r="4118" spans="1:2">
      <c r="A4118" s="52">
        <v>33926</v>
      </c>
      <c r="B4118">
        <v>7.51</v>
      </c>
    </row>
    <row r="4119" spans="1:2">
      <c r="A4119" s="52">
        <v>33927</v>
      </c>
      <c r="B4119">
        <v>7.54</v>
      </c>
    </row>
    <row r="4120" spans="1:2">
      <c r="A4120" s="52">
        <v>33928</v>
      </c>
      <c r="B4120">
        <v>7.54</v>
      </c>
    </row>
    <row r="4121" spans="1:2">
      <c r="A4121" s="52">
        <v>33931</v>
      </c>
      <c r="B4121">
        <v>7.56</v>
      </c>
    </row>
    <row r="4122" spans="1:2">
      <c r="A4122" s="52">
        <v>33932</v>
      </c>
      <c r="B4122">
        <v>7.53</v>
      </c>
    </row>
    <row r="4123" spans="1:2">
      <c r="A4123" s="52">
        <v>33933</v>
      </c>
      <c r="B4123">
        <v>7.54</v>
      </c>
    </row>
    <row r="4124" spans="1:2">
      <c r="A4124" s="52">
        <v>33934</v>
      </c>
      <c r="B4124" t="s">
        <v>7113</v>
      </c>
    </row>
    <row r="4125" spans="1:2">
      <c r="A4125" s="52">
        <v>33935</v>
      </c>
      <c r="B4125">
        <v>7.59</v>
      </c>
    </row>
    <row r="4126" spans="1:2">
      <c r="A4126" s="52">
        <v>33938</v>
      </c>
      <c r="B4126">
        <v>7.59</v>
      </c>
    </row>
    <row r="4127" spans="1:2">
      <c r="A4127" s="52">
        <v>33939</v>
      </c>
      <c r="B4127">
        <v>7.57</v>
      </c>
    </row>
    <row r="4128" spans="1:2">
      <c r="A4128" s="52">
        <v>33940</v>
      </c>
      <c r="B4128">
        <v>7.57</v>
      </c>
    </row>
    <row r="4129" spans="1:2">
      <c r="A4129" s="52">
        <v>33941</v>
      </c>
      <c r="B4129">
        <v>7.57</v>
      </c>
    </row>
    <row r="4130" spans="1:2">
      <c r="A4130" s="52">
        <v>33942</v>
      </c>
      <c r="B4130">
        <v>7.5</v>
      </c>
    </row>
    <row r="4131" spans="1:2">
      <c r="A4131" s="52">
        <v>33945</v>
      </c>
      <c r="B4131">
        <v>7.45</v>
      </c>
    </row>
    <row r="4132" spans="1:2">
      <c r="A4132" s="52">
        <v>33946</v>
      </c>
      <c r="B4132">
        <v>7.44</v>
      </c>
    </row>
    <row r="4133" spans="1:2">
      <c r="A4133" s="52">
        <v>33947</v>
      </c>
      <c r="B4133">
        <v>7.44</v>
      </c>
    </row>
    <row r="4134" spans="1:2">
      <c r="A4134" s="52">
        <v>33948</v>
      </c>
      <c r="B4134">
        <v>7.42</v>
      </c>
    </row>
    <row r="4135" spans="1:2">
      <c r="A4135" s="52">
        <v>33949</v>
      </c>
      <c r="B4135">
        <v>7.44</v>
      </c>
    </row>
    <row r="4136" spans="1:2">
      <c r="A4136" s="52">
        <v>33952</v>
      </c>
      <c r="B4136">
        <v>7.45</v>
      </c>
    </row>
    <row r="4137" spans="1:2">
      <c r="A4137" s="52">
        <v>33953</v>
      </c>
      <c r="B4137">
        <v>7.45</v>
      </c>
    </row>
    <row r="4138" spans="1:2">
      <c r="A4138" s="52">
        <v>33954</v>
      </c>
      <c r="B4138">
        <v>7.44</v>
      </c>
    </row>
    <row r="4139" spans="1:2">
      <c r="A4139" s="52">
        <v>33955</v>
      </c>
      <c r="B4139">
        <v>7.43</v>
      </c>
    </row>
    <row r="4140" spans="1:2">
      <c r="A4140" s="52">
        <v>33956</v>
      </c>
      <c r="B4140">
        <v>7.43</v>
      </c>
    </row>
    <row r="4141" spans="1:2">
      <c r="A4141" s="52">
        <v>33959</v>
      </c>
      <c r="B4141">
        <v>7.38</v>
      </c>
    </row>
    <row r="4142" spans="1:2">
      <c r="A4142" s="52">
        <v>33960</v>
      </c>
      <c r="B4142">
        <v>7.34</v>
      </c>
    </row>
    <row r="4143" spans="1:2">
      <c r="A4143" s="52">
        <v>33961</v>
      </c>
      <c r="B4143">
        <v>7.36</v>
      </c>
    </row>
    <row r="4144" spans="1:2">
      <c r="A4144" s="52">
        <v>33962</v>
      </c>
      <c r="B4144">
        <v>7.36</v>
      </c>
    </row>
    <row r="4145" spans="1:2">
      <c r="A4145" s="52">
        <v>33963</v>
      </c>
      <c r="B4145" t="s">
        <v>7113</v>
      </c>
    </row>
    <row r="4146" spans="1:2">
      <c r="A4146" s="52">
        <v>33966</v>
      </c>
      <c r="B4146">
        <v>7.4</v>
      </c>
    </row>
    <row r="4147" spans="1:2">
      <c r="A4147" s="52">
        <v>33967</v>
      </c>
      <c r="B4147">
        <v>7.37</v>
      </c>
    </row>
    <row r="4148" spans="1:2">
      <c r="A4148" s="52">
        <v>33968</v>
      </c>
      <c r="B4148">
        <v>7.39</v>
      </c>
    </row>
    <row r="4149" spans="1:2">
      <c r="A4149" s="52">
        <v>33969</v>
      </c>
      <c r="B4149">
        <v>7.4</v>
      </c>
    </row>
    <row r="4150" spans="1:2">
      <c r="A4150" s="52">
        <v>33970</v>
      </c>
      <c r="B4150" t="s">
        <v>7113</v>
      </c>
    </row>
    <row r="4151" spans="1:2">
      <c r="A4151" s="52">
        <v>33973</v>
      </c>
      <c r="B4151">
        <v>7.33</v>
      </c>
    </row>
    <row r="4152" spans="1:2">
      <c r="A4152" s="52">
        <v>33974</v>
      </c>
      <c r="B4152">
        <v>7.33</v>
      </c>
    </row>
    <row r="4153" spans="1:2">
      <c r="A4153" s="52">
        <v>33975</v>
      </c>
      <c r="B4153">
        <v>7.34</v>
      </c>
    </row>
    <row r="4154" spans="1:2">
      <c r="A4154" s="52">
        <v>33976</v>
      </c>
      <c r="B4154">
        <v>7.45</v>
      </c>
    </row>
    <row r="4155" spans="1:2">
      <c r="A4155" s="52">
        <v>33977</v>
      </c>
      <c r="B4155">
        <v>7.47</v>
      </c>
    </row>
    <row r="4156" spans="1:2">
      <c r="A4156" s="52">
        <v>33980</v>
      </c>
      <c r="B4156">
        <v>7.47</v>
      </c>
    </row>
    <row r="4157" spans="1:2">
      <c r="A4157" s="52">
        <v>33981</v>
      </c>
      <c r="B4157">
        <v>7.48</v>
      </c>
    </row>
    <row r="4158" spans="1:2">
      <c r="A4158" s="52">
        <v>33982</v>
      </c>
      <c r="B4158">
        <v>7.45</v>
      </c>
    </row>
    <row r="4159" spans="1:2">
      <c r="A4159" s="52">
        <v>33983</v>
      </c>
      <c r="B4159">
        <v>7.41</v>
      </c>
    </row>
    <row r="4160" spans="1:2">
      <c r="A4160" s="52">
        <v>33984</v>
      </c>
      <c r="B4160">
        <v>7.35</v>
      </c>
    </row>
    <row r="4161" spans="1:2">
      <c r="A4161" s="52">
        <v>33987</v>
      </c>
      <c r="B4161" t="s">
        <v>7113</v>
      </c>
    </row>
    <row r="4162" spans="1:2">
      <c r="A4162" s="52">
        <v>33988</v>
      </c>
      <c r="B4162">
        <v>7.31</v>
      </c>
    </row>
    <row r="4163" spans="1:2">
      <c r="A4163" s="52">
        <v>33989</v>
      </c>
      <c r="B4163">
        <v>7.32</v>
      </c>
    </row>
    <row r="4164" spans="1:2">
      <c r="A4164" s="52">
        <v>33990</v>
      </c>
      <c r="B4164">
        <v>7.31</v>
      </c>
    </row>
    <row r="4165" spans="1:2">
      <c r="A4165" s="52">
        <v>33991</v>
      </c>
      <c r="B4165">
        <v>7.3</v>
      </c>
    </row>
    <row r="4166" spans="1:2">
      <c r="A4166" s="52">
        <v>33994</v>
      </c>
      <c r="B4166">
        <v>7.22</v>
      </c>
    </row>
    <row r="4167" spans="1:2">
      <c r="A4167" s="52">
        <v>33995</v>
      </c>
      <c r="B4167">
        <v>7.26</v>
      </c>
    </row>
    <row r="4168" spans="1:2">
      <c r="A4168" s="52">
        <v>33996</v>
      </c>
      <c r="B4168">
        <v>7.25</v>
      </c>
    </row>
    <row r="4169" spans="1:2">
      <c r="A4169" s="52">
        <v>33997</v>
      </c>
      <c r="B4169">
        <v>7.23</v>
      </c>
    </row>
    <row r="4170" spans="1:2">
      <c r="A4170" s="52">
        <v>33998</v>
      </c>
      <c r="B4170">
        <v>7.21</v>
      </c>
    </row>
    <row r="4171" spans="1:2">
      <c r="A4171" s="52">
        <v>34001</v>
      </c>
      <c r="B4171">
        <v>7.21</v>
      </c>
    </row>
    <row r="4172" spans="1:2">
      <c r="A4172" s="52">
        <v>34002</v>
      </c>
      <c r="B4172">
        <v>7.25</v>
      </c>
    </row>
    <row r="4173" spans="1:2">
      <c r="A4173" s="52">
        <v>34003</v>
      </c>
      <c r="B4173">
        <v>7.23</v>
      </c>
    </row>
    <row r="4174" spans="1:2">
      <c r="A4174" s="52">
        <v>34004</v>
      </c>
      <c r="B4174">
        <v>7.19</v>
      </c>
    </row>
    <row r="4175" spans="1:2">
      <c r="A4175" s="52">
        <v>34005</v>
      </c>
      <c r="B4175">
        <v>7.17</v>
      </c>
    </row>
    <row r="4176" spans="1:2">
      <c r="A4176" s="52">
        <v>34008</v>
      </c>
      <c r="B4176">
        <v>7.18</v>
      </c>
    </row>
    <row r="4177" spans="1:2">
      <c r="A4177" s="52">
        <v>34009</v>
      </c>
      <c r="B4177">
        <v>7.2</v>
      </c>
    </row>
    <row r="4178" spans="1:2">
      <c r="A4178" s="52">
        <v>34010</v>
      </c>
      <c r="B4178">
        <v>7.26</v>
      </c>
    </row>
    <row r="4179" spans="1:2">
      <c r="A4179" s="52">
        <v>34011</v>
      </c>
      <c r="B4179">
        <v>7.15</v>
      </c>
    </row>
    <row r="4180" spans="1:2">
      <c r="A4180" s="52">
        <v>34012</v>
      </c>
      <c r="B4180">
        <v>7.13</v>
      </c>
    </row>
    <row r="4181" spans="1:2">
      <c r="A4181" s="52">
        <v>34015</v>
      </c>
      <c r="B4181" t="s">
        <v>7113</v>
      </c>
    </row>
    <row r="4182" spans="1:2">
      <c r="A4182" s="52">
        <v>34016</v>
      </c>
      <c r="B4182">
        <v>7.14</v>
      </c>
    </row>
    <row r="4183" spans="1:2">
      <c r="A4183" s="52">
        <v>34017</v>
      </c>
      <c r="B4183">
        <v>7.11</v>
      </c>
    </row>
    <row r="4184" spans="1:2">
      <c r="A4184" s="52">
        <v>34018</v>
      </c>
      <c r="B4184">
        <v>7.02</v>
      </c>
    </row>
    <row r="4185" spans="1:2">
      <c r="A4185" s="52">
        <v>34019</v>
      </c>
      <c r="B4185">
        <v>7.01</v>
      </c>
    </row>
    <row r="4186" spans="1:2">
      <c r="A4186" s="52">
        <v>34022</v>
      </c>
      <c r="B4186">
        <v>6.95</v>
      </c>
    </row>
    <row r="4187" spans="1:2">
      <c r="A4187" s="52">
        <v>34023</v>
      </c>
      <c r="B4187">
        <v>6.83</v>
      </c>
    </row>
    <row r="4188" spans="1:2">
      <c r="A4188" s="52">
        <v>34024</v>
      </c>
      <c r="B4188">
        <v>6.88</v>
      </c>
    </row>
    <row r="4189" spans="1:2">
      <c r="A4189" s="52">
        <v>34025</v>
      </c>
      <c r="B4189">
        <v>6.89</v>
      </c>
    </row>
    <row r="4190" spans="1:2">
      <c r="A4190" s="52">
        <v>34026</v>
      </c>
      <c r="B4190">
        <v>6.9</v>
      </c>
    </row>
    <row r="4191" spans="1:2">
      <c r="A4191" s="52">
        <v>34029</v>
      </c>
      <c r="B4191">
        <v>6.83</v>
      </c>
    </row>
    <row r="4192" spans="1:2">
      <c r="A4192" s="52">
        <v>34030</v>
      </c>
      <c r="B4192">
        <v>6.84</v>
      </c>
    </row>
    <row r="4193" spans="1:2">
      <c r="A4193" s="52">
        <v>34031</v>
      </c>
      <c r="B4193">
        <v>6.78</v>
      </c>
    </row>
    <row r="4194" spans="1:2">
      <c r="A4194" s="52">
        <v>34032</v>
      </c>
      <c r="B4194">
        <v>6.73</v>
      </c>
    </row>
    <row r="4195" spans="1:2">
      <c r="A4195" s="52">
        <v>34033</v>
      </c>
      <c r="B4195">
        <v>6.76</v>
      </c>
    </row>
    <row r="4196" spans="1:2">
      <c r="A4196" s="52">
        <v>34036</v>
      </c>
      <c r="B4196">
        <v>6.72</v>
      </c>
    </row>
    <row r="4197" spans="1:2">
      <c r="A4197" s="52">
        <v>34037</v>
      </c>
      <c r="B4197">
        <v>6.73</v>
      </c>
    </row>
    <row r="4198" spans="1:2">
      <c r="A4198" s="52">
        <v>34038</v>
      </c>
      <c r="B4198">
        <v>6.75</v>
      </c>
    </row>
    <row r="4199" spans="1:2">
      <c r="A4199" s="52">
        <v>34039</v>
      </c>
      <c r="B4199">
        <v>6.75</v>
      </c>
    </row>
    <row r="4200" spans="1:2">
      <c r="A4200" s="52">
        <v>34040</v>
      </c>
      <c r="B4200">
        <v>6.86</v>
      </c>
    </row>
    <row r="4201" spans="1:2">
      <c r="A4201" s="52">
        <v>34043</v>
      </c>
      <c r="B4201">
        <v>6.91</v>
      </c>
    </row>
    <row r="4202" spans="1:2">
      <c r="A4202" s="52">
        <v>34044</v>
      </c>
      <c r="B4202">
        <v>6.87</v>
      </c>
    </row>
    <row r="4203" spans="1:2">
      <c r="A4203" s="52">
        <v>34045</v>
      </c>
      <c r="B4203">
        <v>6.86</v>
      </c>
    </row>
    <row r="4204" spans="1:2">
      <c r="A4204" s="52">
        <v>34046</v>
      </c>
      <c r="B4204">
        <v>6.8</v>
      </c>
    </row>
    <row r="4205" spans="1:2">
      <c r="A4205" s="52">
        <v>34047</v>
      </c>
      <c r="B4205">
        <v>6.81</v>
      </c>
    </row>
    <row r="4206" spans="1:2">
      <c r="A4206" s="52">
        <v>34050</v>
      </c>
      <c r="B4206">
        <v>6.81</v>
      </c>
    </row>
    <row r="4207" spans="1:2">
      <c r="A4207" s="52">
        <v>34051</v>
      </c>
      <c r="B4207">
        <v>6.77</v>
      </c>
    </row>
    <row r="4208" spans="1:2">
      <c r="A4208" s="52">
        <v>34052</v>
      </c>
      <c r="B4208">
        <v>6.81</v>
      </c>
    </row>
    <row r="4209" spans="1:2">
      <c r="A4209" s="52">
        <v>34053</v>
      </c>
      <c r="B4209">
        <v>6.83</v>
      </c>
    </row>
    <row r="4210" spans="1:2">
      <c r="A4210" s="52">
        <v>34054</v>
      </c>
      <c r="B4210">
        <v>6.94</v>
      </c>
    </row>
    <row r="4211" spans="1:2">
      <c r="A4211" s="52">
        <v>34057</v>
      </c>
      <c r="B4211">
        <v>6.9</v>
      </c>
    </row>
    <row r="4212" spans="1:2">
      <c r="A4212" s="52">
        <v>34058</v>
      </c>
      <c r="B4212">
        <v>6.91</v>
      </c>
    </row>
    <row r="4213" spans="1:2">
      <c r="A4213" s="52">
        <v>34059</v>
      </c>
      <c r="B4213">
        <v>6.93</v>
      </c>
    </row>
    <row r="4214" spans="1:2">
      <c r="A4214" s="52">
        <v>34060</v>
      </c>
      <c r="B4214">
        <v>6.97</v>
      </c>
    </row>
    <row r="4215" spans="1:2">
      <c r="A4215" s="52">
        <v>34061</v>
      </c>
      <c r="B4215">
        <v>7.06</v>
      </c>
    </row>
    <row r="4216" spans="1:2">
      <c r="A4216" s="52">
        <v>34064</v>
      </c>
      <c r="B4216">
        <v>7.04</v>
      </c>
    </row>
    <row r="4217" spans="1:2">
      <c r="A4217" s="52">
        <v>34065</v>
      </c>
      <c r="B4217">
        <v>6.97</v>
      </c>
    </row>
    <row r="4218" spans="1:2">
      <c r="A4218" s="52">
        <v>34066</v>
      </c>
      <c r="B4218">
        <v>6.96</v>
      </c>
    </row>
    <row r="4219" spans="1:2">
      <c r="A4219" s="52">
        <v>34067</v>
      </c>
      <c r="B4219">
        <v>6.85</v>
      </c>
    </row>
    <row r="4220" spans="1:2">
      <c r="A4220" s="52">
        <v>34068</v>
      </c>
      <c r="B4220" t="s">
        <v>7113</v>
      </c>
    </row>
    <row r="4221" spans="1:2">
      <c r="A4221" s="52">
        <v>34071</v>
      </c>
      <c r="B4221">
        <v>6.79</v>
      </c>
    </row>
    <row r="4222" spans="1:2">
      <c r="A4222" s="52">
        <v>34072</v>
      </c>
      <c r="B4222">
        <v>6.8</v>
      </c>
    </row>
    <row r="4223" spans="1:2">
      <c r="A4223" s="52">
        <v>34073</v>
      </c>
      <c r="B4223">
        <v>6.76</v>
      </c>
    </row>
    <row r="4224" spans="1:2">
      <c r="A4224" s="52">
        <v>34074</v>
      </c>
      <c r="B4224">
        <v>6.73</v>
      </c>
    </row>
    <row r="4225" spans="1:2">
      <c r="A4225" s="52">
        <v>34075</v>
      </c>
      <c r="B4225">
        <v>6.76</v>
      </c>
    </row>
    <row r="4226" spans="1:2">
      <c r="A4226" s="52">
        <v>34078</v>
      </c>
      <c r="B4226">
        <v>6.73</v>
      </c>
    </row>
    <row r="4227" spans="1:2">
      <c r="A4227" s="52">
        <v>34079</v>
      </c>
      <c r="B4227">
        <v>6.76</v>
      </c>
    </row>
    <row r="4228" spans="1:2">
      <c r="A4228" s="52">
        <v>34080</v>
      </c>
      <c r="B4228">
        <v>6.75</v>
      </c>
    </row>
    <row r="4229" spans="1:2">
      <c r="A4229" s="52">
        <v>34081</v>
      </c>
      <c r="B4229">
        <v>6.75</v>
      </c>
    </row>
    <row r="4230" spans="1:2">
      <c r="A4230" s="52">
        <v>34082</v>
      </c>
      <c r="B4230">
        <v>6.79</v>
      </c>
    </row>
    <row r="4231" spans="1:2">
      <c r="A4231" s="52">
        <v>34085</v>
      </c>
      <c r="B4231">
        <v>6.83</v>
      </c>
    </row>
    <row r="4232" spans="1:2">
      <c r="A4232" s="52">
        <v>34086</v>
      </c>
      <c r="B4232">
        <v>6.9</v>
      </c>
    </row>
    <row r="4233" spans="1:2">
      <c r="A4233" s="52">
        <v>34087</v>
      </c>
      <c r="B4233">
        <v>6.91</v>
      </c>
    </row>
    <row r="4234" spans="1:2">
      <c r="A4234" s="52">
        <v>34088</v>
      </c>
      <c r="B4234">
        <v>6.88</v>
      </c>
    </row>
    <row r="4235" spans="1:2">
      <c r="A4235" s="52">
        <v>34089</v>
      </c>
      <c r="B4235">
        <v>6.95</v>
      </c>
    </row>
    <row r="4236" spans="1:2">
      <c r="A4236" s="52">
        <v>34092</v>
      </c>
      <c r="B4236">
        <v>6.86</v>
      </c>
    </row>
    <row r="4237" spans="1:2">
      <c r="A4237" s="52">
        <v>34093</v>
      </c>
      <c r="B4237">
        <v>6.81</v>
      </c>
    </row>
    <row r="4238" spans="1:2">
      <c r="A4238" s="52">
        <v>34094</v>
      </c>
      <c r="B4238">
        <v>6.82</v>
      </c>
    </row>
    <row r="4239" spans="1:2">
      <c r="A4239" s="52">
        <v>34095</v>
      </c>
      <c r="B4239">
        <v>6.8</v>
      </c>
    </row>
    <row r="4240" spans="1:2">
      <c r="A4240" s="52">
        <v>34096</v>
      </c>
      <c r="B4240">
        <v>6.85</v>
      </c>
    </row>
    <row r="4241" spans="1:2">
      <c r="A4241" s="52">
        <v>34099</v>
      </c>
      <c r="B4241">
        <v>6.81</v>
      </c>
    </row>
    <row r="4242" spans="1:2">
      <c r="A4242" s="52">
        <v>34100</v>
      </c>
      <c r="B4242">
        <v>6.82</v>
      </c>
    </row>
    <row r="4243" spans="1:2">
      <c r="A4243" s="52">
        <v>34101</v>
      </c>
      <c r="B4243">
        <v>6.86</v>
      </c>
    </row>
    <row r="4244" spans="1:2">
      <c r="A4244" s="52">
        <v>34102</v>
      </c>
      <c r="B4244">
        <v>6.96</v>
      </c>
    </row>
    <row r="4245" spans="1:2">
      <c r="A4245" s="52">
        <v>34103</v>
      </c>
      <c r="B4245">
        <v>6.95</v>
      </c>
    </row>
    <row r="4246" spans="1:2">
      <c r="A4246" s="52">
        <v>34106</v>
      </c>
      <c r="B4246">
        <v>6.97</v>
      </c>
    </row>
    <row r="4247" spans="1:2">
      <c r="A4247" s="52">
        <v>34107</v>
      </c>
      <c r="B4247">
        <v>7.02</v>
      </c>
    </row>
    <row r="4248" spans="1:2">
      <c r="A4248" s="52">
        <v>34108</v>
      </c>
      <c r="B4248">
        <v>6.98</v>
      </c>
    </row>
    <row r="4249" spans="1:2">
      <c r="A4249" s="52">
        <v>34109</v>
      </c>
      <c r="B4249">
        <v>6.99</v>
      </c>
    </row>
    <row r="4250" spans="1:2">
      <c r="A4250" s="52">
        <v>34110</v>
      </c>
      <c r="B4250">
        <v>7.03</v>
      </c>
    </row>
    <row r="4251" spans="1:2">
      <c r="A4251" s="52">
        <v>34113</v>
      </c>
      <c r="B4251">
        <v>6.99</v>
      </c>
    </row>
    <row r="4252" spans="1:2">
      <c r="A4252" s="52">
        <v>34114</v>
      </c>
      <c r="B4252">
        <v>7.01</v>
      </c>
    </row>
    <row r="4253" spans="1:2">
      <c r="A4253" s="52">
        <v>34115</v>
      </c>
      <c r="B4253">
        <v>6.94</v>
      </c>
    </row>
    <row r="4254" spans="1:2">
      <c r="A4254" s="52">
        <v>34116</v>
      </c>
      <c r="B4254">
        <v>6.93</v>
      </c>
    </row>
    <row r="4255" spans="1:2">
      <c r="A4255" s="52">
        <v>34117</v>
      </c>
      <c r="B4255">
        <v>6.98</v>
      </c>
    </row>
    <row r="4256" spans="1:2">
      <c r="A4256" s="52">
        <v>34120</v>
      </c>
      <c r="B4256" t="s">
        <v>7113</v>
      </c>
    </row>
    <row r="4257" spans="1:2">
      <c r="A4257" s="52">
        <v>34121</v>
      </c>
      <c r="B4257">
        <v>6.88</v>
      </c>
    </row>
    <row r="4258" spans="1:2">
      <c r="A4258" s="52">
        <v>34122</v>
      </c>
      <c r="B4258">
        <v>6.88</v>
      </c>
    </row>
    <row r="4259" spans="1:2">
      <c r="A4259" s="52">
        <v>34123</v>
      </c>
      <c r="B4259">
        <v>6.86</v>
      </c>
    </row>
    <row r="4260" spans="1:2">
      <c r="A4260" s="52">
        <v>34124</v>
      </c>
      <c r="B4260">
        <v>6.91</v>
      </c>
    </row>
    <row r="4261" spans="1:2">
      <c r="A4261" s="52">
        <v>34127</v>
      </c>
      <c r="B4261">
        <v>6.88</v>
      </c>
    </row>
    <row r="4262" spans="1:2">
      <c r="A4262" s="52">
        <v>34128</v>
      </c>
      <c r="B4262">
        <v>6.91</v>
      </c>
    </row>
    <row r="4263" spans="1:2">
      <c r="A4263" s="52">
        <v>34129</v>
      </c>
      <c r="B4263">
        <v>6.87</v>
      </c>
    </row>
    <row r="4264" spans="1:2">
      <c r="A4264" s="52">
        <v>34130</v>
      </c>
      <c r="B4264">
        <v>6.88</v>
      </c>
    </row>
    <row r="4265" spans="1:2">
      <c r="A4265" s="52">
        <v>34131</v>
      </c>
      <c r="B4265">
        <v>6.8</v>
      </c>
    </row>
    <row r="4266" spans="1:2">
      <c r="A4266" s="52">
        <v>34134</v>
      </c>
      <c r="B4266">
        <v>6.81</v>
      </c>
    </row>
    <row r="4267" spans="1:2">
      <c r="A4267" s="52">
        <v>34135</v>
      </c>
      <c r="B4267">
        <v>6.83</v>
      </c>
    </row>
    <row r="4268" spans="1:2">
      <c r="A4268" s="52">
        <v>34136</v>
      </c>
      <c r="B4268">
        <v>6.82</v>
      </c>
    </row>
    <row r="4269" spans="1:2">
      <c r="A4269" s="52">
        <v>34137</v>
      </c>
      <c r="B4269">
        <v>6.81</v>
      </c>
    </row>
    <row r="4270" spans="1:2">
      <c r="A4270" s="52">
        <v>34138</v>
      </c>
      <c r="B4270">
        <v>6.82</v>
      </c>
    </row>
    <row r="4271" spans="1:2">
      <c r="A4271" s="52">
        <v>34141</v>
      </c>
      <c r="B4271">
        <v>6.78</v>
      </c>
    </row>
    <row r="4272" spans="1:2">
      <c r="A4272" s="52">
        <v>34142</v>
      </c>
      <c r="B4272">
        <v>6.78</v>
      </c>
    </row>
    <row r="4273" spans="1:2">
      <c r="A4273" s="52">
        <v>34143</v>
      </c>
      <c r="B4273">
        <v>6.77</v>
      </c>
    </row>
    <row r="4274" spans="1:2">
      <c r="A4274" s="52">
        <v>34144</v>
      </c>
      <c r="B4274">
        <v>6.74</v>
      </c>
    </row>
    <row r="4275" spans="1:2">
      <c r="A4275" s="52">
        <v>34145</v>
      </c>
      <c r="B4275">
        <v>6.71</v>
      </c>
    </row>
    <row r="4276" spans="1:2">
      <c r="A4276" s="52">
        <v>34148</v>
      </c>
      <c r="B4276">
        <v>6.67</v>
      </c>
    </row>
    <row r="4277" spans="1:2">
      <c r="A4277" s="52">
        <v>34149</v>
      </c>
      <c r="B4277">
        <v>6.67</v>
      </c>
    </row>
    <row r="4278" spans="1:2">
      <c r="A4278" s="52">
        <v>34150</v>
      </c>
      <c r="B4278">
        <v>6.68</v>
      </c>
    </row>
    <row r="4279" spans="1:2">
      <c r="A4279" s="52">
        <v>34151</v>
      </c>
      <c r="B4279">
        <v>6.69</v>
      </c>
    </row>
    <row r="4280" spans="1:2">
      <c r="A4280" s="52">
        <v>34152</v>
      </c>
      <c r="B4280">
        <v>6.67</v>
      </c>
    </row>
    <row r="4281" spans="1:2">
      <c r="A4281" s="52">
        <v>34155</v>
      </c>
      <c r="B4281" t="s">
        <v>7113</v>
      </c>
    </row>
    <row r="4282" spans="1:2">
      <c r="A4282" s="52">
        <v>34156</v>
      </c>
      <c r="B4282">
        <v>6.68</v>
      </c>
    </row>
    <row r="4283" spans="1:2">
      <c r="A4283" s="52">
        <v>34157</v>
      </c>
      <c r="B4283">
        <v>6.68</v>
      </c>
    </row>
    <row r="4284" spans="1:2">
      <c r="A4284" s="52">
        <v>34158</v>
      </c>
      <c r="B4284">
        <v>6.66</v>
      </c>
    </row>
    <row r="4285" spans="1:2">
      <c r="A4285" s="52">
        <v>34159</v>
      </c>
      <c r="B4285">
        <v>6.64</v>
      </c>
    </row>
    <row r="4286" spans="1:2">
      <c r="A4286" s="52">
        <v>34162</v>
      </c>
      <c r="B4286">
        <v>6.62</v>
      </c>
    </row>
    <row r="4287" spans="1:2">
      <c r="A4287" s="52">
        <v>34163</v>
      </c>
      <c r="B4287">
        <v>6.62</v>
      </c>
    </row>
    <row r="4288" spans="1:2">
      <c r="A4288" s="52">
        <v>34164</v>
      </c>
      <c r="B4288">
        <v>6.56</v>
      </c>
    </row>
    <row r="4289" spans="1:2">
      <c r="A4289" s="52">
        <v>34165</v>
      </c>
      <c r="B4289">
        <v>6.55</v>
      </c>
    </row>
    <row r="4290" spans="1:2">
      <c r="A4290" s="52">
        <v>34166</v>
      </c>
      <c r="B4290">
        <v>6.54</v>
      </c>
    </row>
    <row r="4291" spans="1:2">
      <c r="A4291" s="52">
        <v>34169</v>
      </c>
      <c r="B4291">
        <v>6.54</v>
      </c>
    </row>
    <row r="4292" spans="1:2">
      <c r="A4292" s="52">
        <v>34170</v>
      </c>
      <c r="B4292">
        <v>6.55</v>
      </c>
    </row>
    <row r="4293" spans="1:2">
      <c r="A4293" s="52">
        <v>34171</v>
      </c>
      <c r="B4293">
        <v>6.62</v>
      </c>
    </row>
    <row r="4294" spans="1:2">
      <c r="A4294" s="52">
        <v>34172</v>
      </c>
      <c r="B4294">
        <v>6.65</v>
      </c>
    </row>
    <row r="4295" spans="1:2">
      <c r="A4295" s="52">
        <v>34173</v>
      </c>
      <c r="B4295">
        <v>6.71</v>
      </c>
    </row>
    <row r="4296" spans="1:2">
      <c r="A4296" s="52">
        <v>34176</v>
      </c>
      <c r="B4296">
        <v>6.68</v>
      </c>
    </row>
    <row r="4297" spans="1:2">
      <c r="A4297" s="52">
        <v>34177</v>
      </c>
      <c r="B4297">
        <v>6.68</v>
      </c>
    </row>
    <row r="4298" spans="1:2">
      <c r="A4298" s="52">
        <v>34178</v>
      </c>
      <c r="B4298">
        <v>6.66</v>
      </c>
    </row>
    <row r="4299" spans="1:2">
      <c r="A4299" s="52">
        <v>34179</v>
      </c>
      <c r="B4299">
        <v>6.57</v>
      </c>
    </row>
    <row r="4300" spans="1:2">
      <c r="A4300" s="52">
        <v>34180</v>
      </c>
      <c r="B4300">
        <v>6.57</v>
      </c>
    </row>
    <row r="4301" spans="1:2">
      <c r="A4301" s="52">
        <v>34183</v>
      </c>
      <c r="B4301">
        <v>6.56</v>
      </c>
    </row>
    <row r="4302" spans="1:2">
      <c r="A4302" s="52">
        <v>34184</v>
      </c>
      <c r="B4302">
        <v>6.53</v>
      </c>
    </row>
    <row r="4303" spans="1:2">
      <c r="A4303" s="52">
        <v>34185</v>
      </c>
      <c r="B4303">
        <v>6.54</v>
      </c>
    </row>
    <row r="4304" spans="1:2">
      <c r="A4304" s="52">
        <v>34186</v>
      </c>
      <c r="B4304">
        <v>6.53</v>
      </c>
    </row>
    <row r="4305" spans="1:2">
      <c r="A4305" s="52">
        <v>34187</v>
      </c>
      <c r="B4305">
        <v>6.53</v>
      </c>
    </row>
    <row r="4306" spans="1:2">
      <c r="A4306" s="52">
        <v>34190</v>
      </c>
      <c r="B4306">
        <v>6.47</v>
      </c>
    </row>
    <row r="4307" spans="1:2">
      <c r="A4307" s="52">
        <v>34191</v>
      </c>
      <c r="B4307">
        <v>6.45</v>
      </c>
    </row>
    <row r="4308" spans="1:2">
      <c r="A4308" s="52">
        <v>34192</v>
      </c>
      <c r="B4308">
        <v>6.44</v>
      </c>
    </row>
    <row r="4309" spans="1:2">
      <c r="A4309" s="52">
        <v>34193</v>
      </c>
      <c r="B4309">
        <v>6.37</v>
      </c>
    </row>
    <row r="4310" spans="1:2">
      <c r="A4310" s="52">
        <v>34194</v>
      </c>
      <c r="B4310">
        <v>6.35</v>
      </c>
    </row>
    <row r="4311" spans="1:2">
      <c r="A4311" s="52">
        <v>34197</v>
      </c>
      <c r="B4311">
        <v>6.31</v>
      </c>
    </row>
    <row r="4312" spans="1:2">
      <c r="A4312" s="52">
        <v>34198</v>
      </c>
      <c r="B4312">
        <v>6.31</v>
      </c>
    </row>
    <row r="4313" spans="1:2">
      <c r="A4313" s="52">
        <v>34199</v>
      </c>
      <c r="B4313">
        <v>6.26</v>
      </c>
    </row>
    <row r="4314" spans="1:2">
      <c r="A4314" s="52">
        <v>34200</v>
      </c>
      <c r="B4314">
        <v>6.21</v>
      </c>
    </row>
    <row r="4315" spans="1:2">
      <c r="A4315" s="52">
        <v>34201</v>
      </c>
      <c r="B4315">
        <v>6.22</v>
      </c>
    </row>
    <row r="4316" spans="1:2">
      <c r="A4316" s="52">
        <v>34204</v>
      </c>
      <c r="B4316">
        <v>6.22</v>
      </c>
    </row>
    <row r="4317" spans="1:2">
      <c r="A4317" s="52">
        <v>34205</v>
      </c>
      <c r="B4317">
        <v>6.2</v>
      </c>
    </row>
    <row r="4318" spans="1:2">
      <c r="A4318" s="52">
        <v>34206</v>
      </c>
      <c r="B4318">
        <v>6.18</v>
      </c>
    </row>
    <row r="4319" spans="1:2">
      <c r="A4319" s="52">
        <v>34207</v>
      </c>
      <c r="B4319">
        <v>6.09</v>
      </c>
    </row>
    <row r="4320" spans="1:2">
      <c r="A4320" s="52">
        <v>34208</v>
      </c>
      <c r="B4320">
        <v>6.13</v>
      </c>
    </row>
    <row r="4321" spans="1:2">
      <c r="A4321" s="52">
        <v>34211</v>
      </c>
      <c r="B4321">
        <v>6.12</v>
      </c>
    </row>
    <row r="4322" spans="1:2">
      <c r="A4322" s="52">
        <v>34212</v>
      </c>
      <c r="B4322">
        <v>6.09</v>
      </c>
    </row>
    <row r="4323" spans="1:2">
      <c r="A4323" s="52">
        <v>34213</v>
      </c>
      <c r="B4323">
        <v>6.09</v>
      </c>
    </row>
    <row r="4324" spans="1:2">
      <c r="A4324" s="52">
        <v>34214</v>
      </c>
      <c r="B4324">
        <v>6.04</v>
      </c>
    </row>
    <row r="4325" spans="1:2">
      <c r="A4325" s="52">
        <v>34215</v>
      </c>
      <c r="B4325">
        <v>5.95</v>
      </c>
    </row>
    <row r="4326" spans="1:2">
      <c r="A4326" s="52">
        <v>34218</v>
      </c>
      <c r="B4326" t="s">
        <v>7113</v>
      </c>
    </row>
    <row r="4327" spans="1:2">
      <c r="A4327" s="52">
        <v>34219</v>
      </c>
      <c r="B4327">
        <v>5.88</v>
      </c>
    </row>
    <row r="4328" spans="1:2">
      <c r="A4328" s="52">
        <v>34220</v>
      </c>
      <c r="B4328">
        <v>5.86</v>
      </c>
    </row>
    <row r="4329" spans="1:2">
      <c r="A4329" s="52">
        <v>34221</v>
      </c>
      <c r="B4329">
        <v>5.96</v>
      </c>
    </row>
    <row r="4330" spans="1:2">
      <c r="A4330" s="52">
        <v>34222</v>
      </c>
      <c r="B4330">
        <v>5.89</v>
      </c>
    </row>
    <row r="4331" spans="1:2">
      <c r="A4331" s="52">
        <v>34225</v>
      </c>
      <c r="B4331">
        <v>5.86</v>
      </c>
    </row>
    <row r="4332" spans="1:2">
      <c r="A4332" s="52">
        <v>34226</v>
      </c>
      <c r="B4332">
        <v>5.97</v>
      </c>
    </row>
    <row r="4333" spans="1:2">
      <c r="A4333" s="52">
        <v>34227</v>
      </c>
      <c r="B4333">
        <v>6</v>
      </c>
    </row>
    <row r="4334" spans="1:2">
      <c r="A4334" s="52">
        <v>34228</v>
      </c>
      <c r="B4334">
        <v>6.01</v>
      </c>
    </row>
    <row r="4335" spans="1:2">
      <c r="A4335" s="52">
        <v>34229</v>
      </c>
      <c r="B4335">
        <v>6.04</v>
      </c>
    </row>
    <row r="4336" spans="1:2">
      <c r="A4336" s="52">
        <v>34232</v>
      </c>
      <c r="B4336">
        <v>6.08</v>
      </c>
    </row>
    <row r="4337" spans="1:2">
      <c r="A4337" s="52">
        <v>34233</v>
      </c>
      <c r="B4337">
        <v>6.14</v>
      </c>
    </row>
    <row r="4338" spans="1:2">
      <c r="A4338" s="52">
        <v>34234</v>
      </c>
      <c r="B4338">
        <v>6.1</v>
      </c>
    </row>
    <row r="4339" spans="1:2">
      <c r="A4339" s="52">
        <v>34235</v>
      </c>
      <c r="B4339">
        <v>6.06</v>
      </c>
    </row>
    <row r="4340" spans="1:2">
      <c r="A4340" s="52">
        <v>34236</v>
      </c>
      <c r="B4340">
        <v>6.06</v>
      </c>
    </row>
    <row r="4341" spans="1:2">
      <c r="A4341" s="52">
        <v>34239</v>
      </c>
      <c r="B4341">
        <v>5.97</v>
      </c>
    </row>
    <row r="4342" spans="1:2">
      <c r="A4342" s="52">
        <v>34240</v>
      </c>
      <c r="B4342">
        <v>5.94</v>
      </c>
    </row>
    <row r="4343" spans="1:2">
      <c r="A4343" s="52">
        <v>34241</v>
      </c>
      <c r="B4343">
        <v>6</v>
      </c>
    </row>
    <row r="4344" spans="1:2">
      <c r="A4344" s="52">
        <v>34242</v>
      </c>
      <c r="B4344">
        <v>6.04</v>
      </c>
    </row>
    <row r="4345" spans="1:2">
      <c r="A4345" s="52">
        <v>34243</v>
      </c>
      <c r="B4345">
        <v>5.98</v>
      </c>
    </row>
    <row r="4346" spans="1:2">
      <c r="A4346" s="52">
        <v>34246</v>
      </c>
      <c r="B4346">
        <v>5.99</v>
      </c>
    </row>
    <row r="4347" spans="1:2">
      <c r="A4347" s="52">
        <v>34247</v>
      </c>
      <c r="B4347">
        <v>6.01</v>
      </c>
    </row>
    <row r="4348" spans="1:2">
      <c r="A4348" s="52">
        <v>34248</v>
      </c>
      <c r="B4348">
        <v>6.01</v>
      </c>
    </row>
    <row r="4349" spans="1:2">
      <c r="A4349" s="52">
        <v>34249</v>
      </c>
      <c r="B4349">
        <v>6.01</v>
      </c>
    </row>
    <row r="4350" spans="1:2">
      <c r="A4350" s="52">
        <v>34250</v>
      </c>
      <c r="B4350">
        <v>5.92</v>
      </c>
    </row>
    <row r="4351" spans="1:2">
      <c r="A4351" s="52">
        <v>34253</v>
      </c>
      <c r="B4351" t="s">
        <v>7113</v>
      </c>
    </row>
    <row r="4352" spans="1:2">
      <c r="A4352" s="52">
        <v>34254</v>
      </c>
      <c r="B4352">
        <v>5.92</v>
      </c>
    </row>
    <row r="4353" spans="1:2">
      <c r="A4353" s="52">
        <v>34255</v>
      </c>
      <c r="B4353">
        <v>5.92</v>
      </c>
    </row>
    <row r="4354" spans="1:2">
      <c r="A4354" s="52">
        <v>34256</v>
      </c>
      <c r="B4354">
        <v>5.86</v>
      </c>
    </row>
    <row r="4355" spans="1:2">
      <c r="A4355" s="52">
        <v>34257</v>
      </c>
      <c r="B4355">
        <v>5.78</v>
      </c>
    </row>
    <row r="4356" spans="1:2">
      <c r="A4356" s="52">
        <v>34260</v>
      </c>
      <c r="B4356">
        <v>5.85</v>
      </c>
    </row>
    <row r="4357" spans="1:2">
      <c r="A4357" s="52">
        <v>34261</v>
      </c>
      <c r="B4357">
        <v>5.85</v>
      </c>
    </row>
    <row r="4358" spans="1:2">
      <c r="A4358" s="52">
        <v>34262</v>
      </c>
      <c r="B4358">
        <v>5.83</v>
      </c>
    </row>
    <row r="4359" spans="1:2">
      <c r="A4359" s="52">
        <v>34263</v>
      </c>
      <c r="B4359">
        <v>5.92</v>
      </c>
    </row>
    <row r="4360" spans="1:2">
      <c r="A4360" s="52">
        <v>34264</v>
      </c>
      <c r="B4360">
        <v>5.98</v>
      </c>
    </row>
    <row r="4361" spans="1:2">
      <c r="A4361" s="52">
        <v>34267</v>
      </c>
      <c r="B4361">
        <v>6.02</v>
      </c>
    </row>
    <row r="4362" spans="1:2">
      <c r="A4362" s="52">
        <v>34268</v>
      </c>
      <c r="B4362">
        <v>6</v>
      </c>
    </row>
    <row r="4363" spans="1:2">
      <c r="A4363" s="52">
        <v>34269</v>
      </c>
      <c r="B4363">
        <v>6</v>
      </c>
    </row>
    <row r="4364" spans="1:2">
      <c r="A4364" s="52">
        <v>34270</v>
      </c>
      <c r="B4364">
        <v>5.97</v>
      </c>
    </row>
    <row r="4365" spans="1:2">
      <c r="A4365" s="52">
        <v>34271</v>
      </c>
      <c r="B4365">
        <v>5.96</v>
      </c>
    </row>
    <row r="4366" spans="1:2">
      <c r="A4366" s="52">
        <v>34274</v>
      </c>
      <c r="B4366">
        <v>6.02</v>
      </c>
    </row>
    <row r="4367" spans="1:2">
      <c r="A4367" s="52">
        <v>34275</v>
      </c>
      <c r="B4367">
        <v>6.07</v>
      </c>
    </row>
    <row r="4368" spans="1:2">
      <c r="A4368" s="52">
        <v>34276</v>
      </c>
      <c r="B4368">
        <v>6.11</v>
      </c>
    </row>
    <row r="4369" spans="1:2">
      <c r="A4369" s="52">
        <v>34277</v>
      </c>
      <c r="B4369">
        <v>6.19</v>
      </c>
    </row>
    <row r="4370" spans="1:2">
      <c r="A4370" s="52">
        <v>34278</v>
      </c>
      <c r="B4370">
        <v>6.22</v>
      </c>
    </row>
    <row r="4371" spans="1:2">
      <c r="A4371" s="52">
        <v>34281</v>
      </c>
      <c r="B4371">
        <v>6.22</v>
      </c>
    </row>
    <row r="4372" spans="1:2">
      <c r="A4372" s="52">
        <v>34282</v>
      </c>
      <c r="B4372">
        <v>6.16</v>
      </c>
    </row>
    <row r="4373" spans="1:2">
      <c r="A4373" s="52">
        <v>34283</v>
      </c>
      <c r="B4373">
        <v>6.21</v>
      </c>
    </row>
    <row r="4374" spans="1:2">
      <c r="A4374" s="52">
        <v>34284</v>
      </c>
      <c r="B4374" t="s">
        <v>7113</v>
      </c>
    </row>
    <row r="4375" spans="1:2">
      <c r="A4375" s="52">
        <v>34285</v>
      </c>
      <c r="B4375">
        <v>6.15</v>
      </c>
    </row>
    <row r="4376" spans="1:2">
      <c r="A4376" s="52">
        <v>34288</v>
      </c>
      <c r="B4376">
        <v>6.17</v>
      </c>
    </row>
    <row r="4377" spans="1:2">
      <c r="A4377" s="52">
        <v>34289</v>
      </c>
      <c r="B4377">
        <v>6.17</v>
      </c>
    </row>
    <row r="4378" spans="1:2">
      <c r="A4378" s="52">
        <v>34290</v>
      </c>
      <c r="B4378">
        <v>6.19</v>
      </c>
    </row>
    <row r="4379" spans="1:2">
      <c r="A4379" s="52">
        <v>34291</v>
      </c>
      <c r="B4379">
        <v>6.23</v>
      </c>
    </row>
    <row r="4380" spans="1:2">
      <c r="A4380" s="52">
        <v>34292</v>
      </c>
      <c r="B4380">
        <v>6.34</v>
      </c>
    </row>
    <row r="4381" spans="1:2">
      <c r="A4381" s="52">
        <v>34295</v>
      </c>
      <c r="B4381">
        <v>6.36</v>
      </c>
    </row>
    <row r="4382" spans="1:2">
      <c r="A4382" s="52">
        <v>34296</v>
      </c>
      <c r="B4382">
        <v>6.3</v>
      </c>
    </row>
    <row r="4383" spans="1:2">
      <c r="A4383" s="52">
        <v>34297</v>
      </c>
      <c r="B4383">
        <v>6.31</v>
      </c>
    </row>
    <row r="4384" spans="1:2">
      <c r="A4384" s="52">
        <v>34298</v>
      </c>
      <c r="B4384" t="s">
        <v>7113</v>
      </c>
    </row>
    <row r="4385" spans="1:2">
      <c r="A4385" s="52">
        <v>34299</v>
      </c>
      <c r="B4385">
        <v>6.26</v>
      </c>
    </row>
    <row r="4386" spans="1:2">
      <c r="A4386" s="52">
        <v>34302</v>
      </c>
      <c r="B4386">
        <v>6.23</v>
      </c>
    </row>
    <row r="4387" spans="1:2">
      <c r="A4387" s="52">
        <v>34303</v>
      </c>
      <c r="B4387">
        <v>6.29</v>
      </c>
    </row>
    <row r="4388" spans="1:2">
      <c r="A4388" s="52">
        <v>34304</v>
      </c>
      <c r="B4388">
        <v>6.28</v>
      </c>
    </row>
    <row r="4389" spans="1:2">
      <c r="A4389" s="52">
        <v>34305</v>
      </c>
      <c r="B4389">
        <v>6.27</v>
      </c>
    </row>
    <row r="4390" spans="1:2">
      <c r="A4390" s="52">
        <v>34306</v>
      </c>
      <c r="B4390">
        <v>6.25</v>
      </c>
    </row>
    <row r="4391" spans="1:2">
      <c r="A4391" s="52">
        <v>34309</v>
      </c>
      <c r="B4391">
        <v>6.17</v>
      </c>
    </row>
    <row r="4392" spans="1:2">
      <c r="A4392" s="52">
        <v>34310</v>
      </c>
      <c r="B4392">
        <v>6.17</v>
      </c>
    </row>
    <row r="4393" spans="1:2">
      <c r="A4393" s="52">
        <v>34311</v>
      </c>
      <c r="B4393">
        <v>6.17</v>
      </c>
    </row>
    <row r="4394" spans="1:2">
      <c r="A4394" s="52">
        <v>34312</v>
      </c>
      <c r="B4394">
        <v>6.15</v>
      </c>
    </row>
    <row r="4395" spans="1:2">
      <c r="A4395" s="52">
        <v>34313</v>
      </c>
      <c r="B4395">
        <v>6.19</v>
      </c>
    </row>
    <row r="4396" spans="1:2">
      <c r="A4396" s="52">
        <v>34316</v>
      </c>
      <c r="B4396">
        <v>6.24</v>
      </c>
    </row>
    <row r="4397" spans="1:2">
      <c r="A4397" s="52">
        <v>34317</v>
      </c>
      <c r="B4397">
        <v>6.29</v>
      </c>
    </row>
    <row r="4398" spans="1:2">
      <c r="A4398" s="52">
        <v>34318</v>
      </c>
      <c r="B4398">
        <v>6.29</v>
      </c>
    </row>
    <row r="4399" spans="1:2">
      <c r="A4399" s="52">
        <v>34319</v>
      </c>
      <c r="B4399">
        <v>6.31</v>
      </c>
    </row>
    <row r="4400" spans="1:2">
      <c r="A4400" s="52">
        <v>34320</v>
      </c>
      <c r="B4400">
        <v>6.29</v>
      </c>
    </row>
    <row r="4401" spans="1:2">
      <c r="A4401" s="52">
        <v>34323</v>
      </c>
      <c r="B4401">
        <v>6.3</v>
      </c>
    </row>
    <row r="4402" spans="1:2">
      <c r="A4402" s="52">
        <v>34324</v>
      </c>
      <c r="B4402">
        <v>6.32</v>
      </c>
    </row>
    <row r="4403" spans="1:2">
      <c r="A4403" s="52">
        <v>34325</v>
      </c>
      <c r="B4403">
        <v>6.22</v>
      </c>
    </row>
    <row r="4404" spans="1:2">
      <c r="A4404" s="52">
        <v>34326</v>
      </c>
      <c r="B4404">
        <v>6.22</v>
      </c>
    </row>
    <row r="4405" spans="1:2">
      <c r="A4405" s="52">
        <v>34327</v>
      </c>
      <c r="B4405" t="s">
        <v>7113</v>
      </c>
    </row>
    <row r="4406" spans="1:2">
      <c r="A4406" s="52">
        <v>34330</v>
      </c>
      <c r="B4406">
        <v>6.23</v>
      </c>
    </row>
    <row r="4407" spans="1:2">
      <c r="A4407" s="52">
        <v>34331</v>
      </c>
      <c r="B4407">
        <v>6.24</v>
      </c>
    </row>
    <row r="4408" spans="1:2">
      <c r="A4408" s="52">
        <v>34332</v>
      </c>
      <c r="B4408">
        <v>6.25</v>
      </c>
    </row>
    <row r="4409" spans="1:2">
      <c r="A4409" s="52">
        <v>34333</v>
      </c>
      <c r="B4409">
        <v>6.34</v>
      </c>
    </row>
    <row r="4410" spans="1:2">
      <c r="A4410" s="52">
        <v>34334</v>
      </c>
      <c r="B4410">
        <v>6.35</v>
      </c>
    </row>
    <row r="4411" spans="1:2">
      <c r="A4411" s="52">
        <v>34337</v>
      </c>
      <c r="B4411">
        <v>6.41</v>
      </c>
    </row>
    <row r="4412" spans="1:2">
      <c r="A4412" s="52">
        <v>34338</v>
      </c>
      <c r="B4412">
        <v>6.37</v>
      </c>
    </row>
    <row r="4413" spans="1:2">
      <c r="A4413" s="52">
        <v>34339</v>
      </c>
      <c r="B4413">
        <v>6.4</v>
      </c>
    </row>
    <row r="4414" spans="1:2">
      <c r="A4414" s="52">
        <v>34340</v>
      </c>
      <c r="B4414">
        <v>6.36</v>
      </c>
    </row>
    <row r="4415" spans="1:2">
      <c r="A4415" s="52">
        <v>34341</v>
      </c>
      <c r="B4415">
        <v>6.24</v>
      </c>
    </row>
    <row r="4416" spans="1:2">
      <c r="A4416" s="52">
        <v>34344</v>
      </c>
      <c r="B4416">
        <v>6.24</v>
      </c>
    </row>
    <row r="4417" spans="1:2">
      <c r="A4417" s="52">
        <v>34345</v>
      </c>
      <c r="B4417">
        <v>6.25</v>
      </c>
    </row>
    <row r="4418" spans="1:2">
      <c r="A4418" s="52">
        <v>34346</v>
      </c>
      <c r="B4418">
        <v>6.17</v>
      </c>
    </row>
    <row r="4419" spans="1:2">
      <c r="A4419" s="52">
        <v>34347</v>
      </c>
      <c r="B4419">
        <v>6.26</v>
      </c>
    </row>
    <row r="4420" spans="1:2">
      <c r="A4420" s="52">
        <v>34348</v>
      </c>
      <c r="B4420">
        <v>6.3</v>
      </c>
    </row>
    <row r="4421" spans="1:2">
      <c r="A4421" s="52">
        <v>34351</v>
      </c>
      <c r="B4421" t="s">
        <v>7113</v>
      </c>
    </row>
    <row r="4422" spans="1:2">
      <c r="A4422" s="52">
        <v>34352</v>
      </c>
      <c r="B4422">
        <v>6.28</v>
      </c>
    </row>
    <row r="4423" spans="1:2">
      <c r="A4423" s="52">
        <v>34353</v>
      </c>
      <c r="B4423">
        <v>6.3</v>
      </c>
    </row>
    <row r="4424" spans="1:2">
      <c r="A4424" s="52">
        <v>34354</v>
      </c>
      <c r="B4424">
        <v>6.27</v>
      </c>
    </row>
    <row r="4425" spans="1:2">
      <c r="A4425" s="52">
        <v>34355</v>
      </c>
      <c r="B4425">
        <v>6.29</v>
      </c>
    </row>
    <row r="4426" spans="1:2">
      <c r="A4426" s="52">
        <v>34358</v>
      </c>
      <c r="B4426">
        <v>6.3</v>
      </c>
    </row>
    <row r="4427" spans="1:2">
      <c r="A4427" s="52">
        <v>34359</v>
      </c>
      <c r="B4427">
        <v>6.34</v>
      </c>
    </row>
    <row r="4428" spans="1:2">
      <c r="A4428" s="52">
        <v>34360</v>
      </c>
      <c r="B4428">
        <v>6.33</v>
      </c>
    </row>
    <row r="4429" spans="1:2">
      <c r="A4429" s="52">
        <v>34361</v>
      </c>
      <c r="B4429">
        <v>6.27</v>
      </c>
    </row>
    <row r="4430" spans="1:2">
      <c r="A4430" s="52">
        <v>34362</v>
      </c>
      <c r="B4430">
        <v>6.21</v>
      </c>
    </row>
    <row r="4431" spans="1:2">
      <c r="A4431" s="52">
        <v>34365</v>
      </c>
      <c r="B4431">
        <v>6.23</v>
      </c>
    </row>
    <row r="4432" spans="1:2">
      <c r="A4432" s="52">
        <v>34366</v>
      </c>
      <c r="B4432">
        <v>6.31</v>
      </c>
    </row>
    <row r="4433" spans="1:2">
      <c r="A4433" s="52">
        <v>34367</v>
      </c>
      <c r="B4433">
        <v>6.29</v>
      </c>
    </row>
    <row r="4434" spans="1:2">
      <c r="A4434" s="52">
        <v>34368</v>
      </c>
      <c r="B4434">
        <v>6.31</v>
      </c>
    </row>
    <row r="4435" spans="1:2">
      <c r="A4435" s="52">
        <v>34369</v>
      </c>
      <c r="B4435">
        <v>6.37</v>
      </c>
    </row>
    <row r="4436" spans="1:2">
      <c r="A4436" s="52">
        <v>34372</v>
      </c>
      <c r="B4436">
        <v>6.38</v>
      </c>
    </row>
    <row r="4437" spans="1:2">
      <c r="A4437" s="52">
        <v>34373</v>
      </c>
      <c r="B4437">
        <v>6.44</v>
      </c>
    </row>
    <row r="4438" spans="1:2">
      <c r="A4438" s="52">
        <v>34374</v>
      </c>
      <c r="B4438">
        <v>6.43</v>
      </c>
    </row>
    <row r="4439" spans="1:2">
      <c r="A4439" s="52">
        <v>34375</v>
      </c>
      <c r="B4439">
        <v>6.45</v>
      </c>
    </row>
    <row r="4440" spans="1:2">
      <c r="A4440" s="52">
        <v>34376</v>
      </c>
      <c r="B4440">
        <v>6.41</v>
      </c>
    </row>
    <row r="4441" spans="1:2">
      <c r="A4441" s="52">
        <v>34379</v>
      </c>
      <c r="B4441">
        <v>6.45</v>
      </c>
    </row>
    <row r="4442" spans="1:2">
      <c r="A4442" s="52">
        <v>34380</v>
      </c>
      <c r="B4442">
        <v>6.45</v>
      </c>
    </row>
    <row r="4443" spans="1:2">
      <c r="A4443" s="52">
        <v>34381</v>
      </c>
      <c r="B4443">
        <v>6.46</v>
      </c>
    </row>
    <row r="4444" spans="1:2">
      <c r="A4444" s="52">
        <v>34382</v>
      </c>
      <c r="B4444">
        <v>6.54</v>
      </c>
    </row>
    <row r="4445" spans="1:2">
      <c r="A4445" s="52">
        <v>34383</v>
      </c>
      <c r="B4445">
        <v>6.63</v>
      </c>
    </row>
    <row r="4446" spans="1:2">
      <c r="A4446" s="52">
        <v>34386</v>
      </c>
      <c r="B4446" t="s">
        <v>7113</v>
      </c>
    </row>
    <row r="4447" spans="1:2">
      <c r="A4447" s="52">
        <v>34387</v>
      </c>
      <c r="B4447">
        <v>6.6</v>
      </c>
    </row>
    <row r="4448" spans="1:2">
      <c r="A4448" s="52">
        <v>34388</v>
      </c>
      <c r="B4448">
        <v>6.65</v>
      </c>
    </row>
    <row r="4449" spans="1:2">
      <c r="A4449" s="52">
        <v>34389</v>
      </c>
      <c r="B4449">
        <v>6.75</v>
      </c>
    </row>
    <row r="4450" spans="1:2">
      <c r="A4450" s="52">
        <v>34390</v>
      </c>
      <c r="B4450">
        <v>6.73</v>
      </c>
    </row>
    <row r="4451" spans="1:2">
      <c r="A4451" s="52">
        <v>34393</v>
      </c>
      <c r="B4451">
        <v>6.67</v>
      </c>
    </row>
    <row r="4452" spans="1:2">
      <c r="A4452" s="52">
        <v>34394</v>
      </c>
      <c r="B4452">
        <v>6.79</v>
      </c>
    </row>
    <row r="4453" spans="1:2">
      <c r="A4453" s="52">
        <v>34395</v>
      </c>
      <c r="B4453">
        <v>6.79</v>
      </c>
    </row>
    <row r="4454" spans="1:2">
      <c r="A4454" s="52">
        <v>34396</v>
      </c>
      <c r="B4454">
        <v>6.84</v>
      </c>
    </row>
    <row r="4455" spans="1:2">
      <c r="A4455" s="52">
        <v>34397</v>
      </c>
      <c r="B4455">
        <v>6.85</v>
      </c>
    </row>
    <row r="4456" spans="1:2">
      <c r="A4456" s="52">
        <v>34400</v>
      </c>
      <c r="B4456">
        <v>6.8</v>
      </c>
    </row>
    <row r="4457" spans="1:2">
      <c r="A4457" s="52">
        <v>34401</v>
      </c>
      <c r="B4457">
        <v>6.85</v>
      </c>
    </row>
    <row r="4458" spans="1:2">
      <c r="A4458" s="52">
        <v>34402</v>
      </c>
      <c r="B4458">
        <v>6.85</v>
      </c>
    </row>
    <row r="4459" spans="1:2">
      <c r="A4459" s="52">
        <v>34403</v>
      </c>
      <c r="B4459">
        <v>6.94</v>
      </c>
    </row>
    <row r="4460" spans="1:2">
      <c r="A4460" s="52">
        <v>34404</v>
      </c>
      <c r="B4460">
        <v>6.91</v>
      </c>
    </row>
    <row r="4461" spans="1:2">
      <c r="A4461" s="52">
        <v>34407</v>
      </c>
      <c r="B4461">
        <v>6.93</v>
      </c>
    </row>
    <row r="4462" spans="1:2">
      <c r="A4462" s="52">
        <v>34408</v>
      </c>
      <c r="B4462">
        <v>6.9</v>
      </c>
    </row>
    <row r="4463" spans="1:2">
      <c r="A4463" s="52">
        <v>34409</v>
      </c>
      <c r="B4463">
        <v>6.82</v>
      </c>
    </row>
    <row r="4464" spans="1:2">
      <c r="A4464" s="52">
        <v>34410</v>
      </c>
      <c r="B4464">
        <v>6.82</v>
      </c>
    </row>
    <row r="4465" spans="1:2">
      <c r="A4465" s="52">
        <v>34411</v>
      </c>
      <c r="B4465">
        <v>6.9</v>
      </c>
    </row>
    <row r="4466" spans="1:2">
      <c r="A4466" s="52">
        <v>34414</v>
      </c>
      <c r="B4466">
        <v>6.94</v>
      </c>
    </row>
    <row r="4467" spans="1:2">
      <c r="A4467" s="52">
        <v>34415</v>
      </c>
      <c r="B4467">
        <v>6.85</v>
      </c>
    </row>
    <row r="4468" spans="1:2">
      <c r="A4468" s="52">
        <v>34416</v>
      </c>
      <c r="B4468">
        <v>6.85</v>
      </c>
    </row>
    <row r="4469" spans="1:2">
      <c r="A4469" s="52">
        <v>34417</v>
      </c>
      <c r="B4469">
        <v>6.98</v>
      </c>
    </row>
    <row r="4470" spans="1:2">
      <c r="A4470" s="52">
        <v>34418</v>
      </c>
      <c r="B4470">
        <v>6.99</v>
      </c>
    </row>
    <row r="4471" spans="1:2">
      <c r="A4471" s="52">
        <v>34421</v>
      </c>
      <c r="B4471">
        <v>6.98</v>
      </c>
    </row>
    <row r="4472" spans="1:2">
      <c r="A4472" s="52">
        <v>34422</v>
      </c>
      <c r="B4472">
        <v>7.06</v>
      </c>
    </row>
    <row r="4473" spans="1:2">
      <c r="A4473" s="52">
        <v>34423</v>
      </c>
      <c r="B4473">
        <v>7.1</v>
      </c>
    </row>
    <row r="4474" spans="1:2">
      <c r="A4474" s="52">
        <v>34424</v>
      </c>
      <c r="B4474">
        <v>7.11</v>
      </c>
    </row>
    <row r="4475" spans="1:2">
      <c r="A4475" s="52">
        <v>34425</v>
      </c>
      <c r="B4475" t="s">
        <v>7113</v>
      </c>
    </row>
    <row r="4476" spans="1:2">
      <c r="A4476" s="52">
        <v>34428</v>
      </c>
      <c r="B4476">
        <v>7.43</v>
      </c>
    </row>
    <row r="4477" spans="1:2">
      <c r="A4477" s="52">
        <v>34429</v>
      </c>
      <c r="B4477">
        <v>7.28</v>
      </c>
    </row>
    <row r="4478" spans="1:2">
      <c r="A4478" s="52">
        <v>34430</v>
      </c>
      <c r="B4478">
        <v>7.25</v>
      </c>
    </row>
    <row r="4479" spans="1:2">
      <c r="A4479" s="52">
        <v>34431</v>
      </c>
      <c r="B4479">
        <v>7.21</v>
      </c>
    </row>
    <row r="4480" spans="1:2">
      <c r="A4480" s="52">
        <v>34432</v>
      </c>
      <c r="B4480">
        <v>7.26</v>
      </c>
    </row>
    <row r="4481" spans="1:2">
      <c r="A4481" s="52">
        <v>34435</v>
      </c>
      <c r="B4481">
        <v>7.24</v>
      </c>
    </row>
    <row r="4482" spans="1:2">
      <c r="A4482" s="52">
        <v>34436</v>
      </c>
      <c r="B4482">
        <v>7.2</v>
      </c>
    </row>
    <row r="4483" spans="1:2">
      <c r="A4483" s="52">
        <v>34437</v>
      </c>
      <c r="B4483">
        <v>7.26</v>
      </c>
    </row>
    <row r="4484" spans="1:2">
      <c r="A4484" s="52">
        <v>34438</v>
      </c>
      <c r="B4484">
        <v>7.29</v>
      </c>
    </row>
    <row r="4485" spans="1:2">
      <c r="A4485" s="52">
        <v>34439</v>
      </c>
      <c r="B4485">
        <v>7.29</v>
      </c>
    </row>
    <row r="4486" spans="1:2">
      <c r="A4486" s="52">
        <v>34442</v>
      </c>
      <c r="B4486">
        <v>7.41</v>
      </c>
    </row>
    <row r="4487" spans="1:2">
      <c r="A4487" s="52">
        <v>34443</v>
      </c>
      <c r="B4487">
        <v>7.37</v>
      </c>
    </row>
    <row r="4488" spans="1:2">
      <c r="A4488" s="52">
        <v>34444</v>
      </c>
      <c r="B4488">
        <v>7.33</v>
      </c>
    </row>
    <row r="4489" spans="1:2">
      <c r="A4489" s="52">
        <v>34445</v>
      </c>
      <c r="B4489">
        <v>7.22</v>
      </c>
    </row>
    <row r="4490" spans="1:2">
      <c r="A4490" s="52">
        <v>34446</v>
      </c>
      <c r="B4490">
        <v>7.21</v>
      </c>
    </row>
    <row r="4491" spans="1:2">
      <c r="A4491" s="52">
        <v>34449</v>
      </c>
      <c r="B4491">
        <v>7.14</v>
      </c>
    </row>
    <row r="4492" spans="1:2">
      <c r="A4492" s="52">
        <v>34450</v>
      </c>
      <c r="B4492">
        <v>7.12</v>
      </c>
    </row>
    <row r="4493" spans="1:2">
      <c r="A4493" s="52">
        <v>34451</v>
      </c>
      <c r="B4493" t="s">
        <v>7113</v>
      </c>
    </row>
    <row r="4494" spans="1:2">
      <c r="A4494" s="52">
        <v>34452</v>
      </c>
      <c r="B4494">
        <v>7.29</v>
      </c>
    </row>
    <row r="4495" spans="1:2">
      <c r="A4495" s="52">
        <v>34453</v>
      </c>
      <c r="B4495">
        <v>7.31</v>
      </c>
    </row>
    <row r="4496" spans="1:2">
      <c r="A4496" s="52">
        <v>34456</v>
      </c>
      <c r="B4496">
        <v>7.33</v>
      </c>
    </row>
    <row r="4497" spans="1:2">
      <c r="A4497" s="52">
        <v>34457</v>
      </c>
      <c r="B4497">
        <v>7.35</v>
      </c>
    </row>
    <row r="4498" spans="1:2">
      <c r="A4498" s="52">
        <v>34458</v>
      </c>
      <c r="B4498">
        <v>7.35</v>
      </c>
    </row>
    <row r="4499" spans="1:2">
      <c r="A4499" s="52">
        <v>34459</v>
      </c>
      <c r="B4499">
        <v>7.33</v>
      </c>
    </row>
    <row r="4500" spans="1:2">
      <c r="A4500" s="52">
        <v>34460</v>
      </c>
      <c r="B4500">
        <v>7.53</v>
      </c>
    </row>
    <row r="4501" spans="1:2">
      <c r="A4501" s="52">
        <v>34463</v>
      </c>
      <c r="B4501">
        <v>7.63</v>
      </c>
    </row>
    <row r="4502" spans="1:2">
      <c r="A4502" s="52">
        <v>34464</v>
      </c>
      <c r="B4502">
        <v>7.5</v>
      </c>
    </row>
    <row r="4503" spans="1:2">
      <c r="A4503" s="52">
        <v>34465</v>
      </c>
      <c r="B4503">
        <v>7.6</v>
      </c>
    </row>
    <row r="4504" spans="1:2">
      <c r="A4504" s="52">
        <v>34466</v>
      </c>
      <c r="B4504">
        <v>7.57</v>
      </c>
    </row>
    <row r="4505" spans="1:2">
      <c r="A4505" s="52">
        <v>34467</v>
      </c>
      <c r="B4505">
        <v>7.5</v>
      </c>
    </row>
    <row r="4506" spans="1:2">
      <c r="A4506" s="52">
        <v>34470</v>
      </c>
      <c r="B4506">
        <v>7.46</v>
      </c>
    </row>
    <row r="4507" spans="1:2">
      <c r="A4507" s="52">
        <v>34471</v>
      </c>
      <c r="B4507">
        <v>7.27</v>
      </c>
    </row>
    <row r="4508" spans="1:2">
      <c r="A4508" s="52">
        <v>34472</v>
      </c>
      <c r="B4508">
        <v>7.27</v>
      </c>
    </row>
    <row r="4509" spans="1:2">
      <c r="A4509" s="52">
        <v>34473</v>
      </c>
      <c r="B4509">
        <v>7.24</v>
      </c>
    </row>
    <row r="4510" spans="1:2">
      <c r="A4510" s="52">
        <v>34474</v>
      </c>
      <c r="B4510">
        <v>7.3</v>
      </c>
    </row>
    <row r="4511" spans="1:2">
      <c r="A4511" s="52">
        <v>34477</v>
      </c>
      <c r="B4511">
        <v>7.44</v>
      </c>
    </row>
    <row r="4512" spans="1:2">
      <c r="A4512" s="52">
        <v>34478</v>
      </c>
      <c r="B4512">
        <v>7.41</v>
      </c>
    </row>
    <row r="4513" spans="1:2">
      <c r="A4513" s="52">
        <v>34479</v>
      </c>
      <c r="B4513">
        <v>7.37</v>
      </c>
    </row>
    <row r="4514" spans="1:2">
      <c r="A4514" s="52">
        <v>34480</v>
      </c>
      <c r="B4514">
        <v>7.37</v>
      </c>
    </row>
    <row r="4515" spans="1:2">
      <c r="A4515" s="52">
        <v>34481</v>
      </c>
      <c r="B4515">
        <v>7.4</v>
      </c>
    </row>
    <row r="4516" spans="1:2">
      <c r="A4516" s="52">
        <v>34484</v>
      </c>
      <c r="B4516" t="s">
        <v>7113</v>
      </c>
    </row>
    <row r="4517" spans="1:2">
      <c r="A4517" s="52">
        <v>34485</v>
      </c>
      <c r="B4517">
        <v>7.44</v>
      </c>
    </row>
    <row r="4518" spans="1:2">
      <c r="A4518" s="52">
        <v>34486</v>
      </c>
      <c r="B4518">
        <v>7.39</v>
      </c>
    </row>
    <row r="4519" spans="1:2">
      <c r="A4519" s="52">
        <v>34487</v>
      </c>
      <c r="B4519">
        <v>7.35</v>
      </c>
    </row>
    <row r="4520" spans="1:2">
      <c r="A4520" s="52">
        <v>34488</v>
      </c>
      <c r="B4520">
        <v>7.26</v>
      </c>
    </row>
    <row r="4521" spans="1:2">
      <c r="A4521" s="52">
        <v>34491</v>
      </c>
      <c r="B4521">
        <v>7.21</v>
      </c>
    </row>
    <row r="4522" spans="1:2">
      <c r="A4522" s="52">
        <v>34492</v>
      </c>
      <c r="B4522">
        <v>7.26</v>
      </c>
    </row>
    <row r="4523" spans="1:2">
      <c r="A4523" s="52">
        <v>34493</v>
      </c>
      <c r="B4523">
        <v>7.28</v>
      </c>
    </row>
    <row r="4524" spans="1:2">
      <c r="A4524" s="52">
        <v>34494</v>
      </c>
      <c r="B4524">
        <v>7.28</v>
      </c>
    </row>
    <row r="4525" spans="1:2">
      <c r="A4525" s="52">
        <v>34495</v>
      </c>
      <c r="B4525">
        <v>7.32</v>
      </c>
    </row>
    <row r="4526" spans="1:2">
      <c r="A4526" s="52">
        <v>34498</v>
      </c>
      <c r="B4526">
        <v>7.36</v>
      </c>
    </row>
    <row r="4527" spans="1:2">
      <c r="A4527" s="52">
        <v>34499</v>
      </c>
      <c r="B4527">
        <v>7.31</v>
      </c>
    </row>
    <row r="4528" spans="1:2">
      <c r="A4528" s="52">
        <v>34500</v>
      </c>
      <c r="B4528">
        <v>7.41</v>
      </c>
    </row>
    <row r="4529" spans="1:2">
      <c r="A4529" s="52">
        <v>34501</v>
      </c>
      <c r="B4529">
        <v>7.38</v>
      </c>
    </row>
    <row r="4530" spans="1:2">
      <c r="A4530" s="52">
        <v>34502</v>
      </c>
      <c r="B4530">
        <v>7.45</v>
      </c>
    </row>
    <row r="4531" spans="1:2">
      <c r="A4531" s="52">
        <v>34505</v>
      </c>
      <c r="B4531">
        <v>7.46</v>
      </c>
    </row>
    <row r="4532" spans="1:2">
      <c r="A4532" s="52">
        <v>34506</v>
      </c>
      <c r="B4532">
        <v>7.51</v>
      </c>
    </row>
    <row r="4533" spans="1:2">
      <c r="A4533" s="52">
        <v>34507</v>
      </c>
      <c r="B4533">
        <v>7.41</v>
      </c>
    </row>
    <row r="4534" spans="1:2">
      <c r="A4534" s="52">
        <v>34508</v>
      </c>
      <c r="B4534">
        <v>7.4</v>
      </c>
    </row>
    <row r="4535" spans="1:2">
      <c r="A4535" s="52">
        <v>34509</v>
      </c>
      <c r="B4535">
        <v>7.52</v>
      </c>
    </row>
    <row r="4536" spans="1:2">
      <c r="A4536" s="52">
        <v>34512</v>
      </c>
      <c r="B4536">
        <v>7.46</v>
      </c>
    </row>
    <row r="4537" spans="1:2">
      <c r="A4537" s="52">
        <v>34513</v>
      </c>
      <c r="B4537">
        <v>7.53</v>
      </c>
    </row>
    <row r="4538" spans="1:2">
      <c r="A4538" s="52">
        <v>34514</v>
      </c>
      <c r="B4538">
        <v>7.51</v>
      </c>
    </row>
    <row r="4539" spans="1:2">
      <c r="A4539" s="52">
        <v>34515</v>
      </c>
      <c r="B4539">
        <v>7.63</v>
      </c>
    </row>
    <row r="4540" spans="1:2">
      <c r="A4540" s="52">
        <v>34516</v>
      </c>
      <c r="B4540">
        <v>7.62</v>
      </c>
    </row>
    <row r="4541" spans="1:2">
      <c r="A4541" s="52">
        <v>34519</v>
      </c>
      <c r="B4541" t="s">
        <v>7113</v>
      </c>
    </row>
    <row r="4542" spans="1:2">
      <c r="A4542" s="52">
        <v>34520</v>
      </c>
      <c r="B4542">
        <v>7.6</v>
      </c>
    </row>
    <row r="4543" spans="1:2">
      <c r="A4543" s="52">
        <v>34521</v>
      </c>
      <c r="B4543">
        <v>7.61</v>
      </c>
    </row>
    <row r="4544" spans="1:2">
      <c r="A4544" s="52">
        <v>34522</v>
      </c>
      <c r="B4544">
        <v>7.6</v>
      </c>
    </row>
    <row r="4545" spans="1:2">
      <c r="A4545" s="52">
        <v>34523</v>
      </c>
      <c r="B4545">
        <v>7.7</v>
      </c>
    </row>
    <row r="4546" spans="1:2">
      <c r="A4546" s="52">
        <v>34526</v>
      </c>
      <c r="B4546">
        <v>7.73</v>
      </c>
    </row>
    <row r="4547" spans="1:2">
      <c r="A4547" s="52">
        <v>34527</v>
      </c>
      <c r="B4547">
        <v>7.69</v>
      </c>
    </row>
    <row r="4548" spans="1:2">
      <c r="A4548" s="52">
        <v>34528</v>
      </c>
      <c r="B4548">
        <v>7.68</v>
      </c>
    </row>
    <row r="4549" spans="1:2">
      <c r="A4549" s="52">
        <v>34529</v>
      </c>
      <c r="B4549">
        <v>7.54</v>
      </c>
    </row>
    <row r="4550" spans="1:2">
      <c r="A4550" s="52">
        <v>34530</v>
      </c>
      <c r="B4550">
        <v>7.55</v>
      </c>
    </row>
    <row r="4551" spans="1:2">
      <c r="A4551" s="52">
        <v>34533</v>
      </c>
      <c r="B4551">
        <v>7.51</v>
      </c>
    </row>
    <row r="4552" spans="1:2">
      <c r="A4552" s="52">
        <v>34534</v>
      </c>
      <c r="B4552">
        <v>7.47</v>
      </c>
    </row>
    <row r="4553" spans="1:2">
      <c r="A4553" s="52">
        <v>34535</v>
      </c>
      <c r="B4553">
        <v>7.55</v>
      </c>
    </row>
    <row r="4554" spans="1:2">
      <c r="A4554" s="52">
        <v>34536</v>
      </c>
      <c r="B4554">
        <v>7.55</v>
      </c>
    </row>
    <row r="4555" spans="1:2">
      <c r="A4555" s="52">
        <v>34537</v>
      </c>
      <c r="B4555">
        <v>7.56</v>
      </c>
    </row>
    <row r="4556" spans="1:2">
      <c r="A4556" s="52">
        <v>34540</v>
      </c>
      <c r="B4556">
        <v>7.53</v>
      </c>
    </row>
    <row r="4557" spans="1:2">
      <c r="A4557" s="52">
        <v>34541</v>
      </c>
      <c r="B4557">
        <v>7.55</v>
      </c>
    </row>
    <row r="4558" spans="1:2">
      <c r="A4558" s="52">
        <v>34542</v>
      </c>
      <c r="B4558">
        <v>7.6</v>
      </c>
    </row>
    <row r="4559" spans="1:2">
      <c r="A4559" s="52">
        <v>34543</v>
      </c>
      <c r="B4559">
        <v>7.55</v>
      </c>
    </row>
    <row r="4560" spans="1:2">
      <c r="A4560" s="52">
        <v>34544</v>
      </c>
      <c r="B4560">
        <v>7.39</v>
      </c>
    </row>
    <row r="4561" spans="1:2">
      <c r="A4561" s="52">
        <v>34547</v>
      </c>
      <c r="B4561">
        <v>7.41</v>
      </c>
    </row>
    <row r="4562" spans="1:2">
      <c r="A4562" s="52">
        <v>34548</v>
      </c>
      <c r="B4562">
        <v>7.4</v>
      </c>
    </row>
    <row r="4563" spans="1:2">
      <c r="A4563" s="52">
        <v>34549</v>
      </c>
      <c r="B4563">
        <v>7.38</v>
      </c>
    </row>
    <row r="4564" spans="1:2">
      <c r="A4564" s="52">
        <v>34550</v>
      </c>
      <c r="B4564">
        <v>7.4</v>
      </c>
    </row>
    <row r="4565" spans="1:2">
      <c r="A4565" s="52">
        <v>34551</v>
      </c>
      <c r="B4565">
        <v>7.54</v>
      </c>
    </row>
    <row r="4566" spans="1:2">
      <c r="A4566" s="52">
        <v>34554</v>
      </c>
      <c r="B4566">
        <v>7.53</v>
      </c>
    </row>
    <row r="4567" spans="1:2">
      <c r="A4567" s="52">
        <v>34555</v>
      </c>
      <c r="B4567">
        <v>7.57</v>
      </c>
    </row>
    <row r="4568" spans="1:2">
      <c r="A4568" s="52">
        <v>34556</v>
      </c>
      <c r="B4568">
        <v>7.58</v>
      </c>
    </row>
    <row r="4569" spans="1:2">
      <c r="A4569" s="52">
        <v>34557</v>
      </c>
      <c r="B4569">
        <v>7.56</v>
      </c>
    </row>
    <row r="4570" spans="1:2">
      <c r="A4570" s="52">
        <v>34558</v>
      </c>
      <c r="B4570">
        <v>7.48</v>
      </c>
    </row>
    <row r="4571" spans="1:2">
      <c r="A4571" s="52">
        <v>34561</v>
      </c>
      <c r="B4571">
        <v>7.51</v>
      </c>
    </row>
    <row r="4572" spans="1:2">
      <c r="A4572" s="52">
        <v>34562</v>
      </c>
      <c r="B4572">
        <v>7.39</v>
      </c>
    </row>
    <row r="4573" spans="1:2">
      <c r="A4573" s="52">
        <v>34563</v>
      </c>
      <c r="B4573">
        <v>7.39</v>
      </c>
    </row>
    <row r="4574" spans="1:2">
      <c r="A4574" s="52">
        <v>34564</v>
      </c>
      <c r="B4574">
        <v>7.5</v>
      </c>
    </row>
    <row r="4575" spans="1:2">
      <c r="A4575" s="52">
        <v>34565</v>
      </c>
      <c r="B4575">
        <v>7.5</v>
      </c>
    </row>
    <row r="4576" spans="1:2">
      <c r="A4576" s="52">
        <v>34568</v>
      </c>
      <c r="B4576">
        <v>7.56</v>
      </c>
    </row>
    <row r="4577" spans="1:2">
      <c r="A4577" s="52">
        <v>34569</v>
      </c>
      <c r="B4577">
        <v>7.54</v>
      </c>
    </row>
    <row r="4578" spans="1:2">
      <c r="A4578" s="52">
        <v>34570</v>
      </c>
      <c r="B4578">
        <v>7.47</v>
      </c>
    </row>
    <row r="4579" spans="1:2">
      <c r="A4579" s="52">
        <v>34571</v>
      </c>
      <c r="B4579">
        <v>7.55</v>
      </c>
    </row>
    <row r="4580" spans="1:2">
      <c r="A4580" s="52">
        <v>34572</v>
      </c>
      <c r="B4580">
        <v>7.49</v>
      </c>
    </row>
    <row r="4581" spans="1:2">
      <c r="A4581" s="52">
        <v>34575</v>
      </c>
      <c r="B4581">
        <v>7.5</v>
      </c>
    </row>
    <row r="4582" spans="1:2">
      <c r="A4582" s="52">
        <v>34576</v>
      </c>
      <c r="B4582">
        <v>7.47</v>
      </c>
    </row>
    <row r="4583" spans="1:2">
      <c r="A4583" s="52">
        <v>34577</v>
      </c>
      <c r="B4583">
        <v>7.46</v>
      </c>
    </row>
    <row r="4584" spans="1:2">
      <c r="A4584" s="52">
        <v>34578</v>
      </c>
      <c r="B4584">
        <v>7.46</v>
      </c>
    </row>
    <row r="4585" spans="1:2">
      <c r="A4585" s="52">
        <v>34579</v>
      </c>
      <c r="B4585">
        <v>7.5</v>
      </c>
    </row>
    <row r="4586" spans="1:2">
      <c r="A4586" s="52">
        <v>34582</v>
      </c>
      <c r="B4586" t="s">
        <v>7113</v>
      </c>
    </row>
    <row r="4587" spans="1:2">
      <c r="A4587" s="52">
        <v>34583</v>
      </c>
      <c r="B4587">
        <v>7.55</v>
      </c>
    </row>
    <row r="4588" spans="1:2">
      <c r="A4588" s="52">
        <v>34584</v>
      </c>
      <c r="B4588">
        <v>7.58</v>
      </c>
    </row>
    <row r="4589" spans="1:2">
      <c r="A4589" s="52">
        <v>34585</v>
      </c>
      <c r="B4589">
        <v>7.58</v>
      </c>
    </row>
    <row r="4590" spans="1:2">
      <c r="A4590" s="52">
        <v>34586</v>
      </c>
      <c r="B4590">
        <v>7.71</v>
      </c>
    </row>
    <row r="4591" spans="1:2">
      <c r="A4591" s="52">
        <v>34589</v>
      </c>
      <c r="B4591">
        <v>7.72</v>
      </c>
    </row>
    <row r="4592" spans="1:2">
      <c r="A4592" s="52">
        <v>34590</v>
      </c>
      <c r="B4592">
        <v>7.7</v>
      </c>
    </row>
    <row r="4593" spans="1:2">
      <c r="A4593" s="52">
        <v>34591</v>
      </c>
      <c r="B4593">
        <v>7.68</v>
      </c>
    </row>
    <row r="4594" spans="1:2">
      <c r="A4594" s="52">
        <v>34592</v>
      </c>
      <c r="B4594">
        <v>7.64</v>
      </c>
    </row>
    <row r="4595" spans="1:2">
      <c r="A4595" s="52">
        <v>34593</v>
      </c>
      <c r="B4595">
        <v>7.78</v>
      </c>
    </row>
    <row r="4596" spans="1:2">
      <c r="A4596" s="52">
        <v>34596</v>
      </c>
      <c r="B4596">
        <v>7.75</v>
      </c>
    </row>
    <row r="4597" spans="1:2">
      <c r="A4597" s="52">
        <v>34597</v>
      </c>
      <c r="B4597">
        <v>7.78</v>
      </c>
    </row>
    <row r="4598" spans="1:2">
      <c r="A4598" s="52">
        <v>34598</v>
      </c>
      <c r="B4598">
        <v>7.8</v>
      </c>
    </row>
    <row r="4599" spans="1:2">
      <c r="A4599" s="52">
        <v>34599</v>
      </c>
      <c r="B4599">
        <v>7.79</v>
      </c>
    </row>
    <row r="4600" spans="1:2">
      <c r="A4600" s="52">
        <v>34600</v>
      </c>
      <c r="B4600">
        <v>7.8</v>
      </c>
    </row>
    <row r="4601" spans="1:2">
      <c r="A4601" s="52">
        <v>34603</v>
      </c>
      <c r="B4601">
        <v>7.8</v>
      </c>
    </row>
    <row r="4602" spans="1:2">
      <c r="A4602" s="52">
        <v>34604</v>
      </c>
      <c r="B4602">
        <v>7.85</v>
      </c>
    </row>
    <row r="4603" spans="1:2">
      <c r="A4603" s="52">
        <v>34605</v>
      </c>
      <c r="B4603">
        <v>7.81</v>
      </c>
    </row>
    <row r="4604" spans="1:2">
      <c r="A4604" s="52">
        <v>34606</v>
      </c>
      <c r="B4604">
        <v>7.86</v>
      </c>
    </row>
    <row r="4605" spans="1:2">
      <c r="A4605" s="52">
        <v>34607</v>
      </c>
      <c r="B4605">
        <v>7.82</v>
      </c>
    </row>
    <row r="4606" spans="1:2">
      <c r="A4606" s="52">
        <v>34610</v>
      </c>
      <c r="B4606">
        <v>7.86</v>
      </c>
    </row>
    <row r="4607" spans="1:2">
      <c r="A4607" s="52">
        <v>34611</v>
      </c>
      <c r="B4607">
        <v>7.89</v>
      </c>
    </row>
    <row r="4608" spans="1:2">
      <c r="A4608" s="52">
        <v>34612</v>
      </c>
      <c r="B4608">
        <v>7.95</v>
      </c>
    </row>
    <row r="4609" spans="1:2">
      <c r="A4609" s="52">
        <v>34613</v>
      </c>
      <c r="B4609">
        <v>7.95</v>
      </c>
    </row>
    <row r="4610" spans="1:2">
      <c r="A4610" s="52">
        <v>34614</v>
      </c>
      <c r="B4610">
        <v>7.91</v>
      </c>
    </row>
    <row r="4611" spans="1:2">
      <c r="A4611" s="52">
        <v>34617</v>
      </c>
      <c r="B4611" t="s">
        <v>7113</v>
      </c>
    </row>
    <row r="4612" spans="1:2">
      <c r="A4612" s="52">
        <v>34618</v>
      </c>
      <c r="B4612">
        <v>7.86</v>
      </c>
    </row>
    <row r="4613" spans="1:2">
      <c r="A4613" s="52">
        <v>34619</v>
      </c>
      <c r="B4613">
        <v>7.89</v>
      </c>
    </row>
    <row r="4614" spans="1:2">
      <c r="A4614" s="52">
        <v>34620</v>
      </c>
      <c r="B4614">
        <v>7.84</v>
      </c>
    </row>
    <row r="4615" spans="1:2">
      <c r="A4615" s="52">
        <v>34621</v>
      </c>
      <c r="B4615">
        <v>7.83</v>
      </c>
    </row>
    <row r="4616" spans="1:2">
      <c r="A4616" s="52">
        <v>34624</v>
      </c>
      <c r="B4616">
        <v>7.83</v>
      </c>
    </row>
    <row r="4617" spans="1:2">
      <c r="A4617" s="52">
        <v>34625</v>
      </c>
      <c r="B4617">
        <v>7.86</v>
      </c>
    </row>
    <row r="4618" spans="1:2">
      <c r="A4618" s="52">
        <v>34626</v>
      </c>
      <c r="B4618">
        <v>7.9</v>
      </c>
    </row>
    <row r="4619" spans="1:2">
      <c r="A4619" s="52">
        <v>34627</v>
      </c>
      <c r="B4619">
        <v>8</v>
      </c>
    </row>
    <row r="4620" spans="1:2">
      <c r="A4620" s="52">
        <v>34628</v>
      </c>
      <c r="B4620">
        <v>7.99</v>
      </c>
    </row>
    <row r="4621" spans="1:2">
      <c r="A4621" s="52">
        <v>34631</v>
      </c>
      <c r="B4621">
        <v>8.0399999999999991</v>
      </c>
    </row>
    <row r="4622" spans="1:2">
      <c r="A4622" s="52">
        <v>34632</v>
      </c>
      <c r="B4622">
        <v>8.06</v>
      </c>
    </row>
    <row r="4623" spans="1:2">
      <c r="A4623" s="52">
        <v>34633</v>
      </c>
      <c r="B4623">
        <v>8.06</v>
      </c>
    </row>
    <row r="4624" spans="1:2">
      <c r="A4624" s="52">
        <v>34634</v>
      </c>
      <c r="B4624">
        <v>8.0500000000000007</v>
      </c>
    </row>
    <row r="4625" spans="1:2">
      <c r="A4625" s="52">
        <v>34635</v>
      </c>
      <c r="B4625">
        <v>7.96</v>
      </c>
    </row>
    <row r="4626" spans="1:2">
      <c r="A4626" s="52">
        <v>34638</v>
      </c>
      <c r="B4626">
        <v>7.97</v>
      </c>
    </row>
    <row r="4627" spans="1:2">
      <c r="A4627" s="52">
        <v>34639</v>
      </c>
      <c r="B4627">
        <v>8.06</v>
      </c>
    </row>
    <row r="4628" spans="1:2">
      <c r="A4628" s="52">
        <v>34640</v>
      </c>
      <c r="B4628">
        <v>8.09</v>
      </c>
    </row>
    <row r="4629" spans="1:2">
      <c r="A4629" s="52">
        <v>34641</v>
      </c>
      <c r="B4629">
        <v>8.11</v>
      </c>
    </row>
    <row r="4630" spans="1:2">
      <c r="A4630" s="52">
        <v>34642</v>
      </c>
      <c r="B4630">
        <v>8.16</v>
      </c>
    </row>
    <row r="4631" spans="1:2">
      <c r="A4631" s="52">
        <v>34645</v>
      </c>
      <c r="B4631">
        <v>8.16</v>
      </c>
    </row>
    <row r="4632" spans="1:2">
      <c r="A4632" s="52">
        <v>34646</v>
      </c>
      <c r="B4632">
        <v>8.1199999999999992</v>
      </c>
    </row>
    <row r="4633" spans="1:2">
      <c r="A4633" s="52">
        <v>34647</v>
      </c>
      <c r="B4633">
        <v>8.09</v>
      </c>
    </row>
    <row r="4634" spans="1:2">
      <c r="A4634" s="52">
        <v>34648</v>
      </c>
      <c r="B4634">
        <v>8.15</v>
      </c>
    </row>
    <row r="4635" spans="1:2">
      <c r="A4635" s="52">
        <v>34649</v>
      </c>
      <c r="B4635" t="s">
        <v>7113</v>
      </c>
    </row>
    <row r="4636" spans="1:2">
      <c r="A4636" s="52">
        <v>34652</v>
      </c>
      <c r="B4636">
        <v>8.09</v>
      </c>
    </row>
    <row r="4637" spans="1:2">
      <c r="A4637" s="52">
        <v>34653</v>
      </c>
      <c r="B4637">
        <v>8.0500000000000007</v>
      </c>
    </row>
    <row r="4638" spans="1:2">
      <c r="A4638" s="52">
        <v>34654</v>
      </c>
      <c r="B4638">
        <v>8.09</v>
      </c>
    </row>
    <row r="4639" spans="1:2">
      <c r="A4639" s="52">
        <v>34655</v>
      </c>
      <c r="B4639">
        <v>8.14</v>
      </c>
    </row>
    <row r="4640" spans="1:2">
      <c r="A4640" s="52">
        <v>34656</v>
      </c>
      <c r="B4640">
        <v>8.14</v>
      </c>
    </row>
    <row r="4641" spans="1:2">
      <c r="A4641" s="52">
        <v>34659</v>
      </c>
      <c r="B4641">
        <v>8.14</v>
      </c>
    </row>
    <row r="4642" spans="1:2">
      <c r="A4642" s="52">
        <v>34660</v>
      </c>
      <c r="B4642">
        <v>8.11</v>
      </c>
    </row>
    <row r="4643" spans="1:2">
      <c r="A4643" s="52">
        <v>34661</v>
      </c>
      <c r="B4643">
        <v>7.96</v>
      </c>
    </row>
    <row r="4644" spans="1:2">
      <c r="A4644" s="52">
        <v>34662</v>
      </c>
      <c r="B4644" t="s">
        <v>7113</v>
      </c>
    </row>
    <row r="4645" spans="1:2">
      <c r="A4645" s="52">
        <v>34663</v>
      </c>
      <c r="B4645">
        <v>7.94</v>
      </c>
    </row>
    <row r="4646" spans="1:2">
      <c r="A4646" s="52">
        <v>34666</v>
      </c>
      <c r="B4646">
        <v>7.99</v>
      </c>
    </row>
    <row r="4647" spans="1:2">
      <c r="A4647" s="52">
        <v>34667</v>
      </c>
      <c r="B4647">
        <v>8.0500000000000007</v>
      </c>
    </row>
    <row r="4648" spans="1:2">
      <c r="A4648" s="52">
        <v>34668</v>
      </c>
      <c r="B4648">
        <v>7.99</v>
      </c>
    </row>
    <row r="4649" spans="1:2">
      <c r="A4649" s="52">
        <v>34669</v>
      </c>
      <c r="B4649">
        <v>8.02</v>
      </c>
    </row>
    <row r="4650" spans="1:2">
      <c r="A4650" s="52">
        <v>34670</v>
      </c>
      <c r="B4650">
        <v>7.92</v>
      </c>
    </row>
    <row r="4651" spans="1:2">
      <c r="A4651" s="52">
        <v>34673</v>
      </c>
      <c r="B4651">
        <v>7.94</v>
      </c>
    </row>
    <row r="4652" spans="1:2">
      <c r="A4652" s="52">
        <v>34674</v>
      </c>
      <c r="B4652">
        <v>7.84</v>
      </c>
    </row>
    <row r="4653" spans="1:2">
      <c r="A4653" s="52">
        <v>34675</v>
      </c>
      <c r="B4653">
        <v>7.9</v>
      </c>
    </row>
    <row r="4654" spans="1:2">
      <c r="A4654" s="52">
        <v>34676</v>
      </c>
      <c r="B4654">
        <v>7.88</v>
      </c>
    </row>
    <row r="4655" spans="1:2">
      <c r="A4655" s="52">
        <v>34677</v>
      </c>
      <c r="B4655">
        <v>7.86</v>
      </c>
    </row>
    <row r="4656" spans="1:2">
      <c r="A4656" s="52">
        <v>34680</v>
      </c>
      <c r="B4656">
        <v>7.92</v>
      </c>
    </row>
    <row r="4657" spans="1:2">
      <c r="A4657" s="52">
        <v>34681</v>
      </c>
      <c r="B4657">
        <v>7.86</v>
      </c>
    </row>
    <row r="4658" spans="1:2">
      <c r="A4658" s="52">
        <v>34682</v>
      </c>
      <c r="B4658">
        <v>7.86</v>
      </c>
    </row>
    <row r="4659" spans="1:2">
      <c r="A4659" s="52">
        <v>34683</v>
      </c>
      <c r="B4659">
        <v>7.86</v>
      </c>
    </row>
    <row r="4660" spans="1:2">
      <c r="A4660" s="52">
        <v>34684</v>
      </c>
      <c r="B4660">
        <v>7.86</v>
      </c>
    </row>
    <row r="4661" spans="1:2">
      <c r="A4661" s="52">
        <v>34687</v>
      </c>
      <c r="B4661">
        <v>7.84</v>
      </c>
    </row>
    <row r="4662" spans="1:2">
      <c r="A4662" s="52">
        <v>34688</v>
      </c>
      <c r="B4662">
        <v>7.85</v>
      </c>
    </row>
    <row r="4663" spans="1:2">
      <c r="A4663" s="52">
        <v>34689</v>
      </c>
      <c r="B4663">
        <v>7.84</v>
      </c>
    </row>
    <row r="4664" spans="1:2">
      <c r="A4664" s="52">
        <v>34690</v>
      </c>
      <c r="B4664">
        <v>7.87</v>
      </c>
    </row>
    <row r="4665" spans="1:2">
      <c r="A4665" s="52">
        <v>34691</v>
      </c>
      <c r="B4665">
        <v>7.85</v>
      </c>
    </row>
    <row r="4666" spans="1:2">
      <c r="A4666" s="52">
        <v>34694</v>
      </c>
      <c r="B4666" t="s">
        <v>7113</v>
      </c>
    </row>
    <row r="4667" spans="1:2">
      <c r="A4667" s="52">
        <v>34695</v>
      </c>
      <c r="B4667">
        <v>7.76</v>
      </c>
    </row>
    <row r="4668" spans="1:2">
      <c r="A4668" s="52">
        <v>34696</v>
      </c>
      <c r="B4668">
        <v>7.83</v>
      </c>
    </row>
    <row r="4669" spans="1:2">
      <c r="A4669" s="52">
        <v>34697</v>
      </c>
      <c r="B4669">
        <v>7.85</v>
      </c>
    </row>
    <row r="4670" spans="1:2">
      <c r="A4670" s="52">
        <v>34698</v>
      </c>
      <c r="B4670">
        <v>7.89</v>
      </c>
    </row>
    <row r="4671" spans="1:2">
      <c r="A4671" s="52">
        <v>34701</v>
      </c>
      <c r="B4671" t="s">
        <v>7113</v>
      </c>
    </row>
    <row r="4672" spans="1:2">
      <c r="A4672" s="52">
        <v>34702</v>
      </c>
      <c r="B4672">
        <v>7.93</v>
      </c>
    </row>
    <row r="4673" spans="1:2">
      <c r="A4673" s="52">
        <v>34703</v>
      </c>
      <c r="B4673">
        <v>7.85</v>
      </c>
    </row>
    <row r="4674" spans="1:2">
      <c r="A4674" s="52">
        <v>34704</v>
      </c>
      <c r="B4674">
        <v>7.91</v>
      </c>
    </row>
    <row r="4675" spans="1:2">
      <c r="A4675" s="52">
        <v>34705</v>
      </c>
      <c r="B4675">
        <v>7.87</v>
      </c>
    </row>
    <row r="4676" spans="1:2">
      <c r="A4676" s="52">
        <v>34708</v>
      </c>
      <c r="B4676">
        <v>7.9</v>
      </c>
    </row>
    <row r="4677" spans="1:2">
      <c r="A4677" s="52">
        <v>34709</v>
      </c>
      <c r="B4677">
        <v>7.87</v>
      </c>
    </row>
    <row r="4678" spans="1:2">
      <c r="A4678" s="52">
        <v>34710</v>
      </c>
      <c r="B4678">
        <v>7.85</v>
      </c>
    </row>
    <row r="4679" spans="1:2">
      <c r="A4679" s="52">
        <v>34711</v>
      </c>
      <c r="B4679">
        <v>7.88</v>
      </c>
    </row>
    <row r="4680" spans="1:2">
      <c r="A4680" s="52">
        <v>34712</v>
      </c>
      <c r="B4680">
        <v>7.8</v>
      </c>
    </row>
    <row r="4681" spans="1:2">
      <c r="A4681" s="52">
        <v>34715</v>
      </c>
      <c r="B4681" t="s">
        <v>7113</v>
      </c>
    </row>
    <row r="4682" spans="1:2">
      <c r="A4682" s="52">
        <v>34716</v>
      </c>
      <c r="B4682">
        <v>7.78</v>
      </c>
    </row>
    <row r="4683" spans="1:2">
      <c r="A4683" s="52">
        <v>34717</v>
      </c>
      <c r="B4683">
        <v>7.78</v>
      </c>
    </row>
    <row r="4684" spans="1:2">
      <c r="A4684" s="52">
        <v>34718</v>
      </c>
      <c r="B4684">
        <v>7.82</v>
      </c>
    </row>
    <row r="4685" spans="1:2">
      <c r="A4685" s="52">
        <v>34719</v>
      </c>
      <c r="B4685">
        <v>7.9</v>
      </c>
    </row>
    <row r="4686" spans="1:2">
      <c r="A4686" s="52">
        <v>34722</v>
      </c>
      <c r="B4686">
        <v>7.91</v>
      </c>
    </row>
    <row r="4687" spans="1:2">
      <c r="A4687" s="52">
        <v>34723</v>
      </c>
      <c r="B4687">
        <v>7.93</v>
      </c>
    </row>
    <row r="4688" spans="1:2">
      <c r="A4688" s="52">
        <v>34724</v>
      </c>
      <c r="B4688">
        <v>7.88</v>
      </c>
    </row>
    <row r="4689" spans="1:2">
      <c r="A4689" s="52">
        <v>34725</v>
      </c>
      <c r="B4689">
        <v>7.85</v>
      </c>
    </row>
    <row r="4690" spans="1:2">
      <c r="A4690" s="52">
        <v>34726</v>
      </c>
      <c r="B4690">
        <v>7.75</v>
      </c>
    </row>
    <row r="4691" spans="1:2">
      <c r="A4691" s="52">
        <v>34729</v>
      </c>
      <c r="B4691">
        <v>7.76</v>
      </c>
    </row>
    <row r="4692" spans="1:2">
      <c r="A4692" s="52">
        <v>34730</v>
      </c>
      <c r="B4692">
        <v>7.71</v>
      </c>
    </row>
    <row r="4693" spans="1:2">
      <c r="A4693" s="52">
        <v>34731</v>
      </c>
      <c r="B4693">
        <v>7.75</v>
      </c>
    </row>
    <row r="4694" spans="1:2">
      <c r="A4694" s="52">
        <v>34732</v>
      </c>
      <c r="B4694">
        <v>7.76</v>
      </c>
    </row>
    <row r="4695" spans="1:2">
      <c r="A4695" s="52">
        <v>34733</v>
      </c>
      <c r="B4695">
        <v>7.61</v>
      </c>
    </row>
    <row r="4696" spans="1:2">
      <c r="A4696" s="52">
        <v>34736</v>
      </c>
      <c r="B4696">
        <v>7.64</v>
      </c>
    </row>
    <row r="4697" spans="1:2">
      <c r="A4697" s="52">
        <v>34737</v>
      </c>
      <c r="B4697">
        <v>7.65</v>
      </c>
    </row>
    <row r="4698" spans="1:2">
      <c r="A4698" s="52">
        <v>34738</v>
      </c>
      <c r="B4698">
        <v>7.66</v>
      </c>
    </row>
    <row r="4699" spans="1:2">
      <c r="A4699" s="52">
        <v>34739</v>
      </c>
      <c r="B4699">
        <v>7.65</v>
      </c>
    </row>
    <row r="4700" spans="1:2">
      <c r="A4700" s="52">
        <v>34740</v>
      </c>
      <c r="B4700">
        <v>7.68</v>
      </c>
    </row>
    <row r="4701" spans="1:2">
      <c r="A4701" s="52">
        <v>34743</v>
      </c>
      <c r="B4701">
        <v>7.67</v>
      </c>
    </row>
    <row r="4702" spans="1:2">
      <c r="A4702" s="52">
        <v>34744</v>
      </c>
      <c r="B4702">
        <v>7.61</v>
      </c>
    </row>
    <row r="4703" spans="1:2">
      <c r="A4703" s="52">
        <v>34745</v>
      </c>
      <c r="B4703">
        <v>7.58</v>
      </c>
    </row>
    <row r="4704" spans="1:2">
      <c r="A4704" s="52">
        <v>34746</v>
      </c>
      <c r="B4704">
        <v>7.57</v>
      </c>
    </row>
    <row r="4705" spans="1:2">
      <c r="A4705" s="52">
        <v>34747</v>
      </c>
      <c r="B4705">
        <v>7.59</v>
      </c>
    </row>
    <row r="4706" spans="1:2">
      <c r="A4706" s="52">
        <v>34750</v>
      </c>
      <c r="B4706" t="s">
        <v>7113</v>
      </c>
    </row>
    <row r="4707" spans="1:2">
      <c r="A4707" s="52">
        <v>34751</v>
      </c>
      <c r="B4707">
        <v>7.61</v>
      </c>
    </row>
    <row r="4708" spans="1:2">
      <c r="A4708" s="52">
        <v>34752</v>
      </c>
      <c r="B4708">
        <v>7.54</v>
      </c>
    </row>
    <row r="4709" spans="1:2">
      <c r="A4709" s="52">
        <v>34753</v>
      </c>
      <c r="B4709">
        <v>7.56</v>
      </c>
    </row>
    <row r="4710" spans="1:2">
      <c r="A4710" s="52">
        <v>34754</v>
      </c>
      <c r="B4710">
        <v>7.54</v>
      </c>
    </row>
    <row r="4711" spans="1:2">
      <c r="A4711" s="52">
        <v>34757</v>
      </c>
      <c r="B4711">
        <v>7.49</v>
      </c>
    </row>
    <row r="4712" spans="1:2">
      <c r="A4712" s="52">
        <v>34758</v>
      </c>
      <c r="B4712">
        <v>7.46</v>
      </c>
    </row>
    <row r="4713" spans="1:2">
      <c r="A4713" s="52">
        <v>34759</v>
      </c>
      <c r="B4713">
        <v>7.45</v>
      </c>
    </row>
    <row r="4714" spans="1:2">
      <c r="A4714" s="52">
        <v>34760</v>
      </c>
      <c r="B4714">
        <v>7.5</v>
      </c>
    </row>
    <row r="4715" spans="1:2">
      <c r="A4715" s="52">
        <v>34761</v>
      </c>
      <c r="B4715">
        <v>7.56</v>
      </c>
    </row>
    <row r="4716" spans="1:2">
      <c r="A4716" s="52">
        <v>34764</v>
      </c>
      <c r="B4716">
        <v>7.59</v>
      </c>
    </row>
    <row r="4717" spans="1:2">
      <c r="A4717" s="52">
        <v>34765</v>
      </c>
      <c r="B4717">
        <v>7.64</v>
      </c>
    </row>
    <row r="4718" spans="1:2">
      <c r="A4718" s="52">
        <v>34766</v>
      </c>
      <c r="B4718">
        <v>7.56</v>
      </c>
    </row>
    <row r="4719" spans="1:2">
      <c r="A4719" s="52">
        <v>34767</v>
      </c>
      <c r="B4719">
        <v>7.53</v>
      </c>
    </row>
    <row r="4720" spans="1:2">
      <c r="A4720" s="52">
        <v>34768</v>
      </c>
      <c r="B4720">
        <v>7.46</v>
      </c>
    </row>
    <row r="4721" spans="1:2">
      <c r="A4721" s="52">
        <v>34771</v>
      </c>
      <c r="B4721">
        <v>7.45</v>
      </c>
    </row>
    <row r="4722" spans="1:2">
      <c r="A4722" s="52">
        <v>34772</v>
      </c>
      <c r="B4722">
        <v>7.35</v>
      </c>
    </row>
    <row r="4723" spans="1:2">
      <c r="A4723" s="52">
        <v>34773</v>
      </c>
      <c r="B4723">
        <v>7.36</v>
      </c>
    </row>
    <row r="4724" spans="1:2">
      <c r="A4724" s="52">
        <v>34774</v>
      </c>
      <c r="B4724">
        <v>7.33</v>
      </c>
    </row>
    <row r="4725" spans="1:2">
      <c r="A4725" s="52">
        <v>34775</v>
      </c>
      <c r="B4725">
        <v>7.37</v>
      </c>
    </row>
    <row r="4726" spans="1:2">
      <c r="A4726" s="52">
        <v>34778</v>
      </c>
      <c r="B4726">
        <v>7.4</v>
      </c>
    </row>
    <row r="4727" spans="1:2">
      <c r="A4727" s="52">
        <v>34779</v>
      </c>
      <c r="B4727">
        <v>7.43</v>
      </c>
    </row>
    <row r="4728" spans="1:2">
      <c r="A4728" s="52">
        <v>34780</v>
      </c>
      <c r="B4728">
        <v>7.46</v>
      </c>
    </row>
    <row r="4729" spans="1:2">
      <c r="A4729" s="52">
        <v>34781</v>
      </c>
      <c r="B4729">
        <v>7.47</v>
      </c>
    </row>
    <row r="4730" spans="1:2">
      <c r="A4730" s="52">
        <v>34782</v>
      </c>
      <c r="B4730">
        <v>7.38</v>
      </c>
    </row>
    <row r="4731" spans="1:2">
      <c r="A4731" s="52">
        <v>34785</v>
      </c>
      <c r="B4731">
        <v>7.33</v>
      </c>
    </row>
    <row r="4732" spans="1:2">
      <c r="A4732" s="52">
        <v>34786</v>
      </c>
      <c r="B4732">
        <v>7.41</v>
      </c>
    </row>
    <row r="4733" spans="1:2">
      <c r="A4733" s="52">
        <v>34787</v>
      </c>
      <c r="B4733">
        <v>7.4</v>
      </c>
    </row>
    <row r="4734" spans="1:2">
      <c r="A4734" s="52">
        <v>34788</v>
      </c>
      <c r="B4734">
        <v>7.43</v>
      </c>
    </row>
    <row r="4735" spans="1:2">
      <c r="A4735" s="52">
        <v>34789</v>
      </c>
      <c r="B4735">
        <v>7.44</v>
      </c>
    </row>
    <row r="4736" spans="1:2">
      <c r="A4736" s="52">
        <v>34792</v>
      </c>
      <c r="B4736">
        <v>7.39</v>
      </c>
    </row>
    <row r="4737" spans="1:2">
      <c r="A4737" s="52">
        <v>34793</v>
      </c>
      <c r="B4737">
        <v>7.38</v>
      </c>
    </row>
    <row r="4738" spans="1:2">
      <c r="A4738" s="52">
        <v>34794</v>
      </c>
      <c r="B4738">
        <v>7.38</v>
      </c>
    </row>
    <row r="4739" spans="1:2">
      <c r="A4739" s="52">
        <v>34795</v>
      </c>
      <c r="B4739">
        <v>7.36</v>
      </c>
    </row>
    <row r="4740" spans="1:2">
      <c r="A4740" s="52">
        <v>34796</v>
      </c>
      <c r="B4740">
        <v>7.39</v>
      </c>
    </row>
    <row r="4741" spans="1:2">
      <c r="A4741" s="52">
        <v>34799</v>
      </c>
      <c r="B4741">
        <v>7.39</v>
      </c>
    </row>
    <row r="4742" spans="1:2">
      <c r="A4742" s="52">
        <v>34800</v>
      </c>
      <c r="B4742">
        <v>7.37</v>
      </c>
    </row>
    <row r="4743" spans="1:2">
      <c r="A4743" s="52">
        <v>34801</v>
      </c>
      <c r="B4743">
        <v>7.36</v>
      </c>
    </row>
    <row r="4744" spans="1:2">
      <c r="A4744" s="52">
        <v>34802</v>
      </c>
      <c r="B4744">
        <v>7.34</v>
      </c>
    </row>
    <row r="4745" spans="1:2">
      <c r="A4745" s="52">
        <v>34803</v>
      </c>
      <c r="B4745" t="s">
        <v>7113</v>
      </c>
    </row>
    <row r="4746" spans="1:2">
      <c r="A4746" s="52">
        <v>34806</v>
      </c>
      <c r="B4746">
        <v>7.39</v>
      </c>
    </row>
    <row r="4747" spans="1:2">
      <c r="A4747" s="52">
        <v>34807</v>
      </c>
      <c r="B4747">
        <v>7.4</v>
      </c>
    </row>
    <row r="4748" spans="1:2">
      <c r="A4748" s="52">
        <v>34808</v>
      </c>
      <c r="B4748">
        <v>7.37</v>
      </c>
    </row>
    <row r="4749" spans="1:2">
      <c r="A4749" s="52">
        <v>34809</v>
      </c>
      <c r="B4749">
        <v>7.35</v>
      </c>
    </row>
    <row r="4750" spans="1:2">
      <c r="A4750" s="52">
        <v>34810</v>
      </c>
      <c r="B4750">
        <v>7.34</v>
      </c>
    </row>
    <row r="4751" spans="1:2">
      <c r="A4751" s="52">
        <v>34813</v>
      </c>
      <c r="B4751">
        <v>7.32</v>
      </c>
    </row>
    <row r="4752" spans="1:2">
      <c r="A4752" s="52">
        <v>34814</v>
      </c>
      <c r="B4752">
        <v>7.33</v>
      </c>
    </row>
    <row r="4753" spans="1:2">
      <c r="A4753" s="52">
        <v>34815</v>
      </c>
      <c r="B4753">
        <v>7.32</v>
      </c>
    </row>
    <row r="4754" spans="1:2">
      <c r="A4754" s="52">
        <v>34816</v>
      </c>
      <c r="B4754">
        <v>7.33</v>
      </c>
    </row>
    <row r="4755" spans="1:2">
      <c r="A4755" s="52">
        <v>34817</v>
      </c>
      <c r="B4755">
        <v>7.34</v>
      </c>
    </row>
    <row r="4756" spans="1:2">
      <c r="A4756" s="52">
        <v>34820</v>
      </c>
      <c r="B4756">
        <v>7.35</v>
      </c>
    </row>
    <row r="4757" spans="1:2">
      <c r="A4757" s="52">
        <v>34821</v>
      </c>
      <c r="B4757">
        <v>7.33</v>
      </c>
    </row>
    <row r="4758" spans="1:2">
      <c r="A4758" s="52">
        <v>34822</v>
      </c>
      <c r="B4758">
        <v>7.25</v>
      </c>
    </row>
    <row r="4759" spans="1:2">
      <c r="A4759" s="52">
        <v>34823</v>
      </c>
      <c r="B4759">
        <v>7.15</v>
      </c>
    </row>
    <row r="4760" spans="1:2">
      <c r="A4760" s="52">
        <v>34824</v>
      </c>
      <c r="B4760">
        <v>7.02</v>
      </c>
    </row>
    <row r="4761" spans="1:2">
      <c r="A4761" s="52">
        <v>34827</v>
      </c>
      <c r="B4761">
        <v>7.02</v>
      </c>
    </row>
    <row r="4762" spans="1:2">
      <c r="A4762" s="52">
        <v>34828</v>
      </c>
      <c r="B4762">
        <v>6.94</v>
      </c>
    </row>
    <row r="4763" spans="1:2">
      <c r="A4763" s="52">
        <v>34829</v>
      </c>
      <c r="B4763">
        <v>6.97</v>
      </c>
    </row>
    <row r="4764" spans="1:2">
      <c r="A4764" s="52">
        <v>34830</v>
      </c>
      <c r="B4764">
        <v>6.99</v>
      </c>
    </row>
    <row r="4765" spans="1:2">
      <c r="A4765" s="52">
        <v>34831</v>
      </c>
      <c r="B4765">
        <v>7</v>
      </c>
    </row>
    <row r="4766" spans="1:2">
      <c r="A4766" s="52">
        <v>34834</v>
      </c>
      <c r="B4766">
        <v>6.95</v>
      </c>
    </row>
    <row r="4767" spans="1:2">
      <c r="A4767" s="52">
        <v>34835</v>
      </c>
      <c r="B4767">
        <v>6.87</v>
      </c>
    </row>
    <row r="4768" spans="1:2">
      <c r="A4768" s="52">
        <v>34836</v>
      </c>
      <c r="B4768">
        <v>6.86</v>
      </c>
    </row>
    <row r="4769" spans="1:2">
      <c r="A4769" s="52">
        <v>34837</v>
      </c>
      <c r="B4769">
        <v>6.91</v>
      </c>
    </row>
    <row r="4770" spans="1:2">
      <c r="A4770" s="52">
        <v>34838</v>
      </c>
      <c r="B4770">
        <v>6.91</v>
      </c>
    </row>
    <row r="4771" spans="1:2">
      <c r="A4771" s="52">
        <v>34841</v>
      </c>
      <c r="B4771">
        <v>6.92</v>
      </c>
    </row>
    <row r="4772" spans="1:2">
      <c r="A4772" s="52">
        <v>34842</v>
      </c>
      <c r="B4772">
        <v>6.87</v>
      </c>
    </row>
    <row r="4773" spans="1:2">
      <c r="A4773" s="52">
        <v>34843</v>
      </c>
      <c r="B4773">
        <v>6.77</v>
      </c>
    </row>
    <row r="4774" spans="1:2">
      <c r="A4774" s="52">
        <v>34844</v>
      </c>
      <c r="B4774">
        <v>6.73</v>
      </c>
    </row>
    <row r="4775" spans="1:2">
      <c r="A4775" s="52">
        <v>34845</v>
      </c>
      <c r="B4775">
        <v>6.75</v>
      </c>
    </row>
    <row r="4776" spans="1:2">
      <c r="A4776" s="52">
        <v>34848</v>
      </c>
      <c r="B4776" t="s">
        <v>7113</v>
      </c>
    </row>
    <row r="4777" spans="1:2">
      <c r="A4777" s="52">
        <v>34849</v>
      </c>
      <c r="B4777">
        <v>6.67</v>
      </c>
    </row>
    <row r="4778" spans="1:2">
      <c r="A4778" s="52">
        <v>34850</v>
      </c>
      <c r="B4778">
        <v>6.67</v>
      </c>
    </row>
    <row r="4779" spans="1:2">
      <c r="A4779" s="52">
        <v>34851</v>
      </c>
      <c r="B4779">
        <v>6.61</v>
      </c>
    </row>
    <row r="4780" spans="1:2">
      <c r="A4780" s="52">
        <v>34852</v>
      </c>
      <c r="B4780">
        <v>6.52</v>
      </c>
    </row>
    <row r="4781" spans="1:2">
      <c r="A4781" s="52">
        <v>34855</v>
      </c>
      <c r="B4781">
        <v>6.51</v>
      </c>
    </row>
    <row r="4782" spans="1:2">
      <c r="A4782" s="52">
        <v>34856</v>
      </c>
      <c r="B4782">
        <v>6.51</v>
      </c>
    </row>
    <row r="4783" spans="1:2">
      <c r="A4783" s="52">
        <v>34857</v>
      </c>
      <c r="B4783">
        <v>6.53</v>
      </c>
    </row>
    <row r="4784" spans="1:2">
      <c r="A4784" s="52">
        <v>34858</v>
      </c>
      <c r="B4784">
        <v>6.57</v>
      </c>
    </row>
    <row r="4785" spans="1:2">
      <c r="A4785" s="52">
        <v>34859</v>
      </c>
      <c r="B4785">
        <v>6.72</v>
      </c>
    </row>
    <row r="4786" spans="1:2">
      <c r="A4786" s="52">
        <v>34862</v>
      </c>
      <c r="B4786">
        <v>6.71</v>
      </c>
    </row>
    <row r="4787" spans="1:2">
      <c r="A4787" s="52">
        <v>34863</v>
      </c>
      <c r="B4787">
        <v>6.56</v>
      </c>
    </row>
    <row r="4788" spans="1:2">
      <c r="A4788" s="52">
        <v>34864</v>
      </c>
      <c r="B4788">
        <v>6.57</v>
      </c>
    </row>
    <row r="4789" spans="1:2">
      <c r="A4789" s="52">
        <v>34865</v>
      </c>
      <c r="B4789">
        <v>6.61</v>
      </c>
    </row>
    <row r="4790" spans="1:2">
      <c r="A4790" s="52">
        <v>34866</v>
      </c>
      <c r="B4790">
        <v>6.62</v>
      </c>
    </row>
    <row r="4791" spans="1:2">
      <c r="A4791" s="52">
        <v>34869</v>
      </c>
      <c r="B4791">
        <v>6.56</v>
      </c>
    </row>
    <row r="4792" spans="1:2">
      <c r="A4792" s="52">
        <v>34870</v>
      </c>
      <c r="B4792">
        <v>6.57</v>
      </c>
    </row>
    <row r="4793" spans="1:2">
      <c r="A4793" s="52">
        <v>34871</v>
      </c>
      <c r="B4793">
        <v>6.55</v>
      </c>
    </row>
    <row r="4794" spans="1:2">
      <c r="A4794" s="52">
        <v>34872</v>
      </c>
      <c r="B4794">
        <v>6.48</v>
      </c>
    </row>
    <row r="4795" spans="1:2">
      <c r="A4795" s="52">
        <v>34873</v>
      </c>
      <c r="B4795">
        <v>6.51</v>
      </c>
    </row>
    <row r="4796" spans="1:2">
      <c r="A4796" s="52">
        <v>34876</v>
      </c>
      <c r="B4796">
        <v>6.54</v>
      </c>
    </row>
    <row r="4797" spans="1:2">
      <c r="A4797" s="52">
        <v>34877</v>
      </c>
      <c r="B4797">
        <v>6.56</v>
      </c>
    </row>
    <row r="4798" spans="1:2">
      <c r="A4798" s="52">
        <v>34878</v>
      </c>
      <c r="B4798">
        <v>6.52</v>
      </c>
    </row>
    <row r="4799" spans="1:2">
      <c r="A4799" s="52">
        <v>34879</v>
      </c>
      <c r="B4799">
        <v>6.65</v>
      </c>
    </row>
    <row r="4800" spans="1:2">
      <c r="A4800" s="52">
        <v>34880</v>
      </c>
      <c r="B4800">
        <v>6.63</v>
      </c>
    </row>
    <row r="4801" spans="1:2">
      <c r="A4801" s="52">
        <v>34883</v>
      </c>
      <c r="B4801">
        <v>6.63</v>
      </c>
    </row>
    <row r="4802" spans="1:2">
      <c r="A4802" s="52">
        <v>34884</v>
      </c>
      <c r="B4802" t="s">
        <v>7113</v>
      </c>
    </row>
    <row r="4803" spans="1:2">
      <c r="A4803" s="52">
        <v>34885</v>
      </c>
      <c r="B4803">
        <v>6.61</v>
      </c>
    </row>
    <row r="4804" spans="1:2">
      <c r="A4804" s="52">
        <v>34886</v>
      </c>
      <c r="B4804">
        <v>6.51</v>
      </c>
    </row>
    <row r="4805" spans="1:2">
      <c r="A4805" s="52">
        <v>34887</v>
      </c>
      <c r="B4805">
        <v>6.52</v>
      </c>
    </row>
    <row r="4806" spans="1:2">
      <c r="A4806" s="52">
        <v>34890</v>
      </c>
      <c r="B4806">
        <v>6.51</v>
      </c>
    </row>
    <row r="4807" spans="1:2">
      <c r="A4807" s="52">
        <v>34891</v>
      </c>
      <c r="B4807">
        <v>6.57</v>
      </c>
    </row>
    <row r="4808" spans="1:2">
      <c r="A4808" s="52">
        <v>34892</v>
      </c>
      <c r="B4808">
        <v>6.55</v>
      </c>
    </row>
    <row r="4809" spans="1:2">
      <c r="A4809" s="52">
        <v>34893</v>
      </c>
      <c r="B4809">
        <v>6.55</v>
      </c>
    </row>
    <row r="4810" spans="1:2">
      <c r="A4810" s="52">
        <v>34894</v>
      </c>
      <c r="B4810">
        <v>6.6</v>
      </c>
    </row>
    <row r="4811" spans="1:2">
      <c r="A4811" s="52">
        <v>34897</v>
      </c>
      <c r="B4811">
        <v>6.67</v>
      </c>
    </row>
    <row r="4812" spans="1:2">
      <c r="A4812" s="52">
        <v>34898</v>
      </c>
      <c r="B4812">
        <v>6.73</v>
      </c>
    </row>
    <row r="4813" spans="1:2">
      <c r="A4813" s="52">
        <v>34899</v>
      </c>
      <c r="B4813">
        <v>6.89</v>
      </c>
    </row>
    <row r="4814" spans="1:2">
      <c r="A4814" s="52">
        <v>34900</v>
      </c>
      <c r="B4814">
        <v>6.87</v>
      </c>
    </row>
    <row r="4815" spans="1:2">
      <c r="A4815" s="52">
        <v>34901</v>
      </c>
      <c r="B4815">
        <v>6.96</v>
      </c>
    </row>
    <row r="4816" spans="1:2">
      <c r="A4816" s="52">
        <v>34904</v>
      </c>
      <c r="B4816">
        <v>6.9</v>
      </c>
    </row>
    <row r="4817" spans="1:2">
      <c r="A4817" s="52">
        <v>34905</v>
      </c>
      <c r="B4817">
        <v>6.84</v>
      </c>
    </row>
    <row r="4818" spans="1:2">
      <c r="A4818" s="52">
        <v>34906</v>
      </c>
      <c r="B4818">
        <v>6.9</v>
      </c>
    </row>
    <row r="4819" spans="1:2">
      <c r="A4819" s="52">
        <v>34907</v>
      </c>
      <c r="B4819">
        <v>6.84</v>
      </c>
    </row>
    <row r="4820" spans="1:2">
      <c r="A4820" s="52">
        <v>34908</v>
      </c>
      <c r="B4820">
        <v>6.91</v>
      </c>
    </row>
    <row r="4821" spans="1:2">
      <c r="A4821" s="52">
        <v>34911</v>
      </c>
      <c r="B4821">
        <v>6.86</v>
      </c>
    </row>
    <row r="4822" spans="1:2">
      <c r="A4822" s="52">
        <v>34912</v>
      </c>
      <c r="B4822">
        <v>6.92</v>
      </c>
    </row>
    <row r="4823" spans="1:2">
      <c r="A4823" s="52">
        <v>34913</v>
      </c>
      <c r="B4823">
        <v>6.86</v>
      </c>
    </row>
    <row r="4824" spans="1:2">
      <c r="A4824" s="52">
        <v>34914</v>
      </c>
      <c r="B4824">
        <v>6.93</v>
      </c>
    </row>
    <row r="4825" spans="1:2">
      <c r="A4825" s="52">
        <v>34915</v>
      </c>
      <c r="B4825">
        <v>6.9</v>
      </c>
    </row>
    <row r="4826" spans="1:2">
      <c r="A4826" s="52">
        <v>34918</v>
      </c>
      <c r="B4826">
        <v>6.89</v>
      </c>
    </row>
    <row r="4827" spans="1:2">
      <c r="A4827" s="52">
        <v>34919</v>
      </c>
      <c r="B4827">
        <v>6.89</v>
      </c>
    </row>
    <row r="4828" spans="1:2">
      <c r="A4828" s="52">
        <v>34920</v>
      </c>
      <c r="B4828">
        <v>6.93</v>
      </c>
    </row>
    <row r="4829" spans="1:2">
      <c r="A4829" s="52">
        <v>34921</v>
      </c>
      <c r="B4829">
        <v>6.9</v>
      </c>
    </row>
    <row r="4830" spans="1:2">
      <c r="A4830" s="52">
        <v>34922</v>
      </c>
      <c r="B4830">
        <v>6.98</v>
      </c>
    </row>
    <row r="4831" spans="1:2">
      <c r="A4831" s="52">
        <v>34925</v>
      </c>
      <c r="B4831">
        <v>6.96</v>
      </c>
    </row>
    <row r="4832" spans="1:2">
      <c r="A4832" s="52">
        <v>34926</v>
      </c>
      <c r="B4832">
        <v>6.92</v>
      </c>
    </row>
    <row r="4833" spans="1:2">
      <c r="A4833" s="52">
        <v>34927</v>
      </c>
      <c r="B4833">
        <v>6.89</v>
      </c>
    </row>
    <row r="4834" spans="1:2">
      <c r="A4834" s="52">
        <v>34928</v>
      </c>
      <c r="B4834">
        <v>6.9</v>
      </c>
    </row>
    <row r="4835" spans="1:2">
      <c r="A4835" s="52">
        <v>34929</v>
      </c>
      <c r="B4835">
        <v>6.91</v>
      </c>
    </row>
    <row r="4836" spans="1:2">
      <c r="A4836" s="52">
        <v>34932</v>
      </c>
      <c r="B4836">
        <v>6.87</v>
      </c>
    </row>
    <row r="4837" spans="1:2">
      <c r="A4837" s="52">
        <v>34933</v>
      </c>
      <c r="B4837">
        <v>6.89</v>
      </c>
    </row>
    <row r="4838" spans="1:2">
      <c r="A4838" s="52">
        <v>34934</v>
      </c>
      <c r="B4838">
        <v>6.92</v>
      </c>
    </row>
    <row r="4839" spans="1:2">
      <c r="A4839" s="52">
        <v>34935</v>
      </c>
      <c r="B4839">
        <v>6.84</v>
      </c>
    </row>
    <row r="4840" spans="1:2">
      <c r="A4840" s="52">
        <v>34936</v>
      </c>
      <c r="B4840">
        <v>6.72</v>
      </c>
    </row>
    <row r="4841" spans="1:2">
      <c r="A4841" s="52">
        <v>34939</v>
      </c>
      <c r="B4841">
        <v>6.7</v>
      </c>
    </row>
    <row r="4842" spans="1:2">
      <c r="A4842" s="52">
        <v>34940</v>
      </c>
      <c r="B4842">
        <v>6.72</v>
      </c>
    </row>
    <row r="4843" spans="1:2">
      <c r="A4843" s="52">
        <v>34941</v>
      </c>
      <c r="B4843">
        <v>6.7</v>
      </c>
    </row>
    <row r="4844" spans="1:2">
      <c r="A4844" s="52">
        <v>34942</v>
      </c>
      <c r="B4844">
        <v>6.65</v>
      </c>
    </row>
    <row r="4845" spans="1:2">
      <c r="A4845" s="52">
        <v>34943</v>
      </c>
      <c r="B4845">
        <v>6.61</v>
      </c>
    </row>
    <row r="4846" spans="1:2">
      <c r="A4846" s="52">
        <v>34946</v>
      </c>
      <c r="B4846" t="s">
        <v>7113</v>
      </c>
    </row>
    <row r="4847" spans="1:2">
      <c r="A4847" s="52">
        <v>34947</v>
      </c>
      <c r="B4847">
        <v>6.57</v>
      </c>
    </row>
    <row r="4848" spans="1:2">
      <c r="A4848" s="52">
        <v>34948</v>
      </c>
      <c r="B4848">
        <v>6.57</v>
      </c>
    </row>
    <row r="4849" spans="1:2">
      <c r="A4849" s="52">
        <v>34949</v>
      </c>
      <c r="B4849">
        <v>6.6</v>
      </c>
    </row>
    <row r="4850" spans="1:2">
      <c r="A4850" s="52">
        <v>34950</v>
      </c>
      <c r="B4850">
        <v>6.6</v>
      </c>
    </row>
    <row r="4851" spans="1:2">
      <c r="A4851" s="52">
        <v>34953</v>
      </c>
      <c r="B4851">
        <v>6.6</v>
      </c>
    </row>
    <row r="4852" spans="1:2">
      <c r="A4852" s="52">
        <v>34954</v>
      </c>
      <c r="B4852">
        <v>6.51</v>
      </c>
    </row>
    <row r="4853" spans="1:2">
      <c r="A4853" s="52">
        <v>34955</v>
      </c>
      <c r="B4853">
        <v>6.52</v>
      </c>
    </row>
    <row r="4854" spans="1:2">
      <c r="A4854" s="52">
        <v>34956</v>
      </c>
      <c r="B4854">
        <v>6.45</v>
      </c>
    </row>
    <row r="4855" spans="1:2">
      <c r="A4855" s="52">
        <v>34957</v>
      </c>
      <c r="B4855">
        <v>6.47</v>
      </c>
    </row>
    <row r="4856" spans="1:2">
      <c r="A4856" s="52">
        <v>34960</v>
      </c>
      <c r="B4856">
        <v>6.53</v>
      </c>
    </row>
    <row r="4857" spans="1:2">
      <c r="A4857" s="52">
        <v>34961</v>
      </c>
      <c r="B4857">
        <v>6.49</v>
      </c>
    </row>
    <row r="4858" spans="1:2">
      <c r="A4858" s="52">
        <v>34962</v>
      </c>
      <c r="B4858">
        <v>6.46</v>
      </c>
    </row>
    <row r="4859" spans="1:2">
      <c r="A4859" s="52">
        <v>34963</v>
      </c>
      <c r="B4859">
        <v>6.56</v>
      </c>
    </row>
    <row r="4860" spans="1:2">
      <c r="A4860" s="52">
        <v>34964</v>
      </c>
      <c r="B4860">
        <v>6.59</v>
      </c>
    </row>
    <row r="4861" spans="1:2">
      <c r="A4861" s="52">
        <v>34967</v>
      </c>
      <c r="B4861">
        <v>6.58</v>
      </c>
    </row>
    <row r="4862" spans="1:2">
      <c r="A4862" s="52">
        <v>34968</v>
      </c>
      <c r="B4862">
        <v>6.58</v>
      </c>
    </row>
    <row r="4863" spans="1:2">
      <c r="A4863" s="52">
        <v>34969</v>
      </c>
      <c r="B4863">
        <v>6.61</v>
      </c>
    </row>
    <row r="4864" spans="1:2">
      <c r="A4864" s="52">
        <v>34970</v>
      </c>
      <c r="B4864">
        <v>6.59</v>
      </c>
    </row>
    <row r="4865" spans="1:2">
      <c r="A4865" s="52">
        <v>34971</v>
      </c>
      <c r="B4865">
        <v>6.49</v>
      </c>
    </row>
    <row r="4866" spans="1:2">
      <c r="A4866" s="52">
        <v>34974</v>
      </c>
      <c r="B4866">
        <v>6.48</v>
      </c>
    </row>
    <row r="4867" spans="1:2">
      <c r="A4867" s="52">
        <v>34975</v>
      </c>
      <c r="B4867">
        <v>6.46</v>
      </c>
    </row>
    <row r="4868" spans="1:2">
      <c r="A4868" s="52">
        <v>34976</v>
      </c>
      <c r="B4868">
        <v>6.44</v>
      </c>
    </row>
    <row r="4869" spans="1:2">
      <c r="A4869" s="52">
        <v>34977</v>
      </c>
      <c r="B4869">
        <v>6.43</v>
      </c>
    </row>
    <row r="4870" spans="1:2">
      <c r="A4870" s="52">
        <v>34978</v>
      </c>
      <c r="B4870">
        <v>6.43</v>
      </c>
    </row>
    <row r="4871" spans="1:2">
      <c r="A4871" s="52">
        <v>34981</v>
      </c>
      <c r="B4871" t="s">
        <v>7113</v>
      </c>
    </row>
    <row r="4872" spans="1:2">
      <c r="A4872" s="52">
        <v>34982</v>
      </c>
      <c r="B4872">
        <v>6.43</v>
      </c>
    </row>
    <row r="4873" spans="1:2">
      <c r="A4873" s="52">
        <v>34983</v>
      </c>
      <c r="B4873">
        <v>6.44</v>
      </c>
    </row>
    <row r="4874" spans="1:2">
      <c r="A4874" s="52">
        <v>34984</v>
      </c>
      <c r="B4874">
        <v>6.41</v>
      </c>
    </row>
    <row r="4875" spans="1:2">
      <c r="A4875" s="52">
        <v>34985</v>
      </c>
      <c r="B4875">
        <v>6.3</v>
      </c>
    </row>
    <row r="4876" spans="1:2">
      <c r="A4876" s="52">
        <v>34988</v>
      </c>
      <c r="B4876">
        <v>6.32</v>
      </c>
    </row>
    <row r="4877" spans="1:2">
      <c r="A4877" s="52">
        <v>34989</v>
      </c>
      <c r="B4877">
        <v>6.3</v>
      </c>
    </row>
    <row r="4878" spans="1:2">
      <c r="A4878" s="52">
        <v>34990</v>
      </c>
      <c r="B4878">
        <v>6.32</v>
      </c>
    </row>
    <row r="4879" spans="1:2">
      <c r="A4879" s="52">
        <v>34991</v>
      </c>
      <c r="B4879">
        <v>6.31</v>
      </c>
    </row>
    <row r="4880" spans="1:2">
      <c r="A4880" s="52">
        <v>34992</v>
      </c>
      <c r="B4880">
        <v>6.35</v>
      </c>
    </row>
    <row r="4881" spans="1:2">
      <c r="A4881" s="52">
        <v>34995</v>
      </c>
      <c r="B4881">
        <v>6.38</v>
      </c>
    </row>
    <row r="4882" spans="1:2">
      <c r="A4882" s="52">
        <v>34996</v>
      </c>
      <c r="B4882">
        <v>6.33</v>
      </c>
    </row>
    <row r="4883" spans="1:2">
      <c r="A4883" s="52">
        <v>34997</v>
      </c>
      <c r="B4883">
        <v>6.32</v>
      </c>
    </row>
    <row r="4884" spans="1:2">
      <c r="A4884" s="52">
        <v>34998</v>
      </c>
      <c r="B4884">
        <v>6.38</v>
      </c>
    </row>
    <row r="4885" spans="1:2">
      <c r="A4885" s="52">
        <v>34999</v>
      </c>
      <c r="B4885">
        <v>6.35</v>
      </c>
    </row>
    <row r="4886" spans="1:2">
      <c r="A4886" s="52">
        <v>35002</v>
      </c>
      <c r="B4886">
        <v>6.35</v>
      </c>
    </row>
    <row r="4887" spans="1:2">
      <c r="A4887" s="52">
        <v>35003</v>
      </c>
      <c r="B4887">
        <v>6.34</v>
      </c>
    </row>
    <row r="4888" spans="1:2">
      <c r="A4888" s="52">
        <v>35004</v>
      </c>
      <c r="B4888">
        <v>6.29</v>
      </c>
    </row>
    <row r="4889" spans="1:2">
      <c r="A4889" s="52">
        <v>35005</v>
      </c>
      <c r="B4889">
        <v>6.25</v>
      </c>
    </row>
    <row r="4890" spans="1:2">
      <c r="A4890" s="52">
        <v>35006</v>
      </c>
      <c r="B4890">
        <v>6.28</v>
      </c>
    </row>
    <row r="4891" spans="1:2">
      <c r="A4891" s="52">
        <v>35009</v>
      </c>
      <c r="B4891">
        <v>6.29</v>
      </c>
    </row>
    <row r="4892" spans="1:2">
      <c r="A4892" s="52">
        <v>35010</v>
      </c>
      <c r="B4892">
        <v>6.31</v>
      </c>
    </row>
    <row r="4893" spans="1:2">
      <c r="A4893" s="52">
        <v>35011</v>
      </c>
      <c r="B4893">
        <v>6.25</v>
      </c>
    </row>
    <row r="4894" spans="1:2">
      <c r="A4894" s="52">
        <v>35012</v>
      </c>
      <c r="B4894">
        <v>6.29</v>
      </c>
    </row>
    <row r="4895" spans="1:2">
      <c r="A4895" s="52">
        <v>35013</v>
      </c>
      <c r="B4895">
        <v>6.33</v>
      </c>
    </row>
    <row r="4896" spans="1:2">
      <c r="A4896" s="52">
        <v>35016</v>
      </c>
      <c r="B4896">
        <v>6.28</v>
      </c>
    </row>
    <row r="4897" spans="1:2">
      <c r="A4897" s="52">
        <v>35017</v>
      </c>
      <c r="B4897">
        <v>6.3</v>
      </c>
    </row>
    <row r="4898" spans="1:2">
      <c r="A4898" s="52">
        <v>35018</v>
      </c>
      <c r="B4898">
        <v>6.3</v>
      </c>
    </row>
    <row r="4899" spans="1:2">
      <c r="A4899" s="52">
        <v>35019</v>
      </c>
      <c r="B4899">
        <v>6.24</v>
      </c>
    </row>
    <row r="4900" spans="1:2">
      <c r="A4900" s="52">
        <v>35020</v>
      </c>
      <c r="B4900">
        <v>6.23</v>
      </c>
    </row>
    <row r="4901" spans="1:2">
      <c r="A4901" s="52">
        <v>35023</v>
      </c>
      <c r="B4901">
        <v>6.25</v>
      </c>
    </row>
    <row r="4902" spans="1:2">
      <c r="A4902" s="52">
        <v>35024</v>
      </c>
      <c r="B4902">
        <v>6.27</v>
      </c>
    </row>
    <row r="4903" spans="1:2">
      <c r="A4903" s="52">
        <v>35025</v>
      </c>
      <c r="B4903">
        <v>6.28</v>
      </c>
    </row>
    <row r="4904" spans="1:2">
      <c r="A4904" s="52">
        <v>35026</v>
      </c>
      <c r="B4904" t="s">
        <v>7113</v>
      </c>
    </row>
    <row r="4905" spans="1:2">
      <c r="A4905" s="52">
        <v>35027</v>
      </c>
      <c r="B4905">
        <v>6.25</v>
      </c>
    </row>
    <row r="4906" spans="1:2">
      <c r="A4906" s="52">
        <v>35030</v>
      </c>
      <c r="B4906">
        <v>6.23</v>
      </c>
    </row>
    <row r="4907" spans="1:2">
      <c r="A4907" s="52">
        <v>35031</v>
      </c>
      <c r="B4907">
        <v>6.24</v>
      </c>
    </row>
    <row r="4908" spans="1:2">
      <c r="A4908" s="52">
        <v>35032</v>
      </c>
      <c r="B4908">
        <v>6.22</v>
      </c>
    </row>
    <row r="4909" spans="1:2">
      <c r="A4909" s="52">
        <v>35033</v>
      </c>
      <c r="B4909">
        <v>6.14</v>
      </c>
    </row>
    <row r="4910" spans="1:2">
      <c r="A4910" s="52">
        <v>35034</v>
      </c>
      <c r="B4910">
        <v>6.1</v>
      </c>
    </row>
    <row r="4911" spans="1:2">
      <c r="A4911" s="52">
        <v>35037</v>
      </c>
      <c r="B4911">
        <v>6.01</v>
      </c>
    </row>
    <row r="4912" spans="1:2">
      <c r="A4912" s="52">
        <v>35038</v>
      </c>
      <c r="B4912">
        <v>6.04</v>
      </c>
    </row>
    <row r="4913" spans="1:2">
      <c r="A4913" s="52">
        <v>35039</v>
      </c>
      <c r="B4913">
        <v>6.03</v>
      </c>
    </row>
    <row r="4914" spans="1:2">
      <c r="A4914" s="52">
        <v>35040</v>
      </c>
      <c r="B4914">
        <v>6.07</v>
      </c>
    </row>
    <row r="4915" spans="1:2">
      <c r="A4915" s="52">
        <v>35041</v>
      </c>
      <c r="B4915">
        <v>6.06</v>
      </c>
    </row>
    <row r="4916" spans="1:2">
      <c r="A4916" s="52">
        <v>35044</v>
      </c>
      <c r="B4916">
        <v>6.04</v>
      </c>
    </row>
    <row r="4917" spans="1:2">
      <c r="A4917" s="52">
        <v>35045</v>
      </c>
      <c r="B4917">
        <v>6.05</v>
      </c>
    </row>
    <row r="4918" spans="1:2">
      <c r="A4918" s="52">
        <v>35046</v>
      </c>
      <c r="B4918">
        <v>6.07</v>
      </c>
    </row>
    <row r="4919" spans="1:2">
      <c r="A4919" s="52">
        <v>35047</v>
      </c>
      <c r="B4919">
        <v>6.08</v>
      </c>
    </row>
    <row r="4920" spans="1:2">
      <c r="A4920" s="52">
        <v>35048</v>
      </c>
      <c r="B4920">
        <v>6.09</v>
      </c>
    </row>
    <row r="4921" spans="1:2">
      <c r="A4921" s="52">
        <v>35051</v>
      </c>
      <c r="B4921">
        <v>6.2</v>
      </c>
    </row>
    <row r="4922" spans="1:2">
      <c r="A4922" s="52">
        <v>35052</v>
      </c>
      <c r="B4922">
        <v>6.14</v>
      </c>
    </row>
    <row r="4923" spans="1:2">
      <c r="A4923" s="52">
        <v>35053</v>
      </c>
      <c r="B4923">
        <v>6.11</v>
      </c>
    </row>
    <row r="4924" spans="1:2">
      <c r="A4924" s="52">
        <v>35054</v>
      </c>
      <c r="B4924">
        <v>6.11</v>
      </c>
    </row>
    <row r="4925" spans="1:2">
      <c r="A4925" s="52">
        <v>35055</v>
      </c>
      <c r="B4925">
        <v>6.06</v>
      </c>
    </row>
    <row r="4926" spans="1:2">
      <c r="A4926" s="52">
        <v>35058</v>
      </c>
      <c r="B4926" t="s">
        <v>7113</v>
      </c>
    </row>
    <row r="4927" spans="1:2">
      <c r="A4927" s="52">
        <v>35059</v>
      </c>
      <c r="B4927">
        <v>6.04</v>
      </c>
    </row>
    <row r="4928" spans="1:2">
      <c r="A4928" s="52">
        <v>35060</v>
      </c>
      <c r="B4928">
        <v>6.01</v>
      </c>
    </row>
    <row r="4929" spans="1:2">
      <c r="A4929" s="52">
        <v>35061</v>
      </c>
      <c r="B4929">
        <v>5.98</v>
      </c>
    </row>
    <row r="4930" spans="1:2">
      <c r="A4930" s="52">
        <v>35062</v>
      </c>
      <c r="B4930">
        <v>5.96</v>
      </c>
    </row>
    <row r="4931" spans="1:2">
      <c r="A4931" s="52">
        <v>35065</v>
      </c>
      <c r="B4931" t="s">
        <v>7113</v>
      </c>
    </row>
    <row r="4932" spans="1:2">
      <c r="A4932" s="52">
        <v>35066</v>
      </c>
      <c r="B4932">
        <v>5.97</v>
      </c>
    </row>
    <row r="4933" spans="1:2">
      <c r="A4933" s="52">
        <v>35067</v>
      </c>
      <c r="B4933">
        <v>5.96</v>
      </c>
    </row>
    <row r="4934" spans="1:2">
      <c r="A4934" s="52">
        <v>35068</v>
      </c>
      <c r="B4934">
        <v>6.03</v>
      </c>
    </row>
    <row r="4935" spans="1:2">
      <c r="A4935" s="52">
        <v>35069</v>
      </c>
      <c r="B4935">
        <v>6.05</v>
      </c>
    </row>
    <row r="4936" spans="1:2">
      <c r="A4936" s="52">
        <v>35072</v>
      </c>
      <c r="B4936">
        <v>6.04</v>
      </c>
    </row>
    <row r="4937" spans="1:2">
      <c r="A4937" s="52">
        <v>35073</v>
      </c>
      <c r="B4937">
        <v>6.06</v>
      </c>
    </row>
    <row r="4938" spans="1:2">
      <c r="A4938" s="52">
        <v>35074</v>
      </c>
      <c r="B4938">
        <v>6.16</v>
      </c>
    </row>
    <row r="4939" spans="1:2">
      <c r="A4939" s="52">
        <v>35075</v>
      </c>
      <c r="B4939">
        <v>6.16</v>
      </c>
    </row>
    <row r="4940" spans="1:2">
      <c r="A4940" s="52">
        <v>35076</v>
      </c>
      <c r="B4940">
        <v>6.16</v>
      </c>
    </row>
    <row r="4941" spans="1:2">
      <c r="A4941" s="52">
        <v>35079</v>
      </c>
      <c r="B4941" t="s">
        <v>7113</v>
      </c>
    </row>
    <row r="4942" spans="1:2">
      <c r="A4942" s="52">
        <v>35080</v>
      </c>
      <c r="B4942">
        <v>6.09</v>
      </c>
    </row>
    <row r="4943" spans="1:2">
      <c r="A4943" s="52">
        <v>35081</v>
      </c>
      <c r="B4943">
        <v>6</v>
      </c>
    </row>
    <row r="4944" spans="1:2">
      <c r="A4944" s="52">
        <v>35082</v>
      </c>
      <c r="B4944">
        <v>5.98</v>
      </c>
    </row>
    <row r="4945" spans="1:2">
      <c r="A4945" s="52">
        <v>35083</v>
      </c>
      <c r="B4945">
        <v>5.97</v>
      </c>
    </row>
    <row r="4946" spans="1:2">
      <c r="A4946" s="52">
        <v>35086</v>
      </c>
      <c r="B4946">
        <v>6.04</v>
      </c>
    </row>
    <row r="4947" spans="1:2">
      <c r="A4947" s="52">
        <v>35087</v>
      </c>
      <c r="B4947">
        <v>6.09</v>
      </c>
    </row>
    <row r="4948" spans="1:2">
      <c r="A4948" s="52">
        <v>35088</v>
      </c>
      <c r="B4948">
        <v>6.02</v>
      </c>
    </row>
    <row r="4949" spans="1:2">
      <c r="A4949" s="52">
        <v>35089</v>
      </c>
      <c r="B4949">
        <v>6.11</v>
      </c>
    </row>
    <row r="4950" spans="1:2">
      <c r="A4950" s="52">
        <v>35090</v>
      </c>
      <c r="B4950">
        <v>6.04</v>
      </c>
    </row>
    <row r="4951" spans="1:2">
      <c r="A4951" s="52">
        <v>35093</v>
      </c>
      <c r="B4951">
        <v>6.09</v>
      </c>
    </row>
    <row r="4952" spans="1:2">
      <c r="A4952" s="52">
        <v>35094</v>
      </c>
      <c r="B4952">
        <v>6.04</v>
      </c>
    </row>
    <row r="4953" spans="1:2">
      <c r="A4953" s="52">
        <v>35095</v>
      </c>
      <c r="B4953">
        <v>6.03</v>
      </c>
    </row>
    <row r="4954" spans="1:2">
      <c r="A4954" s="52">
        <v>35096</v>
      </c>
      <c r="B4954">
        <v>6.08</v>
      </c>
    </row>
    <row r="4955" spans="1:2">
      <c r="A4955" s="52">
        <v>35097</v>
      </c>
      <c r="B4955">
        <v>6.15</v>
      </c>
    </row>
    <row r="4956" spans="1:2">
      <c r="A4956" s="52">
        <v>35100</v>
      </c>
      <c r="B4956">
        <v>6.15</v>
      </c>
    </row>
    <row r="4957" spans="1:2">
      <c r="A4957" s="52">
        <v>35101</v>
      </c>
      <c r="B4957">
        <v>6.14</v>
      </c>
    </row>
    <row r="4958" spans="1:2">
      <c r="A4958" s="52">
        <v>35102</v>
      </c>
      <c r="B4958">
        <v>6.15</v>
      </c>
    </row>
    <row r="4959" spans="1:2">
      <c r="A4959" s="52">
        <v>35103</v>
      </c>
      <c r="B4959">
        <v>6.09</v>
      </c>
    </row>
    <row r="4960" spans="1:2">
      <c r="A4960" s="52">
        <v>35104</v>
      </c>
      <c r="B4960">
        <v>6.11</v>
      </c>
    </row>
    <row r="4961" spans="1:2">
      <c r="A4961" s="52">
        <v>35107</v>
      </c>
      <c r="B4961">
        <v>6.05</v>
      </c>
    </row>
    <row r="4962" spans="1:2">
      <c r="A4962" s="52">
        <v>35108</v>
      </c>
      <c r="B4962">
        <v>6.02</v>
      </c>
    </row>
    <row r="4963" spans="1:2">
      <c r="A4963" s="52">
        <v>35109</v>
      </c>
      <c r="B4963">
        <v>6.07</v>
      </c>
    </row>
    <row r="4964" spans="1:2">
      <c r="A4964" s="52">
        <v>35110</v>
      </c>
      <c r="B4964">
        <v>6.16</v>
      </c>
    </row>
    <row r="4965" spans="1:2">
      <c r="A4965" s="52">
        <v>35111</v>
      </c>
      <c r="B4965">
        <v>6.23</v>
      </c>
    </row>
    <row r="4966" spans="1:2">
      <c r="A4966" s="52">
        <v>35114</v>
      </c>
      <c r="B4966" t="s">
        <v>7113</v>
      </c>
    </row>
    <row r="4967" spans="1:2">
      <c r="A4967" s="52">
        <v>35115</v>
      </c>
      <c r="B4967">
        <v>6.39</v>
      </c>
    </row>
    <row r="4968" spans="1:2">
      <c r="A4968" s="52">
        <v>35116</v>
      </c>
      <c r="B4968">
        <v>6.39</v>
      </c>
    </row>
    <row r="4969" spans="1:2">
      <c r="A4969" s="52">
        <v>35117</v>
      </c>
      <c r="B4969">
        <v>6.36</v>
      </c>
    </row>
    <row r="4970" spans="1:2">
      <c r="A4970" s="52">
        <v>35118</v>
      </c>
      <c r="B4970">
        <v>6.42</v>
      </c>
    </row>
    <row r="4971" spans="1:2">
      <c r="A4971" s="52">
        <v>35121</v>
      </c>
      <c r="B4971">
        <v>6.45</v>
      </c>
    </row>
    <row r="4972" spans="1:2">
      <c r="A4972" s="52">
        <v>35122</v>
      </c>
      <c r="B4972">
        <v>6.47</v>
      </c>
    </row>
    <row r="4973" spans="1:2">
      <c r="A4973" s="52">
        <v>35123</v>
      </c>
      <c r="B4973">
        <v>6.48</v>
      </c>
    </row>
    <row r="4974" spans="1:2">
      <c r="A4974" s="52">
        <v>35124</v>
      </c>
      <c r="B4974">
        <v>6.48</v>
      </c>
    </row>
    <row r="4975" spans="1:2">
      <c r="A4975" s="52">
        <v>35125</v>
      </c>
      <c r="B4975">
        <v>6.38</v>
      </c>
    </row>
    <row r="4976" spans="1:2">
      <c r="A4976" s="52">
        <v>35128</v>
      </c>
      <c r="B4976">
        <v>6.34</v>
      </c>
    </row>
    <row r="4977" spans="1:2">
      <c r="A4977" s="52">
        <v>35129</v>
      </c>
      <c r="B4977">
        <v>6.39</v>
      </c>
    </row>
    <row r="4978" spans="1:2">
      <c r="A4978" s="52">
        <v>35130</v>
      </c>
      <c r="B4978">
        <v>6.44</v>
      </c>
    </row>
    <row r="4979" spans="1:2">
      <c r="A4979" s="52">
        <v>35131</v>
      </c>
      <c r="B4979">
        <v>6.46</v>
      </c>
    </row>
    <row r="4980" spans="1:2">
      <c r="A4980" s="52">
        <v>35132</v>
      </c>
      <c r="B4980">
        <v>6.7</v>
      </c>
    </row>
    <row r="4981" spans="1:2">
      <c r="A4981" s="52">
        <v>35135</v>
      </c>
      <c r="B4981">
        <v>6.63</v>
      </c>
    </row>
    <row r="4982" spans="1:2">
      <c r="A4982" s="52">
        <v>35136</v>
      </c>
      <c r="B4982">
        <v>6.66</v>
      </c>
    </row>
    <row r="4983" spans="1:2">
      <c r="A4983" s="52">
        <v>35137</v>
      </c>
      <c r="B4983">
        <v>6.68</v>
      </c>
    </row>
    <row r="4984" spans="1:2">
      <c r="A4984" s="52">
        <v>35138</v>
      </c>
      <c r="B4984">
        <v>6.68</v>
      </c>
    </row>
    <row r="4985" spans="1:2">
      <c r="A4985" s="52">
        <v>35139</v>
      </c>
      <c r="B4985">
        <v>6.75</v>
      </c>
    </row>
    <row r="4986" spans="1:2">
      <c r="A4986" s="52">
        <v>35142</v>
      </c>
      <c r="B4986">
        <v>6.71</v>
      </c>
    </row>
    <row r="4987" spans="1:2">
      <c r="A4987" s="52">
        <v>35143</v>
      </c>
      <c r="B4987">
        <v>6.7</v>
      </c>
    </row>
    <row r="4988" spans="1:2">
      <c r="A4988" s="52">
        <v>35144</v>
      </c>
      <c r="B4988">
        <v>6.65</v>
      </c>
    </row>
    <row r="4989" spans="1:2">
      <c r="A4989" s="52">
        <v>35145</v>
      </c>
      <c r="B4989">
        <v>6.62</v>
      </c>
    </row>
    <row r="4990" spans="1:2">
      <c r="A4990" s="52">
        <v>35146</v>
      </c>
      <c r="B4990">
        <v>6.65</v>
      </c>
    </row>
    <row r="4991" spans="1:2">
      <c r="A4991" s="52">
        <v>35149</v>
      </c>
      <c r="B4991">
        <v>6.58</v>
      </c>
    </row>
    <row r="4992" spans="1:2">
      <c r="A4992" s="52">
        <v>35150</v>
      </c>
      <c r="B4992">
        <v>6.59</v>
      </c>
    </row>
    <row r="4993" spans="1:2">
      <c r="A4993" s="52">
        <v>35151</v>
      </c>
      <c r="B4993">
        <v>6.68</v>
      </c>
    </row>
    <row r="4994" spans="1:2">
      <c r="A4994" s="52">
        <v>35152</v>
      </c>
      <c r="B4994">
        <v>6.73</v>
      </c>
    </row>
    <row r="4995" spans="1:2">
      <c r="A4995" s="52">
        <v>35153</v>
      </c>
      <c r="B4995">
        <v>6.67</v>
      </c>
    </row>
    <row r="4996" spans="1:2">
      <c r="A4996" s="52">
        <v>35156</v>
      </c>
      <c r="B4996">
        <v>6.66</v>
      </c>
    </row>
    <row r="4997" spans="1:2">
      <c r="A4997" s="52">
        <v>35157</v>
      </c>
      <c r="B4997">
        <v>6.62</v>
      </c>
    </row>
    <row r="4998" spans="1:2">
      <c r="A4998" s="52">
        <v>35158</v>
      </c>
      <c r="B4998">
        <v>6.63</v>
      </c>
    </row>
    <row r="4999" spans="1:2">
      <c r="A4999" s="52">
        <v>35159</v>
      </c>
      <c r="B4999">
        <v>6.66</v>
      </c>
    </row>
    <row r="5000" spans="1:2">
      <c r="A5000" s="52">
        <v>35160</v>
      </c>
      <c r="B5000">
        <v>6.83</v>
      </c>
    </row>
    <row r="5001" spans="1:2">
      <c r="A5001" s="52">
        <v>35163</v>
      </c>
      <c r="B5001">
        <v>6.88</v>
      </c>
    </row>
    <row r="5002" spans="1:2">
      <c r="A5002" s="52">
        <v>35164</v>
      </c>
      <c r="B5002">
        <v>6.84</v>
      </c>
    </row>
    <row r="5003" spans="1:2">
      <c r="A5003" s="52">
        <v>35165</v>
      </c>
      <c r="B5003">
        <v>6.91</v>
      </c>
    </row>
    <row r="5004" spans="1:2">
      <c r="A5004" s="52">
        <v>35166</v>
      </c>
      <c r="B5004">
        <v>6.95</v>
      </c>
    </row>
    <row r="5005" spans="1:2">
      <c r="A5005" s="52">
        <v>35167</v>
      </c>
      <c r="B5005">
        <v>6.81</v>
      </c>
    </row>
    <row r="5006" spans="1:2">
      <c r="A5006" s="52">
        <v>35170</v>
      </c>
      <c r="B5006">
        <v>6.79</v>
      </c>
    </row>
    <row r="5007" spans="1:2">
      <c r="A5007" s="52">
        <v>35171</v>
      </c>
      <c r="B5007">
        <v>6.78</v>
      </c>
    </row>
    <row r="5008" spans="1:2">
      <c r="A5008" s="52">
        <v>35172</v>
      </c>
      <c r="B5008">
        <v>6.81</v>
      </c>
    </row>
    <row r="5009" spans="1:2">
      <c r="A5009" s="52">
        <v>35173</v>
      </c>
      <c r="B5009">
        <v>6.84</v>
      </c>
    </row>
    <row r="5010" spans="1:2">
      <c r="A5010" s="52">
        <v>35174</v>
      </c>
      <c r="B5010">
        <v>6.8</v>
      </c>
    </row>
    <row r="5011" spans="1:2">
      <c r="A5011" s="52">
        <v>35177</v>
      </c>
      <c r="B5011">
        <v>6.75</v>
      </c>
    </row>
    <row r="5012" spans="1:2">
      <c r="A5012" s="52">
        <v>35178</v>
      </c>
      <c r="B5012">
        <v>6.78</v>
      </c>
    </row>
    <row r="5013" spans="1:2">
      <c r="A5013" s="52">
        <v>35179</v>
      </c>
      <c r="B5013">
        <v>6.81</v>
      </c>
    </row>
    <row r="5014" spans="1:2">
      <c r="A5014" s="52">
        <v>35180</v>
      </c>
      <c r="B5014">
        <v>6.81</v>
      </c>
    </row>
    <row r="5015" spans="1:2">
      <c r="A5015" s="52">
        <v>35181</v>
      </c>
      <c r="B5015">
        <v>6.79</v>
      </c>
    </row>
    <row r="5016" spans="1:2">
      <c r="A5016" s="52">
        <v>35184</v>
      </c>
      <c r="B5016">
        <v>6.83</v>
      </c>
    </row>
    <row r="5017" spans="1:2">
      <c r="A5017" s="52">
        <v>35185</v>
      </c>
      <c r="B5017">
        <v>6.89</v>
      </c>
    </row>
    <row r="5018" spans="1:2">
      <c r="A5018" s="52">
        <v>35186</v>
      </c>
      <c r="B5018">
        <v>6.91</v>
      </c>
    </row>
    <row r="5019" spans="1:2">
      <c r="A5019" s="52">
        <v>35187</v>
      </c>
      <c r="B5019">
        <v>7.05</v>
      </c>
    </row>
    <row r="5020" spans="1:2">
      <c r="A5020" s="52">
        <v>35188</v>
      </c>
      <c r="B5020">
        <v>7.12</v>
      </c>
    </row>
    <row r="5021" spans="1:2">
      <c r="A5021" s="52">
        <v>35191</v>
      </c>
      <c r="B5021">
        <v>7.07</v>
      </c>
    </row>
    <row r="5022" spans="1:2">
      <c r="A5022" s="52">
        <v>35192</v>
      </c>
      <c r="B5022">
        <v>7.08</v>
      </c>
    </row>
    <row r="5023" spans="1:2">
      <c r="A5023" s="52">
        <v>35193</v>
      </c>
      <c r="B5023">
        <v>7</v>
      </c>
    </row>
    <row r="5024" spans="1:2">
      <c r="A5024" s="52">
        <v>35194</v>
      </c>
      <c r="B5024">
        <v>7.02</v>
      </c>
    </row>
    <row r="5025" spans="1:2">
      <c r="A5025" s="52">
        <v>35195</v>
      </c>
      <c r="B5025">
        <v>6.93</v>
      </c>
    </row>
    <row r="5026" spans="1:2">
      <c r="A5026" s="52">
        <v>35198</v>
      </c>
      <c r="B5026">
        <v>6.9</v>
      </c>
    </row>
    <row r="5027" spans="1:2">
      <c r="A5027" s="52">
        <v>35199</v>
      </c>
      <c r="B5027">
        <v>6.85</v>
      </c>
    </row>
    <row r="5028" spans="1:2">
      <c r="A5028" s="52">
        <v>35200</v>
      </c>
      <c r="B5028">
        <v>6.84</v>
      </c>
    </row>
    <row r="5029" spans="1:2">
      <c r="A5029" s="52">
        <v>35201</v>
      </c>
      <c r="B5029">
        <v>6.9</v>
      </c>
    </row>
    <row r="5030" spans="1:2">
      <c r="A5030" s="52">
        <v>35202</v>
      </c>
      <c r="B5030">
        <v>6.84</v>
      </c>
    </row>
    <row r="5031" spans="1:2">
      <c r="A5031" s="52">
        <v>35205</v>
      </c>
      <c r="B5031">
        <v>6.82</v>
      </c>
    </row>
    <row r="5032" spans="1:2">
      <c r="A5032" s="52">
        <v>35206</v>
      </c>
      <c r="B5032">
        <v>6.85</v>
      </c>
    </row>
    <row r="5033" spans="1:2">
      <c r="A5033" s="52">
        <v>35207</v>
      </c>
      <c r="B5033">
        <v>6.81</v>
      </c>
    </row>
    <row r="5034" spans="1:2">
      <c r="A5034" s="52">
        <v>35208</v>
      </c>
      <c r="B5034">
        <v>6.87</v>
      </c>
    </row>
    <row r="5035" spans="1:2">
      <c r="A5035" s="52">
        <v>35209</v>
      </c>
      <c r="B5035">
        <v>6.84</v>
      </c>
    </row>
    <row r="5036" spans="1:2">
      <c r="A5036" s="52">
        <v>35212</v>
      </c>
      <c r="B5036" t="s">
        <v>7113</v>
      </c>
    </row>
    <row r="5037" spans="1:2">
      <c r="A5037" s="52">
        <v>35213</v>
      </c>
      <c r="B5037">
        <v>6.85</v>
      </c>
    </row>
    <row r="5038" spans="1:2">
      <c r="A5038" s="52">
        <v>35214</v>
      </c>
      <c r="B5038">
        <v>6.94</v>
      </c>
    </row>
    <row r="5039" spans="1:2">
      <c r="A5039" s="52">
        <v>35215</v>
      </c>
      <c r="B5039">
        <v>6.92</v>
      </c>
    </row>
    <row r="5040" spans="1:2">
      <c r="A5040" s="52">
        <v>35216</v>
      </c>
      <c r="B5040">
        <v>7</v>
      </c>
    </row>
    <row r="5041" spans="1:2">
      <c r="A5041" s="52">
        <v>35219</v>
      </c>
      <c r="B5041">
        <v>7.01</v>
      </c>
    </row>
    <row r="5042" spans="1:2">
      <c r="A5042" s="52">
        <v>35220</v>
      </c>
      <c r="B5042">
        <v>7</v>
      </c>
    </row>
    <row r="5043" spans="1:2">
      <c r="A5043" s="52">
        <v>35221</v>
      </c>
      <c r="B5043">
        <v>6.96</v>
      </c>
    </row>
    <row r="5044" spans="1:2">
      <c r="A5044" s="52">
        <v>35222</v>
      </c>
      <c r="B5044">
        <v>6.91</v>
      </c>
    </row>
    <row r="5045" spans="1:2">
      <c r="A5045" s="52">
        <v>35223</v>
      </c>
      <c r="B5045">
        <v>7.05</v>
      </c>
    </row>
    <row r="5046" spans="1:2">
      <c r="A5046" s="52">
        <v>35226</v>
      </c>
      <c r="B5046">
        <v>7.1</v>
      </c>
    </row>
    <row r="5047" spans="1:2">
      <c r="A5047" s="52">
        <v>35227</v>
      </c>
      <c r="B5047">
        <v>7.13</v>
      </c>
    </row>
    <row r="5048" spans="1:2">
      <c r="A5048" s="52">
        <v>35228</v>
      </c>
      <c r="B5048">
        <v>7.18</v>
      </c>
    </row>
    <row r="5049" spans="1:2">
      <c r="A5049" s="52">
        <v>35229</v>
      </c>
      <c r="B5049">
        <v>7.15</v>
      </c>
    </row>
    <row r="5050" spans="1:2">
      <c r="A5050" s="52">
        <v>35230</v>
      </c>
      <c r="B5050">
        <v>7.1</v>
      </c>
    </row>
    <row r="5051" spans="1:2">
      <c r="A5051" s="52">
        <v>35233</v>
      </c>
      <c r="B5051">
        <v>7.06</v>
      </c>
    </row>
    <row r="5052" spans="1:2">
      <c r="A5052" s="52">
        <v>35234</v>
      </c>
      <c r="B5052">
        <v>7.09</v>
      </c>
    </row>
    <row r="5053" spans="1:2">
      <c r="A5053" s="52">
        <v>35235</v>
      </c>
      <c r="B5053">
        <v>7.12</v>
      </c>
    </row>
    <row r="5054" spans="1:2">
      <c r="A5054" s="52">
        <v>35236</v>
      </c>
      <c r="B5054">
        <v>7.12</v>
      </c>
    </row>
    <row r="5055" spans="1:2">
      <c r="A5055" s="52">
        <v>35237</v>
      </c>
      <c r="B5055">
        <v>7.11</v>
      </c>
    </row>
    <row r="5056" spans="1:2">
      <c r="A5056" s="52">
        <v>35240</v>
      </c>
      <c r="B5056">
        <v>7.09</v>
      </c>
    </row>
    <row r="5057" spans="1:2">
      <c r="A5057" s="52">
        <v>35241</v>
      </c>
      <c r="B5057">
        <v>7.06</v>
      </c>
    </row>
    <row r="5058" spans="1:2">
      <c r="A5058" s="52">
        <v>35242</v>
      </c>
      <c r="B5058">
        <v>7.05</v>
      </c>
    </row>
    <row r="5059" spans="1:2">
      <c r="A5059" s="52">
        <v>35243</v>
      </c>
      <c r="B5059">
        <v>6.99</v>
      </c>
    </row>
    <row r="5060" spans="1:2">
      <c r="A5060" s="52">
        <v>35244</v>
      </c>
      <c r="B5060">
        <v>6.9</v>
      </c>
    </row>
    <row r="5061" spans="1:2">
      <c r="A5061" s="52">
        <v>35247</v>
      </c>
      <c r="B5061">
        <v>6.91</v>
      </c>
    </row>
    <row r="5062" spans="1:2">
      <c r="A5062" s="52">
        <v>35248</v>
      </c>
      <c r="B5062">
        <v>6.94</v>
      </c>
    </row>
    <row r="5063" spans="1:2">
      <c r="A5063" s="52">
        <v>35249</v>
      </c>
      <c r="B5063">
        <v>6.94</v>
      </c>
    </row>
    <row r="5064" spans="1:2">
      <c r="A5064" s="52">
        <v>35250</v>
      </c>
      <c r="B5064" t="s">
        <v>7113</v>
      </c>
    </row>
    <row r="5065" spans="1:2">
      <c r="A5065" s="52">
        <v>35251</v>
      </c>
      <c r="B5065">
        <v>7.19</v>
      </c>
    </row>
    <row r="5066" spans="1:2">
      <c r="A5066" s="52">
        <v>35254</v>
      </c>
      <c r="B5066">
        <v>7.19</v>
      </c>
    </row>
    <row r="5067" spans="1:2">
      <c r="A5067" s="52">
        <v>35255</v>
      </c>
      <c r="B5067">
        <v>7.15</v>
      </c>
    </row>
    <row r="5068" spans="1:2">
      <c r="A5068" s="52">
        <v>35256</v>
      </c>
      <c r="B5068">
        <v>7.1</v>
      </c>
    </row>
    <row r="5069" spans="1:2">
      <c r="A5069" s="52">
        <v>35257</v>
      </c>
      <c r="B5069">
        <v>7.07</v>
      </c>
    </row>
    <row r="5070" spans="1:2">
      <c r="A5070" s="52">
        <v>35258</v>
      </c>
      <c r="B5070">
        <v>7.03</v>
      </c>
    </row>
    <row r="5071" spans="1:2">
      <c r="A5071" s="52">
        <v>35261</v>
      </c>
      <c r="B5071">
        <v>7.07</v>
      </c>
    </row>
    <row r="5072" spans="1:2">
      <c r="A5072" s="52">
        <v>35262</v>
      </c>
      <c r="B5072">
        <v>7.03</v>
      </c>
    </row>
    <row r="5073" spans="1:2">
      <c r="A5073" s="52">
        <v>35263</v>
      </c>
      <c r="B5073">
        <v>7.02</v>
      </c>
    </row>
    <row r="5074" spans="1:2">
      <c r="A5074" s="52">
        <v>35264</v>
      </c>
      <c r="B5074">
        <v>6.92</v>
      </c>
    </row>
    <row r="5075" spans="1:2">
      <c r="A5075" s="52">
        <v>35265</v>
      </c>
      <c r="B5075">
        <v>6.97</v>
      </c>
    </row>
    <row r="5076" spans="1:2">
      <c r="A5076" s="52">
        <v>35268</v>
      </c>
      <c r="B5076">
        <v>7.01</v>
      </c>
    </row>
    <row r="5077" spans="1:2">
      <c r="A5077" s="52">
        <v>35269</v>
      </c>
      <c r="B5077">
        <v>6.97</v>
      </c>
    </row>
    <row r="5078" spans="1:2">
      <c r="A5078" s="52">
        <v>35270</v>
      </c>
      <c r="B5078">
        <v>7.04</v>
      </c>
    </row>
    <row r="5079" spans="1:2">
      <c r="A5079" s="52">
        <v>35271</v>
      </c>
      <c r="B5079">
        <v>7.04</v>
      </c>
    </row>
    <row r="5080" spans="1:2">
      <c r="A5080" s="52">
        <v>35272</v>
      </c>
      <c r="B5080">
        <v>7.02</v>
      </c>
    </row>
    <row r="5081" spans="1:2">
      <c r="A5081" s="52">
        <v>35275</v>
      </c>
      <c r="B5081">
        <v>7.09</v>
      </c>
    </row>
    <row r="5082" spans="1:2">
      <c r="A5082" s="52">
        <v>35276</v>
      </c>
      <c r="B5082">
        <v>7.05</v>
      </c>
    </row>
    <row r="5083" spans="1:2">
      <c r="A5083" s="52">
        <v>35277</v>
      </c>
      <c r="B5083">
        <v>6.98</v>
      </c>
    </row>
    <row r="5084" spans="1:2">
      <c r="A5084" s="52">
        <v>35278</v>
      </c>
      <c r="B5084">
        <v>6.84</v>
      </c>
    </row>
    <row r="5085" spans="1:2">
      <c r="A5085" s="52">
        <v>35279</v>
      </c>
      <c r="B5085">
        <v>6.74</v>
      </c>
    </row>
    <row r="5086" spans="1:2">
      <c r="A5086" s="52">
        <v>35282</v>
      </c>
      <c r="B5086">
        <v>6.75</v>
      </c>
    </row>
    <row r="5087" spans="1:2">
      <c r="A5087" s="52">
        <v>35283</v>
      </c>
      <c r="B5087">
        <v>6.76</v>
      </c>
    </row>
    <row r="5088" spans="1:2">
      <c r="A5088" s="52">
        <v>35284</v>
      </c>
      <c r="B5088">
        <v>6.78</v>
      </c>
    </row>
    <row r="5089" spans="1:2">
      <c r="A5089" s="52">
        <v>35285</v>
      </c>
      <c r="B5089">
        <v>6.76</v>
      </c>
    </row>
    <row r="5090" spans="1:2">
      <c r="A5090" s="52">
        <v>35286</v>
      </c>
      <c r="B5090">
        <v>6.7</v>
      </c>
    </row>
    <row r="5091" spans="1:2">
      <c r="A5091" s="52">
        <v>35289</v>
      </c>
      <c r="B5091">
        <v>6.7</v>
      </c>
    </row>
    <row r="5092" spans="1:2">
      <c r="A5092" s="52">
        <v>35290</v>
      </c>
      <c r="B5092">
        <v>6.78</v>
      </c>
    </row>
    <row r="5093" spans="1:2">
      <c r="A5093" s="52">
        <v>35291</v>
      </c>
      <c r="B5093">
        <v>6.78</v>
      </c>
    </row>
    <row r="5094" spans="1:2">
      <c r="A5094" s="52">
        <v>35292</v>
      </c>
      <c r="B5094">
        <v>6.82</v>
      </c>
    </row>
    <row r="5095" spans="1:2">
      <c r="A5095" s="52">
        <v>35293</v>
      </c>
      <c r="B5095">
        <v>6.77</v>
      </c>
    </row>
    <row r="5096" spans="1:2">
      <c r="A5096" s="52">
        <v>35296</v>
      </c>
      <c r="B5096">
        <v>6.8</v>
      </c>
    </row>
    <row r="5097" spans="1:2">
      <c r="A5097" s="52">
        <v>35297</v>
      </c>
      <c r="B5097">
        <v>6.8</v>
      </c>
    </row>
    <row r="5098" spans="1:2">
      <c r="A5098" s="52">
        <v>35298</v>
      </c>
      <c r="B5098">
        <v>6.83</v>
      </c>
    </row>
    <row r="5099" spans="1:2">
      <c r="A5099" s="52">
        <v>35299</v>
      </c>
      <c r="B5099">
        <v>6.84</v>
      </c>
    </row>
    <row r="5100" spans="1:2">
      <c r="A5100" s="52">
        <v>35300</v>
      </c>
      <c r="B5100">
        <v>6.93</v>
      </c>
    </row>
    <row r="5101" spans="1:2">
      <c r="A5101" s="52">
        <v>35303</v>
      </c>
      <c r="B5101">
        <v>7</v>
      </c>
    </row>
    <row r="5102" spans="1:2">
      <c r="A5102" s="52">
        <v>35304</v>
      </c>
      <c r="B5102">
        <v>6.97</v>
      </c>
    </row>
    <row r="5103" spans="1:2">
      <c r="A5103" s="52">
        <v>35305</v>
      </c>
      <c r="B5103">
        <v>6.99</v>
      </c>
    </row>
    <row r="5104" spans="1:2">
      <c r="A5104" s="52">
        <v>35306</v>
      </c>
      <c r="B5104">
        <v>7.05</v>
      </c>
    </row>
    <row r="5105" spans="1:2">
      <c r="A5105" s="52">
        <v>35307</v>
      </c>
      <c r="B5105">
        <v>7.13</v>
      </c>
    </row>
    <row r="5106" spans="1:2">
      <c r="A5106" s="52">
        <v>35310</v>
      </c>
      <c r="B5106" t="s">
        <v>7113</v>
      </c>
    </row>
    <row r="5107" spans="1:2">
      <c r="A5107" s="52">
        <v>35311</v>
      </c>
      <c r="B5107">
        <v>7.07</v>
      </c>
    </row>
    <row r="5108" spans="1:2">
      <c r="A5108" s="52">
        <v>35312</v>
      </c>
      <c r="B5108">
        <v>7.1</v>
      </c>
    </row>
    <row r="5109" spans="1:2">
      <c r="A5109" s="52">
        <v>35313</v>
      </c>
      <c r="B5109">
        <v>7.15</v>
      </c>
    </row>
    <row r="5110" spans="1:2">
      <c r="A5110" s="52">
        <v>35314</v>
      </c>
      <c r="B5110">
        <v>7.12</v>
      </c>
    </row>
    <row r="5111" spans="1:2">
      <c r="A5111" s="52">
        <v>35317</v>
      </c>
      <c r="B5111">
        <v>7.08</v>
      </c>
    </row>
    <row r="5112" spans="1:2">
      <c r="A5112" s="52">
        <v>35318</v>
      </c>
      <c r="B5112">
        <v>7.13</v>
      </c>
    </row>
    <row r="5113" spans="1:2">
      <c r="A5113" s="52">
        <v>35319</v>
      </c>
      <c r="B5113">
        <v>7.12</v>
      </c>
    </row>
    <row r="5114" spans="1:2">
      <c r="A5114" s="52">
        <v>35320</v>
      </c>
      <c r="B5114">
        <v>7.08</v>
      </c>
    </row>
    <row r="5115" spans="1:2">
      <c r="A5115" s="52">
        <v>35321</v>
      </c>
      <c r="B5115">
        <v>6.95</v>
      </c>
    </row>
    <row r="5116" spans="1:2">
      <c r="A5116" s="52">
        <v>35324</v>
      </c>
      <c r="B5116">
        <v>6.95</v>
      </c>
    </row>
    <row r="5117" spans="1:2">
      <c r="A5117" s="52">
        <v>35325</v>
      </c>
      <c r="B5117">
        <v>7</v>
      </c>
    </row>
    <row r="5118" spans="1:2">
      <c r="A5118" s="52">
        <v>35326</v>
      </c>
      <c r="B5118">
        <v>7.02</v>
      </c>
    </row>
    <row r="5119" spans="1:2">
      <c r="A5119" s="52">
        <v>35327</v>
      </c>
      <c r="B5119">
        <v>7.05</v>
      </c>
    </row>
    <row r="5120" spans="1:2">
      <c r="A5120" s="52">
        <v>35328</v>
      </c>
      <c r="B5120">
        <v>7.04</v>
      </c>
    </row>
    <row r="5121" spans="1:2">
      <c r="A5121" s="52">
        <v>35331</v>
      </c>
      <c r="B5121">
        <v>7.02</v>
      </c>
    </row>
    <row r="5122" spans="1:2">
      <c r="A5122" s="52">
        <v>35332</v>
      </c>
      <c r="B5122">
        <v>6.99</v>
      </c>
    </row>
    <row r="5123" spans="1:2">
      <c r="A5123" s="52">
        <v>35333</v>
      </c>
      <c r="B5123">
        <v>6.93</v>
      </c>
    </row>
    <row r="5124" spans="1:2">
      <c r="A5124" s="52">
        <v>35334</v>
      </c>
      <c r="B5124">
        <v>6.88</v>
      </c>
    </row>
    <row r="5125" spans="1:2">
      <c r="A5125" s="52">
        <v>35335</v>
      </c>
      <c r="B5125">
        <v>6.91</v>
      </c>
    </row>
    <row r="5126" spans="1:2">
      <c r="A5126" s="52">
        <v>35338</v>
      </c>
      <c r="B5126">
        <v>6.93</v>
      </c>
    </row>
    <row r="5127" spans="1:2">
      <c r="A5127" s="52">
        <v>35339</v>
      </c>
      <c r="B5127">
        <v>6.88</v>
      </c>
    </row>
    <row r="5128" spans="1:2">
      <c r="A5128" s="52">
        <v>35340</v>
      </c>
      <c r="B5128">
        <v>6.84</v>
      </c>
    </row>
    <row r="5129" spans="1:2">
      <c r="A5129" s="52">
        <v>35341</v>
      </c>
      <c r="B5129">
        <v>6.84</v>
      </c>
    </row>
    <row r="5130" spans="1:2">
      <c r="A5130" s="52">
        <v>35342</v>
      </c>
      <c r="B5130">
        <v>6.74</v>
      </c>
    </row>
    <row r="5131" spans="1:2">
      <c r="A5131" s="52">
        <v>35345</v>
      </c>
      <c r="B5131">
        <v>6.78</v>
      </c>
    </row>
    <row r="5132" spans="1:2">
      <c r="A5132" s="52">
        <v>35346</v>
      </c>
      <c r="B5132">
        <v>6.79</v>
      </c>
    </row>
    <row r="5133" spans="1:2">
      <c r="A5133" s="52">
        <v>35347</v>
      </c>
      <c r="B5133">
        <v>6.83</v>
      </c>
    </row>
    <row r="5134" spans="1:2">
      <c r="A5134" s="52">
        <v>35348</v>
      </c>
      <c r="B5134">
        <v>6.89</v>
      </c>
    </row>
    <row r="5135" spans="1:2">
      <c r="A5135" s="52">
        <v>35349</v>
      </c>
      <c r="B5135">
        <v>6.84</v>
      </c>
    </row>
    <row r="5136" spans="1:2">
      <c r="A5136" s="52">
        <v>35352</v>
      </c>
      <c r="B5136" t="s">
        <v>7113</v>
      </c>
    </row>
    <row r="5137" spans="1:2">
      <c r="A5137" s="52">
        <v>35353</v>
      </c>
      <c r="B5137">
        <v>6.85</v>
      </c>
    </row>
    <row r="5138" spans="1:2">
      <c r="A5138" s="52">
        <v>35354</v>
      </c>
      <c r="B5138">
        <v>6.86</v>
      </c>
    </row>
    <row r="5139" spans="1:2">
      <c r="A5139" s="52">
        <v>35355</v>
      </c>
      <c r="B5139">
        <v>6.81</v>
      </c>
    </row>
    <row r="5140" spans="1:2">
      <c r="A5140" s="52">
        <v>35356</v>
      </c>
      <c r="B5140">
        <v>6.79</v>
      </c>
    </row>
    <row r="5141" spans="1:2">
      <c r="A5141" s="52">
        <v>35359</v>
      </c>
      <c r="B5141">
        <v>6.81</v>
      </c>
    </row>
    <row r="5142" spans="1:2">
      <c r="A5142" s="52">
        <v>35360</v>
      </c>
      <c r="B5142">
        <v>6.85</v>
      </c>
    </row>
    <row r="5143" spans="1:2">
      <c r="A5143" s="52">
        <v>35361</v>
      </c>
      <c r="B5143">
        <v>6.84</v>
      </c>
    </row>
    <row r="5144" spans="1:2">
      <c r="A5144" s="52">
        <v>35362</v>
      </c>
      <c r="B5144">
        <v>6.85</v>
      </c>
    </row>
    <row r="5145" spans="1:2">
      <c r="A5145" s="52">
        <v>35363</v>
      </c>
      <c r="B5145">
        <v>6.82</v>
      </c>
    </row>
    <row r="5146" spans="1:2">
      <c r="A5146" s="52">
        <v>35366</v>
      </c>
      <c r="B5146">
        <v>6.83</v>
      </c>
    </row>
    <row r="5147" spans="1:2">
      <c r="A5147" s="52">
        <v>35367</v>
      </c>
      <c r="B5147">
        <v>6.7</v>
      </c>
    </row>
    <row r="5148" spans="1:2">
      <c r="A5148" s="52">
        <v>35368</v>
      </c>
      <c r="B5148">
        <v>6.69</v>
      </c>
    </row>
    <row r="5149" spans="1:2">
      <c r="A5149" s="52">
        <v>35369</v>
      </c>
      <c r="B5149">
        <v>6.66</v>
      </c>
    </row>
    <row r="5150" spans="1:2">
      <c r="A5150" s="52">
        <v>35370</v>
      </c>
      <c r="B5150">
        <v>6.68</v>
      </c>
    </row>
    <row r="5151" spans="1:2">
      <c r="A5151" s="52">
        <v>35373</v>
      </c>
      <c r="B5151">
        <v>6.67</v>
      </c>
    </row>
    <row r="5152" spans="1:2">
      <c r="A5152" s="52">
        <v>35374</v>
      </c>
      <c r="B5152">
        <v>6.6</v>
      </c>
    </row>
    <row r="5153" spans="1:2">
      <c r="A5153" s="52">
        <v>35375</v>
      </c>
      <c r="B5153">
        <v>6.61</v>
      </c>
    </row>
    <row r="5154" spans="1:2">
      <c r="A5154" s="52">
        <v>35376</v>
      </c>
      <c r="B5154">
        <v>6.48</v>
      </c>
    </row>
    <row r="5155" spans="1:2">
      <c r="A5155" s="52">
        <v>35377</v>
      </c>
      <c r="B5155">
        <v>6.51</v>
      </c>
    </row>
    <row r="5156" spans="1:2">
      <c r="A5156" s="52">
        <v>35380</v>
      </c>
      <c r="B5156" t="s">
        <v>7113</v>
      </c>
    </row>
    <row r="5157" spans="1:2">
      <c r="A5157" s="52">
        <v>35381</v>
      </c>
      <c r="B5157">
        <v>6.44</v>
      </c>
    </row>
    <row r="5158" spans="1:2">
      <c r="A5158" s="52">
        <v>35382</v>
      </c>
      <c r="B5158">
        <v>6.46</v>
      </c>
    </row>
    <row r="5159" spans="1:2">
      <c r="A5159" s="52">
        <v>35383</v>
      </c>
      <c r="B5159">
        <v>6.42</v>
      </c>
    </row>
    <row r="5160" spans="1:2">
      <c r="A5160" s="52">
        <v>35384</v>
      </c>
      <c r="B5160">
        <v>6.46</v>
      </c>
    </row>
    <row r="5161" spans="1:2">
      <c r="A5161" s="52">
        <v>35387</v>
      </c>
      <c r="B5161">
        <v>6.46</v>
      </c>
    </row>
    <row r="5162" spans="1:2">
      <c r="A5162" s="52">
        <v>35388</v>
      </c>
      <c r="B5162">
        <v>6.44</v>
      </c>
    </row>
    <row r="5163" spans="1:2">
      <c r="A5163" s="52">
        <v>35389</v>
      </c>
      <c r="B5163">
        <v>6.41</v>
      </c>
    </row>
    <row r="5164" spans="1:2">
      <c r="A5164" s="52">
        <v>35390</v>
      </c>
      <c r="B5164">
        <v>6.42</v>
      </c>
    </row>
    <row r="5165" spans="1:2">
      <c r="A5165" s="52">
        <v>35391</v>
      </c>
      <c r="B5165">
        <v>6.44</v>
      </c>
    </row>
    <row r="5166" spans="1:2">
      <c r="A5166" s="52">
        <v>35394</v>
      </c>
      <c r="B5166">
        <v>6.42</v>
      </c>
    </row>
    <row r="5167" spans="1:2">
      <c r="A5167" s="52">
        <v>35395</v>
      </c>
      <c r="B5167">
        <v>6.43</v>
      </c>
    </row>
    <row r="5168" spans="1:2">
      <c r="A5168" s="52">
        <v>35396</v>
      </c>
      <c r="B5168">
        <v>6.44</v>
      </c>
    </row>
    <row r="5169" spans="1:2">
      <c r="A5169" s="52">
        <v>35397</v>
      </c>
      <c r="B5169" t="s">
        <v>7113</v>
      </c>
    </row>
    <row r="5170" spans="1:2">
      <c r="A5170" s="52">
        <v>35398</v>
      </c>
      <c r="B5170">
        <v>6.36</v>
      </c>
    </row>
    <row r="5171" spans="1:2">
      <c r="A5171" s="52">
        <v>35401</v>
      </c>
      <c r="B5171">
        <v>6.36</v>
      </c>
    </row>
    <row r="5172" spans="1:2">
      <c r="A5172" s="52">
        <v>35402</v>
      </c>
      <c r="B5172">
        <v>6.35</v>
      </c>
    </row>
    <row r="5173" spans="1:2">
      <c r="A5173" s="52">
        <v>35403</v>
      </c>
      <c r="B5173">
        <v>6.4</v>
      </c>
    </row>
    <row r="5174" spans="1:2">
      <c r="A5174" s="52">
        <v>35404</v>
      </c>
      <c r="B5174">
        <v>6.5</v>
      </c>
    </row>
    <row r="5175" spans="1:2">
      <c r="A5175" s="52">
        <v>35405</v>
      </c>
      <c r="B5175">
        <v>6.53</v>
      </c>
    </row>
    <row r="5176" spans="1:2">
      <c r="A5176" s="52">
        <v>35408</v>
      </c>
      <c r="B5176">
        <v>6.48</v>
      </c>
    </row>
    <row r="5177" spans="1:2">
      <c r="A5177" s="52">
        <v>35409</v>
      </c>
      <c r="B5177">
        <v>6.49</v>
      </c>
    </row>
    <row r="5178" spans="1:2">
      <c r="A5178" s="52">
        <v>35410</v>
      </c>
      <c r="B5178">
        <v>6.61</v>
      </c>
    </row>
    <row r="5179" spans="1:2">
      <c r="A5179" s="52">
        <v>35411</v>
      </c>
      <c r="B5179">
        <v>6.64</v>
      </c>
    </row>
    <row r="5180" spans="1:2">
      <c r="A5180" s="52">
        <v>35412</v>
      </c>
      <c r="B5180">
        <v>6.58</v>
      </c>
    </row>
    <row r="5181" spans="1:2">
      <c r="A5181" s="52">
        <v>35415</v>
      </c>
      <c r="B5181">
        <v>6.63</v>
      </c>
    </row>
    <row r="5182" spans="1:2">
      <c r="A5182" s="52">
        <v>35416</v>
      </c>
      <c r="B5182">
        <v>6.66</v>
      </c>
    </row>
    <row r="5183" spans="1:2">
      <c r="A5183" s="52">
        <v>35417</v>
      </c>
      <c r="B5183">
        <v>6.69</v>
      </c>
    </row>
    <row r="5184" spans="1:2">
      <c r="A5184" s="52">
        <v>35418</v>
      </c>
      <c r="B5184">
        <v>6.6</v>
      </c>
    </row>
    <row r="5185" spans="1:2">
      <c r="A5185" s="52">
        <v>35419</v>
      </c>
      <c r="B5185">
        <v>6.59</v>
      </c>
    </row>
    <row r="5186" spans="1:2">
      <c r="A5186" s="52">
        <v>35422</v>
      </c>
      <c r="B5186">
        <v>6.58</v>
      </c>
    </row>
    <row r="5187" spans="1:2">
      <c r="A5187" s="52">
        <v>35423</v>
      </c>
      <c r="B5187">
        <v>6.59</v>
      </c>
    </row>
    <row r="5188" spans="1:2">
      <c r="A5188" s="52">
        <v>35424</v>
      </c>
      <c r="B5188" t="s">
        <v>7113</v>
      </c>
    </row>
    <row r="5189" spans="1:2">
      <c r="A5189" s="52">
        <v>35425</v>
      </c>
      <c r="B5189">
        <v>6.59</v>
      </c>
    </row>
    <row r="5190" spans="1:2">
      <c r="A5190" s="52">
        <v>35426</v>
      </c>
      <c r="B5190">
        <v>6.54</v>
      </c>
    </row>
    <row r="5191" spans="1:2">
      <c r="A5191" s="52">
        <v>35429</v>
      </c>
      <c r="B5191">
        <v>6.54</v>
      </c>
    </row>
    <row r="5192" spans="1:2">
      <c r="A5192" s="52">
        <v>35430</v>
      </c>
      <c r="B5192">
        <v>6.65</v>
      </c>
    </row>
    <row r="5193" spans="1:2">
      <c r="A5193" s="52">
        <v>35431</v>
      </c>
      <c r="B5193" t="s">
        <v>7113</v>
      </c>
    </row>
    <row r="5194" spans="1:2">
      <c r="A5194" s="52">
        <v>35432</v>
      </c>
      <c r="B5194">
        <v>6.75</v>
      </c>
    </row>
    <row r="5195" spans="1:2">
      <c r="A5195" s="52">
        <v>35433</v>
      </c>
      <c r="B5195">
        <v>6.74</v>
      </c>
    </row>
    <row r="5196" spans="1:2">
      <c r="A5196" s="52">
        <v>35436</v>
      </c>
      <c r="B5196">
        <v>6.77</v>
      </c>
    </row>
    <row r="5197" spans="1:2">
      <c r="A5197" s="52">
        <v>35437</v>
      </c>
      <c r="B5197">
        <v>6.8</v>
      </c>
    </row>
    <row r="5198" spans="1:2">
      <c r="A5198" s="52">
        <v>35438</v>
      </c>
      <c r="B5198">
        <v>6.83</v>
      </c>
    </row>
    <row r="5199" spans="1:2">
      <c r="A5199" s="52">
        <v>35439</v>
      </c>
      <c r="B5199">
        <v>6.76</v>
      </c>
    </row>
    <row r="5200" spans="1:2">
      <c r="A5200" s="52">
        <v>35440</v>
      </c>
      <c r="B5200">
        <v>6.86</v>
      </c>
    </row>
    <row r="5201" spans="1:2">
      <c r="A5201" s="52">
        <v>35443</v>
      </c>
      <c r="B5201">
        <v>6.85</v>
      </c>
    </row>
    <row r="5202" spans="1:2">
      <c r="A5202" s="52">
        <v>35444</v>
      </c>
      <c r="B5202">
        <v>6.77</v>
      </c>
    </row>
    <row r="5203" spans="1:2">
      <c r="A5203" s="52">
        <v>35445</v>
      </c>
      <c r="B5203">
        <v>6.79</v>
      </c>
    </row>
    <row r="5204" spans="1:2">
      <c r="A5204" s="52">
        <v>35446</v>
      </c>
      <c r="B5204">
        <v>6.83</v>
      </c>
    </row>
    <row r="5205" spans="1:2">
      <c r="A5205" s="52">
        <v>35447</v>
      </c>
      <c r="B5205">
        <v>6.83</v>
      </c>
    </row>
    <row r="5206" spans="1:2">
      <c r="A5206" s="52">
        <v>35450</v>
      </c>
      <c r="B5206" t="s">
        <v>7113</v>
      </c>
    </row>
    <row r="5207" spans="1:2">
      <c r="A5207" s="52">
        <v>35451</v>
      </c>
      <c r="B5207">
        <v>6.78</v>
      </c>
    </row>
    <row r="5208" spans="1:2">
      <c r="A5208" s="52">
        <v>35452</v>
      </c>
      <c r="B5208">
        <v>6.83</v>
      </c>
    </row>
    <row r="5209" spans="1:2">
      <c r="A5209" s="52">
        <v>35453</v>
      </c>
      <c r="B5209">
        <v>6.85</v>
      </c>
    </row>
    <row r="5210" spans="1:2">
      <c r="A5210" s="52">
        <v>35454</v>
      </c>
      <c r="B5210">
        <v>6.89</v>
      </c>
    </row>
    <row r="5211" spans="1:2">
      <c r="A5211" s="52">
        <v>35457</v>
      </c>
      <c r="B5211">
        <v>6.94</v>
      </c>
    </row>
    <row r="5212" spans="1:2">
      <c r="A5212" s="52">
        <v>35458</v>
      </c>
      <c r="B5212">
        <v>6.91</v>
      </c>
    </row>
    <row r="5213" spans="1:2">
      <c r="A5213" s="52">
        <v>35459</v>
      </c>
      <c r="B5213">
        <v>6.9</v>
      </c>
    </row>
    <row r="5214" spans="1:2">
      <c r="A5214" s="52">
        <v>35460</v>
      </c>
      <c r="B5214">
        <v>6.88</v>
      </c>
    </row>
    <row r="5215" spans="1:2">
      <c r="A5215" s="52">
        <v>35461</v>
      </c>
      <c r="B5215">
        <v>6.8</v>
      </c>
    </row>
    <row r="5216" spans="1:2">
      <c r="A5216" s="52">
        <v>35464</v>
      </c>
      <c r="B5216">
        <v>6.74</v>
      </c>
    </row>
    <row r="5217" spans="1:2">
      <c r="A5217" s="52">
        <v>35465</v>
      </c>
      <c r="B5217">
        <v>6.72</v>
      </c>
    </row>
    <row r="5218" spans="1:2">
      <c r="A5218" s="52">
        <v>35466</v>
      </c>
      <c r="B5218">
        <v>6.75</v>
      </c>
    </row>
    <row r="5219" spans="1:2">
      <c r="A5219" s="52">
        <v>35467</v>
      </c>
      <c r="B5219">
        <v>6.76</v>
      </c>
    </row>
    <row r="5220" spans="1:2">
      <c r="A5220" s="52">
        <v>35468</v>
      </c>
      <c r="B5220">
        <v>6.72</v>
      </c>
    </row>
    <row r="5221" spans="1:2">
      <c r="A5221" s="52">
        <v>35471</v>
      </c>
      <c r="B5221">
        <v>6.71</v>
      </c>
    </row>
    <row r="5222" spans="1:2">
      <c r="A5222" s="52">
        <v>35472</v>
      </c>
      <c r="B5222">
        <v>6.71</v>
      </c>
    </row>
    <row r="5223" spans="1:2">
      <c r="A5223" s="52">
        <v>35473</v>
      </c>
      <c r="B5223">
        <v>6.72</v>
      </c>
    </row>
    <row r="5224" spans="1:2">
      <c r="A5224" s="52">
        <v>35474</v>
      </c>
      <c r="B5224">
        <v>6.58</v>
      </c>
    </row>
    <row r="5225" spans="1:2">
      <c r="A5225" s="52">
        <v>35475</v>
      </c>
      <c r="B5225">
        <v>6.53</v>
      </c>
    </row>
    <row r="5226" spans="1:2">
      <c r="A5226" s="52">
        <v>35478</v>
      </c>
      <c r="B5226" t="s">
        <v>7113</v>
      </c>
    </row>
    <row r="5227" spans="1:2">
      <c r="A5227" s="52">
        <v>35479</v>
      </c>
      <c r="B5227">
        <v>6.55</v>
      </c>
    </row>
    <row r="5228" spans="1:2">
      <c r="A5228" s="52">
        <v>35480</v>
      </c>
      <c r="B5228">
        <v>6.57</v>
      </c>
    </row>
    <row r="5229" spans="1:2">
      <c r="A5229" s="52">
        <v>35481</v>
      </c>
      <c r="B5229">
        <v>6.64</v>
      </c>
    </row>
    <row r="5230" spans="1:2">
      <c r="A5230" s="52">
        <v>35482</v>
      </c>
      <c r="B5230">
        <v>6.63</v>
      </c>
    </row>
    <row r="5231" spans="1:2">
      <c r="A5231" s="52">
        <v>35485</v>
      </c>
      <c r="B5231">
        <v>6.66</v>
      </c>
    </row>
    <row r="5232" spans="1:2">
      <c r="A5232" s="52">
        <v>35486</v>
      </c>
      <c r="B5232">
        <v>6.66</v>
      </c>
    </row>
    <row r="5233" spans="1:2">
      <c r="A5233" s="52">
        <v>35487</v>
      </c>
      <c r="B5233">
        <v>6.8</v>
      </c>
    </row>
    <row r="5234" spans="1:2">
      <c r="A5234" s="52">
        <v>35488</v>
      </c>
      <c r="B5234">
        <v>6.82</v>
      </c>
    </row>
    <row r="5235" spans="1:2">
      <c r="A5235" s="52">
        <v>35489</v>
      </c>
      <c r="B5235">
        <v>6.8</v>
      </c>
    </row>
    <row r="5236" spans="1:2">
      <c r="A5236" s="52">
        <v>35492</v>
      </c>
      <c r="B5236">
        <v>6.83</v>
      </c>
    </row>
    <row r="5237" spans="1:2">
      <c r="A5237" s="52">
        <v>35493</v>
      </c>
      <c r="B5237">
        <v>6.86</v>
      </c>
    </row>
    <row r="5238" spans="1:2">
      <c r="A5238" s="52">
        <v>35494</v>
      </c>
      <c r="B5238">
        <v>6.85</v>
      </c>
    </row>
    <row r="5239" spans="1:2">
      <c r="A5239" s="52">
        <v>35495</v>
      </c>
      <c r="B5239">
        <v>6.89</v>
      </c>
    </row>
    <row r="5240" spans="1:2">
      <c r="A5240" s="52">
        <v>35496</v>
      </c>
      <c r="B5240">
        <v>6.83</v>
      </c>
    </row>
    <row r="5241" spans="1:2">
      <c r="A5241" s="52">
        <v>35499</v>
      </c>
      <c r="B5241">
        <v>6.83</v>
      </c>
    </row>
    <row r="5242" spans="1:2">
      <c r="A5242" s="52">
        <v>35500</v>
      </c>
      <c r="B5242">
        <v>6.84</v>
      </c>
    </row>
    <row r="5243" spans="1:2">
      <c r="A5243" s="52">
        <v>35501</v>
      </c>
      <c r="B5243">
        <v>6.87</v>
      </c>
    </row>
    <row r="5244" spans="1:2">
      <c r="A5244" s="52">
        <v>35502</v>
      </c>
      <c r="B5244">
        <v>6.98</v>
      </c>
    </row>
    <row r="5245" spans="1:2">
      <c r="A5245" s="52">
        <v>35503</v>
      </c>
      <c r="B5245">
        <v>6.95</v>
      </c>
    </row>
    <row r="5246" spans="1:2">
      <c r="A5246" s="52">
        <v>35506</v>
      </c>
      <c r="B5246">
        <v>6.96</v>
      </c>
    </row>
    <row r="5247" spans="1:2">
      <c r="A5247" s="52">
        <v>35507</v>
      </c>
      <c r="B5247">
        <v>6.96</v>
      </c>
    </row>
    <row r="5248" spans="1:2">
      <c r="A5248" s="52">
        <v>35508</v>
      </c>
      <c r="B5248">
        <v>6.99</v>
      </c>
    </row>
    <row r="5249" spans="1:2">
      <c r="A5249" s="52">
        <v>35509</v>
      </c>
      <c r="B5249">
        <v>6.97</v>
      </c>
    </row>
    <row r="5250" spans="1:2">
      <c r="A5250" s="52">
        <v>35510</v>
      </c>
      <c r="B5250">
        <v>6.96</v>
      </c>
    </row>
    <row r="5251" spans="1:2">
      <c r="A5251" s="52">
        <v>35513</v>
      </c>
      <c r="B5251">
        <v>6.94</v>
      </c>
    </row>
    <row r="5252" spans="1:2">
      <c r="A5252" s="52">
        <v>35514</v>
      </c>
      <c r="B5252">
        <v>6.95</v>
      </c>
    </row>
    <row r="5253" spans="1:2">
      <c r="A5253" s="52">
        <v>35515</v>
      </c>
      <c r="B5253">
        <v>7</v>
      </c>
    </row>
    <row r="5254" spans="1:2">
      <c r="A5254" s="52">
        <v>35516</v>
      </c>
      <c r="B5254">
        <v>7.09</v>
      </c>
    </row>
    <row r="5255" spans="1:2">
      <c r="A5255" s="52">
        <v>35517</v>
      </c>
      <c r="B5255" t="s">
        <v>7113</v>
      </c>
    </row>
    <row r="5256" spans="1:2">
      <c r="A5256" s="52">
        <v>35520</v>
      </c>
      <c r="B5256">
        <v>7.1</v>
      </c>
    </row>
    <row r="5257" spans="1:2">
      <c r="A5257" s="52">
        <v>35521</v>
      </c>
      <c r="B5257">
        <v>7.09</v>
      </c>
    </row>
    <row r="5258" spans="1:2">
      <c r="A5258" s="52">
        <v>35522</v>
      </c>
      <c r="B5258">
        <v>7.08</v>
      </c>
    </row>
    <row r="5259" spans="1:2">
      <c r="A5259" s="52">
        <v>35523</v>
      </c>
      <c r="B5259">
        <v>7.08</v>
      </c>
    </row>
    <row r="5260" spans="1:2">
      <c r="A5260" s="52">
        <v>35524</v>
      </c>
      <c r="B5260">
        <v>7.14</v>
      </c>
    </row>
    <row r="5261" spans="1:2">
      <c r="A5261" s="52">
        <v>35527</v>
      </c>
      <c r="B5261">
        <v>7.08</v>
      </c>
    </row>
    <row r="5262" spans="1:2">
      <c r="A5262" s="52">
        <v>35528</v>
      </c>
      <c r="B5262">
        <v>7.11</v>
      </c>
    </row>
    <row r="5263" spans="1:2">
      <c r="A5263" s="52">
        <v>35529</v>
      </c>
      <c r="B5263">
        <v>7.11</v>
      </c>
    </row>
    <row r="5264" spans="1:2">
      <c r="A5264" s="52">
        <v>35530</v>
      </c>
      <c r="B5264">
        <v>7.11</v>
      </c>
    </row>
    <row r="5265" spans="1:2">
      <c r="A5265" s="52">
        <v>35531</v>
      </c>
      <c r="B5265">
        <v>7.17</v>
      </c>
    </row>
    <row r="5266" spans="1:2">
      <c r="A5266" s="52">
        <v>35534</v>
      </c>
      <c r="B5266">
        <v>7.17</v>
      </c>
    </row>
    <row r="5267" spans="1:2">
      <c r="A5267" s="52">
        <v>35535</v>
      </c>
      <c r="B5267">
        <v>7.1</v>
      </c>
    </row>
    <row r="5268" spans="1:2">
      <c r="A5268" s="52">
        <v>35536</v>
      </c>
      <c r="B5268">
        <v>7.11</v>
      </c>
    </row>
    <row r="5269" spans="1:2">
      <c r="A5269" s="52">
        <v>35537</v>
      </c>
      <c r="B5269">
        <v>7.07</v>
      </c>
    </row>
    <row r="5270" spans="1:2">
      <c r="A5270" s="52">
        <v>35538</v>
      </c>
      <c r="B5270">
        <v>7.06</v>
      </c>
    </row>
    <row r="5271" spans="1:2">
      <c r="A5271" s="52">
        <v>35541</v>
      </c>
      <c r="B5271">
        <v>7.09</v>
      </c>
    </row>
    <row r="5272" spans="1:2">
      <c r="A5272" s="52">
        <v>35542</v>
      </c>
      <c r="B5272">
        <v>7.05</v>
      </c>
    </row>
    <row r="5273" spans="1:2">
      <c r="A5273" s="52">
        <v>35543</v>
      </c>
      <c r="B5273">
        <v>7.09</v>
      </c>
    </row>
    <row r="5274" spans="1:2">
      <c r="A5274" s="52">
        <v>35544</v>
      </c>
      <c r="B5274">
        <v>7.13</v>
      </c>
    </row>
    <row r="5275" spans="1:2">
      <c r="A5275" s="52">
        <v>35545</v>
      </c>
      <c r="B5275">
        <v>7.14</v>
      </c>
    </row>
    <row r="5276" spans="1:2">
      <c r="A5276" s="52">
        <v>35548</v>
      </c>
      <c r="B5276">
        <v>7.12</v>
      </c>
    </row>
    <row r="5277" spans="1:2">
      <c r="A5277" s="52">
        <v>35549</v>
      </c>
      <c r="B5277">
        <v>6.99</v>
      </c>
    </row>
    <row r="5278" spans="1:2">
      <c r="A5278" s="52">
        <v>35550</v>
      </c>
      <c r="B5278">
        <v>6.95</v>
      </c>
    </row>
    <row r="5279" spans="1:2">
      <c r="A5279" s="52">
        <v>35551</v>
      </c>
      <c r="B5279">
        <v>6.93</v>
      </c>
    </row>
    <row r="5280" spans="1:2">
      <c r="A5280" s="52">
        <v>35552</v>
      </c>
      <c r="B5280">
        <v>6.9</v>
      </c>
    </row>
    <row r="5281" spans="1:2">
      <c r="A5281" s="52">
        <v>35555</v>
      </c>
      <c r="B5281">
        <v>6.9</v>
      </c>
    </row>
    <row r="5282" spans="1:2">
      <c r="A5282" s="52">
        <v>35556</v>
      </c>
      <c r="B5282">
        <v>6.89</v>
      </c>
    </row>
    <row r="5283" spans="1:2">
      <c r="A5283" s="52">
        <v>35557</v>
      </c>
      <c r="B5283">
        <v>6.96</v>
      </c>
    </row>
    <row r="5284" spans="1:2">
      <c r="A5284" s="52">
        <v>35558</v>
      </c>
      <c r="B5284">
        <v>6.92</v>
      </c>
    </row>
    <row r="5285" spans="1:2">
      <c r="A5285" s="52">
        <v>35559</v>
      </c>
      <c r="B5285">
        <v>6.89</v>
      </c>
    </row>
    <row r="5286" spans="1:2">
      <c r="A5286" s="52">
        <v>35562</v>
      </c>
      <c r="B5286">
        <v>6.88</v>
      </c>
    </row>
    <row r="5287" spans="1:2">
      <c r="A5287" s="52">
        <v>35563</v>
      </c>
      <c r="B5287">
        <v>6.92</v>
      </c>
    </row>
    <row r="5288" spans="1:2">
      <c r="A5288" s="52">
        <v>35564</v>
      </c>
      <c r="B5288">
        <v>6.9</v>
      </c>
    </row>
    <row r="5289" spans="1:2">
      <c r="A5289" s="52">
        <v>35565</v>
      </c>
      <c r="B5289">
        <v>6.88</v>
      </c>
    </row>
    <row r="5290" spans="1:2">
      <c r="A5290" s="52">
        <v>35566</v>
      </c>
      <c r="B5290">
        <v>6.91</v>
      </c>
    </row>
    <row r="5291" spans="1:2">
      <c r="A5291" s="52">
        <v>35569</v>
      </c>
      <c r="B5291">
        <v>6.92</v>
      </c>
    </row>
    <row r="5292" spans="1:2">
      <c r="A5292" s="52">
        <v>35570</v>
      </c>
      <c r="B5292">
        <v>6.92</v>
      </c>
    </row>
    <row r="5293" spans="1:2">
      <c r="A5293" s="52">
        <v>35571</v>
      </c>
      <c r="B5293">
        <v>6.97</v>
      </c>
    </row>
    <row r="5294" spans="1:2">
      <c r="A5294" s="52">
        <v>35572</v>
      </c>
      <c r="B5294">
        <v>7</v>
      </c>
    </row>
    <row r="5295" spans="1:2">
      <c r="A5295" s="52">
        <v>35573</v>
      </c>
      <c r="B5295">
        <v>6.99</v>
      </c>
    </row>
    <row r="5296" spans="1:2">
      <c r="A5296" s="52">
        <v>35576</v>
      </c>
      <c r="B5296" t="s">
        <v>7113</v>
      </c>
    </row>
    <row r="5297" spans="1:2">
      <c r="A5297" s="52">
        <v>35577</v>
      </c>
      <c r="B5297">
        <v>7.03</v>
      </c>
    </row>
    <row r="5298" spans="1:2">
      <c r="A5298" s="52">
        <v>35578</v>
      </c>
      <c r="B5298">
        <v>7.03</v>
      </c>
    </row>
    <row r="5299" spans="1:2">
      <c r="A5299" s="52">
        <v>35579</v>
      </c>
      <c r="B5299">
        <v>6.99</v>
      </c>
    </row>
    <row r="5300" spans="1:2">
      <c r="A5300" s="52">
        <v>35580</v>
      </c>
      <c r="B5300">
        <v>6.92</v>
      </c>
    </row>
    <row r="5301" spans="1:2">
      <c r="A5301" s="52">
        <v>35583</v>
      </c>
      <c r="B5301">
        <v>6.9</v>
      </c>
    </row>
    <row r="5302" spans="1:2">
      <c r="A5302" s="52">
        <v>35584</v>
      </c>
      <c r="B5302">
        <v>6.88</v>
      </c>
    </row>
    <row r="5303" spans="1:2">
      <c r="A5303" s="52">
        <v>35585</v>
      </c>
      <c r="B5303">
        <v>6.88</v>
      </c>
    </row>
    <row r="5304" spans="1:2">
      <c r="A5304" s="52">
        <v>35586</v>
      </c>
      <c r="B5304">
        <v>6.88</v>
      </c>
    </row>
    <row r="5305" spans="1:2">
      <c r="A5305" s="52">
        <v>35587</v>
      </c>
      <c r="B5305">
        <v>6.78</v>
      </c>
    </row>
    <row r="5306" spans="1:2">
      <c r="A5306" s="52">
        <v>35590</v>
      </c>
      <c r="B5306">
        <v>6.83</v>
      </c>
    </row>
    <row r="5307" spans="1:2">
      <c r="A5307" s="52">
        <v>35591</v>
      </c>
      <c r="B5307">
        <v>6.84</v>
      </c>
    </row>
    <row r="5308" spans="1:2">
      <c r="A5308" s="52">
        <v>35592</v>
      </c>
      <c r="B5308">
        <v>6.83</v>
      </c>
    </row>
    <row r="5309" spans="1:2">
      <c r="A5309" s="52">
        <v>35593</v>
      </c>
      <c r="B5309">
        <v>6.77</v>
      </c>
    </row>
    <row r="5310" spans="1:2">
      <c r="A5310" s="52">
        <v>35594</v>
      </c>
      <c r="B5310">
        <v>6.73</v>
      </c>
    </row>
    <row r="5311" spans="1:2">
      <c r="A5311" s="52">
        <v>35597</v>
      </c>
      <c r="B5311">
        <v>6.7</v>
      </c>
    </row>
    <row r="5312" spans="1:2">
      <c r="A5312" s="52">
        <v>35598</v>
      </c>
      <c r="B5312">
        <v>6.72</v>
      </c>
    </row>
    <row r="5313" spans="1:2">
      <c r="A5313" s="52">
        <v>35599</v>
      </c>
      <c r="B5313">
        <v>6.69</v>
      </c>
    </row>
    <row r="5314" spans="1:2">
      <c r="A5314" s="52">
        <v>35600</v>
      </c>
      <c r="B5314">
        <v>6.68</v>
      </c>
    </row>
    <row r="5315" spans="1:2">
      <c r="A5315" s="52">
        <v>35601</v>
      </c>
      <c r="B5315">
        <v>6.65</v>
      </c>
    </row>
    <row r="5316" spans="1:2">
      <c r="A5316" s="52">
        <v>35604</v>
      </c>
      <c r="B5316">
        <v>6.69</v>
      </c>
    </row>
    <row r="5317" spans="1:2">
      <c r="A5317" s="52">
        <v>35605</v>
      </c>
      <c r="B5317">
        <v>6.7</v>
      </c>
    </row>
    <row r="5318" spans="1:2">
      <c r="A5318" s="52">
        <v>35606</v>
      </c>
      <c r="B5318">
        <v>6.74</v>
      </c>
    </row>
    <row r="5319" spans="1:2">
      <c r="A5319" s="52">
        <v>35607</v>
      </c>
      <c r="B5319">
        <v>6.78</v>
      </c>
    </row>
    <row r="5320" spans="1:2">
      <c r="A5320" s="52">
        <v>35608</v>
      </c>
      <c r="B5320">
        <v>6.75</v>
      </c>
    </row>
    <row r="5321" spans="1:2">
      <c r="A5321" s="52">
        <v>35611</v>
      </c>
      <c r="B5321">
        <v>6.8</v>
      </c>
    </row>
    <row r="5322" spans="1:2">
      <c r="A5322" s="52">
        <v>35612</v>
      </c>
      <c r="B5322">
        <v>6.74</v>
      </c>
    </row>
    <row r="5323" spans="1:2">
      <c r="A5323" s="52">
        <v>35613</v>
      </c>
      <c r="B5323">
        <v>6.72</v>
      </c>
    </row>
    <row r="5324" spans="1:2">
      <c r="A5324" s="52">
        <v>35614</v>
      </c>
      <c r="B5324">
        <v>6.63</v>
      </c>
    </row>
    <row r="5325" spans="1:2">
      <c r="A5325" s="52">
        <v>35615</v>
      </c>
      <c r="B5325" t="s">
        <v>7113</v>
      </c>
    </row>
    <row r="5326" spans="1:2">
      <c r="A5326" s="52">
        <v>35618</v>
      </c>
      <c r="B5326">
        <v>6.58</v>
      </c>
    </row>
    <row r="5327" spans="1:2">
      <c r="A5327" s="52">
        <v>35619</v>
      </c>
      <c r="B5327">
        <v>6.59</v>
      </c>
    </row>
    <row r="5328" spans="1:2">
      <c r="A5328" s="52">
        <v>35620</v>
      </c>
      <c r="B5328">
        <v>6.56</v>
      </c>
    </row>
    <row r="5329" spans="1:2">
      <c r="A5329" s="52">
        <v>35621</v>
      </c>
      <c r="B5329">
        <v>6.56</v>
      </c>
    </row>
    <row r="5330" spans="1:2">
      <c r="A5330" s="52">
        <v>35622</v>
      </c>
      <c r="B5330">
        <v>6.53</v>
      </c>
    </row>
    <row r="5331" spans="1:2">
      <c r="A5331" s="52">
        <v>35625</v>
      </c>
      <c r="B5331">
        <v>6.55</v>
      </c>
    </row>
    <row r="5332" spans="1:2">
      <c r="A5332" s="52">
        <v>35626</v>
      </c>
      <c r="B5332">
        <v>6.55</v>
      </c>
    </row>
    <row r="5333" spans="1:2">
      <c r="A5333" s="52">
        <v>35627</v>
      </c>
      <c r="B5333">
        <v>6.48</v>
      </c>
    </row>
    <row r="5334" spans="1:2">
      <c r="A5334" s="52">
        <v>35628</v>
      </c>
      <c r="B5334">
        <v>6.49</v>
      </c>
    </row>
    <row r="5335" spans="1:2">
      <c r="A5335" s="52">
        <v>35629</v>
      </c>
      <c r="B5335">
        <v>6.52</v>
      </c>
    </row>
    <row r="5336" spans="1:2">
      <c r="A5336" s="52">
        <v>35632</v>
      </c>
      <c r="B5336">
        <v>6.55</v>
      </c>
    </row>
    <row r="5337" spans="1:2">
      <c r="A5337" s="52">
        <v>35633</v>
      </c>
      <c r="B5337">
        <v>6.43</v>
      </c>
    </row>
    <row r="5338" spans="1:2">
      <c r="A5338" s="52">
        <v>35634</v>
      </c>
      <c r="B5338">
        <v>6.42</v>
      </c>
    </row>
    <row r="5339" spans="1:2">
      <c r="A5339" s="52">
        <v>35635</v>
      </c>
      <c r="B5339">
        <v>6.43</v>
      </c>
    </row>
    <row r="5340" spans="1:2">
      <c r="A5340" s="52">
        <v>35636</v>
      </c>
      <c r="B5340">
        <v>6.45</v>
      </c>
    </row>
    <row r="5341" spans="1:2">
      <c r="A5341" s="52">
        <v>35639</v>
      </c>
      <c r="B5341">
        <v>6.43</v>
      </c>
    </row>
    <row r="5342" spans="1:2">
      <c r="A5342" s="52">
        <v>35640</v>
      </c>
      <c r="B5342">
        <v>6.38</v>
      </c>
    </row>
    <row r="5343" spans="1:2">
      <c r="A5343" s="52">
        <v>35641</v>
      </c>
      <c r="B5343">
        <v>6.33</v>
      </c>
    </row>
    <row r="5344" spans="1:2">
      <c r="A5344" s="52">
        <v>35642</v>
      </c>
      <c r="B5344">
        <v>6.3</v>
      </c>
    </row>
    <row r="5345" spans="1:2">
      <c r="A5345" s="52">
        <v>35643</v>
      </c>
      <c r="B5345">
        <v>6.46</v>
      </c>
    </row>
    <row r="5346" spans="1:2">
      <c r="A5346" s="52">
        <v>35646</v>
      </c>
      <c r="B5346">
        <v>6.48</v>
      </c>
    </row>
    <row r="5347" spans="1:2">
      <c r="A5347" s="52">
        <v>35647</v>
      </c>
      <c r="B5347">
        <v>6.49</v>
      </c>
    </row>
    <row r="5348" spans="1:2">
      <c r="A5348" s="52">
        <v>35648</v>
      </c>
      <c r="B5348">
        <v>6.48</v>
      </c>
    </row>
    <row r="5349" spans="1:2">
      <c r="A5349" s="52">
        <v>35649</v>
      </c>
      <c r="B5349">
        <v>6.51</v>
      </c>
    </row>
    <row r="5350" spans="1:2">
      <c r="A5350" s="52">
        <v>35650</v>
      </c>
      <c r="B5350">
        <v>6.64</v>
      </c>
    </row>
    <row r="5351" spans="1:2">
      <c r="A5351" s="52">
        <v>35653</v>
      </c>
      <c r="B5351">
        <v>6.64</v>
      </c>
    </row>
    <row r="5352" spans="1:2">
      <c r="A5352" s="52">
        <v>35654</v>
      </c>
      <c r="B5352">
        <v>6.66</v>
      </c>
    </row>
    <row r="5353" spans="1:2">
      <c r="A5353" s="52">
        <v>35655</v>
      </c>
      <c r="B5353">
        <v>6.64</v>
      </c>
    </row>
    <row r="5354" spans="1:2">
      <c r="A5354" s="52">
        <v>35656</v>
      </c>
      <c r="B5354">
        <v>6.56</v>
      </c>
    </row>
    <row r="5355" spans="1:2">
      <c r="A5355" s="52">
        <v>35657</v>
      </c>
      <c r="B5355">
        <v>6.57</v>
      </c>
    </row>
    <row r="5356" spans="1:2">
      <c r="A5356" s="52">
        <v>35660</v>
      </c>
      <c r="B5356">
        <v>6.53</v>
      </c>
    </row>
    <row r="5357" spans="1:2">
      <c r="A5357" s="52">
        <v>35661</v>
      </c>
      <c r="B5357">
        <v>6.51</v>
      </c>
    </row>
    <row r="5358" spans="1:2">
      <c r="A5358" s="52">
        <v>35662</v>
      </c>
      <c r="B5358">
        <v>6.54</v>
      </c>
    </row>
    <row r="5359" spans="1:2">
      <c r="A5359" s="52">
        <v>35663</v>
      </c>
      <c r="B5359">
        <v>6.6</v>
      </c>
    </row>
    <row r="5360" spans="1:2">
      <c r="A5360" s="52">
        <v>35664</v>
      </c>
      <c r="B5360">
        <v>6.67</v>
      </c>
    </row>
    <row r="5361" spans="1:2">
      <c r="A5361" s="52">
        <v>35667</v>
      </c>
      <c r="B5361">
        <v>6.67</v>
      </c>
    </row>
    <row r="5362" spans="1:2">
      <c r="A5362" s="52">
        <v>35668</v>
      </c>
      <c r="B5362">
        <v>6.66</v>
      </c>
    </row>
    <row r="5363" spans="1:2">
      <c r="A5363" s="52">
        <v>35669</v>
      </c>
      <c r="B5363">
        <v>6.66</v>
      </c>
    </row>
    <row r="5364" spans="1:2">
      <c r="A5364" s="52">
        <v>35670</v>
      </c>
      <c r="B5364">
        <v>6.57</v>
      </c>
    </row>
    <row r="5365" spans="1:2">
      <c r="A5365" s="52">
        <v>35671</v>
      </c>
      <c r="B5365">
        <v>6.61</v>
      </c>
    </row>
    <row r="5366" spans="1:2">
      <c r="A5366" s="52">
        <v>35674</v>
      </c>
      <c r="B5366" t="s">
        <v>7113</v>
      </c>
    </row>
    <row r="5367" spans="1:2">
      <c r="A5367" s="52">
        <v>35675</v>
      </c>
      <c r="B5367">
        <v>6.58</v>
      </c>
    </row>
    <row r="5368" spans="1:2">
      <c r="A5368" s="52">
        <v>35676</v>
      </c>
      <c r="B5368">
        <v>6.6</v>
      </c>
    </row>
    <row r="5369" spans="1:2">
      <c r="A5369" s="52">
        <v>35677</v>
      </c>
      <c r="B5369">
        <v>6.61</v>
      </c>
    </row>
    <row r="5370" spans="1:2">
      <c r="A5370" s="52">
        <v>35678</v>
      </c>
      <c r="B5370">
        <v>6.65</v>
      </c>
    </row>
    <row r="5371" spans="1:2">
      <c r="A5371" s="52">
        <v>35681</v>
      </c>
      <c r="B5371">
        <v>6.62</v>
      </c>
    </row>
    <row r="5372" spans="1:2">
      <c r="A5372" s="52">
        <v>35682</v>
      </c>
      <c r="B5372">
        <v>6.63</v>
      </c>
    </row>
    <row r="5373" spans="1:2">
      <c r="A5373" s="52">
        <v>35683</v>
      </c>
      <c r="B5373">
        <v>6.66</v>
      </c>
    </row>
    <row r="5374" spans="1:2">
      <c r="A5374" s="52">
        <v>35684</v>
      </c>
      <c r="B5374">
        <v>6.68</v>
      </c>
    </row>
    <row r="5375" spans="1:2">
      <c r="A5375" s="52">
        <v>35685</v>
      </c>
      <c r="B5375">
        <v>6.59</v>
      </c>
    </row>
    <row r="5376" spans="1:2">
      <c r="A5376" s="52">
        <v>35688</v>
      </c>
      <c r="B5376">
        <v>6.58</v>
      </c>
    </row>
    <row r="5377" spans="1:2">
      <c r="A5377" s="52">
        <v>35689</v>
      </c>
      <c r="B5377">
        <v>6.41</v>
      </c>
    </row>
    <row r="5378" spans="1:2">
      <c r="A5378" s="52">
        <v>35690</v>
      </c>
      <c r="B5378">
        <v>6.39</v>
      </c>
    </row>
    <row r="5379" spans="1:2">
      <c r="A5379" s="52">
        <v>35691</v>
      </c>
      <c r="B5379">
        <v>6.4</v>
      </c>
    </row>
    <row r="5380" spans="1:2">
      <c r="A5380" s="52">
        <v>35692</v>
      </c>
      <c r="B5380">
        <v>6.38</v>
      </c>
    </row>
    <row r="5381" spans="1:2">
      <c r="A5381" s="52">
        <v>35695</v>
      </c>
      <c r="B5381">
        <v>6.35</v>
      </c>
    </row>
    <row r="5382" spans="1:2">
      <c r="A5382" s="52">
        <v>35696</v>
      </c>
      <c r="B5382">
        <v>6.38</v>
      </c>
    </row>
    <row r="5383" spans="1:2">
      <c r="A5383" s="52">
        <v>35697</v>
      </c>
      <c r="B5383">
        <v>6.32</v>
      </c>
    </row>
    <row r="5384" spans="1:2">
      <c r="A5384" s="52">
        <v>35698</v>
      </c>
      <c r="B5384">
        <v>6.4</v>
      </c>
    </row>
    <row r="5385" spans="1:2">
      <c r="A5385" s="52">
        <v>35699</v>
      </c>
      <c r="B5385">
        <v>6.37</v>
      </c>
    </row>
    <row r="5386" spans="1:2">
      <c r="A5386" s="52">
        <v>35702</v>
      </c>
      <c r="B5386">
        <v>6.39</v>
      </c>
    </row>
    <row r="5387" spans="1:2">
      <c r="A5387" s="52">
        <v>35703</v>
      </c>
      <c r="B5387">
        <v>6.41</v>
      </c>
    </row>
    <row r="5388" spans="1:2">
      <c r="A5388" s="52">
        <v>35704</v>
      </c>
      <c r="B5388">
        <v>6.33</v>
      </c>
    </row>
    <row r="5389" spans="1:2">
      <c r="A5389" s="52">
        <v>35705</v>
      </c>
      <c r="B5389">
        <v>6.31</v>
      </c>
    </row>
    <row r="5390" spans="1:2">
      <c r="A5390" s="52">
        <v>35706</v>
      </c>
      <c r="B5390">
        <v>6.3</v>
      </c>
    </row>
    <row r="5391" spans="1:2">
      <c r="A5391" s="52">
        <v>35709</v>
      </c>
      <c r="B5391">
        <v>6.27</v>
      </c>
    </row>
    <row r="5392" spans="1:2">
      <c r="A5392" s="52">
        <v>35710</v>
      </c>
      <c r="B5392">
        <v>6.24</v>
      </c>
    </row>
    <row r="5393" spans="1:2">
      <c r="A5393" s="52">
        <v>35711</v>
      </c>
      <c r="B5393">
        <v>6.37</v>
      </c>
    </row>
    <row r="5394" spans="1:2">
      <c r="A5394" s="52">
        <v>35712</v>
      </c>
      <c r="B5394">
        <v>6.38</v>
      </c>
    </row>
    <row r="5395" spans="1:2">
      <c r="A5395" s="52">
        <v>35713</v>
      </c>
      <c r="B5395">
        <v>6.44</v>
      </c>
    </row>
    <row r="5396" spans="1:2">
      <c r="A5396" s="52">
        <v>35716</v>
      </c>
      <c r="B5396" t="s">
        <v>7113</v>
      </c>
    </row>
    <row r="5397" spans="1:2">
      <c r="A5397" s="52">
        <v>35717</v>
      </c>
      <c r="B5397">
        <v>6.36</v>
      </c>
    </row>
    <row r="5398" spans="1:2">
      <c r="A5398" s="52">
        <v>35718</v>
      </c>
      <c r="B5398">
        <v>6.39</v>
      </c>
    </row>
    <row r="5399" spans="1:2">
      <c r="A5399" s="52">
        <v>35719</v>
      </c>
      <c r="B5399">
        <v>6.39</v>
      </c>
    </row>
    <row r="5400" spans="1:2">
      <c r="A5400" s="52">
        <v>35720</v>
      </c>
      <c r="B5400">
        <v>6.44</v>
      </c>
    </row>
    <row r="5401" spans="1:2">
      <c r="A5401" s="52">
        <v>35723</v>
      </c>
      <c r="B5401">
        <v>6.42</v>
      </c>
    </row>
    <row r="5402" spans="1:2">
      <c r="A5402" s="52">
        <v>35724</v>
      </c>
      <c r="B5402">
        <v>6.42</v>
      </c>
    </row>
    <row r="5403" spans="1:2">
      <c r="A5403" s="52">
        <v>35725</v>
      </c>
      <c r="B5403">
        <v>6.41</v>
      </c>
    </row>
    <row r="5404" spans="1:2">
      <c r="A5404" s="52">
        <v>35726</v>
      </c>
      <c r="B5404">
        <v>6.33</v>
      </c>
    </row>
    <row r="5405" spans="1:2">
      <c r="A5405" s="52">
        <v>35727</v>
      </c>
      <c r="B5405">
        <v>6.3</v>
      </c>
    </row>
    <row r="5406" spans="1:2">
      <c r="A5406" s="52">
        <v>35730</v>
      </c>
      <c r="B5406">
        <v>6.24</v>
      </c>
    </row>
    <row r="5407" spans="1:2">
      <c r="A5407" s="52">
        <v>35731</v>
      </c>
      <c r="B5407">
        <v>6.29</v>
      </c>
    </row>
    <row r="5408" spans="1:2">
      <c r="A5408" s="52">
        <v>35732</v>
      </c>
      <c r="B5408">
        <v>6.23</v>
      </c>
    </row>
    <row r="5409" spans="1:2">
      <c r="A5409" s="52">
        <v>35733</v>
      </c>
      <c r="B5409">
        <v>6.17</v>
      </c>
    </row>
    <row r="5410" spans="1:2">
      <c r="A5410" s="52">
        <v>35734</v>
      </c>
      <c r="B5410">
        <v>6.15</v>
      </c>
    </row>
    <row r="5411" spans="1:2">
      <c r="A5411" s="52">
        <v>35737</v>
      </c>
      <c r="B5411">
        <v>6.21</v>
      </c>
    </row>
    <row r="5412" spans="1:2">
      <c r="A5412" s="52">
        <v>35738</v>
      </c>
      <c r="B5412">
        <v>6.25</v>
      </c>
    </row>
    <row r="5413" spans="1:2">
      <c r="A5413" s="52">
        <v>35739</v>
      </c>
      <c r="B5413">
        <v>6.24</v>
      </c>
    </row>
    <row r="5414" spans="1:2">
      <c r="A5414" s="52">
        <v>35740</v>
      </c>
      <c r="B5414">
        <v>6.15</v>
      </c>
    </row>
    <row r="5415" spans="1:2">
      <c r="A5415" s="52">
        <v>35741</v>
      </c>
      <c r="B5415">
        <v>6.14</v>
      </c>
    </row>
    <row r="5416" spans="1:2">
      <c r="A5416" s="52">
        <v>35744</v>
      </c>
      <c r="B5416">
        <v>6.15</v>
      </c>
    </row>
    <row r="5417" spans="1:2">
      <c r="A5417" s="52">
        <v>35745</v>
      </c>
      <c r="B5417" t="s">
        <v>7113</v>
      </c>
    </row>
    <row r="5418" spans="1:2">
      <c r="A5418" s="52">
        <v>35746</v>
      </c>
      <c r="B5418">
        <v>6.13</v>
      </c>
    </row>
    <row r="5419" spans="1:2">
      <c r="A5419" s="52">
        <v>35747</v>
      </c>
      <c r="B5419">
        <v>6.11</v>
      </c>
    </row>
    <row r="5420" spans="1:2">
      <c r="A5420" s="52">
        <v>35748</v>
      </c>
      <c r="B5420">
        <v>6.09</v>
      </c>
    </row>
    <row r="5421" spans="1:2">
      <c r="A5421" s="52">
        <v>35751</v>
      </c>
      <c r="B5421">
        <v>6.07</v>
      </c>
    </row>
    <row r="5422" spans="1:2">
      <c r="A5422" s="52">
        <v>35752</v>
      </c>
      <c r="B5422">
        <v>6.07</v>
      </c>
    </row>
    <row r="5423" spans="1:2">
      <c r="A5423" s="52">
        <v>35753</v>
      </c>
      <c r="B5423">
        <v>6.03</v>
      </c>
    </row>
    <row r="5424" spans="1:2">
      <c r="A5424" s="52">
        <v>35754</v>
      </c>
      <c r="B5424">
        <v>6.05</v>
      </c>
    </row>
    <row r="5425" spans="1:2">
      <c r="A5425" s="52">
        <v>35755</v>
      </c>
      <c r="B5425">
        <v>6.04</v>
      </c>
    </row>
    <row r="5426" spans="1:2">
      <c r="A5426" s="52">
        <v>35758</v>
      </c>
      <c r="B5426">
        <v>6.08</v>
      </c>
    </row>
    <row r="5427" spans="1:2">
      <c r="A5427" s="52">
        <v>35759</v>
      </c>
      <c r="B5427">
        <v>6.06</v>
      </c>
    </row>
    <row r="5428" spans="1:2">
      <c r="A5428" s="52">
        <v>35760</v>
      </c>
      <c r="B5428">
        <v>6.06</v>
      </c>
    </row>
    <row r="5429" spans="1:2">
      <c r="A5429" s="52">
        <v>35761</v>
      </c>
      <c r="B5429" t="s">
        <v>7113</v>
      </c>
    </row>
    <row r="5430" spans="1:2">
      <c r="A5430" s="52">
        <v>35762</v>
      </c>
      <c r="B5430">
        <v>6.04</v>
      </c>
    </row>
    <row r="5431" spans="1:2">
      <c r="A5431" s="52">
        <v>35765</v>
      </c>
      <c r="B5431">
        <v>6.04</v>
      </c>
    </row>
    <row r="5432" spans="1:2">
      <c r="A5432" s="52">
        <v>35766</v>
      </c>
      <c r="B5432">
        <v>6.03</v>
      </c>
    </row>
    <row r="5433" spans="1:2">
      <c r="A5433" s="52">
        <v>35767</v>
      </c>
      <c r="B5433">
        <v>6.02</v>
      </c>
    </row>
    <row r="5434" spans="1:2">
      <c r="A5434" s="52">
        <v>35768</v>
      </c>
      <c r="B5434">
        <v>6.04</v>
      </c>
    </row>
    <row r="5435" spans="1:2">
      <c r="A5435" s="52">
        <v>35769</v>
      </c>
      <c r="B5435">
        <v>6.09</v>
      </c>
    </row>
    <row r="5436" spans="1:2">
      <c r="A5436" s="52">
        <v>35772</v>
      </c>
      <c r="B5436">
        <v>6.14</v>
      </c>
    </row>
    <row r="5437" spans="1:2">
      <c r="A5437" s="52">
        <v>35773</v>
      </c>
      <c r="B5437">
        <v>6.14</v>
      </c>
    </row>
    <row r="5438" spans="1:2">
      <c r="A5438" s="52">
        <v>35774</v>
      </c>
      <c r="B5438">
        <v>6.1</v>
      </c>
    </row>
    <row r="5439" spans="1:2">
      <c r="A5439" s="52">
        <v>35775</v>
      </c>
      <c r="B5439">
        <v>6.02</v>
      </c>
    </row>
    <row r="5440" spans="1:2">
      <c r="A5440" s="52">
        <v>35776</v>
      </c>
      <c r="B5440">
        <v>5.94</v>
      </c>
    </row>
    <row r="5441" spans="1:2">
      <c r="A5441" s="52">
        <v>35779</v>
      </c>
      <c r="B5441">
        <v>5.97</v>
      </c>
    </row>
    <row r="5442" spans="1:2">
      <c r="A5442" s="52">
        <v>35780</v>
      </c>
      <c r="B5442">
        <v>5.96</v>
      </c>
    </row>
    <row r="5443" spans="1:2">
      <c r="A5443" s="52">
        <v>35781</v>
      </c>
      <c r="B5443">
        <v>5.99</v>
      </c>
    </row>
    <row r="5444" spans="1:2">
      <c r="A5444" s="52">
        <v>35782</v>
      </c>
      <c r="B5444">
        <v>5.94</v>
      </c>
    </row>
    <row r="5445" spans="1:2">
      <c r="A5445" s="52">
        <v>35783</v>
      </c>
      <c r="B5445">
        <v>5.92</v>
      </c>
    </row>
    <row r="5446" spans="1:2">
      <c r="A5446" s="52">
        <v>35786</v>
      </c>
      <c r="B5446">
        <v>5.89</v>
      </c>
    </row>
    <row r="5447" spans="1:2">
      <c r="A5447" s="52">
        <v>35787</v>
      </c>
      <c r="B5447">
        <v>5.9</v>
      </c>
    </row>
    <row r="5448" spans="1:2">
      <c r="A5448" s="52">
        <v>35788</v>
      </c>
      <c r="B5448">
        <v>5.91</v>
      </c>
    </row>
    <row r="5449" spans="1:2">
      <c r="A5449" s="52">
        <v>35789</v>
      </c>
      <c r="B5449" t="s">
        <v>7113</v>
      </c>
    </row>
    <row r="5450" spans="1:2">
      <c r="A5450" s="52">
        <v>35790</v>
      </c>
      <c r="B5450">
        <v>5.9</v>
      </c>
    </row>
    <row r="5451" spans="1:2">
      <c r="A5451" s="52">
        <v>35793</v>
      </c>
      <c r="B5451">
        <v>5.93</v>
      </c>
    </row>
    <row r="5452" spans="1:2">
      <c r="A5452" s="52">
        <v>35794</v>
      </c>
      <c r="B5452">
        <v>5.98</v>
      </c>
    </row>
    <row r="5453" spans="1:2">
      <c r="A5453" s="52">
        <v>35795</v>
      </c>
      <c r="B5453">
        <v>5.93</v>
      </c>
    </row>
    <row r="5454" spans="1:2">
      <c r="A5454" s="52">
        <v>35796</v>
      </c>
      <c r="B5454" t="s">
        <v>7113</v>
      </c>
    </row>
    <row r="5455" spans="1:2">
      <c r="A5455" s="52">
        <v>35797</v>
      </c>
      <c r="B5455">
        <v>5.86</v>
      </c>
    </row>
    <row r="5456" spans="1:2">
      <c r="A5456" s="52">
        <v>35800</v>
      </c>
      <c r="B5456">
        <v>5.74</v>
      </c>
    </row>
    <row r="5457" spans="1:2">
      <c r="A5457" s="52">
        <v>35801</v>
      </c>
      <c r="B5457">
        <v>5.73</v>
      </c>
    </row>
    <row r="5458" spans="1:2">
      <c r="A5458" s="52">
        <v>35802</v>
      </c>
      <c r="B5458">
        <v>5.8</v>
      </c>
    </row>
    <row r="5459" spans="1:2">
      <c r="A5459" s="52">
        <v>35803</v>
      </c>
      <c r="B5459">
        <v>5.75</v>
      </c>
    </row>
    <row r="5460" spans="1:2">
      <c r="A5460" s="52">
        <v>35804</v>
      </c>
      <c r="B5460">
        <v>5.71</v>
      </c>
    </row>
    <row r="5461" spans="1:2">
      <c r="A5461" s="52">
        <v>35807</v>
      </c>
      <c r="B5461">
        <v>5.7</v>
      </c>
    </row>
    <row r="5462" spans="1:2">
      <c r="A5462" s="52">
        <v>35808</v>
      </c>
      <c r="B5462">
        <v>5.71</v>
      </c>
    </row>
    <row r="5463" spans="1:2">
      <c r="A5463" s="52">
        <v>35809</v>
      </c>
      <c r="B5463">
        <v>5.74</v>
      </c>
    </row>
    <row r="5464" spans="1:2">
      <c r="A5464" s="52">
        <v>35810</v>
      </c>
      <c r="B5464">
        <v>5.74</v>
      </c>
    </row>
    <row r="5465" spans="1:2">
      <c r="A5465" s="52">
        <v>35811</v>
      </c>
      <c r="B5465">
        <v>5.81</v>
      </c>
    </row>
    <row r="5466" spans="1:2">
      <c r="A5466" s="52">
        <v>35814</v>
      </c>
      <c r="B5466" t="s">
        <v>7113</v>
      </c>
    </row>
    <row r="5467" spans="1:2">
      <c r="A5467" s="52">
        <v>35815</v>
      </c>
      <c r="B5467">
        <v>5.83</v>
      </c>
    </row>
    <row r="5468" spans="1:2">
      <c r="A5468" s="52">
        <v>35816</v>
      </c>
      <c r="B5468">
        <v>5.81</v>
      </c>
    </row>
    <row r="5469" spans="1:2">
      <c r="A5469" s="52">
        <v>35817</v>
      </c>
      <c r="B5469">
        <v>5.85</v>
      </c>
    </row>
    <row r="5470" spans="1:2">
      <c r="A5470" s="52">
        <v>35818</v>
      </c>
      <c r="B5470">
        <v>5.98</v>
      </c>
    </row>
    <row r="5471" spans="1:2">
      <c r="A5471" s="52">
        <v>35821</v>
      </c>
      <c r="B5471">
        <v>5.9</v>
      </c>
    </row>
    <row r="5472" spans="1:2">
      <c r="A5472" s="52">
        <v>35822</v>
      </c>
      <c r="B5472">
        <v>5.95</v>
      </c>
    </row>
    <row r="5473" spans="1:2">
      <c r="A5473" s="52">
        <v>35823</v>
      </c>
      <c r="B5473">
        <v>5.94</v>
      </c>
    </row>
    <row r="5474" spans="1:2">
      <c r="A5474" s="52">
        <v>35824</v>
      </c>
      <c r="B5474">
        <v>5.85</v>
      </c>
    </row>
    <row r="5475" spans="1:2">
      <c r="A5475" s="52">
        <v>35825</v>
      </c>
      <c r="B5475">
        <v>5.82</v>
      </c>
    </row>
    <row r="5476" spans="1:2">
      <c r="A5476" s="52">
        <v>35828</v>
      </c>
      <c r="B5476">
        <v>5.87</v>
      </c>
    </row>
    <row r="5477" spans="1:2">
      <c r="A5477" s="52">
        <v>35829</v>
      </c>
      <c r="B5477">
        <v>5.86</v>
      </c>
    </row>
    <row r="5478" spans="1:2">
      <c r="A5478" s="52">
        <v>35830</v>
      </c>
      <c r="B5478">
        <v>5.87</v>
      </c>
    </row>
    <row r="5479" spans="1:2">
      <c r="A5479" s="52">
        <v>35831</v>
      </c>
      <c r="B5479">
        <v>5.92</v>
      </c>
    </row>
    <row r="5480" spans="1:2">
      <c r="A5480" s="52">
        <v>35832</v>
      </c>
      <c r="B5480">
        <v>5.92</v>
      </c>
    </row>
    <row r="5481" spans="1:2">
      <c r="A5481" s="52">
        <v>35835</v>
      </c>
      <c r="B5481">
        <v>5.94</v>
      </c>
    </row>
    <row r="5482" spans="1:2">
      <c r="A5482" s="52">
        <v>35836</v>
      </c>
      <c r="B5482">
        <v>5.93</v>
      </c>
    </row>
    <row r="5483" spans="1:2">
      <c r="A5483" s="52">
        <v>35837</v>
      </c>
      <c r="B5483">
        <v>5.86</v>
      </c>
    </row>
    <row r="5484" spans="1:2">
      <c r="A5484" s="52">
        <v>35838</v>
      </c>
      <c r="B5484">
        <v>5.87</v>
      </c>
    </row>
    <row r="5485" spans="1:2">
      <c r="A5485" s="52">
        <v>35839</v>
      </c>
      <c r="B5485">
        <v>5.85</v>
      </c>
    </row>
    <row r="5486" spans="1:2">
      <c r="A5486" s="52">
        <v>35842</v>
      </c>
      <c r="B5486" t="s">
        <v>7113</v>
      </c>
    </row>
    <row r="5487" spans="1:2">
      <c r="A5487" s="52">
        <v>35843</v>
      </c>
      <c r="B5487">
        <v>5.8</v>
      </c>
    </row>
    <row r="5488" spans="1:2">
      <c r="A5488" s="52">
        <v>35844</v>
      </c>
      <c r="B5488">
        <v>5.84</v>
      </c>
    </row>
    <row r="5489" spans="1:2">
      <c r="A5489" s="52">
        <v>35845</v>
      </c>
      <c r="B5489">
        <v>5.85</v>
      </c>
    </row>
    <row r="5490" spans="1:2">
      <c r="A5490" s="52">
        <v>35846</v>
      </c>
      <c r="B5490">
        <v>5.87</v>
      </c>
    </row>
    <row r="5491" spans="1:2">
      <c r="A5491" s="52">
        <v>35849</v>
      </c>
      <c r="B5491">
        <v>5.91</v>
      </c>
    </row>
    <row r="5492" spans="1:2">
      <c r="A5492" s="52">
        <v>35850</v>
      </c>
      <c r="B5492">
        <v>5.97</v>
      </c>
    </row>
    <row r="5493" spans="1:2">
      <c r="A5493" s="52">
        <v>35851</v>
      </c>
      <c r="B5493">
        <v>5.93</v>
      </c>
    </row>
    <row r="5494" spans="1:2">
      <c r="A5494" s="52">
        <v>35852</v>
      </c>
      <c r="B5494">
        <v>5.95</v>
      </c>
    </row>
    <row r="5495" spans="1:2">
      <c r="A5495" s="52">
        <v>35853</v>
      </c>
      <c r="B5495">
        <v>5.92</v>
      </c>
    </row>
    <row r="5496" spans="1:2">
      <c r="A5496" s="52">
        <v>35856</v>
      </c>
      <c r="B5496">
        <v>6.03</v>
      </c>
    </row>
    <row r="5497" spans="1:2">
      <c r="A5497" s="52">
        <v>35857</v>
      </c>
      <c r="B5497">
        <v>6.07</v>
      </c>
    </row>
    <row r="5498" spans="1:2">
      <c r="A5498" s="52">
        <v>35858</v>
      </c>
      <c r="B5498">
        <v>6.05</v>
      </c>
    </row>
    <row r="5499" spans="1:2">
      <c r="A5499" s="52">
        <v>35859</v>
      </c>
      <c r="B5499">
        <v>6.07</v>
      </c>
    </row>
    <row r="5500" spans="1:2">
      <c r="A5500" s="52">
        <v>35860</v>
      </c>
      <c r="B5500">
        <v>6.02</v>
      </c>
    </row>
    <row r="5501" spans="1:2">
      <c r="A5501" s="52">
        <v>35863</v>
      </c>
      <c r="B5501">
        <v>5.97</v>
      </c>
    </row>
    <row r="5502" spans="1:2">
      <c r="A5502" s="52">
        <v>35864</v>
      </c>
      <c r="B5502">
        <v>5.97</v>
      </c>
    </row>
    <row r="5503" spans="1:2">
      <c r="A5503" s="52">
        <v>35865</v>
      </c>
      <c r="B5503">
        <v>5.93</v>
      </c>
    </row>
    <row r="5504" spans="1:2">
      <c r="A5504" s="52">
        <v>35866</v>
      </c>
      <c r="B5504">
        <v>5.87</v>
      </c>
    </row>
    <row r="5505" spans="1:2">
      <c r="A5505" s="52">
        <v>35867</v>
      </c>
      <c r="B5505">
        <v>5.89</v>
      </c>
    </row>
    <row r="5506" spans="1:2">
      <c r="A5506" s="52">
        <v>35870</v>
      </c>
      <c r="B5506">
        <v>5.86</v>
      </c>
    </row>
    <row r="5507" spans="1:2">
      <c r="A5507" s="52">
        <v>35871</v>
      </c>
      <c r="B5507">
        <v>5.89</v>
      </c>
    </row>
    <row r="5508" spans="1:2">
      <c r="A5508" s="52">
        <v>35872</v>
      </c>
      <c r="B5508">
        <v>5.91</v>
      </c>
    </row>
    <row r="5509" spans="1:2">
      <c r="A5509" s="52">
        <v>35873</v>
      </c>
      <c r="B5509">
        <v>5.9</v>
      </c>
    </row>
    <row r="5510" spans="1:2">
      <c r="A5510" s="52">
        <v>35874</v>
      </c>
      <c r="B5510">
        <v>5.89</v>
      </c>
    </row>
    <row r="5511" spans="1:2">
      <c r="A5511" s="52">
        <v>35877</v>
      </c>
      <c r="B5511">
        <v>5.88</v>
      </c>
    </row>
    <row r="5512" spans="1:2">
      <c r="A5512" s="52">
        <v>35878</v>
      </c>
      <c r="B5512">
        <v>5.88</v>
      </c>
    </row>
    <row r="5513" spans="1:2">
      <c r="A5513" s="52">
        <v>35879</v>
      </c>
      <c r="B5513">
        <v>5.94</v>
      </c>
    </row>
    <row r="5514" spans="1:2">
      <c r="A5514" s="52">
        <v>35880</v>
      </c>
      <c r="B5514">
        <v>5.96</v>
      </c>
    </row>
    <row r="5515" spans="1:2">
      <c r="A5515" s="52">
        <v>35881</v>
      </c>
      <c r="B5515">
        <v>5.96</v>
      </c>
    </row>
    <row r="5516" spans="1:2">
      <c r="A5516" s="52">
        <v>35884</v>
      </c>
      <c r="B5516">
        <v>5.98</v>
      </c>
    </row>
    <row r="5517" spans="1:2">
      <c r="A5517" s="52">
        <v>35885</v>
      </c>
      <c r="B5517">
        <v>5.94</v>
      </c>
    </row>
    <row r="5518" spans="1:2">
      <c r="A5518" s="52">
        <v>35886</v>
      </c>
      <c r="B5518">
        <v>5.9</v>
      </c>
    </row>
    <row r="5519" spans="1:2">
      <c r="A5519" s="52">
        <v>35887</v>
      </c>
      <c r="B5519">
        <v>5.85</v>
      </c>
    </row>
    <row r="5520" spans="1:2">
      <c r="A5520" s="52">
        <v>35888</v>
      </c>
      <c r="B5520">
        <v>5.78</v>
      </c>
    </row>
    <row r="5521" spans="1:2">
      <c r="A5521" s="52">
        <v>35891</v>
      </c>
      <c r="B5521">
        <v>5.82</v>
      </c>
    </row>
    <row r="5522" spans="1:2">
      <c r="A5522" s="52">
        <v>35892</v>
      </c>
      <c r="B5522">
        <v>5.84</v>
      </c>
    </row>
    <row r="5523" spans="1:2">
      <c r="A5523" s="52">
        <v>35893</v>
      </c>
      <c r="B5523">
        <v>5.9</v>
      </c>
    </row>
    <row r="5524" spans="1:2">
      <c r="A5524" s="52">
        <v>35894</v>
      </c>
      <c r="B5524">
        <v>5.88</v>
      </c>
    </row>
    <row r="5525" spans="1:2">
      <c r="A5525" s="52">
        <v>35895</v>
      </c>
      <c r="B5525" t="s">
        <v>7113</v>
      </c>
    </row>
    <row r="5526" spans="1:2">
      <c r="A5526" s="52">
        <v>35898</v>
      </c>
      <c r="B5526">
        <v>5.94</v>
      </c>
    </row>
    <row r="5527" spans="1:2">
      <c r="A5527" s="52">
        <v>35899</v>
      </c>
      <c r="B5527">
        <v>5.91</v>
      </c>
    </row>
    <row r="5528" spans="1:2">
      <c r="A5528" s="52">
        <v>35900</v>
      </c>
      <c r="B5528">
        <v>5.89</v>
      </c>
    </row>
    <row r="5529" spans="1:2">
      <c r="A5529" s="52">
        <v>35901</v>
      </c>
      <c r="B5529">
        <v>5.87</v>
      </c>
    </row>
    <row r="5530" spans="1:2">
      <c r="A5530" s="52">
        <v>35902</v>
      </c>
      <c r="B5530">
        <v>5.88</v>
      </c>
    </row>
    <row r="5531" spans="1:2">
      <c r="A5531" s="52">
        <v>35905</v>
      </c>
      <c r="B5531">
        <v>5.92</v>
      </c>
    </row>
    <row r="5532" spans="1:2">
      <c r="A5532" s="52">
        <v>35906</v>
      </c>
      <c r="B5532">
        <v>5.96</v>
      </c>
    </row>
    <row r="5533" spans="1:2">
      <c r="A5533" s="52">
        <v>35907</v>
      </c>
      <c r="B5533">
        <v>5.96</v>
      </c>
    </row>
    <row r="5534" spans="1:2">
      <c r="A5534" s="52">
        <v>35908</v>
      </c>
      <c r="B5534">
        <v>5.98</v>
      </c>
    </row>
    <row r="5535" spans="1:2">
      <c r="A5535" s="52">
        <v>35909</v>
      </c>
      <c r="B5535">
        <v>5.95</v>
      </c>
    </row>
    <row r="5536" spans="1:2">
      <c r="A5536" s="52">
        <v>35912</v>
      </c>
      <c r="B5536">
        <v>6.07</v>
      </c>
    </row>
    <row r="5537" spans="1:2">
      <c r="A5537" s="52">
        <v>35913</v>
      </c>
      <c r="B5537">
        <v>6.07</v>
      </c>
    </row>
    <row r="5538" spans="1:2">
      <c r="A5538" s="52">
        <v>35914</v>
      </c>
      <c r="B5538">
        <v>6.08</v>
      </c>
    </row>
    <row r="5539" spans="1:2">
      <c r="A5539" s="52">
        <v>35915</v>
      </c>
      <c r="B5539">
        <v>5.95</v>
      </c>
    </row>
    <row r="5540" spans="1:2">
      <c r="A5540" s="52">
        <v>35916</v>
      </c>
      <c r="B5540">
        <v>5.94</v>
      </c>
    </row>
    <row r="5541" spans="1:2">
      <c r="A5541" s="52">
        <v>35919</v>
      </c>
      <c r="B5541">
        <v>5.94</v>
      </c>
    </row>
    <row r="5542" spans="1:2">
      <c r="A5542" s="52">
        <v>35920</v>
      </c>
      <c r="B5542">
        <v>5.98</v>
      </c>
    </row>
    <row r="5543" spans="1:2">
      <c r="A5543" s="52">
        <v>35921</v>
      </c>
      <c r="B5543">
        <v>5.94</v>
      </c>
    </row>
    <row r="5544" spans="1:2">
      <c r="A5544" s="52">
        <v>35922</v>
      </c>
      <c r="B5544">
        <v>5.95</v>
      </c>
    </row>
    <row r="5545" spans="1:2">
      <c r="A5545" s="52">
        <v>35923</v>
      </c>
      <c r="B5545">
        <v>5.98</v>
      </c>
    </row>
    <row r="5546" spans="1:2">
      <c r="A5546" s="52">
        <v>35926</v>
      </c>
      <c r="B5546">
        <v>6.04</v>
      </c>
    </row>
    <row r="5547" spans="1:2">
      <c r="A5547" s="52">
        <v>35927</v>
      </c>
      <c r="B5547">
        <v>5.96</v>
      </c>
    </row>
    <row r="5548" spans="1:2">
      <c r="A5548" s="52">
        <v>35928</v>
      </c>
      <c r="B5548">
        <v>5.95</v>
      </c>
    </row>
    <row r="5549" spans="1:2">
      <c r="A5549" s="52">
        <v>35929</v>
      </c>
      <c r="B5549">
        <v>5.98</v>
      </c>
    </row>
    <row r="5550" spans="1:2">
      <c r="A5550" s="52">
        <v>35930</v>
      </c>
      <c r="B5550">
        <v>5.97</v>
      </c>
    </row>
    <row r="5551" spans="1:2">
      <c r="A5551" s="52">
        <v>35933</v>
      </c>
      <c r="B5551">
        <v>5.92</v>
      </c>
    </row>
    <row r="5552" spans="1:2">
      <c r="A5552" s="52">
        <v>35934</v>
      </c>
      <c r="B5552">
        <v>5.94</v>
      </c>
    </row>
    <row r="5553" spans="1:2">
      <c r="A5553" s="52">
        <v>35935</v>
      </c>
      <c r="B5553">
        <v>5.89</v>
      </c>
    </row>
    <row r="5554" spans="1:2">
      <c r="A5554" s="52">
        <v>35936</v>
      </c>
      <c r="B5554">
        <v>5.93</v>
      </c>
    </row>
    <row r="5555" spans="1:2">
      <c r="A5555" s="52">
        <v>35937</v>
      </c>
      <c r="B5555">
        <v>5.9</v>
      </c>
    </row>
    <row r="5556" spans="1:2">
      <c r="A5556" s="52">
        <v>35940</v>
      </c>
      <c r="B5556" t="s">
        <v>7113</v>
      </c>
    </row>
    <row r="5557" spans="1:2">
      <c r="A5557" s="52">
        <v>35941</v>
      </c>
      <c r="B5557">
        <v>5.85</v>
      </c>
    </row>
    <row r="5558" spans="1:2">
      <c r="A5558" s="52">
        <v>35942</v>
      </c>
      <c r="B5558">
        <v>5.83</v>
      </c>
    </row>
    <row r="5559" spans="1:2">
      <c r="A5559" s="52">
        <v>35943</v>
      </c>
      <c r="B5559">
        <v>5.83</v>
      </c>
    </row>
    <row r="5560" spans="1:2">
      <c r="A5560" s="52">
        <v>35944</v>
      </c>
      <c r="B5560">
        <v>5.81</v>
      </c>
    </row>
    <row r="5561" spans="1:2">
      <c r="A5561" s="52">
        <v>35947</v>
      </c>
      <c r="B5561">
        <v>5.78</v>
      </c>
    </row>
    <row r="5562" spans="1:2">
      <c r="A5562" s="52">
        <v>35948</v>
      </c>
      <c r="B5562">
        <v>5.8</v>
      </c>
    </row>
    <row r="5563" spans="1:2">
      <c r="A5563" s="52">
        <v>35949</v>
      </c>
      <c r="B5563">
        <v>5.8</v>
      </c>
    </row>
    <row r="5564" spans="1:2">
      <c r="A5564" s="52">
        <v>35950</v>
      </c>
      <c r="B5564">
        <v>5.82</v>
      </c>
    </row>
    <row r="5565" spans="1:2">
      <c r="A5565" s="52">
        <v>35951</v>
      </c>
      <c r="B5565">
        <v>5.79</v>
      </c>
    </row>
    <row r="5566" spans="1:2">
      <c r="A5566" s="52">
        <v>35954</v>
      </c>
      <c r="B5566">
        <v>5.79</v>
      </c>
    </row>
    <row r="5567" spans="1:2">
      <c r="A5567" s="52">
        <v>35955</v>
      </c>
      <c r="B5567">
        <v>5.79</v>
      </c>
    </row>
    <row r="5568" spans="1:2">
      <c r="A5568" s="52">
        <v>35956</v>
      </c>
      <c r="B5568">
        <v>5.7</v>
      </c>
    </row>
    <row r="5569" spans="1:2">
      <c r="A5569" s="52">
        <v>35957</v>
      </c>
      <c r="B5569">
        <v>5.65</v>
      </c>
    </row>
    <row r="5570" spans="1:2">
      <c r="A5570" s="52">
        <v>35958</v>
      </c>
      <c r="B5570">
        <v>5.66</v>
      </c>
    </row>
    <row r="5571" spans="1:2">
      <c r="A5571" s="52">
        <v>35961</v>
      </c>
      <c r="B5571">
        <v>5.61</v>
      </c>
    </row>
    <row r="5572" spans="1:2">
      <c r="A5572" s="52">
        <v>35962</v>
      </c>
      <c r="B5572">
        <v>5.65</v>
      </c>
    </row>
    <row r="5573" spans="1:2">
      <c r="A5573" s="52">
        <v>35963</v>
      </c>
      <c r="B5573">
        <v>5.74</v>
      </c>
    </row>
    <row r="5574" spans="1:2">
      <c r="A5574" s="52">
        <v>35964</v>
      </c>
      <c r="B5574">
        <v>5.7</v>
      </c>
    </row>
    <row r="5575" spans="1:2">
      <c r="A5575" s="52">
        <v>35965</v>
      </c>
      <c r="B5575">
        <v>5.67</v>
      </c>
    </row>
    <row r="5576" spans="1:2">
      <c r="A5576" s="52">
        <v>35968</v>
      </c>
      <c r="B5576">
        <v>5.66</v>
      </c>
    </row>
    <row r="5577" spans="1:2">
      <c r="A5577" s="52">
        <v>35969</v>
      </c>
      <c r="B5577">
        <v>5.64</v>
      </c>
    </row>
    <row r="5578" spans="1:2">
      <c r="A5578" s="52">
        <v>35970</v>
      </c>
      <c r="B5578">
        <v>5.66</v>
      </c>
    </row>
    <row r="5579" spans="1:2">
      <c r="A5579" s="52">
        <v>35971</v>
      </c>
      <c r="B5579">
        <v>5.66</v>
      </c>
    </row>
    <row r="5580" spans="1:2">
      <c r="A5580" s="52">
        <v>35972</v>
      </c>
      <c r="B5580">
        <v>5.64</v>
      </c>
    </row>
    <row r="5581" spans="1:2">
      <c r="A5581" s="52">
        <v>35975</v>
      </c>
      <c r="B5581">
        <v>5.65</v>
      </c>
    </row>
    <row r="5582" spans="1:2">
      <c r="A5582" s="52">
        <v>35976</v>
      </c>
      <c r="B5582">
        <v>5.62</v>
      </c>
    </row>
    <row r="5583" spans="1:2">
      <c r="A5583" s="52">
        <v>35977</v>
      </c>
      <c r="B5583">
        <v>5.63</v>
      </c>
    </row>
    <row r="5584" spans="1:2">
      <c r="A5584" s="52">
        <v>35978</v>
      </c>
      <c r="B5584">
        <v>5.6</v>
      </c>
    </row>
    <row r="5585" spans="1:2">
      <c r="A5585" s="52">
        <v>35979</v>
      </c>
      <c r="B5585" t="s">
        <v>7113</v>
      </c>
    </row>
    <row r="5586" spans="1:2">
      <c r="A5586" s="52">
        <v>35982</v>
      </c>
      <c r="B5586">
        <v>5.57</v>
      </c>
    </row>
    <row r="5587" spans="1:2">
      <c r="A5587" s="52">
        <v>35983</v>
      </c>
      <c r="B5587">
        <v>5.6</v>
      </c>
    </row>
    <row r="5588" spans="1:2">
      <c r="A5588" s="52">
        <v>35984</v>
      </c>
      <c r="B5588">
        <v>5.63</v>
      </c>
    </row>
    <row r="5589" spans="1:2">
      <c r="A5589" s="52">
        <v>35985</v>
      </c>
      <c r="B5589">
        <v>5.6</v>
      </c>
    </row>
    <row r="5590" spans="1:2">
      <c r="A5590" s="52">
        <v>35986</v>
      </c>
      <c r="B5590">
        <v>5.63</v>
      </c>
    </row>
    <row r="5591" spans="1:2">
      <c r="A5591" s="52">
        <v>35989</v>
      </c>
      <c r="B5591">
        <v>5.68</v>
      </c>
    </row>
    <row r="5592" spans="1:2">
      <c r="A5592" s="52">
        <v>35990</v>
      </c>
      <c r="B5592">
        <v>5.72</v>
      </c>
    </row>
    <row r="5593" spans="1:2">
      <c r="A5593" s="52">
        <v>35991</v>
      </c>
      <c r="B5593">
        <v>5.7</v>
      </c>
    </row>
    <row r="5594" spans="1:2">
      <c r="A5594" s="52">
        <v>35992</v>
      </c>
      <c r="B5594">
        <v>5.72</v>
      </c>
    </row>
    <row r="5595" spans="1:2">
      <c r="A5595" s="52">
        <v>35993</v>
      </c>
      <c r="B5595">
        <v>5.75</v>
      </c>
    </row>
    <row r="5596" spans="1:2">
      <c r="A5596" s="52">
        <v>35996</v>
      </c>
      <c r="B5596">
        <v>5.71</v>
      </c>
    </row>
    <row r="5597" spans="1:2">
      <c r="A5597" s="52">
        <v>35997</v>
      </c>
      <c r="B5597">
        <v>5.67</v>
      </c>
    </row>
    <row r="5598" spans="1:2">
      <c r="A5598" s="52">
        <v>35998</v>
      </c>
      <c r="B5598">
        <v>5.68</v>
      </c>
    </row>
    <row r="5599" spans="1:2">
      <c r="A5599" s="52">
        <v>35999</v>
      </c>
      <c r="B5599">
        <v>5.66</v>
      </c>
    </row>
    <row r="5600" spans="1:2">
      <c r="A5600" s="52">
        <v>36000</v>
      </c>
      <c r="B5600">
        <v>5.68</v>
      </c>
    </row>
    <row r="5601" spans="1:2">
      <c r="A5601" s="52">
        <v>36003</v>
      </c>
      <c r="B5601">
        <v>5.7</v>
      </c>
    </row>
    <row r="5602" spans="1:2">
      <c r="A5602" s="52">
        <v>36004</v>
      </c>
      <c r="B5602">
        <v>5.74</v>
      </c>
    </row>
    <row r="5603" spans="1:2">
      <c r="A5603" s="52">
        <v>36005</v>
      </c>
      <c r="B5603">
        <v>5.77</v>
      </c>
    </row>
    <row r="5604" spans="1:2">
      <c r="A5604" s="52">
        <v>36006</v>
      </c>
      <c r="B5604">
        <v>5.73</v>
      </c>
    </row>
    <row r="5605" spans="1:2">
      <c r="A5605" s="52">
        <v>36007</v>
      </c>
      <c r="B5605">
        <v>5.72</v>
      </c>
    </row>
    <row r="5606" spans="1:2">
      <c r="A5606" s="52">
        <v>36010</v>
      </c>
      <c r="B5606">
        <v>5.67</v>
      </c>
    </row>
    <row r="5607" spans="1:2">
      <c r="A5607" s="52">
        <v>36011</v>
      </c>
      <c r="B5607">
        <v>5.65</v>
      </c>
    </row>
    <row r="5608" spans="1:2">
      <c r="A5608" s="52">
        <v>36012</v>
      </c>
      <c r="B5608">
        <v>5.66</v>
      </c>
    </row>
    <row r="5609" spans="1:2">
      <c r="A5609" s="52">
        <v>36013</v>
      </c>
      <c r="B5609">
        <v>5.67</v>
      </c>
    </row>
    <row r="5610" spans="1:2">
      <c r="A5610" s="52">
        <v>36014</v>
      </c>
      <c r="B5610">
        <v>5.63</v>
      </c>
    </row>
    <row r="5611" spans="1:2">
      <c r="A5611" s="52">
        <v>36017</v>
      </c>
      <c r="B5611">
        <v>5.63</v>
      </c>
    </row>
    <row r="5612" spans="1:2">
      <c r="A5612" s="52">
        <v>36018</v>
      </c>
      <c r="B5612">
        <v>5.6</v>
      </c>
    </row>
    <row r="5613" spans="1:2">
      <c r="A5613" s="52">
        <v>36019</v>
      </c>
      <c r="B5613">
        <v>5.62</v>
      </c>
    </row>
    <row r="5614" spans="1:2">
      <c r="A5614" s="52">
        <v>36020</v>
      </c>
      <c r="B5614">
        <v>5.6</v>
      </c>
    </row>
    <row r="5615" spans="1:2">
      <c r="A5615" s="52">
        <v>36021</v>
      </c>
      <c r="B5615">
        <v>5.55</v>
      </c>
    </row>
    <row r="5616" spans="1:2">
      <c r="A5616" s="52">
        <v>36024</v>
      </c>
      <c r="B5616">
        <v>5.56</v>
      </c>
    </row>
    <row r="5617" spans="1:2">
      <c r="A5617" s="52">
        <v>36025</v>
      </c>
      <c r="B5617">
        <v>5.56</v>
      </c>
    </row>
    <row r="5618" spans="1:2">
      <c r="A5618" s="52">
        <v>36026</v>
      </c>
      <c r="B5618">
        <v>5.56</v>
      </c>
    </row>
    <row r="5619" spans="1:2">
      <c r="A5619" s="52">
        <v>36027</v>
      </c>
      <c r="B5619">
        <v>5.52</v>
      </c>
    </row>
    <row r="5620" spans="1:2">
      <c r="A5620" s="52">
        <v>36028</v>
      </c>
      <c r="B5620">
        <v>5.46</v>
      </c>
    </row>
    <row r="5621" spans="1:2">
      <c r="A5621" s="52">
        <v>36031</v>
      </c>
      <c r="B5621">
        <v>5.48</v>
      </c>
    </row>
    <row r="5622" spans="1:2">
      <c r="A5622" s="52">
        <v>36032</v>
      </c>
      <c r="B5622">
        <v>5.44</v>
      </c>
    </row>
    <row r="5623" spans="1:2">
      <c r="A5623" s="52">
        <v>36033</v>
      </c>
      <c r="B5623">
        <v>5.44</v>
      </c>
    </row>
    <row r="5624" spans="1:2">
      <c r="A5624" s="52">
        <v>36034</v>
      </c>
      <c r="B5624">
        <v>5.38</v>
      </c>
    </row>
    <row r="5625" spans="1:2">
      <c r="A5625" s="52">
        <v>36035</v>
      </c>
      <c r="B5625">
        <v>5.37</v>
      </c>
    </row>
    <row r="5626" spans="1:2">
      <c r="A5626" s="52">
        <v>36038</v>
      </c>
      <c r="B5626">
        <v>5.3</v>
      </c>
    </row>
    <row r="5627" spans="1:2">
      <c r="A5627" s="52">
        <v>36039</v>
      </c>
      <c r="B5627">
        <v>5.34</v>
      </c>
    </row>
    <row r="5628" spans="1:2">
      <c r="A5628" s="52">
        <v>36040</v>
      </c>
      <c r="B5628">
        <v>5.34</v>
      </c>
    </row>
    <row r="5629" spans="1:2">
      <c r="A5629" s="52">
        <v>36041</v>
      </c>
      <c r="B5629">
        <v>5.31</v>
      </c>
    </row>
    <row r="5630" spans="1:2">
      <c r="A5630" s="52">
        <v>36042</v>
      </c>
      <c r="B5630">
        <v>5.29</v>
      </c>
    </row>
    <row r="5631" spans="1:2">
      <c r="A5631" s="52">
        <v>36045</v>
      </c>
      <c r="B5631" t="s">
        <v>7113</v>
      </c>
    </row>
    <row r="5632" spans="1:2">
      <c r="A5632" s="52">
        <v>36046</v>
      </c>
      <c r="B5632">
        <v>5.34</v>
      </c>
    </row>
    <row r="5633" spans="1:2">
      <c r="A5633" s="52">
        <v>36047</v>
      </c>
      <c r="B5633">
        <v>5.28</v>
      </c>
    </row>
    <row r="5634" spans="1:2">
      <c r="A5634" s="52">
        <v>36048</v>
      </c>
      <c r="B5634">
        <v>5.18</v>
      </c>
    </row>
    <row r="5635" spans="1:2">
      <c r="A5635" s="52">
        <v>36049</v>
      </c>
      <c r="B5635">
        <v>5.23</v>
      </c>
    </row>
    <row r="5636" spans="1:2">
      <c r="A5636" s="52">
        <v>36052</v>
      </c>
      <c r="B5636">
        <v>5.23</v>
      </c>
    </row>
    <row r="5637" spans="1:2">
      <c r="A5637" s="52">
        <v>36053</v>
      </c>
      <c r="B5637">
        <v>5.25</v>
      </c>
    </row>
    <row r="5638" spans="1:2">
      <c r="A5638" s="52">
        <v>36054</v>
      </c>
      <c r="B5638">
        <v>5.23</v>
      </c>
    </row>
    <row r="5639" spans="1:2">
      <c r="A5639" s="52">
        <v>36055</v>
      </c>
      <c r="B5639">
        <v>5.18</v>
      </c>
    </row>
    <row r="5640" spans="1:2">
      <c r="A5640" s="52">
        <v>36056</v>
      </c>
      <c r="B5640">
        <v>5.15</v>
      </c>
    </row>
    <row r="5641" spans="1:2">
      <c r="A5641" s="52">
        <v>36059</v>
      </c>
      <c r="B5641">
        <v>5.12</v>
      </c>
    </row>
    <row r="5642" spans="1:2">
      <c r="A5642" s="52">
        <v>36060</v>
      </c>
      <c r="B5642">
        <v>5.16</v>
      </c>
    </row>
    <row r="5643" spans="1:2">
      <c r="A5643" s="52">
        <v>36061</v>
      </c>
      <c r="B5643">
        <v>5.16</v>
      </c>
    </row>
    <row r="5644" spans="1:2">
      <c r="A5644" s="52">
        <v>36062</v>
      </c>
      <c r="B5644">
        <v>5.15</v>
      </c>
    </row>
    <row r="5645" spans="1:2">
      <c r="A5645" s="52">
        <v>36063</v>
      </c>
      <c r="B5645">
        <v>5.13</v>
      </c>
    </row>
    <row r="5646" spans="1:2">
      <c r="A5646" s="52">
        <v>36066</v>
      </c>
      <c r="B5646">
        <v>5.15</v>
      </c>
    </row>
    <row r="5647" spans="1:2">
      <c r="A5647" s="52">
        <v>36067</v>
      </c>
      <c r="B5647">
        <v>5.0999999999999996</v>
      </c>
    </row>
    <row r="5648" spans="1:2">
      <c r="A5648" s="52">
        <v>36068</v>
      </c>
      <c r="B5648">
        <v>4.9800000000000004</v>
      </c>
    </row>
    <row r="5649" spans="1:2">
      <c r="A5649" s="52">
        <v>36069</v>
      </c>
      <c r="B5649">
        <v>4.9000000000000004</v>
      </c>
    </row>
    <row r="5650" spans="1:2">
      <c r="A5650" s="52">
        <v>36070</v>
      </c>
      <c r="B5650">
        <v>4.8499999999999996</v>
      </c>
    </row>
    <row r="5651" spans="1:2">
      <c r="A5651" s="52">
        <v>36073</v>
      </c>
      <c r="B5651">
        <v>4.7</v>
      </c>
    </row>
    <row r="5652" spans="1:2">
      <c r="A5652" s="52">
        <v>36074</v>
      </c>
      <c r="B5652">
        <v>4.75</v>
      </c>
    </row>
    <row r="5653" spans="1:2">
      <c r="A5653" s="52">
        <v>36075</v>
      </c>
      <c r="B5653">
        <v>4.83</v>
      </c>
    </row>
    <row r="5654" spans="1:2">
      <c r="A5654" s="52">
        <v>36076</v>
      </c>
      <c r="B5654">
        <v>4.99</v>
      </c>
    </row>
    <row r="5655" spans="1:2">
      <c r="A5655" s="52">
        <v>36077</v>
      </c>
      <c r="B5655">
        <v>5.13</v>
      </c>
    </row>
    <row r="5656" spans="1:2">
      <c r="A5656" s="52">
        <v>36080</v>
      </c>
      <c r="B5656" t="s">
        <v>7113</v>
      </c>
    </row>
    <row r="5657" spans="1:2">
      <c r="A5657" s="52">
        <v>36081</v>
      </c>
      <c r="B5657">
        <v>5.0999999999999996</v>
      </c>
    </row>
    <row r="5658" spans="1:2">
      <c r="A5658" s="52">
        <v>36082</v>
      </c>
      <c r="B5658">
        <v>5</v>
      </c>
    </row>
    <row r="5659" spans="1:2">
      <c r="A5659" s="52">
        <v>36083</v>
      </c>
      <c r="B5659">
        <v>5.0199999999999996</v>
      </c>
    </row>
    <row r="5660" spans="1:2">
      <c r="A5660" s="52">
        <v>36084</v>
      </c>
      <c r="B5660">
        <v>4.96</v>
      </c>
    </row>
    <row r="5661" spans="1:2">
      <c r="A5661" s="52">
        <v>36087</v>
      </c>
      <c r="B5661">
        <v>4.9800000000000004</v>
      </c>
    </row>
    <row r="5662" spans="1:2">
      <c r="A5662" s="52">
        <v>36088</v>
      </c>
      <c r="B5662">
        <v>5.0599999999999996</v>
      </c>
    </row>
    <row r="5663" spans="1:2">
      <c r="A5663" s="52">
        <v>36089</v>
      </c>
      <c r="B5663">
        <v>5.08</v>
      </c>
    </row>
    <row r="5664" spans="1:2">
      <c r="A5664" s="52">
        <v>36090</v>
      </c>
      <c r="B5664">
        <v>5.13</v>
      </c>
    </row>
    <row r="5665" spans="1:2">
      <c r="A5665" s="52">
        <v>36091</v>
      </c>
      <c r="B5665">
        <v>5.16</v>
      </c>
    </row>
    <row r="5666" spans="1:2">
      <c r="A5666" s="52">
        <v>36094</v>
      </c>
      <c r="B5666">
        <v>5.13</v>
      </c>
    </row>
    <row r="5667" spans="1:2">
      <c r="A5667" s="52">
        <v>36095</v>
      </c>
      <c r="B5667">
        <v>5.08</v>
      </c>
    </row>
    <row r="5668" spans="1:2">
      <c r="A5668" s="52">
        <v>36096</v>
      </c>
      <c r="B5668">
        <v>5.13</v>
      </c>
    </row>
    <row r="5669" spans="1:2">
      <c r="A5669" s="52">
        <v>36097</v>
      </c>
      <c r="B5669">
        <v>5.09</v>
      </c>
    </row>
    <row r="5670" spans="1:2">
      <c r="A5670" s="52">
        <v>36098</v>
      </c>
      <c r="B5670">
        <v>5.15</v>
      </c>
    </row>
    <row r="5671" spans="1:2">
      <c r="A5671" s="52">
        <v>36101</v>
      </c>
      <c r="B5671">
        <v>5.23</v>
      </c>
    </row>
    <row r="5672" spans="1:2">
      <c r="A5672" s="52">
        <v>36102</v>
      </c>
      <c r="B5672">
        <v>5.22</v>
      </c>
    </row>
    <row r="5673" spans="1:2">
      <c r="A5673" s="52">
        <v>36103</v>
      </c>
      <c r="B5673">
        <v>5.34</v>
      </c>
    </row>
    <row r="5674" spans="1:2">
      <c r="A5674" s="52">
        <v>36104</v>
      </c>
      <c r="B5674">
        <v>5.29</v>
      </c>
    </row>
    <row r="5675" spans="1:2">
      <c r="A5675" s="52">
        <v>36105</v>
      </c>
      <c r="B5675">
        <v>5.37</v>
      </c>
    </row>
    <row r="5676" spans="1:2">
      <c r="A5676" s="52">
        <v>36108</v>
      </c>
      <c r="B5676">
        <v>5.28</v>
      </c>
    </row>
    <row r="5677" spans="1:2">
      <c r="A5677" s="52">
        <v>36109</v>
      </c>
      <c r="B5677">
        <v>5.27</v>
      </c>
    </row>
    <row r="5678" spans="1:2">
      <c r="A5678" s="52">
        <v>36110</v>
      </c>
      <c r="B5678" t="s">
        <v>7113</v>
      </c>
    </row>
    <row r="5679" spans="1:2">
      <c r="A5679" s="52">
        <v>36111</v>
      </c>
      <c r="B5679">
        <v>5.25</v>
      </c>
    </row>
    <row r="5680" spans="1:2">
      <c r="A5680" s="52">
        <v>36112</v>
      </c>
      <c r="B5680">
        <v>5.26</v>
      </c>
    </row>
    <row r="5681" spans="1:2">
      <c r="A5681" s="52">
        <v>36115</v>
      </c>
      <c r="B5681">
        <v>5.28</v>
      </c>
    </row>
    <row r="5682" spans="1:2">
      <c r="A5682" s="52">
        <v>36116</v>
      </c>
      <c r="B5682">
        <v>5.3</v>
      </c>
    </row>
    <row r="5683" spans="1:2">
      <c r="A5683" s="52">
        <v>36117</v>
      </c>
      <c r="B5683">
        <v>5.25</v>
      </c>
    </row>
    <row r="5684" spans="1:2">
      <c r="A5684" s="52">
        <v>36118</v>
      </c>
      <c r="B5684">
        <v>5.25</v>
      </c>
    </row>
    <row r="5685" spans="1:2">
      <c r="A5685" s="52">
        <v>36119</v>
      </c>
      <c r="B5685">
        <v>5.22</v>
      </c>
    </row>
    <row r="5686" spans="1:2">
      <c r="A5686" s="52">
        <v>36122</v>
      </c>
      <c r="B5686">
        <v>5.25</v>
      </c>
    </row>
    <row r="5687" spans="1:2">
      <c r="A5687" s="52">
        <v>36123</v>
      </c>
      <c r="B5687">
        <v>5.23</v>
      </c>
    </row>
    <row r="5688" spans="1:2">
      <c r="A5688" s="52">
        <v>36124</v>
      </c>
      <c r="B5688">
        <v>5.19</v>
      </c>
    </row>
    <row r="5689" spans="1:2">
      <c r="A5689" s="52">
        <v>36125</v>
      </c>
      <c r="B5689" t="s">
        <v>7113</v>
      </c>
    </row>
    <row r="5690" spans="1:2">
      <c r="A5690" s="52">
        <v>36126</v>
      </c>
      <c r="B5690">
        <v>5.16</v>
      </c>
    </row>
    <row r="5691" spans="1:2">
      <c r="A5691" s="52">
        <v>36129</v>
      </c>
      <c r="B5691">
        <v>5.08</v>
      </c>
    </row>
    <row r="5692" spans="1:2">
      <c r="A5692" s="52">
        <v>36130</v>
      </c>
      <c r="B5692">
        <v>5.0599999999999996</v>
      </c>
    </row>
    <row r="5693" spans="1:2">
      <c r="A5693" s="52">
        <v>36131</v>
      </c>
      <c r="B5693">
        <v>5.03</v>
      </c>
    </row>
    <row r="5694" spans="1:2">
      <c r="A5694" s="52">
        <v>36132</v>
      </c>
      <c r="B5694">
        <v>5.0199999999999996</v>
      </c>
    </row>
    <row r="5695" spans="1:2">
      <c r="A5695" s="52">
        <v>36133</v>
      </c>
      <c r="B5695">
        <v>5.05</v>
      </c>
    </row>
    <row r="5696" spans="1:2">
      <c r="A5696" s="52">
        <v>36136</v>
      </c>
      <c r="B5696">
        <v>5.05</v>
      </c>
    </row>
    <row r="5697" spans="1:2">
      <c r="A5697" s="52">
        <v>36137</v>
      </c>
      <c r="B5697">
        <v>5</v>
      </c>
    </row>
    <row r="5698" spans="1:2">
      <c r="A5698" s="52">
        <v>36138</v>
      </c>
      <c r="B5698">
        <v>4.97</v>
      </c>
    </row>
    <row r="5699" spans="1:2">
      <c r="A5699" s="52">
        <v>36139</v>
      </c>
      <c r="B5699">
        <v>4.95</v>
      </c>
    </row>
    <row r="5700" spans="1:2">
      <c r="A5700" s="52">
        <v>36140</v>
      </c>
      <c r="B5700">
        <v>5.0199999999999996</v>
      </c>
    </row>
    <row r="5701" spans="1:2">
      <c r="A5701" s="52">
        <v>36143</v>
      </c>
      <c r="B5701">
        <v>4.99</v>
      </c>
    </row>
    <row r="5702" spans="1:2">
      <c r="A5702" s="52">
        <v>36144</v>
      </c>
      <c r="B5702">
        <v>5.03</v>
      </c>
    </row>
    <row r="5703" spans="1:2">
      <c r="A5703" s="52">
        <v>36145</v>
      </c>
      <c r="B5703">
        <v>5.01</v>
      </c>
    </row>
    <row r="5704" spans="1:2">
      <c r="A5704" s="52">
        <v>36146</v>
      </c>
      <c r="B5704">
        <v>5.01</v>
      </c>
    </row>
    <row r="5705" spans="1:2">
      <c r="A5705" s="52">
        <v>36147</v>
      </c>
      <c r="B5705">
        <v>5.01</v>
      </c>
    </row>
    <row r="5706" spans="1:2">
      <c r="A5706" s="52">
        <v>36150</v>
      </c>
      <c r="B5706">
        <v>5.07</v>
      </c>
    </row>
    <row r="5707" spans="1:2">
      <c r="A5707" s="52">
        <v>36151</v>
      </c>
      <c r="B5707">
        <v>5.13</v>
      </c>
    </row>
    <row r="5708" spans="1:2">
      <c r="A5708" s="52">
        <v>36152</v>
      </c>
      <c r="B5708">
        <v>5.2</v>
      </c>
    </row>
    <row r="5709" spans="1:2">
      <c r="A5709" s="52">
        <v>36153</v>
      </c>
      <c r="B5709">
        <v>5.23</v>
      </c>
    </row>
    <row r="5710" spans="1:2">
      <c r="A5710" s="52">
        <v>36154</v>
      </c>
      <c r="B5710" t="s">
        <v>7113</v>
      </c>
    </row>
    <row r="5711" spans="1:2">
      <c r="A5711" s="52">
        <v>36157</v>
      </c>
      <c r="B5711">
        <v>5.17</v>
      </c>
    </row>
    <row r="5712" spans="1:2">
      <c r="A5712" s="52">
        <v>36158</v>
      </c>
      <c r="B5712">
        <v>5.12</v>
      </c>
    </row>
    <row r="5713" spans="1:2">
      <c r="A5713" s="52">
        <v>36159</v>
      </c>
      <c r="B5713">
        <v>5.09</v>
      </c>
    </row>
    <row r="5714" spans="1:2">
      <c r="A5714" s="52">
        <v>36160</v>
      </c>
      <c r="B5714">
        <v>5.09</v>
      </c>
    </row>
    <row r="5715" spans="1:2">
      <c r="A5715" s="52">
        <v>36161</v>
      </c>
      <c r="B5715" t="s">
        <v>7113</v>
      </c>
    </row>
    <row r="5716" spans="1:2">
      <c r="A5716" s="52">
        <v>36164</v>
      </c>
      <c r="B5716">
        <v>5.15</v>
      </c>
    </row>
    <row r="5717" spans="1:2">
      <c r="A5717" s="52">
        <v>36165</v>
      </c>
      <c r="B5717">
        <v>5.21</v>
      </c>
    </row>
    <row r="5718" spans="1:2">
      <c r="A5718" s="52">
        <v>36166</v>
      </c>
      <c r="B5718">
        <v>5.17</v>
      </c>
    </row>
    <row r="5719" spans="1:2">
      <c r="A5719" s="52">
        <v>36167</v>
      </c>
      <c r="B5719">
        <v>5.23</v>
      </c>
    </row>
    <row r="5720" spans="1:2">
      <c r="A5720" s="52">
        <v>36168</v>
      </c>
      <c r="B5720">
        <v>5.26</v>
      </c>
    </row>
    <row r="5721" spans="1:2">
      <c r="A5721" s="52">
        <v>36171</v>
      </c>
      <c r="B5721">
        <v>5.29</v>
      </c>
    </row>
    <row r="5722" spans="1:2">
      <c r="A5722" s="52">
        <v>36172</v>
      </c>
      <c r="B5722">
        <v>5.23</v>
      </c>
    </row>
    <row r="5723" spans="1:2">
      <c r="A5723" s="52">
        <v>36173</v>
      </c>
      <c r="B5723">
        <v>5.16</v>
      </c>
    </row>
    <row r="5724" spans="1:2">
      <c r="A5724" s="52">
        <v>36174</v>
      </c>
      <c r="B5724">
        <v>5.07</v>
      </c>
    </row>
    <row r="5725" spans="1:2">
      <c r="A5725" s="52">
        <v>36175</v>
      </c>
      <c r="B5725">
        <v>5.0999999999999996</v>
      </c>
    </row>
    <row r="5726" spans="1:2">
      <c r="A5726" s="52">
        <v>36178</v>
      </c>
      <c r="B5726" t="s">
        <v>7113</v>
      </c>
    </row>
    <row r="5727" spans="1:2">
      <c r="A5727" s="52">
        <v>36179</v>
      </c>
      <c r="B5727">
        <v>5.14</v>
      </c>
    </row>
    <row r="5728" spans="1:2">
      <c r="A5728" s="52">
        <v>36180</v>
      </c>
      <c r="B5728">
        <v>5.18</v>
      </c>
    </row>
    <row r="5729" spans="1:2">
      <c r="A5729" s="52">
        <v>36181</v>
      </c>
      <c r="B5729">
        <v>5.14</v>
      </c>
    </row>
    <row r="5730" spans="1:2">
      <c r="A5730" s="52">
        <v>36182</v>
      </c>
      <c r="B5730">
        <v>5.09</v>
      </c>
    </row>
    <row r="5731" spans="1:2">
      <c r="A5731" s="52">
        <v>36185</v>
      </c>
      <c r="B5731">
        <v>5.12</v>
      </c>
    </row>
    <row r="5732" spans="1:2">
      <c r="A5732" s="52">
        <v>36186</v>
      </c>
      <c r="B5732">
        <v>5.12</v>
      </c>
    </row>
    <row r="5733" spans="1:2">
      <c r="A5733" s="52">
        <v>36187</v>
      </c>
      <c r="B5733">
        <v>5.14</v>
      </c>
    </row>
    <row r="5734" spans="1:2">
      <c r="A5734" s="52">
        <v>36188</v>
      </c>
      <c r="B5734">
        <v>5.1100000000000003</v>
      </c>
    </row>
    <row r="5735" spans="1:2">
      <c r="A5735" s="52">
        <v>36189</v>
      </c>
      <c r="B5735">
        <v>5.09</v>
      </c>
    </row>
    <row r="5736" spans="1:2">
      <c r="A5736" s="52">
        <v>36192</v>
      </c>
      <c r="B5736">
        <v>5.19</v>
      </c>
    </row>
    <row r="5737" spans="1:2">
      <c r="A5737" s="52">
        <v>36193</v>
      </c>
      <c r="B5737">
        <v>5.24</v>
      </c>
    </row>
    <row r="5738" spans="1:2">
      <c r="A5738" s="52">
        <v>36194</v>
      </c>
      <c r="B5738">
        <v>5.25</v>
      </c>
    </row>
    <row r="5739" spans="1:2">
      <c r="A5739" s="52">
        <v>36195</v>
      </c>
      <c r="B5739">
        <v>5.3</v>
      </c>
    </row>
    <row r="5740" spans="1:2">
      <c r="A5740" s="52">
        <v>36196</v>
      </c>
      <c r="B5740">
        <v>5.34</v>
      </c>
    </row>
    <row r="5741" spans="1:2">
      <c r="A5741" s="52">
        <v>36199</v>
      </c>
      <c r="B5741">
        <v>5.35</v>
      </c>
    </row>
    <row r="5742" spans="1:2">
      <c r="A5742" s="52">
        <v>36200</v>
      </c>
      <c r="B5742">
        <v>5.33</v>
      </c>
    </row>
    <row r="5743" spans="1:2">
      <c r="A5743" s="52">
        <v>36201</v>
      </c>
      <c r="B5743">
        <v>5.34</v>
      </c>
    </row>
    <row r="5744" spans="1:2">
      <c r="A5744" s="52">
        <v>36202</v>
      </c>
      <c r="B5744">
        <v>5.29</v>
      </c>
    </row>
    <row r="5745" spans="1:2">
      <c r="A5745" s="52">
        <v>36203</v>
      </c>
      <c r="B5745">
        <v>5.42</v>
      </c>
    </row>
    <row r="5746" spans="1:2">
      <c r="A5746" s="52">
        <v>36206</v>
      </c>
      <c r="B5746" t="s">
        <v>7113</v>
      </c>
    </row>
    <row r="5747" spans="1:2">
      <c r="A5747" s="52">
        <v>36207</v>
      </c>
      <c r="B5747">
        <v>5.35</v>
      </c>
    </row>
    <row r="5748" spans="1:2">
      <c r="A5748" s="52">
        <v>36208</v>
      </c>
      <c r="B5748">
        <v>5.32</v>
      </c>
    </row>
    <row r="5749" spans="1:2">
      <c r="A5749" s="52">
        <v>36209</v>
      </c>
      <c r="B5749">
        <v>5.37</v>
      </c>
    </row>
    <row r="5750" spans="1:2">
      <c r="A5750" s="52">
        <v>36210</v>
      </c>
      <c r="B5750">
        <v>5.38</v>
      </c>
    </row>
    <row r="5751" spans="1:2">
      <c r="A5751" s="52">
        <v>36213</v>
      </c>
      <c r="B5751">
        <v>5.36</v>
      </c>
    </row>
    <row r="5752" spans="1:2">
      <c r="A5752" s="52">
        <v>36214</v>
      </c>
      <c r="B5752">
        <v>5.42</v>
      </c>
    </row>
    <row r="5753" spans="1:2">
      <c r="A5753" s="52">
        <v>36215</v>
      </c>
      <c r="B5753">
        <v>5.51</v>
      </c>
    </row>
    <row r="5754" spans="1:2">
      <c r="A5754" s="52">
        <v>36216</v>
      </c>
      <c r="B5754">
        <v>5.61</v>
      </c>
    </row>
    <row r="5755" spans="1:2">
      <c r="A5755" s="52">
        <v>36217</v>
      </c>
      <c r="B5755">
        <v>5.57</v>
      </c>
    </row>
    <row r="5756" spans="1:2">
      <c r="A5756" s="52">
        <v>36220</v>
      </c>
      <c r="B5756">
        <v>5.67</v>
      </c>
    </row>
    <row r="5757" spans="1:2">
      <c r="A5757" s="52">
        <v>36221</v>
      </c>
      <c r="B5757">
        <v>5.63</v>
      </c>
    </row>
    <row r="5758" spans="1:2">
      <c r="A5758" s="52">
        <v>36222</v>
      </c>
      <c r="B5758">
        <v>5.68</v>
      </c>
    </row>
    <row r="5759" spans="1:2">
      <c r="A5759" s="52">
        <v>36223</v>
      </c>
      <c r="B5759">
        <v>5.69</v>
      </c>
    </row>
    <row r="5760" spans="1:2">
      <c r="A5760" s="52">
        <v>36224</v>
      </c>
      <c r="B5760">
        <v>5.6</v>
      </c>
    </row>
    <row r="5761" spans="1:2">
      <c r="A5761" s="52">
        <v>36227</v>
      </c>
      <c r="B5761">
        <v>5.6</v>
      </c>
    </row>
    <row r="5762" spans="1:2">
      <c r="A5762" s="52">
        <v>36228</v>
      </c>
      <c r="B5762">
        <v>5.54</v>
      </c>
    </row>
    <row r="5763" spans="1:2">
      <c r="A5763" s="52">
        <v>36229</v>
      </c>
      <c r="B5763">
        <v>5.56</v>
      </c>
    </row>
    <row r="5764" spans="1:2">
      <c r="A5764" s="52">
        <v>36230</v>
      </c>
      <c r="B5764">
        <v>5.57</v>
      </c>
    </row>
    <row r="5765" spans="1:2">
      <c r="A5765" s="52">
        <v>36231</v>
      </c>
      <c r="B5765">
        <v>5.54</v>
      </c>
    </row>
    <row r="5766" spans="1:2">
      <c r="A5766" s="52">
        <v>36234</v>
      </c>
      <c r="B5766">
        <v>5.51</v>
      </c>
    </row>
    <row r="5767" spans="1:2">
      <c r="A5767" s="52">
        <v>36235</v>
      </c>
      <c r="B5767">
        <v>5.48</v>
      </c>
    </row>
    <row r="5768" spans="1:2">
      <c r="A5768" s="52">
        <v>36236</v>
      </c>
      <c r="B5768">
        <v>5.51</v>
      </c>
    </row>
    <row r="5769" spans="1:2">
      <c r="A5769" s="52">
        <v>36237</v>
      </c>
      <c r="B5769">
        <v>5.49</v>
      </c>
    </row>
    <row r="5770" spans="1:2">
      <c r="A5770" s="52">
        <v>36238</v>
      </c>
      <c r="B5770">
        <v>5.53</v>
      </c>
    </row>
    <row r="5771" spans="1:2">
      <c r="A5771" s="52">
        <v>36241</v>
      </c>
      <c r="B5771">
        <v>5.57</v>
      </c>
    </row>
    <row r="5772" spans="1:2">
      <c r="A5772" s="52">
        <v>36242</v>
      </c>
      <c r="B5772">
        <v>5.57</v>
      </c>
    </row>
    <row r="5773" spans="1:2">
      <c r="A5773" s="52">
        <v>36243</v>
      </c>
      <c r="B5773">
        <v>5.54</v>
      </c>
    </row>
    <row r="5774" spans="1:2">
      <c r="A5774" s="52">
        <v>36244</v>
      </c>
      <c r="B5774">
        <v>5.59</v>
      </c>
    </row>
    <row r="5775" spans="1:2">
      <c r="A5775" s="52">
        <v>36245</v>
      </c>
      <c r="B5775">
        <v>5.61</v>
      </c>
    </row>
    <row r="5776" spans="1:2">
      <c r="A5776" s="52">
        <v>36248</v>
      </c>
      <c r="B5776">
        <v>5.65</v>
      </c>
    </row>
    <row r="5777" spans="1:2">
      <c r="A5777" s="52">
        <v>36249</v>
      </c>
      <c r="B5777">
        <v>5.59</v>
      </c>
    </row>
    <row r="5778" spans="1:2">
      <c r="A5778" s="52">
        <v>36250</v>
      </c>
      <c r="B5778">
        <v>5.63</v>
      </c>
    </row>
    <row r="5779" spans="1:2">
      <c r="A5779" s="52">
        <v>36251</v>
      </c>
      <c r="B5779">
        <v>5.67</v>
      </c>
    </row>
    <row r="5780" spans="1:2">
      <c r="A5780" s="52">
        <v>36252</v>
      </c>
      <c r="B5780">
        <v>5.59</v>
      </c>
    </row>
    <row r="5781" spans="1:2">
      <c r="A5781" s="52">
        <v>36255</v>
      </c>
      <c r="B5781">
        <v>5.59</v>
      </c>
    </row>
    <row r="5782" spans="1:2">
      <c r="A5782" s="52">
        <v>36256</v>
      </c>
      <c r="B5782">
        <v>5.52</v>
      </c>
    </row>
    <row r="5783" spans="1:2">
      <c r="A5783" s="52">
        <v>36257</v>
      </c>
      <c r="B5783">
        <v>5.51</v>
      </c>
    </row>
    <row r="5784" spans="1:2">
      <c r="A5784" s="52">
        <v>36258</v>
      </c>
      <c r="B5784">
        <v>5.44</v>
      </c>
    </row>
    <row r="5785" spans="1:2">
      <c r="A5785" s="52">
        <v>36259</v>
      </c>
      <c r="B5785">
        <v>5.46</v>
      </c>
    </row>
    <row r="5786" spans="1:2">
      <c r="A5786" s="52">
        <v>36262</v>
      </c>
      <c r="B5786">
        <v>5.45</v>
      </c>
    </row>
    <row r="5787" spans="1:2">
      <c r="A5787" s="52">
        <v>36263</v>
      </c>
      <c r="B5787">
        <v>5.5</v>
      </c>
    </row>
    <row r="5788" spans="1:2">
      <c r="A5788" s="52">
        <v>36264</v>
      </c>
      <c r="B5788">
        <v>5.51</v>
      </c>
    </row>
    <row r="5789" spans="1:2">
      <c r="A5789" s="52">
        <v>36265</v>
      </c>
      <c r="B5789">
        <v>5.53</v>
      </c>
    </row>
    <row r="5790" spans="1:2">
      <c r="A5790" s="52">
        <v>36266</v>
      </c>
      <c r="B5790">
        <v>5.57</v>
      </c>
    </row>
    <row r="5791" spans="1:2">
      <c r="A5791" s="52">
        <v>36269</v>
      </c>
      <c r="B5791">
        <v>5.55</v>
      </c>
    </row>
    <row r="5792" spans="1:2">
      <c r="A5792" s="52">
        <v>36270</v>
      </c>
      <c r="B5792">
        <v>5.52</v>
      </c>
    </row>
    <row r="5793" spans="1:2">
      <c r="A5793" s="52">
        <v>36271</v>
      </c>
      <c r="B5793">
        <v>5.52</v>
      </c>
    </row>
    <row r="5794" spans="1:2">
      <c r="A5794" s="52">
        <v>36272</v>
      </c>
      <c r="B5794">
        <v>5.61</v>
      </c>
    </row>
    <row r="5795" spans="1:2">
      <c r="A5795" s="52">
        <v>36273</v>
      </c>
      <c r="B5795">
        <v>5.6</v>
      </c>
    </row>
    <row r="5796" spans="1:2">
      <c r="A5796" s="52">
        <v>36276</v>
      </c>
      <c r="B5796">
        <v>5.57</v>
      </c>
    </row>
    <row r="5797" spans="1:2">
      <c r="A5797" s="52">
        <v>36277</v>
      </c>
      <c r="B5797">
        <v>5.55</v>
      </c>
    </row>
    <row r="5798" spans="1:2">
      <c r="A5798" s="52">
        <v>36278</v>
      </c>
      <c r="B5798">
        <v>5.58</v>
      </c>
    </row>
    <row r="5799" spans="1:2">
      <c r="A5799" s="52">
        <v>36279</v>
      </c>
      <c r="B5799">
        <v>5.53</v>
      </c>
    </row>
    <row r="5800" spans="1:2">
      <c r="A5800" s="52">
        <v>36280</v>
      </c>
      <c r="B5800">
        <v>5.68</v>
      </c>
    </row>
    <row r="5801" spans="1:2">
      <c r="A5801" s="52">
        <v>36283</v>
      </c>
      <c r="B5801">
        <v>5.67</v>
      </c>
    </row>
    <row r="5802" spans="1:2">
      <c r="A5802" s="52">
        <v>36284</v>
      </c>
      <c r="B5802">
        <v>5.72</v>
      </c>
    </row>
    <row r="5803" spans="1:2">
      <c r="A5803" s="52">
        <v>36285</v>
      </c>
      <c r="B5803">
        <v>5.71</v>
      </c>
    </row>
    <row r="5804" spans="1:2">
      <c r="A5804" s="52">
        <v>36286</v>
      </c>
      <c r="B5804">
        <v>5.8</v>
      </c>
    </row>
    <row r="5805" spans="1:2">
      <c r="A5805" s="52">
        <v>36287</v>
      </c>
      <c r="B5805">
        <v>5.82</v>
      </c>
    </row>
    <row r="5806" spans="1:2">
      <c r="A5806" s="52">
        <v>36290</v>
      </c>
      <c r="B5806">
        <v>5.79</v>
      </c>
    </row>
    <row r="5807" spans="1:2">
      <c r="A5807" s="52">
        <v>36291</v>
      </c>
      <c r="B5807">
        <v>5.85</v>
      </c>
    </row>
    <row r="5808" spans="1:2">
      <c r="A5808" s="52">
        <v>36292</v>
      </c>
      <c r="B5808">
        <v>5.83</v>
      </c>
    </row>
    <row r="5809" spans="1:2">
      <c r="A5809" s="52">
        <v>36293</v>
      </c>
      <c r="B5809">
        <v>5.75</v>
      </c>
    </row>
    <row r="5810" spans="1:2">
      <c r="A5810" s="52">
        <v>36294</v>
      </c>
      <c r="B5810">
        <v>5.92</v>
      </c>
    </row>
    <row r="5811" spans="1:2">
      <c r="A5811" s="52">
        <v>36297</v>
      </c>
      <c r="B5811">
        <v>5.91</v>
      </c>
    </row>
    <row r="5812" spans="1:2">
      <c r="A5812" s="52">
        <v>36298</v>
      </c>
      <c r="B5812">
        <v>5.9</v>
      </c>
    </row>
    <row r="5813" spans="1:2">
      <c r="A5813" s="52">
        <v>36299</v>
      </c>
      <c r="B5813">
        <v>5.81</v>
      </c>
    </row>
    <row r="5814" spans="1:2">
      <c r="A5814" s="52">
        <v>36300</v>
      </c>
      <c r="B5814">
        <v>5.83</v>
      </c>
    </row>
    <row r="5815" spans="1:2">
      <c r="A5815" s="52">
        <v>36301</v>
      </c>
      <c r="B5815">
        <v>5.78</v>
      </c>
    </row>
    <row r="5816" spans="1:2">
      <c r="A5816" s="52">
        <v>36304</v>
      </c>
      <c r="B5816">
        <v>5.77</v>
      </c>
    </row>
    <row r="5817" spans="1:2">
      <c r="A5817" s="52">
        <v>36305</v>
      </c>
      <c r="B5817">
        <v>5.76</v>
      </c>
    </row>
    <row r="5818" spans="1:2">
      <c r="A5818" s="52">
        <v>36306</v>
      </c>
      <c r="B5818">
        <v>5.8</v>
      </c>
    </row>
    <row r="5819" spans="1:2">
      <c r="A5819" s="52">
        <v>36307</v>
      </c>
      <c r="B5819">
        <v>5.85</v>
      </c>
    </row>
    <row r="5820" spans="1:2">
      <c r="A5820" s="52">
        <v>36308</v>
      </c>
      <c r="B5820">
        <v>5.84</v>
      </c>
    </row>
    <row r="5821" spans="1:2">
      <c r="A5821" s="52">
        <v>36311</v>
      </c>
      <c r="B5821" t="s">
        <v>7113</v>
      </c>
    </row>
    <row r="5822" spans="1:2">
      <c r="A5822" s="52">
        <v>36312</v>
      </c>
      <c r="B5822">
        <v>5.94</v>
      </c>
    </row>
    <row r="5823" spans="1:2">
      <c r="A5823" s="52">
        <v>36313</v>
      </c>
      <c r="B5823">
        <v>5.94</v>
      </c>
    </row>
    <row r="5824" spans="1:2">
      <c r="A5824" s="52">
        <v>36314</v>
      </c>
      <c r="B5824">
        <v>5.96</v>
      </c>
    </row>
    <row r="5825" spans="1:2">
      <c r="A5825" s="52">
        <v>36315</v>
      </c>
      <c r="B5825">
        <v>5.97</v>
      </c>
    </row>
    <row r="5826" spans="1:2">
      <c r="A5826" s="52">
        <v>36318</v>
      </c>
      <c r="B5826">
        <v>5.97</v>
      </c>
    </row>
    <row r="5827" spans="1:2">
      <c r="A5827" s="52">
        <v>36319</v>
      </c>
      <c r="B5827">
        <v>6</v>
      </c>
    </row>
    <row r="5828" spans="1:2">
      <c r="A5828" s="52">
        <v>36320</v>
      </c>
      <c r="B5828">
        <v>6.02</v>
      </c>
    </row>
    <row r="5829" spans="1:2">
      <c r="A5829" s="52">
        <v>36321</v>
      </c>
      <c r="B5829">
        <v>6.05</v>
      </c>
    </row>
    <row r="5830" spans="1:2">
      <c r="A5830" s="52">
        <v>36322</v>
      </c>
      <c r="B5830">
        <v>6.13</v>
      </c>
    </row>
    <row r="5831" spans="1:2">
      <c r="A5831" s="52">
        <v>36325</v>
      </c>
      <c r="B5831">
        <v>6.11</v>
      </c>
    </row>
    <row r="5832" spans="1:2">
      <c r="A5832" s="52">
        <v>36326</v>
      </c>
      <c r="B5832">
        <v>6.11</v>
      </c>
    </row>
    <row r="5833" spans="1:2">
      <c r="A5833" s="52">
        <v>36327</v>
      </c>
      <c r="B5833">
        <v>6.08</v>
      </c>
    </row>
    <row r="5834" spans="1:2">
      <c r="A5834" s="52">
        <v>36328</v>
      </c>
      <c r="B5834">
        <v>5.95</v>
      </c>
    </row>
    <row r="5835" spans="1:2">
      <c r="A5835" s="52">
        <v>36329</v>
      </c>
      <c r="B5835">
        <v>5.98</v>
      </c>
    </row>
    <row r="5836" spans="1:2">
      <c r="A5836" s="52">
        <v>36332</v>
      </c>
      <c r="B5836">
        <v>6.03</v>
      </c>
    </row>
    <row r="5837" spans="1:2">
      <c r="A5837" s="52">
        <v>36333</v>
      </c>
      <c r="B5837">
        <v>6.07</v>
      </c>
    </row>
    <row r="5838" spans="1:2">
      <c r="A5838" s="52">
        <v>36334</v>
      </c>
      <c r="B5838">
        <v>6.13</v>
      </c>
    </row>
    <row r="5839" spans="1:2">
      <c r="A5839" s="52">
        <v>36335</v>
      </c>
      <c r="B5839">
        <v>6.17</v>
      </c>
    </row>
    <row r="5840" spans="1:2">
      <c r="A5840" s="52">
        <v>36336</v>
      </c>
      <c r="B5840">
        <v>6.16</v>
      </c>
    </row>
    <row r="5841" spans="1:2">
      <c r="A5841" s="52">
        <v>36339</v>
      </c>
      <c r="B5841">
        <v>6.1</v>
      </c>
    </row>
    <row r="5842" spans="1:2">
      <c r="A5842" s="52">
        <v>36340</v>
      </c>
      <c r="B5842">
        <v>6.07</v>
      </c>
    </row>
    <row r="5843" spans="1:2">
      <c r="A5843" s="52">
        <v>36341</v>
      </c>
      <c r="B5843">
        <v>5.98</v>
      </c>
    </row>
    <row r="5844" spans="1:2">
      <c r="A5844" s="52">
        <v>36342</v>
      </c>
      <c r="B5844">
        <v>6.02</v>
      </c>
    </row>
    <row r="5845" spans="1:2">
      <c r="A5845" s="52">
        <v>36343</v>
      </c>
      <c r="B5845">
        <v>6</v>
      </c>
    </row>
    <row r="5846" spans="1:2">
      <c r="A5846" s="52">
        <v>36346</v>
      </c>
      <c r="B5846" t="s">
        <v>7113</v>
      </c>
    </row>
    <row r="5847" spans="1:2">
      <c r="A5847" s="52">
        <v>36347</v>
      </c>
      <c r="B5847">
        <v>6.05</v>
      </c>
    </row>
    <row r="5848" spans="1:2">
      <c r="A5848" s="52">
        <v>36348</v>
      </c>
      <c r="B5848">
        <v>6.08</v>
      </c>
    </row>
    <row r="5849" spans="1:2">
      <c r="A5849" s="52">
        <v>36349</v>
      </c>
      <c r="B5849">
        <v>6.01</v>
      </c>
    </row>
    <row r="5850" spans="1:2">
      <c r="A5850" s="52">
        <v>36350</v>
      </c>
      <c r="B5850">
        <v>6.01</v>
      </c>
    </row>
    <row r="5851" spans="1:2">
      <c r="A5851" s="52">
        <v>36353</v>
      </c>
      <c r="B5851">
        <v>5.92</v>
      </c>
    </row>
    <row r="5852" spans="1:2">
      <c r="A5852" s="52">
        <v>36354</v>
      </c>
      <c r="B5852">
        <v>5.9</v>
      </c>
    </row>
    <row r="5853" spans="1:2">
      <c r="A5853" s="52">
        <v>36355</v>
      </c>
      <c r="B5853">
        <v>5.92</v>
      </c>
    </row>
    <row r="5854" spans="1:2">
      <c r="A5854" s="52">
        <v>36356</v>
      </c>
      <c r="B5854">
        <v>5.91</v>
      </c>
    </row>
    <row r="5855" spans="1:2">
      <c r="A5855" s="52">
        <v>36357</v>
      </c>
      <c r="B5855">
        <v>5.9</v>
      </c>
    </row>
    <row r="5856" spans="1:2">
      <c r="A5856" s="52">
        <v>36360</v>
      </c>
      <c r="B5856">
        <v>5.9</v>
      </c>
    </row>
    <row r="5857" spans="1:2">
      <c r="A5857" s="52">
        <v>36361</v>
      </c>
      <c r="B5857">
        <v>5.89</v>
      </c>
    </row>
    <row r="5858" spans="1:2">
      <c r="A5858" s="52">
        <v>36362</v>
      </c>
      <c r="B5858">
        <v>5.91</v>
      </c>
    </row>
    <row r="5859" spans="1:2">
      <c r="A5859" s="52">
        <v>36363</v>
      </c>
      <c r="B5859">
        <v>5.97</v>
      </c>
    </row>
    <row r="5860" spans="1:2">
      <c r="A5860" s="52">
        <v>36364</v>
      </c>
      <c r="B5860">
        <v>6.02</v>
      </c>
    </row>
    <row r="5861" spans="1:2">
      <c r="A5861" s="52">
        <v>36367</v>
      </c>
      <c r="B5861">
        <v>6.04</v>
      </c>
    </row>
    <row r="5862" spans="1:2">
      <c r="A5862" s="52">
        <v>36368</v>
      </c>
      <c r="B5862">
        <v>6.01</v>
      </c>
    </row>
    <row r="5863" spans="1:2">
      <c r="A5863" s="52">
        <v>36369</v>
      </c>
      <c r="B5863">
        <v>6.01</v>
      </c>
    </row>
    <row r="5864" spans="1:2">
      <c r="A5864" s="52">
        <v>36370</v>
      </c>
      <c r="B5864">
        <v>6.07</v>
      </c>
    </row>
    <row r="5865" spans="1:2">
      <c r="A5865" s="52">
        <v>36371</v>
      </c>
      <c r="B5865">
        <v>6.11</v>
      </c>
    </row>
    <row r="5866" spans="1:2">
      <c r="A5866" s="52">
        <v>36374</v>
      </c>
      <c r="B5866">
        <v>6.13</v>
      </c>
    </row>
    <row r="5867" spans="1:2">
      <c r="A5867" s="52">
        <v>36375</v>
      </c>
      <c r="B5867">
        <v>6.15</v>
      </c>
    </row>
    <row r="5868" spans="1:2">
      <c r="A5868" s="52">
        <v>36376</v>
      </c>
      <c r="B5868">
        <v>6.12</v>
      </c>
    </row>
    <row r="5869" spans="1:2">
      <c r="A5869" s="52">
        <v>36377</v>
      </c>
      <c r="B5869">
        <v>6.05</v>
      </c>
    </row>
    <row r="5870" spans="1:2">
      <c r="A5870" s="52">
        <v>36378</v>
      </c>
      <c r="B5870">
        <v>6.16</v>
      </c>
    </row>
    <row r="5871" spans="1:2">
      <c r="A5871" s="52">
        <v>36381</v>
      </c>
      <c r="B5871">
        <v>6.23</v>
      </c>
    </row>
    <row r="5872" spans="1:2">
      <c r="A5872" s="52">
        <v>36382</v>
      </c>
      <c r="B5872">
        <v>6.25</v>
      </c>
    </row>
    <row r="5873" spans="1:2">
      <c r="A5873" s="52">
        <v>36383</v>
      </c>
      <c r="B5873">
        <v>6.22</v>
      </c>
    </row>
    <row r="5874" spans="1:2">
      <c r="A5874" s="52">
        <v>36384</v>
      </c>
      <c r="B5874">
        <v>6.18</v>
      </c>
    </row>
    <row r="5875" spans="1:2">
      <c r="A5875" s="52">
        <v>36385</v>
      </c>
      <c r="B5875">
        <v>6.09</v>
      </c>
    </row>
    <row r="5876" spans="1:2">
      <c r="A5876" s="52">
        <v>36388</v>
      </c>
      <c r="B5876">
        <v>6.1</v>
      </c>
    </row>
    <row r="5877" spans="1:2">
      <c r="A5877" s="52">
        <v>36389</v>
      </c>
      <c r="B5877">
        <v>6.02</v>
      </c>
    </row>
    <row r="5878" spans="1:2">
      <c r="A5878" s="52">
        <v>36390</v>
      </c>
      <c r="B5878">
        <v>6.01</v>
      </c>
    </row>
    <row r="5879" spans="1:2">
      <c r="A5879" s="52">
        <v>36391</v>
      </c>
      <c r="B5879">
        <v>6.03</v>
      </c>
    </row>
    <row r="5880" spans="1:2">
      <c r="A5880" s="52">
        <v>36392</v>
      </c>
      <c r="B5880">
        <v>5.99</v>
      </c>
    </row>
    <row r="5881" spans="1:2">
      <c r="A5881" s="52">
        <v>36395</v>
      </c>
      <c r="B5881">
        <v>5.98</v>
      </c>
    </row>
    <row r="5882" spans="1:2">
      <c r="A5882" s="52">
        <v>36396</v>
      </c>
      <c r="B5882">
        <v>5.95</v>
      </c>
    </row>
    <row r="5883" spans="1:2">
      <c r="A5883" s="52">
        <v>36397</v>
      </c>
      <c r="B5883">
        <v>5.87</v>
      </c>
    </row>
    <row r="5884" spans="1:2">
      <c r="A5884" s="52">
        <v>36398</v>
      </c>
      <c r="B5884">
        <v>5.88</v>
      </c>
    </row>
    <row r="5885" spans="1:2">
      <c r="A5885" s="52">
        <v>36399</v>
      </c>
      <c r="B5885">
        <v>5.96</v>
      </c>
    </row>
    <row r="5886" spans="1:2">
      <c r="A5886" s="52">
        <v>36402</v>
      </c>
      <c r="B5886">
        <v>6.07</v>
      </c>
    </row>
    <row r="5887" spans="1:2">
      <c r="A5887" s="52">
        <v>36403</v>
      </c>
      <c r="B5887">
        <v>6.07</v>
      </c>
    </row>
    <row r="5888" spans="1:2">
      <c r="A5888" s="52">
        <v>36404</v>
      </c>
      <c r="B5888">
        <v>6.08</v>
      </c>
    </row>
    <row r="5889" spans="1:2">
      <c r="A5889" s="52">
        <v>36405</v>
      </c>
      <c r="B5889">
        <v>6.15</v>
      </c>
    </row>
    <row r="5890" spans="1:2">
      <c r="A5890" s="52">
        <v>36406</v>
      </c>
      <c r="B5890">
        <v>6.03</v>
      </c>
    </row>
    <row r="5891" spans="1:2">
      <c r="A5891" s="52">
        <v>36409</v>
      </c>
      <c r="B5891" t="s">
        <v>7113</v>
      </c>
    </row>
    <row r="5892" spans="1:2">
      <c r="A5892" s="52">
        <v>36410</v>
      </c>
      <c r="B5892">
        <v>6.07</v>
      </c>
    </row>
    <row r="5893" spans="1:2">
      <c r="A5893" s="52">
        <v>36411</v>
      </c>
      <c r="B5893">
        <v>6.07</v>
      </c>
    </row>
    <row r="5894" spans="1:2">
      <c r="A5894" s="52">
        <v>36412</v>
      </c>
      <c r="B5894">
        <v>6.1</v>
      </c>
    </row>
    <row r="5895" spans="1:2">
      <c r="A5895" s="52">
        <v>36413</v>
      </c>
      <c r="B5895">
        <v>6.03</v>
      </c>
    </row>
    <row r="5896" spans="1:2">
      <c r="A5896" s="52">
        <v>36416</v>
      </c>
      <c r="B5896">
        <v>6.06</v>
      </c>
    </row>
    <row r="5897" spans="1:2">
      <c r="A5897" s="52">
        <v>36417</v>
      </c>
      <c r="B5897">
        <v>6.11</v>
      </c>
    </row>
    <row r="5898" spans="1:2">
      <c r="A5898" s="52">
        <v>36418</v>
      </c>
      <c r="B5898">
        <v>6.11</v>
      </c>
    </row>
    <row r="5899" spans="1:2">
      <c r="A5899" s="52">
        <v>36419</v>
      </c>
      <c r="B5899">
        <v>6.08</v>
      </c>
    </row>
    <row r="5900" spans="1:2">
      <c r="A5900" s="52">
        <v>36420</v>
      </c>
      <c r="B5900">
        <v>6.05</v>
      </c>
    </row>
    <row r="5901" spans="1:2">
      <c r="A5901" s="52">
        <v>36423</v>
      </c>
      <c r="B5901">
        <v>6.08</v>
      </c>
    </row>
    <row r="5902" spans="1:2">
      <c r="A5902" s="52">
        <v>36424</v>
      </c>
      <c r="B5902">
        <v>6.1</v>
      </c>
    </row>
    <row r="5903" spans="1:2">
      <c r="A5903" s="52">
        <v>36425</v>
      </c>
      <c r="B5903">
        <v>6.1</v>
      </c>
    </row>
    <row r="5904" spans="1:2">
      <c r="A5904" s="52">
        <v>36426</v>
      </c>
      <c r="B5904">
        <v>6.05</v>
      </c>
    </row>
    <row r="5905" spans="1:2">
      <c r="A5905" s="52">
        <v>36427</v>
      </c>
      <c r="B5905">
        <v>5.95</v>
      </c>
    </row>
    <row r="5906" spans="1:2">
      <c r="A5906" s="52">
        <v>36430</v>
      </c>
      <c r="B5906">
        <v>6.02</v>
      </c>
    </row>
    <row r="5907" spans="1:2">
      <c r="A5907" s="52">
        <v>36431</v>
      </c>
      <c r="B5907">
        <v>6.07</v>
      </c>
    </row>
    <row r="5908" spans="1:2">
      <c r="A5908" s="52">
        <v>36432</v>
      </c>
      <c r="B5908">
        <v>6.13</v>
      </c>
    </row>
    <row r="5909" spans="1:2">
      <c r="A5909" s="52">
        <v>36433</v>
      </c>
      <c r="B5909">
        <v>6.06</v>
      </c>
    </row>
    <row r="5910" spans="1:2">
      <c r="A5910" s="52">
        <v>36434</v>
      </c>
      <c r="B5910">
        <v>6.15</v>
      </c>
    </row>
    <row r="5911" spans="1:2">
      <c r="A5911" s="52">
        <v>36437</v>
      </c>
      <c r="B5911">
        <v>6.1</v>
      </c>
    </row>
    <row r="5912" spans="1:2">
      <c r="A5912" s="52">
        <v>36438</v>
      </c>
      <c r="B5912">
        <v>6.17</v>
      </c>
    </row>
    <row r="5913" spans="1:2">
      <c r="A5913" s="52">
        <v>36439</v>
      </c>
      <c r="B5913">
        <v>6.17</v>
      </c>
    </row>
    <row r="5914" spans="1:2">
      <c r="A5914" s="52">
        <v>36440</v>
      </c>
      <c r="B5914">
        <v>6.19</v>
      </c>
    </row>
    <row r="5915" spans="1:2">
      <c r="A5915" s="52">
        <v>36441</v>
      </c>
      <c r="B5915">
        <v>6.2</v>
      </c>
    </row>
    <row r="5916" spans="1:2">
      <c r="A5916" s="52">
        <v>36444</v>
      </c>
      <c r="B5916" t="s">
        <v>7113</v>
      </c>
    </row>
    <row r="5917" spans="1:2">
      <c r="A5917" s="52">
        <v>36445</v>
      </c>
      <c r="B5917">
        <v>6.23</v>
      </c>
    </row>
    <row r="5918" spans="1:2">
      <c r="A5918" s="52">
        <v>36446</v>
      </c>
      <c r="B5918">
        <v>6.29</v>
      </c>
    </row>
    <row r="5919" spans="1:2">
      <c r="A5919" s="52">
        <v>36447</v>
      </c>
      <c r="B5919">
        <v>6.32</v>
      </c>
    </row>
    <row r="5920" spans="1:2">
      <c r="A5920" s="52">
        <v>36448</v>
      </c>
      <c r="B5920">
        <v>6.26</v>
      </c>
    </row>
    <row r="5921" spans="1:2">
      <c r="A5921" s="52">
        <v>36451</v>
      </c>
      <c r="B5921">
        <v>6.3</v>
      </c>
    </row>
    <row r="5922" spans="1:2">
      <c r="A5922" s="52">
        <v>36452</v>
      </c>
      <c r="B5922">
        <v>6.35</v>
      </c>
    </row>
    <row r="5923" spans="1:2">
      <c r="A5923" s="52">
        <v>36453</v>
      </c>
      <c r="B5923">
        <v>6.34</v>
      </c>
    </row>
    <row r="5924" spans="1:2">
      <c r="A5924" s="52">
        <v>36454</v>
      </c>
      <c r="B5924">
        <v>6.36</v>
      </c>
    </row>
    <row r="5925" spans="1:2">
      <c r="A5925" s="52">
        <v>36455</v>
      </c>
      <c r="B5925">
        <v>6.36</v>
      </c>
    </row>
    <row r="5926" spans="1:2">
      <c r="A5926" s="52">
        <v>36458</v>
      </c>
      <c r="B5926">
        <v>6.36</v>
      </c>
    </row>
    <row r="5927" spans="1:2">
      <c r="A5927" s="52">
        <v>36459</v>
      </c>
      <c r="B5927">
        <v>6.38</v>
      </c>
    </row>
    <row r="5928" spans="1:2">
      <c r="A5928" s="52">
        <v>36460</v>
      </c>
      <c r="B5928">
        <v>6.33</v>
      </c>
    </row>
    <row r="5929" spans="1:2">
      <c r="A5929" s="52">
        <v>36461</v>
      </c>
      <c r="B5929">
        <v>6.25</v>
      </c>
    </row>
    <row r="5930" spans="1:2">
      <c r="A5930" s="52">
        <v>36462</v>
      </c>
      <c r="B5930">
        <v>6.16</v>
      </c>
    </row>
    <row r="5931" spans="1:2">
      <c r="A5931" s="52">
        <v>36465</v>
      </c>
      <c r="B5931">
        <v>6.19</v>
      </c>
    </row>
    <row r="5932" spans="1:2">
      <c r="A5932" s="52">
        <v>36466</v>
      </c>
      <c r="B5932">
        <v>6.15</v>
      </c>
    </row>
    <row r="5933" spans="1:2">
      <c r="A5933" s="52">
        <v>36467</v>
      </c>
      <c r="B5933">
        <v>6.14</v>
      </c>
    </row>
    <row r="5934" spans="1:2">
      <c r="A5934" s="52">
        <v>36468</v>
      </c>
      <c r="B5934">
        <v>6.09</v>
      </c>
    </row>
    <row r="5935" spans="1:2">
      <c r="A5935" s="52">
        <v>36469</v>
      </c>
      <c r="B5935">
        <v>6.05</v>
      </c>
    </row>
    <row r="5936" spans="1:2">
      <c r="A5936" s="52">
        <v>36472</v>
      </c>
      <c r="B5936">
        <v>6.06</v>
      </c>
    </row>
    <row r="5937" spans="1:2">
      <c r="A5937" s="52">
        <v>36473</v>
      </c>
      <c r="B5937">
        <v>6.07</v>
      </c>
    </row>
    <row r="5938" spans="1:2">
      <c r="A5938" s="52">
        <v>36474</v>
      </c>
      <c r="B5938">
        <v>6.09</v>
      </c>
    </row>
    <row r="5939" spans="1:2">
      <c r="A5939" s="52">
        <v>36475</v>
      </c>
      <c r="B5939" t="s">
        <v>7113</v>
      </c>
    </row>
    <row r="5940" spans="1:2">
      <c r="A5940" s="52">
        <v>36476</v>
      </c>
      <c r="B5940">
        <v>6.03</v>
      </c>
    </row>
    <row r="5941" spans="1:2">
      <c r="A5941" s="52">
        <v>36479</v>
      </c>
      <c r="B5941">
        <v>6.04</v>
      </c>
    </row>
    <row r="5942" spans="1:2">
      <c r="A5942" s="52">
        <v>36480</v>
      </c>
      <c r="B5942">
        <v>6.06</v>
      </c>
    </row>
    <row r="5943" spans="1:2">
      <c r="A5943" s="52">
        <v>36481</v>
      </c>
      <c r="B5943">
        <v>6.13</v>
      </c>
    </row>
    <row r="5944" spans="1:2">
      <c r="A5944" s="52">
        <v>36482</v>
      </c>
      <c r="B5944">
        <v>6.17</v>
      </c>
    </row>
    <row r="5945" spans="1:2">
      <c r="A5945" s="52">
        <v>36483</v>
      </c>
      <c r="B5945">
        <v>6.17</v>
      </c>
    </row>
    <row r="5946" spans="1:2">
      <c r="A5946" s="52">
        <v>36486</v>
      </c>
      <c r="B5946">
        <v>6.2</v>
      </c>
    </row>
    <row r="5947" spans="1:2">
      <c r="A5947" s="52">
        <v>36487</v>
      </c>
      <c r="B5947">
        <v>6.2</v>
      </c>
    </row>
    <row r="5948" spans="1:2">
      <c r="A5948" s="52">
        <v>36488</v>
      </c>
      <c r="B5948">
        <v>6.22</v>
      </c>
    </row>
    <row r="5949" spans="1:2">
      <c r="A5949" s="52">
        <v>36489</v>
      </c>
      <c r="B5949" t="s">
        <v>7113</v>
      </c>
    </row>
    <row r="5950" spans="1:2">
      <c r="A5950" s="52">
        <v>36490</v>
      </c>
      <c r="B5950">
        <v>6.24</v>
      </c>
    </row>
    <row r="5951" spans="1:2">
      <c r="A5951" s="52">
        <v>36493</v>
      </c>
      <c r="B5951">
        <v>6.31</v>
      </c>
    </row>
    <row r="5952" spans="1:2">
      <c r="A5952" s="52">
        <v>36494</v>
      </c>
      <c r="B5952">
        <v>6.29</v>
      </c>
    </row>
    <row r="5953" spans="1:2">
      <c r="A5953" s="52">
        <v>36495</v>
      </c>
      <c r="B5953">
        <v>6.3</v>
      </c>
    </row>
    <row r="5954" spans="1:2">
      <c r="A5954" s="52">
        <v>36496</v>
      </c>
      <c r="B5954">
        <v>6.31</v>
      </c>
    </row>
    <row r="5955" spans="1:2">
      <c r="A5955" s="52">
        <v>36497</v>
      </c>
      <c r="B5955">
        <v>6.27</v>
      </c>
    </row>
    <row r="5956" spans="1:2">
      <c r="A5956" s="52">
        <v>36500</v>
      </c>
      <c r="B5956">
        <v>6.25</v>
      </c>
    </row>
    <row r="5957" spans="1:2">
      <c r="A5957" s="52">
        <v>36501</v>
      </c>
      <c r="B5957">
        <v>6.21</v>
      </c>
    </row>
    <row r="5958" spans="1:2">
      <c r="A5958" s="52">
        <v>36502</v>
      </c>
      <c r="B5958">
        <v>6.23</v>
      </c>
    </row>
    <row r="5959" spans="1:2">
      <c r="A5959" s="52">
        <v>36503</v>
      </c>
      <c r="B5959">
        <v>6.22</v>
      </c>
    </row>
    <row r="5960" spans="1:2">
      <c r="A5960" s="52">
        <v>36504</v>
      </c>
      <c r="B5960">
        <v>6.17</v>
      </c>
    </row>
    <row r="5961" spans="1:2">
      <c r="A5961" s="52">
        <v>36507</v>
      </c>
      <c r="B5961">
        <v>6.2</v>
      </c>
    </row>
    <row r="5962" spans="1:2">
      <c r="A5962" s="52">
        <v>36508</v>
      </c>
      <c r="B5962">
        <v>6.31</v>
      </c>
    </row>
    <row r="5963" spans="1:2">
      <c r="A5963" s="52">
        <v>36509</v>
      </c>
      <c r="B5963">
        <v>6.34</v>
      </c>
    </row>
    <row r="5964" spans="1:2">
      <c r="A5964" s="52">
        <v>36510</v>
      </c>
      <c r="B5964">
        <v>6.39</v>
      </c>
    </row>
    <row r="5965" spans="1:2">
      <c r="A5965" s="52">
        <v>36511</v>
      </c>
      <c r="B5965">
        <v>6.38</v>
      </c>
    </row>
    <row r="5966" spans="1:2">
      <c r="A5966" s="52">
        <v>36514</v>
      </c>
      <c r="B5966">
        <v>6.44</v>
      </c>
    </row>
    <row r="5967" spans="1:2">
      <c r="A5967" s="52">
        <v>36515</v>
      </c>
      <c r="B5967">
        <v>6.46</v>
      </c>
    </row>
    <row r="5968" spans="1:2">
      <c r="A5968" s="52">
        <v>36516</v>
      </c>
      <c r="B5968">
        <v>6.47</v>
      </c>
    </row>
    <row r="5969" spans="1:2">
      <c r="A5969" s="52">
        <v>36517</v>
      </c>
      <c r="B5969">
        <v>6.48</v>
      </c>
    </row>
    <row r="5970" spans="1:2">
      <c r="A5970" s="52">
        <v>36518</v>
      </c>
      <c r="B5970" t="s">
        <v>7113</v>
      </c>
    </row>
    <row r="5971" spans="1:2">
      <c r="A5971" s="52">
        <v>36521</v>
      </c>
      <c r="B5971">
        <v>6.46</v>
      </c>
    </row>
    <row r="5972" spans="1:2">
      <c r="A5972" s="52">
        <v>36522</v>
      </c>
      <c r="B5972">
        <v>6.48</v>
      </c>
    </row>
    <row r="5973" spans="1:2">
      <c r="A5973" s="52">
        <v>36523</v>
      </c>
      <c r="B5973">
        <v>6.45</v>
      </c>
    </row>
    <row r="5974" spans="1:2">
      <c r="A5974" s="52">
        <v>36524</v>
      </c>
      <c r="B5974">
        <v>6.43</v>
      </c>
    </row>
    <row r="5975" spans="1:2">
      <c r="A5975" s="52">
        <v>36525</v>
      </c>
      <c r="B5975">
        <v>6.48</v>
      </c>
    </row>
    <row r="5976" spans="1:2">
      <c r="A5976" s="52">
        <v>36528</v>
      </c>
      <c r="B5976">
        <v>6.61</v>
      </c>
    </row>
    <row r="5977" spans="1:2">
      <c r="A5977" s="52">
        <v>36529</v>
      </c>
      <c r="B5977">
        <v>6.53</v>
      </c>
    </row>
    <row r="5978" spans="1:2">
      <c r="A5978" s="52">
        <v>36530</v>
      </c>
      <c r="B5978">
        <v>6.64</v>
      </c>
    </row>
    <row r="5979" spans="1:2">
      <c r="A5979" s="52">
        <v>36531</v>
      </c>
      <c r="B5979">
        <v>6.58</v>
      </c>
    </row>
    <row r="5980" spans="1:2">
      <c r="A5980" s="52">
        <v>36532</v>
      </c>
      <c r="B5980">
        <v>6.55</v>
      </c>
    </row>
    <row r="5981" spans="1:2">
      <c r="A5981" s="52">
        <v>36535</v>
      </c>
      <c r="B5981">
        <v>6.59</v>
      </c>
    </row>
    <row r="5982" spans="1:2">
      <c r="A5982" s="52">
        <v>36536</v>
      </c>
      <c r="B5982">
        <v>6.68</v>
      </c>
    </row>
    <row r="5983" spans="1:2">
      <c r="A5983" s="52">
        <v>36537</v>
      </c>
      <c r="B5983">
        <v>6.71</v>
      </c>
    </row>
    <row r="5984" spans="1:2">
      <c r="A5984" s="52">
        <v>36538</v>
      </c>
      <c r="B5984">
        <v>6.65</v>
      </c>
    </row>
    <row r="5985" spans="1:2">
      <c r="A5985" s="52">
        <v>36539</v>
      </c>
      <c r="B5985">
        <v>6.69</v>
      </c>
    </row>
    <row r="5986" spans="1:2">
      <c r="A5986" s="52">
        <v>36542</v>
      </c>
      <c r="B5986" t="s">
        <v>7113</v>
      </c>
    </row>
    <row r="5987" spans="1:2">
      <c r="A5987" s="52">
        <v>36543</v>
      </c>
      <c r="B5987">
        <v>6.75</v>
      </c>
    </row>
    <row r="5988" spans="1:2">
      <c r="A5988" s="52">
        <v>36544</v>
      </c>
      <c r="B5988">
        <v>6.72</v>
      </c>
    </row>
    <row r="5989" spans="1:2">
      <c r="A5989" s="52">
        <v>36545</v>
      </c>
      <c r="B5989">
        <v>6.74</v>
      </c>
    </row>
    <row r="5990" spans="1:2">
      <c r="A5990" s="52">
        <v>36546</v>
      </c>
      <c r="B5990">
        <v>6.71</v>
      </c>
    </row>
    <row r="5991" spans="1:2">
      <c r="A5991" s="52">
        <v>36549</v>
      </c>
      <c r="B5991">
        <v>6.65</v>
      </c>
    </row>
    <row r="5992" spans="1:2">
      <c r="A5992" s="52">
        <v>36550</v>
      </c>
      <c r="B5992">
        <v>6.64</v>
      </c>
    </row>
    <row r="5993" spans="1:2">
      <c r="A5993" s="52">
        <v>36551</v>
      </c>
      <c r="B5993">
        <v>6.6</v>
      </c>
    </row>
    <row r="5994" spans="1:2">
      <c r="A5994" s="52">
        <v>36552</v>
      </c>
      <c r="B5994">
        <v>6.53</v>
      </c>
    </row>
    <row r="5995" spans="1:2">
      <c r="A5995" s="52">
        <v>36553</v>
      </c>
      <c r="B5995">
        <v>6.45</v>
      </c>
    </row>
    <row r="5996" spans="1:2">
      <c r="A5996" s="52">
        <v>36556</v>
      </c>
      <c r="B5996">
        <v>6.49</v>
      </c>
    </row>
    <row r="5997" spans="1:2">
      <c r="A5997" s="52">
        <v>36557</v>
      </c>
      <c r="B5997">
        <v>6.43</v>
      </c>
    </row>
    <row r="5998" spans="1:2">
      <c r="A5998" s="52">
        <v>36558</v>
      </c>
      <c r="B5998">
        <v>6.32</v>
      </c>
    </row>
    <row r="5999" spans="1:2">
      <c r="A5999" s="52">
        <v>36559</v>
      </c>
      <c r="B5999">
        <v>6.17</v>
      </c>
    </row>
    <row r="6000" spans="1:2">
      <c r="A6000" s="52">
        <v>36560</v>
      </c>
      <c r="B6000">
        <v>6.23</v>
      </c>
    </row>
    <row r="6001" spans="1:2">
      <c r="A6001" s="52">
        <v>36563</v>
      </c>
      <c r="B6001">
        <v>6.34</v>
      </c>
    </row>
    <row r="6002" spans="1:2">
      <c r="A6002" s="52">
        <v>36564</v>
      </c>
      <c r="B6002">
        <v>6.22</v>
      </c>
    </row>
    <row r="6003" spans="1:2">
      <c r="A6003" s="52">
        <v>36565</v>
      </c>
      <c r="B6003">
        <v>6.32</v>
      </c>
    </row>
    <row r="6004" spans="1:2">
      <c r="A6004" s="52">
        <v>36566</v>
      </c>
      <c r="B6004">
        <v>6.35</v>
      </c>
    </row>
    <row r="6005" spans="1:2">
      <c r="A6005" s="52">
        <v>36567</v>
      </c>
      <c r="B6005">
        <v>6.29</v>
      </c>
    </row>
    <row r="6006" spans="1:2">
      <c r="A6006" s="52">
        <v>36570</v>
      </c>
      <c r="B6006">
        <v>6.22</v>
      </c>
    </row>
    <row r="6007" spans="1:2">
      <c r="A6007" s="52">
        <v>36571</v>
      </c>
      <c r="B6007">
        <v>6.26</v>
      </c>
    </row>
    <row r="6008" spans="1:2">
      <c r="A6008" s="52">
        <v>36572</v>
      </c>
      <c r="B6008">
        <v>6.27</v>
      </c>
    </row>
    <row r="6009" spans="1:2">
      <c r="A6009" s="52">
        <v>36573</v>
      </c>
      <c r="B6009">
        <v>6.23</v>
      </c>
    </row>
    <row r="6010" spans="1:2">
      <c r="A6010" s="52">
        <v>36574</v>
      </c>
      <c r="B6010">
        <v>6.16</v>
      </c>
    </row>
    <row r="6011" spans="1:2">
      <c r="A6011" s="52">
        <v>36577</v>
      </c>
      <c r="B6011" t="s">
        <v>7113</v>
      </c>
    </row>
    <row r="6012" spans="1:2">
      <c r="A6012" s="52">
        <v>36578</v>
      </c>
      <c r="B6012">
        <v>6.08</v>
      </c>
    </row>
    <row r="6013" spans="1:2">
      <c r="A6013" s="52">
        <v>36579</v>
      </c>
      <c r="B6013">
        <v>6.14</v>
      </c>
    </row>
    <row r="6014" spans="1:2">
      <c r="A6014" s="52">
        <v>36580</v>
      </c>
      <c r="B6014">
        <v>6.13</v>
      </c>
    </row>
    <row r="6015" spans="1:2">
      <c r="A6015" s="52">
        <v>36581</v>
      </c>
      <c r="B6015">
        <v>6.17</v>
      </c>
    </row>
    <row r="6016" spans="1:2">
      <c r="A6016" s="52">
        <v>36584</v>
      </c>
      <c r="B6016">
        <v>6.16</v>
      </c>
    </row>
    <row r="6017" spans="1:2">
      <c r="A6017" s="52">
        <v>36585</v>
      </c>
      <c r="B6017">
        <v>6.15</v>
      </c>
    </row>
    <row r="6018" spans="1:2">
      <c r="A6018" s="52">
        <v>36586</v>
      </c>
      <c r="B6018">
        <v>6.16</v>
      </c>
    </row>
    <row r="6019" spans="1:2">
      <c r="A6019" s="52">
        <v>36587</v>
      </c>
      <c r="B6019">
        <v>6.15</v>
      </c>
    </row>
    <row r="6020" spans="1:2">
      <c r="A6020" s="52">
        <v>36588</v>
      </c>
      <c r="B6020">
        <v>6.13</v>
      </c>
    </row>
    <row r="6021" spans="1:2">
      <c r="A6021" s="52">
        <v>36591</v>
      </c>
      <c r="B6021">
        <v>6.16</v>
      </c>
    </row>
    <row r="6022" spans="1:2">
      <c r="A6022" s="52">
        <v>36592</v>
      </c>
      <c r="B6022">
        <v>6.16</v>
      </c>
    </row>
    <row r="6023" spans="1:2">
      <c r="A6023" s="52">
        <v>36593</v>
      </c>
      <c r="B6023">
        <v>6.17</v>
      </c>
    </row>
    <row r="6024" spans="1:2">
      <c r="A6024" s="52">
        <v>36594</v>
      </c>
      <c r="B6024">
        <v>6.16</v>
      </c>
    </row>
    <row r="6025" spans="1:2">
      <c r="A6025" s="52">
        <v>36595</v>
      </c>
      <c r="B6025">
        <v>6.19</v>
      </c>
    </row>
    <row r="6026" spans="1:2">
      <c r="A6026" s="52">
        <v>36598</v>
      </c>
      <c r="B6026">
        <v>6.17</v>
      </c>
    </row>
    <row r="6027" spans="1:2">
      <c r="A6027" s="52">
        <v>36599</v>
      </c>
      <c r="B6027">
        <v>6.11</v>
      </c>
    </row>
    <row r="6028" spans="1:2">
      <c r="A6028" s="52">
        <v>36600</v>
      </c>
      <c r="B6028">
        <v>6.07</v>
      </c>
    </row>
    <row r="6029" spans="1:2">
      <c r="A6029" s="52">
        <v>36601</v>
      </c>
      <c r="B6029">
        <v>6.05</v>
      </c>
    </row>
    <row r="6030" spans="1:2">
      <c r="A6030" s="52">
        <v>36602</v>
      </c>
      <c r="B6030">
        <v>6.01</v>
      </c>
    </row>
    <row r="6031" spans="1:2">
      <c r="A6031" s="52">
        <v>36605</v>
      </c>
      <c r="B6031">
        <v>5.99</v>
      </c>
    </row>
    <row r="6032" spans="1:2">
      <c r="A6032" s="52">
        <v>36606</v>
      </c>
      <c r="B6032">
        <v>5.97</v>
      </c>
    </row>
    <row r="6033" spans="1:2">
      <c r="A6033" s="52">
        <v>36607</v>
      </c>
      <c r="B6033">
        <v>5.97</v>
      </c>
    </row>
    <row r="6034" spans="1:2">
      <c r="A6034" s="52">
        <v>36608</v>
      </c>
      <c r="B6034">
        <v>5.92</v>
      </c>
    </row>
    <row r="6035" spans="1:2">
      <c r="A6035" s="52">
        <v>36609</v>
      </c>
      <c r="B6035">
        <v>6</v>
      </c>
    </row>
    <row r="6036" spans="1:2">
      <c r="A6036" s="52">
        <v>36612</v>
      </c>
      <c r="B6036">
        <v>5.99</v>
      </c>
    </row>
    <row r="6037" spans="1:2">
      <c r="A6037" s="52">
        <v>36613</v>
      </c>
      <c r="B6037">
        <v>5.98</v>
      </c>
    </row>
    <row r="6038" spans="1:2">
      <c r="A6038" s="52">
        <v>36614</v>
      </c>
      <c r="B6038">
        <v>5.99</v>
      </c>
    </row>
    <row r="6039" spans="1:2">
      <c r="A6039" s="52">
        <v>36615</v>
      </c>
      <c r="B6039">
        <v>5.89</v>
      </c>
    </row>
    <row r="6040" spans="1:2">
      <c r="A6040" s="52">
        <v>36616</v>
      </c>
      <c r="B6040">
        <v>5.84</v>
      </c>
    </row>
    <row r="6041" spans="1:2">
      <c r="A6041" s="52">
        <v>36619</v>
      </c>
      <c r="B6041">
        <v>5.84</v>
      </c>
    </row>
    <row r="6042" spans="1:2">
      <c r="A6042" s="52">
        <v>36620</v>
      </c>
      <c r="B6042">
        <v>5.77</v>
      </c>
    </row>
    <row r="6043" spans="1:2">
      <c r="A6043" s="52">
        <v>36621</v>
      </c>
      <c r="B6043">
        <v>5.81</v>
      </c>
    </row>
    <row r="6044" spans="1:2">
      <c r="A6044" s="52">
        <v>36622</v>
      </c>
      <c r="B6044">
        <v>5.8</v>
      </c>
    </row>
    <row r="6045" spans="1:2">
      <c r="A6045" s="52">
        <v>36623</v>
      </c>
      <c r="B6045">
        <v>5.71</v>
      </c>
    </row>
    <row r="6046" spans="1:2">
      <c r="A6046" s="52">
        <v>36626</v>
      </c>
      <c r="B6046">
        <v>5.69</v>
      </c>
    </row>
    <row r="6047" spans="1:2">
      <c r="A6047" s="52">
        <v>36627</v>
      </c>
      <c r="B6047">
        <v>5.77</v>
      </c>
    </row>
    <row r="6048" spans="1:2">
      <c r="A6048" s="52">
        <v>36628</v>
      </c>
      <c r="B6048">
        <v>5.84</v>
      </c>
    </row>
    <row r="6049" spans="1:2">
      <c r="A6049" s="52">
        <v>36629</v>
      </c>
      <c r="B6049">
        <v>5.81</v>
      </c>
    </row>
    <row r="6050" spans="1:2">
      <c r="A6050" s="52">
        <v>36630</v>
      </c>
      <c r="B6050">
        <v>5.79</v>
      </c>
    </row>
    <row r="6051" spans="1:2">
      <c r="A6051" s="52">
        <v>36633</v>
      </c>
      <c r="B6051">
        <v>5.92</v>
      </c>
    </row>
    <row r="6052" spans="1:2">
      <c r="A6052" s="52">
        <v>36634</v>
      </c>
      <c r="B6052">
        <v>5.92</v>
      </c>
    </row>
    <row r="6053" spans="1:2">
      <c r="A6053" s="52">
        <v>36635</v>
      </c>
      <c r="B6053">
        <v>5.85</v>
      </c>
    </row>
    <row r="6054" spans="1:2">
      <c r="A6054" s="52">
        <v>36636</v>
      </c>
      <c r="B6054">
        <v>5.83</v>
      </c>
    </row>
    <row r="6055" spans="1:2">
      <c r="A6055" s="52">
        <v>36637</v>
      </c>
      <c r="B6055" t="s">
        <v>7113</v>
      </c>
    </row>
    <row r="6056" spans="1:2">
      <c r="A6056" s="52">
        <v>36640</v>
      </c>
      <c r="B6056">
        <v>5.86</v>
      </c>
    </row>
    <row r="6057" spans="1:2">
      <c r="A6057" s="52">
        <v>36641</v>
      </c>
      <c r="B6057">
        <v>5.95</v>
      </c>
    </row>
    <row r="6058" spans="1:2">
      <c r="A6058" s="52">
        <v>36642</v>
      </c>
      <c r="B6058">
        <v>5.95</v>
      </c>
    </row>
    <row r="6059" spans="1:2">
      <c r="A6059" s="52">
        <v>36643</v>
      </c>
      <c r="B6059">
        <v>6</v>
      </c>
    </row>
    <row r="6060" spans="1:2">
      <c r="A6060" s="52">
        <v>36644</v>
      </c>
      <c r="B6060">
        <v>5.97</v>
      </c>
    </row>
    <row r="6061" spans="1:2">
      <c r="A6061" s="52">
        <v>36647</v>
      </c>
      <c r="B6061">
        <v>5.98</v>
      </c>
    </row>
    <row r="6062" spans="1:2">
      <c r="A6062" s="52">
        <v>36648</v>
      </c>
      <c r="B6062">
        <v>6.03</v>
      </c>
    </row>
    <row r="6063" spans="1:2">
      <c r="A6063" s="52">
        <v>36649</v>
      </c>
      <c r="B6063">
        <v>6.11</v>
      </c>
    </row>
    <row r="6064" spans="1:2">
      <c r="A6064" s="52">
        <v>36650</v>
      </c>
      <c r="B6064">
        <v>6.19</v>
      </c>
    </row>
    <row r="6065" spans="1:2">
      <c r="A6065" s="52">
        <v>36651</v>
      </c>
      <c r="B6065">
        <v>6.2</v>
      </c>
    </row>
    <row r="6066" spans="1:2">
      <c r="A6066" s="52">
        <v>36654</v>
      </c>
      <c r="B6066">
        <v>6.25</v>
      </c>
    </row>
    <row r="6067" spans="1:2">
      <c r="A6067" s="52">
        <v>36655</v>
      </c>
      <c r="B6067">
        <v>6.22</v>
      </c>
    </row>
    <row r="6068" spans="1:2">
      <c r="A6068" s="52">
        <v>36656</v>
      </c>
      <c r="B6068">
        <v>6.18</v>
      </c>
    </row>
    <row r="6069" spans="1:2">
      <c r="A6069" s="52">
        <v>36657</v>
      </c>
      <c r="B6069">
        <v>6.16</v>
      </c>
    </row>
    <row r="6070" spans="1:2">
      <c r="A6070" s="52">
        <v>36658</v>
      </c>
      <c r="B6070">
        <v>6.2</v>
      </c>
    </row>
    <row r="6071" spans="1:2">
      <c r="A6071" s="52">
        <v>36661</v>
      </c>
      <c r="B6071">
        <v>6.17</v>
      </c>
    </row>
    <row r="6072" spans="1:2">
      <c r="A6072" s="52">
        <v>36662</v>
      </c>
      <c r="B6072">
        <v>6.12</v>
      </c>
    </row>
    <row r="6073" spans="1:2">
      <c r="A6073" s="52">
        <v>36663</v>
      </c>
      <c r="B6073">
        <v>6.18</v>
      </c>
    </row>
    <row r="6074" spans="1:2">
      <c r="A6074" s="52">
        <v>36664</v>
      </c>
      <c r="B6074">
        <v>6.24</v>
      </c>
    </row>
    <row r="6075" spans="1:2">
      <c r="A6075" s="52">
        <v>36665</v>
      </c>
      <c r="B6075">
        <v>6.22</v>
      </c>
    </row>
    <row r="6076" spans="1:2">
      <c r="A6076" s="52">
        <v>36668</v>
      </c>
      <c r="B6076">
        <v>6.18</v>
      </c>
    </row>
    <row r="6077" spans="1:2">
      <c r="A6077" s="52">
        <v>36669</v>
      </c>
      <c r="B6077">
        <v>6.17</v>
      </c>
    </row>
    <row r="6078" spans="1:2">
      <c r="A6078" s="52">
        <v>36670</v>
      </c>
      <c r="B6078">
        <v>6.19</v>
      </c>
    </row>
    <row r="6079" spans="1:2">
      <c r="A6079" s="52">
        <v>36671</v>
      </c>
      <c r="B6079">
        <v>6.11</v>
      </c>
    </row>
    <row r="6080" spans="1:2">
      <c r="A6080" s="52">
        <v>36672</v>
      </c>
      <c r="B6080">
        <v>6.06</v>
      </c>
    </row>
    <row r="6081" spans="1:2">
      <c r="A6081" s="52">
        <v>36675</v>
      </c>
      <c r="B6081" t="s">
        <v>7113</v>
      </c>
    </row>
    <row r="6082" spans="1:2">
      <c r="A6082" s="52">
        <v>36676</v>
      </c>
      <c r="B6082">
        <v>6.09</v>
      </c>
    </row>
    <row r="6083" spans="1:2">
      <c r="A6083" s="52">
        <v>36677</v>
      </c>
      <c r="B6083">
        <v>6.02</v>
      </c>
    </row>
    <row r="6084" spans="1:2">
      <c r="A6084" s="52">
        <v>36678</v>
      </c>
      <c r="B6084">
        <v>5.95</v>
      </c>
    </row>
    <row r="6085" spans="1:2">
      <c r="A6085" s="52">
        <v>36679</v>
      </c>
      <c r="B6085">
        <v>5.94</v>
      </c>
    </row>
    <row r="6086" spans="1:2">
      <c r="A6086" s="52">
        <v>36682</v>
      </c>
      <c r="B6086">
        <v>5.91</v>
      </c>
    </row>
    <row r="6087" spans="1:2">
      <c r="A6087" s="52">
        <v>36683</v>
      </c>
      <c r="B6087">
        <v>5.91</v>
      </c>
    </row>
    <row r="6088" spans="1:2">
      <c r="A6088" s="52">
        <v>36684</v>
      </c>
      <c r="B6088">
        <v>5.89</v>
      </c>
    </row>
    <row r="6089" spans="1:2">
      <c r="A6089" s="52">
        <v>36685</v>
      </c>
      <c r="B6089">
        <v>5.89</v>
      </c>
    </row>
    <row r="6090" spans="1:2">
      <c r="A6090" s="52">
        <v>36686</v>
      </c>
      <c r="B6090">
        <v>5.89</v>
      </c>
    </row>
    <row r="6091" spans="1:2">
      <c r="A6091" s="52">
        <v>36689</v>
      </c>
      <c r="B6091">
        <v>5.88</v>
      </c>
    </row>
    <row r="6092" spans="1:2">
      <c r="A6092" s="52">
        <v>36690</v>
      </c>
      <c r="B6092">
        <v>5.94</v>
      </c>
    </row>
    <row r="6093" spans="1:2">
      <c r="A6093" s="52">
        <v>36691</v>
      </c>
      <c r="B6093">
        <v>5.91</v>
      </c>
    </row>
    <row r="6094" spans="1:2">
      <c r="A6094" s="52">
        <v>36692</v>
      </c>
      <c r="B6094">
        <v>5.93</v>
      </c>
    </row>
    <row r="6095" spans="1:2">
      <c r="A6095" s="52">
        <v>36693</v>
      </c>
      <c r="B6095">
        <v>5.88</v>
      </c>
    </row>
    <row r="6096" spans="1:2">
      <c r="A6096" s="52">
        <v>36696</v>
      </c>
      <c r="B6096">
        <v>5.89</v>
      </c>
    </row>
    <row r="6097" spans="1:2">
      <c r="A6097" s="52">
        <v>36697</v>
      </c>
      <c r="B6097">
        <v>5.9</v>
      </c>
    </row>
    <row r="6098" spans="1:2">
      <c r="A6098" s="52">
        <v>36698</v>
      </c>
      <c r="B6098">
        <v>5.96</v>
      </c>
    </row>
    <row r="6099" spans="1:2">
      <c r="A6099" s="52">
        <v>36699</v>
      </c>
      <c r="B6099">
        <v>5.98</v>
      </c>
    </row>
    <row r="6100" spans="1:2">
      <c r="A6100" s="52">
        <v>36700</v>
      </c>
      <c r="B6100">
        <v>6.04</v>
      </c>
    </row>
    <row r="6101" spans="1:2">
      <c r="A6101" s="52">
        <v>36703</v>
      </c>
      <c r="B6101">
        <v>5.99</v>
      </c>
    </row>
    <row r="6102" spans="1:2">
      <c r="A6102" s="52">
        <v>36704</v>
      </c>
      <c r="B6102">
        <v>5.95</v>
      </c>
    </row>
    <row r="6103" spans="1:2">
      <c r="A6103" s="52">
        <v>36705</v>
      </c>
      <c r="B6103">
        <v>5.97</v>
      </c>
    </row>
    <row r="6104" spans="1:2">
      <c r="A6104" s="52">
        <v>36706</v>
      </c>
      <c r="B6104">
        <v>5.88</v>
      </c>
    </row>
    <row r="6105" spans="1:2">
      <c r="A6105" s="52">
        <v>36707</v>
      </c>
      <c r="B6105">
        <v>5.9</v>
      </c>
    </row>
    <row r="6106" spans="1:2">
      <c r="A6106" s="52">
        <v>36710</v>
      </c>
      <c r="B6106">
        <v>5.87</v>
      </c>
    </row>
    <row r="6107" spans="1:2">
      <c r="A6107" s="52">
        <v>36711</v>
      </c>
      <c r="B6107" t="s">
        <v>7113</v>
      </c>
    </row>
    <row r="6108" spans="1:2">
      <c r="A6108" s="52">
        <v>36712</v>
      </c>
      <c r="B6108">
        <v>5.86</v>
      </c>
    </row>
    <row r="6109" spans="1:2">
      <c r="A6109" s="52">
        <v>36713</v>
      </c>
      <c r="B6109">
        <v>5.91</v>
      </c>
    </row>
    <row r="6110" spans="1:2">
      <c r="A6110" s="52">
        <v>36714</v>
      </c>
      <c r="B6110">
        <v>5.87</v>
      </c>
    </row>
    <row r="6111" spans="1:2">
      <c r="A6111" s="52">
        <v>36717</v>
      </c>
      <c r="B6111">
        <v>5.88</v>
      </c>
    </row>
    <row r="6112" spans="1:2">
      <c r="A6112" s="52">
        <v>36718</v>
      </c>
      <c r="B6112">
        <v>5.89</v>
      </c>
    </row>
    <row r="6113" spans="1:2">
      <c r="A6113" s="52">
        <v>36719</v>
      </c>
      <c r="B6113">
        <v>5.89</v>
      </c>
    </row>
    <row r="6114" spans="1:2">
      <c r="A6114" s="52">
        <v>36720</v>
      </c>
      <c r="B6114">
        <v>5.81</v>
      </c>
    </row>
    <row r="6115" spans="1:2">
      <c r="A6115" s="52">
        <v>36721</v>
      </c>
      <c r="B6115">
        <v>5.88</v>
      </c>
    </row>
    <row r="6116" spans="1:2">
      <c r="A6116" s="52">
        <v>36724</v>
      </c>
      <c r="B6116">
        <v>5.93</v>
      </c>
    </row>
    <row r="6117" spans="1:2">
      <c r="A6117" s="52">
        <v>36725</v>
      </c>
      <c r="B6117">
        <v>5.92</v>
      </c>
    </row>
    <row r="6118" spans="1:2">
      <c r="A6118" s="52">
        <v>36726</v>
      </c>
      <c r="B6118">
        <v>5.92</v>
      </c>
    </row>
    <row r="6119" spans="1:2">
      <c r="A6119" s="52">
        <v>36727</v>
      </c>
      <c r="B6119">
        <v>5.81</v>
      </c>
    </row>
    <row r="6120" spans="1:2">
      <c r="A6120" s="52">
        <v>36728</v>
      </c>
      <c r="B6120">
        <v>5.79</v>
      </c>
    </row>
    <row r="6121" spans="1:2">
      <c r="A6121" s="52">
        <v>36731</v>
      </c>
      <c r="B6121">
        <v>5.81</v>
      </c>
    </row>
    <row r="6122" spans="1:2">
      <c r="A6122" s="52">
        <v>36732</v>
      </c>
      <c r="B6122">
        <v>5.81</v>
      </c>
    </row>
    <row r="6123" spans="1:2">
      <c r="A6123" s="52">
        <v>36733</v>
      </c>
      <c r="B6123">
        <v>5.82</v>
      </c>
    </row>
    <row r="6124" spans="1:2">
      <c r="A6124" s="52">
        <v>36734</v>
      </c>
      <c r="B6124">
        <v>5.78</v>
      </c>
    </row>
    <row r="6125" spans="1:2">
      <c r="A6125" s="52">
        <v>36735</v>
      </c>
      <c r="B6125">
        <v>5.78</v>
      </c>
    </row>
    <row r="6126" spans="1:2">
      <c r="A6126" s="52">
        <v>36738</v>
      </c>
      <c r="B6126">
        <v>5.79</v>
      </c>
    </row>
    <row r="6127" spans="1:2">
      <c r="A6127" s="52">
        <v>36739</v>
      </c>
      <c r="B6127">
        <v>5.74</v>
      </c>
    </row>
    <row r="6128" spans="1:2">
      <c r="A6128" s="52">
        <v>36740</v>
      </c>
      <c r="B6128">
        <v>5.77</v>
      </c>
    </row>
    <row r="6129" spans="1:2">
      <c r="A6129" s="52">
        <v>36741</v>
      </c>
      <c r="B6129">
        <v>5.74</v>
      </c>
    </row>
    <row r="6130" spans="1:2">
      <c r="A6130" s="52">
        <v>36742</v>
      </c>
      <c r="B6130">
        <v>5.72</v>
      </c>
    </row>
    <row r="6131" spans="1:2">
      <c r="A6131" s="52">
        <v>36745</v>
      </c>
      <c r="B6131">
        <v>5.76</v>
      </c>
    </row>
    <row r="6132" spans="1:2">
      <c r="A6132" s="52">
        <v>36746</v>
      </c>
      <c r="B6132">
        <v>5.73</v>
      </c>
    </row>
    <row r="6133" spans="1:2">
      <c r="A6133" s="52">
        <v>36747</v>
      </c>
      <c r="B6133">
        <v>5.73</v>
      </c>
    </row>
    <row r="6134" spans="1:2">
      <c r="A6134" s="52">
        <v>36748</v>
      </c>
      <c r="B6134">
        <v>5.68</v>
      </c>
    </row>
    <row r="6135" spans="1:2">
      <c r="A6135" s="52">
        <v>36749</v>
      </c>
      <c r="B6135">
        <v>5.72</v>
      </c>
    </row>
    <row r="6136" spans="1:2">
      <c r="A6136" s="52">
        <v>36752</v>
      </c>
      <c r="B6136">
        <v>5.7</v>
      </c>
    </row>
    <row r="6137" spans="1:2">
      <c r="A6137" s="52">
        <v>36753</v>
      </c>
      <c r="B6137">
        <v>5.72</v>
      </c>
    </row>
    <row r="6138" spans="1:2">
      <c r="A6138" s="52">
        <v>36754</v>
      </c>
      <c r="B6138">
        <v>5.73</v>
      </c>
    </row>
    <row r="6139" spans="1:2">
      <c r="A6139" s="52">
        <v>36755</v>
      </c>
      <c r="B6139">
        <v>5.72</v>
      </c>
    </row>
    <row r="6140" spans="1:2">
      <c r="A6140" s="52">
        <v>36756</v>
      </c>
      <c r="B6140">
        <v>5.69</v>
      </c>
    </row>
    <row r="6141" spans="1:2">
      <c r="A6141" s="52">
        <v>36759</v>
      </c>
      <c r="B6141">
        <v>5.71</v>
      </c>
    </row>
    <row r="6142" spans="1:2">
      <c r="A6142" s="52">
        <v>36760</v>
      </c>
      <c r="B6142">
        <v>5.71</v>
      </c>
    </row>
    <row r="6143" spans="1:2">
      <c r="A6143" s="52">
        <v>36761</v>
      </c>
      <c r="B6143">
        <v>5.68</v>
      </c>
    </row>
    <row r="6144" spans="1:2">
      <c r="A6144" s="52">
        <v>36762</v>
      </c>
      <c r="B6144">
        <v>5.67</v>
      </c>
    </row>
    <row r="6145" spans="1:2">
      <c r="A6145" s="52">
        <v>36763</v>
      </c>
      <c r="B6145">
        <v>5.67</v>
      </c>
    </row>
    <row r="6146" spans="1:2">
      <c r="A6146" s="52">
        <v>36766</v>
      </c>
      <c r="B6146">
        <v>5.72</v>
      </c>
    </row>
    <row r="6147" spans="1:2">
      <c r="A6147" s="52">
        <v>36767</v>
      </c>
      <c r="B6147">
        <v>5.75</v>
      </c>
    </row>
    <row r="6148" spans="1:2">
      <c r="A6148" s="52">
        <v>36768</v>
      </c>
      <c r="B6148">
        <v>5.74</v>
      </c>
    </row>
    <row r="6149" spans="1:2">
      <c r="A6149" s="52">
        <v>36769</v>
      </c>
      <c r="B6149">
        <v>5.67</v>
      </c>
    </row>
    <row r="6150" spans="1:2">
      <c r="A6150" s="52">
        <v>36770</v>
      </c>
      <c r="B6150">
        <v>5.67</v>
      </c>
    </row>
    <row r="6151" spans="1:2">
      <c r="A6151" s="52">
        <v>36773</v>
      </c>
      <c r="B6151" t="s">
        <v>7113</v>
      </c>
    </row>
    <row r="6152" spans="1:2">
      <c r="A6152" s="52">
        <v>36774</v>
      </c>
      <c r="B6152">
        <v>5.67</v>
      </c>
    </row>
    <row r="6153" spans="1:2">
      <c r="A6153" s="52">
        <v>36775</v>
      </c>
      <c r="B6153">
        <v>5.71</v>
      </c>
    </row>
    <row r="6154" spans="1:2">
      <c r="A6154" s="52">
        <v>36776</v>
      </c>
      <c r="B6154">
        <v>5.72</v>
      </c>
    </row>
    <row r="6155" spans="1:2">
      <c r="A6155" s="52">
        <v>36777</v>
      </c>
      <c r="B6155">
        <v>5.7</v>
      </c>
    </row>
    <row r="6156" spans="1:2">
      <c r="A6156" s="52">
        <v>36780</v>
      </c>
      <c r="B6156">
        <v>5.73</v>
      </c>
    </row>
    <row r="6157" spans="1:2">
      <c r="A6157" s="52">
        <v>36781</v>
      </c>
      <c r="B6157">
        <v>5.76</v>
      </c>
    </row>
    <row r="6158" spans="1:2">
      <c r="A6158" s="52">
        <v>36782</v>
      </c>
      <c r="B6158">
        <v>5.73</v>
      </c>
    </row>
    <row r="6159" spans="1:2">
      <c r="A6159" s="52">
        <v>36783</v>
      </c>
      <c r="B6159">
        <v>5.81</v>
      </c>
    </row>
    <row r="6160" spans="1:2">
      <c r="A6160" s="52">
        <v>36784</v>
      </c>
      <c r="B6160">
        <v>5.9</v>
      </c>
    </row>
    <row r="6161" spans="1:2">
      <c r="A6161" s="52">
        <v>36787</v>
      </c>
      <c r="B6161">
        <v>5.96</v>
      </c>
    </row>
    <row r="6162" spans="1:2">
      <c r="A6162" s="52">
        <v>36788</v>
      </c>
      <c r="B6162">
        <v>5.92</v>
      </c>
    </row>
    <row r="6163" spans="1:2">
      <c r="A6163" s="52">
        <v>36789</v>
      </c>
      <c r="B6163">
        <v>5.97</v>
      </c>
    </row>
    <row r="6164" spans="1:2">
      <c r="A6164" s="52">
        <v>36790</v>
      </c>
      <c r="B6164">
        <v>5.93</v>
      </c>
    </row>
    <row r="6165" spans="1:2">
      <c r="A6165" s="52">
        <v>36791</v>
      </c>
      <c r="B6165">
        <v>5.92</v>
      </c>
    </row>
    <row r="6166" spans="1:2">
      <c r="A6166" s="52">
        <v>36794</v>
      </c>
      <c r="B6166">
        <v>5.9</v>
      </c>
    </row>
    <row r="6167" spans="1:2">
      <c r="A6167" s="52">
        <v>36795</v>
      </c>
      <c r="B6167">
        <v>5.86</v>
      </c>
    </row>
    <row r="6168" spans="1:2">
      <c r="A6168" s="52">
        <v>36796</v>
      </c>
      <c r="B6168">
        <v>5.9</v>
      </c>
    </row>
    <row r="6169" spans="1:2">
      <c r="A6169" s="52">
        <v>36797</v>
      </c>
      <c r="B6169">
        <v>5.89</v>
      </c>
    </row>
    <row r="6170" spans="1:2">
      <c r="A6170" s="52">
        <v>36798</v>
      </c>
      <c r="B6170">
        <v>5.88</v>
      </c>
    </row>
    <row r="6171" spans="1:2">
      <c r="A6171" s="52">
        <v>36801</v>
      </c>
      <c r="B6171">
        <v>5.93</v>
      </c>
    </row>
    <row r="6172" spans="1:2">
      <c r="A6172" s="52">
        <v>36802</v>
      </c>
      <c r="B6172">
        <v>5.94</v>
      </c>
    </row>
    <row r="6173" spans="1:2">
      <c r="A6173" s="52">
        <v>36803</v>
      </c>
      <c r="B6173">
        <v>5.95</v>
      </c>
    </row>
    <row r="6174" spans="1:2">
      <c r="A6174" s="52">
        <v>36804</v>
      </c>
      <c r="B6174">
        <v>5.91</v>
      </c>
    </row>
    <row r="6175" spans="1:2">
      <c r="A6175" s="52">
        <v>36805</v>
      </c>
      <c r="B6175">
        <v>5.85</v>
      </c>
    </row>
    <row r="6176" spans="1:2">
      <c r="A6176" s="52">
        <v>36808</v>
      </c>
      <c r="B6176" t="s">
        <v>7113</v>
      </c>
    </row>
    <row r="6177" spans="1:2">
      <c r="A6177" s="52">
        <v>36809</v>
      </c>
      <c r="B6177">
        <v>5.83</v>
      </c>
    </row>
    <row r="6178" spans="1:2">
      <c r="A6178" s="52">
        <v>36810</v>
      </c>
      <c r="B6178">
        <v>5.83</v>
      </c>
    </row>
    <row r="6179" spans="1:2">
      <c r="A6179" s="52">
        <v>36811</v>
      </c>
      <c r="B6179">
        <v>5.82</v>
      </c>
    </row>
    <row r="6180" spans="1:2">
      <c r="A6180" s="52">
        <v>36812</v>
      </c>
      <c r="B6180">
        <v>5.8</v>
      </c>
    </row>
    <row r="6181" spans="1:2">
      <c r="A6181" s="52">
        <v>36815</v>
      </c>
      <c r="B6181">
        <v>5.81</v>
      </c>
    </row>
    <row r="6182" spans="1:2">
      <c r="A6182" s="52">
        <v>36816</v>
      </c>
      <c r="B6182">
        <v>5.77</v>
      </c>
    </row>
    <row r="6183" spans="1:2">
      <c r="A6183" s="52">
        <v>36817</v>
      </c>
      <c r="B6183">
        <v>5.77</v>
      </c>
    </row>
    <row r="6184" spans="1:2">
      <c r="A6184" s="52">
        <v>36818</v>
      </c>
      <c r="B6184">
        <v>5.76</v>
      </c>
    </row>
    <row r="6185" spans="1:2">
      <c r="A6185" s="52">
        <v>36819</v>
      </c>
      <c r="B6185">
        <v>5.73</v>
      </c>
    </row>
    <row r="6186" spans="1:2">
      <c r="A6186" s="52">
        <v>36822</v>
      </c>
      <c r="B6186">
        <v>5.68</v>
      </c>
    </row>
    <row r="6187" spans="1:2">
      <c r="A6187" s="52">
        <v>36823</v>
      </c>
      <c r="B6187">
        <v>5.71</v>
      </c>
    </row>
    <row r="6188" spans="1:2">
      <c r="A6188" s="52">
        <v>36824</v>
      </c>
      <c r="B6188">
        <v>5.75</v>
      </c>
    </row>
    <row r="6189" spans="1:2">
      <c r="A6189" s="52">
        <v>36825</v>
      </c>
      <c r="B6189">
        <v>5.74</v>
      </c>
    </row>
    <row r="6190" spans="1:2">
      <c r="A6190" s="52">
        <v>36826</v>
      </c>
      <c r="B6190">
        <v>5.74</v>
      </c>
    </row>
    <row r="6191" spans="1:2">
      <c r="A6191" s="52">
        <v>36829</v>
      </c>
      <c r="B6191">
        <v>5.76</v>
      </c>
    </row>
    <row r="6192" spans="1:2">
      <c r="A6192" s="52">
        <v>36830</v>
      </c>
      <c r="B6192">
        <v>5.79</v>
      </c>
    </row>
    <row r="6193" spans="1:2">
      <c r="A6193" s="52">
        <v>36831</v>
      </c>
      <c r="B6193">
        <v>5.78</v>
      </c>
    </row>
    <row r="6194" spans="1:2">
      <c r="A6194" s="52">
        <v>36832</v>
      </c>
      <c r="B6194">
        <v>5.79</v>
      </c>
    </row>
    <row r="6195" spans="1:2">
      <c r="A6195" s="52">
        <v>36833</v>
      </c>
      <c r="B6195">
        <v>5.86</v>
      </c>
    </row>
    <row r="6196" spans="1:2">
      <c r="A6196" s="52">
        <v>36836</v>
      </c>
      <c r="B6196">
        <v>5.89</v>
      </c>
    </row>
    <row r="6197" spans="1:2">
      <c r="A6197" s="52">
        <v>36837</v>
      </c>
      <c r="B6197">
        <v>5.9</v>
      </c>
    </row>
    <row r="6198" spans="1:2">
      <c r="A6198" s="52">
        <v>36838</v>
      </c>
      <c r="B6198">
        <v>5.89</v>
      </c>
    </row>
    <row r="6199" spans="1:2">
      <c r="A6199" s="52">
        <v>36839</v>
      </c>
      <c r="B6199">
        <v>5.85</v>
      </c>
    </row>
    <row r="6200" spans="1:2">
      <c r="A6200" s="52">
        <v>36840</v>
      </c>
      <c r="B6200">
        <v>5.88</v>
      </c>
    </row>
    <row r="6201" spans="1:2">
      <c r="A6201" s="52">
        <v>36843</v>
      </c>
      <c r="B6201">
        <v>5.85</v>
      </c>
    </row>
    <row r="6202" spans="1:2">
      <c r="A6202" s="52">
        <v>36844</v>
      </c>
      <c r="B6202">
        <v>5.81</v>
      </c>
    </row>
    <row r="6203" spans="1:2">
      <c r="A6203" s="52">
        <v>36845</v>
      </c>
      <c r="B6203">
        <v>5.77</v>
      </c>
    </row>
    <row r="6204" spans="1:2">
      <c r="A6204" s="52">
        <v>36846</v>
      </c>
      <c r="B6204">
        <v>5.75</v>
      </c>
    </row>
    <row r="6205" spans="1:2">
      <c r="A6205" s="52">
        <v>36847</v>
      </c>
      <c r="B6205">
        <v>5.78</v>
      </c>
    </row>
    <row r="6206" spans="1:2">
      <c r="A6206" s="52">
        <v>36850</v>
      </c>
      <c r="B6206">
        <v>5.76</v>
      </c>
    </row>
    <row r="6207" spans="1:2">
      <c r="A6207" s="52">
        <v>36851</v>
      </c>
      <c r="B6207">
        <v>5.74</v>
      </c>
    </row>
    <row r="6208" spans="1:2">
      <c r="A6208" s="52">
        <v>36852</v>
      </c>
      <c r="B6208">
        <v>5.68</v>
      </c>
    </row>
    <row r="6209" spans="1:2">
      <c r="A6209" s="52">
        <v>36853</v>
      </c>
      <c r="B6209" t="s">
        <v>7113</v>
      </c>
    </row>
    <row r="6210" spans="1:2">
      <c r="A6210" s="52">
        <v>36854</v>
      </c>
      <c r="B6210">
        <v>5.67</v>
      </c>
    </row>
    <row r="6211" spans="1:2">
      <c r="A6211" s="52">
        <v>36857</v>
      </c>
      <c r="B6211">
        <v>5.71</v>
      </c>
    </row>
    <row r="6212" spans="1:2">
      <c r="A6212" s="52">
        <v>36858</v>
      </c>
      <c r="B6212">
        <v>5.67</v>
      </c>
    </row>
    <row r="6213" spans="1:2">
      <c r="A6213" s="52">
        <v>36859</v>
      </c>
      <c r="B6213">
        <v>5.66</v>
      </c>
    </row>
    <row r="6214" spans="1:2">
      <c r="A6214" s="52">
        <v>36860</v>
      </c>
      <c r="B6214">
        <v>5.6</v>
      </c>
    </row>
    <row r="6215" spans="1:2">
      <c r="A6215" s="52">
        <v>36861</v>
      </c>
      <c r="B6215">
        <v>5.64</v>
      </c>
    </row>
    <row r="6216" spans="1:2">
      <c r="A6216" s="52">
        <v>36864</v>
      </c>
      <c r="B6216">
        <v>5.66</v>
      </c>
    </row>
    <row r="6217" spans="1:2">
      <c r="A6217" s="52">
        <v>36865</v>
      </c>
      <c r="B6217">
        <v>5.59</v>
      </c>
    </row>
    <row r="6218" spans="1:2">
      <c r="A6218" s="52">
        <v>36866</v>
      </c>
      <c r="B6218">
        <v>5.52</v>
      </c>
    </row>
    <row r="6219" spans="1:2">
      <c r="A6219" s="52">
        <v>36867</v>
      </c>
      <c r="B6219">
        <v>5.51</v>
      </c>
    </row>
    <row r="6220" spans="1:2">
      <c r="A6220" s="52">
        <v>36868</v>
      </c>
      <c r="B6220">
        <v>5.55</v>
      </c>
    </row>
    <row r="6221" spans="1:2">
      <c r="A6221" s="52">
        <v>36871</v>
      </c>
      <c r="B6221">
        <v>5.54</v>
      </c>
    </row>
    <row r="6222" spans="1:2">
      <c r="A6222" s="52">
        <v>36872</v>
      </c>
      <c r="B6222">
        <v>5.53</v>
      </c>
    </row>
    <row r="6223" spans="1:2">
      <c r="A6223" s="52">
        <v>36873</v>
      </c>
      <c r="B6223">
        <v>5.48</v>
      </c>
    </row>
    <row r="6224" spans="1:2">
      <c r="A6224" s="52">
        <v>36874</v>
      </c>
      <c r="B6224">
        <v>5.45</v>
      </c>
    </row>
    <row r="6225" spans="1:2">
      <c r="A6225" s="52">
        <v>36875</v>
      </c>
      <c r="B6225">
        <v>5.44</v>
      </c>
    </row>
    <row r="6226" spans="1:2">
      <c r="A6226" s="52">
        <v>36878</v>
      </c>
      <c r="B6226">
        <v>5.44</v>
      </c>
    </row>
    <row r="6227" spans="1:2">
      <c r="A6227" s="52">
        <v>36879</v>
      </c>
      <c r="B6227">
        <v>5.47</v>
      </c>
    </row>
    <row r="6228" spans="1:2">
      <c r="A6228" s="52">
        <v>36880</v>
      </c>
      <c r="B6228">
        <v>5.42</v>
      </c>
    </row>
    <row r="6229" spans="1:2">
      <c r="A6229" s="52">
        <v>36881</v>
      </c>
      <c r="B6229">
        <v>5.41</v>
      </c>
    </row>
    <row r="6230" spans="1:2">
      <c r="A6230" s="52">
        <v>36882</v>
      </c>
      <c r="B6230">
        <v>5.4</v>
      </c>
    </row>
    <row r="6231" spans="1:2">
      <c r="A6231" s="52">
        <v>36885</v>
      </c>
      <c r="B6231" t="s">
        <v>7113</v>
      </c>
    </row>
    <row r="6232" spans="1:2">
      <c r="A6232" s="52">
        <v>36886</v>
      </c>
      <c r="B6232">
        <v>5.41</v>
      </c>
    </row>
    <row r="6233" spans="1:2">
      <c r="A6233" s="52">
        <v>36887</v>
      </c>
      <c r="B6233">
        <v>5.45</v>
      </c>
    </row>
    <row r="6234" spans="1:2">
      <c r="A6234" s="52">
        <v>36888</v>
      </c>
      <c r="B6234">
        <v>5.44</v>
      </c>
    </row>
    <row r="6235" spans="1:2">
      <c r="A6235" s="52">
        <v>36889</v>
      </c>
      <c r="B6235">
        <v>5.46</v>
      </c>
    </row>
    <row r="6236" spans="1:2">
      <c r="A6236" s="52">
        <v>36892</v>
      </c>
      <c r="B6236" t="s">
        <v>7113</v>
      </c>
    </row>
    <row r="6237" spans="1:2">
      <c r="A6237" s="52">
        <v>36893</v>
      </c>
      <c r="B6237">
        <v>5.35</v>
      </c>
    </row>
    <row r="6238" spans="1:2">
      <c r="A6238" s="52">
        <v>36894</v>
      </c>
      <c r="B6238">
        <v>5.49</v>
      </c>
    </row>
    <row r="6239" spans="1:2">
      <c r="A6239" s="52">
        <v>36895</v>
      </c>
      <c r="B6239">
        <v>5.44</v>
      </c>
    </row>
    <row r="6240" spans="1:2">
      <c r="A6240" s="52">
        <v>36896</v>
      </c>
      <c r="B6240">
        <v>5.41</v>
      </c>
    </row>
    <row r="6241" spans="1:2">
      <c r="A6241" s="52">
        <v>36899</v>
      </c>
      <c r="B6241">
        <v>5.42</v>
      </c>
    </row>
    <row r="6242" spans="1:2">
      <c r="A6242" s="52">
        <v>36900</v>
      </c>
      <c r="B6242">
        <v>5.43</v>
      </c>
    </row>
    <row r="6243" spans="1:2">
      <c r="A6243" s="52">
        <v>36901</v>
      </c>
      <c r="B6243">
        <v>5.49</v>
      </c>
    </row>
    <row r="6244" spans="1:2">
      <c r="A6244" s="52">
        <v>36902</v>
      </c>
      <c r="B6244">
        <v>5.55</v>
      </c>
    </row>
    <row r="6245" spans="1:2">
      <c r="A6245" s="52">
        <v>36903</v>
      </c>
      <c r="B6245">
        <v>5.63</v>
      </c>
    </row>
    <row r="6246" spans="1:2">
      <c r="A6246" s="52">
        <v>36906</v>
      </c>
      <c r="B6246" t="s">
        <v>7113</v>
      </c>
    </row>
    <row r="6247" spans="1:2">
      <c r="A6247" s="52">
        <v>36907</v>
      </c>
      <c r="B6247">
        <v>5.6</v>
      </c>
    </row>
    <row r="6248" spans="1:2">
      <c r="A6248" s="52">
        <v>36908</v>
      </c>
      <c r="B6248">
        <v>5.52</v>
      </c>
    </row>
    <row r="6249" spans="1:2">
      <c r="A6249" s="52">
        <v>36909</v>
      </c>
      <c r="B6249">
        <v>5.47</v>
      </c>
    </row>
    <row r="6250" spans="1:2">
      <c r="A6250" s="52">
        <v>36910</v>
      </c>
      <c r="B6250">
        <v>5.56</v>
      </c>
    </row>
    <row r="6251" spans="1:2">
      <c r="A6251" s="52">
        <v>36913</v>
      </c>
      <c r="B6251">
        <v>5.61</v>
      </c>
    </row>
    <row r="6252" spans="1:2">
      <c r="A6252" s="52">
        <v>36914</v>
      </c>
      <c r="B6252">
        <v>5.65</v>
      </c>
    </row>
    <row r="6253" spans="1:2">
      <c r="A6253" s="52">
        <v>36915</v>
      </c>
      <c r="B6253">
        <v>5.67</v>
      </c>
    </row>
    <row r="6254" spans="1:2">
      <c r="A6254" s="52">
        <v>36916</v>
      </c>
      <c r="B6254">
        <v>5.61</v>
      </c>
    </row>
    <row r="6255" spans="1:2">
      <c r="A6255" s="52">
        <v>36917</v>
      </c>
      <c r="B6255">
        <v>5.64</v>
      </c>
    </row>
    <row r="6256" spans="1:2">
      <c r="A6256" s="52">
        <v>36920</v>
      </c>
      <c r="B6256">
        <v>5.69</v>
      </c>
    </row>
    <row r="6257" spans="1:2">
      <c r="A6257" s="52">
        <v>36921</v>
      </c>
      <c r="B6257">
        <v>5.59</v>
      </c>
    </row>
    <row r="6258" spans="1:2">
      <c r="A6258" s="52">
        <v>36922</v>
      </c>
      <c r="B6258">
        <v>5.54</v>
      </c>
    </row>
    <row r="6259" spans="1:2">
      <c r="A6259" s="52">
        <v>36923</v>
      </c>
      <c r="B6259">
        <v>5.46</v>
      </c>
    </row>
    <row r="6260" spans="1:2">
      <c r="A6260" s="52">
        <v>36924</v>
      </c>
      <c r="B6260">
        <v>5.51</v>
      </c>
    </row>
    <row r="6261" spans="1:2">
      <c r="A6261" s="52">
        <v>36927</v>
      </c>
      <c r="B6261">
        <v>5.48</v>
      </c>
    </row>
    <row r="6262" spans="1:2">
      <c r="A6262" s="52">
        <v>36928</v>
      </c>
      <c r="B6262">
        <v>5.51</v>
      </c>
    </row>
    <row r="6263" spans="1:2">
      <c r="A6263" s="52">
        <v>36929</v>
      </c>
      <c r="B6263">
        <v>5.52</v>
      </c>
    </row>
    <row r="6264" spans="1:2">
      <c r="A6264" s="52">
        <v>36930</v>
      </c>
      <c r="B6264">
        <v>5.44</v>
      </c>
    </row>
    <row r="6265" spans="1:2">
      <c r="A6265" s="52">
        <v>36931</v>
      </c>
      <c r="B6265">
        <v>5.38</v>
      </c>
    </row>
    <row r="6266" spans="1:2">
      <c r="A6266" s="52">
        <v>36934</v>
      </c>
      <c r="B6266">
        <v>5.42</v>
      </c>
    </row>
    <row r="6267" spans="1:2">
      <c r="A6267" s="52">
        <v>36935</v>
      </c>
      <c r="B6267">
        <v>5.43</v>
      </c>
    </row>
    <row r="6268" spans="1:2">
      <c r="A6268" s="52">
        <v>36936</v>
      </c>
      <c r="B6268">
        <v>5.44</v>
      </c>
    </row>
    <row r="6269" spans="1:2">
      <c r="A6269" s="52">
        <v>36937</v>
      </c>
      <c r="B6269">
        <v>5.5</v>
      </c>
    </row>
    <row r="6270" spans="1:2">
      <c r="A6270" s="52">
        <v>36938</v>
      </c>
      <c r="B6270">
        <v>5.46</v>
      </c>
    </row>
    <row r="6271" spans="1:2">
      <c r="A6271" s="52">
        <v>36941</v>
      </c>
      <c r="B6271" t="s">
        <v>7113</v>
      </c>
    </row>
    <row r="6272" spans="1:2">
      <c r="A6272" s="52">
        <v>36942</v>
      </c>
      <c r="B6272">
        <v>5.46</v>
      </c>
    </row>
    <row r="6273" spans="1:2">
      <c r="A6273" s="52">
        <v>36943</v>
      </c>
      <c r="B6273">
        <v>5.49</v>
      </c>
    </row>
    <row r="6274" spans="1:2">
      <c r="A6274" s="52">
        <v>36944</v>
      </c>
      <c r="B6274">
        <v>5.52</v>
      </c>
    </row>
    <row r="6275" spans="1:2">
      <c r="A6275" s="52">
        <v>36945</v>
      </c>
      <c r="B6275">
        <v>5.49</v>
      </c>
    </row>
    <row r="6276" spans="1:2">
      <c r="A6276" s="52">
        <v>36948</v>
      </c>
      <c r="B6276">
        <v>5.45</v>
      </c>
    </row>
    <row r="6277" spans="1:2">
      <c r="A6277" s="52">
        <v>36949</v>
      </c>
      <c r="B6277">
        <v>5.34</v>
      </c>
    </row>
    <row r="6278" spans="1:2">
      <c r="A6278" s="52">
        <v>36950</v>
      </c>
      <c r="B6278">
        <v>5.34</v>
      </c>
    </row>
    <row r="6279" spans="1:2">
      <c r="A6279" s="52">
        <v>36951</v>
      </c>
      <c r="B6279">
        <v>5.29</v>
      </c>
    </row>
    <row r="6280" spans="1:2">
      <c r="A6280" s="52">
        <v>36952</v>
      </c>
      <c r="B6280">
        <v>5.38</v>
      </c>
    </row>
    <row r="6281" spans="1:2">
      <c r="A6281" s="52">
        <v>36955</v>
      </c>
      <c r="B6281">
        <v>5.36</v>
      </c>
    </row>
    <row r="6282" spans="1:2">
      <c r="A6282" s="52">
        <v>36956</v>
      </c>
      <c r="B6282">
        <v>5.38</v>
      </c>
    </row>
    <row r="6283" spans="1:2">
      <c r="A6283" s="52">
        <v>36957</v>
      </c>
      <c r="B6283">
        <v>5.32</v>
      </c>
    </row>
    <row r="6284" spans="1:2">
      <c r="A6284" s="52">
        <v>36958</v>
      </c>
      <c r="B6284">
        <v>5.3</v>
      </c>
    </row>
    <row r="6285" spans="1:2">
      <c r="A6285" s="52">
        <v>36959</v>
      </c>
      <c r="B6285">
        <v>5.32</v>
      </c>
    </row>
    <row r="6286" spans="1:2">
      <c r="A6286" s="52">
        <v>36962</v>
      </c>
      <c r="B6286">
        <v>5.31</v>
      </c>
    </row>
    <row r="6287" spans="1:2">
      <c r="A6287" s="52">
        <v>36963</v>
      </c>
      <c r="B6287">
        <v>5.34</v>
      </c>
    </row>
    <row r="6288" spans="1:2">
      <c r="A6288" s="52">
        <v>36964</v>
      </c>
      <c r="B6288">
        <v>5.28</v>
      </c>
    </row>
    <row r="6289" spans="1:2">
      <c r="A6289" s="52">
        <v>36965</v>
      </c>
      <c r="B6289">
        <v>5.29</v>
      </c>
    </row>
    <row r="6290" spans="1:2">
      <c r="A6290" s="52">
        <v>36966</v>
      </c>
      <c r="B6290">
        <v>5.28</v>
      </c>
    </row>
    <row r="6291" spans="1:2">
      <c r="A6291" s="52">
        <v>36969</v>
      </c>
      <c r="B6291">
        <v>5.3</v>
      </c>
    </row>
    <row r="6292" spans="1:2">
      <c r="A6292" s="52">
        <v>36970</v>
      </c>
      <c r="B6292">
        <v>5.27</v>
      </c>
    </row>
    <row r="6293" spans="1:2">
      <c r="A6293" s="52">
        <v>36971</v>
      </c>
      <c r="B6293">
        <v>5.28</v>
      </c>
    </row>
    <row r="6294" spans="1:2">
      <c r="A6294" s="52">
        <v>36972</v>
      </c>
      <c r="B6294">
        <v>5.25</v>
      </c>
    </row>
    <row r="6295" spans="1:2">
      <c r="A6295" s="52">
        <v>36973</v>
      </c>
      <c r="B6295">
        <v>5.3</v>
      </c>
    </row>
    <row r="6296" spans="1:2">
      <c r="A6296" s="52">
        <v>36976</v>
      </c>
      <c r="B6296">
        <v>5.36</v>
      </c>
    </row>
    <row r="6297" spans="1:2">
      <c r="A6297" s="52">
        <v>36977</v>
      </c>
      <c r="B6297">
        <v>5.45</v>
      </c>
    </row>
    <row r="6298" spans="1:2">
      <c r="A6298" s="52">
        <v>36978</v>
      </c>
      <c r="B6298">
        <v>5.47</v>
      </c>
    </row>
    <row r="6299" spans="1:2">
      <c r="A6299" s="52">
        <v>36979</v>
      </c>
      <c r="B6299">
        <v>5.48</v>
      </c>
    </row>
    <row r="6300" spans="1:2">
      <c r="A6300" s="52">
        <v>36980</v>
      </c>
      <c r="B6300">
        <v>5.46</v>
      </c>
    </row>
    <row r="6301" spans="1:2">
      <c r="A6301" s="52">
        <v>36983</v>
      </c>
      <c r="B6301">
        <v>5.49</v>
      </c>
    </row>
    <row r="6302" spans="1:2">
      <c r="A6302" s="52">
        <v>36984</v>
      </c>
      <c r="B6302">
        <v>5.48</v>
      </c>
    </row>
    <row r="6303" spans="1:2">
      <c r="A6303" s="52">
        <v>36985</v>
      </c>
      <c r="B6303">
        <v>5.5</v>
      </c>
    </row>
    <row r="6304" spans="1:2">
      <c r="A6304" s="52">
        <v>36986</v>
      </c>
      <c r="B6304">
        <v>5.53</v>
      </c>
    </row>
    <row r="6305" spans="1:2">
      <c r="A6305" s="52">
        <v>36987</v>
      </c>
      <c r="B6305">
        <v>5.46</v>
      </c>
    </row>
    <row r="6306" spans="1:2">
      <c r="A6306" s="52">
        <v>36990</v>
      </c>
      <c r="B6306">
        <v>5.5</v>
      </c>
    </row>
    <row r="6307" spans="1:2">
      <c r="A6307" s="52">
        <v>36991</v>
      </c>
      <c r="B6307">
        <v>5.63</v>
      </c>
    </row>
    <row r="6308" spans="1:2">
      <c r="A6308" s="52">
        <v>36992</v>
      </c>
      <c r="B6308">
        <v>5.6</v>
      </c>
    </row>
    <row r="6309" spans="1:2">
      <c r="A6309" s="52">
        <v>36993</v>
      </c>
      <c r="B6309">
        <v>5.61</v>
      </c>
    </row>
    <row r="6310" spans="1:2">
      <c r="A6310" s="52">
        <v>36994</v>
      </c>
      <c r="B6310" t="s">
        <v>7113</v>
      </c>
    </row>
    <row r="6311" spans="1:2">
      <c r="A6311" s="52">
        <v>36997</v>
      </c>
      <c r="B6311">
        <v>5.7</v>
      </c>
    </row>
    <row r="6312" spans="1:2">
      <c r="A6312" s="52">
        <v>36998</v>
      </c>
      <c r="B6312">
        <v>5.65</v>
      </c>
    </row>
    <row r="6313" spans="1:2">
      <c r="A6313" s="52">
        <v>36999</v>
      </c>
      <c r="B6313">
        <v>5.65</v>
      </c>
    </row>
    <row r="6314" spans="1:2">
      <c r="A6314" s="52">
        <v>37000</v>
      </c>
      <c r="B6314">
        <v>5.77</v>
      </c>
    </row>
    <row r="6315" spans="1:2">
      <c r="A6315" s="52">
        <v>37001</v>
      </c>
      <c r="B6315">
        <v>5.79</v>
      </c>
    </row>
    <row r="6316" spans="1:2">
      <c r="A6316" s="52">
        <v>37004</v>
      </c>
      <c r="B6316">
        <v>5.73</v>
      </c>
    </row>
    <row r="6317" spans="1:2">
      <c r="A6317" s="52">
        <v>37005</v>
      </c>
      <c r="B6317">
        <v>5.75</v>
      </c>
    </row>
    <row r="6318" spans="1:2">
      <c r="A6318" s="52">
        <v>37006</v>
      </c>
      <c r="B6318">
        <v>5.78</v>
      </c>
    </row>
    <row r="6319" spans="1:2">
      <c r="A6319" s="52">
        <v>37007</v>
      </c>
      <c r="B6319">
        <v>5.71</v>
      </c>
    </row>
    <row r="6320" spans="1:2">
      <c r="A6320" s="52">
        <v>37008</v>
      </c>
      <c r="B6320">
        <v>5.81</v>
      </c>
    </row>
    <row r="6321" spans="1:2">
      <c r="A6321" s="52">
        <v>37011</v>
      </c>
      <c r="B6321">
        <v>5.78</v>
      </c>
    </row>
    <row r="6322" spans="1:2">
      <c r="A6322" s="52">
        <v>37012</v>
      </c>
      <c r="B6322">
        <v>5.75</v>
      </c>
    </row>
    <row r="6323" spans="1:2">
      <c r="A6323" s="52">
        <v>37013</v>
      </c>
      <c r="B6323">
        <v>5.71</v>
      </c>
    </row>
    <row r="6324" spans="1:2">
      <c r="A6324" s="52">
        <v>37014</v>
      </c>
      <c r="B6324">
        <v>5.64</v>
      </c>
    </row>
    <row r="6325" spans="1:2">
      <c r="A6325" s="52">
        <v>37015</v>
      </c>
      <c r="B6325">
        <v>5.65</v>
      </c>
    </row>
    <row r="6326" spans="1:2">
      <c r="A6326" s="52">
        <v>37018</v>
      </c>
      <c r="B6326">
        <v>5.68</v>
      </c>
    </row>
    <row r="6327" spans="1:2">
      <c r="A6327" s="52">
        <v>37019</v>
      </c>
      <c r="B6327">
        <v>5.72</v>
      </c>
    </row>
    <row r="6328" spans="1:2">
      <c r="A6328" s="52">
        <v>37020</v>
      </c>
      <c r="B6328">
        <v>5.67</v>
      </c>
    </row>
    <row r="6329" spans="1:2">
      <c r="A6329" s="52">
        <v>37021</v>
      </c>
      <c r="B6329">
        <v>5.75</v>
      </c>
    </row>
    <row r="6330" spans="1:2">
      <c r="A6330" s="52">
        <v>37022</v>
      </c>
      <c r="B6330">
        <v>5.88</v>
      </c>
    </row>
    <row r="6331" spans="1:2">
      <c r="A6331" s="52">
        <v>37025</v>
      </c>
      <c r="B6331">
        <v>5.85</v>
      </c>
    </row>
    <row r="6332" spans="1:2">
      <c r="A6332" s="52">
        <v>37026</v>
      </c>
      <c r="B6332">
        <v>5.89</v>
      </c>
    </row>
    <row r="6333" spans="1:2">
      <c r="A6333" s="52">
        <v>37027</v>
      </c>
      <c r="B6333">
        <v>5.86</v>
      </c>
    </row>
    <row r="6334" spans="1:2">
      <c r="A6334" s="52">
        <v>37028</v>
      </c>
      <c r="B6334">
        <v>5.8</v>
      </c>
    </row>
    <row r="6335" spans="1:2">
      <c r="A6335" s="52">
        <v>37029</v>
      </c>
      <c r="B6335">
        <v>5.76</v>
      </c>
    </row>
    <row r="6336" spans="1:2">
      <c r="A6336" s="52">
        <v>37032</v>
      </c>
      <c r="B6336">
        <v>5.75</v>
      </c>
    </row>
    <row r="6337" spans="1:2">
      <c r="A6337" s="52">
        <v>37033</v>
      </c>
      <c r="B6337">
        <v>5.78</v>
      </c>
    </row>
    <row r="6338" spans="1:2">
      <c r="A6338" s="52">
        <v>37034</v>
      </c>
      <c r="B6338">
        <v>5.79</v>
      </c>
    </row>
    <row r="6339" spans="1:2">
      <c r="A6339" s="52">
        <v>37035</v>
      </c>
      <c r="B6339">
        <v>5.87</v>
      </c>
    </row>
    <row r="6340" spans="1:2">
      <c r="A6340" s="52">
        <v>37036</v>
      </c>
      <c r="B6340">
        <v>5.86</v>
      </c>
    </row>
    <row r="6341" spans="1:2">
      <c r="A6341" s="52">
        <v>37039</v>
      </c>
      <c r="B6341" t="s">
        <v>7113</v>
      </c>
    </row>
    <row r="6342" spans="1:2">
      <c r="A6342" s="52">
        <v>37040</v>
      </c>
      <c r="B6342">
        <v>5.86</v>
      </c>
    </row>
    <row r="6343" spans="1:2">
      <c r="A6343" s="52">
        <v>37041</v>
      </c>
      <c r="B6343">
        <v>5.86</v>
      </c>
    </row>
    <row r="6344" spans="1:2">
      <c r="A6344" s="52">
        <v>37042</v>
      </c>
      <c r="B6344">
        <v>5.78</v>
      </c>
    </row>
    <row r="6345" spans="1:2">
      <c r="A6345" s="52">
        <v>37043</v>
      </c>
      <c r="B6345">
        <v>5.71</v>
      </c>
    </row>
    <row r="6346" spans="1:2">
      <c r="A6346" s="52">
        <v>37046</v>
      </c>
      <c r="B6346">
        <v>5.69</v>
      </c>
    </row>
    <row r="6347" spans="1:2">
      <c r="A6347" s="52">
        <v>37047</v>
      </c>
      <c r="B6347">
        <v>5.66</v>
      </c>
    </row>
    <row r="6348" spans="1:2">
      <c r="A6348" s="52">
        <v>37048</v>
      </c>
      <c r="B6348">
        <v>5.65</v>
      </c>
    </row>
    <row r="6349" spans="1:2">
      <c r="A6349" s="52">
        <v>37049</v>
      </c>
      <c r="B6349">
        <v>5.72</v>
      </c>
    </row>
    <row r="6350" spans="1:2">
      <c r="A6350" s="52">
        <v>37050</v>
      </c>
      <c r="B6350">
        <v>5.73</v>
      </c>
    </row>
    <row r="6351" spans="1:2">
      <c r="A6351" s="52">
        <v>37053</v>
      </c>
      <c r="B6351">
        <v>5.69</v>
      </c>
    </row>
    <row r="6352" spans="1:2">
      <c r="A6352" s="52">
        <v>37054</v>
      </c>
      <c r="B6352">
        <v>5.65</v>
      </c>
    </row>
    <row r="6353" spans="1:2">
      <c r="A6353" s="52">
        <v>37055</v>
      </c>
      <c r="B6353">
        <v>5.66</v>
      </c>
    </row>
    <row r="6354" spans="1:2">
      <c r="A6354" s="52">
        <v>37056</v>
      </c>
      <c r="B6354">
        <v>5.65</v>
      </c>
    </row>
    <row r="6355" spans="1:2">
      <c r="A6355" s="52">
        <v>37057</v>
      </c>
      <c r="B6355">
        <v>5.68</v>
      </c>
    </row>
    <row r="6356" spans="1:2">
      <c r="A6356" s="52">
        <v>37060</v>
      </c>
      <c r="B6356">
        <v>5.7</v>
      </c>
    </row>
    <row r="6357" spans="1:2">
      <c r="A6357" s="52">
        <v>37061</v>
      </c>
      <c r="B6357">
        <v>5.69</v>
      </c>
    </row>
    <row r="6358" spans="1:2">
      <c r="A6358" s="52">
        <v>37062</v>
      </c>
      <c r="B6358">
        <v>5.67</v>
      </c>
    </row>
    <row r="6359" spans="1:2">
      <c r="A6359" s="52">
        <v>37063</v>
      </c>
      <c r="B6359">
        <v>5.64</v>
      </c>
    </row>
    <row r="6360" spans="1:2">
      <c r="A6360" s="52">
        <v>37064</v>
      </c>
      <c r="B6360">
        <v>5.58</v>
      </c>
    </row>
    <row r="6361" spans="1:2">
      <c r="A6361" s="52">
        <v>37067</v>
      </c>
      <c r="B6361">
        <v>5.59</v>
      </c>
    </row>
    <row r="6362" spans="1:2">
      <c r="A6362" s="52">
        <v>37068</v>
      </c>
      <c r="B6362">
        <v>5.65</v>
      </c>
    </row>
    <row r="6363" spans="1:2">
      <c r="A6363" s="52">
        <v>37069</v>
      </c>
      <c r="B6363">
        <v>5.62</v>
      </c>
    </row>
    <row r="6364" spans="1:2">
      <c r="A6364" s="52">
        <v>37070</v>
      </c>
      <c r="B6364">
        <v>5.68</v>
      </c>
    </row>
    <row r="6365" spans="1:2">
      <c r="A6365" s="52">
        <v>37071</v>
      </c>
      <c r="B6365">
        <v>5.75</v>
      </c>
    </row>
    <row r="6366" spans="1:2">
      <c r="A6366" s="52">
        <v>37074</v>
      </c>
      <c r="B6366">
        <v>5.7</v>
      </c>
    </row>
    <row r="6367" spans="1:2">
      <c r="A6367" s="52">
        <v>37075</v>
      </c>
      <c r="B6367">
        <v>5.73</v>
      </c>
    </row>
    <row r="6368" spans="1:2">
      <c r="A6368" s="52">
        <v>37076</v>
      </c>
      <c r="B6368" t="s">
        <v>7113</v>
      </c>
    </row>
    <row r="6369" spans="1:2">
      <c r="A6369" s="52">
        <v>37077</v>
      </c>
      <c r="B6369">
        <v>5.76</v>
      </c>
    </row>
    <row r="6370" spans="1:2">
      <c r="A6370" s="52">
        <v>37078</v>
      </c>
      <c r="B6370">
        <v>5.75</v>
      </c>
    </row>
    <row r="6371" spans="1:2">
      <c r="A6371" s="52">
        <v>37081</v>
      </c>
      <c r="B6371">
        <v>5.7</v>
      </c>
    </row>
    <row r="6372" spans="1:2">
      <c r="A6372" s="52">
        <v>37082</v>
      </c>
      <c r="B6372">
        <v>5.68</v>
      </c>
    </row>
    <row r="6373" spans="1:2">
      <c r="A6373" s="52">
        <v>37083</v>
      </c>
      <c r="B6373">
        <v>5.69</v>
      </c>
    </row>
    <row r="6374" spans="1:2">
      <c r="A6374" s="52">
        <v>37084</v>
      </c>
      <c r="B6374">
        <v>5.65</v>
      </c>
    </row>
    <row r="6375" spans="1:2">
      <c r="A6375" s="52">
        <v>37085</v>
      </c>
      <c r="B6375">
        <v>5.64</v>
      </c>
    </row>
    <row r="6376" spans="1:2">
      <c r="A6376" s="52">
        <v>37088</v>
      </c>
      <c r="B6376">
        <v>5.59</v>
      </c>
    </row>
    <row r="6377" spans="1:2">
      <c r="A6377" s="52">
        <v>37089</v>
      </c>
      <c r="B6377">
        <v>5.59</v>
      </c>
    </row>
    <row r="6378" spans="1:2">
      <c r="A6378" s="52">
        <v>37090</v>
      </c>
      <c r="B6378">
        <v>5.52</v>
      </c>
    </row>
    <row r="6379" spans="1:2">
      <c r="A6379" s="52">
        <v>37091</v>
      </c>
      <c r="B6379">
        <v>5.53</v>
      </c>
    </row>
    <row r="6380" spans="1:2">
      <c r="A6380" s="52">
        <v>37092</v>
      </c>
      <c r="B6380">
        <v>5.54</v>
      </c>
    </row>
    <row r="6381" spans="1:2">
      <c r="A6381" s="52">
        <v>37095</v>
      </c>
      <c r="B6381">
        <v>5.53</v>
      </c>
    </row>
    <row r="6382" spans="1:2">
      <c r="A6382" s="52">
        <v>37096</v>
      </c>
      <c r="B6382">
        <v>5.52</v>
      </c>
    </row>
    <row r="6383" spans="1:2">
      <c r="A6383" s="52">
        <v>37097</v>
      </c>
      <c r="B6383">
        <v>5.58</v>
      </c>
    </row>
    <row r="6384" spans="1:2">
      <c r="A6384" s="52">
        <v>37098</v>
      </c>
      <c r="B6384">
        <v>5.59</v>
      </c>
    </row>
    <row r="6385" spans="1:2">
      <c r="A6385" s="52">
        <v>37099</v>
      </c>
      <c r="B6385">
        <v>5.55</v>
      </c>
    </row>
    <row r="6386" spans="1:2">
      <c r="A6386" s="52">
        <v>37102</v>
      </c>
      <c r="B6386">
        <v>5.53</v>
      </c>
    </row>
    <row r="6387" spans="1:2">
      <c r="A6387" s="52">
        <v>37103</v>
      </c>
      <c r="B6387">
        <v>5.51</v>
      </c>
    </row>
    <row r="6388" spans="1:2">
      <c r="A6388" s="52">
        <v>37104</v>
      </c>
      <c r="B6388">
        <v>5.53</v>
      </c>
    </row>
    <row r="6389" spans="1:2">
      <c r="A6389" s="52">
        <v>37105</v>
      </c>
      <c r="B6389">
        <v>5.57</v>
      </c>
    </row>
    <row r="6390" spans="1:2">
      <c r="A6390" s="52">
        <v>37106</v>
      </c>
      <c r="B6390">
        <v>5.59</v>
      </c>
    </row>
    <row r="6391" spans="1:2">
      <c r="A6391" s="52">
        <v>37109</v>
      </c>
      <c r="B6391">
        <v>5.59</v>
      </c>
    </row>
    <row r="6392" spans="1:2">
      <c r="A6392" s="52">
        <v>37110</v>
      </c>
      <c r="B6392">
        <v>5.6</v>
      </c>
    </row>
    <row r="6393" spans="1:2">
      <c r="A6393" s="52">
        <v>37111</v>
      </c>
      <c r="B6393">
        <v>5.52</v>
      </c>
    </row>
    <row r="6394" spans="1:2">
      <c r="A6394" s="52">
        <v>37112</v>
      </c>
      <c r="B6394">
        <v>5.54</v>
      </c>
    </row>
    <row r="6395" spans="1:2">
      <c r="A6395" s="52">
        <v>37113</v>
      </c>
      <c r="B6395">
        <v>5.52</v>
      </c>
    </row>
    <row r="6396" spans="1:2">
      <c r="A6396" s="52">
        <v>37116</v>
      </c>
      <c r="B6396">
        <v>5.52</v>
      </c>
    </row>
    <row r="6397" spans="1:2">
      <c r="A6397" s="52">
        <v>37117</v>
      </c>
      <c r="B6397">
        <v>5.51</v>
      </c>
    </row>
    <row r="6398" spans="1:2">
      <c r="A6398" s="52">
        <v>37118</v>
      </c>
      <c r="B6398">
        <v>5.52</v>
      </c>
    </row>
    <row r="6399" spans="1:2">
      <c r="A6399" s="52">
        <v>37119</v>
      </c>
      <c r="B6399">
        <v>5.48</v>
      </c>
    </row>
    <row r="6400" spans="1:2">
      <c r="A6400" s="52">
        <v>37120</v>
      </c>
      <c r="B6400">
        <v>5.43</v>
      </c>
    </row>
    <row r="6401" spans="1:2">
      <c r="A6401" s="52">
        <v>37123</v>
      </c>
      <c r="B6401">
        <v>5.46</v>
      </c>
    </row>
    <row r="6402" spans="1:2">
      <c r="A6402" s="52">
        <v>37124</v>
      </c>
      <c r="B6402">
        <v>5.44</v>
      </c>
    </row>
    <row r="6403" spans="1:2">
      <c r="A6403" s="52">
        <v>37125</v>
      </c>
      <c r="B6403">
        <v>5.44</v>
      </c>
    </row>
    <row r="6404" spans="1:2">
      <c r="A6404" s="52">
        <v>37126</v>
      </c>
      <c r="B6404">
        <v>5.41</v>
      </c>
    </row>
    <row r="6405" spans="1:2">
      <c r="A6405" s="52">
        <v>37127</v>
      </c>
      <c r="B6405">
        <v>5.45</v>
      </c>
    </row>
    <row r="6406" spans="1:2">
      <c r="A6406" s="52">
        <v>37130</v>
      </c>
      <c r="B6406">
        <v>5.47</v>
      </c>
    </row>
    <row r="6407" spans="1:2">
      <c r="A6407" s="52">
        <v>37131</v>
      </c>
      <c r="B6407">
        <v>5.41</v>
      </c>
    </row>
    <row r="6408" spans="1:2">
      <c r="A6408" s="52">
        <v>37132</v>
      </c>
      <c r="B6408">
        <v>5.36</v>
      </c>
    </row>
    <row r="6409" spans="1:2">
      <c r="A6409" s="52">
        <v>37133</v>
      </c>
      <c r="B6409">
        <v>5.37</v>
      </c>
    </row>
    <row r="6410" spans="1:2">
      <c r="A6410" s="52">
        <v>37134</v>
      </c>
      <c r="B6410">
        <v>5.39</v>
      </c>
    </row>
    <row r="6411" spans="1:2">
      <c r="A6411" s="52">
        <v>37137</v>
      </c>
      <c r="B6411" t="s">
        <v>7113</v>
      </c>
    </row>
    <row r="6412" spans="1:2">
      <c r="A6412" s="52">
        <v>37138</v>
      </c>
      <c r="B6412">
        <v>5.5</v>
      </c>
    </row>
    <row r="6413" spans="1:2">
      <c r="A6413" s="52">
        <v>37139</v>
      </c>
      <c r="B6413">
        <v>5.48</v>
      </c>
    </row>
    <row r="6414" spans="1:2">
      <c r="A6414" s="52">
        <v>37140</v>
      </c>
      <c r="B6414">
        <v>5.41</v>
      </c>
    </row>
    <row r="6415" spans="1:2">
      <c r="A6415" s="52">
        <v>37141</v>
      </c>
      <c r="B6415">
        <v>5.39</v>
      </c>
    </row>
    <row r="6416" spans="1:2">
      <c r="A6416" s="52">
        <v>37144</v>
      </c>
      <c r="B6416">
        <v>5.43</v>
      </c>
    </row>
    <row r="6417" spans="1:2">
      <c r="A6417" s="52">
        <v>37145</v>
      </c>
      <c r="B6417" t="s">
        <v>7113</v>
      </c>
    </row>
    <row r="6418" spans="1:2">
      <c r="A6418" s="52">
        <v>37146</v>
      </c>
      <c r="B6418" t="s">
        <v>7113</v>
      </c>
    </row>
    <row r="6419" spans="1:2">
      <c r="A6419" s="52">
        <v>37147</v>
      </c>
      <c r="B6419">
        <v>5.39</v>
      </c>
    </row>
    <row r="6420" spans="1:2">
      <c r="A6420" s="52">
        <v>37148</v>
      </c>
      <c r="B6420">
        <v>5.35</v>
      </c>
    </row>
    <row r="6421" spans="1:2">
      <c r="A6421" s="52">
        <v>37151</v>
      </c>
      <c r="B6421">
        <v>5.41</v>
      </c>
    </row>
    <row r="6422" spans="1:2">
      <c r="A6422" s="52">
        <v>37152</v>
      </c>
      <c r="B6422">
        <v>5.55</v>
      </c>
    </row>
    <row r="6423" spans="1:2">
      <c r="A6423" s="52">
        <v>37153</v>
      </c>
      <c r="B6423">
        <v>5.56</v>
      </c>
    </row>
    <row r="6424" spans="1:2">
      <c r="A6424" s="52">
        <v>37154</v>
      </c>
      <c r="B6424">
        <v>5.62</v>
      </c>
    </row>
    <row r="6425" spans="1:2">
      <c r="A6425" s="52">
        <v>37155</v>
      </c>
      <c r="B6425">
        <v>5.59</v>
      </c>
    </row>
    <row r="6426" spans="1:2">
      <c r="A6426" s="52">
        <v>37158</v>
      </c>
      <c r="B6426">
        <v>5.58</v>
      </c>
    </row>
    <row r="6427" spans="1:2">
      <c r="A6427" s="52">
        <v>37159</v>
      </c>
      <c r="B6427">
        <v>5.58</v>
      </c>
    </row>
    <row r="6428" spans="1:2">
      <c r="A6428" s="52">
        <v>37160</v>
      </c>
      <c r="B6428">
        <v>5.5</v>
      </c>
    </row>
    <row r="6429" spans="1:2">
      <c r="A6429" s="52">
        <v>37161</v>
      </c>
      <c r="B6429">
        <v>5.45</v>
      </c>
    </row>
    <row r="6430" spans="1:2">
      <c r="A6430" s="52">
        <v>37162</v>
      </c>
      <c r="B6430">
        <v>5.42</v>
      </c>
    </row>
    <row r="6431" spans="1:2">
      <c r="A6431" s="52">
        <v>37165</v>
      </c>
      <c r="B6431">
        <v>5.38</v>
      </c>
    </row>
    <row r="6432" spans="1:2">
      <c r="A6432" s="52">
        <v>37166</v>
      </c>
      <c r="B6432">
        <v>5.34</v>
      </c>
    </row>
    <row r="6433" spans="1:2">
      <c r="A6433" s="52">
        <v>37167</v>
      </c>
      <c r="B6433">
        <v>5.32</v>
      </c>
    </row>
    <row r="6434" spans="1:2">
      <c r="A6434" s="52">
        <v>37168</v>
      </c>
      <c r="B6434">
        <v>5.31</v>
      </c>
    </row>
    <row r="6435" spans="1:2">
      <c r="A6435" s="52">
        <v>37169</v>
      </c>
      <c r="B6435">
        <v>5.31</v>
      </c>
    </row>
    <row r="6436" spans="1:2">
      <c r="A6436" s="52">
        <v>37172</v>
      </c>
      <c r="B6436" t="s">
        <v>7113</v>
      </c>
    </row>
    <row r="6437" spans="1:2">
      <c r="A6437" s="52">
        <v>37173</v>
      </c>
      <c r="B6437">
        <v>5.39</v>
      </c>
    </row>
    <row r="6438" spans="1:2">
      <c r="A6438" s="52">
        <v>37174</v>
      </c>
      <c r="B6438">
        <v>5.36</v>
      </c>
    </row>
    <row r="6439" spans="1:2">
      <c r="A6439" s="52">
        <v>37175</v>
      </c>
      <c r="B6439">
        <v>5.41</v>
      </c>
    </row>
    <row r="6440" spans="1:2">
      <c r="A6440" s="52">
        <v>37176</v>
      </c>
      <c r="B6440">
        <v>5.42</v>
      </c>
    </row>
    <row r="6441" spans="1:2">
      <c r="A6441" s="52">
        <v>37179</v>
      </c>
      <c r="B6441">
        <v>5.38</v>
      </c>
    </row>
    <row r="6442" spans="1:2">
      <c r="A6442" s="52">
        <v>37180</v>
      </c>
      <c r="B6442">
        <v>5.35</v>
      </c>
    </row>
    <row r="6443" spans="1:2">
      <c r="A6443" s="52">
        <v>37181</v>
      </c>
      <c r="B6443">
        <v>5.32</v>
      </c>
    </row>
    <row r="6444" spans="1:2">
      <c r="A6444" s="52">
        <v>37182</v>
      </c>
      <c r="B6444">
        <v>5.32</v>
      </c>
    </row>
    <row r="6445" spans="1:2">
      <c r="A6445" s="52">
        <v>37183</v>
      </c>
      <c r="B6445">
        <v>5.36</v>
      </c>
    </row>
    <row r="6446" spans="1:2">
      <c r="A6446" s="52">
        <v>37186</v>
      </c>
      <c r="B6446">
        <v>5.36</v>
      </c>
    </row>
    <row r="6447" spans="1:2">
      <c r="A6447" s="52">
        <v>37187</v>
      </c>
      <c r="B6447">
        <v>5.38</v>
      </c>
    </row>
    <row r="6448" spans="1:2">
      <c r="A6448" s="52">
        <v>37188</v>
      </c>
      <c r="B6448">
        <v>5.32</v>
      </c>
    </row>
    <row r="6449" spans="1:2">
      <c r="A6449" s="52">
        <v>37189</v>
      </c>
      <c r="B6449">
        <v>5.28</v>
      </c>
    </row>
    <row r="6450" spans="1:2">
      <c r="A6450" s="52">
        <v>37190</v>
      </c>
      <c r="B6450">
        <v>5.27</v>
      </c>
    </row>
    <row r="6451" spans="1:2">
      <c r="A6451" s="52">
        <v>37193</v>
      </c>
      <c r="B6451">
        <v>5.25</v>
      </c>
    </row>
    <row r="6452" spans="1:2">
      <c r="A6452" s="52">
        <v>37194</v>
      </c>
      <c r="B6452">
        <v>5.22</v>
      </c>
    </row>
    <row r="6453" spans="1:2">
      <c r="A6453" s="52">
        <v>37195</v>
      </c>
      <c r="B6453">
        <v>4.8899999999999997</v>
      </c>
    </row>
    <row r="6454" spans="1:2">
      <c r="A6454" s="52">
        <v>37196</v>
      </c>
      <c r="B6454">
        <v>4.79</v>
      </c>
    </row>
    <row r="6455" spans="1:2">
      <c r="A6455" s="52">
        <v>37197</v>
      </c>
      <c r="B6455">
        <v>4.96</v>
      </c>
    </row>
    <row r="6456" spans="1:2">
      <c r="A6456" s="52">
        <v>37200</v>
      </c>
      <c r="B6456">
        <v>4.8600000000000003</v>
      </c>
    </row>
    <row r="6457" spans="1:2">
      <c r="A6457" s="52">
        <v>37201</v>
      </c>
      <c r="B6457">
        <v>4.8600000000000003</v>
      </c>
    </row>
    <row r="6458" spans="1:2">
      <c r="A6458" s="52">
        <v>37202</v>
      </c>
      <c r="B6458">
        <v>4.79</v>
      </c>
    </row>
    <row r="6459" spans="1:2">
      <c r="A6459" s="52">
        <v>37203</v>
      </c>
      <c r="B6459">
        <v>4.87</v>
      </c>
    </row>
    <row r="6460" spans="1:2">
      <c r="A6460" s="52">
        <v>37204</v>
      </c>
      <c r="B6460">
        <v>4.88</v>
      </c>
    </row>
    <row r="6461" spans="1:2">
      <c r="A6461" s="52">
        <v>37207</v>
      </c>
      <c r="B6461" t="s">
        <v>7113</v>
      </c>
    </row>
    <row r="6462" spans="1:2">
      <c r="A6462" s="52">
        <v>37208</v>
      </c>
      <c r="B6462">
        <v>4.92</v>
      </c>
    </row>
    <row r="6463" spans="1:2">
      <c r="A6463" s="52">
        <v>37209</v>
      </c>
      <c r="B6463">
        <v>5.0199999999999996</v>
      </c>
    </row>
    <row r="6464" spans="1:2">
      <c r="A6464" s="52">
        <v>37210</v>
      </c>
      <c r="B6464">
        <v>5.22</v>
      </c>
    </row>
    <row r="6465" spans="1:2">
      <c r="A6465" s="52">
        <v>37211</v>
      </c>
      <c r="B6465">
        <v>5.3</v>
      </c>
    </row>
    <row r="6466" spans="1:2">
      <c r="A6466" s="52">
        <v>37214</v>
      </c>
      <c r="B6466">
        <v>5.22</v>
      </c>
    </row>
    <row r="6467" spans="1:2">
      <c r="A6467" s="52">
        <v>37215</v>
      </c>
      <c r="B6467">
        <v>5.3</v>
      </c>
    </row>
    <row r="6468" spans="1:2">
      <c r="A6468" s="52">
        <v>37216</v>
      </c>
      <c r="B6468">
        <v>5.35</v>
      </c>
    </row>
    <row r="6469" spans="1:2">
      <c r="A6469" s="52">
        <v>37217</v>
      </c>
      <c r="B6469" t="s">
        <v>7113</v>
      </c>
    </row>
    <row r="6470" spans="1:2">
      <c r="A6470" s="52">
        <v>37218</v>
      </c>
      <c r="B6470">
        <v>5.39</v>
      </c>
    </row>
    <row r="6471" spans="1:2">
      <c r="A6471" s="52">
        <v>37221</v>
      </c>
      <c r="B6471">
        <v>5.39</v>
      </c>
    </row>
    <row r="6472" spans="1:2">
      <c r="A6472" s="52">
        <v>37222</v>
      </c>
      <c r="B6472">
        <v>5.37</v>
      </c>
    </row>
    <row r="6473" spans="1:2">
      <c r="A6473" s="52">
        <v>37223</v>
      </c>
      <c r="B6473">
        <v>5.36</v>
      </c>
    </row>
    <row r="6474" spans="1:2">
      <c r="A6474" s="52">
        <v>37224</v>
      </c>
      <c r="B6474">
        <v>5.24</v>
      </c>
    </row>
    <row r="6475" spans="1:2">
      <c r="A6475" s="52">
        <v>37225</v>
      </c>
      <c r="B6475">
        <v>5.27</v>
      </c>
    </row>
    <row r="6476" spans="1:2">
      <c r="A6476" s="52">
        <v>37228</v>
      </c>
      <c r="B6476">
        <v>5.26</v>
      </c>
    </row>
    <row r="6477" spans="1:2">
      <c r="A6477" s="52">
        <v>37229</v>
      </c>
      <c r="B6477">
        <v>5.22</v>
      </c>
    </row>
    <row r="6478" spans="1:2">
      <c r="A6478" s="52">
        <v>37230</v>
      </c>
      <c r="B6478">
        <v>5.35</v>
      </c>
    </row>
    <row r="6479" spans="1:2">
      <c r="A6479" s="52">
        <v>37231</v>
      </c>
      <c r="B6479">
        <v>5.47</v>
      </c>
    </row>
    <row r="6480" spans="1:2">
      <c r="A6480" s="52">
        <v>37232</v>
      </c>
      <c r="B6480">
        <v>5.6</v>
      </c>
    </row>
    <row r="6481" spans="1:2">
      <c r="A6481" s="52">
        <v>37235</v>
      </c>
      <c r="B6481">
        <v>5.58</v>
      </c>
    </row>
    <row r="6482" spans="1:2">
      <c r="A6482" s="52">
        <v>37236</v>
      </c>
      <c r="B6482">
        <v>5.55</v>
      </c>
    </row>
    <row r="6483" spans="1:2">
      <c r="A6483" s="52">
        <v>37237</v>
      </c>
      <c r="B6483">
        <v>5.47</v>
      </c>
    </row>
    <row r="6484" spans="1:2">
      <c r="A6484" s="52">
        <v>37238</v>
      </c>
      <c r="B6484">
        <v>5.53</v>
      </c>
    </row>
    <row r="6485" spans="1:2">
      <c r="A6485" s="52">
        <v>37239</v>
      </c>
      <c r="B6485">
        <v>5.59</v>
      </c>
    </row>
    <row r="6486" spans="1:2">
      <c r="A6486" s="52">
        <v>37242</v>
      </c>
      <c r="B6486">
        <v>5.61</v>
      </c>
    </row>
    <row r="6487" spans="1:2">
      <c r="A6487" s="52">
        <v>37243</v>
      </c>
      <c r="B6487">
        <v>5.52</v>
      </c>
    </row>
    <row r="6488" spans="1:2">
      <c r="A6488" s="52">
        <v>37244</v>
      </c>
      <c r="B6488">
        <v>5.45</v>
      </c>
    </row>
    <row r="6489" spans="1:2">
      <c r="A6489" s="52">
        <v>37245</v>
      </c>
      <c r="B6489">
        <v>5.43</v>
      </c>
    </row>
    <row r="6490" spans="1:2">
      <c r="A6490" s="52">
        <v>37246</v>
      </c>
      <c r="B6490">
        <v>5.45</v>
      </c>
    </row>
    <row r="6491" spans="1:2">
      <c r="A6491" s="52">
        <v>37249</v>
      </c>
      <c r="B6491">
        <v>5.49</v>
      </c>
    </row>
    <row r="6492" spans="1:2">
      <c r="A6492" s="52">
        <v>37250</v>
      </c>
      <c r="B6492" t="s">
        <v>7113</v>
      </c>
    </row>
    <row r="6493" spans="1:2">
      <c r="A6493" s="52">
        <v>37251</v>
      </c>
      <c r="B6493">
        <v>5.52</v>
      </c>
    </row>
    <row r="6494" spans="1:2">
      <c r="A6494" s="52">
        <v>37252</v>
      </c>
      <c r="B6494">
        <v>5.49</v>
      </c>
    </row>
    <row r="6495" spans="1:2">
      <c r="A6495" s="52">
        <v>37253</v>
      </c>
      <c r="B6495">
        <v>5.54</v>
      </c>
    </row>
    <row r="6496" spans="1:2">
      <c r="A6496" s="52">
        <v>37256</v>
      </c>
      <c r="B6496">
        <v>5.48</v>
      </c>
    </row>
    <row r="6497" spans="1:2">
      <c r="A6497" s="52">
        <v>37257</v>
      </c>
      <c r="B6497" t="s">
        <v>7113</v>
      </c>
    </row>
    <row r="6498" spans="1:2">
      <c r="A6498" s="52">
        <v>37258</v>
      </c>
      <c r="B6498">
        <v>5.56</v>
      </c>
    </row>
    <row r="6499" spans="1:2">
      <c r="A6499" s="52">
        <v>37259</v>
      </c>
      <c r="B6499">
        <v>5.54</v>
      </c>
    </row>
    <row r="6500" spans="1:2">
      <c r="A6500" s="52">
        <v>37260</v>
      </c>
      <c r="B6500">
        <v>5.57</v>
      </c>
    </row>
    <row r="6501" spans="1:2">
      <c r="A6501" s="52">
        <v>37263</v>
      </c>
      <c r="B6501">
        <v>5.49</v>
      </c>
    </row>
    <row r="6502" spans="1:2">
      <c r="A6502" s="52">
        <v>37264</v>
      </c>
      <c r="B6502">
        <v>5.51</v>
      </c>
    </row>
    <row r="6503" spans="1:2">
      <c r="A6503" s="52">
        <v>37265</v>
      </c>
      <c r="B6503">
        <v>5.51</v>
      </c>
    </row>
    <row r="6504" spans="1:2">
      <c r="A6504" s="52">
        <v>37266</v>
      </c>
      <c r="B6504">
        <v>5.42</v>
      </c>
    </row>
    <row r="6505" spans="1:2">
      <c r="A6505" s="52">
        <v>37267</v>
      </c>
      <c r="B6505">
        <v>5.37</v>
      </c>
    </row>
    <row r="6506" spans="1:2">
      <c r="A6506" s="52">
        <v>37270</v>
      </c>
      <c r="B6506">
        <v>5.38</v>
      </c>
    </row>
    <row r="6507" spans="1:2">
      <c r="A6507" s="52">
        <v>37271</v>
      </c>
      <c r="B6507">
        <v>5.34</v>
      </c>
    </row>
    <row r="6508" spans="1:2">
      <c r="A6508" s="52">
        <v>37272</v>
      </c>
      <c r="B6508">
        <v>5.36</v>
      </c>
    </row>
    <row r="6509" spans="1:2">
      <c r="A6509" s="52">
        <v>37273</v>
      </c>
      <c r="B6509">
        <v>5.41</v>
      </c>
    </row>
    <row r="6510" spans="1:2">
      <c r="A6510" s="52">
        <v>37274</v>
      </c>
      <c r="B6510">
        <v>5.36</v>
      </c>
    </row>
    <row r="6511" spans="1:2">
      <c r="A6511" s="52">
        <v>37277</v>
      </c>
      <c r="B6511" t="s">
        <v>7113</v>
      </c>
    </row>
    <row r="6512" spans="1:2">
      <c r="A6512" s="52">
        <v>37278</v>
      </c>
      <c r="B6512">
        <v>5.39</v>
      </c>
    </row>
    <row r="6513" spans="1:2">
      <c r="A6513" s="52">
        <v>37279</v>
      </c>
      <c r="B6513">
        <v>5.48</v>
      </c>
    </row>
    <row r="6514" spans="1:2">
      <c r="A6514" s="52">
        <v>37280</v>
      </c>
      <c r="B6514">
        <v>5.47</v>
      </c>
    </row>
    <row r="6515" spans="1:2">
      <c r="A6515" s="52">
        <v>37281</v>
      </c>
      <c r="B6515">
        <v>5.47</v>
      </c>
    </row>
    <row r="6516" spans="1:2">
      <c r="A6516" s="52">
        <v>37284</v>
      </c>
      <c r="B6516">
        <v>5.47</v>
      </c>
    </row>
    <row r="6517" spans="1:2">
      <c r="A6517" s="52">
        <v>37285</v>
      </c>
      <c r="B6517">
        <v>5.4</v>
      </c>
    </row>
    <row r="6518" spans="1:2">
      <c r="A6518" s="52">
        <v>37286</v>
      </c>
      <c r="B6518">
        <v>5.41</v>
      </c>
    </row>
    <row r="6519" spans="1:2">
      <c r="A6519" s="52">
        <v>37287</v>
      </c>
      <c r="B6519">
        <v>5.44</v>
      </c>
    </row>
    <row r="6520" spans="1:2">
      <c r="A6520" s="52">
        <v>37288</v>
      </c>
      <c r="B6520">
        <v>5.4</v>
      </c>
    </row>
    <row r="6521" spans="1:2">
      <c r="A6521" s="52">
        <v>37291</v>
      </c>
      <c r="B6521">
        <v>5.35</v>
      </c>
    </row>
    <row r="6522" spans="1:2">
      <c r="A6522" s="52">
        <v>37292</v>
      </c>
      <c r="B6522">
        <v>5.35</v>
      </c>
    </row>
    <row r="6523" spans="1:2">
      <c r="A6523" s="52">
        <v>37293</v>
      </c>
      <c r="B6523">
        <v>5.38</v>
      </c>
    </row>
    <row r="6524" spans="1:2">
      <c r="A6524" s="52">
        <v>37294</v>
      </c>
      <c r="B6524">
        <v>5.42</v>
      </c>
    </row>
    <row r="6525" spans="1:2">
      <c r="A6525" s="52">
        <v>37295</v>
      </c>
      <c r="B6525">
        <v>5.39</v>
      </c>
    </row>
    <row r="6526" spans="1:2">
      <c r="A6526" s="52">
        <v>37298</v>
      </c>
      <c r="B6526">
        <v>5.41</v>
      </c>
    </row>
    <row r="6527" spans="1:2">
      <c r="A6527" s="52">
        <v>37299</v>
      </c>
      <c r="B6527">
        <v>5.45</v>
      </c>
    </row>
    <row r="6528" spans="1:2">
      <c r="A6528" s="52">
        <v>37300</v>
      </c>
      <c r="B6528">
        <v>5.47</v>
      </c>
    </row>
    <row r="6529" spans="1:2">
      <c r="A6529" s="52">
        <v>37301</v>
      </c>
      <c r="B6529">
        <v>5.42</v>
      </c>
    </row>
    <row r="6530" spans="1:2">
      <c r="A6530" s="52">
        <v>37302</v>
      </c>
      <c r="B6530">
        <v>5.37</v>
      </c>
    </row>
    <row r="6531" spans="1:2">
      <c r="A6531" s="52">
        <v>37305</v>
      </c>
      <c r="B6531" t="s">
        <v>7113</v>
      </c>
    </row>
    <row r="6532" spans="1:2">
      <c r="A6532" s="52">
        <v>37306</v>
      </c>
      <c r="B6532" t="s">
        <v>7113</v>
      </c>
    </row>
    <row r="6533" spans="1:2">
      <c r="A6533" s="52">
        <v>37307</v>
      </c>
      <c r="B6533" t="s">
        <v>7113</v>
      </c>
    </row>
    <row r="6534" spans="1:2">
      <c r="A6534" s="52">
        <v>37308</v>
      </c>
      <c r="B6534" t="s">
        <v>7113</v>
      </c>
    </row>
    <row r="6535" spans="1:2">
      <c r="A6535" s="52">
        <v>37309</v>
      </c>
      <c r="B6535" t="s">
        <v>7113</v>
      </c>
    </row>
    <row r="6536" spans="1:2">
      <c r="A6536" s="52">
        <v>37312</v>
      </c>
      <c r="B6536" t="s">
        <v>7113</v>
      </c>
    </row>
    <row r="6537" spans="1:2">
      <c r="A6537" s="52">
        <v>37313</v>
      </c>
      <c r="B6537" t="s">
        <v>7113</v>
      </c>
    </row>
    <row r="6538" spans="1:2">
      <c r="A6538" s="52">
        <v>37314</v>
      </c>
      <c r="B6538" t="s">
        <v>7113</v>
      </c>
    </row>
    <row r="6539" spans="1:2">
      <c r="A6539" s="52">
        <v>37315</v>
      </c>
      <c r="B6539" t="s">
        <v>7113</v>
      </c>
    </row>
    <row r="6540" spans="1:2">
      <c r="A6540" s="52">
        <v>37316</v>
      </c>
      <c r="B6540" t="s">
        <v>7113</v>
      </c>
    </row>
    <row r="6541" spans="1:2">
      <c r="A6541" s="52">
        <v>37319</v>
      </c>
      <c r="B6541" t="s">
        <v>7113</v>
      </c>
    </row>
    <row r="6542" spans="1:2">
      <c r="A6542" s="52">
        <v>37320</v>
      </c>
      <c r="B6542" t="s">
        <v>7113</v>
      </c>
    </row>
    <row r="6543" spans="1:2">
      <c r="A6543" s="52">
        <v>37321</v>
      </c>
      <c r="B6543" t="s">
        <v>7113</v>
      </c>
    </row>
    <row r="6544" spans="1:2">
      <c r="A6544" s="52">
        <v>37322</v>
      </c>
      <c r="B6544" t="s">
        <v>7113</v>
      </c>
    </row>
    <row r="6545" spans="1:2">
      <c r="A6545" s="52">
        <v>37323</v>
      </c>
      <c r="B6545" t="s">
        <v>7113</v>
      </c>
    </row>
    <row r="6546" spans="1:2">
      <c r="A6546" s="52">
        <v>37326</v>
      </c>
      <c r="B6546" t="s">
        <v>7113</v>
      </c>
    </row>
    <row r="6547" spans="1:2">
      <c r="A6547" s="52">
        <v>37327</v>
      </c>
      <c r="B6547" t="s">
        <v>7113</v>
      </c>
    </row>
    <row r="6548" spans="1:2">
      <c r="A6548" s="52">
        <v>37328</v>
      </c>
      <c r="B6548" t="s">
        <v>7113</v>
      </c>
    </row>
    <row r="6549" spans="1:2">
      <c r="A6549" s="52">
        <v>37329</v>
      </c>
      <c r="B6549" t="s">
        <v>7113</v>
      </c>
    </row>
    <row r="6550" spans="1:2">
      <c r="A6550" s="52">
        <v>37330</v>
      </c>
      <c r="B6550" t="s">
        <v>7113</v>
      </c>
    </row>
    <row r="6551" spans="1:2">
      <c r="A6551" s="52">
        <v>37333</v>
      </c>
      <c r="B6551" t="s">
        <v>7113</v>
      </c>
    </row>
    <row r="6552" spans="1:2">
      <c r="A6552" s="52">
        <v>37334</v>
      </c>
      <c r="B6552" t="s">
        <v>7113</v>
      </c>
    </row>
    <row r="6553" spans="1:2">
      <c r="A6553" s="52">
        <v>37335</v>
      </c>
      <c r="B6553" t="s">
        <v>7113</v>
      </c>
    </row>
    <row r="6554" spans="1:2">
      <c r="A6554" s="52">
        <v>37336</v>
      </c>
      <c r="B6554" t="s">
        <v>7113</v>
      </c>
    </row>
    <row r="6555" spans="1:2">
      <c r="A6555" s="52">
        <v>37337</v>
      </c>
      <c r="B6555" t="s">
        <v>7113</v>
      </c>
    </row>
    <row r="6556" spans="1:2">
      <c r="A6556" s="52">
        <v>37340</v>
      </c>
      <c r="B6556" t="s">
        <v>7113</v>
      </c>
    </row>
    <row r="6557" spans="1:2">
      <c r="A6557" s="52">
        <v>37341</v>
      </c>
      <c r="B6557" t="s">
        <v>7113</v>
      </c>
    </row>
    <row r="6558" spans="1:2">
      <c r="A6558" s="52">
        <v>37342</v>
      </c>
      <c r="B6558" t="s">
        <v>7113</v>
      </c>
    </row>
    <row r="6559" spans="1:2">
      <c r="A6559" s="52">
        <v>37343</v>
      </c>
      <c r="B6559" t="s">
        <v>7113</v>
      </c>
    </row>
    <row r="6560" spans="1:2">
      <c r="A6560" s="52">
        <v>37344</v>
      </c>
      <c r="B6560" t="s">
        <v>7113</v>
      </c>
    </row>
    <row r="6561" spans="1:2">
      <c r="A6561" s="52">
        <v>37347</v>
      </c>
      <c r="B6561" t="s">
        <v>7113</v>
      </c>
    </row>
    <row r="6562" spans="1:2">
      <c r="A6562" s="52">
        <v>37348</v>
      </c>
      <c r="B6562" t="s">
        <v>7113</v>
      </c>
    </row>
    <row r="6563" spans="1:2">
      <c r="A6563" s="52">
        <v>37349</v>
      </c>
      <c r="B6563" t="s">
        <v>7113</v>
      </c>
    </row>
    <row r="6564" spans="1:2">
      <c r="A6564" s="52">
        <v>37350</v>
      </c>
      <c r="B6564" t="s">
        <v>7113</v>
      </c>
    </row>
    <row r="6565" spans="1:2">
      <c r="A6565" s="52">
        <v>37351</v>
      </c>
      <c r="B6565" t="s">
        <v>7113</v>
      </c>
    </row>
    <row r="6566" spans="1:2">
      <c r="A6566" s="52">
        <v>37354</v>
      </c>
      <c r="B6566" t="s">
        <v>7113</v>
      </c>
    </row>
    <row r="6567" spans="1:2">
      <c r="A6567" s="52">
        <v>37355</v>
      </c>
      <c r="B6567" t="s">
        <v>7113</v>
      </c>
    </row>
    <row r="6568" spans="1:2">
      <c r="A6568" s="52">
        <v>37356</v>
      </c>
      <c r="B6568" t="s">
        <v>7113</v>
      </c>
    </row>
    <row r="6569" spans="1:2">
      <c r="A6569" s="52">
        <v>37357</v>
      </c>
      <c r="B6569" t="s">
        <v>7113</v>
      </c>
    </row>
    <row r="6570" spans="1:2">
      <c r="A6570" s="52">
        <v>37358</v>
      </c>
      <c r="B6570" t="s">
        <v>7113</v>
      </c>
    </row>
    <row r="6571" spans="1:2">
      <c r="A6571" s="52">
        <v>37361</v>
      </c>
      <c r="B6571" t="s">
        <v>7113</v>
      </c>
    </row>
    <row r="6572" spans="1:2">
      <c r="A6572" s="52">
        <v>37362</v>
      </c>
      <c r="B6572" t="s">
        <v>7113</v>
      </c>
    </row>
    <row r="6573" spans="1:2">
      <c r="A6573" s="52">
        <v>37363</v>
      </c>
      <c r="B6573" t="s">
        <v>7113</v>
      </c>
    </row>
    <row r="6574" spans="1:2">
      <c r="A6574" s="52">
        <v>37364</v>
      </c>
      <c r="B6574" t="s">
        <v>7113</v>
      </c>
    </row>
    <row r="6575" spans="1:2">
      <c r="A6575" s="52">
        <v>37365</v>
      </c>
      <c r="B6575" t="s">
        <v>7113</v>
      </c>
    </row>
    <row r="6576" spans="1:2">
      <c r="A6576" s="52">
        <v>37368</v>
      </c>
      <c r="B6576" t="s">
        <v>7113</v>
      </c>
    </row>
    <row r="6577" spans="1:2">
      <c r="A6577" s="52">
        <v>37369</v>
      </c>
      <c r="B6577" t="s">
        <v>7113</v>
      </c>
    </row>
    <row r="6578" spans="1:2">
      <c r="A6578" s="52">
        <v>37370</v>
      </c>
      <c r="B6578" t="s">
        <v>7113</v>
      </c>
    </row>
    <row r="6579" spans="1:2">
      <c r="A6579" s="52">
        <v>37371</v>
      </c>
      <c r="B6579" t="s">
        <v>7113</v>
      </c>
    </row>
    <row r="6580" spans="1:2">
      <c r="A6580" s="52">
        <v>37372</v>
      </c>
      <c r="B6580" t="s">
        <v>7113</v>
      </c>
    </row>
    <row r="6581" spans="1:2">
      <c r="A6581" s="52">
        <v>37375</v>
      </c>
      <c r="B6581" t="s">
        <v>7113</v>
      </c>
    </row>
    <row r="6582" spans="1:2">
      <c r="A6582" s="52">
        <v>37376</v>
      </c>
      <c r="B6582" t="s">
        <v>7113</v>
      </c>
    </row>
    <row r="6583" spans="1:2">
      <c r="A6583" s="52">
        <v>37377</v>
      </c>
      <c r="B6583" t="s">
        <v>7113</v>
      </c>
    </row>
    <row r="6584" spans="1:2">
      <c r="A6584" s="52">
        <v>37378</v>
      </c>
      <c r="B6584" t="s">
        <v>7113</v>
      </c>
    </row>
    <row r="6585" spans="1:2">
      <c r="A6585" s="52">
        <v>37379</v>
      </c>
      <c r="B6585" t="s">
        <v>7113</v>
      </c>
    </row>
    <row r="6586" spans="1:2">
      <c r="A6586" s="52">
        <v>37382</v>
      </c>
      <c r="B6586" t="s">
        <v>7113</v>
      </c>
    </row>
    <row r="6587" spans="1:2">
      <c r="A6587" s="52">
        <v>37383</v>
      </c>
      <c r="B6587" t="s">
        <v>7113</v>
      </c>
    </row>
    <row r="6588" spans="1:2">
      <c r="A6588" s="52">
        <v>37384</v>
      </c>
      <c r="B6588" t="s">
        <v>7113</v>
      </c>
    </row>
    <row r="6589" spans="1:2">
      <c r="A6589" s="52">
        <v>37385</v>
      </c>
      <c r="B6589" t="s">
        <v>7113</v>
      </c>
    </row>
    <row r="6590" spans="1:2">
      <c r="A6590" s="52">
        <v>37386</v>
      </c>
      <c r="B6590" t="s">
        <v>7113</v>
      </c>
    </row>
    <row r="6591" spans="1:2">
      <c r="A6591" s="52">
        <v>37389</v>
      </c>
      <c r="B6591" t="s">
        <v>7113</v>
      </c>
    </row>
    <row r="6592" spans="1:2">
      <c r="A6592" s="52">
        <v>37390</v>
      </c>
      <c r="B6592" t="s">
        <v>7113</v>
      </c>
    </row>
    <row r="6593" spans="1:2">
      <c r="A6593" s="52">
        <v>37391</v>
      </c>
      <c r="B6593" t="s">
        <v>7113</v>
      </c>
    </row>
    <row r="6594" spans="1:2">
      <c r="A6594" s="52">
        <v>37392</v>
      </c>
      <c r="B6594" t="s">
        <v>7113</v>
      </c>
    </row>
    <row r="6595" spans="1:2">
      <c r="A6595" s="52">
        <v>37393</v>
      </c>
      <c r="B6595" t="s">
        <v>7113</v>
      </c>
    </row>
    <row r="6596" spans="1:2">
      <c r="A6596" s="52">
        <v>37396</v>
      </c>
      <c r="B6596" t="s">
        <v>7113</v>
      </c>
    </row>
    <row r="6597" spans="1:2">
      <c r="A6597" s="52">
        <v>37397</v>
      </c>
      <c r="B6597" t="s">
        <v>7113</v>
      </c>
    </row>
    <row r="6598" spans="1:2">
      <c r="A6598" s="52">
        <v>37398</v>
      </c>
      <c r="B6598" t="s">
        <v>7113</v>
      </c>
    </row>
    <row r="6599" spans="1:2">
      <c r="A6599" s="52">
        <v>37399</v>
      </c>
      <c r="B6599" t="s">
        <v>7113</v>
      </c>
    </row>
    <row r="6600" spans="1:2">
      <c r="A6600" s="52">
        <v>37400</v>
      </c>
      <c r="B6600" t="s">
        <v>7113</v>
      </c>
    </row>
    <row r="6601" spans="1:2">
      <c r="A6601" s="52">
        <v>37403</v>
      </c>
      <c r="B6601" t="s">
        <v>7113</v>
      </c>
    </row>
    <row r="6602" spans="1:2">
      <c r="A6602" s="52">
        <v>37404</v>
      </c>
      <c r="B6602" t="s">
        <v>7113</v>
      </c>
    </row>
    <row r="6603" spans="1:2">
      <c r="A6603" s="52">
        <v>37405</v>
      </c>
      <c r="B6603" t="s">
        <v>7113</v>
      </c>
    </row>
    <row r="6604" spans="1:2">
      <c r="A6604" s="52">
        <v>37406</v>
      </c>
      <c r="B6604" t="s">
        <v>7113</v>
      </c>
    </row>
    <row r="6605" spans="1:2">
      <c r="A6605" s="52">
        <v>37407</v>
      </c>
      <c r="B6605" t="s">
        <v>7113</v>
      </c>
    </row>
    <row r="6606" spans="1:2">
      <c r="A6606" s="52">
        <v>37410</v>
      </c>
      <c r="B6606" t="s">
        <v>7113</v>
      </c>
    </row>
    <row r="6607" spans="1:2">
      <c r="A6607" s="52">
        <v>37411</v>
      </c>
      <c r="B6607" t="s">
        <v>7113</v>
      </c>
    </row>
    <row r="6608" spans="1:2">
      <c r="A6608" s="52">
        <v>37412</v>
      </c>
      <c r="B6608" t="s">
        <v>7113</v>
      </c>
    </row>
    <row r="6609" spans="1:2">
      <c r="A6609" s="52">
        <v>37413</v>
      </c>
      <c r="B6609" t="s">
        <v>7113</v>
      </c>
    </row>
    <row r="6610" spans="1:2">
      <c r="A6610" s="52">
        <v>37414</v>
      </c>
      <c r="B6610" t="s">
        <v>7113</v>
      </c>
    </row>
    <row r="6611" spans="1:2">
      <c r="A6611" s="52">
        <v>37417</v>
      </c>
      <c r="B6611" t="s">
        <v>7113</v>
      </c>
    </row>
    <row r="6612" spans="1:2">
      <c r="A6612" s="52">
        <v>37418</v>
      </c>
      <c r="B6612" t="s">
        <v>7113</v>
      </c>
    </row>
    <row r="6613" spans="1:2">
      <c r="A6613" s="52">
        <v>37419</v>
      </c>
      <c r="B6613" t="s">
        <v>7113</v>
      </c>
    </row>
    <row r="6614" spans="1:2">
      <c r="A6614" s="52">
        <v>37420</v>
      </c>
      <c r="B6614" t="s">
        <v>7113</v>
      </c>
    </row>
    <row r="6615" spans="1:2">
      <c r="A6615" s="52">
        <v>37421</v>
      </c>
      <c r="B6615" t="s">
        <v>7113</v>
      </c>
    </row>
    <row r="6616" spans="1:2">
      <c r="A6616" s="52">
        <v>37424</v>
      </c>
      <c r="B6616" t="s">
        <v>7113</v>
      </c>
    </row>
    <row r="6617" spans="1:2">
      <c r="A6617" s="52">
        <v>37425</v>
      </c>
      <c r="B6617" t="s">
        <v>7113</v>
      </c>
    </row>
    <row r="6618" spans="1:2">
      <c r="A6618" s="52">
        <v>37426</v>
      </c>
      <c r="B6618" t="s">
        <v>7113</v>
      </c>
    </row>
    <row r="6619" spans="1:2">
      <c r="A6619" s="52">
        <v>37427</v>
      </c>
      <c r="B6619" t="s">
        <v>7113</v>
      </c>
    </row>
    <row r="6620" spans="1:2">
      <c r="A6620" s="52">
        <v>37428</v>
      </c>
      <c r="B6620" t="s">
        <v>7113</v>
      </c>
    </row>
    <row r="6621" spans="1:2">
      <c r="A6621" s="52">
        <v>37431</v>
      </c>
      <c r="B6621" t="s">
        <v>7113</v>
      </c>
    </row>
    <row r="6622" spans="1:2">
      <c r="A6622" s="52">
        <v>37432</v>
      </c>
      <c r="B6622" t="s">
        <v>7113</v>
      </c>
    </row>
    <row r="6623" spans="1:2">
      <c r="A6623" s="52">
        <v>37433</v>
      </c>
      <c r="B6623" t="s">
        <v>7113</v>
      </c>
    </row>
    <row r="6624" spans="1:2">
      <c r="A6624" s="52">
        <v>37434</v>
      </c>
      <c r="B6624" t="s">
        <v>7113</v>
      </c>
    </row>
    <row r="6625" spans="1:2">
      <c r="A6625" s="52">
        <v>37435</v>
      </c>
      <c r="B6625" t="s">
        <v>7113</v>
      </c>
    </row>
    <row r="6626" spans="1:2">
      <c r="A6626" s="52">
        <v>37438</v>
      </c>
      <c r="B6626" t="s">
        <v>7113</v>
      </c>
    </row>
    <row r="6627" spans="1:2">
      <c r="A6627" s="52">
        <v>37439</v>
      </c>
      <c r="B6627" t="s">
        <v>7113</v>
      </c>
    </row>
    <row r="6628" spans="1:2">
      <c r="A6628" s="52">
        <v>37440</v>
      </c>
      <c r="B6628" t="s">
        <v>7113</v>
      </c>
    </row>
    <row r="6629" spans="1:2">
      <c r="A6629" s="52">
        <v>37441</v>
      </c>
      <c r="B6629" t="s">
        <v>7113</v>
      </c>
    </row>
    <row r="6630" spans="1:2">
      <c r="A6630" s="52">
        <v>37442</v>
      </c>
      <c r="B6630" t="s">
        <v>7113</v>
      </c>
    </row>
    <row r="6631" spans="1:2">
      <c r="A6631" s="52">
        <v>37445</v>
      </c>
      <c r="B6631" t="s">
        <v>7113</v>
      </c>
    </row>
    <row r="6632" spans="1:2">
      <c r="A6632" s="52">
        <v>37446</v>
      </c>
      <c r="B6632" t="s">
        <v>7113</v>
      </c>
    </row>
    <row r="6633" spans="1:2">
      <c r="A6633" s="52">
        <v>37447</v>
      </c>
      <c r="B6633" t="s">
        <v>7113</v>
      </c>
    </row>
    <row r="6634" spans="1:2">
      <c r="A6634" s="52">
        <v>37448</v>
      </c>
      <c r="B6634" t="s">
        <v>7113</v>
      </c>
    </row>
    <row r="6635" spans="1:2">
      <c r="A6635" s="52">
        <v>37449</v>
      </c>
      <c r="B6635" t="s">
        <v>7113</v>
      </c>
    </row>
    <row r="6636" spans="1:2">
      <c r="A6636" s="52">
        <v>37452</v>
      </c>
      <c r="B6636" t="s">
        <v>7113</v>
      </c>
    </row>
    <row r="6637" spans="1:2">
      <c r="A6637" s="52">
        <v>37453</v>
      </c>
      <c r="B6637" t="s">
        <v>7113</v>
      </c>
    </row>
    <row r="6638" spans="1:2">
      <c r="A6638" s="52">
        <v>37454</v>
      </c>
      <c r="B6638" t="s">
        <v>7113</v>
      </c>
    </row>
    <row r="6639" spans="1:2">
      <c r="A6639" s="52">
        <v>37455</v>
      </c>
      <c r="B6639" t="s">
        <v>7113</v>
      </c>
    </row>
    <row r="6640" spans="1:2">
      <c r="A6640" s="52">
        <v>37456</v>
      </c>
      <c r="B6640" t="s">
        <v>7113</v>
      </c>
    </row>
    <row r="6641" spans="1:2">
      <c r="A6641" s="52">
        <v>37459</v>
      </c>
      <c r="B6641" t="s">
        <v>7113</v>
      </c>
    </row>
    <row r="6642" spans="1:2">
      <c r="A6642" s="52">
        <v>37460</v>
      </c>
      <c r="B6642" t="s">
        <v>7113</v>
      </c>
    </row>
    <row r="6643" spans="1:2">
      <c r="A6643" s="52">
        <v>37461</v>
      </c>
      <c r="B6643" t="s">
        <v>7113</v>
      </c>
    </row>
    <row r="6644" spans="1:2">
      <c r="A6644" s="52">
        <v>37462</v>
      </c>
      <c r="B6644" t="s">
        <v>7113</v>
      </c>
    </row>
    <row r="6645" spans="1:2">
      <c r="A6645" s="52">
        <v>37463</v>
      </c>
      <c r="B6645" t="s">
        <v>7113</v>
      </c>
    </row>
    <row r="6646" spans="1:2">
      <c r="A6646" s="52">
        <v>37466</v>
      </c>
      <c r="B6646" t="s">
        <v>7113</v>
      </c>
    </row>
    <row r="6647" spans="1:2">
      <c r="A6647" s="52">
        <v>37467</v>
      </c>
      <c r="B6647" t="s">
        <v>7113</v>
      </c>
    </row>
    <row r="6648" spans="1:2">
      <c r="A6648" s="52">
        <v>37468</v>
      </c>
      <c r="B6648" t="s">
        <v>7113</v>
      </c>
    </row>
    <row r="6649" spans="1:2">
      <c r="A6649" s="52">
        <v>37469</v>
      </c>
      <c r="B6649" t="s">
        <v>7113</v>
      </c>
    </row>
    <row r="6650" spans="1:2">
      <c r="A6650" s="52">
        <v>37470</v>
      </c>
      <c r="B6650" t="s">
        <v>7113</v>
      </c>
    </row>
    <row r="6651" spans="1:2">
      <c r="A6651" s="52">
        <v>37473</v>
      </c>
      <c r="B6651" t="s">
        <v>7113</v>
      </c>
    </row>
    <row r="6652" spans="1:2">
      <c r="A6652" s="52">
        <v>37474</v>
      </c>
      <c r="B6652" t="s">
        <v>7113</v>
      </c>
    </row>
    <row r="6653" spans="1:2">
      <c r="A6653" s="52">
        <v>37475</v>
      </c>
      <c r="B6653" t="s">
        <v>7113</v>
      </c>
    </row>
    <row r="6654" spans="1:2">
      <c r="A6654" s="52">
        <v>37476</v>
      </c>
      <c r="B6654" t="s">
        <v>7113</v>
      </c>
    </row>
    <row r="6655" spans="1:2">
      <c r="A6655" s="52">
        <v>37477</v>
      </c>
      <c r="B6655" t="s">
        <v>7113</v>
      </c>
    </row>
    <row r="6656" spans="1:2">
      <c r="A6656" s="52">
        <v>37480</v>
      </c>
      <c r="B6656" t="s">
        <v>7113</v>
      </c>
    </row>
    <row r="6657" spans="1:2">
      <c r="A6657" s="52">
        <v>37481</v>
      </c>
      <c r="B6657" t="s">
        <v>7113</v>
      </c>
    </row>
    <row r="6658" spans="1:2">
      <c r="A6658" s="52">
        <v>37482</v>
      </c>
      <c r="B6658" t="s">
        <v>7113</v>
      </c>
    </row>
    <row r="6659" spans="1:2">
      <c r="A6659" s="52">
        <v>37483</v>
      </c>
      <c r="B6659" t="s">
        <v>7113</v>
      </c>
    </row>
    <row r="6660" spans="1:2">
      <c r="A6660" s="52">
        <v>37484</v>
      </c>
      <c r="B6660" t="s">
        <v>7113</v>
      </c>
    </row>
    <row r="6661" spans="1:2">
      <c r="A6661" s="52">
        <v>37487</v>
      </c>
      <c r="B6661" t="s">
        <v>7113</v>
      </c>
    </row>
    <row r="6662" spans="1:2">
      <c r="A6662" s="52">
        <v>37488</v>
      </c>
      <c r="B6662" t="s">
        <v>7113</v>
      </c>
    </row>
    <row r="6663" spans="1:2">
      <c r="A6663" s="52">
        <v>37489</v>
      </c>
      <c r="B6663" t="s">
        <v>7113</v>
      </c>
    </row>
    <row r="6664" spans="1:2">
      <c r="A6664" s="52">
        <v>37490</v>
      </c>
      <c r="B6664" t="s">
        <v>7113</v>
      </c>
    </row>
    <row r="6665" spans="1:2">
      <c r="A6665" s="52">
        <v>37491</v>
      </c>
      <c r="B6665" t="s">
        <v>7113</v>
      </c>
    </row>
    <row r="6666" spans="1:2">
      <c r="A6666" s="52">
        <v>37494</v>
      </c>
      <c r="B6666" t="s">
        <v>7113</v>
      </c>
    </row>
    <row r="6667" spans="1:2">
      <c r="A6667" s="52">
        <v>37495</v>
      </c>
      <c r="B6667" t="s">
        <v>7113</v>
      </c>
    </row>
    <row r="6668" spans="1:2">
      <c r="A6668" s="52">
        <v>37496</v>
      </c>
      <c r="B6668" t="s">
        <v>7113</v>
      </c>
    </row>
    <row r="6669" spans="1:2">
      <c r="A6669" s="52">
        <v>37497</v>
      </c>
      <c r="B6669" t="s">
        <v>7113</v>
      </c>
    </row>
    <row r="6670" spans="1:2">
      <c r="A6670" s="52">
        <v>37498</v>
      </c>
      <c r="B6670" t="s">
        <v>7113</v>
      </c>
    </row>
    <row r="6671" spans="1:2">
      <c r="A6671" s="52">
        <v>37501</v>
      </c>
      <c r="B6671" t="s">
        <v>7113</v>
      </c>
    </row>
    <row r="6672" spans="1:2">
      <c r="A6672" s="52">
        <v>37502</v>
      </c>
      <c r="B6672" t="s">
        <v>7113</v>
      </c>
    </row>
    <row r="6673" spans="1:2">
      <c r="A6673" s="52">
        <v>37503</v>
      </c>
      <c r="B6673" t="s">
        <v>7113</v>
      </c>
    </row>
    <row r="6674" spans="1:2">
      <c r="A6674" s="52">
        <v>37504</v>
      </c>
      <c r="B6674" t="s">
        <v>7113</v>
      </c>
    </row>
    <row r="6675" spans="1:2">
      <c r="A6675" s="52">
        <v>37505</v>
      </c>
      <c r="B6675" t="s">
        <v>7113</v>
      </c>
    </row>
    <row r="6676" spans="1:2">
      <c r="A6676" s="52">
        <v>37508</v>
      </c>
      <c r="B6676" t="s">
        <v>7113</v>
      </c>
    </row>
    <row r="6677" spans="1:2">
      <c r="A6677" s="52">
        <v>37509</v>
      </c>
      <c r="B6677" t="s">
        <v>7113</v>
      </c>
    </row>
    <row r="6678" spans="1:2">
      <c r="A6678" s="52">
        <v>37510</v>
      </c>
      <c r="B6678" t="s">
        <v>7113</v>
      </c>
    </row>
    <row r="6679" spans="1:2">
      <c r="A6679" s="52">
        <v>37511</v>
      </c>
      <c r="B6679" t="s">
        <v>7113</v>
      </c>
    </row>
    <row r="6680" spans="1:2">
      <c r="A6680" s="52">
        <v>37512</v>
      </c>
      <c r="B6680" t="s">
        <v>7113</v>
      </c>
    </row>
    <row r="6681" spans="1:2">
      <c r="A6681" s="52">
        <v>37515</v>
      </c>
      <c r="B6681" t="s">
        <v>7113</v>
      </c>
    </row>
    <row r="6682" spans="1:2">
      <c r="A6682" s="52">
        <v>37516</v>
      </c>
      <c r="B6682" t="s">
        <v>7113</v>
      </c>
    </row>
    <row r="6683" spans="1:2">
      <c r="A6683" s="52">
        <v>37517</v>
      </c>
      <c r="B6683" t="s">
        <v>7113</v>
      </c>
    </row>
    <row r="6684" spans="1:2">
      <c r="A6684" s="52">
        <v>37518</v>
      </c>
      <c r="B6684" t="s">
        <v>7113</v>
      </c>
    </row>
    <row r="6685" spans="1:2">
      <c r="A6685" s="52">
        <v>37519</v>
      </c>
      <c r="B6685" t="s">
        <v>7113</v>
      </c>
    </row>
    <row r="6686" spans="1:2">
      <c r="A6686" s="52">
        <v>37522</v>
      </c>
      <c r="B6686" t="s">
        <v>7113</v>
      </c>
    </row>
    <row r="6687" spans="1:2">
      <c r="A6687" s="52">
        <v>37523</v>
      </c>
      <c r="B6687" t="s">
        <v>7113</v>
      </c>
    </row>
    <row r="6688" spans="1:2">
      <c r="A6688" s="52">
        <v>37524</v>
      </c>
      <c r="B6688" t="s">
        <v>7113</v>
      </c>
    </row>
    <row r="6689" spans="1:2">
      <c r="A6689" s="52">
        <v>37525</v>
      </c>
      <c r="B6689" t="s">
        <v>7113</v>
      </c>
    </row>
    <row r="6690" spans="1:2">
      <c r="A6690" s="52">
        <v>37526</v>
      </c>
      <c r="B6690" t="s">
        <v>7113</v>
      </c>
    </row>
    <row r="6691" spans="1:2">
      <c r="A6691" s="52">
        <v>37529</v>
      </c>
      <c r="B6691" t="s">
        <v>7113</v>
      </c>
    </row>
    <row r="6692" spans="1:2">
      <c r="A6692" s="52">
        <v>37530</v>
      </c>
      <c r="B6692" t="s">
        <v>7113</v>
      </c>
    </row>
    <row r="6693" spans="1:2">
      <c r="A6693" s="52">
        <v>37531</v>
      </c>
      <c r="B6693" t="s">
        <v>7113</v>
      </c>
    </row>
    <row r="6694" spans="1:2">
      <c r="A6694" s="52">
        <v>37532</v>
      </c>
      <c r="B6694" t="s">
        <v>7113</v>
      </c>
    </row>
    <row r="6695" spans="1:2">
      <c r="A6695" s="52">
        <v>37533</v>
      </c>
      <c r="B6695" t="s">
        <v>7113</v>
      </c>
    </row>
    <row r="6696" spans="1:2">
      <c r="A6696" s="52">
        <v>37536</v>
      </c>
      <c r="B6696" t="s">
        <v>7113</v>
      </c>
    </row>
    <row r="6697" spans="1:2">
      <c r="A6697" s="52">
        <v>37537</v>
      </c>
      <c r="B6697" t="s">
        <v>7113</v>
      </c>
    </row>
    <row r="6698" spans="1:2">
      <c r="A6698" s="52">
        <v>37538</v>
      </c>
      <c r="B6698" t="s">
        <v>7113</v>
      </c>
    </row>
    <row r="6699" spans="1:2">
      <c r="A6699" s="52">
        <v>37539</v>
      </c>
      <c r="B6699" t="s">
        <v>7113</v>
      </c>
    </row>
    <row r="6700" spans="1:2">
      <c r="A6700" s="52">
        <v>37540</v>
      </c>
      <c r="B6700" t="s">
        <v>7113</v>
      </c>
    </row>
    <row r="6701" spans="1:2">
      <c r="A6701" s="52">
        <v>37543</v>
      </c>
      <c r="B6701" t="s">
        <v>7113</v>
      </c>
    </row>
    <row r="6702" spans="1:2">
      <c r="A6702" s="52">
        <v>37544</v>
      </c>
      <c r="B6702" t="s">
        <v>7113</v>
      </c>
    </row>
    <row r="6703" spans="1:2">
      <c r="A6703" s="52">
        <v>37545</v>
      </c>
      <c r="B6703" t="s">
        <v>7113</v>
      </c>
    </row>
    <row r="6704" spans="1:2">
      <c r="A6704" s="52">
        <v>37546</v>
      </c>
      <c r="B6704" t="s">
        <v>7113</v>
      </c>
    </row>
    <row r="6705" spans="1:2">
      <c r="A6705" s="52">
        <v>37547</v>
      </c>
      <c r="B6705" t="s">
        <v>7113</v>
      </c>
    </row>
    <row r="6706" spans="1:2">
      <c r="A6706" s="52">
        <v>37550</v>
      </c>
      <c r="B6706" t="s">
        <v>7113</v>
      </c>
    </row>
    <row r="6707" spans="1:2">
      <c r="A6707" s="52">
        <v>37551</v>
      </c>
      <c r="B6707" t="s">
        <v>7113</v>
      </c>
    </row>
    <row r="6708" spans="1:2">
      <c r="A6708" s="52">
        <v>37552</v>
      </c>
      <c r="B6708" t="s">
        <v>7113</v>
      </c>
    </row>
    <row r="6709" spans="1:2">
      <c r="A6709" s="52">
        <v>37553</v>
      </c>
      <c r="B6709" t="s">
        <v>7113</v>
      </c>
    </row>
    <row r="6710" spans="1:2">
      <c r="A6710" s="52">
        <v>37554</v>
      </c>
      <c r="B6710" t="s">
        <v>7113</v>
      </c>
    </row>
    <row r="6711" spans="1:2">
      <c r="A6711" s="52">
        <v>37557</v>
      </c>
      <c r="B6711" t="s">
        <v>7113</v>
      </c>
    </row>
    <row r="6712" spans="1:2">
      <c r="A6712" s="52">
        <v>37558</v>
      </c>
      <c r="B6712" t="s">
        <v>7113</v>
      </c>
    </row>
    <row r="6713" spans="1:2">
      <c r="A6713" s="52">
        <v>37559</v>
      </c>
      <c r="B6713" t="s">
        <v>7113</v>
      </c>
    </row>
    <row r="6714" spans="1:2">
      <c r="A6714" s="52">
        <v>37560</v>
      </c>
      <c r="B6714" t="s">
        <v>7113</v>
      </c>
    </row>
    <row r="6715" spans="1:2">
      <c r="A6715" s="52">
        <v>37561</v>
      </c>
      <c r="B6715" t="s">
        <v>7113</v>
      </c>
    </row>
    <row r="6716" spans="1:2">
      <c r="A6716" s="52">
        <v>37564</v>
      </c>
      <c r="B6716" t="s">
        <v>7113</v>
      </c>
    </row>
    <row r="6717" spans="1:2">
      <c r="A6717" s="52">
        <v>37565</v>
      </c>
      <c r="B6717" t="s">
        <v>7113</v>
      </c>
    </row>
    <row r="6718" spans="1:2">
      <c r="A6718" s="52">
        <v>37566</v>
      </c>
      <c r="B6718" t="s">
        <v>7113</v>
      </c>
    </row>
    <row r="6719" spans="1:2">
      <c r="A6719" s="52">
        <v>37567</v>
      </c>
      <c r="B6719" t="s">
        <v>7113</v>
      </c>
    </row>
    <row r="6720" spans="1:2">
      <c r="A6720" s="52">
        <v>37568</v>
      </c>
      <c r="B6720" t="s">
        <v>7113</v>
      </c>
    </row>
    <row r="6721" spans="1:2">
      <c r="A6721" s="52">
        <v>37571</v>
      </c>
      <c r="B6721" t="s">
        <v>7113</v>
      </c>
    </row>
    <row r="6722" spans="1:2">
      <c r="A6722" s="52">
        <v>37572</v>
      </c>
      <c r="B6722" t="s">
        <v>7113</v>
      </c>
    </row>
    <row r="6723" spans="1:2">
      <c r="A6723" s="52">
        <v>37573</v>
      </c>
      <c r="B6723" t="s">
        <v>7113</v>
      </c>
    </row>
    <row r="6724" spans="1:2">
      <c r="A6724" s="52">
        <v>37574</v>
      </c>
      <c r="B6724" t="s">
        <v>7113</v>
      </c>
    </row>
    <row r="6725" spans="1:2">
      <c r="A6725" s="52">
        <v>37575</v>
      </c>
      <c r="B6725" t="s">
        <v>7113</v>
      </c>
    </row>
    <row r="6726" spans="1:2">
      <c r="A6726" s="52">
        <v>37578</v>
      </c>
      <c r="B6726" t="s">
        <v>7113</v>
      </c>
    </row>
    <row r="6727" spans="1:2">
      <c r="A6727" s="52">
        <v>37579</v>
      </c>
      <c r="B6727" t="s">
        <v>7113</v>
      </c>
    </row>
    <row r="6728" spans="1:2">
      <c r="A6728" s="52">
        <v>37580</v>
      </c>
      <c r="B6728" t="s">
        <v>7113</v>
      </c>
    </row>
    <row r="6729" spans="1:2">
      <c r="A6729" s="52">
        <v>37581</v>
      </c>
      <c r="B6729" t="s">
        <v>7113</v>
      </c>
    </row>
    <row r="6730" spans="1:2">
      <c r="A6730" s="52">
        <v>37582</v>
      </c>
      <c r="B6730" t="s">
        <v>7113</v>
      </c>
    </row>
    <row r="6731" spans="1:2">
      <c r="A6731" s="52">
        <v>37585</v>
      </c>
      <c r="B6731" t="s">
        <v>7113</v>
      </c>
    </row>
    <row r="6732" spans="1:2">
      <c r="A6732" s="52">
        <v>37586</v>
      </c>
      <c r="B6732" t="s">
        <v>7113</v>
      </c>
    </row>
    <row r="6733" spans="1:2">
      <c r="A6733" s="52">
        <v>37587</v>
      </c>
      <c r="B6733" t="s">
        <v>7113</v>
      </c>
    </row>
    <row r="6734" spans="1:2">
      <c r="A6734" s="52">
        <v>37588</v>
      </c>
      <c r="B6734" t="s">
        <v>7113</v>
      </c>
    </row>
    <row r="6735" spans="1:2">
      <c r="A6735" s="52">
        <v>37589</v>
      </c>
      <c r="B6735" t="s">
        <v>7113</v>
      </c>
    </row>
    <row r="6736" spans="1:2">
      <c r="A6736" s="52">
        <v>37592</v>
      </c>
      <c r="B6736" t="s">
        <v>7113</v>
      </c>
    </row>
    <row r="6737" spans="1:2">
      <c r="A6737" s="52">
        <v>37593</v>
      </c>
      <c r="B6737" t="s">
        <v>7113</v>
      </c>
    </row>
    <row r="6738" spans="1:2">
      <c r="A6738" s="52">
        <v>37594</v>
      </c>
      <c r="B6738" t="s">
        <v>7113</v>
      </c>
    </row>
    <row r="6739" spans="1:2">
      <c r="A6739" s="52">
        <v>37595</v>
      </c>
      <c r="B6739" t="s">
        <v>7113</v>
      </c>
    </row>
    <row r="6740" spans="1:2">
      <c r="A6740" s="52">
        <v>37596</v>
      </c>
      <c r="B6740" t="s">
        <v>7113</v>
      </c>
    </row>
    <row r="6741" spans="1:2">
      <c r="A6741" s="52">
        <v>37599</v>
      </c>
      <c r="B6741" t="s">
        <v>7113</v>
      </c>
    </row>
    <row r="6742" spans="1:2">
      <c r="A6742" s="52">
        <v>37600</v>
      </c>
      <c r="B6742" t="s">
        <v>7113</v>
      </c>
    </row>
    <row r="6743" spans="1:2">
      <c r="A6743" s="52">
        <v>37601</v>
      </c>
      <c r="B6743" t="s">
        <v>7113</v>
      </c>
    </row>
    <row r="6744" spans="1:2">
      <c r="A6744" s="52">
        <v>37602</v>
      </c>
      <c r="B6744" t="s">
        <v>7113</v>
      </c>
    </row>
    <row r="6745" spans="1:2">
      <c r="A6745" s="52">
        <v>37603</v>
      </c>
      <c r="B6745" t="s">
        <v>7113</v>
      </c>
    </row>
    <row r="6746" spans="1:2">
      <c r="A6746" s="52">
        <v>37606</v>
      </c>
      <c r="B6746" t="s">
        <v>7113</v>
      </c>
    </row>
    <row r="6747" spans="1:2">
      <c r="A6747" s="52">
        <v>37607</v>
      </c>
      <c r="B6747" t="s">
        <v>7113</v>
      </c>
    </row>
    <row r="6748" spans="1:2">
      <c r="A6748" s="52">
        <v>37608</v>
      </c>
      <c r="B6748" t="s">
        <v>7113</v>
      </c>
    </row>
    <row r="6749" spans="1:2">
      <c r="A6749" s="52">
        <v>37609</v>
      </c>
      <c r="B6749" t="s">
        <v>7113</v>
      </c>
    </row>
    <row r="6750" spans="1:2">
      <c r="A6750" s="52">
        <v>37610</v>
      </c>
      <c r="B6750" t="s">
        <v>7113</v>
      </c>
    </row>
    <row r="6751" spans="1:2">
      <c r="A6751" s="52">
        <v>37613</v>
      </c>
      <c r="B6751" t="s">
        <v>7113</v>
      </c>
    </row>
    <row r="6752" spans="1:2">
      <c r="A6752" s="52">
        <v>37614</v>
      </c>
      <c r="B6752" t="s">
        <v>7113</v>
      </c>
    </row>
    <row r="6753" spans="1:2">
      <c r="A6753" s="52">
        <v>37615</v>
      </c>
      <c r="B6753" t="s">
        <v>7113</v>
      </c>
    </row>
    <row r="6754" spans="1:2">
      <c r="A6754" s="52">
        <v>37616</v>
      </c>
      <c r="B6754" t="s">
        <v>7113</v>
      </c>
    </row>
    <row r="6755" spans="1:2">
      <c r="A6755" s="52">
        <v>37617</v>
      </c>
      <c r="B6755" t="s">
        <v>7113</v>
      </c>
    </row>
    <row r="6756" spans="1:2">
      <c r="A6756" s="52">
        <v>37620</v>
      </c>
      <c r="B6756" t="s">
        <v>7113</v>
      </c>
    </row>
    <row r="6757" spans="1:2">
      <c r="A6757" s="52">
        <v>37621</v>
      </c>
      <c r="B6757" t="s">
        <v>7113</v>
      </c>
    </row>
    <row r="6758" spans="1:2">
      <c r="A6758" s="52">
        <v>37622</v>
      </c>
      <c r="B6758" t="s">
        <v>7113</v>
      </c>
    </row>
    <row r="6759" spans="1:2">
      <c r="A6759" s="52">
        <v>37623</v>
      </c>
      <c r="B6759" t="s">
        <v>7113</v>
      </c>
    </row>
    <row r="6760" spans="1:2">
      <c r="A6760" s="52">
        <v>37624</v>
      </c>
      <c r="B6760" t="s">
        <v>7113</v>
      </c>
    </row>
    <row r="6761" spans="1:2">
      <c r="A6761" s="52">
        <v>37627</v>
      </c>
      <c r="B6761" t="s">
        <v>7113</v>
      </c>
    </row>
    <row r="6762" spans="1:2">
      <c r="A6762" s="52">
        <v>37628</v>
      </c>
      <c r="B6762" t="s">
        <v>7113</v>
      </c>
    </row>
    <row r="6763" spans="1:2">
      <c r="A6763" s="52">
        <v>37629</v>
      </c>
      <c r="B6763" t="s">
        <v>7113</v>
      </c>
    </row>
    <row r="6764" spans="1:2">
      <c r="A6764" s="52">
        <v>37630</v>
      </c>
      <c r="B6764" t="s">
        <v>7113</v>
      </c>
    </row>
    <row r="6765" spans="1:2">
      <c r="A6765" s="52">
        <v>37631</v>
      </c>
      <c r="B6765" t="s">
        <v>7113</v>
      </c>
    </row>
    <row r="6766" spans="1:2">
      <c r="A6766" s="52">
        <v>37634</v>
      </c>
      <c r="B6766" t="s">
        <v>7113</v>
      </c>
    </row>
    <row r="6767" spans="1:2">
      <c r="A6767" s="52">
        <v>37635</v>
      </c>
      <c r="B6767" t="s">
        <v>7113</v>
      </c>
    </row>
    <row r="6768" spans="1:2">
      <c r="A6768" s="52">
        <v>37636</v>
      </c>
      <c r="B6768" t="s">
        <v>7113</v>
      </c>
    </row>
    <row r="6769" spans="1:2">
      <c r="A6769" s="52">
        <v>37637</v>
      </c>
      <c r="B6769" t="s">
        <v>7113</v>
      </c>
    </row>
    <row r="6770" spans="1:2">
      <c r="A6770" s="52">
        <v>37638</v>
      </c>
      <c r="B6770" t="s">
        <v>7113</v>
      </c>
    </row>
    <row r="6771" spans="1:2">
      <c r="A6771" s="52">
        <v>37641</v>
      </c>
      <c r="B6771" t="s">
        <v>7113</v>
      </c>
    </row>
    <row r="6772" spans="1:2">
      <c r="A6772" s="52">
        <v>37642</v>
      </c>
      <c r="B6772" t="s">
        <v>7113</v>
      </c>
    </row>
    <row r="6773" spans="1:2">
      <c r="A6773" s="52">
        <v>37643</v>
      </c>
      <c r="B6773" t="s">
        <v>7113</v>
      </c>
    </row>
    <row r="6774" spans="1:2">
      <c r="A6774" s="52">
        <v>37644</v>
      </c>
      <c r="B6774" t="s">
        <v>7113</v>
      </c>
    </row>
    <row r="6775" spans="1:2">
      <c r="A6775" s="52">
        <v>37645</v>
      </c>
      <c r="B6775" t="s">
        <v>7113</v>
      </c>
    </row>
    <row r="6776" spans="1:2">
      <c r="A6776" s="52">
        <v>37648</v>
      </c>
      <c r="B6776" t="s">
        <v>7113</v>
      </c>
    </row>
    <row r="6777" spans="1:2">
      <c r="A6777" s="52">
        <v>37649</v>
      </c>
      <c r="B6777" t="s">
        <v>7113</v>
      </c>
    </row>
    <row r="6778" spans="1:2">
      <c r="A6778" s="52">
        <v>37650</v>
      </c>
      <c r="B6778" t="s">
        <v>7113</v>
      </c>
    </row>
    <row r="6779" spans="1:2">
      <c r="A6779" s="52">
        <v>37651</v>
      </c>
      <c r="B6779" t="s">
        <v>7113</v>
      </c>
    </row>
    <row r="6780" spans="1:2">
      <c r="A6780" s="52">
        <v>37652</v>
      </c>
      <c r="B6780" t="s">
        <v>7113</v>
      </c>
    </row>
    <row r="6781" spans="1:2">
      <c r="A6781" s="52">
        <v>37655</v>
      </c>
      <c r="B6781" t="s">
        <v>7113</v>
      </c>
    </row>
    <row r="6782" spans="1:2">
      <c r="A6782" s="52">
        <v>37656</v>
      </c>
      <c r="B6782" t="s">
        <v>7113</v>
      </c>
    </row>
    <row r="6783" spans="1:2">
      <c r="A6783" s="52">
        <v>37657</v>
      </c>
      <c r="B6783" t="s">
        <v>7113</v>
      </c>
    </row>
    <row r="6784" spans="1:2">
      <c r="A6784" s="52">
        <v>37658</v>
      </c>
      <c r="B6784" t="s">
        <v>7113</v>
      </c>
    </row>
    <row r="6785" spans="1:2">
      <c r="A6785" s="52">
        <v>37659</v>
      </c>
      <c r="B6785" t="s">
        <v>7113</v>
      </c>
    </row>
    <row r="6786" spans="1:2">
      <c r="A6786" s="52">
        <v>37662</v>
      </c>
      <c r="B6786" t="s">
        <v>7113</v>
      </c>
    </row>
    <row r="6787" spans="1:2">
      <c r="A6787" s="52">
        <v>37663</v>
      </c>
      <c r="B6787" t="s">
        <v>7113</v>
      </c>
    </row>
    <row r="6788" spans="1:2">
      <c r="A6788" s="52">
        <v>37664</v>
      </c>
      <c r="B6788" t="s">
        <v>7113</v>
      </c>
    </row>
    <row r="6789" spans="1:2">
      <c r="A6789" s="52">
        <v>37665</v>
      </c>
      <c r="B6789" t="s">
        <v>7113</v>
      </c>
    </row>
    <row r="6790" spans="1:2">
      <c r="A6790" s="52">
        <v>37666</v>
      </c>
      <c r="B6790" t="s">
        <v>7113</v>
      </c>
    </row>
    <row r="6791" spans="1:2">
      <c r="A6791" s="52">
        <v>37669</v>
      </c>
      <c r="B6791" t="s">
        <v>7113</v>
      </c>
    </row>
    <row r="6792" spans="1:2">
      <c r="A6792" s="52">
        <v>37670</v>
      </c>
      <c r="B6792" t="s">
        <v>7113</v>
      </c>
    </row>
    <row r="6793" spans="1:2">
      <c r="A6793" s="52">
        <v>37671</v>
      </c>
      <c r="B6793" t="s">
        <v>7113</v>
      </c>
    </row>
    <row r="6794" spans="1:2">
      <c r="A6794" s="52">
        <v>37672</v>
      </c>
      <c r="B6794" t="s">
        <v>7113</v>
      </c>
    </row>
    <row r="6795" spans="1:2">
      <c r="A6795" s="52">
        <v>37673</v>
      </c>
      <c r="B6795" t="s">
        <v>7113</v>
      </c>
    </row>
    <row r="6796" spans="1:2">
      <c r="A6796" s="52">
        <v>37676</v>
      </c>
      <c r="B6796" t="s">
        <v>7113</v>
      </c>
    </row>
    <row r="6797" spans="1:2">
      <c r="A6797" s="52">
        <v>37677</v>
      </c>
      <c r="B6797" t="s">
        <v>7113</v>
      </c>
    </row>
    <row r="6798" spans="1:2">
      <c r="A6798" s="52">
        <v>37678</v>
      </c>
      <c r="B6798" t="s">
        <v>7113</v>
      </c>
    </row>
    <row r="6799" spans="1:2">
      <c r="A6799" s="52">
        <v>37679</v>
      </c>
      <c r="B6799" t="s">
        <v>7113</v>
      </c>
    </row>
    <row r="6800" spans="1:2">
      <c r="A6800" s="52">
        <v>37680</v>
      </c>
      <c r="B6800" t="s">
        <v>7113</v>
      </c>
    </row>
    <row r="6801" spans="1:2">
      <c r="A6801" s="52">
        <v>37683</v>
      </c>
      <c r="B6801" t="s">
        <v>7113</v>
      </c>
    </row>
    <row r="6802" spans="1:2">
      <c r="A6802" s="52">
        <v>37684</v>
      </c>
      <c r="B6802" t="s">
        <v>7113</v>
      </c>
    </row>
    <row r="6803" spans="1:2">
      <c r="A6803" s="52">
        <v>37685</v>
      </c>
      <c r="B6803" t="s">
        <v>7113</v>
      </c>
    </row>
    <row r="6804" spans="1:2">
      <c r="A6804" s="52">
        <v>37686</v>
      </c>
      <c r="B6804" t="s">
        <v>7113</v>
      </c>
    </row>
    <row r="6805" spans="1:2">
      <c r="A6805" s="52">
        <v>37687</v>
      </c>
      <c r="B6805" t="s">
        <v>7113</v>
      </c>
    </row>
    <row r="6806" spans="1:2">
      <c r="A6806" s="52">
        <v>37690</v>
      </c>
      <c r="B6806" t="s">
        <v>7113</v>
      </c>
    </row>
    <row r="6807" spans="1:2">
      <c r="A6807" s="52">
        <v>37691</v>
      </c>
      <c r="B6807" t="s">
        <v>7113</v>
      </c>
    </row>
    <row r="6808" spans="1:2">
      <c r="A6808" s="52">
        <v>37692</v>
      </c>
      <c r="B6808" t="s">
        <v>7113</v>
      </c>
    </row>
    <row r="6809" spans="1:2">
      <c r="A6809" s="52">
        <v>37693</v>
      </c>
      <c r="B6809" t="s">
        <v>7113</v>
      </c>
    </row>
    <row r="6810" spans="1:2">
      <c r="A6810" s="52">
        <v>37694</v>
      </c>
      <c r="B6810" t="s">
        <v>7113</v>
      </c>
    </row>
    <row r="6811" spans="1:2">
      <c r="A6811" s="52">
        <v>37697</v>
      </c>
      <c r="B6811" t="s">
        <v>7113</v>
      </c>
    </row>
    <row r="6812" spans="1:2">
      <c r="A6812" s="52">
        <v>37698</v>
      </c>
      <c r="B6812" t="s">
        <v>7113</v>
      </c>
    </row>
    <row r="6813" spans="1:2">
      <c r="A6813" s="52">
        <v>37699</v>
      </c>
      <c r="B6813" t="s">
        <v>7113</v>
      </c>
    </row>
    <row r="6814" spans="1:2">
      <c r="A6814" s="52">
        <v>37700</v>
      </c>
      <c r="B6814" t="s">
        <v>7113</v>
      </c>
    </row>
    <row r="6815" spans="1:2">
      <c r="A6815" s="52">
        <v>37701</v>
      </c>
      <c r="B6815" t="s">
        <v>7113</v>
      </c>
    </row>
    <row r="6816" spans="1:2">
      <c r="A6816" s="52">
        <v>37704</v>
      </c>
      <c r="B6816" t="s">
        <v>7113</v>
      </c>
    </row>
    <row r="6817" spans="1:2">
      <c r="A6817" s="52">
        <v>37705</v>
      </c>
      <c r="B6817" t="s">
        <v>7113</v>
      </c>
    </row>
    <row r="6818" spans="1:2">
      <c r="A6818" s="52">
        <v>37706</v>
      </c>
      <c r="B6818" t="s">
        <v>7113</v>
      </c>
    </row>
    <row r="6819" spans="1:2">
      <c r="A6819" s="52">
        <v>37707</v>
      </c>
      <c r="B6819" t="s">
        <v>7113</v>
      </c>
    </row>
    <row r="6820" spans="1:2">
      <c r="A6820" s="52">
        <v>37708</v>
      </c>
      <c r="B6820" t="s">
        <v>7113</v>
      </c>
    </row>
    <row r="6821" spans="1:2">
      <c r="A6821" s="52">
        <v>37711</v>
      </c>
      <c r="B6821" t="s">
        <v>7113</v>
      </c>
    </row>
    <row r="6822" spans="1:2">
      <c r="A6822" s="52">
        <v>37712</v>
      </c>
      <c r="B6822" t="s">
        <v>7113</v>
      </c>
    </row>
    <row r="6823" spans="1:2">
      <c r="A6823" s="52">
        <v>37713</v>
      </c>
      <c r="B6823" t="s">
        <v>7113</v>
      </c>
    </row>
    <row r="6824" spans="1:2">
      <c r="A6824" s="52">
        <v>37714</v>
      </c>
      <c r="B6824" t="s">
        <v>7113</v>
      </c>
    </row>
    <row r="6825" spans="1:2">
      <c r="A6825" s="52">
        <v>37715</v>
      </c>
      <c r="B6825" t="s">
        <v>7113</v>
      </c>
    </row>
    <row r="6826" spans="1:2">
      <c r="A6826" s="52">
        <v>37718</v>
      </c>
      <c r="B6826" t="s">
        <v>7113</v>
      </c>
    </row>
    <row r="6827" spans="1:2">
      <c r="A6827" s="52">
        <v>37719</v>
      </c>
      <c r="B6827" t="s">
        <v>7113</v>
      </c>
    </row>
    <row r="6828" spans="1:2">
      <c r="A6828" s="52">
        <v>37720</v>
      </c>
      <c r="B6828" t="s">
        <v>7113</v>
      </c>
    </row>
    <row r="6829" spans="1:2">
      <c r="A6829" s="52">
        <v>37721</v>
      </c>
      <c r="B6829" t="s">
        <v>7113</v>
      </c>
    </row>
    <row r="6830" spans="1:2">
      <c r="A6830" s="52">
        <v>37722</v>
      </c>
      <c r="B6830" t="s">
        <v>7113</v>
      </c>
    </row>
    <row r="6831" spans="1:2">
      <c r="A6831" s="52">
        <v>37725</v>
      </c>
      <c r="B6831" t="s">
        <v>7113</v>
      </c>
    </row>
    <row r="6832" spans="1:2">
      <c r="A6832" s="52">
        <v>37726</v>
      </c>
      <c r="B6832" t="s">
        <v>7113</v>
      </c>
    </row>
    <row r="6833" spans="1:2">
      <c r="A6833" s="52">
        <v>37727</v>
      </c>
      <c r="B6833" t="s">
        <v>7113</v>
      </c>
    </row>
    <row r="6834" spans="1:2">
      <c r="A6834" s="52">
        <v>37728</v>
      </c>
      <c r="B6834" t="s">
        <v>7113</v>
      </c>
    </row>
    <row r="6835" spans="1:2">
      <c r="A6835" s="52">
        <v>37729</v>
      </c>
      <c r="B6835" t="s">
        <v>7113</v>
      </c>
    </row>
    <row r="6836" spans="1:2">
      <c r="A6836" s="52">
        <v>37732</v>
      </c>
      <c r="B6836" t="s">
        <v>7113</v>
      </c>
    </row>
    <row r="6837" spans="1:2">
      <c r="A6837" s="52">
        <v>37733</v>
      </c>
      <c r="B6837" t="s">
        <v>7113</v>
      </c>
    </row>
    <row r="6838" spans="1:2">
      <c r="A6838" s="52">
        <v>37734</v>
      </c>
      <c r="B6838" t="s">
        <v>7113</v>
      </c>
    </row>
    <row r="6839" spans="1:2">
      <c r="A6839" s="52">
        <v>37735</v>
      </c>
      <c r="B6839" t="s">
        <v>7113</v>
      </c>
    </row>
    <row r="6840" spans="1:2">
      <c r="A6840" s="52">
        <v>37736</v>
      </c>
      <c r="B6840" t="s">
        <v>7113</v>
      </c>
    </row>
    <row r="6841" spans="1:2">
      <c r="A6841" s="52">
        <v>37739</v>
      </c>
      <c r="B6841" t="s">
        <v>7113</v>
      </c>
    </row>
    <row r="6842" spans="1:2">
      <c r="A6842" s="52">
        <v>37740</v>
      </c>
      <c r="B6842" t="s">
        <v>7113</v>
      </c>
    </row>
    <row r="6843" spans="1:2">
      <c r="A6843" s="52">
        <v>37741</v>
      </c>
      <c r="B6843" t="s">
        <v>7113</v>
      </c>
    </row>
    <row r="6844" spans="1:2">
      <c r="A6844" s="52">
        <v>37742</v>
      </c>
      <c r="B6844" t="s">
        <v>7113</v>
      </c>
    </row>
    <row r="6845" spans="1:2">
      <c r="A6845" s="52">
        <v>37743</v>
      </c>
      <c r="B6845" t="s">
        <v>7113</v>
      </c>
    </row>
    <row r="6846" spans="1:2">
      <c r="A6846" s="52">
        <v>37746</v>
      </c>
      <c r="B6846" t="s">
        <v>7113</v>
      </c>
    </row>
    <row r="6847" spans="1:2">
      <c r="A6847" s="52">
        <v>37747</v>
      </c>
      <c r="B6847" t="s">
        <v>7113</v>
      </c>
    </row>
    <row r="6848" spans="1:2">
      <c r="A6848" s="52">
        <v>37748</v>
      </c>
      <c r="B6848" t="s">
        <v>7113</v>
      </c>
    </row>
    <row r="6849" spans="1:2">
      <c r="A6849" s="52">
        <v>37749</v>
      </c>
      <c r="B6849" t="s">
        <v>7113</v>
      </c>
    </row>
    <row r="6850" spans="1:2">
      <c r="A6850" s="52">
        <v>37750</v>
      </c>
      <c r="B6850" t="s">
        <v>7113</v>
      </c>
    </row>
    <row r="6851" spans="1:2">
      <c r="A6851" s="52">
        <v>37753</v>
      </c>
      <c r="B6851" t="s">
        <v>7113</v>
      </c>
    </row>
    <row r="6852" spans="1:2">
      <c r="A6852" s="52">
        <v>37754</v>
      </c>
      <c r="B6852" t="s">
        <v>7113</v>
      </c>
    </row>
    <row r="6853" spans="1:2">
      <c r="A6853" s="52">
        <v>37755</v>
      </c>
      <c r="B6853" t="s">
        <v>7113</v>
      </c>
    </row>
    <row r="6854" spans="1:2">
      <c r="A6854" s="52">
        <v>37756</v>
      </c>
      <c r="B6854" t="s">
        <v>7113</v>
      </c>
    </row>
    <row r="6855" spans="1:2">
      <c r="A6855" s="52">
        <v>37757</v>
      </c>
      <c r="B6855" t="s">
        <v>7113</v>
      </c>
    </row>
    <row r="6856" spans="1:2">
      <c r="A6856" s="52">
        <v>37760</v>
      </c>
      <c r="B6856" t="s">
        <v>7113</v>
      </c>
    </row>
    <row r="6857" spans="1:2">
      <c r="A6857" s="52">
        <v>37761</v>
      </c>
      <c r="B6857" t="s">
        <v>7113</v>
      </c>
    </row>
    <row r="6858" spans="1:2">
      <c r="A6858" s="52">
        <v>37762</v>
      </c>
      <c r="B6858" t="s">
        <v>7113</v>
      </c>
    </row>
    <row r="6859" spans="1:2">
      <c r="A6859" s="52">
        <v>37763</v>
      </c>
      <c r="B6859" t="s">
        <v>7113</v>
      </c>
    </row>
    <row r="6860" spans="1:2">
      <c r="A6860" s="52">
        <v>37764</v>
      </c>
      <c r="B6860" t="s">
        <v>7113</v>
      </c>
    </row>
    <row r="6861" spans="1:2">
      <c r="A6861" s="52">
        <v>37767</v>
      </c>
      <c r="B6861" t="s">
        <v>7113</v>
      </c>
    </row>
    <row r="6862" spans="1:2">
      <c r="A6862" s="52">
        <v>37768</v>
      </c>
      <c r="B6862" t="s">
        <v>7113</v>
      </c>
    </row>
    <row r="6863" spans="1:2">
      <c r="A6863" s="52">
        <v>37769</v>
      </c>
      <c r="B6863" t="s">
        <v>7113</v>
      </c>
    </row>
    <row r="6864" spans="1:2">
      <c r="A6864" s="52">
        <v>37770</v>
      </c>
      <c r="B6864" t="s">
        <v>7113</v>
      </c>
    </row>
    <row r="6865" spans="1:2">
      <c r="A6865" s="52">
        <v>37771</v>
      </c>
      <c r="B6865" t="s">
        <v>7113</v>
      </c>
    </row>
    <row r="6866" spans="1:2">
      <c r="A6866" s="52">
        <v>37774</v>
      </c>
      <c r="B6866" t="s">
        <v>7113</v>
      </c>
    </row>
    <row r="6867" spans="1:2">
      <c r="A6867" s="52">
        <v>37775</v>
      </c>
      <c r="B6867" t="s">
        <v>7113</v>
      </c>
    </row>
    <row r="6868" spans="1:2">
      <c r="A6868" s="52">
        <v>37776</v>
      </c>
      <c r="B6868" t="s">
        <v>7113</v>
      </c>
    </row>
    <row r="6869" spans="1:2">
      <c r="A6869" s="52">
        <v>37777</v>
      </c>
      <c r="B6869" t="s">
        <v>7113</v>
      </c>
    </row>
    <row r="6870" spans="1:2">
      <c r="A6870" s="52">
        <v>37778</v>
      </c>
      <c r="B6870" t="s">
        <v>7113</v>
      </c>
    </row>
    <row r="6871" spans="1:2">
      <c r="A6871" s="52">
        <v>37781</v>
      </c>
      <c r="B6871" t="s">
        <v>7113</v>
      </c>
    </row>
    <row r="6872" spans="1:2">
      <c r="A6872" s="52">
        <v>37782</v>
      </c>
      <c r="B6872" t="s">
        <v>7113</v>
      </c>
    </row>
    <row r="6873" spans="1:2">
      <c r="A6873" s="52">
        <v>37783</v>
      </c>
      <c r="B6873" t="s">
        <v>7113</v>
      </c>
    </row>
    <row r="6874" spans="1:2">
      <c r="A6874" s="52">
        <v>37784</v>
      </c>
      <c r="B6874" t="s">
        <v>7113</v>
      </c>
    </row>
    <row r="6875" spans="1:2">
      <c r="A6875" s="52">
        <v>37785</v>
      </c>
      <c r="B6875" t="s">
        <v>7113</v>
      </c>
    </row>
    <row r="6876" spans="1:2">
      <c r="A6876" s="52">
        <v>37788</v>
      </c>
      <c r="B6876" t="s">
        <v>7113</v>
      </c>
    </row>
    <row r="6877" spans="1:2">
      <c r="A6877" s="52">
        <v>37789</v>
      </c>
      <c r="B6877" t="s">
        <v>7113</v>
      </c>
    </row>
    <row r="6878" spans="1:2">
      <c r="A6878" s="52">
        <v>37790</v>
      </c>
      <c r="B6878" t="s">
        <v>7113</v>
      </c>
    </row>
    <row r="6879" spans="1:2">
      <c r="A6879" s="52">
        <v>37791</v>
      </c>
      <c r="B6879" t="s">
        <v>7113</v>
      </c>
    </row>
    <row r="6880" spans="1:2">
      <c r="A6880" s="52">
        <v>37792</v>
      </c>
      <c r="B6880" t="s">
        <v>7113</v>
      </c>
    </row>
    <row r="6881" spans="1:2">
      <c r="A6881" s="52">
        <v>37795</v>
      </c>
      <c r="B6881" t="s">
        <v>7113</v>
      </c>
    </row>
    <row r="6882" spans="1:2">
      <c r="A6882" s="52">
        <v>37796</v>
      </c>
      <c r="B6882" t="s">
        <v>7113</v>
      </c>
    </row>
    <row r="6883" spans="1:2">
      <c r="A6883" s="52">
        <v>37797</v>
      </c>
      <c r="B6883" t="s">
        <v>7113</v>
      </c>
    </row>
    <row r="6884" spans="1:2">
      <c r="A6884" s="52">
        <v>37798</v>
      </c>
      <c r="B6884" t="s">
        <v>7113</v>
      </c>
    </row>
    <row r="6885" spans="1:2">
      <c r="A6885" s="52">
        <v>37799</v>
      </c>
      <c r="B6885" t="s">
        <v>7113</v>
      </c>
    </row>
    <row r="6886" spans="1:2">
      <c r="A6886" s="52">
        <v>37802</v>
      </c>
      <c r="B6886" t="s">
        <v>7113</v>
      </c>
    </row>
    <row r="6887" spans="1:2">
      <c r="A6887" s="52">
        <v>37803</v>
      </c>
      <c r="B6887" t="s">
        <v>7113</v>
      </c>
    </row>
    <row r="6888" spans="1:2">
      <c r="A6888" s="52">
        <v>37804</v>
      </c>
      <c r="B6888" t="s">
        <v>7113</v>
      </c>
    </row>
    <row r="6889" spans="1:2">
      <c r="A6889" s="52">
        <v>37805</v>
      </c>
      <c r="B6889" t="s">
        <v>7113</v>
      </c>
    </row>
    <row r="6890" spans="1:2">
      <c r="A6890" s="52">
        <v>37806</v>
      </c>
      <c r="B6890" t="s">
        <v>7113</v>
      </c>
    </row>
    <row r="6891" spans="1:2">
      <c r="A6891" s="52">
        <v>37809</v>
      </c>
      <c r="B6891" t="s">
        <v>7113</v>
      </c>
    </row>
    <row r="6892" spans="1:2">
      <c r="A6892" s="52">
        <v>37810</v>
      </c>
      <c r="B6892" t="s">
        <v>7113</v>
      </c>
    </row>
    <row r="6893" spans="1:2">
      <c r="A6893" s="52">
        <v>37811</v>
      </c>
      <c r="B6893" t="s">
        <v>7113</v>
      </c>
    </row>
    <row r="6894" spans="1:2">
      <c r="A6894" s="52">
        <v>37812</v>
      </c>
      <c r="B6894" t="s">
        <v>7113</v>
      </c>
    </row>
    <row r="6895" spans="1:2">
      <c r="A6895" s="52">
        <v>37813</v>
      </c>
      <c r="B6895" t="s">
        <v>7113</v>
      </c>
    </row>
    <row r="6896" spans="1:2">
      <c r="A6896" s="52">
        <v>37816</v>
      </c>
      <c r="B6896" t="s">
        <v>7113</v>
      </c>
    </row>
    <row r="6897" spans="1:2">
      <c r="A6897" s="52">
        <v>37817</v>
      </c>
      <c r="B6897" t="s">
        <v>7113</v>
      </c>
    </row>
    <row r="6898" spans="1:2">
      <c r="A6898" s="52">
        <v>37818</v>
      </c>
      <c r="B6898" t="s">
        <v>7113</v>
      </c>
    </row>
    <row r="6899" spans="1:2">
      <c r="A6899" s="52">
        <v>37819</v>
      </c>
      <c r="B6899" t="s">
        <v>7113</v>
      </c>
    </row>
    <row r="6900" spans="1:2">
      <c r="A6900" s="52">
        <v>37820</v>
      </c>
      <c r="B6900" t="s">
        <v>7113</v>
      </c>
    </row>
    <row r="6901" spans="1:2">
      <c r="A6901" s="52">
        <v>37823</v>
      </c>
      <c r="B6901" t="s">
        <v>7113</v>
      </c>
    </row>
    <row r="6902" spans="1:2">
      <c r="A6902" s="52">
        <v>37824</v>
      </c>
      <c r="B6902" t="s">
        <v>7113</v>
      </c>
    </row>
    <row r="6903" spans="1:2">
      <c r="A6903" s="52">
        <v>37825</v>
      </c>
      <c r="B6903" t="s">
        <v>7113</v>
      </c>
    </row>
    <row r="6904" spans="1:2">
      <c r="A6904" s="52">
        <v>37826</v>
      </c>
      <c r="B6904" t="s">
        <v>7113</v>
      </c>
    </row>
    <row r="6905" spans="1:2">
      <c r="A6905" s="52">
        <v>37827</v>
      </c>
      <c r="B6905" t="s">
        <v>7113</v>
      </c>
    </row>
    <row r="6906" spans="1:2">
      <c r="A6906" s="52">
        <v>37830</v>
      </c>
      <c r="B6906" t="s">
        <v>7113</v>
      </c>
    </row>
    <row r="6907" spans="1:2">
      <c r="A6907" s="52">
        <v>37831</v>
      </c>
      <c r="B6907" t="s">
        <v>7113</v>
      </c>
    </row>
    <row r="6908" spans="1:2">
      <c r="A6908" s="52">
        <v>37832</v>
      </c>
      <c r="B6908" t="s">
        <v>7113</v>
      </c>
    </row>
    <row r="6909" spans="1:2">
      <c r="A6909" s="52">
        <v>37833</v>
      </c>
      <c r="B6909" t="s">
        <v>7113</v>
      </c>
    </row>
    <row r="6910" spans="1:2">
      <c r="A6910" s="52">
        <v>37834</v>
      </c>
      <c r="B6910" t="s">
        <v>7113</v>
      </c>
    </row>
    <row r="6911" spans="1:2">
      <c r="A6911" s="52">
        <v>37837</v>
      </c>
      <c r="B6911" t="s">
        <v>7113</v>
      </c>
    </row>
    <row r="6912" spans="1:2">
      <c r="A6912" s="52">
        <v>37838</v>
      </c>
      <c r="B6912" t="s">
        <v>7113</v>
      </c>
    </row>
    <row r="6913" spans="1:2">
      <c r="A6913" s="52">
        <v>37839</v>
      </c>
      <c r="B6913" t="s">
        <v>7113</v>
      </c>
    </row>
    <row r="6914" spans="1:2">
      <c r="A6914" s="52">
        <v>37840</v>
      </c>
      <c r="B6914" t="s">
        <v>7113</v>
      </c>
    </row>
    <row r="6915" spans="1:2">
      <c r="A6915" s="52">
        <v>37841</v>
      </c>
      <c r="B6915" t="s">
        <v>7113</v>
      </c>
    </row>
    <row r="6916" spans="1:2">
      <c r="A6916" s="52">
        <v>37844</v>
      </c>
      <c r="B6916" t="s">
        <v>7113</v>
      </c>
    </row>
    <row r="6917" spans="1:2">
      <c r="A6917" s="52">
        <v>37845</v>
      </c>
      <c r="B6917" t="s">
        <v>7113</v>
      </c>
    </row>
    <row r="6918" spans="1:2">
      <c r="A6918" s="52">
        <v>37846</v>
      </c>
      <c r="B6918" t="s">
        <v>7113</v>
      </c>
    </row>
    <row r="6919" spans="1:2">
      <c r="A6919" s="52">
        <v>37847</v>
      </c>
      <c r="B6919" t="s">
        <v>7113</v>
      </c>
    </row>
    <row r="6920" spans="1:2">
      <c r="A6920" s="52">
        <v>37848</v>
      </c>
      <c r="B6920" t="s">
        <v>7113</v>
      </c>
    </row>
    <row r="6921" spans="1:2">
      <c r="A6921" s="52">
        <v>37851</v>
      </c>
      <c r="B6921" t="s">
        <v>7113</v>
      </c>
    </row>
    <row r="6922" spans="1:2">
      <c r="A6922" s="52">
        <v>37852</v>
      </c>
      <c r="B6922" t="s">
        <v>7113</v>
      </c>
    </row>
    <row r="6923" spans="1:2">
      <c r="A6923" s="52">
        <v>37853</v>
      </c>
      <c r="B6923" t="s">
        <v>7113</v>
      </c>
    </row>
    <row r="6924" spans="1:2">
      <c r="A6924" s="52">
        <v>37854</v>
      </c>
      <c r="B6924" t="s">
        <v>7113</v>
      </c>
    </row>
    <row r="6925" spans="1:2">
      <c r="A6925" s="52">
        <v>37855</v>
      </c>
      <c r="B6925" t="s">
        <v>7113</v>
      </c>
    </row>
    <row r="6926" spans="1:2">
      <c r="A6926" s="52">
        <v>37858</v>
      </c>
      <c r="B6926" t="s">
        <v>7113</v>
      </c>
    </row>
    <row r="6927" spans="1:2">
      <c r="A6927" s="52">
        <v>37859</v>
      </c>
      <c r="B6927" t="s">
        <v>7113</v>
      </c>
    </row>
    <row r="6928" spans="1:2">
      <c r="A6928" s="52">
        <v>37860</v>
      </c>
      <c r="B6928" t="s">
        <v>7113</v>
      </c>
    </row>
    <row r="6929" spans="1:2">
      <c r="A6929" s="52">
        <v>37861</v>
      </c>
      <c r="B6929" t="s">
        <v>7113</v>
      </c>
    </row>
    <row r="6930" spans="1:2">
      <c r="A6930" s="52">
        <v>37862</v>
      </c>
      <c r="B6930" t="s">
        <v>7113</v>
      </c>
    </row>
    <row r="6931" spans="1:2">
      <c r="A6931" s="52">
        <v>37865</v>
      </c>
      <c r="B6931" t="s">
        <v>7113</v>
      </c>
    </row>
    <row r="6932" spans="1:2">
      <c r="A6932" s="52">
        <v>37866</v>
      </c>
      <c r="B6932" t="s">
        <v>7113</v>
      </c>
    </row>
    <row r="6933" spans="1:2">
      <c r="A6933" s="52">
        <v>37867</v>
      </c>
      <c r="B6933" t="s">
        <v>7113</v>
      </c>
    </row>
    <row r="6934" spans="1:2">
      <c r="A6934" s="52">
        <v>37868</v>
      </c>
      <c r="B6934" t="s">
        <v>7113</v>
      </c>
    </row>
    <row r="6935" spans="1:2">
      <c r="A6935" s="52">
        <v>37869</v>
      </c>
      <c r="B6935" t="s">
        <v>7113</v>
      </c>
    </row>
    <row r="6936" spans="1:2">
      <c r="A6936" s="52">
        <v>37872</v>
      </c>
      <c r="B6936" t="s">
        <v>7113</v>
      </c>
    </row>
    <row r="6937" spans="1:2">
      <c r="A6937" s="52">
        <v>37873</v>
      </c>
      <c r="B6937" t="s">
        <v>7113</v>
      </c>
    </row>
    <row r="6938" spans="1:2">
      <c r="A6938" s="52">
        <v>37874</v>
      </c>
      <c r="B6938" t="s">
        <v>7113</v>
      </c>
    </row>
    <row r="6939" spans="1:2">
      <c r="A6939" s="52">
        <v>37875</v>
      </c>
      <c r="B6939" t="s">
        <v>7113</v>
      </c>
    </row>
    <row r="6940" spans="1:2">
      <c r="A6940" s="52">
        <v>37876</v>
      </c>
      <c r="B6940" t="s">
        <v>7113</v>
      </c>
    </row>
    <row r="6941" spans="1:2">
      <c r="A6941" s="52">
        <v>37879</v>
      </c>
      <c r="B6941" t="s">
        <v>7113</v>
      </c>
    </row>
    <row r="6942" spans="1:2">
      <c r="A6942" s="52">
        <v>37880</v>
      </c>
      <c r="B6942" t="s">
        <v>7113</v>
      </c>
    </row>
    <row r="6943" spans="1:2">
      <c r="A6943" s="52">
        <v>37881</v>
      </c>
      <c r="B6943" t="s">
        <v>7113</v>
      </c>
    </row>
    <row r="6944" spans="1:2">
      <c r="A6944" s="52">
        <v>37882</v>
      </c>
      <c r="B6944" t="s">
        <v>7113</v>
      </c>
    </row>
    <row r="6945" spans="1:2">
      <c r="A6945" s="52">
        <v>37883</v>
      </c>
      <c r="B6945" t="s">
        <v>7113</v>
      </c>
    </row>
    <row r="6946" spans="1:2">
      <c r="A6946" s="52">
        <v>37886</v>
      </c>
      <c r="B6946" t="s">
        <v>7113</v>
      </c>
    </row>
    <row r="6947" spans="1:2">
      <c r="A6947" s="52">
        <v>37887</v>
      </c>
      <c r="B6947" t="s">
        <v>7113</v>
      </c>
    </row>
    <row r="6948" spans="1:2">
      <c r="A6948" s="52">
        <v>37888</v>
      </c>
      <c r="B6948" t="s">
        <v>7113</v>
      </c>
    </row>
    <row r="6949" spans="1:2">
      <c r="A6949" s="52">
        <v>37889</v>
      </c>
      <c r="B6949" t="s">
        <v>7113</v>
      </c>
    </row>
    <row r="6950" spans="1:2">
      <c r="A6950" s="52">
        <v>37890</v>
      </c>
      <c r="B6950" t="s">
        <v>7113</v>
      </c>
    </row>
    <row r="6951" spans="1:2">
      <c r="A6951" s="52">
        <v>37893</v>
      </c>
      <c r="B6951" t="s">
        <v>7113</v>
      </c>
    </row>
    <row r="6952" spans="1:2">
      <c r="A6952" s="52">
        <v>37894</v>
      </c>
      <c r="B6952" t="s">
        <v>7113</v>
      </c>
    </row>
    <row r="6953" spans="1:2">
      <c r="A6953" s="52">
        <v>37895</v>
      </c>
      <c r="B6953" t="s">
        <v>7113</v>
      </c>
    </row>
    <row r="6954" spans="1:2">
      <c r="A6954" s="52">
        <v>37896</v>
      </c>
      <c r="B6954" t="s">
        <v>7113</v>
      </c>
    </row>
    <row r="6955" spans="1:2">
      <c r="A6955" s="52">
        <v>37897</v>
      </c>
      <c r="B6955" t="s">
        <v>7113</v>
      </c>
    </row>
    <row r="6956" spans="1:2">
      <c r="A6956" s="52">
        <v>37900</v>
      </c>
      <c r="B6956" t="s">
        <v>7113</v>
      </c>
    </row>
    <row r="6957" spans="1:2">
      <c r="A6957" s="52">
        <v>37901</v>
      </c>
      <c r="B6957" t="s">
        <v>7113</v>
      </c>
    </row>
    <row r="6958" spans="1:2">
      <c r="A6958" s="52">
        <v>37902</v>
      </c>
      <c r="B6958" t="s">
        <v>7113</v>
      </c>
    </row>
    <row r="6959" spans="1:2">
      <c r="A6959" s="52">
        <v>37903</v>
      </c>
      <c r="B6959" t="s">
        <v>7113</v>
      </c>
    </row>
    <row r="6960" spans="1:2">
      <c r="A6960" s="52">
        <v>37904</v>
      </c>
      <c r="B6960" t="s">
        <v>7113</v>
      </c>
    </row>
    <row r="6961" spans="1:2">
      <c r="A6961" s="52">
        <v>37907</v>
      </c>
      <c r="B6961" t="s">
        <v>7113</v>
      </c>
    </row>
    <row r="6962" spans="1:2">
      <c r="A6962" s="52">
        <v>37908</v>
      </c>
      <c r="B6962" t="s">
        <v>7113</v>
      </c>
    </row>
    <row r="6963" spans="1:2">
      <c r="A6963" s="52">
        <v>37909</v>
      </c>
      <c r="B6963" t="s">
        <v>7113</v>
      </c>
    </row>
    <row r="6964" spans="1:2">
      <c r="A6964" s="52">
        <v>37910</v>
      </c>
      <c r="B6964" t="s">
        <v>7113</v>
      </c>
    </row>
    <row r="6965" spans="1:2">
      <c r="A6965" s="52">
        <v>37911</v>
      </c>
      <c r="B6965" t="s">
        <v>7113</v>
      </c>
    </row>
    <row r="6966" spans="1:2">
      <c r="A6966" s="52">
        <v>37914</v>
      </c>
      <c r="B6966" t="s">
        <v>7113</v>
      </c>
    </row>
    <row r="6967" spans="1:2">
      <c r="A6967" s="52">
        <v>37915</v>
      </c>
      <c r="B6967" t="s">
        <v>7113</v>
      </c>
    </row>
    <row r="6968" spans="1:2">
      <c r="A6968" s="52">
        <v>37916</v>
      </c>
      <c r="B6968" t="s">
        <v>7113</v>
      </c>
    </row>
    <row r="6969" spans="1:2">
      <c r="A6969" s="52">
        <v>37917</v>
      </c>
      <c r="B6969" t="s">
        <v>7113</v>
      </c>
    </row>
    <row r="6970" spans="1:2">
      <c r="A6970" s="52">
        <v>37918</v>
      </c>
      <c r="B6970" t="s">
        <v>7113</v>
      </c>
    </row>
    <row r="6971" spans="1:2">
      <c r="A6971" s="52">
        <v>37921</v>
      </c>
      <c r="B6971" t="s">
        <v>7113</v>
      </c>
    </row>
    <row r="6972" spans="1:2">
      <c r="A6972" s="52">
        <v>37922</v>
      </c>
      <c r="B6972" t="s">
        <v>7113</v>
      </c>
    </row>
    <row r="6973" spans="1:2">
      <c r="A6973" s="52">
        <v>37923</v>
      </c>
      <c r="B6973" t="s">
        <v>7113</v>
      </c>
    </row>
    <row r="6974" spans="1:2">
      <c r="A6974" s="52">
        <v>37924</v>
      </c>
      <c r="B6974" t="s">
        <v>7113</v>
      </c>
    </row>
    <row r="6975" spans="1:2">
      <c r="A6975" s="52">
        <v>37925</v>
      </c>
      <c r="B6975" t="s">
        <v>7113</v>
      </c>
    </row>
    <row r="6976" spans="1:2">
      <c r="A6976" s="52">
        <v>37928</v>
      </c>
      <c r="B6976" t="s">
        <v>7113</v>
      </c>
    </row>
    <row r="6977" spans="1:2">
      <c r="A6977" s="52">
        <v>37929</v>
      </c>
      <c r="B6977" t="s">
        <v>7113</v>
      </c>
    </row>
    <row r="6978" spans="1:2">
      <c r="A6978" s="52">
        <v>37930</v>
      </c>
      <c r="B6978" t="s">
        <v>7113</v>
      </c>
    </row>
    <row r="6979" spans="1:2">
      <c r="A6979" s="52">
        <v>37931</v>
      </c>
      <c r="B6979" t="s">
        <v>7113</v>
      </c>
    </row>
    <row r="6980" spans="1:2">
      <c r="A6980" s="52">
        <v>37932</v>
      </c>
      <c r="B6980" t="s">
        <v>7113</v>
      </c>
    </row>
    <row r="6981" spans="1:2">
      <c r="A6981" s="52">
        <v>37935</v>
      </c>
      <c r="B6981" t="s">
        <v>7113</v>
      </c>
    </row>
    <row r="6982" spans="1:2">
      <c r="A6982" s="52">
        <v>37936</v>
      </c>
      <c r="B6982" t="s">
        <v>7113</v>
      </c>
    </row>
    <row r="6983" spans="1:2">
      <c r="A6983" s="52">
        <v>37937</v>
      </c>
      <c r="B6983" t="s">
        <v>7113</v>
      </c>
    </row>
    <row r="6984" spans="1:2">
      <c r="A6984" s="52">
        <v>37938</v>
      </c>
      <c r="B6984" t="s">
        <v>7113</v>
      </c>
    </row>
    <row r="6985" spans="1:2">
      <c r="A6985" s="52">
        <v>37939</v>
      </c>
      <c r="B6985" t="s">
        <v>7113</v>
      </c>
    </row>
    <row r="6986" spans="1:2">
      <c r="A6986" s="52">
        <v>37942</v>
      </c>
      <c r="B6986" t="s">
        <v>7113</v>
      </c>
    </row>
    <row r="6987" spans="1:2">
      <c r="A6987" s="52">
        <v>37943</v>
      </c>
      <c r="B6987" t="s">
        <v>7113</v>
      </c>
    </row>
    <row r="6988" spans="1:2">
      <c r="A6988" s="52">
        <v>37944</v>
      </c>
      <c r="B6988" t="s">
        <v>7113</v>
      </c>
    </row>
    <row r="6989" spans="1:2">
      <c r="A6989" s="52">
        <v>37945</v>
      </c>
      <c r="B6989" t="s">
        <v>7113</v>
      </c>
    </row>
    <row r="6990" spans="1:2">
      <c r="A6990" s="52">
        <v>37946</v>
      </c>
      <c r="B6990" t="s">
        <v>7113</v>
      </c>
    </row>
    <row r="6991" spans="1:2">
      <c r="A6991" s="52">
        <v>37949</v>
      </c>
      <c r="B6991" t="s">
        <v>7113</v>
      </c>
    </row>
    <row r="6992" spans="1:2">
      <c r="A6992" s="52">
        <v>37950</v>
      </c>
      <c r="B6992" t="s">
        <v>7113</v>
      </c>
    </row>
    <row r="6993" spans="1:2">
      <c r="A6993" s="52">
        <v>37951</v>
      </c>
      <c r="B6993" t="s">
        <v>7113</v>
      </c>
    </row>
    <row r="6994" spans="1:2">
      <c r="A6994" s="52">
        <v>37952</v>
      </c>
      <c r="B6994" t="s">
        <v>7113</v>
      </c>
    </row>
    <row r="6995" spans="1:2">
      <c r="A6995" s="52">
        <v>37953</v>
      </c>
      <c r="B6995" t="s">
        <v>7113</v>
      </c>
    </row>
    <row r="6996" spans="1:2">
      <c r="A6996" s="52">
        <v>37956</v>
      </c>
      <c r="B6996" t="s">
        <v>7113</v>
      </c>
    </row>
    <row r="6997" spans="1:2">
      <c r="A6997" s="52">
        <v>37957</v>
      </c>
      <c r="B6997" t="s">
        <v>7113</v>
      </c>
    </row>
    <row r="6998" spans="1:2">
      <c r="A6998" s="52">
        <v>37958</v>
      </c>
      <c r="B6998" t="s">
        <v>7113</v>
      </c>
    </row>
    <row r="6999" spans="1:2">
      <c r="A6999" s="52">
        <v>37959</v>
      </c>
      <c r="B6999" t="s">
        <v>7113</v>
      </c>
    </row>
    <row r="7000" spans="1:2">
      <c r="A7000" s="52">
        <v>37960</v>
      </c>
      <c r="B7000" t="s">
        <v>7113</v>
      </c>
    </row>
    <row r="7001" spans="1:2">
      <c r="A7001" s="52">
        <v>37963</v>
      </c>
      <c r="B7001" t="s">
        <v>7113</v>
      </c>
    </row>
    <row r="7002" spans="1:2">
      <c r="A7002" s="52">
        <v>37964</v>
      </c>
      <c r="B7002" t="s">
        <v>7113</v>
      </c>
    </row>
    <row r="7003" spans="1:2">
      <c r="A7003" s="52">
        <v>37965</v>
      </c>
      <c r="B7003" t="s">
        <v>7113</v>
      </c>
    </row>
    <row r="7004" spans="1:2">
      <c r="A7004" s="52">
        <v>37966</v>
      </c>
      <c r="B7004" t="s">
        <v>7113</v>
      </c>
    </row>
    <row r="7005" spans="1:2">
      <c r="A7005" s="52">
        <v>37967</v>
      </c>
      <c r="B7005" t="s">
        <v>7113</v>
      </c>
    </row>
    <row r="7006" spans="1:2">
      <c r="A7006" s="52">
        <v>37970</v>
      </c>
      <c r="B7006" t="s">
        <v>7113</v>
      </c>
    </row>
    <row r="7007" spans="1:2">
      <c r="A7007" s="52">
        <v>37971</v>
      </c>
      <c r="B7007" t="s">
        <v>7113</v>
      </c>
    </row>
    <row r="7008" spans="1:2">
      <c r="A7008" s="52">
        <v>37972</v>
      </c>
      <c r="B7008" t="s">
        <v>7113</v>
      </c>
    </row>
    <row r="7009" spans="1:2">
      <c r="A7009" s="52">
        <v>37973</v>
      </c>
      <c r="B7009" t="s">
        <v>7113</v>
      </c>
    </row>
    <row r="7010" spans="1:2">
      <c r="A7010" s="52">
        <v>37974</v>
      </c>
      <c r="B7010" t="s">
        <v>7113</v>
      </c>
    </row>
    <row r="7011" spans="1:2">
      <c r="A7011" s="52">
        <v>37977</v>
      </c>
      <c r="B7011" t="s">
        <v>7113</v>
      </c>
    </row>
    <row r="7012" spans="1:2">
      <c r="A7012" s="52">
        <v>37978</v>
      </c>
      <c r="B7012" t="s">
        <v>7113</v>
      </c>
    </row>
    <row r="7013" spans="1:2">
      <c r="A7013" s="52">
        <v>37979</v>
      </c>
      <c r="B7013" t="s">
        <v>7113</v>
      </c>
    </row>
    <row r="7014" spans="1:2">
      <c r="A7014" s="52">
        <v>37980</v>
      </c>
      <c r="B7014" t="s">
        <v>7113</v>
      </c>
    </row>
    <row r="7015" spans="1:2">
      <c r="A7015" s="52">
        <v>37981</v>
      </c>
      <c r="B7015" t="s">
        <v>7113</v>
      </c>
    </row>
    <row r="7016" spans="1:2">
      <c r="A7016" s="52">
        <v>37984</v>
      </c>
      <c r="B7016" t="s">
        <v>7113</v>
      </c>
    </row>
    <row r="7017" spans="1:2">
      <c r="A7017" s="52">
        <v>37985</v>
      </c>
      <c r="B7017" t="s">
        <v>7113</v>
      </c>
    </row>
    <row r="7018" spans="1:2">
      <c r="A7018" s="52">
        <v>37986</v>
      </c>
      <c r="B7018" t="s">
        <v>7113</v>
      </c>
    </row>
    <row r="7019" spans="1:2">
      <c r="A7019" s="52">
        <v>37987</v>
      </c>
      <c r="B7019" t="s">
        <v>7113</v>
      </c>
    </row>
    <row r="7020" spans="1:2">
      <c r="A7020" s="52">
        <v>37988</v>
      </c>
      <c r="B7020" t="s">
        <v>7113</v>
      </c>
    </row>
    <row r="7021" spans="1:2">
      <c r="A7021" s="52">
        <v>37991</v>
      </c>
      <c r="B7021" t="s">
        <v>7113</v>
      </c>
    </row>
    <row r="7022" spans="1:2">
      <c r="A7022" s="52">
        <v>37992</v>
      </c>
      <c r="B7022" t="s">
        <v>7113</v>
      </c>
    </row>
    <row r="7023" spans="1:2">
      <c r="A7023" s="52">
        <v>37993</v>
      </c>
      <c r="B7023" t="s">
        <v>7113</v>
      </c>
    </row>
    <row r="7024" spans="1:2">
      <c r="A7024" s="52">
        <v>37994</v>
      </c>
      <c r="B7024" t="s">
        <v>7113</v>
      </c>
    </row>
    <row r="7025" spans="1:2">
      <c r="A7025" s="52">
        <v>37995</v>
      </c>
      <c r="B7025" t="s">
        <v>7113</v>
      </c>
    </row>
    <row r="7026" spans="1:2">
      <c r="A7026" s="52">
        <v>37998</v>
      </c>
      <c r="B7026" t="s">
        <v>7113</v>
      </c>
    </row>
    <row r="7027" spans="1:2">
      <c r="A7027" s="52">
        <v>37999</v>
      </c>
      <c r="B7027" t="s">
        <v>7113</v>
      </c>
    </row>
    <row r="7028" spans="1:2">
      <c r="A7028" s="52">
        <v>38000</v>
      </c>
      <c r="B7028" t="s">
        <v>7113</v>
      </c>
    </row>
    <row r="7029" spans="1:2">
      <c r="A7029" s="52">
        <v>38001</v>
      </c>
      <c r="B7029" t="s">
        <v>7113</v>
      </c>
    </row>
    <row r="7030" spans="1:2">
      <c r="A7030" s="52">
        <v>38002</v>
      </c>
      <c r="B7030" t="s">
        <v>7113</v>
      </c>
    </row>
    <row r="7031" spans="1:2">
      <c r="A7031" s="52">
        <v>38005</v>
      </c>
      <c r="B7031" t="s">
        <v>7113</v>
      </c>
    </row>
    <row r="7032" spans="1:2">
      <c r="A7032" s="52">
        <v>38006</v>
      </c>
      <c r="B7032" t="s">
        <v>7113</v>
      </c>
    </row>
    <row r="7033" spans="1:2">
      <c r="A7033" s="52">
        <v>38007</v>
      </c>
      <c r="B7033" t="s">
        <v>7113</v>
      </c>
    </row>
    <row r="7034" spans="1:2">
      <c r="A7034" s="52">
        <v>38008</v>
      </c>
      <c r="B7034" t="s">
        <v>7113</v>
      </c>
    </row>
    <row r="7035" spans="1:2">
      <c r="A7035" s="52">
        <v>38009</v>
      </c>
      <c r="B7035" t="s">
        <v>7113</v>
      </c>
    </row>
    <row r="7036" spans="1:2">
      <c r="A7036" s="52">
        <v>38012</v>
      </c>
      <c r="B7036" t="s">
        <v>7113</v>
      </c>
    </row>
    <row r="7037" spans="1:2">
      <c r="A7037" s="52">
        <v>38013</v>
      </c>
      <c r="B7037" t="s">
        <v>7113</v>
      </c>
    </row>
    <row r="7038" spans="1:2">
      <c r="A7038" s="52">
        <v>38014</v>
      </c>
      <c r="B7038" t="s">
        <v>7113</v>
      </c>
    </row>
    <row r="7039" spans="1:2">
      <c r="A7039" s="52">
        <v>38015</v>
      </c>
      <c r="B7039" t="s">
        <v>7113</v>
      </c>
    </row>
    <row r="7040" spans="1:2">
      <c r="A7040" s="52">
        <v>38016</v>
      </c>
      <c r="B7040" t="s">
        <v>7113</v>
      </c>
    </row>
    <row r="7041" spans="1:2">
      <c r="A7041" s="52">
        <v>38019</v>
      </c>
      <c r="B7041" t="s">
        <v>7113</v>
      </c>
    </row>
    <row r="7042" spans="1:2">
      <c r="A7042" s="52">
        <v>38020</v>
      </c>
      <c r="B7042" t="s">
        <v>7113</v>
      </c>
    </row>
    <row r="7043" spans="1:2">
      <c r="A7043" s="52">
        <v>38021</v>
      </c>
      <c r="B7043" t="s">
        <v>7113</v>
      </c>
    </row>
    <row r="7044" spans="1:2">
      <c r="A7044" s="52">
        <v>38022</v>
      </c>
      <c r="B7044" t="s">
        <v>7113</v>
      </c>
    </row>
    <row r="7045" spans="1:2">
      <c r="A7045" s="52">
        <v>38023</v>
      </c>
      <c r="B7045" t="s">
        <v>7113</v>
      </c>
    </row>
    <row r="7046" spans="1:2">
      <c r="A7046" s="52">
        <v>38026</v>
      </c>
      <c r="B7046" t="s">
        <v>7113</v>
      </c>
    </row>
    <row r="7047" spans="1:2">
      <c r="A7047" s="52">
        <v>38027</v>
      </c>
      <c r="B7047" t="s">
        <v>7113</v>
      </c>
    </row>
    <row r="7048" spans="1:2">
      <c r="A7048" s="52">
        <v>38028</v>
      </c>
      <c r="B7048" t="s">
        <v>7113</v>
      </c>
    </row>
    <row r="7049" spans="1:2">
      <c r="A7049" s="52">
        <v>38029</v>
      </c>
      <c r="B7049" t="s">
        <v>7113</v>
      </c>
    </row>
    <row r="7050" spans="1:2">
      <c r="A7050" s="52">
        <v>38030</v>
      </c>
      <c r="B7050" t="s">
        <v>7113</v>
      </c>
    </row>
    <row r="7051" spans="1:2">
      <c r="A7051" s="52">
        <v>38033</v>
      </c>
      <c r="B7051" t="s">
        <v>7113</v>
      </c>
    </row>
    <row r="7052" spans="1:2">
      <c r="A7052" s="52">
        <v>38034</v>
      </c>
      <c r="B7052" t="s">
        <v>7113</v>
      </c>
    </row>
    <row r="7053" spans="1:2">
      <c r="A7053" s="52">
        <v>38035</v>
      </c>
      <c r="B7053" t="s">
        <v>7113</v>
      </c>
    </row>
    <row r="7054" spans="1:2">
      <c r="A7054" s="52">
        <v>38036</v>
      </c>
      <c r="B7054" t="s">
        <v>7113</v>
      </c>
    </row>
    <row r="7055" spans="1:2">
      <c r="A7055" s="52">
        <v>38037</v>
      </c>
      <c r="B7055" t="s">
        <v>7113</v>
      </c>
    </row>
    <row r="7056" spans="1:2">
      <c r="A7056" s="52">
        <v>38040</v>
      </c>
      <c r="B7056" t="s">
        <v>7113</v>
      </c>
    </row>
    <row r="7057" spans="1:2">
      <c r="A7057" s="52">
        <v>38041</v>
      </c>
      <c r="B7057" t="s">
        <v>7113</v>
      </c>
    </row>
    <row r="7058" spans="1:2">
      <c r="A7058" s="52">
        <v>38042</v>
      </c>
      <c r="B7058" t="s">
        <v>7113</v>
      </c>
    </row>
    <row r="7059" spans="1:2">
      <c r="A7059" s="52">
        <v>38043</v>
      </c>
      <c r="B7059" t="s">
        <v>7113</v>
      </c>
    </row>
    <row r="7060" spans="1:2">
      <c r="A7060" s="52">
        <v>38044</v>
      </c>
      <c r="B7060" t="s">
        <v>7113</v>
      </c>
    </row>
    <row r="7061" spans="1:2">
      <c r="A7061" s="52">
        <v>38047</v>
      </c>
      <c r="B7061" t="s">
        <v>7113</v>
      </c>
    </row>
    <row r="7062" spans="1:2">
      <c r="A7062" s="52">
        <v>38048</v>
      </c>
      <c r="B7062" t="s">
        <v>7113</v>
      </c>
    </row>
    <row r="7063" spans="1:2">
      <c r="A7063" s="52">
        <v>38049</v>
      </c>
      <c r="B7063" t="s">
        <v>7113</v>
      </c>
    </row>
    <row r="7064" spans="1:2">
      <c r="A7064" s="52">
        <v>38050</v>
      </c>
      <c r="B7064" t="s">
        <v>7113</v>
      </c>
    </row>
    <row r="7065" spans="1:2">
      <c r="A7065" s="52">
        <v>38051</v>
      </c>
      <c r="B7065" t="s">
        <v>7113</v>
      </c>
    </row>
    <row r="7066" spans="1:2">
      <c r="A7066" s="52">
        <v>38054</v>
      </c>
      <c r="B7066" t="s">
        <v>7113</v>
      </c>
    </row>
    <row r="7067" spans="1:2">
      <c r="A7067" s="52">
        <v>38055</v>
      </c>
      <c r="B7067" t="s">
        <v>7113</v>
      </c>
    </row>
    <row r="7068" spans="1:2">
      <c r="A7068" s="52">
        <v>38056</v>
      </c>
      <c r="B7068" t="s">
        <v>7113</v>
      </c>
    </row>
    <row r="7069" spans="1:2">
      <c r="A7069" s="52">
        <v>38057</v>
      </c>
      <c r="B7069" t="s">
        <v>7113</v>
      </c>
    </row>
    <row r="7070" spans="1:2">
      <c r="A7070" s="52">
        <v>38058</v>
      </c>
      <c r="B7070" t="s">
        <v>7113</v>
      </c>
    </row>
    <row r="7071" spans="1:2">
      <c r="A7071" s="52">
        <v>38061</v>
      </c>
      <c r="B7071" t="s">
        <v>7113</v>
      </c>
    </row>
    <row r="7072" spans="1:2">
      <c r="A7072" s="52">
        <v>38062</v>
      </c>
      <c r="B7072" t="s">
        <v>7113</v>
      </c>
    </row>
    <row r="7073" spans="1:2">
      <c r="A7073" s="52">
        <v>38063</v>
      </c>
      <c r="B7073" t="s">
        <v>7113</v>
      </c>
    </row>
    <row r="7074" spans="1:2">
      <c r="A7074" s="52">
        <v>38064</v>
      </c>
      <c r="B7074" t="s">
        <v>7113</v>
      </c>
    </row>
    <row r="7075" spans="1:2">
      <c r="A7075" s="52">
        <v>38065</v>
      </c>
      <c r="B7075" t="s">
        <v>7113</v>
      </c>
    </row>
    <row r="7076" spans="1:2">
      <c r="A7076" s="52">
        <v>38068</v>
      </c>
      <c r="B7076" t="s">
        <v>7113</v>
      </c>
    </row>
    <row r="7077" spans="1:2">
      <c r="A7077" s="52">
        <v>38069</v>
      </c>
      <c r="B7077" t="s">
        <v>7113</v>
      </c>
    </row>
    <row r="7078" spans="1:2">
      <c r="A7078" s="52">
        <v>38070</v>
      </c>
      <c r="B7078" t="s">
        <v>7113</v>
      </c>
    </row>
    <row r="7079" spans="1:2">
      <c r="A7079" s="52">
        <v>38071</v>
      </c>
      <c r="B7079" t="s">
        <v>7113</v>
      </c>
    </row>
    <row r="7080" spans="1:2">
      <c r="A7080" s="52">
        <v>38072</v>
      </c>
      <c r="B7080" t="s">
        <v>7113</v>
      </c>
    </row>
    <row r="7081" spans="1:2">
      <c r="A7081" s="52">
        <v>38075</v>
      </c>
      <c r="B7081" t="s">
        <v>7113</v>
      </c>
    </row>
    <row r="7082" spans="1:2">
      <c r="A7082" s="52">
        <v>38076</v>
      </c>
      <c r="B7082" t="s">
        <v>7113</v>
      </c>
    </row>
    <row r="7083" spans="1:2">
      <c r="A7083" s="52">
        <v>38077</v>
      </c>
      <c r="B7083" t="s">
        <v>7113</v>
      </c>
    </row>
    <row r="7084" spans="1:2">
      <c r="A7084" s="52">
        <v>38078</v>
      </c>
      <c r="B7084" t="s">
        <v>7113</v>
      </c>
    </row>
    <row r="7085" spans="1:2">
      <c r="A7085" s="52">
        <v>38079</v>
      </c>
      <c r="B7085" t="s">
        <v>7113</v>
      </c>
    </row>
    <row r="7086" spans="1:2">
      <c r="A7086" s="52">
        <v>38082</v>
      </c>
      <c r="B7086" t="s">
        <v>7113</v>
      </c>
    </row>
    <row r="7087" spans="1:2">
      <c r="A7087" s="52">
        <v>38083</v>
      </c>
      <c r="B7087" t="s">
        <v>7113</v>
      </c>
    </row>
    <row r="7088" spans="1:2">
      <c r="A7088" s="52">
        <v>38084</v>
      </c>
      <c r="B7088" t="s">
        <v>7113</v>
      </c>
    </row>
    <row r="7089" spans="1:2">
      <c r="A7089" s="52">
        <v>38085</v>
      </c>
      <c r="B7089" t="s">
        <v>7113</v>
      </c>
    </row>
    <row r="7090" spans="1:2">
      <c r="A7090" s="52">
        <v>38086</v>
      </c>
      <c r="B7090" t="s">
        <v>7113</v>
      </c>
    </row>
    <row r="7091" spans="1:2">
      <c r="A7091" s="52">
        <v>38089</v>
      </c>
      <c r="B7091" t="s">
        <v>7113</v>
      </c>
    </row>
    <row r="7092" spans="1:2">
      <c r="A7092" s="52">
        <v>38090</v>
      </c>
      <c r="B7092" t="s">
        <v>7113</v>
      </c>
    </row>
    <row r="7093" spans="1:2">
      <c r="A7093" s="52">
        <v>38091</v>
      </c>
      <c r="B7093" t="s">
        <v>7113</v>
      </c>
    </row>
    <row r="7094" spans="1:2">
      <c r="A7094" s="52">
        <v>38092</v>
      </c>
      <c r="B7094" t="s">
        <v>7113</v>
      </c>
    </row>
    <row r="7095" spans="1:2">
      <c r="A7095" s="52">
        <v>38093</v>
      </c>
      <c r="B7095" t="s">
        <v>7113</v>
      </c>
    </row>
    <row r="7096" spans="1:2">
      <c r="A7096" s="52">
        <v>38096</v>
      </c>
      <c r="B7096" t="s">
        <v>7113</v>
      </c>
    </row>
    <row r="7097" spans="1:2">
      <c r="A7097" s="52">
        <v>38097</v>
      </c>
      <c r="B7097" t="s">
        <v>7113</v>
      </c>
    </row>
    <row r="7098" spans="1:2">
      <c r="A7098" s="52">
        <v>38098</v>
      </c>
      <c r="B7098" t="s">
        <v>7113</v>
      </c>
    </row>
    <row r="7099" spans="1:2">
      <c r="A7099" s="52">
        <v>38099</v>
      </c>
      <c r="B7099" t="s">
        <v>7113</v>
      </c>
    </row>
    <row r="7100" spans="1:2">
      <c r="A7100" s="52">
        <v>38100</v>
      </c>
      <c r="B7100" t="s">
        <v>7113</v>
      </c>
    </row>
    <row r="7101" spans="1:2">
      <c r="A7101" s="52">
        <v>38103</v>
      </c>
      <c r="B7101" t="s">
        <v>7113</v>
      </c>
    </row>
    <row r="7102" spans="1:2">
      <c r="A7102" s="52">
        <v>38104</v>
      </c>
      <c r="B7102" t="s">
        <v>7113</v>
      </c>
    </row>
    <row r="7103" spans="1:2">
      <c r="A7103" s="52">
        <v>38105</v>
      </c>
      <c r="B7103" t="s">
        <v>7113</v>
      </c>
    </row>
    <row r="7104" spans="1:2">
      <c r="A7104" s="52">
        <v>38106</v>
      </c>
      <c r="B7104" t="s">
        <v>7113</v>
      </c>
    </row>
    <row r="7105" spans="1:2">
      <c r="A7105" s="52">
        <v>38107</v>
      </c>
      <c r="B7105" t="s">
        <v>7113</v>
      </c>
    </row>
    <row r="7106" spans="1:2">
      <c r="A7106" s="52">
        <v>38110</v>
      </c>
      <c r="B7106" t="s">
        <v>7113</v>
      </c>
    </row>
    <row r="7107" spans="1:2">
      <c r="A7107" s="52">
        <v>38111</v>
      </c>
      <c r="B7107" t="s">
        <v>7113</v>
      </c>
    </row>
    <row r="7108" spans="1:2">
      <c r="A7108" s="52">
        <v>38112</v>
      </c>
      <c r="B7108" t="s">
        <v>7113</v>
      </c>
    </row>
    <row r="7109" spans="1:2">
      <c r="A7109" s="52">
        <v>38113</v>
      </c>
      <c r="B7109" t="s">
        <v>7113</v>
      </c>
    </row>
    <row r="7110" spans="1:2">
      <c r="A7110" s="52">
        <v>38114</v>
      </c>
      <c r="B7110" t="s">
        <v>7113</v>
      </c>
    </row>
    <row r="7111" spans="1:2">
      <c r="A7111" s="52">
        <v>38117</v>
      </c>
      <c r="B7111" t="s">
        <v>7113</v>
      </c>
    </row>
    <row r="7112" spans="1:2">
      <c r="A7112" s="52">
        <v>38118</v>
      </c>
      <c r="B7112" t="s">
        <v>7113</v>
      </c>
    </row>
    <row r="7113" spans="1:2">
      <c r="A7113" s="52">
        <v>38119</v>
      </c>
      <c r="B7113" t="s">
        <v>7113</v>
      </c>
    </row>
    <row r="7114" spans="1:2">
      <c r="A7114" s="52">
        <v>38120</v>
      </c>
      <c r="B7114" t="s">
        <v>7113</v>
      </c>
    </row>
    <row r="7115" spans="1:2">
      <c r="A7115" s="52">
        <v>38121</v>
      </c>
      <c r="B7115" t="s">
        <v>7113</v>
      </c>
    </row>
    <row r="7116" spans="1:2">
      <c r="A7116" s="52">
        <v>38124</v>
      </c>
      <c r="B7116" t="s">
        <v>7113</v>
      </c>
    </row>
    <row r="7117" spans="1:2">
      <c r="A7117" s="52">
        <v>38125</v>
      </c>
      <c r="B7117" t="s">
        <v>7113</v>
      </c>
    </row>
    <row r="7118" spans="1:2">
      <c r="A7118" s="52">
        <v>38126</v>
      </c>
      <c r="B7118" t="s">
        <v>7113</v>
      </c>
    </row>
    <row r="7119" spans="1:2">
      <c r="A7119" s="52">
        <v>38127</v>
      </c>
      <c r="B7119" t="s">
        <v>7113</v>
      </c>
    </row>
    <row r="7120" spans="1:2">
      <c r="A7120" s="52">
        <v>38128</v>
      </c>
      <c r="B7120" t="s">
        <v>7113</v>
      </c>
    </row>
    <row r="7121" spans="1:2">
      <c r="A7121" s="52">
        <v>38131</v>
      </c>
      <c r="B7121" t="s">
        <v>7113</v>
      </c>
    </row>
    <row r="7122" spans="1:2">
      <c r="A7122" s="52">
        <v>38132</v>
      </c>
      <c r="B7122" t="s">
        <v>7113</v>
      </c>
    </row>
    <row r="7123" spans="1:2">
      <c r="A7123" s="52">
        <v>38133</v>
      </c>
      <c r="B7123" t="s">
        <v>7113</v>
      </c>
    </row>
    <row r="7124" spans="1:2">
      <c r="A7124" s="52">
        <v>38134</v>
      </c>
      <c r="B7124" t="s">
        <v>7113</v>
      </c>
    </row>
    <row r="7125" spans="1:2">
      <c r="A7125" s="52">
        <v>38135</v>
      </c>
      <c r="B7125" t="s">
        <v>7113</v>
      </c>
    </row>
    <row r="7126" spans="1:2">
      <c r="A7126" s="52">
        <v>38138</v>
      </c>
      <c r="B7126" t="s">
        <v>7113</v>
      </c>
    </row>
    <row r="7127" spans="1:2">
      <c r="A7127" s="52">
        <v>38139</v>
      </c>
      <c r="B7127" t="s">
        <v>7113</v>
      </c>
    </row>
    <row r="7128" spans="1:2">
      <c r="A7128" s="52">
        <v>38140</v>
      </c>
      <c r="B7128" t="s">
        <v>7113</v>
      </c>
    </row>
    <row r="7129" spans="1:2">
      <c r="A7129" s="52">
        <v>38141</v>
      </c>
      <c r="B7129" t="s">
        <v>7113</v>
      </c>
    </row>
    <row r="7130" spans="1:2">
      <c r="A7130" s="52">
        <v>38142</v>
      </c>
      <c r="B7130" t="s">
        <v>7113</v>
      </c>
    </row>
    <row r="7131" spans="1:2">
      <c r="A7131" s="52">
        <v>38145</v>
      </c>
      <c r="B7131" t="s">
        <v>7113</v>
      </c>
    </row>
    <row r="7132" spans="1:2">
      <c r="A7132" s="52">
        <v>38146</v>
      </c>
      <c r="B7132" t="s">
        <v>7113</v>
      </c>
    </row>
    <row r="7133" spans="1:2">
      <c r="A7133" s="52">
        <v>38147</v>
      </c>
      <c r="B7133" t="s">
        <v>7113</v>
      </c>
    </row>
    <row r="7134" spans="1:2">
      <c r="A7134" s="52">
        <v>38148</v>
      </c>
      <c r="B7134" t="s">
        <v>7113</v>
      </c>
    </row>
    <row r="7135" spans="1:2">
      <c r="A7135" s="52">
        <v>38149</v>
      </c>
      <c r="B7135" t="s">
        <v>7113</v>
      </c>
    </row>
    <row r="7136" spans="1:2">
      <c r="A7136" s="52">
        <v>38152</v>
      </c>
      <c r="B7136" t="s">
        <v>7113</v>
      </c>
    </row>
    <row r="7137" spans="1:2">
      <c r="A7137" s="52">
        <v>38153</v>
      </c>
      <c r="B7137" t="s">
        <v>7113</v>
      </c>
    </row>
    <row r="7138" spans="1:2">
      <c r="A7138" s="52">
        <v>38154</v>
      </c>
      <c r="B7138" t="s">
        <v>7113</v>
      </c>
    </row>
    <row r="7139" spans="1:2">
      <c r="A7139" s="52">
        <v>38155</v>
      </c>
      <c r="B7139" t="s">
        <v>7113</v>
      </c>
    </row>
    <row r="7140" spans="1:2">
      <c r="A7140" s="52">
        <v>38156</v>
      </c>
      <c r="B7140" t="s">
        <v>7113</v>
      </c>
    </row>
    <row r="7141" spans="1:2">
      <c r="A7141" s="52">
        <v>38159</v>
      </c>
      <c r="B7141" t="s">
        <v>7113</v>
      </c>
    </row>
    <row r="7142" spans="1:2">
      <c r="A7142" s="52">
        <v>38160</v>
      </c>
      <c r="B7142" t="s">
        <v>7113</v>
      </c>
    </row>
    <row r="7143" spans="1:2">
      <c r="A7143" s="52">
        <v>38161</v>
      </c>
      <c r="B7143" t="s">
        <v>7113</v>
      </c>
    </row>
    <row r="7144" spans="1:2">
      <c r="A7144" s="52">
        <v>38162</v>
      </c>
      <c r="B7144" t="s">
        <v>7113</v>
      </c>
    </row>
    <row r="7145" spans="1:2">
      <c r="A7145" s="52">
        <v>38163</v>
      </c>
      <c r="B7145" t="s">
        <v>7113</v>
      </c>
    </row>
    <row r="7146" spans="1:2">
      <c r="A7146" s="52">
        <v>38166</v>
      </c>
      <c r="B7146" t="s">
        <v>7113</v>
      </c>
    </row>
    <row r="7147" spans="1:2">
      <c r="A7147" s="52">
        <v>38167</v>
      </c>
      <c r="B7147" t="s">
        <v>7113</v>
      </c>
    </row>
    <row r="7148" spans="1:2">
      <c r="A7148" s="52">
        <v>38168</v>
      </c>
      <c r="B7148" t="s">
        <v>7113</v>
      </c>
    </row>
    <row r="7149" spans="1:2">
      <c r="A7149" s="52">
        <v>38169</v>
      </c>
      <c r="B7149" t="s">
        <v>7113</v>
      </c>
    </row>
    <row r="7150" spans="1:2">
      <c r="A7150" s="52">
        <v>38170</v>
      </c>
      <c r="B7150" t="s">
        <v>7113</v>
      </c>
    </row>
    <row r="7151" spans="1:2">
      <c r="A7151" s="52">
        <v>38173</v>
      </c>
      <c r="B7151" t="s">
        <v>7113</v>
      </c>
    </row>
    <row r="7152" spans="1:2">
      <c r="A7152" s="52">
        <v>38174</v>
      </c>
      <c r="B7152" t="s">
        <v>7113</v>
      </c>
    </row>
    <row r="7153" spans="1:2">
      <c r="A7153" s="52">
        <v>38175</v>
      </c>
      <c r="B7153" t="s">
        <v>7113</v>
      </c>
    </row>
    <row r="7154" spans="1:2">
      <c r="A7154" s="52">
        <v>38176</v>
      </c>
      <c r="B7154" t="s">
        <v>7113</v>
      </c>
    </row>
    <row r="7155" spans="1:2">
      <c r="A7155" s="52">
        <v>38177</v>
      </c>
      <c r="B7155" t="s">
        <v>7113</v>
      </c>
    </row>
    <row r="7156" spans="1:2">
      <c r="A7156" s="52">
        <v>38180</v>
      </c>
      <c r="B7156" t="s">
        <v>7113</v>
      </c>
    </row>
    <row r="7157" spans="1:2">
      <c r="A7157" s="52">
        <v>38181</v>
      </c>
      <c r="B7157" t="s">
        <v>7113</v>
      </c>
    </row>
    <row r="7158" spans="1:2">
      <c r="A7158" s="52">
        <v>38182</v>
      </c>
      <c r="B7158" t="s">
        <v>7113</v>
      </c>
    </row>
    <row r="7159" spans="1:2">
      <c r="A7159" s="52">
        <v>38183</v>
      </c>
      <c r="B7159" t="s">
        <v>7113</v>
      </c>
    </row>
    <row r="7160" spans="1:2">
      <c r="A7160" s="52">
        <v>38184</v>
      </c>
      <c r="B7160" t="s">
        <v>7113</v>
      </c>
    </row>
    <row r="7161" spans="1:2">
      <c r="A7161" s="52">
        <v>38187</v>
      </c>
      <c r="B7161" t="s">
        <v>7113</v>
      </c>
    </row>
    <row r="7162" spans="1:2">
      <c r="A7162" s="52">
        <v>38188</v>
      </c>
      <c r="B7162" t="s">
        <v>7113</v>
      </c>
    </row>
    <row r="7163" spans="1:2">
      <c r="A7163" s="52">
        <v>38189</v>
      </c>
      <c r="B7163" t="s">
        <v>7113</v>
      </c>
    </row>
    <row r="7164" spans="1:2">
      <c r="A7164" s="52">
        <v>38190</v>
      </c>
      <c r="B7164" t="s">
        <v>7113</v>
      </c>
    </row>
    <row r="7165" spans="1:2">
      <c r="A7165" s="52">
        <v>38191</v>
      </c>
      <c r="B7165" t="s">
        <v>7113</v>
      </c>
    </row>
    <row r="7166" spans="1:2">
      <c r="A7166" s="52">
        <v>38194</v>
      </c>
      <c r="B7166" t="s">
        <v>7113</v>
      </c>
    </row>
    <row r="7167" spans="1:2">
      <c r="A7167" s="52">
        <v>38195</v>
      </c>
      <c r="B7167" t="s">
        <v>7113</v>
      </c>
    </row>
    <row r="7168" spans="1:2">
      <c r="A7168" s="52">
        <v>38196</v>
      </c>
      <c r="B7168" t="s">
        <v>7113</v>
      </c>
    </row>
    <row r="7169" spans="1:2">
      <c r="A7169" s="52">
        <v>38197</v>
      </c>
      <c r="B7169" t="s">
        <v>7113</v>
      </c>
    </row>
    <row r="7170" spans="1:2">
      <c r="A7170" s="52">
        <v>38198</v>
      </c>
      <c r="B7170" t="s">
        <v>7113</v>
      </c>
    </row>
    <row r="7171" spans="1:2">
      <c r="A7171" s="52">
        <v>38201</v>
      </c>
      <c r="B7171" t="s">
        <v>7113</v>
      </c>
    </row>
    <row r="7172" spans="1:2">
      <c r="A7172" s="52">
        <v>38202</v>
      </c>
      <c r="B7172" t="s">
        <v>7113</v>
      </c>
    </row>
    <row r="7173" spans="1:2">
      <c r="A7173" s="52">
        <v>38203</v>
      </c>
      <c r="B7173" t="s">
        <v>7113</v>
      </c>
    </row>
    <row r="7174" spans="1:2">
      <c r="A7174" s="52">
        <v>38204</v>
      </c>
      <c r="B7174" t="s">
        <v>7113</v>
      </c>
    </row>
    <row r="7175" spans="1:2">
      <c r="A7175" s="52">
        <v>38205</v>
      </c>
      <c r="B7175" t="s">
        <v>7113</v>
      </c>
    </row>
    <row r="7176" spans="1:2">
      <c r="A7176" s="52">
        <v>38208</v>
      </c>
      <c r="B7176" t="s">
        <v>7113</v>
      </c>
    </row>
    <row r="7177" spans="1:2">
      <c r="A7177" s="52">
        <v>38209</v>
      </c>
      <c r="B7177" t="s">
        <v>7113</v>
      </c>
    </row>
    <row r="7178" spans="1:2">
      <c r="A7178" s="52">
        <v>38210</v>
      </c>
      <c r="B7178" t="s">
        <v>7113</v>
      </c>
    </row>
    <row r="7179" spans="1:2">
      <c r="A7179" s="52">
        <v>38211</v>
      </c>
      <c r="B7179" t="s">
        <v>7113</v>
      </c>
    </row>
    <row r="7180" spans="1:2">
      <c r="A7180" s="52">
        <v>38212</v>
      </c>
      <c r="B7180" t="s">
        <v>7113</v>
      </c>
    </row>
    <row r="7181" spans="1:2">
      <c r="A7181" s="52">
        <v>38215</v>
      </c>
      <c r="B7181" t="s">
        <v>7113</v>
      </c>
    </row>
    <row r="7182" spans="1:2">
      <c r="A7182" s="52">
        <v>38216</v>
      </c>
      <c r="B7182" t="s">
        <v>7113</v>
      </c>
    </row>
    <row r="7183" spans="1:2">
      <c r="A7183" s="52">
        <v>38217</v>
      </c>
      <c r="B7183" t="s">
        <v>7113</v>
      </c>
    </row>
    <row r="7184" spans="1:2">
      <c r="A7184" s="52">
        <v>38218</v>
      </c>
      <c r="B7184" t="s">
        <v>7113</v>
      </c>
    </row>
    <row r="7185" spans="1:2">
      <c r="A7185" s="52">
        <v>38219</v>
      </c>
      <c r="B7185" t="s">
        <v>7113</v>
      </c>
    </row>
    <row r="7186" spans="1:2">
      <c r="A7186" s="52">
        <v>38222</v>
      </c>
      <c r="B7186" t="s">
        <v>7113</v>
      </c>
    </row>
    <row r="7187" spans="1:2">
      <c r="A7187" s="52">
        <v>38223</v>
      </c>
      <c r="B7187" t="s">
        <v>7113</v>
      </c>
    </row>
    <row r="7188" spans="1:2">
      <c r="A7188" s="52">
        <v>38224</v>
      </c>
      <c r="B7188" t="s">
        <v>7113</v>
      </c>
    </row>
    <row r="7189" spans="1:2">
      <c r="A7189" s="52">
        <v>38225</v>
      </c>
      <c r="B7189" t="s">
        <v>7113</v>
      </c>
    </row>
    <row r="7190" spans="1:2">
      <c r="A7190" s="52">
        <v>38226</v>
      </c>
      <c r="B7190" t="s">
        <v>7113</v>
      </c>
    </row>
    <row r="7191" spans="1:2">
      <c r="A7191" s="52">
        <v>38229</v>
      </c>
      <c r="B7191" t="s">
        <v>7113</v>
      </c>
    </row>
    <row r="7192" spans="1:2">
      <c r="A7192" s="52">
        <v>38230</v>
      </c>
      <c r="B7192" t="s">
        <v>7113</v>
      </c>
    </row>
    <row r="7193" spans="1:2">
      <c r="A7193" s="52">
        <v>38231</v>
      </c>
      <c r="B7193" t="s">
        <v>7113</v>
      </c>
    </row>
    <row r="7194" spans="1:2">
      <c r="A7194" s="52">
        <v>38232</v>
      </c>
      <c r="B7194" t="s">
        <v>7113</v>
      </c>
    </row>
    <row r="7195" spans="1:2">
      <c r="A7195" s="52">
        <v>38233</v>
      </c>
      <c r="B7195" t="s">
        <v>7113</v>
      </c>
    </row>
    <row r="7196" spans="1:2">
      <c r="A7196" s="52">
        <v>38236</v>
      </c>
      <c r="B7196" t="s">
        <v>7113</v>
      </c>
    </row>
    <row r="7197" spans="1:2">
      <c r="A7197" s="52">
        <v>38237</v>
      </c>
      <c r="B7197" t="s">
        <v>7113</v>
      </c>
    </row>
    <row r="7198" spans="1:2">
      <c r="A7198" s="52">
        <v>38238</v>
      </c>
      <c r="B7198" t="s">
        <v>7113</v>
      </c>
    </row>
    <row r="7199" spans="1:2">
      <c r="A7199" s="52">
        <v>38239</v>
      </c>
      <c r="B7199" t="s">
        <v>7113</v>
      </c>
    </row>
    <row r="7200" spans="1:2">
      <c r="A7200" s="52">
        <v>38240</v>
      </c>
      <c r="B7200" t="s">
        <v>7113</v>
      </c>
    </row>
    <row r="7201" spans="1:2">
      <c r="A7201" s="52">
        <v>38243</v>
      </c>
      <c r="B7201" t="s">
        <v>7113</v>
      </c>
    </row>
    <row r="7202" spans="1:2">
      <c r="A7202" s="52">
        <v>38244</v>
      </c>
      <c r="B7202" t="s">
        <v>7113</v>
      </c>
    </row>
    <row r="7203" spans="1:2">
      <c r="A7203" s="52">
        <v>38245</v>
      </c>
      <c r="B7203" t="s">
        <v>7113</v>
      </c>
    </row>
    <row r="7204" spans="1:2">
      <c r="A7204" s="52">
        <v>38246</v>
      </c>
      <c r="B7204" t="s">
        <v>7113</v>
      </c>
    </row>
    <row r="7205" spans="1:2">
      <c r="A7205" s="52">
        <v>38247</v>
      </c>
      <c r="B7205" t="s">
        <v>7113</v>
      </c>
    </row>
    <row r="7206" spans="1:2">
      <c r="A7206" s="52">
        <v>38250</v>
      </c>
      <c r="B7206" t="s">
        <v>7113</v>
      </c>
    </row>
    <row r="7207" spans="1:2">
      <c r="A7207" s="52">
        <v>38251</v>
      </c>
      <c r="B7207" t="s">
        <v>7113</v>
      </c>
    </row>
    <row r="7208" spans="1:2">
      <c r="A7208" s="52">
        <v>38252</v>
      </c>
      <c r="B7208" t="s">
        <v>7113</v>
      </c>
    </row>
    <row r="7209" spans="1:2">
      <c r="A7209" s="52">
        <v>38253</v>
      </c>
      <c r="B7209" t="s">
        <v>7113</v>
      </c>
    </row>
    <row r="7210" spans="1:2">
      <c r="A7210" s="52">
        <v>38254</v>
      </c>
      <c r="B7210" t="s">
        <v>7113</v>
      </c>
    </row>
    <row r="7211" spans="1:2">
      <c r="A7211" s="52">
        <v>38257</v>
      </c>
      <c r="B7211" t="s">
        <v>7113</v>
      </c>
    </row>
    <row r="7212" spans="1:2">
      <c r="A7212" s="52">
        <v>38258</v>
      </c>
      <c r="B7212" t="s">
        <v>7113</v>
      </c>
    </row>
    <row r="7213" spans="1:2">
      <c r="A7213" s="52">
        <v>38259</v>
      </c>
      <c r="B7213" t="s">
        <v>7113</v>
      </c>
    </row>
    <row r="7214" spans="1:2">
      <c r="A7214" s="52">
        <v>38260</v>
      </c>
      <c r="B7214" t="s">
        <v>7113</v>
      </c>
    </row>
    <row r="7215" spans="1:2">
      <c r="A7215" s="52">
        <v>38261</v>
      </c>
      <c r="B7215" t="s">
        <v>7113</v>
      </c>
    </row>
    <row r="7216" spans="1:2">
      <c r="A7216" s="52">
        <v>38264</v>
      </c>
      <c r="B7216" t="s">
        <v>7113</v>
      </c>
    </row>
    <row r="7217" spans="1:2">
      <c r="A7217" s="52">
        <v>38265</v>
      </c>
      <c r="B7217" t="s">
        <v>7113</v>
      </c>
    </row>
    <row r="7218" spans="1:2">
      <c r="A7218" s="52">
        <v>38266</v>
      </c>
      <c r="B7218" t="s">
        <v>7113</v>
      </c>
    </row>
    <row r="7219" spans="1:2">
      <c r="A7219" s="52">
        <v>38267</v>
      </c>
      <c r="B7219" t="s">
        <v>7113</v>
      </c>
    </row>
    <row r="7220" spans="1:2">
      <c r="A7220" s="52">
        <v>38268</v>
      </c>
      <c r="B7220" t="s">
        <v>7113</v>
      </c>
    </row>
    <row r="7221" spans="1:2">
      <c r="A7221" s="52">
        <v>38271</v>
      </c>
      <c r="B7221" t="s">
        <v>7113</v>
      </c>
    </row>
    <row r="7222" spans="1:2">
      <c r="A7222" s="52">
        <v>38272</v>
      </c>
      <c r="B7222" t="s">
        <v>7113</v>
      </c>
    </row>
    <row r="7223" spans="1:2">
      <c r="A7223" s="52">
        <v>38273</v>
      </c>
      <c r="B7223" t="s">
        <v>7113</v>
      </c>
    </row>
    <row r="7224" spans="1:2">
      <c r="A7224" s="52">
        <v>38274</v>
      </c>
      <c r="B7224" t="s">
        <v>7113</v>
      </c>
    </row>
    <row r="7225" spans="1:2">
      <c r="A7225" s="52">
        <v>38275</v>
      </c>
      <c r="B7225" t="s">
        <v>7113</v>
      </c>
    </row>
    <row r="7226" spans="1:2">
      <c r="A7226" s="52">
        <v>38278</v>
      </c>
      <c r="B7226" t="s">
        <v>7113</v>
      </c>
    </row>
    <row r="7227" spans="1:2">
      <c r="A7227" s="52">
        <v>38279</v>
      </c>
      <c r="B7227" t="s">
        <v>7113</v>
      </c>
    </row>
    <row r="7228" spans="1:2">
      <c r="A7228" s="52">
        <v>38280</v>
      </c>
      <c r="B7228" t="s">
        <v>7113</v>
      </c>
    </row>
    <row r="7229" spans="1:2">
      <c r="A7229" s="52">
        <v>38281</v>
      </c>
      <c r="B7229" t="s">
        <v>7113</v>
      </c>
    </row>
    <row r="7230" spans="1:2">
      <c r="A7230" s="52">
        <v>38282</v>
      </c>
      <c r="B7230" t="s">
        <v>7113</v>
      </c>
    </row>
    <row r="7231" spans="1:2">
      <c r="A7231" s="52">
        <v>38285</v>
      </c>
      <c r="B7231" t="s">
        <v>7113</v>
      </c>
    </row>
    <row r="7232" spans="1:2">
      <c r="A7232" s="52">
        <v>38286</v>
      </c>
      <c r="B7232" t="s">
        <v>7113</v>
      </c>
    </row>
    <row r="7233" spans="1:2">
      <c r="A7233" s="52">
        <v>38287</v>
      </c>
      <c r="B7233" t="s">
        <v>7113</v>
      </c>
    </row>
    <row r="7234" spans="1:2">
      <c r="A7234" s="52">
        <v>38288</v>
      </c>
      <c r="B7234" t="s">
        <v>7113</v>
      </c>
    </row>
    <row r="7235" spans="1:2">
      <c r="A7235" s="52">
        <v>38289</v>
      </c>
      <c r="B7235" t="s">
        <v>7113</v>
      </c>
    </row>
    <row r="7236" spans="1:2">
      <c r="A7236" s="52">
        <v>38292</v>
      </c>
      <c r="B7236" t="s">
        <v>7113</v>
      </c>
    </row>
    <row r="7237" spans="1:2">
      <c r="A7237" s="52">
        <v>38293</v>
      </c>
      <c r="B7237" t="s">
        <v>7113</v>
      </c>
    </row>
    <row r="7238" spans="1:2">
      <c r="A7238" s="52">
        <v>38294</v>
      </c>
      <c r="B7238" t="s">
        <v>7113</v>
      </c>
    </row>
    <row r="7239" spans="1:2">
      <c r="A7239" s="52">
        <v>38295</v>
      </c>
      <c r="B7239" t="s">
        <v>7113</v>
      </c>
    </row>
    <row r="7240" spans="1:2">
      <c r="A7240" s="52">
        <v>38296</v>
      </c>
      <c r="B7240" t="s">
        <v>7113</v>
      </c>
    </row>
    <row r="7241" spans="1:2">
      <c r="A7241" s="52">
        <v>38299</v>
      </c>
      <c r="B7241" t="s">
        <v>7113</v>
      </c>
    </row>
    <row r="7242" spans="1:2">
      <c r="A7242" s="52">
        <v>38300</v>
      </c>
      <c r="B7242" t="s">
        <v>7113</v>
      </c>
    </row>
    <row r="7243" spans="1:2">
      <c r="A7243" s="52">
        <v>38301</v>
      </c>
      <c r="B7243" t="s">
        <v>7113</v>
      </c>
    </row>
    <row r="7244" spans="1:2">
      <c r="A7244" s="52">
        <v>38302</v>
      </c>
      <c r="B7244" t="s">
        <v>7113</v>
      </c>
    </row>
    <row r="7245" spans="1:2">
      <c r="A7245" s="52">
        <v>38303</v>
      </c>
      <c r="B7245" t="s">
        <v>7113</v>
      </c>
    </row>
    <row r="7246" spans="1:2">
      <c r="A7246" s="52">
        <v>38306</v>
      </c>
      <c r="B7246" t="s">
        <v>7113</v>
      </c>
    </row>
    <row r="7247" spans="1:2">
      <c r="A7247" s="52">
        <v>38307</v>
      </c>
      <c r="B7247" t="s">
        <v>7113</v>
      </c>
    </row>
    <row r="7248" spans="1:2">
      <c r="A7248" s="52">
        <v>38308</v>
      </c>
      <c r="B7248" t="s">
        <v>7113</v>
      </c>
    </row>
    <row r="7249" spans="1:2">
      <c r="A7249" s="52">
        <v>38309</v>
      </c>
      <c r="B7249" t="s">
        <v>7113</v>
      </c>
    </row>
    <row r="7250" spans="1:2">
      <c r="A7250" s="52">
        <v>38310</v>
      </c>
      <c r="B7250" t="s">
        <v>7113</v>
      </c>
    </row>
    <row r="7251" spans="1:2">
      <c r="A7251" s="52">
        <v>38313</v>
      </c>
      <c r="B7251" t="s">
        <v>7113</v>
      </c>
    </row>
    <row r="7252" spans="1:2">
      <c r="A7252" s="52">
        <v>38314</v>
      </c>
      <c r="B7252" t="s">
        <v>7113</v>
      </c>
    </row>
    <row r="7253" spans="1:2">
      <c r="A7253" s="52">
        <v>38315</v>
      </c>
      <c r="B7253" t="s">
        <v>7113</v>
      </c>
    </row>
    <row r="7254" spans="1:2">
      <c r="A7254" s="52">
        <v>38316</v>
      </c>
      <c r="B7254" t="s">
        <v>7113</v>
      </c>
    </row>
    <row r="7255" spans="1:2">
      <c r="A7255" s="52">
        <v>38317</v>
      </c>
      <c r="B7255" t="s">
        <v>7113</v>
      </c>
    </row>
    <row r="7256" spans="1:2">
      <c r="A7256" s="52">
        <v>38320</v>
      </c>
      <c r="B7256" t="s">
        <v>7113</v>
      </c>
    </row>
    <row r="7257" spans="1:2">
      <c r="A7257" s="52">
        <v>38321</v>
      </c>
      <c r="B7257" t="s">
        <v>7113</v>
      </c>
    </row>
    <row r="7258" spans="1:2">
      <c r="A7258" s="52">
        <v>38322</v>
      </c>
      <c r="B7258" t="s">
        <v>7113</v>
      </c>
    </row>
    <row r="7259" spans="1:2">
      <c r="A7259" s="52">
        <v>38323</v>
      </c>
      <c r="B7259" t="s">
        <v>7113</v>
      </c>
    </row>
    <row r="7260" spans="1:2">
      <c r="A7260" s="52">
        <v>38324</v>
      </c>
      <c r="B7260" t="s">
        <v>7113</v>
      </c>
    </row>
    <row r="7261" spans="1:2">
      <c r="A7261" s="52">
        <v>38327</v>
      </c>
      <c r="B7261" t="s">
        <v>7113</v>
      </c>
    </row>
    <row r="7262" spans="1:2">
      <c r="A7262" s="52">
        <v>38328</v>
      </c>
      <c r="B7262" t="s">
        <v>7113</v>
      </c>
    </row>
    <row r="7263" spans="1:2">
      <c r="A7263" s="52">
        <v>38329</v>
      </c>
      <c r="B7263" t="s">
        <v>7113</v>
      </c>
    </row>
    <row r="7264" spans="1:2">
      <c r="A7264" s="52">
        <v>38330</v>
      </c>
      <c r="B7264" t="s">
        <v>7113</v>
      </c>
    </row>
    <row r="7265" spans="1:2">
      <c r="A7265" s="52">
        <v>38331</v>
      </c>
      <c r="B7265" t="s">
        <v>7113</v>
      </c>
    </row>
    <row r="7266" spans="1:2">
      <c r="A7266" s="52">
        <v>38334</v>
      </c>
      <c r="B7266" t="s">
        <v>7113</v>
      </c>
    </row>
    <row r="7267" spans="1:2">
      <c r="A7267" s="52">
        <v>38335</v>
      </c>
      <c r="B7267" t="s">
        <v>7113</v>
      </c>
    </row>
    <row r="7268" spans="1:2">
      <c r="A7268" s="52">
        <v>38336</v>
      </c>
      <c r="B7268" t="s">
        <v>7113</v>
      </c>
    </row>
    <row r="7269" spans="1:2">
      <c r="A7269" s="52">
        <v>38337</v>
      </c>
      <c r="B7269" t="s">
        <v>7113</v>
      </c>
    </row>
    <row r="7270" spans="1:2">
      <c r="A7270" s="52">
        <v>38338</v>
      </c>
      <c r="B7270" t="s">
        <v>7113</v>
      </c>
    </row>
    <row r="7271" spans="1:2">
      <c r="A7271" s="52">
        <v>38341</v>
      </c>
      <c r="B7271" t="s">
        <v>7113</v>
      </c>
    </row>
    <row r="7272" spans="1:2">
      <c r="A7272" s="52">
        <v>38342</v>
      </c>
      <c r="B7272" t="s">
        <v>7113</v>
      </c>
    </row>
    <row r="7273" spans="1:2">
      <c r="A7273" s="52">
        <v>38343</v>
      </c>
      <c r="B7273" t="s">
        <v>7113</v>
      </c>
    </row>
    <row r="7274" spans="1:2">
      <c r="A7274" s="52">
        <v>38344</v>
      </c>
      <c r="B7274" t="s">
        <v>7113</v>
      </c>
    </row>
    <row r="7275" spans="1:2">
      <c r="A7275" s="52">
        <v>38345</v>
      </c>
      <c r="B7275" t="s">
        <v>7113</v>
      </c>
    </row>
    <row r="7276" spans="1:2">
      <c r="A7276" s="52">
        <v>38348</v>
      </c>
      <c r="B7276" t="s">
        <v>7113</v>
      </c>
    </row>
    <row r="7277" spans="1:2">
      <c r="A7277" s="52">
        <v>38349</v>
      </c>
      <c r="B7277" t="s">
        <v>7113</v>
      </c>
    </row>
    <row r="7278" spans="1:2">
      <c r="A7278" s="52">
        <v>38350</v>
      </c>
      <c r="B7278" t="s">
        <v>7113</v>
      </c>
    </row>
    <row r="7279" spans="1:2">
      <c r="A7279" s="52">
        <v>38351</v>
      </c>
      <c r="B7279" t="s">
        <v>7113</v>
      </c>
    </row>
    <row r="7280" spans="1:2">
      <c r="A7280" s="52">
        <v>38352</v>
      </c>
      <c r="B7280" t="s">
        <v>7113</v>
      </c>
    </row>
    <row r="7281" spans="1:2">
      <c r="A7281" s="52">
        <v>38355</v>
      </c>
      <c r="B7281" t="s">
        <v>7113</v>
      </c>
    </row>
    <row r="7282" spans="1:2">
      <c r="A7282" s="52">
        <v>38356</v>
      </c>
      <c r="B7282" t="s">
        <v>7113</v>
      </c>
    </row>
    <row r="7283" spans="1:2">
      <c r="A7283" s="52">
        <v>38357</v>
      </c>
      <c r="B7283" t="s">
        <v>7113</v>
      </c>
    </row>
    <row r="7284" spans="1:2">
      <c r="A7284" s="52">
        <v>38358</v>
      </c>
      <c r="B7284" t="s">
        <v>7113</v>
      </c>
    </row>
    <row r="7285" spans="1:2">
      <c r="A7285" s="52">
        <v>38359</v>
      </c>
      <c r="B7285" t="s">
        <v>7113</v>
      </c>
    </row>
    <row r="7286" spans="1:2">
      <c r="A7286" s="52">
        <v>38362</v>
      </c>
      <c r="B7286" t="s">
        <v>7113</v>
      </c>
    </row>
    <row r="7287" spans="1:2">
      <c r="A7287" s="52">
        <v>38363</v>
      </c>
      <c r="B7287" t="s">
        <v>7113</v>
      </c>
    </row>
    <row r="7288" spans="1:2">
      <c r="A7288" s="52">
        <v>38364</v>
      </c>
      <c r="B7288" t="s">
        <v>7113</v>
      </c>
    </row>
    <row r="7289" spans="1:2">
      <c r="A7289" s="52">
        <v>38365</v>
      </c>
      <c r="B7289" t="s">
        <v>7113</v>
      </c>
    </row>
    <row r="7290" spans="1:2">
      <c r="A7290" s="52">
        <v>38366</v>
      </c>
      <c r="B7290" t="s">
        <v>7113</v>
      </c>
    </row>
    <row r="7291" spans="1:2">
      <c r="A7291" s="52">
        <v>38369</v>
      </c>
      <c r="B7291" t="s">
        <v>7113</v>
      </c>
    </row>
    <row r="7292" spans="1:2">
      <c r="A7292" s="52">
        <v>38370</v>
      </c>
      <c r="B7292" t="s">
        <v>7113</v>
      </c>
    </row>
    <row r="7293" spans="1:2">
      <c r="A7293" s="52">
        <v>38371</v>
      </c>
      <c r="B7293" t="s">
        <v>7113</v>
      </c>
    </row>
    <row r="7294" spans="1:2">
      <c r="A7294" s="52">
        <v>38372</v>
      </c>
      <c r="B7294" t="s">
        <v>7113</v>
      </c>
    </row>
    <row r="7295" spans="1:2">
      <c r="A7295" s="52">
        <v>38373</v>
      </c>
      <c r="B7295" t="s">
        <v>7113</v>
      </c>
    </row>
    <row r="7296" spans="1:2">
      <c r="A7296" s="52">
        <v>38376</v>
      </c>
      <c r="B7296" t="s">
        <v>7113</v>
      </c>
    </row>
    <row r="7297" spans="1:2">
      <c r="A7297" s="52">
        <v>38377</v>
      </c>
      <c r="B7297" t="s">
        <v>7113</v>
      </c>
    </row>
    <row r="7298" spans="1:2">
      <c r="A7298" s="52">
        <v>38378</v>
      </c>
      <c r="B7298" t="s">
        <v>7113</v>
      </c>
    </row>
    <row r="7299" spans="1:2">
      <c r="A7299" s="52">
        <v>38379</v>
      </c>
      <c r="B7299" t="s">
        <v>7113</v>
      </c>
    </row>
    <row r="7300" spans="1:2">
      <c r="A7300" s="52">
        <v>38380</v>
      </c>
      <c r="B7300" t="s">
        <v>7113</v>
      </c>
    </row>
    <row r="7301" spans="1:2">
      <c r="A7301" s="52">
        <v>38383</v>
      </c>
      <c r="B7301" t="s">
        <v>7113</v>
      </c>
    </row>
    <row r="7302" spans="1:2">
      <c r="A7302" s="52">
        <v>38384</v>
      </c>
      <c r="B7302" t="s">
        <v>7113</v>
      </c>
    </row>
    <row r="7303" spans="1:2">
      <c r="A7303" s="52">
        <v>38385</v>
      </c>
      <c r="B7303" t="s">
        <v>7113</v>
      </c>
    </row>
    <row r="7304" spans="1:2">
      <c r="A7304" s="52">
        <v>38386</v>
      </c>
      <c r="B7304" t="s">
        <v>7113</v>
      </c>
    </row>
    <row r="7305" spans="1:2">
      <c r="A7305" s="52">
        <v>38387</v>
      </c>
      <c r="B7305" t="s">
        <v>7113</v>
      </c>
    </row>
    <row r="7306" spans="1:2">
      <c r="A7306" s="52">
        <v>38390</v>
      </c>
      <c r="B7306" t="s">
        <v>7113</v>
      </c>
    </row>
    <row r="7307" spans="1:2">
      <c r="A7307" s="52">
        <v>38391</v>
      </c>
      <c r="B7307" t="s">
        <v>7113</v>
      </c>
    </row>
    <row r="7308" spans="1:2">
      <c r="A7308" s="52">
        <v>38392</v>
      </c>
      <c r="B7308" t="s">
        <v>7113</v>
      </c>
    </row>
    <row r="7309" spans="1:2">
      <c r="A7309" s="52">
        <v>38393</v>
      </c>
      <c r="B7309" t="s">
        <v>7113</v>
      </c>
    </row>
    <row r="7310" spans="1:2">
      <c r="A7310" s="52">
        <v>38394</v>
      </c>
      <c r="B7310" t="s">
        <v>7113</v>
      </c>
    </row>
    <row r="7311" spans="1:2">
      <c r="A7311" s="52">
        <v>38397</v>
      </c>
      <c r="B7311" t="s">
        <v>7113</v>
      </c>
    </row>
    <row r="7312" spans="1:2">
      <c r="A7312" s="52">
        <v>38398</v>
      </c>
      <c r="B7312" t="s">
        <v>7113</v>
      </c>
    </row>
    <row r="7313" spans="1:2">
      <c r="A7313" s="52">
        <v>38399</v>
      </c>
      <c r="B7313" t="s">
        <v>7113</v>
      </c>
    </row>
    <row r="7314" spans="1:2">
      <c r="A7314" s="52">
        <v>38400</v>
      </c>
      <c r="B7314" t="s">
        <v>7113</v>
      </c>
    </row>
    <row r="7315" spans="1:2">
      <c r="A7315" s="52">
        <v>38401</v>
      </c>
      <c r="B7315" t="s">
        <v>7113</v>
      </c>
    </row>
    <row r="7316" spans="1:2">
      <c r="A7316" s="52">
        <v>38404</v>
      </c>
      <c r="B7316" t="s">
        <v>7113</v>
      </c>
    </row>
    <row r="7317" spans="1:2">
      <c r="A7317" s="52">
        <v>38405</v>
      </c>
      <c r="B7317" t="s">
        <v>7113</v>
      </c>
    </row>
    <row r="7318" spans="1:2">
      <c r="A7318" s="52">
        <v>38406</v>
      </c>
      <c r="B7318" t="s">
        <v>7113</v>
      </c>
    </row>
    <row r="7319" spans="1:2">
      <c r="A7319" s="52">
        <v>38407</v>
      </c>
      <c r="B7319" t="s">
        <v>7113</v>
      </c>
    </row>
    <row r="7320" spans="1:2">
      <c r="A7320" s="52">
        <v>38408</v>
      </c>
      <c r="B7320" t="s">
        <v>7113</v>
      </c>
    </row>
    <row r="7321" spans="1:2">
      <c r="A7321" s="52">
        <v>38411</v>
      </c>
      <c r="B7321" t="s">
        <v>7113</v>
      </c>
    </row>
    <row r="7322" spans="1:2">
      <c r="A7322" s="52">
        <v>38412</v>
      </c>
      <c r="B7322" t="s">
        <v>7113</v>
      </c>
    </row>
    <row r="7323" spans="1:2">
      <c r="A7323" s="52">
        <v>38413</v>
      </c>
      <c r="B7323" t="s">
        <v>7113</v>
      </c>
    </row>
    <row r="7324" spans="1:2">
      <c r="A7324" s="52">
        <v>38414</v>
      </c>
      <c r="B7324" t="s">
        <v>7113</v>
      </c>
    </row>
    <row r="7325" spans="1:2">
      <c r="A7325" s="52">
        <v>38415</v>
      </c>
      <c r="B7325" t="s">
        <v>7113</v>
      </c>
    </row>
    <row r="7326" spans="1:2">
      <c r="A7326" s="52">
        <v>38418</v>
      </c>
      <c r="B7326" t="s">
        <v>7113</v>
      </c>
    </row>
    <row r="7327" spans="1:2">
      <c r="A7327" s="52">
        <v>38419</v>
      </c>
      <c r="B7327" t="s">
        <v>7113</v>
      </c>
    </row>
    <row r="7328" spans="1:2">
      <c r="A7328" s="52">
        <v>38420</v>
      </c>
      <c r="B7328" t="s">
        <v>7113</v>
      </c>
    </row>
    <row r="7329" spans="1:2">
      <c r="A7329" s="52">
        <v>38421</v>
      </c>
      <c r="B7329" t="s">
        <v>7113</v>
      </c>
    </row>
    <row r="7330" spans="1:2">
      <c r="A7330" s="52">
        <v>38422</v>
      </c>
      <c r="B7330" t="s">
        <v>7113</v>
      </c>
    </row>
    <row r="7331" spans="1:2">
      <c r="A7331" s="52">
        <v>38425</v>
      </c>
      <c r="B7331" t="s">
        <v>7113</v>
      </c>
    </row>
    <row r="7332" spans="1:2">
      <c r="A7332" s="52">
        <v>38426</v>
      </c>
      <c r="B7332" t="s">
        <v>7113</v>
      </c>
    </row>
    <row r="7333" spans="1:2">
      <c r="A7333" s="52">
        <v>38427</v>
      </c>
      <c r="B7333" t="s">
        <v>7113</v>
      </c>
    </row>
    <row r="7334" spans="1:2">
      <c r="A7334" s="52">
        <v>38428</v>
      </c>
      <c r="B7334" t="s">
        <v>7113</v>
      </c>
    </row>
    <row r="7335" spans="1:2">
      <c r="A7335" s="52">
        <v>38429</v>
      </c>
      <c r="B7335" t="s">
        <v>7113</v>
      </c>
    </row>
    <row r="7336" spans="1:2">
      <c r="A7336" s="52">
        <v>38432</v>
      </c>
      <c r="B7336" t="s">
        <v>7113</v>
      </c>
    </row>
    <row r="7337" spans="1:2">
      <c r="A7337" s="52">
        <v>38433</v>
      </c>
      <c r="B7337" t="s">
        <v>7113</v>
      </c>
    </row>
    <row r="7338" spans="1:2">
      <c r="A7338" s="52">
        <v>38434</v>
      </c>
      <c r="B7338" t="s">
        <v>7113</v>
      </c>
    </row>
    <row r="7339" spans="1:2">
      <c r="A7339" s="52">
        <v>38435</v>
      </c>
      <c r="B7339" t="s">
        <v>7113</v>
      </c>
    </row>
    <row r="7340" spans="1:2">
      <c r="A7340" s="52">
        <v>38436</v>
      </c>
      <c r="B7340" t="s">
        <v>7113</v>
      </c>
    </row>
    <row r="7341" spans="1:2">
      <c r="A7341" s="52">
        <v>38439</v>
      </c>
      <c r="B7341" t="s">
        <v>7113</v>
      </c>
    </row>
    <row r="7342" spans="1:2">
      <c r="A7342" s="52">
        <v>38440</v>
      </c>
      <c r="B7342" t="s">
        <v>7113</v>
      </c>
    </row>
    <row r="7343" spans="1:2">
      <c r="A7343" s="52">
        <v>38441</v>
      </c>
      <c r="B7343" t="s">
        <v>7113</v>
      </c>
    </row>
    <row r="7344" spans="1:2">
      <c r="A7344" s="52">
        <v>38442</v>
      </c>
      <c r="B7344" t="s">
        <v>7113</v>
      </c>
    </row>
    <row r="7345" spans="1:2">
      <c r="A7345" s="52">
        <v>38443</v>
      </c>
      <c r="B7345" t="s">
        <v>7113</v>
      </c>
    </row>
    <row r="7346" spans="1:2">
      <c r="A7346" s="52">
        <v>38446</v>
      </c>
      <c r="B7346" t="s">
        <v>7113</v>
      </c>
    </row>
    <row r="7347" spans="1:2">
      <c r="A7347" s="52">
        <v>38447</v>
      </c>
      <c r="B7347" t="s">
        <v>7113</v>
      </c>
    </row>
    <row r="7348" spans="1:2">
      <c r="A7348" s="52">
        <v>38448</v>
      </c>
      <c r="B7348" t="s">
        <v>7113</v>
      </c>
    </row>
    <row r="7349" spans="1:2">
      <c r="A7349" s="52">
        <v>38449</v>
      </c>
      <c r="B7349" t="s">
        <v>7113</v>
      </c>
    </row>
    <row r="7350" spans="1:2">
      <c r="A7350" s="52">
        <v>38450</v>
      </c>
      <c r="B7350" t="s">
        <v>7113</v>
      </c>
    </row>
    <row r="7351" spans="1:2">
      <c r="A7351" s="52">
        <v>38453</v>
      </c>
      <c r="B7351" t="s">
        <v>7113</v>
      </c>
    </row>
    <row r="7352" spans="1:2">
      <c r="A7352" s="52">
        <v>38454</v>
      </c>
      <c r="B7352" t="s">
        <v>7113</v>
      </c>
    </row>
    <row r="7353" spans="1:2">
      <c r="A7353" s="52">
        <v>38455</v>
      </c>
      <c r="B7353" t="s">
        <v>7113</v>
      </c>
    </row>
    <row r="7354" spans="1:2">
      <c r="A7354" s="52">
        <v>38456</v>
      </c>
      <c r="B7354" t="s">
        <v>7113</v>
      </c>
    </row>
    <row r="7355" spans="1:2">
      <c r="A7355" s="52">
        <v>38457</v>
      </c>
      <c r="B7355" t="s">
        <v>7113</v>
      </c>
    </row>
    <row r="7356" spans="1:2">
      <c r="A7356" s="52">
        <v>38460</v>
      </c>
      <c r="B7356" t="s">
        <v>7113</v>
      </c>
    </row>
    <row r="7357" spans="1:2">
      <c r="A7357" s="52">
        <v>38461</v>
      </c>
      <c r="B7357" t="s">
        <v>7113</v>
      </c>
    </row>
    <row r="7358" spans="1:2">
      <c r="A7358" s="52">
        <v>38462</v>
      </c>
      <c r="B7358" t="s">
        <v>7113</v>
      </c>
    </row>
    <row r="7359" spans="1:2">
      <c r="A7359" s="52">
        <v>38463</v>
      </c>
      <c r="B7359" t="s">
        <v>7113</v>
      </c>
    </row>
    <row r="7360" spans="1:2">
      <c r="A7360" s="52">
        <v>38464</v>
      </c>
      <c r="B7360" t="s">
        <v>7113</v>
      </c>
    </row>
    <row r="7361" spans="1:2">
      <c r="A7361" s="52">
        <v>38467</v>
      </c>
      <c r="B7361" t="s">
        <v>7113</v>
      </c>
    </row>
    <row r="7362" spans="1:2">
      <c r="A7362" s="52">
        <v>38468</v>
      </c>
      <c r="B7362" t="s">
        <v>7113</v>
      </c>
    </row>
    <row r="7363" spans="1:2">
      <c r="A7363" s="52">
        <v>38469</v>
      </c>
      <c r="B7363" t="s">
        <v>7113</v>
      </c>
    </row>
    <row r="7364" spans="1:2">
      <c r="A7364" s="52">
        <v>38470</v>
      </c>
      <c r="B7364" t="s">
        <v>7113</v>
      </c>
    </row>
    <row r="7365" spans="1:2">
      <c r="A7365" s="52">
        <v>38471</v>
      </c>
      <c r="B7365" t="s">
        <v>7113</v>
      </c>
    </row>
    <row r="7366" spans="1:2">
      <c r="A7366" s="52">
        <v>38474</v>
      </c>
      <c r="B7366" t="s">
        <v>7113</v>
      </c>
    </row>
    <row r="7367" spans="1:2">
      <c r="A7367" s="52">
        <v>38475</v>
      </c>
      <c r="B7367" t="s">
        <v>7113</v>
      </c>
    </row>
    <row r="7368" spans="1:2">
      <c r="A7368" s="52">
        <v>38476</v>
      </c>
      <c r="B7368" t="s">
        <v>7113</v>
      </c>
    </row>
    <row r="7369" spans="1:2">
      <c r="A7369" s="52">
        <v>38477</v>
      </c>
      <c r="B7369" t="s">
        <v>7113</v>
      </c>
    </row>
    <row r="7370" spans="1:2">
      <c r="A7370" s="52">
        <v>38478</v>
      </c>
      <c r="B7370" t="s">
        <v>7113</v>
      </c>
    </row>
    <row r="7371" spans="1:2">
      <c r="A7371" s="52">
        <v>38481</v>
      </c>
      <c r="B7371" t="s">
        <v>7113</v>
      </c>
    </row>
    <row r="7372" spans="1:2">
      <c r="A7372" s="52">
        <v>38482</v>
      </c>
      <c r="B7372" t="s">
        <v>7113</v>
      </c>
    </row>
    <row r="7373" spans="1:2">
      <c r="A7373" s="52">
        <v>38483</v>
      </c>
      <c r="B7373" t="s">
        <v>7113</v>
      </c>
    </row>
    <row r="7374" spans="1:2">
      <c r="A7374" s="52">
        <v>38484</v>
      </c>
      <c r="B7374" t="s">
        <v>7113</v>
      </c>
    </row>
    <row r="7375" spans="1:2">
      <c r="A7375" s="52">
        <v>38485</v>
      </c>
      <c r="B7375" t="s">
        <v>7113</v>
      </c>
    </row>
    <row r="7376" spans="1:2">
      <c r="A7376" s="52">
        <v>38488</v>
      </c>
      <c r="B7376" t="s">
        <v>7113</v>
      </c>
    </row>
    <row r="7377" spans="1:2">
      <c r="A7377" s="52">
        <v>38489</v>
      </c>
      <c r="B7377" t="s">
        <v>7113</v>
      </c>
    </row>
    <row r="7378" spans="1:2">
      <c r="A7378" s="52">
        <v>38490</v>
      </c>
      <c r="B7378" t="s">
        <v>7113</v>
      </c>
    </row>
    <row r="7379" spans="1:2">
      <c r="A7379" s="52">
        <v>38491</v>
      </c>
      <c r="B7379" t="s">
        <v>7113</v>
      </c>
    </row>
    <row r="7380" spans="1:2">
      <c r="A7380" s="52">
        <v>38492</v>
      </c>
      <c r="B7380" t="s">
        <v>7113</v>
      </c>
    </row>
    <row r="7381" spans="1:2">
      <c r="A7381" s="52">
        <v>38495</v>
      </c>
      <c r="B7381" t="s">
        <v>7113</v>
      </c>
    </row>
    <row r="7382" spans="1:2">
      <c r="A7382" s="52">
        <v>38496</v>
      </c>
      <c r="B7382" t="s">
        <v>7113</v>
      </c>
    </row>
    <row r="7383" spans="1:2">
      <c r="A7383" s="52">
        <v>38497</v>
      </c>
      <c r="B7383" t="s">
        <v>7113</v>
      </c>
    </row>
    <row r="7384" spans="1:2">
      <c r="A7384" s="52">
        <v>38498</v>
      </c>
      <c r="B7384" t="s">
        <v>7113</v>
      </c>
    </row>
    <row r="7385" spans="1:2">
      <c r="A7385" s="52">
        <v>38499</v>
      </c>
      <c r="B7385" t="s">
        <v>7113</v>
      </c>
    </row>
    <row r="7386" spans="1:2">
      <c r="A7386" s="52">
        <v>38502</v>
      </c>
      <c r="B7386" t="s">
        <v>7113</v>
      </c>
    </row>
    <row r="7387" spans="1:2">
      <c r="A7387" s="52">
        <v>38503</v>
      </c>
      <c r="B7387" t="s">
        <v>7113</v>
      </c>
    </row>
    <row r="7388" spans="1:2">
      <c r="A7388" s="52">
        <v>38504</v>
      </c>
      <c r="B7388" t="s">
        <v>7113</v>
      </c>
    </row>
    <row r="7389" spans="1:2">
      <c r="A7389" s="52">
        <v>38505</v>
      </c>
      <c r="B7389" t="s">
        <v>7113</v>
      </c>
    </row>
    <row r="7390" spans="1:2">
      <c r="A7390" s="52">
        <v>38506</v>
      </c>
      <c r="B7390" t="s">
        <v>7113</v>
      </c>
    </row>
    <row r="7391" spans="1:2">
      <c r="A7391" s="52">
        <v>38509</v>
      </c>
      <c r="B7391" t="s">
        <v>7113</v>
      </c>
    </row>
    <row r="7392" spans="1:2">
      <c r="A7392" s="52">
        <v>38510</v>
      </c>
      <c r="B7392" t="s">
        <v>7113</v>
      </c>
    </row>
    <row r="7393" spans="1:2">
      <c r="A7393" s="52">
        <v>38511</v>
      </c>
      <c r="B7393" t="s">
        <v>7113</v>
      </c>
    </row>
    <row r="7394" spans="1:2">
      <c r="A7394" s="52">
        <v>38512</v>
      </c>
      <c r="B7394" t="s">
        <v>7113</v>
      </c>
    </row>
    <row r="7395" spans="1:2">
      <c r="A7395" s="52">
        <v>38513</v>
      </c>
      <c r="B7395" t="s">
        <v>7113</v>
      </c>
    </row>
    <row r="7396" spans="1:2">
      <c r="A7396" s="52">
        <v>38516</v>
      </c>
      <c r="B7396" t="s">
        <v>7113</v>
      </c>
    </row>
    <row r="7397" spans="1:2">
      <c r="A7397" s="52">
        <v>38517</v>
      </c>
      <c r="B7397" t="s">
        <v>7113</v>
      </c>
    </row>
    <row r="7398" spans="1:2">
      <c r="A7398" s="52">
        <v>38518</v>
      </c>
      <c r="B7398" t="s">
        <v>7113</v>
      </c>
    </row>
    <row r="7399" spans="1:2">
      <c r="A7399" s="52">
        <v>38519</v>
      </c>
      <c r="B7399" t="s">
        <v>7113</v>
      </c>
    </row>
    <row r="7400" spans="1:2">
      <c r="A7400" s="52">
        <v>38520</v>
      </c>
      <c r="B7400" t="s">
        <v>7113</v>
      </c>
    </row>
    <row r="7401" spans="1:2">
      <c r="A7401" s="52">
        <v>38523</v>
      </c>
      <c r="B7401" t="s">
        <v>7113</v>
      </c>
    </row>
    <row r="7402" spans="1:2">
      <c r="A7402" s="52">
        <v>38524</v>
      </c>
      <c r="B7402" t="s">
        <v>7113</v>
      </c>
    </row>
    <row r="7403" spans="1:2">
      <c r="A7403" s="52">
        <v>38525</v>
      </c>
      <c r="B7403" t="s">
        <v>7113</v>
      </c>
    </row>
    <row r="7404" spans="1:2">
      <c r="A7404" s="52">
        <v>38526</v>
      </c>
      <c r="B7404" t="s">
        <v>7113</v>
      </c>
    </row>
    <row r="7405" spans="1:2">
      <c r="A7405" s="52">
        <v>38527</v>
      </c>
      <c r="B7405" t="s">
        <v>7113</v>
      </c>
    </row>
    <row r="7406" spans="1:2">
      <c r="A7406" s="52">
        <v>38530</v>
      </c>
      <c r="B7406" t="s">
        <v>7113</v>
      </c>
    </row>
    <row r="7407" spans="1:2">
      <c r="A7407" s="52">
        <v>38531</v>
      </c>
      <c r="B7407" t="s">
        <v>7113</v>
      </c>
    </row>
    <row r="7408" spans="1:2">
      <c r="A7408" s="52">
        <v>38532</v>
      </c>
      <c r="B7408" t="s">
        <v>7113</v>
      </c>
    </row>
    <row r="7409" spans="1:2">
      <c r="A7409" s="52">
        <v>38533</v>
      </c>
      <c r="B7409" t="s">
        <v>7113</v>
      </c>
    </row>
    <row r="7410" spans="1:2">
      <c r="A7410" s="52">
        <v>38534</v>
      </c>
      <c r="B7410" t="s">
        <v>7113</v>
      </c>
    </row>
    <row r="7411" spans="1:2">
      <c r="A7411" s="52">
        <v>38537</v>
      </c>
      <c r="B7411" t="s">
        <v>7113</v>
      </c>
    </row>
    <row r="7412" spans="1:2">
      <c r="A7412" s="52">
        <v>38538</v>
      </c>
      <c r="B7412" t="s">
        <v>7113</v>
      </c>
    </row>
    <row r="7413" spans="1:2">
      <c r="A7413" s="52">
        <v>38539</v>
      </c>
      <c r="B7413" t="s">
        <v>7113</v>
      </c>
    </row>
    <row r="7414" spans="1:2">
      <c r="A7414" s="52">
        <v>38540</v>
      </c>
      <c r="B7414" t="s">
        <v>7113</v>
      </c>
    </row>
    <row r="7415" spans="1:2">
      <c r="A7415" s="52">
        <v>38541</v>
      </c>
      <c r="B7415" t="s">
        <v>7113</v>
      </c>
    </row>
    <row r="7416" spans="1:2">
      <c r="A7416" s="52">
        <v>38544</v>
      </c>
      <c r="B7416" t="s">
        <v>7113</v>
      </c>
    </row>
    <row r="7417" spans="1:2">
      <c r="A7417" s="52">
        <v>38545</v>
      </c>
      <c r="B7417" t="s">
        <v>7113</v>
      </c>
    </row>
    <row r="7418" spans="1:2">
      <c r="A7418" s="52">
        <v>38546</v>
      </c>
      <c r="B7418" t="s">
        <v>7113</v>
      </c>
    </row>
    <row r="7419" spans="1:2">
      <c r="A7419" s="52">
        <v>38547</v>
      </c>
      <c r="B7419" t="s">
        <v>7113</v>
      </c>
    </row>
    <row r="7420" spans="1:2">
      <c r="A7420" s="52">
        <v>38548</v>
      </c>
      <c r="B7420" t="s">
        <v>7113</v>
      </c>
    </row>
    <row r="7421" spans="1:2">
      <c r="A7421" s="52">
        <v>38551</v>
      </c>
      <c r="B7421" t="s">
        <v>7113</v>
      </c>
    </row>
    <row r="7422" spans="1:2">
      <c r="A7422" s="52">
        <v>38552</v>
      </c>
      <c r="B7422" t="s">
        <v>7113</v>
      </c>
    </row>
    <row r="7423" spans="1:2">
      <c r="A7423" s="52">
        <v>38553</v>
      </c>
      <c r="B7423" t="s">
        <v>7113</v>
      </c>
    </row>
    <row r="7424" spans="1:2">
      <c r="A7424" s="52">
        <v>38554</v>
      </c>
      <c r="B7424" t="s">
        <v>7113</v>
      </c>
    </row>
    <row r="7425" spans="1:2">
      <c r="A7425" s="52">
        <v>38555</v>
      </c>
      <c r="B7425" t="s">
        <v>7113</v>
      </c>
    </row>
    <row r="7426" spans="1:2">
      <c r="A7426" s="52">
        <v>38558</v>
      </c>
      <c r="B7426" t="s">
        <v>7113</v>
      </c>
    </row>
    <row r="7427" spans="1:2">
      <c r="A7427" s="52">
        <v>38559</v>
      </c>
      <c r="B7427" t="s">
        <v>7113</v>
      </c>
    </row>
    <row r="7428" spans="1:2">
      <c r="A7428" s="52">
        <v>38560</v>
      </c>
      <c r="B7428" t="s">
        <v>7113</v>
      </c>
    </row>
    <row r="7429" spans="1:2">
      <c r="A7429" s="52">
        <v>38561</v>
      </c>
      <c r="B7429" t="s">
        <v>7113</v>
      </c>
    </row>
    <row r="7430" spans="1:2">
      <c r="A7430" s="52">
        <v>38562</v>
      </c>
      <c r="B7430" t="s">
        <v>7113</v>
      </c>
    </row>
    <row r="7431" spans="1:2">
      <c r="A7431" s="52">
        <v>38565</v>
      </c>
      <c r="B7431" t="s">
        <v>7113</v>
      </c>
    </row>
    <row r="7432" spans="1:2">
      <c r="A7432" s="52">
        <v>38566</v>
      </c>
      <c r="B7432" t="s">
        <v>7113</v>
      </c>
    </row>
    <row r="7433" spans="1:2">
      <c r="A7433" s="52">
        <v>38567</v>
      </c>
      <c r="B7433" t="s">
        <v>7113</v>
      </c>
    </row>
    <row r="7434" spans="1:2">
      <c r="A7434" s="52">
        <v>38568</v>
      </c>
      <c r="B7434" t="s">
        <v>7113</v>
      </c>
    </row>
    <row r="7435" spans="1:2">
      <c r="A7435" s="52">
        <v>38569</v>
      </c>
      <c r="B7435" t="s">
        <v>7113</v>
      </c>
    </row>
    <row r="7436" spans="1:2">
      <c r="A7436" s="52">
        <v>38572</v>
      </c>
      <c r="B7436" t="s">
        <v>7113</v>
      </c>
    </row>
    <row r="7437" spans="1:2">
      <c r="A7437" s="52">
        <v>38573</v>
      </c>
      <c r="B7437" t="s">
        <v>7113</v>
      </c>
    </row>
    <row r="7438" spans="1:2">
      <c r="A7438" s="52">
        <v>38574</v>
      </c>
      <c r="B7438" t="s">
        <v>7113</v>
      </c>
    </row>
    <row r="7439" spans="1:2">
      <c r="A7439" s="52">
        <v>38575</v>
      </c>
      <c r="B7439" t="s">
        <v>7113</v>
      </c>
    </row>
    <row r="7440" spans="1:2">
      <c r="A7440" s="52">
        <v>38576</v>
      </c>
      <c r="B7440" t="s">
        <v>7113</v>
      </c>
    </row>
    <row r="7441" spans="1:2">
      <c r="A7441" s="52">
        <v>38579</v>
      </c>
      <c r="B7441" t="s">
        <v>7113</v>
      </c>
    </row>
    <row r="7442" spans="1:2">
      <c r="A7442" s="52">
        <v>38580</v>
      </c>
      <c r="B7442" t="s">
        <v>7113</v>
      </c>
    </row>
    <row r="7443" spans="1:2">
      <c r="A7443" s="52">
        <v>38581</v>
      </c>
      <c r="B7443" t="s">
        <v>7113</v>
      </c>
    </row>
    <row r="7444" spans="1:2">
      <c r="A7444" s="52">
        <v>38582</v>
      </c>
      <c r="B7444" t="s">
        <v>7113</v>
      </c>
    </row>
    <row r="7445" spans="1:2">
      <c r="A7445" s="52">
        <v>38583</v>
      </c>
      <c r="B7445" t="s">
        <v>7113</v>
      </c>
    </row>
    <row r="7446" spans="1:2">
      <c r="A7446" s="52">
        <v>38586</v>
      </c>
      <c r="B7446" t="s">
        <v>7113</v>
      </c>
    </row>
    <row r="7447" spans="1:2">
      <c r="A7447" s="52">
        <v>38587</v>
      </c>
      <c r="B7447" t="s">
        <v>7113</v>
      </c>
    </row>
    <row r="7448" spans="1:2">
      <c r="A7448" s="52">
        <v>38588</v>
      </c>
      <c r="B7448" t="s">
        <v>7113</v>
      </c>
    </row>
    <row r="7449" spans="1:2">
      <c r="A7449" s="52">
        <v>38589</v>
      </c>
      <c r="B7449" t="s">
        <v>7113</v>
      </c>
    </row>
    <row r="7450" spans="1:2">
      <c r="A7450" s="52">
        <v>38590</v>
      </c>
      <c r="B7450" t="s">
        <v>7113</v>
      </c>
    </row>
    <row r="7451" spans="1:2">
      <c r="A7451" s="52">
        <v>38593</v>
      </c>
      <c r="B7451" t="s">
        <v>7113</v>
      </c>
    </row>
    <row r="7452" spans="1:2">
      <c r="A7452" s="52">
        <v>38594</v>
      </c>
      <c r="B7452" t="s">
        <v>7113</v>
      </c>
    </row>
    <row r="7453" spans="1:2">
      <c r="A7453" s="52">
        <v>38595</v>
      </c>
      <c r="B7453" t="s">
        <v>7113</v>
      </c>
    </row>
    <row r="7454" spans="1:2">
      <c r="A7454" s="52">
        <v>38596</v>
      </c>
      <c r="B7454" t="s">
        <v>7113</v>
      </c>
    </row>
    <row r="7455" spans="1:2">
      <c r="A7455" s="52">
        <v>38597</v>
      </c>
      <c r="B7455" t="s">
        <v>7113</v>
      </c>
    </row>
    <row r="7456" spans="1:2">
      <c r="A7456" s="52">
        <v>38600</v>
      </c>
      <c r="B7456" t="s">
        <v>7113</v>
      </c>
    </row>
    <row r="7457" spans="1:2">
      <c r="A7457" s="52">
        <v>38601</v>
      </c>
      <c r="B7457" t="s">
        <v>7113</v>
      </c>
    </row>
    <row r="7458" spans="1:2">
      <c r="A7458" s="52">
        <v>38602</v>
      </c>
      <c r="B7458" t="s">
        <v>7113</v>
      </c>
    </row>
    <row r="7459" spans="1:2">
      <c r="A7459" s="52">
        <v>38603</v>
      </c>
      <c r="B7459" t="s">
        <v>7113</v>
      </c>
    </row>
    <row r="7460" spans="1:2">
      <c r="A7460" s="52">
        <v>38604</v>
      </c>
      <c r="B7460" t="s">
        <v>7113</v>
      </c>
    </row>
    <row r="7461" spans="1:2">
      <c r="A7461" s="52">
        <v>38607</v>
      </c>
      <c r="B7461" t="s">
        <v>7113</v>
      </c>
    </row>
    <row r="7462" spans="1:2">
      <c r="A7462" s="52">
        <v>38608</v>
      </c>
      <c r="B7462" t="s">
        <v>7113</v>
      </c>
    </row>
    <row r="7463" spans="1:2">
      <c r="A7463" s="52">
        <v>38609</v>
      </c>
      <c r="B7463" t="s">
        <v>7113</v>
      </c>
    </row>
    <row r="7464" spans="1:2">
      <c r="A7464" s="52">
        <v>38610</v>
      </c>
      <c r="B7464" t="s">
        <v>7113</v>
      </c>
    </row>
    <row r="7465" spans="1:2">
      <c r="A7465" s="52">
        <v>38611</v>
      </c>
      <c r="B7465" t="s">
        <v>7113</v>
      </c>
    </row>
    <row r="7466" spans="1:2">
      <c r="A7466" s="52">
        <v>38614</v>
      </c>
      <c r="B7466" t="s">
        <v>7113</v>
      </c>
    </row>
    <row r="7467" spans="1:2">
      <c r="A7467" s="52">
        <v>38615</v>
      </c>
      <c r="B7467" t="s">
        <v>7113</v>
      </c>
    </row>
    <row r="7468" spans="1:2">
      <c r="A7468" s="52">
        <v>38616</v>
      </c>
      <c r="B7468" t="s">
        <v>7113</v>
      </c>
    </row>
    <row r="7469" spans="1:2">
      <c r="A7469" s="52">
        <v>38617</v>
      </c>
      <c r="B7469" t="s">
        <v>7113</v>
      </c>
    </row>
    <row r="7470" spans="1:2">
      <c r="A7470" s="52">
        <v>38618</v>
      </c>
      <c r="B7470" t="s">
        <v>7113</v>
      </c>
    </row>
    <row r="7471" spans="1:2">
      <c r="A7471" s="52">
        <v>38621</v>
      </c>
      <c r="B7471" t="s">
        <v>7113</v>
      </c>
    </row>
    <row r="7472" spans="1:2">
      <c r="A7472" s="52">
        <v>38622</v>
      </c>
      <c r="B7472" t="s">
        <v>7113</v>
      </c>
    </row>
    <row r="7473" spans="1:2">
      <c r="A7473" s="52">
        <v>38623</v>
      </c>
      <c r="B7473" t="s">
        <v>7113</v>
      </c>
    </row>
    <row r="7474" spans="1:2">
      <c r="A7474" s="52">
        <v>38624</v>
      </c>
      <c r="B7474" t="s">
        <v>7113</v>
      </c>
    </row>
    <row r="7475" spans="1:2">
      <c r="A7475" s="52">
        <v>38625</v>
      </c>
      <c r="B7475" t="s">
        <v>7113</v>
      </c>
    </row>
    <row r="7476" spans="1:2">
      <c r="A7476" s="52">
        <v>38628</v>
      </c>
      <c r="B7476" t="s">
        <v>7113</v>
      </c>
    </row>
    <row r="7477" spans="1:2">
      <c r="A7477" s="52">
        <v>38629</v>
      </c>
      <c r="B7477" t="s">
        <v>7113</v>
      </c>
    </row>
    <row r="7478" spans="1:2">
      <c r="A7478" s="52">
        <v>38630</v>
      </c>
      <c r="B7478" t="s">
        <v>7113</v>
      </c>
    </row>
    <row r="7479" spans="1:2">
      <c r="A7479" s="52">
        <v>38631</v>
      </c>
      <c r="B7479" t="s">
        <v>7113</v>
      </c>
    </row>
    <row r="7480" spans="1:2">
      <c r="A7480" s="52">
        <v>38632</v>
      </c>
      <c r="B7480" t="s">
        <v>7113</v>
      </c>
    </row>
    <row r="7481" spans="1:2">
      <c r="A7481" s="52">
        <v>38635</v>
      </c>
      <c r="B7481" t="s">
        <v>7113</v>
      </c>
    </row>
    <row r="7482" spans="1:2">
      <c r="A7482" s="52">
        <v>38636</v>
      </c>
      <c r="B7482" t="s">
        <v>7113</v>
      </c>
    </row>
    <row r="7483" spans="1:2">
      <c r="A7483" s="52">
        <v>38637</v>
      </c>
      <c r="B7483" t="s">
        <v>7113</v>
      </c>
    </row>
    <row r="7484" spans="1:2">
      <c r="A7484" s="52">
        <v>38638</v>
      </c>
      <c r="B7484" t="s">
        <v>7113</v>
      </c>
    </row>
    <row r="7485" spans="1:2">
      <c r="A7485" s="52">
        <v>38639</v>
      </c>
      <c r="B7485" t="s">
        <v>7113</v>
      </c>
    </row>
    <row r="7486" spans="1:2">
      <c r="A7486" s="52">
        <v>38642</v>
      </c>
      <c r="B7486" t="s">
        <v>7113</v>
      </c>
    </row>
    <row r="7487" spans="1:2">
      <c r="A7487" s="52">
        <v>38643</v>
      </c>
      <c r="B7487" t="s">
        <v>7113</v>
      </c>
    </row>
    <row r="7488" spans="1:2">
      <c r="A7488" s="52">
        <v>38644</v>
      </c>
      <c r="B7488" t="s">
        <v>7113</v>
      </c>
    </row>
    <row r="7489" spans="1:2">
      <c r="A7489" s="52">
        <v>38645</v>
      </c>
      <c r="B7489" t="s">
        <v>7113</v>
      </c>
    </row>
    <row r="7490" spans="1:2">
      <c r="A7490" s="52">
        <v>38646</v>
      </c>
      <c r="B7490" t="s">
        <v>7113</v>
      </c>
    </row>
    <row r="7491" spans="1:2">
      <c r="A7491" s="52">
        <v>38649</v>
      </c>
      <c r="B7491" t="s">
        <v>7113</v>
      </c>
    </row>
    <row r="7492" spans="1:2">
      <c r="A7492" s="52">
        <v>38650</v>
      </c>
      <c r="B7492" t="s">
        <v>7113</v>
      </c>
    </row>
    <row r="7493" spans="1:2">
      <c r="A7493" s="52">
        <v>38651</v>
      </c>
      <c r="B7493" t="s">
        <v>7113</v>
      </c>
    </row>
    <row r="7494" spans="1:2">
      <c r="A7494" s="52">
        <v>38652</v>
      </c>
      <c r="B7494" t="s">
        <v>7113</v>
      </c>
    </row>
    <row r="7495" spans="1:2">
      <c r="A7495" s="52">
        <v>38653</v>
      </c>
      <c r="B7495" t="s">
        <v>7113</v>
      </c>
    </row>
    <row r="7496" spans="1:2">
      <c r="A7496" s="52">
        <v>38656</v>
      </c>
      <c r="B7496" t="s">
        <v>7113</v>
      </c>
    </row>
    <row r="7497" spans="1:2">
      <c r="A7497" s="52">
        <v>38657</v>
      </c>
      <c r="B7497" t="s">
        <v>7113</v>
      </c>
    </row>
    <row r="7498" spans="1:2">
      <c r="A7498" s="52">
        <v>38658</v>
      </c>
      <c r="B7498" t="s">
        <v>7113</v>
      </c>
    </row>
    <row r="7499" spans="1:2">
      <c r="A7499" s="52">
        <v>38659</v>
      </c>
      <c r="B7499" t="s">
        <v>7113</v>
      </c>
    </row>
    <row r="7500" spans="1:2">
      <c r="A7500" s="52">
        <v>38660</v>
      </c>
      <c r="B7500" t="s">
        <v>7113</v>
      </c>
    </row>
    <row r="7501" spans="1:2">
      <c r="A7501" s="52">
        <v>38663</v>
      </c>
      <c r="B7501" t="s">
        <v>7113</v>
      </c>
    </row>
    <row r="7502" spans="1:2">
      <c r="A7502" s="52">
        <v>38664</v>
      </c>
      <c r="B7502" t="s">
        <v>7113</v>
      </c>
    </row>
    <row r="7503" spans="1:2">
      <c r="A7503" s="52">
        <v>38665</v>
      </c>
      <c r="B7503" t="s">
        <v>7113</v>
      </c>
    </row>
    <row r="7504" spans="1:2">
      <c r="A7504" s="52">
        <v>38666</v>
      </c>
      <c r="B7504" t="s">
        <v>7113</v>
      </c>
    </row>
    <row r="7505" spans="1:2">
      <c r="A7505" s="52">
        <v>38667</v>
      </c>
      <c r="B7505" t="s">
        <v>7113</v>
      </c>
    </row>
    <row r="7506" spans="1:2">
      <c r="A7506" s="52">
        <v>38670</v>
      </c>
      <c r="B7506" t="s">
        <v>7113</v>
      </c>
    </row>
    <row r="7507" spans="1:2">
      <c r="A7507" s="52">
        <v>38671</v>
      </c>
      <c r="B7507" t="s">
        <v>7113</v>
      </c>
    </row>
    <row r="7508" spans="1:2">
      <c r="A7508" s="52">
        <v>38672</v>
      </c>
      <c r="B7508" t="s">
        <v>7113</v>
      </c>
    </row>
    <row r="7509" spans="1:2">
      <c r="A7509" s="52">
        <v>38673</v>
      </c>
      <c r="B7509" t="s">
        <v>7113</v>
      </c>
    </row>
    <row r="7510" spans="1:2">
      <c r="A7510" s="52">
        <v>38674</v>
      </c>
      <c r="B7510" t="s">
        <v>7113</v>
      </c>
    </row>
    <row r="7511" spans="1:2">
      <c r="A7511" s="52">
        <v>38677</v>
      </c>
      <c r="B7511" t="s">
        <v>7113</v>
      </c>
    </row>
    <row r="7512" spans="1:2">
      <c r="A7512" s="52">
        <v>38678</v>
      </c>
      <c r="B7512" t="s">
        <v>7113</v>
      </c>
    </row>
    <row r="7513" spans="1:2">
      <c r="A7513" s="52">
        <v>38679</v>
      </c>
      <c r="B7513" t="s">
        <v>7113</v>
      </c>
    </row>
    <row r="7514" spans="1:2">
      <c r="A7514" s="52">
        <v>38680</v>
      </c>
      <c r="B7514" t="s">
        <v>7113</v>
      </c>
    </row>
    <row r="7515" spans="1:2">
      <c r="A7515" s="52">
        <v>38681</v>
      </c>
      <c r="B7515" t="s">
        <v>7113</v>
      </c>
    </row>
    <row r="7516" spans="1:2">
      <c r="A7516" s="52">
        <v>38684</v>
      </c>
      <c r="B7516" t="s">
        <v>7113</v>
      </c>
    </row>
    <row r="7517" spans="1:2">
      <c r="A7517" s="52">
        <v>38685</v>
      </c>
      <c r="B7517" t="s">
        <v>7113</v>
      </c>
    </row>
    <row r="7518" spans="1:2">
      <c r="A7518" s="52">
        <v>38686</v>
      </c>
      <c r="B7518" t="s">
        <v>7113</v>
      </c>
    </row>
    <row r="7519" spans="1:2">
      <c r="A7519" s="52">
        <v>38687</v>
      </c>
      <c r="B7519" t="s">
        <v>7113</v>
      </c>
    </row>
    <row r="7520" spans="1:2">
      <c r="A7520" s="52">
        <v>38688</v>
      </c>
      <c r="B7520" t="s">
        <v>7113</v>
      </c>
    </row>
    <row r="7521" spans="1:2">
      <c r="A7521" s="52">
        <v>38691</v>
      </c>
      <c r="B7521" t="s">
        <v>7113</v>
      </c>
    </row>
    <row r="7522" spans="1:2">
      <c r="A7522" s="52">
        <v>38692</v>
      </c>
      <c r="B7522" t="s">
        <v>7113</v>
      </c>
    </row>
    <row r="7523" spans="1:2">
      <c r="A7523" s="52">
        <v>38693</v>
      </c>
      <c r="B7523" t="s">
        <v>7113</v>
      </c>
    </row>
    <row r="7524" spans="1:2">
      <c r="A7524" s="52">
        <v>38694</v>
      </c>
      <c r="B7524" t="s">
        <v>7113</v>
      </c>
    </row>
    <row r="7525" spans="1:2">
      <c r="A7525" s="52">
        <v>38695</v>
      </c>
      <c r="B7525" t="s">
        <v>7113</v>
      </c>
    </row>
    <row r="7526" spans="1:2">
      <c r="A7526" s="52">
        <v>38698</v>
      </c>
      <c r="B7526" t="s">
        <v>7113</v>
      </c>
    </row>
    <row r="7527" spans="1:2">
      <c r="A7527" s="52">
        <v>38699</v>
      </c>
      <c r="B7527" t="s">
        <v>7113</v>
      </c>
    </row>
    <row r="7528" spans="1:2">
      <c r="A7528" s="52">
        <v>38700</v>
      </c>
      <c r="B7528" t="s">
        <v>7113</v>
      </c>
    </row>
    <row r="7529" spans="1:2">
      <c r="A7529" s="52">
        <v>38701</v>
      </c>
      <c r="B7529" t="s">
        <v>7113</v>
      </c>
    </row>
    <row r="7530" spans="1:2">
      <c r="A7530" s="52">
        <v>38702</v>
      </c>
      <c r="B7530" t="s">
        <v>7113</v>
      </c>
    </row>
    <row r="7531" spans="1:2">
      <c r="A7531" s="52">
        <v>38705</v>
      </c>
      <c r="B7531" t="s">
        <v>7113</v>
      </c>
    </row>
    <row r="7532" spans="1:2">
      <c r="A7532" s="52">
        <v>38706</v>
      </c>
      <c r="B7532" t="s">
        <v>7113</v>
      </c>
    </row>
    <row r="7533" spans="1:2">
      <c r="A7533" s="52">
        <v>38707</v>
      </c>
      <c r="B7533" t="s">
        <v>7113</v>
      </c>
    </row>
    <row r="7534" spans="1:2">
      <c r="A7534" s="52">
        <v>38708</v>
      </c>
      <c r="B7534" t="s">
        <v>7113</v>
      </c>
    </row>
    <row r="7535" spans="1:2">
      <c r="A7535" s="52">
        <v>38709</v>
      </c>
      <c r="B7535" t="s">
        <v>7113</v>
      </c>
    </row>
    <row r="7536" spans="1:2">
      <c r="A7536" s="52">
        <v>38712</v>
      </c>
      <c r="B7536" t="s">
        <v>7113</v>
      </c>
    </row>
    <row r="7537" spans="1:2">
      <c r="A7537" s="52">
        <v>38713</v>
      </c>
      <c r="B7537" t="s">
        <v>7113</v>
      </c>
    </row>
    <row r="7538" spans="1:2">
      <c r="A7538" s="52">
        <v>38714</v>
      </c>
      <c r="B7538" t="s">
        <v>7113</v>
      </c>
    </row>
    <row r="7539" spans="1:2">
      <c r="A7539" s="52">
        <v>38715</v>
      </c>
      <c r="B7539" t="s">
        <v>7113</v>
      </c>
    </row>
    <row r="7540" spans="1:2">
      <c r="A7540" s="52">
        <v>38716</v>
      </c>
      <c r="B7540" t="s">
        <v>7113</v>
      </c>
    </row>
    <row r="7541" spans="1:2">
      <c r="A7541" s="52">
        <v>38719</v>
      </c>
      <c r="B7541" t="s">
        <v>7113</v>
      </c>
    </row>
    <row r="7542" spans="1:2">
      <c r="A7542" s="52">
        <v>38720</v>
      </c>
      <c r="B7542" t="s">
        <v>7113</v>
      </c>
    </row>
    <row r="7543" spans="1:2">
      <c r="A7543" s="52">
        <v>38721</v>
      </c>
      <c r="B7543" t="s">
        <v>7113</v>
      </c>
    </row>
    <row r="7544" spans="1:2">
      <c r="A7544" s="52">
        <v>38722</v>
      </c>
      <c r="B7544" t="s">
        <v>7113</v>
      </c>
    </row>
    <row r="7545" spans="1:2">
      <c r="A7545" s="52">
        <v>38723</v>
      </c>
      <c r="B7545" t="s">
        <v>7113</v>
      </c>
    </row>
    <row r="7546" spans="1:2">
      <c r="A7546" s="52">
        <v>38726</v>
      </c>
      <c r="B7546" t="s">
        <v>7113</v>
      </c>
    </row>
    <row r="7547" spans="1:2">
      <c r="A7547" s="52">
        <v>38727</v>
      </c>
      <c r="B7547" t="s">
        <v>7113</v>
      </c>
    </row>
    <row r="7548" spans="1:2">
      <c r="A7548" s="52">
        <v>38728</v>
      </c>
      <c r="B7548" t="s">
        <v>7113</v>
      </c>
    </row>
    <row r="7549" spans="1:2">
      <c r="A7549" s="52">
        <v>38729</v>
      </c>
      <c r="B7549" t="s">
        <v>7113</v>
      </c>
    </row>
    <row r="7550" spans="1:2">
      <c r="A7550" s="52">
        <v>38730</v>
      </c>
      <c r="B7550" t="s">
        <v>7113</v>
      </c>
    </row>
    <row r="7551" spans="1:2">
      <c r="A7551" s="52">
        <v>38733</v>
      </c>
      <c r="B7551" t="s">
        <v>7113</v>
      </c>
    </row>
    <row r="7552" spans="1:2">
      <c r="A7552" s="52">
        <v>38734</v>
      </c>
      <c r="B7552" t="s">
        <v>7113</v>
      </c>
    </row>
    <row r="7553" spans="1:2">
      <c r="A7553" s="52">
        <v>38735</v>
      </c>
      <c r="B7553" t="s">
        <v>7113</v>
      </c>
    </row>
    <row r="7554" spans="1:2">
      <c r="A7554" s="52">
        <v>38736</v>
      </c>
      <c r="B7554" t="s">
        <v>7113</v>
      </c>
    </row>
    <row r="7555" spans="1:2">
      <c r="A7555" s="52">
        <v>38737</v>
      </c>
      <c r="B7555" t="s">
        <v>7113</v>
      </c>
    </row>
    <row r="7556" spans="1:2">
      <c r="A7556" s="52">
        <v>38740</v>
      </c>
      <c r="B7556" t="s">
        <v>7113</v>
      </c>
    </row>
    <row r="7557" spans="1:2">
      <c r="A7557" s="52">
        <v>38741</v>
      </c>
      <c r="B7557" t="s">
        <v>7113</v>
      </c>
    </row>
    <row r="7558" spans="1:2">
      <c r="A7558" s="52">
        <v>38742</v>
      </c>
      <c r="B7558" t="s">
        <v>7113</v>
      </c>
    </row>
    <row r="7559" spans="1:2">
      <c r="A7559" s="52">
        <v>38743</v>
      </c>
      <c r="B7559" t="s">
        <v>7113</v>
      </c>
    </row>
    <row r="7560" spans="1:2">
      <c r="A7560" s="52">
        <v>38744</v>
      </c>
      <c r="B7560" t="s">
        <v>7113</v>
      </c>
    </row>
    <row r="7561" spans="1:2">
      <c r="A7561" s="52">
        <v>38747</v>
      </c>
      <c r="B7561" t="s">
        <v>7113</v>
      </c>
    </row>
    <row r="7562" spans="1:2">
      <c r="A7562" s="52">
        <v>38748</v>
      </c>
      <c r="B7562" t="s">
        <v>7113</v>
      </c>
    </row>
    <row r="7563" spans="1:2">
      <c r="A7563" s="52">
        <v>38749</v>
      </c>
      <c r="B7563" t="s">
        <v>7113</v>
      </c>
    </row>
    <row r="7564" spans="1:2">
      <c r="A7564" s="52">
        <v>38750</v>
      </c>
      <c r="B7564" t="s">
        <v>7113</v>
      </c>
    </row>
    <row r="7565" spans="1:2">
      <c r="A7565" s="52">
        <v>38751</v>
      </c>
      <c r="B7565" t="s">
        <v>7113</v>
      </c>
    </row>
    <row r="7566" spans="1:2">
      <c r="A7566" s="52">
        <v>38754</v>
      </c>
      <c r="B7566" t="s">
        <v>7113</v>
      </c>
    </row>
    <row r="7567" spans="1:2">
      <c r="A7567" s="52">
        <v>38755</v>
      </c>
      <c r="B7567" t="s">
        <v>7113</v>
      </c>
    </row>
    <row r="7568" spans="1:2">
      <c r="A7568" s="52">
        <v>38756</v>
      </c>
      <c r="B7568" t="s">
        <v>7113</v>
      </c>
    </row>
    <row r="7569" spans="1:2">
      <c r="A7569" s="52">
        <v>38757</v>
      </c>
      <c r="B7569">
        <v>4.51</v>
      </c>
    </row>
    <row r="7570" spans="1:2">
      <c r="A7570" s="52">
        <v>38758</v>
      </c>
      <c r="B7570">
        <v>4.55</v>
      </c>
    </row>
    <row r="7571" spans="1:2">
      <c r="A7571" s="52">
        <v>38761</v>
      </c>
      <c r="B7571">
        <v>4.5599999999999996</v>
      </c>
    </row>
    <row r="7572" spans="1:2">
      <c r="A7572" s="52">
        <v>38762</v>
      </c>
      <c r="B7572">
        <v>4.5999999999999996</v>
      </c>
    </row>
    <row r="7573" spans="1:2">
      <c r="A7573" s="52">
        <v>38763</v>
      </c>
      <c r="B7573">
        <v>4.58</v>
      </c>
    </row>
    <row r="7574" spans="1:2">
      <c r="A7574" s="52">
        <v>38764</v>
      </c>
      <c r="B7574">
        <v>4.57</v>
      </c>
    </row>
    <row r="7575" spans="1:2">
      <c r="A7575" s="52">
        <v>38765</v>
      </c>
      <c r="B7575">
        <v>4.51</v>
      </c>
    </row>
    <row r="7576" spans="1:2">
      <c r="A7576" s="52">
        <v>38768</v>
      </c>
      <c r="B7576" t="s">
        <v>7113</v>
      </c>
    </row>
    <row r="7577" spans="1:2">
      <c r="A7577" s="52">
        <v>38769</v>
      </c>
      <c r="B7577">
        <v>4.53</v>
      </c>
    </row>
    <row r="7578" spans="1:2">
      <c r="A7578" s="52">
        <v>38770</v>
      </c>
      <c r="B7578">
        <v>4.4800000000000004</v>
      </c>
    </row>
    <row r="7579" spans="1:2">
      <c r="A7579" s="52">
        <v>38771</v>
      </c>
      <c r="B7579">
        <v>4.51</v>
      </c>
    </row>
    <row r="7580" spans="1:2">
      <c r="A7580" s="52">
        <v>38772</v>
      </c>
      <c r="B7580">
        <v>4.5199999999999996</v>
      </c>
    </row>
    <row r="7581" spans="1:2">
      <c r="A7581" s="52">
        <v>38775</v>
      </c>
      <c r="B7581">
        <v>4.55</v>
      </c>
    </row>
    <row r="7582" spans="1:2">
      <c r="A7582" s="52">
        <v>38776</v>
      </c>
      <c r="B7582">
        <v>4.51</v>
      </c>
    </row>
    <row r="7583" spans="1:2">
      <c r="A7583" s="52">
        <v>38777</v>
      </c>
      <c r="B7583">
        <v>4.5599999999999996</v>
      </c>
    </row>
    <row r="7584" spans="1:2">
      <c r="A7584" s="52">
        <v>38778</v>
      </c>
      <c r="B7584">
        <v>4.62</v>
      </c>
    </row>
    <row r="7585" spans="1:2">
      <c r="A7585" s="52">
        <v>38779</v>
      </c>
      <c r="B7585">
        <v>4.66</v>
      </c>
    </row>
    <row r="7586" spans="1:2">
      <c r="A7586" s="52">
        <v>38782</v>
      </c>
      <c r="B7586">
        <v>4.72</v>
      </c>
    </row>
    <row r="7587" spans="1:2">
      <c r="A7587" s="52">
        <v>38783</v>
      </c>
      <c r="B7587">
        <v>4.72</v>
      </c>
    </row>
    <row r="7588" spans="1:2">
      <c r="A7588" s="52">
        <v>38784</v>
      </c>
      <c r="B7588">
        <v>4.72</v>
      </c>
    </row>
    <row r="7589" spans="1:2">
      <c r="A7589" s="52">
        <v>38785</v>
      </c>
      <c r="B7589">
        <v>4.72</v>
      </c>
    </row>
    <row r="7590" spans="1:2">
      <c r="A7590" s="52">
        <v>38786</v>
      </c>
      <c r="B7590">
        <v>4.74</v>
      </c>
    </row>
    <row r="7591" spans="1:2">
      <c r="A7591" s="52">
        <v>38789</v>
      </c>
      <c r="B7591">
        <v>4.7699999999999996</v>
      </c>
    </row>
    <row r="7592" spans="1:2">
      <c r="A7592" s="52">
        <v>38790</v>
      </c>
      <c r="B7592">
        <v>4.71</v>
      </c>
    </row>
    <row r="7593" spans="1:2">
      <c r="A7593" s="52">
        <v>38791</v>
      </c>
      <c r="B7593">
        <v>4.75</v>
      </c>
    </row>
    <row r="7594" spans="1:2">
      <c r="A7594" s="52">
        <v>38792</v>
      </c>
      <c r="B7594">
        <v>4.7</v>
      </c>
    </row>
    <row r="7595" spans="1:2">
      <c r="A7595" s="52">
        <v>38793</v>
      </c>
      <c r="B7595">
        <v>4.72</v>
      </c>
    </row>
    <row r="7596" spans="1:2">
      <c r="A7596" s="52">
        <v>38796</v>
      </c>
      <c r="B7596">
        <v>4.7</v>
      </c>
    </row>
    <row r="7597" spans="1:2">
      <c r="A7597" s="52">
        <v>38797</v>
      </c>
      <c r="B7597">
        <v>4.74</v>
      </c>
    </row>
    <row r="7598" spans="1:2">
      <c r="A7598" s="52">
        <v>38798</v>
      </c>
      <c r="B7598">
        <v>4.7300000000000004</v>
      </c>
    </row>
    <row r="7599" spans="1:2">
      <c r="A7599" s="52">
        <v>38799</v>
      </c>
      <c r="B7599">
        <v>4.75</v>
      </c>
    </row>
    <row r="7600" spans="1:2">
      <c r="A7600" s="52">
        <v>38800</v>
      </c>
      <c r="B7600">
        <v>4.7</v>
      </c>
    </row>
    <row r="7601" spans="1:2">
      <c r="A7601" s="52">
        <v>38803</v>
      </c>
      <c r="B7601">
        <v>4.7300000000000004</v>
      </c>
    </row>
    <row r="7602" spans="1:2">
      <c r="A7602" s="52">
        <v>38804</v>
      </c>
      <c r="B7602">
        <v>4.8</v>
      </c>
    </row>
    <row r="7603" spans="1:2">
      <c r="A7603" s="52">
        <v>38805</v>
      </c>
      <c r="B7603">
        <v>4.84</v>
      </c>
    </row>
    <row r="7604" spans="1:2">
      <c r="A7604" s="52">
        <v>38806</v>
      </c>
      <c r="B7604">
        <v>4.8899999999999997</v>
      </c>
    </row>
    <row r="7605" spans="1:2">
      <c r="A7605" s="52">
        <v>38807</v>
      </c>
      <c r="B7605">
        <v>4.9000000000000004</v>
      </c>
    </row>
    <row r="7606" spans="1:2">
      <c r="A7606" s="52">
        <v>38810</v>
      </c>
      <c r="B7606">
        <v>4.9000000000000004</v>
      </c>
    </row>
    <row r="7607" spans="1:2">
      <c r="A7607" s="52">
        <v>38811</v>
      </c>
      <c r="B7607">
        <v>4.91</v>
      </c>
    </row>
    <row r="7608" spans="1:2">
      <c r="A7608" s="52">
        <v>38812</v>
      </c>
      <c r="B7608">
        <v>4.9000000000000004</v>
      </c>
    </row>
    <row r="7609" spans="1:2">
      <c r="A7609" s="52">
        <v>38813</v>
      </c>
      <c r="B7609">
        <v>4.96</v>
      </c>
    </row>
    <row r="7610" spans="1:2">
      <c r="A7610" s="52">
        <v>38814</v>
      </c>
      <c r="B7610">
        <v>5.04</v>
      </c>
    </row>
    <row r="7611" spans="1:2">
      <c r="A7611" s="52">
        <v>38817</v>
      </c>
      <c r="B7611">
        <v>5.04</v>
      </c>
    </row>
    <row r="7612" spans="1:2">
      <c r="A7612" s="52">
        <v>38818</v>
      </c>
      <c r="B7612">
        <v>5</v>
      </c>
    </row>
    <row r="7613" spans="1:2">
      <c r="A7613" s="52">
        <v>38819</v>
      </c>
      <c r="B7613">
        <v>5.05</v>
      </c>
    </row>
    <row r="7614" spans="1:2">
      <c r="A7614" s="52">
        <v>38820</v>
      </c>
      <c r="B7614">
        <v>5.1100000000000003</v>
      </c>
    </row>
    <row r="7615" spans="1:2">
      <c r="A7615" s="52">
        <v>38821</v>
      </c>
      <c r="B7615" t="s">
        <v>7113</v>
      </c>
    </row>
    <row r="7616" spans="1:2">
      <c r="A7616" s="52">
        <v>38824</v>
      </c>
      <c r="B7616">
        <v>5.08</v>
      </c>
    </row>
    <row r="7617" spans="1:2">
      <c r="A7617" s="52">
        <v>38825</v>
      </c>
      <c r="B7617">
        <v>5.07</v>
      </c>
    </row>
    <row r="7618" spans="1:2">
      <c r="A7618" s="52">
        <v>38826</v>
      </c>
      <c r="B7618">
        <v>5.13</v>
      </c>
    </row>
    <row r="7619" spans="1:2">
      <c r="A7619" s="52">
        <v>38827</v>
      </c>
      <c r="B7619">
        <v>5.14</v>
      </c>
    </row>
    <row r="7620" spans="1:2">
      <c r="A7620" s="52">
        <v>38828</v>
      </c>
      <c r="B7620">
        <v>5.0999999999999996</v>
      </c>
    </row>
    <row r="7621" spans="1:2">
      <c r="A7621" s="52">
        <v>38831</v>
      </c>
      <c r="B7621">
        <v>5.07</v>
      </c>
    </row>
    <row r="7622" spans="1:2">
      <c r="A7622" s="52">
        <v>38832</v>
      </c>
      <c r="B7622">
        <v>5.16</v>
      </c>
    </row>
    <row r="7623" spans="1:2">
      <c r="A7623" s="52">
        <v>38833</v>
      </c>
      <c r="B7623">
        <v>5.18</v>
      </c>
    </row>
    <row r="7624" spans="1:2">
      <c r="A7624" s="52">
        <v>38834</v>
      </c>
      <c r="B7624">
        <v>5.18</v>
      </c>
    </row>
    <row r="7625" spans="1:2">
      <c r="A7625" s="52">
        <v>38835</v>
      </c>
      <c r="B7625">
        <v>5.17</v>
      </c>
    </row>
    <row r="7626" spans="1:2">
      <c r="A7626" s="52">
        <v>38838</v>
      </c>
      <c r="B7626">
        <v>5.23</v>
      </c>
    </row>
    <row r="7627" spans="1:2">
      <c r="A7627" s="52">
        <v>38839</v>
      </c>
      <c r="B7627">
        <v>5.2</v>
      </c>
    </row>
    <row r="7628" spans="1:2">
      <c r="A7628" s="52">
        <v>38840</v>
      </c>
      <c r="B7628">
        <v>5.24</v>
      </c>
    </row>
    <row r="7629" spans="1:2">
      <c r="A7629" s="52">
        <v>38841</v>
      </c>
      <c r="B7629">
        <v>5.23</v>
      </c>
    </row>
    <row r="7630" spans="1:2">
      <c r="A7630" s="52">
        <v>38842</v>
      </c>
      <c r="B7630">
        <v>5.2</v>
      </c>
    </row>
    <row r="7631" spans="1:2">
      <c r="A7631" s="52">
        <v>38845</v>
      </c>
      <c r="B7631">
        <v>5.19</v>
      </c>
    </row>
    <row r="7632" spans="1:2">
      <c r="A7632" s="52">
        <v>38846</v>
      </c>
      <c r="B7632">
        <v>5.2</v>
      </c>
    </row>
    <row r="7633" spans="1:2">
      <c r="A7633" s="52">
        <v>38847</v>
      </c>
      <c r="B7633">
        <v>5.19</v>
      </c>
    </row>
    <row r="7634" spans="1:2">
      <c r="A7634" s="52">
        <v>38848</v>
      </c>
      <c r="B7634">
        <v>5.23</v>
      </c>
    </row>
    <row r="7635" spans="1:2">
      <c r="A7635" s="52">
        <v>38849</v>
      </c>
      <c r="B7635">
        <v>5.29</v>
      </c>
    </row>
    <row r="7636" spans="1:2">
      <c r="A7636" s="52">
        <v>38852</v>
      </c>
      <c r="B7636">
        <v>5.26</v>
      </c>
    </row>
    <row r="7637" spans="1:2">
      <c r="A7637" s="52">
        <v>38853</v>
      </c>
      <c r="B7637">
        <v>5.22</v>
      </c>
    </row>
    <row r="7638" spans="1:2">
      <c r="A7638" s="52">
        <v>38854</v>
      </c>
      <c r="B7638">
        <v>5.28</v>
      </c>
    </row>
    <row r="7639" spans="1:2">
      <c r="A7639" s="52">
        <v>38855</v>
      </c>
      <c r="B7639">
        <v>5.18</v>
      </c>
    </row>
    <row r="7640" spans="1:2">
      <c r="A7640" s="52">
        <v>38856</v>
      </c>
      <c r="B7640">
        <v>5.14</v>
      </c>
    </row>
    <row r="7641" spans="1:2">
      <c r="A7641" s="52">
        <v>38859</v>
      </c>
      <c r="B7641">
        <v>5.13</v>
      </c>
    </row>
    <row r="7642" spans="1:2">
      <c r="A7642" s="52">
        <v>38860</v>
      </c>
      <c r="B7642">
        <v>5.16</v>
      </c>
    </row>
    <row r="7643" spans="1:2">
      <c r="A7643" s="52">
        <v>38861</v>
      </c>
      <c r="B7643">
        <v>5.13</v>
      </c>
    </row>
    <row r="7644" spans="1:2">
      <c r="A7644" s="52">
        <v>38862</v>
      </c>
      <c r="B7644">
        <v>5.17</v>
      </c>
    </row>
    <row r="7645" spans="1:2">
      <c r="A7645" s="52">
        <v>38863</v>
      </c>
      <c r="B7645">
        <v>5.16</v>
      </c>
    </row>
    <row r="7646" spans="1:2">
      <c r="A7646" s="52">
        <v>38866</v>
      </c>
      <c r="B7646" t="s">
        <v>7113</v>
      </c>
    </row>
    <row r="7647" spans="1:2">
      <c r="A7647" s="52">
        <v>38867</v>
      </c>
      <c r="B7647">
        <v>5.19</v>
      </c>
    </row>
    <row r="7648" spans="1:2">
      <c r="A7648" s="52">
        <v>38868</v>
      </c>
      <c r="B7648">
        <v>5.21</v>
      </c>
    </row>
    <row r="7649" spans="1:2">
      <c r="A7649" s="52">
        <v>38869</v>
      </c>
      <c r="B7649">
        <v>5.2</v>
      </c>
    </row>
    <row r="7650" spans="1:2">
      <c r="A7650" s="52">
        <v>38870</v>
      </c>
      <c r="B7650">
        <v>5.0999999999999996</v>
      </c>
    </row>
    <row r="7651" spans="1:2">
      <c r="A7651" s="52">
        <v>38873</v>
      </c>
      <c r="B7651">
        <v>5.0999999999999996</v>
      </c>
    </row>
    <row r="7652" spans="1:2">
      <c r="A7652" s="52">
        <v>38874</v>
      </c>
      <c r="B7652">
        <v>5.08</v>
      </c>
    </row>
    <row r="7653" spans="1:2">
      <c r="A7653" s="52">
        <v>38875</v>
      </c>
      <c r="B7653">
        <v>5.09</v>
      </c>
    </row>
    <row r="7654" spans="1:2">
      <c r="A7654" s="52">
        <v>38876</v>
      </c>
      <c r="B7654">
        <v>5.0599999999999996</v>
      </c>
    </row>
    <row r="7655" spans="1:2">
      <c r="A7655" s="52">
        <v>38877</v>
      </c>
      <c r="B7655">
        <v>5.03</v>
      </c>
    </row>
    <row r="7656" spans="1:2">
      <c r="A7656" s="52">
        <v>38880</v>
      </c>
      <c r="B7656">
        <v>5.03</v>
      </c>
    </row>
    <row r="7657" spans="1:2">
      <c r="A7657" s="52">
        <v>38881</v>
      </c>
      <c r="B7657">
        <v>5.01</v>
      </c>
    </row>
    <row r="7658" spans="1:2">
      <c r="A7658" s="52">
        <v>38882</v>
      </c>
      <c r="B7658">
        <v>5.09</v>
      </c>
    </row>
    <row r="7659" spans="1:2">
      <c r="A7659" s="52">
        <v>38883</v>
      </c>
      <c r="B7659">
        <v>5.13</v>
      </c>
    </row>
    <row r="7660" spans="1:2">
      <c r="A7660" s="52">
        <v>38884</v>
      </c>
      <c r="B7660">
        <v>5.17</v>
      </c>
    </row>
    <row r="7661" spans="1:2">
      <c r="A7661" s="52">
        <v>38887</v>
      </c>
      <c r="B7661">
        <v>5.18</v>
      </c>
    </row>
    <row r="7662" spans="1:2">
      <c r="A7662" s="52">
        <v>38888</v>
      </c>
      <c r="B7662">
        <v>5.19</v>
      </c>
    </row>
    <row r="7663" spans="1:2">
      <c r="A7663" s="52">
        <v>38889</v>
      </c>
      <c r="B7663">
        <v>5.19</v>
      </c>
    </row>
    <row r="7664" spans="1:2">
      <c r="A7664" s="52">
        <v>38890</v>
      </c>
      <c r="B7664">
        <v>5.23</v>
      </c>
    </row>
    <row r="7665" spans="1:2">
      <c r="A7665" s="52">
        <v>38891</v>
      </c>
      <c r="B7665">
        <v>5.26</v>
      </c>
    </row>
    <row r="7666" spans="1:2">
      <c r="A7666" s="52">
        <v>38894</v>
      </c>
      <c r="B7666">
        <v>5.28</v>
      </c>
    </row>
    <row r="7667" spans="1:2">
      <c r="A7667" s="52">
        <v>38895</v>
      </c>
      <c r="B7667">
        <v>5.24</v>
      </c>
    </row>
    <row r="7668" spans="1:2">
      <c r="A7668" s="52">
        <v>38896</v>
      </c>
      <c r="B7668">
        <v>5.28</v>
      </c>
    </row>
    <row r="7669" spans="1:2">
      <c r="A7669" s="52">
        <v>38897</v>
      </c>
      <c r="B7669">
        <v>5.26</v>
      </c>
    </row>
    <row r="7670" spans="1:2">
      <c r="A7670" s="52">
        <v>38898</v>
      </c>
      <c r="B7670">
        <v>5.19</v>
      </c>
    </row>
    <row r="7671" spans="1:2">
      <c r="A7671" s="52">
        <v>38901</v>
      </c>
      <c r="B7671">
        <v>5.2</v>
      </c>
    </row>
    <row r="7672" spans="1:2">
      <c r="A7672" s="52">
        <v>38902</v>
      </c>
      <c r="B7672" t="s">
        <v>7113</v>
      </c>
    </row>
    <row r="7673" spans="1:2">
      <c r="A7673" s="52">
        <v>38903</v>
      </c>
      <c r="B7673">
        <v>5.27</v>
      </c>
    </row>
    <row r="7674" spans="1:2">
      <c r="A7674" s="52">
        <v>38904</v>
      </c>
      <c r="B7674">
        <v>5.23</v>
      </c>
    </row>
    <row r="7675" spans="1:2">
      <c r="A7675" s="52">
        <v>38905</v>
      </c>
      <c r="B7675">
        <v>5.18</v>
      </c>
    </row>
    <row r="7676" spans="1:2">
      <c r="A7676" s="52">
        <v>38908</v>
      </c>
      <c r="B7676">
        <v>5.17</v>
      </c>
    </row>
    <row r="7677" spans="1:2">
      <c r="A7677" s="52">
        <v>38909</v>
      </c>
      <c r="B7677">
        <v>5.14</v>
      </c>
    </row>
    <row r="7678" spans="1:2">
      <c r="A7678" s="52">
        <v>38910</v>
      </c>
      <c r="B7678">
        <v>5.14</v>
      </c>
    </row>
    <row r="7679" spans="1:2">
      <c r="A7679" s="52">
        <v>38911</v>
      </c>
      <c r="B7679">
        <v>5.12</v>
      </c>
    </row>
    <row r="7680" spans="1:2">
      <c r="A7680" s="52">
        <v>38912</v>
      </c>
      <c r="B7680">
        <v>5.1100000000000003</v>
      </c>
    </row>
    <row r="7681" spans="1:2">
      <c r="A7681" s="52">
        <v>38915</v>
      </c>
      <c r="B7681">
        <v>5.0999999999999996</v>
      </c>
    </row>
    <row r="7682" spans="1:2">
      <c r="A7682" s="52">
        <v>38916</v>
      </c>
      <c r="B7682">
        <v>5.16</v>
      </c>
    </row>
    <row r="7683" spans="1:2">
      <c r="A7683" s="52">
        <v>38917</v>
      </c>
      <c r="B7683">
        <v>5.0999999999999996</v>
      </c>
    </row>
    <row r="7684" spans="1:2">
      <c r="A7684" s="52">
        <v>38918</v>
      </c>
      <c r="B7684">
        <v>5.08</v>
      </c>
    </row>
    <row r="7685" spans="1:2">
      <c r="A7685" s="52">
        <v>38919</v>
      </c>
      <c r="B7685">
        <v>5.0999999999999996</v>
      </c>
    </row>
    <row r="7686" spans="1:2">
      <c r="A7686" s="52">
        <v>38922</v>
      </c>
      <c r="B7686">
        <v>5.1100000000000003</v>
      </c>
    </row>
    <row r="7687" spans="1:2">
      <c r="A7687" s="52">
        <v>38923</v>
      </c>
      <c r="B7687">
        <v>5.13</v>
      </c>
    </row>
    <row r="7688" spans="1:2">
      <c r="A7688" s="52">
        <v>38924</v>
      </c>
      <c r="B7688">
        <v>5.0999999999999996</v>
      </c>
    </row>
    <row r="7689" spans="1:2">
      <c r="A7689" s="52">
        <v>38925</v>
      </c>
      <c r="B7689">
        <v>5.1100000000000003</v>
      </c>
    </row>
    <row r="7690" spans="1:2">
      <c r="A7690" s="52">
        <v>38926</v>
      </c>
      <c r="B7690">
        <v>5.07</v>
      </c>
    </row>
    <row r="7691" spans="1:2">
      <c r="A7691" s="52">
        <v>38929</v>
      </c>
      <c r="B7691">
        <v>5.07</v>
      </c>
    </row>
    <row r="7692" spans="1:2">
      <c r="A7692" s="52">
        <v>38930</v>
      </c>
      <c r="B7692">
        <v>5.07</v>
      </c>
    </row>
    <row r="7693" spans="1:2">
      <c r="A7693" s="52">
        <v>38931</v>
      </c>
      <c r="B7693">
        <v>5.05</v>
      </c>
    </row>
    <row r="7694" spans="1:2">
      <c r="A7694" s="52">
        <v>38932</v>
      </c>
      <c r="B7694">
        <v>5.04</v>
      </c>
    </row>
    <row r="7695" spans="1:2">
      <c r="A7695" s="52">
        <v>38933</v>
      </c>
      <c r="B7695">
        <v>5</v>
      </c>
    </row>
    <row r="7696" spans="1:2">
      <c r="A7696" s="52">
        <v>38936</v>
      </c>
      <c r="B7696">
        <v>5</v>
      </c>
    </row>
    <row r="7697" spans="1:2">
      <c r="A7697" s="52">
        <v>38937</v>
      </c>
      <c r="B7697">
        <v>5.0199999999999996</v>
      </c>
    </row>
    <row r="7698" spans="1:2">
      <c r="A7698" s="52">
        <v>38938</v>
      </c>
      <c r="B7698">
        <v>5.05</v>
      </c>
    </row>
    <row r="7699" spans="1:2">
      <c r="A7699" s="52">
        <v>38939</v>
      </c>
      <c r="B7699">
        <v>5.0599999999999996</v>
      </c>
    </row>
    <row r="7700" spans="1:2">
      <c r="A7700" s="52">
        <v>38940</v>
      </c>
      <c r="B7700">
        <v>5.09</v>
      </c>
    </row>
    <row r="7701" spans="1:2">
      <c r="A7701" s="52">
        <v>38943</v>
      </c>
      <c r="B7701">
        <v>5.12</v>
      </c>
    </row>
    <row r="7702" spans="1:2">
      <c r="A7702" s="52">
        <v>38944</v>
      </c>
      <c r="B7702">
        <v>5.05</v>
      </c>
    </row>
    <row r="7703" spans="1:2">
      <c r="A7703" s="52">
        <v>38945</v>
      </c>
      <c r="B7703">
        <v>5</v>
      </c>
    </row>
    <row r="7704" spans="1:2">
      <c r="A7704" s="52">
        <v>38946</v>
      </c>
      <c r="B7704">
        <v>5</v>
      </c>
    </row>
    <row r="7705" spans="1:2">
      <c r="A7705" s="52">
        <v>38947</v>
      </c>
      <c r="B7705">
        <v>4.97</v>
      </c>
    </row>
    <row r="7706" spans="1:2">
      <c r="A7706" s="52">
        <v>38950</v>
      </c>
      <c r="B7706">
        <v>4.96</v>
      </c>
    </row>
    <row r="7707" spans="1:2">
      <c r="A7707" s="52">
        <v>38951</v>
      </c>
      <c r="B7707">
        <v>4.95</v>
      </c>
    </row>
    <row r="7708" spans="1:2">
      <c r="A7708" s="52">
        <v>38952</v>
      </c>
      <c r="B7708">
        <v>4.95</v>
      </c>
    </row>
    <row r="7709" spans="1:2">
      <c r="A7709" s="52">
        <v>38953</v>
      </c>
      <c r="B7709">
        <v>4.9400000000000004</v>
      </c>
    </row>
    <row r="7710" spans="1:2">
      <c r="A7710" s="52">
        <v>38954</v>
      </c>
      <c r="B7710">
        <v>4.93</v>
      </c>
    </row>
    <row r="7711" spans="1:2">
      <c r="A7711" s="52">
        <v>38957</v>
      </c>
      <c r="B7711">
        <v>4.9400000000000004</v>
      </c>
    </row>
    <row r="7712" spans="1:2">
      <c r="A7712" s="52">
        <v>38958</v>
      </c>
      <c r="B7712">
        <v>4.93</v>
      </c>
    </row>
    <row r="7713" spans="1:2">
      <c r="A7713" s="52">
        <v>38959</v>
      </c>
      <c r="B7713">
        <v>4.91</v>
      </c>
    </row>
    <row r="7714" spans="1:2">
      <c r="A7714" s="52">
        <v>38960</v>
      </c>
      <c r="B7714">
        <v>4.88</v>
      </c>
    </row>
    <row r="7715" spans="1:2">
      <c r="A7715" s="52">
        <v>38961</v>
      </c>
      <c r="B7715">
        <v>4.87</v>
      </c>
    </row>
    <row r="7716" spans="1:2">
      <c r="A7716" s="52">
        <v>38964</v>
      </c>
      <c r="B7716" t="s">
        <v>7113</v>
      </c>
    </row>
    <row r="7717" spans="1:2">
      <c r="A7717" s="52">
        <v>38965</v>
      </c>
      <c r="B7717">
        <v>4.93</v>
      </c>
    </row>
    <row r="7718" spans="1:2">
      <c r="A7718" s="52">
        <v>38966</v>
      </c>
      <c r="B7718">
        <v>4.95</v>
      </c>
    </row>
    <row r="7719" spans="1:2">
      <c r="A7719" s="52">
        <v>38967</v>
      </c>
      <c r="B7719">
        <v>4.9400000000000004</v>
      </c>
    </row>
    <row r="7720" spans="1:2">
      <c r="A7720" s="52">
        <v>38968</v>
      </c>
      <c r="B7720">
        <v>4.92</v>
      </c>
    </row>
    <row r="7721" spans="1:2">
      <c r="A7721" s="52">
        <v>38971</v>
      </c>
      <c r="B7721">
        <v>4.95</v>
      </c>
    </row>
    <row r="7722" spans="1:2">
      <c r="A7722" s="52">
        <v>38972</v>
      </c>
      <c r="B7722">
        <v>4.91</v>
      </c>
    </row>
    <row r="7723" spans="1:2">
      <c r="A7723" s="52">
        <v>38973</v>
      </c>
      <c r="B7723">
        <v>4.9000000000000004</v>
      </c>
    </row>
    <row r="7724" spans="1:2">
      <c r="A7724" s="52">
        <v>38974</v>
      </c>
      <c r="B7724">
        <v>4.92</v>
      </c>
    </row>
    <row r="7725" spans="1:2">
      <c r="A7725" s="52">
        <v>38975</v>
      </c>
      <c r="B7725">
        <v>4.92</v>
      </c>
    </row>
    <row r="7726" spans="1:2">
      <c r="A7726" s="52">
        <v>38978</v>
      </c>
      <c r="B7726">
        <v>4.93</v>
      </c>
    </row>
    <row r="7727" spans="1:2">
      <c r="A7727" s="52">
        <v>38979</v>
      </c>
      <c r="B7727">
        <v>4.8600000000000003</v>
      </c>
    </row>
    <row r="7728" spans="1:2">
      <c r="A7728" s="52">
        <v>38980</v>
      </c>
      <c r="B7728">
        <v>4.8499999999999996</v>
      </c>
    </row>
    <row r="7729" spans="1:2">
      <c r="A7729" s="52">
        <v>38981</v>
      </c>
      <c r="B7729">
        <v>4.78</v>
      </c>
    </row>
    <row r="7730" spans="1:2">
      <c r="A7730" s="52">
        <v>38982</v>
      </c>
      <c r="B7730">
        <v>4.74</v>
      </c>
    </row>
    <row r="7731" spans="1:2">
      <c r="A7731" s="52">
        <v>38985</v>
      </c>
      <c r="B7731">
        <v>4.7</v>
      </c>
    </row>
    <row r="7732" spans="1:2">
      <c r="A7732" s="52">
        <v>38986</v>
      </c>
      <c r="B7732">
        <v>4.71</v>
      </c>
    </row>
    <row r="7733" spans="1:2">
      <c r="A7733" s="52">
        <v>38987</v>
      </c>
      <c r="B7733">
        <v>4.7300000000000004</v>
      </c>
    </row>
    <row r="7734" spans="1:2">
      <c r="A7734" s="52">
        <v>38988</v>
      </c>
      <c r="B7734">
        <v>4.76</v>
      </c>
    </row>
    <row r="7735" spans="1:2">
      <c r="A7735" s="52">
        <v>38989</v>
      </c>
      <c r="B7735">
        <v>4.7699999999999996</v>
      </c>
    </row>
    <row r="7736" spans="1:2">
      <c r="A7736" s="52">
        <v>38992</v>
      </c>
      <c r="B7736">
        <v>4.76</v>
      </c>
    </row>
    <row r="7737" spans="1:2">
      <c r="A7737" s="52">
        <v>38993</v>
      </c>
      <c r="B7737">
        <v>4.76</v>
      </c>
    </row>
    <row r="7738" spans="1:2">
      <c r="A7738" s="52">
        <v>38994</v>
      </c>
      <c r="B7738">
        <v>4.72</v>
      </c>
    </row>
    <row r="7739" spans="1:2">
      <c r="A7739" s="52">
        <v>38995</v>
      </c>
      <c r="B7739">
        <v>4.76</v>
      </c>
    </row>
    <row r="7740" spans="1:2">
      <c r="A7740" s="52">
        <v>38996</v>
      </c>
      <c r="B7740">
        <v>4.84</v>
      </c>
    </row>
    <row r="7741" spans="1:2">
      <c r="A7741" s="52">
        <v>38999</v>
      </c>
      <c r="B7741" t="s">
        <v>7113</v>
      </c>
    </row>
    <row r="7742" spans="1:2">
      <c r="A7742" s="52">
        <v>39000</v>
      </c>
      <c r="B7742">
        <v>4.88</v>
      </c>
    </row>
    <row r="7743" spans="1:2">
      <c r="A7743" s="52">
        <v>39001</v>
      </c>
      <c r="B7743">
        <v>4.91</v>
      </c>
    </row>
    <row r="7744" spans="1:2">
      <c r="A7744" s="52">
        <v>39002</v>
      </c>
      <c r="B7744">
        <v>4.91</v>
      </c>
    </row>
    <row r="7745" spans="1:2">
      <c r="A7745" s="52">
        <v>39003</v>
      </c>
      <c r="B7745">
        <v>4.9400000000000004</v>
      </c>
    </row>
    <row r="7746" spans="1:2">
      <c r="A7746" s="52">
        <v>39006</v>
      </c>
      <c r="B7746">
        <v>4.92</v>
      </c>
    </row>
    <row r="7747" spans="1:2">
      <c r="A7747" s="52">
        <v>39007</v>
      </c>
      <c r="B7747">
        <v>4.91</v>
      </c>
    </row>
    <row r="7748" spans="1:2">
      <c r="A7748" s="52">
        <v>39008</v>
      </c>
      <c r="B7748">
        <v>4.8899999999999997</v>
      </c>
    </row>
    <row r="7749" spans="1:2">
      <c r="A7749" s="52">
        <v>39009</v>
      </c>
      <c r="B7749">
        <v>4.91</v>
      </c>
    </row>
    <row r="7750" spans="1:2">
      <c r="A7750" s="52">
        <v>39010</v>
      </c>
      <c r="B7750">
        <v>4.91</v>
      </c>
    </row>
    <row r="7751" spans="1:2">
      <c r="A7751" s="52">
        <v>39013</v>
      </c>
      <c r="B7751">
        <v>4.95</v>
      </c>
    </row>
    <row r="7752" spans="1:2">
      <c r="A7752" s="52">
        <v>39014</v>
      </c>
      <c r="B7752">
        <v>4.95</v>
      </c>
    </row>
    <row r="7753" spans="1:2">
      <c r="A7753" s="52">
        <v>39015</v>
      </c>
      <c r="B7753">
        <v>4.8899999999999997</v>
      </c>
    </row>
    <row r="7754" spans="1:2">
      <c r="A7754" s="52">
        <v>39016</v>
      </c>
      <c r="B7754">
        <v>4.84</v>
      </c>
    </row>
    <row r="7755" spans="1:2">
      <c r="A7755" s="52">
        <v>39017</v>
      </c>
      <c r="B7755">
        <v>4.8</v>
      </c>
    </row>
    <row r="7756" spans="1:2">
      <c r="A7756" s="52">
        <v>39020</v>
      </c>
      <c r="B7756">
        <v>4.78</v>
      </c>
    </row>
    <row r="7757" spans="1:2">
      <c r="A7757" s="52">
        <v>39021</v>
      </c>
      <c r="B7757">
        <v>4.72</v>
      </c>
    </row>
    <row r="7758" spans="1:2">
      <c r="A7758" s="52">
        <v>39022</v>
      </c>
      <c r="B7758">
        <v>4.68</v>
      </c>
    </row>
    <row r="7759" spans="1:2">
      <c r="A7759" s="52">
        <v>39023</v>
      </c>
      <c r="B7759">
        <v>4.72</v>
      </c>
    </row>
    <row r="7760" spans="1:2">
      <c r="A7760" s="52">
        <v>39024</v>
      </c>
      <c r="B7760">
        <v>4.8099999999999996</v>
      </c>
    </row>
    <row r="7761" spans="1:2">
      <c r="A7761" s="52">
        <v>39027</v>
      </c>
      <c r="B7761">
        <v>4.79</v>
      </c>
    </row>
    <row r="7762" spans="1:2">
      <c r="A7762" s="52">
        <v>39028</v>
      </c>
      <c r="B7762">
        <v>4.76</v>
      </c>
    </row>
    <row r="7763" spans="1:2">
      <c r="A7763" s="52">
        <v>39029</v>
      </c>
      <c r="B7763">
        <v>4.7300000000000004</v>
      </c>
    </row>
    <row r="7764" spans="1:2">
      <c r="A7764" s="52">
        <v>39030</v>
      </c>
      <c r="B7764">
        <v>4.7300000000000004</v>
      </c>
    </row>
    <row r="7765" spans="1:2">
      <c r="A7765" s="52">
        <v>39031</v>
      </c>
      <c r="B7765">
        <v>4.6900000000000004</v>
      </c>
    </row>
    <row r="7766" spans="1:2">
      <c r="A7766" s="52">
        <v>39034</v>
      </c>
      <c r="B7766">
        <v>4.71</v>
      </c>
    </row>
    <row r="7767" spans="1:2">
      <c r="A7767" s="52">
        <v>39035</v>
      </c>
      <c r="B7767">
        <v>4.66</v>
      </c>
    </row>
    <row r="7768" spans="1:2">
      <c r="A7768" s="52">
        <v>39036</v>
      </c>
      <c r="B7768">
        <v>4.6900000000000004</v>
      </c>
    </row>
    <row r="7769" spans="1:2">
      <c r="A7769" s="52">
        <v>39037</v>
      </c>
      <c r="B7769">
        <v>4.74</v>
      </c>
    </row>
    <row r="7770" spans="1:2">
      <c r="A7770" s="52">
        <v>39038</v>
      </c>
      <c r="B7770">
        <v>4.6900000000000004</v>
      </c>
    </row>
    <row r="7771" spans="1:2">
      <c r="A7771" s="52">
        <v>39041</v>
      </c>
      <c r="B7771">
        <v>4.68</v>
      </c>
    </row>
    <row r="7772" spans="1:2">
      <c r="A7772" s="52">
        <v>39042</v>
      </c>
      <c r="B7772">
        <v>4.66</v>
      </c>
    </row>
    <row r="7773" spans="1:2">
      <c r="A7773" s="52">
        <v>39043</v>
      </c>
      <c r="B7773">
        <v>4.6500000000000004</v>
      </c>
    </row>
    <row r="7774" spans="1:2">
      <c r="A7774" s="52">
        <v>39044</v>
      </c>
      <c r="B7774" t="s">
        <v>7113</v>
      </c>
    </row>
    <row r="7775" spans="1:2">
      <c r="A7775" s="52">
        <v>39045</v>
      </c>
      <c r="B7775">
        <v>4.63</v>
      </c>
    </row>
    <row r="7776" spans="1:2">
      <c r="A7776" s="52">
        <v>39048</v>
      </c>
      <c r="B7776">
        <v>4.62</v>
      </c>
    </row>
    <row r="7777" spans="1:2">
      <c r="A7777" s="52">
        <v>39049</v>
      </c>
      <c r="B7777">
        <v>4.59</v>
      </c>
    </row>
    <row r="7778" spans="1:2">
      <c r="A7778" s="52">
        <v>39050</v>
      </c>
      <c r="B7778">
        <v>4.6100000000000003</v>
      </c>
    </row>
    <row r="7779" spans="1:2">
      <c r="A7779" s="52">
        <v>39051</v>
      </c>
      <c r="B7779">
        <v>4.5599999999999996</v>
      </c>
    </row>
    <row r="7780" spans="1:2">
      <c r="A7780" s="52">
        <v>39052</v>
      </c>
      <c r="B7780">
        <v>4.54</v>
      </c>
    </row>
    <row r="7781" spans="1:2">
      <c r="A7781" s="52">
        <v>39055</v>
      </c>
      <c r="B7781">
        <v>4.55</v>
      </c>
    </row>
    <row r="7782" spans="1:2">
      <c r="A7782" s="52">
        <v>39056</v>
      </c>
      <c r="B7782">
        <v>4.57</v>
      </c>
    </row>
    <row r="7783" spans="1:2">
      <c r="A7783" s="52">
        <v>39057</v>
      </c>
      <c r="B7783">
        <v>4.5999999999999996</v>
      </c>
    </row>
    <row r="7784" spans="1:2">
      <c r="A7784" s="52">
        <v>39058</v>
      </c>
      <c r="B7784">
        <v>4.5999999999999996</v>
      </c>
    </row>
    <row r="7785" spans="1:2">
      <c r="A7785" s="52">
        <v>39059</v>
      </c>
      <c r="B7785">
        <v>4.66</v>
      </c>
    </row>
    <row r="7786" spans="1:2">
      <c r="A7786" s="52">
        <v>39062</v>
      </c>
      <c r="B7786">
        <v>4.63</v>
      </c>
    </row>
    <row r="7787" spans="1:2">
      <c r="A7787" s="52">
        <v>39063</v>
      </c>
      <c r="B7787">
        <v>4.5999999999999996</v>
      </c>
    </row>
    <row r="7788" spans="1:2">
      <c r="A7788" s="52">
        <v>39064</v>
      </c>
      <c r="B7788">
        <v>4.6900000000000004</v>
      </c>
    </row>
    <row r="7789" spans="1:2">
      <c r="A7789" s="52">
        <v>39065</v>
      </c>
      <c r="B7789">
        <v>4.72</v>
      </c>
    </row>
    <row r="7790" spans="1:2">
      <c r="A7790" s="52">
        <v>39066</v>
      </c>
      <c r="B7790">
        <v>4.72</v>
      </c>
    </row>
    <row r="7791" spans="1:2">
      <c r="A7791" s="52">
        <v>39069</v>
      </c>
      <c r="B7791">
        <v>4.72</v>
      </c>
    </row>
    <row r="7792" spans="1:2">
      <c r="A7792" s="52">
        <v>39070</v>
      </c>
      <c r="B7792">
        <v>4.7300000000000004</v>
      </c>
    </row>
    <row r="7793" spans="1:2">
      <c r="A7793" s="52">
        <v>39071</v>
      </c>
      <c r="B7793">
        <v>4.7300000000000004</v>
      </c>
    </row>
    <row r="7794" spans="1:2">
      <c r="A7794" s="52">
        <v>39072</v>
      </c>
      <c r="B7794">
        <v>4.7</v>
      </c>
    </row>
    <row r="7795" spans="1:2">
      <c r="A7795" s="52">
        <v>39073</v>
      </c>
      <c r="B7795">
        <v>4.76</v>
      </c>
    </row>
    <row r="7796" spans="1:2">
      <c r="A7796" s="52">
        <v>39076</v>
      </c>
      <c r="B7796" t="s">
        <v>7113</v>
      </c>
    </row>
    <row r="7797" spans="1:2">
      <c r="A7797" s="52">
        <v>39077</v>
      </c>
      <c r="B7797">
        <v>4.7300000000000004</v>
      </c>
    </row>
    <row r="7798" spans="1:2">
      <c r="A7798" s="52">
        <v>39078</v>
      </c>
      <c r="B7798">
        <v>4.78</v>
      </c>
    </row>
    <row r="7799" spans="1:2">
      <c r="A7799" s="52">
        <v>39079</v>
      </c>
      <c r="B7799">
        <v>4.8099999999999996</v>
      </c>
    </row>
    <row r="7800" spans="1:2">
      <c r="A7800" s="52">
        <v>39080</v>
      </c>
      <c r="B7800">
        <v>4.8099999999999996</v>
      </c>
    </row>
    <row r="7801" spans="1:2">
      <c r="A7801" s="52">
        <v>39083</v>
      </c>
      <c r="B7801" t="s">
        <v>7113</v>
      </c>
    </row>
    <row r="7802" spans="1:2">
      <c r="A7802" s="52">
        <v>39084</v>
      </c>
      <c r="B7802">
        <v>4.79</v>
      </c>
    </row>
    <row r="7803" spans="1:2">
      <c r="A7803" s="52">
        <v>39085</v>
      </c>
      <c r="B7803">
        <v>4.7699999999999996</v>
      </c>
    </row>
    <row r="7804" spans="1:2">
      <c r="A7804" s="52">
        <v>39086</v>
      </c>
      <c r="B7804">
        <v>4.72</v>
      </c>
    </row>
    <row r="7805" spans="1:2">
      <c r="A7805" s="52">
        <v>39087</v>
      </c>
      <c r="B7805">
        <v>4.74</v>
      </c>
    </row>
    <row r="7806" spans="1:2">
      <c r="A7806" s="52">
        <v>39090</v>
      </c>
      <c r="B7806">
        <v>4.74</v>
      </c>
    </row>
    <row r="7807" spans="1:2">
      <c r="A7807" s="52">
        <v>39091</v>
      </c>
      <c r="B7807">
        <v>4.74</v>
      </c>
    </row>
    <row r="7808" spans="1:2">
      <c r="A7808" s="52">
        <v>39092</v>
      </c>
      <c r="B7808">
        <v>4.7699999999999996</v>
      </c>
    </row>
    <row r="7809" spans="1:2">
      <c r="A7809" s="52">
        <v>39093</v>
      </c>
      <c r="B7809">
        <v>4.82</v>
      </c>
    </row>
    <row r="7810" spans="1:2">
      <c r="A7810" s="52">
        <v>39094</v>
      </c>
      <c r="B7810">
        <v>4.8600000000000003</v>
      </c>
    </row>
    <row r="7811" spans="1:2">
      <c r="A7811" s="52">
        <v>39097</v>
      </c>
      <c r="B7811" t="s">
        <v>7113</v>
      </c>
    </row>
    <row r="7812" spans="1:2">
      <c r="A7812" s="52">
        <v>39098</v>
      </c>
      <c r="B7812">
        <v>4.8499999999999996</v>
      </c>
    </row>
    <row r="7813" spans="1:2">
      <c r="A7813" s="52">
        <v>39099</v>
      </c>
      <c r="B7813">
        <v>4.88</v>
      </c>
    </row>
    <row r="7814" spans="1:2">
      <c r="A7814" s="52">
        <v>39100</v>
      </c>
      <c r="B7814">
        <v>4.8499999999999996</v>
      </c>
    </row>
    <row r="7815" spans="1:2">
      <c r="A7815" s="52">
        <v>39101</v>
      </c>
      <c r="B7815">
        <v>4.87</v>
      </c>
    </row>
    <row r="7816" spans="1:2">
      <c r="A7816" s="52">
        <v>39104</v>
      </c>
      <c r="B7816">
        <v>4.84</v>
      </c>
    </row>
    <row r="7817" spans="1:2">
      <c r="A7817" s="52">
        <v>39105</v>
      </c>
      <c r="B7817">
        <v>4.9000000000000004</v>
      </c>
    </row>
    <row r="7818" spans="1:2">
      <c r="A7818" s="52">
        <v>39106</v>
      </c>
      <c r="B7818">
        <v>4.91</v>
      </c>
    </row>
    <row r="7819" spans="1:2">
      <c r="A7819" s="52">
        <v>39107</v>
      </c>
      <c r="B7819">
        <v>4.96</v>
      </c>
    </row>
    <row r="7820" spans="1:2">
      <c r="A7820" s="52">
        <v>39108</v>
      </c>
      <c r="B7820">
        <v>4.9800000000000004</v>
      </c>
    </row>
    <row r="7821" spans="1:2">
      <c r="A7821" s="52">
        <v>39111</v>
      </c>
      <c r="B7821">
        <v>4.99</v>
      </c>
    </row>
    <row r="7822" spans="1:2">
      <c r="A7822" s="52">
        <v>39112</v>
      </c>
      <c r="B7822">
        <v>4.9800000000000004</v>
      </c>
    </row>
    <row r="7823" spans="1:2">
      <c r="A7823" s="52">
        <v>39113</v>
      </c>
      <c r="B7823">
        <v>4.93</v>
      </c>
    </row>
    <row r="7824" spans="1:2">
      <c r="A7824" s="52">
        <v>39114</v>
      </c>
      <c r="B7824">
        <v>4.93</v>
      </c>
    </row>
    <row r="7825" spans="1:2">
      <c r="A7825" s="52">
        <v>39115</v>
      </c>
      <c r="B7825">
        <v>4.93</v>
      </c>
    </row>
    <row r="7826" spans="1:2">
      <c r="A7826" s="52">
        <v>39118</v>
      </c>
      <c r="B7826">
        <v>4.91</v>
      </c>
    </row>
    <row r="7827" spans="1:2">
      <c r="A7827" s="52">
        <v>39119</v>
      </c>
      <c r="B7827">
        <v>4.87</v>
      </c>
    </row>
    <row r="7828" spans="1:2">
      <c r="A7828" s="52">
        <v>39120</v>
      </c>
      <c r="B7828">
        <v>4.8600000000000003</v>
      </c>
    </row>
    <row r="7829" spans="1:2">
      <c r="A7829" s="52">
        <v>39121</v>
      </c>
      <c r="B7829">
        <v>4.8099999999999996</v>
      </c>
    </row>
    <row r="7830" spans="1:2">
      <c r="A7830" s="52">
        <v>39122</v>
      </c>
      <c r="B7830">
        <v>4.87</v>
      </c>
    </row>
    <row r="7831" spans="1:2">
      <c r="A7831" s="52">
        <v>39125</v>
      </c>
      <c r="B7831">
        <v>4.88</v>
      </c>
    </row>
    <row r="7832" spans="1:2">
      <c r="A7832" s="52">
        <v>39126</v>
      </c>
      <c r="B7832">
        <v>4.9000000000000004</v>
      </c>
    </row>
    <row r="7833" spans="1:2">
      <c r="A7833" s="52">
        <v>39127</v>
      </c>
      <c r="B7833">
        <v>4.83</v>
      </c>
    </row>
    <row r="7834" spans="1:2">
      <c r="A7834" s="52">
        <v>39128</v>
      </c>
      <c r="B7834">
        <v>4.8099999999999996</v>
      </c>
    </row>
    <row r="7835" spans="1:2">
      <c r="A7835" s="52">
        <v>39129</v>
      </c>
      <c r="B7835">
        <v>4.79</v>
      </c>
    </row>
    <row r="7836" spans="1:2">
      <c r="A7836" s="52">
        <v>39132</v>
      </c>
      <c r="B7836" t="s">
        <v>7113</v>
      </c>
    </row>
    <row r="7837" spans="1:2">
      <c r="A7837" s="52">
        <v>39133</v>
      </c>
      <c r="B7837">
        <v>4.78</v>
      </c>
    </row>
    <row r="7838" spans="1:2">
      <c r="A7838" s="52">
        <v>39134</v>
      </c>
      <c r="B7838">
        <v>4.79</v>
      </c>
    </row>
    <row r="7839" spans="1:2">
      <c r="A7839" s="52">
        <v>39135</v>
      </c>
      <c r="B7839">
        <v>4.83</v>
      </c>
    </row>
    <row r="7840" spans="1:2">
      <c r="A7840" s="52">
        <v>39136</v>
      </c>
      <c r="B7840">
        <v>4.79</v>
      </c>
    </row>
    <row r="7841" spans="1:2">
      <c r="A7841" s="52">
        <v>39139</v>
      </c>
      <c r="B7841">
        <v>4.7300000000000004</v>
      </c>
    </row>
    <row r="7842" spans="1:2">
      <c r="A7842" s="52">
        <v>39140</v>
      </c>
      <c r="B7842">
        <v>4.62</v>
      </c>
    </row>
    <row r="7843" spans="1:2">
      <c r="A7843" s="52">
        <v>39141</v>
      </c>
      <c r="B7843">
        <v>4.68</v>
      </c>
    </row>
    <row r="7844" spans="1:2">
      <c r="A7844" s="52">
        <v>39142</v>
      </c>
      <c r="B7844">
        <v>4.68</v>
      </c>
    </row>
    <row r="7845" spans="1:2">
      <c r="A7845" s="52">
        <v>39143</v>
      </c>
      <c r="B7845">
        <v>4.6500000000000004</v>
      </c>
    </row>
    <row r="7846" spans="1:2">
      <c r="A7846" s="52">
        <v>39146</v>
      </c>
      <c r="B7846">
        <v>4.6399999999999997</v>
      </c>
    </row>
    <row r="7847" spans="1:2">
      <c r="A7847" s="52">
        <v>39147</v>
      </c>
      <c r="B7847">
        <v>4.66</v>
      </c>
    </row>
    <row r="7848" spans="1:2">
      <c r="A7848" s="52">
        <v>39148</v>
      </c>
      <c r="B7848">
        <v>4.6399999999999997</v>
      </c>
    </row>
    <row r="7849" spans="1:2">
      <c r="A7849" s="52">
        <v>39149</v>
      </c>
      <c r="B7849">
        <v>4.6500000000000004</v>
      </c>
    </row>
    <row r="7850" spans="1:2">
      <c r="A7850" s="52">
        <v>39150</v>
      </c>
      <c r="B7850">
        <v>4.72</v>
      </c>
    </row>
    <row r="7851" spans="1:2">
      <c r="A7851" s="52">
        <v>39153</v>
      </c>
      <c r="B7851">
        <v>4.6900000000000004</v>
      </c>
    </row>
    <row r="7852" spans="1:2">
      <c r="A7852" s="52">
        <v>39154</v>
      </c>
      <c r="B7852">
        <v>4.66</v>
      </c>
    </row>
    <row r="7853" spans="1:2">
      <c r="A7853" s="52">
        <v>39155</v>
      </c>
      <c r="B7853">
        <v>4.6900000000000004</v>
      </c>
    </row>
    <row r="7854" spans="1:2">
      <c r="A7854" s="52">
        <v>39156</v>
      </c>
      <c r="B7854">
        <v>4.6900000000000004</v>
      </c>
    </row>
    <row r="7855" spans="1:2">
      <c r="A7855" s="52">
        <v>39157</v>
      </c>
      <c r="B7855">
        <v>4.7</v>
      </c>
    </row>
    <row r="7856" spans="1:2">
      <c r="A7856" s="52">
        <v>39160</v>
      </c>
      <c r="B7856">
        <v>4.72</v>
      </c>
    </row>
    <row r="7857" spans="1:2">
      <c r="A7857" s="52">
        <v>39161</v>
      </c>
      <c r="B7857">
        <v>4.71</v>
      </c>
    </row>
    <row r="7858" spans="1:2">
      <c r="A7858" s="52">
        <v>39162</v>
      </c>
      <c r="B7858">
        <v>4.7</v>
      </c>
    </row>
    <row r="7859" spans="1:2">
      <c r="A7859" s="52">
        <v>39163</v>
      </c>
      <c r="B7859">
        <v>4.78</v>
      </c>
    </row>
    <row r="7860" spans="1:2">
      <c r="A7860" s="52">
        <v>39164</v>
      </c>
      <c r="B7860">
        <v>4.8</v>
      </c>
    </row>
    <row r="7861" spans="1:2">
      <c r="A7861" s="52">
        <v>39167</v>
      </c>
      <c r="B7861">
        <v>4.79</v>
      </c>
    </row>
    <row r="7862" spans="1:2">
      <c r="A7862" s="52">
        <v>39168</v>
      </c>
      <c r="B7862">
        <v>4.8099999999999996</v>
      </c>
    </row>
    <row r="7863" spans="1:2">
      <c r="A7863" s="52">
        <v>39169</v>
      </c>
      <c r="B7863">
        <v>4.83</v>
      </c>
    </row>
    <row r="7864" spans="1:2">
      <c r="A7864" s="52">
        <v>39170</v>
      </c>
      <c r="B7864">
        <v>4.83</v>
      </c>
    </row>
    <row r="7865" spans="1:2">
      <c r="A7865" s="52">
        <v>39171</v>
      </c>
      <c r="B7865">
        <v>4.84</v>
      </c>
    </row>
    <row r="7866" spans="1:2">
      <c r="A7866" s="52">
        <v>39174</v>
      </c>
      <c r="B7866">
        <v>4.84</v>
      </c>
    </row>
    <row r="7867" spans="1:2">
      <c r="A7867" s="52">
        <v>39175</v>
      </c>
      <c r="B7867">
        <v>4.8499999999999996</v>
      </c>
    </row>
    <row r="7868" spans="1:2">
      <c r="A7868" s="52">
        <v>39176</v>
      </c>
      <c r="B7868">
        <v>4.8499999999999996</v>
      </c>
    </row>
    <row r="7869" spans="1:2">
      <c r="A7869" s="52">
        <v>39177</v>
      </c>
      <c r="B7869">
        <v>4.87</v>
      </c>
    </row>
    <row r="7870" spans="1:2">
      <c r="A7870" s="52">
        <v>39178</v>
      </c>
      <c r="B7870">
        <v>4.92</v>
      </c>
    </row>
    <row r="7871" spans="1:2">
      <c r="A7871" s="52">
        <v>39181</v>
      </c>
      <c r="B7871">
        <v>4.92</v>
      </c>
    </row>
    <row r="7872" spans="1:2">
      <c r="A7872" s="52">
        <v>39182</v>
      </c>
      <c r="B7872">
        <v>4.91</v>
      </c>
    </row>
    <row r="7873" spans="1:2">
      <c r="A7873" s="52">
        <v>39183</v>
      </c>
      <c r="B7873">
        <v>4.92</v>
      </c>
    </row>
    <row r="7874" spans="1:2">
      <c r="A7874" s="52">
        <v>39184</v>
      </c>
      <c r="B7874">
        <v>4.91</v>
      </c>
    </row>
    <row r="7875" spans="1:2">
      <c r="A7875" s="52">
        <v>39185</v>
      </c>
      <c r="B7875">
        <v>4.93</v>
      </c>
    </row>
    <row r="7876" spans="1:2">
      <c r="A7876" s="52">
        <v>39188</v>
      </c>
      <c r="B7876">
        <v>4.8899999999999997</v>
      </c>
    </row>
    <row r="7877" spans="1:2">
      <c r="A7877" s="52">
        <v>39189</v>
      </c>
      <c r="B7877">
        <v>4.8499999999999996</v>
      </c>
    </row>
    <row r="7878" spans="1:2">
      <c r="A7878" s="52">
        <v>39190</v>
      </c>
      <c r="B7878">
        <v>4.8099999999999996</v>
      </c>
    </row>
    <row r="7879" spans="1:2">
      <c r="A7879" s="52">
        <v>39191</v>
      </c>
      <c r="B7879">
        <v>4.84</v>
      </c>
    </row>
    <row r="7880" spans="1:2">
      <c r="A7880" s="52">
        <v>39192</v>
      </c>
      <c r="B7880">
        <v>4.8499999999999996</v>
      </c>
    </row>
    <row r="7881" spans="1:2">
      <c r="A7881" s="52">
        <v>39195</v>
      </c>
      <c r="B7881">
        <v>4.83</v>
      </c>
    </row>
    <row r="7882" spans="1:2">
      <c r="A7882" s="52">
        <v>39196</v>
      </c>
      <c r="B7882">
        <v>4.8</v>
      </c>
    </row>
    <row r="7883" spans="1:2">
      <c r="A7883" s="52">
        <v>39197</v>
      </c>
      <c r="B7883">
        <v>4.83</v>
      </c>
    </row>
    <row r="7884" spans="1:2">
      <c r="A7884" s="52">
        <v>39198</v>
      </c>
      <c r="B7884">
        <v>4.87</v>
      </c>
    </row>
    <row r="7885" spans="1:2">
      <c r="A7885" s="52">
        <v>39199</v>
      </c>
      <c r="B7885">
        <v>4.8899999999999997</v>
      </c>
    </row>
    <row r="7886" spans="1:2">
      <c r="A7886" s="52">
        <v>39202</v>
      </c>
      <c r="B7886">
        <v>4.8099999999999996</v>
      </c>
    </row>
    <row r="7887" spans="1:2">
      <c r="A7887" s="52">
        <v>39203</v>
      </c>
      <c r="B7887">
        <v>4.8099999999999996</v>
      </c>
    </row>
    <row r="7888" spans="1:2">
      <c r="A7888" s="52">
        <v>39204</v>
      </c>
      <c r="B7888">
        <v>4.82</v>
      </c>
    </row>
    <row r="7889" spans="1:2">
      <c r="A7889" s="52">
        <v>39205</v>
      </c>
      <c r="B7889">
        <v>4.84</v>
      </c>
    </row>
    <row r="7890" spans="1:2">
      <c r="A7890" s="52">
        <v>39206</v>
      </c>
      <c r="B7890">
        <v>4.8</v>
      </c>
    </row>
    <row r="7891" spans="1:2">
      <c r="A7891" s="52">
        <v>39209</v>
      </c>
      <c r="B7891">
        <v>4.79</v>
      </c>
    </row>
    <row r="7892" spans="1:2">
      <c r="A7892" s="52">
        <v>39210</v>
      </c>
      <c r="B7892">
        <v>4.8</v>
      </c>
    </row>
    <row r="7893" spans="1:2">
      <c r="A7893" s="52">
        <v>39211</v>
      </c>
      <c r="B7893">
        <v>4.83</v>
      </c>
    </row>
    <row r="7894" spans="1:2">
      <c r="A7894" s="52">
        <v>39212</v>
      </c>
      <c r="B7894">
        <v>4.83</v>
      </c>
    </row>
    <row r="7895" spans="1:2">
      <c r="A7895" s="52">
        <v>39213</v>
      </c>
      <c r="B7895">
        <v>4.8499999999999996</v>
      </c>
    </row>
    <row r="7896" spans="1:2">
      <c r="A7896" s="52">
        <v>39216</v>
      </c>
      <c r="B7896">
        <v>4.8600000000000003</v>
      </c>
    </row>
    <row r="7897" spans="1:2">
      <c r="A7897" s="52">
        <v>39217</v>
      </c>
      <c r="B7897">
        <v>4.88</v>
      </c>
    </row>
    <row r="7898" spans="1:2">
      <c r="A7898" s="52">
        <v>39218</v>
      </c>
      <c r="B7898">
        <v>4.88</v>
      </c>
    </row>
    <row r="7899" spans="1:2">
      <c r="A7899" s="52">
        <v>39219</v>
      </c>
      <c r="B7899">
        <v>4.91</v>
      </c>
    </row>
    <row r="7900" spans="1:2">
      <c r="A7900" s="52">
        <v>39220</v>
      </c>
      <c r="B7900">
        <v>4.96</v>
      </c>
    </row>
    <row r="7901" spans="1:2">
      <c r="A7901" s="52">
        <v>39223</v>
      </c>
      <c r="B7901">
        <v>4.9400000000000004</v>
      </c>
    </row>
    <row r="7902" spans="1:2">
      <c r="A7902" s="52">
        <v>39224</v>
      </c>
      <c r="B7902">
        <v>4.9800000000000004</v>
      </c>
    </row>
    <row r="7903" spans="1:2">
      <c r="A7903" s="52">
        <v>39225</v>
      </c>
      <c r="B7903">
        <v>5.01</v>
      </c>
    </row>
    <row r="7904" spans="1:2">
      <c r="A7904" s="52">
        <v>39226</v>
      </c>
      <c r="B7904">
        <v>5</v>
      </c>
    </row>
    <row r="7905" spans="1:2">
      <c r="A7905" s="52">
        <v>39227</v>
      </c>
      <c r="B7905">
        <v>5.01</v>
      </c>
    </row>
    <row r="7906" spans="1:2">
      <c r="A7906" s="52">
        <v>39230</v>
      </c>
      <c r="B7906" t="s">
        <v>7113</v>
      </c>
    </row>
    <row r="7907" spans="1:2">
      <c r="A7907" s="52">
        <v>39231</v>
      </c>
      <c r="B7907">
        <v>5.01</v>
      </c>
    </row>
    <row r="7908" spans="1:2">
      <c r="A7908" s="52">
        <v>39232</v>
      </c>
      <c r="B7908">
        <v>5.01</v>
      </c>
    </row>
    <row r="7909" spans="1:2">
      <c r="A7909" s="52">
        <v>39233</v>
      </c>
      <c r="B7909">
        <v>5.01</v>
      </c>
    </row>
    <row r="7910" spans="1:2">
      <c r="A7910" s="52">
        <v>39234</v>
      </c>
      <c r="B7910">
        <v>5.0599999999999996</v>
      </c>
    </row>
    <row r="7911" spans="1:2">
      <c r="A7911" s="52">
        <v>39237</v>
      </c>
      <c r="B7911">
        <v>5.0199999999999996</v>
      </c>
    </row>
    <row r="7912" spans="1:2">
      <c r="A7912" s="52">
        <v>39238</v>
      </c>
      <c r="B7912">
        <v>5.07</v>
      </c>
    </row>
    <row r="7913" spans="1:2">
      <c r="A7913" s="52">
        <v>39239</v>
      </c>
      <c r="B7913">
        <v>5.08</v>
      </c>
    </row>
    <row r="7914" spans="1:2">
      <c r="A7914" s="52">
        <v>39240</v>
      </c>
      <c r="B7914">
        <v>5.2</v>
      </c>
    </row>
    <row r="7915" spans="1:2">
      <c r="A7915" s="52">
        <v>39241</v>
      </c>
      <c r="B7915">
        <v>5.22</v>
      </c>
    </row>
    <row r="7916" spans="1:2">
      <c r="A7916" s="52">
        <v>39244</v>
      </c>
      <c r="B7916">
        <v>5.24</v>
      </c>
    </row>
    <row r="7917" spans="1:2">
      <c r="A7917" s="52">
        <v>39245</v>
      </c>
      <c r="B7917">
        <v>5.35</v>
      </c>
    </row>
    <row r="7918" spans="1:2">
      <c r="A7918" s="52">
        <v>39246</v>
      </c>
      <c r="B7918">
        <v>5.28</v>
      </c>
    </row>
    <row r="7919" spans="1:2">
      <c r="A7919" s="52">
        <v>39247</v>
      </c>
      <c r="B7919">
        <v>5.3</v>
      </c>
    </row>
    <row r="7920" spans="1:2">
      <c r="A7920" s="52">
        <v>39248</v>
      </c>
      <c r="B7920">
        <v>5.26</v>
      </c>
    </row>
    <row r="7921" spans="1:2">
      <c r="A7921" s="52">
        <v>39251</v>
      </c>
      <c r="B7921">
        <v>5.26</v>
      </c>
    </row>
    <row r="7922" spans="1:2">
      <c r="A7922" s="52">
        <v>39252</v>
      </c>
      <c r="B7922">
        <v>5.2</v>
      </c>
    </row>
    <row r="7923" spans="1:2">
      <c r="A7923" s="52">
        <v>39253</v>
      </c>
      <c r="B7923">
        <v>5.24</v>
      </c>
    </row>
    <row r="7924" spans="1:2">
      <c r="A7924" s="52">
        <v>39254</v>
      </c>
      <c r="B7924">
        <v>5.28</v>
      </c>
    </row>
    <row r="7925" spans="1:2">
      <c r="A7925" s="52">
        <v>39255</v>
      </c>
      <c r="B7925">
        <v>5.25</v>
      </c>
    </row>
    <row r="7926" spans="1:2">
      <c r="A7926" s="52">
        <v>39258</v>
      </c>
      <c r="B7926">
        <v>5.2</v>
      </c>
    </row>
    <row r="7927" spans="1:2">
      <c r="A7927" s="52">
        <v>39259</v>
      </c>
      <c r="B7927">
        <v>5.22</v>
      </c>
    </row>
    <row r="7928" spans="1:2">
      <c r="A7928" s="52">
        <v>39260</v>
      </c>
      <c r="B7928">
        <v>5.2</v>
      </c>
    </row>
    <row r="7929" spans="1:2">
      <c r="A7929" s="52">
        <v>39261</v>
      </c>
      <c r="B7929">
        <v>5.22</v>
      </c>
    </row>
    <row r="7930" spans="1:2">
      <c r="A7930" s="52">
        <v>39262</v>
      </c>
      <c r="B7930">
        <v>5.12</v>
      </c>
    </row>
    <row r="7931" spans="1:2">
      <c r="A7931" s="52">
        <v>39265</v>
      </c>
      <c r="B7931">
        <v>5.09</v>
      </c>
    </row>
    <row r="7932" spans="1:2">
      <c r="A7932" s="52">
        <v>39266</v>
      </c>
      <c r="B7932">
        <v>5.14</v>
      </c>
    </row>
    <row r="7933" spans="1:2">
      <c r="A7933" s="52">
        <v>39267</v>
      </c>
      <c r="B7933" t="s">
        <v>7113</v>
      </c>
    </row>
    <row r="7934" spans="1:2">
      <c r="A7934" s="52">
        <v>39268</v>
      </c>
      <c r="B7934">
        <v>5.24</v>
      </c>
    </row>
    <row r="7935" spans="1:2">
      <c r="A7935" s="52">
        <v>39269</v>
      </c>
      <c r="B7935">
        <v>5.28</v>
      </c>
    </row>
    <row r="7936" spans="1:2">
      <c r="A7936" s="52">
        <v>39272</v>
      </c>
      <c r="B7936">
        <v>5.25</v>
      </c>
    </row>
    <row r="7937" spans="1:2">
      <c r="A7937" s="52">
        <v>39273</v>
      </c>
      <c r="B7937">
        <v>5.14</v>
      </c>
    </row>
    <row r="7938" spans="1:2">
      <c r="A7938" s="52">
        <v>39274</v>
      </c>
      <c r="B7938">
        <v>5.18</v>
      </c>
    </row>
    <row r="7939" spans="1:2">
      <c r="A7939" s="52">
        <v>39275</v>
      </c>
      <c r="B7939">
        <v>5.22</v>
      </c>
    </row>
    <row r="7940" spans="1:2">
      <c r="A7940" s="52">
        <v>39276</v>
      </c>
      <c r="B7940">
        <v>5.19</v>
      </c>
    </row>
    <row r="7941" spans="1:2">
      <c r="A7941" s="52">
        <v>39279</v>
      </c>
      <c r="B7941">
        <v>5.14</v>
      </c>
    </row>
    <row r="7942" spans="1:2">
      <c r="A7942" s="52">
        <v>39280</v>
      </c>
      <c r="B7942">
        <v>5.16</v>
      </c>
    </row>
    <row r="7943" spans="1:2">
      <c r="A7943" s="52">
        <v>39281</v>
      </c>
      <c r="B7943">
        <v>5.0999999999999996</v>
      </c>
    </row>
    <row r="7944" spans="1:2">
      <c r="A7944" s="52">
        <v>39282</v>
      </c>
      <c r="B7944">
        <v>5.12</v>
      </c>
    </row>
    <row r="7945" spans="1:2">
      <c r="A7945" s="52">
        <v>39283</v>
      </c>
      <c r="B7945">
        <v>5.07</v>
      </c>
    </row>
    <row r="7946" spans="1:2">
      <c r="A7946" s="52">
        <v>39286</v>
      </c>
      <c r="B7946">
        <v>5.07</v>
      </c>
    </row>
    <row r="7947" spans="1:2">
      <c r="A7947" s="52">
        <v>39287</v>
      </c>
      <c r="B7947">
        <v>5.05</v>
      </c>
    </row>
    <row r="7948" spans="1:2">
      <c r="A7948" s="52">
        <v>39288</v>
      </c>
      <c r="B7948">
        <v>5.04</v>
      </c>
    </row>
    <row r="7949" spans="1:2">
      <c r="A7949" s="52">
        <v>39289</v>
      </c>
      <c r="B7949">
        <v>4.95</v>
      </c>
    </row>
    <row r="7950" spans="1:2">
      <c r="A7950" s="52">
        <v>39290</v>
      </c>
      <c r="B7950">
        <v>4.95</v>
      </c>
    </row>
    <row r="7951" spans="1:2">
      <c r="A7951" s="52">
        <v>39293</v>
      </c>
      <c r="B7951">
        <v>4.97</v>
      </c>
    </row>
    <row r="7952" spans="1:2">
      <c r="A7952" s="52">
        <v>39294</v>
      </c>
      <c r="B7952">
        <v>4.92</v>
      </c>
    </row>
    <row r="7953" spans="1:2">
      <c r="A7953" s="52">
        <v>39295</v>
      </c>
      <c r="B7953">
        <v>4.9000000000000004</v>
      </c>
    </row>
    <row r="7954" spans="1:2">
      <c r="A7954" s="52">
        <v>39296</v>
      </c>
      <c r="B7954">
        <v>4.91</v>
      </c>
    </row>
    <row r="7955" spans="1:2">
      <c r="A7955" s="52">
        <v>39297</v>
      </c>
      <c r="B7955">
        <v>4.87</v>
      </c>
    </row>
    <row r="7956" spans="1:2">
      <c r="A7956" s="52">
        <v>39300</v>
      </c>
      <c r="B7956">
        <v>4.8899999999999997</v>
      </c>
    </row>
    <row r="7957" spans="1:2">
      <c r="A7957" s="52">
        <v>39301</v>
      </c>
      <c r="B7957">
        <v>4.92</v>
      </c>
    </row>
    <row r="7958" spans="1:2">
      <c r="A7958" s="52">
        <v>39302</v>
      </c>
      <c r="B7958">
        <v>5.01</v>
      </c>
    </row>
    <row r="7959" spans="1:2">
      <c r="A7959" s="52">
        <v>39303</v>
      </c>
      <c r="B7959">
        <v>5.0199999999999996</v>
      </c>
    </row>
    <row r="7960" spans="1:2">
      <c r="A7960" s="52">
        <v>39304</v>
      </c>
      <c r="B7960">
        <v>5.03</v>
      </c>
    </row>
    <row r="7961" spans="1:2">
      <c r="A7961" s="52">
        <v>39307</v>
      </c>
      <c r="B7961">
        <v>5.01</v>
      </c>
    </row>
    <row r="7962" spans="1:2">
      <c r="A7962" s="52">
        <v>39308</v>
      </c>
      <c r="B7962">
        <v>4.99</v>
      </c>
    </row>
    <row r="7963" spans="1:2">
      <c r="A7963" s="52">
        <v>39309</v>
      </c>
      <c r="B7963">
        <v>5</v>
      </c>
    </row>
    <row r="7964" spans="1:2">
      <c r="A7964" s="52">
        <v>39310</v>
      </c>
      <c r="B7964">
        <v>4.92</v>
      </c>
    </row>
    <row r="7965" spans="1:2">
      <c r="A7965" s="52">
        <v>39311</v>
      </c>
      <c r="B7965">
        <v>5</v>
      </c>
    </row>
    <row r="7966" spans="1:2">
      <c r="A7966" s="52">
        <v>39314</v>
      </c>
      <c r="B7966">
        <v>4.9800000000000004</v>
      </c>
    </row>
    <row r="7967" spans="1:2">
      <c r="A7967" s="52">
        <v>39315</v>
      </c>
      <c r="B7967">
        <v>4.95</v>
      </c>
    </row>
    <row r="7968" spans="1:2">
      <c r="A7968" s="52">
        <v>39316</v>
      </c>
      <c r="B7968">
        <v>4.96</v>
      </c>
    </row>
    <row r="7969" spans="1:2">
      <c r="A7969" s="52">
        <v>39317</v>
      </c>
      <c r="B7969">
        <v>4.93</v>
      </c>
    </row>
    <row r="7970" spans="1:2">
      <c r="A7970" s="52">
        <v>39318</v>
      </c>
      <c r="B7970">
        <v>4.88</v>
      </c>
    </row>
    <row r="7971" spans="1:2">
      <c r="A7971" s="52">
        <v>39321</v>
      </c>
      <c r="B7971">
        <v>4.87</v>
      </c>
    </row>
    <row r="7972" spans="1:2">
      <c r="A7972" s="52">
        <v>39322</v>
      </c>
      <c r="B7972">
        <v>4.8600000000000003</v>
      </c>
    </row>
    <row r="7973" spans="1:2">
      <c r="A7973" s="52">
        <v>39323</v>
      </c>
      <c r="B7973">
        <v>4.88</v>
      </c>
    </row>
    <row r="7974" spans="1:2">
      <c r="A7974" s="52">
        <v>39324</v>
      </c>
      <c r="B7974">
        <v>4.83</v>
      </c>
    </row>
    <row r="7975" spans="1:2">
      <c r="A7975" s="52">
        <v>39325</v>
      </c>
      <c r="B7975">
        <v>4.83</v>
      </c>
    </row>
    <row r="7976" spans="1:2">
      <c r="A7976" s="52">
        <v>39328</v>
      </c>
      <c r="B7976" t="s">
        <v>7113</v>
      </c>
    </row>
    <row r="7977" spans="1:2">
      <c r="A7977" s="52">
        <v>39329</v>
      </c>
      <c r="B7977">
        <v>4.84</v>
      </c>
    </row>
    <row r="7978" spans="1:2">
      <c r="A7978" s="52">
        <v>39330</v>
      </c>
      <c r="B7978">
        <v>4.78</v>
      </c>
    </row>
    <row r="7979" spans="1:2">
      <c r="A7979" s="52">
        <v>39331</v>
      </c>
      <c r="B7979">
        <v>4.79</v>
      </c>
    </row>
    <row r="7980" spans="1:2">
      <c r="A7980" s="52">
        <v>39332</v>
      </c>
      <c r="B7980">
        <v>4.7</v>
      </c>
    </row>
    <row r="7981" spans="1:2">
      <c r="A7981" s="52">
        <v>39335</v>
      </c>
      <c r="B7981">
        <v>4.6500000000000004</v>
      </c>
    </row>
    <row r="7982" spans="1:2">
      <c r="A7982" s="52">
        <v>39336</v>
      </c>
      <c r="B7982">
        <v>4.6500000000000004</v>
      </c>
    </row>
    <row r="7983" spans="1:2">
      <c r="A7983" s="52">
        <v>39337</v>
      </c>
      <c r="B7983">
        <v>4.68</v>
      </c>
    </row>
    <row r="7984" spans="1:2">
      <c r="A7984" s="52">
        <v>39338</v>
      </c>
      <c r="B7984">
        <v>4.75</v>
      </c>
    </row>
    <row r="7985" spans="1:2">
      <c r="A7985" s="52">
        <v>39339</v>
      </c>
      <c r="B7985">
        <v>4.72</v>
      </c>
    </row>
    <row r="7986" spans="1:2">
      <c r="A7986" s="52">
        <v>39342</v>
      </c>
      <c r="B7986">
        <v>4.72</v>
      </c>
    </row>
    <row r="7987" spans="1:2">
      <c r="A7987" s="52">
        <v>39343</v>
      </c>
      <c r="B7987">
        <v>4.7699999999999996</v>
      </c>
    </row>
    <row r="7988" spans="1:2">
      <c r="A7988" s="52">
        <v>39344</v>
      </c>
      <c r="B7988">
        <v>4.83</v>
      </c>
    </row>
    <row r="7989" spans="1:2">
      <c r="A7989" s="52">
        <v>39345</v>
      </c>
      <c r="B7989">
        <v>4.96</v>
      </c>
    </row>
    <row r="7990" spans="1:2">
      <c r="A7990" s="52">
        <v>39346</v>
      </c>
      <c r="B7990">
        <v>4.8899999999999997</v>
      </c>
    </row>
    <row r="7991" spans="1:2">
      <c r="A7991" s="52">
        <v>39349</v>
      </c>
      <c r="B7991">
        <v>4.88</v>
      </c>
    </row>
    <row r="7992" spans="1:2">
      <c r="A7992" s="52">
        <v>39350</v>
      </c>
      <c r="B7992">
        <v>4.8899999999999997</v>
      </c>
    </row>
    <row r="7993" spans="1:2">
      <c r="A7993" s="52">
        <v>39351</v>
      </c>
      <c r="B7993">
        <v>4.9000000000000004</v>
      </c>
    </row>
    <row r="7994" spans="1:2">
      <c r="A7994" s="52">
        <v>39352</v>
      </c>
      <c r="B7994">
        <v>4.84</v>
      </c>
    </row>
    <row r="7995" spans="1:2">
      <c r="A7995" s="52">
        <v>39353</v>
      </c>
      <c r="B7995">
        <v>4.83</v>
      </c>
    </row>
    <row r="7996" spans="1:2">
      <c r="A7996" s="52">
        <v>39356</v>
      </c>
      <c r="B7996">
        <v>4.79</v>
      </c>
    </row>
    <row r="7997" spans="1:2">
      <c r="A7997" s="52">
        <v>39357</v>
      </c>
      <c r="B7997">
        <v>4.7699999999999996</v>
      </c>
    </row>
    <row r="7998" spans="1:2">
      <c r="A7998" s="52">
        <v>39358</v>
      </c>
      <c r="B7998">
        <v>4.79</v>
      </c>
    </row>
    <row r="7999" spans="1:2">
      <c r="A7999" s="52">
        <v>39359</v>
      </c>
      <c r="B7999">
        <v>4.7699999999999996</v>
      </c>
    </row>
    <row r="8000" spans="1:2">
      <c r="A8000" s="52">
        <v>39360</v>
      </c>
      <c r="B8000">
        <v>4.87</v>
      </c>
    </row>
    <row r="8001" spans="1:2">
      <c r="A8001" s="52">
        <v>39363</v>
      </c>
      <c r="B8001" t="s">
        <v>7113</v>
      </c>
    </row>
    <row r="8002" spans="1:2">
      <c r="A8002" s="52">
        <v>39364</v>
      </c>
      <c r="B8002">
        <v>4.87</v>
      </c>
    </row>
    <row r="8003" spans="1:2">
      <c r="A8003" s="52">
        <v>39365</v>
      </c>
      <c r="B8003">
        <v>4.8600000000000003</v>
      </c>
    </row>
    <row r="8004" spans="1:2">
      <c r="A8004" s="52">
        <v>39366</v>
      </c>
      <c r="B8004">
        <v>4.87</v>
      </c>
    </row>
    <row r="8005" spans="1:2">
      <c r="A8005" s="52">
        <v>39367</v>
      </c>
      <c r="B8005">
        <v>4.91</v>
      </c>
    </row>
    <row r="8006" spans="1:2">
      <c r="A8006" s="52">
        <v>39370</v>
      </c>
      <c r="B8006">
        <v>4.91</v>
      </c>
    </row>
    <row r="8007" spans="1:2">
      <c r="A8007" s="52">
        <v>39371</v>
      </c>
      <c r="B8007">
        <v>4.9000000000000004</v>
      </c>
    </row>
    <row r="8008" spans="1:2">
      <c r="A8008" s="52">
        <v>39372</v>
      </c>
      <c r="B8008">
        <v>4.82</v>
      </c>
    </row>
    <row r="8009" spans="1:2">
      <c r="A8009" s="52">
        <v>39373</v>
      </c>
      <c r="B8009">
        <v>4.78</v>
      </c>
    </row>
    <row r="8010" spans="1:2">
      <c r="A8010" s="52">
        <v>39374</v>
      </c>
      <c r="B8010">
        <v>4.68</v>
      </c>
    </row>
    <row r="8011" spans="1:2">
      <c r="A8011" s="52">
        <v>39377</v>
      </c>
      <c r="B8011">
        <v>4.68</v>
      </c>
    </row>
    <row r="8012" spans="1:2">
      <c r="A8012" s="52">
        <v>39378</v>
      </c>
      <c r="B8012">
        <v>4.6900000000000004</v>
      </c>
    </row>
    <row r="8013" spans="1:2">
      <c r="A8013" s="52">
        <v>39379</v>
      </c>
      <c r="B8013">
        <v>4.6399999999999997</v>
      </c>
    </row>
    <row r="8014" spans="1:2">
      <c r="A8014" s="52">
        <v>39380</v>
      </c>
      <c r="B8014">
        <v>4.66</v>
      </c>
    </row>
    <row r="8015" spans="1:2">
      <c r="A8015" s="52">
        <v>39381</v>
      </c>
      <c r="B8015">
        <v>4.68</v>
      </c>
    </row>
    <row r="8016" spans="1:2">
      <c r="A8016" s="52">
        <v>39384</v>
      </c>
      <c r="B8016">
        <v>4.66</v>
      </c>
    </row>
    <row r="8017" spans="1:2">
      <c r="A8017" s="52">
        <v>39385</v>
      </c>
      <c r="B8017">
        <v>4.68</v>
      </c>
    </row>
    <row r="8018" spans="1:2">
      <c r="A8018" s="52">
        <v>39386</v>
      </c>
      <c r="B8018">
        <v>4.74</v>
      </c>
    </row>
    <row r="8019" spans="1:2">
      <c r="A8019" s="52">
        <v>39387</v>
      </c>
      <c r="B8019">
        <v>4.6399999999999997</v>
      </c>
    </row>
    <row r="8020" spans="1:2">
      <c r="A8020" s="52">
        <v>39388</v>
      </c>
      <c r="B8020">
        <v>4.6100000000000003</v>
      </c>
    </row>
    <row r="8021" spans="1:2">
      <c r="A8021" s="52">
        <v>39391</v>
      </c>
      <c r="B8021">
        <v>4.63</v>
      </c>
    </row>
    <row r="8022" spans="1:2">
      <c r="A8022" s="52">
        <v>39392</v>
      </c>
      <c r="B8022">
        <v>4.66</v>
      </c>
    </row>
    <row r="8023" spans="1:2">
      <c r="A8023" s="52">
        <v>39393</v>
      </c>
      <c r="B8023">
        <v>4.67</v>
      </c>
    </row>
    <row r="8024" spans="1:2">
      <c r="A8024" s="52">
        <v>39394</v>
      </c>
      <c r="B8024">
        <v>4.67</v>
      </c>
    </row>
    <row r="8025" spans="1:2">
      <c r="A8025" s="52">
        <v>39395</v>
      </c>
      <c r="B8025">
        <v>4.6100000000000003</v>
      </c>
    </row>
    <row r="8026" spans="1:2">
      <c r="A8026" s="52">
        <v>39398</v>
      </c>
      <c r="B8026" t="s">
        <v>7113</v>
      </c>
    </row>
    <row r="8027" spans="1:2">
      <c r="A8027" s="52">
        <v>39399</v>
      </c>
      <c r="B8027">
        <v>4.6100000000000003</v>
      </c>
    </row>
    <row r="8028" spans="1:2">
      <c r="A8028" s="52">
        <v>39400</v>
      </c>
      <c r="B8028">
        <v>4.6100000000000003</v>
      </c>
    </row>
    <row r="8029" spans="1:2">
      <c r="A8029" s="52">
        <v>39401</v>
      </c>
      <c r="B8029">
        <v>4.54</v>
      </c>
    </row>
    <row r="8030" spans="1:2">
      <c r="A8030" s="52">
        <v>39402</v>
      </c>
      <c r="B8030">
        <v>4.5199999999999996</v>
      </c>
    </row>
    <row r="8031" spans="1:2">
      <c r="A8031" s="52">
        <v>39405</v>
      </c>
      <c r="B8031">
        <v>4.47</v>
      </c>
    </row>
    <row r="8032" spans="1:2">
      <c r="A8032" s="52">
        <v>39406</v>
      </c>
      <c r="B8032">
        <v>4.49</v>
      </c>
    </row>
    <row r="8033" spans="1:2">
      <c r="A8033" s="52">
        <v>39407</v>
      </c>
      <c r="B8033">
        <v>4.46</v>
      </c>
    </row>
    <row r="8034" spans="1:2">
      <c r="A8034" s="52">
        <v>39408</v>
      </c>
      <c r="B8034" t="s">
        <v>7113</v>
      </c>
    </row>
    <row r="8035" spans="1:2">
      <c r="A8035" s="52">
        <v>39409</v>
      </c>
      <c r="B8035">
        <v>4.43</v>
      </c>
    </row>
    <row r="8036" spans="1:2">
      <c r="A8036" s="52">
        <v>39412</v>
      </c>
      <c r="B8036">
        <v>4.26</v>
      </c>
    </row>
    <row r="8037" spans="1:2">
      <c r="A8037" s="52">
        <v>39413</v>
      </c>
      <c r="B8037">
        <v>4.3600000000000003</v>
      </c>
    </row>
    <row r="8038" spans="1:2">
      <c r="A8038" s="52">
        <v>39414</v>
      </c>
      <c r="B8038">
        <v>4.41</v>
      </c>
    </row>
    <row r="8039" spans="1:2">
      <c r="A8039" s="52">
        <v>39415</v>
      </c>
      <c r="B8039">
        <v>4.3499999999999996</v>
      </c>
    </row>
    <row r="8040" spans="1:2">
      <c r="A8040" s="52">
        <v>39416</v>
      </c>
      <c r="B8040">
        <v>4.4000000000000004</v>
      </c>
    </row>
    <row r="8041" spans="1:2">
      <c r="A8041" s="52">
        <v>39419</v>
      </c>
      <c r="B8041">
        <v>4.34</v>
      </c>
    </row>
    <row r="8042" spans="1:2">
      <c r="A8042" s="52">
        <v>39420</v>
      </c>
      <c r="B8042">
        <v>4.34</v>
      </c>
    </row>
    <row r="8043" spans="1:2">
      <c r="A8043" s="52">
        <v>39421</v>
      </c>
      <c r="B8043">
        <v>4.3899999999999997</v>
      </c>
    </row>
    <row r="8044" spans="1:2">
      <c r="A8044" s="52">
        <v>39422</v>
      </c>
      <c r="B8044">
        <v>4.49</v>
      </c>
    </row>
    <row r="8045" spans="1:2">
      <c r="A8045" s="52">
        <v>39423</v>
      </c>
      <c r="B8045">
        <v>4.58</v>
      </c>
    </row>
    <row r="8046" spans="1:2">
      <c r="A8046" s="52">
        <v>39426</v>
      </c>
      <c r="B8046">
        <v>4.5999999999999996</v>
      </c>
    </row>
    <row r="8047" spans="1:2">
      <c r="A8047" s="52">
        <v>39427</v>
      </c>
      <c r="B8047">
        <v>4.47</v>
      </c>
    </row>
    <row r="8048" spans="1:2">
      <c r="A8048" s="52">
        <v>39428</v>
      </c>
      <c r="B8048">
        <v>4.51</v>
      </c>
    </row>
    <row r="8049" spans="1:2">
      <c r="A8049" s="52">
        <v>39429</v>
      </c>
      <c r="B8049">
        <v>4.6100000000000003</v>
      </c>
    </row>
    <row r="8050" spans="1:2">
      <c r="A8050" s="52">
        <v>39430</v>
      </c>
      <c r="B8050">
        <v>4.66</v>
      </c>
    </row>
    <row r="8051" spans="1:2">
      <c r="A8051" s="52">
        <v>39433</v>
      </c>
      <c r="B8051">
        <v>4.62</v>
      </c>
    </row>
    <row r="8052" spans="1:2">
      <c r="A8052" s="52">
        <v>39434</v>
      </c>
      <c r="B8052">
        <v>4.55</v>
      </c>
    </row>
    <row r="8053" spans="1:2">
      <c r="A8053" s="52">
        <v>39435</v>
      </c>
      <c r="B8053">
        <v>4.47</v>
      </c>
    </row>
    <row r="8054" spans="1:2">
      <c r="A8054" s="52">
        <v>39436</v>
      </c>
      <c r="B8054">
        <v>4.46</v>
      </c>
    </row>
    <row r="8055" spans="1:2">
      <c r="A8055" s="52">
        <v>39437</v>
      </c>
      <c r="B8055">
        <v>4.58</v>
      </c>
    </row>
    <row r="8056" spans="1:2">
      <c r="A8056" s="52">
        <v>39440</v>
      </c>
      <c r="B8056">
        <v>4.62</v>
      </c>
    </row>
    <row r="8057" spans="1:2">
      <c r="A8057" s="52">
        <v>39441</v>
      </c>
      <c r="B8057" t="s">
        <v>7113</v>
      </c>
    </row>
    <row r="8058" spans="1:2">
      <c r="A8058" s="52">
        <v>39442</v>
      </c>
      <c r="B8058">
        <v>4.68</v>
      </c>
    </row>
    <row r="8059" spans="1:2">
      <c r="A8059" s="52">
        <v>39443</v>
      </c>
      <c r="B8059">
        <v>4.6100000000000003</v>
      </c>
    </row>
    <row r="8060" spans="1:2">
      <c r="A8060" s="52">
        <v>39444</v>
      </c>
      <c r="B8060">
        <v>4.51</v>
      </c>
    </row>
    <row r="8061" spans="1:2">
      <c r="A8061" s="52">
        <v>39447</v>
      </c>
      <c r="B8061">
        <v>4.45</v>
      </c>
    </row>
    <row r="8062" spans="1:2">
      <c r="A8062" s="52">
        <v>39448</v>
      </c>
      <c r="B8062" t="s">
        <v>7113</v>
      </c>
    </row>
    <row r="8063" spans="1:2">
      <c r="A8063" s="52">
        <v>39449</v>
      </c>
      <c r="B8063">
        <v>4.3499999999999996</v>
      </c>
    </row>
    <row r="8064" spans="1:2">
      <c r="A8064" s="52">
        <v>39450</v>
      </c>
      <c r="B8064">
        <v>4.37</v>
      </c>
    </row>
    <row r="8065" spans="1:2">
      <c r="A8065" s="52">
        <v>39451</v>
      </c>
      <c r="B8065">
        <v>4.3600000000000003</v>
      </c>
    </row>
    <row r="8066" spans="1:2">
      <c r="A8066" s="52">
        <v>39454</v>
      </c>
      <c r="B8066">
        <v>4.34</v>
      </c>
    </row>
    <row r="8067" spans="1:2">
      <c r="A8067" s="52">
        <v>39455</v>
      </c>
      <c r="B8067">
        <v>4.3499999999999996</v>
      </c>
    </row>
    <row r="8068" spans="1:2">
      <c r="A8068" s="52">
        <v>39456</v>
      </c>
      <c r="B8068">
        <v>4.32</v>
      </c>
    </row>
    <row r="8069" spans="1:2">
      <c r="A8069" s="52">
        <v>39457</v>
      </c>
      <c r="B8069">
        <v>4.4400000000000004</v>
      </c>
    </row>
    <row r="8070" spans="1:2">
      <c r="A8070" s="52">
        <v>39458</v>
      </c>
      <c r="B8070">
        <v>4.3899999999999997</v>
      </c>
    </row>
    <row r="8071" spans="1:2">
      <c r="A8071" s="52">
        <v>39461</v>
      </c>
      <c r="B8071">
        <v>4.37</v>
      </c>
    </row>
    <row r="8072" spans="1:2">
      <c r="A8072" s="52">
        <v>39462</v>
      </c>
      <c r="B8072">
        <v>4.28</v>
      </c>
    </row>
    <row r="8073" spans="1:2">
      <c r="A8073" s="52">
        <v>39463</v>
      </c>
      <c r="B8073">
        <v>4.32</v>
      </c>
    </row>
    <row r="8074" spans="1:2">
      <c r="A8074" s="52">
        <v>39464</v>
      </c>
      <c r="B8074">
        <v>4.25</v>
      </c>
    </row>
    <row r="8075" spans="1:2">
      <c r="A8075" s="52">
        <v>39465</v>
      </c>
      <c r="B8075">
        <v>4.28</v>
      </c>
    </row>
    <row r="8076" spans="1:2">
      <c r="A8076" s="52">
        <v>39468</v>
      </c>
      <c r="B8076" t="s">
        <v>7113</v>
      </c>
    </row>
    <row r="8077" spans="1:2">
      <c r="A8077" s="52">
        <v>39469</v>
      </c>
      <c r="B8077">
        <v>4.2300000000000004</v>
      </c>
    </row>
    <row r="8078" spans="1:2">
      <c r="A8078" s="52">
        <v>39470</v>
      </c>
      <c r="B8078">
        <v>4.2300000000000004</v>
      </c>
    </row>
    <row r="8079" spans="1:2">
      <c r="A8079" s="52">
        <v>39471</v>
      </c>
      <c r="B8079">
        <v>4.3600000000000003</v>
      </c>
    </row>
    <row r="8080" spans="1:2">
      <c r="A8080" s="52">
        <v>39472</v>
      </c>
      <c r="B8080">
        <v>4.28</v>
      </c>
    </row>
    <row r="8081" spans="1:2">
      <c r="A8081" s="52">
        <v>39475</v>
      </c>
      <c r="B8081">
        <v>4.29</v>
      </c>
    </row>
    <row r="8082" spans="1:2">
      <c r="A8082" s="52">
        <v>39476</v>
      </c>
      <c r="B8082">
        <v>4.34</v>
      </c>
    </row>
    <row r="8083" spans="1:2">
      <c r="A8083" s="52">
        <v>39477</v>
      </c>
      <c r="B8083">
        <v>4.4400000000000004</v>
      </c>
    </row>
    <row r="8084" spans="1:2">
      <c r="A8084" s="52">
        <v>39478</v>
      </c>
      <c r="B8084">
        <v>4.3499999999999996</v>
      </c>
    </row>
    <row r="8085" spans="1:2">
      <c r="A8085" s="52">
        <v>39479</v>
      </c>
      <c r="B8085">
        <v>4.32</v>
      </c>
    </row>
    <row r="8086" spans="1:2">
      <c r="A8086" s="52">
        <v>39482</v>
      </c>
      <c r="B8086">
        <v>4.37</v>
      </c>
    </row>
    <row r="8087" spans="1:2">
      <c r="A8087" s="52">
        <v>39483</v>
      </c>
      <c r="B8087">
        <v>4.33</v>
      </c>
    </row>
    <row r="8088" spans="1:2">
      <c r="A8088" s="52">
        <v>39484</v>
      </c>
      <c r="B8088">
        <v>4.37</v>
      </c>
    </row>
    <row r="8089" spans="1:2">
      <c r="A8089" s="52">
        <v>39485</v>
      </c>
      <c r="B8089">
        <v>4.51</v>
      </c>
    </row>
    <row r="8090" spans="1:2">
      <c r="A8090" s="52">
        <v>39486</v>
      </c>
      <c r="B8090">
        <v>4.43</v>
      </c>
    </row>
    <row r="8091" spans="1:2">
      <c r="A8091" s="52">
        <v>39489</v>
      </c>
      <c r="B8091">
        <v>4.41</v>
      </c>
    </row>
    <row r="8092" spans="1:2">
      <c r="A8092" s="52">
        <v>39490</v>
      </c>
      <c r="B8092">
        <v>4.46</v>
      </c>
    </row>
    <row r="8093" spans="1:2">
      <c r="A8093" s="52">
        <v>39491</v>
      </c>
      <c r="B8093">
        <v>4.5199999999999996</v>
      </c>
    </row>
    <row r="8094" spans="1:2">
      <c r="A8094" s="52">
        <v>39492</v>
      </c>
      <c r="B8094">
        <v>4.67</v>
      </c>
    </row>
    <row r="8095" spans="1:2">
      <c r="A8095" s="52">
        <v>39493</v>
      </c>
      <c r="B8095">
        <v>4.58</v>
      </c>
    </row>
    <row r="8096" spans="1:2">
      <c r="A8096" s="52">
        <v>39496</v>
      </c>
      <c r="B8096" t="s">
        <v>7113</v>
      </c>
    </row>
    <row r="8097" spans="1:2">
      <c r="A8097" s="52">
        <v>39497</v>
      </c>
      <c r="B8097">
        <v>4.66</v>
      </c>
    </row>
    <row r="8098" spans="1:2">
      <c r="A8098" s="52">
        <v>39498</v>
      </c>
      <c r="B8098">
        <v>4.6500000000000004</v>
      </c>
    </row>
    <row r="8099" spans="1:2">
      <c r="A8099" s="52">
        <v>39499</v>
      </c>
      <c r="B8099">
        <v>4.54</v>
      </c>
    </row>
    <row r="8100" spans="1:2">
      <c r="A8100" s="52">
        <v>39500</v>
      </c>
      <c r="B8100">
        <v>4.58</v>
      </c>
    </row>
    <row r="8101" spans="1:2">
      <c r="A8101" s="52">
        <v>39503</v>
      </c>
      <c r="B8101">
        <v>4.67</v>
      </c>
    </row>
    <row r="8102" spans="1:2">
      <c r="A8102" s="52">
        <v>39504</v>
      </c>
      <c r="B8102">
        <v>4.66</v>
      </c>
    </row>
    <row r="8103" spans="1:2">
      <c r="A8103" s="52">
        <v>39505</v>
      </c>
      <c r="B8103">
        <v>4.6500000000000004</v>
      </c>
    </row>
    <row r="8104" spans="1:2">
      <c r="A8104" s="52">
        <v>39506</v>
      </c>
      <c r="B8104">
        <v>4.55</v>
      </c>
    </row>
    <row r="8105" spans="1:2">
      <c r="A8105" s="52">
        <v>39507</v>
      </c>
      <c r="B8105">
        <v>4.41</v>
      </c>
    </row>
    <row r="8106" spans="1:2">
      <c r="A8106" s="52">
        <v>39510</v>
      </c>
      <c r="B8106">
        <v>4.42</v>
      </c>
    </row>
    <row r="8107" spans="1:2">
      <c r="A8107" s="52">
        <v>39511</v>
      </c>
      <c r="B8107">
        <v>4.5199999999999996</v>
      </c>
    </row>
    <row r="8108" spans="1:2">
      <c r="A8108" s="52">
        <v>39512</v>
      </c>
      <c r="B8108">
        <v>4.5999999999999996</v>
      </c>
    </row>
    <row r="8109" spans="1:2">
      <c r="A8109" s="52">
        <v>39513</v>
      </c>
      <c r="B8109">
        <v>4.57</v>
      </c>
    </row>
    <row r="8110" spans="1:2">
      <c r="A8110" s="52">
        <v>39514</v>
      </c>
      <c r="B8110">
        <v>4.55</v>
      </c>
    </row>
    <row r="8111" spans="1:2">
      <c r="A8111" s="52">
        <v>39517</v>
      </c>
      <c r="B8111">
        <v>4.45</v>
      </c>
    </row>
    <row r="8112" spans="1:2">
      <c r="A8112" s="52">
        <v>39518</v>
      </c>
      <c r="B8112">
        <v>4.53</v>
      </c>
    </row>
    <row r="8113" spans="1:2">
      <c r="A8113" s="52">
        <v>39519</v>
      </c>
      <c r="B8113">
        <v>4.4000000000000004</v>
      </c>
    </row>
    <row r="8114" spans="1:2">
      <c r="A8114" s="52">
        <v>39520</v>
      </c>
      <c r="B8114">
        <v>4.47</v>
      </c>
    </row>
    <row r="8115" spans="1:2">
      <c r="A8115" s="52">
        <v>39521</v>
      </c>
      <c r="B8115">
        <v>4.3499999999999996</v>
      </c>
    </row>
    <row r="8116" spans="1:2">
      <c r="A8116" s="52">
        <v>39524</v>
      </c>
      <c r="B8116">
        <v>4.29</v>
      </c>
    </row>
    <row r="8117" spans="1:2">
      <c r="A8117" s="52">
        <v>39525</v>
      </c>
      <c r="B8117">
        <v>4.3499999999999996</v>
      </c>
    </row>
    <row r="8118" spans="1:2">
      <c r="A8118" s="52">
        <v>39526</v>
      </c>
      <c r="B8118">
        <v>4.22</v>
      </c>
    </row>
    <row r="8119" spans="1:2">
      <c r="A8119" s="52">
        <v>39527</v>
      </c>
      <c r="B8119">
        <v>4.17</v>
      </c>
    </row>
    <row r="8120" spans="1:2">
      <c r="A8120" s="52">
        <v>39528</v>
      </c>
      <c r="B8120" t="s">
        <v>7113</v>
      </c>
    </row>
    <row r="8121" spans="1:2">
      <c r="A8121" s="52">
        <v>39531</v>
      </c>
      <c r="B8121">
        <v>4.33</v>
      </c>
    </row>
    <row r="8122" spans="1:2">
      <c r="A8122" s="52">
        <v>39532</v>
      </c>
      <c r="B8122">
        <v>4.3</v>
      </c>
    </row>
    <row r="8123" spans="1:2">
      <c r="A8123" s="52">
        <v>39533</v>
      </c>
      <c r="B8123">
        <v>4.33</v>
      </c>
    </row>
    <row r="8124" spans="1:2">
      <c r="A8124" s="52">
        <v>39534</v>
      </c>
      <c r="B8124">
        <v>4.38</v>
      </c>
    </row>
    <row r="8125" spans="1:2">
      <c r="A8125" s="52">
        <v>39535</v>
      </c>
      <c r="B8125">
        <v>4.33</v>
      </c>
    </row>
    <row r="8126" spans="1:2">
      <c r="A8126" s="52">
        <v>39538</v>
      </c>
      <c r="B8126">
        <v>4.3</v>
      </c>
    </row>
    <row r="8127" spans="1:2">
      <c r="A8127" s="52">
        <v>39539</v>
      </c>
      <c r="B8127">
        <v>4.4000000000000004</v>
      </c>
    </row>
    <row r="8128" spans="1:2">
      <c r="A8128" s="52">
        <v>39540</v>
      </c>
      <c r="B8128">
        <v>4.38</v>
      </c>
    </row>
    <row r="8129" spans="1:2">
      <c r="A8129" s="52">
        <v>39541</v>
      </c>
      <c r="B8129">
        <v>4.4000000000000004</v>
      </c>
    </row>
    <row r="8130" spans="1:2">
      <c r="A8130" s="52">
        <v>39542</v>
      </c>
      <c r="B8130">
        <v>4.32</v>
      </c>
    </row>
    <row r="8131" spans="1:2">
      <c r="A8131" s="52">
        <v>39545</v>
      </c>
      <c r="B8131">
        <v>4.3600000000000003</v>
      </c>
    </row>
    <row r="8132" spans="1:2">
      <c r="A8132" s="52">
        <v>39546</v>
      </c>
      <c r="B8132">
        <v>4.37</v>
      </c>
    </row>
    <row r="8133" spans="1:2">
      <c r="A8133" s="52">
        <v>39547</v>
      </c>
      <c r="B8133">
        <v>4.3099999999999996</v>
      </c>
    </row>
    <row r="8134" spans="1:2">
      <c r="A8134" s="52">
        <v>39548</v>
      </c>
      <c r="B8134">
        <v>4.34</v>
      </c>
    </row>
    <row r="8135" spans="1:2">
      <c r="A8135" s="52">
        <v>39549</v>
      </c>
      <c r="B8135">
        <v>4.3</v>
      </c>
    </row>
    <row r="8136" spans="1:2">
      <c r="A8136" s="52">
        <v>39552</v>
      </c>
      <c r="B8136">
        <v>4.3499999999999996</v>
      </c>
    </row>
    <row r="8137" spans="1:2">
      <c r="A8137" s="52">
        <v>39553</v>
      </c>
      <c r="B8137">
        <v>4.42</v>
      </c>
    </row>
    <row r="8138" spans="1:2">
      <c r="A8138" s="52">
        <v>39554</v>
      </c>
      <c r="B8138">
        <v>4.54</v>
      </c>
    </row>
    <row r="8139" spans="1:2">
      <c r="A8139" s="52">
        <v>39555</v>
      </c>
      <c r="B8139">
        <v>4.54</v>
      </c>
    </row>
    <row r="8140" spans="1:2">
      <c r="A8140" s="52">
        <v>39556</v>
      </c>
      <c r="B8140">
        <v>4.51</v>
      </c>
    </row>
    <row r="8141" spans="1:2">
      <c r="A8141" s="52">
        <v>39559</v>
      </c>
      <c r="B8141">
        <v>4.4800000000000004</v>
      </c>
    </row>
    <row r="8142" spans="1:2">
      <c r="A8142" s="52">
        <v>39560</v>
      </c>
      <c r="B8142">
        <v>4.46</v>
      </c>
    </row>
    <row r="8143" spans="1:2">
      <c r="A8143" s="52">
        <v>39561</v>
      </c>
      <c r="B8143">
        <v>4.49</v>
      </c>
    </row>
    <row r="8144" spans="1:2">
      <c r="A8144" s="52">
        <v>39562</v>
      </c>
      <c r="B8144">
        <v>4.5599999999999996</v>
      </c>
    </row>
    <row r="8145" spans="1:2">
      <c r="A8145" s="52">
        <v>39563</v>
      </c>
      <c r="B8145">
        <v>4.6100000000000003</v>
      </c>
    </row>
    <row r="8146" spans="1:2">
      <c r="A8146" s="52">
        <v>39566</v>
      </c>
      <c r="B8146">
        <v>4.57</v>
      </c>
    </row>
    <row r="8147" spans="1:2">
      <c r="A8147" s="52">
        <v>39567</v>
      </c>
      <c r="B8147">
        <v>4.55</v>
      </c>
    </row>
    <row r="8148" spans="1:2">
      <c r="A8148" s="52">
        <v>39568</v>
      </c>
      <c r="B8148">
        <v>4.49</v>
      </c>
    </row>
    <row r="8149" spans="1:2">
      <c r="A8149" s="52">
        <v>39569</v>
      </c>
      <c r="B8149">
        <v>4.49</v>
      </c>
    </row>
    <row r="8150" spans="1:2">
      <c r="A8150" s="52">
        <v>39570</v>
      </c>
      <c r="B8150">
        <v>4.57</v>
      </c>
    </row>
    <row r="8151" spans="1:2">
      <c r="A8151" s="52">
        <v>39573</v>
      </c>
      <c r="B8151">
        <v>4.58</v>
      </c>
    </row>
    <row r="8152" spans="1:2">
      <c r="A8152" s="52">
        <v>39574</v>
      </c>
      <c r="B8152">
        <v>4.6399999999999997</v>
      </c>
    </row>
    <row r="8153" spans="1:2">
      <c r="A8153" s="52">
        <v>39575</v>
      </c>
      <c r="B8153">
        <v>4.6100000000000003</v>
      </c>
    </row>
    <row r="8154" spans="1:2">
      <c r="A8154" s="52">
        <v>39576</v>
      </c>
      <c r="B8154">
        <v>4.5</v>
      </c>
    </row>
    <row r="8155" spans="1:2">
      <c r="A8155" s="52">
        <v>39577</v>
      </c>
      <c r="B8155">
        <v>4.53</v>
      </c>
    </row>
    <row r="8156" spans="1:2">
      <c r="A8156" s="52">
        <v>39580</v>
      </c>
      <c r="B8156">
        <v>4.53</v>
      </c>
    </row>
    <row r="8157" spans="1:2">
      <c r="A8157" s="52">
        <v>39581</v>
      </c>
      <c r="B8157">
        <v>4.62</v>
      </c>
    </row>
    <row r="8158" spans="1:2">
      <c r="A8158" s="52">
        <v>39582</v>
      </c>
      <c r="B8158">
        <v>4.63</v>
      </c>
    </row>
    <row r="8159" spans="1:2">
      <c r="A8159" s="52">
        <v>39583</v>
      </c>
      <c r="B8159">
        <v>4.5599999999999996</v>
      </c>
    </row>
    <row r="8160" spans="1:2">
      <c r="A8160" s="52">
        <v>39584</v>
      </c>
      <c r="B8160">
        <v>4.58</v>
      </c>
    </row>
    <row r="8161" spans="1:2">
      <c r="A8161" s="52">
        <v>39587</v>
      </c>
      <c r="B8161">
        <v>4.5599999999999996</v>
      </c>
    </row>
    <row r="8162" spans="1:2">
      <c r="A8162" s="52">
        <v>39588</v>
      </c>
      <c r="B8162">
        <v>4.53</v>
      </c>
    </row>
    <row r="8163" spans="1:2">
      <c r="A8163" s="52">
        <v>39589</v>
      </c>
      <c r="B8163">
        <v>4.55</v>
      </c>
    </row>
    <row r="8164" spans="1:2">
      <c r="A8164" s="52">
        <v>39590</v>
      </c>
      <c r="B8164">
        <v>4.63</v>
      </c>
    </row>
    <row r="8165" spans="1:2">
      <c r="A8165" s="52">
        <v>39591</v>
      </c>
      <c r="B8165">
        <v>4.57</v>
      </c>
    </row>
    <row r="8166" spans="1:2">
      <c r="A8166" s="52">
        <v>39594</v>
      </c>
      <c r="B8166" t="s">
        <v>7113</v>
      </c>
    </row>
    <row r="8167" spans="1:2">
      <c r="A8167" s="52">
        <v>39595</v>
      </c>
      <c r="B8167">
        <v>4.6500000000000004</v>
      </c>
    </row>
    <row r="8168" spans="1:2">
      <c r="A8168" s="52">
        <v>39596</v>
      </c>
      <c r="B8168">
        <v>4.71</v>
      </c>
    </row>
    <row r="8169" spans="1:2">
      <c r="A8169" s="52">
        <v>39597</v>
      </c>
      <c r="B8169">
        <v>4.76</v>
      </c>
    </row>
    <row r="8170" spans="1:2">
      <c r="A8170" s="52">
        <v>39598</v>
      </c>
      <c r="B8170">
        <v>4.72</v>
      </c>
    </row>
    <row r="8171" spans="1:2">
      <c r="A8171" s="52">
        <v>39601</v>
      </c>
      <c r="B8171">
        <v>4.68</v>
      </c>
    </row>
    <row r="8172" spans="1:2">
      <c r="A8172" s="52">
        <v>39602</v>
      </c>
      <c r="B8172">
        <v>4.63</v>
      </c>
    </row>
    <row r="8173" spans="1:2">
      <c r="A8173" s="52">
        <v>39603</v>
      </c>
      <c r="B8173">
        <v>4.71</v>
      </c>
    </row>
    <row r="8174" spans="1:2">
      <c r="A8174" s="52">
        <v>39604</v>
      </c>
      <c r="B8174">
        <v>4.75</v>
      </c>
    </row>
    <row r="8175" spans="1:2">
      <c r="A8175" s="52">
        <v>39605</v>
      </c>
      <c r="B8175">
        <v>4.6500000000000004</v>
      </c>
    </row>
    <row r="8176" spans="1:2">
      <c r="A8176" s="52">
        <v>39608</v>
      </c>
      <c r="B8176">
        <v>4.6399999999999997</v>
      </c>
    </row>
    <row r="8177" spans="1:2">
      <c r="A8177" s="52">
        <v>39609</v>
      </c>
      <c r="B8177">
        <v>4.7</v>
      </c>
    </row>
    <row r="8178" spans="1:2">
      <c r="A8178" s="52">
        <v>39610</v>
      </c>
      <c r="B8178">
        <v>4.72</v>
      </c>
    </row>
    <row r="8179" spans="1:2">
      <c r="A8179" s="52">
        <v>39611</v>
      </c>
      <c r="B8179">
        <v>4.7699999999999996</v>
      </c>
    </row>
    <row r="8180" spans="1:2">
      <c r="A8180" s="52">
        <v>39612</v>
      </c>
      <c r="B8180">
        <v>4.79</v>
      </c>
    </row>
    <row r="8181" spans="1:2">
      <c r="A8181" s="52">
        <v>39615</v>
      </c>
      <c r="B8181">
        <v>4.7699999999999996</v>
      </c>
    </row>
    <row r="8182" spans="1:2">
      <c r="A8182" s="52">
        <v>39616</v>
      </c>
      <c r="B8182">
        <v>4.78</v>
      </c>
    </row>
    <row r="8183" spans="1:2">
      <c r="A8183" s="52">
        <v>39617</v>
      </c>
      <c r="B8183">
        <v>4.72</v>
      </c>
    </row>
    <row r="8184" spans="1:2">
      <c r="A8184" s="52">
        <v>39618</v>
      </c>
      <c r="B8184">
        <v>4.76</v>
      </c>
    </row>
    <row r="8185" spans="1:2">
      <c r="A8185" s="52">
        <v>39619</v>
      </c>
      <c r="B8185">
        <v>4.71</v>
      </c>
    </row>
    <row r="8186" spans="1:2">
      <c r="A8186" s="52">
        <v>39622</v>
      </c>
      <c r="B8186">
        <v>4.71</v>
      </c>
    </row>
    <row r="8187" spans="1:2">
      <c r="A8187" s="52">
        <v>39623</v>
      </c>
      <c r="B8187">
        <v>4.6500000000000004</v>
      </c>
    </row>
    <row r="8188" spans="1:2">
      <c r="A8188" s="52">
        <v>39624</v>
      </c>
      <c r="B8188">
        <v>4.6500000000000004</v>
      </c>
    </row>
    <row r="8189" spans="1:2">
      <c r="A8189" s="52">
        <v>39625</v>
      </c>
      <c r="B8189">
        <v>4.62</v>
      </c>
    </row>
    <row r="8190" spans="1:2">
      <c r="A8190" s="52">
        <v>39626</v>
      </c>
      <c r="B8190">
        <v>4.53</v>
      </c>
    </row>
    <row r="8191" spans="1:2">
      <c r="A8191" s="52">
        <v>39629</v>
      </c>
      <c r="B8191">
        <v>4.53</v>
      </c>
    </row>
    <row r="8192" spans="1:2">
      <c r="A8192" s="52">
        <v>39630</v>
      </c>
      <c r="B8192">
        <v>4.55</v>
      </c>
    </row>
    <row r="8193" spans="1:2">
      <c r="A8193" s="52">
        <v>39631</v>
      </c>
      <c r="B8193">
        <v>4.51</v>
      </c>
    </row>
    <row r="8194" spans="1:2">
      <c r="A8194" s="52">
        <v>39632</v>
      </c>
      <c r="B8194">
        <v>4.53</v>
      </c>
    </row>
    <row r="8195" spans="1:2">
      <c r="A8195" s="52">
        <v>39633</v>
      </c>
      <c r="B8195" t="s">
        <v>7113</v>
      </c>
    </row>
    <row r="8196" spans="1:2">
      <c r="A8196" s="52">
        <v>39636</v>
      </c>
      <c r="B8196">
        <v>4.51</v>
      </c>
    </row>
    <row r="8197" spans="1:2">
      <c r="A8197" s="52">
        <v>39637</v>
      </c>
      <c r="B8197">
        <v>4.46</v>
      </c>
    </row>
    <row r="8198" spans="1:2">
      <c r="A8198" s="52">
        <v>39638</v>
      </c>
      <c r="B8198">
        <v>4.42</v>
      </c>
    </row>
    <row r="8199" spans="1:2">
      <c r="A8199" s="52">
        <v>39639</v>
      </c>
      <c r="B8199">
        <v>4.42</v>
      </c>
    </row>
    <row r="8200" spans="1:2">
      <c r="A8200" s="52">
        <v>39640</v>
      </c>
      <c r="B8200">
        <v>4.5199999999999996</v>
      </c>
    </row>
    <row r="8201" spans="1:2">
      <c r="A8201" s="52">
        <v>39643</v>
      </c>
      <c r="B8201">
        <v>4.47</v>
      </c>
    </row>
    <row r="8202" spans="1:2">
      <c r="A8202" s="52">
        <v>39644</v>
      </c>
      <c r="B8202">
        <v>4.4800000000000004</v>
      </c>
    </row>
    <row r="8203" spans="1:2">
      <c r="A8203" s="52">
        <v>39645</v>
      </c>
      <c r="B8203">
        <v>4.59</v>
      </c>
    </row>
    <row r="8204" spans="1:2">
      <c r="A8204" s="52">
        <v>39646</v>
      </c>
      <c r="B8204">
        <v>4.6500000000000004</v>
      </c>
    </row>
    <row r="8205" spans="1:2">
      <c r="A8205" s="52">
        <v>39647</v>
      </c>
      <c r="B8205">
        <v>4.66</v>
      </c>
    </row>
    <row r="8206" spans="1:2">
      <c r="A8206" s="52">
        <v>39650</v>
      </c>
      <c r="B8206">
        <v>4.6399999999999997</v>
      </c>
    </row>
    <row r="8207" spans="1:2">
      <c r="A8207" s="52">
        <v>39651</v>
      </c>
      <c r="B8207">
        <v>4.67</v>
      </c>
    </row>
    <row r="8208" spans="1:2">
      <c r="A8208" s="52">
        <v>39652</v>
      </c>
      <c r="B8208">
        <v>4.6900000000000004</v>
      </c>
    </row>
    <row r="8209" spans="1:2">
      <c r="A8209" s="52">
        <v>39653</v>
      </c>
      <c r="B8209">
        <v>4.5999999999999996</v>
      </c>
    </row>
    <row r="8210" spans="1:2">
      <c r="A8210" s="52">
        <v>39654</v>
      </c>
      <c r="B8210">
        <v>4.6900000000000004</v>
      </c>
    </row>
    <row r="8211" spans="1:2">
      <c r="A8211" s="52">
        <v>39657</v>
      </c>
      <c r="B8211">
        <v>4.63</v>
      </c>
    </row>
    <row r="8212" spans="1:2">
      <c r="A8212" s="52">
        <v>39658</v>
      </c>
      <c r="B8212">
        <v>4.6399999999999997</v>
      </c>
    </row>
    <row r="8213" spans="1:2">
      <c r="A8213" s="52">
        <v>39659</v>
      </c>
      <c r="B8213">
        <v>4.6399999999999997</v>
      </c>
    </row>
    <row r="8214" spans="1:2">
      <c r="A8214" s="52">
        <v>39660</v>
      </c>
      <c r="B8214">
        <v>4.59</v>
      </c>
    </row>
    <row r="8215" spans="1:2">
      <c r="A8215" s="52">
        <v>39661</v>
      </c>
      <c r="B8215">
        <v>4.57</v>
      </c>
    </row>
    <row r="8216" spans="1:2">
      <c r="A8216" s="52">
        <v>39664</v>
      </c>
      <c r="B8216">
        <v>4.58</v>
      </c>
    </row>
    <row r="8217" spans="1:2">
      <c r="A8217" s="52">
        <v>39665</v>
      </c>
      <c r="B8217">
        <v>4.63</v>
      </c>
    </row>
    <row r="8218" spans="1:2">
      <c r="A8218" s="52">
        <v>39666</v>
      </c>
      <c r="B8218">
        <v>4.68</v>
      </c>
    </row>
    <row r="8219" spans="1:2">
      <c r="A8219" s="52">
        <v>39667</v>
      </c>
      <c r="B8219">
        <v>4.5599999999999996</v>
      </c>
    </row>
    <row r="8220" spans="1:2">
      <c r="A8220" s="52">
        <v>39668</v>
      </c>
      <c r="B8220">
        <v>4.55</v>
      </c>
    </row>
    <row r="8221" spans="1:2">
      <c r="A8221" s="52">
        <v>39671</v>
      </c>
      <c r="B8221">
        <v>4.6100000000000003</v>
      </c>
    </row>
    <row r="8222" spans="1:2">
      <c r="A8222" s="52">
        <v>39672</v>
      </c>
      <c r="B8222">
        <v>4.55</v>
      </c>
    </row>
    <row r="8223" spans="1:2">
      <c r="A8223" s="52">
        <v>39673</v>
      </c>
      <c r="B8223">
        <v>4.57</v>
      </c>
    </row>
    <row r="8224" spans="1:2">
      <c r="A8224" s="52">
        <v>39674</v>
      </c>
      <c r="B8224">
        <v>4.5199999999999996</v>
      </c>
    </row>
    <row r="8225" spans="1:2">
      <c r="A8225" s="52">
        <v>39675</v>
      </c>
      <c r="B8225">
        <v>4.47</v>
      </c>
    </row>
    <row r="8226" spans="1:2">
      <c r="A8226" s="52">
        <v>39678</v>
      </c>
      <c r="B8226">
        <v>4.4400000000000004</v>
      </c>
    </row>
    <row r="8227" spans="1:2">
      <c r="A8227" s="52">
        <v>39679</v>
      </c>
      <c r="B8227">
        <v>4.47</v>
      </c>
    </row>
    <row r="8228" spans="1:2">
      <c r="A8228" s="52">
        <v>39680</v>
      </c>
      <c r="B8228">
        <v>4.43</v>
      </c>
    </row>
    <row r="8229" spans="1:2">
      <c r="A8229" s="52">
        <v>39681</v>
      </c>
      <c r="B8229">
        <v>4.46</v>
      </c>
    </row>
    <row r="8230" spans="1:2">
      <c r="A8230" s="52">
        <v>39682</v>
      </c>
      <c r="B8230">
        <v>4.46</v>
      </c>
    </row>
    <row r="8231" spans="1:2">
      <c r="A8231" s="52">
        <v>39685</v>
      </c>
      <c r="B8231">
        <v>4.4000000000000004</v>
      </c>
    </row>
    <row r="8232" spans="1:2">
      <c r="A8232" s="52">
        <v>39686</v>
      </c>
      <c r="B8232">
        <v>4.4000000000000004</v>
      </c>
    </row>
    <row r="8233" spans="1:2">
      <c r="A8233" s="52">
        <v>39687</v>
      </c>
      <c r="B8233">
        <v>4.38</v>
      </c>
    </row>
    <row r="8234" spans="1:2">
      <c r="A8234" s="52">
        <v>39688</v>
      </c>
      <c r="B8234">
        <v>4.38</v>
      </c>
    </row>
    <row r="8235" spans="1:2">
      <c r="A8235" s="52">
        <v>39689</v>
      </c>
      <c r="B8235">
        <v>4.43</v>
      </c>
    </row>
    <row r="8236" spans="1:2">
      <c r="A8236" s="52">
        <v>39692</v>
      </c>
      <c r="B8236" t="s">
        <v>7113</v>
      </c>
    </row>
    <row r="8237" spans="1:2">
      <c r="A8237" s="52">
        <v>39693</v>
      </c>
      <c r="B8237">
        <v>4.3600000000000003</v>
      </c>
    </row>
    <row r="8238" spans="1:2">
      <c r="A8238" s="52">
        <v>39694</v>
      </c>
      <c r="B8238">
        <v>4.32</v>
      </c>
    </row>
    <row r="8239" spans="1:2">
      <c r="A8239" s="52">
        <v>39695</v>
      </c>
      <c r="B8239">
        <v>4.2699999999999996</v>
      </c>
    </row>
    <row r="8240" spans="1:2">
      <c r="A8240" s="52">
        <v>39696</v>
      </c>
      <c r="B8240">
        <v>4.2699999999999996</v>
      </c>
    </row>
    <row r="8241" spans="1:2">
      <c r="A8241" s="52">
        <v>39699</v>
      </c>
      <c r="B8241">
        <v>4.26</v>
      </c>
    </row>
    <row r="8242" spans="1:2">
      <c r="A8242" s="52">
        <v>39700</v>
      </c>
      <c r="B8242">
        <v>4.2</v>
      </c>
    </row>
    <row r="8243" spans="1:2">
      <c r="A8243" s="52">
        <v>39701</v>
      </c>
      <c r="B8243">
        <v>4.2300000000000004</v>
      </c>
    </row>
    <row r="8244" spans="1:2">
      <c r="A8244" s="52">
        <v>39702</v>
      </c>
      <c r="B8244">
        <v>4.2</v>
      </c>
    </row>
    <row r="8245" spans="1:2">
      <c r="A8245" s="52">
        <v>39703</v>
      </c>
      <c r="B8245">
        <v>4.32</v>
      </c>
    </row>
    <row r="8246" spans="1:2">
      <c r="A8246" s="52">
        <v>39706</v>
      </c>
      <c r="B8246">
        <v>4.12</v>
      </c>
    </row>
    <row r="8247" spans="1:2">
      <c r="A8247" s="52">
        <v>39707</v>
      </c>
      <c r="B8247">
        <v>4.08</v>
      </c>
    </row>
    <row r="8248" spans="1:2">
      <c r="A8248" s="52">
        <v>39708</v>
      </c>
      <c r="B8248">
        <v>4.08</v>
      </c>
    </row>
    <row r="8249" spans="1:2">
      <c r="A8249" s="52">
        <v>39709</v>
      </c>
      <c r="B8249">
        <v>4.1399999999999997</v>
      </c>
    </row>
    <row r="8250" spans="1:2">
      <c r="A8250" s="52">
        <v>39710</v>
      </c>
      <c r="B8250">
        <v>4.3600000000000003</v>
      </c>
    </row>
    <row r="8251" spans="1:2">
      <c r="A8251" s="52">
        <v>39713</v>
      </c>
      <c r="B8251">
        <v>4.41</v>
      </c>
    </row>
    <row r="8252" spans="1:2">
      <c r="A8252" s="52">
        <v>39714</v>
      </c>
      <c r="B8252">
        <v>4.43</v>
      </c>
    </row>
    <row r="8253" spans="1:2">
      <c r="A8253" s="52">
        <v>39715</v>
      </c>
      <c r="B8253">
        <v>4.4000000000000004</v>
      </c>
    </row>
    <row r="8254" spans="1:2">
      <c r="A8254" s="52">
        <v>39716</v>
      </c>
      <c r="B8254">
        <v>4.4000000000000004</v>
      </c>
    </row>
    <row r="8255" spans="1:2">
      <c r="A8255" s="52">
        <v>39717</v>
      </c>
      <c r="B8255">
        <v>4.3600000000000003</v>
      </c>
    </row>
    <row r="8256" spans="1:2">
      <c r="A8256" s="52">
        <v>39720</v>
      </c>
      <c r="B8256">
        <v>4.13</v>
      </c>
    </row>
    <row r="8257" spans="1:2">
      <c r="A8257" s="52">
        <v>39721</v>
      </c>
      <c r="B8257">
        <v>4.3099999999999996</v>
      </c>
    </row>
    <row r="8258" spans="1:2">
      <c r="A8258" s="52">
        <v>39722</v>
      </c>
      <c r="B8258">
        <v>4.22</v>
      </c>
    </row>
    <row r="8259" spans="1:2">
      <c r="A8259" s="52">
        <v>39723</v>
      </c>
      <c r="B8259">
        <v>4.16</v>
      </c>
    </row>
    <row r="8260" spans="1:2">
      <c r="A8260" s="52">
        <v>39724</v>
      </c>
      <c r="B8260">
        <v>4.1100000000000003</v>
      </c>
    </row>
    <row r="8261" spans="1:2">
      <c r="A8261" s="52">
        <v>39727</v>
      </c>
      <c r="B8261">
        <v>3.99</v>
      </c>
    </row>
    <row r="8262" spans="1:2">
      <c r="A8262" s="52">
        <v>39728</v>
      </c>
      <c r="B8262">
        <v>4.01</v>
      </c>
    </row>
    <row r="8263" spans="1:2">
      <c r="A8263" s="52">
        <v>39729</v>
      </c>
      <c r="B8263">
        <v>4.09</v>
      </c>
    </row>
    <row r="8264" spans="1:2">
      <c r="A8264" s="52">
        <v>39730</v>
      </c>
      <c r="B8264">
        <v>4.1399999999999997</v>
      </c>
    </row>
    <row r="8265" spans="1:2">
      <c r="A8265" s="52">
        <v>39731</v>
      </c>
      <c r="B8265">
        <v>4.1500000000000004</v>
      </c>
    </row>
    <row r="8266" spans="1:2">
      <c r="A8266" s="52">
        <v>39734</v>
      </c>
      <c r="B8266" t="s">
        <v>7113</v>
      </c>
    </row>
    <row r="8267" spans="1:2">
      <c r="A8267" s="52">
        <v>39735</v>
      </c>
      <c r="B8267">
        <v>4.2699999999999996</v>
      </c>
    </row>
    <row r="8268" spans="1:2">
      <c r="A8268" s="52">
        <v>39736</v>
      </c>
      <c r="B8268">
        <v>4.25</v>
      </c>
    </row>
    <row r="8269" spans="1:2">
      <c r="A8269" s="52">
        <v>39737</v>
      </c>
      <c r="B8269">
        <v>4.25</v>
      </c>
    </row>
    <row r="8270" spans="1:2">
      <c r="A8270" s="52">
        <v>39738</v>
      </c>
      <c r="B8270">
        <v>4.32</v>
      </c>
    </row>
    <row r="8271" spans="1:2">
      <c r="A8271" s="52">
        <v>39741</v>
      </c>
      <c r="B8271">
        <v>4.26</v>
      </c>
    </row>
    <row r="8272" spans="1:2">
      <c r="A8272" s="52">
        <v>39742</v>
      </c>
      <c r="B8272">
        <v>4.2</v>
      </c>
    </row>
    <row r="8273" spans="1:2">
      <c r="A8273" s="52">
        <v>39743</v>
      </c>
      <c r="B8273">
        <v>4.07</v>
      </c>
    </row>
    <row r="8274" spans="1:2">
      <c r="A8274" s="52">
        <v>39744</v>
      </c>
      <c r="B8274">
        <v>3.99</v>
      </c>
    </row>
    <row r="8275" spans="1:2">
      <c r="A8275" s="52">
        <v>39745</v>
      </c>
      <c r="B8275">
        <v>4.1100000000000003</v>
      </c>
    </row>
    <row r="8276" spans="1:2">
      <c r="A8276" s="52">
        <v>39748</v>
      </c>
      <c r="B8276">
        <v>4.12</v>
      </c>
    </row>
    <row r="8277" spans="1:2">
      <c r="A8277" s="52">
        <v>39749</v>
      </c>
      <c r="B8277">
        <v>4.1900000000000004</v>
      </c>
    </row>
    <row r="8278" spans="1:2">
      <c r="A8278" s="52">
        <v>39750</v>
      </c>
      <c r="B8278">
        <v>4.26</v>
      </c>
    </row>
    <row r="8279" spans="1:2">
      <c r="A8279" s="52">
        <v>39751</v>
      </c>
      <c r="B8279">
        <v>4.3</v>
      </c>
    </row>
    <row r="8280" spans="1:2">
      <c r="A8280" s="52">
        <v>39752</v>
      </c>
      <c r="B8280">
        <v>4.3499999999999996</v>
      </c>
    </row>
    <row r="8281" spans="1:2">
      <c r="A8281" s="52">
        <v>39755</v>
      </c>
      <c r="B8281">
        <v>4.33</v>
      </c>
    </row>
    <row r="8282" spans="1:2">
      <c r="A8282" s="52">
        <v>39756</v>
      </c>
      <c r="B8282">
        <v>4.2</v>
      </c>
    </row>
    <row r="8283" spans="1:2">
      <c r="A8283" s="52">
        <v>39757</v>
      </c>
      <c r="B8283">
        <v>4.13</v>
      </c>
    </row>
    <row r="8284" spans="1:2">
      <c r="A8284" s="52">
        <v>39758</v>
      </c>
      <c r="B8284">
        <v>4.1900000000000004</v>
      </c>
    </row>
    <row r="8285" spans="1:2">
      <c r="A8285" s="52">
        <v>39759</v>
      </c>
      <c r="B8285">
        <v>4.25</v>
      </c>
    </row>
    <row r="8286" spans="1:2">
      <c r="A8286" s="52">
        <v>39762</v>
      </c>
      <c r="B8286">
        <v>4.21</v>
      </c>
    </row>
    <row r="8287" spans="1:2">
      <c r="A8287" s="52">
        <v>39763</v>
      </c>
      <c r="B8287" t="s">
        <v>7113</v>
      </c>
    </row>
    <row r="8288" spans="1:2">
      <c r="A8288" s="52">
        <v>39764</v>
      </c>
      <c r="B8288">
        <v>4.17</v>
      </c>
    </row>
    <row r="8289" spans="1:2">
      <c r="A8289" s="52">
        <v>39765</v>
      </c>
      <c r="B8289">
        <v>4.34</v>
      </c>
    </row>
    <row r="8290" spans="1:2">
      <c r="A8290" s="52">
        <v>39766</v>
      </c>
      <c r="B8290">
        <v>4.22</v>
      </c>
    </row>
    <row r="8291" spans="1:2">
      <c r="A8291" s="52">
        <v>39769</v>
      </c>
      <c r="B8291">
        <v>4.2</v>
      </c>
    </row>
    <row r="8292" spans="1:2">
      <c r="A8292" s="52">
        <v>39770</v>
      </c>
      <c r="B8292">
        <v>4.1399999999999997</v>
      </c>
    </row>
    <row r="8293" spans="1:2">
      <c r="A8293" s="52">
        <v>39771</v>
      </c>
      <c r="B8293">
        <v>3.96</v>
      </c>
    </row>
    <row r="8294" spans="1:2">
      <c r="A8294" s="52">
        <v>39772</v>
      </c>
      <c r="B8294">
        <v>3.64</v>
      </c>
    </row>
    <row r="8295" spans="1:2">
      <c r="A8295" s="52">
        <v>39773</v>
      </c>
      <c r="B8295">
        <v>3.7</v>
      </c>
    </row>
    <row r="8296" spans="1:2">
      <c r="A8296" s="52">
        <v>39776</v>
      </c>
      <c r="B8296">
        <v>3.78</v>
      </c>
    </row>
    <row r="8297" spans="1:2">
      <c r="A8297" s="52">
        <v>39777</v>
      </c>
      <c r="B8297">
        <v>3.63</v>
      </c>
    </row>
    <row r="8298" spans="1:2">
      <c r="A8298" s="52">
        <v>39778</v>
      </c>
      <c r="B8298">
        <v>3.54</v>
      </c>
    </row>
    <row r="8299" spans="1:2">
      <c r="A8299" s="52">
        <v>39779</v>
      </c>
      <c r="B8299" t="s">
        <v>7113</v>
      </c>
    </row>
    <row r="8300" spans="1:2">
      <c r="A8300" s="52">
        <v>39780</v>
      </c>
      <c r="B8300">
        <v>3.45</v>
      </c>
    </row>
    <row r="8301" spans="1:2">
      <c r="A8301" s="52">
        <v>39783</v>
      </c>
      <c r="B8301">
        <v>3.22</v>
      </c>
    </row>
    <row r="8302" spans="1:2">
      <c r="A8302" s="52">
        <v>39784</v>
      </c>
      <c r="B8302">
        <v>3.18</v>
      </c>
    </row>
    <row r="8303" spans="1:2">
      <c r="A8303" s="52">
        <v>39785</v>
      </c>
      <c r="B8303">
        <v>3.17</v>
      </c>
    </row>
    <row r="8304" spans="1:2">
      <c r="A8304" s="52">
        <v>39786</v>
      </c>
      <c r="B8304">
        <v>3.06</v>
      </c>
    </row>
    <row r="8305" spans="1:2">
      <c r="A8305" s="52">
        <v>39787</v>
      </c>
      <c r="B8305">
        <v>3.11</v>
      </c>
    </row>
    <row r="8306" spans="1:2">
      <c r="A8306" s="52">
        <v>39790</v>
      </c>
      <c r="B8306">
        <v>3.16</v>
      </c>
    </row>
    <row r="8307" spans="1:2">
      <c r="A8307" s="52">
        <v>39791</v>
      </c>
      <c r="B8307">
        <v>3.06</v>
      </c>
    </row>
    <row r="8308" spans="1:2">
      <c r="A8308" s="52">
        <v>39792</v>
      </c>
      <c r="B8308">
        <v>3.09</v>
      </c>
    </row>
    <row r="8309" spans="1:2">
      <c r="A8309" s="52">
        <v>39793</v>
      </c>
      <c r="B8309">
        <v>3.07</v>
      </c>
    </row>
    <row r="8310" spans="1:2">
      <c r="A8310" s="52">
        <v>39794</v>
      </c>
      <c r="B8310">
        <v>3.07</v>
      </c>
    </row>
    <row r="8311" spans="1:2">
      <c r="A8311" s="52">
        <v>39797</v>
      </c>
      <c r="B8311">
        <v>2.98</v>
      </c>
    </row>
    <row r="8312" spans="1:2">
      <c r="A8312" s="52">
        <v>39798</v>
      </c>
      <c r="B8312">
        <v>2.86</v>
      </c>
    </row>
    <row r="8313" spans="1:2">
      <c r="A8313" s="52">
        <v>39799</v>
      </c>
      <c r="B8313">
        <v>2.66</v>
      </c>
    </row>
    <row r="8314" spans="1:2">
      <c r="A8314" s="52">
        <v>39800</v>
      </c>
      <c r="B8314">
        <v>2.5299999999999998</v>
      </c>
    </row>
    <row r="8315" spans="1:2">
      <c r="A8315" s="52">
        <v>39801</v>
      </c>
      <c r="B8315">
        <v>2.5499999999999998</v>
      </c>
    </row>
    <row r="8316" spans="1:2">
      <c r="A8316" s="52">
        <v>39804</v>
      </c>
      <c r="B8316">
        <v>2.6</v>
      </c>
    </row>
    <row r="8317" spans="1:2">
      <c r="A8317" s="52">
        <v>39805</v>
      </c>
      <c r="B8317">
        <v>2.63</v>
      </c>
    </row>
    <row r="8318" spans="1:2">
      <c r="A8318" s="52">
        <v>39806</v>
      </c>
      <c r="B8318">
        <v>2.63</v>
      </c>
    </row>
    <row r="8319" spans="1:2">
      <c r="A8319" s="52">
        <v>39807</v>
      </c>
      <c r="B8319" t="s">
        <v>7113</v>
      </c>
    </row>
    <row r="8320" spans="1:2">
      <c r="A8320" s="52">
        <v>39808</v>
      </c>
      <c r="B8320">
        <v>2.61</v>
      </c>
    </row>
    <row r="8321" spans="1:2">
      <c r="A8321" s="52">
        <v>39811</v>
      </c>
      <c r="B8321">
        <v>2.63</v>
      </c>
    </row>
    <row r="8322" spans="1:2">
      <c r="A8322" s="52">
        <v>39812</v>
      </c>
      <c r="B8322">
        <v>2.58</v>
      </c>
    </row>
    <row r="8323" spans="1:2">
      <c r="A8323" s="52">
        <v>39813</v>
      </c>
      <c r="B8323">
        <v>2.69</v>
      </c>
    </row>
    <row r="8324" spans="1:2">
      <c r="A8324" s="52">
        <v>39814</v>
      </c>
      <c r="B8324" t="s">
        <v>7113</v>
      </c>
    </row>
    <row r="8325" spans="1:2">
      <c r="A8325" s="52">
        <v>39815</v>
      </c>
      <c r="B8325">
        <v>2.83</v>
      </c>
    </row>
    <row r="8326" spans="1:2">
      <c r="A8326" s="52">
        <v>39818</v>
      </c>
      <c r="B8326">
        <v>3</v>
      </c>
    </row>
    <row r="8327" spans="1:2">
      <c r="A8327" s="52">
        <v>39819</v>
      </c>
      <c r="B8327">
        <v>3.04</v>
      </c>
    </row>
    <row r="8328" spans="1:2">
      <c r="A8328" s="52">
        <v>39820</v>
      </c>
      <c r="B8328">
        <v>3.05</v>
      </c>
    </row>
    <row r="8329" spans="1:2">
      <c r="A8329" s="52">
        <v>39821</v>
      </c>
      <c r="B8329">
        <v>3.04</v>
      </c>
    </row>
    <row r="8330" spans="1:2">
      <c r="A8330" s="52">
        <v>39822</v>
      </c>
      <c r="B8330">
        <v>3.04</v>
      </c>
    </row>
    <row r="8331" spans="1:2">
      <c r="A8331" s="52">
        <v>39825</v>
      </c>
      <c r="B8331">
        <v>2.99</v>
      </c>
    </row>
    <row r="8332" spans="1:2">
      <c r="A8332" s="52">
        <v>39826</v>
      </c>
      <c r="B8332">
        <v>3</v>
      </c>
    </row>
    <row r="8333" spans="1:2">
      <c r="A8333" s="52">
        <v>39827</v>
      </c>
      <c r="B8333">
        <v>2.89</v>
      </c>
    </row>
    <row r="8334" spans="1:2">
      <c r="A8334" s="52">
        <v>39828</v>
      </c>
      <c r="B8334">
        <v>2.86</v>
      </c>
    </row>
    <row r="8335" spans="1:2">
      <c r="A8335" s="52">
        <v>39829</v>
      </c>
      <c r="B8335">
        <v>2.89</v>
      </c>
    </row>
    <row r="8336" spans="1:2">
      <c r="A8336" s="52">
        <v>39832</v>
      </c>
      <c r="B8336" t="s">
        <v>7113</v>
      </c>
    </row>
    <row r="8337" spans="1:2">
      <c r="A8337" s="52">
        <v>39833</v>
      </c>
      <c r="B8337">
        <v>2.97</v>
      </c>
    </row>
    <row r="8338" spans="1:2">
      <c r="A8338" s="52">
        <v>39834</v>
      </c>
      <c r="B8338">
        <v>3.15</v>
      </c>
    </row>
    <row r="8339" spans="1:2">
      <c r="A8339" s="52">
        <v>39835</v>
      </c>
      <c r="B8339">
        <v>3.25</v>
      </c>
    </row>
    <row r="8340" spans="1:2">
      <c r="A8340" s="52">
        <v>39836</v>
      </c>
      <c r="B8340">
        <v>3.32</v>
      </c>
    </row>
    <row r="8341" spans="1:2">
      <c r="A8341" s="52">
        <v>39839</v>
      </c>
      <c r="B8341">
        <v>3.39</v>
      </c>
    </row>
    <row r="8342" spans="1:2">
      <c r="A8342" s="52">
        <v>39840</v>
      </c>
      <c r="B8342">
        <v>3.26</v>
      </c>
    </row>
    <row r="8343" spans="1:2">
      <c r="A8343" s="52">
        <v>39841</v>
      </c>
      <c r="B8343">
        <v>3.44</v>
      </c>
    </row>
    <row r="8344" spans="1:2">
      <c r="A8344" s="52">
        <v>39842</v>
      </c>
      <c r="B8344">
        <v>3.57</v>
      </c>
    </row>
    <row r="8345" spans="1:2">
      <c r="A8345" s="52">
        <v>39843</v>
      </c>
      <c r="B8345">
        <v>3.58</v>
      </c>
    </row>
    <row r="8346" spans="1:2">
      <c r="A8346" s="52">
        <v>39846</v>
      </c>
      <c r="B8346">
        <v>3.47</v>
      </c>
    </row>
    <row r="8347" spans="1:2">
      <c r="A8347" s="52">
        <v>39847</v>
      </c>
      <c r="B8347">
        <v>3.64</v>
      </c>
    </row>
    <row r="8348" spans="1:2">
      <c r="A8348" s="52">
        <v>39848</v>
      </c>
      <c r="B8348">
        <v>3.65</v>
      </c>
    </row>
    <row r="8349" spans="1:2">
      <c r="A8349" s="52">
        <v>39849</v>
      </c>
      <c r="B8349">
        <v>3.63</v>
      </c>
    </row>
    <row r="8350" spans="1:2">
      <c r="A8350" s="52">
        <v>39850</v>
      </c>
      <c r="B8350">
        <v>3.7</v>
      </c>
    </row>
    <row r="8351" spans="1:2">
      <c r="A8351" s="52">
        <v>39853</v>
      </c>
      <c r="B8351">
        <v>3.69</v>
      </c>
    </row>
    <row r="8352" spans="1:2">
      <c r="A8352" s="52">
        <v>39854</v>
      </c>
      <c r="B8352">
        <v>3.54</v>
      </c>
    </row>
    <row r="8353" spans="1:2">
      <c r="A8353" s="52">
        <v>39855</v>
      </c>
      <c r="B8353">
        <v>3.45</v>
      </c>
    </row>
    <row r="8354" spans="1:2">
      <c r="A8354" s="52">
        <v>39856</v>
      </c>
      <c r="B8354">
        <v>3.47</v>
      </c>
    </row>
    <row r="8355" spans="1:2">
      <c r="A8355" s="52">
        <v>39857</v>
      </c>
      <c r="B8355">
        <v>3.68</v>
      </c>
    </row>
    <row r="8356" spans="1:2">
      <c r="A8356" s="52">
        <v>39860</v>
      </c>
      <c r="B8356" t="s">
        <v>7113</v>
      </c>
    </row>
    <row r="8357" spans="1:2">
      <c r="A8357" s="52">
        <v>39861</v>
      </c>
      <c r="B8357">
        <v>3.47</v>
      </c>
    </row>
    <row r="8358" spans="1:2">
      <c r="A8358" s="52">
        <v>39862</v>
      </c>
      <c r="B8358">
        <v>3.54</v>
      </c>
    </row>
    <row r="8359" spans="1:2">
      <c r="A8359" s="52">
        <v>39863</v>
      </c>
      <c r="B8359">
        <v>3.68</v>
      </c>
    </row>
    <row r="8360" spans="1:2">
      <c r="A8360" s="52">
        <v>39864</v>
      </c>
      <c r="B8360">
        <v>3.56</v>
      </c>
    </row>
    <row r="8361" spans="1:2">
      <c r="A8361" s="52">
        <v>39867</v>
      </c>
      <c r="B8361">
        <v>3.53</v>
      </c>
    </row>
    <row r="8362" spans="1:2">
      <c r="A8362" s="52">
        <v>39868</v>
      </c>
      <c r="B8362">
        <v>3.49</v>
      </c>
    </row>
    <row r="8363" spans="1:2">
      <c r="A8363" s="52">
        <v>39869</v>
      </c>
      <c r="B8363">
        <v>3.59</v>
      </c>
    </row>
    <row r="8364" spans="1:2">
      <c r="A8364" s="52">
        <v>39870</v>
      </c>
      <c r="B8364">
        <v>3.66</v>
      </c>
    </row>
    <row r="8365" spans="1:2">
      <c r="A8365" s="52">
        <v>39871</v>
      </c>
      <c r="B8365">
        <v>3.71</v>
      </c>
    </row>
    <row r="8366" spans="1:2">
      <c r="A8366" s="52">
        <v>39874</v>
      </c>
      <c r="B8366">
        <v>3.64</v>
      </c>
    </row>
    <row r="8367" spans="1:2">
      <c r="A8367" s="52">
        <v>39875</v>
      </c>
      <c r="B8367">
        <v>3.67</v>
      </c>
    </row>
    <row r="8368" spans="1:2">
      <c r="A8368" s="52">
        <v>39876</v>
      </c>
      <c r="B8368">
        <v>3.69</v>
      </c>
    </row>
    <row r="8369" spans="1:2">
      <c r="A8369" s="52">
        <v>39877</v>
      </c>
      <c r="B8369">
        <v>3.51</v>
      </c>
    </row>
    <row r="8370" spans="1:2">
      <c r="A8370" s="52">
        <v>39878</v>
      </c>
      <c r="B8370">
        <v>3.5</v>
      </c>
    </row>
    <row r="8371" spans="1:2">
      <c r="A8371" s="52">
        <v>39881</v>
      </c>
      <c r="B8371">
        <v>3.59</v>
      </c>
    </row>
    <row r="8372" spans="1:2">
      <c r="A8372" s="52">
        <v>39882</v>
      </c>
      <c r="B8372">
        <v>3.7</v>
      </c>
    </row>
    <row r="8373" spans="1:2">
      <c r="A8373" s="52">
        <v>39883</v>
      </c>
      <c r="B8373">
        <v>3.67</v>
      </c>
    </row>
    <row r="8374" spans="1:2">
      <c r="A8374" s="52">
        <v>39884</v>
      </c>
      <c r="B8374">
        <v>3.63</v>
      </c>
    </row>
    <row r="8375" spans="1:2">
      <c r="A8375" s="52">
        <v>39885</v>
      </c>
      <c r="B8375">
        <v>3.66</v>
      </c>
    </row>
    <row r="8376" spans="1:2">
      <c r="A8376" s="52">
        <v>39888</v>
      </c>
      <c r="B8376">
        <v>3.76</v>
      </c>
    </row>
    <row r="8377" spans="1:2">
      <c r="A8377" s="52">
        <v>39889</v>
      </c>
      <c r="B8377">
        <v>3.83</v>
      </c>
    </row>
    <row r="8378" spans="1:2">
      <c r="A8378" s="52">
        <v>39890</v>
      </c>
      <c r="B8378">
        <v>3.57</v>
      </c>
    </row>
    <row r="8379" spans="1:2">
      <c r="A8379" s="52">
        <v>39891</v>
      </c>
      <c r="B8379">
        <v>3.62</v>
      </c>
    </row>
    <row r="8380" spans="1:2">
      <c r="A8380" s="52">
        <v>39892</v>
      </c>
      <c r="B8380">
        <v>3.65</v>
      </c>
    </row>
    <row r="8381" spans="1:2">
      <c r="A8381" s="52">
        <v>39895</v>
      </c>
      <c r="B8381">
        <v>3.69</v>
      </c>
    </row>
    <row r="8382" spans="1:2">
      <c r="A8382" s="52">
        <v>39896</v>
      </c>
      <c r="B8382">
        <v>3.6</v>
      </c>
    </row>
    <row r="8383" spans="1:2">
      <c r="A8383" s="52">
        <v>39897</v>
      </c>
      <c r="B8383">
        <v>3.73</v>
      </c>
    </row>
    <row r="8384" spans="1:2">
      <c r="A8384" s="52">
        <v>39898</v>
      </c>
      <c r="B8384">
        <v>3.66</v>
      </c>
    </row>
    <row r="8385" spans="1:2">
      <c r="A8385" s="52">
        <v>39899</v>
      </c>
      <c r="B8385">
        <v>3.62</v>
      </c>
    </row>
    <row r="8386" spans="1:2">
      <c r="A8386" s="52">
        <v>39902</v>
      </c>
      <c r="B8386">
        <v>3.6</v>
      </c>
    </row>
    <row r="8387" spans="1:2">
      <c r="A8387" s="52">
        <v>39903</v>
      </c>
      <c r="B8387">
        <v>3.56</v>
      </c>
    </row>
    <row r="8388" spans="1:2">
      <c r="A8388" s="52">
        <v>39904</v>
      </c>
      <c r="B8388">
        <v>3.51</v>
      </c>
    </row>
    <row r="8389" spans="1:2">
      <c r="A8389" s="52">
        <v>39905</v>
      </c>
      <c r="B8389">
        <v>3.57</v>
      </c>
    </row>
    <row r="8390" spans="1:2">
      <c r="A8390" s="52">
        <v>39906</v>
      </c>
      <c r="B8390">
        <v>3.7</v>
      </c>
    </row>
    <row r="8391" spans="1:2">
      <c r="A8391" s="52">
        <v>39909</v>
      </c>
      <c r="B8391">
        <v>3.73</v>
      </c>
    </row>
    <row r="8392" spans="1:2">
      <c r="A8392" s="52">
        <v>39910</v>
      </c>
      <c r="B8392">
        <v>3.72</v>
      </c>
    </row>
    <row r="8393" spans="1:2">
      <c r="A8393" s="52">
        <v>39911</v>
      </c>
      <c r="B8393">
        <v>3.66</v>
      </c>
    </row>
    <row r="8394" spans="1:2">
      <c r="A8394" s="52">
        <v>39912</v>
      </c>
      <c r="B8394">
        <v>3.76</v>
      </c>
    </row>
    <row r="8395" spans="1:2">
      <c r="A8395" s="52">
        <v>39913</v>
      </c>
      <c r="B8395" t="s">
        <v>7113</v>
      </c>
    </row>
    <row r="8396" spans="1:2">
      <c r="A8396" s="52">
        <v>39916</v>
      </c>
      <c r="B8396">
        <v>3.69</v>
      </c>
    </row>
    <row r="8397" spans="1:2">
      <c r="A8397" s="52">
        <v>39917</v>
      </c>
      <c r="B8397">
        <v>3.64</v>
      </c>
    </row>
    <row r="8398" spans="1:2">
      <c r="A8398" s="52">
        <v>39918</v>
      </c>
      <c r="B8398">
        <v>3.66</v>
      </c>
    </row>
    <row r="8399" spans="1:2">
      <c r="A8399" s="52">
        <v>39919</v>
      </c>
      <c r="B8399">
        <v>3.72</v>
      </c>
    </row>
    <row r="8400" spans="1:2">
      <c r="A8400" s="52">
        <v>39920</v>
      </c>
      <c r="B8400">
        <v>3.79</v>
      </c>
    </row>
    <row r="8401" spans="1:2">
      <c r="A8401" s="52">
        <v>39923</v>
      </c>
      <c r="B8401">
        <v>3.69</v>
      </c>
    </row>
    <row r="8402" spans="1:2">
      <c r="A8402" s="52">
        <v>39924</v>
      </c>
      <c r="B8402">
        <v>3.74</v>
      </c>
    </row>
    <row r="8403" spans="1:2">
      <c r="A8403" s="52">
        <v>39925</v>
      </c>
      <c r="B8403">
        <v>3.82</v>
      </c>
    </row>
    <row r="8404" spans="1:2">
      <c r="A8404" s="52">
        <v>39926</v>
      </c>
      <c r="B8404">
        <v>3.8</v>
      </c>
    </row>
    <row r="8405" spans="1:2">
      <c r="A8405" s="52">
        <v>39927</v>
      </c>
      <c r="B8405">
        <v>3.89</v>
      </c>
    </row>
    <row r="8406" spans="1:2">
      <c r="A8406" s="52">
        <v>39930</v>
      </c>
      <c r="B8406">
        <v>3.84</v>
      </c>
    </row>
    <row r="8407" spans="1:2">
      <c r="A8407" s="52">
        <v>39931</v>
      </c>
      <c r="B8407">
        <v>3.97</v>
      </c>
    </row>
    <row r="8408" spans="1:2">
      <c r="A8408" s="52">
        <v>39932</v>
      </c>
      <c r="B8408">
        <v>4.01</v>
      </c>
    </row>
    <row r="8409" spans="1:2">
      <c r="A8409" s="52">
        <v>39933</v>
      </c>
      <c r="B8409">
        <v>4.05</v>
      </c>
    </row>
    <row r="8410" spans="1:2">
      <c r="A8410" s="52">
        <v>39934</v>
      </c>
      <c r="B8410">
        <v>4.09</v>
      </c>
    </row>
    <row r="8411" spans="1:2">
      <c r="A8411" s="52">
        <v>39937</v>
      </c>
      <c r="B8411">
        <v>4.0599999999999996</v>
      </c>
    </row>
    <row r="8412" spans="1:2">
      <c r="A8412" s="52">
        <v>39938</v>
      </c>
      <c r="B8412">
        <v>4.0599999999999996</v>
      </c>
    </row>
    <row r="8413" spans="1:2">
      <c r="A8413" s="52">
        <v>39939</v>
      </c>
      <c r="B8413">
        <v>4.09</v>
      </c>
    </row>
    <row r="8414" spans="1:2">
      <c r="A8414" s="52">
        <v>39940</v>
      </c>
      <c r="B8414">
        <v>4.25</v>
      </c>
    </row>
    <row r="8415" spans="1:2">
      <c r="A8415" s="52">
        <v>39941</v>
      </c>
      <c r="B8415">
        <v>4.28</v>
      </c>
    </row>
    <row r="8416" spans="1:2">
      <c r="A8416" s="52">
        <v>39944</v>
      </c>
      <c r="B8416">
        <v>4.18</v>
      </c>
    </row>
    <row r="8417" spans="1:2">
      <c r="A8417" s="52">
        <v>39945</v>
      </c>
      <c r="B8417">
        <v>4.16</v>
      </c>
    </row>
    <row r="8418" spans="1:2">
      <c r="A8418" s="52">
        <v>39946</v>
      </c>
      <c r="B8418">
        <v>4.09</v>
      </c>
    </row>
    <row r="8419" spans="1:2">
      <c r="A8419" s="52">
        <v>39947</v>
      </c>
      <c r="B8419">
        <v>4.0599999999999996</v>
      </c>
    </row>
    <row r="8420" spans="1:2">
      <c r="A8420" s="52">
        <v>39948</v>
      </c>
      <c r="B8420">
        <v>4.09</v>
      </c>
    </row>
    <row r="8421" spans="1:2">
      <c r="A8421" s="52">
        <v>39951</v>
      </c>
      <c r="B8421">
        <v>4.18</v>
      </c>
    </row>
    <row r="8422" spans="1:2">
      <c r="A8422" s="52">
        <v>39952</v>
      </c>
      <c r="B8422">
        <v>4.21</v>
      </c>
    </row>
    <row r="8423" spans="1:2">
      <c r="A8423" s="52">
        <v>39953</v>
      </c>
      <c r="B8423">
        <v>4.1399999999999997</v>
      </c>
    </row>
    <row r="8424" spans="1:2">
      <c r="A8424" s="52">
        <v>39954</v>
      </c>
      <c r="B8424">
        <v>4.3</v>
      </c>
    </row>
    <row r="8425" spans="1:2">
      <c r="A8425" s="52">
        <v>39955</v>
      </c>
      <c r="B8425">
        <v>4.38</v>
      </c>
    </row>
    <row r="8426" spans="1:2">
      <c r="A8426" s="52">
        <v>39958</v>
      </c>
      <c r="B8426" t="s">
        <v>7113</v>
      </c>
    </row>
    <row r="8427" spans="1:2">
      <c r="A8427" s="52">
        <v>39959</v>
      </c>
      <c r="B8427">
        <v>4.45</v>
      </c>
    </row>
    <row r="8428" spans="1:2">
      <c r="A8428" s="52">
        <v>39960</v>
      </c>
      <c r="B8428">
        <v>4.59</v>
      </c>
    </row>
    <row r="8429" spans="1:2">
      <c r="A8429" s="52">
        <v>39961</v>
      </c>
      <c r="B8429">
        <v>4.54</v>
      </c>
    </row>
    <row r="8430" spans="1:2">
      <c r="A8430" s="52">
        <v>39962</v>
      </c>
      <c r="B8430">
        <v>4.34</v>
      </c>
    </row>
    <row r="8431" spans="1:2">
      <c r="A8431" s="52">
        <v>39965</v>
      </c>
      <c r="B8431">
        <v>4.55</v>
      </c>
    </row>
    <row r="8432" spans="1:2">
      <c r="A8432" s="52">
        <v>39966</v>
      </c>
      <c r="B8432">
        <v>4.5</v>
      </c>
    </row>
    <row r="8433" spans="1:2">
      <c r="A8433" s="52">
        <v>39967</v>
      </c>
      <c r="B8433">
        <v>4.45</v>
      </c>
    </row>
    <row r="8434" spans="1:2">
      <c r="A8434" s="52">
        <v>39968</v>
      </c>
      <c r="B8434">
        <v>4.58</v>
      </c>
    </row>
    <row r="8435" spans="1:2">
      <c r="A8435" s="52">
        <v>39969</v>
      </c>
      <c r="B8435">
        <v>4.63</v>
      </c>
    </row>
    <row r="8436" spans="1:2">
      <c r="A8436" s="52">
        <v>39972</v>
      </c>
      <c r="B8436">
        <v>4.6500000000000004</v>
      </c>
    </row>
    <row r="8437" spans="1:2">
      <c r="A8437" s="52">
        <v>39973</v>
      </c>
      <c r="B8437">
        <v>4.6399999999999997</v>
      </c>
    </row>
    <row r="8438" spans="1:2">
      <c r="A8438" s="52">
        <v>39974</v>
      </c>
      <c r="B8438">
        <v>4.76</v>
      </c>
    </row>
    <row r="8439" spans="1:2">
      <c r="A8439" s="52">
        <v>39975</v>
      </c>
      <c r="B8439">
        <v>4.6900000000000004</v>
      </c>
    </row>
    <row r="8440" spans="1:2">
      <c r="A8440" s="52">
        <v>39976</v>
      </c>
      <c r="B8440">
        <v>4.6500000000000004</v>
      </c>
    </row>
    <row r="8441" spans="1:2">
      <c r="A8441" s="52">
        <v>39979</v>
      </c>
      <c r="B8441">
        <v>4.6100000000000003</v>
      </c>
    </row>
    <row r="8442" spans="1:2">
      <c r="A8442" s="52">
        <v>39980</v>
      </c>
      <c r="B8442">
        <v>4.4800000000000004</v>
      </c>
    </row>
    <row r="8443" spans="1:2">
      <c r="A8443" s="52">
        <v>39981</v>
      </c>
      <c r="B8443">
        <v>4.5</v>
      </c>
    </row>
    <row r="8444" spans="1:2">
      <c r="A8444" s="52">
        <v>39982</v>
      </c>
      <c r="B8444">
        <v>4.63</v>
      </c>
    </row>
    <row r="8445" spans="1:2">
      <c r="A8445" s="52">
        <v>39983</v>
      </c>
      <c r="B8445">
        <v>4.5199999999999996</v>
      </c>
    </row>
    <row r="8446" spans="1:2">
      <c r="A8446" s="52">
        <v>39986</v>
      </c>
      <c r="B8446">
        <v>4.45</v>
      </c>
    </row>
    <row r="8447" spans="1:2">
      <c r="A8447" s="52">
        <v>39987</v>
      </c>
      <c r="B8447">
        <v>4.37</v>
      </c>
    </row>
    <row r="8448" spans="1:2">
      <c r="A8448" s="52">
        <v>39988</v>
      </c>
      <c r="B8448">
        <v>4.4400000000000004</v>
      </c>
    </row>
    <row r="8449" spans="1:2">
      <c r="A8449" s="52">
        <v>39989</v>
      </c>
      <c r="B8449">
        <v>4.33</v>
      </c>
    </row>
    <row r="8450" spans="1:2">
      <c r="A8450" s="52">
        <v>39990</v>
      </c>
      <c r="B8450">
        <v>4.3</v>
      </c>
    </row>
    <row r="8451" spans="1:2">
      <c r="A8451" s="52">
        <v>39993</v>
      </c>
      <c r="B8451">
        <v>4.3099999999999996</v>
      </c>
    </row>
    <row r="8452" spans="1:2">
      <c r="A8452" s="52">
        <v>39994</v>
      </c>
      <c r="B8452">
        <v>4.32</v>
      </c>
    </row>
    <row r="8453" spans="1:2">
      <c r="A8453" s="52">
        <v>39995</v>
      </c>
      <c r="B8453">
        <v>4.34</v>
      </c>
    </row>
    <row r="8454" spans="1:2">
      <c r="A8454" s="52">
        <v>39996</v>
      </c>
      <c r="B8454">
        <v>4.32</v>
      </c>
    </row>
    <row r="8455" spans="1:2">
      <c r="A8455" s="52">
        <v>39997</v>
      </c>
      <c r="B8455" t="s">
        <v>7113</v>
      </c>
    </row>
    <row r="8456" spans="1:2">
      <c r="A8456" s="52">
        <v>40000</v>
      </c>
      <c r="B8456">
        <v>4.3499999999999996</v>
      </c>
    </row>
    <row r="8457" spans="1:2">
      <c r="A8457" s="52">
        <v>40001</v>
      </c>
      <c r="B8457">
        <v>4.3099999999999996</v>
      </c>
    </row>
    <row r="8458" spans="1:2">
      <c r="A8458" s="52">
        <v>40002</v>
      </c>
      <c r="B8458">
        <v>4.17</v>
      </c>
    </row>
    <row r="8459" spans="1:2">
      <c r="A8459" s="52">
        <v>40003</v>
      </c>
      <c r="B8459">
        <v>4.3099999999999996</v>
      </c>
    </row>
    <row r="8460" spans="1:2">
      <c r="A8460" s="52">
        <v>40004</v>
      </c>
      <c r="B8460">
        <v>4.2</v>
      </c>
    </row>
    <row r="8461" spans="1:2">
      <c r="A8461" s="52">
        <v>40007</v>
      </c>
      <c r="B8461">
        <v>4.25</v>
      </c>
    </row>
    <row r="8462" spans="1:2">
      <c r="A8462" s="52">
        <v>40008</v>
      </c>
      <c r="B8462">
        <v>4.38</v>
      </c>
    </row>
    <row r="8463" spans="1:2">
      <c r="A8463" s="52">
        <v>40009</v>
      </c>
      <c r="B8463">
        <v>4.4800000000000004</v>
      </c>
    </row>
    <row r="8464" spans="1:2">
      <c r="A8464" s="52">
        <v>40010</v>
      </c>
      <c r="B8464">
        <v>4.45</v>
      </c>
    </row>
    <row r="8465" spans="1:2">
      <c r="A8465" s="52">
        <v>40011</v>
      </c>
      <c r="B8465">
        <v>4.53</v>
      </c>
    </row>
    <row r="8466" spans="1:2">
      <c r="A8466" s="52">
        <v>40014</v>
      </c>
      <c r="B8466">
        <v>4.47</v>
      </c>
    </row>
    <row r="8467" spans="1:2">
      <c r="A8467" s="52">
        <v>40015</v>
      </c>
      <c r="B8467">
        <v>4.38</v>
      </c>
    </row>
    <row r="8468" spans="1:2">
      <c r="A8468" s="52">
        <v>40016</v>
      </c>
      <c r="B8468">
        <v>4.45</v>
      </c>
    </row>
    <row r="8469" spans="1:2">
      <c r="A8469" s="52">
        <v>40017</v>
      </c>
      <c r="B8469">
        <v>4.58</v>
      </c>
    </row>
    <row r="8470" spans="1:2">
      <c r="A8470" s="52">
        <v>40018</v>
      </c>
      <c r="B8470">
        <v>4.55</v>
      </c>
    </row>
    <row r="8471" spans="1:2">
      <c r="A8471" s="52">
        <v>40021</v>
      </c>
      <c r="B8471">
        <v>4.62</v>
      </c>
    </row>
    <row r="8472" spans="1:2">
      <c r="A8472" s="52">
        <v>40022</v>
      </c>
      <c r="B8472">
        <v>4.5599999999999996</v>
      </c>
    </row>
    <row r="8473" spans="1:2">
      <c r="A8473" s="52">
        <v>40023</v>
      </c>
      <c r="B8473">
        <v>4.5</v>
      </c>
    </row>
    <row r="8474" spans="1:2">
      <c r="A8474" s="52">
        <v>40024</v>
      </c>
      <c r="B8474">
        <v>4.4400000000000004</v>
      </c>
    </row>
    <row r="8475" spans="1:2">
      <c r="A8475" s="52">
        <v>40025</v>
      </c>
      <c r="B8475">
        <v>4.3099999999999996</v>
      </c>
    </row>
    <row r="8476" spans="1:2">
      <c r="A8476" s="52">
        <v>40028</v>
      </c>
      <c r="B8476">
        <v>4.42</v>
      </c>
    </row>
    <row r="8477" spans="1:2">
      <c r="A8477" s="52">
        <v>40029</v>
      </c>
      <c r="B8477">
        <v>4.45</v>
      </c>
    </row>
    <row r="8478" spans="1:2">
      <c r="A8478" s="52">
        <v>40030</v>
      </c>
      <c r="B8478">
        <v>4.57</v>
      </c>
    </row>
    <row r="8479" spans="1:2">
      <c r="A8479" s="52">
        <v>40031</v>
      </c>
      <c r="B8479">
        <v>4.53</v>
      </c>
    </row>
    <row r="8480" spans="1:2">
      <c r="A8480" s="52">
        <v>40032</v>
      </c>
      <c r="B8480">
        <v>4.6100000000000003</v>
      </c>
    </row>
    <row r="8481" spans="1:2">
      <c r="A8481" s="52">
        <v>40035</v>
      </c>
      <c r="B8481">
        <v>4.5199999999999996</v>
      </c>
    </row>
    <row r="8482" spans="1:2">
      <c r="A8482" s="52">
        <v>40036</v>
      </c>
      <c r="B8482">
        <v>4.4400000000000004</v>
      </c>
    </row>
    <row r="8483" spans="1:2">
      <c r="A8483" s="52">
        <v>40037</v>
      </c>
      <c r="B8483">
        <v>4.53</v>
      </c>
    </row>
    <row r="8484" spans="1:2">
      <c r="A8484" s="52">
        <v>40038</v>
      </c>
      <c r="B8484">
        <v>4.4400000000000004</v>
      </c>
    </row>
    <row r="8485" spans="1:2">
      <c r="A8485" s="52">
        <v>40039</v>
      </c>
      <c r="B8485">
        <v>4.41</v>
      </c>
    </row>
    <row r="8486" spans="1:2">
      <c r="A8486" s="52">
        <v>40042</v>
      </c>
      <c r="B8486">
        <v>4.33</v>
      </c>
    </row>
    <row r="8487" spans="1:2">
      <c r="A8487" s="52">
        <v>40043</v>
      </c>
      <c r="B8487">
        <v>4.3499999999999996</v>
      </c>
    </row>
    <row r="8488" spans="1:2">
      <c r="A8488" s="52">
        <v>40044</v>
      </c>
      <c r="B8488">
        <v>4.28</v>
      </c>
    </row>
    <row r="8489" spans="1:2">
      <c r="A8489" s="52">
        <v>40045</v>
      </c>
      <c r="B8489">
        <v>4.24</v>
      </c>
    </row>
    <row r="8490" spans="1:2">
      <c r="A8490" s="52">
        <v>40046</v>
      </c>
      <c r="B8490">
        <v>4.3600000000000003</v>
      </c>
    </row>
    <row r="8491" spans="1:2">
      <c r="A8491" s="52">
        <v>40049</v>
      </c>
      <c r="B8491">
        <v>4.2699999999999996</v>
      </c>
    </row>
    <row r="8492" spans="1:2">
      <c r="A8492" s="52">
        <v>40050</v>
      </c>
      <c r="B8492">
        <v>4.22</v>
      </c>
    </row>
    <row r="8493" spans="1:2">
      <c r="A8493" s="52">
        <v>40051</v>
      </c>
      <c r="B8493">
        <v>4.2</v>
      </c>
    </row>
    <row r="8494" spans="1:2">
      <c r="A8494" s="52">
        <v>40052</v>
      </c>
      <c r="B8494">
        <v>4.2300000000000004</v>
      </c>
    </row>
    <row r="8495" spans="1:2">
      <c r="A8495" s="52">
        <v>40053</v>
      </c>
      <c r="B8495">
        <v>4.21</v>
      </c>
    </row>
    <row r="8496" spans="1:2">
      <c r="A8496" s="52">
        <v>40056</v>
      </c>
      <c r="B8496">
        <v>4.18</v>
      </c>
    </row>
    <row r="8497" spans="1:2">
      <c r="A8497" s="52">
        <v>40057</v>
      </c>
      <c r="B8497">
        <v>4.1900000000000004</v>
      </c>
    </row>
    <row r="8498" spans="1:2">
      <c r="A8498" s="52">
        <v>40058</v>
      </c>
      <c r="B8498">
        <v>4.09</v>
      </c>
    </row>
    <row r="8499" spans="1:2">
      <c r="A8499" s="52">
        <v>40059</v>
      </c>
      <c r="B8499">
        <v>4.1500000000000004</v>
      </c>
    </row>
    <row r="8500" spans="1:2">
      <c r="A8500" s="52">
        <v>40060</v>
      </c>
      <c r="B8500">
        <v>4.2699999999999996</v>
      </c>
    </row>
    <row r="8501" spans="1:2">
      <c r="A8501" s="52">
        <v>40063</v>
      </c>
      <c r="B8501" t="s">
        <v>7113</v>
      </c>
    </row>
    <row r="8502" spans="1:2">
      <c r="A8502" s="52">
        <v>40064</v>
      </c>
      <c r="B8502">
        <v>4.3099999999999996</v>
      </c>
    </row>
    <row r="8503" spans="1:2">
      <c r="A8503" s="52">
        <v>40065</v>
      </c>
      <c r="B8503">
        <v>4.33</v>
      </c>
    </row>
    <row r="8504" spans="1:2">
      <c r="A8504" s="52">
        <v>40066</v>
      </c>
      <c r="B8504">
        <v>4.1900000000000004</v>
      </c>
    </row>
    <row r="8505" spans="1:2">
      <c r="A8505" s="52">
        <v>40067</v>
      </c>
      <c r="B8505">
        <v>4.18</v>
      </c>
    </row>
    <row r="8506" spans="1:2">
      <c r="A8506" s="52">
        <v>40070</v>
      </c>
      <c r="B8506">
        <v>4.22</v>
      </c>
    </row>
    <row r="8507" spans="1:2">
      <c r="A8507" s="52">
        <v>40071</v>
      </c>
      <c r="B8507">
        <v>4.2699999999999996</v>
      </c>
    </row>
    <row r="8508" spans="1:2">
      <c r="A8508" s="52">
        <v>40072</v>
      </c>
      <c r="B8508">
        <v>4.26</v>
      </c>
    </row>
    <row r="8509" spans="1:2">
      <c r="A8509" s="52">
        <v>40073</v>
      </c>
      <c r="B8509">
        <v>4.1900000000000004</v>
      </c>
    </row>
    <row r="8510" spans="1:2">
      <c r="A8510" s="52">
        <v>40074</v>
      </c>
      <c r="B8510">
        <v>4.24</v>
      </c>
    </row>
    <row r="8511" spans="1:2">
      <c r="A8511" s="52">
        <v>40077</v>
      </c>
      <c r="B8511">
        <v>4.2300000000000004</v>
      </c>
    </row>
    <row r="8512" spans="1:2">
      <c r="A8512" s="52">
        <v>40078</v>
      </c>
      <c r="B8512">
        <v>4.2</v>
      </c>
    </row>
    <row r="8513" spans="1:2">
      <c r="A8513" s="52">
        <v>40079</v>
      </c>
      <c r="B8513">
        <v>4.21</v>
      </c>
    </row>
    <row r="8514" spans="1:2">
      <c r="A8514" s="52">
        <v>40080</v>
      </c>
      <c r="B8514">
        <v>4.17</v>
      </c>
    </row>
    <row r="8515" spans="1:2">
      <c r="A8515" s="52">
        <v>40081</v>
      </c>
      <c r="B8515">
        <v>4.0999999999999996</v>
      </c>
    </row>
    <row r="8516" spans="1:2">
      <c r="A8516" s="52">
        <v>40084</v>
      </c>
      <c r="B8516">
        <v>4.04</v>
      </c>
    </row>
    <row r="8517" spans="1:2">
      <c r="A8517" s="52">
        <v>40085</v>
      </c>
      <c r="B8517">
        <v>4.03</v>
      </c>
    </row>
    <row r="8518" spans="1:2">
      <c r="A8518" s="52">
        <v>40086</v>
      </c>
      <c r="B8518">
        <v>4.03</v>
      </c>
    </row>
    <row r="8519" spans="1:2">
      <c r="A8519" s="52">
        <v>40087</v>
      </c>
      <c r="B8519">
        <v>3.97</v>
      </c>
    </row>
    <row r="8520" spans="1:2">
      <c r="A8520" s="52">
        <v>40088</v>
      </c>
      <c r="B8520">
        <v>4.01</v>
      </c>
    </row>
    <row r="8521" spans="1:2">
      <c r="A8521" s="52">
        <v>40091</v>
      </c>
      <c r="B8521">
        <v>4.01</v>
      </c>
    </row>
    <row r="8522" spans="1:2">
      <c r="A8522" s="52">
        <v>40092</v>
      </c>
      <c r="B8522">
        <v>4.07</v>
      </c>
    </row>
    <row r="8523" spans="1:2">
      <c r="A8523" s="52">
        <v>40093</v>
      </c>
      <c r="B8523">
        <v>3.99</v>
      </c>
    </row>
    <row r="8524" spans="1:2">
      <c r="A8524" s="52">
        <v>40094</v>
      </c>
      <c r="B8524">
        <v>4.09</v>
      </c>
    </row>
    <row r="8525" spans="1:2">
      <c r="A8525" s="52">
        <v>40095</v>
      </c>
      <c r="B8525">
        <v>4.22</v>
      </c>
    </row>
    <row r="8526" spans="1:2">
      <c r="A8526" s="52">
        <v>40098</v>
      </c>
      <c r="B8526" t="s">
        <v>7113</v>
      </c>
    </row>
    <row r="8527" spans="1:2">
      <c r="A8527" s="52">
        <v>40099</v>
      </c>
      <c r="B8527">
        <v>4.16</v>
      </c>
    </row>
    <row r="8528" spans="1:2">
      <c r="A8528" s="52">
        <v>40100</v>
      </c>
      <c r="B8528">
        <v>4.28</v>
      </c>
    </row>
    <row r="8529" spans="1:2">
      <c r="A8529" s="52">
        <v>40101</v>
      </c>
      <c r="B8529">
        <v>4.3099999999999996</v>
      </c>
    </row>
    <row r="8530" spans="1:2">
      <c r="A8530" s="52">
        <v>40102</v>
      </c>
      <c r="B8530">
        <v>4.24</v>
      </c>
    </row>
    <row r="8531" spans="1:2">
      <c r="A8531" s="52">
        <v>40105</v>
      </c>
      <c r="B8531">
        <v>4.21</v>
      </c>
    </row>
    <row r="8532" spans="1:2">
      <c r="A8532" s="52">
        <v>40106</v>
      </c>
      <c r="B8532">
        <v>4.16</v>
      </c>
    </row>
    <row r="8533" spans="1:2">
      <c r="A8533" s="52">
        <v>40107</v>
      </c>
      <c r="B8533">
        <v>4.22</v>
      </c>
    </row>
    <row r="8534" spans="1:2">
      <c r="A8534" s="52">
        <v>40108</v>
      </c>
      <c r="B8534">
        <v>4.24</v>
      </c>
    </row>
    <row r="8535" spans="1:2">
      <c r="A8535" s="52">
        <v>40109</v>
      </c>
      <c r="B8535">
        <v>4.29</v>
      </c>
    </row>
    <row r="8536" spans="1:2">
      <c r="A8536" s="52">
        <v>40112</v>
      </c>
      <c r="B8536">
        <v>4.37</v>
      </c>
    </row>
    <row r="8537" spans="1:2">
      <c r="A8537" s="52">
        <v>40113</v>
      </c>
      <c r="B8537">
        <v>4.29</v>
      </c>
    </row>
    <row r="8538" spans="1:2">
      <c r="A8538" s="52">
        <v>40114</v>
      </c>
      <c r="B8538">
        <v>4.25</v>
      </c>
    </row>
    <row r="8539" spans="1:2">
      <c r="A8539" s="52">
        <v>40115</v>
      </c>
      <c r="B8539">
        <v>4.3499999999999996</v>
      </c>
    </row>
    <row r="8540" spans="1:2">
      <c r="A8540" s="52">
        <v>40116</v>
      </c>
      <c r="B8540">
        <v>4.2300000000000004</v>
      </c>
    </row>
    <row r="8541" spans="1:2">
      <c r="A8541" s="52">
        <v>40119</v>
      </c>
      <c r="B8541">
        <v>4.26</v>
      </c>
    </row>
    <row r="8542" spans="1:2">
      <c r="A8542" s="52">
        <v>40120</v>
      </c>
      <c r="B8542">
        <v>4.34</v>
      </c>
    </row>
    <row r="8543" spans="1:2">
      <c r="A8543" s="52">
        <v>40121</v>
      </c>
      <c r="B8543">
        <v>4.41</v>
      </c>
    </row>
    <row r="8544" spans="1:2">
      <c r="A8544" s="52">
        <v>40122</v>
      </c>
      <c r="B8544">
        <v>4.41</v>
      </c>
    </row>
    <row r="8545" spans="1:2">
      <c r="A8545" s="52">
        <v>40123</v>
      </c>
      <c r="B8545">
        <v>4.4000000000000004</v>
      </c>
    </row>
    <row r="8546" spans="1:2">
      <c r="A8546" s="52">
        <v>40126</v>
      </c>
      <c r="B8546">
        <v>4.4000000000000004</v>
      </c>
    </row>
    <row r="8547" spans="1:2">
      <c r="A8547" s="52">
        <v>40127</v>
      </c>
      <c r="B8547">
        <v>4.41</v>
      </c>
    </row>
    <row r="8548" spans="1:2">
      <c r="A8548" s="52">
        <v>40128</v>
      </c>
      <c r="B8548" t="s">
        <v>7113</v>
      </c>
    </row>
    <row r="8549" spans="1:2">
      <c r="A8549" s="52">
        <v>40129</v>
      </c>
      <c r="B8549">
        <v>4.41</v>
      </c>
    </row>
    <row r="8550" spans="1:2">
      <c r="A8550" s="52">
        <v>40130</v>
      </c>
      <c r="B8550">
        <v>4.3600000000000003</v>
      </c>
    </row>
    <row r="8551" spans="1:2">
      <c r="A8551" s="52">
        <v>40133</v>
      </c>
      <c r="B8551">
        <v>4.26</v>
      </c>
    </row>
    <row r="8552" spans="1:2">
      <c r="A8552" s="52">
        <v>40134</v>
      </c>
      <c r="B8552">
        <v>4.26</v>
      </c>
    </row>
    <row r="8553" spans="1:2">
      <c r="A8553" s="52">
        <v>40135</v>
      </c>
      <c r="B8553">
        <v>4.29</v>
      </c>
    </row>
    <row r="8554" spans="1:2">
      <c r="A8554" s="52">
        <v>40136</v>
      </c>
      <c r="B8554">
        <v>4.29</v>
      </c>
    </row>
    <row r="8555" spans="1:2">
      <c r="A8555" s="52">
        <v>40137</v>
      </c>
      <c r="B8555">
        <v>4.3</v>
      </c>
    </row>
    <row r="8556" spans="1:2">
      <c r="A8556" s="52">
        <v>40140</v>
      </c>
      <c r="B8556">
        <v>4.29</v>
      </c>
    </row>
    <row r="8557" spans="1:2">
      <c r="A8557" s="52">
        <v>40141</v>
      </c>
      <c r="B8557">
        <v>4.25</v>
      </c>
    </row>
    <row r="8558" spans="1:2">
      <c r="A8558" s="52">
        <v>40142</v>
      </c>
      <c r="B8558">
        <v>4.2300000000000004</v>
      </c>
    </row>
    <row r="8559" spans="1:2">
      <c r="A8559" s="52">
        <v>40143</v>
      </c>
      <c r="B8559" t="s">
        <v>7113</v>
      </c>
    </row>
    <row r="8560" spans="1:2">
      <c r="A8560" s="52">
        <v>40144</v>
      </c>
      <c r="B8560">
        <v>4.21</v>
      </c>
    </row>
    <row r="8561" spans="1:2">
      <c r="A8561" s="52">
        <v>40147</v>
      </c>
      <c r="B8561">
        <v>4.2</v>
      </c>
    </row>
    <row r="8562" spans="1:2">
      <c r="A8562" s="52">
        <v>40148</v>
      </c>
      <c r="B8562">
        <v>4.26</v>
      </c>
    </row>
    <row r="8563" spans="1:2">
      <c r="A8563" s="52">
        <v>40149</v>
      </c>
      <c r="B8563">
        <v>4.26</v>
      </c>
    </row>
    <row r="8564" spans="1:2">
      <c r="A8564" s="52">
        <v>40150</v>
      </c>
      <c r="B8564">
        <v>4.33</v>
      </c>
    </row>
    <row r="8565" spans="1:2">
      <c r="A8565" s="52">
        <v>40151</v>
      </c>
      <c r="B8565">
        <v>4.4000000000000004</v>
      </c>
    </row>
    <row r="8566" spans="1:2">
      <c r="A8566" s="52">
        <v>40154</v>
      </c>
      <c r="B8566">
        <v>4.4000000000000004</v>
      </c>
    </row>
    <row r="8567" spans="1:2">
      <c r="A8567" s="52">
        <v>40155</v>
      </c>
      <c r="B8567">
        <v>4.3899999999999997</v>
      </c>
    </row>
    <row r="8568" spans="1:2">
      <c r="A8568" s="52">
        <v>40156</v>
      </c>
      <c r="B8568">
        <v>4.41</v>
      </c>
    </row>
    <row r="8569" spans="1:2">
      <c r="A8569" s="52">
        <v>40157</v>
      </c>
      <c r="B8569">
        <v>4.5</v>
      </c>
    </row>
    <row r="8570" spans="1:2">
      <c r="A8570" s="52">
        <v>40158</v>
      </c>
      <c r="B8570">
        <v>4.49</v>
      </c>
    </row>
    <row r="8571" spans="1:2">
      <c r="A8571" s="52">
        <v>40161</v>
      </c>
      <c r="B8571">
        <v>4.4800000000000004</v>
      </c>
    </row>
    <row r="8572" spans="1:2">
      <c r="A8572" s="52">
        <v>40162</v>
      </c>
      <c r="B8572">
        <v>4.5199999999999996</v>
      </c>
    </row>
    <row r="8573" spans="1:2">
      <c r="A8573" s="52">
        <v>40163</v>
      </c>
      <c r="B8573">
        <v>4.5199999999999996</v>
      </c>
    </row>
    <row r="8574" spans="1:2">
      <c r="A8574" s="52">
        <v>40164</v>
      </c>
      <c r="B8574">
        <v>4.42</v>
      </c>
    </row>
    <row r="8575" spans="1:2">
      <c r="A8575" s="52">
        <v>40165</v>
      </c>
      <c r="B8575">
        <v>4.46</v>
      </c>
    </row>
    <row r="8576" spans="1:2">
      <c r="A8576" s="52">
        <v>40168</v>
      </c>
      <c r="B8576">
        <v>4.5599999999999996</v>
      </c>
    </row>
    <row r="8577" spans="1:2">
      <c r="A8577" s="52">
        <v>40169</v>
      </c>
      <c r="B8577">
        <v>4.5999999999999996</v>
      </c>
    </row>
    <row r="8578" spans="1:2">
      <c r="A8578" s="52">
        <v>40170</v>
      </c>
      <c r="B8578">
        <v>4.6100000000000003</v>
      </c>
    </row>
    <row r="8579" spans="1:2">
      <c r="A8579" s="52">
        <v>40171</v>
      </c>
      <c r="B8579">
        <v>4.68</v>
      </c>
    </row>
    <row r="8580" spans="1:2">
      <c r="A8580" s="52">
        <v>40172</v>
      </c>
      <c r="B8580" t="s">
        <v>7113</v>
      </c>
    </row>
    <row r="8581" spans="1:2">
      <c r="A8581" s="52">
        <v>40175</v>
      </c>
      <c r="B8581">
        <v>4.6900000000000004</v>
      </c>
    </row>
    <row r="8582" spans="1:2">
      <c r="A8582" s="52">
        <v>40176</v>
      </c>
      <c r="B8582">
        <v>4.6399999999999997</v>
      </c>
    </row>
    <row r="8583" spans="1:2">
      <c r="A8583" s="52">
        <v>40177</v>
      </c>
      <c r="B8583">
        <v>4.6100000000000003</v>
      </c>
    </row>
    <row r="8584" spans="1:2">
      <c r="A8584" s="52">
        <v>40178</v>
      </c>
      <c r="B8584">
        <v>4.63</v>
      </c>
    </row>
    <row r="8585" spans="1:2">
      <c r="A8585" s="52">
        <v>40179</v>
      </c>
      <c r="B8585" t="s">
        <v>7113</v>
      </c>
    </row>
    <row r="8586" spans="1:2">
      <c r="A8586" s="52">
        <v>40182</v>
      </c>
      <c r="B8586">
        <v>4.6500000000000004</v>
      </c>
    </row>
    <row r="8587" spans="1:2">
      <c r="A8587" s="52">
        <v>40183</v>
      </c>
      <c r="B8587">
        <v>4.59</v>
      </c>
    </row>
    <row r="8588" spans="1:2">
      <c r="A8588" s="52">
        <v>40184</v>
      </c>
      <c r="B8588">
        <v>4.7</v>
      </c>
    </row>
    <row r="8589" spans="1:2">
      <c r="A8589" s="52">
        <v>40185</v>
      </c>
      <c r="B8589">
        <v>4.6900000000000004</v>
      </c>
    </row>
    <row r="8590" spans="1:2">
      <c r="A8590" s="52">
        <v>40186</v>
      </c>
      <c r="B8590">
        <v>4.7</v>
      </c>
    </row>
    <row r="8591" spans="1:2">
      <c r="A8591" s="52">
        <v>40189</v>
      </c>
      <c r="B8591">
        <v>4.74</v>
      </c>
    </row>
    <row r="8592" spans="1:2">
      <c r="A8592" s="52">
        <v>40190</v>
      </c>
      <c r="B8592">
        <v>4.62</v>
      </c>
    </row>
    <row r="8593" spans="1:2">
      <c r="A8593" s="52">
        <v>40191</v>
      </c>
      <c r="B8593">
        <v>4.71</v>
      </c>
    </row>
    <row r="8594" spans="1:2">
      <c r="A8594" s="52">
        <v>40192</v>
      </c>
      <c r="B8594">
        <v>4.63</v>
      </c>
    </row>
    <row r="8595" spans="1:2">
      <c r="A8595" s="52">
        <v>40193</v>
      </c>
      <c r="B8595">
        <v>4.58</v>
      </c>
    </row>
    <row r="8596" spans="1:2">
      <c r="A8596" s="52">
        <v>40196</v>
      </c>
      <c r="B8596" t="s">
        <v>7113</v>
      </c>
    </row>
    <row r="8597" spans="1:2">
      <c r="A8597" s="52">
        <v>40197</v>
      </c>
      <c r="B8597">
        <v>4.5999999999999996</v>
      </c>
    </row>
    <row r="8598" spans="1:2">
      <c r="A8598" s="52">
        <v>40198</v>
      </c>
      <c r="B8598">
        <v>4.54</v>
      </c>
    </row>
    <row r="8599" spans="1:2">
      <c r="A8599" s="52">
        <v>40199</v>
      </c>
      <c r="B8599">
        <v>4.5</v>
      </c>
    </row>
    <row r="8600" spans="1:2">
      <c r="A8600" s="52">
        <v>40200</v>
      </c>
      <c r="B8600">
        <v>4.5</v>
      </c>
    </row>
    <row r="8601" spans="1:2">
      <c r="A8601" s="52">
        <v>40203</v>
      </c>
      <c r="B8601">
        <v>4.55</v>
      </c>
    </row>
    <row r="8602" spans="1:2">
      <c r="A8602" s="52">
        <v>40204</v>
      </c>
      <c r="B8602">
        <v>4.5599999999999996</v>
      </c>
    </row>
    <row r="8603" spans="1:2">
      <c r="A8603" s="52">
        <v>40205</v>
      </c>
      <c r="B8603">
        <v>4.55</v>
      </c>
    </row>
    <row r="8604" spans="1:2">
      <c r="A8604" s="52">
        <v>40206</v>
      </c>
      <c r="B8604">
        <v>4.57</v>
      </c>
    </row>
    <row r="8605" spans="1:2">
      <c r="A8605" s="52">
        <v>40207</v>
      </c>
      <c r="B8605">
        <v>4.51</v>
      </c>
    </row>
    <row r="8606" spans="1:2">
      <c r="A8606" s="52">
        <v>40210</v>
      </c>
      <c r="B8606">
        <v>4.5599999999999996</v>
      </c>
    </row>
    <row r="8607" spans="1:2">
      <c r="A8607" s="52">
        <v>40211</v>
      </c>
      <c r="B8607">
        <v>4.55</v>
      </c>
    </row>
    <row r="8608" spans="1:2">
      <c r="A8608" s="52">
        <v>40212</v>
      </c>
      <c r="B8608">
        <v>4.62</v>
      </c>
    </row>
    <row r="8609" spans="1:2">
      <c r="A8609" s="52">
        <v>40213</v>
      </c>
      <c r="B8609">
        <v>4.53</v>
      </c>
    </row>
    <row r="8610" spans="1:2">
      <c r="A8610" s="52">
        <v>40214</v>
      </c>
      <c r="B8610">
        <v>4.51</v>
      </c>
    </row>
    <row r="8611" spans="1:2">
      <c r="A8611" s="52">
        <v>40217</v>
      </c>
      <c r="B8611">
        <v>4.5199999999999996</v>
      </c>
    </row>
    <row r="8612" spans="1:2">
      <c r="A8612" s="52">
        <v>40218</v>
      </c>
      <c r="B8612">
        <v>4.58</v>
      </c>
    </row>
    <row r="8613" spans="1:2">
      <c r="A8613" s="52">
        <v>40219</v>
      </c>
      <c r="B8613">
        <v>4.6500000000000004</v>
      </c>
    </row>
    <row r="8614" spans="1:2">
      <c r="A8614" s="52">
        <v>40220</v>
      </c>
      <c r="B8614">
        <v>4.6900000000000004</v>
      </c>
    </row>
    <row r="8615" spans="1:2">
      <c r="A8615" s="52">
        <v>40221</v>
      </c>
      <c r="B8615">
        <v>4.66</v>
      </c>
    </row>
    <row r="8616" spans="1:2">
      <c r="A8616" s="52">
        <v>40224</v>
      </c>
      <c r="B8616" t="s">
        <v>7113</v>
      </c>
    </row>
    <row r="8617" spans="1:2">
      <c r="A8617" s="52">
        <v>40225</v>
      </c>
      <c r="B8617">
        <v>4.63</v>
      </c>
    </row>
    <row r="8618" spans="1:2">
      <c r="A8618" s="52">
        <v>40226</v>
      </c>
      <c r="B8618">
        <v>4.7</v>
      </c>
    </row>
    <row r="8619" spans="1:2">
      <c r="A8619" s="52">
        <v>40227</v>
      </c>
      <c r="B8619">
        <v>4.74</v>
      </c>
    </row>
    <row r="8620" spans="1:2">
      <c r="A8620" s="52">
        <v>40228</v>
      </c>
      <c r="B8620">
        <v>4.71</v>
      </c>
    </row>
    <row r="8621" spans="1:2">
      <c r="A8621" s="52">
        <v>40231</v>
      </c>
      <c r="B8621">
        <v>4.7300000000000004</v>
      </c>
    </row>
    <row r="8622" spans="1:2">
      <c r="A8622" s="52">
        <v>40232</v>
      </c>
      <c r="B8622">
        <v>4.63</v>
      </c>
    </row>
    <row r="8623" spans="1:2">
      <c r="A8623" s="52">
        <v>40233</v>
      </c>
      <c r="B8623">
        <v>4.63</v>
      </c>
    </row>
    <row r="8624" spans="1:2">
      <c r="A8624" s="52">
        <v>40234</v>
      </c>
      <c r="B8624">
        <v>4.58</v>
      </c>
    </row>
    <row r="8625" spans="1:2">
      <c r="A8625" s="52">
        <v>40235</v>
      </c>
      <c r="B8625">
        <v>4.55</v>
      </c>
    </row>
    <row r="8626" spans="1:2">
      <c r="A8626" s="52">
        <v>40238</v>
      </c>
      <c r="B8626">
        <v>4.5599999999999996</v>
      </c>
    </row>
    <row r="8627" spans="1:2">
      <c r="A8627" s="52">
        <v>40239</v>
      </c>
      <c r="B8627">
        <v>4.57</v>
      </c>
    </row>
    <row r="8628" spans="1:2">
      <c r="A8628" s="52">
        <v>40240</v>
      </c>
      <c r="B8628">
        <v>4.58</v>
      </c>
    </row>
    <row r="8629" spans="1:2">
      <c r="A8629" s="52">
        <v>40241</v>
      </c>
      <c r="B8629">
        <v>4.5599999999999996</v>
      </c>
    </row>
    <row r="8630" spans="1:2">
      <c r="A8630" s="52">
        <v>40242</v>
      </c>
      <c r="B8630">
        <v>4.6399999999999997</v>
      </c>
    </row>
    <row r="8631" spans="1:2">
      <c r="A8631" s="52">
        <v>40245</v>
      </c>
      <c r="B8631">
        <v>4.68</v>
      </c>
    </row>
    <row r="8632" spans="1:2">
      <c r="A8632" s="52">
        <v>40246</v>
      </c>
      <c r="B8632">
        <v>4.68</v>
      </c>
    </row>
    <row r="8633" spans="1:2">
      <c r="A8633" s="52">
        <v>40247</v>
      </c>
      <c r="B8633">
        <v>4.6900000000000004</v>
      </c>
    </row>
    <row r="8634" spans="1:2">
      <c r="A8634" s="52">
        <v>40248</v>
      </c>
      <c r="B8634">
        <v>4.66</v>
      </c>
    </row>
    <row r="8635" spans="1:2">
      <c r="A8635" s="52">
        <v>40249</v>
      </c>
      <c r="B8635">
        <v>4.62</v>
      </c>
    </row>
    <row r="8636" spans="1:2">
      <c r="A8636" s="52">
        <v>40252</v>
      </c>
      <c r="B8636">
        <v>4.63</v>
      </c>
    </row>
    <row r="8637" spans="1:2">
      <c r="A8637" s="52">
        <v>40253</v>
      </c>
      <c r="B8637">
        <v>4.59</v>
      </c>
    </row>
    <row r="8638" spans="1:2">
      <c r="A8638" s="52">
        <v>40254</v>
      </c>
      <c r="B8638">
        <v>4.5599999999999996</v>
      </c>
    </row>
    <row r="8639" spans="1:2">
      <c r="A8639" s="52">
        <v>40255</v>
      </c>
      <c r="B8639">
        <v>4.59</v>
      </c>
    </row>
    <row r="8640" spans="1:2">
      <c r="A8640" s="52">
        <v>40256</v>
      </c>
      <c r="B8640">
        <v>4.58</v>
      </c>
    </row>
    <row r="8641" spans="1:2">
      <c r="A8641" s="52">
        <v>40259</v>
      </c>
      <c r="B8641">
        <v>4.57</v>
      </c>
    </row>
    <row r="8642" spans="1:2">
      <c r="A8642" s="52">
        <v>40260</v>
      </c>
      <c r="B8642">
        <v>4.5999999999999996</v>
      </c>
    </row>
    <row r="8643" spans="1:2">
      <c r="A8643" s="52">
        <v>40261</v>
      </c>
      <c r="B8643">
        <v>4.72</v>
      </c>
    </row>
    <row r="8644" spans="1:2">
      <c r="A8644" s="52">
        <v>40262</v>
      </c>
      <c r="B8644">
        <v>4.7699999999999996</v>
      </c>
    </row>
    <row r="8645" spans="1:2">
      <c r="A8645" s="52">
        <v>40263</v>
      </c>
      <c r="B8645">
        <v>4.75</v>
      </c>
    </row>
    <row r="8646" spans="1:2">
      <c r="A8646" s="52">
        <v>40266</v>
      </c>
      <c r="B8646">
        <v>4.76</v>
      </c>
    </row>
    <row r="8647" spans="1:2">
      <c r="A8647" s="52">
        <v>40267</v>
      </c>
      <c r="B8647">
        <v>4.75</v>
      </c>
    </row>
    <row r="8648" spans="1:2">
      <c r="A8648" s="52">
        <v>40268</v>
      </c>
      <c r="B8648">
        <v>4.72</v>
      </c>
    </row>
    <row r="8649" spans="1:2">
      <c r="A8649" s="52">
        <v>40269</v>
      </c>
      <c r="B8649">
        <v>4.74</v>
      </c>
    </row>
    <row r="8650" spans="1:2">
      <c r="A8650" s="52">
        <v>40270</v>
      </c>
      <c r="B8650">
        <v>4.8099999999999996</v>
      </c>
    </row>
    <row r="8651" spans="1:2">
      <c r="A8651" s="52">
        <v>40273</v>
      </c>
      <c r="B8651">
        <v>4.8499999999999996</v>
      </c>
    </row>
    <row r="8652" spans="1:2">
      <c r="A8652" s="52">
        <v>40274</v>
      </c>
      <c r="B8652">
        <v>4.84</v>
      </c>
    </row>
    <row r="8653" spans="1:2">
      <c r="A8653" s="52">
        <v>40275</v>
      </c>
      <c r="B8653">
        <v>4.74</v>
      </c>
    </row>
    <row r="8654" spans="1:2">
      <c r="A8654" s="52">
        <v>40276</v>
      </c>
      <c r="B8654">
        <v>4.75</v>
      </c>
    </row>
    <row r="8655" spans="1:2">
      <c r="A8655" s="52">
        <v>40277</v>
      </c>
      <c r="B8655">
        <v>4.74</v>
      </c>
    </row>
    <row r="8656" spans="1:2">
      <c r="A8656" s="52">
        <v>40280</v>
      </c>
      <c r="B8656">
        <v>4.7</v>
      </c>
    </row>
    <row r="8657" spans="1:2">
      <c r="A8657" s="52">
        <v>40281</v>
      </c>
      <c r="B8657">
        <v>4.68</v>
      </c>
    </row>
    <row r="8658" spans="1:2">
      <c r="A8658" s="52">
        <v>40282</v>
      </c>
      <c r="B8658">
        <v>4.72</v>
      </c>
    </row>
    <row r="8659" spans="1:2">
      <c r="A8659" s="52">
        <v>40283</v>
      </c>
      <c r="B8659">
        <v>4.72</v>
      </c>
    </row>
    <row r="8660" spans="1:2">
      <c r="A8660" s="52">
        <v>40284</v>
      </c>
      <c r="B8660">
        <v>4.67</v>
      </c>
    </row>
    <row r="8661" spans="1:2">
      <c r="A8661" s="52">
        <v>40287</v>
      </c>
      <c r="B8661">
        <v>4.7</v>
      </c>
    </row>
    <row r="8662" spans="1:2">
      <c r="A8662" s="52">
        <v>40288</v>
      </c>
      <c r="B8662">
        <v>4.67</v>
      </c>
    </row>
    <row r="8663" spans="1:2">
      <c r="A8663" s="52">
        <v>40289</v>
      </c>
      <c r="B8663">
        <v>4.6100000000000003</v>
      </c>
    </row>
    <row r="8664" spans="1:2">
      <c r="A8664" s="52">
        <v>40290</v>
      </c>
      <c r="B8664">
        <v>4.6500000000000004</v>
      </c>
    </row>
    <row r="8665" spans="1:2">
      <c r="A8665" s="52">
        <v>40291</v>
      </c>
      <c r="B8665">
        <v>4.67</v>
      </c>
    </row>
    <row r="8666" spans="1:2">
      <c r="A8666" s="52">
        <v>40294</v>
      </c>
      <c r="B8666">
        <v>4.67</v>
      </c>
    </row>
    <row r="8667" spans="1:2">
      <c r="A8667" s="52">
        <v>40295</v>
      </c>
      <c r="B8667">
        <v>4.5599999999999996</v>
      </c>
    </row>
    <row r="8668" spans="1:2">
      <c r="A8668" s="52">
        <v>40296</v>
      </c>
      <c r="B8668">
        <v>4.63</v>
      </c>
    </row>
    <row r="8669" spans="1:2">
      <c r="A8669" s="52">
        <v>40297</v>
      </c>
      <c r="B8669">
        <v>4.5999999999999996</v>
      </c>
    </row>
    <row r="8670" spans="1:2">
      <c r="A8670" s="52">
        <v>40298</v>
      </c>
      <c r="B8670">
        <v>4.53</v>
      </c>
    </row>
    <row r="8671" spans="1:2">
      <c r="A8671" s="52">
        <v>40301</v>
      </c>
      <c r="B8671">
        <v>4.53</v>
      </c>
    </row>
    <row r="8672" spans="1:2">
      <c r="A8672" s="52">
        <v>40302</v>
      </c>
      <c r="B8672">
        <v>4.43</v>
      </c>
    </row>
    <row r="8673" spans="1:2">
      <c r="A8673" s="52">
        <v>40303</v>
      </c>
      <c r="B8673">
        <v>4.3899999999999997</v>
      </c>
    </row>
    <row r="8674" spans="1:2">
      <c r="A8674" s="52">
        <v>40304</v>
      </c>
      <c r="B8674">
        <v>4.1900000000000004</v>
      </c>
    </row>
    <row r="8675" spans="1:2">
      <c r="A8675" s="52">
        <v>40305</v>
      </c>
      <c r="B8675">
        <v>4.28</v>
      </c>
    </row>
    <row r="8676" spans="1:2">
      <c r="A8676" s="52">
        <v>40308</v>
      </c>
      <c r="B8676">
        <v>4.41</v>
      </c>
    </row>
    <row r="8677" spans="1:2">
      <c r="A8677" s="52">
        <v>40309</v>
      </c>
      <c r="B8677">
        <v>4.42</v>
      </c>
    </row>
    <row r="8678" spans="1:2">
      <c r="A8678" s="52">
        <v>40310</v>
      </c>
      <c r="B8678">
        <v>4.47</v>
      </c>
    </row>
    <row r="8679" spans="1:2">
      <c r="A8679" s="52">
        <v>40311</v>
      </c>
      <c r="B8679">
        <v>4.47</v>
      </c>
    </row>
    <row r="8680" spans="1:2">
      <c r="A8680" s="52">
        <v>40312</v>
      </c>
      <c r="B8680">
        <v>4.32</v>
      </c>
    </row>
    <row r="8681" spans="1:2">
      <c r="A8681" s="52">
        <v>40315</v>
      </c>
      <c r="B8681">
        <v>4.3499999999999996</v>
      </c>
    </row>
    <row r="8682" spans="1:2">
      <c r="A8682" s="52">
        <v>40316</v>
      </c>
      <c r="B8682">
        <v>4.26</v>
      </c>
    </row>
    <row r="8683" spans="1:2">
      <c r="A8683" s="52">
        <v>40317</v>
      </c>
      <c r="B8683">
        <v>4.24</v>
      </c>
    </row>
    <row r="8684" spans="1:2">
      <c r="A8684" s="52">
        <v>40318</v>
      </c>
      <c r="B8684">
        <v>4.13</v>
      </c>
    </row>
    <row r="8685" spans="1:2">
      <c r="A8685" s="52">
        <v>40319</v>
      </c>
      <c r="B8685">
        <v>4.07</v>
      </c>
    </row>
    <row r="8686" spans="1:2">
      <c r="A8686" s="52">
        <v>40322</v>
      </c>
      <c r="B8686">
        <v>4.12</v>
      </c>
    </row>
    <row r="8687" spans="1:2">
      <c r="A8687" s="52">
        <v>40323</v>
      </c>
      <c r="B8687">
        <v>4.07</v>
      </c>
    </row>
    <row r="8688" spans="1:2">
      <c r="A8688" s="52">
        <v>40324</v>
      </c>
      <c r="B8688">
        <v>4.1100000000000003</v>
      </c>
    </row>
    <row r="8689" spans="1:2">
      <c r="A8689" s="52">
        <v>40325</v>
      </c>
      <c r="B8689">
        <v>4.24</v>
      </c>
    </row>
    <row r="8690" spans="1:2">
      <c r="A8690" s="52">
        <v>40326</v>
      </c>
      <c r="B8690">
        <v>4.22</v>
      </c>
    </row>
    <row r="8691" spans="1:2">
      <c r="A8691" s="52">
        <v>40329</v>
      </c>
      <c r="B8691" t="s">
        <v>7113</v>
      </c>
    </row>
    <row r="8692" spans="1:2">
      <c r="A8692" s="52">
        <v>40330</v>
      </c>
      <c r="B8692">
        <v>4.1900000000000004</v>
      </c>
    </row>
    <row r="8693" spans="1:2">
      <c r="A8693" s="52">
        <v>40331</v>
      </c>
      <c r="B8693">
        <v>4.24</v>
      </c>
    </row>
    <row r="8694" spans="1:2">
      <c r="A8694" s="52">
        <v>40332</v>
      </c>
      <c r="B8694">
        <v>4.29</v>
      </c>
    </row>
    <row r="8695" spans="1:2">
      <c r="A8695" s="52">
        <v>40333</v>
      </c>
      <c r="B8695">
        <v>4.13</v>
      </c>
    </row>
    <row r="8696" spans="1:2">
      <c r="A8696" s="52">
        <v>40336</v>
      </c>
      <c r="B8696">
        <v>4.1100000000000003</v>
      </c>
    </row>
    <row r="8697" spans="1:2">
      <c r="A8697" s="52">
        <v>40337</v>
      </c>
      <c r="B8697">
        <v>4.0999999999999996</v>
      </c>
    </row>
    <row r="8698" spans="1:2">
      <c r="A8698" s="52">
        <v>40338</v>
      </c>
      <c r="B8698">
        <v>4.12</v>
      </c>
    </row>
    <row r="8699" spans="1:2">
      <c r="A8699" s="52">
        <v>40339</v>
      </c>
      <c r="B8699">
        <v>4.25</v>
      </c>
    </row>
    <row r="8700" spans="1:2">
      <c r="A8700" s="52">
        <v>40340</v>
      </c>
      <c r="B8700">
        <v>4.1500000000000004</v>
      </c>
    </row>
    <row r="8701" spans="1:2">
      <c r="A8701" s="52">
        <v>40343</v>
      </c>
      <c r="B8701">
        <v>4.2</v>
      </c>
    </row>
    <row r="8702" spans="1:2">
      <c r="A8702" s="52">
        <v>40344</v>
      </c>
      <c r="B8702">
        <v>4.2300000000000004</v>
      </c>
    </row>
    <row r="8703" spans="1:2">
      <c r="A8703" s="52">
        <v>40345</v>
      </c>
      <c r="B8703">
        <v>4.18</v>
      </c>
    </row>
    <row r="8704" spans="1:2">
      <c r="A8704" s="52">
        <v>40346</v>
      </c>
      <c r="B8704">
        <v>4.13</v>
      </c>
    </row>
    <row r="8705" spans="1:2">
      <c r="A8705" s="52">
        <v>40347</v>
      </c>
      <c r="B8705">
        <v>4.1500000000000004</v>
      </c>
    </row>
    <row r="8706" spans="1:2">
      <c r="A8706" s="52">
        <v>40350</v>
      </c>
      <c r="B8706">
        <v>4.17</v>
      </c>
    </row>
    <row r="8707" spans="1:2">
      <c r="A8707" s="52">
        <v>40351</v>
      </c>
      <c r="B8707">
        <v>4.0999999999999996</v>
      </c>
    </row>
    <row r="8708" spans="1:2">
      <c r="A8708" s="52">
        <v>40352</v>
      </c>
      <c r="B8708">
        <v>4.05</v>
      </c>
    </row>
    <row r="8709" spans="1:2">
      <c r="A8709" s="52">
        <v>40353</v>
      </c>
      <c r="B8709">
        <v>4.09</v>
      </c>
    </row>
    <row r="8710" spans="1:2">
      <c r="A8710" s="52">
        <v>40354</v>
      </c>
      <c r="B8710">
        <v>4.07</v>
      </c>
    </row>
    <row r="8711" spans="1:2">
      <c r="A8711" s="52">
        <v>40357</v>
      </c>
      <c r="B8711">
        <v>4.01</v>
      </c>
    </row>
    <row r="8712" spans="1:2">
      <c r="A8712" s="52">
        <v>40358</v>
      </c>
      <c r="B8712">
        <v>3.94</v>
      </c>
    </row>
    <row r="8713" spans="1:2">
      <c r="A8713" s="52">
        <v>40359</v>
      </c>
      <c r="B8713">
        <v>3.91</v>
      </c>
    </row>
    <row r="8714" spans="1:2">
      <c r="A8714" s="52">
        <v>40360</v>
      </c>
      <c r="B8714">
        <v>3.88</v>
      </c>
    </row>
    <row r="8715" spans="1:2">
      <c r="A8715" s="52">
        <v>40361</v>
      </c>
      <c r="B8715">
        <v>3.94</v>
      </c>
    </row>
    <row r="8716" spans="1:2">
      <c r="A8716" s="52">
        <v>40364</v>
      </c>
      <c r="B8716" t="s">
        <v>7113</v>
      </c>
    </row>
    <row r="8717" spans="1:2">
      <c r="A8717" s="52">
        <v>40365</v>
      </c>
      <c r="B8717">
        <v>3.89</v>
      </c>
    </row>
    <row r="8718" spans="1:2">
      <c r="A8718" s="52">
        <v>40366</v>
      </c>
      <c r="B8718">
        <v>3.96</v>
      </c>
    </row>
    <row r="8719" spans="1:2">
      <c r="A8719" s="52">
        <v>40367</v>
      </c>
      <c r="B8719">
        <v>4</v>
      </c>
    </row>
    <row r="8720" spans="1:2">
      <c r="A8720" s="52">
        <v>40368</v>
      </c>
      <c r="B8720">
        <v>4.04</v>
      </c>
    </row>
    <row r="8721" spans="1:2">
      <c r="A8721" s="52">
        <v>40371</v>
      </c>
      <c r="B8721">
        <v>4.05</v>
      </c>
    </row>
    <row r="8722" spans="1:2">
      <c r="A8722" s="52">
        <v>40372</v>
      </c>
      <c r="B8722">
        <v>4.0999999999999996</v>
      </c>
    </row>
    <row r="8723" spans="1:2">
      <c r="A8723" s="52">
        <v>40373</v>
      </c>
      <c r="B8723">
        <v>4.03</v>
      </c>
    </row>
    <row r="8724" spans="1:2">
      <c r="A8724" s="52">
        <v>40374</v>
      </c>
      <c r="B8724">
        <v>3.97</v>
      </c>
    </row>
    <row r="8725" spans="1:2">
      <c r="A8725" s="52">
        <v>40375</v>
      </c>
      <c r="B8725">
        <v>3.95</v>
      </c>
    </row>
    <row r="8726" spans="1:2">
      <c r="A8726" s="52">
        <v>40378</v>
      </c>
      <c r="B8726">
        <v>3.99</v>
      </c>
    </row>
    <row r="8727" spans="1:2">
      <c r="A8727" s="52">
        <v>40379</v>
      </c>
      <c r="B8727">
        <v>3.99</v>
      </c>
    </row>
    <row r="8728" spans="1:2">
      <c r="A8728" s="52">
        <v>40380</v>
      </c>
      <c r="B8728">
        <v>3.89</v>
      </c>
    </row>
    <row r="8729" spans="1:2">
      <c r="A8729" s="52">
        <v>40381</v>
      </c>
      <c r="B8729">
        <v>3.95</v>
      </c>
    </row>
    <row r="8730" spans="1:2">
      <c r="A8730" s="52">
        <v>40382</v>
      </c>
      <c r="B8730">
        <v>4.01</v>
      </c>
    </row>
    <row r="8731" spans="1:2">
      <c r="A8731" s="52">
        <v>40385</v>
      </c>
      <c r="B8731">
        <v>4.03</v>
      </c>
    </row>
    <row r="8732" spans="1:2">
      <c r="A8732" s="52">
        <v>40386</v>
      </c>
      <c r="B8732">
        <v>4.08</v>
      </c>
    </row>
    <row r="8733" spans="1:2">
      <c r="A8733" s="52">
        <v>40387</v>
      </c>
      <c r="B8733">
        <v>4.07</v>
      </c>
    </row>
    <row r="8734" spans="1:2">
      <c r="A8734" s="52">
        <v>40388</v>
      </c>
      <c r="B8734">
        <v>4.08</v>
      </c>
    </row>
    <row r="8735" spans="1:2">
      <c r="A8735" s="52">
        <v>40389</v>
      </c>
      <c r="B8735">
        <v>3.98</v>
      </c>
    </row>
    <row r="8736" spans="1:2">
      <c r="A8736" s="52">
        <v>40392</v>
      </c>
      <c r="B8736">
        <v>4.0599999999999996</v>
      </c>
    </row>
    <row r="8737" spans="1:2">
      <c r="A8737" s="52">
        <v>40393</v>
      </c>
      <c r="B8737">
        <v>4.04</v>
      </c>
    </row>
    <row r="8738" spans="1:2">
      <c r="A8738" s="52">
        <v>40394</v>
      </c>
      <c r="B8738">
        <v>4.07</v>
      </c>
    </row>
    <row r="8739" spans="1:2">
      <c r="A8739" s="52">
        <v>40395</v>
      </c>
      <c r="B8739">
        <v>4.05</v>
      </c>
    </row>
    <row r="8740" spans="1:2">
      <c r="A8740" s="52">
        <v>40396</v>
      </c>
      <c r="B8740">
        <v>4</v>
      </c>
    </row>
    <row r="8741" spans="1:2">
      <c r="A8741" s="52">
        <v>40399</v>
      </c>
      <c r="B8741">
        <v>4.01</v>
      </c>
    </row>
    <row r="8742" spans="1:2">
      <c r="A8742" s="52">
        <v>40400</v>
      </c>
      <c r="B8742">
        <v>4</v>
      </c>
    </row>
    <row r="8743" spans="1:2">
      <c r="A8743" s="52">
        <v>40401</v>
      </c>
      <c r="B8743">
        <v>3.93</v>
      </c>
    </row>
    <row r="8744" spans="1:2">
      <c r="A8744" s="52">
        <v>40402</v>
      </c>
      <c r="B8744">
        <v>3.94</v>
      </c>
    </row>
    <row r="8745" spans="1:2">
      <c r="A8745" s="52">
        <v>40403</v>
      </c>
      <c r="B8745">
        <v>3.87</v>
      </c>
    </row>
    <row r="8746" spans="1:2">
      <c r="A8746" s="52">
        <v>40406</v>
      </c>
      <c r="B8746">
        <v>3.72</v>
      </c>
    </row>
    <row r="8747" spans="1:2">
      <c r="A8747" s="52">
        <v>40407</v>
      </c>
      <c r="B8747">
        <v>3.77</v>
      </c>
    </row>
    <row r="8748" spans="1:2">
      <c r="A8748" s="52">
        <v>40408</v>
      </c>
      <c r="B8748">
        <v>3.73</v>
      </c>
    </row>
    <row r="8749" spans="1:2">
      <c r="A8749" s="52">
        <v>40409</v>
      </c>
      <c r="B8749">
        <v>3.66</v>
      </c>
    </row>
    <row r="8750" spans="1:2">
      <c r="A8750" s="52">
        <v>40410</v>
      </c>
      <c r="B8750">
        <v>3.67</v>
      </c>
    </row>
    <row r="8751" spans="1:2">
      <c r="A8751" s="52">
        <v>40413</v>
      </c>
      <c r="B8751">
        <v>3.65</v>
      </c>
    </row>
    <row r="8752" spans="1:2">
      <c r="A8752" s="52">
        <v>40414</v>
      </c>
      <c r="B8752">
        <v>3.57</v>
      </c>
    </row>
    <row r="8753" spans="1:2">
      <c r="A8753" s="52">
        <v>40415</v>
      </c>
      <c r="B8753">
        <v>3.59</v>
      </c>
    </row>
    <row r="8754" spans="1:2">
      <c r="A8754" s="52">
        <v>40416</v>
      </c>
      <c r="B8754">
        <v>3.53</v>
      </c>
    </row>
    <row r="8755" spans="1:2">
      <c r="A8755" s="52">
        <v>40417</v>
      </c>
      <c r="B8755">
        <v>3.69</v>
      </c>
    </row>
    <row r="8756" spans="1:2">
      <c r="A8756" s="52">
        <v>40420</v>
      </c>
      <c r="B8756">
        <v>3.6</v>
      </c>
    </row>
    <row r="8757" spans="1:2">
      <c r="A8757" s="52">
        <v>40421</v>
      </c>
      <c r="B8757">
        <v>3.52</v>
      </c>
    </row>
    <row r="8758" spans="1:2">
      <c r="A8758" s="52">
        <v>40422</v>
      </c>
      <c r="B8758">
        <v>3.65</v>
      </c>
    </row>
    <row r="8759" spans="1:2">
      <c r="A8759" s="52">
        <v>40423</v>
      </c>
      <c r="B8759">
        <v>3.72</v>
      </c>
    </row>
    <row r="8760" spans="1:2">
      <c r="A8760" s="52">
        <v>40424</v>
      </c>
      <c r="B8760">
        <v>3.79</v>
      </c>
    </row>
    <row r="8761" spans="1:2">
      <c r="A8761" s="52">
        <v>40427</v>
      </c>
      <c r="B8761" t="s">
        <v>7113</v>
      </c>
    </row>
    <row r="8762" spans="1:2">
      <c r="A8762" s="52">
        <v>40428</v>
      </c>
      <c r="B8762">
        <v>3.67</v>
      </c>
    </row>
    <row r="8763" spans="1:2">
      <c r="A8763" s="52">
        <v>40429</v>
      </c>
      <c r="B8763">
        <v>3.72</v>
      </c>
    </row>
    <row r="8764" spans="1:2">
      <c r="A8764" s="52">
        <v>40430</v>
      </c>
      <c r="B8764">
        <v>3.84</v>
      </c>
    </row>
    <row r="8765" spans="1:2">
      <c r="A8765" s="52">
        <v>40431</v>
      </c>
      <c r="B8765">
        <v>3.88</v>
      </c>
    </row>
    <row r="8766" spans="1:2">
      <c r="A8766" s="52">
        <v>40434</v>
      </c>
      <c r="B8766">
        <v>3.83</v>
      </c>
    </row>
    <row r="8767" spans="1:2">
      <c r="A8767" s="52">
        <v>40435</v>
      </c>
      <c r="B8767">
        <v>3.79</v>
      </c>
    </row>
    <row r="8768" spans="1:2">
      <c r="A8768" s="52">
        <v>40436</v>
      </c>
      <c r="B8768">
        <v>3.87</v>
      </c>
    </row>
    <row r="8769" spans="1:2">
      <c r="A8769" s="52">
        <v>40437</v>
      </c>
      <c r="B8769">
        <v>3.92</v>
      </c>
    </row>
    <row r="8770" spans="1:2">
      <c r="A8770" s="52">
        <v>40438</v>
      </c>
      <c r="B8770">
        <v>3.9</v>
      </c>
    </row>
    <row r="8771" spans="1:2">
      <c r="A8771" s="52">
        <v>40441</v>
      </c>
      <c r="B8771">
        <v>3.87</v>
      </c>
    </row>
    <row r="8772" spans="1:2">
      <c r="A8772" s="52">
        <v>40442</v>
      </c>
      <c r="B8772">
        <v>3.79</v>
      </c>
    </row>
    <row r="8773" spans="1:2">
      <c r="A8773" s="52">
        <v>40443</v>
      </c>
      <c r="B8773">
        <v>3.74</v>
      </c>
    </row>
    <row r="8774" spans="1:2">
      <c r="A8774" s="52">
        <v>40444</v>
      </c>
      <c r="B8774">
        <v>3.73</v>
      </c>
    </row>
    <row r="8775" spans="1:2">
      <c r="A8775" s="52">
        <v>40445</v>
      </c>
      <c r="B8775">
        <v>3.79</v>
      </c>
    </row>
    <row r="8776" spans="1:2">
      <c r="A8776" s="52">
        <v>40448</v>
      </c>
      <c r="B8776">
        <v>3.7</v>
      </c>
    </row>
    <row r="8777" spans="1:2">
      <c r="A8777" s="52">
        <v>40449</v>
      </c>
      <c r="B8777">
        <v>3.66</v>
      </c>
    </row>
    <row r="8778" spans="1:2">
      <c r="A8778" s="52">
        <v>40450</v>
      </c>
      <c r="B8778">
        <v>3.69</v>
      </c>
    </row>
    <row r="8779" spans="1:2">
      <c r="A8779" s="52">
        <v>40451</v>
      </c>
      <c r="B8779">
        <v>3.69</v>
      </c>
    </row>
    <row r="8780" spans="1:2">
      <c r="A8780" s="52">
        <v>40452</v>
      </c>
      <c r="B8780">
        <v>3.71</v>
      </c>
    </row>
    <row r="8781" spans="1:2">
      <c r="A8781" s="52">
        <v>40455</v>
      </c>
      <c r="B8781">
        <v>3.71</v>
      </c>
    </row>
    <row r="8782" spans="1:2">
      <c r="A8782" s="52">
        <v>40456</v>
      </c>
      <c r="B8782">
        <v>3.74</v>
      </c>
    </row>
    <row r="8783" spans="1:2">
      <c r="A8783" s="52">
        <v>40457</v>
      </c>
      <c r="B8783">
        <v>3.67</v>
      </c>
    </row>
    <row r="8784" spans="1:2">
      <c r="A8784" s="52">
        <v>40458</v>
      </c>
      <c r="B8784">
        <v>3.72</v>
      </c>
    </row>
    <row r="8785" spans="1:2">
      <c r="A8785" s="52">
        <v>40459</v>
      </c>
      <c r="B8785">
        <v>3.75</v>
      </c>
    </row>
    <row r="8786" spans="1:2">
      <c r="A8786" s="52">
        <v>40462</v>
      </c>
      <c r="B8786" t="s">
        <v>7113</v>
      </c>
    </row>
    <row r="8787" spans="1:2">
      <c r="A8787" s="52">
        <v>40463</v>
      </c>
      <c r="B8787">
        <v>3.8</v>
      </c>
    </row>
    <row r="8788" spans="1:2">
      <c r="A8788" s="52">
        <v>40464</v>
      </c>
      <c r="B8788">
        <v>3.84</v>
      </c>
    </row>
    <row r="8789" spans="1:2">
      <c r="A8789" s="52">
        <v>40465</v>
      </c>
      <c r="B8789">
        <v>3.91</v>
      </c>
    </row>
    <row r="8790" spans="1:2">
      <c r="A8790" s="52">
        <v>40466</v>
      </c>
      <c r="B8790">
        <v>3.98</v>
      </c>
    </row>
    <row r="8791" spans="1:2">
      <c r="A8791" s="52">
        <v>40469</v>
      </c>
      <c r="B8791">
        <v>3.93</v>
      </c>
    </row>
    <row r="8792" spans="1:2">
      <c r="A8792" s="52">
        <v>40470</v>
      </c>
      <c r="B8792">
        <v>3.9</v>
      </c>
    </row>
    <row r="8793" spans="1:2">
      <c r="A8793" s="52">
        <v>40471</v>
      </c>
      <c r="B8793">
        <v>3.89</v>
      </c>
    </row>
    <row r="8794" spans="1:2">
      <c r="A8794" s="52">
        <v>40472</v>
      </c>
      <c r="B8794">
        <v>3.95</v>
      </c>
    </row>
    <row r="8795" spans="1:2">
      <c r="A8795" s="52">
        <v>40473</v>
      </c>
      <c r="B8795">
        <v>3.94</v>
      </c>
    </row>
    <row r="8796" spans="1:2">
      <c r="A8796" s="52">
        <v>40476</v>
      </c>
      <c r="B8796">
        <v>3.91</v>
      </c>
    </row>
    <row r="8797" spans="1:2">
      <c r="A8797" s="52">
        <v>40477</v>
      </c>
      <c r="B8797">
        <v>4</v>
      </c>
    </row>
    <row r="8798" spans="1:2">
      <c r="A8798" s="52">
        <v>40478</v>
      </c>
      <c r="B8798">
        <v>4.0599999999999996</v>
      </c>
    </row>
    <row r="8799" spans="1:2">
      <c r="A8799" s="52">
        <v>40479</v>
      </c>
      <c r="B8799">
        <v>4.05</v>
      </c>
    </row>
    <row r="8800" spans="1:2">
      <c r="A8800" s="52">
        <v>40480</v>
      </c>
      <c r="B8800">
        <v>3.99</v>
      </c>
    </row>
    <row r="8801" spans="1:2">
      <c r="A8801" s="52">
        <v>40483</v>
      </c>
      <c r="B8801">
        <v>4.01</v>
      </c>
    </row>
    <row r="8802" spans="1:2">
      <c r="A8802" s="52">
        <v>40484</v>
      </c>
      <c r="B8802">
        <v>3.93</v>
      </c>
    </row>
    <row r="8803" spans="1:2">
      <c r="A8803" s="52">
        <v>40485</v>
      </c>
      <c r="B8803">
        <v>4.09</v>
      </c>
    </row>
    <row r="8804" spans="1:2">
      <c r="A8804" s="52">
        <v>40486</v>
      </c>
      <c r="B8804">
        <v>4.04</v>
      </c>
    </row>
    <row r="8805" spans="1:2">
      <c r="A8805" s="52">
        <v>40487</v>
      </c>
      <c r="B8805">
        <v>4.12</v>
      </c>
    </row>
    <row r="8806" spans="1:2">
      <c r="A8806" s="52">
        <v>40490</v>
      </c>
      <c r="B8806">
        <v>4.12</v>
      </c>
    </row>
    <row r="8807" spans="1:2">
      <c r="A8807" s="52">
        <v>40491</v>
      </c>
      <c r="B8807">
        <v>4.25</v>
      </c>
    </row>
    <row r="8808" spans="1:2">
      <c r="A8808" s="52">
        <v>40492</v>
      </c>
      <c r="B8808">
        <v>4.25</v>
      </c>
    </row>
    <row r="8809" spans="1:2">
      <c r="A8809" s="52">
        <v>40493</v>
      </c>
      <c r="B8809" t="s">
        <v>7113</v>
      </c>
    </row>
    <row r="8810" spans="1:2">
      <c r="A8810" s="52">
        <v>40494</v>
      </c>
      <c r="B8810">
        <v>4.26</v>
      </c>
    </row>
    <row r="8811" spans="1:2">
      <c r="A8811" s="52">
        <v>40497</v>
      </c>
      <c r="B8811">
        <v>4.38</v>
      </c>
    </row>
    <row r="8812" spans="1:2">
      <c r="A8812" s="52">
        <v>40498</v>
      </c>
      <c r="B8812">
        <v>4.26</v>
      </c>
    </row>
    <row r="8813" spans="1:2">
      <c r="A8813" s="52">
        <v>40499</v>
      </c>
      <c r="B8813">
        <v>4.3099999999999996</v>
      </c>
    </row>
    <row r="8814" spans="1:2">
      <c r="A8814" s="52">
        <v>40500</v>
      </c>
      <c r="B8814">
        <v>4.29</v>
      </c>
    </row>
    <row r="8815" spans="1:2">
      <c r="A8815" s="52">
        <v>40501</v>
      </c>
      <c r="B8815">
        <v>4.25</v>
      </c>
    </row>
    <row r="8816" spans="1:2">
      <c r="A8816" s="52">
        <v>40504</v>
      </c>
      <c r="B8816">
        <v>4.2</v>
      </c>
    </row>
    <row r="8817" spans="1:2">
      <c r="A8817" s="52">
        <v>40505</v>
      </c>
      <c r="B8817">
        <v>4.18</v>
      </c>
    </row>
    <row r="8818" spans="1:2">
      <c r="A8818" s="52">
        <v>40506</v>
      </c>
      <c r="B8818">
        <v>4.29</v>
      </c>
    </row>
    <row r="8819" spans="1:2">
      <c r="A8819" s="52">
        <v>40507</v>
      </c>
      <c r="B8819" t="s">
        <v>7113</v>
      </c>
    </row>
    <row r="8820" spans="1:2">
      <c r="A8820" s="52">
        <v>40508</v>
      </c>
      <c r="B8820">
        <v>4.21</v>
      </c>
    </row>
    <row r="8821" spans="1:2">
      <c r="A8821" s="52">
        <v>40511</v>
      </c>
      <c r="B8821">
        <v>4.16</v>
      </c>
    </row>
    <row r="8822" spans="1:2">
      <c r="A8822" s="52">
        <v>40512</v>
      </c>
      <c r="B8822">
        <v>4.12</v>
      </c>
    </row>
    <row r="8823" spans="1:2">
      <c r="A8823" s="52">
        <v>40513</v>
      </c>
      <c r="B8823">
        <v>4.24</v>
      </c>
    </row>
    <row r="8824" spans="1:2">
      <c r="A8824" s="52">
        <v>40514</v>
      </c>
      <c r="B8824">
        <v>4.2699999999999996</v>
      </c>
    </row>
    <row r="8825" spans="1:2">
      <c r="A8825" s="52">
        <v>40515</v>
      </c>
      <c r="B8825">
        <v>4.32</v>
      </c>
    </row>
    <row r="8826" spans="1:2">
      <c r="A8826" s="52">
        <v>40518</v>
      </c>
      <c r="B8826">
        <v>4.25</v>
      </c>
    </row>
    <row r="8827" spans="1:2">
      <c r="A8827" s="52">
        <v>40519</v>
      </c>
      <c r="B8827">
        <v>4.3899999999999997</v>
      </c>
    </row>
    <row r="8828" spans="1:2">
      <c r="A8828" s="52">
        <v>40520</v>
      </c>
      <c r="B8828">
        <v>4.45</v>
      </c>
    </row>
    <row r="8829" spans="1:2">
      <c r="A8829" s="52">
        <v>40521</v>
      </c>
      <c r="B8829">
        <v>4.41</v>
      </c>
    </row>
    <row r="8830" spans="1:2">
      <c r="A8830" s="52">
        <v>40522</v>
      </c>
      <c r="B8830">
        <v>4.43</v>
      </c>
    </row>
    <row r="8831" spans="1:2">
      <c r="A8831" s="52">
        <v>40525</v>
      </c>
      <c r="B8831">
        <v>4.3899999999999997</v>
      </c>
    </row>
    <row r="8832" spans="1:2">
      <c r="A8832" s="52">
        <v>40526</v>
      </c>
      <c r="B8832">
        <v>4.54</v>
      </c>
    </row>
    <row r="8833" spans="1:2">
      <c r="A8833" s="52">
        <v>40527</v>
      </c>
      <c r="B8833">
        <v>4.59</v>
      </c>
    </row>
    <row r="8834" spans="1:2">
      <c r="A8834" s="52">
        <v>40528</v>
      </c>
      <c r="B8834">
        <v>4.57</v>
      </c>
    </row>
    <row r="8835" spans="1:2">
      <c r="A8835" s="52">
        <v>40529</v>
      </c>
      <c r="B8835">
        <v>4.41</v>
      </c>
    </row>
    <row r="8836" spans="1:2">
      <c r="A8836" s="52">
        <v>40532</v>
      </c>
      <c r="B8836">
        <v>4.4400000000000004</v>
      </c>
    </row>
    <row r="8837" spans="1:2">
      <c r="A8837" s="52">
        <v>40533</v>
      </c>
      <c r="B8837">
        <v>4.4400000000000004</v>
      </c>
    </row>
    <row r="8838" spans="1:2">
      <c r="A8838" s="52">
        <v>40534</v>
      </c>
      <c r="B8838">
        <v>4.45</v>
      </c>
    </row>
    <row r="8839" spans="1:2">
      <c r="A8839" s="52">
        <v>40535</v>
      </c>
      <c r="B8839">
        <v>4.47</v>
      </c>
    </row>
    <row r="8840" spans="1:2">
      <c r="A8840" s="52">
        <v>40536</v>
      </c>
      <c r="B8840" t="s">
        <v>7113</v>
      </c>
    </row>
    <row r="8841" spans="1:2">
      <c r="A8841" s="52">
        <v>40539</v>
      </c>
      <c r="B8841">
        <v>4.42</v>
      </c>
    </row>
    <row r="8842" spans="1:2">
      <c r="A8842" s="52">
        <v>40540</v>
      </c>
      <c r="B8842">
        <v>4.53</v>
      </c>
    </row>
    <row r="8843" spans="1:2">
      <c r="A8843" s="52">
        <v>40541</v>
      </c>
      <c r="B8843">
        <v>4.41</v>
      </c>
    </row>
    <row r="8844" spans="1:2">
      <c r="A8844" s="52">
        <v>40542</v>
      </c>
      <c r="B8844">
        <v>4.43</v>
      </c>
    </row>
    <row r="8845" spans="1:2">
      <c r="A8845" s="52">
        <v>40543</v>
      </c>
      <c r="B8845">
        <v>4.34</v>
      </c>
    </row>
    <row r="8846" spans="1:2">
      <c r="A8846" s="52">
        <v>40546</v>
      </c>
      <c r="B8846">
        <v>4.3899999999999997</v>
      </c>
    </row>
    <row r="8847" spans="1:2">
      <c r="A8847" s="52">
        <v>40547</v>
      </c>
      <c r="B8847">
        <v>4.4400000000000004</v>
      </c>
    </row>
    <row r="8848" spans="1:2">
      <c r="A8848" s="52">
        <v>40548</v>
      </c>
      <c r="B8848">
        <v>4.55</v>
      </c>
    </row>
    <row r="8849" spans="1:2">
      <c r="A8849" s="52">
        <v>40549</v>
      </c>
      <c r="B8849">
        <v>4.53</v>
      </c>
    </row>
    <row r="8850" spans="1:2">
      <c r="A8850" s="52">
        <v>40550</v>
      </c>
      <c r="B8850">
        <v>4.4800000000000004</v>
      </c>
    </row>
    <row r="8851" spans="1:2">
      <c r="A8851" s="52">
        <v>40553</v>
      </c>
      <c r="B8851">
        <v>4.47</v>
      </c>
    </row>
    <row r="8852" spans="1:2">
      <c r="A8852" s="52">
        <v>40554</v>
      </c>
      <c r="B8852">
        <v>4.49</v>
      </c>
    </row>
    <row r="8853" spans="1:2">
      <c r="A8853" s="52">
        <v>40555</v>
      </c>
      <c r="B8853">
        <v>4.5199999999999996</v>
      </c>
    </row>
    <row r="8854" spans="1:2">
      <c r="A8854" s="52">
        <v>40556</v>
      </c>
      <c r="B8854">
        <v>4.5</v>
      </c>
    </row>
    <row r="8855" spans="1:2">
      <c r="A8855" s="52">
        <v>40557</v>
      </c>
      <c r="B8855">
        <v>4.53</v>
      </c>
    </row>
    <row r="8856" spans="1:2">
      <c r="A8856" s="52">
        <v>40560</v>
      </c>
      <c r="B8856" t="s">
        <v>7113</v>
      </c>
    </row>
    <row r="8857" spans="1:2">
      <c r="A8857" s="52">
        <v>40561</v>
      </c>
      <c r="B8857">
        <v>4.5599999999999996</v>
      </c>
    </row>
    <row r="8858" spans="1:2">
      <c r="A8858" s="52">
        <v>40562</v>
      </c>
      <c r="B8858">
        <v>4.53</v>
      </c>
    </row>
    <row r="8859" spans="1:2">
      <c r="A8859" s="52">
        <v>40563</v>
      </c>
      <c r="B8859">
        <v>4.5999999999999996</v>
      </c>
    </row>
    <row r="8860" spans="1:2">
      <c r="A8860" s="52">
        <v>40564</v>
      </c>
      <c r="B8860">
        <v>4.57</v>
      </c>
    </row>
    <row r="8861" spans="1:2">
      <c r="A8861" s="52">
        <v>40567</v>
      </c>
      <c r="B8861">
        <v>4.55</v>
      </c>
    </row>
    <row r="8862" spans="1:2">
      <c r="A8862" s="52">
        <v>40568</v>
      </c>
      <c r="B8862">
        <v>4.4800000000000004</v>
      </c>
    </row>
    <row r="8863" spans="1:2">
      <c r="A8863" s="52">
        <v>40569</v>
      </c>
      <c r="B8863">
        <v>4.59</v>
      </c>
    </row>
    <row r="8864" spans="1:2">
      <c r="A8864" s="52">
        <v>40570</v>
      </c>
      <c r="B8864">
        <v>4.57</v>
      </c>
    </row>
    <row r="8865" spans="1:2">
      <c r="A8865" s="52">
        <v>40571</v>
      </c>
      <c r="B8865">
        <v>4.53</v>
      </c>
    </row>
    <row r="8866" spans="1:2">
      <c r="A8866" s="52">
        <v>40574</v>
      </c>
      <c r="B8866">
        <v>4.58</v>
      </c>
    </row>
    <row r="8867" spans="1:2">
      <c r="A8867" s="52">
        <v>40575</v>
      </c>
      <c r="B8867">
        <v>4.62</v>
      </c>
    </row>
    <row r="8868" spans="1:2">
      <c r="A8868" s="52">
        <v>40576</v>
      </c>
      <c r="B8868">
        <v>4.6399999999999997</v>
      </c>
    </row>
    <row r="8869" spans="1:2">
      <c r="A8869" s="52">
        <v>40577</v>
      </c>
      <c r="B8869">
        <v>4.67</v>
      </c>
    </row>
    <row r="8870" spans="1:2">
      <c r="A8870" s="52">
        <v>40578</v>
      </c>
      <c r="B8870">
        <v>4.7300000000000004</v>
      </c>
    </row>
    <row r="8871" spans="1:2">
      <c r="A8871" s="52">
        <v>40581</v>
      </c>
      <c r="B8871">
        <v>4.71</v>
      </c>
    </row>
    <row r="8872" spans="1:2">
      <c r="A8872" s="52">
        <v>40582</v>
      </c>
      <c r="B8872">
        <v>4.76</v>
      </c>
    </row>
    <row r="8873" spans="1:2">
      <c r="A8873" s="52">
        <v>40583</v>
      </c>
      <c r="B8873">
        <v>4.71</v>
      </c>
    </row>
    <row r="8874" spans="1:2">
      <c r="A8874" s="52">
        <v>40584</v>
      </c>
      <c r="B8874">
        <v>4.75</v>
      </c>
    </row>
    <row r="8875" spans="1:2">
      <c r="A8875" s="52">
        <v>40585</v>
      </c>
      <c r="B8875">
        <v>4.71</v>
      </c>
    </row>
    <row r="8876" spans="1:2">
      <c r="A8876" s="52">
        <v>40588</v>
      </c>
      <c r="B8876">
        <v>4.67</v>
      </c>
    </row>
    <row r="8877" spans="1:2">
      <c r="A8877" s="52">
        <v>40589</v>
      </c>
      <c r="B8877">
        <v>4.66</v>
      </c>
    </row>
    <row r="8878" spans="1:2">
      <c r="A8878" s="52">
        <v>40590</v>
      </c>
      <c r="B8878">
        <v>4.67</v>
      </c>
    </row>
    <row r="8879" spans="1:2">
      <c r="A8879" s="52">
        <v>40591</v>
      </c>
      <c r="B8879">
        <v>4.66</v>
      </c>
    </row>
    <row r="8880" spans="1:2">
      <c r="A8880" s="52">
        <v>40592</v>
      </c>
      <c r="B8880">
        <v>4.7</v>
      </c>
    </row>
    <row r="8881" spans="1:2">
      <c r="A8881" s="52">
        <v>40595</v>
      </c>
      <c r="B8881" t="s">
        <v>7113</v>
      </c>
    </row>
    <row r="8882" spans="1:2">
      <c r="A8882" s="52">
        <v>40596</v>
      </c>
      <c r="B8882">
        <v>4.5999999999999996</v>
      </c>
    </row>
    <row r="8883" spans="1:2">
      <c r="A8883" s="52">
        <v>40597</v>
      </c>
      <c r="B8883">
        <v>4.59</v>
      </c>
    </row>
    <row r="8884" spans="1:2">
      <c r="A8884" s="52">
        <v>40598</v>
      </c>
      <c r="B8884">
        <v>4.54</v>
      </c>
    </row>
    <row r="8885" spans="1:2">
      <c r="A8885" s="52">
        <v>40599</v>
      </c>
      <c r="B8885">
        <v>4.51</v>
      </c>
    </row>
    <row r="8886" spans="1:2">
      <c r="A8886" s="52">
        <v>40602</v>
      </c>
      <c r="B8886">
        <v>4.49</v>
      </c>
    </row>
    <row r="8887" spans="1:2">
      <c r="A8887" s="52">
        <v>40603</v>
      </c>
      <c r="B8887">
        <v>4.4800000000000004</v>
      </c>
    </row>
    <row r="8888" spans="1:2">
      <c r="A8888" s="52">
        <v>40604</v>
      </c>
      <c r="B8888">
        <v>4.54</v>
      </c>
    </row>
    <row r="8889" spans="1:2">
      <c r="A8889" s="52">
        <v>40605</v>
      </c>
      <c r="B8889">
        <v>4.6399999999999997</v>
      </c>
    </row>
    <row r="8890" spans="1:2">
      <c r="A8890" s="52">
        <v>40606</v>
      </c>
      <c r="B8890">
        <v>4.5999999999999996</v>
      </c>
    </row>
    <row r="8891" spans="1:2">
      <c r="A8891" s="52">
        <v>40609</v>
      </c>
      <c r="B8891">
        <v>4.6100000000000003</v>
      </c>
    </row>
    <row r="8892" spans="1:2">
      <c r="A8892" s="52">
        <v>40610</v>
      </c>
      <c r="B8892">
        <v>4.66</v>
      </c>
    </row>
    <row r="8893" spans="1:2">
      <c r="A8893" s="52">
        <v>40611</v>
      </c>
      <c r="B8893">
        <v>4.5999999999999996</v>
      </c>
    </row>
    <row r="8894" spans="1:2">
      <c r="A8894" s="52">
        <v>40612</v>
      </c>
      <c r="B8894">
        <v>4.53</v>
      </c>
    </row>
    <row r="8895" spans="1:2">
      <c r="A8895" s="52">
        <v>40613</v>
      </c>
      <c r="B8895">
        <v>4.54</v>
      </c>
    </row>
    <row r="8896" spans="1:2">
      <c r="A8896" s="52">
        <v>40616</v>
      </c>
      <c r="B8896">
        <v>4.5199999999999996</v>
      </c>
    </row>
    <row r="8897" spans="1:2">
      <c r="A8897" s="52">
        <v>40617</v>
      </c>
      <c r="B8897">
        <v>4.47</v>
      </c>
    </row>
    <row r="8898" spans="1:2">
      <c r="A8898" s="52">
        <v>40618</v>
      </c>
      <c r="B8898">
        <v>4.38</v>
      </c>
    </row>
    <row r="8899" spans="1:2">
      <c r="A8899" s="52">
        <v>40619</v>
      </c>
      <c r="B8899">
        <v>4.42</v>
      </c>
    </row>
    <row r="8900" spans="1:2">
      <c r="A8900" s="52">
        <v>40620</v>
      </c>
      <c r="B8900">
        <v>4.43</v>
      </c>
    </row>
    <row r="8901" spans="1:2">
      <c r="A8901" s="52">
        <v>40623</v>
      </c>
      <c r="B8901">
        <v>4.45</v>
      </c>
    </row>
    <row r="8902" spans="1:2">
      <c r="A8902" s="52">
        <v>40624</v>
      </c>
      <c r="B8902">
        <v>4.4400000000000004</v>
      </c>
    </row>
    <row r="8903" spans="1:2">
      <c r="A8903" s="52">
        <v>40625</v>
      </c>
      <c r="B8903">
        <v>4.4400000000000004</v>
      </c>
    </row>
    <row r="8904" spans="1:2">
      <c r="A8904" s="52">
        <v>40626</v>
      </c>
      <c r="B8904">
        <v>4.4800000000000004</v>
      </c>
    </row>
    <row r="8905" spans="1:2">
      <c r="A8905" s="52">
        <v>40627</v>
      </c>
      <c r="B8905">
        <v>4.51</v>
      </c>
    </row>
    <row r="8906" spans="1:2">
      <c r="A8906" s="52">
        <v>40630</v>
      </c>
      <c r="B8906">
        <v>4.51</v>
      </c>
    </row>
    <row r="8907" spans="1:2">
      <c r="A8907" s="52">
        <v>40631</v>
      </c>
      <c r="B8907">
        <v>4.54</v>
      </c>
    </row>
    <row r="8908" spans="1:2">
      <c r="A8908" s="52">
        <v>40632</v>
      </c>
      <c r="B8908">
        <v>4.5199999999999996</v>
      </c>
    </row>
    <row r="8909" spans="1:2">
      <c r="A8909" s="52">
        <v>40633</v>
      </c>
      <c r="B8909">
        <v>4.51</v>
      </c>
    </row>
    <row r="8910" spans="1:2">
      <c r="A8910" s="52">
        <v>40634</v>
      </c>
      <c r="B8910">
        <v>4.4800000000000004</v>
      </c>
    </row>
    <row r="8911" spans="1:2">
      <c r="A8911" s="52">
        <v>40637</v>
      </c>
      <c r="B8911">
        <v>4.49</v>
      </c>
    </row>
    <row r="8912" spans="1:2">
      <c r="A8912" s="52">
        <v>40638</v>
      </c>
      <c r="B8912">
        <v>4.51</v>
      </c>
    </row>
    <row r="8913" spans="1:2">
      <c r="A8913" s="52">
        <v>40639</v>
      </c>
      <c r="B8913">
        <v>4.58</v>
      </c>
    </row>
    <row r="8914" spans="1:2">
      <c r="A8914" s="52">
        <v>40640</v>
      </c>
      <c r="B8914">
        <v>4.63</v>
      </c>
    </row>
    <row r="8915" spans="1:2">
      <c r="A8915" s="52">
        <v>40641</v>
      </c>
      <c r="B8915">
        <v>4.63</v>
      </c>
    </row>
    <row r="8916" spans="1:2">
      <c r="A8916" s="52">
        <v>40644</v>
      </c>
      <c r="B8916">
        <v>4.6399999999999997</v>
      </c>
    </row>
    <row r="8917" spans="1:2">
      <c r="A8917" s="52">
        <v>40645</v>
      </c>
      <c r="B8917">
        <v>4.58</v>
      </c>
    </row>
    <row r="8918" spans="1:2">
      <c r="A8918" s="52">
        <v>40646</v>
      </c>
      <c r="B8918">
        <v>4.55</v>
      </c>
    </row>
    <row r="8919" spans="1:2">
      <c r="A8919" s="52">
        <v>40647</v>
      </c>
      <c r="B8919">
        <v>4.53</v>
      </c>
    </row>
    <row r="8920" spans="1:2">
      <c r="A8920" s="52">
        <v>40648</v>
      </c>
      <c r="B8920">
        <v>4.47</v>
      </c>
    </row>
    <row r="8921" spans="1:2">
      <c r="A8921" s="52">
        <v>40651</v>
      </c>
      <c r="B8921">
        <v>4.45</v>
      </c>
    </row>
    <row r="8922" spans="1:2">
      <c r="A8922" s="52">
        <v>40652</v>
      </c>
      <c r="B8922">
        <v>4.43</v>
      </c>
    </row>
    <row r="8923" spans="1:2">
      <c r="A8923" s="52">
        <v>40653</v>
      </c>
      <c r="B8923">
        <v>4.47</v>
      </c>
    </row>
    <row r="8924" spans="1:2">
      <c r="A8924" s="52">
        <v>40654</v>
      </c>
      <c r="B8924">
        <v>4.47</v>
      </c>
    </row>
    <row r="8925" spans="1:2">
      <c r="A8925" s="52">
        <v>40655</v>
      </c>
      <c r="B8925" t="s">
        <v>7113</v>
      </c>
    </row>
    <row r="8926" spans="1:2">
      <c r="A8926" s="52">
        <v>40658</v>
      </c>
      <c r="B8926">
        <v>4.46</v>
      </c>
    </row>
    <row r="8927" spans="1:2">
      <c r="A8927" s="52">
        <v>40659</v>
      </c>
      <c r="B8927">
        <v>4.3899999999999997</v>
      </c>
    </row>
    <row r="8928" spans="1:2">
      <c r="A8928" s="52">
        <v>40660</v>
      </c>
      <c r="B8928">
        <v>4.45</v>
      </c>
    </row>
    <row r="8929" spans="1:2">
      <c r="A8929" s="52">
        <v>40661</v>
      </c>
      <c r="B8929">
        <v>4.42</v>
      </c>
    </row>
    <row r="8930" spans="1:2">
      <c r="A8930" s="52">
        <v>40662</v>
      </c>
      <c r="B8930">
        <v>4.4000000000000004</v>
      </c>
    </row>
    <row r="8931" spans="1:2">
      <c r="A8931" s="52">
        <v>40665</v>
      </c>
      <c r="B8931">
        <v>4.38</v>
      </c>
    </row>
    <row r="8932" spans="1:2">
      <c r="A8932" s="52">
        <v>40666</v>
      </c>
      <c r="B8932">
        <v>4.3600000000000003</v>
      </c>
    </row>
    <row r="8933" spans="1:2">
      <c r="A8933" s="52">
        <v>40667</v>
      </c>
      <c r="B8933">
        <v>4.33</v>
      </c>
    </row>
    <row r="8934" spans="1:2">
      <c r="A8934" s="52">
        <v>40668</v>
      </c>
      <c r="B8934">
        <v>4.26</v>
      </c>
    </row>
    <row r="8935" spans="1:2">
      <c r="A8935" s="52">
        <v>40669</v>
      </c>
      <c r="B8935">
        <v>4.29</v>
      </c>
    </row>
    <row r="8936" spans="1:2">
      <c r="A8936" s="52">
        <v>40672</v>
      </c>
      <c r="B8936">
        <v>4.3</v>
      </c>
    </row>
    <row r="8937" spans="1:2">
      <c r="A8937" s="52">
        <v>40673</v>
      </c>
      <c r="B8937">
        <v>4.34</v>
      </c>
    </row>
    <row r="8938" spans="1:2">
      <c r="A8938" s="52">
        <v>40674</v>
      </c>
      <c r="B8938">
        <v>4.3099999999999996</v>
      </c>
    </row>
    <row r="8939" spans="1:2">
      <c r="A8939" s="52">
        <v>40675</v>
      </c>
      <c r="B8939">
        <v>4.37</v>
      </c>
    </row>
    <row r="8940" spans="1:2">
      <c r="A8940" s="52">
        <v>40676</v>
      </c>
      <c r="B8940">
        <v>4.32</v>
      </c>
    </row>
    <row r="8941" spans="1:2">
      <c r="A8941" s="52">
        <v>40679</v>
      </c>
      <c r="B8941">
        <v>4.28</v>
      </c>
    </row>
    <row r="8942" spans="1:2">
      <c r="A8942" s="52">
        <v>40680</v>
      </c>
      <c r="B8942">
        <v>4.2300000000000004</v>
      </c>
    </row>
    <row r="8943" spans="1:2">
      <c r="A8943" s="52">
        <v>40681</v>
      </c>
      <c r="B8943">
        <v>4.29</v>
      </c>
    </row>
    <row r="8944" spans="1:2">
      <c r="A8944" s="52">
        <v>40682</v>
      </c>
      <c r="B8944">
        <v>4.3</v>
      </c>
    </row>
    <row r="8945" spans="1:2">
      <c r="A8945" s="52">
        <v>40683</v>
      </c>
      <c r="B8945">
        <v>4.3</v>
      </c>
    </row>
    <row r="8946" spans="1:2">
      <c r="A8946" s="52">
        <v>40686</v>
      </c>
      <c r="B8946">
        <v>4.2699999999999996</v>
      </c>
    </row>
    <row r="8947" spans="1:2">
      <c r="A8947" s="52">
        <v>40687</v>
      </c>
      <c r="B8947">
        <v>4.26</v>
      </c>
    </row>
    <row r="8948" spans="1:2">
      <c r="A8948" s="52">
        <v>40688</v>
      </c>
      <c r="B8948">
        <v>4.28</v>
      </c>
    </row>
    <row r="8949" spans="1:2">
      <c r="A8949" s="52">
        <v>40689</v>
      </c>
      <c r="B8949">
        <v>4.2300000000000004</v>
      </c>
    </row>
    <row r="8950" spans="1:2">
      <c r="A8950" s="52">
        <v>40690</v>
      </c>
      <c r="B8950">
        <v>4.24</v>
      </c>
    </row>
    <row r="8951" spans="1:2">
      <c r="A8951" s="52">
        <v>40693</v>
      </c>
      <c r="B8951" t="s">
        <v>7113</v>
      </c>
    </row>
    <row r="8952" spans="1:2">
      <c r="A8952" s="52">
        <v>40694</v>
      </c>
      <c r="B8952">
        <v>4.22</v>
      </c>
    </row>
    <row r="8953" spans="1:2">
      <c r="A8953" s="52">
        <v>40695</v>
      </c>
      <c r="B8953">
        <v>4.1500000000000004</v>
      </c>
    </row>
    <row r="8954" spans="1:2">
      <c r="A8954" s="52">
        <v>40696</v>
      </c>
      <c r="B8954">
        <v>4.25</v>
      </c>
    </row>
    <row r="8955" spans="1:2">
      <c r="A8955" s="52">
        <v>40697</v>
      </c>
      <c r="B8955">
        <v>4.22</v>
      </c>
    </row>
    <row r="8956" spans="1:2">
      <c r="A8956" s="52">
        <v>40700</v>
      </c>
      <c r="B8956">
        <v>4.25</v>
      </c>
    </row>
    <row r="8957" spans="1:2">
      <c r="A8957" s="52">
        <v>40701</v>
      </c>
      <c r="B8957">
        <v>4.2699999999999996</v>
      </c>
    </row>
    <row r="8958" spans="1:2">
      <c r="A8958" s="52">
        <v>40702</v>
      </c>
      <c r="B8958">
        <v>4.2</v>
      </c>
    </row>
    <row r="8959" spans="1:2">
      <c r="A8959" s="52">
        <v>40703</v>
      </c>
      <c r="B8959">
        <v>4.22</v>
      </c>
    </row>
    <row r="8960" spans="1:2">
      <c r="A8960" s="52">
        <v>40704</v>
      </c>
      <c r="B8960">
        <v>4.18</v>
      </c>
    </row>
    <row r="8961" spans="1:2">
      <c r="A8961" s="52">
        <v>40707</v>
      </c>
      <c r="B8961">
        <v>4.2</v>
      </c>
    </row>
    <row r="8962" spans="1:2">
      <c r="A8962" s="52">
        <v>40708</v>
      </c>
      <c r="B8962">
        <v>4.3</v>
      </c>
    </row>
    <row r="8963" spans="1:2">
      <c r="A8963" s="52">
        <v>40709</v>
      </c>
      <c r="B8963">
        <v>4.1900000000000004</v>
      </c>
    </row>
    <row r="8964" spans="1:2">
      <c r="A8964" s="52">
        <v>40710</v>
      </c>
      <c r="B8964">
        <v>4.16</v>
      </c>
    </row>
    <row r="8965" spans="1:2">
      <c r="A8965" s="52">
        <v>40711</v>
      </c>
      <c r="B8965">
        <v>4.1900000000000004</v>
      </c>
    </row>
    <row r="8966" spans="1:2">
      <c r="A8966" s="52">
        <v>40714</v>
      </c>
      <c r="B8966">
        <v>4.1900000000000004</v>
      </c>
    </row>
    <row r="8967" spans="1:2">
      <c r="A8967" s="52">
        <v>40715</v>
      </c>
      <c r="B8967">
        <v>4.21</v>
      </c>
    </row>
    <row r="8968" spans="1:2">
      <c r="A8968" s="52">
        <v>40716</v>
      </c>
      <c r="B8968">
        <v>4.22</v>
      </c>
    </row>
    <row r="8969" spans="1:2">
      <c r="A8969" s="52">
        <v>40717</v>
      </c>
      <c r="B8969">
        <v>4.17</v>
      </c>
    </row>
    <row r="8970" spans="1:2">
      <c r="A8970" s="52">
        <v>40718</v>
      </c>
      <c r="B8970">
        <v>4.17</v>
      </c>
    </row>
    <row r="8971" spans="1:2">
      <c r="A8971" s="52">
        <v>40721</v>
      </c>
      <c r="B8971">
        <v>4.28</v>
      </c>
    </row>
    <row r="8972" spans="1:2">
      <c r="A8972" s="52">
        <v>40722</v>
      </c>
      <c r="B8972">
        <v>4.33</v>
      </c>
    </row>
    <row r="8973" spans="1:2">
      <c r="A8973" s="52">
        <v>40723</v>
      </c>
      <c r="B8973">
        <v>4.3899999999999997</v>
      </c>
    </row>
    <row r="8974" spans="1:2">
      <c r="A8974" s="52">
        <v>40724</v>
      </c>
      <c r="B8974">
        <v>4.38</v>
      </c>
    </row>
    <row r="8975" spans="1:2">
      <c r="A8975" s="52">
        <v>40725</v>
      </c>
      <c r="B8975">
        <v>4.4000000000000004</v>
      </c>
    </row>
    <row r="8976" spans="1:2">
      <c r="A8976" s="52">
        <v>40728</v>
      </c>
      <c r="B8976" t="s">
        <v>7113</v>
      </c>
    </row>
    <row r="8977" spans="1:2">
      <c r="A8977" s="52">
        <v>40729</v>
      </c>
      <c r="B8977">
        <v>4.3899999999999997</v>
      </c>
    </row>
    <row r="8978" spans="1:2">
      <c r="A8978" s="52">
        <v>40730</v>
      </c>
      <c r="B8978">
        <v>4.3499999999999996</v>
      </c>
    </row>
    <row r="8979" spans="1:2">
      <c r="A8979" s="52">
        <v>40731</v>
      </c>
      <c r="B8979">
        <v>4.37</v>
      </c>
    </row>
    <row r="8980" spans="1:2">
      <c r="A8980" s="52">
        <v>40732</v>
      </c>
      <c r="B8980">
        <v>4.2699999999999996</v>
      </c>
    </row>
    <row r="8981" spans="1:2">
      <c r="A8981" s="52">
        <v>40735</v>
      </c>
      <c r="B8981">
        <v>4.2</v>
      </c>
    </row>
    <row r="8982" spans="1:2">
      <c r="A8982" s="52">
        <v>40736</v>
      </c>
      <c r="B8982">
        <v>4.1900000000000004</v>
      </c>
    </row>
    <row r="8983" spans="1:2">
      <c r="A8983" s="52">
        <v>40737</v>
      </c>
      <c r="B8983">
        <v>4.17</v>
      </c>
    </row>
    <row r="8984" spans="1:2">
      <c r="A8984" s="52">
        <v>40738</v>
      </c>
      <c r="B8984">
        <v>4.25</v>
      </c>
    </row>
    <row r="8985" spans="1:2">
      <c r="A8985" s="52">
        <v>40739</v>
      </c>
      <c r="B8985">
        <v>4.26</v>
      </c>
    </row>
    <row r="8986" spans="1:2">
      <c r="A8986" s="52">
        <v>40742</v>
      </c>
      <c r="B8986">
        <v>4.29</v>
      </c>
    </row>
    <row r="8987" spans="1:2">
      <c r="A8987" s="52">
        <v>40743</v>
      </c>
      <c r="B8987">
        <v>4.1900000000000004</v>
      </c>
    </row>
    <row r="8988" spans="1:2">
      <c r="A8988" s="52">
        <v>40744</v>
      </c>
      <c r="B8988">
        <v>4.25</v>
      </c>
    </row>
    <row r="8989" spans="1:2">
      <c r="A8989" s="52">
        <v>40745</v>
      </c>
      <c r="B8989">
        <v>4.3099999999999996</v>
      </c>
    </row>
    <row r="8990" spans="1:2">
      <c r="A8990" s="52">
        <v>40746</v>
      </c>
      <c r="B8990">
        <v>4.26</v>
      </c>
    </row>
    <row r="8991" spans="1:2">
      <c r="A8991" s="52">
        <v>40749</v>
      </c>
      <c r="B8991">
        <v>4.3099999999999996</v>
      </c>
    </row>
    <row r="8992" spans="1:2">
      <c r="A8992" s="52">
        <v>40750</v>
      </c>
      <c r="B8992">
        <v>4.28</v>
      </c>
    </row>
    <row r="8993" spans="1:2">
      <c r="A8993" s="52">
        <v>40751</v>
      </c>
      <c r="B8993">
        <v>4.29</v>
      </c>
    </row>
    <row r="8994" spans="1:2">
      <c r="A8994" s="52">
        <v>40752</v>
      </c>
      <c r="B8994">
        <v>4.26</v>
      </c>
    </row>
    <row r="8995" spans="1:2">
      <c r="A8995" s="52">
        <v>40753</v>
      </c>
      <c r="B8995">
        <v>4.12</v>
      </c>
    </row>
    <row r="8996" spans="1:2">
      <c r="A8996" s="52">
        <v>40756</v>
      </c>
      <c r="B8996">
        <v>4.07</v>
      </c>
    </row>
    <row r="8997" spans="1:2">
      <c r="A8997" s="52">
        <v>40757</v>
      </c>
      <c r="B8997">
        <v>3.93</v>
      </c>
    </row>
    <row r="8998" spans="1:2">
      <c r="A8998" s="52">
        <v>40758</v>
      </c>
      <c r="B8998">
        <v>3.89</v>
      </c>
    </row>
    <row r="8999" spans="1:2">
      <c r="A8999" s="52">
        <v>40759</v>
      </c>
      <c r="B8999">
        <v>3.7</v>
      </c>
    </row>
    <row r="9000" spans="1:2">
      <c r="A9000" s="52">
        <v>40760</v>
      </c>
      <c r="B9000">
        <v>3.82</v>
      </c>
    </row>
    <row r="9001" spans="1:2">
      <c r="A9001" s="52">
        <v>40763</v>
      </c>
      <c r="B9001">
        <v>3.68</v>
      </c>
    </row>
    <row r="9002" spans="1:2">
      <c r="A9002" s="52">
        <v>40764</v>
      </c>
      <c r="B9002">
        <v>3.56</v>
      </c>
    </row>
    <row r="9003" spans="1:2">
      <c r="A9003" s="52">
        <v>40765</v>
      </c>
      <c r="B9003">
        <v>3.54</v>
      </c>
    </row>
    <row r="9004" spans="1:2">
      <c r="A9004" s="52">
        <v>40766</v>
      </c>
      <c r="B9004">
        <v>3.82</v>
      </c>
    </row>
    <row r="9005" spans="1:2">
      <c r="A9005" s="52">
        <v>40767</v>
      </c>
      <c r="B9005">
        <v>3.72</v>
      </c>
    </row>
    <row r="9006" spans="1:2">
      <c r="A9006" s="52">
        <v>40770</v>
      </c>
      <c r="B9006">
        <v>3.75</v>
      </c>
    </row>
    <row r="9007" spans="1:2">
      <c r="A9007" s="52">
        <v>40771</v>
      </c>
      <c r="B9007">
        <v>3.67</v>
      </c>
    </row>
    <row r="9008" spans="1:2">
      <c r="A9008" s="52">
        <v>40772</v>
      </c>
      <c r="B9008">
        <v>3.57</v>
      </c>
    </row>
    <row r="9009" spans="1:2">
      <c r="A9009" s="52">
        <v>40773</v>
      </c>
      <c r="B9009">
        <v>3.45</v>
      </c>
    </row>
    <row r="9010" spans="1:2">
      <c r="A9010" s="52">
        <v>40774</v>
      </c>
      <c r="B9010">
        <v>3.39</v>
      </c>
    </row>
    <row r="9011" spans="1:2">
      <c r="A9011" s="52">
        <v>40777</v>
      </c>
      <c r="B9011">
        <v>3.42</v>
      </c>
    </row>
    <row r="9012" spans="1:2">
      <c r="A9012" s="52">
        <v>40778</v>
      </c>
      <c r="B9012">
        <v>3.47</v>
      </c>
    </row>
    <row r="9013" spans="1:2">
      <c r="A9013" s="52">
        <v>40779</v>
      </c>
      <c r="B9013">
        <v>3.63</v>
      </c>
    </row>
    <row r="9014" spans="1:2">
      <c r="A9014" s="52">
        <v>40780</v>
      </c>
      <c r="B9014">
        <v>3.6</v>
      </c>
    </row>
    <row r="9015" spans="1:2">
      <c r="A9015" s="52">
        <v>40781</v>
      </c>
      <c r="B9015">
        <v>3.54</v>
      </c>
    </row>
    <row r="9016" spans="1:2">
      <c r="A9016" s="52">
        <v>40784</v>
      </c>
      <c r="B9016">
        <v>3.63</v>
      </c>
    </row>
    <row r="9017" spans="1:2">
      <c r="A9017" s="52">
        <v>40785</v>
      </c>
      <c r="B9017">
        <v>3.53</v>
      </c>
    </row>
    <row r="9018" spans="1:2">
      <c r="A9018" s="52">
        <v>40786</v>
      </c>
      <c r="B9018">
        <v>3.6</v>
      </c>
    </row>
    <row r="9019" spans="1:2">
      <c r="A9019" s="52">
        <v>40787</v>
      </c>
      <c r="B9019">
        <v>3.51</v>
      </c>
    </row>
    <row r="9020" spans="1:2">
      <c r="A9020" s="52">
        <v>40788</v>
      </c>
      <c r="B9020">
        <v>3.32</v>
      </c>
    </row>
    <row r="9021" spans="1:2">
      <c r="A9021" s="52">
        <v>40791</v>
      </c>
      <c r="B9021" t="s">
        <v>7113</v>
      </c>
    </row>
    <row r="9022" spans="1:2">
      <c r="A9022" s="52">
        <v>40792</v>
      </c>
      <c r="B9022">
        <v>3.26</v>
      </c>
    </row>
    <row r="9023" spans="1:2">
      <c r="A9023" s="52">
        <v>40793</v>
      </c>
      <c r="B9023">
        <v>3.36</v>
      </c>
    </row>
    <row r="9024" spans="1:2">
      <c r="A9024" s="52">
        <v>40794</v>
      </c>
      <c r="B9024">
        <v>3.32</v>
      </c>
    </row>
    <row r="9025" spans="1:2">
      <c r="A9025" s="52">
        <v>40795</v>
      </c>
      <c r="B9025">
        <v>3.26</v>
      </c>
    </row>
    <row r="9026" spans="1:2">
      <c r="A9026" s="52">
        <v>40798</v>
      </c>
      <c r="B9026">
        <v>3.24</v>
      </c>
    </row>
    <row r="9027" spans="1:2">
      <c r="A9027" s="52">
        <v>40799</v>
      </c>
      <c r="B9027">
        <v>3.32</v>
      </c>
    </row>
    <row r="9028" spans="1:2">
      <c r="A9028" s="52">
        <v>40800</v>
      </c>
      <c r="B9028">
        <v>3.32</v>
      </c>
    </row>
    <row r="9029" spans="1:2">
      <c r="A9029" s="52">
        <v>40801</v>
      </c>
      <c r="B9029">
        <v>3.36</v>
      </c>
    </row>
    <row r="9030" spans="1:2">
      <c r="A9030" s="52">
        <v>40802</v>
      </c>
      <c r="B9030">
        <v>3.34</v>
      </c>
    </row>
    <row r="9031" spans="1:2">
      <c r="A9031" s="52">
        <v>40805</v>
      </c>
      <c r="B9031">
        <v>3.22</v>
      </c>
    </row>
    <row r="9032" spans="1:2">
      <c r="A9032" s="52">
        <v>40806</v>
      </c>
      <c r="B9032">
        <v>3.2</v>
      </c>
    </row>
    <row r="9033" spans="1:2">
      <c r="A9033" s="52">
        <v>40807</v>
      </c>
      <c r="B9033">
        <v>3.03</v>
      </c>
    </row>
    <row r="9034" spans="1:2">
      <c r="A9034" s="52">
        <v>40808</v>
      </c>
      <c r="B9034">
        <v>2.78</v>
      </c>
    </row>
    <row r="9035" spans="1:2">
      <c r="A9035" s="52">
        <v>40809</v>
      </c>
      <c r="B9035">
        <v>2.89</v>
      </c>
    </row>
    <row r="9036" spans="1:2">
      <c r="A9036" s="52">
        <v>40812</v>
      </c>
      <c r="B9036">
        <v>2.99</v>
      </c>
    </row>
    <row r="9037" spans="1:2">
      <c r="A9037" s="52">
        <v>40813</v>
      </c>
      <c r="B9037">
        <v>3.08</v>
      </c>
    </row>
    <row r="9038" spans="1:2">
      <c r="A9038" s="52">
        <v>40814</v>
      </c>
      <c r="B9038">
        <v>3.1</v>
      </c>
    </row>
    <row r="9039" spans="1:2">
      <c r="A9039" s="52">
        <v>40815</v>
      </c>
      <c r="B9039">
        <v>3.03</v>
      </c>
    </row>
    <row r="9040" spans="1:2">
      <c r="A9040" s="52">
        <v>40816</v>
      </c>
      <c r="B9040">
        <v>2.9</v>
      </c>
    </row>
    <row r="9041" spans="1:2">
      <c r="A9041" s="52">
        <v>40819</v>
      </c>
      <c r="B9041">
        <v>2.76</v>
      </c>
    </row>
    <row r="9042" spans="1:2">
      <c r="A9042" s="52">
        <v>40820</v>
      </c>
      <c r="B9042">
        <v>2.77</v>
      </c>
    </row>
    <row r="9043" spans="1:2">
      <c r="A9043" s="52">
        <v>40821</v>
      </c>
      <c r="B9043">
        <v>2.87</v>
      </c>
    </row>
    <row r="9044" spans="1:2">
      <c r="A9044" s="52">
        <v>40822</v>
      </c>
      <c r="B9044">
        <v>2.96</v>
      </c>
    </row>
    <row r="9045" spans="1:2">
      <c r="A9045" s="52">
        <v>40823</v>
      </c>
      <c r="B9045">
        <v>3.02</v>
      </c>
    </row>
    <row r="9046" spans="1:2">
      <c r="A9046" s="52">
        <v>40826</v>
      </c>
      <c r="B9046" t="s">
        <v>7113</v>
      </c>
    </row>
    <row r="9047" spans="1:2">
      <c r="A9047" s="52">
        <v>40827</v>
      </c>
      <c r="B9047">
        <v>3.11</v>
      </c>
    </row>
    <row r="9048" spans="1:2">
      <c r="A9048" s="52">
        <v>40828</v>
      </c>
      <c r="B9048">
        <v>3.19</v>
      </c>
    </row>
    <row r="9049" spans="1:2">
      <c r="A9049" s="52">
        <v>40829</v>
      </c>
      <c r="B9049">
        <v>3.15</v>
      </c>
    </row>
    <row r="9050" spans="1:2">
      <c r="A9050" s="52">
        <v>40830</v>
      </c>
      <c r="B9050">
        <v>3.22</v>
      </c>
    </row>
    <row r="9051" spans="1:2">
      <c r="A9051" s="52">
        <v>40833</v>
      </c>
      <c r="B9051">
        <v>3.13</v>
      </c>
    </row>
    <row r="9052" spans="1:2">
      <c r="A9052" s="52">
        <v>40834</v>
      </c>
      <c r="B9052">
        <v>3.17</v>
      </c>
    </row>
    <row r="9053" spans="1:2">
      <c r="A9053" s="52">
        <v>40835</v>
      </c>
      <c r="B9053">
        <v>3.17</v>
      </c>
    </row>
    <row r="9054" spans="1:2">
      <c r="A9054" s="52">
        <v>40836</v>
      </c>
      <c r="B9054">
        <v>3.19</v>
      </c>
    </row>
    <row r="9055" spans="1:2">
      <c r="A9055" s="52">
        <v>40837</v>
      </c>
      <c r="B9055">
        <v>3.26</v>
      </c>
    </row>
    <row r="9056" spans="1:2">
      <c r="A9056" s="52">
        <v>40840</v>
      </c>
      <c r="B9056">
        <v>3.27</v>
      </c>
    </row>
    <row r="9057" spans="1:2">
      <c r="A9057" s="52">
        <v>40841</v>
      </c>
      <c r="B9057">
        <v>3.13</v>
      </c>
    </row>
    <row r="9058" spans="1:2">
      <c r="A9058" s="52">
        <v>40842</v>
      </c>
      <c r="B9058">
        <v>3.22</v>
      </c>
    </row>
    <row r="9059" spans="1:2">
      <c r="A9059" s="52">
        <v>40843</v>
      </c>
      <c r="B9059">
        <v>3.45</v>
      </c>
    </row>
    <row r="9060" spans="1:2">
      <c r="A9060" s="52">
        <v>40844</v>
      </c>
      <c r="B9060">
        <v>3.36</v>
      </c>
    </row>
    <row r="9061" spans="1:2">
      <c r="A9061" s="52">
        <v>40847</v>
      </c>
      <c r="B9061">
        <v>3.16</v>
      </c>
    </row>
    <row r="9062" spans="1:2">
      <c r="A9062" s="52">
        <v>40848</v>
      </c>
      <c r="B9062">
        <v>2.99</v>
      </c>
    </row>
    <row r="9063" spans="1:2">
      <c r="A9063" s="52">
        <v>40849</v>
      </c>
      <c r="B9063">
        <v>3.03</v>
      </c>
    </row>
    <row r="9064" spans="1:2">
      <c r="A9064" s="52">
        <v>40850</v>
      </c>
      <c r="B9064">
        <v>3.1</v>
      </c>
    </row>
    <row r="9065" spans="1:2">
      <c r="A9065" s="52">
        <v>40851</v>
      </c>
      <c r="B9065">
        <v>3.09</v>
      </c>
    </row>
    <row r="9066" spans="1:2">
      <c r="A9066" s="52">
        <v>40854</v>
      </c>
      <c r="B9066">
        <v>3.05</v>
      </c>
    </row>
    <row r="9067" spans="1:2">
      <c r="A9067" s="52">
        <v>40855</v>
      </c>
      <c r="B9067">
        <v>3.13</v>
      </c>
    </row>
    <row r="9068" spans="1:2">
      <c r="A9068" s="52">
        <v>40856</v>
      </c>
      <c r="B9068">
        <v>3.03</v>
      </c>
    </row>
    <row r="9069" spans="1:2">
      <c r="A9069" s="52">
        <v>40857</v>
      </c>
      <c r="B9069">
        <v>3.12</v>
      </c>
    </row>
    <row r="9070" spans="1:2">
      <c r="A9070" s="52">
        <v>40858</v>
      </c>
      <c r="B9070" t="s">
        <v>7113</v>
      </c>
    </row>
    <row r="9071" spans="1:2">
      <c r="A9071" s="52">
        <v>40861</v>
      </c>
      <c r="B9071">
        <v>3.09</v>
      </c>
    </row>
    <row r="9072" spans="1:2">
      <c r="A9072" s="52">
        <v>40862</v>
      </c>
      <c r="B9072">
        <v>3.1</v>
      </c>
    </row>
    <row r="9073" spans="1:2">
      <c r="A9073" s="52">
        <v>40863</v>
      </c>
      <c r="B9073">
        <v>3.05</v>
      </c>
    </row>
    <row r="9074" spans="1:2">
      <c r="A9074" s="52">
        <v>40864</v>
      </c>
      <c r="B9074">
        <v>2.98</v>
      </c>
    </row>
    <row r="9075" spans="1:2">
      <c r="A9075" s="52">
        <v>40865</v>
      </c>
      <c r="B9075">
        <v>2.99</v>
      </c>
    </row>
    <row r="9076" spans="1:2">
      <c r="A9076" s="52">
        <v>40868</v>
      </c>
      <c r="B9076">
        <v>2.96</v>
      </c>
    </row>
    <row r="9077" spans="1:2">
      <c r="A9077" s="52">
        <v>40869</v>
      </c>
      <c r="B9077">
        <v>2.91</v>
      </c>
    </row>
    <row r="9078" spans="1:2">
      <c r="A9078" s="52">
        <v>40870</v>
      </c>
      <c r="B9078">
        <v>2.82</v>
      </c>
    </row>
    <row r="9079" spans="1:2">
      <c r="A9079" s="52">
        <v>40871</v>
      </c>
      <c r="B9079" t="s">
        <v>7113</v>
      </c>
    </row>
    <row r="9080" spans="1:2">
      <c r="A9080" s="52">
        <v>40872</v>
      </c>
      <c r="B9080">
        <v>2.92</v>
      </c>
    </row>
    <row r="9081" spans="1:2">
      <c r="A9081" s="52">
        <v>40875</v>
      </c>
      <c r="B9081">
        <v>2.93</v>
      </c>
    </row>
    <row r="9082" spans="1:2">
      <c r="A9082" s="52">
        <v>40876</v>
      </c>
      <c r="B9082">
        <v>2.96</v>
      </c>
    </row>
    <row r="9083" spans="1:2">
      <c r="A9083" s="52">
        <v>40877</v>
      </c>
      <c r="B9083">
        <v>3.06</v>
      </c>
    </row>
    <row r="9084" spans="1:2">
      <c r="A9084" s="52">
        <v>40878</v>
      </c>
      <c r="B9084">
        <v>3.12</v>
      </c>
    </row>
    <row r="9085" spans="1:2">
      <c r="A9085" s="52">
        <v>40879</v>
      </c>
      <c r="B9085">
        <v>3.03</v>
      </c>
    </row>
    <row r="9086" spans="1:2">
      <c r="A9086" s="52">
        <v>40882</v>
      </c>
      <c r="B9086">
        <v>3.02</v>
      </c>
    </row>
    <row r="9087" spans="1:2">
      <c r="A9087" s="52">
        <v>40883</v>
      </c>
      <c r="B9087">
        <v>3.09</v>
      </c>
    </row>
    <row r="9088" spans="1:2">
      <c r="A9088" s="52">
        <v>40884</v>
      </c>
      <c r="B9088">
        <v>3.04</v>
      </c>
    </row>
    <row r="9089" spans="1:2">
      <c r="A9089" s="52">
        <v>40885</v>
      </c>
      <c r="B9089">
        <v>3</v>
      </c>
    </row>
    <row r="9090" spans="1:2">
      <c r="A9090" s="52">
        <v>40886</v>
      </c>
      <c r="B9090">
        <v>3.1</v>
      </c>
    </row>
    <row r="9091" spans="1:2">
      <c r="A9091" s="52">
        <v>40889</v>
      </c>
      <c r="B9091">
        <v>3.06</v>
      </c>
    </row>
    <row r="9092" spans="1:2">
      <c r="A9092" s="52">
        <v>40890</v>
      </c>
      <c r="B9092">
        <v>2.98</v>
      </c>
    </row>
    <row r="9093" spans="1:2">
      <c r="A9093" s="52">
        <v>40891</v>
      </c>
      <c r="B9093">
        <v>2.91</v>
      </c>
    </row>
    <row r="9094" spans="1:2">
      <c r="A9094" s="52">
        <v>40892</v>
      </c>
      <c r="B9094">
        <v>2.92</v>
      </c>
    </row>
    <row r="9095" spans="1:2">
      <c r="A9095" s="52">
        <v>40893</v>
      </c>
      <c r="B9095">
        <v>2.86</v>
      </c>
    </row>
    <row r="9096" spans="1:2">
      <c r="A9096" s="52">
        <v>40896</v>
      </c>
      <c r="B9096">
        <v>2.79</v>
      </c>
    </row>
    <row r="9097" spans="1:2">
      <c r="A9097" s="52">
        <v>40897</v>
      </c>
      <c r="B9097">
        <v>2.93</v>
      </c>
    </row>
    <row r="9098" spans="1:2">
      <c r="A9098" s="52">
        <v>40898</v>
      </c>
      <c r="B9098">
        <v>3</v>
      </c>
    </row>
    <row r="9099" spans="1:2">
      <c r="A9099" s="52">
        <v>40899</v>
      </c>
      <c r="B9099">
        <v>2.99</v>
      </c>
    </row>
    <row r="9100" spans="1:2">
      <c r="A9100" s="52">
        <v>40900</v>
      </c>
      <c r="B9100">
        <v>3.05</v>
      </c>
    </row>
    <row r="9101" spans="1:2">
      <c r="A9101" s="52">
        <v>40903</v>
      </c>
      <c r="B9101" t="s">
        <v>7113</v>
      </c>
    </row>
    <row r="9102" spans="1:2">
      <c r="A9102" s="52">
        <v>40904</v>
      </c>
      <c r="B9102">
        <v>3.04</v>
      </c>
    </row>
    <row r="9103" spans="1:2">
      <c r="A9103" s="52">
        <v>40905</v>
      </c>
      <c r="B9103">
        <v>2.91</v>
      </c>
    </row>
    <row r="9104" spans="1:2">
      <c r="A9104" s="52">
        <v>40906</v>
      </c>
      <c r="B9104">
        <v>2.9</v>
      </c>
    </row>
    <row r="9105" spans="1:2">
      <c r="A9105" s="52">
        <v>40907</v>
      </c>
      <c r="B9105">
        <v>2.89</v>
      </c>
    </row>
    <row r="9106" spans="1:2">
      <c r="A9106" s="52">
        <v>40910</v>
      </c>
      <c r="B9106" t="s">
        <v>7113</v>
      </c>
    </row>
    <row r="9107" spans="1:2">
      <c r="A9107" s="52">
        <v>40911</v>
      </c>
      <c r="B9107">
        <v>2.98</v>
      </c>
    </row>
    <row r="9108" spans="1:2">
      <c r="A9108" s="52">
        <v>40912</v>
      </c>
      <c r="B9108">
        <v>3.03</v>
      </c>
    </row>
    <row r="9109" spans="1:2">
      <c r="A9109" s="52">
        <v>40913</v>
      </c>
      <c r="B9109">
        <v>3.06</v>
      </c>
    </row>
    <row r="9110" spans="1:2">
      <c r="A9110" s="52">
        <v>40914</v>
      </c>
      <c r="B9110">
        <v>3.02</v>
      </c>
    </row>
    <row r="9111" spans="1:2">
      <c r="A9111" s="52">
        <v>40917</v>
      </c>
      <c r="B9111">
        <v>3.02</v>
      </c>
    </row>
    <row r="9112" spans="1:2">
      <c r="A9112" s="52">
        <v>40918</v>
      </c>
      <c r="B9112">
        <v>3.04</v>
      </c>
    </row>
    <row r="9113" spans="1:2">
      <c r="A9113" s="52">
        <v>40919</v>
      </c>
      <c r="B9113">
        <v>2.96</v>
      </c>
    </row>
    <row r="9114" spans="1:2">
      <c r="A9114" s="52">
        <v>40920</v>
      </c>
      <c r="B9114">
        <v>2.97</v>
      </c>
    </row>
    <row r="9115" spans="1:2">
      <c r="A9115" s="52">
        <v>40921</v>
      </c>
      <c r="B9115">
        <v>2.91</v>
      </c>
    </row>
    <row r="9116" spans="1:2">
      <c r="A9116" s="52">
        <v>40924</v>
      </c>
      <c r="B9116" t="s">
        <v>7113</v>
      </c>
    </row>
    <row r="9117" spans="1:2">
      <c r="A9117" s="52">
        <v>40925</v>
      </c>
      <c r="B9117">
        <v>2.89</v>
      </c>
    </row>
    <row r="9118" spans="1:2">
      <c r="A9118" s="52">
        <v>40926</v>
      </c>
      <c r="B9118">
        <v>2.96</v>
      </c>
    </row>
    <row r="9119" spans="1:2">
      <c r="A9119" s="52">
        <v>40927</v>
      </c>
      <c r="B9119">
        <v>3.05</v>
      </c>
    </row>
    <row r="9120" spans="1:2">
      <c r="A9120" s="52">
        <v>40928</v>
      </c>
      <c r="B9120">
        <v>3.1</v>
      </c>
    </row>
    <row r="9121" spans="1:2">
      <c r="A9121" s="52">
        <v>40931</v>
      </c>
      <c r="B9121">
        <v>3.15</v>
      </c>
    </row>
    <row r="9122" spans="1:2">
      <c r="A9122" s="52">
        <v>40932</v>
      </c>
      <c r="B9122">
        <v>3.15</v>
      </c>
    </row>
    <row r="9123" spans="1:2">
      <c r="A9123" s="52">
        <v>40933</v>
      </c>
      <c r="B9123">
        <v>3.13</v>
      </c>
    </row>
    <row r="9124" spans="1:2">
      <c r="A9124" s="52">
        <v>40934</v>
      </c>
      <c r="B9124">
        <v>3.1</v>
      </c>
    </row>
    <row r="9125" spans="1:2">
      <c r="A9125" s="52">
        <v>40935</v>
      </c>
      <c r="B9125">
        <v>3.07</v>
      </c>
    </row>
    <row r="9126" spans="1:2">
      <c r="A9126" s="52">
        <v>40938</v>
      </c>
      <c r="B9126">
        <v>2.99</v>
      </c>
    </row>
    <row r="9127" spans="1:2">
      <c r="A9127" s="52">
        <v>40939</v>
      </c>
      <c r="B9127">
        <v>2.94</v>
      </c>
    </row>
    <row r="9128" spans="1:2">
      <c r="A9128" s="52">
        <v>40940</v>
      </c>
      <c r="B9128">
        <v>3.01</v>
      </c>
    </row>
    <row r="9129" spans="1:2">
      <c r="A9129" s="52">
        <v>40941</v>
      </c>
      <c r="B9129">
        <v>3.01</v>
      </c>
    </row>
    <row r="9130" spans="1:2">
      <c r="A9130" s="52">
        <v>40942</v>
      </c>
      <c r="B9130">
        <v>3.13</v>
      </c>
    </row>
    <row r="9131" spans="1:2">
      <c r="A9131" s="52">
        <v>40945</v>
      </c>
      <c r="B9131">
        <v>3.08</v>
      </c>
    </row>
    <row r="9132" spans="1:2">
      <c r="A9132" s="52">
        <v>40946</v>
      </c>
      <c r="B9132">
        <v>3.14</v>
      </c>
    </row>
    <row r="9133" spans="1:2">
      <c r="A9133" s="52">
        <v>40947</v>
      </c>
      <c r="B9133">
        <v>3.14</v>
      </c>
    </row>
    <row r="9134" spans="1:2">
      <c r="A9134" s="52">
        <v>40948</v>
      </c>
      <c r="B9134">
        <v>3.2</v>
      </c>
    </row>
    <row r="9135" spans="1:2">
      <c r="A9135" s="52">
        <v>40949</v>
      </c>
      <c r="B9135">
        <v>3.11</v>
      </c>
    </row>
    <row r="9136" spans="1:2">
      <c r="A9136" s="52">
        <v>40952</v>
      </c>
      <c r="B9136">
        <v>3.14</v>
      </c>
    </row>
    <row r="9137" spans="1:2">
      <c r="A9137" s="52">
        <v>40953</v>
      </c>
      <c r="B9137">
        <v>3.06</v>
      </c>
    </row>
    <row r="9138" spans="1:2">
      <c r="A9138" s="52">
        <v>40954</v>
      </c>
      <c r="B9138">
        <v>3.09</v>
      </c>
    </row>
    <row r="9139" spans="1:2">
      <c r="A9139" s="52">
        <v>40955</v>
      </c>
      <c r="B9139">
        <v>3.14</v>
      </c>
    </row>
    <row r="9140" spans="1:2">
      <c r="A9140" s="52">
        <v>40956</v>
      </c>
      <c r="B9140">
        <v>3.16</v>
      </c>
    </row>
    <row r="9141" spans="1:2">
      <c r="A9141" s="52">
        <v>40959</v>
      </c>
      <c r="B9141" t="s">
        <v>7113</v>
      </c>
    </row>
    <row r="9142" spans="1:2">
      <c r="A9142" s="52">
        <v>40960</v>
      </c>
      <c r="B9142">
        <v>3.2</v>
      </c>
    </row>
    <row r="9143" spans="1:2">
      <c r="A9143" s="52">
        <v>40961</v>
      </c>
      <c r="B9143">
        <v>3.15</v>
      </c>
    </row>
    <row r="9144" spans="1:2">
      <c r="A9144" s="52">
        <v>40962</v>
      </c>
      <c r="B9144">
        <v>3.13</v>
      </c>
    </row>
    <row r="9145" spans="1:2">
      <c r="A9145" s="52">
        <v>40963</v>
      </c>
      <c r="B9145">
        <v>3.1</v>
      </c>
    </row>
    <row r="9146" spans="1:2">
      <c r="A9146" s="52">
        <v>40966</v>
      </c>
      <c r="B9146">
        <v>3.04</v>
      </c>
    </row>
    <row r="9147" spans="1:2">
      <c r="A9147" s="52">
        <v>40967</v>
      </c>
      <c r="B9147">
        <v>3.07</v>
      </c>
    </row>
    <row r="9148" spans="1:2">
      <c r="A9148" s="52">
        <v>40968</v>
      </c>
      <c r="B9148">
        <v>3.08</v>
      </c>
    </row>
    <row r="9149" spans="1:2">
      <c r="A9149" s="52">
        <v>40969</v>
      </c>
      <c r="B9149">
        <v>3.15</v>
      </c>
    </row>
    <row r="9150" spans="1:2">
      <c r="A9150" s="52">
        <v>40970</v>
      </c>
      <c r="B9150">
        <v>3.11</v>
      </c>
    </row>
    <row r="9151" spans="1:2">
      <c r="A9151" s="52">
        <v>40973</v>
      </c>
      <c r="B9151">
        <v>3.13</v>
      </c>
    </row>
    <row r="9152" spans="1:2">
      <c r="A9152" s="52">
        <v>40974</v>
      </c>
      <c r="B9152">
        <v>3.08</v>
      </c>
    </row>
    <row r="9153" spans="1:2">
      <c r="A9153" s="52">
        <v>40975</v>
      </c>
      <c r="B9153">
        <v>3.12</v>
      </c>
    </row>
    <row r="9154" spans="1:2">
      <c r="A9154" s="52">
        <v>40976</v>
      </c>
      <c r="B9154">
        <v>3.18</v>
      </c>
    </row>
    <row r="9155" spans="1:2">
      <c r="A9155" s="52">
        <v>40977</v>
      </c>
      <c r="B9155">
        <v>3.19</v>
      </c>
    </row>
    <row r="9156" spans="1:2">
      <c r="A9156" s="52">
        <v>40980</v>
      </c>
      <c r="B9156">
        <v>3.17</v>
      </c>
    </row>
    <row r="9157" spans="1:2">
      <c r="A9157" s="52">
        <v>40981</v>
      </c>
      <c r="B9157">
        <v>3.26</v>
      </c>
    </row>
    <row r="9158" spans="1:2">
      <c r="A9158" s="52">
        <v>40982</v>
      </c>
      <c r="B9158">
        <v>3.43</v>
      </c>
    </row>
    <row r="9159" spans="1:2">
      <c r="A9159" s="52">
        <v>40983</v>
      </c>
      <c r="B9159">
        <v>3.41</v>
      </c>
    </row>
    <row r="9160" spans="1:2">
      <c r="A9160" s="52">
        <v>40984</v>
      </c>
      <c r="B9160">
        <v>3.41</v>
      </c>
    </row>
    <row r="9161" spans="1:2">
      <c r="A9161" s="52">
        <v>40987</v>
      </c>
      <c r="B9161">
        <v>3.48</v>
      </c>
    </row>
    <row r="9162" spans="1:2">
      <c r="A9162" s="52">
        <v>40988</v>
      </c>
      <c r="B9162">
        <v>3.46</v>
      </c>
    </row>
    <row r="9163" spans="1:2">
      <c r="A9163" s="52">
        <v>40989</v>
      </c>
      <c r="B9163">
        <v>3.38</v>
      </c>
    </row>
    <row r="9164" spans="1:2">
      <c r="A9164" s="52">
        <v>40990</v>
      </c>
      <c r="B9164">
        <v>3.37</v>
      </c>
    </row>
    <row r="9165" spans="1:2">
      <c r="A9165" s="52">
        <v>40991</v>
      </c>
      <c r="B9165">
        <v>3.31</v>
      </c>
    </row>
    <row r="9166" spans="1:2">
      <c r="A9166" s="52">
        <v>40994</v>
      </c>
      <c r="B9166">
        <v>3.33</v>
      </c>
    </row>
    <row r="9167" spans="1:2">
      <c r="A9167" s="52">
        <v>40995</v>
      </c>
      <c r="B9167">
        <v>3.29</v>
      </c>
    </row>
    <row r="9168" spans="1:2">
      <c r="A9168" s="52">
        <v>40996</v>
      </c>
      <c r="B9168">
        <v>3.31</v>
      </c>
    </row>
    <row r="9169" spans="1:2">
      <c r="A9169" s="52">
        <v>40997</v>
      </c>
      <c r="B9169">
        <v>3.27</v>
      </c>
    </row>
    <row r="9170" spans="1:2">
      <c r="A9170" s="52">
        <v>40998</v>
      </c>
      <c r="B9170">
        <v>3.35</v>
      </c>
    </row>
    <row r="9171" spans="1:2">
      <c r="A9171" s="52">
        <v>41001</v>
      </c>
      <c r="B9171">
        <v>3.35</v>
      </c>
    </row>
    <row r="9172" spans="1:2">
      <c r="A9172" s="52">
        <v>41002</v>
      </c>
      <c r="B9172">
        <v>3.41</v>
      </c>
    </row>
    <row r="9173" spans="1:2">
      <c r="A9173" s="52">
        <v>41003</v>
      </c>
      <c r="B9173">
        <v>3.37</v>
      </c>
    </row>
    <row r="9174" spans="1:2">
      <c r="A9174" s="52">
        <v>41004</v>
      </c>
      <c r="B9174">
        <v>3.32</v>
      </c>
    </row>
    <row r="9175" spans="1:2">
      <c r="A9175" s="52">
        <v>41005</v>
      </c>
      <c r="B9175">
        <v>3.21</v>
      </c>
    </row>
    <row r="9176" spans="1:2">
      <c r="A9176" s="52">
        <v>41008</v>
      </c>
      <c r="B9176">
        <v>3.18</v>
      </c>
    </row>
    <row r="9177" spans="1:2">
      <c r="A9177" s="52">
        <v>41009</v>
      </c>
      <c r="B9177">
        <v>3.13</v>
      </c>
    </row>
    <row r="9178" spans="1:2">
      <c r="A9178" s="52">
        <v>41010</v>
      </c>
      <c r="B9178">
        <v>3.18</v>
      </c>
    </row>
    <row r="9179" spans="1:2">
      <c r="A9179" s="52">
        <v>41011</v>
      </c>
      <c r="B9179">
        <v>3.22</v>
      </c>
    </row>
    <row r="9180" spans="1:2">
      <c r="A9180" s="52">
        <v>41012</v>
      </c>
      <c r="B9180">
        <v>3.14</v>
      </c>
    </row>
    <row r="9181" spans="1:2">
      <c r="A9181" s="52">
        <v>41015</v>
      </c>
      <c r="B9181">
        <v>3.12</v>
      </c>
    </row>
    <row r="9182" spans="1:2">
      <c r="A9182" s="52">
        <v>41016</v>
      </c>
      <c r="B9182">
        <v>3.15</v>
      </c>
    </row>
    <row r="9183" spans="1:2">
      <c r="A9183" s="52">
        <v>41017</v>
      </c>
      <c r="B9183">
        <v>3.13</v>
      </c>
    </row>
    <row r="9184" spans="1:2">
      <c r="A9184" s="52">
        <v>41018</v>
      </c>
      <c r="B9184">
        <v>3.12</v>
      </c>
    </row>
    <row r="9185" spans="1:2">
      <c r="A9185" s="52">
        <v>41019</v>
      </c>
      <c r="B9185">
        <v>3.12</v>
      </c>
    </row>
    <row r="9186" spans="1:2">
      <c r="A9186" s="52">
        <v>41022</v>
      </c>
      <c r="B9186">
        <v>3.08</v>
      </c>
    </row>
    <row r="9187" spans="1:2">
      <c r="A9187" s="52">
        <v>41023</v>
      </c>
      <c r="B9187">
        <v>3.12</v>
      </c>
    </row>
    <row r="9188" spans="1:2">
      <c r="A9188" s="52">
        <v>41024</v>
      </c>
      <c r="B9188">
        <v>3.15</v>
      </c>
    </row>
    <row r="9189" spans="1:2">
      <c r="A9189" s="52">
        <v>41025</v>
      </c>
      <c r="B9189">
        <v>3.13</v>
      </c>
    </row>
    <row r="9190" spans="1:2">
      <c r="A9190" s="52">
        <v>41026</v>
      </c>
      <c r="B9190">
        <v>3.12</v>
      </c>
    </row>
    <row r="9191" spans="1:2">
      <c r="A9191" s="52">
        <v>41029</v>
      </c>
      <c r="B9191">
        <v>3.12</v>
      </c>
    </row>
    <row r="9192" spans="1:2">
      <c r="A9192" s="52">
        <v>41030</v>
      </c>
      <c r="B9192">
        <v>3.16</v>
      </c>
    </row>
    <row r="9193" spans="1:2">
      <c r="A9193" s="52">
        <v>41031</v>
      </c>
      <c r="B9193">
        <v>3.11</v>
      </c>
    </row>
    <row r="9194" spans="1:2">
      <c r="A9194" s="52">
        <v>41032</v>
      </c>
      <c r="B9194">
        <v>3.12</v>
      </c>
    </row>
    <row r="9195" spans="1:2">
      <c r="A9195" s="52">
        <v>41033</v>
      </c>
      <c r="B9195">
        <v>3.07</v>
      </c>
    </row>
    <row r="9196" spans="1:2">
      <c r="A9196" s="52">
        <v>41036</v>
      </c>
      <c r="B9196">
        <v>3.07</v>
      </c>
    </row>
    <row r="9197" spans="1:2">
      <c r="A9197" s="52">
        <v>41037</v>
      </c>
      <c r="B9197">
        <v>3.03</v>
      </c>
    </row>
    <row r="9198" spans="1:2">
      <c r="A9198" s="52">
        <v>41038</v>
      </c>
      <c r="B9198">
        <v>3.03</v>
      </c>
    </row>
    <row r="9199" spans="1:2">
      <c r="A9199" s="52">
        <v>41039</v>
      </c>
      <c r="B9199">
        <v>3.07</v>
      </c>
    </row>
    <row r="9200" spans="1:2">
      <c r="A9200" s="52">
        <v>41040</v>
      </c>
      <c r="B9200">
        <v>3.02</v>
      </c>
    </row>
    <row r="9201" spans="1:2">
      <c r="A9201" s="52">
        <v>41043</v>
      </c>
      <c r="B9201">
        <v>2.95</v>
      </c>
    </row>
    <row r="9202" spans="1:2">
      <c r="A9202" s="52">
        <v>41044</v>
      </c>
      <c r="B9202">
        <v>2.91</v>
      </c>
    </row>
    <row r="9203" spans="1:2">
      <c r="A9203" s="52">
        <v>41045</v>
      </c>
      <c r="B9203">
        <v>2.9</v>
      </c>
    </row>
    <row r="9204" spans="1:2">
      <c r="A9204" s="52">
        <v>41046</v>
      </c>
      <c r="B9204">
        <v>2.8</v>
      </c>
    </row>
    <row r="9205" spans="1:2">
      <c r="A9205" s="52">
        <v>41047</v>
      </c>
      <c r="B9205">
        <v>2.8</v>
      </c>
    </row>
    <row r="9206" spans="1:2">
      <c r="A9206" s="52">
        <v>41050</v>
      </c>
      <c r="B9206">
        <v>2.8</v>
      </c>
    </row>
    <row r="9207" spans="1:2">
      <c r="A9207" s="52">
        <v>41051</v>
      </c>
      <c r="B9207">
        <v>2.88</v>
      </c>
    </row>
    <row r="9208" spans="1:2">
      <c r="A9208" s="52">
        <v>41052</v>
      </c>
      <c r="B9208">
        <v>2.81</v>
      </c>
    </row>
    <row r="9209" spans="1:2">
      <c r="A9209" s="52">
        <v>41053</v>
      </c>
      <c r="B9209">
        <v>2.86</v>
      </c>
    </row>
    <row r="9210" spans="1:2">
      <c r="A9210" s="52">
        <v>41054</v>
      </c>
      <c r="B9210">
        <v>2.85</v>
      </c>
    </row>
    <row r="9211" spans="1:2">
      <c r="A9211" s="52">
        <v>41057</v>
      </c>
      <c r="B9211" t="s">
        <v>7113</v>
      </c>
    </row>
    <row r="9212" spans="1:2">
      <c r="A9212" s="52">
        <v>41058</v>
      </c>
      <c r="B9212">
        <v>2.85</v>
      </c>
    </row>
    <row r="9213" spans="1:2">
      <c r="A9213" s="52">
        <v>41059</v>
      </c>
      <c r="B9213">
        <v>2.72</v>
      </c>
    </row>
    <row r="9214" spans="1:2">
      <c r="A9214" s="52">
        <v>41060</v>
      </c>
      <c r="B9214">
        <v>2.67</v>
      </c>
    </row>
    <row r="9215" spans="1:2">
      <c r="A9215" s="52">
        <v>41061</v>
      </c>
      <c r="B9215">
        <v>2.5299999999999998</v>
      </c>
    </row>
    <row r="9216" spans="1:2">
      <c r="A9216" s="52">
        <v>41064</v>
      </c>
      <c r="B9216">
        <v>2.56</v>
      </c>
    </row>
    <row r="9217" spans="1:2">
      <c r="A9217" s="52">
        <v>41065</v>
      </c>
      <c r="B9217">
        <v>2.63</v>
      </c>
    </row>
    <row r="9218" spans="1:2">
      <c r="A9218" s="52">
        <v>41066</v>
      </c>
      <c r="B9218">
        <v>2.73</v>
      </c>
    </row>
    <row r="9219" spans="1:2">
      <c r="A9219" s="52">
        <v>41067</v>
      </c>
      <c r="B9219">
        <v>2.75</v>
      </c>
    </row>
    <row r="9220" spans="1:2">
      <c r="A9220" s="52">
        <v>41068</v>
      </c>
      <c r="B9220">
        <v>2.77</v>
      </c>
    </row>
    <row r="9221" spans="1:2">
      <c r="A9221" s="52">
        <v>41071</v>
      </c>
      <c r="B9221">
        <v>2.71</v>
      </c>
    </row>
    <row r="9222" spans="1:2">
      <c r="A9222" s="52">
        <v>41072</v>
      </c>
      <c r="B9222">
        <v>2.77</v>
      </c>
    </row>
    <row r="9223" spans="1:2">
      <c r="A9223" s="52">
        <v>41073</v>
      </c>
      <c r="B9223">
        <v>2.7</v>
      </c>
    </row>
    <row r="9224" spans="1:2">
      <c r="A9224" s="52">
        <v>41074</v>
      </c>
      <c r="B9224">
        <v>2.73</v>
      </c>
    </row>
    <row r="9225" spans="1:2">
      <c r="A9225" s="52">
        <v>41075</v>
      </c>
      <c r="B9225">
        <v>2.7</v>
      </c>
    </row>
    <row r="9226" spans="1:2">
      <c r="A9226" s="52">
        <v>41078</v>
      </c>
      <c r="B9226">
        <v>2.67</v>
      </c>
    </row>
    <row r="9227" spans="1:2">
      <c r="A9227" s="52">
        <v>41079</v>
      </c>
      <c r="B9227">
        <v>2.73</v>
      </c>
    </row>
    <row r="9228" spans="1:2">
      <c r="A9228" s="52">
        <v>41080</v>
      </c>
      <c r="B9228">
        <v>2.72</v>
      </c>
    </row>
    <row r="9229" spans="1:2">
      <c r="A9229" s="52">
        <v>41081</v>
      </c>
      <c r="B9229">
        <v>2.68</v>
      </c>
    </row>
    <row r="9230" spans="1:2">
      <c r="A9230" s="52">
        <v>41082</v>
      </c>
      <c r="B9230">
        <v>2.75</v>
      </c>
    </row>
    <row r="9231" spans="1:2">
      <c r="A9231" s="52">
        <v>41085</v>
      </c>
      <c r="B9231">
        <v>2.69</v>
      </c>
    </row>
    <row r="9232" spans="1:2">
      <c r="A9232" s="52">
        <v>41086</v>
      </c>
      <c r="B9232">
        <v>2.71</v>
      </c>
    </row>
    <row r="9233" spans="1:2">
      <c r="A9233" s="52">
        <v>41087</v>
      </c>
      <c r="B9233">
        <v>2.7</v>
      </c>
    </row>
    <row r="9234" spans="1:2">
      <c r="A9234" s="52">
        <v>41088</v>
      </c>
      <c r="B9234">
        <v>2.67</v>
      </c>
    </row>
    <row r="9235" spans="1:2">
      <c r="A9235" s="52">
        <v>41089</v>
      </c>
      <c r="B9235">
        <v>2.76</v>
      </c>
    </row>
    <row r="9236" spans="1:2">
      <c r="A9236" s="52">
        <v>41092</v>
      </c>
      <c r="B9236">
        <v>2.69</v>
      </c>
    </row>
    <row r="9237" spans="1:2">
      <c r="A9237" s="52">
        <v>41093</v>
      </c>
      <c r="B9237">
        <v>2.74</v>
      </c>
    </row>
    <row r="9238" spans="1:2">
      <c r="A9238" s="52">
        <v>41094</v>
      </c>
      <c r="B9238" t="s">
        <v>7113</v>
      </c>
    </row>
    <row r="9239" spans="1:2">
      <c r="A9239" s="52">
        <v>41095</v>
      </c>
      <c r="B9239">
        <v>2.72</v>
      </c>
    </row>
    <row r="9240" spans="1:2">
      <c r="A9240" s="52">
        <v>41096</v>
      </c>
      <c r="B9240">
        <v>2.66</v>
      </c>
    </row>
    <row r="9241" spans="1:2">
      <c r="A9241" s="52">
        <v>41099</v>
      </c>
      <c r="B9241">
        <v>2.62</v>
      </c>
    </row>
    <row r="9242" spans="1:2">
      <c r="A9242" s="52">
        <v>41100</v>
      </c>
      <c r="B9242">
        <v>2.6</v>
      </c>
    </row>
    <row r="9243" spans="1:2">
      <c r="A9243" s="52">
        <v>41101</v>
      </c>
      <c r="B9243">
        <v>2.6</v>
      </c>
    </row>
    <row r="9244" spans="1:2">
      <c r="A9244" s="52">
        <v>41102</v>
      </c>
      <c r="B9244">
        <v>2.57</v>
      </c>
    </row>
    <row r="9245" spans="1:2">
      <c r="A9245" s="52">
        <v>41103</v>
      </c>
      <c r="B9245">
        <v>2.58</v>
      </c>
    </row>
    <row r="9246" spans="1:2">
      <c r="A9246" s="52">
        <v>41106</v>
      </c>
      <c r="B9246">
        <v>2.56</v>
      </c>
    </row>
    <row r="9247" spans="1:2">
      <c r="A9247" s="52">
        <v>41107</v>
      </c>
      <c r="B9247">
        <v>2.59</v>
      </c>
    </row>
    <row r="9248" spans="1:2">
      <c r="A9248" s="52">
        <v>41108</v>
      </c>
      <c r="B9248">
        <v>2.59</v>
      </c>
    </row>
    <row r="9249" spans="1:2">
      <c r="A9249" s="52">
        <v>41109</v>
      </c>
      <c r="B9249">
        <v>2.61</v>
      </c>
    </row>
    <row r="9250" spans="1:2">
      <c r="A9250" s="52">
        <v>41110</v>
      </c>
      <c r="B9250">
        <v>2.5499999999999998</v>
      </c>
    </row>
    <row r="9251" spans="1:2">
      <c r="A9251" s="52">
        <v>41113</v>
      </c>
      <c r="B9251">
        <v>2.52</v>
      </c>
    </row>
    <row r="9252" spans="1:2">
      <c r="A9252" s="52">
        <v>41114</v>
      </c>
      <c r="B9252">
        <v>2.4700000000000002</v>
      </c>
    </row>
    <row r="9253" spans="1:2">
      <c r="A9253" s="52">
        <v>41115</v>
      </c>
      <c r="B9253">
        <v>2.46</v>
      </c>
    </row>
    <row r="9254" spans="1:2">
      <c r="A9254" s="52">
        <v>41116</v>
      </c>
      <c r="B9254">
        <v>2.4900000000000002</v>
      </c>
    </row>
    <row r="9255" spans="1:2">
      <c r="A9255" s="52">
        <v>41117</v>
      </c>
      <c r="B9255">
        <v>2.63</v>
      </c>
    </row>
    <row r="9256" spans="1:2">
      <c r="A9256" s="52">
        <v>41120</v>
      </c>
      <c r="B9256">
        <v>2.58</v>
      </c>
    </row>
    <row r="9257" spans="1:2">
      <c r="A9257" s="52">
        <v>41121</v>
      </c>
      <c r="B9257">
        <v>2.56</v>
      </c>
    </row>
    <row r="9258" spans="1:2">
      <c r="A9258" s="52">
        <v>41122</v>
      </c>
      <c r="B9258">
        <v>2.6</v>
      </c>
    </row>
    <row r="9259" spans="1:2">
      <c r="A9259" s="52">
        <v>41123</v>
      </c>
      <c r="B9259">
        <v>2.5499999999999998</v>
      </c>
    </row>
    <row r="9260" spans="1:2">
      <c r="A9260" s="52">
        <v>41124</v>
      </c>
      <c r="B9260">
        <v>2.65</v>
      </c>
    </row>
    <row r="9261" spans="1:2">
      <c r="A9261" s="52">
        <v>41127</v>
      </c>
      <c r="B9261">
        <v>2.65</v>
      </c>
    </row>
    <row r="9262" spans="1:2">
      <c r="A9262" s="52">
        <v>41128</v>
      </c>
      <c r="B9262">
        <v>2.72</v>
      </c>
    </row>
    <row r="9263" spans="1:2">
      <c r="A9263" s="52">
        <v>41129</v>
      </c>
      <c r="B9263">
        <v>2.75</v>
      </c>
    </row>
    <row r="9264" spans="1:2">
      <c r="A9264" s="52">
        <v>41130</v>
      </c>
      <c r="B9264">
        <v>2.78</v>
      </c>
    </row>
    <row r="9265" spans="1:2">
      <c r="A9265" s="52">
        <v>41131</v>
      </c>
      <c r="B9265">
        <v>2.74</v>
      </c>
    </row>
    <row r="9266" spans="1:2">
      <c r="A9266" s="52">
        <v>41134</v>
      </c>
      <c r="B9266">
        <v>2.74</v>
      </c>
    </row>
    <row r="9267" spans="1:2">
      <c r="A9267" s="52">
        <v>41135</v>
      </c>
      <c r="B9267">
        <v>2.82</v>
      </c>
    </row>
    <row r="9268" spans="1:2">
      <c r="A9268" s="52">
        <v>41136</v>
      </c>
      <c r="B9268">
        <v>2.9</v>
      </c>
    </row>
    <row r="9269" spans="1:2">
      <c r="A9269" s="52">
        <v>41137</v>
      </c>
      <c r="B9269">
        <v>2.96</v>
      </c>
    </row>
    <row r="9270" spans="1:2">
      <c r="A9270" s="52">
        <v>41138</v>
      </c>
      <c r="B9270">
        <v>2.93</v>
      </c>
    </row>
    <row r="9271" spans="1:2">
      <c r="A9271" s="52">
        <v>41141</v>
      </c>
      <c r="B9271">
        <v>2.93</v>
      </c>
    </row>
    <row r="9272" spans="1:2">
      <c r="A9272" s="52">
        <v>41142</v>
      </c>
      <c r="B9272">
        <v>2.9</v>
      </c>
    </row>
    <row r="9273" spans="1:2">
      <c r="A9273" s="52">
        <v>41143</v>
      </c>
      <c r="B9273">
        <v>2.82</v>
      </c>
    </row>
    <row r="9274" spans="1:2">
      <c r="A9274" s="52">
        <v>41144</v>
      </c>
      <c r="B9274">
        <v>2.79</v>
      </c>
    </row>
    <row r="9275" spans="1:2">
      <c r="A9275" s="52">
        <v>41145</v>
      </c>
      <c r="B9275">
        <v>2.79</v>
      </c>
    </row>
    <row r="9276" spans="1:2">
      <c r="A9276" s="52">
        <v>41148</v>
      </c>
      <c r="B9276">
        <v>2.76</v>
      </c>
    </row>
    <row r="9277" spans="1:2">
      <c r="A9277" s="52">
        <v>41149</v>
      </c>
      <c r="B9277">
        <v>2.75</v>
      </c>
    </row>
    <row r="9278" spans="1:2">
      <c r="A9278" s="52">
        <v>41150</v>
      </c>
      <c r="B9278">
        <v>2.77</v>
      </c>
    </row>
    <row r="9279" spans="1:2">
      <c r="A9279" s="52">
        <v>41151</v>
      </c>
      <c r="B9279">
        <v>2.75</v>
      </c>
    </row>
    <row r="9280" spans="1:2">
      <c r="A9280" s="52">
        <v>41152</v>
      </c>
      <c r="B9280">
        <v>2.68</v>
      </c>
    </row>
    <row r="9281" spans="1:2">
      <c r="A9281" s="52">
        <v>41155</v>
      </c>
      <c r="B9281" t="s">
        <v>7113</v>
      </c>
    </row>
    <row r="9282" spans="1:2">
      <c r="A9282" s="52">
        <v>41156</v>
      </c>
      <c r="B9282">
        <v>2.69</v>
      </c>
    </row>
    <row r="9283" spans="1:2">
      <c r="A9283" s="52">
        <v>41157</v>
      </c>
      <c r="B9283">
        <v>2.7</v>
      </c>
    </row>
    <row r="9284" spans="1:2">
      <c r="A9284" s="52">
        <v>41158</v>
      </c>
      <c r="B9284">
        <v>2.8</v>
      </c>
    </row>
    <row r="9285" spans="1:2">
      <c r="A9285" s="52">
        <v>41159</v>
      </c>
      <c r="B9285">
        <v>2.81</v>
      </c>
    </row>
    <row r="9286" spans="1:2">
      <c r="A9286" s="52">
        <v>41162</v>
      </c>
      <c r="B9286">
        <v>2.83</v>
      </c>
    </row>
    <row r="9287" spans="1:2">
      <c r="A9287" s="52">
        <v>41163</v>
      </c>
      <c r="B9287">
        <v>2.84</v>
      </c>
    </row>
    <row r="9288" spans="1:2">
      <c r="A9288" s="52">
        <v>41164</v>
      </c>
      <c r="B9288">
        <v>2.92</v>
      </c>
    </row>
    <row r="9289" spans="1:2">
      <c r="A9289" s="52">
        <v>41165</v>
      </c>
      <c r="B9289">
        <v>2.95</v>
      </c>
    </row>
    <row r="9290" spans="1:2">
      <c r="A9290" s="52">
        <v>41166</v>
      </c>
      <c r="B9290">
        <v>3.09</v>
      </c>
    </row>
    <row r="9291" spans="1:2">
      <c r="A9291" s="52">
        <v>41169</v>
      </c>
      <c r="B9291">
        <v>3.03</v>
      </c>
    </row>
    <row r="9292" spans="1:2">
      <c r="A9292" s="52">
        <v>41170</v>
      </c>
      <c r="B9292">
        <v>3</v>
      </c>
    </row>
    <row r="9293" spans="1:2">
      <c r="A9293" s="52">
        <v>41171</v>
      </c>
      <c r="B9293">
        <v>2.97</v>
      </c>
    </row>
    <row r="9294" spans="1:2">
      <c r="A9294" s="52">
        <v>41172</v>
      </c>
      <c r="B9294">
        <v>2.96</v>
      </c>
    </row>
    <row r="9295" spans="1:2">
      <c r="A9295" s="52">
        <v>41173</v>
      </c>
      <c r="B9295">
        <v>2.95</v>
      </c>
    </row>
    <row r="9296" spans="1:2">
      <c r="A9296" s="52">
        <v>41176</v>
      </c>
      <c r="B9296">
        <v>2.91</v>
      </c>
    </row>
    <row r="9297" spans="1:2">
      <c r="A9297" s="52">
        <v>41177</v>
      </c>
      <c r="B9297">
        <v>2.86</v>
      </c>
    </row>
    <row r="9298" spans="1:2">
      <c r="A9298" s="52">
        <v>41178</v>
      </c>
      <c r="B9298">
        <v>2.79</v>
      </c>
    </row>
    <row r="9299" spans="1:2">
      <c r="A9299" s="52">
        <v>41179</v>
      </c>
      <c r="B9299">
        <v>2.83</v>
      </c>
    </row>
    <row r="9300" spans="1:2">
      <c r="A9300" s="52">
        <v>41180</v>
      </c>
      <c r="B9300">
        <v>2.82</v>
      </c>
    </row>
    <row r="9301" spans="1:2">
      <c r="A9301" s="52">
        <v>41183</v>
      </c>
      <c r="B9301">
        <v>2.81</v>
      </c>
    </row>
    <row r="9302" spans="1:2">
      <c r="A9302" s="52">
        <v>41184</v>
      </c>
      <c r="B9302">
        <v>2.81</v>
      </c>
    </row>
    <row r="9303" spans="1:2">
      <c r="A9303" s="52">
        <v>41185</v>
      </c>
      <c r="B9303">
        <v>2.82</v>
      </c>
    </row>
    <row r="9304" spans="1:2">
      <c r="A9304" s="52">
        <v>41186</v>
      </c>
      <c r="B9304">
        <v>2.89</v>
      </c>
    </row>
    <row r="9305" spans="1:2">
      <c r="A9305" s="52">
        <v>41187</v>
      </c>
      <c r="B9305">
        <v>2.96</v>
      </c>
    </row>
    <row r="9306" spans="1:2">
      <c r="A9306" s="52">
        <v>41190</v>
      </c>
      <c r="B9306" t="s">
        <v>7113</v>
      </c>
    </row>
    <row r="9307" spans="1:2">
      <c r="A9307" s="52">
        <v>41191</v>
      </c>
      <c r="B9307">
        <v>2.93</v>
      </c>
    </row>
    <row r="9308" spans="1:2">
      <c r="A9308" s="52">
        <v>41192</v>
      </c>
      <c r="B9308">
        <v>2.89</v>
      </c>
    </row>
    <row r="9309" spans="1:2">
      <c r="A9309" s="52">
        <v>41193</v>
      </c>
      <c r="B9309">
        <v>2.86</v>
      </c>
    </row>
    <row r="9310" spans="1:2">
      <c r="A9310" s="52">
        <v>41194</v>
      </c>
      <c r="B9310">
        <v>2.83</v>
      </c>
    </row>
    <row r="9311" spans="1:2">
      <c r="A9311" s="52">
        <v>41197</v>
      </c>
      <c r="B9311">
        <v>2.85</v>
      </c>
    </row>
    <row r="9312" spans="1:2">
      <c r="A9312" s="52">
        <v>41198</v>
      </c>
      <c r="B9312">
        <v>2.91</v>
      </c>
    </row>
    <row r="9313" spans="1:2">
      <c r="A9313" s="52">
        <v>41199</v>
      </c>
      <c r="B9313">
        <v>2.98</v>
      </c>
    </row>
    <row r="9314" spans="1:2">
      <c r="A9314" s="52">
        <v>41200</v>
      </c>
      <c r="B9314">
        <v>3.02</v>
      </c>
    </row>
    <row r="9315" spans="1:2">
      <c r="A9315" s="52">
        <v>41201</v>
      </c>
      <c r="B9315">
        <v>2.94</v>
      </c>
    </row>
    <row r="9316" spans="1:2">
      <c r="A9316" s="52">
        <v>41204</v>
      </c>
      <c r="B9316">
        <v>2.95</v>
      </c>
    </row>
    <row r="9317" spans="1:2">
      <c r="A9317" s="52">
        <v>41205</v>
      </c>
      <c r="B9317">
        <v>2.91</v>
      </c>
    </row>
    <row r="9318" spans="1:2">
      <c r="A9318" s="52">
        <v>41206</v>
      </c>
      <c r="B9318">
        <v>2.93</v>
      </c>
    </row>
    <row r="9319" spans="1:2">
      <c r="A9319" s="52">
        <v>41207</v>
      </c>
      <c r="B9319">
        <v>2.98</v>
      </c>
    </row>
    <row r="9320" spans="1:2">
      <c r="A9320" s="52">
        <v>41208</v>
      </c>
      <c r="B9320">
        <v>2.92</v>
      </c>
    </row>
    <row r="9321" spans="1:2">
      <c r="A9321" s="52">
        <v>41211</v>
      </c>
      <c r="B9321">
        <v>2.87</v>
      </c>
    </row>
    <row r="9322" spans="1:2">
      <c r="A9322" s="52">
        <v>41212</v>
      </c>
      <c r="B9322" t="s">
        <v>7113</v>
      </c>
    </row>
    <row r="9323" spans="1:2">
      <c r="A9323" s="52">
        <v>41213</v>
      </c>
      <c r="B9323">
        <v>2.85</v>
      </c>
    </row>
    <row r="9324" spans="1:2">
      <c r="A9324" s="52">
        <v>41214</v>
      </c>
      <c r="B9324">
        <v>2.89</v>
      </c>
    </row>
    <row r="9325" spans="1:2">
      <c r="A9325" s="52">
        <v>41215</v>
      </c>
      <c r="B9325">
        <v>2.91</v>
      </c>
    </row>
    <row r="9326" spans="1:2">
      <c r="A9326" s="52">
        <v>41218</v>
      </c>
      <c r="B9326">
        <v>2.88</v>
      </c>
    </row>
    <row r="9327" spans="1:2">
      <c r="A9327" s="52">
        <v>41219</v>
      </c>
      <c r="B9327">
        <v>2.92</v>
      </c>
    </row>
    <row r="9328" spans="1:2">
      <c r="A9328" s="52">
        <v>41220</v>
      </c>
      <c r="B9328">
        <v>2.83</v>
      </c>
    </row>
    <row r="9329" spans="1:2">
      <c r="A9329" s="52">
        <v>41221</v>
      </c>
      <c r="B9329">
        <v>2.77</v>
      </c>
    </row>
    <row r="9330" spans="1:2">
      <c r="A9330" s="52">
        <v>41222</v>
      </c>
      <c r="B9330">
        <v>2.75</v>
      </c>
    </row>
    <row r="9331" spans="1:2">
      <c r="A9331" s="52">
        <v>41225</v>
      </c>
      <c r="B9331" t="s">
        <v>7113</v>
      </c>
    </row>
    <row r="9332" spans="1:2">
      <c r="A9332" s="52">
        <v>41226</v>
      </c>
      <c r="B9332">
        <v>2.72</v>
      </c>
    </row>
    <row r="9333" spans="1:2">
      <c r="A9333" s="52">
        <v>41227</v>
      </c>
      <c r="B9333">
        <v>2.73</v>
      </c>
    </row>
    <row r="9334" spans="1:2">
      <c r="A9334" s="52">
        <v>41228</v>
      </c>
      <c r="B9334">
        <v>2.72</v>
      </c>
    </row>
    <row r="9335" spans="1:2">
      <c r="A9335" s="52">
        <v>41229</v>
      </c>
      <c r="B9335">
        <v>2.73</v>
      </c>
    </row>
    <row r="9336" spans="1:2">
      <c r="A9336" s="52">
        <v>41232</v>
      </c>
      <c r="B9336">
        <v>2.76</v>
      </c>
    </row>
    <row r="9337" spans="1:2">
      <c r="A9337" s="52">
        <v>41233</v>
      </c>
      <c r="B9337">
        <v>2.82</v>
      </c>
    </row>
    <row r="9338" spans="1:2">
      <c r="A9338" s="52">
        <v>41234</v>
      </c>
      <c r="B9338">
        <v>2.83</v>
      </c>
    </row>
    <row r="9339" spans="1:2">
      <c r="A9339" s="52">
        <v>41235</v>
      </c>
      <c r="B9339" t="s">
        <v>7113</v>
      </c>
    </row>
    <row r="9340" spans="1:2">
      <c r="A9340" s="52">
        <v>41236</v>
      </c>
      <c r="B9340">
        <v>2.83</v>
      </c>
    </row>
    <row r="9341" spans="1:2">
      <c r="A9341" s="52">
        <v>41239</v>
      </c>
      <c r="B9341">
        <v>2.8</v>
      </c>
    </row>
    <row r="9342" spans="1:2">
      <c r="A9342" s="52">
        <v>41240</v>
      </c>
      <c r="B9342">
        <v>2.79</v>
      </c>
    </row>
    <row r="9343" spans="1:2">
      <c r="A9343" s="52">
        <v>41241</v>
      </c>
      <c r="B9343">
        <v>2.79</v>
      </c>
    </row>
    <row r="9344" spans="1:2">
      <c r="A9344" s="52">
        <v>41242</v>
      </c>
      <c r="B9344">
        <v>2.79</v>
      </c>
    </row>
    <row r="9345" spans="1:2">
      <c r="A9345" s="52">
        <v>41243</v>
      </c>
      <c r="B9345">
        <v>2.81</v>
      </c>
    </row>
    <row r="9346" spans="1:2">
      <c r="A9346" s="52">
        <v>41246</v>
      </c>
      <c r="B9346">
        <v>2.8</v>
      </c>
    </row>
    <row r="9347" spans="1:2">
      <c r="A9347" s="52">
        <v>41247</v>
      </c>
      <c r="B9347">
        <v>2.78</v>
      </c>
    </row>
    <row r="9348" spans="1:2">
      <c r="A9348" s="52">
        <v>41248</v>
      </c>
      <c r="B9348">
        <v>2.78</v>
      </c>
    </row>
    <row r="9349" spans="1:2">
      <c r="A9349" s="52">
        <v>41249</v>
      </c>
      <c r="B9349">
        <v>2.76</v>
      </c>
    </row>
    <row r="9350" spans="1:2">
      <c r="A9350" s="52">
        <v>41250</v>
      </c>
      <c r="B9350">
        <v>2.81</v>
      </c>
    </row>
    <row r="9351" spans="1:2">
      <c r="A9351" s="52">
        <v>41253</v>
      </c>
      <c r="B9351">
        <v>2.8</v>
      </c>
    </row>
    <row r="9352" spans="1:2">
      <c r="A9352" s="52">
        <v>41254</v>
      </c>
      <c r="B9352">
        <v>2.83</v>
      </c>
    </row>
    <row r="9353" spans="1:2">
      <c r="A9353" s="52">
        <v>41255</v>
      </c>
      <c r="B9353">
        <v>2.9</v>
      </c>
    </row>
    <row r="9354" spans="1:2">
      <c r="A9354" s="52">
        <v>41256</v>
      </c>
      <c r="B9354">
        <v>2.9</v>
      </c>
    </row>
    <row r="9355" spans="1:2">
      <c r="A9355" s="52">
        <v>41257</v>
      </c>
      <c r="B9355">
        <v>2.87</v>
      </c>
    </row>
    <row r="9356" spans="1:2">
      <c r="A9356" s="52">
        <v>41260</v>
      </c>
      <c r="B9356">
        <v>2.94</v>
      </c>
    </row>
    <row r="9357" spans="1:2">
      <c r="A9357" s="52">
        <v>41261</v>
      </c>
      <c r="B9357">
        <v>3</v>
      </c>
    </row>
    <row r="9358" spans="1:2">
      <c r="A9358" s="52">
        <v>41262</v>
      </c>
      <c r="B9358">
        <v>2.99</v>
      </c>
    </row>
    <row r="9359" spans="1:2">
      <c r="A9359" s="52">
        <v>41263</v>
      </c>
      <c r="B9359">
        <v>2.98</v>
      </c>
    </row>
    <row r="9360" spans="1:2">
      <c r="A9360" s="52">
        <v>41264</v>
      </c>
      <c r="B9360">
        <v>2.93</v>
      </c>
    </row>
    <row r="9361" spans="1:2">
      <c r="A9361" s="52">
        <v>41267</v>
      </c>
      <c r="B9361">
        <v>2.94</v>
      </c>
    </row>
    <row r="9362" spans="1:2">
      <c r="A9362" s="52">
        <v>41268</v>
      </c>
      <c r="B9362" t="s">
        <v>7113</v>
      </c>
    </row>
    <row r="9363" spans="1:2">
      <c r="A9363" s="52">
        <v>41269</v>
      </c>
      <c r="B9363">
        <v>2.94</v>
      </c>
    </row>
    <row r="9364" spans="1:2">
      <c r="A9364" s="52">
        <v>41270</v>
      </c>
      <c r="B9364">
        <v>2.89</v>
      </c>
    </row>
    <row r="9365" spans="1:2">
      <c r="A9365" s="52">
        <v>41271</v>
      </c>
      <c r="B9365">
        <v>2.88</v>
      </c>
    </row>
    <row r="9366" spans="1:2">
      <c r="A9366" s="52">
        <v>41274</v>
      </c>
      <c r="B9366">
        <v>2.95</v>
      </c>
    </row>
    <row r="9367" spans="1:2">
      <c r="A9367" s="52">
        <v>41275</v>
      </c>
      <c r="B9367" t="s">
        <v>7113</v>
      </c>
    </row>
    <row r="9368" spans="1:2">
      <c r="A9368" s="52">
        <v>41276</v>
      </c>
      <c r="B9368">
        <v>3.04</v>
      </c>
    </row>
    <row r="9369" spans="1:2">
      <c r="A9369" s="52">
        <v>41277</v>
      </c>
      <c r="B9369">
        <v>3.12</v>
      </c>
    </row>
    <row r="9370" spans="1:2">
      <c r="A9370" s="52">
        <v>41278</v>
      </c>
      <c r="B9370">
        <v>3.1</v>
      </c>
    </row>
    <row r="9371" spans="1:2">
      <c r="A9371" s="52">
        <v>41281</v>
      </c>
      <c r="B9371">
        <v>3.1</v>
      </c>
    </row>
    <row r="9372" spans="1:2">
      <c r="A9372" s="52">
        <v>41282</v>
      </c>
      <c r="B9372">
        <v>3.06</v>
      </c>
    </row>
    <row r="9373" spans="1:2">
      <c r="A9373" s="52">
        <v>41283</v>
      </c>
      <c r="B9373">
        <v>3.06</v>
      </c>
    </row>
    <row r="9374" spans="1:2">
      <c r="A9374" s="52">
        <v>41284</v>
      </c>
      <c r="B9374">
        <v>3.08</v>
      </c>
    </row>
    <row r="9375" spans="1:2">
      <c r="A9375" s="52">
        <v>41285</v>
      </c>
      <c r="B9375">
        <v>3.05</v>
      </c>
    </row>
    <row r="9376" spans="1:2">
      <c r="A9376" s="52">
        <v>41288</v>
      </c>
      <c r="B9376">
        <v>3.05</v>
      </c>
    </row>
    <row r="9377" spans="1:2">
      <c r="A9377" s="52">
        <v>41289</v>
      </c>
      <c r="B9377">
        <v>3.02</v>
      </c>
    </row>
    <row r="9378" spans="1:2">
      <c r="A9378" s="52">
        <v>41290</v>
      </c>
      <c r="B9378">
        <v>3.01</v>
      </c>
    </row>
    <row r="9379" spans="1:2">
      <c r="A9379" s="52">
        <v>41291</v>
      </c>
      <c r="B9379">
        <v>3.06</v>
      </c>
    </row>
    <row r="9380" spans="1:2">
      <c r="A9380" s="52">
        <v>41292</v>
      </c>
      <c r="B9380">
        <v>3.03</v>
      </c>
    </row>
    <row r="9381" spans="1:2">
      <c r="A9381" s="52">
        <v>41295</v>
      </c>
      <c r="B9381" t="s">
        <v>7113</v>
      </c>
    </row>
    <row r="9382" spans="1:2">
      <c r="A9382" s="52">
        <v>41296</v>
      </c>
      <c r="B9382">
        <v>3.02</v>
      </c>
    </row>
    <row r="9383" spans="1:2">
      <c r="A9383" s="52">
        <v>41297</v>
      </c>
      <c r="B9383">
        <v>3.02</v>
      </c>
    </row>
    <row r="9384" spans="1:2">
      <c r="A9384" s="52">
        <v>41298</v>
      </c>
      <c r="B9384">
        <v>3.04</v>
      </c>
    </row>
    <row r="9385" spans="1:2">
      <c r="A9385" s="52">
        <v>41299</v>
      </c>
      <c r="B9385">
        <v>3.14</v>
      </c>
    </row>
    <row r="9386" spans="1:2">
      <c r="A9386" s="52">
        <v>41302</v>
      </c>
      <c r="B9386">
        <v>3.15</v>
      </c>
    </row>
    <row r="9387" spans="1:2">
      <c r="A9387" s="52">
        <v>41303</v>
      </c>
      <c r="B9387">
        <v>3.18</v>
      </c>
    </row>
    <row r="9388" spans="1:2">
      <c r="A9388" s="52">
        <v>41304</v>
      </c>
      <c r="B9388">
        <v>3.19</v>
      </c>
    </row>
    <row r="9389" spans="1:2">
      <c r="A9389" s="52">
        <v>41305</v>
      </c>
      <c r="B9389">
        <v>3.17</v>
      </c>
    </row>
    <row r="9390" spans="1:2">
      <c r="A9390" s="52">
        <v>41306</v>
      </c>
      <c r="B9390">
        <v>3.21</v>
      </c>
    </row>
    <row r="9391" spans="1:2">
      <c r="A9391" s="52">
        <v>41309</v>
      </c>
      <c r="B9391">
        <v>3.17</v>
      </c>
    </row>
    <row r="9392" spans="1:2">
      <c r="A9392" s="52">
        <v>41310</v>
      </c>
      <c r="B9392">
        <v>3.21</v>
      </c>
    </row>
    <row r="9393" spans="1:2">
      <c r="A9393" s="52">
        <v>41311</v>
      </c>
      <c r="B9393">
        <v>3.18</v>
      </c>
    </row>
    <row r="9394" spans="1:2">
      <c r="A9394" s="52">
        <v>41312</v>
      </c>
      <c r="B9394">
        <v>3.17</v>
      </c>
    </row>
    <row r="9395" spans="1:2">
      <c r="A9395" s="52">
        <v>41313</v>
      </c>
      <c r="B9395">
        <v>3.17</v>
      </c>
    </row>
    <row r="9396" spans="1:2">
      <c r="A9396" s="52">
        <v>41316</v>
      </c>
      <c r="B9396">
        <v>3.16</v>
      </c>
    </row>
    <row r="9397" spans="1:2">
      <c r="A9397" s="52">
        <v>41317</v>
      </c>
      <c r="B9397">
        <v>3.19</v>
      </c>
    </row>
    <row r="9398" spans="1:2">
      <c r="A9398" s="52">
        <v>41318</v>
      </c>
      <c r="B9398">
        <v>3.23</v>
      </c>
    </row>
    <row r="9399" spans="1:2">
      <c r="A9399" s="52">
        <v>41319</v>
      </c>
      <c r="B9399">
        <v>3.17</v>
      </c>
    </row>
    <row r="9400" spans="1:2">
      <c r="A9400" s="52">
        <v>41320</v>
      </c>
      <c r="B9400">
        <v>3.18</v>
      </c>
    </row>
    <row r="9401" spans="1:2">
      <c r="A9401" s="52">
        <v>41323</v>
      </c>
      <c r="B9401" t="s">
        <v>7113</v>
      </c>
    </row>
    <row r="9402" spans="1:2">
      <c r="A9402" s="52">
        <v>41324</v>
      </c>
      <c r="B9402">
        <v>3.21</v>
      </c>
    </row>
    <row r="9403" spans="1:2">
      <c r="A9403" s="52">
        <v>41325</v>
      </c>
      <c r="B9403">
        <v>3.2</v>
      </c>
    </row>
    <row r="9404" spans="1:2">
      <c r="A9404" s="52">
        <v>41326</v>
      </c>
      <c r="B9404">
        <v>3.17</v>
      </c>
    </row>
    <row r="9405" spans="1:2">
      <c r="A9405" s="52">
        <v>41327</v>
      </c>
      <c r="B9405">
        <v>3.15</v>
      </c>
    </row>
    <row r="9406" spans="1:2">
      <c r="A9406" s="52">
        <v>41330</v>
      </c>
      <c r="B9406">
        <v>3.08</v>
      </c>
    </row>
    <row r="9407" spans="1:2">
      <c r="A9407" s="52">
        <v>41331</v>
      </c>
      <c r="B9407">
        <v>3.08</v>
      </c>
    </row>
    <row r="9408" spans="1:2">
      <c r="A9408" s="52">
        <v>41332</v>
      </c>
      <c r="B9408">
        <v>3.11</v>
      </c>
    </row>
    <row r="9409" spans="1:2">
      <c r="A9409" s="52">
        <v>41333</v>
      </c>
      <c r="B9409">
        <v>3.1</v>
      </c>
    </row>
    <row r="9410" spans="1:2">
      <c r="A9410" s="52">
        <v>41334</v>
      </c>
      <c r="B9410">
        <v>3.06</v>
      </c>
    </row>
    <row r="9411" spans="1:2">
      <c r="A9411" s="52">
        <v>41337</v>
      </c>
      <c r="B9411">
        <v>3.08</v>
      </c>
    </row>
    <row r="9412" spans="1:2">
      <c r="A9412" s="52">
        <v>41338</v>
      </c>
      <c r="B9412">
        <v>3.1</v>
      </c>
    </row>
    <row r="9413" spans="1:2">
      <c r="A9413" s="52">
        <v>41339</v>
      </c>
      <c r="B9413">
        <v>3.15</v>
      </c>
    </row>
    <row r="9414" spans="1:2">
      <c r="A9414" s="52">
        <v>41340</v>
      </c>
      <c r="B9414">
        <v>3.2</v>
      </c>
    </row>
    <row r="9415" spans="1:2">
      <c r="A9415" s="52">
        <v>41341</v>
      </c>
      <c r="B9415">
        <v>3.25</v>
      </c>
    </row>
    <row r="9416" spans="1:2">
      <c r="A9416" s="52">
        <v>41344</v>
      </c>
      <c r="B9416">
        <v>3.26</v>
      </c>
    </row>
    <row r="9417" spans="1:2">
      <c r="A9417" s="52">
        <v>41345</v>
      </c>
      <c r="B9417">
        <v>3.22</v>
      </c>
    </row>
    <row r="9418" spans="1:2">
      <c r="A9418" s="52">
        <v>41346</v>
      </c>
      <c r="B9418">
        <v>3.22</v>
      </c>
    </row>
    <row r="9419" spans="1:2">
      <c r="A9419" s="52">
        <v>41347</v>
      </c>
      <c r="B9419">
        <v>3.25</v>
      </c>
    </row>
    <row r="9420" spans="1:2">
      <c r="A9420" s="52">
        <v>41348</v>
      </c>
      <c r="B9420">
        <v>3.22</v>
      </c>
    </row>
    <row r="9421" spans="1:2">
      <c r="A9421" s="52">
        <v>41351</v>
      </c>
      <c r="B9421">
        <v>3.18</v>
      </c>
    </row>
    <row r="9422" spans="1:2">
      <c r="A9422" s="52">
        <v>41352</v>
      </c>
      <c r="B9422">
        <v>3.13</v>
      </c>
    </row>
    <row r="9423" spans="1:2">
      <c r="A9423" s="52">
        <v>41353</v>
      </c>
      <c r="B9423">
        <v>3.19</v>
      </c>
    </row>
    <row r="9424" spans="1:2">
      <c r="A9424" s="52">
        <v>41354</v>
      </c>
      <c r="B9424">
        <v>3.15</v>
      </c>
    </row>
    <row r="9425" spans="1:2">
      <c r="A9425" s="52">
        <v>41355</v>
      </c>
      <c r="B9425">
        <v>3.13</v>
      </c>
    </row>
    <row r="9426" spans="1:2">
      <c r="A9426" s="52">
        <v>41358</v>
      </c>
      <c r="B9426">
        <v>3.14</v>
      </c>
    </row>
    <row r="9427" spans="1:2">
      <c r="A9427" s="52">
        <v>41359</v>
      </c>
      <c r="B9427">
        <v>3.13</v>
      </c>
    </row>
    <row r="9428" spans="1:2">
      <c r="A9428" s="52">
        <v>41360</v>
      </c>
      <c r="B9428">
        <v>3.09</v>
      </c>
    </row>
    <row r="9429" spans="1:2">
      <c r="A9429" s="52">
        <v>41361</v>
      </c>
      <c r="B9429">
        <v>3.1</v>
      </c>
    </row>
    <row r="9430" spans="1:2">
      <c r="A9430" s="52">
        <v>41362</v>
      </c>
      <c r="B9430" t="s">
        <v>7113</v>
      </c>
    </row>
    <row r="9431" spans="1:2">
      <c r="A9431" s="52">
        <v>41365</v>
      </c>
      <c r="B9431">
        <v>3.08</v>
      </c>
    </row>
    <row r="9432" spans="1:2">
      <c r="A9432" s="52">
        <v>41366</v>
      </c>
      <c r="B9432">
        <v>3.1</v>
      </c>
    </row>
    <row r="9433" spans="1:2">
      <c r="A9433" s="52">
        <v>41367</v>
      </c>
      <c r="B9433">
        <v>3.05</v>
      </c>
    </row>
    <row r="9434" spans="1:2">
      <c r="A9434" s="52">
        <v>41368</v>
      </c>
      <c r="B9434">
        <v>2.99</v>
      </c>
    </row>
    <row r="9435" spans="1:2">
      <c r="A9435" s="52">
        <v>41369</v>
      </c>
      <c r="B9435">
        <v>2.87</v>
      </c>
    </row>
    <row r="9436" spans="1:2">
      <c r="A9436" s="52">
        <v>41372</v>
      </c>
      <c r="B9436">
        <v>2.91</v>
      </c>
    </row>
    <row r="9437" spans="1:2">
      <c r="A9437" s="52">
        <v>41373</v>
      </c>
      <c r="B9437">
        <v>2.94</v>
      </c>
    </row>
    <row r="9438" spans="1:2">
      <c r="A9438" s="52">
        <v>41374</v>
      </c>
      <c r="B9438">
        <v>3.01</v>
      </c>
    </row>
    <row r="9439" spans="1:2">
      <c r="A9439" s="52">
        <v>41375</v>
      </c>
      <c r="B9439">
        <v>3.01</v>
      </c>
    </row>
    <row r="9440" spans="1:2">
      <c r="A9440" s="52">
        <v>41376</v>
      </c>
      <c r="B9440">
        <v>2.92</v>
      </c>
    </row>
    <row r="9441" spans="1:2">
      <c r="A9441" s="52">
        <v>41379</v>
      </c>
      <c r="B9441">
        <v>2.88</v>
      </c>
    </row>
    <row r="9442" spans="1:2">
      <c r="A9442" s="52">
        <v>41380</v>
      </c>
      <c r="B9442">
        <v>2.91</v>
      </c>
    </row>
    <row r="9443" spans="1:2">
      <c r="A9443" s="52">
        <v>41381</v>
      </c>
      <c r="B9443">
        <v>2.89</v>
      </c>
    </row>
    <row r="9444" spans="1:2">
      <c r="A9444" s="52">
        <v>41382</v>
      </c>
      <c r="B9444">
        <v>2.87</v>
      </c>
    </row>
    <row r="9445" spans="1:2">
      <c r="A9445" s="52">
        <v>41383</v>
      </c>
      <c r="B9445">
        <v>2.88</v>
      </c>
    </row>
    <row r="9446" spans="1:2">
      <c r="A9446" s="52">
        <v>41386</v>
      </c>
      <c r="B9446">
        <v>2.88</v>
      </c>
    </row>
    <row r="9447" spans="1:2">
      <c r="A9447" s="52">
        <v>41387</v>
      </c>
      <c r="B9447">
        <v>2.9</v>
      </c>
    </row>
    <row r="9448" spans="1:2">
      <c r="A9448" s="52">
        <v>41388</v>
      </c>
      <c r="B9448">
        <v>2.89</v>
      </c>
    </row>
    <row r="9449" spans="1:2">
      <c r="A9449" s="52">
        <v>41389</v>
      </c>
      <c r="B9449">
        <v>2.91</v>
      </c>
    </row>
    <row r="9450" spans="1:2">
      <c r="A9450" s="52">
        <v>41390</v>
      </c>
      <c r="B9450">
        <v>2.87</v>
      </c>
    </row>
    <row r="9451" spans="1:2">
      <c r="A9451" s="52">
        <v>41393</v>
      </c>
      <c r="B9451">
        <v>2.88</v>
      </c>
    </row>
    <row r="9452" spans="1:2">
      <c r="A9452" s="52">
        <v>41394</v>
      </c>
      <c r="B9452">
        <v>2.88</v>
      </c>
    </row>
    <row r="9453" spans="1:2">
      <c r="A9453" s="52">
        <v>41395</v>
      </c>
      <c r="B9453">
        <v>2.83</v>
      </c>
    </row>
    <row r="9454" spans="1:2">
      <c r="A9454" s="52">
        <v>41396</v>
      </c>
      <c r="B9454">
        <v>2.82</v>
      </c>
    </row>
    <row r="9455" spans="1:2">
      <c r="A9455" s="52">
        <v>41397</v>
      </c>
      <c r="B9455">
        <v>2.96</v>
      </c>
    </row>
    <row r="9456" spans="1:2">
      <c r="A9456" s="52">
        <v>41400</v>
      </c>
      <c r="B9456">
        <v>2.98</v>
      </c>
    </row>
    <row r="9457" spans="1:2">
      <c r="A9457" s="52">
        <v>41401</v>
      </c>
      <c r="B9457">
        <v>3</v>
      </c>
    </row>
    <row r="9458" spans="1:2">
      <c r="A9458" s="52">
        <v>41402</v>
      </c>
      <c r="B9458">
        <v>2.99</v>
      </c>
    </row>
    <row r="9459" spans="1:2">
      <c r="A9459" s="52">
        <v>41403</v>
      </c>
      <c r="B9459">
        <v>3.01</v>
      </c>
    </row>
    <row r="9460" spans="1:2">
      <c r="A9460" s="52">
        <v>41404</v>
      </c>
      <c r="B9460">
        <v>3.1</v>
      </c>
    </row>
    <row r="9461" spans="1:2">
      <c r="A9461" s="52">
        <v>41407</v>
      </c>
      <c r="B9461">
        <v>3.13</v>
      </c>
    </row>
    <row r="9462" spans="1:2">
      <c r="A9462" s="52">
        <v>41408</v>
      </c>
      <c r="B9462">
        <v>3.17</v>
      </c>
    </row>
    <row r="9463" spans="1:2">
      <c r="A9463" s="52">
        <v>41409</v>
      </c>
      <c r="B9463">
        <v>3.16</v>
      </c>
    </row>
    <row r="9464" spans="1:2">
      <c r="A9464" s="52">
        <v>41410</v>
      </c>
      <c r="B9464">
        <v>3.09</v>
      </c>
    </row>
    <row r="9465" spans="1:2">
      <c r="A9465" s="52">
        <v>41411</v>
      </c>
      <c r="B9465">
        <v>3.17</v>
      </c>
    </row>
    <row r="9466" spans="1:2">
      <c r="A9466" s="52">
        <v>41414</v>
      </c>
      <c r="B9466">
        <v>3.18</v>
      </c>
    </row>
    <row r="9467" spans="1:2">
      <c r="A9467" s="52">
        <v>41415</v>
      </c>
      <c r="B9467">
        <v>3.14</v>
      </c>
    </row>
    <row r="9468" spans="1:2">
      <c r="A9468" s="52">
        <v>41416</v>
      </c>
      <c r="B9468">
        <v>3.21</v>
      </c>
    </row>
    <row r="9469" spans="1:2">
      <c r="A9469" s="52">
        <v>41417</v>
      </c>
      <c r="B9469">
        <v>3.2</v>
      </c>
    </row>
    <row r="9470" spans="1:2">
      <c r="A9470" s="52">
        <v>41418</v>
      </c>
      <c r="B9470">
        <v>3.18</v>
      </c>
    </row>
    <row r="9471" spans="1:2">
      <c r="A9471" s="52">
        <v>41421</v>
      </c>
      <c r="B9471" t="s">
        <v>7113</v>
      </c>
    </row>
    <row r="9472" spans="1:2">
      <c r="A9472" s="52">
        <v>41422</v>
      </c>
      <c r="B9472">
        <v>3.31</v>
      </c>
    </row>
    <row r="9473" spans="1:2">
      <c r="A9473" s="52">
        <v>41423</v>
      </c>
      <c r="B9473">
        <v>3.27</v>
      </c>
    </row>
    <row r="9474" spans="1:2">
      <c r="A9474" s="52">
        <v>41424</v>
      </c>
      <c r="B9474">
        <v>3.28</v>
      </c>
    </row>
    <row r="9475" spans="1:2">
      <c r="A9475" s="52">
        <v>41425</v>
      </c>
      <c r="B9475">
        <v>3.3</v>
      </c>
    </row>
    <row r="9476" spans="1:2">
      <c r="A9476" s="52">
        <v>41428</v>
      </c>
      <c r="B9476">
        <v>3.27</v>
      </c>
    </row>
    <row r="9477" spans="1:2">
      <c r="A9477" s="52">
        <v>41429</v>
      </c>
      <c r="B9477">
        <v>3.3</v>
      </c>
    </row>
    <row r="9478" spans="1:2">
      <c r="A9478" s="52">
        <v>41430</v>
      </c>
      <c r="B9478">
        <v>3.25</v>
      </c>
    </row>
    <row r="9479" spans="1:2">
      <c r="A9479" s="52">
        <v>41431</v>
      </c>
      <c r="B9479">
        <v>3.23</v>
      </c>
    </row>
    <row r="9480" spans="1:2">
      <c r="A9480" s="52">
        <v>41432</v>
      </c>
      <c r="B9480">
        <v>3.33</v>
      </c>
    </row>
    <row r="9481" spans="1:2">
      <c r="A9481" s="52">
        <v>41435</v>
      </c>
      <c r="B9481">
        <v>3.36</v>
      </c>
    </row>
    <row r="9482" spans="1:2">
      <c r="A9482" s="52">
        <v>41436</v>
      </c>
      <c r="B9482">
        <v>3.33</v>
      </c>
    </row>
    <row r="9483" spans="1:2">
      <c r="A9483" s="52">
        <v>41437</v>
      </c>
      <c r="B9483">
        <v>3.37</v>
      </c>
    </row>
    <row r="9484" spans="1:2">
      <c r="A9484" s="52">
        <v>41438</v>
      </c>
      <c r="B9484">
        <v>3.33</v>
      </c>
    </row>
    <row r="9485" spans="1:2">
      <c r="A9485" s="52">
        <v>41439</v>
      </c>
      <c r="B9485">
        <v>3.28</v>
      </c>
    </row>
    <row r="9486" spans="1:2">
      <c r="A9486" s="52">
        <v>41442</v>
      </c>
      <c r="B9486">
        <v>3.35</v>
      </c>
    </row>
    <row r="9487" spans="1:2">
      <c r="A9487" s="52">
        <v>41443</v>
      </c>
      <c r="B9487">
        <v>3.34</v>
      </c>
    </row>
    <row r="9488" spans="1:2">
      <c r="A9488" s="52">
        <v>41444</v>
      </c>
      <c r="B9488">
        <v>3.41</v>
      </c>
    </row>
    <row r="9489" spans="1:2">
      <c r="A9489" s="52">
        <v>41445</v>
      </c>
      <c r="B9489">
        <v>3.49</v>
      </c>
    </row>
    <row r="9490" spans="1:2">
      <c r="A9490" s="52">
        <v>41446</v>
      </c>
      <c r="B9490">
        <v>3.56</v>
      </c>
    </row>
    <row r="9491" spans="1:2">
      <c r="A9491" s="52">
        <v>41449</v>
      </c>
      <c r="B9491">
        <v>3.56</v>
      </c>
    </row>
    <row r="9492" spans="1:2">
      <c r="A9492" s="52">
        <v>41450</v>
      </c>
      <c r="B9492">
        <v>3.6</v>
      </c>
    </row>
    <row r="9493" spans="1:2">
      <c r="A9493" s="52">
        <v>41451</v>
      </c>
      <c r="B9493">
        <v>3.58</v>
      </c>
    </row>
    <row r="9494" spans="1:2">
      <c r="A9494" s="52">
        <v>41452</v>
      </c>
      <c r="B9494">
        <v>3.54</v>
      </c>
    </row>
    <row r="9495" spans="1:2">
      <c r="A9495" s="52">
        <v>41453</v>
      </c>
      <c r="B9495">
        <v>3.52</v>
      </c>
    </row>
    <row r="9496" spans="1:2">
      <c r="A9496" s="52">
        <v>41456</v>
      </c>
      <c r="B9496">
        <v>3.48</v>
      </c>
    </row>
    <row r="9497" spans="1:2">
      <c r="A9497" s="52">
        <v>41457</v>
      </c>
      <c r="B9497">
        <v>3.47</v>
      </c>
    </row>
    <row r="9498" spans="1:2">
      <c r="A9498" s="52">
        <v>41458</v>
      </c>
      <c r="B9498">
        <v>3.49</v>
      </c>
    </row>
    <row r="9499" spans="1:2">
      <c r="A9499" s="52">
        <v>41459</v>
      </c>
      <c r="B9499" t="s">
        <v>7113</v>
      </c>
    </row>
    <row r="9500" spans="1:2">
      <c r="A9500" s="52">
        <v>41460</v>
      </c>
      <c r="B9500">
        <v>3.68</v>
      </c>
    </row>
    <row r="9501" spans="1:2">
      <c r="A9501" s="52">
        <v>41463</v>
      </c>
      <c r="B9501">
        <v>3.63</v>
      </c>
    </row>
    <row r="9502" spans="1:2">
      <c r="A9502" s="52">
        <v>41464</v>
      </c>
      <c r="B9502">
        <v>3.64</v>
      </c>
    </row>
    <row r="9503" spans="1:2">
      <c r="A9503" s="52">
        <v>41465</v>
      </c>
      <c r="B9503">
        <v>3.68</v>
      </c>
    </row>
    <row r="9504" spans="1:2">
      <c r="A9504" s="52">
        <v>41466</v>
      </c>
      <c r="B9504">
        <v>3.64</v>
      </c>
    </row>
    <row r="9505" spans="1:2">
      <c r="A9505" s="52">
        <v>41467</v>
      </c>
      <c r="B9505">
        <v>3.64</v>
      </c>
    </row>
    <row r="9506" spans="1:2">
      <c r="A9506" s="52">
        <v>41470</v>
      </c>
      <c r="B9506">
        <v>3.61</v>
      </c>
    </row>
    <row r="9507" spans="1:2">
      <c r="A9507" s="52">
        <v>41471</v>
      </c>
      <c r="B9507">
        <v>3.58</v>
      </c>
    </row>
    <row r="9508" spans="1:2">
      <c r="A9508" s="52">
        <v>41472</v>
      </c>
      <c r="B9508">
        <v>3.57</v>
      </c>
    </row>
    <row r="9509" spans="1:2">
      <c r="A9509" s="52">
        <v>41473</v>
      </c>
      <c r="B9509">
        <v>3.63</v>
      </c>
    </row>
    <row r="9510" spans="1:2">
      <c r="A9510" s="52">
        <v>41474</v>
      </c>
      <c r="B9510">
        <v>3.56</v>
      </c>
    </row>
    <row r="9511" spans="1:2">
      <c r="A9511" s="52">
        <v>41477</v>
      </c>
      <c r="B9511">
        <v>3.55</v>
      </c>
    </row>
    <row r="9512" spans="1:2">
      <c r="A9512" s="52">
        <v>41478</v>
      </c>
      <c r="B9512">
        <v>3.58</v>
      </c>
    </row>
    <row r="9513" spans="1:2">
      <c r="A9513" s="52">
        <v>41479</v>
      </c>
      <c r="B9513">
        <v>3.65</v>
      </c>
    </row>
    <row r="9514" spans="1:2">
      <c r="A9514" s="52">
        <v>41480</v>
      </c>
      <c r="B9514">
        <v>3.65</v>
      </c>
    </row>
    <row r="9515" spans="1:2">
      <c r="A9515" s="52">
        <v>41481</v>
      </c>
      <c r="B9515">
        <v>3.61</v>
      </c>
    </row>
    <row r="9516" spans="1:2">
      <c r="A9516" s="52">
        <v>41484</v>
      </c>
      <c r="B9516">
        <v>3.66</v>
      </c>
    </row>
    <row r="9517" spans="1:2">
      <c r="A9517" s="52">
        <v>41485</v>
      </c>
      <c r="B9517">
        <v>3.67</v>
      </c>
    </row>
    <row r="9518" spans="1:2">
      <c r="A9518" s="52">
        <v>41486</v>
      </c>
      <c r="B9518">
        <v>3.64</v>
      </c>
    </row>
    <row r="9519" spans="1:2">
      <c r="A9519" s="52">
        <v>41487</v>
      </c>
      <c r="B9519">
        <v>3.77</v>
      </c>
    </row>
    <row r="9520" spans="1:2">
      <c r="A9520" s="52">
        <v>41488</v>
      </c>
      <c r="B9520">
        <v>3.69</v>
      </c>
    </row>
    <row r="9521" spans="1:2">
      <c r="A9521" s="52">
        <v>41491</v>
      </c>
      <c r="B9521">
        <v>3.73</v>
      </c>
    </row>
    <row r="9522" spans="1:2">
      <c r="A9522" s="52">
        <v>41492</v>
      </c>
      <c r="B9522">
        <v>3.73</v>
      </c>
    </row>
    <row r="9523" spans="1:2">
      <c r="A9523" s="52">
        <v>41493</v>
      </c>
      <c r="B9523">
        <v>3.68</v>
      </c>
    </row>
    <row r="9524" spans="1:2">
      <c r="A9524" s="52">
        <v>41494</v>
      </c>
      <c r="B9524">
        <v>3.65</v>
      </c>
    </row>
    <row r="9525" spans="1:2">
      <c r="A9525" s="52">
        <v>41495</v>
      </c>
      <c r="B9525">
        <v>3.63</v>
      </c>
    </row>
    <row r="9526" spans="1:2">
      <c r="A9526" s="52">
        <v>41498</v>
      </c>
      <c r="B9526">
        <v>3.67</v>
      </c>
    </row>
    <row r="9527" spans="1:2">
      <c r="A9527" s="52">
        <v>41499</v>
      </c>
      <c r="B9527">
        <v>3.75</v>
      </c>
    </row>
    <row r="9528" spans="1:2">
      <c r="A9528" s="52">
        <v>41500</v>
      </c>
      <c r="B9528">
        <v>3.75</v>
      </c>
    </row>
    <row r="9529" spans="1:2">
      <c r="A9529" s="52">
        <v>41501</v>
      </c>
      <c r="B9529">
        <v>3.81</v>
      </c>
    </row>
    <row r="9530" spans="1:2">
      <c r="A9530" s="52">
        <v>41502</v>
      </c>
      <c r="B9530">
        <v>3.86</v>
      </c>
    </row>
    <row r="9531" spans="1:2">
      <c r="A9531" s="52">
        <v>41505</v>
      </c>
      <c r="B9531">
        <v>3.89</v>
      </c>
    </row>
    <row r="9532" spans="1:2">
      <c r="A9532" s="52">
        <v>41506</v>
      </c>
      <c r="B9532">
        <v>3.86</v>
      </c>
    </row>
    <row r="9533" spans="1:2">
      <c r="A9533" s="52">
        <v>41507</v>
      </c>
      <c r="B9533">
        <v>3.9</v>
      </c>
    </row>
    <row r="9534" spans="1:2">
      <c r="A9534" s="52">
        <v>41508</v>
      </c>
      <c r="B9534">
        <v>3.88</v>
      </c>
    </row>
    <row r="9535" spans="1:2">
      <c r="A9535" s="52">
        <v>41509</v>
      </c>
      <c r="B9535">
        <v>3.8</v>
      </c>
    </row>
    <row r="9536" spans="1:2">
      <c r="A9536" s="52">
        <v>41512</v>
      </c>
      <c r="B9536">
        <v>3.77</v>
      </c>
    </row>
    <row r="9537" spans="1:2">
      <c r="A9537" s="52">
        <v>41513</v>
      </c>
      <c r="B9537">
        <v>3.7</v>
      </c>
    </row>
    <row r="9538" spans="1:2">
      <c r="A9538" s="52">
        <v>41514</v>
      </c>
      <c r="B9538">
        <v>3.75</v>
      </c>
    </row>
    <row r="9539" spans="1:2">
      <c r="A9539" s="52">
        <v>41515</v>
      </c>
      <c r="B9539">
        <v>3.7</v>
      </c>
    </row>
    <row r="9540" spans="1:2">
      <c r="A9540" s="52">
        <v>41516</v>
      </c>
      <c r="B9540">
        <v>3.7</v>
      </c>
    </row>
    <row r="9541" spans="1:2">
      <c r="A9541" s="52">
        <v>41519</v>
      </c>
      <c r="B9541" t="s">
        <v>7113</v>
      </c>
    </row>
    <row r="9542" spans="1:2">
      <c r="A9542" s="52">
        <v>41520</v>
      </c>
      <c r="B9542">
        <v>3.79</v>
      </c>
    </row>
    <row r="9543" spans="1:2">
      <c r="A9543" s="52">
        <v>41521</v>
      </c>
      <c r="B9543">
        <v>3.8</v>
      </c>
    </row>
    <row r="9544" spans="1:2">
      <c r="A9544" s="52">
        <v>41522</v>
      </c>
      <c r="B9544">
        <v>3.88</v>
      </c>
    </row>
    <row r="9545" spans="1:2">
      <c r="A9545" s="52">
        <v>41523</v>
      </c>
      <c r="B9545">
        <v>3.87</v>
      </c>
    </row>
    <row r="9546" spans="1:2">
      <c r="A9546" s="52">
        <v>41526</v>
      </c>
      <c r="B9546">
        <v>3.84</v>
      </c>
    </row>
    <row r="9547" spans="1:2">
      <c r="A9547" s="52">
        <v>41527</v>
      </c>
      <c r="B9547">
        <v>3.88</v>
      </c>
    </row>
    <row r="9548" spans="1:2">
      <c r="A9548" s="52">
        <v>41528</v>
      </c>
      <c r="B9548">
        <v>3.85</v>
      </c>
    </row>
    <row r="9549" spans="1:2">
      <c r="A9549" s="52">
        <v>41529</v>
      </c>
      <c r="B9549">
        <v>3.85</v>
      </c>
    </row>
    <row r="9550" spans="1:2">
      <c r="A9550" s="52">
        <v>41530</v>
      </c>
      <c r="B9550">
        <v>3.84</v>
      </c>
    </row>
    <row r="9551" spans="1:2">
      <c r="A9551" s="52">
        <v>41533</v>
      </c>
      <c r="B9551">
        <v>3.87</v>
      </c>
    </row>
    <row r="9552" spans="1:2">
      <c r="A9552" s="52">
        <v>41534</v>
      </c>
      <c r="B9552">
        <v>3.84</v>
      </c>
    </row>
    <row r="9553" spans="1:2">
      <c r="A9553" s="52">
        <v>41535</v>
      </c>
      <c r="B9553">
        <v>3.75</v>
      </c>
    </row>
    <row r="9554" spans="1:2">
      <c r="A9554" s="52">
        <v>41536</v>
      </c>
      <c r="B9554">
        <v>3.8</v>
      </c>
    </row>
    <row r="9555" spans="1:2">
      <c r="A9555" s="52">
        <v>41537</v>
      </c>
      <c r="B9555">
        <v>3.77</v>
      </c>
    </row>
    <row r="9556" spans="1:2">
      <c r="A9556" s="52">
        <v>41540</v>
      </c>
      <c r="B9556">
        <v>3.73</v>
      </c>
    </row>
    <row r="9557" spans="1:2">
      <c r="A9557" s="52">
        <v>41541</v>
      </c>
      <c r="B9557">
        <v>3.67</v>
      </c>
    </row>
    <row r="9558" spans="1:2">
      <c r="A9558" s="52">
        <v>41542</v>
      </c>
      <c r="B9558">
        <v>3.65</v>
      </c>
    </row>
    <row r="9559" spans="1:2">
      <c r="A9559" s="52">
        <v>41543</v>
      </c>
      <c r="B9559">
        <v>3.69</v>
      </c>
    </row>
    <row r="9560" spans="1:2">
      <c r="A9560" s="52">
        <v>41544</v>
      </c>
      <c r="B9560">
        <v>3.68</v>
      </c>
    </row>
    <row r="9561" spans="1:2">
      <c r="A9561" s="52">
        <v>41547</v>
      </c>
      <c r="B9561">
        <v>3.69</v>
      </c>
    </row>
    <row r="9562" spans="1:2">
      <c r="A9562" s="52">
        <v>41548</v>
      </c>
      <c r="B9562">
        <v>3.72</v>
      </c>
    </row>
    <row r="9563" spans="1:2">
      <c r="A9563" s="52">
        <v>41549</v>
      </c>
      <c r="B9563">
        <v>3.7</v>
      </c>
    </row>
    <row r="9564" spans="1:2">
      <c r="A9564" s="52">
        <v>41550</v>
      </c>
      <c r="B9564">
        <v>3.71</v>
      </c>
    </row>
    <row r="9565" spans="1:2">
      <c r="A9565" s="52">
        <v>41551</v>
      </c>
      <c r="B9565">
        <v>3.73</v>
      </c>
    </row>
    <row r="9566" spans="1:2">
      <c r="A9566" s="52">
        <v>41554</v>
      </c>
      <c r="B9566">
        <v>3.7</v>
      </c>
    </row>
    <row r="9567" spans="1:2">
      <c r="A9567" s="52">
        <v>41555</v>
      </c>
      <c r="B9567">
        <v>3.7</v>
      </c>
    </row>
    <row r="9568" spans="1:2">
      <c r="A9568" s="52">
        <v>41556</v>
      </c>
      <c r="B9568">
        <v>3.73</v>
      </c>
    </row>
    <row r="9569" spans="1:2">
      <c r="A9569" s="52">
        <v>41557</v>
      </c>
      <c r="B9569">
        <v>3.75</v>
      </c>
    </row>
    <row r="9570" spans="1:2">
      <c r="A9570" s="52">
        <v>41558</v>
      </c>
      <c r="B9570">
        <v>3.74</v>
      </c>
    </row>
    <row r="9571" spans="1:2">
      <c r="A9571" s="52">
        <v>41561</v>
      </c>
      <c r="B9571" t="s">
        <v>7113</v>
      </c>
    </row>
    <row r="9572" spans="1:2">
      <c r="A9572" s="52">
        <v>41562</v>
      </c>
      <c r="B9572">
        <v>3.78</v>
      </c>
    </row>
    <row r="9573" spans="1:2">
      <c r="A9573" s="52">
        <v>41563</v>
      </c>
      <c r="B9573">
        <v>3.72</v>
      </c>
    </row>
    <row r="9574" spans="1:2">
      <c r="A9574" s="52">
        <v>41564</v>
      </c>
      <c r="B9574">
        <v>3.66</v>
      </c>
    </row>
    <row r="9575" spans="1:2">
      <c r="A9575" s="52">
        <v>41565</v>
      </c>
      <c r="B9575">
        <v>3.65</v>
      </c>
    </row>
    <row r="9576" spans="1:2">
      <c r="A9576" s="52">
        <v>41568</v>
      </c>
      <c r="B9576">
        <v>3.68</v>
      </c>
    </row>
    <row r="9577" spans="1:2">
      <c r="A9577" s="52">
        <v>41569</v>
      </c>
      <c r="B9577">
        <v>3.61</v>
      </c>
    </row>
    <row r="9578" spans="1:2">
      <c r="A9578" s="52">
        <v>41570</v>
      </c>
      <c r="B9578">
        <v>3.59</v>
      </c>
    </row>
    <row r="9579" spans="1:2">
      <c r="A9579" s="52">
        <v>41571</v>
      </c>
      <c r="B9579">
        <v>3.61</v>
      </c>
    </row>
    <row r="9580" spans="1:2">
      <c r="A9580" s="52">
        <v>41572</v>
      </c>
      <c r="B9580">
        <v>3.6</v>
      </c>
    </row>
    <row r="9581" spans="1:2">
      <c r="A9581" s="52">
        <v>41575</v>
      </c>
      <c r="B9581">
        <v>3.61</v>
      </c>
    </row>
    <row r="9582" spans="1:2">
      <c r="A9582" s="52">
        <v>41576</v>
      </c>
      <c r="B9582">
        <v>3.62</v>
      </c>
    </row>
    <row r="9583" spans="1:2">
      <c r="A9583" s="52">
        <v>41577</v>
      </c>
      <c r="B9583">
        <v>3.63</v>
      </c>
    </row>
    <row r="9584" spans="1:2">
      <c r="A9584" s="52">
        <v>41578</v>
      </c>
      <c r="B9584">
        <v>3.63</v>
      </c>
    </row>
    <row r="9585" spans="1:2">
      <c r="A9585" s="52">
        <v>41579</v>
      </c>
      <c r="B9585">
        <v>3.69</v>
      </c>
    </row>
    <row r="9586" spans="1:2">
      <c r="A9586" s="52">
        <v>41582</v>
      </c>
      <c r="B9586">
        <v>3.7</v>
      </c>
    </row>
    <row r="9587" spans="1:2">
      <c r="A9587" s="52">
        <v>41583</v>
      </c>
      <c r="B9587">
        <v>3.76</v>
      </c>
    </row>
    <row r="9588" spans="1:2">
      <c r="A9588" s="52">
        <v>41584</v>
      </c>
      <c r="B9588">
        <v>3.77</v>
      </c>
    </row>
    <row r="9589" spans="1:2">
      <c r="A9589" s="52">
        <v>41585</v>
      </c>
      <c r="B9589">
        <v>3.71</v>
      </c>
    </row>
    <row r="9590" spans="1:2">
      <c r="A9590" s="52">
        <v>41586</v>
      </c>
      <c r="B9590">
        <v>3.84</v>
      </c>
    </row>
    <row r="9591" spans="1:2">
      <c r="A9591" s="52">
        <v>41589</v>
      </c>
      <c r="B9591" t="s">
        <v>7113</v>
      </c>
    </row>
    <row r="9592" spans="1:2">
      <c r="A9592" s="52">
        <v>41590</v>
      </c>
      <c r="B9592">
        <v>3.86</v>
      </c>
    </row>
    <row r="9593" spans="1:2">
      <c r="A9593" s="52">
        <v>41591</v>
      </c>
      <c r="B9593">
        <v>3.83</v>
      </c>
    </row>
    <row r="9594" spans="1:2">
      <c r="A9594" s="52">
        <v>41592</v>
      </c>
      <c r="B9594">
        <v>3.79</v>
      </c>
    </row>
    <row r="9595" spans="1:2">
      <c r="A9595" s="52">
        <v>41593</v>
      </c>
      <c r="B9595">
        <v>3.8</v>
      </c>
    </row>
    <row r="9596" spans="1:2">
      <c r="A9596" s="52">
        <v>41596</v>
      </c>
      <c r="B9596">
        <v>3.76</v>
      </c>
    </row>
    <row r="9597" spans="1:2">
      <c r="A9597" s="52">
        <v>41597</v>
      </c>
      <c r="B9597">
        <v>3.8</v>
      </c>
    </row>
    <row r="9598" spans="1:2">
      <c r="A9598" s="52">
        <v>41598</v>
      </c>
      <c r="B9598">
        <v>3.9</v>
      </c>
    </row>
    <row r="9599" spans="1:2">
      <c r="A9599" s="52">
        <v>41599</v>
      </c>
      <c r="B9599">
        <v>3.89</v>
      </c>
    </row>
    <row r="9600" spans="1:2">
      <c r="A9600" s="52">
        <v>41600</v>
      </c>
      <c r="B9600">
        <v>3.84</v>
      </c>
    </row>
    <row r="9601" spans="1:2">
      <c r="A9601" s="52">
        <v>41603</v>
      </c>
      <c r="B9601">
        <v>3.83</v>
      </c>
    </row>
    <row r="9602" spans="1:2">
      <c r="A9602" s="52">
        <v>41604</v>
      </c>
      <c r="B9602">
        <v>3.8</v>
      </c>
    </row>
    <row r="9603" spans="1:2">
      <c r="A9603" s="52">
        <v>41605</v>
      </c>
      <c r="B9603">
        <v>3.81</v>
      </c>
    </row>
    <row r="9604" spans="1:2">
      <c r="A9604" s="52">
        <v>41606</v>
      </c>
      <c r="B9604" t="s">
        <v>7113</v>
      </c>
    </row>
    <row r="9605" spans="1:2">
      <c r="A9605" s="52">
        <v>41607</v>
      </c>
      <c r="B9605">
        <v>3.82</v>
      </c>
    </row>
    <row r="9606" spans="1:2">
      <c r="A9606" s="52">
        <v>41610</v>
      </c>
      <c r="B9606">
        <v>3.86</v>
      </c>
    </row>
    <row r="9607" spans="1:2">
      <c r="A9607" s="52">
        <v>41611</v>
      </c>
      <c r="B9607">
        <v>3.84</v>
      </c>
    </row>
    <row r="9608" spans="1:2">
      <c r="A9608" s="52">
        <v>41612</v>
      </c>
      <c r="B9608">
        <v>3.9</v>
      </c>
    </row>
    <row r="9609" spans="1:2">
      <c r="A9609" s="52">
        <v>41613</v>
      </c>
      <c r="B9609">
        <v>3.92</v>
      </c>
    </row>
    <row r="9610" spans="1:2">
      <c r="A9610" s="52">
        <v>41614</v>
      </c>
      <c r="B9610">
        <v>3.9</v>
      </c>
    </row>
    <row r="9611" spans="1:2">
      <c r="A9611" s="52">
        <v>41617</v>
      </c>
      <c r="B9611">
        <v>3.88</v>
      </c>
    </row>
    <row r="9612" spans="1:2">
      <c r="A9612" s="52">
        <v>41618</v>
      </c>
      <c r="B9612">
        <v>3.83</v>
      </c>
    </row>
    <row r="9613" spans="1:2">
      <c r="A9613" s="52">
        <v>41619</v>
      </c>
      <c r="B9613">
        <v>3.87</v>
      </c>
    </row>
    <row r="9614" spans="1:2">
      <c r="A9614" s="52">
        <v>41620</v>
      </c>
      <c r="B9614">
        <v>3.91</v>
      </c>
    </row>
    <row r="9615" spans="1:2">
      <c r="A9615" s="52">
        <v>41621</v>
      </c>
      <c r="B9615">
        <v>3.88</v>
      </c>
    </row>
    <row r="9616" spans="1:2">
      <c r="A9616" s="52">
        <v>41624</v>
      </c>
      <c r="B9616">
        <v>3.9</v>
      </c>
    </row>
    <row r="9617" spans="1:2">
      <c r="A9617" s="52">
        <v>41625</v>
      </c>
      <c r="B9617">
        <v>3.88</v>
      </c>
    </row>
    <row r="9618" spans="1:2">
      <c r="A9618" s="52">
        <v>41626</v>
      </c>
      <c r="B9618">
        <v>3.9</v>
      </c>
    </row>
    <row r="9619" spans="1:2">
      <c r="A9619" s="52">
        <v>41627</v>
      </c>
      <c r="B9619">
        <v>3.91</v>
      </c>
    </row>
    <row r="9620" spans="1:2">
      <c r="A9620" s="52">
        <v>41628</v>
      </c>
      <c r="B9620">
        <v>3.82</v>
      </c>
    </row>
    <row r="9621" spans="1:2">
      <c r="A9621" s="52">
        <v>41631</v>
      </c>
      <c r="B9621">
        <v>3.85</v>
      </c>
    </row>
    <row r="9622" spans="1:2">
      <c r="A9622" s="52">
        <v>41632</v>
      </c>
      <c r="B9622">
        <v>3.9</v>
      </c>
    </row>
    <row r="9623" spans="1:2">
      <c r="A9623" s="52">
        <v>41633</v>
      </c>
      <c r="B9623" t="s">
        <v>7113</v>
      </c>
    </row>
    <row r="9624" spans="1:2">
      <c r="A9624" s="52">
        <v>41634</v>
      </c>
      <c r="B9624">
        <v>3.92</v>
      </c>
    </row>
    <row r="9625" spans="1:2">
      <c r="A9625" s="52">
        <v>41635</v>
      </c>
      <c r="B9625">
        <v>3.94</v>
      </c>
    </row>
    <row r="9626" spans="1:2">
      <c r="A9626" s="52">
        <v>41638</v>
      </c>
      <c r="B9626">
        <v>3.9</v>
      </c>
    </row>
    <row r="9627" spans="1:2">
      <c r="A9627" s="52">
        <v>41639</v>
      </c>
      <c r="B9627">
        <v>3.96</v>
      </c>
    </row>
    <row r="9628" spans="1:2">
      <c r="A9628" s="52">
        <v>41640</v>
      </c>
      <c r="B9628" t="s">
        <v>7113</v>
      </c>
    </row>
    <row r="9629" spans="1:2">
      <c r="A9629" s="52">
        <v>41641</v>
      </c>
      <c r="B9629">
        <v>3.92</v>
      </c>
    </row>
    <row r="9630" spans="1:2">
      <c r="A9630" s="52">
        <v>41642</v>
      </c>
      <c r="B9630">
        <v>3.93</v>
      </c>
    </row>
    <row r="9631" spans="1:2">
      <c r="A9631" s="52">
        <v>41645</v>
      </c>
      <c r="B9631">
        <v>3.9</v>
      </c>
    </row>
    <row r="9632" spans="1:2">
      <c r="A9632" s="52">
        <v>41646</v>
      </c>
      <c r="B9632">
        <v>3.88</v>
      </c>
    </row>
    <row r="9633" spans="1:2">
      <c r="A9633" s="52">
        <v>41647</v>
      </c>
      <c r="B9633">
        <v>3.9</v>
      </c>
    </row>
    <row r="9634" spans="1:2">
      <c r="A9634" s="52">
        <v>41648</v>
      </c>
      <c r="B9634">
        <v>3.88</v>
      </c>
    </row>
    <row r="9635" spans="1:2">
      <c r="A9635" s="52">
        <v>41649</v>
      </c>
      <c r="B9635">
        <v>3.8</v>
      </c>
    </row>
    <row r="9636" spans="1:2">
      <c r="A9636" s="52">
        <v>41652</v>
      </c>
      <c r="B9636">
        <v>3.77</v>
      </c>
    </row>
    <row r="9637" spans="1:2">
      <c r="A9637" s="52">
        <v>41653</v>
      </c>
      <c r="B9637">
        <v>3.8</v>
      </c>
    </row>
    <row r="9638" spans="1:2">
      <c r="A9638" s="52">
        <v>41654</v>
      </c>
      <c r="B9638">
        <v>3.81</v>
      </c>
    </row>
    <row r="9639" spans="1:2">
      <c r="A9639" s="52">
        <v>41655</v>
      </c>
      <c r="B9639">
        <v>3.77</v>
      </c>
    </row>
    <row r="9640" spans="1:2">
      <c r="A9640" s="52">
        <v>41656</v>
      </c>
      <c r="B9640">
        <v>3.75</v>
      </c>
    </row>
    <row r="9641" spans="1:2">
      <c r="A9641" s="52">
        <v>41659</v>
      </c>
      <c r="B9641" t="s">
        <v>7113</v>
      </c>
    </row>
    <row r="9642" spans="1:2">
      <c r="A9642" s="52">
        <v>41660</v>
      </c>
      <c r="B9642">
        <v>3.74</v>
      </c>
    </row>
    <row r="9643" spans="1:2">
      <c r="A9643" s="52">
        <v>41661</v>
      </c>
      <c r="B9643">
        <v>3.75</v>
      </c>
    </row>
    <row r="9644" spans="1:2">
      <c r="A9644" s="52">
        <v>41662</v>
      </c>
      <c r="B9644">
        <v>3.68</v>
      </c>
    </row>
    <row r="9645" spans="1:2">
      <c r="A9645" s="52">
        <v>41663</v>
      </c>
      <c r="B9645">
        <v>3.64</v>
      </c>
    </row>
    <row r="9646" spans="1:2">
      <c r="A9646" s="52">
        <v>41666</v>
      </c>
      <c r="B9646">
        <v>3.67</v>
      </c>
    </row>
    <row r="9647" spans="1:2">
      <c r="A9647" s="52">
        <v>41667</v>
      </c>
      <c r="B9647">
        <v>3.68</v>
      </c>
    </row>
    <row r="9648" spans="1:2">
      <c r="A9648" s="52">
        <v>41668</v>
      </c>
      <c r="B9648">
        <v>3.62</v>
      </c>
    </row>
    <row r="9649" spans="1:2">
      <c r="A9649" s="52">
        <v>41669</v>
      </c>
      <c r="B9649">
        <v>3.65</v>
      </c>
    </row>
    <row r="9650" spans="1:2">
      <c r="A9650" s="52">
        <v>41670</v>
      </c>
      <c r="B9650">
        <v>3.61</v>
      </c>
    </row>
    <row r="9651" spans="1:2">
      <c r="A9651" s="52">
        <v>41673</v>
      </c>
      <c r="B9651">
        <v>3.55</v>
      </c>
    </row>
    <row r="9652" spans="1:2">
      <c r="A9652" s="52">
        <v>41674</v>
      </c>
      <c r="B9652">
        <v>3.59</v>
      </c>
    </row>
    <row r="9653" spans="1:2">
      <c r="A9653" s="52">
        <v>41675</v>
      </c>
      <c r="B9653">
        <v>3.66</v>
      </c>
    </row>
    <row r="9654" spans="1:2">
      <c r="A9654" s="52">
        <v>41676</v>
      </c>
      <c r="B9654">
        <v>3.67</v>
      </c>
    </row>
    <row r="9655" spans="1:2">
      <c r="A9655" s="52">
        <v>41677</v>
      </c>
      <c r="B9655">
        <v>3.67</v>
      </c>
    </row>
    <row r="9656" spans="1:2">
      <c r="A9656" s="52">
        <v>41680</v>
      </c>
      <c r="B9656">
        <v>3.66</v>
      </c>
    </row>
    <row r="9657" spans="1:2">
      <c r="A9657" s="52">
        <v>41681</v>
      </c>
      <c r="B9657">
        <v>3.69</v>
      </c>
    </row>
    <row r="9658" spans="1:2">
      <c r="A9658" s="52">
        <v>41682</v>
      </c>
      <c r="B9658">
        <v>3.72</v>
      </c>
    </row>
    <row r="9659" spans="1:2">
      <c r="A9659" s="52">
        <v>41683</v>
      </c>
      <c r="B9659">
        <v>3.7</v>
      </c>
    </row>
    <row r="9660" spans="1:2">
      <c r="A9660" s="52">
        <v>41684</v>
      </c>
      <c r="B9660">
        <v>3.69</v>
      </c>
    </row>
    <row r="9661" spans="1:2">
      <c r="A9661" s="52">
        <v>41687</v>
      </c>
      <c r="B9661" t="s">
        <v>7113</v>
      </c>
    </row>
    <row r="9662" spans="1:2">
      <c r="A9662" s="52">
        <v>41688</v>
      </c>
      <c r="B9662">
        <v>3.68</v>
      </c>
    </row>
    <row r="9663" spans="1:2">
      <c r="A9663" s="52">
        <v>41689</v>
      </c>
      <c r="B9663">
        <v>3.71</v>
      </c>
    </row>
    <row r="9664" spans="1:2">
      <c r="A9664" s="52">
        <v>41690</v>
      </c>
      <c r="B9664">
        <v>3.73</v>
      </c>
    </row>
    <row r="9665" spans="1:2">
      <c r="A9665" s="52">
        <v>41691</v>
      </c>
      <c r="B9665">
        <v>3.69</v>
      </c>
    </row>
    <row r="9666" spans="1:2">
      <c r="A9666" s="52">
        <v>41694</v>
      </c>
      <c r="B9666">
        <v>3.7</v>
      </c>
    </row>
    <row r="9667" spans="1:2">
      <c r="A9667" s="52">
        <v>41695</v>
      </c>
      <c r="B9667">
        <v>3.66</v>
      </c>
    </row>
    <row r="9668" spans="1:2">
      <c r="A9668" s="52">
        <v>41696</v>
      </c>
      <c r="B9668">
        <v>3.63</v>
      </c>
    </row>
    <row r="9669" spans="1:2">
      <c r="A9669" s="52">
        <v>41697</v>
      </c>
      <c r="B9669">
        <v>3.6</v>
      </c>
    </row>
    <row r="9670" spans="1:2">
      <c r="A9670" s="52">
        <v>41698</v>
      </c>
      <c r="B9670">
        <v>3.59</v>
      </c>
    </row>
    <row r="9671" spans="1:2">
      <c r="A9671" s="52">
        <v>41701</v>
      </c>
      <c r="B9671">
        <v>3.55</v>
      </c>
    </row>
    <row r="9672" spans="1:2">
      <c r="A9672" s="52">
        <v>41702</v>
      </c>
      <c r="B9672">
        <v>3.64</v>
      </c>
    </row>
    <row r="9673" spans="1:2">
      <c r="A9673" s="52">
        <v>41703</v>
      </c>
      <c r="B9673">
        <v>3.64</v>
      </c>
    </row>
    <row r="9674" spans="1:2">
      <c r="A9674" s="52">
        <v>41704</v>
      </c>
      <c r="B9674">
        <v>3.68</v>
      </c>
    </row>
    <row r="9675" spans="1:2">
      <c r="A9675" s="52">
        <v>41705</v>
      </c>
      <c r="B9675">
        <v>3.72</v>
      </c>
    </row>
    <row r="9676" spans="1:2">
      <c r="A9676" s="52">
        <v>41708</v>
      </c>
      <c r="B9676">
        <v>3.73</v>
      </c>
    </row>
    <row r="9677" spans="1:2">
      <c r="A9677" s="52">
        <v>41709</v>
      </c>
      <c r="B9677">
        <v>3.7</v>
      </c>
    </row>
    <row r="9678" spans="1:2">
      <c r="A9678" s="52">
        <v>41710</v>
      </c>
      <c r="B9678">
        <v>3.66</v>
      </c>
    </row>
    <row r="9679" spans="1:2">
      <c r="A9679" s="52">
        <v>41711</v>
      </c>
      <c r="B9679">
        <v>3.6</v>
      </c>
    </row>
    <row r="9680" spans="1:2">
      <c r="A9680" s="52">
        <v>41712</v>
      </c>
      <c r="B9680">
        <v>3.59</v>
      </c>
    </row>
    <row r="9681" spans="1:2">
      <c r="A9681" s="52">
        <v>41715</v>
      </c>
      <c r="B9681">
        <v>3.63</v>
      </c>
    </row>
    <row r="9682" spans="1:2">
      <c r="A9682" s="52">
        <v>41716</v>
      </c>
      <c r="B9682">
        <v>3.62</v>
      </c>
    </row>
    <row r="9683" spans="1:2">
      <c r="A9683" s="52">
        <v>41717</v>
      </c>
      <c r="B9683">
        <v>3.66</v>
      </c>
    </row>
    <row r="9684" spans="1:2">
      <c r="A9684" s="52">
        <v>41718</v>
      </c>
      <c r="B9684">
        <v>3.67</v>
      </c>
    </row>
    <row r="9685" spans="1:2">
      <c r="A9685" s="52">
        <v>41719</v>
      </c>
      <c r="B9685">
        <v>3.61</v>
      </c>
    </row>
    <row r="9686" spans="1:2">
      <c r="A9686" s="52">
        <v>41722</v>
      </c>
      <c r="B9686">
        <v>3.57</v>
      </c>
    </row>
    <row r="9687" spans="1:2">
      <c r="A9687" s="52">
        <v>41723</v>
      </c>
      <c r="B9687">
        <v>3.59</v>
      </c>
    </row>
    <row r="9688" spans="1:2">
      <c r="A9688" s="52">
        <v>41724</v>
      </c>
      <c r="B9688">
        <v>3.55</v>
      </c>
    </row>
    <row r="9689" spans="1:2">
      <c r="A9689" s="52">
        <v>41725</v>
      </c>
      <c r="B9689">
        <v>3.52</v>
      </c>
    </row>
    <row r="9690" spans="1:2">
      <c r="A9690" s="52">
        <v>41726</v>
      </c>
      <c r="B9690">
        <v>3.55</v>
      </c>
    </row>
    <row r="9691" spans="1:2">
      <c r="A9691" s="52">
        <v>41729</v>
      </c>
      <c r="B9691">
        <v>3.56</v>
      </c>
    </row>
    <row r="9692" spans="1:2">
      <c r="A9692" s="52">
        <v>41730</v>
      </c>
      <c r="B9692">
        <v>3.6</v>
      </c>
    </row>
    <row r="9693" spans="1:2">
      <c r="A9693" s="52">
        <v>41731</v>
      </c>
      <c r="B9693">
        <v>3.65</v>
      </c>
    </row>
    <row r="9694" spans="1:2">
      <c r="A9694" s="52">
        <v>41732</v>
      </c>
      <c r="B9694">
        <v>3.62</v>
      </c>
    </row>
    <row r="9695" spans="1:2">
      <c r="A9695" s="52">
        <v>41733</v>
      </c>
      <c r="B9695">
        <v>3.59</v>
      </c>
    </row>
    <row r="9696" spans="1:2">
      <c r="A9696" s="52">
        <v>41736</v>
      </c>
      <c r="B9696">
        <v>3.56</v>
      </c>
    </row>
    <row r="9697" spans="1:2">
      <c r="A9697" s="52">
        <v>41737</v>
      </c>
      <c r="B9697">
        <v>3.54</v>
      </c>
    </row>
    <row r="9698" spans="1:2">
      <c r="A9698" s="52">
        <v>41738</v>
      </c>
      <c r="B9698">
        <v>3.57</v>
      </c>
    </row>
    <row r="9699" spans="1:2">
      <c r="A9699" s="52">
        <v>41739</v>
      </c>
      <c r="B9699">
        <v>3.52</v>
      </c>
    </row>
    <row r="9700" spans="1:2">
      <c r="A9700" s="52">
        <v>41740</v>
      </c>
      <c r="B9700">
        <v>3.48</v>
      </c>
    </row>
    <row r="9701" spans="1:2">
      <c r="A9701" s="52">
        <v>41743</v>
      </c>
      <c r="B9701">
        <v>3.48</v>
      </c>
    </row>
    <row r="9702" spans="1:2">
      <c r="A9702" s="52">
        <v>41744</v>
      </c>
      <c r="B9702">
        <v>3.46</v>
      </c>
    </row>
    <row r="9703" spans="1:2">
      <c r="A9703" s="52">
        <v>41745</v>
      </c>
      <c r="B9703">
        <v>3.45</v>
      </c>
    </row>
    <row r="9704" spans="1:2">
      <c r="A9704" s="52">
        <v>41746</v>
      </c>
      <c r="B9704">
        <v>3.52</v>
      </c>
    </row>
    <row r="9705" spans="1:2">
      <c r="A9705" s="52">
        <v>41747</v>
      </c>
      <c r="B9705" t="s">
        <v>7113</v>
      </c>
    </row>
    <row r="9706" spans="1:2">
      <c r="A9706" s="52">
        <v>41750</v>
      </c>
      <c r="B9706">
        <v>3.52</v>
      </c>
    </row>
    <row r="9707" spans="1:2">
      <c r="A9707" s="52">
        <v>41751</v>
      </c>
      <c r="B9707">
        <v>3.5</v>
      </c>
    </row>
    <row r="9708" spans="1:2">
      <c r="A9708" s="52">
        <v>41752</v>
      </c>
      <c r="B9708">
        <v>3.47</v>
      </c>
    </row>
    <row r="9709" spans="1:2">
      <c r="A9709" s="52">
        <v>41753</v>
      </c>
      <c r="B9709">
        <v>3.46</v>
      </c>
    </row>
    <row r="9710" spans="1:2">
      <c r="A9710" s="52">
        <v>41754</v>
      </c>
      <c r="B9710">
        <v>3.45</v>
      </c>
    </row>
    <row r="9711" spans="1:2">
      <c r="A9711" s="52">
        <v>41757</v>
      </c>
      <c r="B9711">
        <v>3.47</v>
      </c>
    </row>
    <row r="9712" spans="1:2">
      <c r="A9712" s="52">
        <v>41758</v>
      </c>
      <c r="B9712">
        <v>3.49</v>
      </c>
    </row>
    <row r="9713" spans="1:2">
      <c r="A9713" s="52">
        <v>41759</v>
      </c>
      <c r="B9713">
        <v>3.47</v>
      </c>
    </row>
    <row r="9714" spans="1:2">
      <c r="A9714" s="52">
        <v>41760</v>
      </c>
      <c r="B9714">
        <v>3.41</v>
      </c>
    </row>
    <row r="9715" spans="1:2">
      <c r="A9715" s="52">
        <v>41761</v>
      </c>
      <c r="B9715">
        <v>3.37</v>
      </c>
    </row>
    <row r="9716" spans="1:2">
      <c r="A9716" s="52">
        <v>41764</v>
      </c>
      <c r="B9716">
        <v>3.41</v>
      </c>
    </row>
    <row r="9717" spans="1:2">
      <c r="A9717" s="52">
        <v>41765</v>
      </c>
      <c r="B9717">
        <v>3.38</v>
      </c>
    </row>
    <row r="9718" spans="1:2">
      <c r="A9718" s="52">
        <v>41766</v>
      </c>
      <c r="B9718">
        <v>3.4</v>
      </c>
    </row>
    <row r="9719" spans="1:2">
      <c r="A9719" s="52">
        <v>41767</v>
      </c>
      <c r="B9719">
        <v>3.45</v>
      </c>
    </row>
    <row r="9720" spans="1:2">
      <c r="A9720" s="52">
        <v>41768</v>
      </c>
      <c r="B9720">
        <v>3.47</v>
      </c>
    </row>
    <row r="9721" spans="1:2">
      <c r="A9721" s="52">
        <v>41771</v>
      </c>
      <c r="B9721">
        <v>3.49</v>
      </c>
    </row>
    <row r="9722" spans="1:2">
      <c r="A9722" s="52">
        <v>41772</v>
      </c>
      <c r="B9722">
        <v>3.45</v>
      </c>
    </row>
    <row r="9723" spans="1:2">
      <c r="A9723" s="52">
        <v>41773</v>
      </c>
      <c r="B9723">
        <v>3.37</v>
      </c>
    </row>
    <row r="9724" spans="1:2">
      <c r="A9724" s="52">
        <v>41774</v>
      </c>
      <c r="B9724">
        <v>3.33</v>
      </c>
    </row>
    <row r="9725" spans="1:2">
      <c r="A9725" s="52">
        <v>41775</v>
      </c>
      <c r="B9725">
        <v>3.34</v>
      </c>
    </row>
    <row r="9726" spans="1:2">
      <c r="A9726" s="52">
        <v>41778</v>
      </c>
      <c r="B9726">
        <v>3.39</v>
      </c>
    </row>
    <row r="9727" spans="1:2">
      <c r="A9727" s="52">
        <v>41779</v>
      </c>
      <c r="B9727">
        <v>3.38</v>
      </c>
    </row>
    <row r="9728" spans="1:2">
      <c r="A9728" s="52">
        <v>41780</v>
      </c>
      <c r="B9728">
        <v>3.42</v>
      </c>
    </row>
    <row r="9729" spans="1:2">
      <c r="A9729" s="52">
        <v>41781</v>
      </c>
      <c r="B9729">
        <v>3.43</v>
      </c>
    </row>
    <row r="9730" spans="1:2">
      <c r="A9730" s="52">
        <v>41782</v>
      </c>
      <c r="B9730">
        <v>3.4</v>
      </c>
    </row>
    <row r="9731" spans="1:2">
      <c r="A9731" s="52">
        <v>41785</v>
      </c>
      <c r="B9731" t="s">
        <v>7113</v>
      </c>
    </row>
    <row r="9732" spans="1:2">
      <c r="A9732" s="52">
        <v>41786</v>
      </c>
      <c r="B9732">
        <v>3.37</v>
      </c>
    </row>
    <row r="9733" spans="1:2">
      <c r="A9733" s="52">
        <v>41787</v>
      </c>
      <c r="B9733">
        <v>3.29</v>
      </c>
    </row>
    <row r="9734" spans="1:2">
      <c r="A9734" s="52">
        <v>41788</v>
      </c>
      <c r="B9734">
        <v>3.31</v>
      </c>
    </row>
    <row r="9735" spans="1:2">
      <c r="A9735" s="52">
        <v>41789</v>
      </c>
      <c r="B9735">
        <v>3.33</v>
      </c>
    </row>
    <row r="9736" spans="1:2">
      <c r="A9736" s="52">
        <v>41792</v>
      </c>
      <c r="B9736">
        <v>3.38</v>
      </c>
    </row>
    <row r="9737" spans="1:2">
      <c r="A9737" s="52">
        <v>41793</v>
      </c>
      <c r="B9737">
        <v>3.43</v>
      </c>
    </row>
    <row r="9738" spans="1:2">
      <c r="A9738" s="52">
        <v>41794</v>
      </c>
      <c r="B9738">
        <v>3.45</v>
      </c>
    </row>
    <row r="9739" spans="1:2">
      <c r="A9739" s="52">
        <v>41795</v>
      </c>
      <c r="B9739">
        <v>3.44</v>
      </c>
    </row>
    <row r="9740" spans="1:2">
      <c r="A9740" s="52">
        <v>41796</v>
      </c>
      <c r="B9740">
        <v>3.44</v>
      </c>
    </row>
    <row r="9741" spans="1:2">
      <c r="A9741" s="52">
        <v>41799</v>
      </c>
      <c r="B9741">
        <v>3.45</v>
      </c>
    </row>
    <row r="9742" spans="1:2">
      <c r="A9742" s="52">
        <v>41800</v>
      </c>
      <c r="B9742">
        <v>3.47</v>
      </c>
    </row>
    <row r="9743" spans="1:2">
      <c r="A9743" s="52">
        <v>41801</v>
      </c>
      <c r="B9743">
        <v>3.47</v>
      </c>
    </row>
    <row r="9744" spans="1:2">
      <c r="A9744" s="52">
        <v>41802</v>
      </c>
      <c r="B9744">
        <v>3.41</v>
      </c>
    </row>
    <row r="9745" spans="1:2">
      <c r="A9745" s="52">
        <v>41803</v>
      </c>
      <c r="B9745">
        <v>3.41</v>
      </c>
    </row>
    <row r="9746" spans="1:2">
      <c r="A9746" s="52">
        <v>41806</v>
      </c>
      <c r="B9746">
        <v>3.4</v>
      </c>
    </row>
    <row r="9747" spans="1:2">
      <c r="A9747" s="52">
        <v>41807</v>
      </c>
      <c r="B9747">
        <v>3.44</v>
      </c>
    </row>
    <row r="9748" spans="1:2">
      <c r="A9748" s="52">
        <v>41808</v>
      </c>
      <c r="B9748">
        <v>3.43</v>
      </c>
    </row>
    <row r="9749" spans="1:2">
      <c r="A9749" s="52">
        <v>41809</v>
      </c>
      <c r="B9749">
        <v>3.47</v>
      </c>
    </row>
    <row r="9750" spans="1:2">
      <c r="A9750" s="52">
        <v>41810</v>
      </c>
      <c r="B9750">
        <v>3.44</v>
      </c>
    </row>
    <row r="9751" spans="1:2">
      <c r="A9751" s="52">
        <v>41813</v>
      </c>
      <c r="B9751">
        <v>3.45</v>
      </c>
    </row>
    <row r="9752" spans="1:2">
      <c r="A9752" s="52">
        <v>41814</v>
      </c>
      <c r="B9752">
        <v>3.41</v>
      </c>
    </row>
    <row r="9753" spans="1:2">
      <c r="A9753" s="52">
        <v>41815</v>
      </c>
      <c r="B9753">
        <v>3.38</v>
      </c>
    </row>
    <row r="9754" spans="1:2">
      <c r="A9754" s="52">
        <v>41816</v>
      </c>
      <c r="B9754">
        <v>3.35</v>
      </c>
    </row>
    <row r="9755" spans="1:2">
      <c r="A9755" s="52">
        <v>41817</v>
      </c>
      <c r="B9755">
        <v>3.36</v>
      </c>
    </row>
    <row r="9756" spans="1:2">
      <c r="A9756" s="52">
        <v>41820</v>
      </c>
      <c r="B9756">
        <v>3.34</v>
      </c>
    </row>
    <row r="9757" spans="1:2">
      <c r="A9757" s="52">
        <v>41821</v>
      </c>
      <c r="B9757">
        <v>3.4</v>
      </c>
    </row>
    <row r="9758" spans="1:2">
      <c r="A9758" s="52">
        <v>41822</v>
      </c>
      <c r="B9758">
        <v>3.46</v>
      </c>
    </row>
    <row r="9759" spans="1:2">
      <c r="A9759" s="52">
        <v>41823</v>
      </c>
      <c r="B9759">
        <v>3.47</v>
      </c>
    </row>
    <row r="9760" spans="1:2">
      <c r="A9760" s="52">
        <v>41824</v>
      </c>
      <c r="B9760" t="s">
        <v>7113</v>
      </c>
    </row>
    <row r="9761" spans="1:2">
      <c r="A9761" s="52">
        <v>41827</v>
      </c>
      <c r="B9761">
        <v>3.44</v>
      </c>
    </row>
    <row r="9762" spans="1:2">
      <c r="A9762" s="52">
        <v>41828</v>
      </c>
      <c r="B9762">
        <v>3.38</v>
      </c>
    </row>
    <row r="9763" spans="1:2">
      <c r="A9763" s="52">
        <v>41829</v>
      </c>
      <c r="B9763">
        <v>3.37</v>
      </c>
    </row>
    <row r="9764" spans="1:2">
      <c r="A9764" s="52">
        <v>41830</v>
      </c>
      <c r="B9764">
        <v>3.38</v>
      </c>
    </row>
    <row r="9765" spans="1:2">
      <c r="A9765" s="52">
        <v>41831</v>
      </c>
      <c r="B9765">
        <v>3.34</v>
      </c>
    </row>
    <row r="9766" spans="1:2">
      <c r="A9766" s="52">
        <v>41834</v>
      </c>
      <c r="B9766">
        <v>3.36</v>
      </c>
    </row>
    <row r="9767" spans="1:2">
      <c r="A9767" s="52">
        <v>41835</v>
      </c>
      <c r="B9767">
        <v>3.37</v>
      </c>
    </row>
    <row r="9768" spans="1:2">
      <c r="A9768" s="52">
        <v>41836</v>
      </c>
      <c r="B9768">
        <v>3.35</v>
      </c>
    </row>
    <row r="9769" spans="1:2">
      <c r="A9769" s="52">
        <v>41837</v>
      </c>
      <c r="B9769">
        <v>3.27</v>
      </c>
    </row>
    <row r="9770" spans="1:2">
      <c r="A9770" s="52">
        <v>41838</v>
      </c>
      <c r="B9770">
        <v>3.29</v>
      </c>
    </row>
    <row r="9771" spans="1:2">
      <c r="A9771" s="52">
        <v>41841</v>
      </c>
      <c r="B9771">
        <v>3.26</v>
      </c>
    </row>
    <row r="9772" spans="1:2">
      <c r="A9772" s="52">
        <v>41842</v>
      </c>
      <c r="B9772">
        <v>3.25</v>
      </c>
    </row>
    <row r="9773" spans="1:2">
      <c r="A9773" s="52">
        <v>41843</v>
      </c>
      <c r="B9773">
        <v>3.26</v>
      </c>
    </row>
    <row r="9774" spans="1:2">
      <c r="A9774" s="52">
        <v>41844</v>
      </c>
      <c r="B9774">
        <v>3.3</v>
      </c>
    </row>
    <row r="9775" spans="1:2">
      <c r="A9775" s="52">
        <v>41845</v>
      </c>
      <c r="B9775">
        <v>3.24</v>
      </c>
    </row>
    <row r="9776" spans="1:2">
      <c r="A9776" s="52">
        <v>41848</v>
      </c>
      <c r="B9776">
        <v>3.26</v>
      </c>
    </row>
    <row r="9777" spans="1:2">
      <c r="A9777" s="52">
        <v>41849</v>
      </c>
      <c r="B9777">
        <v>3.22</v>
      </c>
    </row>
    <row r="9778" spans="1:2">
      <c r="A9778" s="52">
        <v>41850</v>
      </c>
      <c r="B9778">
        <v>3.31</v>
      </c>
    </row>
    <row r="9779" spans="1:2">
      <c r="A9779" s="52">
        <v>41851</v>
      </c>
      <c r="B9779">
        <v>3.32</v>
      </c>
    </row>
    <row r="9780" spans="1:2">
      <c r="A9780" s="52">
        <v>41852</v>
      </c>
      <c r="B9780">
        <v>3.29</v>
      </c>
    </row>
    <row r="9781" spans="1:2">
      <c r="A9781" s="52">
        <v>41855</v>
      </c>
      <c r="B9781">
        <v>3.3</v>
      </c>
    </row>
    <row r="9782" spans="1:2">
      <c r="A9782" s="52">
        <v>41856</v>
      </c>
      <c r="B9782">
        <v>3.28</v>
      </c>
    </row>
    <row r="9783" spans="1:2">
      <c r="A9783" s="52">
        <v>41857</v>
      </c>
      <c r="B9783">
        <v>3.27</v>
      </c>
    </row>
    <row r="9784" spans="1:2">
      <c r="A9784" s="52">
        <v>41858</v>
      </c>
      <c r="B9784">
        <v>3.23</v>
      </c>
    </row>
    <row r="9785" spans="1:2">
      <c r="A9785" s="52">
        <v>41859</v>
      </c>
      <c r="B9785">
        <v>3.23</v>
      </c>
    </row>
    <row r="9786" spans="1:2">
      <c r="A9786" s="52">
        <v>41862</v>
      </c>
      <c r="B9786">
        <v>3.24</v>
      </c>
    </row>
    <row r="9787" spans="1:2">
      <c r="A9787" s="52">
        <v>41863</v>
      </c>
      <c r="B9787">
        <v>3.27</v>
      </c>
    </row>
    <row r="9788" spans="1:2">
      <c r="A9788" s="52">
        <v>41864</v>
      </c>
      <c r="B9788">
        <v>3.24</v>
      </c>
    </row>
    <row r="9789" spans="1:2">
      <c r="A9789" s="52">
        <v>41865</v>
      </c>
      <c r="B9789">
        <v>3.2</v>
      </c>
    </row>
    <row r="9790" spans="1:2">
      <c r="A9790" s="52">
        <v>41866</v>
      </c>
      <c r="B9790">
        <v>3.13</v>
      </c>
    </row>
    <row r="9791" spans="1:2">
      <c r="A9791" s="52">
        <v>41869</v>
      </c>
      <c r="B9791">
        <v>3.2</v>
      </c>
    </row>
    <row r="9792" spans="1:2">
      <c r="A9792" s="52">
        <v>41870</v>
      </c>
      <c r="B9792">
        <v>3.21</v>
      </c>
    </row>
    <row r="9793" spans="1:2">
      <c r="A9793" s="52">
        <v>41871</v>
      </c>
      <c r="B9793">
        <v>3.22</v>
      </c>
    </row>
    <row r="9794" spans="1:2">
      <c r="A9794" s="52">
        <v>41872</v>
      </c>
      <c r="B9794">
        <v>3.19</v>
      </c>
    </row>
    <row r="9795" spans="1:2">
      <c r="A9795" s="52">
        <v>41873</v>
      </c>
      <c r="B9795">
        <v>3.16</v>
      </c>
    </row>
    <row r="9796" spans="1:2">
      <c r="A9796" s="52">
        <v>41876</v>
      </c>
      <c r="B9796">
        <v>3.13</v>
      </c>
    </row>
    <row r="9797" spans="1:2">
      <c r="A9797" s="52">
        <v>41877</v>
      </c>
      <c r="B9797">
        <v>3.15</v>
      </c>
    </row>
    <row r="9798" spans="1:2">
      <c r="A9798" s="52">
        <v>41878</v>
      </c>
      <c r="B9798">
        <v>3.11</v>
      </c>
    </row>
    <row r="9799" spans="1:2">
      <c r="A9799" s="52">
        <v>41879</v>
      </c>
      <c r="B9799">
        <v>3.08</v>
      </c>
    </row>
    <row r="9800" spans="1:2">
      <c r="A9800" s="52">
        <v>41880</v>
      </c>
      <c r="B9800">
        <v>3.09</v>
      </c>
    </row>
    <row r="9801" spans="1:2">
      <c r="A9801" s="52">
        <v>41883</v>
      </c>
      <c r="B9801" t="s">
        <v>7113</v>
      </c>
    </row>
    <row r="9802" spans="1:2">
      <c r="A9802" s="52">
        <v>41884</v>
      </c>
      <c r="B9802">
        <v>3.17</v>
      </c>
    </row>
    <row r="9803" spans="1:2">
      <c r="A9803" s="52">
        <v>41885</v>
      </c>
      <c r="B9803">
        <v>3.15</v>
      </c>
    </row>
    <row r="9804" spans="1:2">
      <c r="A9804" s="52">
        <v>41886</v>
      </c>
      <c r="B9804">
        <v>3.21</v>
      </c>
    </row>
    <row r="9805" spans="1:2">
      <c r="A9805" s="52">
        <v>41887</v>
      </c>
      <c r="B9805">
        <v>3.23</v>
      </c>
    </row>
    <row r="9806" spans="1:2">
      <c r="A9806" s="52">
        <v>41890</v>
      </c>
      <c r="B9806">
        <v>3.23</v>
      </c>
    </row>
    <row r="9807" spans="1:2">
      <c r="A9807" s="52">
        <v>41891</v>
      </c>
      <c r="B9807">
        <v>3.23</v>
      </c>
    </row>
    <row r="9808" spans="1:2">
      <c r="A9808" s="52">
        <v>41892</v>
      </c>
      <c r="B9808">
        <v>3.26</v>
      </c>
    </row>
    <row r="9809" spans="1:2">
      <c r="A9809" s="52">
        <v>41893</v>
      </c>
      <c r="B9809">
        <v>3.27</v>
      </c>
    </row>
    <row r="9810" spans="1:2">
      <c r="A9810" s="52">
        <v>41894</v>
      </c>
      <c r="B9810">
        <v>3.35</v>
      </c>
    </row>
    <row r="9811" spans="1:2">
      <c r="A9811" s="52">
        <v>41897</v>
      </c>
      <c r="B9811">
        <v>3.34</v>
      </c>
    </row>
    <row r="9812" spans="1:2">
      <c r="A9812" s="52">
        <v>41898</v>
      </c>
      <c r="B9812">
        <v>3.36</v>
      </c>
    </row>
    <row r="9813" spans="1:2">
      <c r="A9813" s="52">
        <v>41899</v>
      </c>
      <c r="B9813">
        <v>3.37</v>
      </c>
    </row>
    <row r="9814" spans="1:2">
      <c r="A9814" s="52">
        <v>41900</v>
      </c>
      <c r="B9814">
        <v>3.36</v>
      </c>
    </row>
    <row r="9815" spans="1:2">
      <c r="A9815" s="52">
        <v>41901</v>
      </c>
      <c r="B9815">
        <v>3.29</v>
      </c>
    </row>
    <row r="9816" spans="1:2">
      <c r="A9816" s="52">
        <v>41904</v>
      </c>
      <c r="B9816">
        <v>3.28</v>
      </c>
    </row>
    <row r="9817" spans="1:2">
      <c r="A9817" s="52">
        <v>41905</v>
      </c>
      <c r="B9817">
        <v>3.25</v>
      </c>
    </row>
    <row r="9818" spans="1:2">
      <c r="A9818" s="52">
        <v>41906</v>
      </c>
      <c r="B9818">
        <v>3.28</v>
      </c>
    </row>
    <row r="9819" spans="1:2">
      <c r="A9819" s="52">
        <v>41907</v>
      </c>
      <c r="B9819">
        <v>3.22</v>
      </c>
    </row>
    <row r="9820" spans="1:2">
      <c r="A9820" s="52">
        <v>41908</v>
      </c>
      <c r="B9820">
        <v>3.22</v>
      </c>
    </row>
    <row r="9821" spans="1:2">
      <c r="A9821" s="52">
        <v>41911</v>
      </c>
      <c r="B9821">
        <v>3.18</v>
      </c>
    </row>
    <row r="9822" spans="1:2">
      <c r="A9822" s="52">
        <v>41912</v>
      </c>
      <c r="B9822">
        <v>3.21</v>
      </c>
    </row>
    <row r="9823" spans="1:2">
      <c r="A9823" s="52">
        <v>41913</v>
      </c>
      <c r="B9823">
        <v>3.12</v>
      </c>
    </row>
    <row r="9824" spans="1:2">
      <c r="A9824" s="52">
        <v>41914</v>
      </c>
      <c r="B9824">
        <v>3.15</v>
      </c>
    </row>
    <row r="9825" spans="1:2">
      <c r="A9825" s="52">
        <v>41915</v>
      </c>
      <c r="B9825">
        <v>3.13</v>
      </c>
    </row>
    <row r="9826" spans="1:2">
      <c r="A9826" s="52">
        <v>41918</v>
      </c>
      <c r="B9826">
        <v>3.12</v>
      </c>
    </row>
    <row r="9827" spans="1:2">
      <c r="A9827" s="52">
        <v>41919</v>
      </c>
      <c r="B9827">
        <v>3.06</v>
      </c>
    </row>
    <row r="9828" spans="1:2">
      <c r="A9828" s="52">
        <v>41920</v>
      </c>
      <c r="B9828">
        <v>3.07</v>
      </c>
    </row>
    <row r="9829" spans="1:2">
      <c r="A9829" s="52">
        <v>41921</v>
      </c>
      <c r="B9829">
        <v>3.07</v>
      </c>
    </row>
    <row r="9830" spans="1:2">
      <c r="A9830" s="52">
        <v>41922</v>
      </c>
      <c r="B9830">
        <v>3.03</v>
      </c>
    </row>
    <row r="9831" spans="1:2">
      <c r="A9831" s="52">
        <v>41925</v>
      </c>
      <c r="B9831" t="s">
        <v>7113</v>
      </c>
    </row>
    <row r="9832" spans="1:2">
      <c r="A9832" s="52">
        <v>41926</v>
      </c>
      <c r="B9832">
        <v>2.95</v>
      </c>
    </row>
    <row r="9833" spans="1:2">
      <c r="A9833" s="52">
        <v>41927</v>
      </c>
      <c r="B9833">
        <v>2.92</v>
      </c>
    </row>
    <row r="9834" spans="1:2">
      <c r="A9834" s="52">
        <v>41928</v>
      </c>
      <c r="B9834">
        <v>2.94</v>
      </c>
    </row>
    <row r="9835" spans="1:2">
      <c r="A9835" s="52">
        <v>41929</v>
      </c>
      <c r="B9835">
        <v>2.98</v>
      </c>
    </row>
    <row r="9836" spans="1:2">
      <c r="A9836" s="52">
        <v>41932</v>
      </c>
      <c r="B9836">
        <v>2.96</v>
      </c>
    </row>
    <row r="9837" spans="1:2">
      <c r="A9837" s="52">
        <v>41933</v>
      </c>
      <c r="B9837">
        <v>3</v>
      </c>
    </row>
    <row r="9838" spans="1:2">
      <c r="A9838" s="52">
        <v>41934</v>
      </c>
      <c r="B9838">
        <v>3.01</v>
      </c>
    </row>
    <row r="9839" spans="1:2">
      <c r="A9839" s="52">
        <v>41935</v>
      </c>
      <c r="B9839">
        <v>3.05</v>
      </c>
    </row>
    <row r="9840" spans="1:2">
      <c r="A9840" s="52">
        <v>41936</v>
      </c>
      <c r="B9840">
        <v>3.05</v>
      </c>
    </row>
    <row r="9841" spans="1:2">
      <c r="A9841" s="52">
        <v>41939</v>
      </c>
      <c r="B9841">
        <v>3.04</v>
      </c>
    </row>
    <row r="9842" spans="1:2">
      <c r="A9842" s="52">
        <v>41940</v>
      </c>
      <c r="B9842">
        <v>3.06</v>
      </c>
    </row>
    <row r="9843" spans="1:2">
      <c r="A9843" s="52">
        <v>41941</v>
      </c>
      <c r="B9843">
        <v>3.06</v>
      </c>
    </row>
    <row r="9844" spans="1:2">
      <c r="A9844" s="52">
        <v>41942</v>
      </c>
      <c r="B9844">
        <v>3.04</v>
      </c>
    </row>
    <row r="9845" spans="1:2">
      <c r="A9845" s="52">
        <v>41943</v>
      </c>
      <c r="B9845">
        <v>3.07</v>
      </c>
    </row>
    <row r="9846" spans="1:2">
      <c r="A9846" s="52">
        <v>41946</v>
      </c>
      <c r="B9846">
        <v>3.07</v>
      </c>
    </row>
    <row r="9847" spans="1:2">
      <c r="A9847" s="52">
        <v>41947</v>
      </c>
      <c r="B9847">
        <v>3.05</v>
      </c>
    </row>
    <row r="9848" spans="1:2">
      <c r="A9848" s="52">
        <v>41948</v>
      </c>
      <c r="B9848">
        <v>3.06</v>
      </c>
    </row>
    <row r="9849" spans="1:2">
      <c r="A9849" s="52">
        <v>41949</v>
      </c>
      <c r="B9849">
        <v>3.09</v>
      </c>
    </row>
    <row r="9850" spans="1:2">
      <c r="A9850" s="52">
        <v>41950</v>
      </c>
      <c r="B9850">
        <v>3.04</v>
      </c>
    </row>
    <row r="9851" spans="1:2">
      <c r="A9851" s="52">
        <v>41953</v>
      </c>
      <c r="B9851">
        <v>3.09</v>
      </c>
    </row>
    <row r="9852" spans="1:2">
      <c r="A9852" s="52">
        <v>41954</v>
      </c>
      <c r="B9852" t="s">
        <v>7113</v>
      </c>
    </row>
    <row r="9853" spans="1:2">
      <c r="A9853" s="52">
        <v>41955</v>
      </c>
      <c r="B9853">
        <v>3.09</v>
      </c>
    </row>
    <row r="9854" spans="1:2">
      <c r="A9854" s="52">
        <v>41956</v>
      </c>
      <c r="B9854">
        <v>3.08</v>
      </c>
    </row>
    <row r="9855" spans="1:2">
      <c r="A9855" s="52">
        <v>41957</v>
      </c>
      <c r="B9855">
        <v>3.04</v>
      </c>
    </row>
    <row r="9856" spans="1:2">
      <c r="A9856" s="52">
        <v>41960</v>
      </c>
      <c r="B9856">
        <v>3.06</v>
      </c>
    </row>
    <row r="9857" spans="1:2">
      <c r="A9857" s="52">
        <v>41961</v>
      </c>
      <c r="B9857">
        <v>3.05</v>
      </c>
    </row>
    <row r="9858" spans="1:2">
      <c r="A9858" s="52">
        <v>41962</v>
      </c>
      <c r="B9858">
        <v>3.08</v>
      </c>
    </row>
    <row r="9859" spans="1:2">
      <c r="A9859" s="52">
        <v>41963</v>
      </c>
      <c r="B9859">
        <v>3.05</v>
      </c>
    </row>
    <row r="9860" spans="1:2">
      <c r="A9860" s="52">
        <v>41964</v>
      </c>
      <c r="B9860">
        <v>3.02</v>
      </c>
    </row>
    <row r="9861" spans="1:2">
      <c r="A9861" s="52">
        <v>41967</v>
      </c>
      <c r="B9861">
        <v>3.01</v>
      </c>
    </row>
    <row r="9862" spans="1:2">
      <c r="A9862" s="52">
        <v>41968</v>
      </c>
      <c r="B9862">
        <v>2.97</v>
      </c>
    </row>
    <row r="9863" spans="1:2">
      <c r="A9863" s="52">
        <v>41969</v>
      </c>
      <c r="B9863">
        <v>2.95</v>
      </c>
    </row>
    <row r="9864" spans="1:2">
      <c r="A9864" s="52">
        <v>41970</v>
      </c>
      <c r="B9864" t="s">
        <v>7113</v>
      </c>
    </row>
    <row r="9865" spans="1:2">
      <c r="A9865" s="52">
        <v>41971</v>
      </c>
      <c r="B9865">
        <v>2.89</v>
      </c>
    </row>
    <row r="9866" spans="1:2">
      <c r="A9866" s="52">
        <v>41974</v>
      </c>
      <c r="B9866">
        <v>2.95</v>
      </c>
    </row>
    <row r="9867" spans="1:2">
      <c r="A9867" s="52">
        <v>41975</v>
      </c>
      <c r="B9867">
        <v>3</v>
      </c>
    </row>
    <row r="9868" spans="1:2">
      <c r="A9868" s="52">
        <v>41976</v>
      </c>
      <c r="B9868">
        <v>2.99</v>
      </c>
    </row>
    <row r="9869" spans="1:2">
      <c r="A9869" s="52">
        <v>41977</v>
      </c>
      <c r="B9869">
        <v>2.94</v>
      </c>
    </row>
    <row r="9870" spans="1:2">
      <c r="A9870" s="52">
        <v>41978</v>
      </c>
      <c r="B9870">
        <v>2.97</v>
      </c>
    </row>
    <row r="9871" spans="1:2">
      <c r="A9871" s="52">
        <v>41981</v>
      </c>
      <c r="B9871">
        <v>2.9</v>
      </c>
    </row>
    <row r="9872" spans="1:2">
      <c r="A9872" s="52">
        <v>41982</v>
      </c>
      <c r="B9872">
        <v>2.87</v>
      </c>
    </row>
    <row r="9873" spans="1:2">
      <c r="A9873" s="52">
        <v>41983</v>
      </c>
      <c r="B9873">
        <v>2.83</v>
      </c>
    </row>
    <row r="9874" spans="1:2">
      <c r="A9874" s="52">
        <v>41984</v>
      </c>
      <c r="B9874">
        <v>2.84</v>
      </c>
    </row>
    <row r="9875" spans="1:2">
      <c r="A9875" s="52">
        <v>41985</v>
      </c>
      <c r="B9875">
        <v>2.75</v>
      </c>
    </row>
    <row r="9876" spans="1:2">
      <c r="A9876" s="52">
        <v>41988</v>
      </c>
      <c r="B9876">
        <v>2.74</v>
      </c>
    </row>
    <row r="9877" spans="1:2">
      <c r="A9877" s="52">
        <v>41989</v>
      </c>
      <c r="B9877">
        <v>2.69</v>
      </c>
    </row>
    <row r="9878" spans="1:2">
      <c r="A9878" s="52">
        <v>41990</v>
      </c>
      <c r="B9878">
        <v>2.74</v>
      </c>
    </row>
    <row r="9879" spans="1:2">
      <c r="A9879" s="52">
        <v>41991</v>
      </c>
      <c r="B9879">
        <v>2.82</v>
      </c>
    </row>
    <row r="9880" spans="1:2">
      <c r="A9880" s="52">
        <v>41992</v>
      </c>
      <c r="B9880">
        <v>2.77</v>
      </c>
    </row>
    <row r="9881" spans="1:2">
      <c r="A9881" s="52">
        <v>41995</v>
      </c>
      <c r="B9881">
        <v>2.75</v>
      </c>
    </row>
    <row r="9882" spans="1:2">
      <c r="A9882" s="52">
        <v>41996</v>
      </c>
      <c r="B9882">
        <v>2.85</v>
      </c>
    </row>
    <row r="9883" spans="1:2">
      <c r="A9883" s="52">
        <v>41997</v>
      </c>
      <c r="B9883">
        <v>2.83</v>
      </c>
    </row>
    <row r="9884" spans="1:2">
      <c r="A9884" s="52">
        <v>41998</v>
      </c>
      <c r="B9884" t="s">
        <v>7113</v>
      </c>
    </row>
    <row r="9885" spans="1:2">
      <c r="A9885" s="52">
        <v>41999</v>
      </c>
      <c r="B9885">
        <v>2.81</v>
      </c>
    </row>
    <row r="9886" spans="1:2">
      <c r="A9886" s="52">
        <v>42002</v>
      </c>
      <c r="B9886">
        <v>2.78</v>
      </c>
    </row>
    <row r="9887" spans="1:2">
      <c r="A9887" s="52">
        <v>42003</v>
      </c>
      <c r="B9887">
        <v>2.76</v>
      </c>
    </row>
    <row r="9888" spans="1:2">
      <c r="A9888" s="52">
        <v>42004</v>
      </c>
      <c r="B9888">
        <v>2.75</v>
      </c>
    </row>
    <row r="9889" spans="1:2">
      <c r="A9889" s="52">
        <v>42005</v>
      </c>
      <c r="B9889" t="s">
        <v>7113</v>
      </c>
    </row>
    <row r="9890" spans="1:2">
      <c r="A9890" s="52">
        <v>42006</v>
      </c>
      <c r="B9890">
        <v>2.69</v>
      </c>
    </row>
    <row r="9891" spans="1:2">
      <c r="A9891" s="52">
        <v>42009</v>
      </c>
      <c r="B9891">
        <v>2.6</v>
      </c>
    </row>
    <row r="9892" spans="1:2">
      <c r="A9892" s="52">
        <v>42010</v>
      </c>
      <c r="B9892">
        <v>2.52</v>
      </c>
    </row>
    <row r="9893" spans="1:2">
      <c r="A9893" s="52">
        <v>42011</v>
      </c>
      <c r="B9893">
        <v>2.52</v>
      </c>
    </row>
    <row r="9894" spans="1:2">
      <c r="A9894" s="52">
        <v>42012</v>
      </c>
      <c r="B9894">
        <v>2.59</v>
      </c>
    </row>
    <row r="9895" spans="1:2">
      <c r="A9895" s="52">
        <v>42013</v>
      </c>
      <c r="B9895">
        <v>2.5499999999999998</v>
      </c>
    </row>
    <row r="9896" spans="1:2">
      <c r="A9896" s="52">
        <v>42016</v>
      </c>
      <c r="B9896">
        <v>2.4900000000000002</v>
      </c>
    </row>
    <row r="9897" spans="1:2">
      <c r="A9897" s="52">
        <v>42017</v>
      </c>
      <c r="B9897">
        <v>2.4900000000000002</v>
      </c>
    </row>
    <row r="9898" spans="1:2">
      <c r="A9898" s="52">
        <v>42018</v>
      </c>
      <c r="B9898">
        <v>2.4700000000000002</v>
      </c>
    </row>
    <row r="9899" spans="1:2">
      <c r="A9899" s="52">
        <v>42019</v>
      </c>
      <c r="B9899">
        <v>2.4</v>
      </c>
    </row>
    <row r="9900" spans="1:2">
      <c r="A9900" s="52">
        <v>42020</v>
      </c>
      <c r="B9900">
        <v>2.44</v>
      </c>
    </row>
    <row r="9901" spans="1:2">
      <c r="A9901" s="52">
        <v>42023</v>
      </c>
      <c r="B9901" t="s">
        <v>7113</v>
      </c>
    </row>
    <row r="9902" spans="1:2">
      <c r="A9902" s="52">
        <v>42024</v>
      </c>
      <c r="B9902">
        <v>2.39</v>
      </c>
    </row>
    <row r="9903" spans="1:2">
      <c r="A9903" s="52">
        <v>42025</v>
      </c>
      <c r="B9903">
        <v>2.44</v>
      </c>
    </row>
    <row r="9904" spans="1:2">
      <c r="A9904" s="52">
        <v>42026</v>
      </c>
      <c r="B9904">
        <v>2.46</v>
      </c>
    </row>
    <row r="9905" spans="1:2">
      <c r="A9905" s="52">
        <v>42027</v>
      </c>
      <c r="B9905">
        <v>2.38</v>
      </c>
    </row>
    <row r="9906" spans="1:2">
      <c r="A9906" s="52">
        <v>42030</v>
      </c>
      <c r="B9906">
        <v>2.4</v>
      </c>
    </row>
    <row r="9907" spans="1:2">
      <c r="A9907" s="52">
        <v>42031</v>
      </c>
      <c r="B9907">
        <v>2.4</v>
      </c>
    </row>
    <row r="9908" spans="1:2">
      <c r="A9908" s="52">
        <v>42032</v>
      </c>
      <c r="B9908">
        <v>2.29</v>
      </c>
    </row>
    <row r="9909" spans="1:2">
      <c r="A9909" s="52">
        <v>42033</v>
      </c>
      <c r="B9909">
        <v>2.33</v>
      </c>
    </row>
    <row r="9910" spans="1:2">
      <c r="A9910" s="52">
        <v>42034</v>
      </c>
      <c r="B9910">
        <v>2.25</v>
      </c>
    </row>
    <row r="9911" spans="1:2">
      <c r="A9911" s="52">
        <v>42037</v>
      </c>
      <c r="B9911">
        <v>2.25</v>
      </c>
    </row>
    <row r="9912" spans="1:2">
      <c r="A9912" s="52">
        <v>42038</v>
      </c>
      <c r="B9912">
        <v>2.37</v>
      </c>
    </row>
    <row r="9913" spans="1:2">
      <c r="A9913" s="52">
        <v>42039</v>
      </c>
      <c r="B9913">
        <v>2.39</v>
      </c>
    </row>
    <row r="9914" spans="1:2">
      <c r="A9914" s="52">
        <v>42040</v>
      </c>
      <c r="B9914">
        <v>2.42</v>
      </c>
    </row>
    <row r="9915" spans="1:2">
      <c r="A9915" s="52">
        <v>42041</v>
      </c>
      <c r="B9915">
        <v>2.5099999999999998</v>
      </c>
    </row>
    <row r="9916" spans="1:2">
      <c r="A9916" s="52">
        <v>42044</v>
      </c>
      <c r="B9916">
        <v>2.52</v>
      </c>
    </row>
    <row r="9917" spans="1:2">
      <c r="A9917" s="52">
        <v>42045</v>
      </c>
      <c r="B9917">
        <v>2.58</v>
      </c>
    </row>
    <row r="9918" spans="1:2">
      <c r="A9918" s="52">
        <v>42046</v>
      </c>
      <c r="B9918">
        <v>2.57</v>
      </c>
    </row>
    <row r="9919" spans="1:2">
      <c r="A9919" s="52">
        <v>42047</v>
      </c>
      <c r="B9919">
        <v>2.58</v>
      </c>
    </row>
    <row r="9920" spans="1:2">
      <c r="A9920" s="52">
        <v>42048</v>
      </c>
      <c r="B9920">
        <v>2.63</v>
      </c>
    </row>
    <row r="9921" spans="1:2">
      <c r="A9921" s="52">
        <v>42051</v>
      </c>
      <c r="B9921" t="s">
        <v>7113</v>
      </c>
    </row>
    <row r="9922" spans="1:2">
      <c r="A9922" s="52">
        <v>42052</v>
      </c>
      <c r="B9922">
        <v>2.73</v>
      </c>
    </row>
    <row r="9923" spans="1:2">
      <c r="A9923" s="52">
        <v>42053</v>
      </c>
      <c r="B9923">
        <v>2.7</v>
      </c>
    </row>
    <row r="9924" spans="1:2">
      <c r="A9924" s="52">
        <v>42054</v>
      </c>
      <c r="B9924">
        <v>2.73</v>
      </c>
    </row>
    <row r="9925" spans="1:2">
      <c r="A9925" s="52">
        <v>42055</v>
      </c>
      <c r="B9925">
        <v>2.73</v>
      </c>
    </row>
    <row r="9926" spans="1:2">
      <c r="A9926" s="52">
        <v>42058</v>
      </c>
      <c r="B9926">
        <v>2.66</v>
      </c>
    </row>
    <row r="9927" spans="1:2">
      <c r="A9927" s="52">
        <v>42059</v>
      </c>
      <c r="B9927">
        <v>2.6</v>
      </c>
    </row>
    <row r="9928" spans="1:2">
      <c r="A9928" s="52">
        <v>42060</v>
      </c>
      <c r="B9928">
        <v>2.56</v>
      </c>
    </row>
    <row r="9929" spans="1:2">
      <c r="A9929" s="52">
        <v>42061</v>
      </c>
      <c r="B9929">
        <v>2.63</v>
      </c>
    </row>
    <row r="9930" spans="1:2">
      <c r="A9930" s="52">
        <v>42062</v>
      </c>
      <c r="B9930">
        <v>2.6</v>
      </c>
    </row>
    <row r="9931" spans="1:2">
      <c r="A9931" s="52">
        <v>42065</v>
      </c>
      <c r="B9931">
        <v>2.68</v>
      </c>
    </row>
    <row r="9932" spans="1:2">
      <c r="A9932" s="52">
        <v>42066</v>
      </c>
      <c r="B9932">
        <v>2.71</v>
      </c>
    </row>
    <row r="9933" spans="1:2">
      <c r="A9933" s="52">
        <v>42067</v>
      </c>
      <c r="B9933">
        <v>2.72</v>
      </c>
    </row>
    <row r="9934" spans="1:2">
      <c r="A9934" s="52">
        <v>42068</v>
      </c>
      <c r="B9934">
        <v>2.71</v>
      </c>
    </row>
    <row r="9935" spans="1:2">
      <c r="A9935" s="52">
        <v>42069</v>
      </c>
      <c r="B9935">
        <v>2.83</v>
      </c>
    </row>
    <row r="9936" spans="1:2">
      <c r="A9936" s="52">
        <v>42072</v>
      </c>
      <c r="B9936">
        <v>2.8</v>
      </c>
    </row>
    <row r="9937" spans="1:2">
      <c r="A9937" s="52">
        <v>42073</v>
      </c>
      <c r="B9937">
        <v>2.73</v>
      </c>
    </row>
    <row r="9938" spans="1:2">
      <c r="A9938" s="52">
        <v>42074</v>
      </c>
      <c r="B9938">
        <v>2.69</v>
      </c>
    </row>
    <row r="9939" spans="1:2">
      <c r="A9939" s="52">
        <v>42075</v>
      </c>
      <c r="B9939">
        <v>2.69</v>
      </c>
    </row>
    <row r="9940" spans="1:2">
      <c r="A9940" s="52">
        <v>42076</v>
      </c>
      <c r="B9940">
        <v>2.7</v>
      </c>
    </row>
    <row r="9941" spans="1:2">
      <c r="A9941" s="52">
        <v>42079</v>
      </c>
      <c r="B9941">
        <v>2.67</v>
      </c>
    </row>
    <row r="9942" spans="1:2">
      <c r="A9942" s="52">
        <v>42080</v>
      </c>
      <c r="B9942">
        <v>2.61</v>
      </c>
    </row>
    <row r="9943" spans="1:2">
      <c r="A9943" s="52">
        <v>42081</v>
      </c>
      <c r="B9943">
        <v>2.5099999999999998</v>
      </c>
    </row>
    <row r="9944" spans="1:2">
      <c r="A9944" s="52">
        <v>42082</v>
      </c>
      <c r="B9944">
        <v>2.54</v>
      </c>
    </row>
    <row r="9945" spans="1:2">
      <c r="A9945" s="52">
        <v>42083</v>
      </c>
      <c r="B9945">
        <v>2.5</v>
      </c>
    </row>
    <row r="9946" spans="1:2">
      <c r="A9946" s="52">
        <v>42086</v>
      </c>
      <c r="B9946">
        <v>2.5099999999999998</v>
      </c>
    </row>
    <row r="9947" spans="1:2">
      <c r="A9947" s="52">
        <v>42087</v>
      </c>
      <c r="B9947">
        <v>2.46</v>
      </c>
    </row>
    <row r="9948" spans="1:2">
      <c r="A9948" s="52">
        <v>42088</v>
      </c>
      <c r="B9948">
        <v>2.5</v>
      </c>
    </row>
    <row r="9949" spans="1:2">
      <c r="A9949" s="52">
        <v>42089</v>
      </c>
      <c r="B9949">
        <v>2.6</v>
      </c>
    </row>
    <row r="9950" spans="1:2">
      <c r="A9950" s="52">
        <v>42090</v>
      </c>
      <c r="B9950">
        <v>2.5299999999999998</v>
      </c>
    </row>
    <row r="9951" spans="1:2">
      <c r="A9951" s="52">
        <v>42093</v>
      </c>
      <c r="B9951">
        <v>2.5499999999999998</v>
      </c>
    </row>
    <row r="9952" spans="1:2">
      <c r="A9952" s="52">
        <v>42094</v>
      </c>
      <c r="B9952">
        <v>2.54</v>
      </c>
    </row>
    <row r="9953" spans="1:2">
      <c r="A9953" s="52">
        <v>42095</v>
      </c>
      <c r="B9953">
        <v>2.4700000000000002</v>
      </c>
    </row>
    <row r="9954" spans="1:2">
      <c r="A9954" s="52">
        <v>42096</v>
      </c>
      <c r="B9954">
        <v>2.5299999999999998</v>
      </c>
    </row>
    <row r="9955" spans="1:2">
      <c r="A9955" s="52">
        <v>42097</v>
      </c>
      <c r="B9955">
        <v>2.4900000000000002</v>
      </c>
    </row>
    <row r="9956" spans="1:2">
      <c r="A9956" s="52">
        <v>42100</v>
      </c>
      <c r="B9956">
        <v>2.57</v>
      </c>
    </row>
    <row r="9957" spans="1:2">
      <c r="A9957" s="52">
        <v>42101</v>
      </c>
      <c r="B9957">
        <v>2.52</v>
      </c>
    </row>
    <row r="9958" spans="1:2">
      <c r="A9958" s="52">
        <v>42102</v>
      </c>
      <c r="B9958">
        <v>2.5299999999999998</v>
      </c>
    </row>
    <row r="9959" spans="1:2">
      <c r="A9959" s="52">
        <v>42103</v>
      </c>
      <c r="B9959">
        <v>2.61</v>
      </c>
    </row>
    <row r="9960" spans="1:2">
      <c r="A9960" s="52">
        <v>42104</v>
      </c>
      <c r="B9960">
        <v>2.58</v>
      </c>
    </row>
    <row r="9961" spans="1:2">
      <c r="A9961" s="52">
        <v>42107</v>
      </c>
      <c r="B9961">
        <v>2.58</v>
      </c>
    </row>
    <row r="9962" spans="1:2">
      <c r="A9962" s="52">
        <v>42108</v>
      </c>
      <c r="B9962">
        <v>2.54</v>
      </c>
    </row>
    <row r="9963" spans="1:2">
      <c r="A9963" s="52">
        <v>42109</v>
      </c>
      <c r="B9963">
        <v>2.5499999999999998</v>
      </c>
    </row>
    <row r="9964" spans="1:2">
      <c r="A9964" s="52">
        <v>42110</v>
      </c>
      <c r="B9964">
        <v>2.56</v>
      </c>
    </row>
    <row r="9965" spans="1:2">
      <c r="A9965" s="52">
        <v>42111</v>
      </c>
      <c r="B9965">
        <v>2.5099999999999998</v>
      </c>
    </row>
    <row r="9966" spans="1:2">
      <c r="A9966" s="52">
        <v>42114</v>
      </c>
      <c r="B9966">
        <v>2.56</v>
      </c>
    </row>
    <row r="9967" spans="1:2">
      <c r="A9967" s="52">
        <v>42115</v>
      </c>
      <c r="B9967">
        <v>2.58</v>
      </c>
    </row>
    <row r="9968" spans="1:2">
      <c r="A9968" s="52">
        <v>42116</v>
      </c>
      <c r="B9968">
        <v>2.66</v>
      </c>
    </row>
    <row r="9969" spans="1:2">
      <c r="A9969" s="52">
        <v>42117</v>
      </c>
      <c r="B9969">
        <v>2.63</v>
      </c>
    </row>
    <row r="9970" spans="1:2">
      <c r="A9970" s="52">
        <v>42118</v>
      </c>
      <c r="B9970">
        <v>2.62</v>
      </c>
    </row>
    <row r="9971" spans="1:2">
      <c r="A9971" s="52">
        <v>42121</v>
      </c>
      <c r="B9971">
        <v>2.61</v>
      </c>
    </row>
    <row r="9972" spans="1:2">
      <c r="A9972" s="52">
        <v>42122</v>
      </c>
      <c r="B9972">
        <v>2.68</v>
      </c>
    </row>
    <row r="9973" spans="1:2">
      <c r="A9973" s="52">
        <v>42123</v>
      </c>
      <c r="B9973">
        <v>2.76</v>
      </c>
    </row>
    <row r="9974" spans="1:2">
      <c r="A9974" s="52">
        <v>42124</v>
      </c>
      <c r="B9974">
        <v>2.75</v>
      </c>
    </row>
    <row r="9975" spans="1:2">
      <c r="A9975" s="52">
        <v>42125</v>
      </c>
      <c r="B9975">
        <v>2.82</v>
      </c>
    </row>
    <row r="9976" spans="1:2">
      <c r="A9976" s="52">
        <v>42128</v>
      </c>
      <c r="B9976">
        <v>2.88</v>
      </c>
    </row>
    <row r="9977" spans="1:2">
      <c r="A9977" s="52">
        <v>42129</v>
      </c>
      <c r="B9977">
        <v>2.9</v>
      </c>
    </row>
    <row r="9978" spans="1:2">
      <c r="A9978" s="52">
        <v>42130</v>
      </c>
      <c r="B9978">
        <v>2.98</v>
      </c>
    </row>
    <row r="9979" spans="1:2">
      <c r="A9979" s="52">
        <v>42131</v>
      </c>
      <c r="B9979">
        <v>2.9</v>
      </c>
    </row>
    <row r="9980" spans="1:2">
      <c r="A9980" s="52">
        <v>42132</v>
      </c>
      <c r="B9980">
        <v>2.9</v>
      </c>
    </row>
    <row r="9981" spans="1:2">
      <c r="A9981" s="52">
        <v>42135</v>
      </c>
      <c r="B9981">
        <v>3.03</v>
      </c>
    </row>
    <row r="9982" spans="1:2">
      <c r="A9982" s="52">
        <v>42136</v>
      </c>
      <c r="B9982">
        <v>3.02</v>
      </c>
    </row>
    <row r="9983" spans="1:2">
      <c r="A9983" s="52">
        <v>42137</v>
      </c>
      <c r="B9983">
        <v>3.07</v>
      </c>
    </row>
    <row r="9984" spans="1:2">
      <c r="A9984" s="52">
        <v>42138</v>
      </c>
      <c r="B9984">
        <v>3.03</v>
      </c>
    </row>
    <row r="9985" spans="1:2">
      <c r="A9985" s="52">
        <v>42139</v>
      </c>
      <c r="B9985">
        <v>2.93</v>
      </c>
    </row>
    <row r="9986" spans="1:2">
      <c r="A9986" s="52">
        <v>42142</v>
      </c>
      <c r="B9986">
        <v>3.02</v>
      </c>
    </row>
    <row r="9987" spans="1:2">
      <c r="A9987" s="52">
        <v>42143</v>
      </c>
      <c r="B9987">
        <v>3.05</v>
      </c>
    </row>
    <row r="9988" spans="1:2">
      <c r="A9988" s="52">
        <v>42144</v>
      </c>
      <c r="B9988">
        <v>3.06</v>
      </c>
    </row>
    <row r="9989" spans="1:2">
      <c r="A9989" s="52">
        <v>42145</v>
      </c>
      <c r="B9989">
        <v>2.98</v>
      </c>
    </row>
    <row r="9990" spans="1:2">
      <c r="A9990" s="52">
        <v>42146</v>
      </c>
      <c r="B9990">
        <v>2.99</v>
      </c>
    </row>
    <row r="9991" spans="1:2">
      <c r="A9991" s="52">
        <v>42149</v>
      </c>
      <c r="B9991" t="s">
        <v>7113</v>
      </c>
    </row>
    <row r="9992" spans="1:2">
      <c r="A9992" s="52">
        <v>42150</v>
      </c>
      <c r="B9992">
        <v>2.89</v>
      </c>
    </row>
    <row r="9993" spans="1:2">
      <c r="A9993" s="52">
        <v>42151</v>
      </c>
      <c r="B9993">
        <v>2.88</v>
      </c>
    </row>
    <row r="9994" spans="1:2">
      <c r="A9994" s="52">
        <v>42152</v>
      </c>
      <c r="B9994">
        <v>2.89</v>
      </c>
    </row>
    <row r="9995" spans="1:2">
      <c r="A9995" s="52">
        <v>42153</v>
      </c>
      <c r="B9995">
        <v>2.88</v>
      </c>
    </row>
    <row r="9996" spans="1:2">
      <c r="A9996" s="52">
        <v>42156</v>
      </c>
      <c r="B9996">
        <v>2.94</v>
      </c>
    </row>
    <row r="9997" spans="1:2">
      <c r="A9997" s="52">
        <v>42157</v>
      </c>
      <c r="B9997">
        <v>3.02</v>
      </c>
    </row>
    <row r="9998" spans="1:2">
      <c r="A9998" s="52">
        <v>42158</v>
      </c>
      <c r="B9998">
        <v>3.11</v>
      </c>
    </row>
    <row r="9999" spans="1:2">
      <c r="A9999" s="52">
        <v>42159</v>
      </c>
      <c r="B9999">
        <v>3.03</v>
      </c>
    </row>
    <row r="10000" spans="1:2">
      <c r="A10000" s="52">
        <v>42160</v>
      </c>
      <c r="B10000">
        <v>3.11</v>
      </c>
    </row>
    <row r="10001" spans="1:2">
      <c r="A10001" s="52">
        <v>42163</v>
      </c>
      <c r="B10001">
        <v>3.11</v>
      </c>
    </row>
    <row r="10002" spans="1:2">
      <c r="A10002" s="52">
        <v>42164</v>
      </c>
      <c r="B10002">
        <v>3.15</v>
      </c>
    </row>
    <row r="10003" spans="1:2">
      <c r="A10003" s="52">
        <v>42165</v>
      </c>
      <c r="B10003">
        <v>3.22</v>
      </c>
    </row>
    <row r="10004" spans="1:2">
      <c r="A10004" s="52">
        <v>42166</v>
      </c>
      <c r="B10004">
        <v>3.11</v>
      </c>
    </row>
    <row r="10005" spans="1:2">
      <c r="A10005" s="52">
        <v>42167</v>
      </c>
      <c r="B10005">
        <v>3.1</v>
      </c>
    </row>
    <row r="10006" spans="1:2">
      <c r="A10006" s="52">
        <v>42170</v>
      </c>
      <c r="B10006">
        <v>3.09</v>
      </c>
    </row>
    <row r="10007" spans="1:2">
      <c r="A10007" s="52">
        <v>42171</v>
      </c>
      <c r="B10007">
        <v>3.06</v>
      </c>
    </row>
    <row r="10008" spans="1:2">
      <c r="A10008" s="52">
        <v>42172</v>
      </c>
      <c r="B10008">
        <v>3.09</v>
      </c>
    </row>
    <row r="10009" spans="1:2">
      <c r="A10009" s="52">
        <v>42173</v>
      </c>
      <c r="B10009">
        <v>3.14</v>
      </c>
    </row>
    <row r="10010" spans="1:2">
      <c r="A10010" s="52">
        <v>42174</v>
      </c>
      <c r="B10010">
        <v>3.05</v>
      </c>
    </row>
    <row r="10011" spans="1:2">
      <c r="A10011" s="52">
        <v>42177</v>
      </c>
      <c r="B10011">
        <v>3.16</v>
      </c>
    </row>
    <row r="10012" spans="1:2">
      <c r="A10012" s="52">
        <v>42178</v>
      </c>
      <c r="B10012">
        <v>3.2</v>
      </c>
    </row>
    <row r="10013" spans="1:2">
      <c r="A10013" s="52">
        <v>42179</v>
      </c>
      <c r="B10013">
        <v>3.16</v>
      </c>
    </row>
    <row r="10014" spans="1:2">
      <c r="A10014" s="52">
        <v>42180</v>
      </c>
      <c r="B10014">
        <v>3.16</v>
      </c>
    </row>
    <row r="10015" spans="1:2">
      <c r="A10015" s="52">
        <v>42181</v>
      </c>
      <c r="B10015">
        <v>3.25</v>
      </c>
    </row>
    <row r="10016" spans="1:2">
      <c r="A10016" s="52">
        <v>42184</v>
      </c>
      <c r="B10016">
        <v>3.09</v>
      </c>
    </row>
    <row r="10017" spans="1:2">
      <c r="A10017" s="52">
        <v>42185</v>
      </c>
      <c r="B10017">
        <v>3.11</v>
      </c>
    </row>
    <row r="10018" spans="1:2">
      <c r="A10018" s="52">
        <v>42186</v>
      </c>
      <c r="B10018">
        <v>3.2</v>
      </c>
    </row>
    <row r="10019" spans="1:2">
      <c r="A10019" s="52">
        <v>42187</v>
      </c>
      <c r="B10019">
        <v>3.19</v>
      </c>
    </row>
    <row r="10020" spans="1:2">
      <c r="A10020" s="52">
        <v>42188</v>
      </c>
      <c r="B10020" t="s">
        <v>7113</v>
      </c>
    </row>
    <row r="10021" spans="1:2">
      <c r="A10021" s="52">
        <v>42191</v>
      </c>
      <c r="B10021">
        <v>3.08</v>
      </c>
    </row>
    <row r="10022" spans="1:2">
      <c r="A10022" s="52">
        <v>42192</v>
      </c>
      <c r="B10022">
        <v>3.04</v>
      </c>
    </row>
    <row r="10023" spans="1:2">
      <c r="A10023" s="52">
        <v>42193</v>
      </c>
      <c r="B10023">
        <v>2.99</v>
      </c>
    </row>
    <row r="10024" spans="1:2">
      <c r="A10024" s="52">
        <v>42194</v>
      </c>
      <c r="B10024">
        <v>3.11</v>
      </c>
    </row>
    <row r="10025" spans="1:2">
      <c r="A10025" s="52">
        <v>42195</v>
      </c>
      <c r="B10025">
        <v>3.2</v>
      </c>
    </row>
    <row r="10026" spans="1:2">
      <c r="A10026" s="52">
        <v>42198</v>
      </c>
      <c r="B10026">
        <v>3.21</v>
      </c>
    </row>
    <row r="10027" spans="1:2">
      <c r="A10027" s="52">
        <v>42199</v>
      </c>
      <c r="B10027">
        <v>3.2</v>
      </c>
    </row>
    <row r="10028" spans="1:2">
      <c r="A10028" s="52">
        <v>42200</v>
      </c>
      <c r="B10028">
        <v>3.13</v>
      </c>
    </row>
    <row r="10029" spans="1:2">
      <c r="A10029" s="52">
        <v>42201</v>
      </c>
      <c r="B10029">
        <v>3.11</v>
      </c>
    </row>
    <row r="10030" spans="1:2">
      <c r="A10030" s="52">
        <v>42202</v>
      </c>
      <c r="B10030">
        <v>3.08</v>
      </c>
    </row>
    <row r="10031" spans="1:2">
      <c r="A10031" s="52">
        <v>42205</v>
      </c>
      <c r="B10031">
        <v>3.1</v>
      </c>
    </row>
    <row r="10032" spans="1:2">
      <c r="A10032" s="52">
        <v>42206</v>
      </c>
      <c r="B10032">
        <v>3.08</v>
      </c>
    </row>
    <row r="10033" spans="1:2">
      <c r="A10033" s="52">
        <v>42207</v>
      </c>
      <c r="B10033">
        <v>3.04</v>
      </c>
    </row>
    <row r="10034" spans="1:2">
      <c r="A10034" s="52">
        <v>42208</v>
      </c>
      <c r="B10034">
        <v>2.98</v>
      </c>
    </row>
    <row r="10035" spans="1:2">
      <c r="A10035" s="52">
        <v>42209</v>
      </c>
      <c r="B10035">
        <v>2.96</v>
      </c>
    </row>
    <row r="10036" spans="1:2">
      <c r="A10036" s="52">
        <v>42212</v>
      </c>
      <c r="B10036">
        <v>2.93</v>
      </c>
    </row>
    <row r="10037" spans="1:2">
      <c r="A10037" s="52">
        <v>42213</v>
      </c>
      <c r="B10037">
        <v>2.96</v>
      </c>
    </row>
    <row r="10038" spans="1:2">
      <c r="A10038" s="52">
        <v>42214</v>
      </c>
      <c r="B10038">
        <v>2.99</v>
      </c>
    </row>
    <row r="10039" spans="1:2">
      <c r="A10039" s="52">
        <v>42215</v>
      </c>
      <c r="B10039">
        <v>2.96</v>
      </c>
    </row>
    <row r="10040" spans="1:2">
      <c r="A10040" s="52">
        <v>42216</v>
      </c>
      <c r="B10040">
        <v>2.92</v>
      </c>
    </row>
    <row r="10041" spans="1:2">
      <c r="A10041" s="52">
        <v>42219</v>
      </c>
      <c r="B10041">
        <v>2.86</v>
      </c>
    </row>
    <row r="10042" spans="1:2">
      <c r="A10042" s="52">
        <v>42220</v>
      </c>
      <c r="B10042">
        <v>2.9</v>
      </c>
    </row>
    <row r="10043" spans="1:2">
      <c r="A10043" s="52">
        <v>42221</v>
      </c>
      <c r="B10043">
        <v>2.94</v>
      </c>
    </row>
    <row r="10044" spans="1:2">
      <c r="A10044" s="52">
        <v>42222</v>
      </c>
      <c r="B10044">
        <v>2.9</v>
      </c>
    </row>
    <row r="10045" spans="1:2">
      <c r="A10045" s="52">
        <v>42223</v>
      </c>
      <c r="B10045">
        <v>2.83</v>
      </c>
    </row>
    <row r="10046" spans="1:2">
      <c r="A10046" s="52">
        <v>42226</v>
      </c>
      <c r="B10046">
        <v>2.89</v>
      </c>
    </row>
    <row r="10047" spans="1:2">
      <c r="A10047" s="52">
        <v>42227</v>
      </c>
      <c r="B10047">
        <v>2.81</v>
      </c>
    </row>
    <row r="10048" spans="1:2">
      <c r="A10048" s="52">
        <v>42228</v>
      </c>
      <c r="B10048">
        <v>2.84</v>
      </c>
    </row>
    <row r="10049" spans="1:2">
      <c r="A10049" s="52">
        <v>42229</v>
      </c>
      <c r="B10049">
        <v>2.86</v>
      </c>
    </row>
    <row r="10050" spans="1:2">
      <c r="A10050" s="52">
        <v>42230</v>
      </c>
      <c r="B10050">
        <v>2.84</v>
      </c>
    </row>
    <row r="10051" spans="1:2">
      <c r="A10051" s="52">
        <v>42233</v>
      </c>
      <c r="B10051">
        <v>2.81</v>
      </c>
    </row>
    <row r="10052" spans="1:2">
      <c r="A10052" s="52">
        <v>42234</v>
      </c>
      <c r="B10052">
        <v>2.87</v>
      </c>
    </row>
    <row r="10053" spans="1:2">
      <c r="A10053" s="52">
        <v>42235</v>
      </c>
      <c r="B10053">
        <v>2.81</v>
      </c>
    </row>
    <row r="10054" spans="1:2">
      <c r="A10054" s="52">
        <v>42236</v>
      </c>
      <c r="B10054">
        <v>2.76</v>
      </c>
    </row>
    <row r="10055" spans="1:2">
      <c r="A10055" s="52">
        <v>42237</v>
      </c>
      <c r="B10055">
        <v>2.74</v>
      </c>
    </row>
    <row r="10056" spans="1:2">
      <c r="A10056" s="52">
        <v>42240</v>
      </c>
      <c r="B10056">
        <v>2.73</v>
      </c>
    </row>
    <row r="10057" spans="1:2">
      <c r="A10057" s="52">
        <v>42241</v>
      </c>
      <c r="B10057">
        <v>2.84</v>
      </c>
    </row>
    <row r="10058" spans="1:2">
      <c r="A10058" s="52">
        <v>42242</v>
      </c>
      <c r="B10058">
        <v>2.94</v>
      </c>
    </row>
    <row r="10059" spans="1:2">
      <c r="A10059" s="52">
        <v>42243</v>
      </c>
      <c r="B10059">
        <v>2.93</v>
      </c>
    </row>
    <row r="10060" spans="1:2">
      <c r="A10060" s="52">
        <v>42244</v>
      </c>
      <c r="B10060">
        <v>2.92</v>
      </c>
    </row>
    <row r="10061" spans="1:2">
      <c r="A10061" s="52">
        <v>42247</v>
      </c>
      <c r="B10061">
        <v>2.95</v>
      </c>
    </row>
    <row r="10062" spans="1:2">
      <c r="A10062" s="52">
        <v>42248</v>
      </c>
      <c r="B10062">
        <v>2.93</v>
      </c>
    </row>
    <row r="10063" spans="1:2">
      <c r="A10063" s="52">
        <v>42249</v>
      </c>
      <c r="B10063">
        <v>2.97</v>
      </c>
    </row>
    <row r="10064" spans="1:2">
      <c r="A10064" s="52">
        <v>42250</v>
      </c>
      <c r="B10064">
        <v>2.95</v>
      </c>
    </row>
    <row r="10065" spans="1:2">
      <c r="A10065" s="52">
        <v>42251</v>
      </c>
      <c r="B10065">
        <v>2.89</v>
      </c>
    </row>
    <row r="10066" spans="1:2">
      <c r="A10066" s="52">
        <v>42254</v>
      </c>
      <c r="B10066" t="s">
        <v>7113</v>
      </c>
    </row>
    <row r="10067" spans="1:2">
      <c r="A10067" s="52">
        <v>42255</v>
      </c>
      <c r="B10067">
        <v>2.97</v>
      </c>
    </row>
    <row r="10068" spans="1:2">
      <c r="A10068" s="52">
        <v>42256</v>
      </c>
      <c r="B10068">
        <v>2.96</v>
      </c>
    </row>
    <row r="10069" spans="1:2">
      <c r="A10069" s="52">
        <v>42257</v>
      </c>
      <c r="B10069">
        <v>2.98</v>
      </c>
    </row>
    <row r="10070" spans="1:2">
      <c r="A10070" s="52">
        <v>42258</v>
      </c>
      <c r="B10070">
        <v>2.95</v>
      </c>
    </row>
    <row r="10071" spans="1:2">
      <c r="A10071" s="52">
        <v>42261</v>
      </c>
      <c r="B10071">
        <v>2.95</v>
      </c>
    </row>
    <row r="10072" spans="1:2">
      <c r="A10072" s="52">
        <v>42262</v>
      </c>
      <c r="B10072">
        <v>3.06</v>
      </c>
    </row>
    <row r="10073" spans="1:2">
      <c r="A10073" s="52">
        <v>42263</v>
      </c>
      <c r="B10073">
        <v>3.08</v>
      </c>
    </row>
    <row r="10074" spans="1:2">
      <c r="A10074" s="52">
        <v>42264</v>
      </c>
      <c r="B10074">
        <v>3.02</v>
      </c>
    </row>
    <row r="10075" spans="1:2">
      <c r="A10075" s="52">
        <v>42265</v>
      </c>
      <c r="B10075">
        <v>2.93</v>
      </c>
    </row>
    <row r="10076" spans="1:2">
      <c r="A10076" s="52">
        <v>42268</v>
      </c>
      <c r="B10076">
        <v>3.02</v>
      </c>
    </row>
    <row r="10077" spans="1:2">
      <c r="A10077" s="52">
        <v>42269</v>
      </c>
      <c r="B10077">
        <v>2.94</v>
      </c>
    </row>
    <row r="10078" spans="1:2">
      <c r="A10078" s="52">
        <v>42270</v>
      </c>
      <c r="B10078">
        <v>2.95</v>
      </c>
    </row>
    <row r="10079" spans="1:2">
      <c r="A10079" s="52">
        <v>42271</v>
      </c>
      <c r="B10079">
        <v>2.91</v>
      </c>
    </row>
    <row r="10080" spans="1:2">
      <c r="A10080" s="52">
        <v>42272</v>
      </c>
      <c r="B10080">
        <v>2.96</v>
      </c>
    </row>
    <row r="10081" spans="1:2">
      <c r="A10081" s="52">
        <v>42275</v>
      </c>
      <c r="B10081">
        <v>2.87</v>
      </c>
    </row>
    <row r="10082" spans="1:2">
      <c r="A10082" s="52">
        <v>42276</v>
      </c>
      <c r="B10082">
        <v>2.85</v>
      </c>
    </row>
    <row r="10083" spans="1:2">
      <c r="A10083" s="52">
        <v>42277</v>
      </c>
      <c r="B10083">
        <v>2.87</v>
      </c>
    </row>
    <row r="10084" spans="1:2">
      <c r="A10084" s="52">
        <v>42278</v>
      </c>
      <c r="B10084">
        <v>2.85</v>
      </c>
    </row>
    <row r="10085" spans="1:2">
      <c r="A10085" s="52">
        <v>42279</v>
      </c>
      <c r="B10085">
        <v>2.82</v>
      </c>
    </row>
    <row r="10086" spans="1:2">
      <c r="A10086" s="52">
        <v>42282</v>
      </c>
      <c r="B10086">
        <v>2.9</v>
      </c>
    </row>
    <row r="10087" spans="1:2">
      <c r="A10087" s="52">
        <v>42283</v>
      </c>
      <c r="B10087">
        <v>2.88</v>
      </c>
    </row>
    <row r="10088" spans="1:2">
      <c r="A10088" s="52">
        <v>42284</v>
      </c>
      <c r="B10088">
        <v>2.89</v>
      </c>
    </row>
    <row r="10089" spans="1:2">
      <c r="A10089" s="52">
        <v>42285</v>
      </c>
      <c r="B10089">
        <v>2.96</v>
      </c>
    </row>
    <row r="10090" spans="1:2">
      <c r="A10090" s="52">
        <v>42286</v>
      </c>
      <c r="B10090">
        <v>2.94</v>
      </c>
    </row>
    <row r="10091" spans="1:2">
      <c r="A10091" s="52">
        <v>42289</v>
      </c>
      <c r="B10091" t="s">
        <v>7113</v>
      </c>
    </row>
    <row r="10092" spans="1:2">
      <c r="A10092" s="52">
        <v>42290</v>
      </c>
      <c r="B10092">
        <v>2.89</v>
      </c>
    </row>
    <row r="10093" spans="1:2">
      <c r="A10093" s="52">
        <v>42291</v>
      </c>
      <c r="B10093">
        <v>2.84</v>
      </c>
    </row>
    <row r="10094" spans="1:2">
      <c r="A10094" s="52">
        <v>42292</v>
      </c>
      <c r="B10094">
        <v>2.87</v>
      </c>
    </row>
    <row r="10095" spans="1:2">
      <c r="A10095" s="52">
        <v>42293</v>
      </c>
      <c r="B10095">
        <v>2.87</v>
      </c>
    </row>
    <row r="10096" spans="1:2">
      <c r="A10096" s="52">
        <v>42296</v>
      </c>
      <c r="B10096">
        <v>2.89</v>
      </c>
    </row>
    <row r="10097" spans="1:2">
      <c r="A10097" s="52">
        <v>42297</v>
      </c>
      <c r="B10097">
        <v>2.92</v>
      </c>
    </row>
    <row r="10098" spans="1:2">
      <c r="A10098" s="52">
        <v>42298</v>
      </c>
      <c r="B10098">
        <v>2.87</v>
      </c>
    </row>
    <row r="10099" spans="1:2">
      <c r="A10099" s="52">
        <v>42299</v>
      </c>
      <c r="B10099">
        <v>2.87</v>
      </c>
    </row>
    <row r="10100" spans="1:2">
      <c r="A10100" s="52">
        <v>42300</v>
      </c>
      <c r="B10100">
        <v>2.9</v>
      </c>
    </row>
    <row r="10101" spans="1:2">
      <c r="A10101" s="52">
        <v>42303</v>
      </c>
      <c r="B10101">
        <v>2.87</v>
      </c>
    </row>
    <row r="10102" spans="1:2">
      <c r="A10102" s="52">
        <v>42304</v>
      </c>
      <c r="B10102">
        <v>2.86</v>
      </c>
    </row>
    <row r="10103" spans="1:2">
      <c r="A10103" s="52">
        <v>42305</v>
      </c>
      <c r="B10103">
        <v>2.87</v>
      </c>
    </row>
    <row r="10104" spans="1:2">
      <c r="A10104" s="52">
        <v>42306</v>
      </c>
      <c r="B10104">
        <v>2.96</v>
      </c>
    </row>
    <row r="10105" spans="1:2">
      <c r="A10105" s="52">
        <v>42307</v>
      </c>
      <c r="B10105">
        <v>2.93</v>
      </c>
    </row>
    <row r="10106" spans="1:2">
      <c r="A10106" s="52">
        <v>42310</v>
      </c>
      <c r="B10106">
        <v>2.95</v>
      </c>
    </row>
    <row r="10107" spans="1:2">
      <c r="A10107" s="52">
        <v>42311</v>
      </c>
      <c r="B10107">
        <v>3</v>
      </c>
    </row>
    <row r="10108" spans="1:2">
      <c r="A10108" s="52">
        <v>42312</v>
      </c>
      <c r="B10108">
        <v>3</v>
      </c>
    </row>
    <row r="10109" spans="1:2">
      <c r="A10109" s="52">
        <v>42313</v>
      </c>
      <c r="B10109">
        <v>3.01</v>
      </c>
    </row>
    <row r="10110" spans="1:2">
      <c r="A10110" s="52">
        <v>42314</v>
      </c>
      <c r="B10110">
        <v>3.09</v>
      </c>
    </row>
    <row r="10111" spans="1:2">
      <c r="A10111" s="52">
        <v>42317</v>
      </c>
      <c r="B10111">
        <v>3.12</v>
      </c>
    </row>
    <row r="10112" spans="1:2">
      <c r="A10112" s="52">
        <v>42318</v>
      </c>
      <c r="B10112">
        <v>3.1</v>
      </c>
    </row>
    <row r="10113" spans="1:2">
      <c r="A10113" s="52">
        <v>42319</v>
      </c>
      <c r="B10113" t="s">
        <v>7113</v>
      </c>
    </row>
    <row r="10114" spans="1:2">
      <c r="A10114" s="52">
        <v>42320</v>
      </c>
      <c r="B10114">
        <v>3.09</v>
      </c>
    </row>
    <row r="10115" spans="1:2">
      <c r="A10115" s="52">
        <v>42321</v>
      </c>
      <c r="B10115">
        <v>3.06</v>
      </c>
    </row>
    <row r="10116" spans="1:2">
      <c r="A10116" s="52">
        <v>42324</v>
      </c>
      <c r="B10116">
        <v>3.07</v>
      </c>
    </row>
    <row r="10117" spans="1:2">
      <c r="A10117" s="52">
        <v>42325</v>
      </c>
      <c r="B10117">
        <v>3.04</v>
      </c>
    </row>
    <row r="10118" spans="1:2">
      <c r="A10118" s="52">
        <v>42326</v>
      </c>
      <c r="B10118">
        <v>3.04</v>
      </c>
    </row>
    <row r="10119" spans="1:2">
      <c r="A10119" s="52">
        <v>42327</v>
      </c>
      <c r="B10119">
        <v>3</v>
      </c>
    </row>
    <row r="10120" spans="1:2">
      <c r="A10120" s="52">
        <v>42328</v>
      </c>
      <c r="B10120">
        <v>3.02</v>
      </c>
    </row>
    <row r="10121" spans="1:2">
      <c r="A10121" s="52">
        <v>42331</v>
      </c>
      <c r="B10121">
        <v>3</v>
      </c>
    </row>
    <row r="10122" spans="1:2">
      <c r="A10122" s="52">
        <v>42332</v>
      </c>
      <c r="B10122">
        <v>3</v>
      </c>
    </row>
    <row r="10123" spans="1:2">
      <c r="A10123" s="52">
        <v>42333</v>
      </c>
      <c r="B10123">
        <v>3</v>
      </c>
    </row>
    <row r="10124" spans="1:2">
      <c r="A10124" s="52">
        <v>42334</v>
      </c>
      <c r="B10124" t="s">
        <v>7113</v>
      </c>
    </row>
    <row r="10125" spans="1:2">
      <c r="A10125" s="52">
        <v>42335</v>
      </c>
      <c r="B10125">
        <v>3</v>
      </c>
    </row>
    <row r="10126" spans="1:2">
      <c r="A10126" s="52">
        <v>42338</v>
      </c>
      <c r="B10126">
        <v>2.98</v>
      </c>
    </row>
    <row r="10127" spans="1:2">
      <c r="A10127" s="52">
        <v>42339</v>
      </c>
      <c r="B10127">
        <v>2.91</v>
      </c>
    </row>
    <row r="10128" spans="1:2">
      <c r="A10128" s="52">
        <v>42340</v>
      </c>
      <c r="B10128">
        <v>2.91</v>
      </c>
    </row>
    <row r="10129" spans="1:2">
      <c r="A10129" s="52">
        <v>42341</v>
      </c>
      <c r="B10129">
        <v>3.07</v>
      </c>
    </row>
    <row r="10130" spans="1:2">
      <c r="A10130" s="52">
        <v>42342</v>
      </c>
      <c r="B10130">
        <v>3.01</v>
      </c>
    </row>
    <row r="10131" spans="1:2">
      <c r="A10131" s="52">
        <v>42345</v>
      </c>
      <c r="B10131">
        <v>2.95</v>
      </c>
    </row>
    <row r="10132" spans="1:2">
      <c r="A10132" s="52">
        <v>42346</v>
      </c>
      <c r="B10132">
        <v>2.97</v>
      </c>
    </row>
    <row r="10133" spans="1:2">
      <c r="A10133" s="52">
        <v>42347</v>
      </c>
      <c r="B10133">
        <v>2.97</v>
      </c>
    </row>
    <row r="10134" spans="1:2">
      <c r="A10134" s="52">
        <v>42348</v>
      </c>
      <c r="B10134">
        <v>2.98</v>
      </c>
    </row>
    <row r="10135" spans="1:2">
      <c r="A10135" s="52">
        <v>42349</v>
      </c>
      <c r="B10135">
        <v>2.87</v>
      </c>
    </row>
    <row r="10136" spans="1:2">
      <c r="A10136" s="52">
        <v>42352</v>
      </c>
      <c r="B10136">
        <v>2.96</v>
      </c>
    </row>
    <row r="10137" spans="1:2">
      <c r="A10137" s="52">
        <v>42353</v>
      </c>
      <c r="B10137">
        <v>3</v>
      </c>
    </row>
    <row r="10138" spans="1:2">
      <c r="A10138" s="52">
        <v>42354</v>
      </c>
      <c r="B10138">
        <v>3.02</v>
      </c>
    </row>
    <row r="10139" spans="1:2">
      <c r="A10139" s="52">
        <v>42355</v>
      </c>
      <c r="B10139">
        <v>2.94</v>
      </c>
    </row>
    <row r="10140" spans="1:2">
      <c r="A10140" s="52">
        <v>42356</v>
      </c>
      <c r="B10140">
        <v>2.9</v>
      </c>
    </row>
    <row r="10141" spans="1:2">
      <c r="A10141" s="52">
        <v>42359</v>
      </c>
      <c r="B10141">
        <v>2.92</v>
      </c>
    </row>
    <row r="10142" spans="1:2">
      <c r="A10142" s="52">
        <v>42360</v>
      </c>
      <c r="B10142">
        <v>2.96</v>
      </c>
    </row>
    <row r="10143" spans="1:2">
      <c r="A10143" s="52">
        <v>42361</v>
      </c>
      <c r="B10143">
        <v>3</v>
      </c>
    </row>
    <row r="10144" spans="1:2">
      <c r="A10144" s="52">
        <v>42362</v>
      </c>
      <c r="B10144">
        <v>2.96</v>
      </c>
    </row>
    <row r="10145" spans="1:2">
      <c r="A10145" s="52">
        <v>42363</v>
      </c>
      <c r="B10145" t="s">
        <v>7113</v>
      </c>
    </row>
    <row r="10146" spans="1:2">
      <c r="A10146" s="52">
        <v>42366</v>
      </c>
      <c r="B10146">
        <v>2.95</v>
      </c>
    </row>
    <row r="10147" spans="1:2">
      <c r="A10147" s="52">
        <v>42367</v>
      </c>
      <c r="B10147">
        <v>3.04</v>
      </c>
    </row>
    <row r="10148" spans="1:2">
      <c r="A10148" s="52">
        <v>42368</v>
      </c>
      <c r="B10148">
        <v>3.04</v>
      </c>
    </row>
    <row r="10149" spans="1:2">
      <c r="A10149" s="52">
        <v>42369</v>
      </c>
      <c r="B10149">
        <v>3.01</v>
      </c>
    </row>
    <row r="10150" spans="1:2">
      <c r="A10150" s="52">
        <v>42370</v>
      </c>
      <c r="B10150" t="s">
        <v>7113</v>
      </c>
    </row>
    <row r="10151" spans="1:2">
      <c r="A10151" s="52">
        <v>42373</v>
      </c>
      <c r="B10151">
        <v>2.98</v>
      </c>
    </row>
    <row r="10152" spans="1:2">
      <c r="A10152" s="52">
        <v>42374</v>
      </c>
      <c r="B10152">
        <v>3.01</v>
      </c>
    </row>
    <row r="10153" spans="1:2">
      <c r="A10153" s="52">
        <v>42375</v>
      </c>
      <c r="B10153">
        <v>2.94</v>
      </c>
    </row>
    <row r="10154" spans="1:2">
      <c r="A10154" s="52">
        <v>42376</v>
      </c>
      <c r="B10154">
        <v>2.92</v>
      </c>
    </row>
    <row r="10155" spans="1:2">
      <c r="A10155" s="52">
        <v>42377</v>
      </c>
      <c r="B10155">
        <v>2.91</v>
      </c>
    </row>
    <row r="10156" spans="1:2">
      <c r="A10156" s="52">
        <v>42380</v>
      </c>
      <c r="B10156">
        <v>2.96</v>
      </c>
    </row>
    <row r="10157" spans="1:2">
      <c r="A10157" s="52">
        <v>42381</v>
      </c>
      <c r="B10157">
        <v>2.89</v>
      </c>
    </row>
    <row r="10158" spans="1:2">
      <c r="A10158" s="52">
        <v>42382</v>
      </c>
      <c r="B10158">
        <v>2.85</v>
      </c>
    </row>
    <row r="10159" spans="1:2">
      <c r="A10159" s="52">
        <v>42383</v>
      </c>
      <c r="B10159">
        <v>2.9</v>
      </c>
    </row>
    <row r="10160" spans="1:2">
      <c r="A10160" s="52">
        <v>42384</v>
      </c>
      <c r="B10160">
        <v>2.81</v>
      </c>
    </row>
    <row r="10161" spans="1:2">
      <c r="A10161" s="52">
        <v>42387</v>
      </c>
      <c r="B10161" t="s">
        <v>7113</v>
      </c>
    </row>
    <row r="10162" spans="1:2">
      <c r="A10162" s="52">
        <v>42388</v>
      </c>
      <c r="B10162">
        <v>2.82</v>
      </c>
    </row>
    <row r="10163" spans="1:2">
      <c r="A10163" s="52">
        <v>42389</v>
      </c>
      <c r="B10163">
        <v>2.77</v>
      </c>
    </row>
    <row r="10164" spans="1:2">
      <c r="A10164" s="52">
        <v>42390</v>
      </c>
      <c r="B10164">
        <v>2.79</v>
      </c>
    </row>
    <row r="10165" spans="1:2">
      <c r="A10165" s="52">
        <v>42391</v>
      </c>
      <c r="B10165">
        <v>2.83</v>
      </c>
    </row>
    <row r="10166" spans="1:2">
      <c r="A10166" s="52">
        <v>42394</v>
      </c>
      <c r="B10166">
        <v>2.8</v>
      </c>
    </row>
    <row r="10167" spans="1:2">
      <c r="A10167" s="52">
        <v>42395</v>
      </c>
      <c r="B10167">
        <v>2.79</v>
      </c>
    </row>
    <row r="10168" spans="1:2">
      <c r="A10168" s="52">
        <v>42396</v>
      </c>
      <c r="B10168">
        <v>2.8</v>
      </c>
    </row>
    <row r="10169" spans="1:2">
      <c r="A10169" s="52">
        <v>42397</v>
      </c>
      <c r="B10169">
        <v>2.79</v>
      </c>
    </row>
    <row r="10170" spans="1:2">
      <c r="A10170" s="52">
        <v>42398</v>
      </c>
      <c r="B10170">
        <v>2.75</v>
      </c>
    </row>
    <row r="10171" spans="1:2">
      <c r="A10171" s="52">
        <v>42401</v>
      </c>
      <c r="B10171">
        <v>2.77</v>
      </c>
    </row>
    <row r="10172" spans="1:2">
      <c r="A10172" s="52">
        <v>42402</v>
      </c>
      <c r="B10172">
        <v>2.67</v>
      </c>
    </row>
    <row r="10173" spans="1:2">
      <c r="A10173" s="52">
        <v>42403</v>
      </c>
      <c r="B10173">
        <v>2.7</v>
      </c>
    </row>
    <row r="10174" spans="1:2">
      <c r="A10174" s="52">
        <v>42404</v>
      </c>
      <c r="B10174">
        <v>2.7</v>
      </c>
    </row>
    <row r="10175" spans="1:2">
      <c r="A10175" s="52">
        <v>42405</v>
      </c>
      <c r="B10175">
        <v>2.68</v>
      </c>
    </row>
    <row r="10176" spans="1:2">
      <c r="A10176" s="52">
        <v>42408</v>
      </c>
      <c r="B10176">
        <v>2.56</v>
      </c>
    </row>
    <row r="10177" spans="1:2">
      <c r="A10177" s="52">
        <v>42409</v>
      </c>
      <c r="B10177">
        <v>2.5499999999999998</v>
      </c>
    </row>
    <row r="10178" spans="1:2">
      <c r="A10178" s="52">
        <v>42410</v>
      </c>
      <c r="B10178">
        <v>2.5299999999999998</v>
      </c>
    </row>
    <row r="10179" spans="1:2">
      <c r="A10179" s="52">
        <v>42411</v>
      </c>
      <c r="B10179">
        <v>2.5</v>
      </c>
    </row>
    <row r="10180" spans="1:2">
      <c r="A10180" s="52">
        <v>42412</v>
      </c>
      <c r="B10180">
        <v>2.6</v>
      </c>
    </row>
    <row r="10181" spans="1:2">
      <c r="A10181" s="52">
        <v>42415</v>
      </c>
      <c r="B10181" t="s">
        <v>7113</v>
      </c>
    </row>
    <row r="10182" spans="1:2">
      <c r="A10182" s="52">
        <v>42416</v>
      </c>
      <c r="B10182">
        <v>2.64</v>
      </c>
    </row>
    <row r="10183" spans="1:2">
      <c r="A10183" s="52">
        <v>42417</v>
      </c>
      <c r="B10183">
        <v>2.68</v>
      </c>
    </row>
    <row r="10184" spans="1:2">
      <c r="A10184" s="52">
        <v>42418</v>
      </c>
      <c r="B10184">
        <v>2.62</v>
      </c>
    </row>
    <row r="10185" spans="1:2">
      <c r="A10185" s="52">
        <v>42419</v>
      </c>
      <c r="B10185">
        <v>2.61</v>
      </c>
    </row>
    <row r="10186" spans="1:2">
      <c r="A10186" s="52">
        <v>42422</v>
      </c>
      <c r="B10186">
        <v>2.62</v>
      </c>
    </row>
    <row r="10187" spans="1:2">
      <c r="A10187" s="52">
        <v>42423</v>
      </c>
      <c r="B10187">
        <v>2.6</v>
      </c>
    </row>
    <row r="10188" spans="1:2">
      <c r="A10188" s="52">
        <v>42424</v>
      </c>
      <c r="B10188">
        <v>2.61</v>
      </c>
    </row>
    <row r="10189" spans="1:2">
      <c r="A10189" s="52">
        <v>42425</v>
      </c>
      <c r="B10189">
        <v>2.58</v>
      </c>
    </row>
    <row r="10190" spans="1:2">
      <c r="A10190" s="52">
        <v>42426</v>
      </c>
      <c r="B10190">
        <v>2.63</v>
      </c>
    </row>
    <row r="10191" spans="1:2">
      <c r="A10191" s="52">
        <v>42429</v>
      </c>
      <c r="B10191">
        <v>2.61</v>
      </c>
    </row>
    <row r="10192" spans="1:2">
      <c r="A10192" s="52">
        <v>42430</v>
      </c>
      <c r="B10192">
        <v>2.7</v>
      </c>
    </row>
    <row r="10193" spans="1:2">
      <c r="A10193" s="52">
        <v>42431</v>
      </c>
      <c r="B10193">
        <v>2.69</v>
      </c>
    </row>
    <row r="10194" spans="1:2">
      <c r="A10194" s="52">
        <v>42432</v>
      </c>
      <c r="B10194">
        <v>2.65</v>
      </c>
    </row>
    <row r="10195" spans="1:2">
      <c r="A10195" s="52">
        <v>42433</v>
      </c>
      <c r="B10195">
        <v>2.7</v>
      </c>
    </row>
    <row r="10196" spans="1:2">
      <c r="A10196" s="52">
        <v>42436</v>
      </c>
      <c r="B10196">
        <v>2.71</v>
      </c>
    </row>
    <row r="10197" spans="1:2">
      <c r="A10197" s="52">
        <v>42437</v>
      </c>
      <c r="B10197">
        <v>2.63</v>
      </c>
    </row>
    <row r="10198" spans="1:2">
      <c r="A10198" s="52">
        <v>42438</v>
      </c>
      <c r="B10198">
        <v>2.68</v>
      </c>
    </row>
    <row r="10199" spans="1:2">
      <c r="A10199" s="52">
        <v>42439</v>
      </c>
      <c r="B10199">
        <v>2.7</v>
      </c>
    </row>
    <row r="10200" spans="1:2">
      <c r="A10200" s="52">
        <v>42440</v>
      </c>
      <c r="B10200">
        <v>2.75</v>
      </c>
    </row>
    <row r="10201" spans="1:2">
      <c r="A10201" s="52">
        <v>42443</v>
      </c>
      <c r="B10201">
        <v>2.74</v>
      </c>
    </row>
    <row r="10202" spans="1:2">
      <c r="A10202" s="52">
        <v>42444</v>
      </c>
      <c r="B10202">
        <v>2.73</v>
      </c>
    </row>
    <row r="10203" spans="1:2">
      <c r="A10203" s="52">
        <v>42445</v>
      </c>
      <c r="B10203">
        <v>2.73</v>
      </c>
    </row>
    <row r="10204" spans="1:2">
      <c r="A10204" s="52">
        <v>42446</v>
      </c>
      <c r="B10204">
        <v>2.69</v>
      </c>
    </row>
    <row r="10205" spans="1:2">
      <c r="A10205" s="52">
        <v>42447</v>
      </c>
      <c r="B10205">
        <v>2.68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37E9C7"/>
  </sheetPr>
  <dimension ref="A1:K5867"/>
  <sheetViews>
    <sheetView workbookViewId="0"/>
  </sheetViews>
  <sheetFormatPr defaultColWidth="9.33203125" defaultRowHeight="15"/>
  <cols>
    <col min="1" max="1" width="16.5" customWidth="1"/>
    <col min="3" max="9" width="9.33203125" style="446"/>
    <col min="12" max="16384" width="9.33203125" style="446"/>
  </cols>
  <sheetData>
    <row r="1" spans="1:2">
      <c r="A1" t="s">
        <v>225</v>
      </c>
      <c r="B1" t="s">
        <v>936</v>
      </c>
    </row>
    <row r="2" spans="1:2">
      <c r="A2" t="s">
        <v>223</v>
      </c>
      <c r="B2" t="s">
        <v>222</v>
      </c>
    </row>
    <row r="3" spans="1:2">
      <c r="A3" t="s">
        <v>221</v>
      </c>
      <c r="B3">
        <v>1</v>
      </c>
    </row>
    <row r="4" spans="1:2">
      <c r="A4" t="s">
        <v>220</v>
      </c>
      <c r="B4" t="s">
        <v>97</v>
      </c>
    </row>
    <row r="5" spans="1:2">
      <c r="A5" t="s">
        <v>219</v>
      </c>
      <c r="B5" t="s">
        <v>935</v>
      </c>
    </row>
    <row r="6" spans="1:2">
      <c r="A6" t="s">
        <v>217</v>
      </c>
      <c r="B6" t="s">
        <v>934</v>
      </c>
    </row>
    <row r="7" spans="1:2">
      <c r="A7" s="52">
        <v>34243</v>
      </c>
      <c r="B7">
        <v>6.12</v>
      </c>
    </row>
    <row r="8" spans="1:2">
      <c r="A8" s="52">
        <v>34246</v>
      </c>
      <c r="B8">
        <v>6.1</v>
      </c>
    </row>
    <row r="9" spans="1:2">
      <c r="A9" s="52">
        <v>34247</v>
      </c>
      <c r="B9">
        <v>6.12</v>
      </c>
    </row>
    <row r="10" spans="1:2">
      <c r="A10" s="52">
        <v>34248</v>
      </c>
      <c r="B10">
        <v>6.12</v>
      </c>
    </row>
    <row r="11" spans="1:2">
      <c r="A11" s="52">
        <v>34249</v>
      </c>
      <c r="B11">
        <v>6.11</v>
      </c>
    </row>
    <row r="12" spans="1:2">
      <c r="A12" s="52">
        <v>34250</v>
      </c>
      <c r="B12">
        <v>6.02</v>
      </c>
    </row>
    <row r="13" spans="1:2">
      <c r="A13" s="52">
        <v>34253</v>
      </c>
      <c r="B13" t="s">
        <v>7113</v>
      </c>
    </row>
    <row r="14" spans="1:2">
      <c r="A14" s="52">
        <v>34254</v>
      </c>
      <c r="B14">
        <v>6.02</v>
      </c>
    </row>
    <row r="15" spans="1:2">
      <c r="A15" s="52">
        <v>34255</v>
      </c>
      <c r="B15">
        <v>6.03</v>
      </c>
    </row>
    <row r="16" spans="1:2">
      <c r="A16" s="52">
        <v>34256</v>
      </c>
      <c r="B16">
        <v>5.98</v>
      </c>
    </row>
    <row r="17" spans="1:2">
      <c r="A17" s="52">
        <v>34257</v>
      </c>
      <c r="B17">
        <v>5.91</v>
      </c>
    </row>
    <row r="18" spans="1:2">
      <c r="A18" s="52">
        <v>34260</v>
      </c>
      <c r="B18">
        <v>5.99</v>
      </c>
    </row>
    <row r="19" spans="1:2">
      <c r="A19" s="52">
        <v>34261</v>
      </c>
      <c r="B19">
        <v>5.98</v>
      </c>
    </row>
    <row r="20" spans="1:2">
      <c r="A20" s="52">
        <v>34262</v>
      </c>
      <c r="B20">
        <v>5.97</v>
      </c>
    </row>
    <row r="21" spans="1:2">
      <c r="A21" s="52">
        <v>34263</v>
      </c>
      <c r="B21">
        <v>6.06</v>
      </c>
    </row>
    <row r="22" spans="1:2">
      <c r="A22" s="52">
        <v>34264</v>
      </c>
      <c r="B22">
        <v>6.13</v>
      </c>
    </row>
    <row r="23" spans="1:2">
      <c r="A23" s="52">
        <v>34267</v>
      </c>
      <c r="B23">
        <v>6.17</v>
      </c>
    </row>
    <row r="24" spans="1:2">
      <c r="A24" s="52">
        <v>34268</v>
      </c>
      <c r="B24">
        <v>6.14</v>
      </c>
    </row>
    <row r="25" spans="1:2">
      <c r="A25" s="52">
        <v>34269</v>
      </c>
      <c r="B25">
        <v>6.15</v>
      </c>
    </row>
    <row r="26" spans="1:2">
      <c r="A26" s="52">
        <v>34270</v>
      </c>
      <c r="B26">
        <v>6.11</v>
      </c>
    </row>
    <row r="27" spans="1:2">
      <c r="A27" s="52">
        <v>34271</v>
      </c>
      <c r="B27">
        <v>6.12</v>
      </c>
    </row>
    <row r="28" spans="1:2">
      <c r="A28" s="52">
        <v>34274</v>
      </c>
      <c r="B28">
        <v>6.19</v>
      </c>
    </row>
    <row r="29" spans="1:2">
      <c r="A29" s="52">
        <v>34275</v>
      </c>
      <c r="B29">
        <v>6.28</v>
      </c>
    </row>
    <row r="30" spans="1:2">
      <c r="A30" s="52">
        <v>34276</v>
      </c>
      <c r="B30">
        <v>6.32</v>
      </c>
    </row>
    <row r="31" spans="1:2">
      <c r="A31" s="52">
        <v>34277</v>
      </c>
      <c r="B31">
        <v>6.34</v>
      </c>
    </row>
    <row r="32" spans="1:2">
      <c r="A32" s="52">
        <v>34278</v>
      </c>
      <c r="B32">
        <v>6.4</v>
      </c>
    </row>
    <row r="33" spans="1:2">
      <c r="A33" s="52">
        <v>34281</v>
      </c>
      <c r="B33">
        <v>6.38</v>
      </c>
    </row>
    <row r="34" spans="1:2">
      <c r="A34" s="52">
        <v>34282</v>
      </c>
      <c r="B34">
        <v>6.31</v>
      </c>
    </row>
    <row r="35" spans="1:2">
      <c r="A35" s="52">
        <v>34283</v>
      </c>
      <c r="B35">
        <v>6.38</v>
      </c>
    </row>
    <row r="36" spans="1:2">
      <c r="A36" s="52">
        <v>34284</v>
      </c>
      <c r="B36" t="s">
        <v>7113</v>
      </c>
    </row>
    <row r="37" spans="1:2">
      <c r="A37" s="52">
        <v>34285</v>
      </c>
      <c r="B37">
        <v>6.33</v>
      </c>
    </row>
    <row r="38" spans="1:2">
      <c r="A38" s="52">
        <v>34288</v>
      </c>
      <c r="B38">
        <v>6.36</v>
      </c>
    </row>
    <row r="39" spans="1:2">
      <c r="A39" s="52">
        <v>34289</v>
      </c>
      <c r="B39">
        <v>6.35</v>
      </c>
    </row>
    <row r="40" spans="1:2">
      <c r="A40" s="52">
        <v>34290</v>
      </c>
      <c r="B40">
        <v>6.35</v>
      </c>
    </row>
    <row r="41" spans="1:2">
      <c r="A41" s="52">
        <v>34291</v>
      </c>
      <c r="B41">
        <v>6.4</v>
      </c>
    </row>
    <row r="42" spans="1:2">
      <c r="A42" s="52">
        <v>34292</v>
      </c>
      <c r="B42">
        <v>6.5</v>
      </c>
    </row>
    <row r="43" spans="1:2">
      <c r="A43" s="52">
        <v>34295</v>
      </c>
      <c r="B43">
        <v>6.53</v>
      </c>
    </row>
    <row r="44" spans="1:2">
      <c r="A44" s="52">
        <v>34296</v>
      </c>
      <c r="B44">
        <v>6.46</v>
      </c>
    </row>
    <row r="45" spans="1:2">
      <c r="A45" s="52">
        <v>34297</v>
      </c>
      <c r="B45">
        <v>6.47</v>
      </c>
    </row>
    <row r="46" spans="1:2">
      <c r="A46" s="52">
        <v>34298</v>
      </c>
      <c r="B46" t="s">
        <v>7113</v>
      </c>
    </row>
    <row r="47" spans="1:2">
      <c r="A47" s="52">
        <v>34299</v>
      </c>
      <c r="B47">
        <v>6.43</v>
      </c>
    </row>
    <row r="48" spans="1:2">
      <c r="A48" s="52">
        <v>34302</v>
      </c>
      <c r="B48">
        <v>6.4</v>
      </c>
    </row>
    <row r="49" spans="1:2">
      <c r="A49" s="52">
        <v>34303</v>
      </c>
      <c r="B49">
        <v>6.46</v>
      </c>
    </row>
    <row r="50" spans="1:2">
      <c r="A50" s="52">
        <v>34304</v>
      </c>
      <c r="B50">
        <v>6.44</v>
      </c>
    </row>
    <row r="51" spans="1:2">
      <c r="A51" s="52">
        <v>34305</v>
      </c>
      <c r="B51">
        <v>6.42</v>
      </c>
    </row>
    <row r="52" spans="1:2">
      <c r="A52" s="52">
        <v>34306</v>
      </c>
      <c r="B52">
        <v>6.39</v>
      </c>
    </row>
    <row r="53" spans="1:2">
      <c r="A53" s="52">
        <v>34309</v>
      </c>
      <c r="B53">
        <v>6.31</v>
      </c>
    </row>
    <row r="54" spans="1:2">
      <c r="A54" s="52">
        <v>34310</v>
      </c>
      <c r="B54">
        <v>6.31</v>
      </c>
    </row>
    <row r="55" spans="1:2">
      <c r="A55" s="52">
        <v>34311</v>
      </c>
      <c r="B55">
        <v>6.31</v>
      </c>
    </row>
    <row r="56" spans="1:2">
      <c r="A56" s="52">
        <v>34312</v>
      </c>
      <c r="B56">
        <v>6.29</v>
      </c>
    </row>
    <row r="57" spans="1:2">
      <c r="A57" s="52">
        <v>34313</v>
      </c>
      <c r="B57">
        <v>6.34</v>
      </c>
    </row>
    <row r="58" spans="1:2">
      <c r="A58" s="52">
        <v>34316</v>
      </c>
      <c r="B58">
        <v>6.4</v>
      </c>
    </row>
    <row r="59" spans="1:2">
      <c r="A59" s="52">
        <v>34317</v>
      </c>
      <c r="B59">
        <v>6.46</v>
      </c>
    </row>
    <row r="60" spans="1:2">
      <c r="A60" s="52">
        <v>34318</v>
      </c>
      <c r="B60">
        <v>6.46</v>
      </c>
    </row>
    <row r="61" spans="1:2">
      <c r="A61" s="52">
        <v>34319</v>
      </c>
      <c r="B61">
        <v>6.47</v>
      </c>
    </row>
    <row r="62" spans="1:2">
      <c r="A62" s="52">
        <v>34320</v>
      </c>
      <c r="B62">
        <v>6.44</v>
      </c>
    </row>
    <row r="63" spans="1:2">
      <c r="A63" s="52">
        <v>34323</v>
      </c>
      <c r="B63">
        <v>6.45</v>
      </c>
    </row>
    <row r="64" spans="1:2">
      <c r="A64" s="52">
        <v>34324</v>
      </c>
      <c r="B64">
        <v>6.47</v>
      </c>
    </row>
    <row r="65" spans="1:2">
      <c r="A65" s="52">
        <v>34325</v>
      </c>
      <c r="B65">
        <v>6.37</v>
      </c>
    </row>
    <row r="66" spans="1:2">
      <c r="A66" s="52">
        <v>34326</v>
      </c>
      <c r="B66">
        <v>6.36</v>
      </c>
    </row>
    <row r="67" spans="1:2">
      <c r="A67" s="52">
        <v>34327</v>
      </c>
      <c r="B67" t="s">
        <v>7113</v>
      </c>
    </row>
    <row r="68" spans="1:2">
      <c r="A68" s="52">
        <v>34330</v>
      </c>
      <c r="B68">
        <v>6.36</v>
      </c>
    </row>
    <row r="69" spans="1:2">
      <c r="A69" s="52">
        <v>34331</v>
      </c>
      <c r="B69">
        <v>6.36</v>
      </c>
    </row>
    <row r="70" spans="1:2">
      <c r="A70" s="52">
        <v>34332</v>
      </c>
      <c r="B70">
        <v>6.38</v>
      </c>
    </row>
    <row r="71" spans="1:2">
      <c r="A71" s="52">
        <v>34333</v>
      </c>
      <c r="B71">
        <v>6.47</v>
      </c>
    </row>
    <row r="72" spans="1:2">
      <c r="A72" s="52">
        <v>34334</v>
      </c>
      <c r="B72">
        <v>6.48</v>
      </c>
    </row>
    <row r="73" spans="1:2">
      <c r="A73" s="52">
        <v>34337</v>
      </c>
      <c r="B73">
        <v>6.54</v>
      </c>
    </row>
    <row r="74" spans="1:2">
      <c r="A74" s="52">
        <v>34338</v>
      </c>
      <c r="B74">
        <v>6.51</v>
      </c>
    </row>
    <row r="75" spans="1:2">
      <c r="A75" s="52">
        <v>34339</v>
      </c>
      <c r="B75">
        <v>6.54</v>
      </c>
    </row>
    <row r="76" spans="1:2">
      <c r="A76" s="52">
        <v>34340</v>
      </c>
      <c r="B76">
        <v>6.48</v>
      </c>
    </row>
    <row r="77" spans="1:2">
      <c r="A77" s="52">
        <v>34341</v>
      </c>
      <c r="B77">
        <v>6.35</v>
      </c>
    </row>
    <row r="78" spans="1:2">
      <c r="A78" s="52">
        <v>34344</v>
      </c>
      <c r="B78">
        <v>6.35</v>
      </c>
    </row>
    <row r="79" spans="1:2">
      <c r="A79" s="52">
        <v>34345</v>
      </c>
      <c r="B79">
        <v>6.34</v>
      </c>
    </row>
    <row r="80" spans="1:2">
      <c r="A80" s="52">
        <v>34346</v>
      </c>
      <c r="B80">
        <v>6.26</v>
      </c>
    </row>
    <row r="81" spans="1:2">
      <c r="A81" s="52">
        <v>34347</v>
      </c>
      <c r="B81">
        <v>6.36</v>
      </c>
    </row>
    <row r="82" spans="1:2">
      <c r="A82" s="52">
        <v>34348</v>
      </c>
      <c r="B82">
        <v>6.41</v>
      </c>
    </row>
    <row r="83" spans="1:2">
      <c r="A83" s="52">
        <v>34351</v>
      </c>
      <c r="B83" t="s">
        <v>7113</v>
      </c>
    </row>
    <row r="84" spans="1:2">
      <c r="A84" s="52">
        <v>34352</v>
      </c>
      <c r="B84">
        <v>6.38</v>
      </c>
    </row>
    <row r="85" spans="1:2">
      <c r="A85" s="52">
        <v>34353</v>
      </c>
      <c r="B85">
        <v>6.4</v>
      </c>
    </row>
    <row r="86" spans="1:2">
      <c r="A86" s="52">
        <v>34354</v>
      </c>
      <c r="B86">
        <v>6.36</v>
      </c>
    </row>
    <row r="87" spans="1:2">
      <c r="A87" s="52">
        <v>34355</v>
      </c>
      <c r="B87">
        <v>6.36</v>
      </c>
    </row>
    <row r="88" spans="1:2">
      <c r="A88" s="52">
        <v>34358</v>
      </c>
      <c r="B88">
        <v>6.38</v>
      </c>
    </row>
    <row r="89" spans="1:2">
      <c r="A89" s="52">
        <v>34359</v>
      </c>
      <c r="B89">
        <v>6.4</v>
      </c>
    </row>
    <row r="90" spans="1:2">
      <c r="A90" s="52">
        <v>34360</v>
      </c>
      <c r="B90">
        <v>6.39</v>
      </c>
    </row>
    <row r="91" spans="1:2">
      <c r="A91" s="52">
        <v>34361</v>
      </c>
      <c r="B91">
        <v>6.33</v>
      </c>
    </row>
    <row r="92" spans="1:2">
      <c r="A92" s="52">
        <v>34362</v>
      </c>
      <c r="B92">
        <v>6.27</v>
      </c>
    </row>
    <row r="93" spans="1:2">
      <c r="A93" s="52">
        <v>34365</v>
      </c>
      <c r="B93">
        <v>6.29</v>
      </c>
    </row>
    <row r="94" spans="1:2">
      <c r="A94" s="52">
        <v>34366</v>
      </c>
      <c r="B94">
        <v>6.37</v>
      </c>
    </row>
    <row r="95" spans="1:2">
      <c r="A95" s="52">
        <v>34367</v>
      </c>
      <c r="B95">
        <v>6.36</v>
      </c>
    </row>
    <row r="96" spans="1:2">
      <c r="A96" s="52">
        <v>34368</v>
      </c>
      <c r="B96">
        <v>6.38</v>
      </c>
    </row>
    <row r="97" spans="1:2">
      <c r="A97" s="52">
        <v>34369</v>
      </c>
      <c r="B97">
        <v>6.49</v>
      </c>
    </row>
    <row r="98" spans="1:2">
      <c r="A98" s="52">
        <v>34372</v>
      </c>
      <c r="B98">
        <v>6.5</v>
      </c>
    </row>
    <row r="99" spans="1:2">
      <c r="A99" s="52">
        <v>34373</v>
      </c>
      <c r="B99">
        <v>6.55</v>
      </c>
    </row>
    <row r="100" spans="1:2">
      <c r="A100" s="52">
        <v>34374</v>
      </c>
      <c r="B100">
        <v>6.52</v>
      </c>
    </row>
    <row r="101" spans="1:2">
      <c r="A101" s="52">
        <v>34375</v>
      </c>
      <c r="B101">
        <v>6.53</v>
      </c>
    </row>
    <row r="102" spans="1:2">
      <c r="A102" s="52">
        <v>34376</v>
      </c>
      <c r="B102">
        <v>6.5</v>
      </c>
    </row>
    <row r="103" spans="1:2">
      <c r="A103" s="52">
        <v>34379</v>
      </c>
      <c r="B103">
        <v>6.53</v>
      </c>
    </row>
    <row r="104" spans="1:2">
      <c r="A104" s="52">
        <v>34380</v>
      </c>
      <c r="B104">
        <v>6.53</v>
      </c>
    </row>
    <row r="105" spans="1:2">
      <c r="A105" s="52">
        <v>34381</v>
      </c>
      <c r="B105">
        <v>6.53</v>
      </c>
    </row>
    <row r="106" spans="1:2">
      <c r="A106" s="52">
        <v>34382</v>
      </c>
      <c r="B106">
        <v>6.62</v>
      </c>
    </row>
    <row r="107" spans="1:2">
      <c r="A107" s="52">
        <v>34383</v>
      </c>
      <c r="B107">
        <v>6.7</v>
      </c>
    </row>
    <row r="108" spans="1:2">
      <c r="A108" s="52">
        <v>34386</v>
      </c>
      <c r="B108" t="s">
        <v>7113</v>
      </c>
    </row>
    <row r="109" spans="1:2">
      <c r="A109" s="52">
        <v>34387</v>
      </c>
      <c r="B109">
        <v>6.67</v>
      </c>
    </row>
    <row r="110" spans="1:2">
      <c r="A110" s="52">
        <v>34388</v>
      </c>
      <c r="B110">
        <v>6.73</v>
      </c>
    </row>
    <row r="111" spans="1:2">
      <c r="A111" s="52">
        <v>34389</v>
      </c>
      <c r="B111">
        <v>6.82</v>
      </c>
    </row>
    <row r="112" spans="1:2">
      <c r="A112" s="52">
        <v>34390</v>
      </c>
      <c r="B112">
        <v>6.8</v>
      </c>
    </row>
    <row r="113" spans="1:2">
      <c r="A113" s="52">
        <v>34393</v>
      </c>
      <c r="B113">
        <v>6.75</v>
      </c>
    </row>
    <row r="114" spans="1:2">
      <c r="A114" s="52">
        <v>34394</v>
      </c>
      <c r="B114">
        <v>6.86</v>
      </c>
    </row>
    <row r="115" spans="1:2">
      <c r="A115" s="52">
        <v>34395</v>
      </c>
      <c r="B115">
        <v>6.87</v>
      </c>
    </row>
    <row r="116" spans="1:2">
      <c r="A116" s="52">
        <v>34396</v>
      </c>
      <c r="B116">
        <v>6.92</v>
      </c>
    </row>
    <row r="117" spans="1:2">
      <c r="A117" s="52">
        <v>34397</v>
      </c>
      <c r="B117">
        <v>6.92</v>
      </c>
    </row>
    <row r="118" spans="1:2">
      <c r="A118" s="52">
        <v>34400</v>
      </c>
      <c r="B118">
        <v>6.87</v>
      </c>
    </row>
    <row r="119" spans="1:2">
      <c r="A119" s="52">
        <v>34401</v>
      </c>
      <c r="B119">
        <v>6.92</v>
      </c>
    </row>
    <row r="120" spans="1:2">
      <c r="A120" s="52">
        <v>34402</v>
      </c>
      <c r="B120">
        <v>6.93</v>
      </c>
    </row>
    <row r="121" spans="1:2">
      <c r="A121" s="52">
        <v>34403</v>
      </c>
      <c r="B121">
        <v>7.02</v>
      </c>
    </row>
    <row r="122" spans="1:2">
      <c r="A122" s="52">
        <v>34404</v>
      </c>
      <c r="B122">
        <v>6.99</v>
      </c>
    </row>
    <row r="123" spans="1:2">
      <c r="A123" s="52">
        <v>34407</v>
      </c>
      <c r="B123">
        <v>7.01</v>
      </c>
    </row>
    <row r="124" spans="1:2">
      <c r="A124" s="52">
        <v>34408</v>
      </c>
      <c r="B124">
        <v>6.99</v>
      </c>
    </row>
    <row r="125" spans="1:2">
      <c r="A125" s="52">
        <v>34409</v>
      </c>
      <c r="B125">
        <v>6.9</v>
      </c>
    </row>
    <row r="126" spans="1:2">
      <c r="A126" s="52">
        <v>34410</v>
      </c>
      <c r="B126">
        <v>6.91</v>
      </c>
    </row>
    <row r="127" spans="1:2">
      <c r="A127" s="52">
        <v>34411</v>
      </c>
      <c r="B127">
        <v>6.99</v>
      </c>
    </row>
    <row r="128" spans="1:2">
      <c r="A128" s="52">
        <v>34414</v>
      </c>
      <c r="B128">
        <v>7.03</v>
      </c>
    </row>
    <row r="129" spans="1:2">
      <c r="A129" s="52">
        <v>34415</v>
      </c>
      <c r="B129">
        <v>6.94</v>
      </c>
    </row>
    <row r="130" spans="1:2">
      <c r="A130" s="52">
        <v>34416</v>
      </c>
      <c r="B130">
        <v>6.95</v>
      </c>
    </row>
    <row r="131" spans="1:2">
      <c r="A131" s="52">
        <v>34417</v>
      </c>
      <c r="B131">
        <v>7.09</v>
      </c>
    </row>
    <row r="132" spans="1:2">
      <c r="A132" s="52">
        <v>34418</v>
      </c>
      <c r="B132">
        <v>7.1</v>
      </c>
    </row>
    <row r="133" spans="1:2">
      <c r="A133" s="52">
        <v>34421</v>
      </c>
      <c r="B133">
        <v>7.09</v>
      </c>
    </row>
    <row r="134" spans="1:2">
      <c r="A134" s="52">
        <v>34422</v>
      </c>
      <c r="B134">
        <v>7.17</v>
      </c>
    </row>
    <row r="135" spans="1:2">
      <c r="A135" s="52">
        <v>34423</v>
      </c>
      <c r="B135">
        <v>7.23</v>
      </c>
    </row>
    <row r="136" spans="1:2">
      <c r="A136" s="52">
        <v>34424</v>
      </c>
      <c r="B136">
        <v>7.23</v>
      </c>
    </row>
    <row r="137" spans="1:2">
      <c r="A137" s="52">
        <v>34425</v>
      </c>
      <c r="B137" t="s">
        <v>7113</v>
      </c>
    </row>
    <row r="138" spans="1:2">
      <c r="A138" s="52">
        <v>34428</v>
      </c>
      <c r="B138">
        <v>7.55</v>
      </c>
    </row>
    <row r="139" spans="1:2">
      <c r="A139" s="52">
        <v>34429</v>
      </c>
      <c r="B139">
        <v>7.41</v>
      </c>
    </row>
    <row r="140" spans="1:2">
      <c r="A140" s="52">
        <v>34430</v>
      </c>
      <c r="B140">
        <v>7.38</v>
      </c>
    </row>
    <row r="141" spans="1:2">
      <c r="A141" s="52">
        <v>34431</v>
      </c>
      <c r="B141">
        <v>7.33</v>
      </c>
    </row>
    <row r="142" spans="1:2">
      <c r="A142" s="52">
        <v>34432</v>
      </c>
      <c r="B142">
        <v>7.4</v>
      </c>
    </row>
    <row r="143" spans="1:2">
      <c r="A143" s="52">
        <v>34435</v>
      </c>
      <c r="B143">
        <v>7.37</v>
      </c>
    </row>
    <row r="144" spans="1:2">
      <c r="A144" s="52">
        <v>34436</v>
      </c>
      <c r="B144">
        <v>7.32</v>
      </c>
    </row>
    <row r="145" spans="1:2">
      <c r="A145" s="52">
        <v>34437</v>
      </c>
      <c r="B145">
        <v>7.39</v>
      </c>
    </row>
    <row r="146" spans="1:2">
      <c r="A146" s="52">
        <v>34438</v>
      </c>
      <c r="B146">
        <v>7.43</v>
      </c>
    </row>
    <row r="147" spans="1:2">
      <c r="A147" s="52">
        <v>34439</v>
      </c>
      <c r="B147">
        <v>7.42</v>
      </c>
    </row>
    <row r="148" spans="1:2">
      <c r="A148" s="52">
        <v>34442</v>
      </c>
      <c r="B148">
        <v>7.55</v>
      </c>
    </row>
    <row r="149" spans="1:2">
      <c r="A149" s="52">
        <v>34443</v>
      </c>
      <c r="B149">
        <v>7.5</v>
      </c>
    </row>
    <row r="150" spans="1:2">
      <c r="A150" s="52">
        <v>34444</v>
      </c>
      <c r="B150">
        <v>7.46</v>
      </c>
    </row>
    <row r="151" spans="1:2">
      <c r="A151" s="52">
        <v>34445</v>
      </c>
      <c r="B151">
        <v>7.33</v>
      </c>
    </row>
    <row r="152" spans="1:2">
      <c r="A152" s="52">
        <v>34446</v>
      </c>
      <c r="B152">
        <v>7.34</v>
      </c>
    </row>
    <row r="153" spans="1:2">
      <c r="A153" s="52">
        <v>34449</v>
      </c>
      <c r="B153">
        <v>7.26</v>
      </c>
    </row>
    <row r="154" spans="1:2">
      <c r="A154" s="52">
        <v>34450</v>
      </c>
      <c r="B154">
        <v>7.24</v>
      </c>
    </row>
    <row r="155" spans="1:2">
      <c r="A155" s="52">
        <v>34451</v>
      </c>
      <c r="B155" t="s">
        <v>7113</v>
      </c>
    </row>
    <row r="156" spans="1:2">
      <c r="A156" s="52">
        <v>34452</v>
      </c>
      <c r="B156">
        <v>7.41</v>
      </c>
    </row>
    <row r="157" spans="1:2">
      <c r="A157" s="52">
        <v>34453</v>
      </c>
      <c r="B157">
        <v>7.44</v>
      </c>
    </row>
    <row r="158" spans="1:2">
      <c r="A158" s="52">
        <v>34456</v>
      </c>
      <c r="B158">
        <v>7.45</v>
      </c>
    </row>
    <row r="159" spans="1:2">
      <c r="A159" s="52">
        <v>34457</v>
      </c>
      <c r="B159">
        <v>7.48</v>
      </c>
    </row>
    <row r="160" spans="1:2">
      <c r="A160" s="52">
        <v>34458</v>
      </c>
      <c r="B160">
        <v>7.49</v>
      </c>
    </row>
    <row r="161" spans="1:2">
      <c r="A161" s="52">
        <v>34459</v>
      </c>
      <c r="B161">
        <v>7.46</v>
      </c>
    </row>
    <row r="162" spans="1:2">
      <c r="A162" s="52">
        <v>34460</v>
      </c>
      <c r="B162">
        <v>7.67</v>
      </c>
    </row>
    <row r="163" spans="1:2">
      <c r="A163" s="52">
        <v>34463</v>
      </c>
      <c r="B163">
        <v>7.76</v>
      </c>
    </row>
    <row r="164" spans="1:2">
      <c r="A164" s="52">
        <v>34464</v>
      </c>
      <c r="B164">
        <v>7.62</v>
      </c>
    </row>
    <row r="165" spans="1:2">
      <c r="A165" s="52">
        <v>34465</v>
      </c>
      <c r="B165">
        <v>7.73</v>
      </c>
    </row>
    <row r="166" spans="1:2">
      <c r="A166" s="52">
        <v>34466</v>
      </c>
      <c r="B166">
        <v>7.69</v>
      </c>
    </row>
    <row r="167" spans="1:2">
      <c r="A167" s="52">
        <v>34467</v>
      </c>
      <c r="B167">
        <v>7.63</v>
      </c>
    </row>
    <row r="168" spans="1:2">
      <c r="A168" s="52">
        <v>34470</v>
      </c>
      <c r="B168">
        <v>7.58</v>
      </c>
    </row>
    <row r="169" spans="1:2">
      <c r="A169" s="52">
        <v>34471</v>
      </c>
      <c r="B169">
        <v>7.39</v>
      </c>
    </row>
    <row r="170" spans="1:2">
      <c r="A170" s="52">
        <v>34472</v>
      </c>
      <c r="B170">
        <v>7.41</v>
      </c>
    </row>
    <row r="171" spans="1:2">
      <c r="A171" s="52">
        <v>34473</v>
      </c>
      <c r="B171">
        <v>7.37</v>
      </c>
    </row>
    <row r="172" spans="1:2">
      <c r="A172" s="52">
        <v>34474</v>
      </c>
      <c r="B172">
        <v>7.44</v>
      </c>
    </row>
    <row r="173" spans="1:2">
      <c r="A173" s="52">
        <v>34477</v>
      </c>
      <c r="B173">
        <v>7.58</v>
      </c>
    </row>
    <row r="174" spans="1:2">
      <c r="A174" s="52">
        <v>34478</v>
      </c>
      <c r="B174">
        <v>7.54</v>
      </c>
    </row>
    <row r="175" spans="1:2">
      <c r="A175" s="52">
        <v>34479</v>
      </c>
      <c r="B175">
        <v>7.51</v>
      </c>
    </row>
    <row r="176" spans="1:2">
      <c r="A176" s="52">
        <v>34480</v>
      </c>
      <c r="B176">
        <v>7.51</v>
      </c>
    </row>
    <row r="177" spans="1:2">
      <c r="A177" s="52">
        <v>34481</v>
      </c>
      <c r="B177">
        <v>7.55</v>
      </c>
    </row>
    <row r="178" spans="1:2">
      <c r="A178" s="52">
        <v>34484</v>
      </c>
      <c r="B178" t="s">
        <v>7113</v>
      </c>
    </row>
    <row r="179" spans="1:2">
      <c r="A179" s="52">
        <v>34485</v>
      </c>
      <c r="B179">
        <v>7.58</v>
      </c>
    </row>
    <row r="180" spans="1:2">
      <c r="A180" s="52">
        <v>34486</v>
      </c>
      <c r="B180">
        <v>7.52</v>
      </c>
    </row>
    <row r="181" spans="1:2">
      <c r="A181" s="52">
        <v>34487</v>
      </c>
      <c r="B181">
        <v>7.49</v>
      </c>
    </row>
    <row r="182" spans="1:2">
      <c r="A182" s="52">
        <v>34488</v>
      </c>
      <c r="B182">
        <v>7.39</v>
      </c>
    </row>
    <row r="183" spans="1:2">
      <c r="A183" s="52">
        <v>34491</v>
      </c>
      <c r="B183">
        <v>7.34</v>
      </c>
    </row>
    <row r="184" spans="1:2">
      <c r="A184" s="52">
        <v>34492</v>
      </c>
      <c r="B184">
        <v>7.37</v>
      </c>
    </row>
    <row r="185" spans="1:2">
      <c r="A185" s="52">
        <v>34493</v>
      </c>
      <c r="B185">
        <v>7.39</v>
      </c>
    </row>
    <row r="186" spans="1:2">
      <c r="A186" s="52">
        <v>34494</v>
      </c>
      <c r="B186">
        <v>7.39</v>
      </c>
    </row>
    <row r="187" spans="1:2">
      <c r="A187" s="52">
        <v>34495</v>
      </c>
      <c r="B187">
        <v>7.44</v>
      </c>
    </row>
    <row r="188" spans="1:2">
      <c r="A188" s="52">
        <v>34498</v>
      </c>
      <c r="B188">
        <v>7.47</v>
      </c>
    </row>
    <row r="189" spans="1:2">
      <c r="A189" s="52">
        <v>34499</v>
      </c>
      <c r="B189">
        <v>7.41</v>
      </c>
    </row>
    <row r="190" spans="1:2">
      <c r="A190" s="52">
        <v>34500</v>
      </c>
      <c r="B190">
        <v>7.53</v>
      </c>
    </row>
    <row r="191" spans="1:2">
      <c r="A191" s="52">
        <v>34501</v>
      </c>
      <c r="B191">
        <v>7.49</v>
      </c>
    </row>
    <row r="192" spans="1:2">
      <c r="A192" s="52">
        <v>34502</v>
      </c>
      <c r="B192">
        <v>7.58</v>
      </c>
    </row>
    <row r="193" spans="1:2">
      <c r="A193" s="52">
        <v>34505</v>
      </c>
      <c r="B193">
        <v>7.58</v>
      </c>
    </row>
    <row r="194" spans="1:2">
      <c r="A194" s="52">
        <v>34506</v>
      </c>
      <c r="B194">
        <v>7.63</v>
      </c>
    </row>
    <row r="195" spans="1:2">
      <c r="A195" s="52">
        <v>34507</v>
      </c>
      <c r="B195">
        <v>7.52</v>
      </c>
    </row>
    <row r="196" spans="1:2">
      <c r="A196" s="52">
        <v>34508</v>
      </c>
      <c r="B196">
        <v>7.51</v>
      </c>
    </row>
    <row r="197" spans="1:2">
      <c r="A197" s="52">
        <v>34509</v>
      </c>
      <c r="B197">
        <v>7.63</v>
      </c>
    </row>
    <row r="198" spans="1:2">
      <c r="A198" s="52">
        <v>34512</v>
      </c>
      <c r="B198">
        <v>7.57</v>
      </c>
    </row>
    <row r="199" spans="1:2">
      <c r="A199" s="52">
        <v>34513</v>
      </c>
      <c r="B199">
        <v>7.65</v>
      </c>
    </row>
    <row r="200" spans="1:2">
      <c r="A200" s="52">
        <v>34514</v>
      </c>
      <c r="B200">
        <v>7.63</v>
      </c>
    </row>
    <row r="201" spans="1:2">
      <c r="A201" s="52">
        <v>34515</v>
      </c>
      <c r="B201">
        <v>7.75</v>
      </c>
    </row>
    <row r="202" spans="1:2">
      <c r="A202" s="52">
        <v>34516</v>
      </c>
      <c r="B202">
        <v>7.74</v>
      </c>
    </row>
    <row r="203" spans="1:2">
      <c r="A203" s="52">
        <v>34519</v>
      </c>
      <c r="B203" t="s">
        <v>7113</v>
      </c>
    </row>
    <row r="204" spans="1:2">
      <c r="A204" s="52">
        <v>34520</v>
      </c>
      <c r="B204">
        <v>7.71</v>
      </c>
    </row>
    <row r="205" spans="1:2">
      <c r="A205" s="52">
        <v>34521</v>
      </c>
      <c r="B205">
        <v>7.72</v>
      </c>
    </row>
    <row r="206" spans="1:2">
      <c r="A206" s="52">
        <v>34522</v>
      </c>
      <c r="B206">
        <v>7.71</v>
      </c>
    </row>
    <row r="207" spans="1:2">
      <c r="A207" s="52">
        <v>34523</v>
      </c>
      <c r="B207">
        <v>7.81</v>
      </c>
    </row>
    <row r="208" spans="1:2">
      <c r="A208" s="52">
        <v>34526</v>
      </c>
      <c r="B208">
        <v>7.84</v>
      </c>
    </row>
    <row r="209" spans="1:2">
      <c r="A209" s="52">
        <v>34527</v>
      </c>
      <c r="B209">
        <v>7.8</v>
      </c>
    </row>
    <row r="210" spans="1:2">
      <c r="A210" s="52">
        <v>34528</v>
      </c>
      <c r="B210">
        <v>7.79</v>
      </c>
    </row>
    <row r="211" spans="1:2">
      <c r="A211" s="52">
        <v>34529</v>
      </c>
      <c r="B211">
        <v>7.63</v>
      </c>
    </row>
    <row r="212" spans="1:2">
      <c r="A212" s="52">
        <v>34530</v>
      </c>
      <c r="B212">
        <v>7.64</v>
      </c>
    </row>
    <row r="213" spans="1:2">
      <c r="A213" s="52">
        <v>34533</v>
      </c>
      <c r="B213">
        <v>7.6</v>
      </c>
    </row>
    <row r="214" spans="1:2">
      <c r="A214" s="52">
        <v>34534</v>
      </c>
      <c r="B214">
        <v>7.56</v>
      </c>
    </row>
    <row r="215" spans="1:2">
      <c r="A215" s="52">
        <v>34535</v>
      </c>
      <c r="B215">
        <v>7.64</v>
      </c>
    </row>
    <row r="216" spans="1:2">
      <c r="A216" s="52">
        <v>34536</v>
      </c>
      <c r="B216">
        <v>7.64</v>
      </c>
    </row>
    <row r="217" spans="1:2">
      <c r="A217" s="52">
        <v>34537</v>
      </c>
      <c r="B217">
        <v>7.65</v>
      </c>
    </row>
    <row r="218" spans="1:2">
      <c r="A218" s="52">
        <v>34540</v>
      </c>
      <c r="B218">
        <v>7.61</v>
      </c>
    </row>
    <row r="219" spans="1:2">
      <c r="A219" s="52">
        <v>34541</v>
      </c>
      <c r="B219">
        <v>7.63</v>
      </c>
    </row>
    <row r="220" spans="1:2">
      <c r="A220" s="52">
        <v>34542</v>
      </c>
      <c r="B220">
        <v>7.69</v>
      </c>
    </row>
    <row r="221" spans="1:2">
      <c r="A221" s="52">
        <v>34543</v>
      </c>
      <c r="B221">
        <v>7.62</v>
      </c>
    </row>
    <row r="222" spans="1:2">
      <c r="A222" s="52">
        <v>34544</v>
      </c>
      <c r="B222">
        <v>7.46</v>
      </c>
    </row>
    <row r="223" spans="1:2">
      <c r="A223" s="52">
        <v>34547</v>
      </c>
      <c r="B223">
        <v>7.47</v>
      </c>
    </row>
    <row r="224" spans="1:2">
      <c r="A224" s="52">
        <v>34548</v>
      </c>
      <c r="B224">
        <v>7.46</v>
      </c>
    </row>
    <row r="225" spans="1:2">
      <c r="A225" s="52">
        <v>34549</v>
      </c>
      <c r="B225">
        <v>7.44</v>
      </c>
    </row>
    <row r="226" spans="1:2">
      <c r="A226" s="52">
        <v>34550</v>
      </c>
      <c r="B226">
        <v>7.47</v>
      </c>
    </row>
    <row r="227" spans="1:2">
      <c r="A227" s="52">
        <v>34551</v>
      </c>
      <c r="B227">
        <v>7.62</v>
      </c>
    </row>
    <row r="228" spans="1:2">
      <c r="A228" s="52">
        <v>34554</v>
      </c>
      <c r="B228">
        <v>7.61</v>
      </c>
    </row>
    <row r="229" spans="1:2">
      <c r="A229" s="52">
        <v>34555</v>
      </c>
      <c r="B229">
        <v>7.65</v>
      </c>
    </row>
    <row r="230" spans="1:2">
      <c r="A230" s="52">
        <v>34556</v>
      </c>
      <c r="B230">
        <v>7.66</v>
      </c>
    </row>
    <row r="231" spans="1:2">
      <c r="A231" s="52">
        <v>34557</v>
      </c>
      <c r="B231">
        <v>7.72</v>
      </c>
    </row>
    <row r="232" spans="1:2">
      <c r="A232" s="52">
        <v>34558</v>
      </c>
      <c r="B232">
        <v>7.66</v>
      </c>
    </row>
    <row r="233" spans="1:2">
      <c r="A233" s="52">
        <v>34561</v>
      </c>
      <c r="B233">
        <v>7.68</v>
      </c>
    </row>
    <row r="234" spans="1:2">
      <c r="A234" s="52">
        <v>34562</v>
      </c>
      <c r="B234">
        <v>7.56</v>
      </c>
    </row>
    <row r="235" spans="1:2">
      <c r="A235" s="52">
        <v>34563</v>
      </c>
      <c r="B235">
        <v>7.55</v>
      </c>
    </row>
    <row r="236" spans="1:2">
      <c r="A236" s="52">
        <v>34564</v>
      </c>
      <c r="B236">
        <v>7.67</v>
      </c>
    </row>
    <row r="237" spans="1:2">
      <c r="A237" s="52">
        <v>34565</v>
      </c>
      <c r="B237">
        <v>7.67</v>
      </c>
    </row>
    <row r="238" spans="1:2">
      <c r="A238" s="52">
        <v>34568</v>
      </c>
      <c r="B238">
        <v>7.73</v>
      </c>
    </row>
    <row r="239" spans="1:2">
      <c r="A239" s="52">
        <v>34569</v>
      </c>
      <c r="B239">
        <v>7.71</v>
      </c>
    </row>
    <row r="240" spans="1:2">
      <c r="A240" s="52">
        <v>34570</v>
      </c>
      <c r="B240">
        <v>7.63</v>
      </c>
    </row>
    <row r="241" spans="1:2">
      <c r="A241" s="52">
        <v>34571</v>
      </c>
      <c r="B241">
        <v>7.71</v>
      </c>
    </row>
    <row r="242" spans="1:2">
      <c r="A242" s="52">
        <v>34572</v>
      </c>
      <c r="B242">
        <v>7.65</v>
      </c>
    </row>
    <row r="243" spans="1:2">
      <c r="A243" s="52">
        <v>34575</v>
      </c>
      <c r="B243">
        <v>7.66</v>
      </c>
    </row>
    <row r="244" spans="1:2">
      <c r="A244" s="52">
        <v>34576</v>
      </c>
      <c r="B244">
        <v>7.62</v>
      </c>
    </row>
    <row r="245" spans="1:2">
      <c r="A245" s="52">
        <v>34577</v>
      </c>
      <c r="B245">
        <v>7.6</v>
      </c>
    </row>
    <row r="246" spans="1:2">
      <c r="A246" s="52">
        <v>34578</v>
      </c>
      <c r="B246">
        <v>7.6</v>
      </c>
    </row>
    <row r="247" spans="1:2">
      <c r="A247" s="52">
        <v>34579</v>
      </c>
      <c r="B247">
        <v>7.64</v>
      </c>
    </row>
    <row r="248" spans="1:2">
      <c r="A248" s="52">
        <v>34582</v>
      </c>
      <c r="B248" t="s">
        <v>7113</v>
      </c>
    </row>
    <row r="249" spans="1:2">
      <c r="A249" s="52">
        <v>34583</v>
      </c>
      <c r="B249">
        <v>7.71</v>
      </c>
    </row>
    <row r="250" spans="1:2">
      <c r="A250" s="52">
        <v>34584</v>
      </c>
      <c r="B250">
        <v>7.73</v>
      </c>
    </row>
    <row r="251" spans="1:2">
      <c r="A251" s="52">
        <v>34585</v>
      </c>
      <c r="B251">
        <v>7.73</v>
      </c>
    </row>
    <row r="252" spans="1:2">
      <c r="A252" s="52">
        <v>34586</v>
      </c>
      <c r="B252">
        <v>7.88</v>
      </c>
    </row>
    <row r="253" spans="1:2">
      <c r="A253" s="52">
        <v>34589</v>
      </c>
      <c r="B253">
        <v>7.89</v>
      </c>
    </row>
    <row r="254" spans="1:2">
      <c r="A254" s="52">
        <v>34590</v>
      </c>
      <c r="B254">
        <v>7.87</v>
      </c>
    </row>
    <row r="255" spans="1:2">
      <c r="A255" s="52">
        <v>34591</v>
      </c>
      <c r="B255">
        <v>7.83</v>
      </c>
    </row>
    <row r="256" spans="1:2">
      <c r="A256" s="52">
        <v>34592</v>
      </c>
      <c r="B256">
        <v>7.8</v>
      </c>
    </row>
    <row r="257" spans="1:2">
      <c r="A257" s="52">
        <v>34593</v>
      </c>
      <c r="B257">
        <v>7.95</v>
      </c>
    </row>
    <row r="258" spans="1:2">
      <c r="A258" s="52">
        <v>34596</v>
      </c>
      <c r="B258">
        <v>7.9</v>
      </c>
    </row>
    <row r="259" spans="1:2">
      <c r="A259" s="52">
        <v>34597</v>
      </c>
      <c r="B259">
        <v>7.93</v>
      </c>
    </row>
    <row r="260" spans="1:2">
      <c r="A260" s="52">
        <v>34598</v>
      </c>
      <c r="B260">
        <v>7.95</v>
      </c>
    </row>
    <row r="261" spans="1:2">
      <c r="A261" s="52">
        <v>34599</v>
      </c>
      <c r="B261">
        <v>7.94</v>
      </c>
    </row>
    <row r="262" spans="1:2">
      <c r="A262" s="52">
        <v>34600</v>
      </c>
      <c r="B262">
        <v>7.95</v>
      </c>
    </row>
    <row r="263" spans="1:2">
      <c r="A263" s="52">
        <v>34603</v>
      </c>
      <c r="B263">
        <v>7.95</v>
      </c>
    </row>
    <row r="264" spans="1:2">
      <c r="A264" s="52">
        <v>34604</v>
      </c>
      <c r="B264">
        <v>8.01</v>
      </c>
    </row>
    <row r="265" spans="1:2">
      <c r="A265" s="52">
        <v>34605</v>
      </c>
      <c r="B265">
        <v>7.97</v>
      </c>
    </row>
    <row r="266" spans="1:2">
      <c r="A266" s="52">
        <v>34606</v>
      </c>
      <c r="B266">
        <v>8.02</v>
      </c>
    </row>
    <row r="267" spans="1:2">
      <c r="A267" s="52">
        <v>34607</v>
      </c>
      <c r="B267">
        <v>7.98</v>
      </c>
    </row>
    <row r="268" spans="1:2">
      <c r="A268" s="52">
        <v>34610</v>
      </c>
      <c r="B268">
        <v>8.02</v>
      </c>
    </row>
    <row r="269" spans="1:2">
      <c r="A269" s="52">
        <v>34611</v>
      </c>
      <c r="B269">
        <v>8.06</v>
      </c>
    </row>
    <row r="270" spans="1:2">
      <c r="A270" s="52">
        <v>34612</v>
      </c>
      <c r="B270">
        <v>8.1199999999999992</v>
      </c>
    </row>
    <row r="271" spans="1:2">
      <c r="A271" s="52">
        <v>34613</v>
      </c>
      <c r="B271">
        <v>8.1199999999999992</v>
      </c>
    </row>
    <row r="272" spans="1:2">
      <c r="A272" s="52">
        <v>34614</v>
      </c>
      <c r="B272">
        <v>8.07</v>
      </c>
    </row>
    <row r="273" spans="1:2">
      <c r="A273" s="52">
        <v>34617</v>
      </c>
      <c r="B273" t="s">
        <v>7113</v>
      </c>
    </row>
    <row r="274" spans="1:2">
      <c r="A274" s="52">
        <v>34618</v>
      </c>
      <c r="B274">
        <v>8.02</v>
      </c>
    </row>
    <row r="275" spans="1:2">
      <c r="A275" s="52">
        <v>34619</v>
      </c>
      <c r="B275">
        <v>8.0399999999999991</v>
      </c>
    </row>
    <row r="276" spans="1:2">
      <c r="A276" s="52">
        <v>34620</v>
      </c>
      <c r="B276">
        <v>7.99</v>
      </c>
    </row>
    <row r="277" spans="1:2">
      <c r="A277" s="52">
        <v>34621</v>
      </c>
      <c r="B277">
        <v>7.98</v>
      </c>
    </row>
    <row r="278" spans="1:2">
      <c r="A278" s="52">
        <v>34624</v>
      </c>
      <c r="B278">
        <v>7.97</v>
      </c>
    </row>
    <row r="279" spans="1:2">
      <c r="A279" s="52">
        <v>34625</v>
      </c>
      <c r="B279">
        <v>8.01</v>
      </c>
    </row>
    <row r="280" spans="1:2">
      <c r="A280" s="52">
        <v>34626</v>
      </c>
      <c r="B280">
        <v>8.0399999999999991</v>
      </c>
    </row>
    <row r="281" spans="1:2">
      <c r="A281" s="52">
        <v>34627</v>
      </c>
      <c r="B281">
        <v>8.14</v>
      </c>
    </row>
    <row r="282" spans="1:2">
      <c r="A282" s="52">
        <v>34628</v>
      </c>
      <c r="B282">
        <v>8.1199999999999992</v>
      </c>
    </row>
    <row r="283" spans="1:2">
      <c r="A283" s="52">
        <v>34631</v>
      </c>
      <c r="B283">
        <v>8.17</v>
      </c>
    </row>
    <row r="284" spans="1:2">
      <c r="A284" s="52">
        <v>34632</v>
      </c>
      <c r="B284">
        <v>8.18</v>
      </c>
    </row>
    <row r="285" spans="1:2">
      <c r="A285" s="52">
        <v>34633</v>
      </c>
      <c r="B285">
        <v>8.19</v>
      </c>
    </row>
    <row r="286" spans="1:2">
      <c r="A286" s="52">
        <v>34634</v>
      </c>
      <c r="B286">
        <v>8.17</v>
      </c>
    </row>
    <row r="287" spans="1:2">
      <c r="A287" s="52">
        <v>34635</v>
      </c>
      <c r="B287">
        <v>8.09</v>
      </c>
    </row>
    <row r="288" spans="1:2">
      <c r="A288" s="52">
        <v>34638</v>
      </c>
      <c r="B288">
        <v>8.09</v>
      </c>
    </row>
    <row r="289" spans="1:2">
      <c r="A289" s="52">
        <v>34639</v>
      </c>
      <c r="B289">
        <v>8.1999999999999993</v>
      </c>
    </row>
    <row r="290" spans="1:2">
      <c r="A290" s="52">
        <v>34640</v>
      </c>
      <c r="B290">
        <v>8.2200000000000006</v>
      </c>
    </row>
    <row r="291" spans="1:2">
      <c r="A291" s="52">
        <v>34641</v>
      </c>
      <c r="B291">
        <v>8.24</v>
      </c>
    </row>
    <row r="292" spans="1:2">
      <c r="A292" s="52">
        <v>34642</v>
      </c>
      <c r="B292">
        <v>8.3000000000000007</v>
      </c>
    </row>
    <row r="293" spans="1:2">
      <c r="A293" s="52">
        <v>34645</v>
      </c>
      <c r="B293">
        <v>8.3000000000000007</v>
      </c>
    </row>
    <row r="294" spans="1:2">
      <c r="A294" s="52">
        <v>34646</v>
      </c>
      <c r="B294">
        <v>8.24</v>
      </c>
    </row>
    <row r="295" spans="1:2">
      <c r="A295" s="52">
        <v>34647</v>
      </c>
      <c r="B295">
        <v>8.2100000000000009</v>
      </c>
    </row>
    <row r="296" spans="1:2">
      <c r="A296" s="52">
        <v>34648</v>
      </c>
      <c r="B296">
        <v>8.27</v>
      </c>
    </row>
    <row r="297" spans="1:2">
      <c r="A297" s="52">
        <v>34649</v>
      </c>
      <c r="B297" t="s">
        <v>7113</v>
      </c>
    </row>
    <row r="298" spans="1:2">
      <c r="A298" s="52">
        <v>34652</v>
      </c>
      <c r="B298">
        <v>8.1999999999999993</v>
      </c>
    </row>
    <row r="299" spans="1:2">
      <c r="A299" s="52">
        <v>34653</v>
      </c>
      <c r="B299">
        <v>8.15</v>
      </c>
    </row>
    <row r="300" spans="1:2">
      <c r="A300" s="52">
        <v>34654</v>
      </c>
      <c r="B300">
        <v>8.2200000000000006</v>
      </c>
    </row>
    <row r="301" spans="1:2">
      <c r="A301" s="52">
        <v>34655</v>
      </c>
      <c r="B301">
        <v>8.27</v>
      </c>
    </row>
    <row r="302" spans="1:2">
      <c r="A302" s="52">
        <v>34656</v>
      </c>
      <c r="B302">
        <v>8.26</v>
      </c>
    </row>
    <row r="303" spans="1:2">
      <c r="A303" s="52">
        <v>34659</v>
      </c>
      <c r="B303">
        <v>8.26</v>
      </c>
    </row>
    <row r="304" spans="1:2">
      <c r="A304" s="52">
        <v>34660</v>
      </c>
      <c r="B304">
        <v>8.23</v>
      </c>
    </row>
    <row r="305" spans="1:2">
      <c r="A305" s="52">
        <v>34661</v>
      </c>
      <c r="B305">
        <v>8.06</v>
      </c>
    </row>
    <row r="306" spans="1:2">
      <c r="A306" s="52">
        <v>34662</v>
      </c>
      <c r="B306" t="s">
        <v>7113</v>
      </c>
    </row>
    <row r="307" spans="1:2">
      <c r="A307" s="52">
        <v>34663</v>
      </c>
      <c r="B307">
        <v>8.0399999999999991</v>
      </c>
    </row>
    <row r="308" spans="1:2">
      <c r="A308" s="52">
        <v>34666</v>
      </c>
      <c r="B308">
        <v>8.1</v>
      </c>
    </row>
    <row r="309" spans="1:2">
      <c r="A309" s="52">
        <v>34667</v>
      </c>
      <c r="B309">
        <v>8.15</v>
      </c>
    </row>
    <row r="310" spans="1:2">
      <c r="A310" s="52">
        <v>34668</v>
      </c>
      <c r="B310">
        <v>8.1</v>
      </c>
    </row>
    <row r="311" spans="1:2">
      <c r="A311" s="52">
        <v>34669</v>
      </c>
      <c r="B311">
        <v>8.1199999999999992</v>
      </c>
    </row>
    <row r="312" spans="1:2">
      <c r="A312" s="52">
        <v>34670</v>
      </c>
      <c r="B312">
        <v>8.01</v>
      </c>
    </row>
    <row r="313" spans="1:2">
      <c r="A313" s="52">
        <v>34673</v>
      </c>
      <c r="B313">
        <v>8.0399999999999991</v>
      </c>
    </row>
    <row r="314" spans="1:2">
      <c r="A314" s="52">
        <v>34674</v>
      </c>
      <c r="B314">
        <v>7.93</v>
      </c>
    </row>
    <row r="315" spans="1:2">
      <c r="A315" s="52">
        <v>34675</v>
      </c>
      <c r="B315">
        <v>8.01</v>
      </c>
    </row>
    <row r="316" spans="1:2">
      <c r="A316" s="52">
        <v>34676</v>
      </c>
      <c r="B316">
        <v>7.99</v>
      </c>
    </row>
    <row r="317" spans="1:2">
      <c r="A317" s="52">
        <v>34677</v>
      </c>
      <c r="B317">
        <v>7.97</v>
      </c>
    </row>
    <row r="318" spans="1:2">
      <c r="A318" s="52">
        <v>34680</v>
      </c>
      <c r="B318">
        <v>8.0399999999999991</v>
      </c>
    </row>
    <row r="319" spans="1:2">
      <c r="A319" s="52">
        <v>34681</v>
      </c>
      <c r="B319">
        <v>7.97</v>
      </c>
    </row>
    <row r="320" spans="1:2">
      <c r="A320" s="52">
        <v>34682</v>
      </c>
      <c r="B320">
        <v>8</v>
      </c>
    </row>
    <row r="321" spans="1:2">
      <c r="A321" s="52">
        <v>34683</v>
      </c>
      <c r="B321">
        <v>7.99</v>
      </c>
    </row>
    <row r="322" spans="1:2">
      <c r="A322" s="52">
        <v>34684</v>
      </c>
      <c r="B322">
        <v>7.98</v>
      </c>
    </row>
    <row r="323" spans="1:2">
      <c r="A323" s="52">
        <v>34687</v>
      </c>
      <c r="B323">
        <v>7.96</v>
      </c>
    </row>
    <row r="324" spans="1:2">
      <c r="A324" s="52">
        <v>34688</v>
      </c>
      <c r="B324">
        <v>7.98</v>
      </c>
    </row>
    <row r="325" spans="1:2">
      <c r="A325" s="52">
        <v>34689</v>
      </c>
      <c r="B325">
        <v>7.96</v>
      </c>
    </row>
    <row r="326" spans="1:2">
      <c r="A326" s="52">
        <v>34690</v>
      </c>
      <c r="B326">
        <v>7.99</v>
      </c>
    </row>
    <row r="327" spans="1:2">
      <c r="A327" s="52">
        <v>34691</v>
      </c>
      <c r="B327">
        <v>7.96</v>
      </c>
    </row>
    <row r="328" spans="1:2">
      <c r="A328" s="52">
        <v>34694</v>
      </c>
      <c r="B328" t="s">
        <v>7113</v>
      </c>
    </row>
    <row r="329" spans="1:2">
      <c r="A329" s="52">
        <v>34695</v>
      </c>
      <c r="B329">
        <v>7.87</v>
      </c>
    </row>
    <row r="330" spans="1:2">
      <c r="A330" s="52">
        <v>34696</v>
      </c>
      <c r="B330">
        <v>7.96</v>
      </c>
    </row>
    <row r="331" spans="1:2">
      <c r="A331" s="52">
        <v>34697</v>
      </c>
      <c r="B331">
        <v>7.99</v>
      </c>
    </row>
    <row r="332" spans="1:2">
      <c r="A332" s="52">
        <v>34698</v>
      </c>
      <c r="B332">
        <v>8.02</v>
      </c>
    </row>
    <row r="333" spans="1:2">
      <c r="A333" s="52">
        <v>34701</v>
      </c>
      <c r="B333" t="s">
        <v>7113</v>
      </c>
    </row>
    <row r="334" spans="1:2">
      <c r="A334" s="52">
        <v>34702</v>
      </c>
      <c r="B334">
        <v>8.07</v>
      </c>
    </row>
    <row r="335" spans="1:2">
      <c r="A335" s="52">
        <v>34703</v>
      </c>
      <c r="B335">
        <v>7.98</v>
      </c>
    </row>
    <row r="336" spans="1:2">
      <c r="A336" s="52">
        <v>34704</v>
      </c>
      <c r="B336">
        <v>8.0299999999999994</v>
      </c>
    </row>
    <row r="337" spans="1:2">
      <c r="A337" s="52">
        <v>34705</v>
      </c>
      <c r="B337">
        <v>8</v>
      </c>
    </row>
    <row r="338" spans="1:2">
      <c r="A338" s="52">
        <v>34708</v>
      </c>
      <c r="B338">
        <v>8.0299999999999994</v>
      </c>
    </row>
    <row r="339" spans="1:2">
      <c r="A339" s="52">
        <v>34709</v>
      </c>
      <c r="B339">
        <v>8</v>
      </c>
    </row>
    <row r="340" spans="1:2">
      <c r="A340" s="52">
        <v>34710</v>
      </c>
      <c r="B340">
        <v>7.98</v>
      </c>
    </row>
    <row r="341" spans="1:2">
      <c r="A341" s="52">
        <v>34711</v>
      </c>
      <c r="B341">
        <v>8.02</v>
      </c>
    </row>
    <row r="342" spans="1:2">
      <c r="A342" s="52">
        <v>34712</v>
      </c>
      <c r="B342">
        <v>7.93</v>
      </c>
    </row>
    <row r="343" spans="1:2">
      <c r="A343" s="52">
        <v>34715</v>
      </c>
      <c r="B343" t="s">
        <v>7113</v>
      </c>
    </row>
    <row r="344" spans="1:2">
      <c r="A344" s="52">
        <v>34716</v>
      </c>
      <c r="B344">
        <v>7.92</v>
      </c>
    </row>
    <row r="345" spans="1:2">
      <c r="A345" s="52">
        <v>34717</v>
      </c>
      <c r="B345">
        <v>7.91</v>
      </c>
    </row>
    <row r="346" spans="1:2">
      <c r="A346" s="52">
        <v>34718</v>
      </c>
      <c r="B346">
        <v>7.95</v>
      </c>
    </row>
    <row r="347" spans="1:2">
      <c r="A347" s="52">
        <v>34719</v>
      </c>
      <c r="B347">
        <v>8.02</v>
      </c>
    </row>
    <row r="348" spans="1:2">
      <c r="A348" s="52">
        <v>34722</v>
      </c>
      <c r="B348">
        <v>8.02</v>
      </c>
    </row>
    <row r="349" spans="1:2">
      <c r="A349" s="52">
        <v>34723</v>
      </c>
      <c r="B349">
        <v>8.0500000000000007</v>
      </c>
    </row>
    <row r="350" spans="1:2">
      <c r="A350" s="52">
        <v>34724</v>
      </c>
      <c r="B350">
        <v>7.99</v>
      </c>
    </row>
    <row r="351" spans="1:2">
      <c r="A351" s="52">
        <v>34725</v>
      </c>
      <c r="B351">
        <v>7.95</v>
      </c>
    </row>
    <row r="352" spans="1:2">
      <c r="A352" s="52">
        <v>34726</v>
      </c>
      <c r="B352">
        <v>7.83</v>
      </c>
    </row>
    <row r="353" spans="1:2">
      <c r="A353" s="52">
        <v>34729</v>
      </c>
      <c r="B353">
        <v>7.86</v>
      </c>
    </row>
    <row r="354" spans="1:2">
      <c r="A354" s="52">
        <v>34730</v>
      </c>
      <c r="B354">
        <v>7.81</v>
      </c>
    </row>
    <row r="355" spans="1:2">
      <c r="A355" s="52">
        <v>34731</v>
      </c>
      <c r="B355">
        <v>7.85</v>
      </c>
    </row>
    <row r="356" spans="1:2">
      <c r="A356" s="52">
        <v>34732</v>
      </c>
      <c r="B356">
        <v>7.85</v>
      </c>
    </row>
    <row r="357" spans="1:2">
      <c r="A357" s="52">
        <v>34733</v>
      </c>
      <c r="B357">
        <v>7.7</v>
      </c>
    </row>
    <row r="358" spans="1:2">
      <c r="A358" s="52">
        <v>34736</v>
      </c>
      <c r="B358">
        <v>7.72</v>
      </c>
    </row>
    <row r="359" spans="1:2">
      <c r="A359" s="52">
        <v>34737</v>
      </c>
      <c r="B359">
        <v>7.73</v>
      </c>
    </row>
    <row r="360" spans="1:2">
      <c r="A360" s="52">
        <v>34738</v>
      </c>
      <c r="B360">
        <v>7.74</v>
      </c>
    </row>
    <row r="361" spans="1:2">
      <c r="A361" s="52">
        <v>34739</v>
      </c>
      <c r="B361">
        <v>7.78</v>
      </c>
    </row>
    <row r="362" spans="1:2">
      <c r="A362" s="52">
        <v>34740</v>
      </c>
      <c r="B362">
        <v>7.81</v>
      </c>
    </row>
    <row r="363" spans="1:2">
      <c r="A363" s="52">
        <v>34743</v>
      </c>
      <c r="B363">
        <v>7.8</v>
      </c>
    </row>
    <row r="364" spans="1:2">
      <c r="A364" s="52">
        <v>34744</v>
      </c>
      <c r="B364">
        <v>7.75</v>
      </c>
    </row>
    <row r="365" spans="1:2">
      <c r="A365" s="52">
        <v>34745</v>
      </c>
      <c r="B365">
        <v>7.7</v>
      </c>
    </row>
    <row r="366" spans="1:2">
      <c r="A366" s="52">
        <v>34746</v>
      </c>
      <c r="B366">
        <v>7.7</v>
      </c>
    </row>
    <row r="367" spans="1:2">
      <c r="A367" s="52">
        <v>34747</v>
      </c>
      <c r="B367">
        <v>7.71</v>
      </c>
    </row>
    <row r="368" spans="1:2">
      <c r="A368" s="52">
        <v>34750</v>
      </c>
      <c r="B368" t="s">
        <v>7113</v>
      </c>
    </row>
    <row r="369" spans="1:2">
      <c r="A369" s="52">
        <v>34751</v>
      </c>
      <c r="B369">
        <v>7.74</v>
      </c>
    </row>
    <row r="370" spans="1:2">
      <c r="A370" s="52">
        <v>34752</v>
      </c>
      <c r="B370">
        <v>7.67</v>
      </c>
    </row>
    <row r="371" spans="1:2">
      <c r="A371" s="52">
        <v>34753</v>
      </c>
      <c r="B371">
        <v>7.68</v>
      </c>
    </row>
    <row r="372" spans="1:2">
      <c r="A372" s="52">
        <v>34754</v>
      </c>
      <c r="B372">
        <v>7.66</v>
      </c>
    </row>
    <row r="373" spans="1:2">
      <c r="A373" s="52">
        <v>34757</v>
      </c>
      <c r="B373">
        <v>7.61</v>
      </c>
    </row>
    <row r="374" spans="1:2">
      <c r="A374" s="52">
        <v>34758</v>
      </c>
      <c r="B374">
        <v>7.58</v>
      </c>
    </row>
    <row r="375" spans="1:2">
      <c r="A375" s="52">
        <v>34759</v>
      </c>
      <c r="B375">
        <v>7.57</v>
      </c>
    </row>
    <row r="376" spans="1:2">
      <c r="A376" s="52">
        <v>34760</v>
      </c>
      <c r="B376">
        <v>7.62</v>
      </c>
    </row>
    <row r="377" spans="1:2">
      <c r="A377" s="52">
        <v>34761</v>
      </c>
      <c r="B377">
        <v>7.68</v>
      </c>
    </row>
    <row r="378" spans="1:2">
      <c r="A378" s="52">
        <v>34764</v>
      </c>
      <c r="B378">
        <v>7.73</v>
      </c>
    </row>
    <row r="379" spans="1:2">
      <c r="A379" s="52">
        <v>34765</v>
      </c>
      <c r="B379">
        <v>7.78</v>
      </c>
    </row>
    <row r="380" spans="1:2">
      <c r="A380" s="52">
        <v>34766</v>
      </c>
      <c r="B380">
        <v>7.69</v>
      </c>
    </row>
    <row r="381" spans="1:2">
      <c r="A381" s="52">
        <v>34767</v>
      </c>
      <c r="B381">
        <v>7.65</v>
      </c>
    </row>
    <row r="382" spans="1:2">
      <c r="A382" s="52">
        <v>34768</v>
      </c>
      <c r="B382">
        <v>7.57</v>
      </c>
    </row>
    <row r="383" spans="1:2">
      <c r="A383" s="52">
        <v>34771</v>
      </c>
      <c r="B383">
        <v>7.56</v>
      </c>
    </row>
    <row r="384" spans="1:2">
      <c r="A384" s="52">
        <v>34772</v>
      </c>
      <c r="B384">
        <v>7.45</v>
      </c>
    </row>
    <row r="385" spans="1:2">
      <c r="A385" s="52">
        <v>34773</v>
      </c>
      <c r="B385">
        <v>7.47</v>
      </c>
    </row>
    <row r="386" spans="1:2">
      <c r="A386" s="52">
        <v>34774</v>
      </c>
      <c r="B386">
        <v>7.45</v>
      </c>
    </row>
    <row r="387" spans="1:2">
      <c r="A387" s="52">
        <v>34775</v>
      </c>
      <c r="B387">
        <v>7.48</v>
      </c>
    </row>
    <row r="388" spans="1:2">
      <c r="A388" s="52">
        <v>34778</v>
      </c>
      <c r="B388">
        <v>7.52</v>
      </c>
    </row>
    <row r="389" spans="1:2">
      <c r="A389" s="52">
        <v>34779</v>
      </c>
      <c r="B389">
        <v>7.57</v>
      </c>
    </row>
    <row r="390" spans="1:2">
      <c r="A390" s="52">
        <v>34780</v>
      </c>
      <c r="B390">
        <v>7.58</v>
      </c>
    </row>
    <row r="391" spans="1:2">
      <c r="A391" s="52">
        <v>34781</v>
      </c>
      <c r="B391">
        <v>7.6</v>
      </c>
    </row>
    <row r="392" spans="1:2">
      <c r="A392" s="52">
        <v>34782</v>
      </c>
      <c r="B392">
        <v>7.5</v>
      </c>
    </row>
    <row r="393" spans="1:2">
      <c r="A393" s="52">
        <v>34785</v>
      </c>
      <c r="B393">
        <v>7.44</v>
      </c>
    </row>
    <row r="394" spans="1:2">
      <c r="A394" s="52">
        <v>34786</v>
      </c>
      <c r="B394">
        <v>7.52</v>
      </c>
    </row>
    <row r="395" spans="1:2">
      <c r="A395" s="52">
        <v>34787</v>
      </c>
      <c r="B395">
        <v>7.5</v>
      </c>
    </row>
    <row r="396" spans="1:2">
      <c r="A396" s="52">
        <v>34788</v>
      </c>
      <c r="B396">
        <v>7.54</v>
      </c>
    </row>
    <row r="397" spans="1:2">
      <c r="A397" s="52">
        <v>34789</v>
      </c>
      <c r="B397">
        <v>7.54</v>
      </c>
    </row>
    <row r="398" spans="1:2">
      <c r="A398" s="52">
        <v>34792</v>
      </c>
      <c r="B398">
        <v>7.49</v>
      </c>
    </row>
    <row r="399" spans="1:2">
      <c r="A399" s="52">
        <v>34793</v>
      </c>
      <c r="B399">
        <v>7.48</v>
      </c>
    </row>
    <row r="400" spans="1:2">
      <c r="A400" s="52">
        <v>34794</v>
      </c>
      <c r="B400">
        <v>7.48</v>
      </c>
    </row>
    <row r="401" spans="1:2">
      <c r="A401" s="52">
        <v>34795</v>
      </c>
      <c r="B401">
        <v>7.47</v>
      </c>
    </row>
    <row r="402" spans="1:2">
      <c r="A402" s="52">
        <v>34796</v>
      </c>
      <c r="B402">
        <v>7.5</v>
      </c>
    </row>
    <row r="403" spans="1:2">
      <c r="A403" s="52">
        <v>34799</v>
      </c>
      <c r="B403">
        <v>7.49</v>
      </c>
    </row>
    <row r="404" spans="1:2">
      <c r="A404" s="52">
        <v>34800</v>
      </c>
      <c r="B404">
        <v>7.47</v>
      </c>
    </row>
    <row r="405" spans="1:2">
      <c r="A405" s="52">
        <v>34801</v>
      </c>
      <c r="B405">
        <v>7.46</v>
      </c>
    </row>
    <row r="406" spans="1:2">
      <c r="A406" s="52">
        <v>34802</v>
      </c>
      <c r="B406">
        <v>7.42</v>
      </c>
    </row>
    <row r="407" spans="1:2">
      <c r="A407" s="52">
        <v>34803</v>
      </c>
      <c r="B407" t="s">
        <v>7113</v>
      </c>
    </row>
    <row r="408" spans="1:2">
      <c r="A408" s="52">
        <v>34806</v>
      </c>
      <c r="B408">
        <v>7.48</v>
      </c>
    </row>
    <row r="409" spans="1:2">
      <c r="A409" s="52">
        <v>34807</v>
      </c>
      <c r="B409">
        <v>7.49</v>
      </c>
    </row>
    <row r="410" spans="1:2">
      <c r="A410" s="52">
        <v>34808</v>
      </c>
      <c r="B410">
        <v>7.46</v>
      </c>
    </row>
    <row r="411" spans="1:2">
      <c r="A411" s="52">
        <v>34809</v>
      </c>
      <c r="B411">
        <v>7.43</v>
      </c>
    </row>
    <row r="412" spans="1:2">
      <c r="A412" s="52">
        <v>34810</v>
      </c>
      <c r="B412">
        <v>7.42</v>
      </c>
    </row>
    <row r="413" spans="1:2">
      <c r="A413" s="52">
        <v>34813</v>
      </c>
      <c r="B413">
        <v>7.39</v>
      </c>
    </row>
    <row r="414" spans="1:2">
      <c r="A414" s="52">
        <v>34814</v>
      </c>
      <c r="B414">
        <v>7.41</v>
      </c>
    </row>
    <row r="415" spans="1:2">
      <c r="A415" s="52">
        <v>34815</v>
      </c>
      <c r="B415">
        <v>7.4</v>
      </c>
    </row>
    <row r="416" spans="1:2">
      <c r="A416" s="52">
        <v>34816</v>
      </c>
      <c r="B416">
        <v>7.42</v>
      </c>
    </row>
    <row r="417" spans="1:2">
      <c r="A417" s="52">
        <v>34817</v>
      </c>
      <c r="B417">
        <v>7.42</v>
      </c>
    </row>
    <row r="418" spans="1:2">
      <c r="A418" s="52">
        <v>34820</v>
      </c>
      <c r="B418">
        <v>7.43</v>
      </c>
    </row>
    <row r="419" spans="1:2">
      <c r="A419" s="52">
        <v>34821</v>
      </c>
      <c r="B419">
        <v>7.41</v>
      </c>
    </row>
    <row r="420" spans="1:2">
      <c r="A420" s="52">
        <v>34822</v>
      </c>
      <c r="B420">
        <v>7.32</v>
      </c>
    </row>
    <row r="421" spans="1:2">
      <c r="A421" s="52">
        <v>34823</v>
      </c>
      <c r="B421">
        <v>7.22</v>
      </c>
    </row>
    <row r="422" spans="1:2">
      <c r="A422" s="52">
        <v>34824</v>
      </c>
      <c r="B422">
        <v>7.07</v>
      </c>
    </row>
    <row r="423" spans="1:2">
      <c r="A423" s="52">
        <v>34827</v>
      </c>
      <c r="B423">
        <v>7.08</v>
      </c>
    </row>
    <row r="424" spans="1:2">
      <c r="A424" s="52">
        <v>34828</v>
      </c>
      <c r="B424">
        <v>6.99</v>
      </c>
    </row>
    <row r="425" spans="1:2">
      <c r="A425" s="52">
        <v>34829</v>
      </c>
      <c r="B425">
        <v>7.04</v>
      </c>
    </row>
    <row r="426" spans="1:2">
      <c r="A426" s="52">
        <v>34830</v>
      </c>
      <c r="B426">
        <v>7.05</v>
      </c>
    </row>
    <row r="427" spans="1:2">
      <c r="A427" s="52">
        <v>34831</v>
      </c>
      <c r="B427">
        <v>7.05</v>
      </c>
    </row>
    <row r="428" spans="1:2">
      <c r="A428" s="52">
        <v>34834</v>
      </c>
      <c r="B428">
        <v>7</v>
      </c>
    </row>
    <row r="429" spans="1:2">
      <c r="A429" s="52">
        <v>34835</v>
      </c>
      <c r="B429">
        <v>6.92</v>
      </c>
    </row>
    <row r="430" spans="1:2">
      <c r="A430" s="52">
        <v>34836</v>
      </c>
      <c r="B430">
        <v>6.91</v>
      </c>
    </row>
    <row r="431" spans="1:2">
      <c r="A431" s="52">
        <v>34837</v>
      </c>
      <c r="B431">
        <v>6.96</v>
      </c>
    </row>
    <row r="432" spans="1:2">
      <c r="A432" s="52">
        <v>34838</v>
      </c>
      <c r="B432">
        <v>6.96</v>
      </c>
    </row>
    <row r="433" spans="1:2">
      <c r="A433" s="52">
        <v>34841</v>
      </c>
      <c r="B433">
        <v>6.98</v>
      </c>
    </row>
    <row r="434" spans="1:2">
      <c r="A434" s="52">
        <v>34842</v>
      </c>
      <c r="B434">
        <v>6.93</v>
      </c>
    </row>
    <row r="435" spans="1:2">
      <c r="A435" s="52">
        <v>34843</v>
      </c>
      <c r="B435">
        <v>6.81</v>
      </c>
    </row>
    <row r="436" spans="1:2">
      <c r="A436" s="52">
        <v>34844</v>
      </c>
      <c r="B436">
        <v>6.78</v>
      </c>
    </row>
    <row r="437" spans="1:2">
      <c r="A437" s="52">
        <v>34845</v>
      </c>
      <c r="B437">
        <v>6.8</v>
      </c>
    </row>
    <row r="438" spans="1:2">
      <c r="A438" s="52">
        <v>34848</v>
      </c>
      <c r="B438" t="s">
        <v>7113</v>
      </c>
    </row>
    <row r="439" spans="1:2">
      <c r="A439" s="52">
        <v>34849</v>
      </c>
      <c r="B439">
        <v>6.72</v>
      </c>
    </row>
    <row r="440" spans="1:2">
      <c r="A440" s="52">
        <v>34850</v>
      </c>
      <c r="B440">
        <v>6.72</v>
      </c>
    </row>
    <row r="441" spans="1:2">
      <c r="A441" s="52">
        <v>34851</v>
      </c>
      <c r="B441">
        <v>6.64</v>
      </c>
    </row>
    <row r="442" spans="1:2">
      <c r="A442" s="52">
        <v>34852</v>
      </c>
      <c r="B442">
        <v>6.55</v>
      </c>
    </row>
    <row r="443" spans="1:2">
      <c r="A443" s="52">
        <v>34855</v>
      </c>
      <c r="B443">
        <v>6.54</v>
      </c>
    </row>
    <row r="444" spans="1:2">
      <c r="A444" s="52">
        <v>34856</v>
      </c>
      <c r="B444">
        <v>6.54</v>
      </c>
    </row>
    <row r="445" spans="1:2">
      <c r="A445" s="52">
        <v>34857</v>
      </c>
      <c r="B445">
        <v>6.56</v>
      </c>
    </row>
    <row r="446" spans="1:2">
      <c r="A446" s="52">
        <v>34858</v>
      </c>
      <c r="B446">
        <v>6.59</v>
      </c>
    </row>
    <row r="447" spans="1:2">
      <c r="A447" s="52">
        <v>34859</v>
      </c>
      <c r="B447">
        <v>6.76</v>
      </c>
    </row>
    <row r="448" spans="1:2">
      <c r="A448" s="52">
        <v>34862</v>
      </c>
      <c r="B448">
        <v>6.76</v>
      </c>
    </row>
    <row r="449" spans="1:2">
      <c r="A449" s="52">
        <v>34863</v>
      </c>
      <c r="B449">
        <v>6.58</v>
      </c>
    </row>
    <row r="450" spans="1:2">
      <c r="A450" s="52">
        <v>34864</v>
      </c>
      <c r="B450">
        <v>6.59</v>
      </c>
    </row>
    <row r="451" spans="1:2">
      <c r="A451" s="52">
        <v>34865</v>
      </c>
      <c r="B451">
        <v>6.64</v>
      </c>
    </row>
    <row r="452" spans="1:2">
      <c r="A452" s="52">
        <v>34866</v>
      </c>
      <c r="B452">
        <v>6.64</v>
      </c>
    </row>
    <row r="453" spans="1:2">
      <c r="A453" s="52">
        <v>34869</v>
      </c>
      <c r="B453">
        <v>6.59</v>
      </c>
    </row>
    <row r="454" spans="1:2">
      <c r="A454" s="52">
        <v>34870</v>
      </c>
      <c r="B454">
        <v>6.58</v>
      </c>
    </row>
    <row r="455" spans="1:2">
      <c r="A455" s="52">
        <v>34871</v>
      </c>
      <c r="B455">
        <v>6.56</v>
      </c>
    </row>
    <row r="456" spans="1:2">
      <c r="A456" s="52">
        <v>34872</v>
      </c>
      <c r="B456">
        <v>6.47</v>
      </c>
    </row>
    <row r="457" spans="1:2">
      <c r="A457" s="52">
        <v>34873</v>
      </c>
      <c r="B457">
        <v>6.51</v>
      </c>
    </row>
    <row r="458" spans="1:2">
      <c r="A458" s="52">
        <v>34876</v>
      </c>
      <c r="B458">
        <v>6.55</v>
      </c>
    </row>
    <row r="459" spans="1:2">
      <c r="A459" s="52">
        <v>34877</v>
      </c>
      <c r="B459">
        <v>6.57</v>
      </c>
    </row>
    <row r="460" spans="1:2">
      <c r="A460" s="52">
        <v>34878</v>
      </c>
      <c r="B460">
        <v>6.53</v>
      </c>
    </row>
    <row r="461" spans="1:2">
      <c r="A461" s="52">
        <v>34879</v>
      </c>
      <c r="B461">
        <v>6.69</v>
      </c>
    </row>
    <row r="462" spans="1:2">
      <c r="A462" s="52">
        <v>34880</v>
      </c>
      <c r="B462">
        <v>6.64</v>
      </c>
    </row>
    <row r="463" spans="1:2">
      <c r="A463" s="52">
        <v>34883</v>
      </c>
      <c r="B463">
        <v>6.68</v>
      </c>
    </row>
    <row r="464" spans="1:2">
      <c r="A464" s="52">
        <v>34884</v>
      </c>
      <c r="B464" t="s">
        <v>7113</v>
      </c>
    </row>
    <row r="465" spans="1:2">
      <c r="A465" s="52">
        <v>34885</v>
      </c>
      <c r="B465">
        <v>6.64</v>
      </c>
    </row>
    <row r="466" spans="1:2">
      <c r="A466" s="52">
        <v>34886</v>
      </c>
      <c r="B466">
        <v>6.53</v>
      </c>
    </row>
    <row r="467" spans="1:2">
      <c r="A467" s="52">
        <v>34887</v>
      </c>
      <c r="B467">
        <v>6.52</v>
      </c>
    </row>
    <row r="468" spans="1:2">
      <c r="A468" s="52">
        <v>34890</v>
      </c>
      <c r="B468">
        <v>6.51</v>
      </c>
    </row>
    <row r="469" spans="1:2">
      <c r="A469" s="52">
        <v>34891</v>
      </c>
      <c r="B469">
        <v>6.57</v>
      </c>
    </row>
    <row r="470" spans="1:2">
      <c r="A470" s="52">
        <v>34892</v>
      </c>
      <c r="B470">
        <v>6.55</v>
      </c>
    </row>
    <row r="471" spans="1:2">
      <c r="A471" s="52">
        <v>34893</v>
      </c>
      <c r="B471">
        <v>6.56</v>
      </c>
    </row>
    <row r="472" spans="1:2">
      <c r="A472" s="52">
        <v>34894</v>
      </c>
      <c r="B472">
        <v>6.61</v>
      </c>
    </row>
    <row r="473" spans="1:2">
      <c r="A473" s="52">
        <v>34897</v>
      </c>
      <c r="B473">
        <v>6.69</v>
      </c>
    </row>
    <row r="474" spans="1:2">
      <c r="A474" s="52">
        <v>34898</v>
      </c>
      <c r="B474">
        <v>6.74</v>
      </c>
    </row>
    <row r="475" spans="1:2">
      <c r="A475" s="52">
        <v>34899</v>
      </c>
      <c r="B475">
        <v>6.9</v>
      </c>
    </row>
    <row r="476" spans="1:2">
      <c r="A476" s="52">
        <v>34900</v>
      </c>
      <c r="B476">
        <v>6.89</v>
      </c>
    </row>
    <row r="477" spans="1:2">
      <c r="A477" s="52">
        <v>34901</v>
      </c>
      <c r="B477">
        <v>6.98</v>
      </c>
    </row>
    <row r="478" spans="1:2">
      <c r="A478" s="52">
        <v>34904</v>
      </c>
      <c r="B478">
        <v>6.91</v>
      </c>
    </row>
    <row r="479" spans="1:2">
      <c r="A479" s="52">
        <v>34905</v>
      </c>
      <c r="B479">
        <v>6.86</v>
      </c>
    </row>
    <row r="480" spans="1:2">
      <c r="A480" s="52">
        <v>34906</v>
      </c>
      <c r="B480">
        <v>6.92</v>
      </c>
    </row>
    <row r="481" spans="1:2">
      <c r="A481" s="52">
        <v>34907</v>
      </c>
      <c r="B481">
        <v>6.86</v>
      </c>
    </row>
    <row r="482" spans="1:2">
      <c r="A482" s="52">
        <v>34908</v>
      </c>
      <c r="B482">
        <v>6.93</v>
      </c>
    </row>
    <row r="483" spans="1:2">
      <c r="A483" s="52">
        <v>34911</v>
      </c>
      <c r="B483">
        <v>6.88</v>
      </c>
    </row>
    <row r="484" spans="1:2">
      <c r="A484" s="52">
        <v>34912</v>
      </c>
      <c r="B484">
        <v>6.95</v>
      </c>
    </row>
    <row r="485" spans="1:2">
      <c r="A485" s="52">
        <v>34913</v>
      </c>
      <c r="B485">
        <v>6.88</v>
      </c>
    </row>
    <row r="486" spans="1:2">
      <c r="A486" s="52">
        <v>34914</v>
      </c>
      <c r="B486">
        <v>6.95</v>
      </c>
    </row>
    <row r="487" spans="1:2">
      <c r="A487" s="52">
        <v>34915</v>
      </c>
      <c r="B487">
        <v>6.92</v>
      </c>
    </row>
    <row r="488" spans="1:2">
      <c r="A488" s="52">
        <v>34918</v>
      </c>
      <c r="B488">
        <v>6.91</v>
      </c>
    </row>
    <row r="489" spans="1:2">
      <c r="A489" s="52">
        <v>34919</v>
      </c>
      <c r="B489">
        <v>6.9</v>
      </c>
    </row>
    <row r="490" spans="1:2">
      <c r="A490" s="52">
        <v>34920</v>
      </c>
      <c r="B490">
        <v>6.93</v>
      </c>
    </row>
    <row r="491" spans="1:2">
      <c r="A491" s="52">
        <v>34921</v>
      </c>
      <c r="B491">
        <v>6.97</v>
      </c>
    </row>
    <row r="492" spans="1:2">
      <c r="A492" s="52">
        <v>34922</v>
      </c>
      <c r="B492">
        <v>7.06</v>
      </c>
    </row>
    <row r="493" spans="1:2">
      <c r="A493" s="52">
        <v>34925</v>
      </c>
      <c r="B493">
        <v>7.06</v>
      </c>
    </row>
    <row r="494" spans="1:2">
      <c r="A494" s="52">
        <v>34926</v>
      </c>
      <c r="B494">
        <v>7</v>
      </c>
    </row>
    <row r="495" spans="1:2">
      <c r="A495" s="52">
        <v>34927</v>
      </c>
      <c r="B495">
        <v>6.97</v>
      </c>
    </row>
    <row r="496" spans="1:2">
      <c r="A496" s="52">
        <v>34928</v>
      </c>
      <c r="B496">
        <v>6.99</v>
      </c>
    </row>
    <row r="497" spans="1:2">
      <c r="A497" s="52">
        <v>34929</v>
      </c>
      <c r="B497">
        <v>7</v>
      </c>
    </row>
    <row r="498" spans="1:2">
      <c r="A498" s="52">
        <v>34932</v>
      </c>
      <c r="B498">
        <v>6.95</v>
      </c>
    </row>
    <row r="499" spans="1:2">
      <c r="A499" s="52">
        <v>34933</v>
      </c>
      <c r="B499">
        <v>6.98</v>
      </c>
    </row>
    <row r="500" spans="1:2">
      <c r="A500" s="52">
        <v>34934</v>
      </c>
      <c r="B500">
        <v>7.01</v>
      </c>
    </row>
    <row r="501" spans="1:2">
      <c r="A501" s="52">
        <v>34935</v>
      </c>
      <c r="B501">
        <v>6.92</v>
      </c>
    </row>
    <row r="502" spans="1:2">
      <c r="A502" s="52">
        <v>34936</v>
      </c>
      <c r="B502">
        <v>6.8</v>
      </c>
    </row>
    <row r="503" spans="1:2">
      <c r="A503" s="52">
        <v>34939</v>
      </c>
      <c r="B503">
        <v>6.77</v>
      </c>
    </row>
    <row r="504" spans="1:2">
      <c r="A504" s="52">
        <v>34940</v>
      </c>
      <c r="B504">
        <v>6.79</v>
      </c>
    </row>
    <row r="505" spans="1:2">
      <c r="A505" s="52">
        <v>34941</v>
      </c>
      <c r="B505">
        <v>6.77</v>
      </c>
    </row>
    <row r="506" spans="1:2">
      <c r="A506" s="52">
        <v>34942</v>
      </c>
      <c r="B506">
        <v>6.72</v>
      </c>
    </row>
    <row r="507" spans="1:2">
      <c r="A507" s="52">
        <v>34943</v>
      </c>
      <c r="B507">
        <v>6.67</v>
      </c>
    </row>
    <row r="508" spans="1:2">
      <c r="A508" s="52">
        <v>34946</v>
      </c>
      <c r="B508" t="s">
        <v>7113</v>
      </c>
    </row>
    <row r="509" spans="1:2">
      <c r="A509" s="52">
        <v>34947</v>
      </c>
      <c r="B509">
        <v>6.63</v>
      </c>
    </row>
    <row r="510" spans="1:2">
      <c r="A510" s="52">
        <v>34948</v>
      </c>
      <c r="B510">
        <v>6.63</v>
      </c>
    </row>
    <row r="511" spans="1:2">
      <c r="A511" s="52">
        <v>34949</v>
      </c>
      <c r="B511">
        <v>6.66</v>
      </c>
    </row>
    <row r="512" spans="1:2">
      <c r="A512" s="52">
        <v>34950</v>
      </c>
      <c r="B512">
        <v>6.66</v>
      </c>
    </row>
    <row r="513" spans="1:2">
      <c r="A513" s="52">
        <v>34953</v>
      </c>
      <c r="B513">
        <v>6.67</v>
      </c>
    </row>
    <row r="514" spans="1:2">
      <c r="A514" s="52">
        <v>34954</v>
      </c>
      <c r="B514">
        <v>6.6</v>
      </c>
    </row>
    <row r="515" spans="1:2">
      <c r="A515" s="52">
        <v>34955</v>
      </c>
      <c r="B515">
        <v>6.63</v>
      </c>
    </row>
    <row r="516" spans="1:2">
      <c r="A516" s="52">
        <v>34956</v>
      </c>
      <c r="B516">
        <v>6.56</v>
      </c>
    </row>
    <row r="517" spans="1:2">
      <c r="A517" s="52">
        <v>34957</v>
      </c>
      <c r="B517">
        <v>6.58</v>
      </c>
    </row>
    <row r="518" spans="1:2">
      <c r="A518" s="52">
        <v>34960</v>
      </c>
      <c r="B518">
        <v>6.64</v>
      </c>
    </row>
    <row r="519" spans="1:2">
      <c r="A519" s="52">
        <v>34961</v>
      </c>
      <c r="B519">
        <v>6.61</v>
      </c>
    </row>
    <row r="520" spans="1:2">
      <c r="A520" s="52">
        <v>34962</v>
      </c>
      <c r="B520">
        <v>6.57</v>
      </c>
    </row>
    <row r="521" spans="1:2">
      <c r="A521" s="52">
        <v>34963</v>
      </c>
      <c r="B521">
        <v>6.66</v>
      </c>
    </row>
    <row r="522" spans="1:2">
      <c r="A522" s="52">
        <v>34964</v>
      </c>
      <c r="B522">
        <v>6.7</v>
      </c>
    </row>
    <row r="523" spans="1:2">
      <c r="A523" s="52">
        <v>34967</v>
      </c>
      <c r="B523">
        <v>6.7</v>
      </c>
    </row>
    <row r="524" spans="1:2">
      <c r="A524" s="52">
        <v>34968</v>
      </c>
      <c r="B524">
        <v>6.71</v>
      </c>
    </row>
    <row r="525" spans="1:2">
      <c r="A525" s="52">
        <v>34969</v>
      </c>
      <c r="B525">
        <v>6.76</v>
      </c>
    </row>
    <row r="526" spans="1:2">
      <c r="A526" s="52">
        <v>34970</v>
      </c>
      <c r="B526">
        <v>6.71</v>
      </c>
    </row>
    <row r="527" spans="1:2">
      <c r="A527" s="52">
        <v>34971</v>
      </c>
      <c r="B527">
        <v>6.6</v>
      </c>
    </row>
    <row r="528" spans="1:2">
      <c r="A528" s="52">
        <v>34974</v>
      </c>
      <c r="B528">
        <v>6.61</v>
      </c>
    </row>
    <row r="529" spans="1:2">
      <c r="A529" s="52">
        <v>34975</v>
      </c>
      <c r="B529">
        <v>6.57</v>
      </c>
    </row>
    <row r="530" spans="1:2">
      <c r="A530" s="52">
        <v>34976</v>
      </c>
      <c r="B530">
        <v>6.54</v>
      </c>
    </row>
    <row r="531" spans="1:2">
      <c r="A531" s="52">
        <v>34977</v>
      </c>
      <c r="B531">
        <v>6.53</v>
      </c>
    </row>
    <row r="532" spans="1:2">
      <c r="A532" s="52">
        <v>34978</v>
      </c>
      <c r="B532">
        <v>6.51</v>
      </c>
    </row>
    <row r="533" spans="1:2">
      <c r="A533" s="52">
        <v>34981</v>
      </c>
      <c r="B533" t="s">
        <v>7113</v>
      </c>
    </row>
    <row r="534" spans="1:2">
      <c r="A534" s="52">
        <v>34982</v>
      </c>
      <c r="B534">
        <v>6.51</v>
      </c>
    </row>
    <row r="535" spans="1:2">
      <c r="A535" s="52">
        <v>34983</v>
      </c>
      <c r="B535">
        <v>6.5</v>
      </c>
    </row>
    <row r="536" spans="1:2">
      <c r="A536" s="52">
        <v>34984</v>
      </c>
      <c r="B536">
        <v>6.48</v>
      </c>
    </row>
    <row r="537" spans="1:2">
      <c r="A537" s="52">
        <v>34985</v>
      </c>
      <c r="B537">
        <v>6.37</v>
      </c>
    </row>
    <row r="538" spans="1:2">
      <c r="A538" s="52">
        <v>34988</v>
      </c>
      <c r="B538">
        <v>6.38</v>
      </c>
    </row>
    <row r="539" spans="1:2">
      <c r="A539" s="52">
        <v>34989</v>
      </c>
      <c r="B539">
        <v>6.36</v>
      </c>
    </row>
    <row r="540" spans="1:2">
      <c r="A540" s="52">
        <v>34990</v>
      </c>
      <c r="B540">
        <v>6.38</v>
      </c>
    </row>
    <row r="541" spans="1:2">
      <c r="A541" s="52">
        <v>34991</v>
      </c>
      <c r="B541">
        <v>6.37</v>
      </c>
    </row>
    <row r="542" spans="1:2">
      <c r="A542" s="52">
        <v>34992</v>
      </c>
      <c r="B542">
        <v>6.42</v>
      </c>
    </row>
    <row r="543" spans="1:2">
      <c r="A543" s="52">
        <v>34995</v>
      </c>
      <c r="B543">
        <v>6.44</v>
      </c>
    </row>
    <row r="544" spans="1:2">
      <c r="A544" s="52">
        <v>34996</v>
      </c>
      <c r="B544">
        <v>6.37</v>
      </c>
    </row>
    <row r="545" spans="1:2">
      <c r="A545" s="52">
        <v>34997</v>
      </c>
      <c r="B545">
        <v>6.37</v>
      </c>
    </row>
    <row r="546" spans="1:2">
      <c r="A546" s="52">
        <v>34998</v>
      </c>
      <c r="B546">
        <v>6.44</v>
      </c>
    </row>
    <row r="547" spans="1:2">
      <c r="A547" s="52">
        <v>34999</v>
      </c>
      <c r="B547">
        <v>6.4</v>
      </c>
    </row>
    <row r="548" spans="1:2">
      <c r="A548" s="52">
        <v>35002</v>
      </c>
      <c r="B548">
        <v>6.41</v>
      </c>
    </row>
    <row r="549" spans="1:2">
      <c r="A549" s="52">
        <v>35003</v>
      </c>
      <c r="B549">
        <v>6.4</v>
      </c>
    </row>
    <row r="550" spans="1:2">
      <c r="A550" s="52">
        <v>35004</v>
      </c>
      <c r="B550">
        <v>6.36</v>
      </c>
    </row>
    <row r="551" spans="1:2">
      <c r="A551" s="52">
        <v>35005</v>
      </c>
      <c r="B551">
        <v>6.31</v>
      </c>
    </row>
    <row r="552" spans="1:2">
      <c r="A552" s="52">
        <v>35006</v>
      </c>
      <c r="B552">
        <v>6.33</v>
      </c>
    </row>
    <row r="553" spans="1:2">
      <c r="A553" s="52">
        <v>35009</v>
      </c>
      <c r="B553">
        <v>6.34</v>
      </c>
    </row>
    <row r="554" spans="1:2">
      <c r="A554" s="52">
        <v>35010</v>
      </c>
      <c r="B554">
        <v>6.37</v>
      </c>
    </row>
    <row r="555" spans="1:2">
      <c r="A555" s="52">
        <v>35011</v>
      </c>
      <c r="B555">
        <v>6.3</v>
      </c>
    </row>
    <row r="556" spans="1:2">
      <c r="A556" s="52">
        <v>35012</v>
      </c>
      <c r="B556">
        <v>6.35</v>
      </c>
    </row>
    <row r="557" spans="1:2">
      <c r="A557" s="52">
        <v>35013</v>
      </c>
      <c r="B557">
        <v>6.39</v>
      </c>
    </row>
    <row r="558" spans="1:2">
      <c r="A558" s="52">
        <v>35016</v>
      </c>
      <c r="B558">
        <v>6.34</v>
      </c>
    </row>
    <row r="559" spans="1:2">
      <c r="A559" s="52">
        <v>35017</v>
      </c>
      <c r="B559">
        <v>6.36</v>
      </c>
    </row>
    <row r="560" spans="1:2">
      <c r="A560" s="52">
        <v>35018</v>
      </c>
      <c r="B560">
        <v>6.37</v>
      </c>
    </row>
    <row r="561" spans="1:2">
      <c r="A561" s="52">
        <v>35019</v>
      </c>
      <c r="B561">
        <v>6.32</v>
      </c>
    </row>
    <row r="562" spans="1:2">
      <c r="A562" s="52">
        <v>35020</v>
      </c>
      <c r="B562">
        <v>6.33</v>
      </c>
    </row>
    <row r="563" spans="1:2">
      <c r="A563" s="52">
        <v>35023</v>
      </c>
      <c r="B563">
        <v>6.33</v>
      </c>
    </row>
    <row r="564" spans="1:2">
      <c r="A564" s="52">
        <v>35024</v>
      </c>
      <c r="B564">
        <v>6.36</v>
      </c>
    </row>
    <row r="565" spans="1:2">
      <c r="A565" s="52">
        <v>35025</v>
      </c>
      <c r="B565">
        <v>6.37</v>
      </c>
    </row>
    <row r="566" spans="1:2">
      <c r="A566" s="52">
        <v>35026</v>
      </c>
      <c r="B566" t="s">
        <v>7113</v>
      </c>
    </row>
    <row r="567" spans="1:2">
      <c r="A567" s="52">
        <v>35027</v>
      </c>
      <c r="B567">
        <v>6.36</v>
      </c>
    </row>
    <row r="568" spans="1:2">
      <c r="A568" s="52">
        <v>35030</v>
      </c>
      <c r="B568">
        <v>6.31</v>
      </c>
    </row>
    <row r="569" spans="1:2">
      <c r="A569" s="52">
        <v>35031</v>
      </c>
      <c r="B569">
        <v>6.31</v>
      </c>
    </row>
    <row r="570" spans="1:2">
      <c r="A570" s="52">
        <v>35032</v>
      </c>
      <c r="B570">
        <v>6.29</v>
      </c>
    </row>
    <row r="571" spans="1:2">
      <c r="A571" s="52">
        <v>35033</v>
      </c>
      <c r="B571">
        <v>6.2</v>
      </c>
    </row>
    <row r="572" spans="1:2">
      <c r="A572" s="52">
        <v>35034</v>
      </c>
      <c r="B572">
        <v>6.16</v>
      </c>
    </row>
    <row r="573" spans="1:2">
      <c r="A573" s="52">
        <v>35037</v>
      </c>
      <c r="B573">
        <v>6.07</v>
      </c>
    </row>
    <row r="574" spans="1:2">
      <c r="A574" s="52">
        <v>35038</v>
      </c>
      <c r="B574">
        <v>6.09</v>
      </c>
    </row>
    <row r="575" spans="1:2">
      <c r="A575" s="52">
        <v>35039</v>
      </c>
      <c r="B575">
        <v>6.09</v>
      </c>
    </row>
    <row r="576" spans="1:2">
      <c r="A576" s="52">
        <v>35040</v>
      </c>
      <c r="B576">
        <v>6.13</v>
      </c>
    </row>
    <row r="577" spans="1:2">
      <c r="A577" s="52">
        <v>35041</v>
      </c>
      <c r="B577">
        <v>6.12</v>
      </c>
    </row>
    <row r="578" spans="1:2">
      <c r="A578" s="52">
        <v>35044</v>
      </c>
      <c r="B578">
        <v>6.11</v>
      </c>
    </row>
    <row r="579" spans="1:2">
      <c r="A579" s="52">
        <v>35045</v>
      </c>
      <c r="B579">
        <v>6.11</v>
      </c>
    </row>
    <row r="580" spans="1:2">
      <c r="A580" s="52">
        <v>35046</v>
      </c>
      <c r="B580">
        <v>6.12</v>
      </c>
    </row>
    <row r="581" spans="1:2">
      <c r="A581" s="52">
        <v>35047</v>
      </c>
      <c r="B581">
        <v>6.14</v>
      </c>
    </row>
    <row r="582" spans="1:2">
      <c r="A582" s="52">
        <v>35048</v>
      </c>
      <c r="B582">
        <v>6.15</v>
      </c>
    </row>
    <row r="583" spans="1:2">
      <c r="A583" s="52">
        <v>35051</v>
      </c>
      <c r="B583">
        <v>6.26</v>
      </c>
    </row>
    <row r="584" spans="1:2">
      <c r="A584" s="52">
        <v>35052</v>
      </c>
      <c r="B584">
        <v>6.21</v>
      </c>
    </row>
    <row r="585" spans="1:2">
      <c r="A585" s="52">
        <v>35053</v>
      </c>
      <c r="B585">
        <v>6.18</v>
      </c>
    </row>
    <row r="586" spans="1:2">
      <c r="A586" s="52">
        <v>35054</v>
      </c>
      <c r="B586">
        <v>6.19</v>
      </c>
    </row>
    <row r="587" spans="1:2">
      <c r="A587" s="52">
        <v>35055</v>
      </c>
      <c r="B587">
        <v>6.12</v>
      </c>
    </row>
    <row r="588" spans="1:2">
      <c r="A588" s="52">
        <v>35058</v>
      </c>
      <c r="B588" t="s">
        <v>7113</v>
      </c>
    </row>
    <row r="589" spans="1:2">
      <c r="A589" s="52">
        <v>35059</v>
      </c>
      <c r="B589">
        <v>6.1</v>
      </c>
    </row>
    <row r="590" spans="1:2">
      <c r="A590" s="52">
        <v>35060</v>
      </c>
      <c r="B590">
        <v>6.07</v>
      </c>
    </row>
    <row r="591" spans="1:2">
      <c r="A591" s="52">
        <v>35061</v>
      </c>
      <c r="B591">
        <v>6.04</v>
      </c>
    </row>
    <row r="592" spans="1:2">
      <c r="A592" s="52">
        <v>35062</v>
      </c>
      <c r="B592">
        <v>6.01</v>
      </c>
    </row>
    <row r="593" spans="1:2">
      <c r="A593" s="52">
        <v>35065</v>
      </c>
      <c r="B593" t="s">
        <v>7113</v>
      </c>
    </row>
    <row r="594" spans="1:2">
      <c r="A594" s="52">
        <v>35066</v>
      </c>
      <c r="B594">
        <v>6.03</v>
      </c>
    </row>
    <row r="595" spans="1:2">
      <c r="A595" s="52">
        <v>35067</v>
      </c>
      <c r="B595">
        <v>6.01</v>
      </c>
    </row>
    <row r="596" spans="1:2">
      <c r="A596" s="52">
        <v>35068</v>
      </c>
      <c r="B596">
        <v>6.08</v>
      </c>
    </row>
    <row r="597" spans="1:2">
      <c r="A597" s="52">
        <v>35069</v>
      </c>
      <c r="B597">
        <v>6.11</v>
      </c>
    </row>
    <row r="598" spans="1:2">
      <c r="A598" s="52">
        <v>35072</v>
      </c>
      <c r="B598">
        <v>6.1</v>
      </c>
    </row>
    <row r="599" spans="1:2">
      <c r="A599" s="52">
        <v>35073</v>
      </c>
      <c r="B599">
        <v>6.12</v>
      </c>
    </row>
    <row r="600" spans="1:2">
      <c r="A600" s="52">
        <v>35074</v>
      </c>
      <c r="B600">
        <v>6.23</v>
      </c>
    </row>
    <row r="601" spans="1:2">
      <c r="A601" s="52">
        <v>35075</v>
      </c>
      <c r="B601">
        <v>6.22</v>
      </c>
    </row>
    <row r="602" spans="1:2">
      <c r="A602" s="52">
        <v>35076</v>
      </c>
      <c r="B602">
        <v>6.22</v>
      </c>
    </row>
    <row r="603" spans="1:2">
      <c r="A603" s="52">
        <v>35079</v>
      </c>
      <c r="B603" t="s">
        <v>7113</v>
      </c>
    </row>
    <row r="604" spans="1:2">
      <c r="A604" s="52">
        <v>35080</v>
      </c>
      <c r="B604">
        <v>6.14</v>
      </c>
    </row>
    <row r="605" spans="1:2">
      <c r="A605" s="52">
        <v>35081</v>
      </c>
      <c r="B605">
        <v>6.05</v>
      </c>
    </row>
    <row r="606" spans="1:2">
      <c r="A606" s="52">
        <v>35082</v>
      </c>
      <c r="B606">
        <v>6.03</v>
      </c>
    </row>
    <row r="607" spans="1:2">
      <c r="A607" s="52">
        <v>35083</v>
      </c>
      <c r="B607">
        <v>6.02</v>
      </c>
    </row>
    <row r="608" spans="1:2">
      <c r="A608" s="52">
        <v>35086</v>
      </c>
      <c r="B608">
        <v>6.09</v>
      </c>
    </row>
    <row r="609" spans="1:2">
      <c r="A609" s="52">
        <v>35087</v>
      </c>
      <c r="B609">
        <v>6.14</v>
      </c>
    </row>
    <row r="610" spans="1:2">
      <c r="A610" s="52">
        <v>35088</v>
      </c>
      <c r="B610">
        <v>6.08</v>
      </c>
    </row>
    <row r="611" spans="1:2">
      <c r="A611" s="52">
        <v>35089</v>
      </c>
      <c r="B611">
        <v>6.16</v>
      </c>
    </row>
    <row r="612" spans="1:2">
      <c r="A612" s="52">
        <v>35090</v>
      </c>
      <c r="B612">
        <v>6.1</v>
      </c>
    </row>
    <row r="613" spans="1:2">
      <c r="A613" s="52">
        <v>35093</v>
      </c>
      <c r="B613">
        <v>6.14</v>
      </c>
    </row>
    <row r="614" spans="1:2">
      <c r="A614" s="52">
        <v>35094</v>
      </c>
      <c r="B614">
        <v>6.08</v>
      </c>
    </row>
    <row r="615" spans="1:2">
      <c r="A615" s="52">
        <v>35095</v>
      </c>
      <c r="B615">
        <v>6.07</v>
      </c>
    </row>
    <row r="616" spans="1:2">
      <c r="A616" s="52">
        <v>35096</v>
      </c>
      <c r="B616">
        <v>6.11</v>
      </c>
    </row>
    <row r="617" spans="1:2">
      <c r="A617" s="52">
        <v>35097</v>
      </c>
      <c r="B617">
        <v>6.16</v>
      </c>
    </row>
    <row r="618" spans="1:2">
      <c r="A618" s="52">
        <v>35100</v>
      </c>
      <c r="B618">
        <v>6.17</v>
      </c>
    </row>
    <row r="619" spans="1:2">
      <c r="A619" s="52">
        <v>35101</v>
      </c>
      <c r="B619">
        <v>6.15</v>
      </c>
    </row>
    <row r="620" spans="1:2">
      <c r="A620" s="52">
        <v>35102</v>
      </c>
      <c r="B620">
        <v>6.17</v>
      </c>
    </row>
    <row r="621" spans="1:2">
      <c r="A621" s="52">
        <v>35103</v>
      </c>
      <c r="B621">
        <v>6.17</v>
      </c>
    </row>
    <row r="622" spans="1:2">
      <c r="A622" s="52">
        <v>35104</v>
      </c>
      <c r="B622">
        <v>6.17</v>
      </c>
    </row>
    <row r="623" spans="1:2">
      <c r="A623" s="52">
        <v>35107</v>
      </c>
      <c r="B623">
        <v>6.1</v>
      </c>
    </row>
    <row r="624" spans="1:2">
      <c r="A624" s="52">
        <v>35108</v>
      </c>
      <c r="B624">
        <v>6.08</v>
      </c>
    </row>
    <row r="625" spans="1:2">
      <c r="A625" s="52">
        <v>35109</v>
      </c>
      <c r="B625">
        <v>6.13</v>
      </c>
    </row>
    <row r="626" spans="1:2">
      <c r="A626" s="52">
        <v>35110</v>
      </c>
      <c r="B626">
        <v>6.22</v>
      </c>
    </row>
    <row r="627" spans="1:2">
      <c r="A627" s="52">
        <v>35111</v>
      </c>
      <c r="B627">
        <v>6.27</v>
      </c>
    </row>
    <row r="628" spans="1:2">
      <c r="A628" s="52">
        <v>35114</v>
      </c>
      <c r="B628" t="s">
        <v>7113</v>
      </c>
    </row>
    <row r="629" spans="1:2">
      <c r="A629" s="52">
        <v>35115</v>
      </c>
      <c r="B629">
        <v>6.45</v>
      </c>
    </row>
    <row r="630" spans="1:2">
      <c r="A630" s="52">
        <v>35116</v>
      </c>
      <c r="B630">
        <v>6.47</v>
      </c>
    </row>
    <row r="631" spans="1:2">
      <c r="A631" s="52">
        <v>35117</v>
      </c>
      <c r="B631">
        <v>6.43</v>
      </c>
    </row>
    <row r="632" spans="1:2">
      <c r="A632" s="52">
        <v>35118</v>
      </c>
      <c r="B632">
        <v>6.5</v>
      </c>
    </row>
    <row r="633" spans="1:2">
      <c r="A633" s="52">
        <v>35121</v>
      </c>
      <c r="B633">
        <v>6.54</v>
      </c>
    </row>
    <row r="634" spans="1:2">
      <c r="A634" s="52">
        <v>35122</v>
      </c>
      <c r="B634">
        <v>6.56</v>
      </c>
    </row>
    <row r="635" spans="1:2">
      <c r="A635" s="52">
        <v>35123</v>
      </c>
      <c r="B635">
        <v>6.58</v>
      </c>
    </row>
    <row r="636" spans="1:2">
      <c r="A636" s="52">
        <v>35124</v>
      </c>
      <c r="B636">
        <v>6.57</v>
      </c>
    </row>
    <row r="637" spans="1:2">
      <c r="A637" s="52">
        <v>35125</v>
      </c>
      <c r="B637">
        <v>6.48</v>
      </c>
    </row>
    <row r="638" spans="1:2">
      <c r="A638" s="52">
        <v>35128</v>
      </c>
      <c r="B638">
        <v>6.43</v>
      </c>
    </row>
    <row r="639" spans="1:2">
      <c r="A639" s="52">
        <v>35129</v>
      </c>
      <c r="B639">
        <v>6.48</v>
      </c>
    </row>
    <row r="640" spans="1:2">
      <c r="A640" s="52">
        <v>35130</v>
      </c>
      <c r="B640">
        <v>6.54</v>
      </c>
    </row>
    <row r="641" spans="1:2">
      <c r="A641" s="52">
        <v>35131</v>
      </c>
      <c r="B641">
        <v>6.56</v>
      </c>
    </row>
    <row r="642" spans="1:2">
      <c r="A642" s="52">
        <v>35132</v>
      </c>
      <c r="B642">
        <v>6.84</v>
      </c>
    </row>
    <row r="643" spans="1:2">
      <c r="A643" s="52">
        <v>35135</v>
      </c>
      <c r="B643">
        <v>6.76</v>
      </c>
    </row>
    <row r="644" spans="1:2">
      <c r="A644" s="52">
        <v>35136</v>
      </c>
      <c r="B644">
        <v>6.79</v>
      </c>
    </row>
    <row r="645" spans="1:2">
      <c r="A645" s="52">
        <v>35137</v>
      </c>
      <c r="B645">
        <v>6.83</v>
      </c>
    </row>
    <row r="646" spans="1:2">
      <c r="A646" s="52">
        <v>35138</v>
      </c>
      <c r="B646">
        <v>6.83</v>
      </c>
    </row>
    <row r="647" spans="1:2">
      <c r="A647" s="52">
        <v>35139</v>
      </c>
      <c r="B647">
        <v>6.9</v>
      </c>
    </row>
    <row r="648" spans="1:2">
      <c r="A648" s="52">
        <v>35142</v>
      </c>
      <c r="B648">
        <v>6.86</v>
      </c>
    </row>
    <row r="649" spans="1:2">
      <c r="A649" s="52">
        <v>35143</v>
      </c>
      <c r="B649">
        <v>6.86</v>
      </c>
    </row>
    <row r="650" spans="1:2">
      <c r="A650" s="52">
        <v>35144</v>
      </c>
      <c r="B650">
        <v>6.81</v>
      </c>
    </row>
    <row r="651" spans="1:2">
      <c r="A651" s="52">
        <v>35145</v>
      </c>
      <c r="B651">
        <v>6.78</v>
      </c>
    </row>
    <row r="652" spans="1:2">
      <c r="A652" s="52">
        <v>35146</v>
      </c>
      <c r="B652">
        <v>6.8</v>
      </c>
    </row>
    <row r="653" spans="1:2">
      <c r="A653" s="52">
        <v>35149</v>
      </c>
      <c r="B653">
        <v>6.74</v>
      </c>
    </row>
    <row r="654" spans="1:2">
      <c r="A654" s="52">
        <v>35150</v>
      </c>
      <c r="B654">
        <v>6.73</v>
      </c>
    </row>
    <row r="655" spans="1:2">
      <c r="A655" s="52">
        <v>35151</v>
      </c>
      <c r="B655">
        <v>6.84</v>
      </c>
    </row>
    <row r="656" spans="1:2">
      <c r="A656" s="52">
        <v>35152</v>
      </c>
      <c r="B656">
        <v>6.9</v>
      </c>
    </row>
    <row r="657" spans="1:2">
      <c r="A657" s="52">
        <v>35153</v>
      </c>
      <c r="B657">
        <v>6.83</v>
      </c>
    </row>
    <row r="658" spans="1:2">
      <c r="A658" s="52">
        <v>35156</v>
      </c>
      <c r="B658">
        <v>6.82</v>
      </c>
    </row>
    <row r="659" spans="1:2">
      <c r="A659" s="52">
        <v>35157</v>
      </c>
      <c r="B659">
        <v>6.77</v>
      </c>
    </row>
    <row r="660" spans="1:2">
      <c r="A660" s="52">
        <v>35158</v>
      </c>
      <c r="B660">
        <v>6.8</v>
      </c>
    </row>
    <row r="661" spans="1:2">
      <c r="A661" s="52">
        <v>35159</v>
      </c>
      <c r="B661">
        <v>6.83</v>
      </c>
    </row>
    <row r="662" spans="1:2">
      <c r="A662" s="52">
        <v>35160</v>
      </c>
      <c r="B662">
        <v>7.01</v>
      </c>
    </row>
    <row r="663" spans="1:2">
      <c r="A663" s="52">
        <v>35163</v>
      </c>
      <c r="B663">
        <v>7.07</v>
      </c>
    </row>
    <row r="664" spans="1:2">
      <c r="A664" s="52">
        <v>35164</v>
      </c>
      <c r="B664">
        <v>7.04</v>
      </c>
    </row>
    <row r="665" spans="1:2">
      <c r="A665" s="52">
        <v>35165</v>
      </c>
      <c r="B665">
        <v>7.1</v>
      </c>
    </row>
    <row r="666" spans="1:2">
      <c r="A666" s="52">
        <v>35166</v>
      </c>
      <c r="B666">
        <v>7.15</v>
      </c>
    </row>
    <row r="667" spans="1:2">
      <c r="A667" s="52">
        <v>35167</v>
      </c>
      <c r="B667">
        <v>7</v>
      </c>
    </row>
    <row r="668" spans="1:2">
      <c r="A668" s="52">
        <v>35170</v>
      </c>
      <c r="B668">
        <v>6.98</v>
      </c>
    </row>
    <row r="669" spans="1:2">
      <c r="A669" s="52">
        <v>35171</v>
      </c>
      <c r="B669">
        <v>6.95</v>
      </c>
    </row>
    <row r="670" spans="1:2">
      <c r="A670" s="52">
        <v>35172</v>
      </c>
      <c r="B670">
        <v>6.99</v>
      </c>
    </row>
    <row r="671" spans="1:2">
      <c r="A671" s="52">
        <v>35173</v>
      </c>
      <c r="B671">
        <v>7.02</v>
      </c>
    </row>
    <row r="672" spans="1:2">
      <c r="A672" s="52">
        <v>35174</v>
      </c>
      <c r="B672">
        <v>7</v>
      </c>
    </row>
    <row r="673" spans="1:2">
      <c r="A673" s="52">
        <v>35177</v>
      </c>
      <c r="B673">
        <v>6.95</v>
      </c>
    </row>
    <row r="674" spans="1:2">
      <c r="A674" s="52">
        <v>35178</v>
      </c>
      <c r="B674">
        <v>6.97</v>
      </c>
    </row>
    <row r="675" spans="1:2">
      <c r="A675" s="52">
        <v>35179</v>
      </c>
      <c r="B675">
        <v>7.01</v>
      </c>
    </row>
    <row r="676" spans="1:2">
      <c r="A676" s="52">
        <v>35180</v>
      </c>
      <c r="B676">
        <v>7.01</v>
      </c>
    </row>
    <row r="677" spans="1:2">
      <c r="A677" s="52">
        <v>35181</v>
      </c>
      <c r="B677">
        <v>6.96</v>
      </c>
    </row>
    <row r="678" spans="1:2">
      <c r="A678" s="52">
        <v>35184</v>
      </c>
      <c r="B678">
        <v>7</v>
      </c>
    </row>
    <row r="679" spans="1:2">
      <c r="A679" s="52">
        <v>35185</v>
      </c>
      <c r="B679">
        <v>7.06</v>
      </c>
    </row>
    <row r="680" spans="1:2">
      <c r="A680" s="52">
        <v>35186</v>
      </c>
      <c r="B680">
        <v>7.08</v>
      </c>
    </row>
    <row r="681" spans="1:2">
      <c r="A681" s="52">
        <v>35187</v>
      </c>
      <c r="B681">
        <v>7.21</v>
      </c>
    </row>
    <row r="682" spans="1:2">
      <c r="A682" s="52">
        <v>35188</v>
      </c>
      <c r="B682">
        <v>7.29</v>
      </c>
    </row>
    <row r="683" spans="1:2">
      <c r="A683" s="52">
        <v>35191</v>
      </c>
      <c r="B683">
        <v>7.25</v>
      </c>
    </row>
    <row r="684" spans="1:2">
      <c r="A684" s="52">
        <v>35192</v>
      </c>
      <c r="B684">
        <v>7.27</v>
      </c>
    </row>
    <row r="685" spans="1:2">
      <c r="A685" s="52">
        <v>35193</v>
      </c>
      <c r="B685">
        <v>7.19</v>
      </c>
    </row>
    <row r="686" spans="1:2">
      <c r="A686" s="52">
        <v>35194</v>
      </c>
      <c r="B686">
        <v>7.21</v>
      </c>
    </row>
    <row r="687" spans="1:2">
      <c r="A687" s="52">
        <v>35195</v>
      </c>
      <c r="B687">
        <v>7.12</v>
      </c>
    </row>
    <row r="688" spans="1:2">
      <c r="A688" s="52">
        <v>35198</v>
      </c>
      <c r="B688">
        <v>7.09</v>
      </c>
    </row>
    <row r="689" spans="1:2">
      <c r="A689" s="52">
        <v>35199</v>
      </c>
      <c r="B689">
        <v>7.04</v>
      </c>
    </row>
    <row r="690" spans="1:2">
      <c r="A690" s="52">
        <v>35200</v>
      </c>
      <c r="B690">
        <v>7.03</v>
      </c>
    </row>
    <row r="691" spans="1:2">
      <c r="A691" s="52">
        <v>35201</v>
      </c>
      <c r="B691">
        <v>7.08</v>
      </c>
    </row>
    <row r="692" spans="1:2">
      <c r="A692" s="52">
        <v>35202</v>
      </c>
      <c r="B692">
        <v>7.03</v>
      </c>
    </row>
    <row r="693" spans="1:2">
      <c r="A693" s="52">
        <v>35205</v>
      </c>
      <c r="B693">
        <v>7.01</v>
      </c>
    </row>
    <row r="694" spans="1:2">
      <c r="A694" s="52">
        <v>35206</v>
      </c>
      <c r="B694">
        <v>7.04</v>
      </c>
    </row>
    <row r="695" spans="1:2">
      <c r="A695" s="52">
        <v>35207</v>
      </c>
      <c r="B695">
        <v>6.99</v>
      </c>
    </row>
    <row r="696" spans="1:2">
      <c r="A696" s="52">
        <v>35208</v>
      </c>
      <c r="B696">
        <v>7.05</v>
      </c>
    </row>
    <row r="697" spans="1:2">
      <c r="A697" s="52">
        <v>35209</v>
      </c>
      <c r="B697">
        <v>7.01</v>
      </c>
    </row>
    <row r="698" spans="1:2">
      <c r="A698" s="52">
        <v>35212</v>
      </c>
      <c r="B698" t="s">
        <v>7113</v>
      </c>
    </row>
    <row r="699" spans="1:2">
      <c r="A699" s="52">
        <v>35213</v>
      </c>
      <c r="B699">
        <v>7.02</v>
      </c>
    </row>
    <row r="700" spans="1:2">
      <c r="A700" s="52">
        <v>35214</v>
      </c>
      <c r="B700">
        <v>7.1</v>
      </c>
    </row>
    <row r="701" spans="1:2">
      <c r="A701" s="52">
        <v>35215</v>
      </c>
      <c r="B701">
        <v>7.08</v>
      </c>
    </row>
    <row r="702" spans="1:2">
      <c r="A702" s="52">
        <v>35216</v>
      </c>
      <c r="B702">
        <v>7.17</v>
      </c>
    </row>
    <row r="703" spans="1:2">
      <c r="A703" s="52">
        <v>35219</v>
      </c>
      <c r="B703">
        <v>7.19</v>
      </c>
    </row>
    <row r="704" spans="1:2">
      <c r="A704" s="52">
        <v>35220</v>
      </c>
      <c r="B704">
        <v>7.18</v>
      </c>
    </row>
    <row r="705" spans="1:2">
      <c r="A705" s="52">
        <v>35221</v>
      </c>
      <c r="B705">
        <v>7.14</v>
      </c>
    </row>
    <row r="706" spans="1:2">
      <c r="A706" s="52">
        <v>35222</v>
      </c>
      <c r="B706">
        <v>7.08</v>
      </c>
    </row>
    <row r="707" spans="1:2">
      <c r="A707" s="52">
        <v>35223</v>
      </c>
      <c r="B707">
        <v>7.22</v>
      </c>
    </row>
    <row r="708" spans="1:2">
      <c r="A708" s="52">
        <v>35226</v>
      </c>
      <c r="B708">
        <v>7.28</v>
      </c>
    </row>
    <row r="709" spans="1:2">
      <c r="A709" s="52">
        <v>35227</v>
      </c>
      <c r="B709">
        <v>7.31</v>
      </c>
    </row>
    <row r="710" spans="1:2">
      <c r="A710" s="52">
        <v>35228</v>
      </c>
      <c r="B710">
        <v>7.35</v>
      </c>
    </row>
    <row r="711" spans="1:2">
      <c r="A711" s="52">
        <v>35229</v>
      </c>
      <c r="B711">
        <v>7.32</v>
      </c>
    </row>
    <row r="712" spans="1:2">
      <c r="A712" s="52">
        <v>35230</v>
      </c>
      <c r="B712">
        <v>7.26</v>
      </c>
    </row>
    <row r="713" spans="1:2">
      <c r="A713" s="52">
        <v>35233</v>
      </c>
      <c r="B713">
        <v>7.22</v>
      </c>
    </row>
    <row r="714" spans="1:2">
      <c r="A714" s="52">
        <v>35234</v>
      </c>
      <c r="B714">
        <v>7.25</v>
      </c>
    </row>
    <row r="715" spans="1:2">
      <c r="A715" s="52">
        <v>35235</v>
      </c>
      <c r="B715">
        <v>7.27</v>
      </c>
    </row>
    <row r="716" spans="1:2">
      <c r="A716" s="52">
        <v>35236</v>
      </c>
      <c r="B716">
        <v>7.27</v>
      </c>
    </row>
    <row r="717" spans="1:2">
      <c r="A717" s="52">
        <v>35237</v>
      </c>
      <c r="B717">
        <v>7.25</v>
      </c>
    </row>
    <row r="718" spans="1:2">
      <c r="A718" s="52">
        <v>35240</v>
      </c>
      <c r="B718">
        <v>7.24</v>
      </c>
    </row>
    <row r="719" spans="1:2">
      <c r="A719" s="52">
        <v>35241</v>
      </c>
      <c r="B719">
        <v>7.2</v>
      </c>
    </row>
    <row r="720" spans="1:2">
      <c r="A720" s="52">
        <v>35242</v>
      </c>
      <c r="B720">
        <v>7.19</v>
      </c>
    </row>
    <row r="721" spans="1:2">
      <c r="A721" s="52">
        <v>35243</v>
      </c>
      <c r="B721">
        <v>7.13</v>
      </c>
    </row>
    <row r="722" spans="1:2">
      <c r="A722" s="52">
        <v>35244</v>
      </c>
      <c r="B722">
        <v>7.03</v>
      </c>
    </row>
    <row r="723" spans="1:2">
      <c r="A723" s="52">
        <v>35247</v>
      </c>
      <c r="B723">
        <v>7.03</v>
      </c>
    </row>
    <row r="724" spans="1:2">
      <c r="A724" s="52">
        <v>35248</v>
      </c>
      <c r="B724">
        <v>7.06</v>
      </c>
    </row>
    <row r="725" spans="1:2">
      <c r="A725" s="52">
        <v>35249</v>
      </c>
      <c r="B725">
        <v>7.06</v>
      </c>
    </row>
    <row r="726" spans="1:2">
      <c r="A726" s="52">
        <v>35250</v>
      </c>
      <c r="B726" t="s">
        <v>7113</v>
      </c>
    </row>
    <row r="727" spans="1:2">
      <c r="A727" s="52">
        <v>35251</v>
      </c>
      <c r="B727">
        <v>7.31</v>
      </c>
    </row>
    <row r="728" spans="1:2">
      <c r="A728" s="52">
        <v>35254</v>
      </c>
      <c r="B728">
        <v>7.32</v>
      </c>
    </row>
    <row r="729" spans="1:2">
      <c r="A729" s="52">
        <v>35255</v>
      </c>
      <c r="B729">
        <v>7.27</v>
      </c>
    </row>
    <row r="730" spans="1:2">
      <c r="A730" s="52">
        <v>35256</v>
      </c>
      <c r="B730">
        <v>7.22</v>
      </c>
    </row>
    <row r="731" spans="1:2">
      <c r="A731" s="52">
        <v>35257</v>
      </c>
      <c r="B731">
        <v>7.19</v>
      </c>
    </row>
    <row r="732" spans="1:2">
      <c r="A732" s="52">
        <v>35258</v>
      </c>
      <c r="B732">
        <v>7.15</v>
      </c>
    </row>
    <row r="733" spans="1:2">
      <c r="A733" s="52">
        <v>35261</v>
      </c>
      <c r="B733">
        <v>7.18</v>
      </c>
    </row>
    <row r="734" spans="1:2">
      <c r="A734" s="52">
        <v>35262</v>
      </c>
      <c r="B734">
        <v>7.14</v>
      </c>
    </row>
    <row r="735" spans="1:2">
      <c r="A735" s="52">
        <v>35263</v>
      </c>
      <c r="B735">
        <v>7.14</v>
      </c>
    </row>
    <row r="736" spans="1:2">
      <c r="A736" s="52">
        <v>35264</v>
      </c>
      <c r="B736">
        <v>7.02</v>
      </c>
    </row>
    <row r="737" spans="1:2">
      <c r="A737" s="52">
        <v>35265</v>
      </c>
      <c r="B737">
        <v>7.08</v>
      </c>
    </row>
    <row r="738" spans="1:2">
      <c r="A738" s="52">
        <v>35268</v>
      </c>
      <c r="B738">
        <v>7.12</v>
      </c>
    </row>
    <row r="739" spans="1:2">
      <c r="A739" s="52">
        <v>35269</v>
      </c>
      <c r="B739">
        <v>7.08</v>
      </c>
    </row>
    <row r="740" spans="1:2">
      <c r="A740" s="52">
        <v>35270</v>
      </c>
      <c r="B740">
        <v>7.15</v>
      </c>
    </row>
    <row r="741" spans="1:2">
      <c r="A741" s="52">
        <v>35271</v>
      </c>
      <c r="B741">
        <v>7.14</v>
      </c>
    </row>
    <row r="742" spans="1:2">
      <c r="A742" s="52">
        <v>35272</v>
      </c>
      <c r="B742">
        <v>7.12</v>
      </c>
    </row>
    <row r="743" spans="1:2">
      <c r="A743" s="52">
        <v>35275</v>
      </c>
      <c r="B743">
        <v>7.19</v>
      </c>
    </row>
    <row r="744" spans="1:2">
      <c r="A744" s="52">
        <v>35276</v>
      </c>
      <c r="B744">
        <v>7.14</v>
      </c>
    </row>
    <row r="745" spans="1:2">
      <c r="A745" s="52">
        <v>35277</v>
      </c>
      <c r="B745">
        <v>7.07</v>
      </c>
    </row>
    <row r="746" spans="1:2">
      <c r="A746" s="52">
        <v>35278</v>
      </c>
      <c r="B746">
        <v>6.94</v>
      </c>
    </row>
    <row r="747" spans="1:2">
      <c r="A747" s="52">
        <v>35279</v>
      </c>
      <c r="B747">
        <v>6.83</v>
      </c>
    </row>
    <row r="748" spans="1:2">
      <c r="A748" s="52">
        <v>35282</v>
      </c>
      <c r="B748">
        <v>6.84</v>
      </c>
    </row>
    <row r="749" spans="1:2">
      <c r="A749" s="52">
        <v>35283</v>
      </c>
      <c r="B749">
        <v>6.86</v>
      </c>
    </row>
    <row r="750" spans="1:2">
      <c r="A750" s="52">
        <v>35284</v>
      </c>
      <c r="B750">
        <v>6.87</v>
      </c>
    </row>
    <row r="751" spans="1:2">
      <c r="A751" s="52">
        <v>35285</v>
      </c>
      <c r="B751">
        <v>6.89</v>
      </c>
    </row>
    <row r="752" spans="1:2">
      <c r="A752" s="52">
        <v>35286</v>
      </c>
      <c r="B752">
        <v>6.83</v>
      </c>
    </row>
    <row r="753" spans="1:2">
      <c r="A753" s="52">
        <v>35289</v>
      </c>
      <c r="B753">
        <v>6.82</v>
      </c>
    </row>
    <row r="754" spans="1:2">
      <c r="A754" s="52">
        <v>35290</v>
      </c>
      <c r="B754">
        <v>6.91</v>
      </c>
    </row>
    <row r="755" spans="1:2">
      <c r="A755" s="52">
        <v>35291</v>
      </c>
      <c r="B755">
        <v>6.92</v>
      </c>
    </row>
    <row r="756" spans="1:2">
      <c r="A756" s="52">
        <v>35292</v>
      </c>
      <c r="B756">
        <v>6.95</v>
      </c>
    </row>
    <row r="757" spans="1:2">
      <c r="A757" s="52">
        <v>35293</v>
      </c>
      <c r="B757">
        <v>6.9</v>
      </c>
    </row>
    <row r="758" spans="1:2">
      <c r="A758" s="52">
        <v>35296</v>
      </c>
      <c r="B758">
        <v>6.94</v>
      </c>
    </row>
    <row r="759" spans="1:2">
      <c r="A759" s="52">
        <v>35297</v>
      </c>
      <c r="B759">
        <v>6.94</v>
      </c>
    </row>
    <row r="760" spans="1:2">
      <c r="A760" s="52">
        <v>35298</v>
      </c>
      <c r="B760">
        <v>6.97</v>
      </c>
    </row>
    <row r="761" spans="1:2">
      <c r="A761" s="52">
        <v>35299</v>
      </c>
      <c r="B761">
        <v>6.97</v>
      </c>
    </row>
    <row r="762" spans="1:2">
      <c r="A762" s="52">
        <v>35300</v>
      </c>
      <c r="B762">
        <v>7.06</v>
      </c>
    </row>
    <row r="763" spans="1:2">
      <c r="A763" s="52">
        <v>35303</v>
      </c>
      <c r="B763">
        <v>7.14</v>
      </c>
    </row>
    <row r="764" spans="1:2">
      <c r="A764" s="52">
        <v>35304</v>
      </c>
      <c r="B764">
        <v>7.12</v>
      </c>
    </row>
    <row r="765" spans="1:2">
      <c r="A765" s="52">
        <v>35305</v>
      </c>
      <c r="B765">
        <v>7.13</v>
      </c>
    </row>
    <row r="766" spans="1:2">
      <c r="A766" s="52">
        <v>35306</v>
      </c>
      <c r="B766">
        <v>7.19</v>
      </c>
    </row>
    <row r="767" spans="1:2">
      <c r="A767" s="52">
        <v>35307</v>
      </c>
      <c r="B767">
        <v>7.28</v>
      </c>
    </row>
    <row r="768" spans="1:2">
      <c r="A768" s="52">
        <v>35310</v>
      </c>
      <c r="B768" t="s">
        <v>7113</v>
      </c>
    </row>
    <row r="769" spans="1:2">
      <c r="A769" s="52">
        <v>35311</v>
      </c>
      <c r="B769">
        <v>7.22</v>
      </c>
    </row>
    <row r="770" spans="1:2">
      <c r="A770" s="52">
        <v>35312</v>
      </c>
      <c r="B770">
        <v>7.25</v>
      </c>
    </row>
    <row r="771" spans="1:2">
      <c r="A771" s="52">
        <v>35313</v>
      </c>
      <c r="B771">
        <v>7.3</v>
      </c>
    </row>
    <row r="772" spans="1:2">
      <c r="A772" s="52">
        <v>35314</v>
      </c>
      <c r="B772">
        <v>7.27</v>
      </c>
    </row>
    <row r="773" spans="1:2">
      <c r="A773" s="52">
        <v>35317</v>
      </c>
      <c r="B773">
        <v>7.23</v>
      </c>
    </row>
    <row r="774" spans="1:2">
      <c r="A774" s="52">
        <v>35318</v>
      </c>
      <c r="B774">
        <v>7.28</v>
      </c>
    </row>
    <row r="775" spans="1:2">
      <c r="A775" s="52">
        <v>35319</v>
      </c>
      <c r="B775">
        <v>7.27</v>
      </c>
    </row>
    <row r="776" spans="1:2">
      <c r="A776" s="52">
        <v>35320</v>
      </c>
      <c r="B776">
        <v>7.23</v>
      </c>
    </row>
    <row r="777" spans="1:2">
      <c r="A777" s="52">
        <v>35321</v>
      </c>
      <c r="B777">
        <v>7.1</v>
      </c>
    </row>
    <row r="778" spans="1:2">
      <c r="A778" s="52">
        <v>35324</v>
      </c>
      <c r="B778">
        <v>7.09</v>
      </c>
    </row>
    <row r="779" spans="1:2">
      <c r="A779" s="52">
        <v>35325</v>
      </c>
      <c r="B779">
        <v>7.15</v>
      </c>
    </row>
    <row r="780" spans="1:2">
      <c r="A780" s="52">
        <v>35326</v>
      </c>
      <c r="B780">
        <v>7.16</v>
      </c>
    </row>
    <row r="781" spans="1:2">
      <c r="A781" s="52">
        <v>35327</v>
      </c>
      <c r="B781">
        <v>7.19</v>
      </c>
    </row>
    <row r="782" spans="1:2">
      <c r="A782" s="52">
        <v>35328</v>
      </c>
      <c r="B782">
        <v>7.18</v>
      </c>
    </row>
    <row r="783" spans="1:2">
      <c r="A783" s="52">
        <v>35331</v>
      </c>
      <c r="B783">
        <v>7.16</v>
      </c>
    </row>
    <row r="784" spans="1:2">
      <c r="A784" s="52">
        <v>35332</v>
      </c>
      <c r="B784">
        <v>7.12</v>
      </c>
    </row>
    <row r="785" spans="1:2">
      <c r="A785" s="52">
        <v>35333</v>
      </c>
      <c r="B785">
        <v>7.05</v>
      </c>
    </row>
    <row r="786" spans="1:2">
      <c r="A786" s="52">
        <v>35334</v>
      </c>
      <c r="B786">
        <v>7</v>
      </c>
    </row>
    <row r="787" spans="1:2">
      <c r="A787" s="52">
        <v>35335</v>
      </c>
      <c r="B787">
        <v>7.03</v>
      </c>
    </row>
    <row r="788" spans="1:2">
      <c r="A788" s="52">
        <v>35338</v>
      </c>
      <c r="B788">
        <v>7.05</v>
      </c>
    </row>
    <row r="789" spans="1:2">
      <c r="A789" s="52">
        <v>35339</v>
      </c>
      <c r="B789">
        <v>6.99</v>
      </c>
    </row>
    <row r="790" spans="1:2">
      <c r="A790" s="52">
        <v>35340</v>
      </c>
      <c r="B790">
        <v>6.95</v>
      </c>
    </row>
    <row r="791" spans="1:2">
      <c r="A791" s="52">
        <v>35341</v>
      </c>
      <c r="B791">
        <v>6.95</v>
      </c>
    </row>
    <row r="792" spans="1:2">
      <c r="A792" s="52">
        <v>35342</v>
      </c>
      <c r="B792">
        <v>6.83</v>
      </c>
    </row>
    <row r="793" spans="1:2">
      <c r="A793" s="52">
        <v>35345</v>
      </c>
      <c r="B793">
        <v>6.88</v>
      </c>
    </row>
    <row r="794" spans="1:2">
      <c r="A794" s="52">
        <v>35346</v>
      </c>
      <c r="B794">
        <v>6.89</v>
      </c>
    </row>
    <row r="795" spans="1:2">
      <c r="A795" s="52">
        <v>35347</v>
      </c>
      <c r="B795">
        <v>6.93</v>
      </c>
    </row>
    <row r="796" spans="1:2">
      <c r="A796" s="52">
        <v>35348</v>
      </c>
      <c r="B796">
        <v>6.98</v>
      </c>
    </row>
    <row r="797" spans="1:2">
      <c r="A797" s="52">
        <v>35349</v>
      </c>
      <c r="B797">
        <v>6.93</v>
      </c>
    </row>
    <row r="798" spans="1:2">
      <c r="A798" s="52">
        <v>35352</v>
      </c>
      <c r="B798" t="s">
        <v>7113</v>
      </c>
    </row>
    <row r="799" spans="1:2">
      <c r="A799" s="52">
        <v>35353</v>
      </c>
      <c r="B799">
        <v>6.94</v>
      </c>
    </row>
    <row r="800" spans="1:2">
      <c r="A800" s="52">
        <v>35354</v>
      </c>
      <c r="B800">
        <v>6.96</v>
      </c>
    </row>
    <row r="801" spans="1:2">
      <c r="A801" s="52">
        <v>35355</v>
      </c>
      <c r="B801">
        <v>6.89</v>
      </c>
    </row>
    <row r="802" spans="1:2">
      <c r="A802" s="52">
        <v>35356</v>
      </c>
      <c r="B802">
        <v>6.88</v>
      </c>
    </row>
    <row r="803" spans="1:2">
      <c r="A803" s="52">
        <v>35359</v>
      </c>
      <c r="B803">
        <v>6.89</v>
      </c>
    </row>
    <row r="804" spans="1:2">
      <c r="A804" s="52">
        <v>35360</v>
      </c>
      <c r="B804">
        <v>6.93</v>
      </c>
    </row>
    <row r="805" spans="1:2">
      <c r="A805" s="52">
        <v>35361</v>
      </c>
      <c r="B805">
        <v>6.92</v>
      </c>
    </row>
    <row r="806" spans="1:2">
      <c r="A806" s="52">
        <v>35362</v>
      </c>
      <c r="B806">
        <v>6.94</v>
      </c>
    </row>
    <row r="807" spans="1:2">
      <c r="A807" s="52">
        <v>35363</v>
      </c>
      <c r="B807">
        <v>6.9</v>
      </c>
    </row>
    <row r="808" spans="1:2">
      <c r="A808" s="52">
        <v>35366</v>
      </c>
      <c r="B808">
        <v>6.91</v>
      </c>
    </row>
    <row r="809" spans="1:2">
      <c r="A809" s="52">
        <v>35367</v>
      </c>
      <c r="B809">
        <v>6.77</v>
      </c>
    </row>
    <row r="810" spans="1:2">
      <c r="A810" s="52">
        <v>35368</v>
      </c>
      <c r="B810">
        <v>6.77</v>
      </c>
    </row>
    <row r="811" spans="1:2">
      <c r="A811" s="52">
        <v>35369</v>
      </c>
      <c r="B811">
        <v>6.74</v>
      </c>
    </row>
    <row r="812" spans="1:2">
      <c r="A812" s="52">
        <v>35370</v>
      </c>
      <c r="B812">
        <v>6.75</v>
      </c>
    </row>
    <row r="813" spans="1:2">
      <c r="A813" s="52">
        <v>35373</v>
      </c>
      <c r="B813">
        <v>6.74</v>
      </c>
    </row>
    <row r="814" spans="1:2">
      <c r="A814" s="52">
        <v>35374</v>
      </c>
      <c r="B814">
        <v>6.66</v>
      </c>
    </row>
    <row r="815" spans="1:2">
      <c r="A815" s="52">
        <v>35375</v>
      </c>
      <c r="B815">
        <v>6.67</v>
      </c>
    </row>
    <row r="816" spans="1:2">
      <c r="A816" s="52">
        <v>35376</v>
      </c>
      <c r="B816">
        <v>6.61</v>
      </c>
    </row>
    <row r="817" spans="1:2">
      <c r="A817" s="52">
        <v>35377</v>
      </c>
      <c r="B817">
        <v>6.63</v>
      </c>
    </row>
    <row r="818" spans="1:2">
      <c r="A818" s="52">
        <v>35380</v>
      </c>
      <c r="B818" t="s">
        <v>7113</v>
      </c>
    </row>
    <row r="819" spans="1:2">
      <c r="A819" s="52">
        <v>35381</v>
      </c>
      <c r="B819">
        <v>6.56</v>
      </c>
    </row>
    <row r="820" spans="1:2">
      <c r="A820" s="52">
        <v>35382</v>
      </c>
      <c r="B820">
        <v>6.58</v>
      </c>
    </row>
    <row r="821" spans="1:2">
      <c r="A821" s="52">
        <v>35383</v>
      </c>
      <c r="B821">
        <v>6.53</v>
      </c>
    </row>
    <row r="822" spans="1:2">
      <c r="A822" s="52">
        <v>35384</v>
      </c>
      <c r="B822">
        <v>6.55</v>
      </c>
    </row>
    <row r="823" spans="1:2">
      <c r="A823" s="52">
        <v>35387</v>
      </c>
      <c r="B823">
        <v>6.56</v>
      </c>
    </row>
    <row r="824" spans="1:2">
      <c r="A824" s="52">
        <v>35388</v>
      </c>
      <c r="B824">
        <v>6.53</v>
      </c>
    </row>
    <row r="825" spans="1:2">
      <c r="A825" s="52">
        <v>35389</v>
      </c>
      <c r="B825">
        <v>6.5</v>
      </c>
    </row>
    <row r="826" spans="1:2">
      <c r="A826" s="52">
        <v>35390</v>
      </c>
      <c r="B826">
        <v>6.52</v>
      </c>
    </row>
    <row r="827" spans="1:2">
      <c r="A827" s="52">
        <v>35391</v>
      </c>
      <c r="B827">
        <v>6.54</v>
      </c>
    </row>
    <row r="828" spans="1:2">
      <c r="A828" s="52">
        <v>35394</v>
      </c>
      <c r="B828">
        <v>6.53</v>
      </c>
    </row>
    <row r="829" spans="1:2">
      <c r="A829" s="52">
        <v>35395</v>
      </c>
      <c r="B829">
        <v>6.52</v>
      </c>
    </row>
    <row r="830" spans="1:2">
      <c r="A830" s="52">
        <v>35396</v>
      </c>
      <c r="B830">
        <v>6.53</v>
      </c>
    </row>
    <row r="831" spans="1:2">
      <c r="A831" s="52">
        <v>35397</v>
      </c>
      <c r="B831" t="s">
        <v>7113</v>
      </c>
    </row>
    <row r="832" spans="1:2">
      <c r="A832" s="52">
        <v>35398</v>
      </c>
      <c r="B832">
        <v>6.45</v>
      </c>
    </row>
    <row r="833" spans="1:2">
      <c r="A833" s="52">
        <v>35401</v>
      </c>
      <c r="B833">
        <v>6.46</v>
      </c>
    </row>
    <row r="834" spans="1:2">
      <c r="A834" s="52">
        <v>35402</v>
      </c>
      <c r="B834">
        <v>6.44</v>
      </c>
    </row>
    <row r="835" spans="1:2">
      <c r="A835" s="52">
        <v>35403</v>
      </c>
      <c r="B835">
        <v>6.49</v>
      </c>
    </row>
    <row r="836" spans="1:2">
      <c r="A836" s="52">
        <v>35404</v>
      </c>
      <c r="B836">
        <v>6.6</v>
      </c>
    </row>
    <row r="837" spans="1:2">
      <c r="A837" s="52">
        <v>35405</v>
      </c>
      <c r="B837">
        <v>6.62</v>
      </c>
    </row>
    <row r="838" spans="1:2">
      <c r="A838" s="52">
        <v>35408</v>
      </c>
      <c r="B838">
        <v>6.58</v>
      </c>
    </row>
    <row r="839" spans="1:2">
      <c r="A839" s="52">
        <v>35409</v>
      </c>
      <c r="B839">
        <v>6.59</v>
      </c>
    </row>
    <row r="840" spans="1:2">
      <c r="A840" s="52">
        <v>35410</v>
      </c>
      <c r="B840">
        <v>6.71</v>
      </c>
    </row>
    <row r="841" spans="1:2">
      <c r="A841" s="52">
        <v>35411</v>
      </c>
      <c r="B841">
        <v>6.74</v>
      </c>
    </row>
    <row r="842" spans="1:2">
      <c r="A842" s="52">
        <v>35412</v>
      </c>
      <c r="B842">
        <v>6.68</v>
      </c>
    </row>
    <row r="843" spans="1:2">
      <c r="A843" s="52">
        <v>35415</v>
      </c>
      <c r="B843">
        <v>6.72</v>
      </c>
    </row>
    <row r="844" spans="1:2">
      <c r="A844" s="52">
        <v>35416</v>
      </c>
      <c r="B844">
        <v>6.76</v>
      </c>
    </row>
    <row r="845" spans="1:2">
      <c r="A845" s="52">
        <v>35417</v>
      </c>
      <c r="B845">
        <v>6.8</v>
      </c>
    </row>
    <row r="846" spans="1:2">
      <c r="A846" s="52">
        <v>35418</v>
      </c>
      <c r="B846">
        <v>6.69</v>
      </c>
    </row>
    <row r="847" spans="1:2">
      <c r="A847" s="52">
        <v>35419</v>
      </c>
      <c r="B847">
        <v>6.69</v>
      </c>
    </row>
    <row r="848" spans="1:2">
      <c r="A848" s="52">
        <v>35422</v>
      </c>
      <c r="B848">
        <v>6.67</v>
      </c>
    </row>
    <row r="849" spans="1:2">
      <c r="A849" s="52">
        <v>35423</v>
      </c>
      <c r="B849">
        <v>6.68</v>
      </c>
    </row>
    <row r="850" spans="1:2">
      <c r="A850" s="52">
        <v>35424</v>
      </c>
      <c r="B850" t="s">
        <v>7113</v>
      </c>
    </row>
    <row r="851" spans="1:2">
      <c r="A851" s="52">
        <v>35425</v>
      </c>
      <c r="B851">
        <v>6.68</v>
      </c>
    </row>
    <row r="852" spans="1:2">
      <c r="A852" s="52">
        <v>35426</v>
      </c>
      <c r="B852">
        <v>6.63</v>
      </c>
    </row>
    <row r="853" spans="1:2">
      <c r="A853" s="52">
        <v>35429</v>
      </c>
      <c r="B853">
        <v>6.63</v>
      </c>
    </row>
    <row r="854" spans="1:2">
      <c r="A854" s="52">
        <v>35430</v>
      </c>
      <c r="B854">
        <v>6.73</v>
      </c>
    </row>
    <row r="855" spans="1:2">
      <c r="A855" s="52">
        <v>35431</v>
      </c>
      <c r="B855" t="s">
        <v>7113</v>
      </c>
    </row>
    <row r="856" spans="1:2">
      <c r="A856" s="52">
        <v>35432</v>
      </c>
      <c r="B856">
        <v>6.85</v>
      </c>
    </row>
    <row r="857" spans="1:2">
      <c r="A857" s="52">
        <v>35433</v>
      </c>
      <c r="B857">
        <v>6.84</v>
      </c>
    </row>
    <row r="858" spans="1:2">
      <c r="A858" s="52">
        <v>35436</v>
      </c>
      <c r="B858">
        <v>6.86</v>
      </c>
    </row>
    <row r="859" spans="1:2">
      <c r="A859" s="52">
        <v>35437</v>
      </c>
      <c r="B859">
        <v>6.89</v>
      </c>
    </row>
    <row r="860" spans="1:2">
      <c r="A860" s="52">
        <v>35438</v>
      </c>
      <c r="B860">
        <v>6.92</v>
      </c>
    </row>
    <row r="861" spans="1:2">
      <c r="A861" s="52">
        <v>35439</v>
      </c>
      <c r="B861">
        <v>6.85</v>
      </c>
    </row>
    <row r="862" spans="1:2">
      <c r="A862" s="52">
        <v>35440</v>
      </c>
      <c r="B862">
        <v>6.94</v>
      </c>
    </row>
    <row r="863" spans="1:2">
      <c r="A863" s="52">
        <v>35443</v>
      </c>
      <c r="B863">
        <v>6.95</v>
      </c>
    </row>
    <row r="864" spans="1:2">
      <c r="A864" s="52">
        <v>35444</v>
      </c>
      <c r="B864">
        <v>6.86</v>
      </c>
    </row>
    <row r="865" spans="1:2">
      <c r="A865" s="52">
        <v>35445</v>
      </c>
      <c r="B865">
        <v>6.87</v>
      </c>
    </row>
    <row r="866" spans="1:2">
      <c r="A866" s="52">
        <v>35446</v>
      </c>
      <c r="B866">
        <v>6.91</v>
      </c>
    </row>
    <row r="867" spans="1:2">
      <c r="A867" s="52">
        <v>35447</v>
      </c>
      <c r="B867">
        <v>6.9</v>
      </c>
    </row>
    <row r="868" spans="1:2">
      <c r="A868" s="52">
        <v>35450</v>
      </c>
      <c r="B868" t="s">
        <v>7113</v>
      </c>
    </row>
    <row r="869" spans="1:2">
      <c r="A869" s="52">
        <v>35451</v>
      </c>
      <c r="B869">
        <v>6.86</v>
      </c>
    </row>
    <row r="870" spans="1:2">
      <c r="A870" s="52">
        <v>35452</v>
      </c>
      <c r="B870">
        <v>6.9</v>
      </c>
    </row>
    <row r="871" spans="1:2">
      <c r="A871" s="52">
        <v>35453</v>
      </c>
      <c r="B871">
        <v>6.93</v>
      </c>
    </row>
    <row r="872" spans="1:2">
      <c r="A872" s="52">
        <v>35454</v>
      </c>
      <c r="B872">
        <v>6.97</v>
      </c>
    </row>
    <row r="873" spans="1:2">
      <c r="A873" s="52">
        <v>35457</v>
      </c>
      <c r="B873">
        <v>7.01</v>
      </c>
    </row>
    <row r="874" spans="1:2">
      <c r="A874" s="52">
        <v>35458</v>
      </c>
      <c r="B874">
        <v>6.98</v>
      </c>
    </row>
    <row r="875" spans="1:2">
      <c r="A875" s="52">
        <v>35459</v>
      </c>
      <c r="B875">
        <v>6.97</v>
      </c>
    </row>
    <row r="876" spans="1:2">
      <c r="A876" s="52">
        <v>35460</v>
      </c>
      <c r="B876">
        <v>6.95</v>
      </c>
    </row>
    <row r="877" spans="1:2">
      <c r="A877" s="52">
        <v>35461</v>
      </c>
      <c r="B877">
        <v>6.86</v>
      </c>
    </row>
    <row r="878" spans="1:2">
      <c r="A878" s="52">
        <v>35464</v>
      </c>
      <c r="B878">
        <v>6.81</v>
      </c>
    </row>
    <row r="879" spans="1:2">
      <c r="A879" s="52">
        <v>35465</v>
      </c>
      <c r="B879">
        <v>6.78</v>
      </c>
    </row>
    <row r="880" spans="1:2">
      <c r="A880" s="52">
        <v>35466</v>
      </c>
      <c r="B880">
        <v>6.81</v>
      </c>
    </row>
    <row r="881" spans="1:2">
      <c r="A881" s="52">
        <v>35467</v>
      </c>
      <c r="B881">
        <v>6.83</v>
      </c>
    </row>
    <row r="882" spans="1:2">
      <c r="A882" s="52">
        <v>35468</v>
      </c>
      <c r="B882">
        <v>6.78</v>
      </c>
    </row>
    <row r="883" spans="1:2">
      <c r="A883" s="52">
        <v>35471</v>
      </c>
      <c r="B883">
        <v>6.77</v>
      </c>
    </row>
    <row r="884" spans="1:2">
      <c r="A884" s="52">
        <v>35472</v>
      </c>
      <c r="B884">
        <v>6.77</v>
      </c>
    </row>
    <row r="885" spans="1:2">
      <c r="A885" s="52">
        <v>35473</v>
      </c>
      <c r="B885">
        <v>6.78</v>
      </c>
    </row>
    <row r="886" spans="1:2">
      <c r="A886" s="52">
        <v>35474</v>
      </c>
      <c r="B886">
        <v>6.69</v>
      </c>
    </row>
    <row r="887" spans="1:2">
      <c r="A887" s="52">
        <v>35475</v>
      </c>
      <c r="B887">
        <v>6.64</v>
      </c>
    </row>
    <row r="888" spans="1:2">
      <c r="A888" s="52">
        <v>35478</v>
      </c>
      <c r="B888" t="s">
        <v>7113</v>
      </c>
    </row>
    <row r="889" spans="1:2">
      <c r="A889" s="52">
        <v>35479</v>
      </c>
      <c r="B889">
        <v>6.65</v>
      </c>
    </row>
    <row r="890" spans="1:2">
      <c r="A890" s="52">
        <v>35480</v>
      </c>
      <c r="B890">
        <v>6.67</v>
      </c>
    </row>
    <row r="891" spans="1:2">
      <c r="A891" s="52">
        <v>35481</v>
      </c>
      <c r="B891">
        <v>6.74</v>
      </c>
    </row>
    <row r="892" spans="1:2">
      <c r="A892" s="52">
        <v>35482</v>
      </c>
      <c r="B892">
        <v>6.74</v>
      </c>
    </row>
    <row r="893" spans="1:2">
      <c r="A893" s="52">
        <v>35485</v>
      </c>
      <c r="B893">
        <v>6.76</v>
      </c>
    </row>
    <row r="894" spans="1:2">
      <c r="A894" s="52">
        <v>35486</v>
      </c>
      <c r="B894">
        <v>6.76</v>
      </c>
    </row>
    <row r="895" spans="1:2">
      <c r="A895" s="52">
        <v>35487</v>
      </c>
      <c r="B895">
        <v>6.9</v>
      </c>
    </row>
    <row r="896" spans="1:2">
      <c r="A896" s="52">
        <v>35488</v>
      </c>
      <c r="B896">
        <v>6.92</v>
      </c>
    </row>
    <row r="897" spans="1:2">
      <c r="A897" s="52">
        <v>35489</v>
      </c>
      <c r="B897">
        <v>6.91</v>
      </c>
    </row>
    <row r="898" spans="1:2">
      <c r="A898" s="52">
        <v>35492</v>
      </c>
      <c r="B898">
        <v>6.94</v>
      </c>
    </row>
    <row r="899" spans="1:2">
      <c r="A899" s="52">
        <v>35493</v>
      </c>
      <c r="B899">
        <v>6.97</v>
      </c>
    </row>
    <row r="900" spans="1:2">
      <c r="A900" s="52">
        <v>35494</v>
      </c>
      <c r="B900">
        <v>6.96</v>
      </c>
    </row>
    <row r="901" spans="1:2">
      <c r="A901" s="52">
        <v>35495</v>
      </c>
      <c r="B901">
        <v>6.99</v>
      </c>
    </row>
    <row r="902" spans="1:2">
      <c r="A902" s="52">
        <v>35496</v>
      </c>
      <c r="B902">
        <v>6.93</v>
      </c>
    </row>
    <row r="903" spans="1:2">
      <c r="A903" s="52">
        <v>35499</v>
      </c>
      <c r="B903">
        <v>6.94</v>
      </c>
    </row>
    <row r="904" spans="1:2">
      <c r="A904" s="52">
        <v>35500</v>
      </c>
      <c r="B904">
        <v>6.96</v>
      </c>
    </row>
    <row r="905" spans="1:2">
      <c r="A905" s="52">
        <v>35501</v>
      </c>
      <c r="B905">
        <v>6.98</v>
      </c>
    </row>
    <row r="906" spans="1:2">
      <c r="A906" s="52">
        <v>35502</v>
      </c>
      <c r="B906">
        <v>7.09</v>
      </c>
    </row>
    <row r="907" spans="1:2">
      <c r="A907" s="52">
        <v>35503</v>
      </c>
      <c r="B907">
        <v>7.07</v>
      </c>
    </row>
    <row r="908" spans="1:2">
      <c r="A908" s="52">
        <v>35506</v>
      </c>
      <c r="B908">
        <v>7.08</v>
      </c>
    </row>
    <row r="909" spans="1:2">
      <c r="A909" s="52">
        <v>35507</v>
      </c>
      <c r="B909">
        <v>7.08</v>
      </c>
    </row>
    <row r="910" spans="1:2">
      <c r="A910" s="52">
        <v>35508</v>
      </c>
      <c r="B910">
        <v>7.1</v>
      </c>
    </row>
    <row r="911" spans="1:2">
      <c r="A911" s="52">
        <v>35509</v>
      </c>
      <c r="B911">
        <v>7.09</v>
      </c>
    </row>
    <row r="912" spans="1:2">
      <c r="A912" s="52">
        <v>35510</v>
      </c>
      <c r="B912">
        <v>7.08</v>
      </c>
    </row>
    <row r="913" spans="1:2">
      <c r="A913" s="52">
        <v>35513</v>
      </c>
      <c r="B913">
        <v>7.06</v>
      </c>
    </row>
    <row r="914" spans="1:2">
      <c r="A914" s="52">
        <v>35514</v>
      </c>
      <c r="B914">
        <v>7.07</v>
      </c>
    </row>
    <row r="915" spans="1:2">
      <c r="A915" s="52">
        <v>35515</v>
      </c>
      <c r="B915">
        <v>7.11</v>
      </c>
    </row>
    <row r="916" spans="1:2">
      <c r="A916" s="52">
        <v>35516</v>
      </c>
      <c r="B916">
        <v>7.2</v>
      </c>
    </row>
    <row r="917" spans="1:2">
      <c r="A917" s="52">
        <v>35517</v>
      </c>
      <c r="B917" t="s">
        <v>7113</v>
      </c>
    </row>
    <row r="918" spans="1:2">
      <c r="A918" s="52">
        <v>35520</v>
      </c>
      <c r="B918">
        <v>7.22</v>
      </c>
    </row>
    <row r="919" spans="1:2">
      <c r="A919" s="52">
        <v>35521</v>
      </c>
      <c r="B919">
        <v>7.21</v>
      </c>
    </row>
    <row r="920" spans="1:2">
      <c r="A920" s="52">
        <v>35522</v>
      </c>
      <c r="B920">
        <v>7.2</v>
      </c>
    </row>
    <row r="921" spans="1:2">
      <c r="A921" s="52">
        <v>35523</v>
      </c>
      <c r="B921">
        <v>7.19</v>
      </c>
    </row>
    <row r="922" spans="1:2">
      <c r="A922" s="52">
        <v>35524</v>
      </c>
      <c r="B922">
        <v>7.25</v>
      </c>
    </row>
    <row r="923" spans="1:2">
      <c r="A923" s="52">
        <v>35527</v>
      </c>
      <c r="B923">
        <v>7.2</v>
      </c>
    </row>
    <row r="924" spans="1:2">
      <c r="A924" s="52">
        <v>35528</v>
      </c>
      <c r="B924">
        <v>7.23</v>
      </c>
    </row>
    <row r="925" spans="1:2">
      <c r="A925" s="52">
        <v>35529</v>
      </c>
      <c r="B925">
        <v>7.22</v>
      </c>
    </row>
    <row r="926" spans="1:2">
      <c r="A926" s="52">
        <v>35530</v>
      </c>
      <c r="B926">
        <v>7.22</v>
      </c>
    </row>
    <row r="927" spans="1:2">
      <c r="A927" s="52">
        <v>35531</v>
      </c>
      <c r="B927">
        <v>7.29</v>
      </c>
    </row>
    <row r="928" spans="1:2">
      <c r="A928" s="52">
        <v>35534</v>
      </c>
      <c r="B928">
        <v>7.29</v>
      </c>
    </row>
    <row r="929" spans="1:2">
      <c r="A929" s="52">
        <v>35535</v>
      </c>
      <c r="B929">
        <v>7.21</v>
      </c>
    </row>
    <row r="930" spans="1:2">
      <c r="A930" s="52">
        <v>35536</v>
      </c>
      <c r="B930">
        <v>7.22</v>
      </c>
    </row>
    <row r="931" spans="1:2">
      <c r="A931" s="52">
        <v>35537</v>
      </c>
      <c r="B931">
        <v>7.18</v>
      </c>
    </row>
    <row r="932" spans="1:2">
      <c r="A932" s="52">
        <v>35538</v>
      </c>
      <c r="B932">
        <v>7.17</v>
      </c>
    </row>
    <row r="933" spans="1:2">
      <c r="A933" s="52">
        <v>35541</v>
      </c>
      <c r="B933">
        <v>7.2</v>
      </c>
    </row>
    <row r="934" spans="1:2">
      <c r="A934" s="52">
        <v>35542</v>
      </c>
      <c r="B934">
        <v>7.16</v>
      </c>
    </row>
    <row r="935" spans="1:2">
      <c r="A935" s="52">
        <v>35543</v>
      </c>
      <c r="B935">
        <v>7.2</v>
      </c>
    </row>
    <row r="936" spans="1:2">
      <c r="A936" s="52">
        <v>35544</v>
      </c>
      <c r="B936">
        <v>7.23</v>
      </c>
    </row>
    <row r="937" spans="1:2">
      <c r="A937" s="52">
        <v>35545</v>
      </c>
      <c r="B937">
        <v>7.25</v>
      </c>
    </row>
    <row r="938" spans="1:2">
      <c r="A938" s="52">
        <v>35548</v>
      </c>
      <c r="B938">
        <v>7.23</v>
      </c>
    </row>
    <row r="939" spans="1:2">
      <c r="A939" s="52">
        <v>35549</v>
      </c>
      <c r="B939">
        <v>7.09</v>
      </c>
    </row>
    <row r="940" spans="1:2">
      <c r="A940" s="52">
        <v>35550</v>
      </c>
      <c r="B940">
        <v>7.05</v>
      </c>
    </row>
    <row r="941" spans="1:2">
      <c r="A941" s="52">
        <v>35551</v>
      </c>
      <c r="B941">
        <v>7.02</v>
      </c>
    </row>
    <row r="942" spans="1:2">
      <c r="A942" s="52">
        <v>35552</v>
      </c>
      <c r="B942">
        <v>6.99</v>
      </c>
    </row>
    <row r="943" spans="1:2">
      <c r="A943" s="52">
        <v>35555</v>
      </c>
      <c r="B943">
        <v>6.99</v>
      </c>
    </row>
    <row r="944" spans="1:2">
      <c r="A944" s="52">
        <v>35556</v>
      </c>
      <c r="B944">
        <v>6.98</v>
      </c>
    </row>
    <row r="945" spans="1:2">
      <c r="A945" s="52">
        <v>35557</v>
      </c>
      <c r="B945">
        <v>7.05</v>
      </c>
    </row>
    <row r="946" spans="1:2">
      <c r="A946" s="52">
        <v>35558</v>
      </c>
      <c r="B946">
        <v>7.01</v>
      </c>
    </row>
    <row r="947" spans="1:2">
      <c r="A947" s="52">
        <v>35559</v>
      </c>
      <c r="B947">
        <v>6.97</v>
      </c>
    </row>
    <row r="948" spans="1:2">
      <c r="A948" s="52">
        <v>35562</v>
      </c>
      <c r="B948">
        <v>6.96</v>
      </c>
    </row>
    <row r="949" spans="1:2">
      <c r="A949" s="52">
        <v>35563</v>
      </c>
      <c r="B949">
        <v>7.01</v>
      </c>
    </row>
    <row r="950" spans="1:2">
      <c r="A950" s="52">
        <v>35564</v>
      </c>
      <c r="B950">
        <v>6.98</v>
      </c>
    </row>
    <row r="951" spans="1:2">
      <c r="A951" s="52">
        <v>35565</v>
      </c>
      <c r="B951">
        <v>6.96</v>
      </c>
    </row>
    <row r="952" spans="1:2">
      <c r="A952" s="52">
        <v>35566</v>
      </c>
      <c r="B952">
        <v>7</v>
      </c>
    </row>
    <row r="953" spans="1:2">
      <c r="A953" s="52">
        <v>35569</v>
      </c>
      <c r="B953">
        <v>7</v>
      </c>
    </row>
    <row r="954" spans="1:2">
      <c r="A954" s="52">
        <v>35570</v>
      </c>
      <c r="B954">
        <v>7.01</v>
      </c>
    </row>
    <row r="955" spans="1:2">
      <c r="A955" s="52">
        <v>35571</v>
      </c>
      <c r="B955">
        <v>7.06</v>
      </c>
    </row>
    <row r="956" spans="1:2">
      <c r="A956" s="52">
        <v>35572</v>
      </c>
      <c r="B956">
        <v>7.08</v>
      </c>
    </row>
    <row r="957" spans="1:2">
      <c r="A957" s="52">
        <v>35573</v>
      </c>
      <c r="B957">
        <v>7.07</v>
      </c>
    </row>
    <row r="958" spans="1:2">
      <c r="A958" s="52">
        <v>35576</v>
      </c>
      <c r="B958" t="s">
        <v>7113</v>
      </c>
    </row>
    <row r="959" spans="1:2">
      <c r="A959" s="52">
        <v>35577</v>
      </c>
      <c r="B959">
        <v>7.12</v>
      </c>
    </row>
    <row r="960" spans="1:2">
      <c r="A960" s="52">
        <v>35578</v>
      </c>
      <c r="B960">
        <v>7.11</v>
      </c>
    </row>
    <row r="961" spans="1:2">
      <c r="A961" s="52">
        <v>35579</v>
      </c>
      <c r="B961">
        <v>7.06</v>
      </c>
    </row>
    <row r="962" spans="1:2">
      <c r="A962" s="52">
        <v>35580</v>
      </c>
      <c r="B962">
        <v>6.99</v>
      </c>
    </row>
    <row r="963" spans="1:2">
      <c r="A963" s="52">
        <v>35583</v>
      </c>
      <c r="B963">
        <v>6.98</v>
      </c>
    </row>
    <row r="964" spans="1:2">
      <c r="A964" s="52">
        <v>35584</v>
      </c>
      <c r="B964">
        <v>6.94</v>
      </c>
    </row>
    <row r="965" spans="1:2">
      <c r="A965" s="52">
        <v>35585</v>
      </c>
      <c r="B965">
        <v>6.95</v>
      </c>
    </row>
    <row r="966" spans="1:2">
      <c r="A966" s="52">
        <v>35586</v>
      </c>
      <c r="B966">
        <v>6.95</v>
      </c>
    </row>
    <row r="967" spans="1:2">
      <c r="A967" s="52">
        <v>35587</v>
      </c>
      <c r="B967">
        <v>6.85</v>
      </c>
    </row>
    <row r="968" spans="1:2">
      <c r="A968" s="52">
        <v>35590</v>
      </c>
      <c r="B968">
        <v>6.9</v>
      </c>
    </row>
    <row r="969" spans="1:2">
      <c r="A969" s="52">
        <v>35591</v>
      </c>
      <c r="B969">
        <v>6.91</v>
      </c>
    </row>
    <row r="970" spans="1:2">
      <c r="A970" s="52">
        <v>35592</v>
      </c>
      <c r="B970">
        <v>6.9</v>
      </c>
    </row>
    <row r="971" spans="1:2">
      <c r="A971" s="52">
        <v>35593</v>
      </c>
      <c r="B971">
        <v>6.84</v>
      </c>
    </row>
    <row r="972" spans="1:2">
      <c r="A972" s="52">
        <v>35594</v>
      </c>
      <c r="B972">
        <v>6.79</v>
      </c>
    </row>
    <row r="973" spans="1:2">
      <c r="A973" s="52">
        <v>35597</v>
      </c>
      <c r="B973">
        <v>6.76</v>
      </c>
    </row>
    <row r="974" spans="1:2">
      <c r="A974" s="52">
        <v>35598</v>
      </c>
      <c r="B974">
        <v>6.78</v>
      </c>
    </row>
    <row r="975" spans="1:2">
      <c r="A975" s="52">
        <v>35599</v>
      </c>
      <c r="B975">
        <v>6.77</v>
      </c>
    </row>
    <row r="976" spans="1:2">
      <c r="A976" s="52">
        <v>35600</v>
      </c>
      <c r="B976">
        <v>6.76</v>
      </c>
    </row>
    <row r="977" spans="1:2">
      <c r="A977" s="52">
        <v>35601</v>
      </c>
      <c r="B977">
        <v>6.72</v>
      </c>
    </row>
    <row r="978" spans="1:2">
      <c r="A978" s="52">
        <v>35604</v>
      </c>
      <c r="B978">
        <v>6.76</v>
      </c>
    </row>
    <row r="979" spans="1:2">
      <c r="A979" s="52">
        <v>35605</v>
      </c>
      <c r="B979">
        <v>6.76</v>
      </c>
    </row>
    <row r="980" spans="1:2">
      <c r="A980" s="52">
        <v>35606</v>
      </c>
      <c r="B980">
        <v>6.8</v>
      </c>
    </row>
    <row r="981" spans="1:2">
      <c r="A981" s="52">
        <v>35607</v>
      </c>
      <c r="B981">
        <v>6.86</v>
      </c>
    </row>
    <row r="982" spans="1:2">
      <c r="A982" s="52">
        <v>35608</v>
      </c>
      <c r="B982">
        <v>6.82</v>
      </c>
    </row>
    <row r="983" spans="1:2">
      <c r="A983" s="52">
        <v>35611</v>
      </c>
      <c r="B983">
        <v>6.86</v>
      </c>
    </row>
    <row r="984" spans="1:2">
      <c r="A984" s="52">
        <v>35612</v>
      </c>
      <c r="B984">
        <v>6.8</v>
      </c>
    </row>
    <row r="985" spans="1:2">
      <c r="A985" s="52">
        <v>35613</v>
      </c>
      <c r="B985">
        <v>6.78</v>
      </c>
    </row>
    <row r="986" spans="1:2">
      <c r="A986" s="52">
        <v>35614</v>
      </c>
      <c r="B986">
        <v>6.67</v>
      </c>
    </row>
    <row r="987" spans="1:2">
      <c r="A987" s="52">
        <v>35615</v>
      </c>
      <c r="B987" t="s">
        <v>7113</v>
      </c>
    </row>
    <row r="988" spans="1:2">
      <c r="A988" s="52">
        <v>35618</v>
      </c>
      <c r="B988">
        <v>6.63</v>
      </c>
    </row>
    <row r="989" spans="1:2">
      <c r="A989" s="52">
        <v>35619</v>
      </c>
      <c r="B989">
        <v>6.63</v>
      </c>
    </row>
    <row r="990" spans="1:2">
      <c r="A990" s="52">
        <v>35620</v>
      </c>
      <c r="B990">
        <v>6.6</v>
      </c>
    </row>
    <row r="991" spans="1:2">
      <c r="A991" s="52">
        <v>35621</v>
      </c>
      <c r="B991">
        <v>6.61</v>
      </c>
    </row>
    <row r="992" spans="1:2">
      <c r="A992" s="52">
        <v>35622</v>
      </c>
      <c r="B992">
        <v>6.58</v>
      </c>
    </row>
    <row r="993" spans="1:2">
      <c r="A993" s="52">
        <v>35625</v>
      </c>
      <c r="B993">
        <v>6.61</v>
      </c>
    </row>
    <row r="994" spans="1:2">
      <c r="A994" s="52">
        <v>35626</v>
      </c>
      <c r="B994">
        <v>6.6</v>
      </c>
    </row>
    <row r="995" spans="1:2">
      <c r="A995" s="52">
        <v>35627</v>
      </c>
      <c r="B995">
        <v>6.54</v>
      </c>
    </row>
    <row r="996" spans="1:2">
      <c r="A996" s="52">
        <v>35628</v>
      </c>
      <c r="B996">
        <v>6.54</v>
      </c>
    </row>
    <row r="997" spans="1:2">
      <c r="A997" s="52">
        <v>35629</v>
      </c>
      <c r="B997">
        <v>6.58</v>
      </c>
    </row>
    <row r="998" spans="1:2">
      <c r="A998" s="52">
        <v>35632</v>
      </c>
      <c r="B998">
        <v>6.61</v>
      </c>
    </row>
    <row r="999" spans="1:2">
      <c r="A999" s="52">
        <v>35633</v>
      </c>
      <c r="B999">
        <v>6.5</v>
      </c>
    </row>
    <row r="1000" spans="1:2">
      <c r="A1000" s="52">
        <v>35634</v>
      </c>
      <c r="B1000">
        <v>6.48</v>
      </c>
    </row>
    <row r="1001" spans="1:2">
      <c r="A1001" s="52">
        <v>35635</v>
      </c>
      <c r="B1001">
        <v>6.49</v>
      </c>
    </row>
    <row r="1002" spans="1:2">
      <c r="A1002" s="52">
        <v>35636</v>
      </c>
      <c r="B1002">
        <v>6.51</v>
      </c>
    </row>
    <row r="1003" spans="1:2">
      <c r="A1003" s="52">
        <v>35639</v>
      </c>
      <c r="B1003">
        <v>6.49</v>
      </c>
    </row>
    <row r="1004" spans="1:2">
      <c r="A1004" s="52">
        <v>35640</v>
      </c>
      <c r="B1004">
        <v>6.43</v>
      </c>
    </row>
    <row r="1005" spans="1:2">
      <c r="A1005" s="52">
        <v>35641</v>
      </c>
      <c r="B1005">
        <v>6.39</v>
      </c>
    </row>
    <row r="1006" spans="1:2">
      <c r="A1006" s="52">
        <v>35642</v>
      </c>
      <c r="B1006">
        <v>6.35</v>
      </c>
    </row>
    <row r="1007" spans="1:2">
      <c r="A1007" s="52">
        <v>35643</v>
      </c>
      <c r="B1007">
        <v>6.52</v>
      </c>
    </row>
    <row r="1008" spans="1:2">
      <c r="A1008" s="52">
        <v>35646</v>
      </c>
      <c r="B1008">
        <v>6.54</v>
      </c>
    </row>
    <row r="1009" spans="1:2">
      <c r="A1009" s="52">
        <v>35647</v>
      </c>
      <c r="B1009">
        <v>6.55</v>
      </c>
    </row>
    <row r="1010" spans="1:2">
      <c r="A1010" s="52">
        <v>35648</v>
      </c>
      <c r="B1010">
        <v>6.53</v>
      </c>
    </row>
    <row r="1011" spans="1:2">
      <c r="A1011" s="52">
        <v>35649</v>
      </c>
      <c r="B1011">
        <v>6.58</v>
      </c>
    </row>
    <row r="1012" spans="1:2">
      <c r="A1012" s="52">
        <v>35650</v>
      </c>
      <c r="B1012">
        <v>6.74</v>
      </c>
    </row>
    <row r="1013" spans="1:2">
      <c r="A1013" s="52">
        <v>35653</v>
      </c>
      <c r="B1013">
        <v>6.72</v>
      </c>
    </row>
    <row r="1014" spans="1:2">
      <c r="A1014" s="52">
        <v>35654</v>
      </c>
      <c r="B1014">
        <v>6.75</v>
      </c>
    </row>
    <row r="1015" spans="1:2">
      <c r="A1015" s="52">
        <v>35655</v>
      </c>
      <c r="B1015">
        <v>6.72</v>
      </c>
    </row>
    <row r="1016" spans="1:2">
      <c r="A1016" s="52">
        <v>35656</v>
      </c>
      <c r="B1016">
        <v>6.65</v>
      </c>
    </row>
    <row r="1017" spans="1:2">
      <c r="A1017" s="52">
        <v>35657</v>
      </c>
      <c r="B1017">
        <v>6.65</v>
      </c>
    </row>
    <row r="1018" spans="1:2">
      <c r="A1018" s="52">
        <v>35660</v>
      </c>
      <c r="B1018">
        <v>6.6</v>
      </c>
    </row>
    <row r="1019" spans="1:2">
      <c r="A1019" s="52">
        <v>35661</v>
      </c>
      <c r="B1019">
        <v>6.59</v>
      </c>
    </row>
    <row r="1020" spans="1:2">
      <c r="A1020" s="52">
        <v>35662</v>
      </c>
      <c r="B1020">
        <v>6.61</v>
      </c>
    </row>
    <row r="1021" spans="1:2">
      <c r="A1021" s="52">
        <v>35663</v>
      </c>
      <c r="B1021">
        <v>6.68</v>
      </c>
    </row>
    <row r="1022" spans="1:2">
      <c r="A1022" s="52">
        <v>35664</v>
      </c>
      <c r="B1022">
        <v>6.75</v>
      </c>
    </row>
    <row r="1023" spans="1:2">
      <c r="A1023" s="52">
        <v>35667</v>
      </c>
      <c r="B1023">
        <v>6.75</v>
      </c>
    </row>
    <row r="1024" spans="1:2">
      <c r="A1024" s="52">
        <v>35668</v>
      </c>
      <c r="B1024">
        <v>6.74</v>
      </c>
    </row>
    <row r="1025" spans="1:2">
      <c r="A1025" s="52">
        <v>35669</v>
      </c>
      <c r="B1025">
        <v>6.74</v>
      </c>
    </row>
    <row r="1026" spans="1:2">
      <c r="A1026" s="52">
        <v>35670</v>
      </c>
      <c r="B1026">
        <v>6.64</v>
      </c>
    </row>
    <row r="1027" spans="1:2">
      <c r="A1027" s="52">
        <v>35671</v>
      </c>
      <c r="B1027">
        <v>6.69</v>
      </c>
    </row>
    <row r="1028" spans="1:2">
      <c r="A1028" s="52">
        <v>35674</v>
      </c>
      <c r="B1028" t="s">
        <v>7113</v>
      </c>
    </row>
    <row r="1029" spans="1:2">
      <c r="A1029" s="52">
        <v>35675</v>
      </c>
      <c r="B1029">
        <v>6.65</v>
      </c>
    </row>
    <row r="1030" spans="1:2">
      <c r="A1030" s="52">
        <v>35676</v>
      </c>
      <c r="B1030">
        <v>6.67</v>
      </c>
    </row>
    <row r="1031" spans="1:2">
      <c r="A1031" s="52">
        <v>35677</v>
      </c>
      <c r="B1031">
        <v>6.67</v>
      </c>
    </row>
    <row r="1032" spans="1:2">
      <c r="A1032" s="52">
        <v>35678</v>
      </c>
      <c r="B1032">
        <v>6.72</v>
      </c>
    </row>
    <row r="1033" spans="1:2">
      <c r="A1033" s="52">
        <v>35681</v>
      </c>
      <c r="B1033">
        <v>6.68</v>
      </c>
    </row>
    <row r="1034" spans="1:2">
      <c r="A1034" s="52">
        <v>35682</v>
      </c>
      <c r="B1034">
        <v>6.7</v>
      </c>
    </row>
    <row r="1035" spans="1:2">
      <c r="A1035" s="52">
        <v>35683</v>
      </c>
      <c r="B1035">
        <v>6.71</v>
      </c>
    </row>
    <row r="1036" spans="1:2">
      <c r="A1036" s="52">
        <v>35684</v>
      </c>
      <c r="B1036">
        <v>6.75</v>
      </c>
    </row>
    <row r="1037" spans="1:2">
      <c r="A1037" s="52">
        <v>35685</v>
      </c>
      <c r="B1037">
        <v>6.66</v>
      </c>
    </row>
    <row r="1038" spans="1:2">
      <c r="A1038" s="52">
        <v>35688</v>
      </c>
      <c r="B1038">
        <v>6.65</v>
      </c>
    </row>
    <row r="1039" spans="1:2">
      <c r="A1039" s="52">
        <v>35689</v>
      </c>
      <c r="B1039">
        <v>6.47</v>
      </c>
    </row>
    <row r="1040" spans="1:2">
      <c r="A1040" s="52">
        <v>35690</v>
      </c>
      <c r="B1040">
        <v>6.45</v>
      </c>
    </row>
    <row r="1041" spans="1:2">
      <c r="A1041" s="52">
        <v>35691</v>
      </c>
      <c r="B1041">
        <v>6.46</v>
      </c>
    </row>
    <row r="1042" spans="1:2">
      <c r="A1042" s="52">
        <v>35692</v>
      </c>
      <c r="B1042">
        <v>6.44</v>
      </c>
    </row>
    <row r="1043" spans="1:2">
      <c r="A1043" s="52">
        <v>35695</v>
      </c>
      <c r="B1043">
        <v>6.41</v>
      </c>
    </row>
    <row r="1044" spans="1:2">
      <c r="A1044" s="52">
        <v>35696</v>
      </c>
      <c r="B1044">
        <v>6.44</v>
      </c>
    </row>
    <row r="1045" spans="1:2">
      <c r="A1045" s="52">
        <v>35697</v>
      </c>
      <c r="B1045">
        <v>6.38</v>
      </c>
    </row>
    <row r="1046" spans="1:2">
      <c r="A1046" s="52">
        <v>35698</v>
      </c>
      <c r="B1046">
        <v>6.47</v>
      </c>
    </row>
    <row r="1047" spans="1:2">
      <c r="A1047" s="52">
        <v>35699</v>
      </c>
      <c r="B1047">
        <v>6.43</v>
      </c>
    </row>
    <row r="1048" spans="1:2">
      <c r="A1048" s="52">
        <v>35702</v>
      </c>
      <c r="B1048">
        <v>6.44</v>
      </c>
    </row>
    <row r="1049" spans="1:2">
      <c r="A1049" s="52">
        <v>35703</v>
      </c>
      <c r="B1049">
        <v>6.47</v>
      </c>
    </row>
    <row r="1050" spans="1:2">
      <c r="A1050" s="52">
        <v>35704</v>
      </c>
      <c r="B1050">
        <v>6.38</v>
      </c>
    </row>
    <row r="1051" spans="1:2">
      <c r="A1051" s="52">
        <v>35705</v>
      </c>
      <c r="B1051">
        <v>6.36</v>
      </c>
    </row>
    <row r="1052" spans="1:2">
      <c r="A1052" s="52">
        <v>35706</v>
      </c>
      <c r="B1052">
        <v>6.35</v>
      </c>
    </row>
    <row r="1053" spans="1:2">
      <c r="A1053" s="52">
        <v>35709</v>
      </c>
      <c r="B1053">
        <v>6.31</v>
      </c>
    </row>
    <row r="1054" spans="1:2">
      <c r="A1054" s="52">
        <v>35710</v>
      </c>
      <c r="B1054">
        <v>6.29</v>
      </c>
    </row>
    <row r="1055" spans="1:2">
      <c r="A1055" s="52">
        <v>35711</v>
      </c>
      <c r="B1055">
        <v>6.41</v>
      </c>
    </row>
    <row r="1056" spans="1:2">
      <c r="A1056" s="52">
        <v>35712</v>
      </c>
      <c r="B1056">
        <v>6.43</v>
      </c>
    </row>
    <row r="1057" spans="1:2">
      <c r="A1057" s="52">
        <v>35713</v>
      </c>
      <c r="B1057">
        <v>6.49</v>
      </c>
    </row>
    <row r="1058" spans="1:2">
      <c r="A1058" s="52">
        <v>35716</v>
      </c>
      <c r="B1058" t="s">
        <v>7113</v>
      </c>
    </row>
    <row r="1059" spans="1:2">
      <c r="A1059" s="52">
        <v>35717</v>
      </c>
      <c r="B1059">
        <v>6.42</v>
      </c>
    </row>
    <row r="1060" spans="1:2">
      <c r="A1060" s="52">
        <v>35718</v>
      </c>
      <c r="B1060">
        <v>6.45</v>
      </c>
    </row>
    <row r="1061" spans="1:2">
      <c r="A1061" s="52">
        <v>35719</v>
      </c>
      <c r="B1061">
        <v>6.45</v>
      </c>
    </row>
    <row r="1062" spans="1:2">
      <c r="A1062" s="52">
        <v>35720</v>
      </c>
      <c r="B1062">
        <v>6.51</v>
      </c>
    </row>
    <row r="1063" spans="1:2">
      <c r="A1063" s="52">
        <v>35723</v>
      </c>
      <c r="B1063">
        <v>6.49</v>
      </c>
    </row>
    <row r="1064" spans="1:2">
      <c r="A1064" s="52">
        <v>35724</v>
      </c>
      <c r="B1064">
        <v>6.49</v>
      </c>
    </row>
    <row r="1065" spans="1:2">
      <c r="A1065" s="52">
        <v>35725</v>
      </c>
      <c r="B1065">
        <v>6.48</v>
      </c>
    </row>
    <row r="1066" spans="1:2">
      <c r="A1066" s="52">
        <v>35726</v>
      </c>
      <c r="B1066">
        <v>6.39</v>
      </c>
    </row>
    <row r="1067" spans="1:2">
      <c r="A1067" s="52">
        <v>35727</v>
      </c>
      <c r="B1067">
        <v>6.35</v>
      </c>
    </row>
    <row r="1068" spans="1:2">
      <c r="A1068" s="52">
        <v>35730</v>
      </c>
      <c r="B1068">
        <v>6.29</v>
      </c>
    </row>
    <row r="1069" spans="1:2">
      <c r="A1069" s="52">
        <v>35731</v>
      </c>
      <c r="B1069">
        <v>6.33</v>
      </c>
    </row>
    <row r="1070" spans="1:2">
      <c r="A1070" s="52">
        <v>35732</v>
      </c>
      <c r="B1070">
        <v>6.28</v>
      </c>
    </row>
    <row r="1071" spans="1:2">
      <c r="A1071" s="52">
        <v>35733</v>
      </c>
      <c r="B1071">
        <v>6.23</v>
      </c>
    </row>
    <row r="1072" spans="1:2">
      <c r="A1072" s="52">
        <v>35734</v>
      </c>
      <c r="B1072">
        <v>6.21</v>
      </c>
    </row>
    <row r="1073" spans="1:2">
      <c r="A1073" s="52">
        <v>35737</v>
      </c>
      <c r="B1073">
        <v>6.27</v>
      </c>
    </row>
    <row r="1074" spans="1:2">
      <c r="A1074" s="52">
        <v>35738</v>
      </c>
      <c r="B1074">
        <v>6.3</v>
      </c>
    </row>
    <row r="1075" spans="1:2">
      <c r="A1075" s="52">
        <v>35739</v>
      </c>
      <c r="B1075">
        <v>6.3</v>
      </c>
    </row>
    <row r="1076" spans="1:2">
      <c r="A1076" s="52">
        <v>35740</v>
      </c>
      <c r="B1076">
        <v>6.25</v>
      </c>
    </row>
    <row r="1077" spans="1:2">
      <c r="A1077" s="52">
        <v>35741</v>
      </c>
      <c r="B1077">
        <v>6.25</v>
      </c>
    </row>
    <row r="1078" spans="1:2">
      <c r="A1078" s="52">
        <v>35744</v>
      </c>
      <c r="B1078">
        <v>6.25</v>
      </c>
    </row>
    <row r="1079" spans="1:2">
      <c r="A1079" s="52">
        <v>35745</v>
      </c>
      <c r="B1079" t="s">
        <v>7113</v>
      </c>
    </row>
    <row r="1080" spans="1:2">
      <c r="A1080" s="52">
        <v>35746</v>
      </c>
      <c r="B1080">
        <v>6.23</v>
      </c>
    </row>
    <row r="1081" spans="1:2">
      <c r="A1081" s="52">
        <v>35747</v>
      </c>
      <c r="B1081">
        <v>6.21</v>
      </c>
    </row>
    <row r="1082" spans="1:2">
      <c r="A1082" s="52">
        <v>35748</v>
      </c>
      <c r="B1082">
        <v>6.19</v>
      </c>
    </row>
    <row r="1083" spans="1:2">
      <c r="A1083" s="52">
        <v>35751</v>
      </c>
      <c r="B1083">
        <v>6.18</v>
      </c>
    </row>
    <row r="1084" spans="1:2">
      <c r="A1084" s="52">
        <v>35752</v>
      </c>
      <c r="B1084">
        <v>6.18</v>
      </c>
    </row>
    <row r="1085" spans="1:2">
      <c r="A1085" s="52">
        <v>35753</v>
      </c>
      <c r="B1085">
        <v>6.12</v>
      </c>
    </row>
    <row r="1086" spans="1:2">
      <c r="A1086" s="52">
        <v>35754</v>
      </c>
      <c r="B1086">
        <v>6.14</v>
      </c>
    </row>
    <row r="1087" spans="1:2">
      <c r="A1087" s="52">
        <v>35755</v>
      </c>
      <c r="B1087">
        <v>6.13</v>
      </c>
    </row>
    <row r="1088" spans="1:2">
      <c r="A1088" s="52">
        <v>35758</v>
      </c>
      <c r="B1088">
        <v>6.17</v>
      </c>
    </row>
    <row r="1089" spans="1:2">
      <c r="A1089" s="52">
        <v>35759</v>
      </c>
      <c r="B1089">
        <v>6.15</v>
      </c>
    </row>
    <row r="1090" spans="1:2">
      <c r="A1090" s="52">
        <v>35760</v>
      </c>
      <c r="B1090">
        <v>6.14</v>
      </c>
    </row>
    <row r="1091" spans="1:2">
      <c r="A1091" s="52">
        <v>35761</v>
      </c>
      <c r="B1091" t="s">
        <v>7113</v>
      </c>
    </row>
    <row r="1092" spans="1:2">
      <c r="A1092" s="52">
        <v>35762</v>
      </c>
      <c r="B1092">
        <v>6.12</v>
      </c>
    </row>
    <row r="1093" spans="1:2">
      <c r="A1093" s="52">
        <v>35765</v>
      </c>
      <c r="B1093">
        <v>6.13</v>
      </c>
    </row>
    <row r="1094" spans="1:2">
      <c r="A1094" s="52">
        <v>35766</v>
      </c>
      <c r="B1094">
        <v>6.11</v>
      </c>
    </row>
    <row r="1095" spans="1:2">
      <c r="A1095" s="52">
        <v>35767</v>
      </c>
      <c r="B1095">
        <v>6.1</v>
      </c>
    </row>
    <row r="1096" spans="1:2">
      <c r="A1096" s="52">
        <v>35768</v>
      </c>
      <c r="B1096">
        <v>6.11</v>
      </c>
    </row>
    <row r="1097" spans="1:2">
      <c r="A1097" s="52">
        <v>35769</v>
      </c>
      <c r="B1097">
        <v>6.16</v>
      </c>
    </row>
    <row r="1098" spans="1:2">
      <c r="A1098" s="52">
        <v>35772</v>
      </c>
      <c r="B1098">
        <v>6.21</v>
      </c>
    </row>
    <row r="1099" spans="1:2">
      <c r="A1099" s="52">
        <v>35773</v>
      </c>
      <c r="B1099">
        <v>6.21</v>
      </c>
    </row>
    <row r="1100" spans="1:2">
      <c r="A1100" s="52">
        <v>35774</v>
      </c>
      <c r="B1100">
        <v>6.17</v>
      </c>
    </row>
    <row r="1101" spans="1:2">
      <c r="A1101" s="52">
        <v>35775</v>
      </c>
      <c r="B1101">
        <v>6.11</v>
      </c>
    </row>
    <row r="1102" spans="1:2">
      <c r="A1102" s="52">
        <v>35776</v>
      </c>
      <c r="B1102">
        <v>6.03</v>
      </c>
    </row>
    <row r="1103" spans="1:2">
      <c r="A1103" s="52">
        <v>35779</v>
      </c>
      <c r="B1103">
        <v>6.06</v>
      </c>
    </row>
    <row r="1104" spans="1:2">
      <c r="A1104" s="52">
        <v>35780</v>
      </c>
      <c r="B1104">
        <v>6.05</v>
      </c>
    </row>
    <row r="1105" spans="1:2">
      <c r="A1105" s="52">
        <v>35781</v>
      </c>
      <c r="B1105">
        <v>6.08</v>
      </c>
    </row>
    <row r="1106" spans="1:2">
      <c r="A1106" s="52">
        <v>35782</v>
      </c>
      <c r="B1106">
        <v>6.03</v>
      </c>
    </row>
    <row r="1107" spans="1:2">
      <c r="A1107" s="52">
        <v>35783</v>
      </c>
      <c r="B1107">
        <v>6</v>
      </c>
    </row>
    <row r="1108" spans="1:2">
      <c r="A1108" s="52">
        <v>35786</v>
      </c>
      <c r="B1108">
        <v>5.97</v>
      </c>
    </row>
    <row r="1109" spans="1:2">
      <c r="A1109" s="52">
        <v>35787</v>
      </c>
      <c r="B1109">
        <v>5.98</v>
      </c>
    </row>
    <row r="1110" spans="1:2">
      <c r="A1110" s="52">
        <v>35788</v>
      </c>
      <c r="B1110">
        <v>6</v>
      </c>
    </row>
    <row r="1111" spans="1:2">
      <c r="A1111" s="52">
        <v>35789</v>
      </c>
      <c r="B1111" t="s">
        <v>7113</v>
      </c>
    </row>
    <row r="1112" spans="1:2">
      <c r="A1112" s="52">
        <v>35790</v>
      </c>
      <c r="B1112">
        <v>5.99</v>
      </c>
    </row>
    <row r="1113" spans="1:2">
      <c r="A1113" s="52">
        <v>35793</v>
      </c>
      <c r="B1113">
        <v>6.01</v>
      </c>
    </row>
    <row r="1114" spans="1:2">
      <c r="A1114" s="52">
        <v>35794</v>
      </c>
      <c r="B1114">
        <v>6.06</v>
      </c>
    </row>
    <row r="1115" spans="1:2">
      <c r="A1115" s="52">
        <v>35795</v>
      </c>
      <c r="B1115">
        <v>6.02</v>
      </c>
    </row>
    <row r="1116" spans="1:2">
      <c r="A1116" s="52">
        <v>35796</v>
      </c>
      <c r="B1116" t="s">
        <v>7113</v>
      </c>
    </row>
    <row r="1117" spans="1:2">
      <c r="A1117" s="52">
        <v>35797</v>
      </c>
      <c r="B1117">
        <v>5.94</v>
      </c>
    </row>
    <row r="1118" spans="1:2">
      <c r="A1118" s="52">
        <v>35800</v>
      </c>
      <c r="B1118">
        <v>5.82</v>
      </c>
    </row>
    <row r="1119" spans="1:2">
      <c r="A1119" s="52">
        <v>35801</v>
      </c>
      <c r="B1119">
        <v>5.8</v>
      </c>
    </row>
    <row r="1120" spans="1:2">
      <c r="A1120" s="52">
        <v>35802</v>
      </c>
      <c r="B1120">
        <v>5.88</v>
      </c>
    </row>
    <row r="1121" spans="1:2">
      <c r="A1121" s="52">
        <v>35803</v>
      </c>
      <c r="B1121">
        <v>5.82</v>
      </c>
    </row>
    <row r="1122" spans="1:2">
      <c r="A1122" s="52">
        <v>35804</v>
      </c>
      <c r="B1122">
        <v>5.77</v>
      </c>
    </row>
    <row r="1123" spans="1:2">
      <c r="A1123" s="52">
        <v>35807</v>
      </c>
      <c r="B1123">
        <v>5.76</v>
      </c>
    </row>
    <row r="1124" spans="1:2">
      <c r="A1124" s="52">
        <v>35808</v>
      </c>
      <c r="B1124">
        <v>5.76</v>
      </c>
    </row>
    <row r="1125" spans="1:2">
      <c r="A1125" s="52">
        <v>35809</v>
      </c>
      <c r="B1125">
        <v>5.79</v>
      </c>
    </row>
    <row r="1126" spans="1:2">
      <c r="A1126" s="52">
        <v>35810</v>
      </c>
      <c r="B1126">
        <v>5.81</v>
      </c>
    </row>
    <row r="1127" spans="1:2">
      <c r="A1127" s="52">
        <v>35811</v>
      </c>
      <c r="B1127">
        <v>5.87</v>
      </c>
    </row>
    <row r="1128" spans="1:2">
      <c r="A1128" s="52">
        <v>35814</v>
      </c>
      <c r="B1128" t="s">
        <v>7113</v>
      </c>
    </row>
    <row r="1129" spans="1:2">
      <c r="A1129" s="52">
        <v>35815</v>
      </c>
      <c r="B1129">
        <v>5.89</v>
      </c>
    </row>
    <row r="1130" spans="1:2">
      <c r="A1130" s="52">
        <v>35816</v>
      </c>
      <c r="B1130">
        <v>5.87</v>
      </c>
    </row>
    <row r="1131" spans="1:2">
      <c r="A1131" s="52">
        <v>35817</v>
      </c>
      <c r="B1131">
        <v>5.91</v>
      </c>
    </row>
    <row r="1132" spans="1:2">
      <c r="A1132" s="52">
        <v>35818</v>
      </c>
      <c r="B1132">
        <v>6.04</v>
      </c>
    </row>
    <row r="1133" spans="1:2">
      <c r="A1133" s="52">
        <v>35821</v>
      </c>
      <c r="B1133">
        <v>5.96</v>
      </c>
    </row>
    <row r="1134" spans="1:2">
      <c r="A1134" s="52">
        <v>35822</v>
      </c>
      <c r="B1134">
        <v>6.02</v>
      </c>
    </row>
    <row r="1135" spans="1:2">
      <c r="A1135" s="52">
        <v>35823</v>
      </c>
      <c r="B1135">
        <v>6.02</v>
      </c>
    </row>
    <row r="1136" spans="1:2">
      <c r="A1136" s="52">
        <v>35824</v>
      </c>
      <c r="B1136">
        <v>5.92</v>
      </c>
    </row>
    <row r="1137" spans="1:2">
      <c r="A1137" s="52">
        <v>35825</v>
      </c>
      <c r="B1137">
        <v>5.88</v>
      </c>
    </row>
    <row r="1138" spans="1:2">
      <c r="A1138" s="52">
        <v>35828</v>
      </c>
      <c r="B1138">
        <v>5.93</v>
      </c>
    </row>
    <row r="1139" spans="1:2">
      <c r="A1139" s="52">
        <v>35829</v>
      </c>
      <c r="B1139">
        <v>5.93</v>
      </c>
    </row>
    <row r="1140" spans="1:2">
      <c r="A1140" s="52">
        <v>35830</v>
      </c>
      <c r="B1140">
        <v>5.94</v>
      </c>
    </row>
    <row r="1141" spans="1:2">
      <c r="A1141" s="52">
        <v>35831</v>
      </c>
      <c r="B1141">
        <v>6</v>
      </c>
    </row>
    <row r="1142" spans="1:2">
      <c r="A1142" s="52">
        <v>35832</v>
      </c>
      <c r="B1142">
        <v>5.99</v>
      </c>
    </row>
    <row r="1143" spans="1:2">
      <c r="A1143" s="52">
        <v>35835</v>
      </c>
      <c r="B1143">
        <v>6.02</v>
      </c>
    </row>
    <row r="1144" spans="1:2">
      <c r="A1144" s="52">
        <v>35836</v>
      </c>
      <c r="B1144">
        <v>6</v>
      </c>
    </row>
    <row r="1145" spans="1:2">
      <c r="A1145" s="52">
        <v>35837</v>
      </c>
      <c r="B1145">
        <v>5.92</v>
      </c>
    </row>
    <row r="1146" spans="1:2">
      <c r="A1146" s="52">
        <v>35838</v>
      </c>
      <c r="B1146">
        <v>5.94</v>
      </c>
    </row>
    <row r="1147" spans="1:2">
      <c r="A1147" s="52">
        <v>35839</v>
      </c>
      <c r="B1147">
        <v>5.92</v>
      </c>
    </row>
    <row r="1148" spans="1:2">
      <c r="A1148" s="52">
        <v>35842</v>
      </c>
      <c r="B1148" t="s">
        <v>7113</v>
      </c>
    </row>
    <row r="1149" spans="1:2">
      <c r="A1149" s="52">
        <v>35843</v>
      </c>
      <c r="B1149">
        <v>5.86</v>
      </c>
    </row>
    <row r="1150" spans="1:2">
      <c r="A1150" s="52">
        <v>35844</v>
      </c>
      <c r="B1150">
        <v>5.9</v>
      </c>
    </row>
    <row r="1151" spans="1:2">
      <c r="A1151" s="52">
        <v>35845</v>
      </c>
      <c r="B1151">
        <v>5.91</v>
      </c>
    </row>
    <row r="1152" spans="1:2">
      <c r="A1152" s="52">
        <v>35846</v>
      </c>
      <c r="B1152">
        <v>5.93</v>
      </c>
    </row>
    <row r="1153" spans="1:2">
      <c r="A1153" s="52">
        <v>35849</v>
      </c>
      <c r="B1153">
        <v>5.97</v>
      </c>
    </row>
    <row r="1154" spans="1:2">
      <c r="A1154" s="52">
        <v>35850</v>
      </c>
      <c r="B1154">
        <v>6.04</v>
      </c>
    </row>
    <row r="1155" spans="1:2">
      <c r="A1155" s="52">
        <v>35851</v>
      </c>
      <c r="B1155">
        <v>5.99</v>
      </c>
    </row>
    <row r="1156" spans="1:2">
      <c r="A1156" s="52">
        <v>35852</v>
      </c>
      <c r="B1156">
        <v>6.01</v>
      </c>
    </row>
    <row r="1157" spans="1:2">
      <c r="A1157" s="52">
        <v>35853</v>
      </c>
      <c r="B1157">
        <v>5.99</v>
      </c>
    </row>
    <row r="1158" spans="1:2">
      <c r="A1158" s="52">
        <v>35856</v>
      </c>
      <c r="B1158">
        <v>6.09</v>
      </c>
    </row>
    <row r="1159" spans="1:2">
      <c r="A1159" s="52">
        <v>35857</v>
      </c>
      <c r="B1159">
        <v>6.14</v>
      </c>
    </row>
    <row r="1160" spans="1:2">
      <c r="A1160" s="52">
        <v>35858</v>
      </c>
      <c r="B1160">
        <v>6.11</v>
      </c>
    </row>
    <row r="1161" spans="1:2">
      <c r="A1161" s="52">
        <v>35859</v>
      </c>
      <c r="B1161">
        <v>6.14</v>
      </c>
    </row>
    <row r="1162" spans="1:2">
      <c r="A1162" s="52">
        <v>35860</v>
      </c>
      <c r="B1162">
        <v>6.09</v>
      </c>
    </row>
    <row r="1163" spans="1:2">
      <c r="A1163" s="52">
        <v>35863</v>
      </c>
      <c r="B1163">
        <v>6.04</v>
      </c>
    </row>
    <row r="1164" spans="1:2">
      <c r="A1164" s="52">
        <v>35864</v>
      </c>
      <c r="B1164">
        <v>6.03</v>
      </c>
    </row>
    <row r="1165" spans="1:2">
      <c r="A1165" s="52">
        <v>35865</v>
      </c>
      <c r="B1165">
        <v>6</v>
      </c>
    </row>
    <row r="1166" spans="1:2">
      <c r="A1166" s="52">
        <v>35866</v>
      </c>
      <c r="B1166">
        <v>5.94</v>
      </c>
    </row>
    <row r="1167" spans="1:2">
      <c r="A1167" s="52">
        <v>35867</v>
      </c>
      <c r="B1167">
        <v>5.95</v>
      </c>
    </row>
    <row r="1168" spans="1:2">
      <c r="A1168" s="52">
        <v>35870</v>
      </c>
      <c r="B1168">
        <v>5.92</v>
      </c>
    </row>
    <row r="1169" spans="1:2">
      <c r="A1169" s="52">
        <v>35871</v>
      </c>
      <c r="B1169">
        <v>5.95</v>
      </c>
    </row>
    <row r="1170" spans="1:2">
      <c r="A1170" s="52">
        <v>35872</v>
      </c>
      <c r="B1170">
        <v>5.97</v>
      </c>
    </row>
    <row r="1171" spans="1:2">
      <c r="A1171" s="52">
        <v>35873</v>
      </c>
      <c r="B1171">
        <v>5.97</v>
      </c>
    </row>
    <row r="1172" spans="1:2">
      <c r="A1172" s="52">
        <v>35874</v>
      </c>
      <c r="B1172">
        <v>5.95</v>
      </c>
    </row>
    <row r="1173" spans="1:2">
      <c r="A1173" s="52">
        <v>35877</v>
      </c>
      <c r="B1173">
        <v>5.95</v>
      </c>
    </row>
    <row r="1174" spans="1:2">
      <c r="A1174" s="52">
        <v>35878</v>
      </c>
      <c r="B1174">
        <v>5.95</v>
      </c>
    </row>
    <row r="1175" spans="1:2">
      <c r="A1175" s="52">
        <v>35879</v>
      </c>
      <c r="B1175">
        <v>6</v>
      </c>
    </row>
    <row r="1176" spans="1:2">
      <c r="A1176" s="52">
        <v>35880</v>
      </c>
      <c r="B1176">
        <v>6.02</v>
      </c>
    </row>
    <row r="1177" spans="1:2">
      <c r="A1177" s="52">
        <v>35881</v>
      </c>
      <c r="B1177">
        <v>6.03</v>
      </c>
    </row>
    <row r="1178" spans="1:2">
      <c r="A1178" s="52">
        <v>35884</v>
      </c>
      <c r="B1178">
        <v>6.06</v>
      </c>
    </row>
    <row r="1179" spans="1:2">
      <c r="A1179" s="52">
        <v>35885</v>
      </c>
      <c r="B1179">
        <v>6.02</v>
      </c>
    </row>
    <row r="1180" spans="1:2">
      <c r="A1180" s="52">
        <v>35886</v>
      </c>
      <c r="B1180">
        <v>5.98</v>
      </c>
    </row>
    <row r="1181" spans="1:2">
      <c r="A1181" s="52">
        <v>35887</v>
      </c>
      <c r="B1181">
        <v>5.92</v>
      </c>
    </row>
    <row r="1182" spans="1:2">
      <c r="A1182" s="52">
        <v>35888</v>
      </c>
      <c r="B1182">
        <v>5.85</v>
      </c>
    </row>
    <row r="1183" spans="1:2">
      <c r="A1183" s="52">
        <v>35891</v>
      </c>
      <c r="B1183">
        <v>5.89</v>
      </c>
    </row>
    <row r="1184" spans="1:2">
      <c r="A1184" s="52">
        <v>35892</v>
      </c>
      <c r="B1184">
        <v>5.91</v>
      </c>
    </row>
    <row r="1185" spans="1:2">
      <c r="A1185" s="52">
        <v>35893</v>
      </c>
      <c r="B1185">
        <v>5.96</v>
      </c>
    </row>
    <row r="1186" spans="1:2">
      <c r="A1186" s="52">
        <v>35894</v>
      </c>
      <c r="B1186">
        <v>5.95</v>
      </c>
    </row>
    <row r="1187" spans="1:2">
      <c r="A1187" s="52">
        <v>35895</v>
      </c>
      <c r="B1187" t="s">
        <v>7113</v>
      </c>
    </row>
    <row r="1188" spans="1:2">
      <c r="A1188" s="52">
        <v>35898</v>
      </c>
      <c r="B1188">
        <v>6.01</v>
      </c>
    </row>
    <row r="1189" spans="1:2">
      <c r="A1189" s="52">
        <v>35899</v>
      </c>
      <c r="B1189">
        <v>5.98</v>
      </c>
    </row>
    <row r="1190" spans="1:2">
      <c r="A1190" s="52">
        <v>35900</v>
      </c>
      <c r="B1190">
        <v>5.96</v>
      </c>
    </row>
    <row r="1191" spans="1:2">
      <c r="A1191" s="52">
        <v>35901</v>
      </c>
      <c r="B1191">
        <v>5.94</v>
      </c>
    </row>
    <row r="1192" spans="1:2">
      <c r="A1192" s="52">
        <v>35902</v>
      </c>
      <c r="B1192">
        <v>5.95</v>
      </c>
    </row>
    <row r="1193" spans="1:2">
      <c r="A1193" s="52">
        <v>35905</v>
      </c>
      <c r="B1193">
        <v>6</v>
      </c>
    </row>
    <row r="1194" spans="1:2">
      <c r="A1194" s="52">
        <v>35906</v>
      </c>
      <c r="B1194">
        <v>6.03</v>
      </c>
    </row>
    <row r="1195" spans="1:2">
      <c r="A1195" s="52">
        <v>35907</v>
      </c>
      <c r="B1195">
        <v>6.04</v>
      </c>
    </row>
    <row r="1196" spans="1:2">
      <c r="A1196" s="52">
        <v>35908</v>
      </c>
      <c r="B1196">
        <v>6.05</v>
      </c>
    </row>
    <row r="1197" spans="1:2">
      <c r="A1197" s="52">
        <v>35909</v>
      </c>
      <c r="B1197">
        <v>6.02</v>
      </c>
    </row>
    <row r="1198" spans="1:2">
      <c r="A1198" s="52">
        <v>35912</v>
      </c>
      <c r="B1198">
        <v>6.15</v>
      </c>
    </row>
    <row r="1199" spans="1:2">
      <c r="A1199" s="52">
        <v>35913</v>
      </c>
      <c r="B1199">
        <v>6.15</v>
      </c>
    </row>
    <row r="1200" spans="1:2">
      <c r="A1200" s="52">
        <v>35914</v>
      </c>
      <c r="B1200">
        <v>6.15</v>
      </c>
    </row>
    <row r="1201" spans="1:2">
      <c r="A1201" s="52">
        <v>35915</v>
      </c>
      <c r="B1201">
        <v>6.04</v>
      </c>
    </row>
    <row r="1202" spans="1:2">
      <c r="A1202" s="52">
        <v>35916</v>
      </c>
      <c r="B1202">
        <v>6.02</v>
      </c>
    </row>
    <row r="1203" spans="1:2">
      <c r="A1203" s="52">
        <v>35919</v>
      </c>
      <c r="B1203">
        <v>6.02</v>
      </c>
    </row>
    <row r="1204" spans="1:2">
      <c r="A1204" s="52">
        <v>35920</v>
      </c>
      <c r="B1204">
        <v>6.05</v>
      </c>
    </row>
    <row r="1205" spans="1:2">
      <c r="A1205" s="52">
        <v>35921</v>
      </c>
      <c r="B1205">
        <v>6.02</v>
      </c>
    </row>
    <row r="1206" spans="1:2">
      <c r="A1206" s="52">
        <v>35922</v>
      </c>
      <c r="B1206">
        <v>6.02</v>
      </c>
    </row>
    <row r="1207" spans="1:2">
      <c r="A1207" s="52">
        <v>35923</v>
      </c>
      <c r="B1207">
        <v>6.05</v>
      </c>
    </row>
    <row r="1208" spans="1:2">
      <c r="A1208" s="52">
        <v>35926</v>
      </c>
      <c r="B1208">
        <v>6.12</v>
      </c>
    </row>
    <row r="1209" spans="1:2">
      <c r="A1209" s="52">
        <v>35927</v>
      </c>
      <c r="B1209">
        <v>6.04</v>
      </c>
    </row>
    <row r="1210" spans="1:2">
      <c r="A1210" s="52">
        <v>35928</v>
      </c>
      <c r="B1210">
        <v>6.02</v>
      </c>
    </row>
    <row r="1211" spans="1:2">
      <c r="A1211" s="52">
        <v>35929</v>
      </c>
      <c r="B1211">
        <v>6.05</v>
      </c>
    </row>
    <row r="1212" spans="1:2">
      <c r="A1212" s="52">
        <v>35930</v>
      </c>
      <c r="B1212">
        <v>6.05</v>
      </c>
    </row>
    <row r="1213" spans="1:2">
      <c r="A1213" s="52">
        <v>35933</v>
      </c>
      <c r="B1213">
        <v>5.99</v>
      </c>
    </row>
    <row r="1214" spans="1:2">
      <c r="A1214" s="52">
        <v>35934</v>
      </c>
      <c r="B1214">
        <v>6.02</v>
      </c>
    </row>
    <row r="1215" spans="1:2">
      <c r="A1215" s="52">
        <v>35935</v>
      </c>
      <c r="B1215">
        <v>5.98</v>
      </c>
    </row>
    <row r="1216" spans="1:2">
      <c r="A1216" s="52">
        <v>35936</v>
      </c>
      <c r="B1216">
        <v>6.01</v>
      </c>
    </row>
    <row r="1217" spans="1:2">
      <c r="A1217" s="52">
        <v>35937</v>
      </c>
      <c r="B1217">
        <v>5.99</v>
      </c>
    </row>
    <row r="1218" spans="1:2">
      <c r="A1218" s="52">
        <v>35940</v>
      </c>
      <c r="B1218" t="s">
        <v>7113</v>
      </c>
    </row>
    <row r="1219" spans="1:2">
      <c r="A1219" s="52">
        <v>35941</v>
      </c>
      <c r="B1219">
        <v>5.94</v>
      </c>
    </row>
    <row r="1220" spans="1:2">
      <c r="A1220" s="52">
        <v>35942</v>
      </c>
      <c r="B1220">
        <v>5.93</v>
      </c>
    </row>
    <row r="1221" spans="1:2">
      <c r="A1221" s="52">
        <v>35943</v>
      </c>
      <c r="B1221">
        <v>5.93</v>
      </c>
    </row>
    <row r="1222" spans="1:2">
      <c r="A1222" s="52">
        <v>35944</v>
      </c>
      <c r="B1222">
        <v>5.9</v>
      </c>
    </row>
    <row r="1223" spans="1:2">
      <c r="A1223" s="52">
        <v>35947</v>
      </c>
      <c r="B1223">
        <v>5.87</v>
      </c>
    </row>
    <row r="1224" spans="1:2">
      <c r="A1224" s="52">
        <v>35948</v>
      </c>
      <c r="B1224">
        <v>5.89</v>
      </c>
    </row>
    <row r="1225" spans="1:2">
      <c r="A1225" s="52">
        <v>35949</v>
      </c>
      <c r="B1225">
        <v>5.89</v>
      </c>
    </row>
    <row r="1226" spans="1:2">
      <c r="A1226" s="52">
        <v>35950</v>
      </c>
      <c r="B1226">
        <v>5.91</v>
      </c>
    </row>
    <row r="1227" spans="1:2">
      <c r="A1227" s="52">
        <v>35951</v>
      </c>
      <c r="B1227">
        <v>5.89</v>
      </c>
    </row>
    <row r="1228" spans="1:2">
      <c r="A1228" s="52">
        <v>35954</v>
      </c>
      <c r="B1228">
        <v>5.89</v>
      </c>
    </row>
    <row r="1229" spans="1:2">
      <c r="A1229" s="52">
        <v>35955</v>
      </c>
      <c r="B1229">
        <v>5.89</v>
      </c>
    </row>
    <row r="1230" spans="1:2">
      <c r="A1230" s="52">
        <v>35956</v>
      </c>
      <c r="B1230">
        <v>5.8</v>
      </c>
    </row>
    <row r="1231" spans="1:2">
      <c r="A1231" s="52">
        <v>35957</v>
      </c>
      <c r="B1231">
        <v>5.74</v>
      </c>
    </row>
    <row r="1232" spans="1:2">
      <c r="A1232" s="52">
        <v>35958</v>
      </c>
      <c r="B1232">
        <v>5.75</v>
      </c>
    </row>
    <row r="1233" spans="1:2">
      <c r="A1233" s="52">
        <v>35961</v>
      </c>
      <c r="B1233">
        <v>5.7</v>
      </c>
    </row>
    <row r="1234" spans="1:2">
      <c r="A1234" s="52">
        <v>35962</v>
      </c>
      <c r="B1234">
        <v>5.75</v>
      </c>
    </row>
    <row r="1235" spans="1:2">
      <c r="A1235" s="52">
        <v>35963</v>
      </c>
      <c r="B1235">
        <v>5.84</v>
      </c>
    </row>
    <row r="1236" spans="1:2">
      <c r="A1236" s="52">
        <v>35964</v>
      </c>
      <c r="B1236">
        <v>5.8</v>
      </c>
    </row>
    <row r="1237" spans="1:2">
      <c r="A1237" s="52">
        <v>35965</v>
      </c>
      <c r="B1237">
        <v>5.78</v>
      </c>
    </row>
    <row r="1238" spans="1:2">
      <c r="A1238" s="52">
        <v>35968</v>
      </c>
      <c r="B1238">
        <v>5.77</v>
      </c>
    </row>
    <row r="1239" spans="1:2">
      <c r="A1239" s="52">
        <v>35969</v>
      </c>
      <c r="B1239">
        <v>5.74</v>
      </c>
    </row>
    <row r="1240" spans="1:2">
      <c r="A1240" s="52">
        <v>35970</v>
      </c>
      <c r="B1240">
        <v>5.76</v>
      </c>
    </row>
    <row r="1241" spans="1:2">
      <c r="A1241" s="52">
        <v>35971</v>
      </c>
      <c r="B1241">
        <v>5.76</v>
      </c>
    </row>
    <row r="1242" spans="1:2">
      <c r="A1242" s="52">
        <v>35972</v>
      </c>
      <c r="B1242">
        <v>5.74</v>
      </c>
    </row>
    <row r="1243" spans="1:2">
      <c r="A1243" s="52">
        <v>35975</v>
      </c>
      <c r="B1243">
        <v>5.75</v>
      </c>
    </row>
    <row r="1244" spans="1:2">
      <c r="A1244" s="52">
        <v>35976</v>
      </c>
      <c r="B1244">
        <v>5.73</v>
      </c>
    </row>
    <row r="1245" spans="1:2">
      <c r="A1245" s="52">
        <v>35977</v>
      </c>
      <c r="B1245">
        <v>5.73</v>
      </c>
    </row>
    <row r="1246" spans="1:2">
      <c r="A1246" s="52">
        <v>35978</v>
      </c>
      <c r="B1246">
        <v>5.7</v>
      </c>
    </row>
    <row r="1247" spans="1:2">
      <c r="A1247" s="52">
        <v>35979</v>
      </c>
      <c r="B1247" t="s">
        <v>7113</v>
      </c>
    </row>
    <row r="1248" spans="1:2">
      <c r="A1248" s="52">
        <v>35982</v>
      </c>
      <c r="B1248">
        <v>5.68</v>
      </c>
    </row>
    <row r="1249" spans="1:2">
      <c r="A1249" s="52">
        <v>35983</v>
      </c>
      <c r="B1249">
        <v>5.7</v>
      </c>
    </row>
    <row r="1250" spans="1:2">
      <c r="A1250" s="52">
        <v>35984</v>
      </c>
      <c r="B1250">
        <v>5.73</v>
      </c>
    </row>
    <row r="1251" spans="1:2">
      <c r="A1251" s="52">
        <v>35985</v>
      </c>
      <c r="B1251">
        <v>5.71</v>
      </c>
    </row>
    <row r="1252" spans="1:2">
      <c r="A1252" s="52">
        <v>35986</v>
      </c>
      <c r="B1252">
        <v>5.73</v>
      </c>
    </row>
    <row r="1253" spans="1:2">
      <c r="A1253" s="52">
        <v>35989</v>
      </c>
      <c r="B1253">
        <v>5.8</v>
      </c>
    </row>
    <row r="1254" spans="1:2">
      <c r="A1254" s="52">
        <v>35990</v>
      </c>
      <c r="B1254">
        <v>5.82</v>
      </c>
    </row>
    <row r="1255" spans="1:2">
      <c r="A1255" s="52">
        <v>35991</v>
      </c>
      <c r="B1255">
        <v>5.82</v>
      </c>
    </row>
    <row r="1256" spans="1:2">
      <c r="A1256" s="52">
        <v>35992</v>
      </c>
      <c r="B1256">
        <v>5.83</v>
      </c>
    </row>
    <row r="1257" spans="1:2">
      <c r="A1257" s="52">
        <v>35993</v>
      </c>
      <c r="B1257">
        <v>5.85</v>
      </c>
    </row>
    <row r="1258" spans="1:2">
      <c r="A1258" s="52">
        <v>35996</v>
      </c>
      <c r="B1258">
        <v>5.83</v>
      </c>
    </row>
    <row r="1259" spans="1:2">
      <c r="A1259" s="52">
        <v>35997</v>
      </c>
      <c r="B1259">
        <v>5.78</v>
      </c>
    </row>
    <row r="1260" spans="1:2">
      <c r="A1260" s="52">
        <v>35998</v>
      </c>
      <c r="B1260">
        <v>5.79</v>
      </c>
    </row>
    <row r="1261" spans="1:2">
      <c r="A1261" s="52">
        <v>35999</v>
      </c>
      <c r="B1261">
        <v>5.77</v>
      </c>
    </row>
    <row r="1262" spans="1:2">
      <c r="A1262" s="52">
        <v>36000</v>
      </c>
      <c r="B1262">
        <v>5.79</v>
      </c>
    </row>
    <row r="1263" spans="1:2">
      <c r="A1263" s="52">
        <v>36003</v>
      </c>
      <c r="B1263">
        <v>5.81</v>
      </c>
    </row>
    <row r="1264" spans="1:2">
      <c r="A1264" s="52">
        <v>36004</v>
      </c>
      <c r="B1264">
        <v>5.84</v>
      </c>
    </row>
    <row r="1265" spans="1:2">
      <c r="A1265" s="52">
        <v>36005</v>
      </c>
      <c r="B1265">
        <v>5.87</v>
      </c>
    </row>
    <row r="1266" spans="1:2">
      <c r="A1266" s="52">
        <v>36006</v>
      </c>
      <c r="B1266">
        <v>5.82</v>
      </c>
    </row>
    <row r="1267" spans="1:2">
      <c r="A1267" s="52">
        <v>36007</v>
      </c>
      <c r="B1267">
        <v>5.81</v>
      </c>
    </row>
    <row r="1268" spans="1:2">
      <c r="A1268" s="52">
        <v>36010</v>
      </c>
      <c r="B1268">
        <v>5.75</v>
      </c>
    </row>
    <row r="1269" spans="1:2">
      <c r="A1269" s="52">
        <v>36011</v>
      </c>
      <c r="B1269">
        <v>5.74</v>
      </c>
    </row>
    <row r="1270" spans="1:2">
      <c r="A1270" s="52">
        <v>36012</v>
      </c>
      <c r="B1270">
        <v>5.74</v>
      </c>
    </row>
    <row r="1271" spans="1:2">
      <c r="A1271" s="52">
        <v>36013</v>
      </c>
      <c r="B1271">
        <v>5.76</v>
      </c>
    </row>
    <row r="1272" spans="1:2">
      <c r="A1272" s="52">
        <v>36014</v>
      </c>
      <c r="B1272">
        <v>5.72</v>
      </c>
    </row>
    <row r="1273" spans="1:2">
      <c r="A1273" s="52">
        <v>36017</v>
      </c>
      <c r="B1273">
        <v>5.71</v>
      </c>
    </row>
    <row r="1274" spans="1:2">
      <c r="A1274" s="52">
        <v>36018</v>
      </c>
      <c r="B1274">
        <v>5.68</v>
      </c>
    </row>
    <row r="1275" spans="1:2">
      <c r="A1275" s="52">
        <v>36019</v>
      </c>
      <c r="B1275">
        <v>5.7</v>
      </c>
    </row>
    <row r="1276" spans="1:2">
      <c r="A1276" s="52">
        <v>36020</v>
      </c>
      <c r="B1276">
        <v>5.73</v>
      </c>
    </row>
    <row r="1277" spans="1:2">
      <c r="A1277" s="52">
        <v>36021</v>
      </c>
      <c r="B1277">
        <v>5.67</v>
      </c>
    </row>
    <row r="1278" spans="1:2">
      <c r="A1278" s="52">
        <v>36024</v>
      </c>
      <c r="B1278">
        <v>5.69</v>
      </c>
    </row>
    <row r="1279" spans="1:2">
      <c r="A1279" s="52">
        <v>36025</v>
      </c>
      <c r="B1279">
        <v>5.7</v>
      </c>
    </row>
    <row r="1280" spans="1:2">
      <c r="A1280" s="52">
        <v>36026</v>
      </c>
      <c r="B1280">
        <v>5.71</v>
      </c>
    </row>
    <row r="1281" spans="1:2">
      <c r="A1281" s="52">
        <v>36027</v>
      </c>
      <c r="B1281">
        <v>5.66</v>
      </c>
    </row>
    <row r="1282" spans="1:2">
      <c r="A1282" s="52">
        <v>36028</v>
      </c>
      <c r="B1282">
        <v>5.62</v>
      </c>
    </row>
    <row r="1283" spans="1:2">
      <c r="A1283" s="52">
        <v>36031</v>
      </c>
      <c r="B1283">
        <v>5.62</v>
      </c>
    </row>
    <row r="1284" spans="1:2">
      <c r="A1284" s="52">
        <v>36032</v>
      </c>
      <c r="B1284">
        <v>5.59</v>
      </c>
    </row>
    <row r="1285" spans="1:2">
      <c r="A1285" s="52">
        <v>36033</v>
      </c>
      <c r="B1285">
        <v>5.58</v>
      </c>
    </row>
    <row r="1286" spans="1:2">
      <c r="A1286" s="52">
        <v>36034</v>
      </c>
      <c r="B1286">
        <v>5.53</v>
      </c>
    </row>
    <row r="1287" spans="1:2">
      <c r="A1287" s="52">
        <v>36035</v>
      </c>
      <c r="B1287">
        <v>5.51</v>
      </c>
    </row>
    <row r="1288" spans="1:2">
      <c r="A1288" s="52">
        <v>36038</v>
      </c>
      <c r="B1288">
        <v>5.45</v>
      </c>
    </row>
    <row r="1289" spans="1:2">
      <c r="A1289" s="52">
        <v>36039</v>
      </c>
      <c r="B1289">
        <v>5.49</v>
      </c>
    </row>
    <row r="1290" spans="1:2">
      <c r="A1290" s="52">
        <v>36040</v>
      </c>
      <c r="B1290">
        <v>5.5</v>
      </c>
    </row>
    <row r="1291" spans="1:2">
      <c r="A1291" s="52">
        <v>36041</v>
      </c>
      <c r="B1291">
        <v>5.46</v>
      </c>
    </row>
    <row r="1292" spans="1:2">
      <c r="A1292" s="52">
        <v>36042</v>
      </c>
      <c r="B1292">
        <v>5.44</v>
      </c>
    </row>
    <row r="1293" spans="1:2">
      <c r="A1293" s="52">
        <v>36045</v>
      </c>
      <c r="B1293" t="s">
        <v>7113</v>
      </c>
    </row>
    <row r="1294" spans="1:2">
      <c r="A1294" s="52">
        <v>36046</v>
      </c>
      <c r="B1294">
        <v>5.5</v>
      </c>
    </row>
    <row r="1295" spans="1:2">
      <c r="A1295" s="52">
        <v>36047</v>
      </c>
      <c r="B1295">
        <v>5.43</v>
      </c>
    </row>
    <row r="1296" spans="1:2">
      <c r="A1296" s="52">
        <v>36048</v>
      </c>
      <c r="B1296">
        <v>5.33</v>
      </c>
    </row>
    <row r="1297" spans="1:2">
      <c r="A1297" s="52">
        <v>36049</v>
      </c>
      <c r="B1297">
        <v>5.37</v>
      </c>
    </row>
    <row r="1298" spans="1:2">
      <c r="A1298" s="52">
        <v>36052</v>
      </c>
      <c r="B1298">
        <v>5.39</v>
      </c>
    </row>
    <row r="1299" spans="1:2">
      <c r="A1299" s="52">
        <v>36053</v>
      </c>
      <c r="B1299">
        <v>5.41</v>
      </c>
    </row>
    <row r="1300" spans="1:2">
      <c r="A1300" s="52">
        <v>36054</v>
      </c>
      <c r="B1300">
        <v>5.38</v>
      </c>
    </row>
    <row r="1301" spans="1:2">
      <c r="A1301" s="52">
        <v>36055</v>
      </c>
      <c r="B1301">
        <v>5.37</v>
      </c>
    </row>
    <row r="1302" spans="1:2">
      <c r="A1302" s="52">
        <v>36056</v>
      </c>
      <c r="B1302">
        <v>5.35</v>
      </c>
    </row>
    <row r="1303" spans="1:2">
      <c r="A1303" s="52">
        <v>36059</v>
      </c>
      <c r="B1303">
        <v>5.35</v>
      </c>
    </row>
    <row r="1304" spans="1:2">
      <c r="A1304" s="52">
        <v>36060</v>
      </c>
      <c r="B1304">
        <v>5.36</v>
      </c>
    </row>
    <row r="1305" spans="1:2">
      <c r="A1305" s="52">
        <v>36061</v>
      </c>
      <c r="B1305">
        <v>5.34</v>
      </c>
    </row>
    <row r="1306" spans="1:2">
      <c r="A1306" s="52">
        <v>36062</v>
      </c>
      <c r="B1306">
        <v>5.34</v>
      </c>
    </row>
    <row r="1307" spans="1:2">
      <c r="A1307" s="52">
        <v>36063</v>
      </c>
      <c r="B1307">
        <v>5.3</v>
      </c>
    </row>
    <row r="1308" spans="1:2">
      <c r="A1308" s="52">
        <v>36066</v>
      </c>
      <c r="B1308">
        <v>5.33</v>
      </c>
    </row>
    <row r="1309" spans="1:2">
      <c r="A1309" s="52">
        <v>36067</v>
      </c>
      <c r="B1309">
        <v>5.29</v>
      </c>
    </row>
    <row r="1310" spans="1:2">
      <c r="A1310" s="52">
        <v>36068</v>
      </c>
      <c r="B1310">
        <v>5.17</v>
      </c>
    </row>
    <row r="1311" spans="1:2">
      <c r="A1311" s="52">
        <v>36069</v>
      </c>
      <c r="B1311">
        <v>5.09</v>
      </c>
    </row>
    <row r="1312" spans="1:2">
      <c r="A1312" s="52">
        <v>36070</v>
      </c>
      <c r="B1312">
        <v>5.05</v>
      </c>
    </row>
    <row r="1313" spans="1:2">
      <c r="A1313" s="52">
        <v>36073</v>
      </c>
      <c r="B1313">
        <v>4.93</v>
      </c>
    </row>
    <row r="1314" spans="1:2">
      <c r="A1314" s="52">
        <v>36074</v>
      </c>
      <c r="B1314">
        <v>5</v>
      </c>
    </row>
    <row r="1315" spans="1:2">
      <c r="A1315" s="52">
        <v>36075</v>
      </c>
      <c r="B1315">
        <v>5.09</v>
      </c>
    </row>
    <row r="1316" spans="1:2">
      <c r="A1316" s="52">
        <v>36076</v>
      </c>
      <c r="B1316">
        <v>5.29</v>
      </c>
    </row>
    <row r="1317" spans="1:2">
      <c r="A1317" s="52">
        <v>36077</v>
      </c>
      <c r="B1317">
        <v>5.5</v>
      </c>
    </row>
    <row r="1318" spans="1:2">
      <c r="A1318" s="52">
        <v>36080</v>
      </c>
      <c r="B1318" t="s">
        <v>7113</v>
      </c>
    </row>
    <row r="1319" spans="1:2">
      <c r="A1319" s="52">
        <v>36081</v>
      </c>
      <c r="B1319">
        <v>5.49</v>
      </c>
    </row>
    <row r="1320" spans="1:2">
      <c r="A1320" s="52">
        <v>36082</v>
      </c>
      <c r="B1320">
        <v>5.38</v>
      </c>
    </row>
    <row r="1321" spans="1:2">
      <c r="A1321" s="52">
        <v>36083</v>
      </c>
      <c r="B1321">
        <v>5.4</v>
      </c>
    </row>
    <row r="1322" spans="1:2">
      <c r="A1322" s="52">
        <v>36084</v>
      </c>
      <c r="B1322">
        <v>5.3</v>
      </c>
    </row>
    <row r="1323" spans="1:2">
      <c r="A1323" s="52">
        <v>36087</v>
      </c>
      <c r="B1323">
        <v>5.32</v>
      </c>
    </row>
    <row r="1324" spans="1:2">
      <c r="A1324" s="52">
        <v>36088</v>
      </c>
      <c r="B1324">
        <v>5.42</v>
      </c>
    </row>
    <row r="1325" spans="1:2">
      <c r="A1325" s="52">
        <v>36089</v>
      </c>
      <c r="B1325">
        <v>5.41</v>
      </c>
    </row>
    <row r="1326" spans="1:2">
      <c r="A1326" s="52">
        <v>36090</v>
      </c>
      <c r="B1326">
        <v>5.46</v>
      </c>
    </row>
    <row r="1327" spans="1:2">
      <c r="A1327" s="52">
        <v>36091</v>
      </c>
      <c r="B1327">
        <v>5.47</v>
      </c>
    </row>
    <row r="1328" spans="1:2">
      <c r="A1328" s="52">
        <v>36094</v>
      </c>
      <c r="B1328">
        <v>5.38</v>
      </c>
    </row>
    <row r="1329" spans="1:2">
      <c r="A1329" s="52">
        <v>36095</v>
      </c>
      <c r="B1329">
        <v>5.33</v>
      </c>
    </row>
    <row r="1330" spans="1:2">
      <c r="A1330" s="52">
        <v>36096</v>
      </c>
      <c r="B1330">
        <v>5.34</v>
      </c>
    </row>
    <row r="1331" spans="1:2">
      <c r="A1331" s="52">
        <v>36097</v>
      </c>
      <c r="B1331">
        <v>5.31</v>
      </c>
    </row>
    <row r="1332" spans="1:2">
      <c r="A1332" s="52">
        <v>36098</v>
      </c>
      <c r="B1332">
        <v>5.38</v>
      </c>
    </row>
    <row r="1333" spans="1:2">
      <c r="A1333" s="52">
        <v>36101</v>
      </c>
      <c r="B1333">
        <v>5.49</v>
      </c>
    </row>
    <row r="1334" spans="1:2">
      <c r="A1334" s="52">
        <v>36102</v>
      </c>
      <c r="B1334">
        <v>5.46</v>
      </c>
    </row>
    <row r="1335" spans="1:2">
      <c r="A1335" s="52">
        <v>36103</v>
      </c>
      <c r="B1335">
        <v>5.56</v>
      </c>
    </row>
    <row r="1336" spans="1:2">
      <c r="A1336" s="52">
        <v>36104</v>
      </c>
      <c r="B1336">
        <v>5.55</v>
      </c>
    </row>
    <row r="1337" spans="1:2">
      <c r="A1337" s="52">
        <v>36105</v>
      </c>
      <c r="B1337">
        <v>5.63</v>
      </c>
    </row>
    <row r="1338" spans="1:2">
      <c r="A1338" s="52">
        <v>36108</v>
      </c>
      <c r="B1338">
        <v>5.51</v>
      </c>
    </row>
    <row r="1339" spans="1:2">
      <c r="A1339" s="52">
        <v>36109</v>
      </c>
      <c r="B1339">
        <v>5.48</v>
      </c>
    </row>
    <row r="1340" spans="1:2">
      <c r="A1340" s="52">
        <v>36110</v>
      </c>
      <c r="B1340" t="s">
        <v>7113</v>
      </c>
    </row>
    <row r="1341" spans="1:2">
      <c r="A1341" s="52">
        <v>36111</v>
      </c>
      <c r="B1341">
        <v>5.46</v>
      </c>
    </row>
    <row r="1342" spans="1:2">
      <c r="A1342" s="52">
        <v>36112</v>
      </c>
      <c r="B1342">
        <v>5.46</v>
      </c>
    </row>
    <row r="1343" spans="1:2">
      <c r="A1343" s="52">
        <v>36115</v>
      </c>
      <c r="B1343">
        <v>5.47</v>
      </c>
    </row>
    <row r="1344" spans="1:2">
      <c r="A1344" s="52">
        <v>36116</v>
      </c>
      <c r="B1344">
        <v>5.51</v>
      </c>
    </row>
    <row r="1345" spans="1:2">
      <c r="A1345" s="52">
        <v>36117</v>
      </c>
      <c r="B1345">
        <v>5.44</v>
      </c>
    </row>
    <row r="1346" spans="1:2">
      <c r="A1346" s="52">
        <v>36118</v>
      </c>
      <c r="B1346">
        <v>5.45</v>
      </c>
    </row>
    <row r="1347" spans="1:2">
      <c r="A1347" s="52">
        <v>36119</v>
      </c>
      <c r="B1347">
        <v>5.44</v>
      </c>
    </row>
    <row r="1348" spans="1:2">
      <c r="A1348" s="52">
        <v>36122</v>
      </c>
      <c r="B1348">
        <v>5.49</v>
      </c>
    </row>
    <row r="1349" spans="1:2">
      <c r="A1349" s="52">
        <v>36123</v>
      </c>
      <c r="B1349">
        <v>5.47</v>
      </c>
    </row>
    <row r="1350" spans="1:2">
      <c r="A1350" s="52">
        <v>36124</v>
      </c>
      <c r="B1350">
        <v>5.45</v>
      </c>
    </row>
    <row r="1351" spans="1:2">
      <c r="A1351" s="52">
        <v>36125</v>
      </c>
      <c r="B1351" t="s">
        <v>7113</v>
      </c>
    </row>
    <row r="1352" spans="1:2">
      <c r="A1352" s="52">
        <v>36126</v>
      </c>
      <c r="B1352">
        <v>5.42</v>
      </c>
    </row>
    <row r="1353" spans="1:2">
      <c r="A1353" s="52">
        <v>36129</v>
      </c>
      <c r="B1353">
        <v>5.33</v>
      </c>
    </row>
    <row r="1354" spans="1:2">
      <c r="A1354" s="52">
        <v>36130</v>
      </c>
      <c r="B1354">
        <v>5.32</v>
      </c>
    </row>
    <row r="1355" spans="1:2">
      <c r="A1355" s="52">
        <v>36131</v>
      </c>
      <c r="B1355">
        <v>5.28</v>
      </c>
    </row>
    <row r="1356" spans="1:2">
      <c r="A1356" s="52">
        <v>36132</v>
      </c>
      <c r="B1356">
        <v>5.29</v>
      </c>
    </row>
    <row r="1357" spans="1:2">
      <c r="A1357" s="52">
        <v>36133</v>
      </c>
      <c r="B1357">
        <v>5.34</v>
      </c>
    </row>
    <row r="1358" spans="1:2">
      <c r="A1358" s="52">
        <v>36136</v>
      </c>
      <c r="B1358">
        <v>5.36</v>
      </c>
    </row>
    <row r="1359" spans="1:2">
      <c r="A1359" s="52">
        <v>36137</v>
      </c>
      <c r="B1359">
        <v>5.29</v>
      </c>
    </row>
    <row r="1360" spans="1:2">
      <c r="A1360" s="52">
        <v>36138</v>
      </c>
      <c r="B1360">
        <v>5.25</v>
      </c>
    </row>
    <row r="1361" spans="1:2">
      <c r="A1361" s="52">
        <v>36139</v>
      </c>
      <c r="B1361">
        <v>5.24</v>
      </c>
    </row>
    <row r="1362" spans="1:2">
      <c r="A1362" s="52">
        <v>36140</v>
      </c>
      <c r="B1362">
        <v>5.31</v>
      </c>
    </row>
    <row r="1363" spans="1:2">
      <c r="A1363" s="52">
        <v>36143</v>
      </c>
      <c r="B1363">
        <v>5.3</v>
      </c>
    </row>
    <row r="1364" spans="1:2">
      <c r="A1364" s="52">
        <v>36144</v>
      </c>
      <c r="B1364">
        <v>5.34</v>
      </c>
    </row>
    <row r="1365" spans="1:2">
      <c r="A1365" s="52">
        <v>36145</v>
      </c>
      <c r="B1365">
        <v>5.33</v>
      </c>
    </row>
    <row r="1366" spans="1:2">
      <c r="A1366" s="52">
        <v>36146</v>
      </c>
      <c r="B1366">
        <v>5.32</v>
      </c>
    </row>
    <row r="1367" spans="1:2">
      <c r="A1367" s="52">
        <v>36147</v>
      </c>
      <c r="B1367">
        <v>5.32</v>
      </c>
    </row>
    <row r="1368" spans="1:2">
      <c r="A1368" s="52">
        <v>36150</v>
      </c>
      <c r="B1368">
        <v>5.38</v>
      </c>
    </row>
    <row r="1369" spans="1:2">
      <c r="A1369" s="52">
        <v>36151</v>
      </c>
      <c r="B1369">
        <v>5.45</v>
      </c>
    </row>
    <row r="1370" spans="1:2">
      <c r="A1370" s="52">
        <v>36152</v>
      </c>
      <c r="B1370">
        <v>5.51</v>
      </c>
    </row>
    <row r="1371" spans="1:2">
      <c r="A1371" s="52">
        <v>36153</v>
      </c>
      <c r="B1371">
        <v>5.55</v>
      </c>
    </row>
    <row r="1372" spans="1:2">
      <c r="A1372" s="52">
        <v>36154</v>
      </c>
      <c r="B1372" t="s">
        <v>7113</v>
      </c>
    </row>
    <row r="1373" spans="1:2">
      <c r="A1373" s="52">
        <v>36157</v>
      </c>
      <c r="B1373">
        <v>5.47</v>
      </c>
    </row>
    <row r="1374" spans="1:2">
      <c r="A1374" s="52">
        <v>36158</v>
      </c>
      <c r="B1374">
        <v>5.41</v>
      </c>
    </row>
    <row r="1375" spans="1:2">
      <c r="A1375" s="52">
        <v>36159</v>
      </c>
      <c r="B1375">
        <v>5.4</v>
      </c>
    </row>
    <row r="1376" spans="1:2">
      <c r="A1376" s="52">
        <v>36160</v>
      </c>
      <c r="B1376">
        <v>5.39</v>
      </c>
    </row>
    <row r="1377" spans="1:2">
      <c r="A1377" s="52">
        <v>36161</v>
      </c>
      <c r="B1377" t="s">
        <v>7113</v>
      </c>
    </row>
    <row r="1378" spans="1:2">
      <c r="A1378" s="52">
        <v>36164</v>
      </c>
      <c r="B1378">
        <v>5.42</v>
      </c>
    </row>
    <row r="1379" spans="1:2">
      <c r="A1379" s="52">
        <v>36165</v>
      </c>
      <c r="B1379">
        <v>5.48</v>
      </c>
    </row>
    <row r="1380" spans="1:2">
      <c r="A1380" s="52">
        <v>36166</v>
      </c>
      <c r="B1380">
        <v>5.42</v>
      </c>
    </row>
    <row r="1381" spans="1:2">
      <c r="A1381" s="52">
        <v>36167</v>
      </c>
      <c r="B1381">
        <v>5.48</v>
      </c>
    </row>
    <row r="1382" spans="1:2">
      <c r="A1382" s="52">
        <v>36168</v>
      </c>
      <c r="B1382">
        <v>5.57</v>
      </c>
    </row>
    <row r="1383" spans="1:2">
      <c r="A1383" s="52">
        <v>36171</v>
      </c>
      <c r="B1383">
        <v>5.61</v>
      </c>
    </row>
    <row r="1384" spans="1:2">
      <c r="A1384" s="52">
        <v>36172</v>
      </c>
      <c r="B1384">
        <v>5.55</v>
      </c>
    </row>
    <row r="1385" spans="1:2">
      <c r="A1385" s="52">
        <v>36173</v>
      </c>
      <c r="B1385">
        <v>5.49</v>
      </c>
    </row>
    <row r="1386" spans="1:2">
      <c r="A1386" s="52">
        <v>36174</v>
      </c>
      <c r="B1386">
        <v>5.39</v>
      </c>
    </row>
    <row r="1387" spans="1:2">
      <c r="A1387" s="52">
        <v>36175</v>
      </c>
      <c r="B1387">
        <v>5.43</v>
      </c>
    </row>
    <row r="1388" spans="1:2">
      <c r="A1388" s="52">
        <v>36178</v>
      </c>
      <c r="B1388" t="s">
        <v>7113</v>
      </c>
    </row>
    <row r="1389" spans="1:2">
      <c r="A1389" s="52">
        <v>36179</v>
      </c>
      <c r="B1389">
        <v>5.46</v>
      </c>
    </row>
    <row r="1390" spans="1:2">
      <c r="A1390" s="52">
        <v>36180</v>
      </c>
      <c r="B1390">
        <v>5.48</v>
      </c>
    </row>
    <row r="1391" spans="1:2">
      <c r="A1391" s="52">
        <v>36181</v>
      </c>
      <c r="B1391">
        <v>5.43</v>
      </c>
    </row>
    <row r="1392" spans="1:2">
      <c r="A1392" s="52">
        <v>36182</v>
      </c>
      <c r="B1392">
        <v>5.38</v>
      </c>
    </row>
    <row r="1393" spans="1:2">
      <c r="A1393" s="52">
        <v>36185</v>
      </c>
      <c r="B1393">
        <v>5.4</v>
      </c>
    </row>
    <row r="1394" spans="1:2">
      <c r="A1394" s="52">
        <v>36186</v>
      </c>
      <c r="B1394">
        <v>5.41</v>
      </c>
    </row>
    <row r="1395" spans="1:2">
      <c r="A1395" s="52">
        <v>36187</v>
      </c>
      <c r="B1395">
        <v>5.4</v>
      </c>
    </row>
    <row r="1396" spans="1:2">
      <c r="A1396" s="52">
        <v>36188</v>
      </c>
      <c r="B1396">
        <v>5.37</v>
      </c>
    </row>
    <row r="1397" spans="1:2">
      <c r="A1397" s="52">
        <v>36189</v>
      </c>
      <c r="B1397">
        <v>5.35</v>
      </c>
    </row>
    <row r="1398" spans="1:2">
      <c r="A1398" s="52">
        <v>36192</v>
      </c>
      <c r="B1398">
        <v>5.45</v>
      </c>
    </row>
    <row r="1399" spans="1:2">
      <c r="A1399" s="52">
        <v>36193</v>
      </c>
      <c r="B1399">
        <v>5.51</v>
      </c>
    </row>
    <row r="1400" spans="1:2">
      <c r="A1400" s="52">
        <v>36194</v>
      </c>
      <c r="B1400">
        <v>5.52</v>
      </c>
    </row>
    <row r="1401" spans="1:2">
      <c r="A1401" s="52">
        <v>36195</v>
      </c>
      <c r="B1401">
        <v>5.57</v>
      </c>
    </row>
    <row r="1402" spans="1:2">
      <c r="A1402" s="52">
        <v>36196</v>
      </c>
      <c r="B1402">
        <v>5.61</v>
      </c>
    </row>
    <row r="1403" spans="1:2">
      <c r="A1403" s="52">
        <v>36199</v>
      </c>
      <c r="B1403">
        <v>5.61</v>
      </c>
    </row>
    <row r="1404" spans="1:2">
      <c r="A1404" s="52">
        <v>36200</v>
      </c>
      <c r="B1404">
        <v>5.58</v>
      </c>
    </row>
    <row r="1405" spans="1:2">
      <c r="A1405" s="52">
        <v>36201</v>
      </c>
      <c r="B1405">
        <v>5.58</v>
      </c>
    </row>
    <row r="1406" spans="1:2">
      <c r="A1406" s="52">
        <v>36202</v>
      </c>
      <c r="B1406">
        <v>5.58</v>
      </c>
    </row>
    <row r="1407" spans="1:2">
      <c r="A1407" s="52">
        <v>36203</v>
      </c>
      <c r="B1407">
        <v>5.76</v>
      </c>
    </row>
    <row r="1408" spans="1:2">
      <c r="A1408" s="52">
        <v>36206</v>
      </c>
      <c r="B1408" t="s">
        <v>7113</v>
      </c>
    </row>
    <row r="1409" spans="1:2">
      <c r="A1409" s="52">
        <v>36207</v>
      </c>
      <c r="B1409">
        <v>5.69</v>
      </c>
    </row>
    <row r="1410" spans="1:2">
      <c r="A1410" s="52">
        <v>36208</v>
      </c>
      <c r="B1410">
        <v>5.65</v>
      </c>
    </row>
    <row r="1411" spans="1:2">
      <c r="A1411" s="52">
        <v>36209</v>
      </c>
      <c r="B1411">
        <v>5.7</v>
      </c>
    </row>
    <row r="1412" spans="1:2">
      <c r="A1412" s="52">
        <v>36210</v>
      </c>
      <c r="B1412">
        <v>5.71</v>
      </c>
    </row>
    <row r="1413" spans="1:2">
      <c r="A1413" s="52">
        <v>36213</v>
      </c>
      <c r="B1413">
        <v>5.67</v>
      </c>
    </row>
    <row r="1414" spans="1:2">
      <c r="A1414" s="52">
        <v>36214</v>
      </c>
      <c r="B1414">
        <v>5.74</v>
      </c>
    </row>
    <row r="1415" spans="1:2">
      <c r="A1415" s="52">
        <v>36215</v>
      </c>
      <c r="B1415">
        <v>5.82</v>
      </c>
    </row>
    <row r="1416" spans="1:2">
      <c r="A1416" s="52">
        <v>36216</v>
      </c>
      <c r="B1416">
        <v>5.9</v>
      </c>
    </row>
    <row r="1417" spans="1:2">
      <c r="A1417" s="52">
        <v>36217</v>
      </c>
      <c r="B1417">
        <v>5.85</v>
      </c>
    </row>
    <row r="1418" spans="1:2">
      <c r="A1418" s="52">
        <v>36220</v>
      </c>
      <c r="B1418">
        <v>5.94</v>
      </c>
    </row>
    <row r="1419" spans="1:2">
      <c r="A1419" s="52">
        <v>36221</v>
      </c>
      <c r="B1419">
        <v>5.88</v>
      </c>
    </row>
    <row r="1420" spans="1:2">
      <c r="A1420" s="52">
        <v>36222</v>
      </c>
      <c r="B1420">
        <v>5.95</v>
      </c>
    </row>
    <row r="1421" spans="1:2">
      <c r="A1421" s="52">
        <v>36223</v>
      </c>
      <c r="B1421">
        <v>5.97</v>
      </c>
    </row>
    <row r="1422" spans="1:2">
      <c r="A1422" s="52">
        <v>36224</v>
      </c>
      <c r="B1422">
        <v>5.91</v>
      </c>
    </row>
    <row r="1423" spans="1:2">
      <c r="A1423" s="52">
        <v>36227</v>
      </c>
      <c r="B1423">
        <v>5.9</v>
      </c>
    </row>
    <row r="1424" spans="1:2">
      <c r="A1424" s="52">
        <v>36228</v>
      </c>
      <c r="B1424">
        <v>5.84</v>
      </c>
    </row>
    <row r="1425" spans="1:2">
      <c r="A1425" s="52">
        <v>36229</v>
      </c>
      <c r="B1425">
        <v>5.86</v>
      </c>
    </row>
    <row r="1426" spans="1:2">
      <c r="A1426" s="52">
        <v>36230</v>
      </c>
      <c r="B1426">
        <v>5.87</v>
      </c>
    </row>
    <row r="1427" spans="1:2">
      <c r="A1427" s="52">
        <v>36231</v>
      </c>
      <c r="B1427">
        <v>5.82</v>
      </c>
    </row>
    <row r="1428" spans="1:2">
      <c r="A1428" s="52">
        <v>36234</v>
      </c>
      <c r="B1428">
        <v>5.79</v>
      </c>
    </row>
    <row r="1429" spans="1:2">
      <c r="A1429" s="52">
        <v>36235</v>
      </c>
      <c r="B1429">
        <v>5.75</v>
      </c>
    </row>
    <row r="1430" spans="1:2">
      <c r="A1430" s="52">
        <v>36236</v>
      </c>
      <c r="B1430">
        <v>5.78</v>
      </c>
    </row>
    <row r="1431" spans="1:2">
      <c r="A1431" s="52">
        <v>36237</v>
      </c>
      <c r="B1431">
        <v>5.77</v>
      </c>
    </row>
    <row r="1432" spans="1:2">
      <c r="A1432" s="52">
        <v>36238</v>
      </c>
      <c r="B1432">
        <v>5.82</v>
      </c>
    </row>
    <row r="1433" spans="1:2">
      <c r="A1433" s="52">
        <v>36241</v>
      </c>
      <c r="B1433">
        <v>5.87</v>
      </c>
    </row>
    <row r="1434" spans="1:2">
      <c r="A1434" s="52">
        <v>36242</v>
      </c>
      <c r="B1434">
        <v>5.87</v>
      </c>
    </row>
    <row r="1435" spans="1:2">
      <c r="A1435" s="52">
        <v>36243</v>
      </c>
      <c r="B1435">
        <v>5.84</v>
      </c>
    </row>
    <row r="1436" spans="1:2">
      <c r="A1436" s="52">
        <v>36244</v>
      </c>
      <c r="B1436">
        <v>5.88</v>
      </c>
    </row>
    <row r="1437" spans="1:2">
      <c r="A1437" s="52">
        <v>36245</v>
      </c>
      <c r="B1437">
        <v>5.9</v>
      </c>
    </row>
    <row r="1438" spans="1:2">
      <c r="A1438" s="52">
        <v>36248</v>
      </c>
      <c r="B1438">
        <v>5.94</v>
      </c>
    </row>
    <row r="1439" spans="1:2">
      <c r="A1439" s="52">
        <v>36249</v>
      </c>
      <c r="B1439">
        <v>5.89</v>
      </c>
    </row>
    <row r="1440" spans="1:2">
      <c r="A1440" s="52">
        <v>36250</v>
      </c>
      <c r="B1440">
        <v>5.92</v>
      </c>
    </row>
    <row r="1441" spans="1:2">
      <c r="A1441" s="52">
        <v>36251</v>
      </c>
      <c r="B1441">
        <v>5.96</v>
      </c>
    </row>
    <row r="1442" spans="1:2">
      <c r="A1442" s="52">
        <v>36252</v>
      </c>
      <c r="B1442">
        <v>5.88</v>
      </c>
    </row>
    <row r="1443" spans="1:2">
      <c r="A1443" s="52">
        <v>36255</v>
      </c>
      <c r="B1443">
        <v>5.88</v>
      </c>
    </row>
    <row r="1444" spans="1:2">
      <c r="A1444" s="52">
        <v>36256</v>
      </c>
      <c r="B1444">
        <v>5.8</v>
      </c>
    </row>
    <row r="1445" spans="1:2">
      <c r="A1445" s="52">
        <v>36257</v>
      </c>
      <c r="B1445">
        <v>5.8</v>
      </c>
    </row>
    <row r="1446" spans="1:2">
      <c r="A1446" s="52">
        <v>36258</v>
      </c>
      <c r="B1446">
        <v>5.71</v>
      </c>
    </row>
    <row r="1447" spans="1:2">
      <c r="A1447" s="52">
        <v>36259</v>
      </c>
      <c r="B1447">
        <v>5.73</v>
      </c>
    </row>
    <row r="1448" spans="1:2">
      <c r="A1448" s="52">
        <v>36262</v>
      </c>
      <c r="B1448">
        <v>5.72</v>
      </c>
    </row>
    <row r="1449" spans="1:2">
      <c r="A1449" s="52">
        <v>36263</v>
      </c>
      <c r="B1449">
        <v>5.77</v>
      </c>
    </row>
    <row r="1450" spans="1:2">
      <c r="A1450" s="52">
        <v>36264</v>
      </c>
      <c r="B1450">
        <v>5.77</v>
      </c>
    </row>
    <row r="1451" spans="1:2">
      <c r="A1451" s="52">
        <v>36265</v>
      </c>
      <c r="B1451">
        <v>5.8</v>
      </c>
    </row>
    <row r="1452" spans="1:2">
      <c r="A1452" s="52">
        <v>36266</v>
      </c>
      <c r="B1452">
        <v>5.85</v>
      </c>
    </row>
    <row r="1453" spans="1:2">
      <c r="A1453" s="52">
        <v>36269</v>
      </c>
      <c r="B1453">
        <v>5.81</v>
      </c>
    </row>
    <row r="1454" spans="1:2">
      <c r="A1454" s="52">
        <v>36270</v>
      </c>
      <c r="B1454">
        <v>5.79</v>
      </c>
    </row>
    <row r="1455" spans="1:2">
      <c r="A1455" s="52">
        <v>36271</v>
      </c>
      <c r="B1455">
        <v>5.8</v>
      </c>
    </row>
    <row r="1456" spans="1:2">
      <c r="A1456" s="52">
        <v>36272</v>
      </c>
      <c r="B1456">
        <v>5.89</v>
      </c>
    </row>
    <row r="1457" spans="1:2">
      <c r="A1457" s="52">
        <v>36273</v>
      </c>
      <c r="B1457">
        <v>5.87</v>
      </c>
    </row>
    <row r="1458" spans="1:2">
      <c r="A1458" s="52">
        <v>36276</v>
      </c>
      <c r="B1458">
        <v>5.84</v>
      </c>
    </row>
    <row r="1459" spans="1:2">
      <c r="A1459" s="52">
        <v>36277</v>
      </c>
      <c r="B1459">
        <v>5.82</v>
      </c>
    </row>
    <row r="1460" spans="1:2">
      <c r="A1460" s="52">
        <v>36278</v>
      </c>
      <c r="B1460">
        <v>5.84</v>
      </c>
    </row>
    <row r="1461" spans="1:2">
      <c r="A1461" s="52">
        <v>36279</v>
      </c>
      <c r="B1461">
        <v>5.79</v>
      </c>
    </row>
    <row r="1462" spans="1:2">
      <c r="A1462" s="52">
        <v>36280</v>
      </c>
      <c r="B1462">
        <v>5.94</v>
      </c>
    </row>
    <row r="1463" spans="1:2">
      <c r="A1463" s="52">
        <v>36283</v>
      </c>
      <c r="B1463">
        <v>5.93</v>
      </c>
    </row>
    <row r="1464" spans="1:2">
      <c r="A1464" s="52">
        <v>36284</v>
      </c>
      <c r="B1464">
        <v>6</v>
      </c>
    </row>
    <row r="1465" spans="1:2">
      <c r="A1465" s="52">
        <v>36285</v>
      </c>
      <c r="B1465">
        <v>5.97</v>
      </c>
    </row>
    <row r="1466" spans="1:2">
      <c r="A1466" s="52">
        <v>36286</v>
      </c>
      <c r="B1466">
        <v>6.07</v>
      </c>
    </row>
    <row r="1467" spans="1:2">
      <c r="A1467" s="52">
        <v>36287</v>
      </c>
      <c r="B1467">
        <v>6.1</v>
      </c>
    </row>
    <row r="1468" spans="1:2">
      <c r="A1468" s="52">
        <v>36290</v>
      </c>
      <c r="B1468">
        <v>6.07</v>
      </c>
    </row>
    <row r="1469" spans="1:2">
      <c r="A1469" s="52">
        <v>36291</v>
      </c>
      <c r="B1469">
        <v>6.11</v>
      </c>
    </row>
    <row r="1470" spans="1:2">
      <c r="A1470" s="52">
        <v>36292</v>
      </c>
      <c r="B1470">
        <v>6.09</v>
      </c>
    </row>
    <row r="1471" spans="1:2">
      <c r="A1471" s="52">
        <v>36293</v>
      </c>
      <c r="B1471">
        <v>6</v>
      </c>
    </row>
    <row r="1472" spans="1:2">
      <c r="A1472" s="52">
        <v>36294</v>
      </c>
      <c r="B1472">
        <v>6.16</v>
      </c>
    </row>
    <row r="1473" spans="1:2">
      <c r="A1473" s="52">
        <v>36297</v>
      </c>
      <c r="B1473">
        <v>6.16</v>
      </c>
    </row>
    <row r="1474" spans="1:2">
      <c r="A1474" s="52">
        <v>36298</v>
      </c>
      <c r="B1474">
        <v>6.15</v>
      </c>
    </row>
    <row r="1475" spans="1:2">
      <c r="A1475" s="52">
        <v>36299</v>
      </c>
      <c r="B1475">
        <v>6.09</v>
      </c>
    </row>
    <row r="1476" spans="1:2">
      <c r="A1476" s="52">
        <v>36300</v>
      </c>
      <c r="B1476">
        <v>6.13</v>
      </c>
    </row>
    <row r="1477" spans="1:2">
      <c r="A1477" s="52">
        <v>36301</v>
      </c>
      <c r="B1477">
        <v>6.08</v>
      </c>
    </row>
    <row r="1478" spans="1:2">
      <c r="A1478" s="52">
        <v>36304</v>
      </c>
      <c r="B1478">
        <v>6.08</v>
      </c>
    </row>
    <row r="1479" spans="1:2">
      <c r="A1479" s="52">
        <v>36305</v>
      </c>
      <c r="B1479">
        <v>6.07</v>
      </c>
    </row>
    <row r="1480" spans="1:2">
      <c r="A1480" s="52">
        <v>36306</v>
      </c>
      <c r="B1480">
        <v>6.12</v>
      </c>
    </row>
    <row r="1481" spans="1:2">
      <c r="A1481" s="52">
        <v>36307</v>
      </c>
      <c r="B1481">
        <v>6.15</v>
      </c>
    </row>
    <row r="1482" spans="1:2">
      <c r="A1482" s="52">
        <v>36308</v>
      </c>
      <c r="B1482">
        <v>6.15</v>
      </c>
    </row>
    <row r="1483" spans="1:2">
      <c r="A1483" s="52">
        <v>36311</v>
      </c>
      <c r="B1483" t="s">
        <v>7113</v>
      </c>
    </row>
    <row r="1484" spans="1:2">
      <c r="A1484" s="52">
        <v>36312</v>
      </c>
      <c r="B1484">
        <v>6.27</v>
      </c>
    </row>
    <row r="1485" spans="1:2">
      <c r="A1485" s="52">
        <v>36313</v>
      </c>
      <c r="B1485">
        <v>6.26</v>
      </c>
    </row>
    <row r="1486" spans="1:2">
      <c r="A1486" s="52">
        <v>36314</v>
      </c>
      <c r="B1486">
        <v>6.25</v>
      </c>
    </row>
    <row r="1487" spans="1:2">
      <c r="A1487" s="52">
        <v>36315</v>
      </c>
      <c r="B1487">
        <v>6.28</v>
      </c>
    </row>
    <row r="1488" spans="1:2">
      <c r="A1488" s="52">
        <v>36318</v>
      </c>
      <c r="B1488">
        <v>6.27</v>
      </c>
    </row>
    <row r="1489" spans="1:2">
      <c r="A1489" s="52">
        <v>36319</v>
      </c>
      <c r="B1489">
        <v>6.3</v>
      </c>
    </row>
    <row r="1490" spans="1:2">
      <c r="A1490" s="52">
        <v>36320</v>
      </c>
      <c r="B1490">
        <v>6.32</v>
      </c>
    </row>
    <row r="1491" spans="1:2">
      <c r="A1491" s="52">
        <v>36321</v>
      </c>
      <c r="B1491">
        <v>6.37</v>
      </c>
    </row>
    <row r="1492" spans="1:2">
      <c r="A1492" s="52">
        <v>36322</v>
      </c>
      <c r="B1492">
        <v>6.47</v>
      </c>
    </row>
    <row r="1493" spans="1:2">
      <c r="A1493" s="52">
        <v>36325</v>
      </c>
      <c r="B1493">
        <v>6.43</v>
      </c>
    </row>
    <row r="1494" spans="1:2">
      <c r="A1494" s="52">
        <v>36326</v>
      </c>
      <c r="B1494">
        <v>6.43</v>
      </c>
    </row>
    <row r="1495" spans="1:2">
      <c r="A1495" s="52">
        <v>36327</v>
      </c>
      <c r="B1495">
        <v>6.4</v>
      </c>
    </row>
    <row r="1496" spans="1:2">
      <c r="A1496" s="52">
        <v>36328</v>
      </c>
      <c r="B1496">
        <v>6.27</v>
      </c>
    </row>
    <row r="1497" spans="1:2">
      <c r="A1497" s="52">
        <v>36329</v>
      </c>
      <c r="B1497">
        <v>6.3</v>
      </c>
    </row>
    <row r="1498" spans="1:2">
      <c r="A1498" s="52">
        <v>36332</v>
      </c>
      <c r="B1498">
        <v>6.36</v>
      </c>
    </row>
    <row r="1499" spans="1:2">
      <c r="A1499" s="52">
        <v>36333</v>
      </c>
      <c r="B1499">
        <v>6.41</v>
      </c>
    </row>
    <row r="1500" spans="1:2">
      <c r="A1500" s="52">
        <v>36334</v>
      </c>
      <c r="B1500">
        <v>6.47</v>
      </c>
    </row>
    <row r="1501" spans="1:2">
      <c r="A1501" s="52">
        <v>36335</v>
      </c>
      <c r="B1501">
        <v>6.51</v>
      </c>
    </row>
    <row r="1502" spans="1:2">
      <c r="A1502" s="52">
        <v>36336</v>
      </c>
      <c r="B1502">
        <v>6.49</v>
      </c>
    </row>
    <row r="1503" spans="1:2">
      <c r="A1503" s="52">
        <v>36339</v>
      </c>
      <c r="B1503">
        <v>6.42</v>
      </c>
    </row>
    <row r="1504" spans="1:2">
      <c r="A1504" s="52">
        <v>36340</v>
      </c>
      <c r="B1504">
        <v>6.38</v>
      </c>
    </row>
    <row r="1505" spans="1:2">
      <c r="A1505" s="52">
        <v>36341</v>
      </c>
      <c r="B1505">
        <v>6.29</v>
      </c>
    </row>
    <row r="1506" spans="1:2">
      <c r="A1506" s="52">
        <v>36342</v>
      </c>
      <c r="B1506">
        <v>6.32</v>
      </c>
    </row>
    <row r="1507" spans="1:2">
      <c r="A1507" s="52">
        <v>36343</v>
      </c>
      <c r="B1507">
        <v>6.3</v>
      </c>
    </row>
    <row r="1508" spans="1:2">
      <c r="A1508" s="52">
        <v>36346</v>
      </c>
      <c r="B1508" t="s">
        <v>7113</v>
      </c>
    </row>
    <row r="1509" spans="1:2">
      <c r="A1509" s="52">
        <v>36347</v>
      </c>
      <c r="B1509">
        <v>6.34</v>
      </c>
    </row>
    <row r="1510" spans="1:2">
      <c r="A1510" s="52">
        <v>36348</v>
      </c>
      <c r="B1510">
        <v>6.36</v>
      </c>
    </row>
    <row r="1511" spans="1:2">
      <c r="A1511" s="52">
        <v>36349</v>
      </c>
      <c r="B1511">
        <v>6.3</v>
      </c>
    </row>
    <row r="1512" spans="1:2">
      <c r="A1512" s="52">
        <v>36350</v>
      </c>
      <c r="B1512">
        <v>6.3</v>
      </c>
    </row>
    <row r="1513" spans="1:2">
      <c r="A1513" s="52">
        <v>36353</v>
      </c>
      <c r="B1513">
        <v>6.2</v>
      </c>
    </row>
    <row r="1514" spans="1:2">
      <c r="A1514" s="52">
        <v>36354</v>
      </c>
      <c r="B1514">
        <v>6.19</v>
      </c>
    </row>
    <row r="1515" spans="1:2">
      <c r="A1515" s="52">
        <v>36355</v>
      </c>
      <c r="B1515">
        <v>6.21</v>
      </c>
    </row>
    <row r="1516" spans="1:2">
      <c r="A1516" s="52">
        <v>36356</v>
      </c>
      <c r="B1516">
        <v>6.2</v>
      </c>
    </row>
    <row r="1517" spans="1:2">
      <c r="A1517" s="52">
        <v>36357</v>
      </c>
      <c r="B1517">
        <v>6.18</v>
      </c>
    </row>
    <row r="1518" spans="1:2">
      <c r="A1518" s="52">
        <v>36360</v>
      </c>
      <c r="B1518">
        <v>6.19</v>
      </c>
    </row>
    <row r="1519" spans="1:2">
      <c r="A1519" s="52">
        <v>36361</v>
      </c>
      <c r="B1519">
        <v>6.18</v>
      </c>
    </row>
    <row r="1520" spans="1:2">
      <c r="A1520" s="52">
        <v>36362</v>
      </c>
      <c r="B1520">
        <v>6.2</v>
      </c>
    </row>
    <row r="1521" spans="1:2">
      <c r="A1521" s="52">
        <v>36363</v>
      </c>
      <c r="B1521">
        <v>6.27</v>
      </c>
    </row>
    <row r="1522" spans="1:2">
      <c r="A1522" s="52">
        <v>36364</v>
      </c>
      <c r="B1522">
        <v>6.32</v>
      </c>
    </row>
    <row r="1523" spans="1:2">
      <c r="A1523" s="52">
        <v>36367</v>
      </c>
      <c r="B1523">
        <v>6.34</v>
      </c>
    </row>
    <row r="1524" spans="1:2">
      <c r="A1524" s="52">
        <v>36368</v>
      </c>
      <c r="B1524">
        <v>6.31</v>
      </c>
    </row>
    <row r="1525" spans="1:2">
      <c r="A1525" s="52">
        <v>36369</v>
      </c>
      <c r="B1525">
        <v>6.3</v>
      </c>
    </row>
    <row r="1526" spans="1:2">
      <c r="A1526" s="52">
        <v>36370</v>
      </c>
      <c r="B1526">
        <v>6.37</v>
      </c>
    </row>
    <row r="1527" spans="1:2">
      <c r="A1527" s="52">
        <v>36371</v>
      </c>
      <c r="B1527">
        <v>6.4</v>
      </c>
    </row>
    <row r="1528" spans="1:2">
      <c r="A1528" s="52">
        <v>36374</v>
      </c>
      <c r="B1528">
        <v>6.4</v>
      </c>
    </row>
    <row r="1529" spans="1:2">
      <c r="A1529" s="52">
        <v>36375</v>
      </c>
      <c r="B1529">
        <v>6.42</v>
      </c>
    </row>
    <row r="1530" spans="1:2">
      <c r="A1530" s="52">
        <v>36376</v>
      </c>
      <c r="B1530">
        <v>6.41</v>
      </c>
    </row>
    <row r="1531" spans="1:2">
      <c r="A1531" s="52">
        <v>36377</v>
      </c>
      <c r="B1531">
        <v>6.38</v>
      </c>
    </row>
    <row r="1532" spans="1:2">
      <c r="A1532" s="52">
        <v>36378</v>
      </c>
      <c r="B1532">
        <v>6.48</v>
      </c>
    </row>
    <row r="1533" spans="1:2">
      <c r="A1533" s="52">
        <v>36381</v>
      </c>
      <c r="B1533">
        <v>6.54</v>
      </c>
    </row>
    <row r="1534" spans="1:2">
      <c r="A1534" s="52">
        <v>36382</v>
      </c>
      <c r="B1534">
        <v>6.55</v>
      </c>
    </row>
    <row r="1535" spans="1:2">
      <c r="A1535" s="52">
        <v>36383</v>
      </c>
      <c r="B1535">
        <v>6.52</v>
      </c>
    </row>
    <row r="1536" spans="1:2">
      <c r="A1536" s="52">
        <v>36384</v>
      </c>
      <c r="B1536">
        <v>6.56</v>
      </c>
    </row>
    <row r="1537" spans="1:2">
      <c r="A1537" s="52">
        <v>36385</v>
      </c>
      <c r="B1537">
        <v>6.45</v>
      </c>
    </row>
    <row r="1538" spans="1:2">
      <c r="A1538" s="52">
        <v>36388</v>
      </c>
      <c r="B1538">
        <v>6.48</v>
      </c>
    </row>
    <row r="1539" spans="1:2">
      <c r="A1539" s="52">
        <v>36389</v>
      </c>
      <c r="B1539">
        <v>6.41</v>
      </c>
    </row>
    <row r="1540" spans="1:2">
      <c r="A1540" s="52">
        <v>36390</v>
      </c>
      <c r="B1540">
        <v>6.41</v>
      </c>
    </row>
    <row r="1541" spans="1:2">
      <c r="A1541" s="52">
        <v>36391</v>
      </c>
      <c r="B1541">
        <v>6.43</v>
      </c>
    </row>
    <row r="1542" spans="1:2">
      <c r="A1542" s="52">
        <v>36392</v>
      </c>
      <c r="B1542">
        <v>6.41</v>
      </c>
    </row>
    <row r="1543" spans="1:2">
      <c r="A1543" s="52">
        <v>36395</v>
      </c>
      <c r="B1543">
        <v>6.41</v>
      </c>
    </row>
    <row r="1544" spans="1:2">
      <c r="A1544" s="52">
        <v>36396</v>
      </c>
      <c r="B1544">
        <v>6.38</v>
      </c>
    </row>
    <row r="1545" spans="1:2">
      <c r="A1545" s="52">
        <v>36397</v>
      </c>
      <c r="B1545">
        <v>6.28</v>
      </c>
    </row>
    <row r="1546" spans="1:2">
      <c r="A1546" s="52">
        <v>36398</v>
      </c>
      <c r="B1546">
        <v>6.29</v>
      </c>
    </row>
    <row r="1547" spans="1:2">
      <c r="A1547" s="52">
        <v>36399</v>
      </c>
      <c r="B1547">
        <v>6.38</v>
      </c>
    </row>
    <row r="1548" spans="1:2">
      <c r="A1548" s="52">
        <v>36402</v>
      </c>
      <c r="B1548">
        <v>6.48</v>
      </c>
    </row>
    <row r="1549" spans="1:2">
      <c r="A1549" s="52">
        <v>36403</v>
      </c>
      <c r="B1549">
        <v>6.49</v>
      </c>
    </row>
    <row r="1550" spans="1:2">
      <c r="A1550" s="52">
        <v>36404</v>
      </c>
      <c r="B1550">
        <v>6.5</v>
      </c>
    </row>
    <row r="1551" spans="1:2">
      <c r="A1551" s="52">
        <v>36405</v>
      </c>
      <c r="B1551">
        <v>6.58</v>
      </c>
    </row>
    <row r="1552" spans="1:2">
      <c r="A1552" s="52">
        <v>36406</v>
      </c>
      <c r="B1552">
        <v>6.45</v>
      </c>
    </row>
    <row r="1553" spans="1:2">
      <c r="A1553" s="52">
        <v>36409</v>
      </c>
      <c r="B1553" t="s">
        <v>7113</v>
      </c>
    </row>
    <row r="1554" spans="1:2">
      <c r="A1554" s="52">
        <v>36410</v>
      </c>
      <c r="B1554">
        <v>6.52</v>
      </c>
    </row>
    <row r="1555" spans="1:2">
      <c r="A1555" s="52">
        <v>36411</v>
      </c>
      <c r="B1555">
        <v>6.5</v>
      </c>
    </row>
    <row r="1556" spans="1:2">
      <c r="A1556" s="52">
        <v>36412</v>
      </c>
      <c r="B1556">
        <v>6.54</v>
      </c>
    </row>
    <row r="1557" spans="1:2">
      <c r="A1557" s="52">
        <v>36413</v>
      </c>
      <c r="B1557">
        <v>6.48</v>
      </c>
    </row>
    <row r="1558" spans="1:2">
      <c r="A1558" s="52">
        <v>36416</v>
      </c>
      <c r="B1558">
        <v>6.51</v>
      </c>
    </row>
    <row r="1559" spans="1:2">
      <c r="A1559" s="52">
        <v>36417</v>
      </c>
      <c r="B1559">
        <v>6.57</v>
      </c>
    </row>
    <row r="1560" spans="1:2">
      <c r="A1560" s="52">
        <v>36418</v>
      </c>
      <c r="B1560">
        <v>6.56</v>
      </c>
    </row>
    <row r="1561" spans="1:2">
      <c r="A1561" s="52">
        <v>36419</v>
      </c>
      <c r="B1561">
        <v>6.51</v>
      </c>
    </row>
    <row r="1562" spans="1:2">
      <c r="A1562" s="52">
        <v>36420</v>
      </c>
      <c r="B1562">
        <v>6.47</v>
      </c>
    </row>
    <row r="1563" spans="1:2">
      <c r="A1563" s="52">
        <v>36423</v>
      </c>
      <c r="B1563">
        <v>6.5</v>
      </c>
    </row>
    <row r="1564" spans="1:2">
      <c r="A1564" s="52">
        <v>36424</v>
      </c>
      <c r="B1564">
        <v>6.52</v>
      </c>
    </row>
    <row r="1565" spans="1:2">
      <c r="A1565" s="52">
        <v>36425</v>
      </c>
      <c r="B1565">
        <v>6.5</v>
      </c>
    </row>
    <row r="1566" spans="1:2">
      <c r="A1566" s="52">
        <v>36426</v>
      </c>
      <c r="B1566">
        <v>6.44</v>
      </c>
    </row>
    <row r="1567" spans="1:2">
      <c r="A1567" s="52">
        <v>36427</v>
      </c>
      <c r="B1567">
        <v>6.36</v>
      </c>
    </row>
    <row r="1568" spans="1:2">
      <c r="A1568" s="52">
        <v>36430</v>
      </c>
      <c r="B1568">
        <v>6.42</v>
      </c>
    </row>
    <row r="1569" spans="1:2">
      <c r="A1569" s="52">
        <v>36431</v>
      </c>
      <c r="B1569">
        <v>6.47</v>
      </c>
    </row>
    <row r="1570" spans="1:2">
      <c r="A1570" s="52">
        <v>36432</v>
      </c>
      <c r="B1570">
        <v>6.55</v>
      </c>
    </row>
    <row r="1571" spans="1:2">
      <c r="A1571" s="52">
        <v>36433</v>
      </c>
      <c r="B1571">
        <v>6.47</v>
      </c>
    </row>
    <row r="1572" spans="1:2">
      <c r="A1572" s="52">
        <v>36434</v>
      </c>
      <c r="B1572">
        <v>6.57</v>
      </c>
    </row>
    <row r="1573" spans="1:2">
      <c r="A1573" s="52">
        <v>36437</v>
      </c>
      <c r="B1573">
        <v>6.51</v>
      </c>
    </row>
    <row r="1574" spans="1:2">
      <c r="A1574" s="52">
        <v>36438</v>
      </c>
      <c r="B1574">
        <v>6.59</v>
      </c>
    </row>
    <row r="1575" spans="1:2">
      <c r="A1575" s="52">
        <v>36439</v>
      </c>
      <c r="B1575">
        <v>6.6</v>
      </c>
    </row>
    <row r="1576" spans="1:2">
      <c r="A1576" s="52">
        <v>36440</v>
      </c>
      <c r="B1576">
        <v>6.6</v>
      </c>
    </row>
    <row r="1577" spans="1:2">
      <c r="A1577" s="52">
        <v>36441</v>
      </c>
      <c r="B1577">
        <v>6.61</v>
      </c>
    </row>
    <row r="1578" spans="1:2">
      <c r="A1578" s="52">
        <v>36444</v>
      </c>
      <c r="B1578" t="s">
        <v>7113</v>
      </c>
    </row>
    <row r="1579" spans="1:2">
      <c r="A1579" s="52">
        <v>36445</v>
      </c>
      <c r="B1579">
        <v>6.63</v>
      </c>
    </row>
    <row r="1580" spans="1:2">
      <c r="A1580" s="52">
        <v>36446</v>
      </c>
      <c r="B1580">
        <v>6.69</v>
      </c>
    </row>
    <row r="1581" spans="1:2">
      <c r="A1581" s="52">
        <v>36447</v>
      </c>
      <c r="B1581">
        <v>6.73</v>
      </c>
    </row>
    <row r="1582" spans="1:2">
      <c r="A1582" s="52">
        <v>36448</v>
      </c>
      <c r="B1582">
        <v>6.66</v>
      </c>
    </row>
    <row r="1583" spans="1:2">
      <c r="A1583" s="52">
        <v>36451</v>
      </c>
      <c r="B1583">
        <v>6.69</v>
      </c>
    </row>
    <row r="1584" spans="1:2">
      <c r="A1584" s="52">
        <v>36452</v>
      </c>
      <c r="B1584">
        <v>6.74</v>
      </c>
    </row>
    <row r="1585" spans="1:2">
      <c r="A1585" s="52">
        <v>36453</v>
      </c>
      <c r="B1585">
        <v>6.74</v>
      </c>
    </row>
    <row r="1586" spans="1:2">
      <c r="A1586" s="52">
        <v>36454</v>
      </c>
      <c r="B1586">
        <v>6.76</v>
      </c>
    </row>
    <row r="1587" spans="1:2">
      <c r="A1587" s="52">
        <v>36455</v>
      </c>
      <c r="B1587">
        <v>6.76</v>
      </c>
    </row>
    <row r="1588" spans="1:2">
      <c r="A1588" s="52">
        <v>36458</v>
      </c>
      <c r="B1588">
        <v>6.75</v>
      </c>
    </row>
    <row r="1589" spans="1:2">
      <c r="A1589" s="52">
        <v>36459</v>
      </c>
      <c r="B1589">
        <v>6.77</v>
      </c>
    </row>
    <row r="1590" spans="1:2">
      <c r="A1590" s="52">
        <v>36460</v>
      </c>
      <c r="B1590">
        <v>6.71</v>
      </c>
    </row>
    <row r="1591" spans="1:2">
      <c r="A1591" s="52">
        <v>36461</v>
      </c>
      <c r="B1591">
        <v>6.63</v>
      </c>
    </row>
    <row r="1592" spans="1:2">
      <c r="A1592" s="52">
        <v>36462</v>
      </c>
      <c r="B1592">
        <v>6.52</v>
      </c>
    </row>
    <row r="1593" spans="1:2">
      <c r="A1593" s="52">
        <v>36465</v>
      </c>
      <c r="B1593">
        <v>6.55</v>
      </c>
    </row>
    <row r="1594" spans="1:2">
      <c r="A1594" s="52">
        <v>36466</v>
      </c>
      <c r="B1594">
        <v>6.51</v>
      </c>
    </row>
    <row r="1595" spans="1:2">
      <c r="A1595" s="52">
        <v>36467</v>
      </c>
      <c r="B1595">
        <v>6.49</v>
      </c>
    </row>
    <row r="1596" spans="1:2">
      <c r="A1596" s="52">
        <v>36468</v>
      </c>
      <c r="B1596">
        <v>6.45</v>
      </c>
    </row>
    <row r="1597" spans="1:2">
      <c r="A1597" s="52">
        <v>36469</v>
      </c>
      <c r="B1597">
        <v>6.41</v>
      </c>
    </row>
    <row r="1598" spans="1:2">
      <c r="A1598" s="52">
        <v>36472</v>
      </c>
      <c r="B1598">
        <v>6.42</v>
      </c>
    </row>
    <row r="1599" spans="1:2">
      <c r="A1599" s="52">
        <v>36473</v>
      </c>
      <c r="B1599">
        <v>6.43</v>
      </c>
    </row>
    <row r="1600" spans="1:2">
      <c r="A1600" s="52">
        <v>36474</v>
      </c>
      <c r="B1600">
        <v>6.45</v>
      </c>
    </row>
    <row r="1601" spans="1:2">
      <c r="A1601" s="52">
        <v>36475</v>
      </c>
      <c r="B1601" t="s">
        <v>7113</v>
      </c>
    </row>
    <row r="1602" spans="1:2">
      <c r="A1602" s="52">
        <v>36476</v>
      </c>
      <c r="B1602">
        <v>6.37</v>
      </c>
    </row>
    <row r="1603" spans="1:2">
      <c r="A1603" s="52">
        <v>36479</v>
      </c>
      <c r="B1603">
        <v>6.37</v>
      </c>
    </row>
    <row r="1604" spans="1:2">
      <c r="A1604" s="52">
        <v>36480</v>
      </c>
      <c r="B1604">
        <v>6.4</v>
      </c>
    </row>
    <row r="1605" spans="1:2">
      <c r="A1605" s="52">
        <v>36481</v>
      </c>
      <c r="B1605">
        <v>6.46</v>
      </c>
    </row>
    <row r="1606" spans="1:2">
      <c r="A1606" s="52">
        <v>36482</v>
      </c>
      <c r="B1606">
        <v>6.49</v>
      </c>
    </row>
    <row r="1607" spans="1:2">
      <c r="A1607" s="52">
        <v>36483</v>
      </c>
      <c r="B1607">
        <v>6.48</v>
      </c>
    </row>
    <row r="1608" spans="1:2">
      <c r="A1608" s="52">
        <v>36486</v>
      </c>
      <c r="B1608">
        <v>6.51</v>
      </c>
    </row>
    <row r="1609" spans="1:2">
      <c r="A1609" s="52">
        <v>36487</v>
      </c>
      <c r="B1609">
        <v>6.51</v>
      </c>
    </row>
    <row r="1610" spans="1:2">
      <c r="A1610" s="52">
        <v>36488</v>
      </c>
      <c r="B1610">
        <v>6.53</v>
      </c>
    </row>
    <row r="1611" spans="1:2">
      <c r="A1611" s="52">
        <v>36489</v>
      </c>
      <c r="B1611" t="s">
        <v>7113</v>
      </c>
    </row>
    <row r="1612" spans="1:2">
      <c r="A1612" s="52">
        <v>36490</v>
      </c>
      <c r="B1612">
        <v>6.57</v>
      </c>
    </row>
    <row r="1613" spans="1:2">
      <c r="A1613" s="52">
        <v>36493</v>
      </c>
      <c r="B1613">
        <v>6.66</v>
      </c>
    </row>
    <row r="1614" spans="1:2">
      <c r="A1614" s="52">
        <v>36494</v>
      </c>
      <c r="B1614">
        <v>6.62</v>
      </c>
    </row>
    <row r="1615" spans="1:2">
      <c r="A1615" s="52">
        <v>36495</v>
      </c>
      <c r="B1615">
        <v>6.65</v>
      </c>
    </row>
    <row r="1616" spans="1:2">
      <c r="A1616" s="52">
        <v>36496</v>
      </c>
      <c r="B1616">
        <v>6.67</v>
      </c>
    </row>
    <row r="1617" spans="1:2">
      <c r="A1617" s="52">
        <v>36497</v>
      </c>
      <c r="B1617">
        <v>6.6</v>
      </c>
    </row>
    <row r="1618" spans="1:2">
      <c r="A1618" s="52">
        <v>36500</v>
      </c>
      <c r="B1618">
        <v>6.58</v>
      </c>
    </row>
    <row r="1619" spans="1:2">
      <c r="A1619" s="52">
        <v>36501</v>
      </c>
      <c r="B1619">
        <v>6.54</v>
      </c>
    </row>
    <row r="1620" spans="1:2">
      <c r="A1620" s="52">
        <v>36502</v>
      </c>
      <c r="B1620">
        <v>6.57</v>
      </c>
    </row>
    <row r="1621" spans="1:2">
      <c r="A1621" s="52">
        <v>36503</v>
      </c>
      <c r="B1621">
        <v>6.55</v>
      </c>
    </row>
    <row r="1622" spans="1:2">
      <c r="A1622" s="52">
        <v>36504</v>
      </c>
      <c r="B1622">
        <v>6.48</v>
      </c>
    </row>
    <row r="1623" spans="1:2">
      <c r="A1623" s="52">
        <v>36507</v>
      </c>
      <c r="B1623">
        <v>6.52</v>
      </c>
    </row>
    <row r="1624" spans="1:2">
      <c r="A1624" s="52">
        <v>36508</v>
      </c>
      <c r="B1624">
        <v>6.64</v>
      </c>
    </row>
    <row r="1625" spans="1:2">
      <c r="A1625" s="52">
        <v>36509</v>
      </c>
      <c r="B1625">
        <v>6.68</v>
      </c>
    </row>
    <row r="1626" spans="1:2">
      <c r="A1626" s="52">
        <v>36510</v>
      </c>
      <c r="B1626">
        <v>6.75</v>
      </c>
    </row>
    <row r="1627" spans="1:2">
      <c r="A1627" s="52">
        <v>36511</v>
      </c>
      <c r="B1627">
        <v>6.74</v>
      </c>
    </row>
    <row r="1628" spans="1:2">
      <c r="A1628" s="52">
        <v>36514</v>
      </c>
      <c r="B1628">
        <v>6.81</v>
      </c>
    </row>
    <row r="1629" spans="1:2">
      <c r="A1629" s="52">
        <v>36515</v>
      </c>
      <c r="B1629">
        <v>6.83</v>
      </c>
    </row>
    <row r="1630" spans="1:2">
      <c r="A1630" s="52">
        <v>36516</v>
      </c>
      <c r="B1630">
        <v>6.82</v>
      </c>
    </row>
    <row r="1631" spans="1:2">
      <c r="A1631" s="52">
        <v>36517</v>
      </c>
      <c r="B1631">
        <v>6.83</v>
      </c>
    </row>
    <row r="1632" spans="1:2">
      <c r="A1632" s="52">
        <v>36518</v>
      </c>
      <c r="B1632" t="s">
        <v>7113</v>
      </c>
    </row>
    <row r="1633" spans="1:2">
      <c r="A1633" s="52">
        <v>36521</v>
      </c>
      <c r="B1633">
        <v>6.8</v>
      </c>
    </row>
    <row r="1634" spans="1:2">
      <c r="A1634" s="52">
        <v>36522</v>
      </c>
      <c r="B1634">
        <v>6.82</v>
      </c>
    </row>
    <row r="1635" spans="1:2">
      <c r="A1635" s="52">
        <v>36523</v>
      </c>
      <c r="B1635">
        <v>6.79</v>
      </c>
    </row>
    <row r="1636" spans="1:2">
      <c r="A1636" s="52">
        <v>36524</v>
      </c>
      <c r="B1636">
        <v>6.78</v>
      </c>
    </row>
    <row r="1637" spans="1:2">
      <c r="A1637" s="52">
        <v>36525</v>
      </c>
      <c r="B1637">
        <v>6.83</v>
      </c>
    </row>
    <row r="1638" spans="1:2">
      <c r="A1638" s="52">
        <v>36528</v>
      </c>
      <c r="B1638">
        <v>6.94</v>
      </c>
    </row>
    <row r="1639" spans="1:2">
      <c r="A1639" s="52">
        <v>36529</v>
      </c>
      <c r="B1639">
        <v>6.84</v>
      </c>
    </row>
    <row r="1640" spans="1:2">
      <c r="A1640" s="52">
        <v>36530</v>
      </c>
      <c r="B1640">
        <v>6.95</v>
      </c>
    </row>
    <row r="1641" spans="1:2">
      <c r="A1641" s="52">
        <v>36531</v>
      </c>
      <c r="B1641">
        <v>6.86</v>
      </c>
    </row>
    <row r="1642" spans="1:2">
      <c r="A1642" s="52">
        <v>36532</v>
      </c>
      <c r="B1642">
        <v>6.82</v>
      </c>
    </row>
    <row r="1643" spans="1:2">
      <c r="A1643" s="52">
        <v>36535</v>
      </c>
      <c r="B1643">
        <v>6.86</v>
      </c>
    </row>
    <row r="1644" spans="1:2">
      <c r="A1644" s="52">
        <v>36536</v>
      </c>
      <c r="B1644">
        <v>6.94</v>
      </c>
    </row>
    <row r="1645" spans="1:2">
      <c r="A1645" s="52">
        <v>36537</v>
      </c>
      <c r="B1645">
        <v>6.97</v>
      </c>
    </row>
    <row r="1646" spans="1:2">
      <c r="A1646" s="52">
        <v>36538</v>
      </c>
      <c r="B1646">
        <v>6.88</v>
      </c>
    </row>
    <row r="1647" spans="1:2">
      <c r="A1647" s="52">
        <v>36539</v>
      </c>
      <c r="B1647">
        <v>6.91</v>
      </c>
    </row>
    <row r="1648" spans="1:2">
      <c r="A1648" s="52">
        <v>36542</v>
      </c>
      <c r="B1648" t="s">
        <v>7113</v>
      </c>
    </row>
    <row r="1649" spans="1:2">
      <c r="A1649" s="52">
        <v>36543</v>
      </c>
      <c r="B1649">
        <v>6.94</v>
      </c>
    </row>
    <row r="1650" spans="1:2">
      <c r="A1650" s="52">
        <v>36544</v>
      </c>
      <c r="B1650">
        <v>6.91</v>
      </c>
    </row>
    <row r="1651" spans="1:2">
      <c r="A1651" s="52">
        <v>36545</v>
      </c>
      <c r="B1651">
        <v>6.93</v>
      </c>
    </row>
    <row r="1652" spans="1:2">
      <c r="A1652" s="52">
        <v>36546</v>
      </c>
      <c r="B1652">
        <v>6.91</v>
      </c>
    </row>
    <row r="1653" spans="1:2">
      <c r="A1653" s="52">
        <v>36549</v>
      </c>
      <c r="B1653">
        <v>6.86</v>
      </c>
    </row>
    <row r="1654" spans="1:2">
      <c r="A1654" s="52">
        <v>36550</v>
      </c>
      <c r="B1654">
        <v>6.84</v>
      </c>
    </row>
    <row r="1655" spans="1:2">
      <c r="A1655" s="52">
        <v>36551</v>
      </c>
      <c r="B1655">
        <v>6.79</v>
      </c>
    </row>
    <row r="1656" spans="1:2">
      <c r="A1656" s="52">
        <v>36552</v>
      </c>
      <c r="B1656">
        <v>6.73</v>
      </c>
    </row>
    <row r="1657" spans="1:2">
      <c r="A1657" s="52">
        <v>36553</v>
      </c>
      <c r="B1657">
        <v>6.65</v>
      </c>
    </row>
    <row r="1658" spans="1:2">
      <c r="A1658" s="52">
        <v>36556</v>
      </c>
      <c r="B1658">
        <v>6.72</v>
      </c>
    </row>
    <row r="1659" spans="1:2">
      <c r="A1659" s="52">
        <v>36557</v>
      </c>
      <c r="B1659">
        <v>6.66</v>
      </c>
    </row>
    <row r="1660" spans="1:2">
      <c r="A1660" s="52">
        <v>36558</v>
      </c>
      <c r="B1660">
        <v>6.61</v>
      </c>
    </row>
    <row r="1661" spans="1:2">
      <c r="A1661" s="52">
        <v>36559</v>
      </c>
      <c r="B1661">
        <v>6.52</v>
      </c>
    </row>
    <row r="1662" spans="1:2">
      <c r="A1662" s="52">
        <v>36560</v>
      </c>
      <c r="B1662">
        <v>6.54</v>
      </c>
    </row>
    <row r="1663" spans="1:2">
      <c r="A1663" s="52">
        <v>36563</v>
      </c>
      <c r="B1663">
        <v>6.62</v>
      </c>
    </row>
    <row r="1664" spans="1:2">
      <c r="A1664" s="52">
        <v>36564</v>
      </c>
      <c r="B1664">
        <v>6.51</v>
      </c>
    </row>
    <row r="1665" spans="1:2">
      <c r="A1665" s="52">
        <v>36565</v>
      </c>
      <c r="B1665">
        <v>6.6</v>
      </c>
    </row>
    <row r="1666" spans="1:2">
      <c r="A1666" s="52">
        <v>36566</v>
      </c>
      <c r="B1666">
        <v>6.67</v>
      </c>
    </row>
    <row r="1667" spans="1:2">
      <c r="A1667" s="52">
        <v>36567</v>
      </c>
      <c r="B1667">
        <v>6.62</v>
      </c>
    </row>
    <row r="1668" spans="1:2">
      <c r="A1668" s="52">
        <v>36570</v>
      </c>
      <c r="B1668">
        <v>6.55</v>
      </c>
    </row>
    <row r="1669" spans="1:2">
      <c r="A1669" s="52">
        <v>36571</v>
      </c>
      <c r="B1669">
        <v>6.59</v>
      </c>
    </row>
    <row r="1670" spans="1:2">
      <c r="A1670" s="52">
        <v>36572</v>
      </c>
      <c r="B1670">
        <v>6.6</v>
      </c>
    </row>
    <row r="1671" spans="1:2">
      <c r="A1671" s="52">
        <v>36573</v>
      </c>
      <c r="B1671">
        <v>6.55</v>
      </c>
    </row>
    <row r="1672" spans="1:2">
      <c r="A1672" s="52">
        <v>36574</v>
      </c>
      <c r="B1672">
        <v>6.47</v>
      </c>
    </row>
    <row r="1673" spans="1:2">
      <c r="A1673" s="52">
        <v>36577</v>
      </c>
      <c r="B1673" t="s">
        <v>7113</v>
      </c>
    </row>
    <row r="1674" spans="1:2">
      <c r="A1674" s="52">
        <v>36578</v>
      </c>
      <c r="B1674">
        <v>6.39</v>
      </c>
    </row>
    <row r="1675" spans="1:2">
      <c r="A1675" s="52">
        <v>36579</v>
      </c>
      <c r="B1675">
        <v>6.45</v>
      </c>
    </row>
    <row r="1676" spans="1:2">
      <c r="A1676" s="52">
        <v>36580</v>
      </c>
      <c r="B1676">
        <v>6.43</v>
      </c>
    </row>
    <row r="1677" spans="1:2">
      <c r="A1677" s="52">
        <v>36581</v>
      </c>
      <c r="B1677">
        <v>6.47</v>
      </c>
    </row>
    <row r="1678" spans="1:2">
      <c r="A1678" s="52">
        <v>36584</v>
      </c>
      <c r="B1678">
        <v>6.47</v>
      </c>
    </row>
    <row r="1679" spans="1:2">
      <c r="A1679" s="52">
        <v>36585</v>
      </c>
      <c r="B1679">
        <v>6.46</v>
      </c>
    </row>
    <row r="1680" spans="1:2">
      <c r="A1680" s="52">
        <v>36586</v>
      </c>
      <c r="B1680">
        <v>6.48</v>
      </c>
    </row>
    <row r="1681" spans="1:2">
      <c r="A1681" s="52">
        <v>36587</v>
      </c>
      <c r="B1681">
        <v>6.45</v>
      </c>
    </row>
    <row r="1682" spans="1:2">
      <c r="A1682" s="52">
        <v>36588</v>
      </c>
      <c r="B1682">
        <v>6.41</v>
      </c>
    </row>
    <row r="1683" spans="1:2">
      <c r="A1683" s="52">
        <v>36591</v>
      </c>
      <c r="B1683">
        <v>6.46</v>
      </c>
    </row>
    <row r="1684" spans="1:2">
      <c r="A1684" s="52">
        <v>36592</v>
      </c>
      <c r="B1684">
        <v>6.46</v>
      </c>
    </row>
    <row r="1685" spans="1:2">
      <c r="A1685" s="52">
        <v>36593</v>
      </c>
      <c r="B1685">
        <v>6.48</v>
      </c>
    </row>
    <row r="1686" spans="1:2">
      <c r="A1686" s="52">
        <v>36594</v>
      </c>
      <c r="B1686">
        <v>6.47</v>
      </c>
    </row>
    <row r="1687" spans="1:2">
      <c r="A1687" s="52">
        <v>36595</v>
      </c>
      <c r="B1687">
        <v>6.52</v>
      </c>
    </row>
    <row r="1688" spans="1:2">
      <c r="A1688" s="52">
        <v>36598</v>
      </c>
      <c r="B1688">
        <v>6.5</v>
      </c>
    </row>
    <row r="1689" spans="1:2">
      <c r="A1689" s="52">
        <v>36599</v>
      </c>
      <c r="B1689">
        <v>6.43</v>
      </c>
    </row>
    <row r="1690" spans="1:2">
      <c r="A1690" s="52">
        <v>36600</v>
      </c>
      <c r="B1690">
        <v>6.39</v>
      </c>
    </row>
    <row r="1691" spans="1:2">
      <c r="A1691" s="52">
        <v>36601</v>
      </c>
      <c r="B1691">
        <v>6.37</v>
      </c>
    </row>
    <row r="1692" spans="1:2">
      <c r="A1692" s="52">
        <v>36602</v>
      </c>
      <c r="B1692">
        <v>6.33</v>
      </c>
    </row>
    <row r="1693" spans="1:2">
      <c r="A1693" s="52">
        <v>36605</v>
      </c>
      <c r="B1693">
        <v>6.31</v>
      </c>
    </row>
    <row r="1694" spans="1:2">
      <c r="A1694" s="52">
        <v>36606</v>
      </c>
      <c r="B1694">
        <v>6.28</v>
      </c>
    </row>
    <row r="1695" spans="1:2">
      <c r="A1695" s="52">
        <v>36607</v>
      </c>
      <c r="B1695">
        <v>6.3</v>
      </c>
    </row>
    <row r="1696" spans="1:2">
      <c r="A1696" s="52">
        <v>36608</v>
      </c>
      <c r="B1696">
        <v>6.25</v>
      </c>
    </row>
    <row r="1697" spans="1:2">
      <c r="A1697" s="52">
        <v>36609</v>
      </c>
      <c r="B1697">
        <v>6.36</v>
      </c>
    </row>
    <row r="1698" spans="1:2">
      <c r="A1698" s="52">
        <v>36612</v>
      </c>
      <c r="B1698">
        <v>6.35</v>
      </c>
    </row>
    <row r="1699" spans="1:2">
      <c r="A1699" s="52">
        <v>36613</v>
      </c>
      <c r="B1699">
        <v>6.34</v>
      </c>
    </row>
    <row r="1700" spans="1:2">
      <c r="A1700" s="52">
        <v>36614</v>
      </c>
      <c r="B1700">
        <v>6.35</v>
      </c>
    </row>
    <row r="1701" spans="1:2">
      <c r="A1701" s="52">
        <v>36615</v>
      </c>
      <c r="B1701">
        <v>6.26</v>
      </c>
    </row>
    <row r="1702" spans="1:2">
      <c r="A1702" s="52">
        <v>36616</v>
      </c>
      <c r="B1702">
        <v>6.2</v>
      </c>
    </row>
    <row r="1703" spans="1:2">
      <c r="A1703" s="52">
        <v>36619</v>
      </c>
      <c r="B1703">
        <v>6.19</v>
      </c>
    </row>
    <row r="1704" spans="1:2">
      <c r="A1704" s="52">
        <v>36620</v>
      </c>
      <c r="B1704">
        <v>6.12</v>
      </c>
    </row>
    <row r="1705" spans="1:2">
      <c r="A1705" s="52">
        <v>36621</v>
      </c>
      <c r="B1705">
        <v>6.14</v>
      </c>
    </row>
    <row r="1706" spans="1:2">
      <c r="A1706" s="52">
        <v>36622</v>
      </c>
      <c r="B1706">
        <v>6.12</v>
      </c>
    </row>
    <row r="1707" spans="1:2">
      <c r="A1707" s="52">
        <v>36623</v>
      </c>
      <c r="B1707">
        <v>6.04</v>
      </c>
    </row>
    <row r="1708" spans="1:2">
      <c r="A1708" s="52">
        <v>36626</v>
      </c>
      <c r="B1708">
        <v>6.04</v>
      </c>
    </row>
    <row r="1709" spans="1:2">
      <c r="A1709" s="52">
        <v>36627</v>
      </c>
      <c r="B1709">
        <v>6.13</v>
      </c>
    </row>
    <row r="1710" spans="1:2">
      <c r="A1710" s="52">
        <v>36628</v>
      </c>
      <c r="B1710">
        <v>6.19</v>
      </c>
    </row>
    <row r="1711" spans="1:2">
      <c r="A1711" s="52">
        <v>36629</v>
      </c>
      <c r="B1711">
        <v>6.16</v>
      </c>
    </row>
    <row r="1712" spans="1:2">
      <c r="A1712" s="52">
        <v>36630</v>
      </c>
      <c r="B1712">
        <v>6.12</v>
      </c>
    </row>
    <row r="1713" spans="1:2">
      <c r="A1713" s="52">
        <v>36633</v>
      </c>
      <c r="B1713">
        <v>6.26</v>
      </c>
    </row>
    <row r="1714" spans="1:2">
      <c r="A1714" s="52">
        <v>36634</v>
      </c>
      <c r="B1714">
        <v>6.26</v>
      </c>
    </row>
    <row r="1715" spans="1:2">
      <c r="A1715" s="52">
        <v>36635</v>
      </c>
      <c r="B1715">
        <v>6.18</v>
      </c>
    </row>
    <row r="1716" spans="1:2">
      <c r="A1716" s="52">
        <v>36636</v>
      </c>
      <c r="B1716">
        <v>6.16</v>
      </c>
    </row>
    <row r="1717" spans="1:2">
      <c r="A1717" s="52">
        <v>36637</v>
      </c>
      <c r="B1717" t="s">
        <v>7113</v>
      </c>
    </row>
    <row r="1718" spans="1:2">
      <c r="A1718" s="52">
        <v>36640</v>
      </c>
      <c r="B1718">
        <v>6.2</v>
      </c>
    </row>
    <row r="1719" spans="1:2">
      <c r="A1719" s="52">
        <v>36641</v>
      </c>
      <c r="B1719">
        <v>6.27</v>
      </c>
    </row>
    <row r="1720" spans="1:2">
      <c r="A1720" s="52">
        <v>36642</v>
      </c>
      <c r="B1720">
        <v>6.28</v>
      </c>
    </row>
    <row r="1721" spans="1:2">
      <c r="A1721" s="52">
        <v>36643</v>
      </c>
      <c r="B1721">
        <v>6.34</v>
      </c>
    </row>
    <row r="1722" spans="1:2">
      <c r="A1722" s="52">
        <v>36644</v>
      </c>
      <c r="B1722">
        <v>6.31</v>
      </c>
    </row>
    <row r="1723" spans="1:2">
      <c r="A1723" s="52">
        <v>36647</v>
      </c>
      <c r="B1723">
        <v>6.33</v>
      </c>
    </row>
    <row r="1724" spans="1:2">
      <c r="A1724" s="52">
        <v>36648</v>
      </c>
      <c r="B1724">
        <v>6.39</v>
      </c>
    </row>
    <row r="1725" spans="1:2">
      <c r="A1725" s="52">
        <v>36649</v>
      </c>
      <c r="B1725">
        <v>6.49</v>
      </c>
    </row>
    <row r="1726" spans="1:2">
      <c r="A1726" s="52">
        <v>36650</v>
      </c>
      <c r="B1726">
        <v>6.59</v>
      </c>
    </row>
    <row r="1727" spans="1:2">
      <c r="A1727" s="52">
        <v>36651</v>
      </c>
      <c r="B1727">
        <v>6.61</v>
      </c>
    </row>
    <row r="1728" spans="1:2">
      <c r="A1728" s="52">
        <v>36654</v>
      </c>
      <c r="B1728">
        <v>6.69</v>
      </c>
    </row>
    <row r="1729" spans="1:2">
      <c r="A1729" s="52">
        <v>36655</v>
      </c>
      <c r="B1729">
        <v>6.64</v>
      </c>
    </row>
    <row r="1730" spans="1:2">
      <c r="A1730" s="52">
        <v>36656</v>
      </c>
      <c r="B1730">
        <v>6.56</v>
      </c>
    </row>
    <row r="1731" spans="1:2">
      <c r="A1731" s="52">
        <v>36657</v>
      </c>
      <c r="B1731">
        <v>6.54</v>
      </c>
    </row>
    <row r="1732" spans="1:2">
      <c r="A1732" s="52">
        <v>36658</v>
      </c>
      <c r="B1732">
        <v>6.62</v>
      </c>
    </row>
    <row r="1733" spans="1:2">
      <c r="A1733" s="52">
        <v>36661</v>
      </c>
      <c r="B1733">
        <v>6.56</v>
      </c>
    </row>
    <row r="1734" spans="1:2">
      <c r="A1734" s="52">
        <v>36662</v>
      </c>
      <c r="B1734">
        <v>6.52</v>
      </c>
    </row>
    <row r="1735" spans="1:2">
      <c r="A1735" s="52">
        <v>36663</v>
      </c>
      <c r="B1735">
        <v>6.58</v>
      </c>
    </row>
    <row r="1736" spans="1:2">
      <c r="A1736" s="52">
        <v>36664</v>
      </c>
      <c r="B1736">
        <v>6.66</v>
      </c>
    </row>
    <row r="1737" spans="1:2">
      <c r="A1737" s="52">
        <v>36665</v>
      </c>
      <c r="B1737">
        <v>6.64</v>
      </c>
    </row>
    <row r="1738" spans="1:2">
      <c r="A1738" s="52">
        <v>36668</v>
      </c>
      <c r="B1738">
        <v>6.58</v>
      </c>
    </row>
    <row r="1739" spans="1:2">
      <c r="A1739" s="52">
        <v>36669</v>
      </c>
      <c r="B1739">
        <v>6.58</v>
      </c>
    </row>
    <row r="1740" spans="1:2">
      <c r="A1740" s="52">
        <v>36670</v>
      </c>
      <c r="B1740">
        <v>6.61</v>
      </c>
    </row>
    <row r="1741" spans="1:2">
      <c r="A1741" s="52">
        <v>36671</v>
      </c>
      <c r="B1741">
        <v>6.5</v>
      </c>
    </row>
    <row r="1742" spans="1:2">
      <c r="A1742" s="52">
        <v>36672</v>
      </c>
      <c r="B1742">
        <v>6.45</v>
      </c>
    </row>
    <row r="1743" spans="1:2">
      <c r="A1743" s="52">
        <v>36675</v>
      </c>
      <c r="B1743" t="s">
        <v>7113</v>
      </c>
    </row>
    <row r="1744" spans="1:2">
      <c r="A1744" s="52">
        <v>36676</v>
      </c>
      <c r="B1744">
        <v>6.5</v>
      </c>
    </row>
    <row r="1745" spans="1:2">
      <c r="A1745" s="52">
        <v>36677</v>
      </c>
      <c r="B1745">
        <v>6.42</v>
      </c>
    </row>
    <row r="1746" spans="1:2">
      <c r="A1746" s="52">
        <v>36678</v>
      </c>
      <c r="B1746">
        <v>6.33</v>
      </c>
    </row>
    <row r="1747" spans="1:2">
      <c r="A1747" s="52">
        <v>36679</v>
      </c>
      <c r="B1747">
        <v>6.31</v>
      </c>
    </row>
    <row r="1748" spans="1:2">
      <c r="A1748" s="52">
        <v>36682</v>
      </c>
      <c r="B1748">
        <v>6.28</v>
      </c>
    </row>
    <row r="1749" spans="1:2">
      <c r="A1749" s="52">
        <v>36683</v>
      </c>
      <c r="B1749">
        <v>6.28</v>
      </c>
    </row>
    <row r="1750" spans="1:2">
      <c r="A1750" s="52">
        <v>36684</v>
      </c>
      <c r="B1750">
        <v>6.26</v>
      </c>
    </row>
    <row r="1751" spans="1:2">
      <c r="A1751" s="52">
        <v>36685</v>
      </c>
      <c r="B1751">
        <v>6.25</v>
      </c>
    </row>
    <row r="1752" spans="1:2">
      <c r="A1752" s="52">
        <v>36686</v>
      </c>
      <c r="B1752">
        <v>6.26</v>
      </c>
    </row>
    <row r="1753" spans="1:2">
      <c r="A1753" s="52">
        <v>36689</v>
      </c>
      <c r="B1753">
        <v>6.23</v>
      </c>
    </row>
    <row r="1754" spans="1:2">
      <c r="A1754" s="52">
        <v>36690</v>
      </c>
      <c r="B1754">
        <v>6.3</v>
      </c>
    </row>
    <row r="1755" spans="1:2">
      <c r="A1755" s="52">
        <v>36691</v>
      </c>
      <c r="B1755">
        <v>6.25</v>
      </c>
    </row>
    <row r="1756" spans="1:2">
      <c r="A1756" s="52">
        <v>36692</v>
      </c>
      <c r="B1756">
        <v>6.26</v>
      </c>
    </row>
    <row r="1757" spans="1:2">
      <c r="A1757" s="52">
        <v>36693</v>
      </c>
      <c r="B1757">
        <v>6.21</v>
      </c>
    </row>
    <row r="1758" spans="1:2">
      <c r="A1758" s="52">
        <v>36696</v>
      </c>
      <c r="B1758">
        <v>6.24</v>
      </c>
    </row>
    <row r="1759" spans="1:2">
      <c r="A1759" s="52">
        <v>36697</v>
      </c>
      <c r="B1759">
        <v>6.25</v>
      </c>
    </row>
    <row r="1760" spans="1:2">
      <c r="A1760" s="52">
        <v>36698</v>
      </c>
      <c r="B1760">
        <v>6.32</v>
      </c>
    </row>
    <row r="1761" spans="1:2">
      <c r="A1761" s="52">
        <v>36699</v>
      </c>
      <c r="B1761">
        <v>6.33</v>
      </c>
    </row>
    <row r="1762" spans="1:2">
      <c r="A1762" s="52">
        <v>36700</v>
      </c>
      <c r="B1762">
        <v>6.38</v>
      </c>
    </row>
    <row r="1763" spans="1:2">
      <c r="A1763" s="52">
        <v>36703</v>
      </c>
      <c r="B1763">
        <v>6.34</v>
      </c>
    </row>
    <row r="1764" spans="1:2">
      <c r="A1764" s="52">
        <v>36704</v>
      </c>
      <c r="B1764">
        <v>6.31</v>
      </c>
    </row>
    <row r="1765" spans="1:2">
      <c r="A1765" s="52">
        <v>36705</v>
      </c>
      <c r="B1765">
        <v>6.33</v>
      </c>
    </row>
    <row r="1766" spans="1:2">
      <c r="A1766" s="52">
        <v>36706</v>
      </c>
      <c r="B1766">
        <v>6.24</v>
      </c>
    </row>
    <row r="1767" spans="1:2">
      <c r="A1767" s="52">
        <v>36707</v>
      </c>
      <c r="B1767">
        <v>6.26</v>
      </c>
    </row>
    <row r="1768" spans="1:2">
      <c r="A1768" s="52">
        <v>36710</v>
      </c>
      <c r="B1768">
        <v>6.22</v>
      </c>
    </row>
    <row r="1769" spans="1:2">
      <c r="A1769" s="52">
        <v>36711</v>
      </c>
      <c r="B1769" t="s">
        <v>7113</v>
      </c>
    </row>
    <row r="1770" spans="1:2">
      <c r="A1770" s="52">
        <v>36712</v>
      </c>
      <c r="B1770">
        <v>6.21</v>
      </c>
    </row>
    <row r="1771" spans="1:2">
      <c r="A1771" s="52">
        <v>36713</v>
      </c>
      <c r="B1771">
        <v>6.27</v>
      </c>
    </row>
    <row r="1772" spans="1:2">
      <c r="A1772" s="52">
        <v>36714</v>
      </c>
      <c r="B1772">
        <v>6.23</v>
      </c>
    </row>
    <row r="1773" spans="1:2">
      <c r="A1773" s="52">
        <v>36717</v>
      </c>
      <c r="B1773">
        <v>6.23</v>
      </c>
    </row>
    <row r="1774" spans="1:2">
      <c r="A1774" s="52">
        <v>36718</v>
      </c>
      <c r="B1774">
        <v>6.23</v>
      </c>
    </row>
    <row r="1775" spans="1:2">
      <c r="A1775" s="52">
        <v>36719</v>
      </c>
      <c r="B1775">
        <v>6.23</v>
      </c>
    </row>
    <row r="1776" spans="1:2">
      <c r="A1776" s="52">
        <v>36720</v>
      </c>
      <c r="B1776">
        <v>6.15</v>
      </c>
    </row>
    <row r="1777" spans="1:2">
      <c r="A1777" s="52">
        <v>36721</v>
      </c>
      <c r="B1777">
        <v>6.24</v>
      </c>
    </row>
    <row r="1778" spans="1:2">
      <c r="A1778" s="52">
        <v>36724</v>
      </c>
      <c r="B1778">
        <v>6.3</v>
      </c>
    </row>
    <row r="1779" spans="1:2">
      <c r="A1779" s="52">
        <v>36725</v>
      </c>
      <c r="B1779">
        <v>6.29</v>
      </c>
    </row>
    <row r="1780" spans="1:2">
      <c r="A1780" s="52">
        <v>36726</v>
      </c>
      <c r="B1780">
        <v>6.29</v>
      </c>
    </row>
    <row r="1781" spans="1:2">
      <c r="A1781" s="52">
        <v>36727</v>
      </c>
      <c r="B1781">
        <v>6.15</v>
      </c>
    </row>
    <row r="1782" spans="1:2">
      <c r="A1782" s="52">
        <v>36728</v>
      </c>
      <c r="B1782">
        <v>6.12</v>
      </c>
    </row>
    <row r="1783" spans="1:2">
      <c r="A1783" s="52">
        <v>36731</v>
      </c>
      <c r="B1783">
        <v>6.15</v>
      </c>
    </row>
    <row r="1784" spans="1:2">
      <c r="A1784" s="52">
        <v>36732</v>
      </c>
      <c r="B1784">
        <v>6.14</v>
      </c>
    </row>
    <row r="1785" spans="1:2">
      <c r="A1785" s="52">
        <v>36733</v>
      </c>
      <c r="B1785">
        <v>6.14</v>
      </c>
    </row>
    <row r="1786" spans="1:2">
      <c r="A1786" s="52">
        <v>36734</v>
      </c>
      <c r="B1786">
        <v>6.1</v>
      </c>
    </row>
    <row r="1787" spans="1:2">
      <c r="A1787" s="52">
        <v>36735</v>
      </c>
      <c r="B1787">
        <v>6.12</v>
      </c>
    </row>
    <row r="1788" spans="1:2">
      <c r="A1788" s="52">
        <v>36738</v>
      </c>
      <c r="B1788">
        <v>6.13</v>
      </c>
    </row>
    <row r="1789" spans="1:2">
      <c r="A1789" s="52">
        <v>36739</v>
      </c>
      <c r="B1789">
        <v>6.09</v>
      </c>
    </row>
    <row r="1790" spans="1:2">
      <c r="A1790" s="52">
        <v>36740</v>
      </c>
      <c r="B1790">
        <v>6.09</v>
      </c>
    </row>
    <row r="1791" spans="1:2">
      <c r="A1791" s="52">
        <v>36741</v>
      </c>
      <c r="B1791">
        <v>6.05</v>
      </c>
    </row>
    <row r="1792" spans="1:2">
      <c r="A1792" s="52">
        <v>36742</v>
      </c>
      <c r="B1792">
        <v>6.03</v>
      </c>
    </row>
    <row r="1793" spans="1:2">
      <c r="A1793" s="52">
        <v>36745</v>
      </c>
      <c r="B1793">
        <v>6.06</v>
      </c>
    </row>
    <row r="1794" spans="1:2">
      <c r="A1794" s="52">
        <v>36746</v>
      </c>
      <c r="B1794">
        <v>6.03</v>
      </c>
    </row>
    <row r="1795" spans="1:2">
      <c r="A1795" s="52">
        <v>36747</v>
      </c>
      <c r="B1795">
        <v>6.02</v>
      </c>
    </row>
    <row r="1796" spans="1:2">
      <c r="A1796" s="52">
        <v>36748</v>
      </c>
      <c r="B1796">
        <v>6</v>
      </c>
    </row>
    <row r="1797" spans="1:2">
      <c r="A1797" s="52">
        <v>36749</v>
      </c>
      <c r="B1797">
        <v>6.04</v>
      </c>
    </row>
    <row r="1798" spans="1:2">
      <c r="A1798" s="52">
        <v>36752</v>
      </c>
      <c r="B1798">
        <v>6</v>
      </c>
    </row>
    <row r="1799" spans="1:2">
      <c r="A1799" s="52">
        <v>36753</v>
      </c>
      <c r="B1799">
        <v>6.02</v>
      </c>
    </row>
    <row r="1800" spans="1:2">
      <c r="A1800" s="52">
        <v>36754</v>
      </c>
      <c r="B1800">
        <v>6.05</v>
      </c>
    </row>
    <row r="1801" spans="1:2">
      <c r="A1801" s="52">
        <v>36755</v>
      </c>
      <c r="B1801">
        <v>6.02</v>
      </c>
    </row>
    <row r="1802" spans="1:2">
      <c r="A1802" s="52">
        <v>36756</v>
      </c>
      <c r="B1802">
        <v>6</v>
      </c>
    </row>
    <row r="1803" spans="1:2">
      <c r="A1803" s="52">
        <v>36759</v>
      </c>
      <c r="B1803">
        <v>6.02</v>
      </c>
    </row>
    <row r="1804" spans="1:2">
      <c r="A1804" s="52">
        <v>36760</v>
      </c>
      <c r="B1804">
        <v>6.01</v>
      </c>
    </row>
    <row r="1805" spans="1:2">
      <c r="A1805" s="52">
        <v>36761</v>
      </c>
      <c r="B1805">
        <v>5.97</v>
      </c>
    </row>
    <row r="1806" spans="1:2">
      <c r="A1806" s="52">
        <v>36762</v>
      </c>
      <c r="B1806">
        <v>5.96</v>
      </c>
    </row>
    <row r="1807" spans="1:2">
      <c r="A1807" s="52">
        <v>36763</v>
      </c>
      <c r="B1807">
        <v>5.96</v>
      </c>
    </row>
    <row r="1808" spans="1:2">
      <c r="A1808" s="52">
        <v>36766</v>
      </c>
      <c r="B1808">
        <v>6.01</v>
      </c>
    </row>
    <row r="1809" spans="1:2">
      <c r="A1809" s="52">
        <v>36767</v>
      </c>
      <c r="B1809">
        <v>6.04</v>
      </c>
    </row>
    <row r="1810" spans="1:2">
      <c r="A1810" s="52">
        <v>36768</v>
      </c>
      <c r="B1810">
        <v>6.03</v>
      </c>
    </row>
    <row r="1811" spans="1:2">
      <c r="A1811" s="52">
        <v>36769</v>
      </c>
      <c r="B1811">
        <v>5.96</v>
      </c>
    </row>
    <row r="1812" spans="1:2">
      <c r="A1812" s="52">
        <v>36770</v>
      </c>
      <c r="B1812">
        <v>5.95</v>
      </c>
    </row>
    <row r="1813" spans="1:2">
      <c r="A1813" s="52">
        <v>36773</v>
      </c>
      <c r="B1813" t="s">
        <v>7113</v>
      </c>
    </row>
    <row r="1814" spans="1:2">
      <c r="A1814" s="52">
        <v>36774</v>
      </c>
      <c r="B1814">
        <v>5.94</v>
      </c>
    </row>
    <row r="1815" spans="1:2">
      <c r="A1815" s="52">
        <v>36775</v>
      </c>
      <c r="B1815">
        <v>5.99</v>
      </c>
    </row>
    <row r="1816" spans="1:2">
      <c r="A1816" s="52">
        <v>36776</v>
      </c>
      <c r="B1816">
        <v>6.02</v>
      </c>
    </row>
    <row r="1817" spans="1:2">
      <c r="A1817" s="52">
        <v>36777</v>
      </c>
      <c r="B1817">
        <v>5.99</v>
      </c>
    </row>
    <row r="1818" spans="1:2">
      <c r="A1818" s="52">
        <v>36780</v>
      </c>
      <c r="B1818">
        <v>6.02</v>
      </c>
    </row>
    <row r="1819" spans="1:2">
      <c r="A1819" s="52">
        <v>36781</v>
      </c>
      <c r="B1819">
        <v>6.04</v>
      </c>
    </row>
    <row r="1820" spans="1:2">
      <c r="A1820" s="52">
        <v>36782</v>
      </c>
      <c r="B1820">
        <v>6.01</v>
      </c>
    </row>
    <row r="1821" spans="1:2">
      <c r="A1821" s="52">
        <v>36783</v>
      </c>
      <c r="B1821">
        <v>6.09</v>
      </c>
    </row>
    <row r="1822" spans="1:2">
      <c r="A1822" s="52">
        <v>36784</v>
      </c>
      <c r="B1822">
        <v>6.16</v>
      </c>
    </row>
    <row r="1823" spans="1:2">
      <c r="A1823" s="52">
        <v>36787</v>
      </c>
      <c r="B1823">
        <v>6.2</v>
      </c>
    </row>
    <row r="1824" spans="1:2">
      <c r="A1824" s="52">
        <v>36788</v>
      </c>
      <c r="B1824">
        <v>6.18</v>
      </c>
    </row>
    <row r="1825" spans="1:2">
      <c r="A1825" s="52">
        <v>36789</v>
      </c>
      <c r="B1825">
        <v>6.23</v>
      </c>
    </row>
    <row r="1826" spans="1:2">
      <c r="A1826" s="52">
        <v>36790</v>
      </c>
      <c r="B1826">
        <v>6.18</v>
      </c>
    </row>
    <row r="1827" spans="1:2">
      <c r="A1827" s="52">
        <v>36791</v>
      </c>
      <c r="B1827">
        <v>6.18</v>
      </c>
    </row>
    <row r="1828" spans="1:2">
      <c r="A1828" s="52">
        <v>36794</v>
      </c>
      <c r="B1828">
        <v>6.16</v>
      </c>
    </row>
    <row r="1829" spans="1:2">
      <c r="A1829" s="52">
        <v>36795</v>
      </c>
      <c r="B1829">
        <v>6.12</v>
      </c>
    </row>
    <row r="1830" spans="1:2">
      <c r="A1830" s="52">
        <v>36796</v>
      </c>
      <c r="B1830">
        <v>6.15</v>
      </c>
    </row>
    <row r="1831" spans="1:2">
      <c r="A1831" s="52">
        <v>36797</v>
      </c>
      <c r="B1831">
        <v>6.14</v>
      </c>
    </row>
    <row r="1832" spans="1:2">
      <c r="A1832" s="52">
        <v>36798</v>
      </c>
      <c r="B1832">
        <v>6.13</v>
      </c>
    </row>
    <row r="1833" spans="1:2">
      <c r="A1833" s="52">
        <v>36801</v>
      </c>
      <c r="B1833">
        <v>6.18</v>
      </c>
    </row>
    <row r="1834" spans="1:2">
      <c r="A1834" s="52">
        <v>36802</v>
      </c>
      <c r="B1834">
        <v>6.2</v>
      </c>
    </row>
    <row r="1835" spans="1:2">
      <c r="A1835" s="52">
        <v>36803</v>
      </c>
      <c r="B1835">
        <v>6.21</v>
      </c>
    </row>
    <row r="1836" spans="1:2">
      <c r="A1836" s="52">
        <v>36804</v>
      </c>
      <c r="B1836">
        <v>6.17</v>
      </c>
    </row>
    <row r="1837" spans="1:2">
      <c r="A1837" s="52">
        <v>36805</v>
      </c>
      <c r="B1837">
        <v>6.11</v>
      </c>
    </row>
    <row r="1838" spans="1:2">
      <c r="A1838" s="52">
        <v>36808</v>
      </c>
      <c r="B1838" t="s">
        <v>7113</v>
      </c>
    </row>
    <row r="1839" spans="1:2">
      <c r="A1839" s="52">
        <v>36809</v>
      </c>
      <c r="B1839">
        <v>6.08</v>
      </c>
    </row>
    <row r="1840" spans="1:2">
      <c r="A1840" s="52">
        <v>36810</v>
      </c>
      <c r="B1840">
        <v>6.06</v>
      </c>
    </row>
    <row r="1841" spans="1:2">
      <c r="A1841" s="52">
        <v>36811</v>
      </c>
      <c r="B1841">
        <v>6.05</v>
      </c>
    </row>
    <row r="1842" spans="1:2">
      <c r="A1842" s="52">
        <v>36812</v>
      </c>
      <c r="B1842">
        <v>6.05</v>
      </c>
    </row>
    <row r="1843" spans="1:2">
      <c r="A1843" s="52">
        <v>36815</v>
      </c>
      <c r="B1843">
        <v>6.06</v>
      </c>
    </row>
    <row r="1844" spans="1:2">
      <c r="A1844" s="52">
        <v>36816</v>
      </c>
      <c r="B1844">
        <v>6</v>
      </c>
    </row>
    <row r="1845" spans="1:2">
      <c r="A1845" s="52">
        <v>36817</v>
      </c>
      <c r="B1845">
        <v>6</v>
      </c>
    </row>
    <row r="1846" spans="1:2">
      <c r="A1846" s="52">
        <v>36818</v>
      </c>
      <c r="B1846">
        <v>5.98</v>
      </c>
    </row>
    <row r="1847" spans="1:2">
      <c r="A1847" s="52">
        <v>36819</v>
      </c>
      <c r="B1847">
        <v>5.95</v>
      </c>
    </row>
    <row r="1848" spans="1:2">
      <c r="A1848" s="52">
        <v>36822</v>
      </c>
      <c r="B1848">
        <v>5.89</v>
      </c>
    </row>
    <row r="1849" spans="1:2">
      <c r="A1849" s="52">
        <v>36823</v>
      </c>
      <c r="B1849">
        <v>5.93</v>
      </c>
    </row>
    <row r="1850" spans="1:2">
      <c r="A1850" s="52">
        <v>36824</v>
      </c>
      <c r="B1850">
        <v>5.97</v>
      </c>
    </row>
    <row r="1851" spans="1:2">
      <c r="A1851" s="52">
        <v>36825</v>
      </c>
      <c r="B1851">
        <v>5.96</v>
      </c>
    </row>
    <row r="1852" spans="1:2">
      <c r="A1852" s="52">
        <v>36826</v>
      </c>
      <c r="B1852">
        <v>5.96</v>
      </c>
    </row>
    <row r="1853" spans="1:2">
      <c r="A1853" s="52">
        <v>36829</v>
      </c>
      <c r="B1853">
        <v>5.98</v>
      </c>
    </row>
    <row r="1854" spans="1:2">
      <c r="A1854" s="52">
        <v>36830</v>
      </c>
      <c r="B1854">
        <v>6.02</v>
      </c>
    </row>
    <row r="1855" spans="1:2">
      <c r="A1855" s="52">
        <v>36831</v>
      </c>
      <c r="B1855">
        <v>6</v>
      </c>
    </row>
    <row r="1856" spans="1:2">
      <c r="A1856" s="52">
        <v>36832</v>
      </c>
      <c r="B1856">
        <v>6.01</v>
      </c>
    </row>
    <row r="1857" spans="1:2">
      <c r="A1857" s="52">
        <v>36833</v>
      </c>
      <c r="B1857">
        <v>6.09</v>
      </c>
    </row>
    <row r="1858" spans="1:2">
      <c r="A1858" s="52">
        <v>36836</v>
      </c>
      <c r="B1858">
        <v>6.12</v>
      </c>
    </row>
    <row r="1859" spans="1:2">
      <c r="A1859" s="52">
        <v>36837</v>
      </c>
      <c r="B1859">
        <v>6.12</v>
      </c>
    </row>
    <row r="1860" spans="1:2">
      <c r="A1860" s="52">
        <v>36838</v>
      </c>
      <c r="B1860">
        <v>6.09</v>
      </c>
    </row>
    <row r="1861" spans="1:2">
      <c r="A1861" s="52">
        <v>36839</v>
      </c>
      <c r="B1861">
        <v>6.06</v>
      </c>
    </row>
    <row r="1862" spans="1:2">
      <c r="A1862" s="52">
        <v>36840</v>
      </c>
      <c r="B1862">
        <v>6.07</v>
      </c>
    </row>
    <row r="1863" spans="1:2">
      <c r="A1863" s="52">
        <v>36843</v>
      </c>
      <c r="B1863">
        <v>6.04</v>
      </c>
    </row>
    <row r="1864" spans="1:2">
      <c r="A1864" s="52">
        <v>36844</v>
      </c>
      <c r="B1864">
        <v>6.01</v>
      </c>
    </row>
    <row r="1865" spans="1:2">
      <c r="A1865" s="52">
        <v>36845</v>
      </c>
      <c r="B1865">
        <v>5.97</v>
      </c>
    </row>
    <row r="1866" spans="1:2">
      <c r="A1866" s="52">
        <v>36846</v>
      </c>
      <c r="B1866">
        <v>5.94</v>
      </c>
    </row>
    <row r="1867" spans="1:2">
      <c r="A1867" s="52">
        <v>36847</v>
      </c>
      <c r="B1867">
        <v>5.97</v>
      </c>
    </row>
    <row r="1868" spans="1:2">
      <c r="A1868" s="52">
        <v>36850</v>
      </c>
      <c r="B1868">
        <v>5.96</v>
      </c>
    </row>
    <row r="1869" spans="1:2">
      <c r="A1869" s="52">
        <v>36851</v>
      </c>
      <c r="B1869">
        <v>5.93</v>
      </c>
    </row>
    <row r="1870" spans="1:2">
      <c r="A1870" s="52">
        <v>36852</v>
      </c>
      <c r="B1870">
        <v>5.87</v>
      </c>
    </row>
    <row r="1871" spans="1:2">
      <c r="A1871" s="52">
        <v>36853</v>
      </c>
      <c r="B1871" t="s">
        <v>7113</v>
      </c>
    </row>
    <row r="1872" spans="1:2">
      <c r="A1872" s="52">
        <v>36854</v>
      </c>
      <c r="B1872">
        <v>5.86</v>
      </c>
    </row>
    <row r="1873" spans="1:2">
      <c r="A1873" s="52">
        <v>36857</v>
      </c>
      <c r="B1873">
        <v>5.89</v>
      </c>
    </row>
    <row r="1874" spans="1:2">
      <c r="A1874" s="52">
        <v>36858</v>
      </c>
      <c r="B1874">
        <v>5.86</v>
      </c>
    </row>
    <row r="1875" spans="1:2">
      <c r="A1875" s="52">
        <v>36859</v>
      </c>
      <c r="B1875">
        <v>5.84</v>
      </c>
    </row>
    <row r="1876" spans="1:2">
      <c r="A1876" s="52">
        <v>36860</v>
      </c>
      <c r="B1876">
        <v>5.78</v>
      </c>
    </row>
    <row r="1877" spans="1:2">
      <c r="A1877" s="52">
        <v>36861</v>
      </c>
      <c r="B1877">
        <v>5.82</v>
      </c>
    </row>
    <row r="1878" spans="1:2">
      <c r="A1878" s="52">
        <v>36864</v>
      </c>
      <c r="B1878">
        <v>5.84</v>
      </c>
    </row>
    <row r="1879" spans="1:2">
      <c r="A1879" s="52">
        <v>36865</v>
      </c>
      <c r="B1879">
        <v>5.76</v>
      </c>
    </row>
    <row r="1880" spans="1:2">
      <c r="A1880" s="52">
        <v>36866</v>
      </c>
      <c r="B1880">
        <v>5.68</v>
      </c>
    </row>
    <row r="1881" spans="1:2">
      <c r="A1881" s="52">
        <v>36867</v>
      </c>
      <c r="B1881">
        <v>5.67</v>
      </c>
    </row>
    <row r="1882" spans="1:2">
      <c r="A1882" s="52">
        <v>36868</v>
      </c>
      <c r="B1882">
        <v>5.71</v>
      </c>
    </row>
    <row r="1883" spans="1:2">
      <c r="A1883" s="52">
        <v>36871</v>
      </c>
      <c r="B1883">
        <v>5.71</v>
      </c>
    </row>
    <row r="1884" spans="1:2">
      <c r="A1884" s="52">
        <v>36872</v>
      </c>
      <c r="B1884">
        <v>5.7</v>
      </c>
    </row>
    <row r="1885" spans="1:2">
      <c r="A1885" s="52">
        <v>36873</v>
      </c>
      <c r="B1885">
        <v>5.64</v>
      </c>
    </row>
    <row r="1886" spans="1:2">
      <c r="A1886" s="52">
        <v>36874</v>
      </c>
      <c r="B1886">
        <v>5.6</v>
      </c>
    </row>
    <row r="1887" spans="1:2">
      <c r="A1887" s="52">
        <v>36875</v>
      </c>
      <c r="B1887">
        <v>5.59</v>
      </c>
    </row>
    <row r="1888" spans="1:2">
      <c r="A1888" s="52">
        <v>36878</v>
      </c>
      <c r="B1888">
        <v>5.59</v>
      </c>
    </row>
    <row r="1889" spans="1:2">
      <c r="A1889" s="52">
        <v>36879</v>
      </c>
      <c r="B1889">
        <v>5.61</v>
      </c>
    </row>
    <row r="1890" spans="1:2">
      <c r="A1890" s="52">
        <v>36880</v>
      </c>
      <c r="B1890">
        <v>5.55</v>
      </c>
    </row>
    <row r="1891" spans="1:2">
      <c r="A1891" s="52">
        <v>36881</v>
      </c>
      <c r="B1891">
        <v>5.53</v>
      </c>
    </row>
    <row r="1892" spans="1:2">
      <c r="A1892" s="52">
        <v>36882</v>
      </c>
      <c r="B1892">
        <v>5.52</v>
      </c>
    </row>
    <row r="1893" spans="1:2">
      <c r="A1893" s="52">
        <v>36885</v>
      </c>
      <c r="B1893" t="s">
        <v>7113</v>
      </c>
    </row>
    <row r="1894" spans="1:2">
      <c r="A1894" s="52">
        <v>36886</v>
      </c>
      <c r="B1894">
        <v>5.54</v>
      </c>
    </row>
    <row r="1895" spans="1:2">
      <c r="A1895" s="52">
        <v>36887</v>
      </c>
      <c r="B1895">
        <v>5.58</v>
      </c>
    </row>
    <row r="1896" spans="1:2">
      <c r="A1896" s="52">
        <v>36888</v>
      </c>
      <c r="B1896">
        <v>5.59</v>
      </c>
    </row>
    <row r="1897" spans="1:2">
      <c r="A1897" s="52">
        <v>36889</v>
      </c>
      <c r="B1897">
        <v>5.59</v>
      </c>
    </row>
    <row r="1898" spans="1:2">
      <c r="A1898" s="52">
        <v>36892</v>
      </c>
      <c r="B1898" t="s">
        <v>7113</v>
      </c>
    </row>
    <row r="1899" spans="1:2">
      <c r="A1899" s="52">
        <v>36893</v>
      </c>
      <c r="B1899">
        <v>5.46</v>
      </c>
    </row>
    <row r="1900" spans="1:2">
      <c r="A1900" s="52">
        <v>36894</v>
      </c>
      <c r="B1900">
        <v>5.62</v>
      </c>
    </row>
    <row r="1901" spans="1:2">
      <c r="A1901" s="52">
        <v>36895</v>
      </c>
      <c r="B1901">
        <v>5.56</v>
      </c>
    </row>
    <row r="1902" spans="1:2">
      <c r="A1902" s="52">
        <v>36896</v>
      </c>
      <c r="B1902">
        <v>5.5</v>
      </c>
    </row>
    <row r="1903" spans="1:2">
      <c r="A1903" s="52">
        <v>36899</v>
      </c>
      <c r="B1903">
        <v>5.52</v>
      </c>
    </row>
    <row r="1904" spans="1:2">
      <c r="A1904" s="52">
        <v>36900</v>
      </c>
      <c r="B1904">
        <v>5.53</v>
      </c>
    </row>
    <row r="1905" spans="1:2">
      <c r="A1905" s="52">
        <v>36901</v>
      </c>
      <c r="B1905">
        <v>5.6</v>
      </c>
    </row>
    <row r="1906" spans="1:2">
      <c r="A1906" s="52">
        <v>36902</v>
      </c>
      <c r="B1906">
        <v>5.67</v>
      </c>
    </row>
    <row r="1907" spans="1:2">
      <c r="A1907" s="52">
        <v>36903</v>
      </c>
      <c r="B1907">
        <v>5.74</v>
      </c>
    </row>
    <row r="1908" spans="1:2">
      <c r="A1908" s="52">
        <v>36906</v>
      </c>
      <c r="B1908" t="s">
        <v>7113</v>
      </c>
    </row>
    <row r="1909" spans="1:2">
      <c r="A1909" s="52">
        <v>36907</v>
      </c>
      <c r="B1909">
        <v>5.71</v>
      </c>
    </row>
    <row r="1910" spans="1:2">
      <c r="A1910" s="52">
        <v>36908</v>
      </c>
      <c r="B1910">
        <v>5.64</v>
      </c>
    </row>
    <row r="1911" spans="1:2">
      <c r="A1911" s="52">
        <v>36909</v>
      </c>
      <c r="B1911">
        <v>5.57</v>
      </c>
    </row>
    <row r="1912" spans="1:2">
      <c r="A1912" s="52">
        <v>36910</v>
      </c>
      <c r="B1912">
        <v>5.67</v>
      </c>
    </row>
    <row r="1913" spans="1:2">
      <c r="A1913" s="52">
        <v>36913</v>
      </c>
      <c r="B1913">
        <v>5.71</v>
      </c>
    </row>
    <row r="1914" spans="1:2">
      <c r="A1914" s="52">
        <v>36914</v>
      </c>
      <c r="B1914">
        <v>5.76</v>
      </c>
    </row>
    <row r="1915" spans="1:2">
      <c r="A1915" s="52">
        <v>36915</v>
      </c>
      <c r="B1915">
        <v>5.78</v>
      </c>
    </row>
    <row r="1916" spans="1:2">
      <c r="A1916" s="52">
        <v>36916</v>
      </c>
      <c r="B1916">
        <v>5.73</v>
      </c>
    </row>
    <row r="1917" spans="1:2">
      <c r="A1917" s="52">
        <v>36917</v>
      </c>
      <c r="B1917">
        <v>5.75</v>
      </c>
    </row>
    <row r="1918" spans="1:2">
      <c r="A1918" s="52">
        <v>36920</v>
      </c>
      <c r="B1918">
        <v>5.78</v>
      </c>
    </row>
    <row r="1919" spans="1:2">
      <c r="A1919" s="52">
        <v>36921</v>
      </c>
      <c r="B1919">
        <v>5.68</v>
      </c>
    </row>
    <row r="1920" spans="1:2">
      <c r="A1920" s="52">
        <v>36922</v>
      </c>
      <c r="B1920">
        <v>5.65</v>
      </c>
    </row>
    <row r="1921" spans="1:2">
      <c r="A1921" s="52">
        <v>36923</v>
      </c>
      <c r="B1921">
        <v>5.55</v>
      </c>
    </row>
    <row r="1922" spans="1:2">
      <c r="A1922" s="52">
        <v>36924</v>
      </c>
      <c r="B1922">
        <v>5.6</v>
      </c>
    </row>
    <row r="1923" spans="1:2">
      <c r="A1923" s="52">
        <v>36927</v>
      </c>
      <c r="B1923">
        <v>5.58</v>
      </c>
    </row>
    <row r="1924" spans="1:2">
      <c r="A1924" s="52">
        <v>36928</v>
      </c>
      <c r="B1924">
        <v>5.61</v>
      </c>
    </row>
    <row r="1925" spans="1:2">
      <c r="A1925" s="52">
        <v>36929</v>
      </c>
      <c r="B1925">
        <v>5.61</v>
      </c>
    </row>
    <row r="1926" spans="1:2">
      <c r="A1926" s="52">
        <v>36930</v>
      </c>
      <c r="B1926">
        <v>5.62</v>
      </c>
    </row>
    <row r="1927" spans="1:2">
      <c r="A1927" s="52">
        <v>36931</v>
      </c>
      <c r="B1927">
        <v>5.55</v>
      </c>
    </row>
    <row r="1928" spans="1:2">
      <c r="A1928" s="52">
        <v>36934</v>
      </c>
      <c r="B1928">
        <v>5.6</v>
      </c>
    </row>
    <row r="1929" spans="1:2">
      <c r="A1929" s="52">
        <v>36935</v>
      </c>
      <c r="B1929">
        <v>5.62</v>
      </c>
    </row>
    <row r="1930" spans="1:2">
      <c r="A1930" s="52">
        <v>36936</v>
      </c>
      <c r="B1930">
        <v>5.64</v>
      </c>
    </row>
    <row r="1931" spans="1:2">
      <c r="A1931" s="52">
        <v>36937</v>
      </c>
      <c r="B1931">
        <v>5.71</v>
      </c>
    </row>
    <row r="1932" spans="1:2">
      <c r="A1932" s="52">
        <v>36938</v>
      </c>
      <c r="B1932">
        <v>5.67</v>
      </c>
    </row>
    <row r="1933" spans="1:2">
      <c r="A1933" s="52">
        <v>36941</v>
      </c>
      <c r="B1933" t="s">
        <v>7113</v>
      </c>
    </row>
    <row r="1934" spans="1:2">
      <c r="A1934" s="52">
        <v>36942</v>
      </c>
      <c r="B1934">
        <v>5.66</v>
      </c>
    </row>
    <row r="1935" spans="1:2">
      <c r="A1935" s="52">
        <v>36943</v>
      </c>
      <c r="B1935">
        <v>5.7</v>
      </c>
    </row>
    <row r="1936" spans="1:2">
      <c r="A1936" s="52">
        <v>36944</v>
      </c>
      <c r="B1936">
        <v>5.72</v>
      </c>
    </row>
    <row r="1937" spans="1:2">
      <c r="A1937" s="52">
        <v>36945</v>
      </c>
      <c r="B1937">
        <v>5.66</v>
      </c>
    </row>
    <row r="1938" spans="1:2">
      <c r="A1938" s="52">
        <v>36948</v>
      </c>
      <c r="B1938">
        <v>5.62</v>
      </c>
    </row>
    <row r="1939" spans="1:2">
      <c r="A1939" s="52">
        <v>36949</v>
      </c>
      <c r="B1939">
        <v>5.51</v>
      </c>
    </row>
    <row r="1940" spans="1:2">
      <c r="A1940" s="52">
        <v>36950</v>
      </c>
      <c r="B1940">
        <v>5.51</v>
      </c>
    </row>
    <row r="1941" spans="1:2">
      <c r="A1941" s="52">
        <v>36951</v>
      </c>
      <c r="B1941">
        <v>5.45</v>
      </c>
    </row>
    <row r="1942" spans="1:2">
      <c r="A1942" s="52">
        <v>36952</v>
      </c>
      <c r="B1942">
        <v>5.55</v>
      </c>
    </row>
    <row r="1943" spans="1:2">
      <c r="A1943" s="52">
        <v>36955</v>
      </c>
      <c r="B1943">
        <v>5.55</v>
      </c>
    </row>
    <row r="1944" spans="1:2">
      <c r="A1944" s="52">
        <v>36956</v>
      </c>
      <c r="B1944">
        <v>5.56</v>
      </c>
    </row>
    <row r="1945" spans="1:2">
      <c r="A1945" s="52">
        <v>36957</v>
      </c>
      <c r="B1945">
        <v>5.49</v>
      </c>
    </row>
    <row r="1946" spans="1:2">
      <c r="A1946" s="52">
        <v>36958</v>
      </c>
      <c r="B1946">
        <v>5.48</v>
      </c>
    </row>
    <row r="1947" spans="1:2">
      <c r="A1947" s="52">
        <v>36959</v>
      </c>
      <c r="B1947">
        <v>5.5</v>
      </c>
    </row>
    <row r="1948" spans="1:2">
      <c r="A1948" s="52">
        <v>36962</v>
      </c>
      <c r="B1948">
        <v>5.48</v>
      </c>
    </row>
    <row r="1949" spans="1:2">
      <c r="A1949" s="52">
        <v>36963</v>
      </c>
      <c r="B1949">
        <v>5.5</v>
      </c>
    </row>
    <row r="1950" spans="1:2">
      <c r="A1950" s="52">
        <v>36964</v>
      </c>
      <c r="B1950">
        <v>5.43</v>
      </c>
    </row>
    <row r="1951" spans="1:2">
      <c r="A1951" s="52">
        <v>36965</v>
      </c>
      <c r="B1951">
        <v>5.43</v>
      </c>
    </row>
    <row r="1952" spans="1:2">
      <c r="A1952" s="52">
        <v>36966</v>
      </c>
      <c r="B1952">
        <v>5.41</v>
      </c>
    </row>
    <row r="1953" spans="1:2">
      <c r="A1953" s="52">
        <v>36969</v>
      </c>
      <c r="B1953">
        <v>5.44</v>
      </c>
    </row>
    <row r="1954" spans="1:2">
      <c r="A1954" s="52">
        <v>36970</v>
      </c>
      <c r="B1954">
        <v>5.41</v>
      </c>
    </row>
    <row r="1955" spans="1:2">
      <c r="A1955" s="52">
        <v>36971</v>
      </c>
      <c r="B1955">
        <v>5.42</v>
      </c>
    </row>
    <row r="1956" spans="1:2">
      <c r="A1956" s="52">
        <v>36972</v>
      </c>
      <c r="B1956">
        <v>5.38</v>
      </c>
    </row>
    <row r="1957" spans="1:2">
      <c r="A1957" s="52">
        <v>36973</v>
      </c>
      <c r="B1957">
        <v>5.43</v>
      </c>
    </row>
    <row r="1958" spans="1:2">
      <c r="A1958" s="52">
        <v>36976</v>
      </c>
      <c r="B1958">
        <v>5.5</v>
      </c>
    </row>
    <row r="1959" spans="1:2">
      <c r="A1959" s="52">
        <v>36977</v>
      </c>
      <c r="B1959">
        <v>5.61</v>
      </c>
    </row>
    <row r="1960" spans="1:2">
      <c r="A1960" s="52">
        <v>36978</v>
      </c>
      <c r="B1960">
        <v>5.61</v>
      </c>
    </row>
    <row r="1961" spans="1:2">
      <c r="A1961" s="52">
        <v>36979</v>
      </c>
      <c r="B1961">
        <v>5.63</v>
      </c>
    </row>
    <row r="1962" spans="1:2">
      <c r="A1962" s="52">
        <v>36980</v>
      </c>
      <c r="B1962">
        <v>5.6</v>
      </c>
    </row>
    <row r="1963" spans="1:2">
      <c r="A1963" s="52">
        <v>36983</v>
      </c>
      <c r="B1963">
        <v>5.64</v>
      </c>
    </row>
    <row r="1964" spans="1:2">
      <c r="A1964" s="52">
        <v>36984</v>
      </c>
      <c r="B1964">
        <v>5.62</v>
      </c>
    </row>
    <row r="1965" spans="1:2">
      <c r="A1965" s="52">
        <v>36985</v>
      </c>
      <c r="B1965">
        <v>5.62</v>
      </c>
    </row>
    <row r="1966" spans="1:2">
      <c r="A1966" s="52">
        <v>36986</v>
      </c>
      <c r="B1966">
        <v>5.66</v>
      </c>
    </row>
    <row r="1967" spans="1:2">
      <c r="A1967" s="52">
        <v>36987</v>
      </c>
      <c r="B1967">
        <v>5.57</v>
      </c>
    </row>
    <row r="1968" spans="1:2">
      <c r="A1968" s="52">
        <v>36990</v>
      </c>
      <c r="B1968">
        <v>5.61</v>
      </c>
    </row>
    <row r="1969" spans="1:2">
      <c r="A1969" s="52">
        <v>36991</v>
      </c>
      <c r="B1969">
        <v>5.76</v>
      </c>
    </row>
    <row r="1970" spans="1:2">
      <c r="A1970" s="52">
        <v>36992</v>
      </c>
      <c r="B1970">
        <v>5.75</v>
      </c>
    </row>
    <row r="1971" spans="1:2">
      <c r="A1971" s="52">
        <v>36993</v>
      </c>
      <c r="B1971">
        <v>5.77</v>
      </c>
    </row>
    <row r="1972" spans="1:2">
      <c r="A1972" s="52">
        <v>36994</v>
      </c>
      <c r="B1972" t="s">
        <v>7113</v>
      </c>
    </row>
    <row r="1973" spans="1:2">
      <c r="A1973" s="52">
        <v>36997</v>
      </c>
      <c r="B1973">
        <v>5.86</v>
      </c>
    </row>
    <row r="1974" spans="1:2">
      <c r="A1974" s="52">
        <v>36998</v>
      </c>
      <c r="B1974">
        <v>5.8</v>
      </c>
    </row>
    <row r="1975" spans="1:2">
      <c r="A1975" s="52">
        <v>36999</v>
      </c>
      <c r="B1975">
        <v>5.79</v>
      </c>
    </row>
    <row r="1976" spans="1:2">
      <c r="A1976" s="52">
        <v>37000</v>
      </c>
      <c r="B1976">
        <v>5.91</v>
      </c>
    </row>
    <row r="1977" spans="1:2">
      <c r="A1977" s="52">
        <v>37001</v>
      </c>
      <c r="B1977">
        <v>5.92</v>
      </c>
    </row>
    <row r="1978" spans="1:2">
      <c r="A1978" s="52">
        <v>37004</v>
      </c>
      <c r="B1978">
        <v>5.84</v>
      </c>
    </row>
    <row r="1979" spans="1:2">
      <c r="A1979" s="52">
        <v>37005</v>
      </c>
      <c r="B1979">
        <v>5.87</v>
      </c>
    </row>
    <row r="1980" spans="1:2">
      <c r="A1980" s="52">
        <v>37006</v>
      </c>
      <c r="B1980">
        <v>5.91</v>
      </c>
    </row>
    <row r="1981" spans="1:2">
      <c r="A1981" s="52">
        <v>37007</v>
      </c>
      <c r="B1981">
        <v>5.82</v>
      </c>
    </row>
    <row r="1982" spans="1:2">
      <c r="A1982" s="52">
        <v>37008</v>
      </c>
      <c r="B1982">
        <v>5.94</v>
      </c>
    </row>
    <row r="1983" spans="1:2">
      <c r="A1983" s="52">
        <v>37011</v>
      </c>
      <c r="B1983">
        <v>5.92</v>
      </c>
    </row>
    <row r="1984" spans="1:2">
      <c r="A1984" s="52">
        <v>37012</v>
      </c>
      <c r="B1984">
        <v>5.87</v>
      </c>
    </row>
    <row r="1985" spans="1:2">
      <c r="A1985" s="52">
        <v>37013</v>
      </c>
      <c r="B1985">
        <v>5.83</v>
      </c>
    </row>
    <row r="1986" spans="1:2">
      <c r="A1986" s="52">
        <v>37014</v>
      </c>
      <c r="B1986">
        <v>5.75</v>
      </c>
    </row>
    <row r="1987" spans="1:2">
      <c r="A1987" s="52">
        <v>37015</v>
      </c>
      <c r="B1987">
        <v>5.77</v>
      </c>
    </row>
    <row r="1988" spans="1:2">
      <c r="A1988" s="52">
        <v>37018</v>
      </c>
      <c r="B1988">
        <v>5.78</v>
      </c>
    </row>
    <row r="1989" spans="1:2">
      <c r="A1989" s="52">
        <v>37019</v>
      </c>
      <c r="B1989">
        <v>5.81</v>
      </c>
    </row>
    <row r="1990" spans="1:2">
      <c r="A1990" s="52">
        <v>37020</v>
      </c>
      <c r="B1990">
        <v>5.76</v>
      </c>
    </row>
    <row r="1991" spans="1:2">
      <c r="A1991" s="52">
        <v>37021</v>
      </c>
      <c r="B1991">
        <v>5.86</v>
      </c>
    </row>
    <row r="1992" spans="1:2">
      <c r="A1992" s="52">
        <v>37022</v>
      </c>
      <c r="B1992">
        <v>6.02</v>
      </c>
    </row>
    <row r="1993" spans="1:2">
      <c r="A1993" s="52">
        <v>37025</v>
      </c>
      <c r="B1993">
        <v>5.99</v>
      </c>
    </row>
    <row r="1994" spans="1:2">
      <c r="A1994" s="52">
        <v>37026</v>
      </c>
      <c r="B1994">
        <v>6.03</v>
      </c>
    </row>
    <row r="1995" spans="1:2">
      <c r="A1995" s="52">
        <v>37027</v>
      </c>
      <c r="B1995">
        <v>6.01</v>
      </c>
    </row>
    <row r="1996" spans="1:2">
      <c r="A1996" s="52">
        <v>37028</v>
      </c>
      <c r="B1996">
        <v>5.96</v>
      </c>
    </row>
    <row r="1997" spans="1:2">
      <c r="A1997" s="52">
        <v>37029</v>
      </c>
      <c r="B1997">
        <v>5.93</v>
      </c>
    </row>
    <row r="1998" spans="1:2">
      <c r="A1998" s="52">
        <v>37032</v>
      </c>
      <c r="B1998">
        <v>5.92</v>
      </c>
    </row>
    <row r="1999" spans="1:2">
      <c r="A1999" s="52">
        <v>37033</v>
      </c>
      <c r="B1999">
        <v>5.95</v>
      </c>
    </row>
    <row r="2000" spans="1:2">
      <c r="A2000" s="52">
        <v>37034</v>
      </c>
      <c r="B2000">
        <v>5.95</v>
      </c>
    </row>
    <row r="2001" spans="1:2">
      <c r="A2001" s="52">
        <v>37035</v>
      </c>
      <c r="B2001">
        <v>6.04</v>
      </c>
    </row>
    <row r="2002" spans="1:2">
      <c r="A2002" s="52">
        <v>37036</v>
      </c>
      <c r="B2002">
        <v>6.04</v>
      </c>
    </row>
    <row r="2003" spans="1:2">
      <c r="A2003" s="52">
        <v>37039</v>
      </c>
      <c r="B2003" t="s">
        <v>7113</v>
      </c>
    </row>
    <row r="2004" spans="1:2">
      <c r="A2004" s="52">
        <v>37040</v>
      </c>
      <c r="B2004">
        <v>6.05</v>
      </c>
    </row>
    <row r="2005" spans="1:2">
      <c r="A2005" s="52">
        <v>37041</v>
      </c>
      <c r="B2005">
        <v>6.04</v>
      </c>
    </row>
    <row r="2006" spans="1:2">
      <c r="A2006" s="52">
        <v>37042</v>
      </c>
      <c r="B2006">
        <v>5.95</v>
      </c>
    </row>
    <row r="2007" spans="1:2">
      <c r="A2007" s="52">
        <v>37043</v>
      </c>
      <c r="B2007">
        <v>5.89</v>
      </c>
    </row>
    <row r="2008" spans="1:2">
      <c r="A2008" s="52">
        <v>37046</v>
      </c>
      <c r="B2008">
        <v>5.87</v>
      </c>
    </row>
    <row r="2009" spans="1:2">
      <c r="A2009" s="52">
        <v>37047</v>
      </c>
      <c r="B2009">
        <v>5.85</v>
      </c>
    </row>
    <row r="2010" spans="1:2">
      <c r="A2010" s="52">
        <v>37048</v>
      </c>
      <c r="B2010">
        <v>5.83</v>
      </c>
    </row>
    <row r="2011" spans="1:2">
      <c r="A2011" s="52">
        <v>37049</v>
      </c>
      <c r="B2011">
        <v>5.89</v>
      </c>
    </row>
    <row r="2012" spans="1:2">
      <c r="A2012" s="52">
        <v>37050</v>
      </c>
      <c r="B2012">
        <v>5.9</v>
      </c>
    </row>
    <row r="2013" spans="1:2">
      <c r="A2013" s="52">
        <v>37053</v>
      </c>
      <c r="B2013">
        <v>5.85</v>
      </c>
    </row>
    <row r="2014" spans="1:2">
      <c r="A2014" s="52">
        <v>37054</v>
      </c>
      <c r="B2014">
        <v>5.81</v>
      </c>
    </row>
    <row r="2015" spans="1:2">
      <c r="A2015" s="52">
        <v>37055</v>
      </c>
      <c r="B2015">
        <v>5.81</v>
      </c>
    </row>
    <row r="2016" spans="1:2">
      <c r="A2016" s="52">
        <v>37056</v>
      </c>
      <c r="B2016">
        <v>5.8</v>
      </c>
    </row>
    <row r="2017" spans="1:2">
      <c r="A2017" s="52">
        <v>37057</v>
      </c>
      <c r="B2017">
        <v>5.83</v>
      </c>
    </row>
    <row r="2018" spans="1:2">
      <c r="A2018" s="52">
        <v>37060</v>
      </c>
      <c r="B2018">
        <v>5.84</v>
      </c>
    </row>
    <row r="2019" spans="1:2">
      <c r="A2019" s="52">
        <v>37061</v>
      </c>
      <c r="B2019">
        <v>5.82</v>
      </c>
    </row>
    <row r="2020" spans="1:2">
      <c r="A2020" s="52">
        <v>37062</v>
      </c>
      <c r="B2020">
        <v>5.8</v>
      </c>
    </row>
    <row r="2021" spans="1:2">
      <c r="A2021" s="52">
        <v>37063</v>
      </c>
      <c r="B2021">
        <v>5.77</v>
      </c>
    </row>
    <row r="2022" spans="1:2">
      <c r="A2022" s="52">
        <v>37064</v>
      </c>
      <c r="B2022">
        <v>5.7</v>
      </c>
    </row>
    <row r="2023" spans="1:2">
      <c r="A2023" s="52">
        <v>37067</v>
      </c>
      <c r="B2023">
        <v>5.72</v>
      </c>
    </row>
    <row r="2024" spans="1:2">
      <c r="A2024" s="52">
        <v>37068</v>
      </c>
      <c r="B2024">
        <v>5.78</v>
      </c>
    </row>
    <row r="2025" spans="1:2">
      <c r="A2025" s="52">
        <v>37069</v>
      </c>
      <c r="B2025">
        <v>5.77</v>
      </c>
    </row>
    <row r="2026" spans="1:2">
      <c r="A2026" s="52">
        <v>37070</v>
      </c>
      <c r="B2026">
        <v>5.85</v>
      </c>
    </row>
    <row r="2027" spans="1:2">
      <c r="A2027" s="52">
        <v>37071</v>
      </c>
      <c r="B2027">
        <v>5.91</v>
      </c>
    </row>
    <row r="2028" spans="1:2">
      <c r="A2028" s="52">
        <v>37074</v>
      </c>
      <c r="B2028">
        <v>5.86</v>
      </c>
    </row>
    <row r="2029" spans="1:2">
      <c r="A2029" s="52">
        <v>37075</v>
      </c>
      <c r="B2029">
        <v>5.9</v>
      </c>
    </row>
    <row r="2030" spans="1:2">
      <c r="A2030" s="52">
        <v>37076</v>
      </c>
      <c r="B2030" t="s">
        <v>7113</v>
      </c>
    </row>
    <row r="2031" spans="1:2">
      <c r="A2031" s="52">
        <v>37077</v>
      </c>
      <c r="B2031">
        <v>5.94</v>
      </c>
    </row>
    <row r="2032" spans="1:2">
      <c r="A2032" s="52">
        <v>37078</v>
      </c>
      <c r="B2032">
        <v>5.92</v>
      </c>
    </row>
    <row r="2033" spans="1:2">
      <c r="A2033" s="52">
        <v>37081</v>
      </c>
      <c r="B2033">
        <v>5.87</v>
      </c>
    </row>
    <row r="2034" spans="1:2">
      <c r="A2034" s="52">
        <v>37082</v>
      </c>
      <c r="B2034">
        <v>5.83</v>
      </c>
    </row>
    <row r="2035" spans="1:2">
      <c r="A2035" s="52">
        <v>37083</v>
      </c>
      <c r="B2035">
        <v>5.84</v>
      </c>
    </row>
    <row r="2036" spans="1:2">
      <c r="A2036" s="52">
        <v>37084</v>
      </c>
      <c r="B2036">
        <v>5.8</v>
      </c>
    </row>
    <row r="2037" spans="1:2">
      <c r="A2037" s="52">
        <v>37085</v>
      </c>
      <c r="B2037">
        <v>5.79</v>
      </c>
    </row>
    <row r="2038" spans="1:2">
      <c r="A2038" s="52">
        <v>37088</v>
      </c>
      <c r="B2038">
        <v>5.74</v>
      </c>
    </row>
    <row r="2039" spans="1:2">
      <c r="A2039" s="52">
        <v>37089</v>
      </c>
      <c r="B2039">
        <v>5.74</v>
      </c>
    </row>
    <row r="2040" spans="1:2">
      <c r="A2040" s="52">
        <v>37090</v>
      </c>
      <c r="B2040">
        <v>5.65</v>
      </c>
    </row>
    <row r="2041" spans="1:2">
      <c r="A2041" s="52">
        <v>37091</v>
      </c>
      <c r="B2041">
        <v>5.66</v>
      </c>
    </row>
    <row r="2042" spans="1:2">
      <c r="A2042" s="52">
        <v>37092</v>
      </c>
      <c r="B2042">
        <v>5.67</v>
      </c>
    </row>
    <row r="2043" spans="1:2">
      <c r="A2043" s="52">
        <v>37095</v>
      </c>
      <c r="B2043">
        <v>5.66</v>
      </c>
    </row>
    <row r="2044" spans="1:2">
      <c r="A2044" s="52">
        <v>37096</v>
      </c>
      <c r="B2044">
        <v>5.64</v>
      </c>
    </row>
    <row r="2045" spans="1:2">
      <c r="A2045" s="52">
        <v>37097</v>
      </c>
      <c r="B2045">
        <v>5.7</v>
      </c>
    </row>
    <row r="2046" spans="1:2">
      <c r="A2046" s="52">
        <v>37098</v>
      </c>
      <c r="B2046">
        <v>5.71</v>
      </c>
    </row>
    <row r="2047" spans="1:2">
      <c r="A2047" s="52">
        <v>37099</v>
      </c>
      <c r="B2047">
        <v>5.65</v>
      </c>
    </row>
    <row r="2048" spans="1:2">
      <c r="A2048" s="52">
        <v>37102</v>
      </c>
      <c r="B2048">
        <v>5.63</v>
      </c>
    </row>
    <row r="2049" spans="1:2">
      <c r="A2049" s="52">
        <v>37103</v>
      </c>
      <c r="B2049">
        <v>5.61</v>
      </c>
    </row>
    <row r="2050" spans="1:2">
      <c r="A2050" s="52">
        <v>37104</v>
      </c>
      <c r="B2050">
        <v>5.63</v>
      </c>
    </row>
    <row r="2051" spans="1:2">
      <c r="A2051" s="52">
        <v>37105</v>
      </c>
      <c r="B2051">
        <v>5.68</v>
      </c>
    </row>
    <row r="2052" spans="1:2">
      <c r="A2052" s="52">
        <v>37106</v>
      </c>
      <c r="B2052">
        <v>5.7</v>
      </c>
    </row>
    <row r="2053" spans="1:2">
      <c r="A2053" s="52">
        <v>37109</v>
      </c>
      <c r="B2053">
        <v>5.7</v>
      </c>
    </row>
    <row r="2054" spans="1:2">
      <c r="A2054" s="52">
        <v>37110</v>
      </c>
      <c r="B2054">
        <v>5.71</v>
      </c>
    </row>
    <row r="2055" spans="1:2">
      <c r="A2055" s="52">
        <v>37111</v>
      </c>
      <c r="B2055">
        <v>5.61</v>
      </c>
    </row>
    <row r="2056" spans="1:2">
      <c r="A2056" s="52">
        <v>37112</v>
      </c>
      <c r="B2056">
        <v>5.64</v>
      </c>
    </row>
    <row r="2057" spans="1:2">
      <c r="A2057" s="52">
        <v>37113</v>
      </c>
      <c r="B2057">
        <v>5.61</v>
      </c>
    </row>
    <row r="2058" spans="1:2">
      <c r="A2058" s="52">
        <v>37116</v>
      </c>
      <c r="B2058">
        <v>5.6</v>
      </c>
    </row>
    <row r="2059" spans="1:2">
      <c r="A2059" s="52">
        <v>37117</v>
      </c>
      <c r="B2059">
        <v>5.61</v>
      </c>
    </row>
    <row r="2060" spans="1:2">
      <c r="A2060" s="52">
        <v>37118</v>
      </c>
      <c r="B2060">
        <v>5.62</v>
      </c>
    </row>
    <row r="2061" spans="1:2">
      <c r="A2061" s="52">
        <v>37119</v>
      </c>
      <c r="B2061">
        <v>5.58</v>
      </c>
    </row>
    <row r="2062" spans="1:2">
      <c r="A2062" s="52">
        <v>37120</v>
      </c>
      <c r="B2062">
        <v>5.51</v>
      </c>
    </row>
    <row r="2063" spans="1:2">
      <c r="A2063" s="52">
        <v>37123</v>
      </c>
      <c r="B2063">
        <v>5.55</v>
      </c>
    </row>
    <row r="2064" spans="1:2">
      <c r="A2064" s="52">
        <v>37124</v>
      </c>
      <c r="B2064">
        <v>5.54</v>
      </c>
    </row>
    <row r="2065" spans="1:2">
      <c r="A2065" s="52">
        <v>37125</v>
      </c>
      <c r="B2065">
        <v>5.53</v>
      </c>
    </row>
    <row r="2066" spans="1:2">
      <c r="A2066" s="52">
        <v>37126</v>
      </c>
      <c r="B2066">
        <v>5.5</v>
      </c>
    </row>
    <row r="2067" spans="1:2">
      <c r="A2067" s="52">
        <v>37127</v>
      </c>
      <c r="B2067">
        <v>5.54</v>
      </c>
    </row>
    <row r="2068" spans="1:2">
      <c r="A2068" s="52">
        <v>37130</v>
      </c>
      <c r="B2068">
        <v>5.56</v>
      </c>
    </row>
    <row r="2069" spans="1:2">
      <c r="A2069" s="52">
        <v>37131</v>
      </c>
      <c r="B2069">
        <v>5.49</v>
      </c>
    </row>
    <row r="2070" spans="1:2">
      <c r="A2070" s="52">
        <v>37132</v>
      </c>
      <c r="B2070">
        <v>5.44</v>
      </c>
    </row>
    <row r="2071" spans="1:2">
      <c r="A2071" s="52">
        <v>37133</v>
      </c>
      <c r="B2071">
        <v>5.45</v>
      </c>
    </row>
    <row r="2072" spans="1:2">
      <c r="A2072" s="52">
        <v>37134</v>
      </c>
      <c r="B2072">
        <v>5.47</v>
      </c>
    </row>
    <row r="2073" spans="1:2">
      <c r="A2073" s="52">
        <v>37137</v>
      </c>
      <c r="B2073" t="s">
        <v>7113</v>
      </c>
    </row>
    <row r="2074" spans="1:2">
      <c r="A2074" s="52">
        <v>37138</v>
      </c>
      <c r="B2074">
        <v>5.59</v>
      </c>
    </row>
    <row r="2075" spans="1:2">
      <c r="A2075" s="52">
        <v>37139</v>
      </c>
      <c r="B2075">
        <v>5.57</v>
      </c>
    </row>
    <row r="2076" spans="1:2">
      <c r="A2076" s="52">
        <v>37140</v>
      </c>
      <c r="B2076">
        <v>5.5</v>
      </c>
    </row>
    <row r="2077" spans="1:2">
      <c r="A2077" s="52">
        <v>37141</v>
      </c>
      <c r="B2077">
        <v>5.45</v>
      </c>
    </row>
    <row r="2078" spans="1:2">
      <c r="A2078" s="52">
        <v>37144</v>
      </c>
      <c r="B2078">
        <v>5.5</v>
      </c>
    </row>
    <row r="2079" spans="1:2">
      <c r="A2079" s="52">
        <v>37145</v>
      </c>
      <c r="B2079" t="s">
        <v>7113</v>
      </c>
    </row>
    <row r="2080" spans="1:2">
      <c r="A2080" s="52">
        <v>37146</v>
      </c>
      <c r="B2080" t="s">
        <v>7113</v>
      </c>
    </row>
    <row r="2081" spans="1:2">
      <c r="A2081" s="52">
        <v>37147</v>
      </c>
      <c r="B2081">
        <v>5.41</v>
      </c>
    </row>
    <row r="2082" spans="1:2">
      <c r="A2082" s="52">
        <v>37148</v>
      </c>
      <c r="B2082">
        <v>5.38</v>
      </c>
    </row>
    <row r="2083" spans="1:2">
      <c r="A2083" s="52">
        <v>37151</v>
      </c>
      <c r="B2083">
        <v>5.44</v>
      </c>
    </row>
    <row r="2084" spans="1:2">
      <c r="A2084" s="52">
        <v>37152</v>
      </c>
      <c r="B2084">
        <v>5.59</v>
      </c>
    </row>
    <row r="2085" spans="1:2">
      <c r="A2085" s="52">
        <v>37153</v>
      </c>
      <c r="B2085">
        <v>5.59</v>
      </c>
    </row>
    <row r="2086" spans="1:2">
      <c r="A2086" s="52">
        <v>37154</v>
      </c>
      <c r="B2086">
        <v>5.67</v>
      </c>
    </row>
    <row r="2087" spans="1:2">
      <c r="A2087" s="52">
        <v>37155</v>
      </c>
      <c r="B2087">
        <v>5.62</v>
      </c>
    </row>
    <row r="2088" spans="1:2">
      <c r="A2088" s="52">
        <v>37158</v>
      </c>
      <c r="B2088">
        <v>5.61</v>
      </c>
    </row>
    <row r="2089" spans="1:2">
      <c r="A2089" s="52">
        <v>37159</v>
      </c>
      <c r="B2089">
        <v>5.6</v>
      </c>
    </row>
    <row r="2090" spans="1:2">
      <c r="A2090" s="52">
        <v>37160</v>
      </c>
      <c r="B2090">
        <v>5.52</v>
      </c>
    </row>
    <row r="2091" spans="1:2">
      <c r="A2091" s="52">
        <v>37161</v>
      </c>
      <c r="B2091">
        <v>5.46</v>
      </c>
    </row>
    <row r="2092" spans="1:2">
      <c r="A2092" s="52">
        <v>37162</v>
      </c>
      <c r="B2092">
        <v>5.45</v>
      </c>
    </row>
    <row r="2093" spans="1:2">
      <c r="A2093" s="52">
        <v>37165</v>
      </c>
      <c r="B2093">
        <v>5.39</v>
      </c>
    </row>
    <row r="2094" spans="1:2">
      <c r="A2094" s="52">
        <v>37166</v>
      </c>
      <c r="B2094">
        <v>5.36</v>
      </c>
    </row>
    <row r="2095" spans="1:2">
      <c r="A2095" s="52">
        <v>37167</v>
      </c>
      <c r="B2095">
        <v>5.34</v>
      </c>
    </row>
    <row r="2096" spans="1:2">
      <c r="A2096" s="52">
        <v>37168</v>
      </c>
      <c r="B2096">
        <v>5.33</v>
      </c>
    </row>
    <row r="2097" spans="1:2">
      <c r="A2097" s="52">
        <v>37169</v>
      </c>
      <c r="B2097">
        <v>5.34</v>
      </c>
    </row>
    <row r="2098" spans="1:2">
      <c r="A2098" s="52">
        <v>37172</v>
      </c>
      <c r="B2098" t="s">
        <v>7113</v>
      </c>
    </row>
    <row r="2099" spans="1:2">
      <c r="A2099" s="52">
        <v>37173</v>
      </c>
      <c r="B2099">
        <v>5.42</v>
      </c>
    </row>
    <row r="2100" spans="1:2">
      <c r="A2100" s="52">
        <v>37174</v>
      </c>
      <c r="B2100">
        <v>5.38</v>
      </c>
    </row>
    <row r="2101" spans="1:2">
      <c r="A2101" s="52">
        <v>37175</v>
      </c>
      <c r="B2101">
        <v>5.45</v>
      </c>
    </row>
    <row r="2102" spans="1:2">
      <c r="A2102" s="52">
        <v>37176</v>
      </c>
      <c r="B2102">
        <v>5.45</v>
      </c>
    </row>
    <row r="2103" spans="1:2">
      <c r="A2103" s="52">
        <v>37179</v>
      </c>
      <c r="B2103">
        <v>5.4</v>
      </c>
    </row>
    <row r="2104" spans="1:2">
      <c r="A2104" s="52">
        <v>37180</v>
      </c>
      <c r="B2104">
        <v>5.38</v>
      </c>
    </row>
    <row r="2105" spans="1:2">
      <c r="A2105" s="52">
        <v>37181</v>
      </c>
      <c r="B2105">
        <v>5.35</v>
      </c>
    </row>
    <row r="2106" spans="1:2">
      <c r="A2106" s="52">
        <v>37182</v>
      </c>
      <c r="B2106">
        <v>5.34</v>
      </c>
    </row>
    <row r="2107" spans="1:2">
      <c r="A2107" s="52">
        <v>37183</v>
      </c>
      <c r="B2107">
        <v>5.39</v>
      </c>
    </row>
    <row r="2108" spans="1:2">
      <c r="A2108" s="52">
        <v>37186</v>
      </c>
      <c r="B2108">
        <v>5.38</v>
      </c>
    </row>
    <row r="2109" spans="1:2">
      <c r="A2109" s="52">
        <v>37187</v>
      </c>
      <c r="B2109">
        <v>5.4</v>
      </c>
    </row>
    <row r="2110" spans="1:2">
      <c r="A2110" s="52">
        <v>37188</v>
      </c>
      <c r="B2110">
        <v>5.32</v>
      </c>
    </row>
    <row r="2111" spans="1:2">
      <c r="A2111" s="52">
        <v>37189</v>
      </c>
      <c r="B2111">
        <v>5.28</v>
      </c>
    </row>
    <row r="2112" spans="1:2">
      <c r="A2112" s="52">
        <v>37190</v>
      </c>
      <c r="B2112">
        <v>5.27</v>
      </c>
    </row>
    <row r="2113" spans="1:2">
      <c r="A2113" s="52">
        <v>37193</v>
      </c>
      <c r="B2113">
        <v>5.24</v>
      </c>
    </row>
    <row r="2114" spans="1:2">
      <c r="A2114" s="52">
        <v>37194</v>
      </c>
      <c r="B2114">
        <v>5.21</v>
      </c>
    </row>
    <row r="2115" spans="1:2">
      <c r="A2115" s="52">
        <v>37195</v>
      </c>
      <c r="B2115">
        <v>5.05</v>
      </c>
    </row>
    <row r="2116" spans="1:2">
      <c r="A2116" s="52">
        <v>37196</v>
      </c>
      <c r="B2116">
        <v>5</v>
      </c>
    </row>
    <row r="2117" spans="1:2">
      <c r="A2117" s="52">
        <v>37197</v>
      </c>
      <c r="B2117">
        <v>5.14</v>
      </c>
    </row>
    <row r="2118" spans="1:2">
      <c r="A2118" s="52">
        <v>37200</v>
      </c>
      <c r="B2118">
        <v>5.0599999999999996</v>
      </c>
    </row>
    <row r="2119" spans="1:2">
      <c r="A2119" s="52">
        <v>37201</v>
      </c>
      <c r="B2119">
        <v>5.05</v>
      </c>
    </row>
    <row r="2120" spans="1:2">
      <c r="A2120" s="52">
        <v>37202</v>
      </c>
      <c r="B2120">
        <v>4.95</v>
      </c>
    </row>
    <row r="2121" spans="1:2">
      <c r="A2121" s="52">
        <v>37203</v>
      </c>
      <c r="B2121">
        <v>5.03</v>
      </c>
    </row>
    <row r="2122" spans="1:2">
      <c r="A2122" s="52">
        <v>37204</v>
      </c>
      <c r="B2122">
        <v>5.05</v>
      </c>
    </row>
    <row r="2123" spans="1:2">
      <c r="A2123" s="52">
        <v>37207</v>
      </c>
      <c r="B2123" t="s">
        <v>7113</v>
      </c>
    </row>
    <row r="2124" spans="1:2">
      <c r="A2124" s="52">
        <v>37208</v>
      </c>
      <c r="B2124">
        <v>5.0999999999999996</v>
      </c>
    </row>
    <row r="2125" spans="1:2">
      <c r="A2125" s="52">
        <v>37209</v>
      </c>
      <c r="B2125">
        <v>5.2</v>
      </c>
    </row>
    <row r="2126" spans="1:2">
      <c r="A2126" s="52">
        <v>37210</v>
      </c>
      <c r="B2126">
        <v>5.41</v>
      </c>
    </row>
    <row r="2127" spans="1:2">
      <c r="A2127" s="52">
        <v>37211</v>
      </c>
      <c r="B2127">
        <v>5.52</v>
      </c>
    </row>
    <row r="2128" spans="1:2">
      <c r="A2128" s="52">
        <v>37214</v>
      </c>
      <c r="B2128">
        <v>5.42</v>
      </c>
    </row>
    <row r="2129" spans="1:2">
      <c r="A2129" s="52">
        <v>37215</v>
      </c>
      <c r="B2129">
        <v>5.5</v>
      </c>
    </row>
    <row r="2130" spans="1:2">
      <c r="A2130" s="52">
        <v>37216</v>
      </c>
      <c r="B2130">
        <v>5.59</v>
      </c>
    </row>
    <row r="2131" spans="1:2">
      <c r="A2131" s="52">
        <v>37217</v>
      </c>
      <c r="B2131" t="s">
        <v>7113</v>
      </c>
    </row>
    <row r="2132" spans="1:2">
      <c r="A2132" s="52">
        <v>37218</v>
      </c>
      <c r="B2132">
        <v>5.65</v>
      </c>
    </row>
    <row r="2133" spans="1:2">
      <c r="A2133" s="52">
        <v>37221</v>
      </c>
      <c r="B2133">
        <v>5.66</v>
      </c>
    </row>
    <row r="2134" spans="1:2">
      <c r="A2134" s="52">
        <v>37222</v>
      </c>
      <c r="B2134">
        <v>5.64</v>
      </c>
    </row>
    <row r="2135" spans="1:2">
      <c r="A2135" s="52">
        <v>37223</v>
      </c>
      <c r="B2135">
        <v>5.63</v>
      </c>
    </row>
    <row r="2136" spans="1:2">
      <c r="A2136" s="52">
        <v>37224</v>
      </c>
      <c r="B2136">
        <v>5.52</v>
      </c>
    </row>
    <row r="2137" spans="1:2">
      <c r="A2137" s="52">
        <v>37225</v>
      </c>
      <c r="B2137">
        <v>5.54</v>
      </c>
    </row>
    <row r="2138" spans="1:2">
      <c r="A2138" s="52">
        <v>37228</v>
      </c>
      <c r="B2138">
        <v>5.49</v>
      </c>
    </row>
    <row r="2139" spans="1:2">
      <c r="A2139" s="52">
        <v>37229</v>
      </c>
      <c r="B2139">
        <v>5.43</v>
      </c>
    </row>
    <row r="2140" spans="1:2">
      <c r="A2140" s="52">
        <v>37230</v>
      </c>
      <c r="B2140">
        <v>5.61</v>
      </c>
    </row>
    <row r="2141" spans="1:2">
      <c r="A2141" s="52">
        <v>37231</v>
      </c>
      <c r="B2141">
        <v>5.72</v>
      </c>
    </row>
    <row r="2142" spans="1:2">
      <c r="A2142" s="52">
        <v>37232</v>
      </c>
      <c r="B2142">
        <v>5.9</v>
      </c>
    </row>
    <row r="2143" spans="1:2">
      <c r="A2143" s="52">
        <v>37235</v>
      </c>
      <c r="B2143">
        <v>5.86</v>
      </c>
    </row>
    <row r="2144" spans="1:2">
      <c r="A2144" s="52">
        <v>37236</v>
      </c>
      <c r="B2144">
        <v>5.83</v>
      </c>
    </row>
    <row r="2145" spans="1:2">
      <c r="A2145" s="52">
        <v>37237</v>
      </c>
      <c r="B2145">
        <v>5.74</v>
      </c>
    </row>
    <row r="2146" spans="1:2">
      <c r="A2146" s="52">
        <v>37238</v>
      </c>
      <c r="B2146">
        <v>5.81</v>
      </c>
    </row>
    <row r="2147" spans="1:2">
      <c r="A2147" s="52">
        <v>37239</v>
      </c>
      <c r="B2147">
        <v>5.89</v>
      </c>
    </row>
    <row r="2148" spans="1:2">
      <c r="A2148" s="52">
        <v>37242</v>
      </c>
      <c r="B2148">
        <v>5.91</v>
      </c>
    </row>
    <row r="2149" spans="1:2">
      <c r="A2149" s="52">
        <v>37243</v>
      </c>
      <c r="B2149">
        <v>5.81</v>
      </c>
    </row>
    <row r="2150" spans="1:2">
      <c r="A2150" s="52">
        <v>37244</v>
      </c>
      <c r="B2150">
        <v>5.73</v>
      </c>
    </row>
    <row r="2151" spans="1:2">
      <c r="A2151" s="52">
        <v>37245</v>
      </c>
      <c r="B2151">
        <v>5.73</v>
      </c>
    </row>
    <row r="2152" spans="1:2">
      <c r="A2152" s="52">
        <v>37246</v>
      </c>
      <c r="B2152">
        <v>5.76</v>
      </c>
    </row>
    <row r="2153" spans="1:2">
      <c r="A2153" s="52">
        <v>37249</v>
      </c>
      <c r="B2153">
        <v>5.81</v>
      </c>
    </row>
    <row r="2154" spans="1:2">
      <c r="A2154" s="52">
        <v>37250</v>
      </c>
      <c r="B2154" t="s">
        <v>7113</v>
      </c>
    </row>
    <row r="2155" spans="1:2">
      <c r="A2155" s="52">
        <v>37251</v>
      </c>
      <c r="B2155">
        <v>5.84</v>
      </c>
    </row>
    <row r="2156" spans="1:2">
      <c r="A2156" s="52">
        <v>37252</v>
      </c>
      <c r="B2156">
        <v>5.78</v>
      </c>
    </row>
    <row r="2157" spans="1:2">
      <c r="A2157" s="52">
        <v>37253</v>
      </c>
      <c r="B2157">
        <v>5.82</v>
      </c>
    </row>
    <row r="2158" spans="1:2">
      <c r="A2158" s="52">
        <v>37256</v>
      </c>
      <c r="B2158">
        <v>5.74</v>
      </c>
    </row>
    <row r="2159" spans="1:2">
      <c r="A2159" s="52">
        <v>37257</v>
      </c>
      <c r="B2159" t="s">
        <v>7113</v>
      </c>
    </row>
    <row r="2160" spans="1:2">
      <c r="A2160" s="52">
        <v>37258</v>
      </c>
      <c r="B2160">
        <v>5.86</v>
      </c>
    </row>
    <row r="2161" spans="1:2">
      <c r="A2161" s="52">
        <v>37259</v>
      </c>
      <c r="B2161">
        <v>5.83</v>
      </c>
    </row>
    <row r="2162" spans="1:2">
      <c r="A2162" s="52">
        <v>37260</v>
      </c>
      <c r="B2162">
        <v>5.87</v>
      </c>
    </row>
    <row r="2163" spans="1:2">
      <c r="A2163" s="52">
        <v>37263</v>
      </c>
      <c r="B2163">
        <v>5.76</v>
      </c>
    </row>
    <row r="2164" spans="1:2">
      <c r="A2164" s="52">
        <v>37264</v>
      </c>
      <c r="B2164">
        <v>5.77</v>
      </c>
    </row>
    <row r="2165" spans="1:2">
      <c r="A2165" s="52">
        <v>37265</v>
      </c>
      <c r="B2165">
        <v>5.76</v>
      </c>
    </row>
    <row r="2166" spans="1:2">
      <c r="A2166" s="52">
        <v>37266</v>
      </c>
      <c r="B2166">
        <v>5.64</v>
      </c>
    </row>
    <row r="2167" spans="1:2">
      <c r="A2167" s="52">
        <v>37267</v>
      </c>
      <c r="B2167">
        <v>5.6</v>
      </c>
    </row>
    <row r="2168" spans="1:2">
      <c r="A2168" s="52">
        <v>37270</v>
      </c>
      <c r="B2168">
        <v>5.62</v>
      </c>
    </row>
    <row r="2169" spans="1:2">
      <c r="A2169" s="52">
        <v>37271</v>
      </c>
      <c r="B2169">
        <v>5.56</v>
      </c>
    </row>
    <row r="2170" spans="1:2">
      <c r="A2170" s="52">
        <v>37272</v>
      </c>
      <c r="B2170">
        <v>5.58</v>
      </c>
    </row>
    <row r="2171" spans="1:2">
      <c r="A2171" s="52">
        <v>37273</v>
      </c>
      <c r="B2171">
        <v>5.65</v>
      </c>
    </row>
    <row r="2172" spans="1:2">
      <c r="A2172" s="52">
        <v>37274</v>
      </c>
      <c r="B2172">
        <v>5.59</v>
      </c>
    </row>
    <row r="2173" spans="1:2">
      <c r="A2173" s="52">
        <v>37277</v>
      </c>
      <c r="B2173" t="s">
        <v>7113</v>
      </c>
    </row>
    <row r="2174" spans="1:2">
      <c r="A2174" s="52">
        <v>37278</v>
      </c>
      <c r="B2174">
        <v>5.62</v>
      </c>
    </row>
    <row r="2175" spans="1:2">
      <c r="A2175" s="52">
        <v>37279</v>
      </c>
      <c r="B2175">
        <v>5.73</v>
      </c>
    </row>
    <row r="2176" spans="1:2">
      <c r="A2176" s="52">
        <v>37280</v>
      </c>
      <c r="B2176">
        <v>5.71</v>
      </c>
    </row>
    <row r="2177" spans="1:2">
      <c r="A2177" s="52">
        <v>37281</v>
      </c>
      <c r="B2177">
        <v>5.72</v>
      </c>
    </row>
    <row r="2178" spans="1:2">
      <c r="A2178" s="52">
        <v>37284</v>
      </c>
      <c r="B2178">
        <v>5.72</v>
      </c>
    </row>
    <row r="2179" spans="1:2">
      <c r="A2179" s="52">
        <v>37285</v>
      </c>
      <c r="B2179">
        <v>5.63</v>
      </c>
    </row>
    <row r="2180" spans="1:2">
      <c r="A2180" s="52">
        <v>37286</v>
      </c>
      <c r="B2180">
        <v>5.64</v>
      </c>
    </row>
    <row r="2181" spans="1:2">
      <c r="A2181" s="52">
        <v>37287</v>
      </c>
      <c r="B2181">
        <v>5.68</v>
      </c>
    </row>
    <row r="2182" spans="1:2">
      <c r="A2182" s="52">
        <v>37288</v>
      </c>
      <c r="B2182">
        <v>5.63</v>
      </c>
    </row>
    <row r="2183" spans="1:2">
      <c r="A2183" s="52">
        <v>37291</v>
      </c>
      <c r="B2183">
        <v>5.57</v>
      </c>
    </row>
    <row r="2184" spans="1:2">
      <c r="A2184" s="52">
        <v>37292</v>
      </c>
      <c r="B2184">
        <v>5.56</v>
      </c>
    </row>
    <row r="2185" spans="1:2">
      <c r="A2185" s="52">
        <v>37293</v>
      </c>
      <c r="B2185">
        <v>5.61</v>
      </c>
    </row>
    <row r="2186" spans="1:2">
      <c r="A2186" s="52">
        <v>37294</v>
      </c>
      <c r="B2186">
        <v>5.64</v>
      </c>
    </row>
    <row r="2187" spans="1:2">
      <c r="A2187" s="52">
        <v>37295</v>
      </c>
      <c r="B2187">
        <v>5.6</v>
      </c>
    </row>
    <row r="2188" spans="1:2">
      <c r="A2188" s="52">
        <v>37298</v>
      </c>
      <c r="B2188">
        <v>5.63</v>
      </c>
    </row>
    <row r="2189" spans="1:2">
      <c r="A2189" s="52">
        <v>37299</v>
      </c>
      <c r="B2189">
        <v>5.69</v>
      </c>
    </row>
    <row r="2190" spans="1:2">
      <c r="A2190" s="52">
        <v>37300</v>
      </c>
      <c r="B2190">
        <v>5.72</v>
      </c>
    </row>
    <row r="2191" spans="1:2">
      <c r="A2191" s="52">
        <v>37301</v>
      </c>
      <c r="B2191">
        <v>5.64</v>
      </c>
    </row>
    <row r="2192" spans="1:2">
      <c r="A2192" s="52">
        <v>37302</v>
      </c>
      <c r="B2192">
        <v>5.58</v>
      </c>
    </row>
    <row r="2193" spans="1:2">
      <c r="A2193" s="52">
        <v>37305</v>
      </c>
      <c r="B2193" t="s">
        <v>7113</v>
      </c>
    </row>
    <row r="2194" spans="1:2">
      <c r="A2194" s="52">
        <v>37306</v>
      </c>
      <c r="B2194">
        <v>5.61</v>
      </c>
    </row>
    <row r="2195" spans="1:2">
      <c r="A2195" s="52">
        <v>37307</v>
      </c>
      <c r="B2195">
        <v>5.6</v>
      </c>
    </row>
    <row r="2196" spans="1:2">
      <c r="A2196" s="52">
        <v>37308</v>
      </c>
      <c r="B2196">
        <v>5.58</v>
      </c>
    </row>
    <row r="2197" spans="1:2">
      <c r="A2197" s="52">
        <v>37309</v>
      </c>
      <c r="B2197">
        <v>5.55</v>
      </c>
    </row>
    <row r="2198" spans="1:2">
      <c r="A2198" s="52">
        <v>37312</v>
      </c>
      <c r="B2198">
        <v>5.56</v>
      </c>
    </row>
    <row r="2199" spans="1:2">
      <c r="A2199" s="52">
        <v>37313</v>
      </c>
      <c r="B2199">
        <v>5.63</v>
      </c>
    </row>
    <row r="2200" spans="1:2">
      <c r="A2200" s="52">
        <v>37314</v>
      </c>
      <c r="B2200">
        <v>5.56</v>
      </c>
    </row>
    <row r="2201" spans="1:2">
      <c r="A2201" s="52">
        <v>37315</v>
      </c>
      <c r="B2201">
        <v>5.61</v>
      </c>
    </row>
    <row r="2202" spans="1:2">
      <c r="A2202" s="52">
        <v>37316</v>
      </c>
      <c r="B2202">
        <v>5.7</v>
      </c>
    </row>
    <row r="2203" spans="1:2">
      <c r="A2203" s="52">
        <v>37319</v>
      </c>
      <c r="B2203">
        <v>5.71</v>
      </c>
    </row>
    <row r="2204" spans="1:2">
      <c r="A2204" s="52">
        <v>37320</v>
      </c>
      <c r="B2204">
        <v>5.7</v>
      </c>
    </row>
    <row r="2205" spans="1:2">
      <c r="A2205" s="52">
        <v>37321</v>
      </c>
      <c r="B2205">
        <v>5.74</v>
      </c>
    </row>
    <row r="2206" spans="1:2">
      <c r="A2206" s="52">
        <v>37322</v>
      </c>
      <c r="B2206">
        <v>5.88</v>
      </c>
    </row>
    <row r="2207" spans="1:2">
      <c r="A2207" s="52">
        <v>37323</v>
      </c>
      <c r="B2207">
        <v>5.95</v>
      </c>
    </row>
    <row r="2208" spans="1:2">
      <c r="A2208" s="52">
        <v>37326</v>
      </c>
      <c r="B2208">
        <v>5.96</v>
      </c>
    </row>
    <row r="2209" spans="1:2">
      <c r="A2209" s="52">
        <v>37327</v>
      </c>
      <c r="B2209">
        <v>5.96</v>
      </c>
    </row>
    <row r="2210" spans="1:2">
      <c r="A2210" s="52">
        <v>37328</v>
      </c>
      <c r="B2210">
        <v>5.95</v>
      </c>
    </row>
    <row r="2211" spans="1:2">
      <c r="A2211" s="52">
        <v>37329</v>
      </c>
      <c r="B2211">
        <v>6.05</v>
      </c>
    </row>
    <row r="2212" spans="1:2">
      <c r="A2212" s="52">
        <v>37330</v>
      </c>
      <c r="B2212">
        <v>5.98</v>
      </c>
    </row>
    <row r="2213" spans="1:2">
      <c r="A2213" s="52">
        <v>37333</v>
      </c>
      <c r="B2213">
        <v>5.95</v>
      </c>
    </row>
    <row r="2214" spans="1:2">
      <c r="A2214" s="52">
        <v>37334</v>
      </c>
      <c r="B2214">
        <v>5.96</v>
      </c>
    </row>
    <row r="2215" spans="1:2">
      <c r="A2215" s="52">
        <v>37335</v>
      </c>
      <c r="B2215">
        <v>6.04</v>
      </c>
    </row>
    <row r="2216" spans="1:2">
      <c r="A2216" s="52">
        <v>37336</v>
      </c>
      <c r="B2216">
        <v>6.02</v>
      </c>
    </row>
    <row r="2217" spans="1:2">
      <c r="A2217" s="52">
        <v>37337</v>
      </c>
      <c r="B2217">
        <v>6.04</v>
      </c>
    </row>
    <row r="2218" spans="1:2">
      <c r="A2218" s="52">
        <v>37340</v>
      </c>
      <c r="B2218">
        <v>6.03</v>
      </c>
    </row>
    <row r="2219" spans="1:2">
      <c r="A2219" s="52">
        <v>37341</v>
      </c>
      <c r="B2219">
        <v>5.96</v>
      </c>
    </row>
    <row r="2220" spans="1:2">
      <c r="A2220" s="52">
        <v>37342</v>
      </c>
      <c r="B2220">
        <v>5.96</v>
      </c>
    </row>
    <row r="2221" spans="1:2">
      <c r="A2221" s="52">
        <v>37343</v>
      </c>
      <c r="B2221">
        <v>6.03</v>
      </c>
    </row>
    <row r="2222" spans="1:2">
      <c r="A2222" s="52">
        <v>37344</v>
      </c>
      <c r="B2222" t="s">
        <v>7113</v>
      </c>
    </row>
    <row r="2223" spans="1:2">
      <c r="A2223" s="52">
        <v>37347</v>
      </c>
      <c r="B2223">
        <v>6.04</v>
      </c>
    </row>
    <row r="2224" spans="1:2">
      <c r="A2224" s="52">
        <v>37348</v>
      </c>
      <c r="B2224">
        <v>5.96</v>
      </c>
    </row>
    <row r="2225" spans="1:2">
      <c r="A2225" s="52">
        <v>37349</v>
      </c>
      <c r="B2225">
        <v>5.92</v>
      </c>
    </row>
    <row r="2226" spans="1:2">
      <c r="A2226" s="52">
        <v>37350</v>
      </c>
      <c r="B2226">
        <v>5.89</v>
      </c>
    </row>
    <row r="2227" spans="1:2">
      <c r="A2227" s="52">
        <v>37351</v>
      </c>
      <c r="B2227">
        <v>5.84</v>
      </c>
    </row>
    <row r="2228" spans="1:2">
      <c r="A2228" s="52">
        <v>37354</v>
      </c>
      <c r="B2228">
        <v>5.89</v>
      </c>
    </row>
    <row r="2229" spans="1:2">
      <c r="A2229" s="52">
        <v>37355</v>
      </c>
      <c r="B2229">
        <v>5.84</v>
      </c>
    </row>
    <row r="2230" spans="1:2">
      <c r="A2230" s="52">
        <v>37356</v>
      </c>
      <c r="B2230">
        <v>5.88</v>
      </c>
    </row>
    <row r="2231" spans="1:2">
      <c r="A2231" s="52">
        <v>37357</v>
      </c>
      <c r="B2231">
        <v>5.85</v>
      </c>
    </row>
    <row r="2232" spans="1:2">
      <c r="A2232" s="52">
        <v>37358</v>
      </c>
      <c r="B2232">
        <v>5.81</v>
      </c>
    </row>
    <row r="2233" spans="1:2">
      <c r="A2233" s="52">
        <v>37361</v>
      </c>
      <c r="B2233">
        <v>5.78</v>
      </c>
    </row>
    <row r="2234" spans="1:2">
      <c r="A2234" s="52">
        <v>37362</v>
      </c>
      <c r="B2234">
        <v>5.83</v>
      </c>
    </row>
    <row r="2235" spans="1:2">
      <c r="A2235" s="52">
        <v>37363</v>
      </c>
      <c r="B2235">
        <v>5.9</v>
      </c>
    </row>
    <row r="2236" spans="1:2">
      <c r="A2236" s="52">
        <v>37364</v>
      </c>
      <c r="B2236">
        <v>5.88</v>
      </c>
    </row>
    <row r="2237" spans="1:2">
      <c r="A2237" s="52">
        <v>37365</v>
      </c>
      <c r="B2237">
        <v>5.85</v>
      </c>
    </row>
    <row r="2238" spans="1:2">
      <c r="A2238" s="52">
        <v>37368</v>
      </c>
      <c r="B2238">
        <v>5.85</v>
      </c>
    </row>
    <row r="2239" spans="1:2">
      <c r="A2239" s="52">
        <v>37369</v>
      </c>
      <c r="B2239">
        <v>5.83</v>
      </c>
    </row>
    <row r="2240" spans="1:2">
      <c r="A2240" s="52">
        <v>37370</v>
      </c>
      <c r="B2240">
        <v>5.77</v>
      </c>
    </row>
    <row r="2241" spans="1:2">
      <c r="A2241" s="52">
        <v>37371</v>
      </c>
      <c r="B2241">
        <v>5.77</v>
      </c>
    </row>
    <row r="2242" spans="1:2">
      <c r="A2242" s="52">
        <v>37372</v>
      </c>
      <c r="B2242">
        <v>5.73</v>
      </c>
    </row>
    <row r="2243" spans="1:2">
      <c r="A2243" s="52">
        <v>37375</v>
      </c>
      <c r="B2243">
        <v>5.77</v>
      </c>
    </row>
    <row r="2244" spans="1:2">
      <c r="A2244" s="52">
        <v>37376</v>
      </c>
      <c r="B2244">
        <v>5.74</v>
      </c>
    </row>
    <row r="2245" spans="1:2">
      <c r="A2245" s="52">
        <v>37377</v>
      </c>
      <c r="B2245">
        <v>5.71</v>
      </c>
    </row>
    <row r="2246" spans="1:2">
      <c r="A2246" s="52">
        <v>37378</v>
      </c>
      <c r="B2246">
        <v>5.74</v>
      </c>
    </row>
    <row r="2247" spans="1:2">
      <c r="A2247" s="52">
        <v>37379</v>
      </c>
      <c r="B2247">
        <v>5.7</v>
      </c>
    </row>
    <row r="2248" spans="1:2">
      <c r="A2248" s="52">
        <v>37382</v>
      </c>
      <c r="B2248">
        <v>5.71</v>
      </c>
    </row>
    <row r="2249" spans="1:2">
      <c r="A2249" s="52">
        <v>37383</v>
      </c>
      <c r="B2249">
        <v>5.71</v>
      </c>
    </row>
    <row r="2250" spans="1:2">
      <c r="A2250" s="52">
        <v>37384</v>
      </c>
      <c r="B2250">
        <v>5.84</v>
      </c>
    </row>
    <row r="2251" spans="1:2">
      <c r="A2251" s="52">
        <v>37385</v>
      </c>
      <c r="B2251">
        <v>5.8</v>
      </c>
    </row>
    <row r="2252" spans="1:2">
      <c r="A2252" s="52">
        <v>37386</v>
      </c>
      <c r="B2252">
        <v>5.77</v>
      </c>
    </row>
    <row r="2253" spans="1:2">
      <c r="A2253" s="52">
        <v>37389</v>
      </c>
      <c r="B2253">
        <v>5.86</v>
      </c>
    </row>
    <row r="2254" spans="1:2">
      <c r="A2254" s="52">
        <v>37390</v>
      </c>
      <c r="B2254">
        <v>5.94</v>
      </c>
    </row>
    <row r="2255" spans="1:2">
      <c r="A2255" s="52">
        <v>37391</v>
      </c>
      <c r="B2255">
        <v>5.92</v>
      </c>
    </row>
    <row r="2256" spans="1:2">
      <c r="A2256" s="52">
        <v>37392</v>
      </c>
      <c r="B2256">
        <v>5.87</v>
      </c>
    </row>
    <row r="2257" spans="1:2">
      <c r="A2257" s="52">
        <v>37393</v>
      </c>
      <c r="B2257">
        <v>5.94</v>
      </c>
    </row>
    <row r="2258" spans="1:2">
      <c r="A2258" s="52">
        <v>37396</v>
      </c>
      <c r="B2258">
        <v>5.88</v>
      </c>
    </row>
    <row r="2259" spans="1:2">
      <c r="A2259" s="52">
        <v>37397</v>
      </c>
      <c r="B2259">
        <v>5.84</v>
      </c>
    </row>
    <row r="2260" spans="1:2">
      <c r="A2260" s="52">
        <v>37398</v>
      </c>
      <c r="B2260">
        <v>5.8</v>
      </c>
    </row>
    <row r="2261" spans="1:2">
      <c r="A2261" s="52">
        <v>37399</v>
      </c>
      <c r="B2261">
        <v>5.83</v>
      </c>
    </row>
    <row r="2262" spans="1:2">
      <c r="A2262" s="52">
        <v>37400</v>
      </c>
      <c r="B2262">
        <v>5.83</v>
      </c>
    </row>
    <row r="2263" spans="1:2">
      <c r="A2263" s="52">
        <v>37403</v>
      </c>
      <c r="B2263" t="s">
        <v>7113</v>
      </c>
    </row>
    <row r="2264" spans="1:2">
      <c r="A2264" s="52">
        <v>37404</v>
      </c>
      <c r="B2264">
        <v>5.83</v>
      </c>
    </row>
    <row r="2265" spans="1:2">
      <c r="A2265" s="52">
        <v>37405</v>
      </c>
      <c r="B2265">
        <v>5.79</v>
      </c>
    </row>
    <row r="2266" spans="1:2">
      <c r="A2266" s="52">
        <v>37406</v>
      </c>
      <c r="B2266">
        <v>5.74</v>
      </c>
    </row>
    <row r="2267" spans="1:2">
      <c r="A2267" s="52">
        <v>37407</v>
      </c>
      <c r="B2267">
        <v>5.77</v>
      </c>
    </row>
    <row r="2268" spans="1:2">
      <c r="A2268" s="52">
        <v>37410</v>
      </c>
      <c r="B2268">
        <v>5.76</v>
      </c>
    </row>
    <row r="2269" spans="1:2">
      <c r="A2269" s="52">
        <v>37411</v>
      </c>
      <c r="B2269">
        <v>5.75</v>
      </c>
    </row>
    <row r="2270" spans="1:2">
      <c r="A2270" s="52">
        <v>37412</v>
      </c>
      <c r="B2270">
        <v>5.79</v>
      </c>
    </row>
    <row r="2271" spans="1:2">
      <c r="A2271" s="52">
        <v>37413</v>
      </c>
      <c r="B2271">
        <v>5.75</v>
      </c>
    </row>
    <row r="2272" spans="1:2">
      <c r="A2272" s="52">
        <v>37414</v>
      </c>
      <c r="B2272">
        <v>5.81</v>
      </c>
    </row>
    <row r="2273" spans="1:2">
      <c r="A2273" s="52">
        <v>37417</v>
      </c>
      <c r="B2273">
        <v>5.76</v>
      </c>
    </row>
    <row r="2274" spans="1:2">
      <c r="A2274" s="52">
        <v>37418</v>
      </c>
      <c r="B2274">
        <v>5.71</v>
      </c>
    </row>
    <row r="2275" spans="1:2">
      <c r="A2275" s="52">
        <v>37419</v>
      </c>
      <c r="B2275">
        <v>5.68</v>
      </c>
    </row>
    <row r="2276" spans="1:2">
      <c r="A2276" s="52">
        <v>37420</v>
      </c>
      <c r="B2276">
        <v>5.65</v>
      </c>
    </row>
    <row r="2277" spans="1:2">
      <c r="A2277" s="52">
        <v>37421</v>
      </c>
      <c r="B2277">
        <v>5.54</v>
      </c>
    </row>
    <row r="2278" spans="1:2">
      <c r="A2278" s="52">
        <v>37424</v>
      </c>
      <c r="B2278">
        <v>5.61</v>
      </c>
    </row>
    <row r="2279" spans="1:2">
      <c r="A2279" s="52">
        <v>37425</v>
      </c>
      <c r="B2279">
        <v>5.6</v>
      </c>
    </row>
    <row r="2280" spans="1:2">
      <c r="A2280" s="52">
        <v>37426</v>
      </c>
      <c r="B2280">
        <v>5.51</v>
      </c>
    </row>
    <row r="2281" spans="1:2">
      <c r="A2281" s="52">
        <v>37427</v>
      </c>
      <c r="B2281">
        <v>5.59</v>
      </c>
    </row>
    <row r="2282" spans="1:2">
      <c r="A2282" s="52">
        <v>37428</v>
      </c>
      <c r="B2282">
        <v>5.54</v>
      </c>
    </row>
    <row r="2283" spans="1:2">
      <c r="A2283" s="52">
        <v>37431</v>
      </c>
      <c r="B2283">
        <v>5.6</v>
      </c>
    </row>
    <row r="2284" spans="1:2">
      <c r="A2284" s="52">
        <v>37432</v>
      </c>
      <c r="B2284">
        <v>5.62</v>
      </c>
    </row>
    <row r="2285" spans="1:2">
      <c r="A2285" s="52">
        <v>37433</v>
      </c>
      <c r="B2285">
        <v>5.53</v>
      </c>
    </row>
    <row r="2286" spans="1:2">
      <c r="A2286" s="52">
        <v>37434</v>
      </c>
      <c r="B2286">
        <v>5.63</v>
      </c>
    </row>
    <row r="2287" spans="1:2">
      <c r="A2287" s="52">
        <v>37435</v>
      </c>
      <c r="B2287">
        <v>5.65</v>
      </c>
    </row>
    <row r="2288" spans="1:2">
      <c r="A2288" s="52">
        <v>37438</v>
      </c>
      <c r="B2288">
        <v>5.64</v>
      </c>
    </row>
    <row r="2289" spans="1:2">
      <c r="A2289" s="52">
        <v>37439</v>
      </c>
      <c r="B2289">
        <v>5.56</v>
      </c>
    </row>
    <row r="2290" spans="1:2">
      <c r="A2290" s="52">
        <v>37440</v>
      </c>
      <c r="B2290">
        <v>5.57</v>
      </c>
    </row>
    <row r="2291" spans="1:2">
      <c r="A2291" s="52">
        <v>37441</v>
      </c>
      <c r="B2291" t="s">
        <v>7113</v>
      </c>
    </row>
    <row r="2292" spans="1:2">
      <c r="A2292" s="52">
        <v>37442</v>
      </c>
      <c r="B2292">
        <v>5.67</v>
      </c>
    </row>
    <row r="2293" spans="1:2">
      <c r="A2293" s="52">
        <v>37445</v>
      </c>
      <c r="B2293">
        <v>5.63</v>
      </c>
    </row>
    <row r="2294" spans="1:2">
      <c r="A2294" s="52">
        <v>37446</v>
      </c>
      <c r="B2294">
        <v>5.57</v>
      </c>
    </row>
    <row r="2295" spans="1:2">
      <c r="A2295" s="52">
        <v>37447</v>
      </c>
      <c r="B2295">
        <v>5.48</v>
      </c>
    </row>
    <row r="2296" spans="1:2">
      <c r="A2296" s="52">
        <v>37448</v>
      </c>
      <c r="B2296">
        <v>5.47</v>
      </c>
    </row>
    <row r="2297" spans="1:2">
      <c r="A2297" s="52">
        <v>37449</v>
      </c>
      <c r="B2297">
        <v>5.45</v>
      </c>
    </row>
    <row r="2298" spans="1:2">
      <c r="A2298" s="52">
        <v>37452</v>
      </c>
      <c r="B2298">
        <v>5.49</v>
      </c>
    </row>
    <row r="2299" spans="1:2">
      <c r="A2299" s="52">
        <v>37453</v>
      </c>
      <c r="B2299">
        <v>5.58</v>
      </c>
    </row>
    <row r="2300" spans="1:2">
      <c r="A2300" s="52">
        <v>37454</v>
      </c>
      <c r="B2300">
        <v>5.54</v>
      </c>
    </row>
    <row r="2301" spans="1:2">
      <c r="A2301" s="52">
        <v>37455</v>
      </c>
      <c r="B2301">
        <v>5.52</v>
      </c>
    </row>
    <row r="2302" spans="1:2">
      <c r="A2302" s="52">
        <v>37456</v>
      </c>
      <c r="B2302">
        <v>5.47</v>
      </c>
    </row>
    <row r="2303" spans="1:2">
      <c r="A2303" s="52">
        <v>37459</v>
      </c>
      <c r="B2303">
        <v>5.4</v>
      </c>
    </row>
    <row r="2304" spans="1:2">
      <c r="A2304" s="52">
        <v>37460</v>
      </c>
      <c r="B2304">
        <v>5.39</v>
      </c>
    </row>
    <row r="2305" spans="1:2">
      <c r="A2305" s="52">
        <v>37461</v>
      </c>
      <c r="B2305">
        <v>5.42</v>
      </c>
    </row>
    <row r="2306" spans="1:2">
      <c r="A2306" s="52">
        <v>37462</v>
      </c>
      <c r="B2306">
        <v>5.39</v>
      </c>
    </row>
    <row r="2307" spans="1:2">
      <c r="A2307" s="52">
        <v>37463</v>
      </c>
      <c r="B2307">
        <v>5.42</v>
      </c>
    </row>
    <row r="2308" spans="1:2">
      <c r="A2308" s="52">
        <v>37466</v>
      </c>
      <c r="B2308">
        <v>5.54</v>
      </c>
    </row>
    <row r="2309" spans="1:2">
      <c r="A2309" s="52">
        <v>37467</v>
      </c>
      <c r="B2309">
        <v>5.54</v>
      </c>
    </row>
    <row r="2310" spans="1:2">
      <c r="A2310" s="52">
        <v>37468</v>
      </c>
      <c r="B2310">
        <v>5.41</v>
      </c>
    </row>
    <row r="2311" spans="1:2">
      <c r="A2311" s="52">
        <v>37469</v>
      </c>
      <c r="B2311">
        <v>5.41</v>
      </c>
    </row>
    <row r="2312" spans="1:2">
      <c r="A2312" s="52">
        <v>37470</v>
      </c>
      <c r="B2312">
        <v>5.29</v>
      </c>
    </row>
    <row r="2313" spans="1:2">
      <c r="A2313" s="52">
        <v>37473</v>
      </c>
      <c r="B2313">
        <v>5.26</v>
      </c>
    </row>
    <row r="2314" spans="1:2">
      <c r="A2314" s="52">
        <v>37474</v>
      </c>
      <c r="B2314">
        <v>5.35</v>
      </c>
    </row>
    <row r="2315" spans="1:2">
      <c r="A2315" s="52">
        <v>37475</v>
      </c>
      <c r="B2315">
        <v>5.31</v>
      </c>
    </row>
    <row r="2316" spans="1:2">
      <c r="A2316" s="52">
        <v>37476</v>
      </c>
      <c r="B2316">
        <v>5.34</v>
      </c>
    </row>
    <row r="2317" spans="1:2">
      <c r="A2317" s="52">
        <v>37477</v>
      </c>
      <c r="B2317">
        <v>5.22</v>
      </c>
    </row>
    <row r="2318" spans="1:2">
      <c r="A2318" s="52">
        <v>37480</v>
      </c>
      <c r="B2318">
        <v>5.16</v>
      </c>
    </row>
    <row r="2319" spans="1:2">
      <c r="A2319" s="52">
        <v>37481</v>
      </c>
      <c r="B2319">
        <v>5.09</v>
      </c>
    </row>
    <row r="2320" spans="1:2">
      <c r="A2320" s="52">
        <v>37482</v>
      </c>
      <c r="B2320">
        <v>5.03</v>
      </c>
    </row>
    <row r="2321" spans="1:2">
      <c r="A2321" s="52">
        <v>37483</v>
      </c>
      <c r="B2321">
        <v>5.12</v>
      </c>
    </row>
    <row r="2322" spans="1:2">
      <c r="A2322" s="52">
        <v>37484</v>
      </c>
      <c r="B2322">
        <v>5.24</v>
      </c>
    </row>
    <row r="2323" spans="1:2">
      <c r="A2323" s="52">
        <v>37487</v>
      </c>
      <c r="B2323">
        <v>5.21</v>
      </c>
    </row>
    <row r="2324" spans="1:2">
      <c r="A2324" s="52">
        <v>37488</v>
      </c>
      <c r="B2324">
        <v>5.12</v>
      </c>
    </row>
    <row r="2325" spans="1:2">
      <c r="A2325" s="52">
        <v>37489</v>
      </c>
      <c r="B2325">
        <v>5.14</v>
      </c>
    </row>
    <row r="2326" spans="1:2">
      <c r="A2326" s="52">
        <v>37490</v>
      </c>
      <c r="B2326">
        <v>5.22</v>
      </c>
    </row>
    <row r="2327" spans="1:2">
      <c r="A2327" s="52">
        <v>37491</v>
      </c>
      <c r="B2327">
        <v>5.15</v>
      </c>
    </row>
    <row r="2328" spans="1:2">
      <c r="A2328" s="52">
        <v>37494</v>
      </c>
      <c r="B2328">
        <v>5.12</v>
      </c>
    </row>
    <row r="2329" spans="1:2">
      <c r="A2329" s="52">
        <v>37495</v>
      </c>
      <c r="B2329">
        <v>5.2</v>
      </c>
    </row>
    <row r="2330" spans="1:2">
      <c r="A2330" s="52">
        <v>37496</v>
      </c>
      <c r="B2330">
        <v>5.14</v>
      </c>
    </row>
    <row r="2331" spans="1:2">
      <c r="A2331" s="52">
        <v>37497</v>
      </c>
      <c r="B2331">
        <v>5.08</v>
      </c>
    </row>
    <row r="2332" spans="1:2">
      <c r="A2332" s="52">
        <v>37498</v>
      </c>
      <c r="B2332">
        <v>5.0599999999999996</v>
      </c>
    </row>
    <row r="2333" spans="1:2">
      <c r="A2333" s="52">
        <v>37501</v>
      </c>
      <c r="B2333" t="s">
        <v>7113</v>
      </c>
    </row>
    <row r="2334" spans="1:2">
      <c r="A2334" s="52">
        <v>37502</v>
      </c>
      <c r="B2334">
        <v>4.92</v>
      </c>
    </row>
    <row r="2335" spans="1:2">
      <c r="A2335" s="52">
        <v>37503</v>
      </c>
      <c r="B2335">
        <v>4.91</v>
      </c>
    </row>
    <row r="2336" spans="1:2">
      <c r="A2336" s="52">
        <v>37504</v>
      </c>
      <c r="B2336">
        <v>4.88</v>
      </c>
    </row>
    <row r="2337" spans="1:2">
      <c r="A2337" s="52">
        <v>37505</v>
      </c>
      <c r="B2337">
        <v>5</v>
      </c>
    </row>
    <row r="2338" spans="1:2">
      <c r="A2338" s="52">
        <v>37508</v>
      </c>
      <c r="B2338">
        <v>4.99</v>
      </c>
    </row>
    <row r="2339" spans="1:2">
      <c r="A2339" s="52">
        <v>37509</v>
      </c>
      <c r="B2339">
        <v>4.96</v>
      </c>
    </row>
    <row r="2340" spans="1:2">
      <c r="A2340" s="52">
        <v>37510</v>
      </c>
      <c r="B2340">
        <v>5.01</v>
      </c>
    </row>
    <row r="2341" spans="1:2">
      <c r="A2341" s="52">
        <v>37511</v>
      </c>
      <c r="B2341">
        <v>4.93</v>
      </c>
    </row>
    <row r="2342" spans="1:2">
      <c r="A2342" s="52">
        <v>37512</v>
      </c>
      <c r="B2342">
        <v>4.87</v>
      </c>
    </row>
    <row r="2343" spans="1:2">
      <c r="A2343" s="52">
        <v>37515</v>
      </c>
      <c r="B2343">
        <v>4.8499999999999996</v>
      </c>
    </row>
    <row r="2344" spans="1:2">
      <c r="A2344" s="52">
        <v>37516</v>
      </c>
      <c r="B2344">
        <v>4.83</v>
      </c>
    </row>
    <row r="2345" spans="1:2">
      <c r="A2345" s="52">
        <v>37517</v>
      </c>
      <c r="B2345">
        <v>4.8499999999999996</v>
      </c>
    </row>
    <row r="2346" spans="1:2">
      <c r="A2346" s="52">
        <v>37518</v>
      </c>
      <c r="B2346">
        <v>4.8</v>
      </c>
    </row>
    <row r="2347" spans="1:2">
      <c r="A2347" s="52">
        <v>37519</v>
      </c>
      <c r="B2347">
        <v>4.82</v>
      </c>
    </row>
    <row r="2348" spans="1:2">
      <c r="A2348" s="52">
        <v>37522</v>
      </c>
      <c r="B2348">
        <v>4.75</v>
      </c>
    </row>
    <row r="2349" spans="1:2">
      <c r="A2349" s="52">
        <v>37523</v>
      </c>
      <c r="B2349">
        <v>4.74</v>
      </c>
    </row>
    <row r="2350" spans="1:2">
      <c r="A2350" s="52">
        <v>37524</v>
      </c>
      <c r="B2350">
        <v>4.83</v>
      </c>
    </row>
    <row r="2351" spans="1:2">
      <c r="A2351" s="52">
        <v>37525</v>
      </c>
      <c r="B2351">
        <v>4.8499999999999996</v>
      </c>
    </row>
    <row r="2352" spans="1:2">
      <c r="A2352" s="52">
        <v>37526</v>
      </c>
      <c r="B2352">
        <v>4.78</v>
      </c>
    </row>
    <row r="2353" spans="1:2">
      <c r="A2353" s="52">
        <v>37529</v>
      </c>
      <c r="B2353">
        <v>4.75</v>
      </c>
    </row>
    <row r="2354" spans="1:2">
      <c r="A2354" s="52">
        <v>37530</v>
      </c>
      <c r="B2354">
        <v>4.8099999999999996</v>
      </c>
    </row>
    <row r="2355" spans="1:2">
      <c r="A2355" s="52">
        <v>37531</v>
      </c>
      <c r="B2355">
        <v>4.78</v>
      </c>
    </row>
    <row r="2356" spans="1:2">
      <c r="A2356" s="52">
        <v>37532</v>
      </c>
      <c r="B2356">
        <v>4.79</v>
      </c>
    </row>
    <row r="2357" spans="1:2">
      <c r="A2357" s="52">
        <v>37533</v>
      </c>
      <c r="B2357">
        <v>4.7699999999999996</v>
      </c>
    </row>
    <row r="2358" spans="1:2">
      <c r="A2358" s="52">
        <v>37536</v>
      </c>
      <c r="B2358">
        <v>4.75</v>
      </c>
    </row>
    <row r="2359" spans="1:2">
      <c r="A2359" s="52">
        <v>37537</v>
      </c>
      <c r="B2359">
        <v>4.75</v>
      </c>
    </row>
    <row r="2360" spans="1:2">
      <c r="A2360" s="52">
        <v>37538</v>
      </c>
      <c r="B2360">
        <v>4.72</v>
      </c>
    </row>
    <row r="2361" spans="1:2">
      <c r="A2361" s="52">
        <v>37539</v>
      </c>
      <c r="B2361">
        <v>4.78</v>
      </c>
    </row>
    <row r="2362" spans="1:2">
      <c r="A2362" s="52">
        <v>37540</v>
      </c>
      <c r="B2362">
        <v>4.91</v>
      </c>
    </row>
    <row r="2363" spans="1:2">
      <c r="A2363" s="52">
        <v>37543</v>
      </c>
      <c r="B2363" t="s">
        <v>7113</v>
      </c>
    </row>
    <row r="2364" spans="1:2">
      <c r="A2364" s="52">
        <v>37544</v>
      </c>
      <c r="B2364">
        <v>5.09</v>
      </c>
    </row>
    <row r="2365" spans="1:2">
      <c r="A2365" s="52">
        <v>37545</v>
      </c>
      <c r="B2365">
        <v>5.0999999999999996</v>
      </c>
    </row>
    <row r="2366" spans="1:2">
      <c r="A2366" s="52">
        <v>37546</v>
      </c>
      <c r="B2366">
        <v>5.18</v>
      </c>
    </row>
    <row r="2367" spans="1:2">
      <c r="A2367" s="52">
        <v>37547</v>
      </c>
      <c r="B2367">
        <v>5.17</v>
      </c>
    </row>
    <row r="2368" spans="1:2">
      <c r="A2368" s="52">
        <v>37550</v>
      </c>
      <c r="B2368">
        <v>5.23</v>
      </c>
    </row>
    <row r="2369" spans="1:2">
      <c r="A2369" s="52">
        <v>37551</v>
      </c>
      <c r="B2369">
        <v>5.26</v>
      </c>
    </row>
    <row r="2370" spans="1:2">
      <c r="A2370" s="52">
        <v>37552</v>
      </c>
      <c r="B2370">
        <v>5.26</v>
      </c>
    </row>
    <row r="2371" spans="1:2">
      <c r="A2371" s="52">
        <v>37553</v>
      </c>
      <c r="B2371">
        <v>5.2</v>
      </c>
    </row>
    <row r="2372" spans="1:2">
      <c r="A2372" s="52">
        <v>37554</v>
      </c>
      <c r="B2372">
        <v>5.16</v>
      </c>
    </row>
    <row r="2373" spans="1:2">
      <c r="A2373" s="52">
        <v>37557</v>
      </c>
      <c r="B2373">
        <v>5.15</v>
      </c>
    </row>
    <row r="2374" spans="1:2">
      <c r="A2374" s="52">
        <v>37558</v>
      </c>
      <c r="B2374">
        <v>5.05</v>
      </c>
    </row>
    <row r="2375" spans="1:2">
      <c r="A2375" s="52">
        <v>37559</v>
      </c>
      <c r="B2375">
        <v>5.07</v>
      </c>
    </row>
    <row r="2376" spans="1:2">
      <c r="A2376" s="52">
        <v>37560</v>
      </c>
      <c r="B2376">
        <v>5.03</v>
      </c>
    </row>
    <row r="2377" spans="1:2">
      <c r="A2377" s="52">
        <v>37561</v>
      </c>
      <c r="B2377">
        <v>5.07</v>
      </c>
    </row>
    <row r="2378" spans="1:2">
      <c r="A2378" s="52">
        <v>37564</v>
      </c>
      <c r="B2378">
        <v>5.1100000000000003</v>
      </c>
    </row>
    <row r="2379" spans="1:2">
      <c r="A2379" s="52">
        <v>37565</v>
      </c>
      <c r="B2379">
        <v>5.13</v>
      </c>
    </row>
    <row r="2380" spans="1:2">
      <c r="A2380" s="52">
        <v>37566</v>
      </c>
      <c r="B2380">
        <v>5.12</v>
      </c>
    </row>
    <row r="2381" spans="1:2">
      <c r="A2381" s="52">
        <v>37567</v>
      </c>
      <c r="B2381">
        <v>4.9400000000000004</v>
      </c>
    </row>
    <row r="2382" spans="1:2">
      <c r="A2382" s="52">
        <v>37568</v>
      </c>
      <c r="B2382">
        <v>4.87</v>
      </c>
    </row>
    <row r="2383" spans="1:2">
      <c r="A2383" s="52">
        <v>37571</v>
      </c>
      <c r="B2383" t="s">
        <v>7113</v>
      </c>
    </row>
    <row r="2384" spans="1:2">
      <c r="A2384" s="52">
        <v>37572</v>
      </c>
      <c r="B2384">
        <v>4.87</v>
      </c>
    </row>
    <row r="2385" spans="1:2">
      <c r="A2385" s="52">
        <v>37573</v>
      </c>
      <c r="B2385">
        <v>4.8600000000000003</v>
      </c>
    </row>
    <row r="2386" spans="1:2">
      <c r="A2386" s="52">
        <v>37574</v>
      </c>
      <c r="B2386">
        <v>5.01</v>
      </c>
    </row>
    <row r="2387" spans="1:2">
      <c r="A2387" s="52">
        <v>37575</v>
      </c>
      <c r="B2387">
        <v>5.0199999999999996</v>
      </c>
    </row>
    <row r="2388" spans="1:2">
      <c r="A2388" s="52">
        <v>37578</v>
      </c>
      <c r="B2388">
        <v>4.9800000000000004</v>
      </c>
    </row>
    <row r="2389" spans="1:2">
      <c r="A2389" s="52">
        <v>37579</v>
      </c>
      <c r="B2389">
        <v>4.9400000000000004</v>
      </c>
    </row>
    <row r="2390" spans="1:2">
      <c r="A2390" s="52">
        <v>37580</v>
      </c>
      <c r="B2390">
        <v>5.04</v>
      </c>
    </row>
    <row r="2391" spans="1:2">
      <c r="A2391" s="52">
        <v>37581</v>
      </c>
      <c r="B2391">
        <v>5.0999999999999996</v>
      </c>
    </row>
    <row r="2392" spans="1:2">
      <c r="A2392" s="52">
        <v>37582</v>
      </c>
      <c r="B2392">
        <v>5.12</v>
      </c>
    </row>
    <row r="2393" spans="1:2">
      <c r="A2393" s="52">
        <v>37585</v>
      </c>
      <c r="B2393">
        <v>5.13</v>
      </c>
    </row>
    <row r="2394" spans="1:2">
      <c r="A2394" s="52">
        <v>37586</v>
      </c>
      <c r="B2394">
        <v>5.03</v>
      </c>
    </row>
    <row r="2395" spans="1:2">
      <c r="A2395" s="52">
        <v>37587</v>
      </c>
      <c r="B2395">
        <v>5.23</v>
      </c>
    </row>
    <row r="2396" spans="1:2">
      <c r="A2396" s="52">
        <v>37588</v>
      </c>
      <c r="B2396" t="s">
        <v>7113</v>
      </c>
    </row>
    <row r="2397" spans="1:2">
      <c r="A2397" s="52">
        <v>37589</v>
      </c>
      <c r="B2397">
        <v>5.18</v>
      </c>
    </row>
    <row r="2398" spans="1:2">
      <c r="A2398" s="52">
        <v>37592</v>
      </c>
      <c r="B2398">
        <v>5.17</v>
      </c>
    </row>
    <row r="2399" spans="1:2">
      <c r="A2399" s="52">
        <v>37593</v>
      </c>
      <c r="B2399">
        <v>5.18</v>
      </c>
    </row>
    <row r="2400" spans="1:2">
      <c r="A2400" s="52">
        <v>37594</v>
      </c>
      <c r="B2400">
        <v>5.14</v>
      </c>
    </row>
    <row r="2401" spans="1:2">
      <c r="A2401" s="52">
        <v>37595</v>
      </c>
      <c r="B2401">
        <v>5.09</v>
      </c>
    </row>
    <row r="2402" spans="1:2">
      <c r="A2402" s="52">
        <v>37596</v>
      </c>
      <c r="B2402">
        <v>5.08</v>
      </c>
    </row>
    <row r="2403" spans="1:2">
      <c r="A2403" s="52">
        <v>37599</v>
      </c>
      <c r="B2403">
        <v>5.05</v>
      </c>
    </row>
    <row r="2404" spans="1:2">
      <c r="A2404" s="52">
        <v>37600</v>
      </c>
      <c r="B2404">
        <v>5.0199999999999996</v>
      </c>
    </row>
    <row r="2405" spans="1:2">
      <c r="A2405" s="52">
        <v>37601</v>
      </c>
      <c r="B2405">
        <v>4.97</v>
      </c>
    </row>
    <row r="2406" spans="1:2">
      <c r="A2406" s="52">
        <v>37602</v>
      </c>
      <c r="B2406">
        <v>4.97</v>
      </c>
    </row>
    <row r="2407" spans="1:2">
      <c r="A2407" s="52">
        <v>37603</v>
      </c>
      <c r="B2407">
        <v>5.03</v>
      </c>
    </row>
    <row r="2408" spans="1:2">
      <c r="A2408" s="52">
        <v>37606</v>
      </c>
      <c r="B2408">
        <v>5.1100000000000003</v>
      </c>
    </row>
    <row r="2409" spans="1:2">
      <c r="A2409" s="52">
        <v>37607</v>
      </c>
      <c r="B2409">
        <v>5.1100000000000003</v>
      </c>
    </row>
    <row r="2410" spans="1:2">
      <c r="A2410" s="52">
        <v>37608</v>
      </c>
      <c r="B2410">
        <v>5.05</v>
      </c>
    </row>
    <row r="2411" spans="1:2">
      <c r="A2411" s="52">
        <v>37609</v>
      </c>
      <c r="B2411">
        <v>4.97</v>
      </c>
    </row>
    <row r="2412" spans="1:2">
      <c r="A2412" s="52">
        <v>37610</v>
      </c>
      <c r="B2412">
        <v>4.97</v>
      </c>
    </row>
    <row r="2413" spans="1:2">
      <c r="A2413" s="52">
        <v>37613</v>
      </c>
      <c r="B2413">
        <v>4.9800000000000004</v>
      </c>
    </row>
    <row r="2414" spans="1:2">
      <c r="A2414" s="52">
        <v>37614</v>
      </c>
      <c r="B2414">
        <v>4.93</v>
      </c>
    </row>
    <row r="2415" spans="1:2">
      <c r="A2415" s="52">
        <v>37615</v>
      </c>
      <c r="B2415" t="s">
        <v>7113</v>
      </c>
    </row>
    <row r="2416" spans="1:2">
      <c r="A2416" s="52">
        <v>37616</v>
      </c>
      <c r="B2416">
        <v>4.91</v>
      </c>
    </row>
    <row r="2417" spans="1:2">
      <c r="A2417" s="52">
        <v>37617</v>
      </c>
      <c r="B2417">
        <v>4.83</v>
      </c>
    </row>
    <row r="2418" spans="1:2">
      <c r="A2418" s="52">
        <v>37620</v>
      </c>
      <c r="B2418">
        <v>4.82</v>
      </c>
    </row>
    <row r="2419" spans="1:2">
      <c r="A2419" s="52">
        <v>37621</v>
      </c>
      <c r="B2419">
        <v>4.83</v>
      </c>
    </row>
    <row r="2420" spans="1:2">
      <c r="A2420" s="52">
        <v>37622</v>
      </c>
      <c r="B2420" t="s">
        <v>7113</v>
      </c>
    </row>
    <row r="2421" spans="1:2">
      <c r="A2421" s="52">
        <v>37623</v>
      </c>
      <c r="B2421">
        <v>5.05</v>
      </c>
    </row>
    <row r="2422" spans="1:2">
      <c r="A2422" s="52">
        <v>37624</v>
      </c>
      <c r="B2422">
        <v>5.03</v>
      </c>
    </row>
    <row r="2423" spans="1:2">
      <c r="A2423" s="52">
        <v>37627</v>
      </c>
      <c r="B2423">
        <v>5.05</v>
      </c>
    </row>
    <row r="2424" spans="1:2">
      <c r="A2424" s="52">
        <v>37628</v>
      </c>
      <c r="B2424">
        <v>5.03</v>
      </c>
    </row>
    <row r="2425" spans="1:2">
      <c r="A2425" s="52">
        <v>37629</v>
      </c>
      <c r="B2425">
        <v>5</v>
      </c>
    </row>
    <row r="2426" spans="1:2">
      <c r="A2426" s="52">
        <v>37630</v>
      </c>
      <c r="B2426">
        <v>5.17</v>
      </c>
    </row>
    <row r="2427" spans="1:2">
      <c r="A2427" s="52">
        <v>37631</v>
      </c>
      <c r="B2427">
        <v>5.14</v>
      </c>
    </row>
    <row r="2428" spans="1:2">
      <c r="A2428" s="52">
        <v>37634</v>
      </c>
      <c r="B2428">
        <v>5.13</v>
      </c>
    </row>
    <row r="2429" spans="1:2">
      <c r="A2429" s="52">
        <v>37635</v>
      </c>
      <c r="B2429">
        <v>5.09</v>
      </c>
    </row>
    <row r="2430" spans="1:2">
      <c r="A2430" s="52">
        <v>37636</v>
      </c>
      <c r="B2430">
        <v>5.07</v>
      </c>
    </row>
    <row r="2431" spans="1:2">
      <c r="A2431" s="52">
        <v>37637</v>
      </c>
      <c r="B2431">
        <v>5.0599999999999996</v>
      </c>
    </row>
    <row r="2432" spans="1:2">
      <c r="A2432" s="52">
        <v>37638</v>
      </c>
      <c r="B2432">
        <v>5</v>
      </c>
    </row>
    <row r="2433" spans="1:2">
      <c r="A2433" s="52">
        <v>37641</v>
      </c>
      <c r="B2433" t="s">
        <v>7113</v>
      </c>
    </row>
    <row r="2434" spans="1:2">
      <c r="A2434" s="52">
        <v>37642</v>
      </c>
      <c r="B2434">
        <v>4.9800000000000004</v>
      </c>
    </row>
    <row r="2435" spans="1:2">
      <c r="A2435" s="52">
        <v>37643</v>
      </c>
      <c r="B2435">
        <v>4.9400000000000004</v>
      </c>
    </row>
    <row r="2436" spans="1:2">
      <c r="A2436" s="52">
        <v>37644</v>
      </c>
      <c r="B2436">
        <v>4.9800000000000004</v>
      </c>
    </row>
    <row r="2437" spans="1:2">
      <c r="A2437" s="52">
        <v>37645</v>
      </c>
      <c r="B2437">
        <v>4.92</v>
      </c>
    </row>
    <row r="2438" spans="1:2">
      <c r="A2438" s="52">
        <v>37648</v>
      </c>
      <c r="B2438">
        <v>4.96</v>
      </c>
    </row>
    <row r="2439" spans="1:2">
      <c r="A2439" s="52">
        <v>37649</v>
      </c>
      <c r="B2439">
        <v>4.96</v>
      </c>
    </row>
    <row r="2440" spans="1:2">
      <c r="A2440" s="52">
        <v>37650</v>
      </c>
      <c r="B2440">
        <v>5.01</v>
      </c>
    </row>
    <row r="2441" spans="1:2">
      <c r="A2441" s="52">
        <v>37651</v>
      </c>
      <c r="B2441">
        <v>4.96</v>
      </c>
    </row>
    <row r="2442" spans="1:2">
      <c r="A2442" s="52">
        <v>37652</v>
      </c>
      <c r="B2442">
        <v>4.93</v>
      </c>
    </row>
    <row r="2443" spans="1:2">
      <c r="A2443" s="52">
        <v>37655</v>
      </c>
      <c r="B2443">
        <v>4.93</v>
      </c>
    </row>
    <row r="2444" spans="1:2">
      <c r="A2444" s="52">
        <v>37656</v>
      </c>
      <c r="B2444">
        <v>4.8899999999999997</v>
      </c>
    </row>
    <row r="2445" spans="1:2">
      <c r="A2445" s="52">
        <v>37657</v>
      </c>
      <c r="B2445">
        <v>4.97</v>
      </c>
    </row>
    <row r="2446" spans="1:2">
      <c r="A2446" s="52">
        <v>37658</v>
      </c>
      <c r="B2446">
        <v>4.91</v>
      </c>
    </row>
    <row r="2447" spans="1:2">
      <c r="A2447" s="52">
        <v>37659</v>
      </c>
      <c r="B2447">
        <v>4.88</v>
      </c>
    </row>
    <row r="2448" spans="1:2">
      <c r="A2448" s="52">
        <v>37662</v>
      </c>
      <c r="B2448">
        <v>4.9400000000000004</v>
      </c>
    </row>
    <row r="2449" spans="1:2">
      <c r="A2449" s="52">
        <v>37663</v>
      </c>
      <c r="B2449">
        <v>4.93</v>
      </c>
    </row>
    <row r="2450" spans="1:2">
      <c r="A2450" s="52">
        <v>37664</v>
      </c>
      <c r="B2450">
        <v>4.9000000000000004</v>
      </c>
    </row>
    <row r="2451" spans="1:2">
      <c r="A2451" s="52">
        <v>37665</v>
      </c>
      <c r="B2451">
        <v>4.8600000000000003</v>
      </c>
    </row>
    <row r="2452" spans="1:2">
      <c r="A2452" s="52">
        <v>37666</v>
      </c>
      <c r="B2452">
        <v>4.9400000000000004</v>
      </c>
    </row>
    <row r="2453" spans="1:2">
      <c r="A2453" s="52">
        <v>37669</v>
      </c>
      <c r="B2453" t="s">
        <v>7113</v>
      </c>
    </row>
    <row r="2454" spans="1:2">
      <c r="A2454" s="52">
        <v>37670</v>
      </c>
      <c r="B2454">
        <v>4.92</v>
      </c>
    </row>
    <row r="2455" spans="1:2">
      <c r="A2455" s="52">
        <v>37671</v>
      </c>
      <c r="B2455">
        <v>4.8600000000000003</v>
      </c>
    </row>
    <row r="2456" spans="1:2">
      <c r="A2456" s="52">
        <v>37672</v>
      </c>
      <c r="B2456">
        <v>4.84</v>
      </c>
    </row>
    <row r="2457" spans="1:2">
      <c r="A2457" s="52">
        <v>37673</v>
      </c>
      <c r="B2457">
        <v>4.88</v>
      </c>
    </row>
    <row r="2458" spans="1:2">
      <c r="A2458" s="52">
        <v>37676</v>
      </c>
      <c r="B2458">
        <v>4.8499999999999996</v>
      </c>
    </row>
    <row r="2459" spans="1:2">
      <c r="A2459" s="52">
        <v>37677</v>
      </c>
      <c r="B2459">
        <v>4.8099999999999996</v>
      </c>
    </row>
    <row r="2460" spans="1:2">
      <c r="A2460" s="52">
        <v>37678</v>
      </c>
      <c r="B2460">
        <v>4.7699999999999996</v>
      </c>
    </row>
    <row r="2461" spans="1:2">
      <c r="A2461" s="52">
        <v>37679</v>
      </c>
      <c r="B2461">
        <v>4.75</v>
      </c>
    </row>
    <row r="2462" spans="1:2">
      <c r="A2462" s="52">
        <v>37680</v>
      </c>
      <c r="B2462">
        <v>4.7</v>
      </c>
    </row>
    <row r="2463" spans="1:2">
      <c r="A2463" s="52">
        <v>37683</v>
      </c>
      <c r="B2463">
        <v>4.6900000000000004</v>
      </c>
    </row>
    <row r="2464" spans="1:2">
      <c r="A2464" s="52">
        <v>37684</v>
      </c>
      <c r="B2464">
        <v>4.68</v>
      </c>
    </row>
    <row r="2465" spans="1:2">
      <c r="A2465" s="52">
        <v>37685</v>
      </c>
      <c r="B2465">
        <v>4.67</v>
      </c>
    </row>
    <row r="2466" spans="1:2">
      <c r="A2466" s="52">
        <v>37686</v>
      </c>
      <c r="B2466">
        <v>4.7</v>
      </c>
    </row>
    <row r="2467" spans="1:2">
      <c r="A2467" s="52">
        <v>37687</v>
      </c>
      <c r="B2467">
        <v>4.67</v>
      </c>
    </row>
    <row r="2468" spans="1:2">
      <c r="A2468" s="52">
        <v>37690</v>
      </c>
      <c r="B2468">
        <v>4.6399999999999997</v>
      </c>
    </row>
    <row r="2469" spans="1:2">
      <c r="A2469" s="52">
        <v>37691</v>
      </c>
      <c r="B2469">
        <v>4.6399999999999997</v>
      </c>
    </row>
    <row r="2470" spans="1:2">
      <c r="A2470" s="52">
        <v>37692</v>
      </c>
      <c r="B2470">
        <v>4.62</v>
      </c>
    </row>
    <row r="2471" spans="1:2">
      <c r="A2471" s="52">
        <v>37693</v>
      </c>
      <c r="B2471">
        <v>4.75</v>
      </c>
    </row>
    <row r="2472" spans="1:2">
      <c r="A2472" s="52">
        <v>37694</v>
      </c>
      <c r="B2472">
        <v>4.7300000000000004</v>
      </c>
    </row>
    <row r="2473" spans="1:2">
      <c r="A2473" s="52">
        <v>37697</v>
      </c>
      <c r="B2473">
        <v>4.82</v>
      </c>
    </row>
    <row r="2474" spans="1:2">
      <c r="A2474" s="52">
        <v>37698</v>
      </c>
      <c r="B2474">
        <v>4.8899999999999997</v>
      </c>
    </row>
    <row r="2475" spans="1:2">
      <c r="A2475" s="52">
        <v>37699</v>
      </c>
      <c r="B2475">
        <v>4.9400000000000004</v>
      </c>
    </row>
    <row r="2476" spans="1:2">
      <c r="A2476" s="52">
        <v>37700</v>
      </c>
      <c r="B2476">
        <v>4.99</v>
      </c>
    </row>
    <row r="2477" spans="1:2">
      <c r="A2477" s="52">
        <v>37701</v>
      </c>
      <c r="B2477">
        <v>5.08</v>
      </c>
    </row>
    <row r="2478" spans="1:2">
      <c r="A2478" s="52">
        <v>37704</v>
      </c>
      <c r="B2478">
        <v>4.97</v>
      </c>
    </row>
    <row r="2479" spans="1:2">
      <c r="A2479" s="52">
        <v>37705</v>
      </c>
      <c r="B2479">
        <v>4.97</v>
      </c>
    </row>
    <row r="2480" spans="1:2">
      <c r="A2480" s="52">
        <v>37706</v>
      </c>
      <c r="B2480">
        <v>4.96</v>
      </c>
    </row>
    <row r="2481" spans="1:2">
      <c r="A2481" s="52">
        <v>37707</v>
      </c>
      <c r="B2481">
        <v>4.96</v>
      </c>
    </row>
    <row r="2482" spans="1:2">
      <c r="A2482" s="52">
        <v>37708</v>
      </c>
      <c r="B2482">
        <v>4.93</v>
      </c>
    </row>
    <row r="2483" spans="1:2">
      <c r="A2483" s="52">
        <v>37711</v>
      </c>
      <c r="B2483">
        <v>4.84</v>
      </c>
    </row>
    <row r="2484" spans="1:2">
      <c r="A2484" s="52">
        <v>37712</v>
      </c>
      <c r="B2484">
        <v>4.8499999999999996</v>
      </c>
    </row>
    <row r="2485" spans="1:2">
      <c r="A2485" s="52">
        <v>37713</v>
      </c>
      <c r="B2485">
        <v>4.9400000000000004</v>
      </c>
    </row>
    <row r="2486" spans="1:2">
      <c r="A2486" s="52">
        <v>37714</v>
      </c>
      <c r="B2486">
        <v>4.95</v>
      </c>
    </row>
    <row r="2487" spans="1:2">
      <c r="A2487" s="52">
        <v>37715</v>
      </c>
      <c r="B2487">
        <v>4.97</v>
      </c>
    </row>
    <row r="2488" spans="1:2">
      <c r="A2488" s="52">
        <v>37718</v>
      </c>
      <c r="B2488">
        <v>5.01</v>
      </c>
    </row>
    <row r="2489" spans="1:2">
      <c r="A2489" s="52">
        <v>37719</v>
      </c>
      <c r="B2489">
        <v>4.93</v>
      </c>
    </row>
    <row r="2490" spans="1:2">
      <c r="A2490" s="52">
        <v>37720</v>
      </c>
      <c r="B2490">
        <v>4.92</v>
      </c>
    </row>
    <row r="2491" spans="1:2">
      <c r="A2491" s="52">
        <v>37721</v>
      </c>
      <c r="B2491">
        <v>4.9400000000000004</v>
      </c>
    </row>
    <row r="2492" spans="1:2">
      <c r="A2492" s="52">
        <v>37722</v>
      </c>
      <c r="B2492">
        <v>4.96</v>
      </c>
    </row>
    <row r="2493" spans="1:2">
      <c r="A2493" s="52">
        <v>37725</v>
      </c>
      <c r="B2493">
        <v>4.99</v>
      </c>
    </row>
    <row r="2494" spans="1:2">
      <c r="A2494" s="52">
        <v>37726</v>
      </c>
      <c r="B2494">
        <v>4.93</v>
      </c>
    </row>
    <row r="2495" spans="1:2">
      <c r="A2495" s="52">
        <v>37727</v>
      </c>
      <c r="B2495">
        <v>4.92</v>
      </c>
    </row>
    <row r="2496" spans="1:2">
      <c r="A2496" s="52">
        <v>37728</v>
      </c>
      <c r="B2496">
        <v>4.91</v>
      </c>
    </row>
    <row r="2497" spans="1:2">
      <c r="A2497" s="52">
        <v>37729</v>
      </c>
      <c r="B2497" t="s">
        <v>7113</v>
      </c>
    </row>
    <row r="2498" spans="1:2">
      <c r="A2498" s="52">
        <v>37732</v>
      </c>
      <c r="B2498">
        <v>4.92</v>
      </c>
    </row>
    <row r="2499" spans="1:2">
      <c r="A2499" s="52">
        <v>37733</v>
      </c>
      <c r="B2499">
        <v>4.9400000000000004</v>
      </c>
    </row>
    <row r="2500" spans="1:2">
      <c r="A2500" s="52">
        <v>37734</v>
      </c>
      <c r="B2500">
        <v>4.92</v>
      </c>
    </row>
    <row r="2501" spans="1:2">
      <c r="A2501" s="52">
        <v>37735</v>
      </c>
      <c r="B2501">
        <v>4.84</v>
      </c>
    </row>
    <row r="2502" spans="1:2">
      <c r="A2502" s="52">
        <v>37736</v>
      </c>
      <c r="B2502">
        <v>4.83</v>
      </c>
    </row>
    <row r="2503" spans="1:2">
      <c r="A2503" s="52">
        <v>37739</v>
      </c>
      <c r="B2503">
        <v>4.83</v>
      </c>
    </row>
    <row r="2504" spans="1:2">
      <c r="A2504" s="52">
        <v>37740</v>
      </c>
      <c r="B2504">
        <v>4.8600000000000003</v>
      </c>
    </row>
    <row r="2505" spans="1:2">
      <c r="A2505" s="52">
        <v>37741</v>
      </c>
      <c r="B2505">
        <v>4.79</v>
      </c>
    </row>
    <row r="2506" spans="1:2">
      <c r="A2506" s="52">
        <v>37742</v>
      </c>
      <c r="B2506">
        <v>4.8</v>
      </c>
    </row>
    <row r="2507" spans="1:2">
      <c r="A2507" s="52">
        <v>37743</v>
      </c>
      <c r="B2507">
        <v>4.84</v>
      </c>
    </row>
    <row r="2508" spans="1:2">
      <c r="A2508" s="52">
        <v>37746</v>
      </c>
      <c r="B2508">
        <v>4.8</v>
      </c>
    </row>
    <row r="2509" spans="1:2">
      <c r="A2509" s="52">
        <v>37747</v>
      </c>
      <c r="B2509">
        <v>4.76</v>
      </c>
    </row>
    <row r="2510" spans="1:2">
      <c r="A2510" s="52">
        <v>37748</v>
      </c>
      <c r="B2510">
        <v>4.67</v>
      </c>
    </row>
    <row r="2511" spans="1:2">
      <c r="A2511" s="52">
        <v>37749</v>
      </c>
      <c r="B2511">
        <v>4.6500000000000004</v>
      </c>
    </row>
    <row r="2512" spans="1:2">
      <c r="A2512" s="52">
        <v>37750</v>
      </c>
      <c r="B2512">
        <v>4.6399999999999997</v>
      </c>
    </row>
    <row r="2513" spans="1:2">
      <c r="A2513" s="52">
        <v>37753</v>
      </c>
      <c r="B2513">
        <v>4.5999999999999996</v>
      </c>
    </row>
    <row r="2514" spans="1:2">
      <c r="A2514" s="52">
        <v>37754</v>
      </c>
      <c r="B2514">
        <v>4.58</v>
      </c>
    </row>
    <row r="2515" spans="1:2">
      <c r="A2515" s="52">
        <v>37755</v>
      </c>
      <c r="B2515">
        <v>4.47</v>
      </c>
    </row>
    <row r="2516" spans="1:2">
      <c r="A2516" s="52">
        <v>37756</v>
      </c>
      <c r="B2516">
        <v>4.4800000000000004</v>
      </c>
    </row>
    <row r="2517" spans="1:2">
      <c r="A2517" s="52">
        <v>37757</v>
      </c>
      <c r="B2517">
        <v>4.4400000000000004</v>
      </c>
    </row>
    <row r="2518" spans="1:2">
      <c r="A2518" s="52">
        <v>37760</v>
      </c>
      <c r="B2518">
        <v>4.4400000000000004</v>
      </c>
    </row>
    <row r="2519" spans="1:2">
      <c r="A2519" s="52">
        <v>37761</v>
      </c>
      <c r="B2519">
        <v>4.3600000000000003</v>
      </c>
    </row>
    <row r="2520" spans="1:2">
      <c r="A2520" s="52">
        <v>37762</v>
      </c>
      <c r="B2520">
        <v>4.33</v>
      </c>
    </row>
    <row r="2521" spans="1:2">
      <c r="A2521" s="52">
        <v>37763</v>
      </c>
      <c r="B2521">
        <v>4.29</v>
      </c>
    </row>
    <row r="2522" spans="1:2">
      <c r="A2522" s="52">
        <v>37764</v>
      </c>
      <c r="B2522">
        <v>4.28</v>
      </c>
    </row>
    <row r="2523" spans="1:2">
      <c r="A2523" s="52">
        <v>37767</v>
      </c>
      <c r="B2523" t="s">
        <v>7113</v>
      </c>
    </row>
    <row r="2524" spans="1:2">
      <c r="A2524" s="52">
        <v>37768</v>
      </c>
      <c r="B2524">
        <v>4.3899999999999997</v>
      </c>
    </row>
    <row r="2525" spans="1:2">
      <c r="A2525" s="52">
        <v>37769</v>
      </c>
      <c r="B2525">
        <v>4.42</v>
      </c>
    </row>
    <row r="2526" spans="1:2">
      <c r="A2526" s="52">
        <v>37770</v>
      </c>
      <c r="B2526">
        <v>4.3499999999999996</v>
      </c>
    </row>
    <row r="2527" spans="1:2">
      <c r="A2527" s="52">
        <v>37771</v>
      </c>
      <c r="B2527">
        <v>4.3600000000000003</v>
      </c>
    </row>
    <row r="2528" spans="1:2">
      <c r="A2528" s="52">
        <v>37774</v>
      </c>
      <c r="B2528">
        <v>4.43</v>
      </c>
    </row>
    <row r="2529" spans="1:2">
      <c r="A2529" s="52">
        <v>37775</v>
      </c>
      <c r="B2529">
        <v>4.3499999999999996</v>
      </c>
    </row>
    <row r="2530" spans="1:2">
      <c r="A2530" s="52">
        <v>37776</v>
      </c>
      <c r="B2530">
        <v>4.32</v>
      </c>
    </row>
    <row r="2531" spans="1:2">
      <c r="A2531" s="52">
        <v>37777</v>
      </c>
      <c r="B2531">
        <v>4.37</v>
      </c>
    </row>
    <row r="2532" spans="1:2">
      <c r="A2532" s="52">
        <v>37778</v>
      </c>
      <c r="B2532">
        <v>4.37</v>
      </c>
    </row>
    <row r="2533" spans="1:2">
      <c r="A2533" s="52">
        <v>37781</v>
      </c>
      <c r="B2533">
        <v>4.3099999999999996</v>
      </c>
    </row>
    <row r="2534" spans="1:2">
      <c r="A2534" s="52">
        <v>37782</v>
      </c>
      <c r="B2534">
        <v>4.22</v>
      </c>
    </row>
    <row r="2535" spans="1:2">
      <c r="A2535" s="52">
        <v>37783</v>
      </c>
      <c r="B2535">
        <v>4.2300000000000004</v>
      </c>
    </row>
    <row r="2536" spans="1:2">
      <c r="A2536" s="52">
        <v>37784</v>
      </c>
      <c r="B2536">
        <v>4.18</v>
      </c>
    </row>
    <row r="2537" spans="1:2">
      <c r="A2537" s="52">
        <v>37785</v>
      </c>
      <c r="B2537">
        <v>4.13</v>
      </c>
    </row>
    <row r="2538" spans="1:2">
      <c r="A2538" s="52">
        <v>37788</v>
      </c>
      <c r="B2538">
        <v>4.18</v>
      </c>
    </row>
    <row r="2539" spans="1:2">
      <c r="A2539" s="52">
        <v>37789</v>
      </c>
      <c r="B2539">
        <v>4.26</v>
      </c>
    </row>
    <row r="2540" spans="1:2">
      <c r="A2540" s="52">
        <v>37790</v>
      </c>
      <c r="B2540">
        <v>4.3499999999999996</v>
      </c>
    </row>
    <row r="2541" spans="1:2">
      <c r="A2541" s="52">
        <v>37791</v>
      </c>
      <c r="B2541">
        <v>4.37</v>
      </c>
    </row>
    <row r="2542" spans="1:2">
      <c r="A2542" s="52">
        <v>37792</v>
      </c>
      <c r="B2542">
        <v>4.41</v>
      </c>
    </row>
    <row r="2543" spans="1:2">
      <c r="A2543" s="52">
        <v>37795</v>
      </c>
      <c r="B2543">
        <v>4.3499999999999996</v>
      </c>
    </row>
    <row r="2544" spans="1:2">
      <c r="A2544" s="52">
        <v>37796</v>
      </c>
      <c r="B2544">
        <v>4.3099999999999996</v>
      </c>
    </row>
    <row r="2545" spans="1:2">
      <c r="A2545" s="52">
        <v>37797</v>
      </c>
      <c r="B2545">
        <v>4.4000000000000004</v>
      </c>
    </row>
    <row r="2546" spans="1:2">
      <c r="A2546" s="52">
        <v>37798</v>
      </c>
      <c r="B2546">
        <v>4.5199999999999996</v>
      </c>
    </row>
    <row r="2547" spans="1:2">
      <c r="A2547" s="52">
        <v>37799</v>
      </c>
      <c r="B2547">
        <v>4.57</v>
      </c>
    </row>
    <row r="2548" spans="1:2">
      <c r="A2548" s="52">
        <v>37802</v>
      </c>
      <c r="B2548">
        <v>4.5199999999999996</v>
      </c>
    </row>
    <row r="2549" spans="1:2">
      <c r="A2549" s="52">
        <v>37803</v>
      </c>
      <c r="B2549">
        <v>4.54</v>
      </c>
    </row>
    <row r="2550" spans="1:2">
      <c r="A2550" s="52">
        <v>37804</v>
      </c>
      <c r="B2550">
        <v>4.54</v>
      </c>
    </row>
    <row r="2551" spans="1:2">
      <c r="A2551" s="52">
        <v>37805</v>
      </c>
      <c r="B2551">
        <v>4.6399999999999997</v>
      </c>
    </row>
    <row r="2552" spans="1:2">
      <c r="A2552" s="52">
        <v>37806</v>
      </c>
      <c r="B2552" t="s">
        <v>7113</v>
      </c>
    </row>
    <row r="2553" spans="1:2">
      <c r="A2553" s="52">
        <v>37809</v>
      </c>
      <c r="B2553">
        <v>4.6900000000000004</v>
      </c>
    </row>
    <row r="2554" spans="1:2">
      <c r="A2554" s="52">
        <v>37810</v>
      </c>
      <c r="B2554">
        <v>4.71</v>
      </c>
    </row>
    <row r="2555" spans="1:2">
      <c r="A2555" s="52">
        <v>37811</v>
      </c>
      <c r="B2555">
        <v>4.6900000000000004</v>
      </c>
    </row>
    <row r="2556" spans="1:2">
      <c r="A2556" s="52">
        <v>37812</v>
      </c>
      <c r="B2556">
        <v>4.68</v>
      </c>
    </row>
    <row r="2557" spans="1:2">
      <c r="A2557" s="52">
        <v>37813</v>
      </c>
      <c r="B2557">
        <v>4.6500000000000004</v>
      </c>
    </row>
    <row r="2558" spans="1:2">
      <c r="A2558" s="52">
        <v>37816</v>
      </c>
      <c r="B2558">
        <v>4.74</v>
      </c>
    </row>
    <row r="2559" spans="1:2">
      <c r="A2559" s="52">
        <v>37817</v>
      </c>
      <c r="B2559">
        <v>4.91</v>
      </c>
    </row>
    <row r="2560" spans="1:2">
      <c r="A2560" s="52">
        <v>37818</v>
      </c>
      <c r="B2560">
        <v>4.91</v>
      </c>
    </row>
    <row r="2561" spans="1:2">
      <c r="A2561" s="52">
        <v>37819</v>
      </c>
      <c r="B2561">
        <v>4.92</v>
      </c>
    </row>
    <row r="2562" spans="1:2">
      <c r="A2562" s="52">
        <v>37820</v>
      </c>
      <c r="B2562">
        <v>4.93</v>
      </c>
    </row>
    <row r="2563" spans="1:2">
      <c r="A2563" s="52">
        <v>37823</v>
      </c>
      <c r="B2563">
        <v>5.09</v>
      </c>
    </row>
    <row r="2564" spans="1:2">
      <c r="A2564" s="52">
        <v>37824</v>
      </c>
      <c r="B2564">
        <v>5.07</v>
      </c>
    </row>
    <row r="2565" spans="1:2">
      <c r="A2565" s="52">
        <v>37825</v>
      </c>
      <c r="B2565">
        <v>5.04</v>
      </c>
    </row>
    <row r="2566" spans="1:2">
      <c r="A2566" s="52">
        <v>37826</v>
      </c>
      <c r="B2566">
        <v>5.12</v>
      </c>
    </row>
    <row r="2567" spans="1:2">
      <c r="A2567" s="52">
        <v>37827</v>
      </c>
      <c r="B2567">
        <v>5.15</v>
      </c>
    </row>
    <row r="2568" spans="1:2">
      <c r="A2568" s="52">
        <v>37830</v>
      </c>
      <c r="B2568">
        <v>5.23</v>
      </c>
    </row>
    <row r="2569" spans="1:2">
      <c r="A2569" s="52">
        <v>37831</v>
      </c>
      <c r="B2569">
        <v>5.33</v>
      </c>
    </row>
    <row r="2570" spans="1:2">
      <c r="A2570" s="52">
        <v>37832</v>
      </c>
      <c r="B2570">
        <v>5.27</v>
      </c>
    </row>
    <row r="2571" spans="1:2">
      <c r="A2571" s="52">
        <v>37833</v>
      </c>
      <c r="B2571">
        <v>5.43</v>
      </c>
    </row>
    <row r="2572" spans="1:2">
      <c r="A2572" s="52">
        <v>37834</v>
      </c>
      <c r="B2572">
        <v>5.42</v>
      </c>
    </row>
    <row r="2573" spans="1:2">
      <c r="A2573" s="52">
        <v>37837</v>
      </c>
      <c r="B2573">
        <v>5.36</v>
      </c>
    </row>
    <row r="2574" spans="1:2">
      <c r="A2574" s="52">
        <v>37838</v>
      </c>
      <c r="B2574">
        <v>5.48</v>
      </c>
    </row>
    <row r="2575" spans="1:2">
      <c r="A2575" s="52">
        <v>37839</v>
      </c>
      <c r="B2575">
        <v>5.31</v>
      </c>
    </row>
    <row r="2576" spans="1:2">
      <c r="A2576" s="52">
        <v>37840</v>
      </c>
      <c r="B2576">
        <v>5.27</v>
      </c>
    </row>
    <row r="2577" spans="1:2">
      <c r="A2577" s="52">
        <v>37841</v>
      </c>
      <c r="B2577">
        <v>5.29</v>
      </c>
    </row>
    <row r="2578" spans="1:2">
      <c r="A2578" s="52">
        <v>37844</v>
      </c>
      <c r="B2578">
        <v>5.36</v>
      </c>
    </row>
    <row r="2579" spans="1:2">
      <c r="A2579" s="52">
        <v>37845</v>
      </c>
      <c r="B2579">
        <v>5.36</v>
      </c>
    </row>
    <row r="2580" spans="1:2">
      <c r="A2580" s="52">
        <v>37846</v>
      </c>
      <c r="B2580">
        <v>5.55</v>
      </c>
    </row>
    <row r="2581" spans="1:2">
      <c r="A2581" s="52">
        <v>37847</v>
      </c>
      <c r="B2581">
        <v>5.49</v>
      </c>
    </row>
    <row r="2582" spans="1:2">
      <c r="A2582" s="52">
        <v>37848</v>
      </c>
      <c r="B2582">
        <v>5.49</v>
      </c>
    </row>
    <row r="2583" spans="1:2">
      <c r="A2583" s="52">
        <v>37851</v>
      </c>
      <c r="B2583">
        <v>5.45</v>
      </c>
    </row>
    <row r="2584" spans="1:2">
      <c r="A2584" s="52">
        <v>37852</v>
      </c>
      <c r="B2584">
        <v>5.33</v>
      </c>
    </row>
    <row r="2585" spans="1:2">
      <c r="A2585" s="52">
        <v>37853</v>
      </c>
      <c r="B2585">
        <v>5.39</v>
      </c>
    </row>
    <row r="2586" spans="1:2">
      <c r="A2586" s="52">
        <v>37854</v>
      </c>
      <c r="B2586">
        <v>5.43</v>
      </c>
    </row>
    <row r="2587" spans="1:2">
      <c r="A2587" s="52">
        <v>37855</v>
      </c>
      <c r="B2587">
        <v>5.37</v>
      </c>
    </row>
    <row r="2588" spans="1:2">
      <c r="A2588" s="52">
        <v>37858</v>
      </c>
      <c r="B2588">
        <v>5.43</v>
      </c>
    </row>
    <row r="2589" spans="1:2">
      <c r="A2589" s="52">
        <v>37859</v>
      </c>
      <c r="B2589">
        <v>5.39</v>
      </c>
    </row>
    <row r="2590" spans="1:2">
      <c r="A2590" s="52">
        <v>37860</v>
      </c>
      <c r="B2590">
        <v>5.43</v>
      </c>
    </row>
    <row r="2591" spans="1:2">
      <c r="A2591" s="52">
        <v>37861</v>
      </c>
      <c r="B2591">
        <v>5.31</v>
      </c>
    </row>
    <row r="2592" spans="1:2">
      <c r="A2592" s="52">
        <v>37862</v>
      </c>
      <c r="B2592">
        <v>5.33</v>
      </c>
    </row>
    <row r="2593" spans="1:2">
      <c r="A2593" s="52">
        <v>37865</v>
      </c>
      <c r="B2593" t="s">
        <v>7113</v>
      </c>
    </row>
    <row r="2594" spans="1:2">
      <c r="A2594" s="52">
        <v>37866</v>
      </c>
      <c r="B2594">
        <v>5.48</v>
      </c>
    </row>
    <row r="2595" spans="1:2">
      <c r="A2595" s="52">
        <v>37867</v>
      </c>
      <c r="B2595">
        <v>5.49</v>
      </c>
    </row>
    <row r="2596" spans="1:2">
      <c r="A2596" s="52">
        <v>37868</v>
      </c>
      <c r="B2596">
        <v>5.43</v>
      </c>
    </row>
    <row r="2597" spans="1:2">
      <c r="A2597" s="52">
        <v>37869</v>
      </c>
      <c r="B2597">
        <v>5.29</v>
      </c>
    </row>
    <row r="2598" spans="1:2">
      <c r="A2598" s="52">
        <v>37872</v>
      </c>
      <c r="B2598">
        <v>5.33</v>
      </c>
    </row>
    <row r="2599" spans="1:2">
      <c r="A2599" s="52">
        <v>37873</v>
      </c>
      <c r="B2599">
        <v>5.31</v>
      </c>
    </row>
    <row r="2600" spans="1:2">
      <c r="A2600" s="52">
        <v>37874</v>
      </c>
      <c r="B2600">
        <v>5.22</v>
      </c>
    </row>
    <row r="2601" spans="1:2">
      <c r="A2601" s="52">
        <v>37875</v>
      </c>
      <c r="B2601">
        <v>5.27</v>
      </c>
    </row>
    <row r="2602" spans="1:2">
      <c r="A2602" s="52">
        <v>37876</v>
      </c>
      <c r="B2602">
        <v>5.22</v>
      </c>
    </row>
    <row r="2603" spans="1:2">
      <c r="A2603" s="52">
        <v>37879</v>
      </c>
      <c r="B2603">
        <v>5.24</v>
      </c>
    </row>
    <row r="2604" spans="1:2">
      <c r="A2604" s="52">
        <v>37880</v>
      </c>
      <c r="B2604">
        <v>5.26</v>
      </c>
    </row>
    <row r="2605" spans="1:2">
      <c r="A2605" s="52">
        <v>37881</v>
      </c>
      <c r="B2605">
        <v>5.15</v>
      </c>
    </row>
    <row r="2606" spans="1:2">
      <c r="A2606" s="52">
        <v>37882</v>
      </c>
      <c r="B2606">
        <v>5.15</v>
      </c>
    </row>
    <row r="2607" spans="1:2">
      <c r="A2607" s="52">
        <v>37883</v>
      </c>
      <c r="B2607">
        <v>5.12</v>
      </c>
    </row>
    <row r="2608" spans="1:2">
      <c r="A2608" s="52">
        <v>37886</v>
      </c>
      <c r="B2608">
        <v>5.2</v>
      </c>
    </row>
    <row r="2609" spans="1:2">
      <c r="A2609" s="52">
        <v>37887</v>
      </c>
      <c r="B2609">
        <v>5.16</v>
      </c>
    </row>
    <row r="2610" spans="1:2">
      <c r="A2610" s="52">
        <v>37888</v>
      </c>
      <c r="B2610">
        <v>5.09</v>
      </c>
    </row>
    <row r="2611" spans="1:2">
      <c r="A2611" s="52">
        <v>37889</v>
      </c>
      <c r="B2611">
        <v>5.04</v>
      </c>
    </row>
    <row r="2612" spans="1:2">
      <c r="A2612" s="52">
        <v>37890</v>
      </c>
      <c r="B2612">
        <v>4.9800000000000004</v>
      </c>
    </row>
    <row r="2613" spans="1:2">
      <c r="A2613" s="52">
        <v>37893</v>
      </c>
      <c r="B2613">
        <v>5.03</v>
      </c>
    </row>
    <row r="2614" spans="1:2">
      <c r="A2614" s="52">
        <v>37894</v>
      </c>
      <c r="B2614">
        <v>4.91</v>
      </c>
    </row>
    <row r="2615" spans="1:2">
      <c r="A2615" s="52">
        <v>37895</v>
      </c>
      <c r="B2615">
        <v>4.92</v>
      </c>
    </row>
    <row r="2616" spans="1:2">
      <c r="A2616" s="52">
        <v>37896</v>
      </c>
      <c r="B2616">
        <v>4.97</v>
      </c>
    </row>
    <row r="2617" spans="1:2">
      <c r="A2617" s="52">
        <v>37897</v>
      </c>
      <c r="B2617">
        <v>5.15</v>
      </c>
    </row>
    <row r="2618" spans="1:2">
      <c r="A2618" s="52">
        <v>37900</v>
      </c>
      <c r="B2618">
        <v>5.0999999999999996</v>
      </c>
    </row>
    <row r="2619" spans="1:2">
      <c r="A2619" s="52">
        <v>37901</v>
      </c>
      <c r="B2619">
        <v>5.21</v>
      </c>
    </row>
    <row r="2620" spans="1:2">
      <c r="A2620" s="52">
        <v>37902</v>
      </c>
      <c r="B2620">
        <v>5.22</v>
      </c>
    </row>
    <row r="2621" spans="1:2">
      <c r="A2621" s="52">
        <v>37903</v>
      </c>
      <c r="B2621">
        <v>5.27</v>
      </c>
    </row>
    <row r="2622" spans="1:2">
      <c r="A2622" s="52">
        <v>37904</v>
      </c>
      <c r="B2622">
        <v>5.23</v>
      </c>
    </row>
    <row r="2623" spans="1:2">
      <c r="A2623" s="52">
        <v>37907</v>
      </c>
      <c r="B2623" t="s">
        <v>7113</v>
      </c>
    </row>
    <row r="2624" spans="1:2">
      <c r="A2624" s="52">
        <v>37908</v>
      </c>
      <c r="B2624">
        <v>5.32</v>
      </c>
    </row>
    <row r="2625" spans="1:2">
      <c r="A2625" s="52">
        <v>37909</v>
      </c>
      <c r="B2625">
        <v>5.36</v>
      </c>
    </row>
    <row r="2626" spans="1:2">
      <c r="A2626" s="52">
        <v>37910</v>
      </c>
      <c r="B2626">
        <v>5.38</v>
      </c>
    </row>
    <row r="2627" spans="1:2">
      <c r="A2627" s="52">
        <v>37911</v>
      </c>
      <c r="B2627">
        <v>5.32</v>
      </c>
    </row>
    <row r="2628" spans="1:2">
      <c r="A2628" s="52">
        <v>37914</v>
      </c>
      <c r="B2628">
        <v>5.3</v>
      </c>
    </row>
    <row r="2629" spans="1:2">
      <c r="A2629" s="52">
        <v>37915</v>
      </c>
      <c r="B2629">
        <v>5.28</v>
      </c>
    </row>
    <row r="2630" spans="1:2">
      <c r="A2630" s="52">
        <v>37916</v>
      </c>
      <c r="B2630">
        <v>5.19</v>
      </c>
    </row>
    <row r="2631" spans="1:2">
      <c r="A2631" s="52">
        <v>37917</v>
      </c>
      <c r="B2631">
        <v>5.25</v>
      </c>
    </row>
    <row r="2632" spans="1:2">
      <c r="A2632" s="52">
        <v>37918</v>
      </c>
      <c r="B2632">
        <v>5.14</v>
      </c>
    </row>
    <row r="2633" spans="1:2">
      <c r="A2633" s="52">
        <v>37921</v>
      </c>
      <c r="B2633">
        <v>5.19</v>
      </c>
    </row>
    <row r="2634" spans="1:2">
      <c r="A2634" s="52">
        <v>37922</v>
      </c>
      <c r="B2634">
        <v>5.14</v>
      </c>
    </row>
    <row r="2635" spans="1:2">
      <c r="A2635" s="52">
        <v>37923</v>
      </c>
      <c r="B2635">
        <v>5.21</v>
      </c>
    </row>
    <row r="2636" spans="1:2">
      <c r="A2636" s="52">
        <v>37924</v>
      </c>
      <c r="B2636">
        <v>5.25</v>
      </c>
    </row>
    <row r="2637" spans="1:2">
      <c r="A2637" s="52">
        <v>37925</v>
      </c>
      <c r="B2637">
        <v>5.2</v>
      </c>
    </row>
    <row r="2638" spans="1:2">
      <c r="A2638" s="52">
        <v>37928</v>
      </c>
      <c r="B2638">
        <v>5.25</v>
      </c>
    </row>
    <row r="2639" spans="1:2">
      <c r="A2639" s="52">
        <v>37929</v>
      </c>
      <c r="B2639">
        <v>5.19</v>
      </c>
    </row>
    <row r="2640" spans="1:2">
      <c r="A2640" s="52">
        <v>37930</v>
      </c>
      <c r="B2640">
        <v>5.24</v>
      </c>
    </row>
    <row r="2641" spans="1:2">
      <c r="A2641" s="52">
        <v>37931</v>
      </c>
      <c r="B2641">
        <v>5.32</v>
      </c>
    </row>
    <row r="2642" spans="1:2">
      <c r="A2642" s="52">
        <v>37932</v>
      </c>
      <c r="B2642">
        <v>5.33</v>
      </c>
    </row>
    <row r="2643" spans="1:2">
      <c r="A2643" s="52">
        <v>37935</v>
      </c>
      <c r="B2643">
        <v>5.34</v>
      </c>
    </row>
    <row r="2644" spans="1:2">
      <c r="A2644" s="52">
        <v>37936</v>
      </c>
      <c r="B2644" t="s">
        <v>7113</v>
      </c>
    </row>
    <row r="2645" spans="1:2">
      <c r="A2645" s="52">
        <v>37937</v>
      </c>
      <c r="B2645">
        <v>5.29</v>
      </c>
    </row>
    <row r="2646" spans="1:2">
      <c r="A2646" s="52">
        <v>37938</v>
      </c>
      <c r="B2646">
        <v>5.16</v>
      </c>
    </row>
    <row r="2647" spans="1:2">
      <c r="A2647" s="52">
        <v>37939</v>
      </c>
      <c r="B2647">
        <v>5.0999999999999996</v>
      </c>
    </row>
    <row r="2648" spans="1:2">
      <c r="A2648" s="52">
        <v>37942</v>
      </c>
      <c r="B2648">
        <v>5.07</v>
      </c>
    </row>
    <row r="2649" spans="1:2">
      <c r="A2649" s="52">
        <v>37943</v>
      </c>
      <c r="B2649">
        <v>5.05</v>
      </c>
    </row>
    <row r="2650" spans="1:2">
      <c r="A2650" s="52">
        <v>37944</v>
      </c>
      <c r="B2650">
        <v>5.12</v>
      </c>
    </row>
    <row r="2651" spans="1:2">
      <c r="A2651" s="52">
        <v>37945</v>
      </c>
      <c r="B2651">
        <v>5.0599999999999996</v>
      </c>
    </row>
    <row r="2652" spans="1:2">
      <c r="A2652" s="52">
        <v>37946</v>
      </c>
      <c r="B2652">
        <v>5.05</v>
      </c>
    </row>
    <row r="2653" spans="1:2">
      <c r="A2653" s="52">
        <v>37949</v>
      </c>
      <c r="B2653">
        <v>5.1100000000000003</v>
      </c>
    </row>
    <row r="2654" spans="1:2">
      <c r="A2654" s="52">
        <v>37950</v>
      </c>
      <c r="B2654">
        <v>5.07</v>
      </c>
    </row>
    <row r="2655" spans="1:2">
      <c r="A2655" s="52">
        <v>37951</v>
      </c>
      <c r="B2655">
        <v>5.12</v>
      </c>
    </row>
    <row r="2656" spans="1:2">
      <c r="A2656" s="52">
        <v>37952</v>
      </c>
      <c r="B2656" t="s">
        <v>7113</v>
      </c>
    </row>
    <row r="2657" spans="1:2">
      <c r="A2657" s="52">
        <v>37953</v>
      </c>
      <c r="B2657">
        <v>5.2</v>
      </c>
    </row>
    <row r="2658" spans="1:2">
      <c r="A2658" s="52">
        <v>37956</v>
      </c>
      <c r="B2658">
        <v>5.23</v>
      </c>
    </row>
    <row r="2659" spans="1:2">
      <c r="A2659" s="52">
        <v>37957</v>
      </c>
      <c r="B2659">
        <v>5.22</v>
      </c>
    </row>
    <row r="2660" spans="1:2">
      <c r="A2660" s="52">
        <v>37958</v>
      </c>
      <c r="B2660">
        <v>5.25</v>
      </c>
    </row>
    <row r="2661" spans="1:2">
      <c r="A2661" s="52">
        <v>37959</v>
      </c>
      <c r="B2661">
        <v>5.22</v>
      </c>
    </row>
    <row r="2662" spans="1:2">
      <c r="A2662" s="52">
        <v>37960</v>
      </c>
      <c r="B2662">
        <v>5.09</v>
      </c>
    </row>
    <row r="2663" spans="1:2">
      <c r="A2663" s="52">
        <v>37963</v>
      </c>
      <c r="B2663">
        <v>5.15</v>
      </c>
    </row>
    <row r="2664" spans="1:2">
      <c r="A2664" s="52">
        <v>37964</v>
      </c>
      <c r="B2664">
        <v>5.18</v>
      </c>
    </row>
    <row r="2665" spans="1:2">
      <c r="A2665" s="52">
        <v>37965</v>
      </c>
      <c r="B2665">
        <v>5.16</v>
      </c>
    </row>
    <row r="2666" spans="1:2">
      <c r="A2666" s="52">
        <v>37966</v>
      </c>
      <c r="B2666">
        <v>5.14</v>
      </c>
    </row>
    <row r="2667" spans="1:2">
      <c r="A2667" s="52">
        <v>37967</v>
      </c>
      <c r="B2667">
        <v>5.12</v>
      </c>
    </row>
    <row r="2668" spans="1:2">
      <c r="A2668" s="52">
        <v>37970</v>
      </c>
      <c r="B2668">
        <v>5.13</v>
      </c>
    </row>
    <row r="2669" spans="1:2">
      <c r="A2669" s="52">
        <v>37971</v>
      </c>
      <c r="B2669">
        <v>5.0999999999999996</v>
      </c>
    </row>
    <row r="2670" spans="1:2">
      <c r="A2670" s="52">
        <v>37972</v>
      </c>
      <c r="B2670">
        <v>5.05</v>
      </c>
    </row>
    <row r="2671" spans="1:2">
      <c r="A2671" s="52">
        <v>37973</v>
      </c>
      <c r="B2671">
        <v>4.99</v>
      </c>
    </row>
    <row r="2672" spans="1:2">
      <c r="A2672" s="52">
        <v>37974</v>
      </c>
      <c r="B2672">
        <v>4.99</v>
      </c>
    </row>
    <row r="2673" spans="1:2">
      <c r="A2673" s="52">
        <v>37977</v>
      </c>
      <c r="B2673">
        <v>5.0199999999999996</v>
      </c>
    </row>
    <row r="2674" spans="1:2">
      <c r="A2674" s="52">
        <v>37978</v>
      </c>
      <c r="B2674">
        <v>5.09</v>
      </c>
    </row>
    <row r="2675" spans="1:2">
      <c r="A2675" s="52">
        <v>37979</v>
      </c>
      <c r="B2675">
        <v>5.0199999999999996</v>
      </c>
    </row>
    <row r="2676" spans="1:2">
      <c r="A2676" s="52">
        <v>37980</v>
      </c>
      <c r="B2676" t="s">
        <v>7113</v>
      </c>
    </row>
    <row r="2677" spans="1:2">
      <c r="A2677" s="52">
        <v>37981</v>
      </c>
      <c r="B2677">
        <v>4.99</v>
      </c>
    </row>
    <row r="2678" spans="1:2">
      <c r="A2678" s="52">
        <v>37984</v>
      </c>
      <c r="B2678">
        <v>5.07</v>
      </c>
    </row>
    <row r="2679" spans="1:2">
      <c r="A2679" s="52">
        <v>37985</v>
      </c>
      <c r="B2679">
        <v>5.12</v>
      </c>
    </row>
    <row r="2680" spans="1:2">
      <c r="A2680" s="52">
        <v>37986</v>
      </c>
      <c r="B2680">
        <v>5.0999999999999996</v>
      </c>
    </row>
    <row r="2681" spans="1:2">
      <c r="A2681" s="52">
        <v>37987</v>
      </c>
      <c r="B2681" t="s">
        <v>7113</v>
      </c>
    </row>
    <row r="2682" spans="1:2">
      <c r="A2682" s="52">
        <v>37988</v>
      </c>
      <c r="B2682">
        <v>5.21</v>
      </c>
    </row>
    <row r="2683" spans="1:2">
      <c r="A2683" s="52">
        <v>37991</v>
      </c>
      <c r="B2683">
        <v>5.23</v>
      </c>
    </row>
    <row r="2684" spans="1:2">
      <c r="A2684" s="52">
        <v>37992</v>
      </c>
      <c r="B2684">
        <v>5.13</v>
      </c>
    </row>
    <row r="2685" spans="1:2">
      <c r="A2685" s="52">
        <v>37993</v>
      </c>
      <c r="B2685">
        <v>5.1100000000000003</v>
      </c>
    </row>
    <row r="2686" spans="1:2">
      <c r="A2686" s="52">
        <v>37994</v>
      </c>
      <c r="B2686">
        <v>5.12</v>
      </c>
    </row>
    <row r="2687" spans="1:2">
      <c r="A2687" s="52">
        <v>37995</v>
      </c>
      <c r="B2687">
        <v>4.9800000000000004</v>
      </c>
    </row>
    <row r="2688" spans="1:2">
      <c r="A2688" s="52">
        <v>37998</v>
      </c>
      <c r="B2688">
        <v>4.99</v>
      </c>
    </row>
    <row r="2689" spans="1:2">
      <c r="A2689" s="52">
        <v>37999</v>
      </c>
      <c r="B2689">
        <v>4.95</v>
      </c>
    </row>
    <row r="2690" spans="1:2">
      <c r="A2690" s="52">
        <v>38000</v>
      </c>
      <c r="B2690">
        <v>4.9000000000000004</v>
      </c>
    </row>
    <row r="2691" spans="1:2">
      <c r="A2691" s="52">
        <v>38001</v>
      </c>
      <c r="B2691">
        <v>4.87</v>
      </c>
    </row>
    <row r="2692" spans="1:2">
      <c r="A2692" s="52">
        <v>38002</v>
      </c>
      <c r="B2692">
        <v>4.9000000000000004</v>
      </c>
    </row>
    <row r="2693" spans="1:2">
      <c r="A2693" s="52">
        <v>38005</v>
      </c>
      <c r="B2693" t="s">
        <v>7113</v>
      </c>
    </row>
    <row r="2694" spans="1:2">
      <c r="A2694" s="52">
        <v>38006</v>
      </c>
      <c r="B2694">
        <v>4.93</v>
      </c>
    </row>
    <row r="2695" spans="1:2">
      <c r="A2695" s="52">
        <v>38007</v>
      </c>
      <c r="B2695">
        <v>4.92</v>
      </c>
    </row>
    <row r="2696" spans="1:2">
      <c r="A2696" s="52">
        <v>38008</v>
      </c>
      <c r="B2696">
        <v>4.8600000000000003</v>
      </c>
    </row>
    <row r="2697" spans="1:2">
      <c r="A2697" s="52">
        <v>38009</v>
      </c>
      <c r="B2697">
        <v>4.95</v>
      </c>
    </row>
    <row r="2698" spans="1:2">
      <c r="A2698" s="52">
        <v>38012</v>
      </c>
      <c r="B2698">
        <v>5.01</v>
      </c>
    </row>
    <row r="2699" spans="1:2">
      <c r="A2699" s="52">
        <v>38013</v>
      </c>
      <c r="B2699">
        <v>4.96</v>
      </c>
    </row>
    <row r="2700" spans="1:2">
      <c r="A2700" s="52">
        <v>38014</v>
      </c>
      <c r="B2700">
        <v>5.0599999999999996</v>
      </c>
    </row>
    <row r="2701" spans="1:2">
      <c r="A2701" s="52">
        <v>38015</v>
      </c>
      <c r="B2701">
        <v>5.05</v>
      </c>
    </row>
    <row r="2702" spans="1:2">
      <c r="A2702" s="52">
        <v>38016</v>
      </c>
      <c r="B2702">
        <v>5</v>
      </c>
    </row>
    <row r="2703" spans="1:2">
      <c r="A2703" s="52">
        <v>38019</v>
      </c>
      <c r="B2703">
        <v>5.0199999999999996</v>
      </c>
    </row>
    <row r="2704" spans="1:2">
      <c r="A2704" s="52">
        <v>38020</v>
      </c>
      <c r="B2704">
        <v>4.9800000000000004</v>
      </c>
    </row>
    <row r="2705" spans="1:2">
      <c r="A2705" s="52">
        <v>38021</v>
      </c>
      <c r="B2705">
        <v>5</v>
      </c>
    </row>
    <row r="2706" spans="1:2">
      <c r="A2706" s="52">
        <v>38022</v>
      </c>
      <c r="B2706">
        <v>5.0199999999999996</v>
      </c>
    </row>
    <row r="2707" spans="1:2">
      <c r="A2707" s="52">
        <v>38023</v>
      </c>
      <c r="B2707">
        <v>4.95</v>
      </c>
    </row>
    <row r="2708" spans="1:2">
      <c r="A2708" s="52">
        <v>38026</v>
      </c>
      <c r="B2708">
        <v>4.93</v>
      </c>
    </row>
    <row r="2709" spans="1:2">
      <c r="A2709" s="52">
        <v>38027</v>
      </c>
      <c r="B2709">
        <v>4.97</v>
      </c>
    </row>
    <row r="2710" spans="1:2">
      <c r="A2710" s="52">
        <v>38028</v>
      </c>
      <c r="B2710">
        <v>4.9000000000000004</v>
      </c>
    </row>
    <row r="2711" spans="1:2">
      <c r="A2711" s="52">
        <v>38029</v>
      </c>
      <c r="B2711">
        <v>4.9400000000000004</v>
      </c>
    </row>
    <row r="2712" spans="1:2">
      <c r="A2712" s="52">
        <v>38030</v>
      </c>
      <c r="B2712">
        <v>4.92</v>
      </c>
    </row>
    <row r="2713" spans="1:2">
      <c r="A2713" s="52">
        <v>38033</v>
      </c>
      <c r="B2713" t="s">
        <v>7113</v>
      </c>
    </row>
    <row r="2714" spans="1:2">
      <c r="A2714" s="52">
        <v>38034</v>
      </c>
      <c r="B2714">
        <v>4.91</v>
      </c>
    </row>
    <row r="2715" spans="1:2">
      <c r="A2715" s="52">
        <v>38035</v>
      </c>
      <c r="B2715">
        <v>4.91</v>
      </c>
    </row>
    <row r="2716" spans="1:2">
      <c r="A2716" s="52">
        <v>38036</v>
      </c>
      <c r="B2716">
        <v>4.91</v>
      </c>
    </row>
    <row r="2717" spans="1:2">
      <c r="A2717" s="52">
        <v>38037</v>
      </c>
      <c r="B2717">
        <v>4.96</v>
      </c>
    </row>
    <row r="2718" spans="1:2">
      <c r="A2718" s="52">
        <v>38040</v>
      </c>
      <c r="B2718">
        <v>4.92</v>
      </c>
    </row>
    <row r="2719" spans="1:2">
      <c r="A2719" s="52">
        <v>38041</v>
      </c>
      <c r="B2719">
        <v>4.9000000000000004</v>
      </c>
    </row>
    <row r="2720" spans="1:2">
      <c r="A2720" s="52">
        <v>38042</v>
      </c>
      <c r="B2720">
        <v>4.8899999999999997</v>
      </c>
    </row>
    <row r="2721" spans="1:2">
      <c r="A2721" s="52">
        <v>38043</v>
      </c>
      <c r="B2721">
        <v>4.92</v>
      </c>
    </row>
    <row r="2722" spans="1:2">
      <c r="A2722" s="52">
        <v>38044</v>
      </c>
      <c r="B2722">
        <v>4.8499999999999996</v>
      </c>
    </row>
    <row r="2723" spans="1:2">
      <c r="A2723" s="52">
        <v>38047</v>
      </c>
      <c r="B2723">
        <v>4.8600000000000003</v>
      </c>
    </row>
    <row r="2724" spans="1:2">
      <c r="A2724" s="52">
        <v>38048</v>
      </c>
      <c r="B2724">
        <v>4.9000000000000004</v>
      </c>
    </row>
    <row r="2725" spans="1:2">
      <c r="A2725" s="52">
        <v>38049</v>
      </c>
      <c r="B2725">
        <v>4.92</v>
      </c>
    </row>
    <row r="2726" spans="1:2">
      <c r="A2726" s="52">
        <v>38050</v>
      </c>
      <c r="B2726">
        <v>4.8899999999999997</v>
      </c>
    </row>
    <row r="2727" spans="1:2">
      <c r="A2727" s="52">
        <v>38051</v>
      </c>
      <c r="B2727">
        <v>4.7300000000000004</v>
      </c>
    </row>
    <row r="2728" spans="1:2">
      <c r="A2728" s="52">
        <v>38054</v>
      </c>
      <c r="B2728">
        <v>4.6900000000000004</v>
      </c>
    </row>
    <row r="2729" spans="1:2">
      <c r="A2729" s="52">
        <v>38055</v>
      </c>
      <c r="B2729">
        <v>4.6399999999999997</v>
      </c>
    </row>
    <row r="2730" spans="1:2">
      <c r="A2730" s="52">
        <v>38056</v>
      </c>
      <c r="B2730">
        <v>4.6500000000000004</v>
      </c>
    </row>
    <row r="2731" spans="1:2">
      <c r="A2731" s="52">
        <v>38057</v>
      </c>
      <c r="B2731">
        <v>4.66</v>
      </c>
    </row>
    <row r="2732" spans="1:2">
      <c r="A2732" s="52">
        <v>38058</v>
      </c>
      <c r="B2732">
        <v>4.68</v>
      </c>
    </row>
    <row r="2733" spans="1:2">
      <c r="A2733" s="52">
        <v>38061</v>
      </c>
      <c r="B2733">
        <v>4.67</v>
      </c>
    </row>
    <row r="2734" spans="1:2">
      <c r="A2734" s="52">
        <v>38062</v>
      </c>
      <c r="B2734">
        <v>4.6100000000000003</v>
      </c>
    </row>
    <row r="2735" spans="1:2">
      <c r="A2735" s="52">
        <v>38063</v>
      </c>
      <c r="B2735">
        <v>4.62</v>
      </c>
    </row>
    <row r="2736" spans="1:2">
      <c r="A2736" s="52">
        <v>38064</v>
      </c>
      <c r="B2736">
        <v>4.66</v>
      </c>
    </row>
    <row r="2737" spans="1:2">
      <c r="A2737" s="52">
        <v>38065</v>
      </c>
      <c r="B2737">
        <v>4.68</v>
      </c>
    </row>
    <row r="2738" spans="1:2">
      <c r="A2738" s="52">
        <v>38068</v>
      </c>
      <c r="B2738">
        <v>4.63</v>
      </c>
    </row>
    <row r="2739" spans="1:2">
      <c r="A2739" s="52">
        <v>38069</v>
      </c>
      <c r="B2739">
        <v>4.62</v>
      </c>
    </row>
    <row r="2740" spans="1:2">
      <c r="A2740" s="52">
        <v>38070</v>
      </c>
      <c r="B2740">
        <v>4.62</v>
      </c>
    </row>
    <row r="2741" spans="1:2">
      <c r="A2741" s="52">
        <v>38071</v>
      </c>
      <c r="B2741">
        <v>4.6500000000000004</v>
      </c>
    </row>
    <row r="2742" spans="1:2">
      <c r="A2742" s="52">
        <v>38072</v>
      </c>
      <c r="B2742">
        <v>4.75</v>
      </c>
    </row>
    <row r="2743" spans="1:2">
      <c r="A2743" s="52">
        <v>38075</v>
      </c>
      <c r="B2743">
        <v>4.8</v>
      </c>
    </row>
    <row r="2744" spans="1:2">
      <c r="A2744" s="52">
        <v>38076</v>
      </c>
      <c r="B2744">
        <v>4.8</v>
      </c>
    </row>
    <row r="2745" spans="1:2">
      <c r="A2745" s="52">
        <v>38077</v>
      </c>
      <c r="B2745">
        <v>4.7699999999999996</v>
      </c>
    </row>
    <row r="2746" spans="1:2">
      <c r="A2746" s="52">
        <v>38078</v>
      </c>
      <c r="B2746">
        <v>4.7699999999999996</v>
      </c>
    </row>
    <row r="2747" spans="1:2">
      <c r="A2747" s="52">
        <v>38079</v>
      </c>
      <c r="B2747">
        <v>4.97</v>
      </c>
    </row>
    <row r="2748" spans="1:2">
      <c r="A2748" s="52">
        <v>38082</v>
      </c>
      <c r="B2748">
        <v>5.05</v>
      </c>
    </row>
    <row r="2749" spans="1:2">
      <c r="A2749" s="52">
        <v>38083</v>
      </c>
      <c r="B2749">
        <v>5.01</v>
      </c>
    </row>
    <row r="2750" spans="1:2">
      <c r="A2750" s="52">
        <v>38084</v>
      </c>
      <c r="B2750">
        <v>5.0199999999999996</v>
      </c>
    </row>
    <row r="2751" spans="1:2">
      <c r="A2751" s="52">
        <v>38085</v>
      </c>
      <c r="B2751">
        <v>5.04</v>
      </c>
    </row>
    <row r="2752" spans="1:2">
      <c r="A2752" s="52">
        <v>38086</v>
      </c>
      <c r="B2752" t="s">
        <v>7113</v>
      </c>
    </row>
    <row r="2753" spans="1:2">
      <c r="A2753" s="52">
        <v>38089</v>
      </c>
      <c r="B2753">
        <v>5.08</v>
      </c>
    </row>
    <row r="2754" spans="1:2">
      <c r="A2754" s="52">
        <v>38090</v>
      </c>
      <c r="B2754">
        <v>5.17</v>
      </c>
    </row>
    <row r="2755" spans="1:2">
      <c r="A2755" s="52">
        <v>38091</v>
      </c>
      <c r="B2755">
        <v>5.21</v>
      </c>
    </row>
    <row r="2756" spans="1:2">
      <c r="A2756" s="52">
        <v>38092</v>
      </c>
      <c r="B2756">
        <v>5.22</v>
      </c>
    </row>
    <row r="2757" spans="1:2">
      <c r="A2757" s="52">
        <v>38093</v>
      </c>
      <c r="B2757">
        <v>5.2</v>
      </c>
    </row>
    <row r="2758" spans="1:2">
      <c r="A2758" s="52">
        <v>38096</v>
      </c>
      <c r="B2758">
        <v>5.22</v>
      </c>
    </row>
    <row r="2759" spans="1:2">
      <c r="A2759" s="52">
        <v>38097</v>
      </c>
      <c r="B2759">
        <v>5.24</v>
      </c>
    </row>
    <row r="2760" spans="1:2">
      <c r="A2760" s="52">
        <v>38098</v>
      </c>
      <c r="B2760">
        <v>5.25</v>
      </c>
    </row>
    <row r="2761" spans="1:2">
      <c r="A2761" s="52">
        <v>38099</v>
      </c>
      <c r="B2761">
        <v>5.2</v>
      </c>
    </row>
    <row r="2762" spans="1:2">
      <c r="A2762" s="52">
        <v>38100</v>
      </c>
      <c r="B2762">
        <v>5.27</v>
      </c>
    </row>
    <row r="2763" spans="1:2">
      <c r="A2763" s="52">
        <v>38103</v>
      </c>
      <c r="B2763">
        <v>5.25</v>
      </c>
    </row>
    <row r="2764" spans="1:2">
      <c r="A2764" s="52">
        <v>38104</v>
      </c>
      <c r="B2764">
        <v>5.22</v>
      </c>
    </row>
    <row r="2765" spans="1:2">
      <c r="A2765" s="52">
        <v>38105</v>
      </c>
      <c r="B2765">
        <v>5.28</v>
      </c>
    </row>
    <row r="2766" spans="1:2">
      <c r="A2766" s="52">
        <v>38106</v>
      </c>
      <c r="B2766">
        <v>5.33</v>
      </c>
    </row>
    <row r="2767" spans="1:2">
      <c r="A2767" s="52">
        <v>38107</v>
      </c>
      <c r="B2767">
        <v>5.31</v>
      </c>
    </row>
    <row r="2768" spans="1:2">
      <c r="A2768" s="52">
        <v>38110</v>
      </c>
      <c r="B2768">
        <v>5.3</v>
      </c>
    </row>
    <row r="2769" spans="1:2">
      <c r="A2769" s="52">
        <v>38111</v>
      </c>
      <c r="B2769">
        <v>5.34</v>
      </c>
    </row>
    <row r="2770" spans="1:2">
      <c r="A2770" s="52">
        <v>38112</v>
      </c>
      <c r="B2770">
        <v>5.38</v>
      </c>
    </row>
    <row r="2771" spans="1:2">
      <c r="A2771" s="52">
        <v>38113</v>
      </c>
      <c r="B2771">
        <v>5.41</v>
      </c>
    </row>
    <row r="2772" spans="1:2">
      <c r="A2772" s="52">
        <v>38114</v>
      </c>
      <c r="B2772">
        <v>5.53</v>
      </c>
    </row>
    <row r="2773" spans="1:2">
      <c r="A2773" s="52">
        <v>38117</v>
      </c>
      <c r="B2773">
        <v>5.54</v>
      </c>
    </row>
    <row r="2774" spans="1:2">
      <c r="A2774" s="52">
        <v>38118</v>
      </c>
      <c r="B2774">
        <v>5.53</v>
      </c>
    </row>
    <row r="2775" spans="1:2">
      <c r="A2775" s="52">
        <v>38119</v>
      </c>
      <c r="B2775">
        <v>5.57</v>
      </c>
    </row>
    <row r="2776" spans="1:2">
      <c r="A2776" s="52">
        <v>38120</v>
      </c>
      <c r="B2776">
        <v>5.61</v>
      </c>
    </row>
    <row r="2777" spans="1:2">
      <c r="A2777" s="52">
        <v>38121</v>
      </c>
      <c r="B2777">
        <v>5.54</v>
      </c>
    </row>
    <row r="2778" spans="1:2">
      <c r="A2778" s="52">
        <v>38124</v>
      </c>
      <c r="B2778">
        <v>5.47</v>
      </c>
    </row>
    <row r="2779" spans="1:2">
      <c r="A2779" s="52">
        <v>38125</v>
      </c>
      <c r="B2779">
        <v>5.48</v>
      </c>
    </row>
    <row r="2780" spans="1:2">
      <c r="A2780" s="52">
        <v>38126</v>
      </c>
      <c r="B2780">
        <v>5.54</v>
      </c>
    </row>
    <row r="2781" spans="1:2">
      <c r="A2781" s="52">
        <v>38127</v>
      </c>
      <c r="B2781">
        <v>5.47</v>
      </c>
    </row>
    <row r="2782" spans="1:2">
      <c r="A2782" s="52">
        <v>38128</v>
      </c>
      <c r="B2782">
        <v>5.5</v>
      </c>
    </row>
    <row r="2783" spans="1:2">
      <c r="A2783" s="52">
        <v>38131</v>
      </c>
      <c r="B2783">
        <v>5.48</v>
      </c>
    </row>
    <row r="2784" spans="1:2">
      <c r="A2784" s="52">
        <v>38132</v>
      </c>
      <c r="B2784">
        <v>5.45</v>
      </c>
    </row>
    <row r="2785" spans="1:2">
      <c r="A2785" s="52">
        <v>38133</v>
      </c>
      <c r="B2785">
        <v>5.41</v>
      </c>
    </row>
    <row r="2786" spans="1:2">
      <c r="A2786" s="52">
        <v>38134</v>
      </c>
      <c r="B2786">
        <v>5.34</v>
      </c>
    </row>
    <row r="2787" spans="1:2">
      <c r="A2787" s="52">
        <v>38135</v>
      </c>
      <c r="B2787">
        <v>5.39</v>
      </c>
    </row>
    <row r="2788" spans="1:2">
      <c r="A2788" s="52">
        <v>38138</v>
      </c>
      <c r="B2788" t="s">
        <v>7113</v>
      </c>
    </row>
    <row r="2789" spans="1:2">
      <c r="A2789" s="52">
        <v>38139</v>
      </c>
      <c r="B2789">
        <v>5.45</v>
      </c>
    </row>
    <row r="2790" spans="1:2">
      <c r="A2790" s="52">
        <v>38140</v>
      </c>
      <c r="B2790">
        <v>5.47</v>
      </c>
    </row>
    <row r="2791" spans="1:2">
      <c r="A2791" s="52">
        <v>38141</v>
      </c>
      <c r="B2791">
        <v>5.46</v>
      </c>
    </row>
    <row r="2792" spans="1:2">
      <c r="A2792" s="52">
        <v>38142</v>
      </c>
      <c r="B2792">
        <v>5.51</v>
      </c>
    </row>
    <row r="2793" spans="1:2">
      <c r="A2793" s="52">
        <v>38145</v>
      </c>
      <c r="B2793">
        <v>5.51</v>
      </c>
    </row>
    <row r="2794" spans="1:2">
      <c r="A2794" s="52">
        <v>38146</v>
      </c>
      <c r="B2794">
        <v>5.5</v>
      </c>
    </row>
    <row r="2795" spans="1:2">
      <c r="A2795" s="52">
        <v>38147</v>
      </c>
      <c r="B2795">
        <v>5.54</v>
      </c>
    </row>
    <row r="2796" spans="1:2">
      <c r="A2796" s="52">
        <v>38148</v>
      </c>
      <c r="B2796">
        <v>5.52</v>
      </c>
    </row>
    <row r="2797" spans="1:2">
      <c r="A2797" s="52">
        <v>38149</v>
      </c>
      <c r="B2797" t="s">
        <v>7113</v>
      </c>
    </row>
    <row r="2798" spans="1:2">
      <c r="A2798" s="52">
        <v>38152</v>
      </c>
      <c r="B2798">
        <v>5.59</v>
      </c>
    </row>
    <row r="2799" spans="1:2">
      <c r="A2799" s="52">
        <v>38153</v>
      </c>
      <c r="B2799">
        <v>5.41</v>
      </c>
    </row>
    <row r="2800" spans="1:2">
      <c r="A2800" s="52">
        <v>38154</v>
      </c>
      <c r="B2800">
        <v>5.46</v>
      </c>
    </row>
    <row r="2801" spans="1:2">
      <c r="A2801" s="52">
        <v>38155</v>
      </c>
      <c r="B2801">
        <v>5.42</v>
      </c>
    </row>
    <row r="2802" spans="1:2">
      <c r="A2802" s="52">
        <v>38156</v>
      </c>
      <c r="B2802">
        <v>5.43</v>
      </c>
    </row>
    <row r="2803" spans="1:2">
      <c r="A2803" s="52">
        <v>38159</v>
      </c>
      <c r="B2803">
        <v>5.42</v>
      </c>
    </row>
    <row r="2804" spans="1:2">
      <c r="A2804" s="52">
        <v>38160</v>
      </c>
      <c r="B2804">
        <v>5.43</v>
      </c>
    </row>
    <row r="2805" spans="1:2">
      <c r="A2805" s="52">
        <v>38161</v>
      </c>
      <c r="B2805">
        <v>5.41</v>
      </c>
    </row>
    <row r="2806" spans="1:2">
      <c r="A2806" s="52">
        <v>38162</v>
      </c>
      <c r="B2806">
        <v>5.36</v>
      </c>
    </row>
    <row r="2807" spans="1:2">
      <c r="A2807" s="52">
        <v>38163</v>
      </c>
      <c r="B2807">
        <v>5.37</v>
      </c>
    </row>
    <row r="2808" spans="1:2">
      <c r="A2808" s="52">
        <v>38166</v>
      </c>
      <c r="B2808">
        <v>5.46</v>
      </c>
    </row>
    <row r="2809" spans="1:2">
      <c r="A2809" s="52">
        <v>38167</v>
      </c>
      <c r="B2809">
        <v>5.41</v>
      </c>
    </row>
    <row r="2810" spans="1:2">
      <c r="A2810" s="52">
        <v>38168</v>
      </c>
      <c r="B2810">
        <v>5.33</v>
      </c>
    </row>
    <row r="2811" spans="1:2">
      <c r="A2811" s="52">
        <v>38169</v>
      </c>
      <c r="B2811">
        <v>5.31</v>
      </c>
    </row>
    <row r="2812" spans="1:2">
      <c r="A2812" s="52">
        <v>38170</v>
      </c>
      <c r="B2812">
        <v>5.22</v>
      </c>
    </row>
    <row r="2813" spans="1:2">
      <c r="A2813" s="52">
        <v>38173</v>
      </c>
      <c r="B2813" t="s">
        <v>7113</v>
      </c>
    </row>
    <row r="2814" spans="1:2">
      <c r="A2814" s="52">
        <v>38174</v>
      </c>
      <c r="B2814">
        <v>5.24</v>
      </c>
    </row>
    <row r="2815" spans="1:2">
      <c r="A2815" s="52">
        <v>38175</v>
      </c>
      <c r="B2815">
        <v>5.24</v>
      </c>
    </row>
    <row r="2816" spans="1:2">
      <c r="A2816" s="52">
        <v>38176</v>
      </c>
      <c r="B2816">
        <v>5.24</v>
      </c>
    </row>
    <row r="2817" spans="1:2">
      <c r="A2817" s="52">
        <v>38177</v>
      </c>
      <c r="B2817">
        <v>5.23</v>
      </c>
    </row>
    <row r="2818" spans="1:2">
      <c r="A2818" s="52">
        <v>38180</v>
      </c>
      <c r="B2818">
        <v>5.22</v>
      </c>
    </row>
    <row r="2819" spans="1:2">
      <c r="A2819" s="52">
        <v>38181</v>
      </c>
      <c r="B2819">
        <v>5.25</v>
      </c>
    </row>
    <row r="2820" spans="1:2">
      <c r="A2820" s="52">
        <v>38182</v>
      </c>
      <c r="B2820">
        <v>5.24</v>
      </c>
    </row>
    <row r="2821" spans="1:2">
      <c r="A2821" s="52">
        <v>38183</v>
      </c>
      <c r="B2821">
        <v>5.24</v>
      </c>
    </row>
    <row r="2822" spans="1:2">
      <c r="A2822" s="52">
        <v>38184</v>
      </c>
      <c r="B2822">
        <v>5.14</v>
      </c>
    </row>
    <row r="2823" spans="1:2">
      <c r="A2823" s="52">
        <v>38187</v>
      </c>
      <c r="B2823">
        <v>5.14</v>
      </c>
    </row>
    <row r="2824" spans="1:2">
      <c r="A2824" s="52">
        <v>38188</v>
      </c>
      <c r="B2824">
        <v>5.21</v>
      </c>
    </row>
    <row r="2825" spans="1:2">
      <c r="A2825" s="52">
        <v>38189</v>
      </c>
      <c r="B2825">
        <v>5.24</v>
      </c>
    </row>
    <row r="2826" spans="1:2">
      <c r="A2826" s="52">
        <v>38190</v>
      </c>
      <c r="B2826">
        <v>5.22</v>
      </c>
    </row>
    <row r="2827" spans="1:2">
      <c r="A2827" s="52">
        <v>38191</v>
      </c>
      <c r="B2827">
        <v>5.2</v>
      </c>
    </row>
    <row r="2828" spans="1:2">
      <c r="A2828" s="52">
        <v>38194</v>
      </c>
      <c r="B2828">
        <v>5.23</v>
      </c>
    </row>
    <row r="2829" spans="1:2">
      <c r="A2829" s="52">
        <v>38195</v>
      </c>
      <c r="B2829">
        <v>5.35</v>
      </c>
    </row>
    <row r="2830" spans="1:2">
      <c r="A2830" s="52">
        <v>38196</v>
      </c>
      <c r="B2830">
        <v>5.35</v>
      </c>
    </row>
    <row r="2831" spans="1:2">
      <c r="A2831" s="52">
        <v>38197</v>
      </c>
      <c r="B2831">
        <v>5.34</v>
      </c>
    </row>
    <row r="2832" spans="1:2">
      <c r="A2832" s="52">
        <v>38198</v>
      </c>
      <c r="B2832">
        <v>5.24</v>
      </c>
    </row>
    <row r="2833" spans="1:2">
      <c r="A2833" s="52">
        <v>38201</v>
      </c>
      <c r="B2833">
        <v>5.22</v>
      </c>
    </row>
    <row r="2834" spans="1:2">
      <c r="A2834" s="52">
        <v>38202</v>
      </c>
      <c r="B2834">
        <v>5.2</v>
      </c>
    </row>
    <row r="2835" spans="1:2">
      <c r="A2835" s="52">
        <v>38203</v>
      </c>
      <c r="B2835">
        <v>5.2</v>
      </c>
    </row>
    <row r="2836" spans="1:2">
      <c r="A2836" s="52">
        <v>38204</v>
      </c>
      <c r="B2836">
        <v>5.18</v>
      </c>
    </row>
    <row r="2837" spans="1:2">
      <c r="A2837" s="52">
        <v>38205</v>
      </c>
      <c r="B2837">
        <v>5.04</v>
      </c>
    </row>
    <row r="2838" spans="1:2">
      <c r="A2838" s="52">
        <v>38208</v>
      </c>
      <c r="B2838">
        <v>5.0599999999999996</v>
      </c>
    </row>
    <row r="2839" spans="1:2">
      <c r="A2839" s="52">
        <v>38209</v>
      </c>
      <c r="B2839">
        <v>5.08</v>
      </c>
    </row>
    <row r="2840" spans="1:2">
      <c r="A2840" s="52">
        <v>38210</v>
      </c>
      <c r="B2840">
        <v>5.07</v>
      </c>
    </row>
    <row r="2841" spans="1:2">
      <c r="A2841" s="52">
        <v>38211</v>
      </c>
      <c r="B2841">
        <v>5.05</v>
      </c>
    </row>
    <row r="2842" spans="1:2">
      <c r="A2842" s="52">
        <v>38212</v>
      </c>
      <c r="B2842">
        <v>5.0199999999999996</v>
      </c>
    </row>
    <row r="2843" spans="1:2">
      <c r="A2843" s="52">
        <v>38215</v>
      </c>
      <c r="B2843">
        <v>5.0599999999999996</v>
      </c>
    </row>
    <row r="2844" spans="1:2">
      <c r="A2844" s="52">
        <v>38216</v>
      </c>
      <c r="B2844">
        <v>5.0199999999999996</v>
      </c>
    </row>
    <row r="2845" spans="1:2">
      <c r="A2845" s="52">
        <v>38217</v>
      </c>
      <c r="B2845">
        <v>5.04</v>
      </c>
    </row>
    <row r="2846" spans="1:2">
      <c r="A2846" s="52">
        <v>38218</v>
      </c>
      <c r="B2846">
        <v>5.03</v>
      </c>
    </row>
    <row r="2847" spans="1:2">
      <c r="A2847" s="52">
        <v>38219</v>
      </c>
      <c r="B2847">
        <v>5.03</v>
      </c>
    </row>
    <row r="2848" spans="1:2">
      <c r="A2848" s="52">
        <v>38222</v>
      </c>
      <c r="B2848">
        <v>5.08</v>
      </c>
    </row>
    <row r="2849" spans="1:2">
      <c r="A2849" s="52">
        <v>38223</v>
      </c>
      <c r="B2849">
        <v>5.08</v>
      </c>
    </row>
    <row r="2850" spans="1:2">
      <c r="A2850" s="52">
        <v>38224</v>
      </c>
      <c r="B2850">
        <v>5.0599999999999996</v>
      </c>
    </row>
    <row r="2851" spans="1:2">
      <c r="A2851" s="52">
        <v>38225</v>
      </c>
      <c r="B2851">
        <v>5.03</v>
      </c>
    </row>
    <row r="2852" spans="1:2">
      <c r="A2852" s="52">
        <v>38226</v>
      </c>
      <c r="B2852">
        <v>5.0199999999999996</v>
      </c>
    </row>
    <row r="2853" spans="1:2">
      <c r="A2853" s="52">
        <v>38229</v>
      </c>
      <c r="B2853">
        <v>4.99</v>
      </c>
    </row>
    <row r="2854" spans="1:2">
      <c r="A2854" s="52">
        <v>38230</v>
      </c>
      <c r="B2854">
        <v>4.93</v>
      </c>
    </row>
    <row r="2855" spans="1:2">
      <c r="A2855" s="52">
        <v>38231</v>
      </c>
      <c r="B2855">
        <v>4.93</v>
      </c>
    </row>
    <row r="2856" spans="1:2">
      <c r="A2856" s="52">
        <v>38232</v>
      </c>
      <c r="B2856">
        <v>4.99</v>
      </c>
    </row>
    <row r="2857" spans="1:2">
      <c r="A2857" s="52">
        <v>38233</v>
      </c>
      <c r="B2857">
        <v>5.07</v>
      </c>
    </row>
    <row r="2858" spans="1:2">
      <c r="A2858" s="52">
        <v>38236</v>
      </c>
      <c r="B2858" t="s">
        <v>7113</v>
      </c>
    </row>
    <row r="2859" spans="1:2">
      <c r="A2859" s="52">
        <v>38237</v>
      </c>
      <c r="B2859">
        <v>5.03</v>
      </c>
    </row>
    <row r="2860" spans="1:2">
      <c r="A2860" s="52">
        <v>38238</v>
      </c>
      <c r="B2860">
        <v>4.96</v>
      </c>
    </row>
    <row r="2861" spans="1:2">
      <c r="A2861" s="52">
        <v>38239</v>
      </c>
      <c r="B2861">
        <v>4.99</v>
      </c>
    </row>
    <row r="2862" spans="1:2">
      <c r="A2862" s="52">
        <v>38240</v>
      </c>
      <c r="B2862">
        <v>4.97</v>
      </c>
    </row>
    <row r="2863" spans="1:2">
      <c r="A2863" s="52">
        <v>38243</v>
      </c>
      <c r="B2863">
        <v>4.9400000000000004</v>
      </c>
    </row>
    <row r="2864" spans="1:2">
      <c r="A2864" s="52">
        <v>38244</v>
      </c>
      <c r="B2864">
        <v>4.93</v>
      </c>
    </row>
    <row r="2865" spans="1:2">
      <c r="A2865" s="52">
        <v>38245</v>
      </c>
      <c r="B2865">
        <v>4.96</v>
      </c>
    </row>
    <row r="2866" spans="1:2">
      <c r="A2866" s="52">
        <v>38246</v>
      </c>
      <c r="B2866">
        <v>4.8600000000000003</v>
      </c>
    </row>
    <row r="2867" spans="1:2">
      <c r="A2867" s="52">
        <v>38247</v>
      </c>
      <c r="B2867">
        <v>4.91</v>
      </c>
    </row>
    <row r="2868" spans="1:2">
      <c r="A2868" s="52">
        <v>38250</v>
      </c>
      <c r="B2868">
        <v>4.8499999999999996</v>
      </c>
    </row>
    <row r="2869" spans="1:2">
      <c r="A2869" s="52">
        <v>38251</v>
      </c>
      <c r="B2869">
        <v>4.82</v>
      </c>
    </row>
    <row r="2870" spans="1:2">
      <c r="A2870" s="52">
        <v>38252</v>
      </c>
      <c r="B2870">
        <v>4.75</v>
      </c>
    </row>
    <row r="2871" spans="1:2">
      <c r="A2871" s="52">
        <v>38253</v>
      </c>
      <c r="B2871">
        <v>4.78</v>
      </c>
    </row>
    <row r="2872" spans="1:2">
      <c r="A2872" s="52">
        <v>38254</v>
      </c>
      <c r="B2872">
        <v>4.78</v>
      </c>
    </row>
    <row r="2873" spans="1:2">
      <c r="A2873" s="52">
        <v>38257</v>
      </c>
      <c r="B2873">
        <v>4.75</v>
      </c>
    </row>
    <row r="2874" spans="1:2">
      <c r="A2874" s="52">
        <v>38258</v>
      </c>
      <c r="B2874">
        <v>4.78</v>
      </c>
    </row>
    <row r="2875" spans="1:2">
      <c r="A2875" s="52">
        <v>38259</v>
      </c>
      <c r="B2875">
        <v>4.8499999999999996</v>
      </c>
    </row>
    <row r="2876" spans="1:2">
      <c r="A2876" s="52">
        <v>38260</v>
      </c>
      <c r="B2876">
        <v>4.8899999999999997</v>
      </c>
    </row>
    <row r="2877" spans="1:2">
      <c r="A2877" s="52">
        <v>38261</v>
      </c>
      <c r="B2877">
        <v>4.95</v>
      </c>
    </row>
    <row r="2878" spans="1:2">
      <c r="A2878" s="52">
        <v>38264</v>
      </c>
      <c r="B2878">
        <v>4.93</v>
      </c>
    </row>
    <row r="2879" spans="1:2">
      <c r="A2879" s="52">
        <v>38265</v>
      </c>
      <c r="B2879">
        <v>4.93</v>
      </c>
    </row>
    <row r="2880" spans="1:2">
      <c r="A2880" s="52">
        <v>38266</v>
      </c>
      <c r="B2880">
        <v>4.97</v>
      </c>
    </row>
    <row r="2881" spans="1:2">
      <c r="A2881" s="52">
        <v>38267</v>
      </c>
      <c r="B2881">
        <v>5</v>
      </c>
    </row>
    <row r="2882" spans="1:2">
      <c r="A2882" s="52">
        <v>38268</v>
      </c>
      <c r="B2882">
        <v>4.91</v>
      </c>
    </row>
    <row r="2883" spans="1:2">
      <c r="A2883" s="52">
        <v>38271</v>
      </c>
      <c r="B2883" t="s">
        <v>7113</v>
      </c>
    </row>
    <row r="2884" spans="1:2">
      <c r="A2884" s="52">
        <v>38272</v>
      </c>
      <c r="B2884">
        <v>4.88</v>
      </c>
    </row>
    <row r="2885" spans="1:2">
      <c r="A2885" s="52">
        <v>38273</v>
      </c>
      <c r="B2885">
        <v>4.8600000000000003</v>
      </c>
    </row>
    <row r="2886" spans="1:2">
      <c r="A2886" s="52">
        <v>38274</v>
      </c>
      <c r="B2886">
        <v>4.8099999999999996</v>
      </c>
    </row>
    <row r="2887" spans="1:2">
      <c r="A2887" s="52">
        <v>38275</v>
      </c>
      <c r="B2887">
        <v>4.84</v>
      </c>
    </row>
    <row r="2888" spans="1:2">
      <c r="A2888" s="52">
        <v>38278</v>
      </c>
      <c r="B2888">
        <v>4.84</v>
      </c>
    </row>
    <row r="2889" spans="1:2">
      <c r="A2889" s="52">
        <v>38279</v>
      </c>
      <c r="B2889">
        <v>4.83</v>
      </c>
    </row>
    <row r="2890" spans="1:2">
      <c r="A2890" s="52">
        <v>38280</v>
      </c>
      <c r="B2890">
        <v>4.7699999999999996</v>
      </c>
    </row>
    <row r="2891" spans="1:2">
      <c r="A2891" s="52">
        <v>38281</v>
      </c>
      <c r="B2891">
        <v>4.76</v>
      </c>
    </row>
    <row r="2892" spans="1:2">
      <c r="A2892" s="52">
        <v>38282</v>
      </c>
      <c r="B2892">
        <v>4.75</v>
      </c>
    </row>
    <row r="2893" spans="1:2">
      <c r="A2893" s="52">
        <v>38285</v>
      </c>
      <c r="B2893">
        <v>4.74</v>
      </c>
    </row>
    <row r="2894" spans="1:2">
      <c r="A2894" s="52">
        <v>38286</v>
      </c>
      <c r="B2894">
        <v>4.75</v>
      </c>
    </row>
    <row r="2895" spans="1:2">
      <c r="A2895" s="52">
        <v>38287</v>
      </c>
      <c r="B2895">
        <v>4.8499999999999996</v>
      </c>
    </row>
    <row r="2896" spans="1:2">
      <c r="A2896" s="52">
        <v>38288</v>
      </c>
      <c r="B2896">
        <v>4.83</v>
      </c>
    </row>
    <row r="2897" spans="1:2">
      <c r="A2897" s="52">
        <v>38289</v>
      </c>
      <c r="B2897">
        <v>4.79</v>
      </c>
    </row>
    <row r="2898" spans="1:2">
      <c r="A2898" s="52">
        <v>38292</v>
      </c>
      <c r="B2898">
        <v>4.84</v>
      </c>
    </row>
    <row r="2899" spans="1:2">
      <c r="A2899" s="52">
        <v>38293</v>
      </c>
      <c r="B2899">
        <v>4.84</v>
      </c>
    </row>
    <row r="2900" spans="1:2">
      <c r="A2900" s="52">
        <v>38294</v>
      </c>
      <c r="B2900">
        <v>4.83</v>
      </c>
    </row>
    <row r="2901" spans="1:2">
      <c r="A2901" s="52">
        <v>38295</v>
      </c>
      <c r="B2901">
        <v>4.82</v>
      </c>
    </row>
    <row r="2902" spans="1:2">
      <c r="A2902" s="52">
        <v>38296</v>
      </c>
      <c r="B2902">
        <v>4.92</v>
      </c>
    </row>
    <row r="2903" spans="1:2">
      <c r="A2903" s="52">
        <v>38299</v>
      </c>
      <c r="B2903">
        <v>4.95</v>
      </c>
    </row>
    <row r="2904" spans="1:2">
      <c r="A2904" s="52">
        <v>38300</v>
      </c>
      <c r="B2904">
        <v>4.95</v>
      </c>
    </row>
    <row r="2905" spans="1:2">
      <c r="A2905" s="52">
        <v>38301</v>
      </c>
      <c r="B2905">
        <v>4.97</v>
      </c>
    </row>
    <row r="2906" spans="1:2">
      <c r="A2906" s="52">
        <v>38302</v>
      </c>
      <c r="B2906" t="s">
        <v>7113</v>
      </c>
    </row>
    <row r="2907" spans="1:2">
      <c r="A2907" s="52">
        <v>38303</v>
      </c>
      <c r="B2907">
        <v>4.91</v>
      </c>
    </row>
    <row r="2908" spans="1:2">
      <c r="A2908" s="52">
        <v>38306</v>
      </c>
      <c r="B2908">
        <v>4.91</v>
      </c>
    </row>
    <row r="2909" spans="1:2">
      <c r="A2909" s="52">
        <v>38307</v>
      </c>
      <c r="B2909">
        <v>4.92</v>
      </c>
    </row>
    <row r="2910" spans="1:2">
      <c r="A2910" s="52">
        <v>38308</v>
      </c>
      <c r="B2910">
        <v>4.8499999999999996</v>
      </c>
    </row>
    <row r="2911" spans="1:2">
      <c r="A2911" s="52">
        <v>38309</v>
      </c>
      <c r="B2911">
        <v>4.82</v>
      </c>
    </row>
    <row r="2912" spans="1:2">
      <c r="A2912" s="52">
        <v>38310</v>
      </c>
      <c r="B2912">
        <v>4.8899999999999997</v>
      </c>
    </row>
    <row r="2913" spans="1:2">
      <c r="A2913" s="52">
        <v>38313</v>
      </c>
      <c r="B2913">
        <v>4.8499999999999996</v>
      </c>
    </row>
    <row r="2914" spans="1:2">
      <c r="A2914" s="52">
        <v>38314</v>
      </c>
      <c r="B2914">
        <v>4.8499999999999996</v>
      </c>
    </row>
    <row r="2915" spans="1:2">
      <c r="A2915" s="52">
        <v>38315</v>
      </c>
      <c r="B2915">
        <v>4.8499999999999996</v>
      </c>
    </row>
    <row r="2916" spans="1:2">
      <c r="A2916" s="52">
        <v>38316</v>
      </c>
      <c r="B2916" t="s">
        <v>7113</v>
      </c>
    </row>
    <row r="2917" spans="1:2">
      <c r="A2917" s="52">
        <v>38317</v>
      </c>
      <c r="B2917">
        <v>4.9000000000000004</v>
      </c>
    </row>
    <row r="2918" spans="1:2">
      <c r="A2918" s="52">
        <v>38320</v>
      </c>
      <c r="B2918">
        <v>4.99</v>
      </c>
    </row>
    <row r="2919" spans="1:2">
      <c r="A2919" s="52">
        <v>38321</v>
      </c>
      <c r="B2919">
        <v>5.03</v>
      </c>
    </row>
    <row r="2920" spans="1:2">
      <c r="A2920" s="52">
        <v>38322</v>
      </c>
      <c r="B2920">
        <v>5.04</v>
      </c>
    </row>
    <row r="2921" spans="1:2">
      <c r="A2921" s="52">
        <v>38323</v>
      </c>
      <c r="B2921">
        <v>5.07</v>
      </c>
    </row>
    <row r="2922" spans="1:2">
      <c r="A2922" s="52">
        <v>38324</v>
      </c>
      <c r="B2922">
        <v>4.95</v>
      </c>
    </row>
    <row r="2923" spans="1:2">
      <c r="A2923" s="52">
        <v>38327</v>
      </c>
      <c r="B2923">
        <v>4.92</v>
      </c>
    </row>
    <row r="2924" spans="1:2">
      <c r="A2924" s="52">
        <v>38328</v>
      </c>
      <c r="B2924">
        <v>4.91</v>
      </c>
    </row>
    <row r="2925" spans="1:2">
      <c r="A2925" s="52">
        <v>38329</v>
      </c>
      <c r="B2925">
        <v>4.8</v>
      </c>
    </row>
    <row r="2926" spans="1:2">
      <c r="A2926" s="52">
        <v>38330</v>
      </c>
      <c r="B2926">
        <v>4.84</v>
      </c>
    </row>
    <row r="2927" spans="1:2">
      <c r="A2927" s="52">
        <v>38331</v>
      </c>
      <c r="B2927">
        <v>4.83</v>
      </c>
    </row>
    <row r="2928" spans="1:2">
      <c r="A2928" s="52">
        <v>38334</v>
      </c>
      <c r="B2928">
        <v>4.8099999999999996</v>
      </c>
    </row>
    <row r="2929" spans="1:2">
      <c r="A2929" s="52">
        <v>38335</v>
      </c>
      <c r="B2929">
        <v>4.79</v>
      </c>
    </row>
    <row r="2930" spans="1:2">
      <c r="A2930" s="52">
        <v>38336</v>
      </c>
      <c r="B2930">
        <v>4.72</v>
      </c>
    </row>
    <row r="2931" spans="1:2">
      <c r="A2931" s="52">
        <v>38337</v>
      </c>
      <c r="B2931">
        <v>4.84</v>
      </c>
    </row>
    <row r="2932" spans="1:2">
      <c r="A2932" s="52">
        <v>38338</v>
      </c>
      <c r="B2932">
        <v>4.8499999999999996</v>
      </c>
    </row>
    <row r="2933" spans="1:2">
      <c r="A2933" s="52">
        <v>38341</v>
      </c>
      <c r="B2933">
        <v>4.84</v>
      </c>
    </row>
    <row r="2934" spans="1:2">
      <c r="A2934" s="52">
        <v>38342</v>
      </c>
      <c r="B2934">
        <v>4.82</v>
      </c>
    </row>
    <row r="2935" spans="1:2">
      <c r="A2935" s="52">
        <v>38343</v>
      </c>
      <c r="B2935">
        <v>4.8499999999999996</v>
      </c>
    </row>
    <row r="2936" spans="1:2">
      <c r="A2936" s="52">
        <v>38344</v>
      </c>
      <c r="B2936">
        <v>4.8600000000000003</v>
      </c>
    </row>
    <row r="2937" spans="1:2">
      <c r="A2937" s="52">
        <v>38345</v>
      </c>
      <c r="B2937" t="s">
        <v>7113</v>
      </c>
    </row>
    <row r="2938" spans="1:2">
      <c r="A2938" s="52">
        <v>38348</v>
      </c>
      <c r="B2938">
        <v>4.95</v>
      </c>
    </row>
    <row r="2939" spans="1:2">
      <c r="A2939" s="52">
        <v>38349</v>
      </c>
      <c r="B2939">
        <v>4.9400000000000004</v>
      </c>
    </row>
    <row r="2940" spans="1:2">
      <c r="A2940" s="52">
        <v>38350</v>
      </c>
      <c r="B2940">
        <v>4.96</v>
      </c>
    </row>
    <row r="2941" spans="1:2">
      <c r="A2941" s="52">
        <v>38351</v>
      </c>
      <c r="B2941">
        <v>4.92</v>
      </c>
    </row>
    <row r="2942" spans="1:2">
      <c r="A2942" s="52">
        <v>38352</v>
      </c>
      <c r="B2942">
        <v>4.8499999999999996</v>
      </c>
    </row>
    <row r="2943" spans="1:2">
      <c r="A2943" s="52">
        <v>38355</v>
      </c>
      <c r="B2943">
        <v>4.84</v>
      </c>
    </row>
    <row r="2944" spans="1:2">
      <c r="A2944" s="52">
        <v>38356</v>
      </c>
      <c r="B2944">
        <v>4.91</v>
      </c>
    </row>
    <row r="2945" spans="1:2">
      <c r="A2945" s="52">
        <v>38357</v>
      </c>
      <c r="B2945">
        <v>4.88</v>
      </c>
    </row>
    <row r="2946" spans="1:2">
      <c r="A2946" s="52">
        <v>38358</v>
      </c>
      <c r="B2946">
        <v>4.88</v>
      </c>
    </row>
    <row r="2947" spans="1:2">
      <c r="A2947" s="52">
        <v>38359</v>
      </c>
      <c r="B2947">
        <v>4.88</v>
      </c>
    </row>
    <row r="2948" spans="1:2">
      <c r="A2948" s="52">
        <v>38362</v>
      </c>
      <c r="B2948">
        <v>4.8600000000000003</v>
      </c>
    </row>
    <row r="2949" spans="1:2">
      <c r="A2949" s="52">
        <v>38363</v>
      </c>
      <c r="B2949">
        <v>4.83</v>
      </c>
    </row>
    <row r="2950" spans="1:2">
      <c r="A2950" s="52">
        <v>38364</v>
      </c>
      <c r="B2950">
        <v>4.8099999999999996</v>
      </c>
    </row>
    <row r="2951" spans="1:2">
      <c r="A2951" s="52">
        <v>38365</v>
      </c>
      <c r="B2951">
        <v>4.75</v>
      </c>
    </row>
    <row r="2952" spans="1:2">
      <c r="A2952" s="52">
        <v>38366</v>
      </c>
      <c r="B2952">
        <v>4.76</v>
      </c>
    </row>
    <row r="2953" spans="1:2">
      <c r="A2953" s="52">
        <v>38369</v>
      </c>
      <c r="B2953" t="s">
        <v>7113</v>
      </c>
    </row>
    <row r="2954" spans="1:2">
      <c r="A2954" s="52">
        <v>38370</v>
      </c>
      <c r="B2954">
        <v>4.7300000000000004</v>
      </c>
    </row>
    <row r="2955" spans="1:2">
      <c r="A2955" s="52">
        <v>38371</v>
      </c>
      <c r="B2955">
        <v>4.71</v>
      </c>
    </row>
    <row r="2956" spans="1:2">
      <c r="A2956" s="52">
        <v>38372</v>
      </c>
      <c r="B2956">
        <v>4.7</v>
      </c>
    </row>
    <row r="2957" spans="1:2">
      <c r="A2957" s="52">
        <v>38373</v>
      </c>
      <c r="B2957">
        <v>4.6900000000000004</v>
      </c>
    </row>
    <row r="2958" spans="1:2">
      <c r="A2958" s="52">
        <v>38376</v>
      </c>
      <c r="B2958">
        <v>4.6500000000000004</v>
      </c>
    </row>
    <row r="2959" spans="1:2">
      <c r="A2959" s="52">
        <v>38377</v>
      </c>
      <c r="B2959">
        <v>4.72</v>
      </c>
    </row>
    <row r="2960" spans="1:2">
      <c r="A2960" s="52">
        <v>38378</v>
      </c>
      <c r="B2960">
        <v>4.72</v>
      </c>
    </row>
    <row r="2961" spans="1:2">
      <c r="A2961" s="52">
        <v>38379</v>
      </c>
      <c r="B2961">
        <v>4.7300000000000004</v>
      </c>
    </row>
    <row r="2962" spans="1:2">
      <c r="A2962" s="52">
        <v>38380</v>
      </c>
      <c r="B2962">
        <v>4.66</v>
      </c>
    </row>
    <row r="2963" spans="1:2">
      <c r="A2963" s="52">
        <v>38383</v>
      </c>
      <c r="B2963">
        <v>4.6399999999999997</v>
      </c>
    </row>
    <row r="2964" spans="1:2">
      <c r="A2964" s="52">
        <v>38384</v>
      </c>
      <c r="B2964">
        <v>4.6500000000000004</v>
      </c>
    </row>
    <row r="2965" spans="1:2">
      <c r="A2965" s="52">
        <v>38385</v>
      </c>
      <c r="B2965">
        <v>4.63</v>
      </c>
    </row>
    <row r="2966" spans="1:2">
      <c r="A2966" s="52">
        <v>38386</v>
      </c>
      <c r="B2966">
        <v>4.6399999999999997</v>
      </c>
    </row>
    <row r="2967" spans="1:2">
      <c r="A2967" s="52">
        <v>38387</v>
      </c>
      <c r="B2967">
        <v>4.54</v>
      </c>
    </row>
    <row r="2968" spans="1:2">
      <c r="A2968" s="52">
        <v>38390</v>
      </c>
      <c r="B2968">
        <v>4.49</v>
      </c>
    </row>
    <row r="2969" spans="1:2">
      <c r="A2969" s="52">
        <v>38391</v>
      </c>
      <c r="B2969">
        <v>4.46</v>
      </c>
    </row>
    <row r="2970" spans="1:2">
      <c r="A2970" s="52">
        <v>38392</v>
      </c>
      <c r="B2970">
        <v>4.43</v>
      </c>
    </row>
    <row r="2971" spans="1:2">
      <c r="A2971" s="52">
        <v>38393</v>
      </c>
      <c r="B2971">
        <v>4.5199999999999996</v>
      </c>
    </row>
    <row r="2972" spans="1:2">
      <c r="A2972" s="52">
        <v>38394</v>
      </c>
      <c r="B2972">
        <v>4.55</v>
      </c>
    </row>
    <row r="2973" spans="1:2">
      <c r="A2973" s="52">
        <v>38397</v>
      </c>
      <c r="B2973">
        <v>4.51</v>
      </c>
    </row>
    <row r="2974" spans="1:2">
      <c r="A2974" s="52">
        <v>38398</v>
      </c>
      <c r="B2974">
        <v>4.55</v>
      </c>
    </row>
    <row r="2975" spans="1:2">
      <c r="A2975" s="52">
        <v>38399</v>
      </c>
      <c r="B2975">
        <v>4.5999999999999996</v>
      </c>
    </row>
    <row r="2976" spans="1:2">
      <c r="A2976" s="52">
        <v>38400</v>
      </c>
      <c r="B2976">
        <v>4.6500000000000004</v>
      </c>
    </row>
    <row r="2977" spans="1:2">
      <c r="A2977" s="52">
        <v>38401</v>
      </c>
      <c r="B2977">
        <v>4.72</v>
      </c>
    </row>
    <row r="2978" spans="1:2">
      <c r="A2978" s="52">
        <v>38404</v>
      </c>
      <c r="B2978" t="s">
        <v>7113</v>
      </c>
    </row>
    <row r="2979" spans="1:2">
      <c r="A2979" s="52">
        <v>38405</v>
      </c>
      <c r="B2979">
        <v>4.75</v>
      </c>
    </row>
    <row r="2980" spans="1:2">
      <c r="A2980" s="52">
        <v>38406</v>
      </c>
      <c r="B2980">
        <v>4.7300000000000004</v>
      </c>
    </row>
    <row r="2981" spans="1:2">
      <c r="A2981" s="52">
        <v>38407</v>
      </c>
      <c r="B2981">
        <v>4.74</v>
      </c>
    </row>
    <row r="2982" spans="1:2">
      <c r="A2982" s="52">
        <v>38408</v>
      </c>
      <c r="B2982">
        <v>4.72</v>
      </c>
    </row>
    <row r="2983" spans="1:2">
      <c r="A2983" s="52">
        <v>38411</v>
      </c>
      <c r="B2983">
        <v>4.79</v>
      </c>
    </row>
    <row r="2984" spans="1:2">
      <c r="A2984" s="52">
        <v>38412</v>
      </c>
      <c r="B2984">
        <v>4.8</v>
      </c>
    </row>
    <row r="2985" spans="1:2">
      <c r="A2985" s="52">
        <v>38413</v>
      </c>
      <c r="B2985">
        <v>4.82</v>
      </c>
    </row>
    <row r="2986" spans="1:2">
      <c r="A2986" s="52">
        <v>38414</v>
      </c>
      <c r="B2986">
        <v>4.82</v>
      </c>
    </row>
    <row r="2987" spans="1:2">
      <c r="A2987" s="52">
        <v>38415</v>
      </c>
      <c r="B2987">
        <v>4.7300000000000004</v>
      </c>
    </row>
    <row r="2988" spans="1:2">
      <c r="A2988" s="52">
        <v>38418</v>
      </c>
      <c r="B2988">
        <v>4.7</v>
      </c>
    </row>
    <row r="2989" spans="1:2">
      <c r="A2989" s="52">
        <v>38419</v>
      </c>
      <c r="B2989">
        <v>4.78</v>
      </c>
    </row>
    <row r="2990" spans="1:2">
      <c r="A2990" s="52">
        <v>38420</v>
      </c>
      <c r="B2990">
        <v>4.92</v>
      </c>
    </row>
    <row r="2991" spans="1:2">
      <c r="A2991" s="52">
        <v>38421</v>
      </c>
      <c r="B2991">
        <v>4.8499999999999996</v>
      </c>
    </row>
    <row r="2992" spans="1:2">
      <c r="A2992" s="52">
        <v>38422</v>
      </c>
      <c r="B2992">
        <v>4.93</v>
      </c>
    </row>
    <row r="2993" spans="1:2">
      <c r="A2993" s="52">
        <v>38425</v>
      </c>
      <c r="B2993">
        <v>4.9000000000000004</v>
      </c>
    </row>
    <row r="2994" spans="1:2">
      <c r="A2994" s="52">
        <v>38426</v>
      </c>
      <c r="B2994">
        <v>4.93</v>
      </c>
    </row>
    <row r="2995" spans="1:2">
      <c r="A2995" s="52">
        <v>38427</v>
      </c>
      <c r="B2995">
        <v>4.91</v>
      </c>
    </row>
    <row r="2996" spans="1:2">
      <c r="A2996" s="52">
        <v>38428</v>
      </c>
      <c r="B2996">
        <v>4.87</v>
      </c>
    </row>
    <row r="2997" spans="1:2">
      <c r="A2997" s="52">
        <v>38429</v>
      </c>
      <c r="B2997">
        <v>4.92</v>
      </c>
    </row>
    <row r="2998" spans="1:2">
      <c r="A2998" s="52">
        <v>38432</v>
      </c>
      <c r="B2998">
        <v>4.9400000000000004</v>
      </c>
    </row>
    <row r="2999" spans="1:2">
      <c r="A2999" s="52">
        <v>38433</v>
      </c>
      <c r="B2999">
        <v>5.01</v>
      </c>
    </row>
    <row r="3000" spans="1:2">
      <c r="A3000" s="52">
        <v>38434</v>
      </c>
      <c r="B3000">
        <v>4.99</v>
      </c>
    </row>
    <row r="3001" spans="1:2">
      <c r="A3001" s="52">
        <v>38435</v>
      </c>
      <c r="B3001">
        <v>4.97</v>
      </c>
    </row>
    <row r="3002" spans="1:2">
      <c r="A3002" s="52">
        <v>38436</v>
      </c>
      <c r="B3002" t="s">
        <v>7113</v>
      </c>
    </row>
    <row r="3003" spans="1:2">
      <c r="A3003" s="52">
        <v>38439</v>
      </c>
      <c r="B3003">
        <v>5.01</v>
      </c>
    </row>
    <row r="3004" spans="1:2">
      <c r="A3004" s="52">
        <v>38440</v>
      </c>
      <c r="B3004">
        <v>4.9800000000000004</v>
      </c>
    </row>
    <row r="3005" spans="1:2">
      <c r="A3005" s="52">
        <v>38441</v>
      </c>
      <c r="B3005">
        <v>4.93</v>
      </c>
    </row>
    <row r="3006" spans="1:2">
      <c r="A3006" s="52">
        <v>38442</v>
      </c>
      <c r="B3006">
        <v>4.88</v>
      </c>
    </row>
    <row r="3007" spans="1:2">
      <c r="A3007" s="52">
        <v>38443</v>
      </c>
      <c r="B3007">
        <v>4.8499999999999996</v>
      </c>
    </row>
    <row r="3008" spans="1:2">
      <c r="A3008" s="52">
        <v>38446</v>
      </c>
      <c r="B3008">
        <v>4.84</v>
      </c>
    </row>
    <row r="3009" spans="1:2">
      <c r="A3009" s="52">
        <v>38447</v>
      </c>
      <c r="B3009">
        <v>4.87</v>
      </c>
    </row>
    <row r="3010" spans="1:2">
      <c r="A3010" s="52">
        <v>38448</v>
      </c>
      <c r="B3010">
        <v>4.8499999999999996</v>
      </c>
    </row>
    <row r="3011" spans="1:2">
      <c r="A3011" s="52">
        <v>38449</v>
      </c>
      <c r="B3011">
        <v>4.9000000000000004</v>
      </c>
    </row>
    <row r="3012" spans="1:2">
      <c r="A3012" s="52">
        <v>38450</v>
      </c>
      <c r="B3012">
        <v>4.88</v>
      </c>
    </row>
    <row r="3013" spans="1:2">
      <c r="A3013" s="52">
        <v>38453</v>
      </c>
      <c r="B3013">
        <v>4.84</v>
      </c>
    </row>
    <row r="3014" spans="1:2">
      <c r="A3014" s="52">
        <v>38454</v>
      </c>
      <c r="B3014">
        <v>4.78</v>
      </c>
    </row>
    <row r="3015" spans="1:2">
      <c r="A3015" s="52">
        <v>38455</v>
      </c>
      <c r="B3015">
        <v>4.8</v>
      </c>
    </row>
    <row r="3016" spans="1:2">
      <c r="A3016" s="52">
        <v>38456</v>
      </c>
      <c r="B3016">
        <v>4.8</v>
      </c>
    </row>
    <row r="3017" spans="1:2">
      <c r="A3017" s="52">
        <v>38457</v>
      </c>
      <c r="B3017">
        <v>4.7300000000000004</v>
      </c>
    </row>
    <row r="3018" spans="1:2">
      <c r="A3018" s="52">
        <v>38460</v>
      </c>
      <c r="B3018">
        <v>4.7</v>
      </c>
    </row>
    <row r="3019" spans="1:2">
      <c r="A3019" s="52">
        <v>38461</v>
      </c>
      <c r="B3019">
        <v>4.6399999999999997</v>
      </c>
    </row>
    <row r="3020" spans="1:2">
      <c r="A3020" s="52">
        <v>38462</v>
      </c>
      <c r="B3020">
        <v>4.66</v>
      </c>
    </row>
    <row r="3021" spans="1:2">
      <c r="A3021" s="52">
        <v>38463</v>
      </c>
      <c r="B3021">
        <v>4.7300000000000004</v>
      </c>
    </row>
    <row r="3022" spans="1:2">
      <c r="A3022" s="52">
        <v>38464</v>
      </c>
      <c r="B3022">
        <v>4.68</v>
      </c>
    </row>
    <row r="3023" spans="1:2">
      <c r="A3023" s="52">
        <v>38467</v>
      </c>
      <c r="B3023">
        <v>4.6500000000000004</v>
      </c>
    </row>
    <row r="3024" spans="1:2">
      <c r="A3024" s="52">
        <v>38468</v>
      </c>
      <c r="B3024">
        <v>4.67</v>
      </c>
    </row>
    <row r="3025" spans="1:2">
      <c r="A3025" s="52">
        <v>38469</v>
      </c>
      <c r="B3025">
        <v>4.6500000000000004</v>
      </c>
    </row>
    <row r="3026" spans="1:2">
      <c r="A3026" s="52">
        <v>38470</v>
      </c>
      <c r="B3026">
        <v>4.5999999999999996</v>
      </c>
    </row>
    <row r="3027" spans="1:2">
      <c r="A3027" s="52">
        <v>38471</v>
      </c>
      <c r="B3027">
        <v>4.6100000000000003</v>
      </c>
    </row>
    <row r="3028" spans="1:2">
      <c r="A3028" s="52">
        <v>38474</v>
      </c>
      <c r="B3028">
        <v>4.6100000000000003</v>
      </c>
    </row>
    <row r="3029" spans="1:2">
      <c r="A3029" s="52">
        <v>38475</v>
      </c>
      <c r="B3029">
        <v>4.5999999999999996</v>
      </c>
    </row>
    <row r="3030" spans="1:2">
      <c r="A3030" s="52">
        <v>38476</v>
      </c>
      <c r="B3030">
        <v>4.6399999999999997</v>
      </c>
    </row>
    <row r="3031" spans="1:2">
      <c r="A3031" s="52">
        <v>38477</v>
      </c>
      <c r="B3031">
        <v>4.6399999999999997</v>
      </c>
    </row>
    <row r="3032" spans="1:2">
      <c r="A3032" s="52">
        <v>38478</v>
      </c>
      <c r="B3032">
        <v>4.6900000000000004</v>
      </c>
    </row>
    <row r="3033" spans="1:2">
      <c r="A3033" s="52">
        <v>38481</v>
      </c>
      <c r="B3033">
        <v>4.6900000000000004</v>
      </c>
    </row>
    <row r="3034" spans="1:2">
      <c r="A3034" s="52">
        <v>38482</v>
      </c>
      <c r="B3034">
        <v>4.6500000000000004</v>
      </c>
    </row>
    <row r="3035" spans="1:2">
      <c r="A3035" s="52">
        <v>38483</v>
      </c>
      <c r="B3035">
        <v>4.6100000000000003</v>
      </c>
    </row>
    <row r="3036" spans="1:2">
      <c r="A3036" s="52">
        <v>38484</v>
      </c>
      <c r="B3036">
        <v>4.59</v>
      </c>
    </row>
    <row r="3037" spans="1:2">
      <c r="A3037" s="52">
        <v>38485</v>
      </c>
      <c r="B3037">
        <v>4.5599999999999996</v>
      </c>
    </row>
    <row r="3038" spans="1:2">
      <c r="A3038" s="52">
        <v>38488</v>
      </c>
      <c r="B3038">
        <v>4.5599999999999996</v>
      </c>
    </row>
    <row r="3039" spans="1:2">
      <c r="A3039" s="52">
        <v>38489</v>
      </c>
      <c r="B3039">
        <v>4.54</v>
      </c>
    </row>
    <row r="3040" spans="1:2">
      <c r="A3040" s="52">
        <v>38490</v>
      </c>
      <c r="B3040">
        <v>4.49</v>
      </c>
    </row>
    <row r="3041" spans="1:2">
      <c r="A3041" s="52">
        <v>38491</v>
      </c>
      <c r="B3041">
        <v>4.5199999999999996</v>
      </c>
    </row>
    <row r="3042" spans="1:2">
      <c r="A3042" s="52">
        <v>38492</v>
      </c>
      <c r="B3042">
        <v>4.5199999999999996</v>
      </c>
    </row>
    <row r="3043" spans="1:2">
      <c r="A3043" s="52">
        <v>38495</v>
      </c>
      <c r="B3043">
        <v>4.46</v>
      </c>
    </row>
    <row r="3044" spans="1:2">
      <c r="A3044" s="52">
        <v>38496</v>
      </c>
      <c r="B3044">
        <v>4.43</v>
      </c>
    </row>
    <row r="3045" spans="1:2">
      <c r="A3045" s="52">
        <v>38497</v>
      </c>
      <c r="B3045">
        <v>4.4800000000000004</v>
      </c>
    </row>
    <row r="3046" spans="1:2">
      <c r="A3046" s="52">
        <v>38498</v>
      </c>
      <c r="B3046">
        <v>4.49</v>
      </c>
    </row>
    <row r="3047" spans="1:2">
      <c r="A3047" s="52">
        <v>38499</v>
      </c>
      <c r="B3047">
        <v>4.49</v>
      </c>
    </row>
    <row r="3048" spans="1:2">
      <c r="A3048" s="52">
        <v>38502</v>
      </c>
      <c r="B3048" t="s">
        <v>7113</v>
      </c>
    </row>
    <row r="3049" spans="1:2">
      <c r="A3049" s="52">
        <v>38503</v>
      </c>
      <c r="B3049">
        <v>4.4000000000000004</v>
      </c>
    </row>
    <row r="3050" spans="1:2">
      <c r="A3050" s="52">
        <v>38504</v>
      </c>
      <c r="B3050">
        <v>4.3099999999999996</v>
      </c>
    </row>
    <row r="3051" spans="1:2">
      <c r="A3051" s="52">
        <v>38505</v>
      </c>
      <c r="B3051">
        <v>4.28</v>
      </c>
    </row>
    <row r="3052" spans="1:2">
      <c r="A3052" s="52">
        <v>38506</v>
      </c>
      <c r="B3052">
        <v>4.34</v>
      </c>
    </row>
    <row r="3053" spans="1:2">
      <c r="A3053" s="52">
        <v>38509</v>
      </c>
      <c r="B3053">
        <v>4.3099999999999996</v>
      </c>
    </row>
    <row r="3054" spans="1:2">
      <c r="A3054" s="52">
        <v>38510</v>
      </c>
      <c r="B3054">
        <v>4.26</v>
      </c>
    </row>
    <row r="3055" spans="1:2">
      <c r="A3055" s="52">
        <v>38511</v>
      </c>
      <c r="B3055">
        <v>4.29</v>
      </c>
    </row>
    <row r="3056" spans="1:2">
      <c r="A3056" s="52">
        <v>38512</v>
      </c>
      <c r="B3056">
        <v>4.3099999999999996</v>
      </c>
    </row>
    <row r="3057" spans="1:2">
      <c r="A3057" s="52">
        <v>38513</v>
      </c>
      <c r="B3057">
        <v>4.3899999999999997</v>
      </c>
    </row>
    <row r="3058" spans="1:2">
      <c r="A3058" s="52">
        <v>38516</v>
      </c>
      <c r="B3058">
        <v>4.4400000000000004</v>
      </c>
    </row>
    <row r="3059" spans="1:2">
      <c r="A3059" s="52">
        <v>38517</v>
      </c>
      <c r="B3059">
        <v>4.49</v>
      </c>
    </row>
    <row r="3060" spans="1:2">
      <c r="A3060" s="52">
        <v>38518</v>
      </c>
      <c r="B3060">
        <v>4.49</v>
      </c>
    </row>
    <row r="3061" spans="1:2">
      <c r="A3061" s="52">
        <v>38519</v>
      </c>
      <c r="B3061">
        <v>4.45</v>
      </c>
    </row>
    <row r="3062" spans="1:2">
      <c r="A3062" s="52">
        <v>38520</v>
      </c>
      <c r="B3062">
        <v>4.4400000000000004</v>
      </c>
    </row>
    <row r="3063" spans="1:2">
      <c r="A3063" s="52">
        <v>38523</v>
      </c>
      <c r="B3063">
        <v>4.46</v>
      </c>
    </row>
    <row r="3064" spans="1:2">
      <c r="A3064" s="52">
        <v>38524</v>
      </c>
      <c r="B3064">
        <v>4.4000000000000004</v>
      </c>
    </row>
    <row r="3065" spans="1:2">
      <c r="A3065" s="52">
        <v>38525</v>
      </c>
      <c r="B3065">
        <v>4.3099999999999996</v>
      </c>
    </row>
    <row r="3066" spans="1:2">
      <c r="A3066" s="52">
        <v>38526</v>
      </c>
      <c r="B3066">
        <v>4.32</v>
      </c>
    </row>
    <row r="3067" spans="1:2">
      <c r="A3067" s="52">
        <v>38527</v>
      </c>
      <c r="B3067">
        <v>4.28</v>
      </c>
    </row>
    <row r="3068" spans="1:2">
      <c r="A3068" s="52">
        <v>38530</v>
      </c>
      <c r="B3068">
        <v>4.25</v>
      </c>
    </row>
    <row r="3069" spans="1:2">
      <c r="A3069" s="52">
        <v>38531</v>
      </c>
      <c r="B3069">
        <v>4.3</v>
      </c>
    </row>
    <row r="3070" spans="1:2">
      <c r="A3070" s="52">
        <v>38532</v>
      </c>
      <c r="B3070">
        <v>4.33</v>
      </c>
    </row>
    <row r="3071" spans="1:2">
      <c r="A3071" s="52">
        <v>38533</v>
      </c>
      <c r="B3071">
        <v>4.28</v>
      </c>
    </row>
    <row r="3072" spans="1:2">
      <c r="A3072" s="52">
        <v>38534</v>
      </c>
      <c r="B3072">
        <v>4.37</v>
      </c>
    </row>
    <row r="3073" spans="1:2">
      <c r="A3073" s="52">
        <v>38537</v>
      </c>
      <c r="B3073" t="s">
        <v>7113</v>
      </c>
    </row>
    <row r="3074" spans="1:2">
      <c r="A3074" s="52">
        <v>38538</v>
      </c>
      <c r="B3074">
        <v>4.43</v>
      </c>
    </row>
    <row r="3075" spans="1:2">
      <c r="A3075" s="52">
        <v>38539</v>
      </c>
      <c r="B3075">
        <v>4.4000000000000004</v>
      </c>
    </row>
    <row r="3076" spans="1:2">
      <c r="A3076" s="52">
        <v>38540</v>
      </c>
      <c r="B3076">
        <v>4.37</v>
      </c>
    </row>
    <row r="3077" spans="1:2">
      <c r="A3077" s="52">
        <v>38541</v>
      </c>
      <c r="B3077">
        <v>4.42</v>
      </c>
    </row>
    <row r="3078" spans="1:2">
      <c r="A3078" s="52">
        <v>38544</v>
      </c>
      <c r="B3078">
        <v>4.42</v>
      </c>
    </row>
    <row r="3079" spans="1:2">
      <c r="A3079" s="52">
        <v>38545</v>
      </c>
      <c r="B3079">
        <v>4.46</v>
      </c>
    </row>
    <row r="3080" spans="1:2">
      <c r="A3080" s="52">
        <v>38546</v>
      </c>
      <c r="B3080">
        <v>4.47</v>
      </c>
    </row>
    <row r="3081" spans="1:2">
      <c r="A3081" s="52">
        <v>38547</v>
      </c>
      <c r="B3081">
        <v>4.49</v>
      </c>
    </row>
    <row r="3082" spans="1:2">
      <c r="A3082" s="52">
        <v>38548</v>
      </c>
      <c r="B3082">
        <v>4.47</v>
      </c>
    </row>
    <row r="3083" spans="1:2">
      <c r="A3083" s="52">
        <v>38551</v>
      </c>
      <c r="B3083">
        <v>4.53</v>
      </c>
    </row>
    <row r="3084" spans="1:2">
      <c r="A3084" s="52">
        <v>38552</v>
      </c>
      <c r="B3084">
        <v>4.5</v>
      </c>
    </row>
    <row r="3085" spans="1:2">
      <c r="A3085" s="52">
        <v>38553</v>
      </c>
      <c r="B3085">
        <v>4.47</v>
      </c>
    </row>
    <row r="3086" spans="1:2">
      <c r="A3086" s="52">
        <v>38554</v>
      </c>
      <c r="B3086">
        <v>4.58</v>
      </c>
    </row>
    <row r="3087" spans="1:2">
      <c r="A3087" s="52">
        <v>38555</v>
      </c>
      <c r="B3087">
        <v>4.5199999999999996</v>
      </c>
    </row>
    <row r="3088" spans="1:2">
      <c r="A3088" s="52">
        <v>38558</v>
      </c>
      <c r="B3088">
        <v>4.53</v>
      </c>
    </row>
    <row r="3089" spans="1:2">
      <c r="A3089" s="52">
        <v>38559</v>
      </c>
      <c r="B3089">
        <v>4.53</v>
      </c>
    </row>
    <row r="3090" spans="1:2">
      <c r="A3090" s="52">
        <v>38560</v>
      </c>
      <c r="B3090">
        <v>4.55</v>
      </c>
    </row>
    <row r="3091" spans="1:2">
      <c r="A3091" s="52">
        <v>38561</v>
      </c>
      <c r="B3091">
        <v>4.4800000000000004</v>
      </c>
    </row>
    <row r="3092" spans="1:2">
      <c r="A3092" s="52">
        <v>38562</v>
      </c>
      <c r="B3092">
        <v>4.5599999999999996</v>
      </c>
    </row>
    <row r="3093" spans="1:2">
      <c r="A3093" s="52">
        <v>38565</v>
      </c>
      <c r="B3093">
        <v>4.59</v>
      </c>
    </row>
    <row r="3094" spans="1:2">
      <c r="A3094" s="52">
        <v>38566</v>
      </c>
      <c r="B3094">
        <v>4.62</v>
      </c>
    </row>
    <row r="3095" spans="1:2">
      <c r="A3095" s="52">
        <v>38567</v>
      </c>
      <c r="B3095">
        <v>4.58</v>
      </c>
    </row>
    <row r="3096" spans="1:2">
      <c r="A3096" s="52">
        <v>38568</v>
      </c>
      <c r="B3096">
        <v>4.5999999999999996</v>
      </c>
    </row>
    <row r="3097" spans="1:2">
      <c r="A3097" s="52">
        <v>38569</v>
      </c>
      <c r="B3097">
        <v>4.66</v>
      </c>
    </row>
    <row r="3098" spans="1:2">
      <c r="A3098" s="52">
        <v>38572</v>
      </c>
      <c r="B3098">
        <v>4.68</v>
      </c>
    </row>
    <row r="3099" spans="1:2">
      <c r="A3099" s="52">
        <v>38573</v>
      </c>
      <c r="B3099">
        <v>4.66</v>
      </c>
    </row>
    <row r="3100" spans="1:2">
      <c r="A3100" s="52">
        <v>38574</v>
      </c>
      <c r="B3100">
        <v>4.6500000000000004</v>
      </c>
    </row>
    <row r="3101" spans="1:2">
      <c r="A3101" s="52">
        <v>38575</v>
      </c>
      <c r="B3101">
        <v>4.5999999999999996</v>
      </c>
    </row>
    <row r="3102" spans="1:2">
      <c r="A3102" s="52">
        <v>38576</v>
      </c>
      <c r="B3102">
        <v>4.5199999999999996</v>
      </c>
    </row>
    <row r="3103" spans="1:2">
      <c r="A3103" s="52">
        <v>38579</v>
      </c>
      <c r="B3103">
        <v>4.53</v>
      </c>
    </row>
    <row r="3104" spans="1:2">
      <c r="A3104" s="52">
        <v>38580</v>
      </c>
      <c r="B3104">
        <v>4.49</v>
      </c>
    </row>
    <row r="3105" spans="1:2">
      <c r="A3105" s="52">
        <v>38581</v>
      </c>
      <c r="B3105">
        <v>4.53</v>
      </c>
    </row>
    <row r="3106" spans="1:2">
      <c r="A3106" s="52">
        <v>38582</v>
      </c>
      <c r="B3106">
        <v>4.4800000000000004</v>
      </c>
    </row>
    <row r="3107" spans="1:2">
      <c r="A3107" s="52">
        <v>38583</v>
      </c>
      <c r="B3107">
        <v>4.47</v>
      </c>
    </row>
    <row r="3108" spans="1:2">
      <c r="A3108" s="52">
        <v>38586</v>
      </c>
      <c r="B3108">
        <v>4.4800000000000004</v>
      </c>
    </row>
    <row r="3109" spans="1:2">
      <c r="A3109" s="52">
        <v>38587</v>
      </c>
      <c r="B3109">
        <v>4.46</v>
      </c>
    </row>
    <row r="3110" spans="1:2">
      <c r="A3110" s="52">
        <v>38588</v>
      </c>
      <c r="B3110">
        <v>4.46</v>
      </c>
    </row>
    <row r="3111" spans="1:2">
      <c r="A3111" s="52">
        <v>38589</v>
      </c>
      <c r="B3111">
        <v>4.45</v>
      </c>
    </row>
    <row r="3112" spans="1:2">
      <c r="A3112" s="52">
        <v>38590</v>
      </c>
      <c r="B3112">
        <v>4.46</v>
      </c>
    </row>
    <row r="3113" spans="1:2">
      <c r="A3113" s="52">
        <v>38593</v>
      </c>
      <c r="B3113">
        <v>4.45</v>
      </c>
    </row>
    <row r="3114" spans="1:2">
      <c r="A3114" s="52">
        <v>38594</v>
      </c>
      <c r="B3114">
        <v>4.43</v>
      </c>
    </row>
    <row r="3115" spans="1:2">
      <c r="A3115" s="52">
        <v>38595</v>
      </c>
      <c r="B3115">
        <v>4.3</v>
      </c>
    </row>
    <row r="3116" spans="1:2">
      <c r="A3116" s="52">
        <v>38596</v>
      </c>
      <c r="B3116">
        <v>4.3099999999999996</v>
      </c>
    </row>
    <row r="3117" spans="1:2">
      <c r="A3117" s="52">
        <v>38597</v>
      </c>
      <c r="B3117">
        <v>4.33</v>
      </c>
    </row>
    <row r="3118" spans="1:2">
      <c r="A3118" s="52">
        <v>38600</v>
      </c>
      <c r="B3118" t="s">
        <v>7113</v>
      </c>
    </row>
    <row r="3119" spans="1:2">
      <c r="A3119" s="52">
        <v>38601</v>
      </c>
      <c r="B3119">
        <v>4.3899999999999997</v>
      </c>
    </row>
    <row r="3120" spans="1:2">
      <c r="A3120" s="52">
        <v>38602</v>
      </c>
      <c r="B3120">
        <v>4.46</v>
      </c>
    </row>
    <row r="3121" spans="1:2">
      <c r="A3121" s="52">
        <v>38603</v>
      </c>
      <c r="B3121">
        <v>4.45</v>
      </c>
    </row>
    <row r="3122" spans="1:2">
      <c r="A3122" s="52">
        <v>38604</v>
      </c>
      <c r="B3122">
        <v>4.45</v>
      </c>
    </row>
    <row r="3123" spans="1:2">
      <c r="A3123" s="52">
        <v>38607</v>
      </c>
      <c r="B3123">
        <v>4.5</v>
      </c>
    </row>
    <row r="3124" spans="1:2">
      <c r="A3124" s="52">
        <v>38608</v>
      </c>
      <c r="B3124">
        <v>4.47</v>
      </c>
    </row>
    <row r="3125" spans="1:2">
      <c r="A3125" s="52">
        <v>38609</v>
      </c>
      <c r="B3125">
        <v>4.5</v>
      </c>
    </row>
    <row r="3126" spans="1:2">
      <c r="A3126" s="52">
        <v>38610</v>
      </c>
      <c r="B3126">
        <v>4.5599999999999996</v>
      </c>
    </row>
    <row r="3127" spans="1:2">
      <c r="A3127" s="52">
        <v>38611</v>
      </c>
      <c r="B3127">
        <v>4.6100000000000003</v>
      </c>
    </row>
    <row r="3128" spans="1:2">
      <c r="A3128" s="52">
        <v>38614</v>
      </c>
      <c r="B3128">
        <v>4.5999999999999996</v>
      </c>
    </row>
    <row r="3129" spans="1:2">
      <c r="A3129" s="52">
        <v>38615</v>
      </c>
      <c r="B3129">
        <v>4.59</v>
      </c>
    </row>
    <row r="3130" spans="1:2">
      <c r="A3130" s="52">
        <v>38616</v>
      </c>
      <c r="B3130">
        <v>4.5199999999999996</v>
      </c>
    </row>
    <row r="3131" spans="1:2">
      <c r="A3131" s="52">
        <v>38617</v>
      </c>
      <c r="B3131">
        <v>4.5199999999999996</v>
      </c>
    </row>
    <row r="3132" spans="1:2">
      <c r="A3132" s="52">
        <v>38618</v>
      </c>
      <c r="B3132">
        <v>4.57</v>
      </c>
    </row>
    <row r="3133" spans="1:2">
      <c r="A3133" s="52">
        <v>38621</v>
      </c>
      <c r="B3133">
        <v>4.5999999999999996</v>
      </c>
    </row>
    <row r="3134" spans="1:2">
      <c r="A3134" s="52">
        <v>38622</v>
      </c>
      <c r="B3134">
        <v>4.5999999999999996</v>
      </c>
    </row>
    <row r="3135" spans="1:2">
      <c r="A3135" s="52">
        <v>38623</v>
      </c>
      <c r="B3135">
        <v>4.55</v>
      </c>
    </row>
    <row r="3136" spans="1:2">
      <c r="A3136" s="52">
        <v>38624</v>
      </c>
      <c r="B3136">
        <v>4.59</v>
      </c>
    </row>
    <row r="3137" spans="1:2">
      <c r="A3137" s="52">
        <v>38625</v>
      </c>
      <c r="B3137">
        <v>4.62</v>
      </c>
    </row>
    <row r="3138" spans="1:2">
      <c r="A3138" s="52">
        <v>38628</v>
      </c>
      <c r="B3138">
        <v>4.67</v>
      </c>
    </row>
    <row r="3139" spans="1:2">
      <c r="A3139" s="52">
        <v>38629</v>
      </c>
      <c r="B3139">
        <v>4.66</v>
      </c>
    </row>
    <row r="3140" spans="1:2">
      <c r="A3140" s="52">
        <v>38630</v>
      </c>
      <c r="B3140">
        <v>4.63</v>
      </c>
    </row>
    <row r="3141" spans="1:2">
      <c r="A3141" s="52">
        <v>38631</v>
      </c>
      <c r="B3141">
        <v>4.6399999999999997</v>
      </c>
    </row>
    <row r="3142" spans="1:2">
      <c r="A3142" s="52">
        <v>38632</v>
      </c>
      <c r="B3142">
        <v>4.62</v>
      </c>
    </row>
    <row r="3143" spans="1:2">
      <c r="A3143" s="52">
        <v>38635</v>
      </c>
      <c r="B3143" t="s">
        <v>7113</v>
      </c>
    </row>
    <row r="3144" spans="1:2">
      <c r="A3144" s="52">
        <v>38636</v>
      </c>
      <c r="B3144">
        <v>4.6500000000000004</v>
      </c>
    </row>
    <row r="3145" spans="1:2">
      <c r="A3145" s="52">
        <v>38637</v>
      </c>
      <c r="B3145">
        <v>4.71</v>
      </c>
    </row>
    <row r="3146" spans="1:2">
      <c r="A3146" s="52">
        <v>38638</v>
      </c>
      <c r="B3146">
        <v>4.7699999999999996</v>
      </c>
    </row>
    <row r="3147" spans="1:2">
      <c r="A3147" s="52">
        <v>38639</v>
      </c>
      <c r="B3147">
        <v>4.76</v>
      </c>
    </row>
    <row r="3148" spans="1:2">
      <c r="A3148" s="52">
        <v>38642</v>
      </c>
      <c r="B3148">
        <v>4.7699999999999996</v>
      </c>
    </row>
    <row r="3149" spans="1:2">
      <c r="A3149" s="52">
        <v>38643</v>
      </c>
      <c r="B3149">
        <v>4.78</v>
      </c>
    </row>
    <row r="3150" spans="1:2">
      <c r="A3150" s="52">
        <v>38644</v>
      </c>
      <c r="B3150">
        <v>4.76</v>
      </c>
    </row>
    <row r="3151" spans="1:2">
      <c r="A3151" s="52">
        <v>38645</v>
      </c>
      <c r="B3151">
        <v>4.75</v>
      </c>
    </row>
    <row r="3152" spans="1:2">
      <c r="A3152" s="52">
        <v>38646</v>
      </c>
      <c r="B3152">
        <v>4.68</v>
      </c>
    </row>
    <row r="3153" spans="1:2">
      <c r="A3153" s="52">
        <v>38649</v>
      </c>
      <c r="B3153">
        <v>4.74</v>
      </c>
    </row>
    <row r="3154" spans="1:2">
      <c r="A3154" s="52">
        <v>38650</v>
      </c>
      <c r="B3154">
        <v>4.8</v>
      </c>
    </row>
    <row r="3155" spans="1:2">
      <c r="A3155" s="52">
        <v>38651</v>
      </c>
      <c r="B3155">
        <v>4.87</v>
      </c>
    </row>
    <row r="3156" spans="1:2">
      <c r="A3156" s="52">
        <v>38652</v>
      </c>
      <c r="B3156">
        <v>4.84</v>
      </c>
    </row>
    <row r="3157" spans="1:2">
      <c r="A3157" s="52">
        <v>38653</v>
      </c>
      <c r="B3157">
        <v>4.84</v>
      </c>
    </row>
    <row r="3158" spans="1:2">
      <c r="A3158" s="52">
        <v>38656</v>
      </c>
      <c r="B3158">
        <v>4.84</v>
      </c>
    </row>
    <row r="3159" spans="1:2">
      <c r="A3159" s="52">
        <v>38657</v>
      </c>
      <c r="B3159">
        <v>4.8499999999999996</v>
      </c>
    </row>
    <row r="3160" spans="1:2">
      <c r="A3160" s="52">
        <v>38658</v>
      </c>
      <c r="B3160">
        <v>4.88</v>
      </c>
    </row>
    <row r="3161" spans="1:2">
      <c r="A3161" s="52">
        <v>38659</v>
      </c>
      <c r="B3161">
        <v>4.9400000000000004</v>
      </c>
    </row>
    <row r="3162" spans="1:2">
      <c r="A3162" s="52">
        <v>38660</v>
      </c>
      <c r="B3162">
        <v>4.95</v>
      </c>
    </row>
    <row r="3163" spans="1:2">
      <c r="A3163" s="52">
        <v>38663</v>
      </c>
      <c r="B3163">
        <v>4.93</v>
      </c>
    </row>
    <row r="3164" spans="1:2">
      <c r="A3164" s="52">
        <v>38664</v>
      </c>
      <c r="B3164">
        <v>4.8600000000000003</v>
      </c>
    </row>
    <row r="3165" spans="1:2">
      <c r="A3165" s="52">
        <v>38665</v>
      </c>
      <c r="B3165">
        <v>4.93</v>
      </c>
    </row>
    <row r="3166" spans="1:2">
      <c r="A3166" s="52">
        <v>38666</v>
      </c>
      <c r="B3166">
        <v>4.8499999999999996</v>
      </c>
    </row>
    <row r="3167" spans="1:2">
      <c r="A3167" s="52">
        <v>38667</v>
      </c>
      <c r="B3167" t="s">
        <v>7113</v>
      </c>
    </row>
    <row r="3168" spans="1:2">
      <c r="A3168" s="52">
        <v>38670</v>
      </c>
      <c r="B3168">
        <v>4.9000000000000004</v>
      </c>
    </row>
    <row r="3169" spans="1:2">
      <c r="A3169" s="52">
        <v>38671</v>
      </c>
      <c r="B3169">
        <v>4.83</v>
      </c>
    </row>
    <row r="3170" spans="1:2">
      <c r="A3170" s="52">
        <v>38672</v>
      </c>
      <c r="B3170">
        <v>4.7699999999999996</v>
      </c>
    </row>
    <row r="3171" spans="1:2">
      <c r="A3171" s="52">
        <v>38673</v>
      </c>
      <c r="B3171">
        <v>4.75</v>
      </c>
    </row>
    <row r="3172" spans="1:2">
      <c r="A3172" s="52">
        <v>38674</v>
      </c>
      <c r="B3172">
        <v>4.79</v>
      </c>
    </row>
    <row r="3173" spans="1:2">
      <c r="A3173" s="52">
        <v>38677</v>
      </c>
      <c r="B3173">
        <v>4.76</v>
      </c>
    </row>
    <row r="3174" spans="1:2">
      <c r="A3174" s="52">
        <v>38678</v>
      </c>
      <c r="B3174">
        <v>4.76</v>
      </c>
    </row>
    <row r="3175" spans="1:2">
      <c r="A3175" s="52">
        <v>38679</v>
      </c>
      <c r="B3175">
        <v>4.8</v>
      </c>
    </row>
    <row r="3176" spans="1:2">
      <c r="A3176" s="52">
        <v>38680</v>
      </c>
      <c r="B3176" t="s">
        <v>7113</v>
      </c>
    </row>
    <row r="3177" spans="1:2">
      <c r="A3177" s="52">
        <v>38681</v>
      </c>
      <c r="B3177">
        <v>4.76</v>
      </c>
    </row>
    <row r="3178" spans="1:2">
      <c r="A3178" s="52">
        <v>38684</v>
      </c>
      <c r="B3178">
        <v>4.71</v>
      </c>
    </row>
    <row r="3179" spans="1:2">
      <c r="A3179" s="52">
        <v>38685</v>
      </c>
      <c r="B3179">
        <v>4.78</v>
      </c>
    </row>
    <row r="3180" spans="1:2">
      <c r="A3180" s="52">
        <v>38686</v>
      </c>
      <c r="B3180">
        <v>4.8099999999999996</v>
      </c>
    </row>
    <row r="3181" spans="1:2">
      <c r="A3181" s="52">
        <v>38687</v>
      </c>
      <c r="B3181">
        <v>4.83</v>
      </c>
    </row>
    <row r="3182" spans="1:2">
      <c r="A3182" s="52">
        <v>38688</v>
      </c>
      <c r="B3182">
        <v>4.8099999999999996</v>
      </c>
    </row>
    <row r="3183" spans="1:2">
      <c r="A3183" s="52">
        <v>38691</v>
      </c>
      <c r="B3183">
        <v>4.8499999999999996</v>
      </c>
    </row>
    <row r="3184" spans="1:2">
      <c r="A3184" s="52">
        <v>38692</v>
      </c>
      <c r="B3184">
        <v>4.79</v>
      </c>
    </row>
    <row r="3185" spans="1:2">
      <c r="A3185" s="52">
        <v>38693</v>
      </c>
      <c r="B3185">
        <v>4.8</v>
      </c>
    </row>
    <row r="3186" spans="1:2">
      <c r="A3186" s="52">
        <v>38694</v>
      </c>
      <c r="B3186">
        <v>4.75</v>
      </c>
    </row>
    <row r="3187" spans="1:2">
      <c r="A3187" s="52">
        <v>38695</v>
      </c>
      <c r="B3187">
        <v>4.83</v>
      </c>
    </row>
    <row r="3188" spans="1:2">
      <c r="A3188" s="52">
        <v>38698</v>
      </c>
      <c r="B3188">
        <v>4.82</v>
      </c>
    </row>
    <row r="3189" spans="1:2">
      <c r="A3189" s="52">
        <v>38699</v>
      </c>
      <c r="B3189">
        <v>4.8099999999999996</v>
      </c>
    </row>
    <row r="3190" spans="1:2">
      <c r="A3190" s="52">
        <v>38700</v>
      </c>
      <c r="B3190">
        <v>4.7300000000000004</v>
      </c>
    </row>
    <row r="3191" spans="1:2">
      <c r="A3191" s="52">
        <v>38701</v>
      </c>
      <c r="B3191">
        <v>4.75</v>
      </c>
    </row>
    <row r="3192" spans="1:2">
      <c r="A3192" s="52">
        <v>38702</v>
      </c>
      <c r="B3192">
        <v>4.72</v>
      </c>
    </row>
    <row r="3193" spans="1:2">
      <c r="A3193" s="52">
        <v>38705</v>
      </c>
      <c r="B3193">
        <v>4.72</v>
      </c>
    </row>
    <row r="3194" spans="1:2">
      <c r="A3194" s="52">
        <v>38706</v>
      </c>
      <c r="B3194">
        <v>4.74</v>
      </c>
    </row>
    <row r="3195" spans="1:2">
      <c r="A3195" s="52">
        <v>38707</v>
      </c>
      <c r="B3195">
        <v>4.75</v>
      </c>
    </row>
    <row r="3196" spans="1:2">
      <c r="A3196" s="52">
        <v>38708</v>
      </c>
      <c r="B3196">
        <v>4.6900000000000004</v>
      </c>
    </row>
    <row r="3197" spans="1:2">
      <c r="A3197" s="52">
        <v>38709</v>
      </c>
      <c r="B3197">
        <v>4.63</v>
      </c>
    </row>
    <row r="3198" spans="1:2">
      <c r="A3198" s="52">
        <v>38712</v>
      </c>
      <c r="B3198" t="s">
        <v>7113</v>
      </c>
    </row>
    <row r="3199" spans="1:2">
      <c r="A3199" s="52">
        <v>38713</v>
      </c>
      <c r="B3199">
        <v>4.58</v>
      </c>
    </row>
    <row r="3200" spans="1:2">
      <c r="A3200" s="52">
        <v>38714</v>
      </c>
      <c r="B3200">
        <v>4.62</v>
      </c>
    </row>
    <row r="3201" spans="1:2">
      <c r="A3201" s="52">
        <v>38715</v>
      </c>
      <c r="B3201">
        <v>4.5999999999999996</v>
      </c>
    </row>
    <row r="3202" spans="1:2">
      <c r="A3202" s="52">
        <v>38716</v>
      </c>
      <c r="B3202">
        <v>4.6100000000000003</v>
      </c>
    </row>
    <row r="3203" spans="1:2">
      <c r="A3203" s="52">
        <v>38719</v>
      </c>
      <c r="B3203" t="s">
        <v>7113</v>
      </c>
    </row>
    <row r="3204" spans="1:2">
      <c r="A3204" s="52">
        <v>38720</v>
      </c>
      <c r="B3204">
        <v>4.62</v>
      </c>
    </row>
    <row r="3205" spans="1:2">
      <c r="A3205" s="52">
        <v>38721</v>
      </c>
      <c r="B3205">
        <v>4.5999999999999996</v>
      </c>
    </row>
    <row r="3206" spans="1:2">
      <c r="A3206" s="52">
        <v>38722</v>
      </c>
      <c r="B3206">
        <v>4.6100000000000003</v>
      </c>
    </row>
    <row r="3207" spans="1:2">
      <c r="A3207" s="52">
        <v>38723</v>
      </c>
      <c r="B3207">
        <v>4.63</v>
      </c>
    </row>
    <row r="3208" spans="1:2">
      <c r="A3208" s="52">
        <v>38726</v>
      </c>
      <c r="B3208">
        <v>4.63</v>
      </c>
    </row>
    <row r="3209" spans="1:2">
      <c r="A3209" s="52">
        <v>38727</v>
      </c>
      <c r="B3209">
        <v>4.68</v>
      </c>
    </row>
    <row r="3210" spans="1:2">
      <c r="A3210" s="52">
        <v>38728</v>
      </c>
      <c r="B3210">
        <v>4.7</v>
      </c>
    </row>
    <row r="3211" spans="1:2">
      <c r="A3211" s="52">
        <v>38729</v>
      </c>
      <c r="B3211">
        <v>4.66</v>
      </c>
    </row>
    <row r="3212" spans="1:2">
      <c r="A3212" s="52">
        <v>38730</v>
      </c>
      <c r="B3212">
        <v>4.59</v>
      </c>
    </row>
    <row r="3213" spans="1:2">
      <c r="A3213" s="52">
        <v>38733</v>
      </c>
      <c r="B3213" t="s">
        <v>7113</v>
      </c>
    </row>
    <row r="3214" spans="1:2">
      <c r="A3214" s="52">
        <v>38734</v>
      </c>
      <c r="B3214">
        <v>4.57</v>
      </c>
    </row>
    <row r="3215" spans="1:2">
      <c r="A3215" s="52">
        <v>38735</v>
      </c>
      <c r="B3215">
        <v>4.58</v>
      </c>
    </row>
    <row r="3216" spans="1:2">
      <c r="A3216" s="52">
        <v>38736</v>
      </c>
      <c r="B3216">
        <v>4.6100000000000003</v>
      </c>
    </row>
    <row r="3217" spans="1:2">
      <c r="A3217" s="52">
        <v>38737</v>
      </c>
      <c r="B3217">
        <v>4.59</v>
      </c>
    </row>
    <row r="3218" spans="1:2">
      <c r="A3218" s="52">
        <v>38740</v>
      </c>
      <c r="B3218">
        <v>4.59</v>
      </c>
    </row>
    <row r="3219" spans="1:2">
      <c r="A3219" s="52">
        <v>38741</v>
      </c>
      <c r="B3219">
        <v>4.63</v>
      </c>
    </row>
    <row r="3220" spans="1:2">
      <c r="A3220" s="52">
        <v>38742</v>
      </c>
      <c r="B3220">
        <v>4.72</v>
      </c>
    </row>
    <row r="3221" spans="1:2">
      <c r="A3221" s="52">
        <v>38743</v>
      </c>
      <c r="B3221">
        <v>4.76</v>
      </c>
    </row>
    <row r="3222" spans="1:2">
      <c r="A3222" s="52">
        <v>38744</v>
      </c>
      <c r="B3222">
        <v>4.75</v>
      </c>
    </row>
    <row r="3223" spans="1:2">
      <c r="A3223" s="52">
        <v>38747</v>
      </c>
      <c r="B3223">
        <v>4.7699999999999996</v>
      </c>
    </row>
    <row r="3224" spans="1:2">
      <c r="A3224" s="52">
        <v>38748</v>
      </c>
      <c r="B3224">
        <v>4.74</v>
      </c>
    </row>
    <row r="3225" spans="1:2">
      <c r="A3225" s="52">
        <v>38749</v>
      </c>
      <c r="B3225">
        <v>4.7699999999999996</v>
      </c>
    </row>
    <row r="3226" spans="1:2">
      <c r="A3226" s="52">
        <v>38750</v>
      </c>
      <c r="B3226">
        <v>4.76</v>
      </c>
    </row>
    <row r="3227" spans="1:2">
      <c r="A3227" s="52">
        <v>38751</v>
      </c>
      <c r="B3227">
        <v>4.7</v>
      </c>
    </row>
    <row r="3228" spans="1:2">
      <c r="A3228" s="52">
        <v>38754</v>
      </c>
      <c r="B3228">
        <v>4.6900000000000004</v>
      </c>
    </row>
    <row r="3229" spans="1:2">
      <c r="A3229" s="52">
        <v>38755</v>
      </c>
      <c r="B3229">
        <v>4.7300000000000004</v>
      </c>
    </row>
    <row r="3230" spans="1:2">
      <c r="A3230" s="52">
        <v>38756</v>
      </c>
      <c r="B3230">
        <v>4.75</v>
      </c>
    </row>
    <row r="3231" spans="1:2">
      <c r="A3231" s="52">
        <v>38757</v>
      </c>
      <c r="B3231">
        <v>4.72</v>
      </c>
    </row>
    <row r="3232" spans="1:2">
      <c r="A3232" s="52">
        <v>38758</v>
      </c>
      <c r="B3232">
        <v>4.76</v>
      </c>
    </row>
    <row r="3233" spans="1:2">
      <c r="A3233" s="52">
        <v>38761</v>
      </c>
      <c r="B3233">
        <v>4.76</v>
      </c>
    </row>
    <row r="3234" spans="1:2">
      <c r="A3234" s="52">
        <v>38762</v>
      </c>
      <c r="B3234">
        <v>4.8</v>
      </c>
    </row>
    <row r="3235" spans="1:2">
      <c r="A3235" s="52">
        <v>38763</v>
      </c>
      <c r="B3235">
        <v>4.78</v>
      </c>
    </row>
    <row r="3236" spans="1:2">
      <c r="A3236" s="52">
        <v>38764</v>
      </c>
      <c r="B3236">
        <v>4.7699999999999996</v>
      </c>
    </row>
    <row r="3237" spans="1:2">
      <c r="A3237" s="52">
        <v>38765</v>
      </c>
      <c r="B3237">
        <v>4.71</v>
      </c>
    </row>
    <row r="3238" spans="1:2">
      <c r="A3238" s="52">
        <v>38768</v>
      </c>
      <c r="B3238" t="s">
        <v>7113</v>
      </c>
    </row>
    <row r="3239" spans="1:2">
      <c r="A3239" s="52">
        <v>38769</v>
      </c>
      <c r="B3239">
        <v>4.72</v>
      </c>
    </row>
    <row r="3240" spans="1:2">
      <c r="A3240" s="52">
        <v>38770</v>
      </c>
      <c r="B3240">
        <v>4.68</v>
      </c>
    </row>
    <row r="3241" spans="1:2">
      <c r="A3241" s="52">
        <v>38771</v>
      </c>
      <c r="B3241">
        <v>4.7</v>
      </c>
    </row>
    <row r="3242" spans="1:2">
      <c r="A3242" s="52">
        <v>38772</v>
      </c>
      <c r="B3242">
        <v>4.71</v>
      </c>
    </row>
    <row r="3243" spans="1:2">
      <c r="A3243" s="52">
        <v>38775</v>
      </c>
      <c r="B3243">
        <v>4.74</v>
      </c>
    </row>
    <row r="3244" spans="1:2">
      <c r="A3244" s="52">
        <v>38776</v>
      </c>
      <c r="B3244">
        <v>4.7</v>
      </c>
    </row>
    <row r="3245" spans="1:2">
      <c r="A3245" s="52">
        <v>38777</v>
      </c>
      <c r="B3245">
        <v>4.74</v>
      </c>
    </row>
    <row r="3246" spans="1:2">
      <c r="A3246" s="52">
        <v>38778</v>
      </c>
      <c r="B3246">
        <v>4.8</v>
      </c>
    </row>
    <row r="3247" spans="1:2">
      <c r="A3247" s="52">
        <v>38779</v>
      </c>
      <c r="B3247">
        <v>4.84</v>
      </c>
    </row>
    <row r="3248" spans="1:2">
      <c r="A3248" s="52">
        <v>38782</v>
      </c>
      <c r="B3248">
        <v>4.91</v>
      </c>
    </row>
    <row r="3249" spans="1:2">
      <c r="A3249" s="52">
        <v>38783</v>
      </c>
      <c r="B3249">
        <v>4.91</v>
      </c>
    </row>
    <row r="3250" spans="1:2">
      <c r="A3250" s="52">
        <v>38784</v>
      </c>
      <c r="B3250">
        <v>4.91</v>
      </c>
    </row>
    <row r="3251" spans="1:2">
      <c r="A3251" s="52">
        <v>38785</v>
      </c>
      <c r="B3251">
        <v>4.91</v>
      </c>
    </row>
    <row r="3252" spans="1:2">
      <c r="A3252" s="52">
        <v>38786</v>
      </c>
      <c r="B3252">
        <v>4.93</v>
      </c>
    </row>
    <row r="3253" spans="1:2">
      <c r="A3253" s="52">
        <v>38789</v>
      </c>
      <c r="B3253">
        <v>4.95</v>
      </c>
    </row>
    <row r="3254" spans="1:2">
      <c r="A3254" s="52">
        <v>38790</v>
      </c>
      <c r="B3254">
        <v>4.8899999999999997</v>
      </c>
    </row>
    <row r="3255" spans="1:2">
      <c r="A3255" s="52">
        <v>38791</v>
      </c>
      <c r="B3255">
        <v>4.93</v>
      </c>
    </row>
    <row r="3256" spans="1:2">
      <c r="A3256" s="52">
        <v>38792</v>
      </c>
      <c r="B3256">
        <v>4.8600000000000003</v>
      </c>
    </row>
    <row r="3257" spans="1:2">
      <c r="A3257" s="52">
        <v>38793</v>
      </c>
      <c r="B3257">
        <v>4.8899999999999997</v>
      </c>
    </row>
    <row r="3258" spans="1:2">
      <c r="A3258" s="52">
        <v>38796</v>
      </c>
      <c r="B3258">
        <v>4.87</v>
      </c>
    </row>
    <row r="3259" spans="1:2">
      <c r="A3259" s="52">
        <v>38797</v>
      </c>
      <c r="B3259">
        <v>4.91</v>
      </c>
    </row>
    <row r="3260" spans="1:2">
      <c r="A3260" s="52">
        <v>38798</v>
      </c>
      <c r="B3260">
        <v>4.91</v>
      </c>
    </row>
    <row r="3261" spans="1:2">
      <c r="A3261" s="52">
        <v>38799</v>
      </c>
      <c r="B3261">
        <v>4.93</v>
      </c>
    </row>
    <row r="3262" spans="1:2">
      <c r="A3262" s="52">
        <v>38800</v>
      </c>
      <c r="B3262">
        <v>4.87</v>
      </c>
    </row>
    <row r="3263" spans="1:2">
      <c r="A3263" s="52">
        <v>38803</v>
      </c>
      <c r="B3263">
        <v>4.91</v>
      </c>
    </row>
    <row r="3264" spans="1:2">
      <c r="A3264" s="52">
        <v>38804</v>
      </c>
      <c r="B3264">
        <v>4.9800000000000004</v>
      </c>
    </row>
    <row r="3265" spans="1:2">
      <c r="A3265" s="52">
        <v>38805</v>
      </c>
      <c r="B3265">
        <v>5.0199999999999996</v>
      </c>
    </row>
    <row r="3266" spans="1:2">
      <c r="A3266" s="52">
        <v>38806</v>
      </c>
      <c r="B3266">
        <v>5.07</v>
      </c>
    </row>
    <row r="3267" spans="1:2">
      <c r="A3267" s="52">
        <v>38807</v>
      </c>
      <c r="B3267">
        <v>5.07</v>
      </c>
    </row>
    <row r="3268" spans="1:2">
      <c r="A3268" s="52">
        <v>38810</v>
      </c>
      <c r="B3268">
        <v>5.08</v>
      </c>
    </row>
    <row r="3269" spans="1:2">
      <c r="A3269" s="52">
        <v>38811</v>
      </c>
      <c r="B3269">
        <v>5.09</v>
      </c>
    </row>
    <row r="3270" spans="1:2">
      <c r="A3270" s="52">
        <v>38812</v>
      </c>
      <c r="B3270">
        <v>5.07</v>
      </c>
    </row>
    <row r="3271" spans="1:2">
      <c r="A3271" s="52">
        <v>38813</v>
      </c>
      <c r="B3271">
        <v>5.13</v>
      </c>
    </row>
    <row r="3272" spans="1:2">
      <c r="A3272" s="52">
        <v>38814</v>
      </c>
      <c r="B3272">
        <v>5.2</v>
      </c>
    </row>
    <row r="3273" spans="1:2">
      <c r="A3273" s="52">
        <v>38817</v>
      </c>
      <c r="B3273">
        <v>5.21</v>
      </c>
    </row>
    <row r="3274" spans="1:2">
      <c r="A3274" s="52">
        <v>38818</v>
      </c>
      <c r="B3274">
        <v>5.17</v>
      </c>
    </row>
    <row r="3275" spans="1:2">
      <c r="A3275" s="52">
        <v>38819</v>
      </c>
      <c r="B3275">
        <v>5.22</v>
      </c>
    </row>
    <row r="3276" spans="1:2">
      <c r="A3276" s="52">
        <v>38820</v>
      </c>
      <c r="B3276">
        <v>5.28</v>
      </c>
    </row>
    <row r="3277" spans="1:2">
      <c r="A3277" s="52">
        <v>38821</v>
      </c>
      <c r="B3277" t="s">
        <v>7113</v>
      </c>
    </row>
    <row r="3278" spans="1:2">
      <c r="A3278" s="52">
        <v>38824</v>
      </c>
      <c r="B3278">
        <v>5.25</v>
      </c>
    </row>
    <row r="3279" spans="1:2">
      <c r="A3279" s="52">
        <v>38825</v>
      </c>
      <c r="B3279">
        <v>5.23</v>
      </c>
    </row>
    <row r="3280" spans="1:2">
      <c r="A3280" s="52">
        <v>38826</v>
      </c>
      <c r="B3280">
        <v>5.29</v>
      </c>
    </row>
    <row r="3281" spans="1:2">
      <c r="A3281" s="52">
        <v>38827</v>
      </c>
      <c r="B3281">
        <v>5.29</v>
      </c>
    </row>
    <row r="3282" spans="1:2">
      <c r="A3282" s="52">
        <v>38828</v>
      </c>
      <c r="B3282">
        <v>5.25</v>
      </c>
    </row>
    <row r="3283" spans="1:2">
      <c r="A3283" s="52">
        <v>38831</v>
      </c>
      <c r="B3283">
        <v>5.22</v>
      </c>
    </row>
    <row r="3284" spans="1:2">
      <c r="A3284" s="52">
        <v>38832</v>
      </c>
      <c r="B3284">
        <v>5.31</v>
      </c>
    </row>
    <row r="3285" spans="1:2">
      <c r="A3285" s="52">
        <v>38833</v>
      </c>
      <c r="B3285">
        <v>5.34</v>
      </c>
    </row>
    <row r="3286" spans="1:2">
      <c r="A3286" s="52">
        <v>38834</v>
      </c>
      <c r="B3286">
        <v>5.32</v>
      </c>
    </row>
    <row r="3287" spans="1:2">
      <c r="A3287" s="52">
        <v>38835</v>
      </c>
      <c r="B3287">
        <v>5.31</v>
      </c>
    </row>
    <row r="3288" spans="1:2">
      <c r="A3288" s="52">
        <v>38838</v>
      </c>
      <c r="B3288">
        <v>5.38</v>
      </c>
    </row>
    <row r="3289" spans="1:2">
      <c r="A3289" s="52">
        <v>38839</v>
      </c>
      <c r="B3289">
        <v>5.35</v>
      </c>
    </row>
    <row r="3290" spans="1:2">
      <c r="A3290" s="52">
        <v>38840</v>
      </c>
      <c r="B3290">
        <v>5.38</v>
      </c>
    </row>
    <row r="3291" spans="1:2">
      <c r="A3291" s="52">
        <v>38841</v>
      </c>
      <c r="B3291">
        <v>5.38</v>
      </c>
    </row>
    <row r="3292" spans="1:2">
      <c r="A3292" s="52">
        <v>38842</v>
      </c>
      <c r="B3292">
        <v>5.35</v>
      </c>
    </row>
    <row r="3293" spans="1:2">
      <c r="A3293" s="52">
        <v>38845</v>
      </c>
      <c r="B3293">
        <v>5.34</v>
      </c>
    </row>
    <row r="3294" spans="1:2">
      <c r="A3294" s="52">
        <v>38846</v>
      </c>
      <c r="B3294">
        <v>5.35</v>
      </c>
    </row>
    <row r="3295" spans="1:2">
      <c r="A3295" s="52">
        <v>38847</v>
      </c>
      <c r="B3295">
        <v>5.34</v>
      </c>
    </row>
    <row r="3296" spans="1:2">
      <c r="A3296" s="52">
        <v>38848</v>
      </c>
      <c r="B3296">
        <v>5.38</v>
      </c>
    </row>
    <row r="3297" spans="1:2">
      <c r="A3297" s="52">
        <v>38849</v>
      </c>
      <c r="B3297">
        <v>5.44</v>
      </c>
    </row>
    <row r="3298" spans="1:2">
      <c r="A3298" s="52">
        <v>38852</v>
      </c>
      <c r="B3298">
        <v>5.41</v>
      </c>
    </row>
    <row r="3299" spans="1:2">
      <c r="A3299" s="52">
        <v>38853</v>
      </c>
      <c r="B3299">
        <v>5.36</v>
      </c>
    </row>
    <row r="3300" spans="1:2">
      <c r="A3300" s="52">
        <v>38854</v>
      </c>
      <c r="B3300">
        <v>5.42</v>
      </c>
    </row>
    <row r="3301" spans="1:2">
      <c r="A3301" s="52">
        <v>38855</v>
      </c>
      <c r="B3301">
        <v>5.32</v>
      </c>
    </row>
    <row r="3302" spans="1:2">
      <c r="A3302" s="52">
        <v>38856</v>
      </c>
      <c r="B3302">
        <v>5.28</v>
      </c>
    </row>
    <row r="3303" spans="1:2">
      <c r="A3303" s="52">
        <v>38859</v>
      </c>
      <c r="B3303">
        <v>5.28</v>
      </c>
    </row>
    <row r="3304" spans="1:2">
      <c r="A3304" s="52">
        <v>38860</v>
      </c>
      <c r="B3304">
        <v>5.3</v>
      </c>
    </row>
    <row r="3305" spans="1:2">
      <c r="A3305" s="52">
        <v>38861</v>
      </c>
      <c r="B3305">
        <v>5.27</v>
      </c>
    </row>
    <row r="3306" spans="1:2">
      <c r="A3306" s="52">
        <v>38862</v>
      </c>
      <c r="B3306">
        <v>5.31</v>
      </c>
    </row>
    <row r="3307" spans="1:2">
      <c r="A3307" s="52">
        <v>38863</v>
      </c>
      <c r="B3307">
        <v>5.3</v>
      </c>
    </row>
    <row r="3308" spans="1:2">
      <c r="A3308" s="52">
        <v>38866</v>
      </c>
      <c r="B3308" t="s">
        <v>7113</v>
      </c>
    </row>
    <row r="3309" spans="1:2">
      <c r="A3309" s="52">
        <v>38867</v>
      </c>
      <c r="B3309">
        <v>5.33</v>
      </c>
    </row>
    <row r="3310" spans="1:2">
      <c r="A3310" s="52">
        <v>38868</v>
      </c>
      <c r="B3310">
        <v>5.35</v>
      </c>
    </row>
    <row r="3311" spans="1:2">
      <c r="A3311" s="52">
        <v>38869</v>
      </c>
      <c r="B3311">
        <v>5.34</v>
      </c>
    </row>
    <row r="3312" spans="1:2">
      <c r="A3312" s="52">
        <v>38870</v>
      </c>
      <c r="B3312">
        <v>5.24</v>
      </c>
    </row>
    <row r="3313" spans="1:2">
      <c r="A3313" s="52">
        <v>38873</v>
      </c>
      <c r="B3313">
        <v>5.24</v>
      </c>
    </row>
    <row r="3314" spans="1:2">
      <c r="A3314" s="52">
        <v>38874</v>
      </c>
      <c r="B3314">
        <v>5.22</v>
      </c>
    </row>
    <row r="3315" spans="1:2">
      <c r="A3315" s="52">
        <v>38875</v>
      </c>
      <c r="B3315">
        <v>5.23</v>
      </c>
    </row>
    <row r="3316" spans="1:2">
      <c r="A3316" s="52">
        <v>38876</v>
      </c>
      <c r="B3316">
        <v>5.2</v>
      </c>
    </row>
    <row r="3317" spans="1:2">
      <c r="A3317" s="52">
        <v>38877</v>
      </c>
      <c r="B3317">
        <v>5.17</v>
      </c>
    </row>
    <row r="3318" spans="1:2">
      <c r="A3318" s="52">
        <v>38880</v>
      </c>
      <c r="B3318">
        <v>5.17</v>
      </c>
    </row>
    <row r="3319" spans="1:2">
      <c r="A3319" s="52">
        <v>38881</v>
      </c>
      <c r="B3319">
        <v>5.15</v>
      </c>
    </row>
    <row r="3320" spans="1:2">
      <c r="A3320" s="52">
        <v>38882</v>
      </c>
      <c r="B3320">
        <v>5.23</v>
      </c>
    </row>
    <row r="3321" spans="1:2">
      <c r="A3321" s="52">
        <v>38883</v>
      </c>
      <c r="B3321">
        <v>5.27</v>
      </c>
    </row>
    <row r="3322" spans="1:2">
      <c r="A3322" s="52">
        <v>38884</v>
      </c>
      <c r="B3322">
        <v>5.31</v>
      </c>
    </row>
    <row r="3323" spans="1:2">
      <c r="A3323" s="52">
        <v>38887</v>
      </c>
      <c r="B3323">
        <v>5.32</v>
      </c>
    </row>
    <row r="3324" spans="1:2">
      <c r="A3324" s="52">
        <v>38888</v>
      </c>
      <c r="B3324">
        <v>5.33</v>
      </c>
    </row>
    <row r="3325" spans="1:2">
      <c r="A3325" s="52">
        <v>38889</v>
      </c>
      <c r="B3325">
        <v>5.32</v>
      </c>
    </row>
    <row r="3326" spans="1:2">
      <c r="A3326" s="52">
        <v>38890</v>
      </c>
      <c r="B3326">
        <v>5.37</v>
      </c>
    </row>
    <row r="3327" spans="1:2">
      <c r="A3327" s="52">
        <v>38891</v>
      </c>
      <c r="B3327">
        <v>5.4</v>
      </c>
    </row>
    <row r="3328" spans="1:2">
      <c r="A3328" s="52">
        <v>38894</v>
      </c>
      <c r="B3328">
        <v>5.42</v>
      </c>
    </row>
    <row r="3329" spans="1:2">
      <c r="A3329" s="52">
        <v>38895</v>
      </c>
      <c r="B3329">
        <v>5.38</v>
      </c>
    </row>
    <row r="3330" spans="1:2">
      <c r="A3330" s="52">
        <v>38896</v>
      </c>
      <c r="B3330">
        <v>5.42</v>
      </c>
    </row>
    <row r="3331" spans="1:2">
      <c r="A3331" s="52">
        <v>38897</v>
      </c>
      <c r="B3331">
        <v>5.39</v>
      </c>
    </row>
    <row r="3332" spans="1:2">
      <c r="A3332" s="52">
        <v>38898</v>
      </c>
      <c r="B3332">
        <v>5.31</v>
      </c>
    </row>
    <row r="3333" spans="1:2">
      <c r="A3333" s="52">
        <v>38901</v>
      </c>
      <c r="B3333">
        <v>5.33</v>
      </c>
    </row>
    <row r="3334" spans="1:2">
      <c r="A3334" s="52">
        <v>38902</v>
      </c>
      <c r="B3334" t="s">
        <v>7113</v>
      </c>
    </row>
    <row r="3335" spans="1:2">
      <c r="A3335" s="52">
        <v>38903</v>
      </c>
      <c r="B3335">
        <v>5.39</v>
      </c>
    </row>
    <row r="3336" spans="1:2">
      <c r="A3336" s="52">
        <v>38904</v>
      </c>
      <c r="B3336">
        <v>5.35</v>
      </c>
    </row>
    <row r="3337" spans="1:2">
      <c r="A3337" s="52">
        <v>38905</v>
      </c>
      <c r="B3337">
        <v>5.29</v>
      </c>
    </row>
    <row r="3338" spans="1:2">
      <c r="A3338" s="52">
        <v>38908</v>
      </c>
      <c r="B3338">
        <v>5.29</v>
      </c>
    </row>
    <row r="3339" spans="1:2">
      <c r="A3339" s="52">
        <v>38909</v>
      </c>
      <c r="B3339">
        <v>5.26</v>
      </c>
    </row>
    <row r="3340" spans="1:2">
      <c r="A3340" s="52">
        <v>38910</v>
      </c>
      <c r="B3340">
        <v>5.26</v>
      </c>
    </row>
    <row r="3341" spans="1:2">
      <c r="A3341" s="52">
        <v>38911</v>
      </c>
      <c r="B3341">
        <v>5.23</v>
      </c>
    </row>
    <row r="3342" spans="1:2">
      <c r="A3342" s="52">
        <v>38912</v>
      </c>
      <c r="B3342">
        <v>5.23</v>
      </c>
    </row>
    <row r="3343" spans="1:2">
      <c r="A3343" s="52">
        <v>38915</v>
      </c>
      <c r="B3343">
        <v>5.23</v>
      </c>
    </row>
    <row r="3344" spans="1:2">
      <c r="A3344" s="52">
        <v>38916</v>
      </c>
      <c r="B3344">
        <v>5.29</v>
      </c>
    </row>
    <row r="3345" spans="1:2">
      <c r="A3345" s="52">
        <v>38917</v>
      </c>
      <c r="B3345">
        <v>5.22</v>
      </c>
    </row>
    <row r="3346" spans="1:2">
      <c r="A3346" s="52">
        <v>38918</v>
      </c>
      <c r="B3346">
        <v>5.2</v>
      </c>
    </row>
    <row r="3347" spans="1:2">
      <c r="A3347" s="52">
        <v>38919</v>
      </c>
      <c r="B3347">
        <v>5.21</v>
      </c>
    </row>
    <row r="3348" spans="1:2">
      <c r="A3348" s="52">
        <v>38922</v>
      </c>
      <c r="B3348">
        <v>5.22</v>
      </c>
    </row>
    <row r="3349" spans="1:2">
      <c r="A3349" s="52">
        <v>38923</v>
      </c>
      <c r="B3349">
        <v>5.24</v>
      </c>
    </row>
    <row r="3350" spans="1:2">
      <c r="A3350" s="52">
        <v>38924</v>
      </c>
      <c r="B3350">
        <v>5.22</v>
      </c>
    </row>
    <row r="3351" spans="1:2">
      <c r="A3351" s="52">
        <v>38925</v>
      </c>
      <c r="B3351">
        <v>5.22</v>
      </c>
    </row>
    <row r="3352" spans="1:2">
      <c r="A3352" s="52">
        <v>38926</v>
      </c>
      <c r="B3352">
        <v>5.17</v>
      </c>
    </row>
    <row r="3353" spans="1:2">
      <c r="A3353" s="52">
        <v>38929</v>
      </c>
      <c r="B3353">
        <v>5.17</v>
      </c>
    </row>
    <row r="3354" spans="1:2">
      <c r="A3354" s="52">
        <v>38930</v>
      </c>
      <c r="B3354">
        <v>5.17</v>
      </c>
    </row>
    <row r="3355" spans="1:2">
      <c r="A3355" s="52">
        <v>38931</v>
      </c>
      <c r="B3355">
        <v>5.14</v>
      </c>
    </row>
    <row r="3356" spans="1:2">
      <c r="A3356" s="52">
        <v>38932</v>
      </c>
      <c r="B3356">
        <v>5.13</v>
      </c>
    </row>
    <row r="3357" spans="1:2">
      <c r="A3357" s="52">
        <v>38933</v>
      </c>
      <c r="B3357">
        <v>5.09</v>
      </c>
    </row>
    <row r="3358" spans="1:2">
      <c r="A3358" s="52">
        <v>38936</v>
      </c>
      <c r="B3358">
        <v>5.09</v>
      </c>
    </row>
    <row r="3359" spans="1:2">
      <c r="A3359" s="52">
        <v>38937</v>
      </c>
      <c r="B3359">
        <v>5.1100000000000003</v>
      </c>
    </row>
    <row r="3360" spans="1:2">
      <c r="A3360" s="52">
        <v>38938</v>
      </c>
      <c r="B3360">
        <v>5.13</v>
      </c>
    </row>
    <row r="3361" spans="1:2">
      <c r="A3361" s="52">
        <v>38939</v>
      </c>
      <c r="B3361">
        <v>5.15</v>
      </c>
    </row>
    <row r="3362" spans="1:2">
      <c r="A3362" s="52">
        <v>38940</v>
      </c>
      <c r="B3362">
        <v>5.18</v>
      </c>
    </row>
    <row r="3363" spans="1:2">
      <c r="A3363" s="52">
        <v>38943</v>
      </c>
      <c r="B3363">
        <v>5.21</v>
      </c>
    </row>
    <row r="3364" spans="1:2">
      <c r="A3364" s="52">
        <v>38944</v>
      </c>
      <c r="B3364">
        <v>5.13</v>
      </c>
    </row>
    <row r="3365" spans="1:2">
      <c r="A3365" s="52">
        <v>38945</v>
      </c>
      <c r="B3365">
        <v>5.08</v>
      </c>
    </row>
    <row r="3366" spans="1:2">
      <c r="A3366" s="52">
        <v>38946</v>
      </c>
      <c r="B3366">
        <v>5.08</v>
      </c>
    </row>
    <row r="3367" spans="1:2">
      <c r="A3367" s="52">
        <v>38947</v>
      </c>
      <c r="B3367">
        <v>5.05</v>
      </c>
    </row>
    <row r="3368" spans="1:2">
      <c r="A3368" s="52">
        <v>38950</v>
      </c>
      <c r="B3368">
        <v>5.04</v>
      </c>
    </row>
    <row r="3369" spans="1:2">
      <c r="A3369" s="52">
        <v>38951</v>
      </c>
      <c r="B3369">
        <v>5.03</v>
      </c>
    </row>
    <row r="3370" spans="1:2">
      <c r="A3370" s="52">
        <v>38952</v>
      </c>
      <c r="B3370">
        <v>5.03</v>
      </c>
    </row>
    <row r="3371" spans="1:2">
      <c r="A3371" s="52">
        <v>38953</v>
      </c>
      <c r="B3371">
        <v>5.0199999999999996</v>
      </c>
    </row>
    <row r="3372" spans="1:2">
      <c r="A3372" s="52">
        <v>38954</v>
      </c>
      <c r="B3372">
        <v>5.01</v>
      </c>
    </row>
    <row r="3373" spans="1:2">
      <c r="A3373" s="52">
        <v>38957</v>
      </c>
      <c r="B3373">
        <v>5.01</v>
      </c>
    </row>
    <row r="3374" spans="1:2">
      <c r="A3374" s="52">
        <v>38958</v>
      </c>
      <c r="B3374">
        <v>5</v>
      </c>
    </row>
    <row r="3375" spans="1:2">
      <c r="A3375" s="52">
        <v>38959</v>
      </c>
      <c r="B3375">
        <v>4.9800000000000004</v>
      </c>
    </row>
    <row r="3376" spans="1:2">
      <c r="A3376" s="52">
        <v>38960</v>
      </c>
      <c r="B3376">
        <v>4.95</v>
      </c>
    </row>
    <row r="3377" spans="1:2">
      <c r="A3377" s="52">
        <v>38961</v>
      </c>
      <c r="B3377">
        <v>4.95</v>
      </c>
    </row>
    <row r="3378" spans="1:2">
      <c r="A3378" s="52">
        <v>38964</v>
      </c>
      <c r="B3378" t="s">
        <v>7113</v>
      </c>
    </row>
    <row r="3379" spans="1:2">
      <c r="A3379" s="52">
        <v>38965</v>
      </c>
      <c r="B3379">
        <v>5.01</v>
      </c>
    </row>
    <row r="3380" spans="1:2">
      <c r="A3380" s="52">
        <v>38966</v>
      </c>
      <c r="B3380">
        <v>5.0199999999999996</v>
      </c>
    </row>
    <row r="3381" spans="1:2">
      <c r="A3381" s="52">
        <v>38967</v>
      </c>
      <c r="B3381">
        <v>5.01</v>
      </c>
    </row>
    <row r="3382" spans="1:2">
      <c r="A3382" s="52">
        <v>38968</v>
      </c>
      <c r="B3382">
        <v>4.99</v>
      </c>
    </row>
    <row r="3383" spans="1:2">
      <c r="A3383" s="52">
        <v>38971</v>
      </c>
      <c r="B3383">
        <v>5.0199999999999996</v>
      </c>
    </row>
    <row r="3384" spans="1:2">
      <c r="A3384" s="52">
        <v>38972</v>
      </c>
      <c r="B3384">
        <v>4.9800000000000004</v>
      </c>
    </row>
    <row r="3385" spans="1:2">
      <c r="A3385" s="52">
        <v>38973</v>
      </c>
      <c r="B3385">
        <v>4.97</v>
      </c>
    </row>
    <row r="3386" spans="1:2">
      <c r="A3386" s="52">
        <v>38974</v>
      </c>
      <c r="B3386">
        <v>4.99</v>
      </c>
    </row>
    <row r="3387" spans="1:2">
      <c r="A3387" s="52">
        <v>38975</v>
      </c>
      <c r="B3387">
        <v>5</v>
      </c>
    </row>
    <row r="3388" spans="1:2">
      <c r="A3388" s="52">
        <v>38978</v>
      </c>
      <c r="B3388">
        <v>5.01</v>
      </c>
    </row>
    <row r="3389" spans="1:2">
      <c r="A3389" s="52">
        <v>38979</v>
      </c>
      <c r="B3389">
        <v>4.9400000000000004</v>
      </c>
    </row>
    <row r="3390" spans="1:2">
      <c r="A3390" s="52">
        <v>38980</v>
      </c>
      <c r="B3390">
        <v>4.93</v>
      </c>
    </row>
    <row r="3391" spans="1:2">
      <c r="A3391" s="52">
        <v>38981</v>
      </c>
      <c r="B3391">
        <v>4.8600000000000003</v>
      </c>
    </row>
    <row r="3392" spans="1:2">
      <c r="A3392" s="52">
        <v>38982</v>
      </c>
      <c r="B3392">
        <v>4.82</v>
      </c>
    </row>
    <row r="3393" spans="1:2">
      <c r="A3393" s="52">
        <v>38985</v>
      </c>
      <c r="B3393">
        <v>4.7699999999999996</v>
      </c>
    </row>
    <row r="3394" spans="1:2">
      <c r="A3394" s="52">
        <v>38986</v>
      </c>
      <c r="B3394">
        <v>4.79</v>
      </c>
    </row>
    <row r="3395" spans="1:2">
      <c r="A3395" s="52">
        <v>38987</v>
      </c>
      <c r="B3395">
        <v>4.8099999999999996</v>
      </c>
    </row>
    <row r="3396" spans="1:2">
      <c r="A3396" s="52">
        <v>38988</v>
      </c>
      <c r="B3396">
        <v>4.84</v>
      </c>
    </row>
    <row r="3397" spans="1:2">
      <c r="A3397" s="52">
        <v>38989</v>
      </c>
      <c r="B3397">
        <v>4.84</v>
      </c>
    </row>
    <row r="3398" spans="1:2">
      <c r="A3398" s="52">
        <v>38992</v>
      </c>
      <c r="B3398">
        <v>4.83</v>
      </c>
    </row>
    <row r="3399" spans="1:2">
      <c r="A3399" s="52">
        <v>38993</v>
      </c>
      <c r="B3399">
        <v>4.83</v>
      </c>
    </row>
    <row r="3400" spans="1:2">
      <c r="A3400" s="52">
        <v>38994</v>
      </c>
      <c r="B3400">
        <v>4.79</v>
      </c>
    </row>
    <row r="3401" spans="1:2">
      <c r="A3401" s="52">
        <v>38995</v>
      </c>
      <c r="B3401">
        <v>4.84</v>
      </c>
    </row>
    <row r="3402" spans="1:2">
      <c r="A3402" s="52">
        <v>38996</v>
      </c>
      <c r="B3402">
        <v>4.92</v>
      </c>
    </row>
    <row r="3403" spans="1:2">
      <c r="A3403" s="52">
        <v>38999</v>
      </c>
      <c r="B3403" t="s">
        <v>7113</v>
      </c>
    </row>
    <row r="3404" spans="1:2">
      <c r="A3404" s="52">
        <v>39000</v>
      </c>
      <c r="B3404">
        <v>4.96</v>
      </c>
    </row>
    <row r="3405" spans="1:2">
      <c r="A3405" s="52">
        <v>39001</v>
      </c>
      <c r="B3405">
        <v>4.99</v>
      </c>
    </row>
    <row r="3406" spans="1:2">
      <c r="A3406" s="52">
        <v>39002</v>
      </c>
      <c r="B3406">
        <v>4.99</v>
      </c>
    </row>
    <row r="3407" spans="1:2">
      <c r="A3407" s="52">
        <v>39003</v>
      </c>
      <c r="B3407">
        <v>5.0199999999999996</v>
      </c>
    </row>
    <row r="3408" spans="1:2">
      <c r="A3408" s="52">
        <v>39006</v>
      </c>
      <c r="B3408">
        <v>5</v>
      </c>
    </row>
    <row r="3409" spans="1:2">
      <c r="A3409" s="52">
        <v>39007</v>
      </c>
      <c r="B3409">
        <v>4.99</v>
      </c>
    </row>
    <row r="3410" spans="1:2">
      <c r="A3410" s="52">
        <v>39008</v>
      </c>
      <c r="B3410">
        <v>4.97</v>
      </c>
    </row>
    <row r="3411" spans="1:2">
      <c r="A3411" s="52">
        <v>39009</v>
      </c>
      <c r="B3411">
        <v>4.99</v>
      </c>
    </row>
    <row r="3412" spans="1:2">
      <c r="A3412" s="52">
        <v>39010</v>
      </c>
      <c r="B3412">
        <v>4.99</v>
      </c>
    </row>
    <row r="3413" spans="1:2">
      <c r="A3413" s="52">
        <v>39013</v>
      </c>
      <c r="B3413">
        <v>5.03</v>
      </c>
    </row>
    <row r="3414" spans="1:2">
      <c r="A3414" s="52">
        <v>39014</v>
      </c>
      <c r="B3414">
        <v>5.03</v>
      </c>
    </row>
    <row r="3415" spans="1:2">
      <c r="A3415" s="52">
        <v>39015</v>
      </c>
      <c r="B3415">
        <v>4.9800000000000004</v>
      </c>
    </row>
    <row r="3416" spans="1:2">
      <c r="A3416" s="52">
        <v>39016</v>
      </c>
      <c r="B3416">
        <v>4.93</v>
      </c>
    </row>
    <row r="3417" spans="1:2">
      <c r="A3417" s="52">
        <v>39017</v>
      </c>
      <c r="B3417">
        <v>4.88</v>
      </c>
    </row>
    <row r="3418" spans="1:2">
      <c r="A3418" s="52">
        <v>39020</v>
      </c>
      <c r="B3418">
        <v>4.88</v>
      </c>
    </row>
    <row r="3419" spans="1:2">
      <c r="A3419" s="52">
        <v>39021</v>
      </c>
      <c r="B3419">
        <v>4.8099999999999996</v>
      </c>
    </row>
    <row r="3420" spans="1:2">
      <c r="A3420" s="52">
        <v>39022</v>
      </c>
      <c r="B3420">
        <v>4.7699999999999996</v>
      </c>
    </row>
    <row r="3421" spans="1:2">
      <c r="A3421" s="52">
        <v>39023</v>
      </c>
      <c r="B3421">
        <v>4.8</v>
      </c>
    </row>
    <row r="3422" spans="1:2">
      <c r="A3422" s="52">
        <v>39024</v>
      </c>
      <c r="B3422">
        <v>4.9000000000000004</v>
      </c>
    </row>
    <row r="3423" spans="1:2">
      <c r="A3423" s="52">
        <v>39027</v>
      </c>
      <c r="B3423">
        <v>4.8899999999999997</v>
      </c>
    </row>
    <row r="3424" spans="1:2">
      <c r="A3424" s="52">
        <v>39028</v>
      </c>
      <c r="B3424">
        <v>4.8499999999999996</v>
      </c>
    </row>
    <row r="3425" spans="1:2">
      <c r="A3425" s="52">
        <v>39029</v>
      </c>
      <c r="B3425">
        <v>4.82</v>
      </c>
    </row>
    <row r="3426" spans="1:2">
      <c r="A3426" s="52">
        <v>39030</v>
      </c>
      <c r="B3426">
        <v>4.82</v>
      </c>
    </row>
    <row r="3427" spans="1:2">
      <c r="A3427" s="52">
        <v>39031</v>
      </c>
      <c r="B3427">
        <v>4.78</v>
      </c>
    </row>
    <row r="3428" spans="1:2">
      <c r="A3428" s="52">
        <v>39034</v>
      </c>
      <c r="B3428">
        <v>4.8</v>
      </c>
    </row>
    <row r="3429" spans="1:2">
      <c r="A3429" s="52">
        <v>39035</v>
      </c>
      <c r="B3429">
        <v>4.76</v>
      </c>
    </row>
    <row r="3430" spans="1:2">
      <c r="A3430" s="52">
        <v>39036</v>
      </c>
      <c r="B3430">
        <v>4.8</v>
      </c>
    </row>
    <row r="3431" spans="1:2">
      <c r="A3431" s="52">
        <v>39037</v>
      </c>
      <c r="B3431">
        <v>4.84</v>
      </c>
    </row>
    <row r="3432" spans="1:2">
      <c r="A3432" s="52">
        <v>39038</v>
      </c>
      <c r="B3432">
        <v>4.79</v>
      </c>
    </row>
    <row r="3433" spans="1:2">
      <c r="A3433" s="52">
        <v>39041</v>
      </c>
      <c r="B3433">
        <v>4.78</v>
      </c>
    </row>
    <row r="3434" spans="1:2">
      <c r="A3434" s="52">
        <v>39042</v>
      </c>
      <c r="B3434">
        <v>4.76</v>
      </c>
    </row>
    <row r="3435" spans="1:2">
      <c r="A3435" s="52">
        <v>39043</v>
      </c>
      <c r="B3435">
        <v>4.76</v>
      </c>
    </row>
    <row r="3436" spans="1:2">
      <c r="A3436" s="52">
        <v>39044</v>
      </c>
      <c r="B3436" t="s">
        <v>7113</v>
      </c>
    </row>
    <row r="3437" spans="1:2">
      <c r="A3437" s="52">
        <v>39045</v>
      </c>
      <c r="B3437">
        <v>4.74</v>
      </c>
    </row>
    <row r="3438" spans="1:2">
      <c r="A3438" s="52">
        <v>39048</v>
      </c>
      <c r="B3438">
        <v>4.7300000000000004</v>
      </c>
    </row>
    <row r="3439" spans="1:2">
      <c r="A3439" s="52">
        <v>39049</v>
      </c>
      <c r="B3439">
        <v>4.7</v>
      </c>
    </row>
    <row r="3440" spans="1:2">
      <c r="A3440" s="52">
        <v>39050</v>
      </c>
      <c r="B3440">
        <v>4.72</v>
      </c>
    </row>
    <row r="3441" spans="1:2">
      <c r="A3441" s="52">
        <v>39051</v>
      </c>
      <c r="B3441">
        <v>4.66</v>
      </c>
    </row>
    <row r="3442" spans="1:2">
      <c r="A3442" s="52">
        <v>39052</v>
      </c>
      <c r="B3442">
        <v>4.6399999999999997</v>
      </c>
    </row>
    <row r="3443" spans="1:2">
      <c r="A3443" s="52">
        <v>39055</v>
      </c>
      <c r="B3443">
        <v>4.6500000000000004</v>
      </c>
    </row>
    <row r="3444" spans="1:2">
      <c r="A3444" s="52">
        <v>39056</v>
      </c>
      <c r="B3444">
        <v>4.67</v>
      </c>
    </row>
    <row r="3445" spans="1:2">
      <c r="A3445" s="52">
        <v>39057</v>
      </c>
      <c r="B3445">
        <v>4.6900000000000004</v>
      </c>
    </row>
    <row r="3446" spans="1:2">
      <c r="A3446" s="52">
        <v>39058</v>
      </c>
      <c r="B3446">
        <v>4.7</v>
      </c>
    </row>
    <row r="3447" spans="1:2">
      <c r="A3447" s="52">
        <v>39059</v>
      </c>
      <c r="B3447">
        <v>4.76</v>
      </c>
    </row>
    <row r="3448" spans="1:2">
      <c r="A3448" s="52">
        <v>39062</v>
      </c>
      <c r="B3448">
        <v>4.7300000000000004</v>
      </c>
    </row>
    <row r="3449" spans="1:2">
      <c r="A3449" s="52">
        <v>39063</v>
      </c>
      <c r="B3449">
        <v>4.7</v>
      </c>
    </row>
    <row r="3450" spans="1:2">
      <c r="A3450" s="52">
        <v>39064</v>
      </c>
      <c r="B3450">
        <v>4.78</v>
      </c>
    </row>
    <row r="3451" spans="1:2">
      <c r="A3451" s="52">
        <v>39065</v>
      </c>
      <c r="B3451">
        <v>4.8099999999999996</v>
      </c>
    </row>
    <row r="3452" spans="1:2">
      <c r="A3452" s="52">
        <v>39066</v>
      </c>
      <c r="B3452">
        <v>4.8099999999999996</v>
      </c>
    </row>
    <row r="3453" spans="1:2">
      <c r="A3453" s="52">
        <v>39069</v>
      </c>
      <c r="B3453">
        <v>4.8099999999999996</v>
      </c>
    </row>
    <row r="3454" spans="1:2">
      <c r="A3454" s="52">
        <v>39070</v>
      </c>
      <c r="B3454">
        <v>4.82</v>
      </c>
    </row>
    <row r="3455" spans="1:2">
      <c r="A3455" s="52">
        <v>39071</v>
      </c>
      <c r="B3455">
        <v>4.82</v>
      </c>
    </row>
    <row r="3456" spans="1:2">
      <c r="A3456" s="52">
        <v>39072</v>
      </c>
      <c r="B3456">
        <v>4.78</v>
      </c>
    </row>
    <row r="3457" spans="1:2">
      <c r="A3457" s="52">
        <v>39073</v>
      </c>
      <c r="B3457">
        <v>4.8499999999999996</v>
      </c>
    </row>
    <row r="3458" spans="1:2">
      <c r="A3458" s="52">
        <v>39076</v>
      </c>
      <c r="B3458" t="s">
        <v>7113</v>
      </c>
    </row>
    <row r="3459" spans="1:2">
      <c r="A3459" s="52">
        <v>39077</v>
      </c>
      <c r="B3459">
        <v>4.82</v>
      </c>
    </row>
    <row r="3460" spans="1:2">
      <c r="A3460" s="52">
        <v>39078</v>
      </c>
      <c r="B3460">
        <v>4.87</v>
      </c>
    </row>
    <row r="3461" spans="1:2">
      <c r="A3461" s="52">
        <v>39079</v>
      </c>
      <c r="B3461">
        <v>4.9000000000000004</v>
      </c>
    </row>
    <row r="3462" spans="1:2">
      <c r="A3462" s="52">
        <v>39080</v>
      </c>
      <c r="B3462">
        <v>4.91</v>
      </c>
    </row>
    <row r="3463" spans="1:2">
      <c r="A3463" s="52">
        <v>39083</v>
      </c>
      <c r="B3463" t="s">
        <v>7113</v>
      </c>
    </row>
    <row r="3464" spans="1:2">
      <c r="A3464" s="52">
        <v>39084</v>
      </c>
      <c r="B3464">
        <v>4.87</v>
      </c>
    </row>
    <row r="3465" spans="1:2">
      <c r="A3465" s="52">
        <v>39085</v>
      </c>
      <c r="B3465">
        <v>4.8499999999999996</v>
      </c>
    </row>
    <row r="3466" spans="1:2">
      <c r="A3466" s="52">
        <v>39086</v>
      </c>
      <c r="B3466">
        <v>4.8099999999999996</v>
      </c>
    </row>
    <row r="3467" spans="1:2">
      <c r="A3467" s="52">
        <v>39087</v>
      </c>
      <c r="B3467">
        <v>4.84</v>
      </c>
    </row>
    <row r="3468" spans="1:2">
      <c r="A3468" s="52">
        <v>39090</v>
      </c>
      <c r="B3468">
        <v>4.84</v>
      </c>
    </row>
    <row r="3469" spans="1:2">
      <c r="A3469" s="52">
        <v>39091</v>
      </c>
      <c r="B3469">
        <v>4.83</v>
      </c>
    </row>
    <row r="3470" spans="1:2">
      <c r="A3470" s="52">
        <v>39092</v>
      </c>
      <c r="B3470">
        <v>4.87</v>
      </c>
    </row>
    <row r="3471" spans="1:2">
      <c r="A3471" s="52">
        <v>39093</v>
      </c>
      <c r="B3471">
        <v>4.92</v>
      </c>
    </row>
    <row r="3472" spans="1:2">
      <c r="A3472" s="52">
        <v>39094</v>
      </c>
      <c r="B3472">
        <v>4.96</v>
      </c>
    </row>
    <row r="3473" spans="1:2">
      <c r="A3473" s="52">
        <v>39097</v>
      </c>
      <c r="B3473" t="s">
        <v>7113</v>
      </c>
    </row>
    <row r="3474" spans="1:2">
      <c r="A3474" s="52">
        <v>39098</v>
      </c>
      <c r="B3474">
        <v>4.9400000000000004</v>
      </c>
    </row>
    <row r="3475" spans="1:2">
      <c r="A3475" s="52">
        <v>39099</v>
      </c>
      <c r="B3475">
        <v>4.9800000000000004</v>
      </c>
    </row>
    <row r="3476" spans="1:2">
      <c r="A3476" s="52">
        <v>39100</v>
      </c>
      <c r="B3476">
        <v>4.9400000000000004</v>
      </c>
    </row>
    <row r="3477" spans="1:2">
      <c r="A3477" s="52">
        <v>39101</v>
      </c>
      <c r="B3477">
        <v>4.96</v>
      </c>
    </row>
    <row r="3478" spans="1:2">
      <c r="A3478" s="52">
        <v>39104</v>
      </c>
      <c r="B3478">
        <v>4.9400000000000004</v>
      </c>
    </row>
    <row r="3479" spans="1:2">
      <c r="A3479" s="52">
        <v>39105</v>
      </c>
      <c r="B3479">
        <v>5</v>
      </c>
    </row>
    <row r="3480" spans="1:2">
      <c r="A3480" s="52">
        <v>39106</v>
      </c>
      <c r="B3480">
        <v>5</v>
      </c>
    </row>
    <row r="3481" spans="1:2">
      <c r="A3481" s="52">
        <v>39107</v>
      </c>
      <c r="B3481">
        <v>5.0599999999999996</v>
      </c>
    </row>
    <row r="3482" spans="1:2">
      <c r="A3482" s="52">
        <v>39108</v>
      </c>
      <c r="B3482">
        <v>5.07</v>
      </c>
    </row>
    <row r="3483" spans="1:2">
      <c r="A3483" s="52">
        <v>39111</v>
      </c>
      <c r="B3483">
        <v>5.09</v>
      </c>
    </row>
    <row r="3484" spans="1:2">
      <c r="A3484" s="52">
        <v>39112</v>
      </c>
      <c r="B3484">
        <v>5.07</v>
      </c>
    </row>
    <row r="3485" spans="1:2">
      <c r="A3485" s="52">
        <v>39113</v>
      </c>
      <c r="B3485">
        <v>5.0199999999999996</v>
      </c>
    </row>
    <row r="3486" spans="1:2">
      <c r="A3486" s="52">
        <v>39114</v>
      </c>
      <c r="B3486">
        <v>5.0199999999999996</v>
      </c>
    </row>
    <row r="3487" spans="1:2">
      <c r="A3487" s="52">
        <v>39115</v>
      </c>
      <c r="B3487">
        <v>5.0199999999999996</v>
      </c>
    </row>
    <row r="3488" spans="1:2">
      <c r="A3488" s="52">
        <v>39118</v>
      </c>
      <c r="B3488">
        <v>5</v>
      </c>
    </row>
    <row r="3489" spans="1:2">
      <c r="A3489" s="52">
        <v>39119</v>
      </c>
      <c r="B3489">
        <v>4.96</v>
      </c>
    </row>
    <row r="3490" spans="1:2">
      <c r="A3490" s="52">
        <v>39120</v>
      </c>
      <c r="B3490">
        <v>4.9400000000000004</v>
      </c>
    </row>
    <row r="3491" spans="1:2">
      <c r="A3491" s="52">
        <v>39121</v>
      </c>
      <c r="B3491">
        <v>4.93</v>
      </c>
    </row>
    <row r="3492" spans="1:2">
      <c r="A3492" s="52">
        <v>39122</v>
      </c>
      <c r="B3492">
        <v>4.9800000000000004</v>
      </c>
    </row>
    <row r="3493" spans="1:2">
      <c r="A3493" s="52">
        <v>39125</v>
      </c>
      <c r="B3493">
        <v>5</v>
      </c>
    </row>
    <row r="3494" spans="1:2">
      <c r="A3494" s="52">
        <v>39126</v>
      </c>
      <c r="B3494">
        <v>5.0199999999999996</v>
      </c>
    </row>
    <row r="3495" spans="1:2">
      <c r="A3495" s="52">
        <v>39127</v>
      </c>
      <c r="B3495">
        <v>4.9400000000000004</v>
      </c>
    </row>
    <row r="3496" spans="1:2">
      <c r="A3496" s="52">
        <v>39128</v>
      </c>
      <c r="B3496">
        <v>4.91</v>
      </c>
    </row>
    <row r="3497" spans="1:2">
      <c r="A3497" s="52">
        <v>39129</v>
      </c>
      <c r="B3497">
        <v>4.9000000000000004</v>
      </c>
    </row>
    <row r="3498" spans="1:2">
      <c r="A3498" s="52">
        <v>39132</v>
      </c>
      <c r="B3498" t="s">
        <v>7113</v>
      </c>
    </row>
    <row r="3499" spans="1:2">
      <c r="A3499" s="52">
        <v>39133</v>
      </c>
      <c r="B3499">
        <v>4.8899999999999997</v>
      </c>
    </row>
    <row r="3500" spans="1:2">
      <c r="A3500" s="52">
        <v>39134</v>
      </c>
      <c r="B3500">
        <v>4.9000000000000004</v>
      </c>
    </row>
    <row r="3501" spans="1:2">
      <c r="A3501" s="52">
        <v>39135</v>
      </c>
      <c r="B3501">
        <v>4.9400000000000004</v>
      </c>
    </row>
    <row r="3502" spans="1:2">
      <c r="A3502" s="52">
        <v>39136</v>
      </c>
      <c r="B3502">
        <v>4.8899999999999997</v>
      </c>
    </row>
    <row r="3503" spans="1:2">
      <c r="A3503" s="52">
        <v>39139</v>
      </c>
      <c r="B3503">
        <v>4.84</v>
      </c>
    </row>
    <row r="3504" spans="1:2">
      <c r="A3504" s="52">
        <v>39140</v>
      </c>
      <c r="B3504">
        <v>4.7300000000000004</v>
      </c>
    </row>
    <row r="3505" spans="1:2">
      <c r="A3505" s="52">
        <v>39141</v>
      </c>
      <c r="B3505">
        <v>4.78</v>
      </c>
    </row>
    <row r="3506" spans="1:2">
      <c r="A3506" s="52">
        <v>39142</v>
      </c>
      <c r="B3506">
        <v>4.78</v>
      </c>
    </row>
    <row r="3507" spans="1:2">
      <c r="A3507" s="52">
        <v>39143</v>
      </c>
      <c r="B3507">
        <v>4.75</v>
      </c>
    </row>
    <row r="3508" spans="1:2">
      <c r="A3508" s="52">
        <v>39146</v>
      </c>
      <c r="B3508">
        <v>4.74</v>
      </c>
    </row>
    <row r="3509" spans="1:2">
      <c r="A3509" s="52">
        <v>39147</v>
      </c>
      <c r="B3509">
        <v>4.76</v>
      </c>
    </row>
    <row r="3510" spans="1:2">
      <c r="A3510" s="52">
        <v>39148</v>
      </c>
      <c r="B3510">
        <v>4.7300000000000004</v>
      </c>
    </row>
    <row r="3511" spans="1:2">
      <c r="A3511" s="52">
        <v>39149</v>
      </c>
      <c r="B3511">
        <v>4.74</v>
      </c>
    </row>
    <row r="3512" spans="1:2">
      <c r="A3512" s="52">
        <v>39150</v>
      </c>
      <c r="B3512">
        <v>4.8099999999999996</v>
      </c>
    </row>
    <row r="3513" spans="1:2">
      <c r="A3513" s="52">
        <v>39153</v>
      </c>
      <c r="B3513">
        <v>4.78</v>
      </c>
    </row>
    <row r="3514" spans="1:2">
      <c r="A3514" s="52">
        <v>39154</v>
      </c>
      <c r="B3514">
        <v>4.75</v>
      </c>
    </row>
    <row r="3515" spans="1:2">
      <c r="A3515" s="52">
        <v>39155</v>
      </c>
      <c r="B3515">
        <v>4.78</v>
      </c>
    </row>
    <row r="3516" spans="1:2">
      <c r="A3516" s="52">
        <v>39156</v>
      </c>
      <c r="B3516">
        <v>4.78</v>
      </c>
    </row>
    <row r="3517" spans="1:2">
      <c r="A3517" s="52">
        <v>39157</v>
      </c>
      <c r="B3517">
        <v>4.79</v>
      </c>
    </row>
    <row r="3518" spans="1:2">
      <c r="A3518" s="52">
        <v>39160</v>
      </c>
      <c r="B3518">
        <v>4.8099999999999996</v>
      </c>
    </row>
    <row r="3519" spans="1:2">
      <c r="A3519" s="52">
        <v>39161</v>
      </c>
      <c r="B3519">
        <v>4.79</v>
      </c>
    </row>
    <row r="3520" spans="1:2">
      <c r="A3520" s="52">
        <v>39162</v>
      </c>
      <c r="B3520">
        <v>4.78</v>
      </c>
    </row>
    <row r="3521" spans="1:2">
      <c r="A3521" s="52">
        <v>39163</v>
      </c>
      <c r="B3521">
        <v>4.8600000000000003</v>
      </c>
    </row>
    <row r="3522" spans="1:2">
      <c r="A3522" s="52">
        <v>39164</v>
      </c>
      <c r="B3522">
        <v>4.88</v>
      </c>
    </row>
    <row r="3523" spans="1:2">
      <c r="A3523" s="52">
        <v>39167</v>
      </c>
      <c r="B3523">
        <v>4.8600000000000003</v>
      </c>
    </row>
    <row r="3524" spans="1:2">
      <c r="A3524" s="52">
        <v>39168</v>
      </c>
      <c r="B3524">
        <v>4.8899999999999997</v>
      </c>
    </row>
    <row r="3525" spans="1:2">
      <c r="A3525" s="52">
        <v>39169</v>
      </c>
      <c r="B3525">
        <v>4.9000000000000004</v>
      </c>
    </row>
    <row r="3526" spans="1:2">
      <c r="A3526" s="52">
        <v>39170</v>
      </c>
      <c r="B3526">
        <v>4.9000000000000004</v>
      </c>
    </row>
    <row r="3527" spans="1:2">
      <c r="A3527" s="52">
        <v>39171</v>
      </c>
      <c r="B3527">
        <v>4.92</v>
      </c>
    </row>
    <row r="3528" spans="1:2">
      <c r="A3528" s="52">
        <v>39174</v>
      </c>
      <c r="B3528">
        <v>4.92</v>
      </c>
    </row>
    <row r="3529" spans="1:2">
      <c r="A3529" s="52">
        <v>39175</v>
      </c>
      <c r="B3529">
        <v>4.93</v>
      </c>
    </row>
    <row r="3530" spans="1:2">
      <c r="A3530" s="52">
        <v>39176</v>
      </c>
      <c r="B3530">
        <v>4.92</v>
      </c>
    </row>
    <row r="3531" spans="1:2">
      <c r="A3531" s="52">
        <v>39177</v>
      </c>
      <c r="B3531">
        <v>4.95</v>
      </c>
    </row>
    <row r="3532" spans="1:2">
      <c r="A3532" s="52">
        <v>39178</v>
      </c>
      <c r="B3532">
        <v>5</v>
      </c>
    </row>
    <row r="3533" spans="1:2">
      <c r="A3533" s="52">
        <v>39181</v>
      </c>
      <c r="B3533">
        <v>5</v>
      </c>
    </row>
    <row r="3534" spans="1:2">
      <c r="A3534" s="52">
        <v>39182</v>
      </c>
      <c r="B3534">
        <v>4.99</v>
      </c>
    </row>
    <row r="3535" spans="1:2">
      <c r="A3535" s="52">
        <v>39183</v>
      </c>
      <c r="B3535">
        <v>5</v>
      </c>
    </row>
    <row r="3536" spans="1:2">
      <c r="A3536" s="52">
        <v>39184</v>
      </c>
      <c r="B3536">
        <v>4.99</v>
      </c>
    </row>
    <row r="3537" spans="1:2">
      <c r="A3537" s="52">
        <v>39185</v>
      </c>
      <c r="B3537">
        <v>5.01</v>
      </c>
    </row>
    <row r="3538" spans="1:2">
      <c r="A3538" s="52">
        <v>39188</v>
      </c>
      <c r="B3538">
        <v>4.9800000000000004</v>
      </c>
    </row>
    <row r="3539" spans="1:2">
      <c r="A3539" s="52">
        <v>39189</v>
      </c>
      <c r="B3539">
        <v>4.93</v>
      </c>
    </row>
    <row r="3540" spans="1:2">
      <c r="A3540" s="52">
        <v>39190</v>
      </c>
      <c r="B3540">
        <v>4.9000000000000004</v>
      </c>
    </row>
    <row r="3541" spans="1:2">
      <c r="A3541" s="52">
        <v>39191</v>
      </c>
      <c r="B3541">
        <v>4.92</v>
      </c>
    </row>
    <row r="3542" spans="1:2">
      <c r="A3542" s="52">
        <v>39192</v>
      </c>
      <c r="B3542">
        <v>4.93</v>
      </c>
    </row>
    <row r="3543" spans="1:2">
      <c r="A3543" s="52">
        <v>39195</v>
      </c>
      <c r="B3543">
        <v>4.91</v>
      </c>
    </row>
    <row r="3544" spans="1:2">
      <c r="A3544" s="52">
        <v>39196</v>
      </c>
      <c r="B3544">
        <v>4.88</v>
      </c>
    </row>
    <row r="3545" spans="1:2">
      <c r="A3545" s="52">
        <v>39197</v>
      </c>
      <c r="B3545">
        <v>4.91</v>
      </c>
    </row>
    <row r="3546" spans="1:2">
      <c r="A3546" s="52">
        <v>39198</v>
      </c>
      <c r="B3546">
        <v>4.95</v>
      </c>
    </row>
    <row r="3547" spans="1:2">
      <c r="A3547" s="52">
        <v>39199</v>
      </c>
      <c r="B3547">
        <v>4.96</v>
      </c>
    </row>
    <row r="3548" spans="1:2">
      <c r="A3548" s="52">
        <v>39202</v>
      </c>
      <c r="B3548">
        <v>4.88</v>
      </c>
    </row>
    <row r="3549" spans="1:2">
      <c r="A3549" s="52">
        <v>39203</v>
      </c>
      <c r="B3549">
        <v>4.8899999999999997</v>
      </c>
    </row>
    <row r="3550" spans="1:2">
      <c r="A3550" s="52">
        <v>39204</v>
      </c>
      <c r="B3550">
        <v>4.8899999999999997</v>
      </c>
    </row>
    <row r="3551" spans="1:2">
      <c r="A3551" s="52">
        <v>39205</v>
      </c>
      <c r="B3551">
        <v>4.91</v>
      </c>
    </row>
    <row r="3552" spans="1:2">
      <c r="A3552" s="52">
        <v>39206</v>
      </c>
      <c r="B3552">
        <v>4.88</v>
      </c>
    </row>
    <row r="3553" spans="1:2">
      <c r="A3553" s="52">
        <v>39209</v>
      </c>
      <c r="B3553">
        <v>4.8600000000000003</v>
      </c>
    </row>
    <row r="3554" spans="1:2">
      <c r="A3554" s="52">
        <v>39210</v>
      </c>
      <c r="B3554">
        <v>4.87</v>
      </c>
    </row>
    <row r="3555" spans="1:2">
      <c r="A3555" s="52">
        <v>39211</v>
      </c>
      <c r="B3555">
        <v>4.91</v>
      </c>
    </row>
    <row r="3556" spans="1:2">
      <c r="A3556" s="52">
        <v>39212</v>
      </c>
      <c r="B3556">
        <v>4.9000000000000004</v>
      </c>
    </row>
    <row r="3557" spans="1:2">
      <c r="A3557" s="52">
        <v>39213</v>
      </c>
      <c r="B3557">
        <v>4.92</v>
      </c>
    </row>
    <row r="3558" spans="1:2">
      <c r="A3558" s="52">
        <v>39216</v>
      </c>
      <c r="B3558">
        <v>4.93</v>
      </c>
    </row>
    <row r="3559" spans="1:2">
      <c r="A3559" s="52">
        <v>39217</v>
      </c>
      <c r="B3559">
        <v>4.95</v>
      </c>
    </row>
    <row r="3560" spans="1:2">
      <c r="A3560" s="52">
        <v>39218</v>
      </c>
      <c r="B3560">
        <v>4.95</v>
      </c>
    </row>
    <row r="3561" spans="1:2">
      <c r="A3561" s="52">
        <v>39219</v>
      </c>
      <c r="B3561">
        <v>4.99</v>
      </c>
    </row>
    <row r="3562" spans="1:2">
      <c r="A3562" s="52">
        <v>39220</v>
      </c>
      <c r="B3562">
        <v>5.03</v>
      </c>
    </row>
    <row r="3563" spans="1:2">
      <c r="A3563" s="52">
        <v>39223</v>
      </c>
      <c r="B3563">
        <v>5.0199999999999996</v>
      </c>
    </row>
    <row r="3564" spans="1:2">
      <c r="A3564" s="52">
        <v>39224</v>
      </c>
      <c r="B3564">
        <v>5.0599999999999996</v>
      </c>
    </row>
    <row r="3565" spans="1:2">
      <c r="A3565" s="52">
        <v>39225</v>
      </c>
      <c r="B3565">
        <v>5.09</v>
      </c>
    </row>
    <row r="3566" spans="1:2">
      <c r="A3566" s="52">
        <v>39226</v>
      </c>
      <c r="B3566">
        <v>5.09</v>
      </c>
    </row>
    <row r="3567" spans="1:2">
      <c r="A3567" s="52">
        <v>39227</v>
      </c>
      <c r="B3567">
        <v>5.09</v>
      </c>
    </row>
    <row r="3568" spans="1:2">
      <c r="A3568" s="52">
        <v>39230</v>
      </c>
      <c r="B3568" t="s">
        <v>7113</v>
      </c>
    </row>
    <row r="3569" spans="1:2">
      <c r="A3569" s="52">
        <v>39231</v>
      </c>
      <c r="B3569">
        <v>5.09</v>
      </c>
    </row>
    <row r="3570" spans="1:2">
      <c r="A3570" s="52">
        <v>39232</v>
      </c>
      <c r="B3570">
        <v>5.09</v>
      </c>
    </row>
    <row r="3571" spans="1:2">
      <c r="A3571" s="52">
        <v>39233</v>
      </c>
      <c r="B3571">
        <v>5.0999999999999996</v>
      </c>
    </row>
    <row r="3572" spans="1:2">
      <c r="A3572" s="52">
        <v>39234</v>
      </c>
      <c r="B3572">
        <v>5.15</v>
      </c>
    </row>
    <row r="3573" spans="1:2">
      <c r="A3573" s="52">
        <v>39237</v>
      </c>
      <c r="B3573">
        <v>5.1100000000000003</v>
      </c>
    </row>
    <row r="3574" spans="1:2">
      <c r="A3574" s="52">
        <v>39238</v>
      </c>
      <c r="B3574">
        <v>5.16</v>
      </c>
    </row>
    <row r="3575" spans="1:2">
      <c r="A3575" s="52">
        <v>39239</v>
      </c>
      <c r="B3575">
        <v>5.17</v>
      </c>
    </row>
    <row r="3576" spans="1:2">
      <c r="A3576" s="52">
        <v>39240</v>
      </c>
      <c r="B3576">
        <v>5.29</v>
      </c>
    </row>
    <row r="3577" spans="1:2">
      <c r="A3577" s="52">
        <v>39241</v>
      </c>
      <c r="B3577">
        <v>5.3</v>
      </c>
    </row>
    <row r="3578" spans="1:2">
      <c r="A3578" s="52">
        <v>39244</v>
      </c>
      <c r="B3578">
        <v>5.32</v>
      </c>
    </row>
    <row r="3579" spans="1:2">
      <c r="A3579" s="52">
        <v>39245</v>
      </c>
      <c r="B3579">
        <v>5.44</v>
      </c>
    </row>
    <row r="3580" spans="1:2">
      <c r="A3580" s="52">
        <v>39246</v>
      </c>
      <c r="B3580">
        <v>5.36</v>
      </c>
    </row>
    <row r="3581" spans="1:2">
      <c r="A3581" s="52">
        <v>39247</v>
      </c>
      <c r="B3581">
        <v>5.39</v>
      </c>
    </row>
    <row r="3582" spans="1:2">
      <c r="A3582" s="52">
        <v>39248</v>
      </c>
      <c r="B3582">
        <v>5.34</v>
      </c>
    </row>
    <row r="3583" spans="1:2">
      <c r="A3583" s="52">
        <v>39251</v>
      </c>
      <c r="B3583">
        <v>5.34</v>
      </c>
    </row>
    <row r="3584" spans="1:2">
      <c r="A3584" s="52">
        <v>39252</v>
      </c>
      <c r="B3584">
        <v>5.28</v>
      </c>
    </row>
    <row r="3585" spans="1:2">
      <c r="A3585" s="52">
        <v>39253</v>
      </c>
      <c r="B3585">
        <v>5.32</v>
      </c>
    </row>
    <row r="3586" spans="1:2">
      <c r="A3586" s="52">
        <v>39254</v>
      </c>
      <c r="B3586">
        <v>5.36</v>
      </c>
    </row>
    <row r="3587" spans="1:2">
      <c r="A3587" s="52">
        <v>39255</v>
      </c>
      <c r="B3587">
        <v>5.34</v>
      </c>
    </row>
    <row r="3588" spans="1:2">
      <c r="A3588" s="52">
        <v>39258</v>
      </c>
      <c r="B3588">
        <v>5.28</v>
      </c>
    </row>
    <row r="3589" spans="1:2">
      <c r="A3589" s="52">
        <v>39259</v>
      </c>
      <c r="B3589">
        <v>5.31</v>
      </c>
    </row>
    <row r="3590" spans="1:2">
      <c r="A3590" s="52">
        <v>39260</v>
      </c>
      <c r="B3590">
        <v>5.28</v>
      </c>
    </row>
    <row r="3591" spans="1:2">
      <c r="A3591" s="52">
        <v>39261</v>
      </c>
      <c r="B3591">
        <v>5.3</v>
      </c>
    </row>
    <row r="3592" spans="1:2">
      <c r="A3592" s="52">
        <v>39262</v>
      </c>
      <c r="B3592">
        <v>5.21</v>
      </c>
    </row>
    <row r="3593" spans="1:2">
      <c r="A3593" s="52">
        <v>39265</v>
      </c>
      <c r="B3593">
        <v>5.18</v>
      </c>
    </row>
    <row r="3594" spans="1:2">
      <c r="A3594" s="52">
        <v>39266</v>
      </c>
      <c r="B3594">
        <v>5.22</v>
      </c>
    </row>
    <row r="3595" spans="1:2">
      <c r="A3595" s="52">
        <v>39267</v>
      </c>
      <c r="B3595" t="s">
        <v>7113</v>
      </c>
    </row>
    <row r="3596" spans="1:2">
      <c r="A3596" s="52">
        <v>39268</v>
      </c>
      <c r="B3596">
        <v>5.32</v>
      </c>
    </row>
    <row r="3597" spans="1:2">
      <c r="A3597" s="52">
        <v>39269</v>
      </c>
      <c r="B3597">
        <v>5.36</v>
      </c>
    </row>
    <row r="3598" spans="1:2">
      <c r="A3598" s="52">
        <v>39272</v>
      </c>
      <c r="B3598">
        <v>5.32</v>
      </c>
    </row>
    <row r="3599" spans="1:2">
      <c r="A3599" s="52">
        <v>39273</v>
      </c>
      <c r="B3599">
        <v>5.21</v>
      </c>
    </row>
    <row r="3600" spans="1:2">
      <c r="A3600" s="52">
        <v>39274</v>
      </c>
      <c r="B3600">
        <v>5.26</v>
      </c>
    </row>
    <row r="3601" spans="1:2">
      <c r="A3601" s="52">
        <v>39275</v>
      </c>
      <c r="B3601">
        <v>5.29</v>
      </c>
    </row>
    <row r="3602" spans="1:2">
      <c r="A3602" s="52">
        <v>39276</v>
      </c>
      <c r="B3602">
        <v>5.27</v>
      </c>
    </row>
    <row r="3603" spans="1:2">
      <c r="A3603" s="52">
        <v>39279</v>
      </c>
      <c r="B3603">
        <v>5.21</v>
      </c>
    </row>
    <row r="3604" spans="1:2">
      <c r="A3604" s="52">
        <v>39280</v>
      </c>
      <c r="B3604">
        <v>5.24</v>
      </c>
    </row>
    <row r="3605" spans="1:2">
      <c r="A3605" s="52">
        <v>39281</v>
      </c>
      <c r="B3605">
        <v>5.18</v>
      </c>
    </row>
    <row r="3606" spans="1:2">
      <c r="A3606" s="52">
        <v>39282</v>
      </c>
      <c r="B3606">
        <v>5.2</v>
      </c>
    </row>
    <row r="3607" spans="1:2">
      <c r="A3607" s="52">
        <v>39283</v>
      </c>
      <c r="B3607">
        <v>5.14</v>
      </c>
    </row>
    <row r="3608" spans="1:2">
      <c r="A3608" s="52">
        <v>39286</v>
      </c>
      <c r="B3608">
        <v>5.15</v>
      </c>
    </row>
    <row r="3609" spans="1:2">
      <c r="A3609" s="52">
        <v>39287</v>
      </c>
      <c r="B3609">
        <v>5.13</v>
      </c>
    </row>
    <row r="3610" spans="1:2">
      <c r="A3610" s="52">
        <v>39288</v>
      </c>
      <c r="B3610">
        <v>5.12</v>
      </c>
    </row>
    <row r="3611" spans="1:2">
      <c r="A3611" s="52">
        <v>39289</v>
      </c>
      <c r="B3611">
        <v>5.0199999999999996</v>
      </c>
    </row>
    <row r="3612" spans="1:2">
      <c r="A3612" s="52">
        <v>39290</v>
      </c>
      <c r="B3612">
        <v>5.03</v>
      </c>
    </row>
    <row r="3613" spans="1:2">
      <c r="A3613" s="52">
        <v>39293</v>
      </c>
      <c r="B3613">
        <v>5.05</v>
      </c>
    </row>
    <row r="3614" spans="1:2">
      <c r="A3614" s="52">
        <v>39294</v>
      </c>
      <c r="B3614">
        <v>5</v>
      </c>
    </row>
    <row r="3615" spans="1:2">
      <c r="A3615" s="52">
        <v>39295</v>
      </c>
      <c r="B3615">
        <v>4.99</v>
      </c>
    </row>
    <row r="3616" spans="1:2">
      <c r="A3616" s="52">
        <v>39296</v>
      </c>
      <c r="B3616">
        <v>5</v>
      </c>
    </row>
    <row r="3617" spans="1:2">
      <c r="A3617" s="52">
        <v>39297</v>
      </c>
      <c r="B3617">
        <v>4.96</v>
      </c>
    </row>
    <row r="3618" spans="1:2">
      <c r="A3618" s="52">
        <v>39300</v>
      </c>
      <c r="B3618">
        <v>4.9800000000000004</v>
      </c>
    </row>
    <row r="3619" spans="1:2">
      <c r="A3619" s="52">
        <v>39301</v>
      </c>
      <c r="B3619">
        <v>5.01</v>
      </c>
    </row>
    <row r="3620" spans="1:2">
      <c r="A3620" s="52">
        <v>39302</v>
      </c>
      <c r="B3620">
        <v>5.1100000000000003</v>
      </c>
    </row>
    <row r="3621" spans="1:2">
      <c r="A3621" s="52">
        <v>39303</v>
      </c>
      <c r="B3621">
        <v>5.0999999999999996</v>
      </c>
    </row>
    <row r="3622" spans="1:2">
      <c r="A3622" s="52">
        <v>39304</v>
      </c>
      <c r="B3622">
        <v>5.1100000000000003</v>
      </c>
    </row>
    <row r="3623" spans="1:2">
      <c r="A3623" s="52">
        <v>39307</v>
      </c>
      <c r="B3623">
        <v>5.09</v>
      </c>
    </row>
    <row r="3624" spans="1:2">
      <c r="A3624" s="52">
        <v>39308</v>
      </c>
      <c r="B3624">
        <v>5.0599999999999996</v>
      </c>
    </row>
    <row r="3625" spans="1:2">
      <c r="A3625" s="52">
        <v>39309</v>
      </c>
      <c r="B3625">
        <v>5.07</v>
      </c>
    </row>
    <row r="3626" spans="1:2">
      <c r="A3626" s="52">
        <v>39310</v>
      </c>
      <c r="B3626">
        <v>4.99</v>
      </c>
    </row>
    <row r="3627" spans="1:2">
      <c r="A3627" s="52">
        <v>39311</v>
      </c>
      <c r="B3627">
        <v>5.0599999999999996</v>
      </c>
    </row>
    <row r="3628" spans="1:2">
      <c r="A3628" s="52">
        <v>39314</v>
      </c>
      <c r="B3628">
        <v>5.04</v>
      </c>
    </row>
    <row r="3629" spans="1:2">
      <c r="A3629" s="52">
        <v>39315</v>
      </c>
      <c r="B3629">
        <v>5</v>
      </c>
    </row>
    <row r="3630" spans="1:2">
      <c r="A3630" s="52">
        <v>39316</v>
      </c>
      <c r="B3630">
        <v>5.01</v>
      </c>
    </row>
    <row r="3631" spans="1:2">
      <c r="A3631" s="52">
        <v>39317</v>
      </c>
      <c r="B3631">
        <v>4.9800000000000004</v>
      </c>
    </row>
    <row r="3632" spans="1:2">
      <c r="A3632" s="52">
        <v>39318</v>
      </c>
      <c r="B3632">
        <v>4.95</v>
      </c>
    </row>
    <row r="3633" spans="1:2">
      <c r="A3633" s="52">
        <v>39321</v>
      </c>
      <c r="B3633">
        <v>4.92</v>
      </c>
    </row>
    <row r="3634" spans="1:2">
      <c r="A3634" s="52">
        <v>39322</v>
      </c>
      <c r="B3634">
        <v>4.9000000000000004</v>
      </c>
    </row>
    <row r="3635" spans="1:2">
      <c r="A3635" s="52">
        <v>39323</v>
      </c>
      <c r="B3635">
        <v>4.93</v>
      </c>
    </row>
    <row r="3636" spans="1:2">
      <c r="A3636" s="52">
        <v>39324</v>
      </c>
      <c r="B3636">
        <v>4.87</v>
      </c>
    </row>
    <row r="3637" spans="1:2">
      <c r="A3637" s="52">
        <v>39325</v>
      </c>
      <c r="B3637">
        <v>4.87</v>
      </c>
    </row>
    <row r="3638" spans="1:2">
      <c r="A3638" s="52">
        <v>39328</v>
      </c>
      <c r="B3638" t="s">
        <v>7113</v>
      </c>
    </row>
    <row r="3639" spans="1:2">
      <c r="A3639" s="52">
        <v>39329</v>
      </c>
      <c r="B3639">
        <v>4.88</v>
      </c>
    </row>
    <row r="3640" spans="1:2">
      <c r="A3640" s="52">
        <v>39330</v>
      </c>
      <c r="B3640">
        <v>4.82</v>
      </c>
    </row>
    <row r="3641" spans="1:2">
      <c r="A3641" s="52">
        <v>39331</v>
      </c>
      <c r="B3641">
        <v>4.84</v>
      </c>
    </row>
    <row r="3642" spans="1:2">
      <c r="A3642" s="52">
        <v>39332</v>
      </c>
      <c r="B3642">
        <v>4.7300000000000004</v>
      </c>
    </row>
    <row r="3643" spans="1:2">
      <c r="A3643" s="52">
        <v>39335</v>
      </c>
      <c r="B3643">
        <v>4.68</v>
      </c>
    </row>
    <row r="3644" spans="1:2">
      <c r="A3644" s="52">
        <v>39336</v>
      </c>
      <c r="B3644">
        <v>4.68</v>
      </c>
    </row>
    <row r="3645" spans="1:2">
      <c r="A3645" s="52">
        <v>39337</v>
      </c>
      <c r="B3645">
        <v>4.72</v>
      </c>
    </row>
    <row r="3646" spans="1:2">
      <c r="A3646" s="52">
        <v>39338</v>
      </c>
      <c r="B3646">
        <v>4.79</v>
      </c>
    </row>
    <row r="3647" spans="1:2">
      <c r="A3647" s="52">
        <v>39339</v>
      </c>
      <c r="B3647">
        <v>4.7699999999999996</v>
      </c>
    </row>
    <row r="3648" spans="1:2">
      <c r="A3648" s="52">
        <v>39342</v>
      </c>
      <c r="B3648">
        <v>4.76</v>
      </c>
    </row>
    <row r="3649" spans="1:2">
      <c r="A3649" s="52">
        <v>39343</v>
      </c>
      <c r="B3649">
        <v>4.8099999999999996</v>
      </c>
    </row>
    <row r="3650" spans="1:2">
      <c r="A3650" s="52">
        <v>39344</v>
      </c>
      <c r="B3650">
        <v>4.8600000000000003</v>
      </c>
    </row>
    <row r="3651" spans="1:2">
      <c r="A3651" s="52">
        <v>39345</v>
      </c>
      <c r="B3651">
        <v>4.99</v>
      </c>
    </row>
    <row r="3652" spans="1:2">
      <c r="A3652" s="52">
        <v>39346</v>
      </c>
      <c r="B3652">
        <v>4.95</v>
      </c>
    </row>
    <row r="3653" spans="1:2">
      <c r="A3653" s="52">
        <v>39349</v>
      </c>
      <c r="B3653">
        <v>4.9400000000000004</v>
      </c>
    </row>
    <row r="3654" spans="1:2">
      <c r="A3654" s="52">
        <v>39350</v>
      </c>
      <c r="B3654">
        <v>4.9400000000000004</v>
      </c>
    </row>
    <row r="3655" spans="1:2">
      <c r="A3655" s="52">
        <v>39351</v>
      </c>
      <c r="B3655">
        <v>4.95</v>
      </c>
    </row>
    <row r="3656" spans="1:2">
      <c r="A3656" s="52">
        <v>39352</v>
      </c>
      <c r="B3656">
        <v>4.8899999999999997</v>
      </c>
    </row>
    <row r="3657" spans="1:2">
      <c r="A3657" s="52">
        <v>39353</v>
      </c>
      <c r="B3657">
        <v>4.8899999999999997</v>
      </c>
    </row>
    <row r="3658" spans="1:2">
      <c r="A3658" s="52">
        <v>39356</v>
      </c>
      <c r="B3658">
        <v>4.8499999999999996</v>
      </c>
    </row>
    <row r="3659" spans="1:2">
      <c r="A3659" s="52">
        <v>39357</v>
      </c>
      <c r="B3659">
        <v>4.83</v>
      </c>
    </row>
    <row r="3660" spans="1:2">
      <c r="A3660" s="52">
        <v>39358</v>
      </c>
      <c r="B3660">
        <v>4.8499999999999996</v>
      </c>
    </row>
    <row r="3661" spans="1:2">
      <c r="A3661" s="52">
        <v>39359</v>
      </c>
      <c r="B3661">
        <v>4.83</v>
      </c>
    </row>
    <row r="3662" spans="1:2">
      <c r="A3662" s="52">
        <v>39360</v>
      </c>
      <c r="B3662">
        <v>4.9400000000000004</v>
      </c>
    </row>
    <row r="3663" spans="1:2">
      <c r="A3663" s="52">
        <v>39363</v>
      </c>
      <c r="B3663" t="s">
        <v>7113</v>
      </c>
    </row>
    <row r="3664" spans="1:2">
      <c r="A3664" s="52">
        <v>39364</v>
      </c>
      <c r="B3664">
        <v>4.93</v>
      </c>
    </row>
    <row r="3665" spans="1:2">
      <c r="A3665" s="52">
        <v>39365</v>
      </c>
      <c r="B3665">
        <v>4.93</v>
      </c>
    </row>
    <row r="3666" spans="1:2">
      <c r="A3666" s="52">
        <v>39366</v>
      </c>
      <c r="B3666">
        <v>4.95</v>
      </c>
    </row>
    <row r="3667" spans="1:2">
      <c r="A3667" s="52">
        <v>39367</v>
      </c>
      <c r="B3667">
        <v>4.9800000000000004</v>
      </c>
    </row>
    <row r="3668" spans="1:2">
      <c r="A3668" s="52">
        <v>39370</v>
      </c>
      <c r="B3668">
        <v>4.9800000000000004</v>
      </c>
    </row>
    <row r="3669" spans="1:2">
      <c r="A3669" s="52">
        <v>39371</v>
      </c>
      <c r="B3669">
        <v>4.97</v>
      </c>
    </row>
    <row r="3670" spans="1:2">
      <c r="A3670" s="52">
        <v>39372</v>
      </c>
      <c r="B3670">
        <v>4.88</v>
      </c>
    </row>
    <row r="3671" spans="1:2">
      <c r="A3671" s="52">
        <v>39373</v>
      </c>
      <c r="B3671">
        <v>4.84</v>
      </c>
    </row>
    <row r="3672" spans="1:2">
      <c r="A3672" s="52">
        <v>39374</v>
      </c>
      <c r="B3672">
        <v>4.74</v>
      </c>
    </row>
    <row r="3673" spans="1:2">
      <c r="A3673" s="52">
        <v>39377</v>
      </c>
      <c r="B3673">
        <v>4.7300000000000004</v>
      </c>
    </row>
    <row r="3674" spans="1:2">
      <c r="A3674" s="52">
        <v>39378</v>
      </c>
      <c r="B3674">
        <v>4.74</v>
      </c>
    </row>
    <row r="3675" spans="1:2">
      <c r="A3675" s="52">
        <v>39379</v>
      </c>
      <c r="B3675">
        <v>4.6900000000000004</v>
      </c>
    </row>
    <row r="3676" spans="1:2">
      <c r="A3676" s="52">
        <v>39380</v>
      </c>
      <c r="B3676">
        <v>4.7</v>
      </c>
    </row>
    <row r="3677" spans="1:2">
      <c r="A3677" s="52">
        <v>39381</v>
      </c>
      <c r="B3677">
        <v>4.7300000000000004</v>
      </c>
    </row>
    <row r="3678" spans="1:2">
      <c r="A3678" s="52">
        <v>39384</v>
      </c>
      <c r="B3678">
        <v>4.71</v>
      </c>
    </row>
    <row r="3679" spans="1:2">
      <c r="A3679" s="52">
        <v>39385</v>
      </c>
      <c r="B3679">
        <v>4.72</v>
      </c>
    </row>
    <row r="3680" spans="1:2">
      <c r="A3680" s="52">
        <v>39386</v>
      </c>
      <c r="B3680">
        <v>4.79</v>
      </c>
    </row>
    <row r="3681" spans="1:2">
      <c r="A3681" s="52">
        <v>39387</v>
      </c>
      <c r="B3681">
        <v>4.6900000000000004</v>
      </c>
    </row>
    <row r="3682" spans="1:2">
      <c r="A3682" s="52">
        <v>39388</v>
      </c>
      <c r="B3682">
        <v>4.6500000000000004</v>
      </c>
    </row>
    <row r="3683" spans="1:2">
      <c r="A3683" s="52">
        <v>39391</v>
      </c>
      <c r="B3683">
        <v>4.67</v>
      </c>
    </row>
    <row r="3684" spans="1:2">
      <c r="A3684" s="52">
        <v>39392</v>
      </c>
      <c r="B3684">
        <v>4.7</v>
      </c>
    </row>
    <row r="3685" spans="1:2">
      <c r="A3685" s="52">
        <v>39393</v>
      </c>
      <c r="B3685">
        <v>4.71</v>
      </c>
    </row>
    <row r="3686" spans="1:2">
      <c r="A3686" s="52">
        <v>39394</v>
      </c>
      <c r="B3686">
        <v>4.7</v>
      </c>
    </row>
    <row r="3687" spans="1:2">
      <c r="A3687" s="52">
        <v>39395</v>
      </c>
      <c r="B3687">
        <v>4.6399999999999997</v>
      </c>
    </row>
    <row r="3688" spans="1:2">
      <c r="A3688" s="52">
        <v>39398</v>
      </c>
      <c r="B3688" t="s">
        <v>7113</v>
      </c>
    </row>
    <row r="3689" spans="1:2">
      <c r="A3689" s="52">
        <v>39399</v>
      </c>
      <c r="B3689">
        <v>4.6399999999999997</v>
      </c>
    </row>
    <row r="3690" spans="1:2">
      <c r="A3690" s="52">
        <v>39400</v>
      </c>
      <c r="B3690">
        <v>4.6500000000000004</v>
      </c>
    </row>
    <row r="3691" spans="1:2">
      <c r="A3691" s="52">
        <v>39401</v>
      </c>
      <c r="B3691">
        <v>4.58</v>
      </c>
    </row>
    <row r="3692" spans="1:2">
      <c r="A3692" s="52">
        <v>39402</v>
      </c>
      <c r="B3692">
        <v>4.5599999999999996</v>
      </c>
    </row>
    <row r="3693" spans="1:2">
      <c r="A3693" s="52">
        <v>39405</v>
      </c>
      <c r="B3693">
        <v>4.5</v>
      </c>
    </row>
    <row r="3694" spans="1:2">
      <c r="A3694" s="52">
        <v>39406</v>
      </c>
      <c r="B3694">
        <v>4.51</v>
      </c>
    </row>
    <row r="3695" spans="1:2">
      <c r="A3695" s="52">
        <v>39407</v>
      </c>
      <c r="B3695">
        <v>4.49</v>
      </c>
    </row>
    <row r="3696" spans="1:2">
      <c r="A3696" s="52">
        <v>39408</v>
      </c>
      <c r="B3696" t="s">
        <v>7113</v>
      </c>
    </row>
    <row r="3697" spans="1:2">
      <c r="A3697" s="52">
        <v>39409</v>
      </c>
      <c r="B3697">
        <v>4.46</v>
      </c>
    </row>
    <row r="3698" spans="1:2">
      <c r="A3698" s="52">
        <v>39412</v>
      </c>
      <c r="B3698">
        <v>4.29</v>
      </c>
    </row>
    <row r="3699" spans="1:2">
      <c r="A3699" s="52">
        <v>39413</v>
      </c>
      <c r="B3699">
        <v>4.4000000000000004</v>
      </c>
    </row>
    <row r="3700" spans="1:2">
      <c r="A3700" s="52">
        <v>39414</v>
      </c>
      <c r="B3700">
        <v>4.46</v>
      </c>
    </row>
    <row r="3701" spans="1:2">
      <c r="A3701" s="52">
        <v>39415</v>
      </c>
      <c r="B3701">
        <v>4.3899999999999997</v>
      </c>
    </row>
    <row r="3702" spans="1:2">
      <c r="A3702" s="52">
        <v>39416</v>
      </c>
      <c r="B3702">
        <v>4.4400000000000004</v>
      </c>
    </row>
    <row r="3703" spans="1:2">
      <c r="A3703" s="52">
        <v>39419</v>
      </c>
      <c r="B3703">
        <v>4.38</v>
      </c>
    </row>
    <row r="3704" spans="1:2">
      <c r="A3704" s="52">
        <v>39420</v>
      </c>
      <c r="B3704">
        <v>4.38</v>
      </c>
    </row>
    <row r="3705" spans="1:2">
      <c r="A3705" s="52">
        <v>39421</v>
      </c>
      <c r="B3705">
        <v>4.42</v>
      </c>
    </row>
    <row r="3706" spans="1:2">
      <c r="A3706" s="52">
        <v>39422</v>
      </c>
      <c r="B3706">
        <v>4.5199999999999996</v>
      </c>
    </row>
    <row r="3707" spans="1:2">
      <c r="A3707" s="52">
        <v>39423</v>
      </c>
      <c r="B3707">
        <v>4.62</v>
      </c>
    </row>
    <row r="3708" spans="1:2">
      <c r="A3708" s="52">
        <v>39426</v>
      </c>
      <c r="B3708">
        <v>4.6399999999999997</v>
      </c>
    </row>
    <row r="3709" spans="1:2">
      <c r="A3709" s="52">
        <v>39427</v>
      </c>
      <c r="B3709">
        <v>4.51</v>
      </c>
    </row>
    <row r="3710" spans="1:2">
      <c r="A3710" s="52">
        <v>39428</v>
      </c>
      <c r="B3710">
        <v>4.55</v>
      </c>
    </row>
    <row r="3711" spans="1:2">
      <c r="A3711" s="52">
        <v>39429</v>
      </c>
      <c r="B3711">
        <v>4.66</v>
      </c>
    </row>
    <row r="3712" spans="1:2">
      <c r="A3712" s="52">
        <v>39430</v>
      </c>
      <c r="B3712">
        <v>4.71</v>
      </c>
    </row>
    <row r="3713" spans="1:2">
      <c r="A3713" s="52">
        <v>39433</v>
      </c>
      <c r="B3713">
        <v>4.67</v>
      </c>
    </row>
    <row r="3714" spans="1:2">
      <c r="A3714" s="52">
        <v>39434</v>
      </c>
      <c r="B3714">
        <v>4.5999999999999996</v>
      </c>
    </row>
    <row r="3715" spans="1:2">
      <c r="A3715" s="52">
        <v>39435</v>
      </c>
      <c r="B3715">
        <v>4.5199999999999996</v>
      </c>
    </row>
    <row r="3716" spans="1:2">
      <c r="A3716" s="52">
        <v>39436</v>
      </c>
      <c r="B3716">
        <v>4.5</v>
      </c>
    </row>
    <row r="3717" spans="1:2">
      <c r="A3717" s="52">
        <v>39437</v>
      </c>
      <c r="B3717">
        <v>4.62</v>
      </c>
    </row>
    <row r="3718" spans="1:2">
      <c r="A3718" s="52">
        <v>39440</v>
      </c>
      <c r="B3718">
        <v>4.67</v>
      </c>
    </row>
    <row r="3719" spans="1:2">
      <c r="A3719" s="52">
        <v>39441</v>
      </c>
      <c r="B3719" t="s">
        <v>7113</v>
      </c>
    </row>
    <row r="3720" spans="1:2">
      <c r="A3720" s="52">
        <v>39442</v>
      </c>
      <c r="B3720">
        <v>4.7300000000000004</v>
      </c>
    </row>
    <row r="3721" spans="1:2">
      <c r="A3721" s="52">
        <v>39443</v>
      </c>
      <c r="B3721">
        <v>4.66</v>
      </c>
    </row>
    <row r="3722" spans="1:2">
      <c r="A3722" s="52">
        <v>39444</v>
      </c>
      <c r="B3722">
        <v>4.5599999999999996</v>
      </c>
    </row>
    <row r="3723" spans="1:2">
      <c r="A3723" s="52">
        <v>39447</v>
      </c>
      <c r="B3723">
        <v>4.5</v>
      </c>
    </row>
    <row r="3724" spans="1:2">
      <c r="A3724" s="52">
        <v>39448</v>
      </c>
      <c r="B3724" t="s">
        <v>7113</v>
      </c>
    </row>
    <row r="3725" spans="1:2">
      <c r="A3725" s="52">
        <v>39449</v>
      </c>
      <c r="B3725">
        <v>4.3899999999999997</v>
      </c>
    </row>
    <row r="3726" spans="1:2">
      <c r="A3726" s="52">
        <v>39450</v>
      </c>
      <c r="B3726">
        <v>4.41</v>
      </c>
    </row>
    <row r="3727" spans="1:2">
      <c r="A3727" s="52">
        <v>39451</v>
      </c>
      <c r="B3727">
        <v>4.4000000000000004</v>
      </c>
    </row>
    <row r="3728" spans="1:2">
      <c r="A3728" s="52">
        <v>39454</v>
      </c>
      <c r="B3728">
        <v>4.37</v>
      </c>
    </row>
    <row r="3729" spans="1:2">
      <c r="A3729" s="52">
        <v>39455</v>
      </c>
      <c r="B3729">
        <v>4.3899999999999997</v>
      </c>
    </row>
    <row r="3730" spans="1:2">
      <c r="A3730" s="52">
        <v>39456</v>
      </c>
      <c r="B3730">
        <v>4.3499999999999996</v>
      </c>
    </row>
    <row r="3731" spans="1:2">
      <c r="A3731" s="52">
        <v>39457</v>
      </c>
      <c r="B3731">
        <v>4.47</v>
      </c>
    </row>
    <row r="3732" spans="1:2">
      <c r="A3732" s="52">
        <v>39458</v>
      </c>
      <c r="B3732">
        <v>4.4000000000000004</v>
      </c>
    </row>
    <row r="3733" spans="1:2">
      <c r="A3733" s="52">
        <v>39461</v>
      </c>
      <c r="B3733">
        <v>4.3899999999999997</v>
      </c>
    </row>
    <row r="3734" spans="1:2">
      <c r="A3734" s="52">
        <v>39462</v>
      </c>
      <c r="B3734">
        <v>4.3</v>
      </c>
    </row>
    <row r="3735" spans="1:2">
      <c r="A3735" s="52">
        <v>39463</v>
      </c>
      <c r="B3735">
        <v>4.34</v>
      </c>
    </row>
    <row r="3736" spans="1:2">
      <c r="A3736" s="52">
        <v>39464</v>
      </c>
      <c r="B3736">
        <v>4.2699999999999996</v>
      </c>
    </row>
    <row r="3737" spans="1:2">
      <c r="A3737" s="52">
        <v>39465</v>
      </c>
      <c r="B3737">
        <v>4.3</v>
      </c>
    </row>
    <row r="3738" spans="1:2">
      <c r="A3738" s="52">
        <v>39468</v>
      </c>
      <c r="B3738" t="s">
        <v>7113</v>
      </c>
    </row>
    <row r="3739" spans="1:2">
      <c r="A3739" s="52">
        <v>39469</v>
      </c>
      <c r="B3739">
        <v>4.2300000000000004</v>
      </c>
    </row>
    <row r="3740" spans="1:2">
      <c r="A3740" s="52">
        <v>39470</v>
      </c>
      <c r="B3740">
        <v>4.2300000000000004</v>
      </c>
    </row>
    <row r="3741" spans="1:2">
      <c r="A3741" s="52">
        <v>39471</v>
      </c>
      <c r="B3741">
        <v>4.37</v>
      </c>
    </row>
    <row r="3742" spans="1:2">
      <c r="A3742" s="52">
        <v>39472</v>
      </c>
      <c r="B3742">
        <v>4.3</v>
      </c>
    </row>
    <row r="3743" spans="1:2">
      <c r="A3743" s="52">
        <v>39475</v>
      </c>
      <c r="B3743">
        <v>4.3</v>
      </c>
    </row>
    <row r="3744" spans="1:2">
      <c r="A3744" s="52">
        <v>39476</v>
      </c>
      <c r="B3744">
        <v>4.3499999999999996</v>
      </c>
    </row>
    <row r="3745" spans="1:2">
      <c r="A3745" s="52">
        <v>39477</v>
      </c>
      <c r="B3745">
        <v>4.45</v>
      </c>
    </row>
    <row r="3746" spans="1:2">
      <c r="A3746" s="52">
        <v>39478</v>
      </c>
      <c r="B3746">
        <v>4.3499999999999996</v>
      </c>
    </row>
    <row r="3747" spans="1:2">
      <c r="A3747" s="52">
        <v>39479</v>
      </c>
      <c r="B3747">
        <v>4.3099999999999996</v>
      </c>
    </row>
    <row r="3748" spans="1:2">
      <c r="A3748" s="52">
        <v>39482</v>
      </c>
      <c r="B3748">
        <v>4.37</v>
      </c>
    </row>
    <row r="3749" spans="1:2">
      <c r="A3749" s="52">
        <v>39483</v>
      </c>
      <c r="B3749">
        <v>4.32</v>
      </c>
    </row>
    <row r="3750" spans="1:2">
      <c r="A3750" s="52">
        <v>39484</v>
      </c>
      <c r="B3750">
        <v>4.3600000000000003</v>
      </c>
    </row>
    <row r="3751" spans="1:2">
      <c r="A3751" s="52">
        <v>39485</v>
      </c>
      <c r="B3751">
        <v>4.5</v>
      </c>
    </row>
    <row r="3752" spans="1:2">
      <c r="A3752" s="52">
        <v>39486</v>
      </c>
      <c r="B3752">
        <v>4.41</v>
      </c>
    </row>
    <row r="3753" spans="1:2">
      <c r="A3753" s="52">
        <v>39489</v>
      </c>
      <c r="B3753">
        <v>4.38</v>
      </c>
    </row>
    <row r="3754" spans="1:2">
      <c r="A3754" s="52">
        <v>39490</v>
      </c>
      <c r="B3754">
        <v>4.43</v>
      </c>
    </row>
    <row r="3755" spans="1:2">
      <c r="A3755" s="52">
        <v>39491</v>
      </c>
      <c r="B3755">
        <v>4.4800000000000004</v>
      </c>
    </row>
    <row r="3756" spans="1:2">
      <c r="A3756" s="52">
        <v>39492</v>
      </c>
      <c r="B3756">
        <v>4.63</v>
      </c>
    </row>
    <row r="3757" spans="1:2">
      <c r="A3757" s="52">
        <v>39493</v>
      </c>
      <c r="B3757">
        <v>4.55</v>
      </c>
    </row>
    <row r="3758" spans="1:2">
      <c r="A3758" s="52">
        <v>39496</v>
      </c>
      <c r="B3758" t="s">
        <v>7113</v>
      </c>
    </row>
    <row r="3759" spans="1:2">
      <c r="A3759" s="52">
        <v>39497</v>
      </c>
      <c r="B3759">
        <v>4.63</v>
      </c>
    </row>
    <row r="3760" spans="1:2">
      <c r="A3760" s="52">
        <v>39498</v>
      </c>
      <c r="B3760">
        <v>4.63</v>
      </c>
    </row>
    <row r="3761" spans="1:2">
      <c r="A3761" s="52">
        <v>39499</v>
      </c>
      <c r="B3761">
        <v>4.5199999999999996</v>
      </c>
    </row>
    <row r="3762" spans="1:2">
      <c r="A3762" s="52">
        <v>39500</v>
      </c>
      <c r="B3762">
        <v>4.55</v>
      </c>
    </row>
    <row r="3763" spans="1:2">
      <c r="A3763" s="52">
        <v>39503</v>
      </c>
      <c r="B3763">
        <v>4.6500000000000004</v>
      </c>
    </row>
    <row r="3764" spans="1:2">
      <c r="A3764" s="52">
        <v>39504</v>
      </c>
      <c r="B3764">
        <v>4.6399999999999997</v>
      </c>
    </row>
    <row r="3765" spans="1:2">
      <c r="A3765" s="52">
        <v>39505</v>
      </c>
      <c r="B3765">
        <v>4.62</v>
      </c>
    </row>
    <row r="3766" spans="1:2">
      <c r="A3766" s="52">
        <v>39506</v>
      </c>
      <c r="B3766">
        <v>4.51</v>
      </c>
    </row>
    <row r="3767" spans="1:2">
      <c r="A3767" s="52">
        <v>39507</v>
      </c>
      <c r="B3767">
        <v>4.37</v>
      </c>
    </row>
    <row r="3768" spans="1:2">
      <c r="A3768" s="52">
        <v>39510</v>
      </c>
      <c r="B3768">
        <v>4.37</v>
      </c>
    </row>
    <row r="3769" spans="1:2">
      <c r="A3769" s="52">
        <v>39511</v>
      </c>
      <c r="B3769">
        <v>4.46</v>
      </c>
    </row>
    <row r="3770" spans="1:2">
      <c r="A3770" s="52">
        <v>39512</v>
      </c>
      <c r="B3770">
        <v>4.55</v>
      </c>
    </row>
    <row r="3771" spans="1:2">
      <c r="A3771" s="52">
        <v>39513</v>
      </c>
      <c r="B3771">
        <v>4.5199999999999996</v>
      </c>
    </row>
    <row r="3772" spans="1:2">
      <c r="A3772" s="52">
        <v>39514</v>
      </c>
      <c r="B3772">
        <v>4.49</v>
      </c>
    </row>
    <row r="3773" spans="1:2">
      <c r="A3773" s="52">
        <v>39517</v>
      </c>
      <c r="B3773">
        <v>4.3899999999999997</v>
      </c>
    </row>
    <row r="3774" spans="1:2">
      <c r="A3774" s="52">
        <v>39518</v>
      </c>
      <c r="B3774">
        <v>4.4800000000000004</v>
      </c>
    </row>
    <row r="3775" spans="1:2">
      <c r="A3775" s="52">
        <v>39519</v>
      </c>
      <c r="B3775">
        <v>4.3499999999999996</v>
      </c>
    </row>
    <row r="3776" spans="1:2">
      <c r="A3776" s="52">
        <v>39520</v>
      </c>
      <c r="B3776">
        <v>4.42</v>
      </c>
    </row>
    <row r="3777" spans="1:2">
      <c r="A3777" s="52">
        <v>39521</v>
      </c>
      <c r="B3777">
        <v>4.3</v>
      </c>
    </row>
    <row r="3778" spans="1:2">
      <c r="A3778" s="52">
        <v>39524</v>
      </c>
      <c r="B3778">
        <v>4.24</v>
      </c>
    </row>
    <row r="3779" spans="1:2">
      <c r="A3779" s="52">
        <v>39525</v>
      </c>
      <c r="B3779">
        <v>4.3</v>
      </c>
    </row>
    <row r="3780" spans="1:2">
      <c r="A3780" s="52">
        <v>39526</v>
      </c>
      <c r="B3780">
        <v>4.2</v>
      </c>
    </row>
    <row r="3781" spans="1:2">
      <c r="A3781" s="52">
        <v>39527</v>
      </c>
      <c r="B3781">
        <v>4.1500000000000004</v>
      </c>
    </row>
    <row r="3782" spans="1:2">
      <c r="A3782" s="52">
        <v>39528</v>
      </c>
      <c r="B3782" t="s">
        <v>7113</v>
      </c>
    </row>
    <row r="3783" spans="1:2">
      <c r="A3783" s="52">
        <v>39531</v>
      </c>
      <c r="B3783">
        <v>4.3099999999999996</v>
      </c>
    </row>
    <row r="3784" spans="1:2">
      <c r="A3784" s="52">
        <v>39532</v>
      </c>
      <c r="B3784">
        <v>4.29</v>
      </c>
    </row>
    <row r="3785" spans="1:2">
      <c r="A3785" s="52">
        <v>39533</v>
      </c>
      <c r="B3785">
        <v>4.3099999999999996</v>
      </c>
    </row>
    <row r="3786" spans="1:2">
      <c r="A3786" s="52">
        <v>39534</v>
      </c>
      <c r="B3786">
        <v>4.37</v>
      </c>
    </row>
    <row r="3787" spans="1:2">
      <c r="A3787" s="52">
        <v>39535</v>
      </c>
      <c r="B3787">
        <v>4.32</v>
      </c>
    </row>
    <row r="3788" spans="1:2">
      <c r="A3788" s="52">
        <v>39538</v>
      </c>
      <c r="B3788">
        <v>4.3</v>
      </c>
    </row>
    <row r="3789" spans="1:2">
      <c r="A3789" s="52">
        <v>39539</v>
      </c>
      <c r="B3789">
        <v>4.4000000000000004</v>
      </c>
    </row>
    <row r="3790" spans="1:2">
      <c r="A3790" s="52">
        <v>39540</v>
      </c>
      <c r="B3790">
        <v>4.4000000000000004</v>
      </c>
    </row>
    <row r="3791" spans="1:2">
      <c r="A3791" s="52">
        <v>39541</v>
      </c>
      <c r="B3791">
        <v>4.41</v>
      </c>
    </row>
    <row r="3792" spans="1:2">
      <c r="A3792" s="52">
        <v>39542</v>
      </c>
      <c r="B3792">
        <v>4.32</v>
      </c>
    </row>
    <row r="3793" spans="1:2">
      <c r="A3793" s="52">
        <v>39545</v>
      </c>
      <c r="B3793">
        <v>4.37</v>
      </c>
    </row>
    <row r="3794" spans="1:2">
      <c r="A3794" s="52">
        <v>39546</v>
      </c>
      <c r="B3794">
        <v>4.37</v>
      </c>
    </row>
    <row r="3795" spans="1:2">
      <c r="A3795" s="52">
        <v>39547</v>
      </c>
      <c r="B3795">
        <v>4.3</v>
      </c>
    </row>
    <row r="3796" spans="1:2">
      <c r="A3796" s="52">
        <v>39548</v>
      </c>
      <c r="B3796">
        <v>4.33</v>
      </c>
    </row>
    <row r="3797" spans="1:2">
      <c r="A3797" s="52">
        <v>39549</v>
      </c>
      <c r="B3797">
        <v>4.28</v>
      </c>
    </row>
    <row r="3798" spans="1:2">
      <c r="A3798" s="52">
        <v>39552</v>
      </c>
      <c r="B3798">
        <v>4.32</v>
      </c>
    </row>
    <row r="3799" spans="1:2">
      <c r="A3799" s="52">
        <v>39553</v>
      </c>
      <c r="B3799">
        <v>4.38</v>
      </c>
    </row>
    <row r="3800" spans="1:2">
      <c r="A3800" s="52">
        <v>39554</v>
      </c>
      <c r="B3800">
        <v>4.49</v>
      </c>
    </row>
    <row r="3801" spans="1:2">
      <c r="A3801" s="52">
        <v>39555</v>
      </c>
      <c r="B3801">
        <v>4.5</v>
      </c>
    </row>
    <row r="3802" spans="1:2">
      <c r="A3802" s="52">
        <v>39556</v>
      </c>
      <c r="B3802">
        <v>4.5199999999999996</v>
      </c>
    </row>
    <row r="3803" spans="1:2">
      <c r="A3803" s="52">
        <v>39559</v>
      </c>
      <c r="B3803">
        <v>4.4800000000000004</v>
      </c>
    </row>
    <row r="3804" spans="1:2">
      <c r="A3804" s="52">
        <v>39560</v>
      </c>
      <c r="B3804">
        <v>4.47</v>
      </c>
    </row>
    <row r="3805" spans="1:2">
      <c r="A3805" s="52">
        <v>39561</v>
      </c>
      <c r="B3805">
        <v>4.49</v>
      </c>
    </row>
    <row r="3806" spans="1:2">
      <c r="A3806" s="52">
        <v>39562</v>
      </c>
      <c r="B3806">
        <v>4.5599999999999996</v>
      </c>
    </row>
    <row r="3807" spans="1:2">
      <c r="A3807" s="52">
        <v>39563</v>
      </c>
      <c r="B3807">
        <v>4.6100000000000003</v>
      </c>
    </row>
    <row r="3808" spans="1:2">
      <c r="A3808" s="52">
        <v>39566</v>
      </c>
      <c r="B3808">
        <v>4.57</v>
      </c>
    </row>
    <row r="3809" spans="1:2">
      <c r="A3809" s="52">
        <v>39567</v>
      </c>
      <c r="B3809">
        <v>4.5599999999999996</v>
      </c>
    </row>
    <row r="3810" spans="1:2">
      <c r="A3810" s="52">
        <v>39568</v>
      </c>
      <c r="B3810">
        <v>4.49</v>
      </c>
    </row>
    <row r="3811" spans="1:2">
      <c r="A3811" s="52">
        <v>39569</v>
      </c>
      <c r="B3811">
        <v>4.49</v>
      </c>
    </row>
    <row r="3812" spans="1:2">
      <c r="A3812" s="52">
        <v>39570</v>
      </c>
      <c r="B3812">
        <v>4.57</v>
      </c>
    </row>
    <row r="3813" spans="1:2">
      <c r="A3813" s="52">
        <v>39573</v>
      </c>
      <c r="B3813">
        <v>4.58</v>
      </c>
    </row>
    <row r="3814" spans="1:2">
      <c r="A3814" s="52">
        <v>39574</v>
      </c>
      <c r="B3814">
        <v>4.6399999999999997</v>
      </c>
    </row>
    <row r="3815" spans="1:2">
      <c r="A3815" s="52">
        <v>39575</v>
      </c>
      <c r="B3815">
        <v>4.6100000000000003</v>
      </c>
    </row>
    <row r="3816" spans="1:2">
      <c r="A3816" s="52">
        <v>39576</v>
      </c>
      <c r="B3816">
        <v>4.55</v>
      </c>
    </row>
    <row r="3817" spans="1:2">
      <c r="A3817" s="52">
        <v>39577</v>
      </c>
      <c r="B3817">
        <v>4.5199999999999996</v>
      </c>
    </row>
    <row r="3818" spans="1:2">
      <c r="A3818" s="52">
        <v>39580</v>
      </c>
      <c r="B3818">
        <v>4.5199999999999996</v>
      </c>
    </row>
    <row r="3819" spans="1:2">
      <c r="A3819" s="52">
        <v>39581</v>
      </c>
      <c r="B3819">
        <v>4.6100000000000003</v>
      </c>
    </row>
    <row r="3820" spans="1:2">
      <c r="A3820" s="52">
        <v>39582</v>
      </c>
      <c r="B3820">
        <v>4.63</v>
      </c>
    </row>
    <row r="3821" spans="1:2">
      <c r="A3821" s="52">
        <v>39583</v>
      </c>
      <c r="B3821">
        <v>4.55</v>
      </c>
    </row>
    <row r="3822" spans="1:2">
      <c r="A3822" s="52">
        <v>39584</v>
      </c>
      <c r="B3822">
        <v>4.57</v>
      </c>
    </row>
    <row r="3823" spans="1:2">
      <c r="A3823" s="52">
        <v>39587</v>
      </c>
      <c r="B3823">
        <v>4.55</v>
      </c>
    </row>
    <row r="3824" spans="1:2">
      <c r="A3824" s="52">
        <v>39588</v>
      </c>
      <c r="B3824">
        <v>4.5199999999999996</v>
      </c>
    </row>
    <row r="3825" spans="1:2">
      <c r="A3825" s="52">
        <v>39589</v>
      </c>
      <c r="B3825">
        <v>4.53</v>
      </c>
    </row>
    <row r="3826" spans="1:2">
      <c r="A3826" s="52">
        <v>39590</v>
      </c>
      <c r="B3826">
        <v>4.62</v>
      </c>
    </row>
    <row r="3827" spans="1:2">
      <c r="A3827" s="52">
        <v>39591</v>
      </c>
      <c r="B3827">
        <v>4.5599999999999996</v>
      </c>
    </row>
    <row r="3828" spans="1:2">
      <c r="A3828" s="52">
        <v>39594</v>
      </c>
      <c r="B3828" t="s">
        <v>7113</v>
      </c>
    </row>
    <row r="3829" spans="1:2">
      <c r="A3829" s="52">
        <v>39595</v>
      </c>
      <c r="B3829">
        <v>4.6500000000000004</v>
      </c>
    </row>
    <row r="3830" spans="1:2">
      <c r="A3830" s="52">
        <v>39596</v>
      </c>
      <c r="B3830">
        <v>4.72</v>
      </c>
    </row>
    <row r="3831" spans="1:2">
      <c r="A3831" s="52">
        <v>39597</v>
      </c>
      <c r="B3831">
        <v>4.7699999999999996</v>
      </c>
    </row>
    <row r="3832" spans="1:2">
      <c r="A3832" s="52">
        <v>39598</v>
      </c>
      <c r="B3832">
        <v>4.74</v>
      </c>
    </row>
    <row r="3833" spans="1:2">
      <c r="A3833" s="52">
        <v>39601</v>
      </c>
      <c r="B3833">
        <v>4.6900000000000004</v>
      </c>
    </row>
    <row r="3834" spans="1:2">
      <c r="A3834" s="52">
        <v>39602</v>
      </c>
      <c r="B3834">
        <v>4.6399999999999997</v>
      </c>
    </row>
    <row r="3835" spans="1:2">
      <c r="A3835" s="52">
        <v>39603</v>
      </c>
      <c r="B3835">
        <v>4.72</v>
      </c>
    </row>
    <row r="3836" spans="1:2">
      <c r="A3836" s="52">
        <v>39604</v>
      </c>
      <c r="B3836">
        <v>4.7699999999999996</v>
      </c>
    </row>
    <row r="3837" spans="1:2">
      <c r="A3837" s="52">
        <v>39605</v>
      </c>
      <c r="B3837">
        <v>4.67</v>
      </c>
    </row>
    <row r="3838" spans="1:2">
      <c r="A3838" s="52">
        <v>39608</v>
      </c>
      <c r="B3838">
        <v>4.68</v>
      </c>
    </row>
    <row r="3839" spans="1:2">
      <c r="A3839" s="52">
        <v>39609</v>
      </c>
      <c r="B3839">
        <v>4.76</v>
      </c>
    </row>
    <row r="3840" spans="1:2">
      <c r="A3840" s="52">
        <v>39610</v>
      </c>
      <c r="B3840">
        <v>4.76</v>
      </c>
    </row>
    <row r="3841" spans="1:2">
      <c r="A3841" s="52">
        <v>39611</v>
      </c>
      <c r="B3841">
        <v>4.83</v>
      </c>
    </row>
    <row r="3842" spans="1:2">
      <c r="A3842" s="52">
        <v>39612</v>
      </c>
      <c r="B3842">
        <v>4.8600000000000003</v>
      </c>
    </row>
    <row r="3843" spans="1:2">
      <c r="A3843" s="52">
        <v>39615</v>
      </c>
      <c r="B3843">
        <v>4.84</v>
      </c>
    </row>
    <row r="3844" spans="1:2">
      <c r="A3844" s="52">
        <v>39616</v>
      </c>
      <c r="B3844">
        <v>4.8499999999999996</v>
      </c>
    </row>
    <row r="3845" spans="1:2">
      <c r="A3845" s="52">
        <v>39617</v>
      </c>
      <c r="B3845">
        <v>4.7699999999999996</v>
      </c>
    </row>
    <row r="3846" spans="1:2">
      <c r="A3846" s="52">
        <v>39618</v>
      </c>
      <c r="B3846">
        <v>4.82</v>
      </c>
    </row>
    <row r="3847" spans="1:2">
      <c r="A3847" s="52">
        <v>39619</v>
      </c>
      <c r="B3847">
        <v>4.76</v>
      </c>
    </row>
    <row r="3848" spans="1:2">
      <c r="A3848" s="52">
        <v>39622</v>
      </c>
      <c r="B3848">
        <v>4.7699999999999996</v>
      </c>
    </row>
    <row r="3849" spans="1:2">
      <c r="A3849" s="52">
        <v>39623</v>
      </c>
      <c r="B3849">
        <v>4.7</v>
      </c>
    </row>
    <row r="3850" spans="1:2">
      <c r="A3850" s="52">
        <v>39624</v>
      </c>
      <c r="B3850">
        <v>4.72</v>
      </c>
    </row>
    <row r="3851" spans="1:2">
      <c r="A3851" s="52">
        <v>39625</v>
      </c>
      <c r="B3851">
        <v>4.67</v>
      </c>
    </row>
    <row r="3852" spans="1:2">
      <c r="A3852" s="52">
        <v>39626</v>
      </c>
      <c r="B3852">
        <v>4.58</v>
      </c>
    </row>
    <row r="3853" spans="1:2">
      <c r="A3853" s="52">
        <v>39629</v>
      </c>
      <c r="B3853">
        <v>4.59</v>
      </c>
    </row>
    <row r="3854" spans="1:2">
      <c r="A3854" s="52">
        <v>39630</v>
      </c>
      <c r="B3854">
        <v>4.5999999999999996</v>
      </c>
    </row>
    <row r="3855" spans="1:2">
      <c r="A3855" s="52">
        <v>39631</v>
      </c>
      <c r="B3855">
        <v>4.57</v>
      </c>
    </row>
    <row r="3856" spans="1:2">
      <c r="A3856" s="52">
        <v>39632</v>
      </c>
      <c r="B3856">
        <v>4.58</v>
      </c>
    </row>
    <row r="3857" spans="1:2">
      <c r="A3857" s="52">
        <v>39633</v>
      </c>
      <c r="B3857" t="s">
        <v>7113</v>
      </c>
    </row>
    <row r="3858" spans="1:2">
      <c r="A3858" s="52">
        <v>39636</v>
      </c>
      <c r="B3858">
        <v>4.55</v>
      </c>
    </row>
    <row r="3859" spans="1:2">
      <c r="A3859" s="52">
        <v>39637</v>
      </c>
      <c r="B3859">
        <v>4.51</v>
      </c>
    </row>
    <row r="3860" spans="1:2">
      <c r="A3860" s="52">
        <v>39638</v>
      </c>
      <c r="B3860">
        <v>4.47</v>
      </c>
    </row>
    <row r="3861" spans="1:2">
      <c r="A3861" s="52">
        <v>39639</v>
      </c>
      <c r="B3861">
        <v>4.47</v>
      </c>
    </row>
    <row r="3862" spans="1:2">
      <c r="A3862" s="52">
        <v>39640</v>
      </c>
      <c r="B3862">
        <v>4.57</v>
      </c>
    </row>
    <row r="3863" spans="1:2">
      <c r="A3863" s="52">
        <v>39643</v>
      </c>
      <c r="B3863">
        <v>4.5199999999999996</v>
      </c>
    </row>
    <row r="3864" spans="1:2">
      <c r="A3864" s="52">
        <v>39644</v>
      </c>
      <c r="B3864">
        <v>4.5199999999999996</v>
      </c>
    </row>
    <row r="3865" spans="1:2">
      <c r="A3865" s="52">
        <v>39645</v>
      </c>
      <c r="B3865">
        <v>4.6399999999999997</v>
      </c>
    </row>
    <row r="3866" spans="1:2">
      <c r="A3866" s="52">
        <v>39646</v>
      </c>
      <c r="B3866">
        <v>4.7</v>
      </c>
    </row>
    <row r="3867" spans="1:2">
      <c r="A3867" s="52">
        <v>39647</v>
      </c>
      <c r="B3867">
        <v>4.71</v>
      </c>
    </row>
    <row r="3868" spans="1:2">
      <c r="A3868" s="52">
        <v>39650</v>
      </c>
      <c r="B3868">
        <v>4.6900000000000004</v>
      </c>
    </row>
    <row r="3869" spans="1:2">
      <c r="A3869" s="52">
        <v>39651</v>
      </c>
      <c r="B3869">
        <v>4.7300000000000004</v>
      </c>
    </row>
    <row r="3870" spans="1:2">
      <c r="A3870" s="52">
        <v>39652</v>
      </c>
      <c r="B3870">
        <v>4.76</v>
      </c>
    </row>
    <row r="3871" spans="1:2">
      <c r="A3871" s="52">
        <v>39653</v>
      </c>
      <c r="B3871">
        <v>4.66</v>
      </c>
    </row>
    <row r="3872" spans="1:2">
      <c r="A3872" s="52">
        <v>39654</v>
      </c>
      <c r="B3872">
        <v>4.75</v>
      </c>
    </row>
    <row r="3873" spans="1:2">
      <c r="A3873" s="52">
        <v>39657</v>
      </c>
      <c r="B3873">
        <v>4.6900000000000004</v>
      </c>
    </row>
    <row r="3874" spans="1:2">
      <c r="A3874" s="52">
        <v>39658</v>
      </c>
      <c r="B3874">
        <v>4.7</v>
      </c>
    </row>
    <row r="3875" spans="1:2">
      <c r="A3875" s="52">
        <v>39659</v>
      </c>
      <c r="B3875">
        <v>4.6900000000000004</v>
      </c>
    </row>
    <row r="3876" spans="1:2">
      <c r="A3876" s="52">
        <v>39660</v>
      </c>
      <c r="B3876">
        <v>4.63</v>
      </c>
    </row>
    <row r="3877" spans="1:2">
      <c r="A3877" s="52">
        <v>39661</v>
      </c>
      <c r="B3877">
        <v>4.6100000000000003</v>
      </c>
    </row>
    <row r="3878" spans="1:2">
      <c r="A3878" s="52">
        <v>39664</v>
      </c>
      <c r="B3878">
        <v>4.62</v>
      </c>
    </row>
    <row r="3879" spans="1:2">
      <c r="A3879" s="52">
        <v>39665</v>
      </c>
      <c r="B3879">
        <v>4.67</v>
      </c>
    </row>
    <row r="3880" spans="1:2">
      <c r="A3880" s="52">
        <v>39666</v>
      </c>
      <c r="B3880">
        <v>4.71</v>
      </c>
    </row>
    <row r="3881" spans="1:2">
      <c r="A3881" s="52">
        <v>39667</v>
      </c>
      <c r="B3881">
        <v>4.58</v>
      </c>
    </row>
    <row r="3882" spans="1:2">
      <c r="A3882" s="52">
        <v>39668</v>
      </c>
      <c r="B3882">
        <v>4.58</v>
      </c>
    </row>
    <row r="3883" spans="1:2">
      <c r="A3883" s="52">
        <v>39671</v>
      </c>
      <c r="B3883">
        <v>4.6399999999999997</v>
      </c>
    </row>
    <row r="3884" spans="1:2">
      <c r="A3884" s="52">
        <v>39672</v>
      </c>
      <c r="B3884">
        <v>4.58</v>
      </c>
    </row>
    <row r="3885" spans="1:2">
      <c r="A3885" s="52">
        <v>39673</v>
      </c>
      <c r="B3885">
        <v>4.6100000000000003</v>
      </c>
    </row>
    <row r="3886" spans="1:2">
      <c r="A3886" s="52">
        <v>39674</v>
      </c>
      <c r="B3886">
        <v>4.55</v>
      </c>
    </row>
    <row r="3887" spans="1:2">
      <c r="A3887" s="52">
        <v>39675</v>
      </c>
      <c r="B3887">
        <v>4.5</v>
      </c>
    </row>
    <row r="3888" spans="1:2">
      <c r="A3888" s="52">
        <v>39678</v>
      </c>
      <c r="B3888">
        <v>4.47</v>
      </c>
    </row>
    <row r="3889" spans="1:2">
      <c r="A3889" s="52">
        <v>39679</v>
      </c>
      <c r="B3889">
        <v>4.5</v>
      </c>
    </row>
    <row r="3890" spans="1:2">
      <c r="A3890" s="52">
        <v>39680</v>
      </c>
      <c r="B3890">
        <v>4.46</v>
      </c>
    </row>
    <row r="3891" spans="1:2">
      <c r="A3891" s="52">
        <v>39681</v>
      </c>
      <c r="B3891">
        <v>4.49</v>
      </c>
    </row>
    <row r="3892" spans="1:2">
      <c r="A3892" s="52">
        <v>39682</v>
      </c>
      <c r="B3892">
        <v>4.5</v>
      </c>
    </row>
    <row r="3893" spans="1:2">
      <c r="A3893" s="52">
        <v>39685</v>
      </c>
      <c r="B3893">
        <v>4.42</v>
      </c>
    </row>
    <row r="3894" spans="1:2">
      <c r="A3894" s="52">
        <v>39686</v>
      </c>
      <c r="B3894">
        <v>4.43</v>
      </c>
    </row>
    <row r="3895" spans="1:2">
      <c r="A3895" s="52">
        <v>39687</v>
      </c>
      <c r="B3895">
        <v>4.41</v>
      </c>
    </row>
    <row r="3896" spans="1:2">
      <c r="A3896" s="52">
        <v>39688</v>
      </c>
      <c r="B3896">
        <v>4.41</v>
      </c>
    </row>
    <row r="3897" spans="1:2">
      <c r="A3897" s="52">
        <v>39689</v>
      </c>
      <c r="B3897">
        <v>4.47</v>
      </c>
    </row>
    <row r="3898" spans="1:2">
      <c r="A3898" s="52">
        <v>39692</v>
      </c>
      <c r="B3898" t="s">
        <v>7113</v>
      </c>
    </row>
    <row r="3899" spans="1:2">
      <c r="A3899" s="52">
        <v>39693</v>
      </c>
      <c r="B3899">
        <v>4.3899999999999997</v>
      </c>
    </row>
    <row r="3900" spans="1:2">
      <c r="A3900" s="52">
        <v>39694</v>
      </c>
      <c r="B3900">
        <v>4.3600000000000003</v>
      </c>
    </row>
    <row r="3901" spans="1:2">
      <c r="A3901" s="52">
        <v>39695</v>
      </c>
      <c r="B3901">
        <v>4.3099999999999996</v>
      </c>
    </row>
    <row r="3902" spans="1:2">
      <c r="A3902" s="52">
        <v>39696</v>
      </c>
      <c r="B3902">
        <v>4.3099999999999996</v>
      </c>
    </row>
    <row r="3903" spans="1:2">
      <c r="A3903" s="52">
        <v>39699</v>
      </c>
      <c r="B3903">
        <v>4.3</v>
      </c>
    </row>
    <row r="3904" spans="1:2">
      <c r="A3904" s="52">
        <v>39700</v>
      </c>
      <c r="B3904">
        <v>4.24</v>
      </c>
    </row>
    <row r="3905" spans="1:2">
      <c r="A3905" s="52">
        <v>39701</v>
      </c>
      <c r="B3905">
        <v>4.2699999999999996</v>
      </c>
    </row>
    <row r="3906" spans="1:2">
      <c r="A3906" s="52">
        <v>39702</v>
      </c>
      <c r="B3906">
        <v>4.25</v>
      </c>
    </row>
    <row r="3907" spans="1:2">
      <c r="A3907" s="52">
        <v>39703</v>
      </c>
      <c r="B3907">
        <v>4.3600000000000003</v>
      </c>
    </row>
    <row r="3908" spans="1:2">
      <c r="A3908" s="52">
        <v>39706</v>
      </c>
      <c r="B3908">
        <v>4.1399999999999997</v>
      </c>
    </row>
    <row r="3909" spans="1:2">
      <c r="A3909" s="52">
        <v>39707</v>
      </c>
      <c r="B3909">
        <v>4.12</v>
      </c>
    </row>
    <row r="3910" spans="1:2">
      <c r="A3910" s="52">
        <v>39708</v>
      </c>
      <c r="B3910">
        <v>4.12</v>
      </c>
    </row>
    <row r="3911" spans="1:2">
      <c r="A3911" s="52">
        <v>39709</v>
      </c>
      <c r="B3911">
        <v>4.1900000000000004</v>
      </c>
    </row>
    <row r="3912" spans="1:2">
      <c r="A3912" s="52">
        <v>39710</v>
      </c>
      <c r="B3912">
        <v>4.42</v>
      </c>
    </row>
    <row r="3913" spans="1:2">
      <c r="A3913" s="52">
        <v>39713</v>
      </c>
      <c r="B3913">
        <v>4.4800000000000004</v>
      </c>
    </row>
    <row r="3914" spans="1:2">
      <c r="A3914" s="52">
        <v>39714</v>
      </c>
      <c r="B3914">
        <v>4.5</v>
      </c>
    </row>
    <row r="3915" spans="1:2">
      <c r="A3915" s="52">
        <v>39715</v>
      </c>
      <c r="B3915">
        <v>4.4800000000000004</v>
      </c>
    </row>
    <row r="3916" spans="1:2">
      <c r="A3916" s="52">
        <v>39716</v>
      </c>
      <c r="B3916">
        <v>4.4800000000000004</v>
      </c>
    </row>
    <row r="3917" spans="1:2">
      <c r="A3917" s="52">
        <v>39717</v>
      </c>
      <c r="B3917">
        <v>4.4400000000000004</v>
      </c>
    </row>
    <row r="3918" spans="1:2">
      <c r="A3918" s="52">
        <v>39720</v>
      </c>
      <c r="B3918">
        <v>4.21</v>
      </c>
    </row>
    <row r="3919" spans="1:2">
      <c r="A3919" s="52">
        <v>39721</v>
      </c>
      <c r="B3919">
        <v>4.43</v>
      </c>
    </row>
    <row r="3920" spans="1:2">
      <c r="A3920" s="52">
        <v>39722</v>
      </c>
      <c r="B3920">
        <v>4.33</v>
      </c>
    </row>
    <row r="3921" spans="1:2">
      <c r="A3921" s="52">
        <v>39723</v>
      </c>
      <c r="B3921">
        <v>4.28</v>
      </c>
    </row>
    <row r="3922" spans="1:2">
      <c r="A3922" s="52">
        <v>39724</v>
      </c>
      <c r="B3922">
        <v>4.26</v>
      </c>
    </row>
    <row r="3923" spans="1:2">
      <c r="A3923" s="52">
        <v>39727</v>
      </c>
      <c r="B3923">
        <v>4.12</v>
      </c>
    </row>
    <row r="3924" spans="1:2">
      <c r="A3924" s="52">
        <v>39728</v>
      </c>
      <c r="B3924">
        <v>4.1500000000000004</v>
      </c>
    </row>
    <row r="3925" spans="1:2">
      <c r="A3925" s="52">
        <v>39729</v>
      </c>
      <c r="B3925">
        <v>4.3099999999999996</v>
      </c>
    </row>
    <row r="3926" spans="1:2">
      <c r="A3926" s="52">
        <v>39730</v>
      </c>
      <c r="B3926">
        <v>4.41</v>
      </c>
    </row>
    <row r="3927" spans="1:2">
      <c r="A3927" s="52">
        <v>39731</v>
      </c>
      <c r="B3927">
        <v>4.41</v>
      </c>
    </row>
    <row r="3928" spans="1:2">
      <c r="A3928" s="52">
        <v>39734</v>
      </c>
      <c r="B3928" t="s">
        <v>7113</v>
      </c>
    </row>
    <row r="3929" spans="1:2">
      <c r="A3929" s="52">
        <v>39735</v>
      </c>
      <c r="B3929">
        <v>4.57</v>
      </c>
    </row>
    <row r="3930" spans="1:2">
      <c r="A3930" s="52">
        <v>39736</v>
      </c>
      <c r="B3930">
        <v>4.57</v>
      </c>
    </row>
    <row r="3931" spans="1:2">
      <c r="A3931" s="52">
        <v>39737</v>
      </c>
      <c r="B3931">
        <v>4.59</v>
      </c>
    </row>
    <row r="3932" spans="1:2">
      <c r="A3932" s="52">
        <v>39738</v>
      </c>
      <c r="B3932">
        <v>4.66</v>
      </c>
    </row>
    <row r="3933" spans="1:2">
      <c r="A3933" s="52">
        <v>39741</v>
      </c>
      <c r="B3933">
        <v>4.5999999999999996</v>
      </c>
    </row>
    <row r="3934" spans="1:2">
      <c r="A3934" s="52">
        <v>39742</v>
      </c>
      <c r="B3934">
        <v>4.5199999999999996</v>
      </c>
    </row>
    <row r="3935" spans="1:2">
      <c r="A3935" s="52">
        <v>39743</v>
      </c>
      <c r="B3935">
        <v>4.42</v>
      </c>
    </row>
    <row r="3936" spans="1:2">
      <c r="A3936" s="52">
        <v>39744</v>
      </c>
      <c r="B3936">
        <v>4.34</v>
      </c>
    </row>
    <row r="3937" spans="1:2">
      <c r="A3937" s="52">
        <v>39745</v>
      </c>
      <c r="B3937">
        <v>4.4400000000000004</v>
      </c>
    </row>
    <row r="3938" spans="1:2">
      <c r="A3938" s="52">
        <v>39748</v>
      </c>
      <c r="B3938">
        <v>4.43</v>
      </c>
    </row>
    <row r="3939" spans="1:2">
      <c r="A3939" s="52">
        <v>39749</v>
      </c>
      <c r="B3939">
        <v>4.51</v>
      </c>
    </row>
    <row r="3940" spans="1:2">
      <c r="A3940" s="52">
        <v>39750</v>
      </c>
      <c r="B3940">
        <v>4.59</v>
      </c>
    </row>
    <row r="3941" spans="1:2">
      <c r="A3941" s="52">
        <v>39751</v>
      </c>
      <c r="B3941">
        <v>4.67</v>
      </c>
    </row>
    <row r="3942" spans="1:2">
      <c r="A3942" s="52">
        <v>39752</v>
      </c>
      <c r="B3942">
        <v>4.74</v>
      </c>
    </row>
    <row r="3943" spans="1:2">
      <c r="A3943" s="52">
        <v>39755</v>
      </c>
      <c r="B3943">
        <v>4.7300000000000004</v>
      </c>
    </row>
    <row r="3944" spans="1:2">
      <c r="A3944" s="52">
        <v>39756</v>
      </c>
      <c r="B3944">
        <v>4.58</v>
      </c>
    </row>
    <row r="3945" spans="1:2">
      <c r="A3945" s="52">
        <v>39757</v>
      </c>
      <c r="B3945">
        <v>4.49</v>
      </c>
    </row>
    <row r="3946" spans="1:2">
      <c r="A3946" s="52">
        <v>39758</v>
      </c>
      <c r="B3946">
        <v>4.5199999999999996</v>
      </c>
    </row>
    <row r="3947" spans="1:2">
      <c r="A3947" s="52">
        <v>39759</v>
      </c>
      <c r="B3947">
        <v>4.57</v>
      </c>
    </row>
    <row r="3948" spans="1:2">
      <c r="A3948" s="52">
        <v>39762</v>
      </c>
      <c r="B3948">
        <v>4.5</v>
      </c>
    </row>
    <row r="3949" spans="1:2">
      <c r="A3949" s="52">
        <v>39763</v>
      </c>
      <c r="B3949" t="s">
        <v>7113</v>
      </c>
    </row>
    <row r="3950" spans="1:2">
      <c r="A3950" s="52">
        <v>39764</v>
      </c>
      <c r="B3950">
        <v>4.4400000000000004</v>
      </c>
    </row>
    <row r="3951" spans="1:2">
      <c r="A3951" s="52">
        <v>39765</v>
      </c>
      <c r="B3951">
        <v>4.57</v>
      </c>
    </row>
    <row r="3952" spans="1:2">
      <c r="A3952" s="52">
        <v>39766</v>
      </c>
      <c r="B3952">
        <v>4.43</v>
      </c>
    </row>
    <row r="3953" spans="1:2">
      <c r="A3953" s="52">
        <v>39769</v>
      </c>
      <c r="B3953">
        <v>4.42</v>
      </c>
    </row>
    <row r="3954" spans="1:2">
      <c r="A3954" s="52">
        <v>39770</v>
      </c>
      <c r="B3954">
        <v>4.32</v>
      </c>
    </row>
    <row r="3955" spans="1:2">
      <c r="A3955" s="52">
        <v>39771</v>
      </c>
      <c r="B3955">
        <v>4.17</v>
      </c>
    </row>
    <row r="3956" spans="1:2">
      <c r="A3956" s="52">
        <v>39772</v>
      </c>
      <c r="B3956">
        <v>3.87</v>
      </c>
    </row>
    <row r="3957" spans="1:2">
      <c r="A3957" s="52">
        <v>39773</v>
      </c>
      <c r="B3957">
        <v>3.93</v>
      </c>
    </row>
    <row r="3958" spans="1:2">
      <c r="A3958" s="52">
        <v>39776</v>
      </c>
      <c r="B3958">
        <v>4.01</v>
      </c>
    </row>
    <row r="3959" spans="1:2">
      <c r="A3959" s="52">
        <v>39777</v>
      </c>
      <c r="B3959">
        <v>3.85</v>
      </c>
    </row>
    <row r="3960" spans="1:2">
      <c r="A3960" s="52">
        <v>39778</v>
      </c>
      <c r="B3960">
        <v>3.77</v>
      </c>
    </row>
    <row r="3961" spans="1:2">
      <c r="A3961" s="52">
        <v>39779</v>
      </c>
      <c r="B3961" t="s">
        <v>7113</v>
      </c>
    </row>
    <row r="3962" spans="1:2">
      <c r="A3962" s="52">
        <v>39780</v>
      </c>
      <c r="B3962">
        <v>3.71</v>
      </c>
    </row>
    <row r="3963" spans="1:2">
      <c r="A3963" s="52">
        <v>39783</v>
      </c>
      <c r="B3963">
        <v>3.51</v>
      </c>
    </row>
    <row r="3964" spans="1:2">
      <c r="A3964" s="52">
        <v>39784</v>
      </c>
      <c r="B3964">
        <v>3.47</v>
      </c>
    </row>
    <row r="3965" spans="1:2">
      <c r="A3965" s="52">
        <v>39785</v>
      </c>
      <c r="B3965">
        <v>3.45</v>
      </c>
    </row>
    <row r="3966" spans="1:2">
      <c r="A3966" s="52">
        <v>39786</v>
      </c>
      <c r="B3966">
        <v>3.35</v>
      </c>
    </row>
    <row r="3967" spans="1:2">
      <c r="A3967" s="52">
        <v>39787</v>
      </c>
      <c r="B3967">
        <v>3.41</v>
      </c>
    </row>
    <row r="3968" spans="1:2">
      <c r="A3968" s="52">
        <v>39790</v>
      </c>
      <c r="B3968">
        <v>3.45</v>
      </c>
    </row>
    <row r="3969" spans="1:2">
      <c r="A3969" s="52">
        <v>39791</v>
      </c>
      <c r="B3969">
        <v>3.35</v>
      </c>
    </row>
    <row r="3970" spans="1:2">
      <c r="A3970" s="52">
        <v>39792</v>
      </c>
      <c r="B3970">
        <v>3.39</v>
      </c>
    </row>
    <row r="3971" spans="1:2">
      <c r="A3971" s="52">
        <v>39793</v>
      </c>
      <c r="B3971">
        <v>3.35</v>
      </c>
    </row>
    <row r="3972" spans="1:2">
      <c r="A3972" s="52">
        <v>39794</v>
      </c>
      <c r="B3972">
        <v>3.36</v>
      </c>
    </row>
    <row r="3973" spans="1:2">
      <c r="A3973" s="52">
        <v>39797</v>
      </c>
      <c r="B3973">
        <v>3.29</v>
      </c>
    </row>
    <row r="3974" spans="1:2">
      <c r="A3974" s="52">
        <v>39798</v>
      </c>
      <c r="B3974">
        <v>3.16</v>
      </c>
    </row>
    <row r="3975" spans="1:2">
      <c r="A3975" s="52">
        <v>39799</v>
      </c>
      <c r="B3975">
        <v>3.01</v>
      </c>
    </row>
    <row r="3976" spans="1:2">
      <c r="A3976" s="52">
        <v>39800</v>
      </c>
      <c r="B3976">
        <v>2.86</v>
      </c>
    </row>
    <row r="3977" spans="1:2">
      <c r="A3977" s="52">
        <v>39801</v>
      </c>
      <c r="B3977">
        <v>2.89</v>
      </c>
    </row>
    <row r="3978" spans="1:2">
      <c r="A3978" s="52">
        <v>39804</v>
      </c>
      <c r="B3978">
        <v>2.92</v>
      </c>
    </row>
    <row r="3979" spans="1:2">
      <c r="A3979" s="52">
        <v>39805</v>
      </c>
      <c r="B3979">
        <v>2.93</v>
      </c>
    </row>
    <row r="3980" spans="1:2">
      <c r="A3980" s="52">
        <v>39806</v>
      </c>
      <c r="B3980">
        <v>2.94</v>
      </c>
    </row>
    <row r="3981" spans="1:2">
      <c r="A3981" s="52">
        <v>39807</v>
      </c>
      <c r="B3981" t="s">
        <v>7113</v>
      </c>
    </row>
    <row r="3982" spans="1:2">
      <c r="A3982" s="52">
        <v>39808</v>
      </c>
      <c r="B3982">
        <v>2.91</v>
      </c>
    </row>
    <row r="3983" spans="1:2">
      <c r="A3983" s="52">
        <v>39811</v>
      </c>
      <c r="B3983">
        <v>2.94</v>
      </c>
    </row>
    <row r="3984" spans="1:2">
      <c r="A3984" s="52">
        <v>39812</v>
      </c>
      <c r="B3984">
        <v>2.88</v>
      </c>
    </row>
    <row r="3985" spans="1:2">
      <c r="A3985" s="52">
        <v>39813</v>
      </c>
      <c r="B3985">
        <v>3.05</v>
      </c>
    </row>
    <row r="3986" spans="1:2">
      <c r="A3986" s="52">
        <v>39814</v>
      </c>
      <c r="B3986" t="s">
        <v>7113</v>
      </c>
    </row>
    <row r="3987" spans="1:2">
      <c r="A3987" s="52">
        <v>39815</v>
      </c>
      <c r="B3987">
        <v>3.22</v>
      </c>
    </row>
    <row r="3988" spans="1:2">
      <c r="A3988" s="52">
        <v>39818</v>
      </c>
      <c r="B3988">
        <v>3.37</v>
      </c>
    </row>
    <row r="3989" spans="1:2">
      <c r="A3989" s="52">
        <v>39819</v>
      </c>
      <c r="B3989">
        <v>3.41</v>
      </c>
    </row>
    <row r="3990" spans="1:2">
      <c r="A3990" s="52">
        <v>39820</v>
      </c>
      <c r="B3990">
        <v>3.41</v>
      </c>
    </row>
    <row r="3991" spans="1:2">
      <c r="A3991" s="52">
        <v>39821</v>
      </c>
      <c r="B3991">
        <v>3.4</v>
      </c>
    </row>
    <row r="3992" spans="1:2">
      <c r="A3992" s="52">
        <v>39822</v>
      </c>
      <c r="B3992">
        <v>3.39</v>
      </c>
    </row>
    <row r="3993" spans="1:2">
      <c r="A3993" s="52">
        <v>39825</v>
      </c>
      <c r="B3993">
        <v>3.3</v>
      </c>
    </row>
    <row r="3994" spans="1:2">
      <c r="A3994" s="52">
        <v>39826</v>
      </c>
      <c r="B3994">
        <v>3.3</v>
      </c>
    </row>
    <row r="3995" spans="1:2">
      <c r="A3995" s="52">
        <v>39827</v>
      </c>
      <c r="B3995">
        <v>3.17</v>
      </c>
    </row>
    <row r="3996" spans="1:2">
      <c r="A3996" s="52">
        <v>39828</v>
      </c>
      <c r="B3996">
        <v>3.16</v>
      </c>
    </row>
    <row r="3997" spans="1:2">
      <c r="A3997" s="52">
        <v>39829</v>
      </c>
      <c r="B3997">
        <v>3.22</v>
      </c>
    </row>
    <row r="3998" spans="1:2">
      <c r="A3998" s="52">
        <v>39832</v>
      </c>
      <c r="B3998" t="s">
        <v>7113</v>
      </c>
    </row>
    <row r="3999" spans="1:2">
      <c r="A3999" s="52">
        <v>39833</v>
      </c>
      <c r="B3999">
        <v>3.3</v>
      </c>
    </row>
    <row r="4000" spans="1:2">
      <c r="A4000" s="52">
        <v>39834</v>
      </c>
      <c r="B4000">
        <v>3.51</v>
      </c>
    </row>
    <row r="4001" spans="1:2">
      <c r="A4001" s="52">
        <v>39835</v>
      </c>
      <c r="B4001">
        <v>3.61</v>
      </c>
    </row>
    <row r="4002" spans="1:2">
      <c r="A4002" s="52">
        <v>39836</v>
      </c>
      <c r="B4002">
        <v>3.65</v>
      </c>
    </row>
    <row r="4003" spans="1:2">
      <c r="A4003" s="52">
        <v>39839</v>
      </c>
      <c r="B4003">
        <v>3.71</v>
      </c>
    </row>
    <row r="4004" spans="1:2">
      <c r="A4004" s="52">
        <v>39840</v>
      </c>
      <c r="B4004">
        <v>3.57</v>
      </c>
    </row>
    <row r="4005" spans="1:2">
      <c r="A4005" s="52">
        <v>39841</v>
      </c>
      <c r="B4005">
        <v>3.73</v>
      </c>
    </row>
    <row r="4006" spans="1:2">
      <c r="A4006" s="52">
        <v>39842</v>
      </c>
      <c r="B4006">
        <v>3.85</v>
      </c>
    </row>
    <row r="4007" spans="1:2">
      <c r="A4007" s="52">
        <v>39843</v>
      </c>
      <c r="B4007">
        <v>3.86</v>
      </c>
    </row>
    <row r="4008" spans="1:2">
      <c r="A4008" s="52">
        <v>39846</v>
      </c>
      <c r="B4008">
        <v>3.75</v>
      </c>
    </row>
    <row r="4009" spans="1:2">
      <c r="A4009" s="52">
        <v>39847</v>
      </c>
      <c r="B4009">
        <v>3.88</v>
      </c>
    </row>
    <row r="4010" spans="1:2">
      <c r="A4010" s="52">
        <v>39848</v>
      </c>
      <c r="B4010">
        <v>3.88</v>
      </c>
    </row>
    <row r="4011" spans="1:2">
      <c r="A4011" s="52">
        <v>39849</v>
      </c>
      <c r="B4011">
        <v>3.86</v>
      </c>
    </row>
    <row r="4012" spans="1:2">
      <c r="A4012" s="52">
        <v>39850</v>
      </c>
      <c r="B4012">
        <v>3.94</v>
      </c>
    </row>
    <row r="4013" spans="1:2">
      <c r="A4013" s="52">
        <v>39853</v>
      </c>
      <c r="B4013">
        <v>3.91</v>
      </c>
    </row>
    <row r="4014" spans="1:2">
      <c r="A4014" s="52">
        <v>39854</v>
      </c>
      <c r="B4014">
        <v>3.77</v>
      </c>
    </row>
    <row r="4015" spans="1:2">
      <c r="A4015" s="52">
        <v>39855</v>
      </c>
      <c r="B4015">
        <v>3.69</v>
      </c>
    </row>
    <row r="4016" spans="1:2">
      <c r="A4016" s="52">
        <v>39856</v>
      </c>
      <c r="B4016">
        <v>3.71</v>
      </c>
    </row>
    <row r="4017" spans="1:2">
      <c r="A4017" s="52">
        <v>39857</v>
      </c>
      <c r="B4017">
        <v>3.91</v>
      </c>
    </row>
    <row r="4018" spans="1:2">
      <c r="A4018" s="52">
        <v>39860</v>
      </c>
      <c r="B4018" t="s">
        <v>7113</v>
      </c>
    </row>
    <row r="4019" spans="1:2">
      <c r="A4019" s="52">
        <v>39861</v>
      </c>
      <c r="B4019">
        <v>3.7</v>
      </c>
    </row>
    <row r="4020" spans="1:2">
      <c r="A4020" s="52">
        <v>39862</v>
      </c>
      <c r="B4020">
        <v>3.77</v>
      </c>
    </row>
    <row r="4021" spans="1:2">
      <c r="A4021" s="52">
        <v>39863</v>
      </c>
      <c r="B4021">
        <v>3.92</v>
      </c>
    </row>
    <row r="4022" spans="1:2">
      <c r="A4022" s="52">
        <v>39864</v>
      </c>
      <c r="B4022">
        <v>3.82</v>
      </c>
    </row>
    <row r="4023" spans="1:2">
      <c r="A4023" s="52">
        <v>39867</v>
      </c>
      <c r="B4023">
        <v>3.79</v>
      </c>
    </row>
    <row r="4024" spans="1:2">
      <c r="A4024" s="52">
        <v>39868</v>
      </c>
      <c r="B4024">
        <v>3.77</v>
      </c>
    </row>
    <row r="4025" spans="1:2">
      <c r="A4025" s="52">
        <v>39869</v>
      </c>
      <c r="B4025">
        <v>3.88</v>
      </c>
    </row>
    <row r="4026" spans="1:2">
      <c r="A4026" s="52">
        <v>39870</v>
      </c>
      <c r="B4026">
        <v>3.93</v>
      </c>
    </row>
    <row r="4027" spans="1:2">
      <c r="A4027" s="52">
        <v>39871</v>
      </c>
      <c r="B4027">
        <v>3.98</v>
      </c>
    </row>
    <row r="4028" spans="1:2">
      <c r="A4028" s="52">
        <v>39874</v>
      </c>
      <c r="B4028">
        <v>3.89</v>
      </c>
    </row>
    <row r="4029" spans="1:2">
      <c r="A4029" s="52">
        <v>39875</v>
      </c>
      <c r="B4029">
        <v>3.92</v>
      </c>
    </row>
    <row r="4030" spans="1:2">
      <c r="A4030" s="52">
        <v>39876</v>
      </c>
      <c r="B4030">
        <v>3.96</v>
      </c>
    </row>
    <row r="4031" spans="1:2">
      <c r="A4031" s="52">
        <v>39877</v>
      </c>
      <c r="B4031">
        <v>3.76</v>
      </c>
    </row>
    <row r="4032" spans="1:2">
      <c r="A4032" s="52">
        <v>39878</v>
      </c>
      <c r="B4032">
        <v>3.74</v>
      </c>
    </row>
    <row r="4033" spans="1:2">
      <c r="A4033" s="52">
        <v>39881</v>
      </c>
      <c r="B4033">
        <v>3.83</v>
      </c>
    </row>
    <row r="4034" spans="1:2">
      <c r="A4034" s="52">
        <v>39882</v>
      </c>
      <c r="B4034">
        <v>3.94</v>
      </c>
    </row>
    <row r="4035" spans="1:2">
      <c r="A4035" s="52">
        <v>39883</v>
      </c>
      <c r="B4035">
        <v>3.88</v>
      </c>
    </row>
    <row r="4036" spans="1:2">
      <c r="A4036" s="52">
        <v>39884</v>
      </c>
      <c r="B4036">
        <v>3.82</v>
      </c>
    </row>
    <row r="4037" spans="1:2">
      <c r="A4037" s="52">
        <v>39885</v>
      </c>
      <c r="B4037">
        <v>3.84</v>
      </c>
    </row>
    <row r="4038" spans="1:2">
      <c r="A4038" s="52">
        <v>39888</v>
      </c>
      <c r="B4038">
        <v>3.93</v>
      </c>
    </row>
    <row r="4039" spans="1:2">
      <c r="A4039" s="52">
        <v>39889</v>
      </c>
      <c r="B4039">
        <v>3.99</v>
      </c>
    </row>
    <row r="4040" spans="1:2">
      <c r="A4040" s="52">
        <v>39890</v>
      </c>
      <c r="B4040">
        <v>3.65</v>
      </c>
    </row>
    <row r="4041" spans="1:2">
      <c r="A4041" s="52">
        <v>39891</v>
      </c>
      <c r="B4041">
        <v>3.64</v>
      </c>
    </row>
    <row r="4042" spans="1:2">
      <c r="A4042" s="52">
        <v>39892</v>
      </c>
      <c r="B4042">
        <v>3.67</v>
      </c>
    </row>
    <row r="4043" spans="1:2">
      <c r="A4043" s="52">
        <v>39895</v>
      </c>
      <c r="B4043">
        <v>3.7</v>
      </c>
    </row>
    <row r="4044" spans="1:2">
      <c r="A4044" s="52">
        <v>39896</v>
      </c>
      <c r="B4044">
        <v>3.64</v>
      </c>
    </row>
    <row r="4045" spans="1:2">
      <c r="A4045" s="52">
        <v>39897</v>
      </c>
      <c r="B4045">
        <v>3.76</v>
      </c>
    </row>
    <row r="4046" spans="1:2">
      <c r="A4046" s="52">
        <v>39898</v>
      </c>
      <c r="B4046">
        <v>3.69</v>
      </c>
    </row>
    <row r="4047" spans="1:2">
      <c r="A4047" s="52">
        <v>39899</v>
      </c>
      <c r="B4047">
        <v>3.66</v>
      </c>
    </row>
    <row r="4048" spans="1:2">
      <c r="A4048" s="52">
        <v>39902</v>
      </c>
      <c r="B4048">
        <v>3.64</v>
      </c>
    </row>
    <row r="4049" spans="1:2">
      <c r="A4049" s="52">
        <v>39903</v>
      </c>
      <c r="B4049">
        <v>3.61</v>
      </c>
    </row>
    <row r="4050" spans="1:2">
      <c r="A4050" s="52">
        <v>39904</v>
      </c>
      <c r="B4050">
        <v>3.54</v>
      </c>
    </row>
    <row r="4051" spans="1:2">
      <c r="A4051" s="52">
        <v>39905</v>
      </c>
      <c r="B4051">
        <v>3.63</v>
      </c>
    </row>
    <row r="4052" spans="1:2">
      <c r="A4052" s="52">
        <v>39906</v>
      </c>
      <c r="B4052">
        <v>3.77</v>
      </c>
    </row>
    <row r="4053" spans="1:2">
      <c r="A4053" s="52">
        <v>39909</v>
      </c>
      <c r="B4053">
        <v>3.82</v>
      </c>
    </row>
    <row r="4054" spans="1:2">
      <c r="A4054" s="52">
        <v>39910</v>
      </c>
      <c r="B4054">
        <v>3.79</v>
      </c>
    </row>
    <row r="4055" spans="1:2">
      <c r="A4055" s="52">
        <v>39911</v>
      </c>
      <c r="B4055">
        <v>3.74</v>
      </c>
    </row>
    <row r="4056" spans="1:2">
      <c r="A4056" s="52">
        <v>39912</v>
      </c>
      <c r="B4056">
        <v>3.85</v>
      </c>
    </row>
    <row r="4057" spans="1:2">
      <c r="A4057" s="52">
        <v>39913</v>
      </c>
      <c r="B4057" t="s">
        <v>7113</v>
      </c>
    </row>
    <row r="4058" spans="1:2">
      <c r="A4058" s="52">
        <v>39916</v>
      </c>
      <c r="B4058">
        <v>3.78</v>
      </c>
    </row>
    <row r="4059" spans="1:2">
      <c r="A4059" s="52">
        <v>39917</v>
      </c>
      <c r="B4059">
        <v>3.73</v>
      </c>
    </row>
    <row r="4060" spans="1:2">
      <c r="A4060" s="52">
        <v>39918</v>
      </c>
      <c r="B4060">
        <v>3.75</v>
      </c>
    </row>
    <row r="4061" spans="1:2">
      <c r="A4061" s="52">
        <v>39919</v>
      </c>
      <c r="B4061">
        <v>3.81</v>
      </c>
    </row>
    <row r="4062" spans="1:2">
      <c r="A4062" s="52">
        <v>39920</v>
      </c>
      <c r="B4062">
        <v>3.91</v>
      </c>
    </row>
    <row r="4063" spans="1:2">
      <c r="A4063" s="52">
        <v>39923</v>
      </c>
      <c r="B4063">
        <v>3.8</v>
      </c>
    </row>
    <row r="4064" spans="1:2">
      <c r="A4064" s="52">
        <v>39924</v>
      </c>
      <c r="B4064">
        <v>3.86</v>
      </c>
    </row>
    <row r="4065" spans="1:2">
      <c r="A4065" s="52">
        <v>39925</v>
      </c>
      <c r="B4065">
        <v>3.93</v>
      </c>
    </row>
    <row r="4066" spans="1:2">
      <c r="A4066" s="52">
        <v>39926</v>
      </c>
      <c r="B4066">
        <v>3.9</v>
      </c>
    </row>
    <row r="4067" spans="1:2">
      <c r="A4067" s="52">
        <v>39927</v>
      </c>
      <c r="B4067">
        <v>3.99</v>
      </c>
    </row>
    <row r="4068" spans="1:2">
      <c r="A4068" s="52">
        <v>39930</v>
      </c>
      <c r="B4068">
        <v>3.92</v>
      </c>
    </row>
    <row r="4069" spans="1:2">
      <c r="A4069" s="52">
        <v>39931</v>
      </c>
      <c r="B4069">
        <v>4.03</v>
      </c>
    </row>
    <row r="4070" spans="1:2">
      <c r="A4070" s="52">
        <v>39932</v>
      </c>
      <c r="B4070">
        <v>4.07</v>
      </c>
    </row>
    <row r="4071" spans="1:2">
      <c r="A4071" s="52">
        <v>39933</v>
      </c>
      <c r="B4071">
        <v>4.0999999999999996</v>
      </c>
    </row>
    <row r="4072" spans="1:2">
      <c r="A4072" s="52">
        <v>39934</v>
      </c>
      <c r="B4072">
        <v>4.1399999999999997</v>
      </c>
    </row>
    <row r="4073" spans="1:2">
      <c r="A4073" s="52">
        <v>39937</v>
      </c>
      <c r="B4073">
        <v>4.1100000000000003</v>
      </c>
    </row>
    <row r="4074" spans="1:2">
      <c r="A4074" s="52">
        <v>39938</v>
      </c>
      <c r="B4074">
        <v>4.1100000000000003</v>
      </c>
    </row>
    <row r="4075" spans="1:2">
      <c r="A4075" s="52">
        <v>39939</v>
      </c>
      <c r="B4075">
        <v>4.12</v>
      </c>
    </row>
    <row r="4076" spans="1:2">
      <c r="A4076" s="52">
        <v>39940</v>
      </c>
      <c r="B4076">
        <v>4.26</v>
      </c>
    </row>
    <row r="4077" spans="1:2">
      <c r="A4077" s="52">
        <v>39941</v>
      </c>
      <c r="B4077">
        <v>4.25</v>
      </c>
    </row>
    <row r="4078" spans="1:2">
      <c r="A4078" s="52">
        <v>39944</v>
      </c>
      <c r="B4078">
        <v>4.1500000000000004</v>
      </c>
    </row>
    <row r="4079" spans="1:2">
      <c r="A4079" s="52">
        <v>39945</v>
      </c>
      <c r="B4079">
        <v>4.13</v>
      </c>
    </row>
    <row r="4080" spans="1:2">
      <c r="A4080" s="52">
        <v>39946</v>
      </c>
      <c r="B4080">
        <v>4.0599999999999996</v>
      </c>
    </row>
    <row r="4081" spans="1:2">
      <c r="A4081" s="52">
        <v>39947</v>
      </c>
      <c r="B4081">
        <v>4.04</v>
      </c>
    </row>
    <row r="4082" spans="1:2">
      <c r="A4082" s="52">
        <v>39948</v>
      </c>
      <c r="B4082">
        <v>4.07</v>
      </c>
    </row>
    <row r="4083" spans="1:2">
      <c r="A4083" s="52">
        <v>39951</v>
      </c>
      <c r="B4083">
        <v>4.16</v>
      </c>
    </row>
    <row r="4084" spans="1:2">
      <c r="A4084" s="52">
        <v>39952</v>
      </c>
      <c r="B4084">
        <v>4.1900000000000004</v>
      </c>
    </row>
    <row r="4085" spans="1:2">
      <c r="A4085" s="52">
        <v>39953</v>
      </c>
      <c r="B4085">
        <v>4.1100000000000003</v>
      </c>
    </row>
    <row r="4086" spans="1:2">
      <c r="A4086" s="52">
        <v>39954</v>
      </c>
      <c r="B4086">
        <v>4.2699999999999996</v>
      </c>
    </row>
    <row r="4087" spans="1:2">
      <c r="A4087" s="52">
        <v>39955</v>
      </c>
      <c r="B4087">
        <v>4.3600000000000003</v>
      </c>
    </row>
    <row r="4088" spans="1:2">
      <c r="A4088" s="52">
        <v>39958</v>
      </c>
      <c r="B4088" t="s">
        <v>7113</v>
      </c>
    </row>
    <row r="4089" spans="1:2">
      <c r="A4089" s="52">
        <v>39959</v>
      </c>
      <c r="B4089">
        <v>4.42</v>
      </c>
    </row>
    <row r="4090" spans="1:2">
      <c r="A4090" s="52">
        <v>39960</v>
      </c>
      <c r="B4090">
        <v>4.58</v>
      </c>
    </row>
    <row r="4091" spans="1:2">
      <c r="A4091" s="52">
        <v>39961</v>
      </c>
      <c r="B4091">
        <v>4.5199999999999996</v>
      </c>
    </row>
    <row r="4092" spans="1:2">
      <c r="A4092" s="52">
        <v>39962</v>
      </c>
      <c r="B4092">
        <v>4.34</v>
      </c>
    </row>
    <row r="4093" spans="1:2">
      <c r="A4093" s="52">
        <v>39965</v>
      </c>
      <c r="B4093">
        <v>4.5599999999999996</v>
      </c>
    </row>
    <row r="4094" spans="1:2">
      <c r="A4094" s="52">
        <v>39966</v>
      </c>
      <c r="B4094">
        <v>4.51</v>
      </c>
    </row>
    <row r="4095" spans="1:2">
      <c r="A4095" s="52">
        <v>39967</v>
      </c>
      <c r="B4095">
        <v>4.4400000000000004</v>
      </c>
    </row>
    <row r="4096" spans="1:2">
      <c r="A4096" s="52">
        <v>39968</v>
      </c>
      <c r="B4096">
        <v>4.58</v>
      </c>
    </row>
    <row r="4097" spans="1:2">
      <c r="A4097" s="52">
        <v>39969</v>
      </c>
      <c r="B4097">
        <v>4.6399999999999997</v>
      </c>
    </row>
    <row r="4098" spans="1:2">
      <c r="A4098" s="52">
        <v>39972</v>
      </c>
      <c r="B4098">
        <v>4.66</v>
      </c>
    </row>
    <row r="4099" spans="1:2">
      <c r="A4099" s="52">
        <v>39973</v>
      </c>
      <c r="B4099">
        <v>4.6500000000000004</v>
      </c>
    </row>
    <row r="4100" spans="1:2">
      <c r="A4100" s="52">
        <v>39974</v>
      </c>
      <c r="B4100">
        <v>4.75</v>
      </c>
    </row>
    <row r="4101" spans="1:2">
      <c r="A4101" s="52">
        <v>39975</v>
      </c>
      <c r="B4101">
        <v>4.67</v>
      </c>
    </row>
    <row r="4102" spans="1:2">
      <c r="A4102" s="52">
        <v>39976</v>
      </c>
      <c r="B4102">
        <v>4.63</v>
      </c>
    </row>
    <row r="4103" spans="1:2">
      <c r="A4103" s="52">
        <v>39979</v>
      </c>
      <c r="B4103">
        <v>4.58</v>
      </c>
    </row>
    <row r="4104" spans="1:2">
      <c r="A4104" s="52">
        <v>39980</v>
      </c>
      <c r="B4104">
        <v>4.47</v>
      </c>
    </row>
    <row r="4105" spans="1:2">
      <c r="A4105" s="52">
        <v>39981</v>
      </c>
      <c r="B4105">
        <v>4.47</v>
      </c>
    </row>
    <row r="4106" spans="1:2">
      <c r="A4106" s="52">
        <v>39982</v>
      </c>
      <c r="B4106">
        <v>4.62</v>
      </c>
    </row>
    <row r="4107" spans="1:2">
      <c r="A4107" s="52">
        <v>39983</v>
      </c>
      <c r="B4107">
        <v>4.54</v>
      </c>
    </row>
    <row r="4108" spans="1:2">
      <c r="A4108" s="52">
        <v>39986</v>
      </c>
      <c r="B4108">
        <v>4.45</v>
      </c>
    </row>
    <row r="4109" spans="1:2">
      <c r="A4109" s="52">
        <v>39987</v>
      </c>
      <c r="B4109">
        <v>4.3600000000000003</v>
      </c>
    </row>
    <row r="4110" spans="1:2">
      <c r="A4110" s="52">
        <v>39988</v>
      </c>
      <c r="B4110">
        <v>4.43</v>
      </c>
    </row>
    <row r="4111" spans="1:2">
      <c r="A4111" s="52">
        <v>39989</v>
      </c>
      <c r="B4111">
        <v>4.3099999999999996</v>
      </c>
    </row>
    <row r="4112" spans="1:2">
      <c r="A4112" s="52">
        <v>39990</v>
      </c>
      <c r="B4112">
        <v>4.28</v>
      </c>
    </row>
    <row r="4113" spans="1:2">
      <c r="A4113" s="52">
        <v>39993</v>
      </c>
      <c r="B4113">
        <v>4.29</v>
      </c>
    </row>
    <row r="4114" spans="1:2">
      <c r="A4114" s="52">
        <v>39994</v>
      </c>
      <c r="B4114">
        <v>4.3</v>
      </c>
    </row>
    <row r="4115" spans="1:2">
      <c r="A4115" s="52">
        <v>39995</v>
      </c>
      <c r="B4115">
        <v>4.32</v>
      </c>
    </row>
    <row r="4116" spans="1:2">
      <c r="A4116" s="52">
        <v>39996</v>
      </c>
      <c r="B4116">
        <v>4.28</v>
      </c>
    </row>
    <row r="4117" spans="1:2">
      <c r="A4117" s="52">
        <v>39997</v>
      </c>
      <c r="B4117" t="s">
        <v>7113</v>
      </c>
    </row>
    <row r="4118" spans="1:2">
      <c r="A4118" s="52">
        <v>40000</v>
      </c>
      <c r="B4118">
        <v>4.29</v>
      </c>
    </row>
    <row r="4119" spans="1:2">
      <c r="A4119" s="52">
        <v>40001</v>
      </c>
      <c r="B4119">
        <v>4.25</v>
      </c>
    </row>
    <row r="4120" spans="1:2">
      <c r="A4120" s="52">
        <v>40002</v>
      </c>
      <c r="B4120">
        <v>4.13</v>
      </c>
    </row>
    <row r="4121" spans="1:2">
      <c r="A4121" s="52">
        <v>40003</v>
      </c>
      <c r="B4121">
        <v>4.26</v>
      </c>
    </row>
    <row r="4122" spans="1:2">
      <c r="A4122" s="52">
        <v>40004</v>
      </c>
      <c r="B4122">
        <v>4.16</v>
      </c>
    </row>
    <row r="4123" spans="1:2">
      <c r="A4123" s="52">
        <v>40007</v>
      </c>
      <c r="B4123">
        <v>4.21</v>
      </c>
    </row>
    <row r="4124" spans="1:2">
      <c r="A4124" s="52">
        <v>40008</v>
      </c>
      <c r="B4124">
        <v>4.3499999999999996</v>
      </c>
    </row>
    <row r="4125" spans="1:2">
      <c r="A4125" s="52">
        <v>40009</v>
      </c>
      <c r="B4125">
        <v>4.46</v>
      </c>
    </row>
    <row r="4126" spans="1:2">
      <c r="A4126" s="52">
        <v>40010</v>
      </c>
      <c r="B4126">
        <v>4.43</v>
      </c>
    </row>
    <row r="4127" spans="1:2">
      <c r="A4127" s="52">
        <v>40011</v>
      </c>
      <c r="B4127">
        <v>4.51</v>
      </c>
    </row>
    <row r="4128" spans="1:2">
      <c r="A4128" s="52">
        <v>40014</v>
      </c>
      <c r="B4128">
        <v>4.45</v>
      </c>
    </row>
    <row r="4129" spans="1:2">
      <c r="A4129" s="52">
        <v>40015</v>
      </c>
      <c r="B4129">
        <v>4.3499999999999996</v>
      </c>
    </row>
    <row r="4130" spans="1:2">
      <c r="A4130" s="52">
        <v>40016</v>
      </c>
      <c r="B4130">
        <v>4.42</v>
      </c>
    </row>
    <row r="4131" spans="1:2">
      <c r="A4131" s="52">
        <v>40017</v>
      </c>
      <c r="B4131">
        <v>4.55</v>
      </c>
    </row>
    <row r="4132" spans="1:2">
      <c r="A4132" s="52">
        <v>40018</v>
      </c>
      <c r="B4132">
        <v>4.53</v>
      </c>
    </row>
    <row r="4133" spans="1:2">
      <c r="A4133" s="52">
        <v>40021</v>
      </c>
      <c r="B4133">
        <v>4.5999999999999996</v>
      </c>
    </row>
    <row r="4134" spans="1:2">
      <c r="A4134" s="52">
        <v>40022</v>
      </c>
      <c r="B4134">
        <v>4.54</v>
      </c>
    </row>
    <row r="4135" spans="1:2">
      <c r="A4135" s="52">
        <v>40023</v>
      </c>
      <c r="B4135">
        <v>4.49</v>
      </c>
    </row>
    <row r="4136" spans="1:2">
      <c r="A4136" s="52">
        <v>40024</v>
      </c>
      <c r="B4136">
        <v>4.4400000000000004</v>
      </c>
    </row>
    <row r="4137" spans="1:2">
      <c r="A4137" s="52">
        <v>40025</v>
      </c>
      <c r="B4137">
        <v>4.29</v>
      </c>
    </row>
    <row r="4138" spans="1:2">
      <c r="A4138" s="52">
        <v>40028</v>
      </c>
      <c r="B4138">
        <v>4.4000000000000004</v>
      </c>
    </row>
    <row r="4139" spans="1:2">
      <c r="A4139" s="52">
        <v>40029</v>
      </c>
      <c r="B4139">
        <v>4.4400000000000004</v>
      </c>
    </row>
    <row r="4140" spans="1:2">
      <c r="A4140" s="52">
        <v>40030</v>
      </c>
      <c r="B4140">
        <v>4.54</v>
      </c>
    </row>
    <row r="4141" spans="1:2">
      <c r="A4141" s="52">
        <v>40031</v>
      </c>
      <c r="B4141">
        <v>4.51</v>
      </c>
    </row>
    <row r="4142" spans="1:2">
      <c r="A4142" s="52">
        <v>40032</v>
      </c>
      <c r="B4142">
        <v>4.59</v>
      </c>
    </row>
    <row r="4143" spans="1:2">
      <c r="A4143" s="52">
        <v>40035</v>
      </c>
      <c r="B4143">
        <v>4.49</v>
      </c>
    </row>
    <row r="4144" spans="1:2">
      <c r="A4144" s="52">
        <v>40036</v>
      </c>
      <c r="B4144">
        <v>4.4000000000000004</v>
      </c>
    </row>
    <row r="4145" spans="1:2">
      <c r="A4145" s="52">
        <v>40037</v>
      </c>
      <c r="B4145">
        <v>4.49</v>
      </c>
    </row>
    <row r="4146" spans="1:2">
      <c r="A4146" s="52">
        <v>40038</v>
      </c>
      <c r="B4146">
        <v>4.37</v>
      </c>
    </row>
    <row r="4147" spans="1:2">
      <c r="A4147" s="52">
        <v>40039</v>
      </c>
      <c r="B4147">
        <v>4.33</v>
      </c>
    </row>
    <row r="4148" spans="1:2">
      <c r="A4148" s="52">
        <v>40042</v>
      </c>
      <c r="B4148">
        <v>4.26</v>
      </c>
    </row>
    <row r="4149" spans="1:2">
      <c r="A4149" s="52">
        <v>40043</v>
      </c>
      <c r="B4149">
        <v>4.29</v>
      </c>
    </row>
    <row r="4150" spans="1:2">
      <c r="A4150" s="52">
        <v>40044</v>
      </c>
      <c r="B4150">
        <v>4.2300000000000004</v>
      </c>
    </row>
    <row r="4151" spans="1:2">
      <c r="A4151" s="52">
        <v>40045</v>
      </c>
      <c r="B4151">
        <v>4.18</v>
      </c>
    </row>
    <row r="4152" spans="1:2">
      <c r="A4152" s="52">
        <v>40046</v>
      </c>
      <c r="B4152">
        <v>4.32</v>
      </c>
    </row>
    <row r="4153" spans="1:2">
      <c r="A4153" s="52">
        <v>40049</v>
      </c>
      <c r="B4153">
        <v>4.22</v>
      </c>
    </row>
    <row r="4154" spans="1:2">
      <c r="A4154" s="52">
        <v>40050</v>
      </c>
      <c r="B4154">
        <v>4.17</v>
      </c>
    </row>
    <row r="4155" spans="1:2">
      <c r="A4155" s="52">
        <v>40051</v>
      </c>
      <c r="B4155">
        <v>4.1500000000000004</v>
      </c>
    </row>
    <row r="4156" spans="1:2">
      <c r="A4156" s="52">
        <v>40052</v>
      </c>
      <c r="B4156">
        <v>4.1900000000000004</v>
      </c>
    </row>
    <row r="4157" spans="1:2">
      <c r="A4157" s="52">
        <v>40053</v>
      </c>
      <c r="B4157">
        <v>4.17</v>
      </c>
    </row>
    <row r="4158" spans="1:2">
      <c r="A4158" s="52">
        <v>40056</v>
      </c>
      <c r="B4158">
        <v>4.1399999999999997</v>
      </c>
    </row>
    <row r="4159" spans="1:2">
      <c r="A4159" s="52">
        <v>40057</v>
      </c>
      <c r="B4159">
        <v>4.1399999999999997</v>
      </c>
    </row>
    <row r="4160" spans="1:2">
      <c r="A4160" s="52">
        <v>40058</v>
      </c>
      <c r="B4160">
        <v>4.04</v>
      </c>
    </row>
    <row r="4161" spans="1:2">
      <c r="A4161" s="52">
        <v>40059</v>
      </c>
      <c r="B4161">
        <v>4.09</v>
      </c>
    </row>
    <row r="4162" spans="1:2">
      <c r="A4162" s="52">
        <v>40060</v>
      </c>
      <c r="B4162">
        <v>4.21</v>
      </c>
    </row>
    <row r="4163" spans="1:2">
      <c r="A4163" s="52">
        <v>40063</v>
      </c>
      <c r="B4163" t="s">
        <v>7113</v>
      </c>
    </row>
    <row r="4164" spans="1:2">
      <c r="A4164" s="52">
        <v>40064</v>
      </c>
      <c r="B4164">
        <v>4.24</v>
      </c>
    </row>
    <row r="4165" spans="1:2">
      <c r="A4165" s="52">
        <v>40065</v>
      </c>
      <c r="B4165">
        <v>4.26</v>
      </c>
    </row>
    <row r="4166" spans="1:2">
      <c r="A4166" s="52">
        <v>40066</v>
      </c>
      <c r="B4166">
        <v>4.1100000000000003</v>
      </c>
    </row>
    <row r="4167" spans="1:2">
      <c r="A4167" s="52">
        <v>40067</v>
      </c>
      <c r="B4167">
        <v>4.0999999999999996</v>
      </c>
    </row>
    <row r="4168" spans="1:2">
      <c r="A4168" s="52">
        <v>40070</v>
      </c>
      <c r="B4168">
        <v>4.16</v>
      </c>
    </row>
    <row r="4169" spans="1:2">
      <c r="A4169" s="52">
        <v>40071</v>
      </c>
      <c r="B4169">
        <v>4.21</v>
      </c>
    </row>
    <row r="4170" spans="1:2">
      <c r="A4170" s="52">
        <v>40072</v>
      </c>
      <c r="B4170">
        <v>4.22</v>
      </c>
    </row>
    <row r="4171" spans="1:2">
      <c r="A4171" s="52">
        <v>40073</v>
      </c>
      <c r="B4171">
        <v>4.1399999999999997</v>
      </c>
    </row>
    <row r="4172" spans="1:2">
      <c r="A4172" s="52">
        <v>40074</v>
      </c>
      <c r="B4172">
        <v>4.2</v>
      </c>
    </row>
    <row r="4173" spans="1:2">
      <c r="A4173" s="52">
        <v>40077</v>
      </c>
      <c r="B4173">
        <v>4.2</v>
      </c>
    </row>
    <row r="4174" spans="1:2">
      <c r="A4174" s="52">
        <v>40078</v>
      </c>
      <c r="B4174">
        <v>4.18</v>
      </c>
    </row>
    <row r="4175" spans="1:2">
      <c r="A4175" s="52">
        <v>40079</v>
      </c>
      <c r="B4175">
        <v>4.18</v>
      </c>
    </row>
    <row r="4176" spans="1:2">
      <c r="A4176" s="52">
        <v>40080</v>
      </c>
      <c r="B4176">
        <v>4.1399999999999997</v>
      </c>
    </row>
    <row r="4177" spans="1:2">
      <c r="A4177" s="52">
        <v>40081</v>
      </c>
      <c r="B4177">
        <v>4.07</v>
      </c>
    </row>
    <row r="4178" spans="1:2">
      <c r="A4178" s="52">
        <v>40084</v>
      </c>
      <c r="B4178">
        <v>4.0199999999999996</v>
      </c>
    </row>
    <row r="4179" spans="1:2">
      <c r="A4179" s="52">
        <v>40085</v>
      </c>
      <c r="B4179">
        <v>4.0199999999999996</v>
      </c>
    </row>
    <row r="4180" spans="1:2">
      <c r="A4180" s="52">
        <v>40086</v>
      </c>
      <c r="B4180">
        <v>4.0199999999999996</v>
      </c>
    </row>
    <row r="4181" spans="1:2">
      <c r="A4181" s="52">
        <v>40087</v>
      </c>
      <c r="B4181">
        <v>3.95</v>
      </c>
    </row>
    <row r="4182" spans="1:2">
      <c r="A4182" s="52">
        <v>40088</v>
      </c>
      <c r="B4182">
        <v>3.98</v>
      </c>
    </row>
    <row r="4183" spans="1:2">
      <c r="A4183" s="52">
        <v>40091</v>
      </c>
      <c r="B4183">
        <v>3.98</v>
      </c>
    </row>
    <row r="4184" spans="1:2">
      <c r="A4184" s="52">
        <v>40092</v>
      </c>
      <c r="B4184">
        <v>4.03</v>
      </c>
    </row>
    <row r="4185" spans="1:2">
      <c r="A4185" s="52">
        <v>40093</v>
      </c>
      <c r="B4185">
        <v>3.96</v>
      </c>
    </row>
    <row r="4186" spans="1:2">
      <c r="A4186" s="52">
        <v>40094</v>
      </c>
      <c r="B4186">
        <v>4.05</v>
      </c>
    </row>
    <row r="4187" spans="1:2">
      <c r="A4187" s="52">
        <v>40095</v>
      </c>
      <c r="B4187">
        <v>4.2</v>
      </c>
    </row>
    <row r="4188" spans="1:2">
      <c r="A4188" s="52">
        <v>40098</v>
      </c>
      <c r="B4188" t="s">
        <v>7113</v>
      </c>
    </row>
    <row r="4189" spans="1:2">
      <c r="A4189" s="52">
        <v>40099</v>
      </c>
      <c r="B4189">
        <v>4.1399999999999997</v>
      </c>
    </row>
    <row r="4190" spans="1:2">
      <c r="A4190" s="52">
        <v>40100</v>
      </c>
      <c r="B4190">
        <v>4.26</v>
      </c>
    </row>
    <row r="4191" spans="1:2">
      <c r="A4191" s="52">
        <v>40101</v>
      </c>
      <c r="B4191">
        <v>4.29</v>
      </c>
    </row>
    <row r="4192" spans="1:2">
      <c r="A4192" s="52">
        <v>40102</v>
      </c>
      <c r="B4192">
        <v>4.22</v>
      </c>
    </row>
    <row r="4193" spans="1:2">
      <c r="A4193" s="52">
        <v>40105</v>
      </c>
      <c r="B4193">
        <v>4.1900000000000004</v>
      </c>
    </row>
    <row r="4194" spans="1:2">
      <c r="A4194" s="52">
        <v>40106</v>
      </c>
      <c r="B4194">
        <v>4.1399999999999997</v>
      </c>
    </row>
    <row r="4195" spans="1:2">
      <c r="A4195" s="52">
        <v>40107</v>
      </c>
      <c r="B4195">
        <v>4.2</v>
      </c>
    </row>
    <row r="4196" spans="1:2">
      <c r="A4196" s="52">
        <v>40108</v>
      </c>
      <c r="B4196">
        <v>4.22</v>
      </c>
    </row>
    <row r="4197" spans="1:2">
      <c r="A4197" s="52">
        <v>40109</v>
      </c>
      <c r="B4197">
        <v>4.2699999999999996</v>
      </c>
    </row>
    <row r="4198" spans="1:2">
      <c r="A4198" s="52">
        <v>40112</v>
      </c>
      <c r="B4198">
        <v>4.3499999999999996</v>
      </c>
    </row>
    <row r="4199" spans="1:2">
      <c r="A4199" s="52">
        <v>40113</v>
      </c>
      <c r="B4199">
        <v>4.26</v>
      </c>
    </row>
    <row r="4200" spans="1:2">
      <c r="A4200" s="52">
        <v>40114</v>
      </c>
      <c r="B4200">
        <v>4.22</v>
      </c>
    </row>
    <row r="4201" spans="1:2">
      <c r="A4201" s="52">
        <v>40115</v>
      </c>
      <c r="B4201">
        <v>4.3099999999999996</v>
      </c>
    </row>
    <row r="4202" spans="1:2">
      <c r="A4202" s="52">
        <v>40116</v>
      </c>
      <c r="B4202">
        <v>4.1900000000000004</v>
      </c>
    </row>
    <row r="4203" spans="1:2">
      <c r="A4203" s="52">
        <v>40119</v>
      </c>
      <c r="B4203">
        <v>4.22</v>
      </c>
    </row>
    <row r="4204" spans="1:2">
      <c r="A4204" s="52">
        <v>40120</v>
      </c>
      <c r="B4204">
        <v>4.29</v>
      </c>
    </row>
    <row r="4205" spans="1:2">
      <c r="A4205" s="52">
        <v>40121</v>
      </c>
      <c r="B4205">
        <v>4.3600000000000003</v>
      </c>
    </row>
    <row r="4206" spans="1:2">
      <c r="A4206" s="52">
        <v>40122</v>
      </c>
      <c r="B4206">
        <v>4.3600000000000003</v>
      </c>
    </row>
    <row r="4207" spans="1:2">
      <c r="A4207" s="52">
        <v>40123</v>
      </c>
      <c r="B4207">
        <v>4.3499999999999996</v>
      </c>
    </row>
    <row r="4208" spans="1:2">
      <c r="A4208" s="52">
        <v>40126</v>
      </c>
      <c r="B4208">
        <v>4.34</v>
      </c>
    </row>
    <row r="4209" spans="1:2">
      <c r="A4209" s="52">
        <v>40127</v>
      </c>
      <c r="B4209">
        <v>4.3600000000000003</v>
      </c>
    </row>
    <row r="4210" spans="1:2">
      <c r="A4210" s="52">
        <v>40128</v>
      </c>
      <c r="B4210" t="s">
        <v>7113</v>
      </c>
    </row>
    <row r="4211" spans="1:2">
      <c r="A4211" s="52">
        <v>40129</v>
      </c>
      <c r="B4211">
        <v>4.33</v>
      </c>
    </row>
    <row r="4212" spans="1:2">
      <c r="A4212" s="52">
        <v>40130</v>
      </c>
      <c r="B4212">
        <v>4.29</v>
      </c>
    </row>
    <row r="4213" spans="1:2">
      <c r="A4213" s="52">
        <v>40133</v>
      </c>
      <c r="B4213">
        <v>4.18</v>
      </c>
    </row>
    <row r="4214" spans="1:2">
      <c r="A4214" s="52">
        <v>40134</v>
      </c>
      <c r="B4214">
        <v>4.17</v>
      </c>
    </row>
    <row r="4215" spans="1:2">
      <c r="A4215" s="52">
        <v>40135</v>
      </c>
      <c r="B4215">
        <v>4.21</v>
      </c>
    </row>
    <row r="4216" spans="1:2">
      <c r="A4216" s="52">
        <v>40136</v>
      </c>
      <c r="B4216">
        <v>4.2</v>
      </c>
    </row>
    <row r="4217" spans="1:2">
      <c r="A4217" s="52">
        <v>40137</v>
      </c>
      <c r="B4217">
        <v>4.2</v>
      </c>
    </row>
    <row r="4218" spans="1:2">
      <c r="A4218" s="52">
        <v>40140</v>
      </c>
      <c r="B4218">
        <v>4.2</v>
      </c>
    </row>
    <row r="4219" spans="1:2">
      <c r="A4219" s="52">
        <v>40141</v>
      </c>
      <c r="B4219">
        <v>4.16</v>
      </c>
    </row>
    <row r="4220" spans="1:2">
      <c r="A4220" s="52">
        <v>40142</v>
      </c>
      <c r="B4220">
        <v>4.12</v>
      </c>
    </row>
    <row r="4221" spans="1:2">
      <c r="A4221" s="52">
        <v>40143</v>
      </c>
      <c r="B4221" t="s">
        <v>7113</v>
      </c>
    </row>
    <row r="4222" spans="1:2">
      <c r="A4222" s="52">
        <v>40144</v>
      </c>
      <c r="B4222">
        <v>4.07</v>
      </c>
    </row>
    <row r="4223" spans="1:2">
      <c r="A4223" s="52">
        <v>40147</v>
      </c>
      <c r="B4223">
        <v>4.07</v>
      </c>
    </row>
    <row r="4224" spans="1:2">
      <c r="A4224" s="52">
        <v>40148</v>
      </c>
      <c r="B4224">
        <v>4.1399999999999997</v>
      </c>
    </row>
    <row r="4225" spans="1:2">
      <c r="A4225" s="52">
        <v>40149</v>
      </c>
      <c r="B4225">
        <v>4.1399999999999997</v>
      </c>
    </row>
    <row r="4226" spans="1:2">
      <c r="A4226" s="52">
        <v>40150</v>
      </c>
      <c r="B4226">
        <v>4.2300000000000004</v>
      </c>
    </row>
    <row r="4227" spans="1:2">
      <c r="A4227" s="52">
        <v>40151</v>
      </c>
      <c r="B4227">
        <v>4.3099999999999996</v>
      </c>
    </row>
    <row r="4228" spans="1:2">
      <c r="A4228" s="52">
        <v>40154</v>
      </c>
      <c r="B4228">
        <v>4.29</v>
      </c>
    </row>
    <row r="4229" spans="1:2">
      <c r="A4229" s="52">
        <v>40155</v>
      </c>
      <c r="B4229">
        <v>4.28</v>
      </c>
    </row>
    <row r="4230" spans="1:2">
      <c r="A4230" s="52">
        <v>40156</v>
      </c>
      <c r="B4230">
        <v>4.3099999999999996</v>
      </c>
    </row>
    <row r="4231" spans="1:2">
      <c r="A4231" s="52">
        <v>40157</v>
      </c>
      <c r="B4231">
        <v>4.37</v>
      </c>
    </row>
    <row r="4232" spans="1:2">
      <c r="A4232" s="52">
        <v>40158</v>
      </c>
      <c r="B4232">
        <v>4.3899999999999997</v>
      </c>
    </row>
    <row r="4233" spans="1:2">
      <c r="A4233" s="52">
        <v>40161</v>
      </c>
      <c r="B4233">
        <v>4.3899999999999997</v>
      </c>
    </row>
    <row r="4234" spans="1:2">
      <c r="A4234" s="52">
        <v>40162</v>
      </c>
      <c r="B4234">
        <v>4.42</v>
      </c>
    </row>
    <row r="4235" spans="1:2">
      <c r="A4235" s="52">
        <v>40163</v>
      </c>
      <c r="B4235">
        <v>4.42</v>
      </c>
    </row>
    <row r="4236" spans="1:2">
      <c r="A4236" s="52">
        <v>40164</v>
      </c>
      <c r="B4236">
        <v>4.3099999999999996</v>
      </c>
    </row>
    <row r="4237" spans="1:2">
      <c r="A4237" s="52">
        <v>40165</v>
      </c>
      <c r="B4237">
        <v>4.3600000000000003</v>
      </c>
    </row>
    <row r="4238" spans="1:2">
      <c r="A4238" s="52">
        <v>40168</v>
      </c>
      <c r="B4238">
        <v>4.47</v>
      </c>
    </row>
    <row r="4239" spans="1:2">
      <c r="A4239" s="52">
        <v>40169</v>
      </c>
      <c r="B4239">
        <v>4.5199999999999996</v>
      </c>
    </row>
    <row r="4240" spans="1:2">
      <c r="A4240" s="52">
        <v>40170</v>
      </c>
      <c r="B4240">
        <v>4.54</v>
      </c>
    </row>
    <row r="4241" spans="1:2">
      <c r="A4241" s="52">
        <v>40171</v>
      </c>
      <c r="B4241">
        <v>4.5999999999999996</v>
      </c>
    </row>
    <row r="4242" spans="1:2">
      <c r="A4242" s="52">
        <v>40172</v>
      </c>
      <c r="B4242" t="s">
        <v>7113</v>
      </c>
    </row>
    <row r="4243" spans="1:2">
      <c r="A4243" s="52">
        <v>40175</v>
      </c>
      <c r="B4243">
        <v>4.6100000000000003</v>
      </c>
    </row>
    <row r="4244" spans="1:2">
      <c r="A4244" s="52">
        <v>40176</v>
      </c>
      <c r="B4244">
        <v>4.57</v>
      </c>
    </row>
    <row r="4245" spans="1:2">
      <c r="A4245" s="52">
        <v>40177</v>
      </c>
      <c r="B4245">
        <v>4.54</v>
      </c>
    </row>
    <row r="4246" spans="1:2">
      <c r="A4246" s="52">
        <v>40178</v>
      </c>
      <c r="B4246">
        <v>4.58</v>
      </c>
    </row>
    <row r="4247" spans="1:2">
      <c r="A4247" s="52">
        <v>40179</v>
      </c>
      <c r="B4247" t="s">
        <v>7113</v>
      </c>
    </row>
    <row r="4248" spans="1:2">
      <c r="A4248" s="52">
        <v>40182</v>
      </c>
      <c r="B4248">
        <v>4.5999999999999996</v>
      </c>
    </row>
    <row r="4249" spans="1:2">
      <c r="A4249" s="52">
        <v>40183</v>
      </c>
      <c r="B4249">
        <v>4.54</v>
      </c>
    </row>
    <row r="4250" spans="1:2">
      <c r="A4250" s="52">
        <v>40184</v>
      </c>
      <c r="B4250">
        <v>4.63</v>
      </c>
    </row>
    <row r="4251" spans="1:2">
      <c r="A4251" s="52">
        <v>40185</v>
      </c>
      <c r="B4251">
        <v>4.62</v>
      </c>
    </row>
    <row r="4252" spans="1:2">
      <c r="A4252" s="52">
        <v>40186</v>
      </c>
      <c r="B4252">
        <v>4.6100000000000003</v>
      </c>
    </row>
    <row r="4253" spans="1:2">
      <c r="A4253" s="52">
        <v>40189</v>
      </c>
      <c r="B4253">
        <v>4.6399999999999997</v>
      </c>
    </row>
    <row r="4254" spans="1:2">
      <c r="A4254" s="52">
        <v>40190</v>
      </c>
      <c r="B4254">
        <v>4.5199999999999996</v>
      </c>
    </row>
    <row r="4255" spans="1:2">
      <c r="A4255" s="52">
        <v>40191</v>
      </c>
      <c r="B4255">
        <v>4.5999999999999996</v>
      </c>
    </row>
    <row r="4256" spans="1:2">
      <c r="A4256" s="52">
        <v>40192</v>
      </c>
      <c r="B4256">
        <v>4.5199999999999996</v>
      </c>
    </row>
    <row r="4257" spans="1:2">
      <c r="A4257" s="52">
        <v>40193</v>
      </c>
      <c r="B4257">
        <v>4.4800000000000004</v>
      </c>
    </row>
    <row r="4258" spans="1:2">
      <c r="A4258" s="52">
        <v>40196</v>
      </c>
      <c r="B4258" t="s">
        <v>7113</v>
      </c>
    </row>
    <row r="4259" spans="1:2">
      <c r="A4259" s="52">
        <v>40197</v>
      </c>
      <c r="B4259">
        <v>4.49</v>
      </c>
    </row>
    <row r="4260" spans="1:2">
      <c r="A4260" s="52">
        <v>40198</v>
      </c>
      <c r="B4260">
        <v>4.43</v>
      </c>
    </row>
    <row r="4261" spans="1:2">
      <c r="A4261" s="52">
        <v>40199</v>
      </c>
      <c r="B4261">
        <v>4.38</v>
      </c>
    </row>
    <row r="4262" spans="1:2">
      <c r="A4262" s="52">
        <v>40200</v>
      </c>
      <c r="B4262">
        <v>4.38</v>
      </c>
    </row>
    <row r="4263" spans="1:2">
      <c r="A4263" s="52">
        <v>40203</v>
      </c>
      <c r="B4263">
        <v>4.42</v>
      </c>
    </row>
    <row r="4264" spans="1:2">
      <c r="A4264" s="52">
        <v>40204</v>
      </c>
      <c r="B4264">
        <v>4.43</v>
      </c>
    </row>
    <row r="4265" spans="1:2">
      <c r="A4265" s="52">
        <v>40205</v>
      </c>
      <c r="B4265">
        <v>4.42</v>
      </c>
    </row>
    <row r="4266" spans="1:2">
      <c r="A4266" s="52">
        <v>40206</v>
      </c>
      <c r="B4266">
        <v>4.4400000000000004</v>
      </c>
    </row>
    <row r="4267" spans="1:2">
      <c r="A4267" s="52">
        <v>40207</v>
      </c>
      <c r="B4267">
        <v>4.38</v>
      </c>
    </row>
    <row r="4268" spans="1:2">
      <c r="A4268" s="52">
        <v>40210</v>
      </c>
      <c r="B4268">
        <v>4.43</v>
      </c>
    </row>
    <row r="4269" spans="1:2">
      <c r="A4269" s="52">
        <v>40211</v>
      </c>
      <c r="B4269">
        <v>4.42</v>
      </c>
    </row>
    <row r="4270" spans="1:2">
      <c r="A4270" s="52">
        <v>40212</v>
      </c>
      <c r="B4270">
        <v>4.49</v>
      </c>
    </row>
    <row r="4271" spans="1:2">
      <c r="A4271" s="52">
        <v>40213</v>
      </c>
      <c r="B4271">
        <v>4.3899999999999997</v>
      </c>
    </row>
    <row r="4272" spans="1:2">
      <c r="A4272" s="52">
        <v>40214</v>
      </c>
      <c r="B4272">
        <v>4.3600000000000003</v>
      </c>
    </row>
    <row r="4273" spans="1:2">
      <c r="A4273" s="52">
        <v>40217</v>
      </c>
      <c r="B4273">
        <v>4.38</v>
      </c>
    </row>
    <row r="4274" spans="1:2">
      <c r="A4274" s="52">
        <v>40218</v>
      </c>
      <c r="B4274">
        <v>4.4400000000000004</v>
      </c>
    </row>
    <row r="4275" spans="1:2">
      <c r="A4275" s="52">
        <v>40219</v>
      </c>
      <c r="B4275">
        <v>4.51</v>
      </c>
    </row>
    <row r="4276" spans="1:2">
      <c r="A4276" s="52">
        <v>40220</v>
      </c>
      <c r="B4276">
        <v>4.54</v>
      </c>
    </row>
    <row r="4277" spans="1:2">
      <c r="A4277" s="52">
        <v>40221</v>
      </c>
      <c r="B4277">
        <v>4.5199999999999996</v>
      </c>
    </row>
    <row r="4278" spans="1:2">
      <c r="A4278" s="52">
        <v>40224</v>
      </c>
      <c r="B4278" t="s">
        <v>7113</v>
      </c>
    </row>
    <row r="4279" spans="1:2">
      <c r="A4279" s="52">
        <v>40225</v>
      </c>
      <c r="B4279">
        <v>4.49</v>
      </c>
    </row>
    <row r="4280" spans="1:2">
      <c r="A4280" s="52">
        <v>40226</v>
      </c>
      <c r="B4280">
        <v>4.5599999999999996</v>
      </c>
    </row>
    <row r="4281" spans="1:2">
      <c r="A4281" s="52">
        <v>40227</v>
      </c>
      <c r="B4281">
        <v>4.6100000000000003</v>
      </c>
    </row>
    <row r="4282" spans="1:2">
      <c r="A4282" s="52">
        <v>40228</v>
      </c>
      <c r="B4282">
        <v>4.58</v>
      </c>
    </row>
    <row r="4283" spans="1:2">
      <c r="A4283" s="52">
        <v>40231</v>
      </c>
      <c r="B4283">
        <v>4.5999999999999996</v>
      </c>
    </row>
    <row r="4284" spans="1:2">
      <c r="A4284" s="52">
        <v>40232</v>
      </c>
      <c r="B4284">
        <v>4.49</v>
      </c>
    </row>
    <row r="4285" spans="1:2">
      <c r="A4285" s="52">
        <v>40233</v>
      </c>
      <c r="B4285">
        <v>4.49</v>
      </c>
    </row>
    <row r="4286" spans="1:2">
      <c r="A4286" s="52">
        <v>40234</v>
      </c>
      <c r="B4286">
        <v>4.4400000000000004</v>
      </c>
    </row>
    <row r="4287" spans="1:2">
      <c r="A4287" s="52">
        <v>40235</v>
      </c>
      <c r="B4287">
        <v>4.4000000000000004</v>
      </c>
    </row>
    <row r="4288" spans="1:2">
      <c r="A4288" s="52">
        <v>40238</v>
      </c>
      <c r="B4288">
        <v>4.41</v>
      </c>
    </row>
    <row r="4289" spans="1:2">
      <c r="A4289" s="52">
        <v>40239</v>
      </c>
      <c r="B4289">
        <v>4.42</v>
      </c>
    </row>
    <row r="4290" spans="1:2">
      <c r="A4290" s="52">
        <v>40240</v>
      </c>
      <c r="B4290">
        <v>4.43</v>
      </c>
    </row>
    <row r="4291" spans="1:2">
      <c r="A4291" s="52">
        <v>40241</v>
      </c>
      <c r="B4291">
        <v>4.4000000000000004</v>
      </c>
    </row>
    <row r="4292" spans="1:2">
      <c r="A4292" s="52">
        <v>40242</v>
      </c>
      <c r="B4292">
        <v>4.49</v>
      </c>
    </row>
    <row r="4293" spans="1:2">
      <c r="A4293" s="52">
        <v>40245</v>
      </c>
      <c r="B4293">
        <v>4.5199999999999996</v>
      </c>
    </row>
    <row r="4294" spans="1:2">
      <c r="A4294" s="52">
        <v>40246</v>
      </c>
      <c r="B4294">
        <v>4.53</v>
      </c>
    </row>
    <row r="4295" spans="1:2">
      <c r="A4295" s="52">
        <v>40247</v>
      </c>
      <c r="B4295">
        <v>4.53</v>
      </c>
    </row>
    <row r="4296" spans="1:2">
      <c r="A4296" s="52">
        <v>40248</v>
      </c>
      <c r="B4296">
        <v>4.51</v>
      </c>
    </row>
    <row r="4297" spans="1:2">
      <c r="A4297" s="52">
        <v>40249</v>
      </c>
      <c r="B4297">
        <v>4.47</v>
      </c>
    </row>
    <row r="4298" spans="1:2">
      <c r="A4298" s="52">
        <v>40252</v>
      </c>
      <c r="B4298">
        <v>4.4800000000000004</v>
      </c>
    </row>
    <row r="4299" spans="1:2">
      <c r="A4299" s="52">
        <v>40253</v>
      </c>
      <c r="B4299">
        <v>4.43</v>
      </c>
    </row>
    <row r="4300" spans="1:2">
      <c r="A4300" s="52">
        <v>40254</v>
      </c>
      <c r="B4300">
        <v>4.41</v>
      </c>
    </row>
    <row r="4301" spans="1:2">
      <c r="A4301" s="52">
        <v>40255</v>
      </c>
      <c r="B4301">
        <v>4.43</v>
      </c>
    </row>
    <row r="4302" spans="1:2">
      <c r="A4302" s="52">
        <v>40256</v>
      </c>
      <c r="B4302">
        <v>4.41</v>
      </c>
    </row>
    <row r="4303" spans="1:2">
      <c r="A4303" s="52">
        <v>40259</v>
      </c>
      <c r="B4303">
        <v>4.41</v>
      </c>
    </row>
    <row r="4304" spans="1:2">
      <c r="A4304" s="52">
        <v>40260</v>
      </c>
      <c r="B4304">
        <v>4.43</v>
      </c>
    </row>
    <row r="4305" spans="1:2">
      <c r="A4305" s="52">
        <v>40261</v>
      </c>
      <c r="B4305">
        <v>4.5599999999999996</v>
      </c>
    </row>
    <row r="4306" spans="1:2">
      <c r="A4306" s="52">
        <v>40262</v>
      </c>
      <c r="B4306">
        <v>4.63</v>
      </c>
    </row>
    <row r="4307" spans="1:2">
      <c r="A4307" s="52">
        <v>40263</v>
      </c>
      <c r="B4307">
        <v>4.5999999999999996</v>
      </c>
    </row>
    <row r="4308" spans="1:2">
      <c r="A4308" s="52">
        <v>40266</v>
      </c>
      <c r="B4308">
        <v>4.6100000000000003</v>
      </c>
    </row>
    <row r="4309" spans="1:2">
      <c r="A4309" s="52">
        <v>40267</v>
      </c>
      <c r="B4309">
        <v>4.59</v>
      </c>
    </row>
    <row r="4310" spans="1:2">
      <c r="A4310" s="52">
        <v>40268</v>
      </c>
      <c r="B4310">
        <v>4.55</v>
      </c>
    </row>
    <row r="4311" spans="1:2">
      <c r="A4311" s="52">
        <v>40269</v>
      </c>
      <c r="B4311">
        <v>4.58</v>
      </c>
    </row>
    <row r="4312" spans="1:2">
      <c r="A4312" s="52">
        <v>40270</v>
      </c>
      <c r="B4312">
        <v>4.6500000000000004</v>
      </c>
    </row>
    <row r="4313" spans="1:2">
      <c r="A4313" s="52">
        <v>40273</v>
      </c>
      <c r="B4313">
        <v>4.6900000000000004</v>
      </c>
    </row>
    <row r="4314" spans="1:2">
      <c r="A4314" s="52">
        <v>40274</v>
      </c>
      <c r="B4314">
        <v>4.68</v>
      </c>
    </row>
    <row r="4315" spans="1:2">
      <c r="A4315" s="52">
        <v>40275</v>
      </c>
      <c r="B4315">
        <v>4.58</v>
      </c>
    </row>
    <row r="4316" spans="1:2">
      <c r="A4316" s="52">
        <v>40276</v>
      </c>
      <c r="B4316">
        <v>4.5999999999999996</v>
      </c>
    </row>
    <row r="4317" spans="1:2">
      <c r="A4317" s="52">
        <v>40277</v>
      </c>
      <c r="B4317">
        <v>4.58</v>
      </c>
    </row>
    <row r="4318" spans="1:2">
      <c r="A4318" s="52">
        <v>40280</v>
      </c>
      <c r="B4318">
        <v>4.54</v>
      </c>
    </row>
    <row r="4319" spans="1:2">
      <c r="A4319" s="52">
        <v>40281</v>
      </c>
      <c r="B4319">
        <v>4.5199999999999996</v>
      </c>
    </row>
    <row r="4320" spans="1:2">
      <c r="A4320" s="52">
        <v>40282</v>
      </c>
      <c r="B4320">
        <v>4.57</v>
      </c>
    </row>
    <row r="4321" spans="1:2">
      <c r="A4321" s="52">
        <v>40283</v>
      </c>
      <c r="B4321">
        <v>4.5599999999999996</v>
      </c>
    </row>
    <row r="4322" spans="1:2">
      <c r="A4322" s="52">
        <v>40284</v>
      </c>
      <c r="B4322">
        <v>4.5</v>
      </c>
    </row>
    <row r="4323" spans="1:2">
      <c r="A4323" s="52">
        <v>40287</v>
      </c>
      <c r="B4323">
        <v>4.54</v>
      </c>
    </row>
    <row r="4324" spans="1:2">
      <c r="A4324" s="52">
        <v>40288</v>
      </c>
      <c r="B4324">
        <v>4.51</v>
      </c>
    </row>
    <row r="4325" spans="1:2">
      <c r="A4325" s="52">
        <v>40289</v>
      </c>
      <c r="B4325">
        <v>4.45</v>
      </c>
    </row>
    <row r="4326" spans="1:2">
      <c r="A4326" s="52">
        <v>40290</v>
      </c>
      <c r="B4326">
        <v>4.4800000000000004</v>
      </c>
    </row>
    <row r="4327" spans="1:2">
      <c r="A4327" s="52">
        <v>40291</v>
      </c>
      <c r="B4327">
        <v>4.51</v>
      </c>
    </row>
    <row r="4328" spans="1:2">
      <c r="A4328" s="52">
        <v>40294</v>
      </c>
      <c r="B4328">
        <v>4.5</v>
      </c>
    </row>
    <row r="4329" spans="1:2">
      <c r="A4329" s="52">
        <v>40295</v>
      </c>
      <c r="B4329">
        <v>4.4000000000000004</v>
      </c>
    </row>
    <row r="4330" spans="1:2">
      <c r="A4330" s="52">
        <v>40296</v>
      </c>
      <c r="B4330">
        <v>4.47</v>
      </c>
    </row>
    <row r="4331" spans="1:2">
      <c r="A4331" s="52">
        <v>40297</v>
      </c>
      <c r="B4331">
        <v>4.42</v>
      </c>
    </row>
    <row r="4332" spans="1:2">
      <c r="A4332" s="52">
        <v>40298</v>
      </c>
      <c r="B4332">
        <v>4.3600000000000003</v>
      </c>
    </row>
    <row r="4333" spans="1:2">
      <c r="A4333" s="52">
        <v>40301</v>
      </c>
      <c r="B4333">
        <v>4.37</v>
      </c>
    </row>
    <row r="4334" spans="1:2">
      <c r="A4334" s="52">
        <v>40302</v>
      </c>
      <c r="B4334">
        <v>4.2699999999999996</v>
      </c>
    </row>
    <row r="4335" spans="1:2">
      <c r="A4335" s="52">
        <v>40303</v>
      </c>
      <c r="B4335">
        <v>4.2300000000000004</v>
      </c>
    </row>
    <row r="4336" spans="1:2">
      <c r="A4336" s="52">
        <v>40304</v>
      </c>
      <c r="B4336">
        <v>4.03</v>
      </c>
    </row>
    <row r="4337" spans="1:2">
      <c r="A4337" s="52">
        <v>40305</v>
      </c>
      <c r="B4337">
        <v>4.1100000000000003</v>
      </c>
    </row>
    <row r="4338" spans="1:2">
      <c r="A4338" s="52">
        <v>40308</v>
      </c>
      <c r="B4338">
        <v>4.2300000000000004</v>
      </c>
    </row>
    <row r="4339" spans="1:2">
      <c r="A4339" s="52">
        <v>40309</v>
      </c>
      <c r="B4339">
        <v>4.24</v>
      </c>
    </row>
    <row r="4340" spans="1:2">
      <c r="A4340" s="52">
        <v>40310</v>
      </c>
      <c r="B4340">
        <v>4.29</v>
      </c>
    </row>
    <row r="4341" spans="1:2">
      <c r="A4341" s="52">
        <v>40311</v>
      </c>
      <c r="B4341">
        <v>4.26</v>
      </c>
    </row>
    <row r="4342" spans="1:2">
      <c r="A4342" s="52">
        <v>40312</v>
      </c>
      <c r="B4342">
        <v>4.13</v>
      </c>
    </row>
    <row r="4343" spans="1:2">
      <c r="A4343" s="52">
        <v>40315</v>
      </c>
      <c r="B4343">
        <v>4.17</v>
      </c>
    </row>
    <row r="4344" spans="1:2">
      <c r="A4344" s="52">
        <v>40316</v>
      </c>
      <c r="B4344">
        <v>4.08</v>
      </c>
    </row>
    <row r="4345" spans="1:2">
      <c r="A4345" s="52">
        <v>40317</v>
      </c>
      <c r="B4345">
        <v>4.07</v>
      </c>
    </row>
    <row r="4346" spans="1:2">
      <c r="A4346" s="52">
        <v>40318</v>
      </c>
      <c r="B4346">
        <v>3.96</v>
      </c>
    </row>
    <row r="4347" spans="1:2">
      <c r="A4347" s="52">
        <v>40319</v>
      </c>
      <c r="B4347">
        <v>3.91</v>
      </c>
    </row>
    <row r="4348" spans="1:2">
      <c r="A4348" s="52">
        <v>40322</v>
      </c>
      <c r="B4348">
        <v>3.96</v>
      </c>
    </row>
    <row r="4349" spans="1:2">
      <c r="A4349" s="52">
        <v>40323</v>
      </c>
      <c r="B4349">
        <v>3.91</v>
      </c>
    </row>
    <row r="4350" spans="1:2">
      <c r="A4350" s="52">
        <v>40324</v>
      </c>
      <c r="B4350">
        <v>3.94</v>
      </c>
    </row>
    <row r="4351" spans="1:2">
      <c r="A4351" s="52">
        <v>40325</v>
      </c>
      <c r="B4351">
        <v>4.08</v>
      </c>
    </row>
    <row r="4352" spans="1:2">
      <c r="A4352" s="52">
        <v>40326</v>
      </c>
      <c r="B4352">
        <v>4.05</v>
      </c>
    </row>
    <row r="4353" spans="1:2">
      <c r="A4353" s="52">
        <v>40329</v>
      </c>
      <c r="B4353" t="s">
        <v>7113</v>
      </c>
    </row>
    <row r="4354" spans="1:2">
      <c r="A4354" s="52">
        <v>40330</v>
      </c>
      <c r="B4354">
        <v>4.03</v>
      </c>
    </row>
    <row r="4355" spans="1:2">
      <c r="A4355" s="52">
        <v>40331</v>
      </c>
      <c r="B4355">
        <v>4.08</v>
      </c>
    </row>
    <row r="4356" spans="1:2">
      <c r="A4356" s="52">
        <v>40332</v>
      </c>
      <c r="B4356">
        <v>4.12</v>
      </c>
    </row>
    <row r="4357" spans="1:2">
      <c r="A4357" s="52">
        <v>40333</v>
      </c>
      <c r="B4357">
        <v>3.95</v>
      </c>
    </row>
    <row r="4358" spans="1:2">
      <c r="A4358" s="52">
        <v>40336</v>
      </c>
      <c r="B4358">
        <v>3.93</v>
      </c>
    </row>
    <row r="4359" spans="1:2">
      <c r="A4359" s="52">
        <v>40337</v>
      </c>
      <c r="B4359">
        <v>3.92</v>
      </c>
    </row>
    <row r="4360" spans="1:2">
      <c r="A4360" s="52">
        <v>40338</v>
      </c>
      <c r="B4360">
        <v>3.94</v>
      </c>
    </row>
    <row r="4361" spans="1:2">
      <c r="A4361" s="52">
        <v>40339</v>
      </c>
      <c r="B4361">
        <v>4.0599999999999996</v>
      </c>
    </row>
    <row r="4362" spans="1:2">
      <c r="A4362" s="52">
        <v>40340</v>
      </c>
      <c r="B4362">
        <v>3.97</v>
      </c>
    </row>
    <row r="4363" spans="1:2">
      <c r="A4363" s="52">
        <v>40343</v>
      </c>
      <c r="B4363">
        <v>4.0199999999999996</v>
      </c>
    </row>
    <row r="4364" spans="1:2">
      <c r="A4364" s="52">
        <v>40344</v>
      </c>
      <c r="B4364">
        <v>4.0599999999999996</v>
      </c>
    </row>
    <row r="4365" spans="1:2">
      <c r="A4365" s="52">
        <v>40345</v>
      </c>
      <c r="B4365">
        <v>4</v>
      </c>
    </row>
    <row r="4366" spans="1:2">
      <c r="A4366" s="52">
        <v>40346</v>
      </c>
      <c r="B4366">
        <v>3.95</v>
      </c>
    </row>
    <row r="4367" spans="1:2">
      <c r="A4367" s="52">
        <v>40347</v>
      </c>
      <c r="B4367">
        <v>3.97</v>
      </c>
    </row>
    <row r="4368" spans="1:2">
      <c r="A4368" s="52">
        <v>40350</v>
      </c>
      <c r="B4368">
        <v>3.99</v>
      </c>
    </row>
    <row r="4369" spans="1:2">
      <c r="A4369" s="52">
        <v>40351</v>
      </c>
      <c r="B4369">
        <v>3.92</v>
      </c>
    </row>
    <row r="4370" spans="1:2">
      <c r="A4370" s="52">
        <v>40352</v>
      </c>
      <c r="B4370">
        <v>3.87</v>
      </c>
    </row>
    <row r="4371" spans="1:2">
      <c r="A4371" s="52">
        <v>40353</v>
      </c>
      <c r="B4371">
        <v>3.91</v>
      </c>
    </row>
    <row r="4372" spans="1:2">
      <c r="A4372" s="52">
        <v>40354</v>
      </c>
      <c r="B4372">
        <v>3.89</v>
      </c>
    </row>
    <row r="4373" spans="1:2">
      <c r="A4373" s="52">
        <v>40357</v>
      </c>
      <c r="B4373">
        <v>3.82</v>
      </c>
    </row>
    <row r="4374" spans="1:2">
      <c r="A4374" s="52">
        <v>40358</v>
      </c>
      <c r="B4374">
        <v>3.76</v>
      </c>
    </row>
    <row r="4375" spans="1:2">
      <c r="A4375" s="52">
        <v>40359</v>
      </c>
      <c r="B4375">
        <v>3.74</v>
      </c>
    </row>
    <row r="4376" spans="1:2">
      <c r="A4376" s="52">
        <v>40360</v>
      </c>
      <c r="B4376">
        <v>3.71</v>
      </c>
    </row>
    <row r="4377" spans="1:2">
      <c r="A4377" s="52">
        <v>40361</v>
      </c>
      <c r="B4377">
        <v>3.77</v>
      </c>
    </row>
    <row r="4378" spans="1:2">
      <c r="A4378" s="52">
        <v>40364</v>
      </c>
      <c r="B4378" t="s">
        <v>7113</v>
      </c>
    </row>
    <row r="4379" spans="1:2">
      <c r="A4379" s="52">
        <v>40365</v>
      </c>
      <c r="B4379">
        <v>3.71</v>
      </c>
    </row>
    <row r="4380" spans="1:2">
      <c r="A4380" s="52">
        <v>40366</v>
      </c>
      <c r="B4380">
        <v>3.78</v>
      </c>
    </row>
    <row r="4381" spans="1:2">
      <c r="A4381" s="52">
        <v>40367</v>
      </c>
      <c r="B4381">
        <v>3.81</v>
      </c>
    </row>
    <row r="4382" spans="1:2">
      <c r="A4382" s="52">
        <v>40368</v>
      </c>
      <c r="B4382">
        <v>3.85</v>
      </c>
    </row>
    <row r="4383" spans="1:2">
      <c r="A4383" s="52">
        <v>40371</v>
      </c>
      <c r="B4383">
        <v>3.86</v>
      </c>
    </row>
    <row r="4384" spans="1:2">
      <c r="A4384" s="52">
        <v>40372</v>
      </c>
      <c r="B4384">
        <v>3.92</v>
      </c>
    </row>
    <row r="4385" spans="1:2">
      <c r="A4385" s="52">
        <v>40373</v>
      </c>
      <c r="B4385">
        <v>3.84</v>
      </c>
    </row>
    <row r="4386" spans="1:2">
      <c r="A4386" s="52">
        <v>40374</v>
      </c>
      <c r="B4386">
        <v>3.77</v>
      </c>
    </row>
    <row r="4387" spans="1:2">
      <c r="A4387" s="52">
        <v>40375</v>
      </c>
      <c r="B4387">
        <v>3.74</v>
      </c>
    </row>
    <row r="4388" spans="1:2">
      <c r="A4388" s="52">
        <v>40378</v>
      </c>
      <c r="B4388">
        <v>3.78</v>
      </c>
    </row>
    <row r="4389" spans="1:2">
      <c r="A4389" s="52">
        <v>40379</v>
      </c>
      <c r="B4389">
        <v>3.78</v>
      </c>
    </row>
    <row r="4390" spans="1:2">
      <c r="A4390" s="52">
        <v>40380</v>
      </c>
      <c r="B4390">
        <v>3.68</v>
      </c>
    </row>
    <row r="4391" spans="1:2">
      <c r="A4391" s="52">
        <v>40381</v>
      </c>
      <c r="B4391">
        <v>3.75</v>
      </c>
    </row>
    <row r="4392" spans="1:2">
      <c r="A4392" s="52">
        <v>40382</v>
      </c>
      <c r="B4392">
        <v>3.81</v>
      </c>
    </row>
    <row r="4393" spans="1:2">
      <c r="A4393" s="52">
        <v>40385</v>
      </c>
      <c r="B4393">
        <v>3.82</v>
      </c>
    </row>
    <row r="4394" spans="1:2">
      <c r="A4394" s="52">
        <v>40386</v>
      </c>
      <c r="B4394">
        <v>3.88</v>
      </c>
    </row>
    <row r="4395" spans="1:2">
      <c r="A4395" s="52">
        <v>40387</v>
      </c>
      <c r="B4395">
        <v>3.86</v>
      </c>
    </row>
    <row r="4396" spans="1:2">
      <c r="A4396" s="52">
        <v>40388</v>
      </c>
      <c r="B4396">
        <v>3.86</v>
      </c>
    </row>
    <row r="4397" spans="1:2">
      <c r="A4397" s="52">
        <v>40389</v>
      </c>
      <c r="B4397">
        <v>3.74</v>
      </c>
    </row>
    <row r="4398" spans="1:2">
      <c r="A4398" s="52">
        <v>40392</v>
      </c>
      <c r="B4398">
        <v>3.82</v>
      </c>
    </row>
    <row r="4399" spans="1:2">
      <c r="A4399" s="52">
        <v>40393</v>
      </c>
      <c r="B4399">
        <v>3.78</v>
      </c>
    </row>
    <row r="4400" spans="1:2">
      <c r="A4400" s="52">
        <v>40394</v>
      </c>
      <c r="B4400">
        <v>3.81</v>
      </c>
    </row>
    <row r="4401" spans="1:2">
      <c r="A4401" s="52">
        <v>40395</v>
      </c>
      <c r="B4401">
        <v>3.78</v>
      </c>
    </row>
    <row r="4402" spans="1:2">
      <c r="A4402" s="52">
        <v>40396</v>
      </c>
      <c r="B4402">
        <v>3.71</v>
      </c>
    </row>
    <row r="4403" spans="1:2">
      <c r="A4403" s="52">
        <v>40399</v>
      </c>
      <c r="B4403">
        <v>3.73</v>
      </c>
    </row>
    <row r="4404" spans="1:2">
      <c r="A4404" s="52">
        <v>40400</v>
      </c>
      <c r="B4404">
        <v>3.7</v>
      </c>
    </row>
    <row r="4405" spans="1:2">
      <c r="A4405" s="52">
        <v>40401</v>
      </c>
      <c r="B4405">
        <v>3.62</v>
      </c>
    </row>
    <row r="4406" spans="1:2">
      <c r="A4406" s="52">
        <v>40402</v>
      </c>
      <c r="B4406">
        <v>3.63</v>
      </c>
    </row>
    <row r="4407" spans="1:2">
      <c r="A4407" s="52">
        <v>40403</v>
      </c>
      <c r="B4407">
        <v>3.56</v>
      </c>
    </row>
    <row r="4408" spans="1:2">
      <c r="A4408" s="52">
        <v>40406</v>
      </c>
      <c r="B4408">
        <v>3.42</v>
      </c>
    </row>
    <row r="4409" spans="1:2">
      <c r="A4409" s="52">
        <v>40407</v>
      </c>
      <c r="B4409">
        <v>3.47</v>
      </c>
    </row>
    <row r="4410" spans="1:2">
      <c r="A4410" s="52">
        <v>40408</v>
      </c>
      <c r="B4410">
        <v>3.44</v>
      </c>
    </row>
    <row r="4411" spans="1:2">
      <c r="A4411" s="52">
        <v>40409</v>
      </c>
      <c r="B4411">
        <v>3.37</v>
      </c>
    </row>
    <row r="4412" spans="1:2">
      <c r="A4412" s="52">
        <v>40410</v>
      </c>
      <c r="B4412">
        <v>3.38</v>
      </c>
    </row>
    <row r="4413" spans="1:2">
      <c r="A4413" s="52">
        <v>40413</v>
      </c>
      <c r="B4413">
        <v>3.37</v>
      </c>
    </row>
    <row r="4414" spans="1:2">
      <c r="A4414" s="52">
        <v>40414</v>
      </c>
      <c r="B4414">
        <v>3.28</v>
      </c>
    </row>
    <row r="4415" spans="1:2">
      <c r="A4415" s="52">
        <v>40415</v>
      </c>
      <c r="B4415">
        <v>3.31</v>
      </c>
    </row>
    <row r="4416" spans="1:2">
      <c r="A4416" s="52">
        <v>40416</v>
      </c>
      <c r="B4416">
        <v>3.25</v>
      </c>
    </row>
    <row r="4417" spans="1:2">
      <c r="A4417" s="52">
        <v>40417</v>
      </c>
      <c r="B4417">
        <v>3.41</v>
      </c>
    </row>
    <row r="4418" spans="1:2">
      <c r="A4418" s="52">
        <v>40420</v>
      </c>
      <c r="B4418">
        <v>3.3</v>
      </c>
    </row>
    <row r="4419" spans="1:2">
      <c r="A4419" s="52">
        <v>40421</v>
      </c>
      <c r="B4419">
        <v>3.23</v>
      </c>
    </row>
    <row r="4420" spans="1:2">
      <c r="A4420" s="52">
        <v>40422</v>
      </c>
      <c r="B4420">
        <v>3.35</v>
      </c>
    </row>
    <row r="4421" spans="1:2">
      <c r="A4421" s="52">
        <v>40423</v>
      </c>
      <c r="B4421">
        <v>3.41</v>
      </c>
    </row>
    <row r="4422" spans="1:2">
      <c r="A4422" s="52">
        <v>40424</v>
      </c>
      <c r="B4422">
        <v>3.49</v>
      </c>
    </row>
    <row r="4423" spans="1:2">
      <c r="A4423" s="52">
        <v>40427</v>
      </c>
      <c r="B4423" t="s">
        <v>7113</v>
      </c>
    </row>
    <row r="4424" spans="1:2">
      <c r="A4424" s="52">
        <v>40428</v>
      </c>
      <c r="B4424">
        <v>3.37</v>
      </c>
    </row>
    <row r="4425" spans="1:2">
      <c r="A4425" s="52">
        <v>40429</v>
      </c>
      <c r="B4425">
        <v>3.42</v>
      </c>
    </row>
    <row r="4426" spans="1:2">
      <c r="A4426" s="52">
        <v>40430</v>
      </c>
      <c r="B4426">
        <v>3.54</v>
      </c>
    </row>
    <row r="4427" spans="1:2">
      <c r="A4427" s="52">
        <v>40431</v>
      </c>
      <c r="B4427">
        <v>3.58</v>
      </c>
    </row>
    <row r="4428" spans="1:2">
      <c r="A4428" s="52">
        <v>40434</v>
      </c>
      <c r="B4428">
        <v>3.52</v>
      </c>
    </row>
    <row r="4429" spans="1:2">
      <c r="A4429" s="52">
        <v>40435</v>
      </c>
      <c r="B4429">
        <v>3.48</v>
      </c>
    </row>
    <row r="4430" spans="1:2">
      <c r="A4430" s="52">
        <v>40436</v>
      </c>
      <c r="B4430">
        <v>3.55</v>
      </c>
    </row>
    <row r="4431" spans="1:2">
      <c r="A4431" s="52">
        <v>40437</v>
      </c>
      <c r="B4431">
        <v>3.61</v>
      </c>
    </row>
    <row r="4432" spans="1:2">
      <c r="A4432" s="52">
        <v>40438</v>
      </c>
      <c r="B4432">
        <v>3.6</v>
      </c>
    </row>
    <row r="4433" spans="1:2">
      <c r="A4433" s="52">
        <v>40441</v>
      </c>
      <c r="B4433">
        <v>3.57</v>
      </c>
    </row>
    <row r="4434" spans="1:2">
      <c r="A4434" s="52">
        <v>40442</v>
      </c>
      <c r="B4434">
        <v>3.49</v>
      </c>
    </row>
    <row r="4435" spans="1:2">
      <c r="A4435" s="52">
        <v>40443</v>
      </c>
      <c r="B4435">
        <v>3.43</v>
      </c>
    </row>
    <row r="4436" spans="1:2">
      <c r="A4436" s="52">
        <v>40444</v>
      </c>
      <c r="B4436">
        <v>3.43</v>
      </c>
    </row>
    <row r="4437" spans="1:2">
      <c r="A4437" s="52">
        <v>40445</v>
      </c>
      <c r="B4437">
        <v>3.5</v>
      </c>
    </row>
    <row r="4438" spans="1:2">
      <c r="A4438" s="52">
        <v>40448</v>
      </c>
      <c r="B4438">
        <v>3.4</v>
      </c>
    </row>
    <row r="4439" spans="1:2">
      <c r="A4439" s="52">
        <v>40449</v>
      </c>
      <c r="B4439">
        <v>3.35</v>
      </c>
    </row>
    <row r="4440" spans="1:2">
      <c r="A4440" s="52">
        <v>40450</v>
      </c>
      <c r="B4440">
        <v>3.38</v>
      </c>
    </row>
    <row r="4441" spans="1:2">
      <c r="A4441" s="52">
        <v>40451</v>
      </c>
      <c r="B4441">
        <v>3.38</v>
      </c>
    </row>
    <row r="4442" spans="1:2">
      <c r="A4442" s="52">
        <v>40452</v>
      </c>
      <c r="B4442">
        <v>3.4</v>
      </c>
    </row>
    <row r="4443" spans="1:2">
      <c r="A4443" s="52">
        <v>40455</v>
      </c>
      <c r="B4443">
        <v>3.39</v>
      </c>
    </row>
    <row r="4444" spans="1:2">
      <c r="A4444" s="52">
        <v>40456</v>
      </c>
      <c r="B4444">
        <v>3.41</v>
      </c>
    </row>
    <row r="4445" spans="1:2">
      <c r="A4445" s="52">
        <v>40457</v>
      </c>
      <c r="B4445">
        <v>3.34</v>
      </c>
    </row>
    <row r="4446" spans="1:2">
      <c r="A4446" s="52">
        <v>40458</v>
      </c>
      <c r="B4446">
        <v>3.38</v>
      </c>
    </row>
    <row r="4447" spans="1:2">
      <c r="A4447" s="52">
        <v>40459</v>
      </c>
      <c r="B4447">
        <v>3.39</v>
      </c>
    </row>
    <row r="4448" spans="1:2">
      <c r="A4448" s="52">
        <v>40462</v>
      </c>
      <c r="B4448" t="s">
        <v>7113</v>
      </c>
    </row>
    <row r="4449" spans="1:2">
      <c r="A4449" s="52">
        <v>40463</v>
      </c>
      <c r="B4449">
        <v>3.44</v>
      </c>
    </row>
    <row r="4450" spans="1:2">
      <c r="A4450" s="52">
        <v>40464</v>
      </c>
      <c r="B4450">
        <v>3.48</v>
      </c>
    </row>
    <row r="4451" spans="1:2">
      <c r="A4451" s="52">
        <v>40465</v>
      </c>
      <c r="B4451">
        <v>3.54</v>
      </c>
    </row>
    <row r="4452" spans="1:2">
      <c r="A4452" s="52">
        <v>40466</v>
      </c>
      <c r="B4452">
        <v>3.62</v>
      </c>
    </row>
    <row r="4453" spans="1:2">
      <c r="A4453" s="52">
        <v>40469</v>
      </c>
      <c r="B4453">
        <v>3.57</v>
      </c>
    </row>
    <row r="4454" spans="1:2">
      <c r="A4454" s="52">
        <v>40470</v>
      </c>
      <c r="B4454">
        <v>3.53</v>
      </c>
    </row>
    <row r="4455" spans="1:2">
      <c r="A4455" s="52">
        <v>40471</v>
      </c>
      <c r="B4455">
        <v>3.53</v>
      </c>
    </row>
    <row r="4456" spans="1:2">
      <c r="A4456" s="52">
        <v>40472</v>
      </c>
      <c r="B4456">
        <v>3.59</v>
      </c>
    </row>
    <row r="4457" spans="1:2">
      <c r="A4457" s="52">
        <v>40473</v>
      </c>
      <c r="B4457">
        <v>3.59</v>
      </c>
    </row>
    <row r="4458" spans="1:2">
      <c r="A4458" s="52">
        <v>40476</v>
      </c>
      <c r="B4458">
        <v>3.56</v>
      </c>
    </row>
    <row r="4459" spans="1:2">
      <c r="A4459" s="52">
        <v>40477</v>
      </c>
      <c r="B4459">
        <v>3.66</v>
      </c>
    </row>
    <row r="4460" spans="1:2">
      <c r="A4460" s="52">
        <v>40478</v>
      </c>
      <c r="B4460">
        <v>3.72</v>
      </c>
    </row>
    <row r="4461" spans="1:2">
      <c r="A4461" s="52">
        <v>40479</v>
      </c>
      <c r="B4461">
        <v>3.7</v>
      </c>
    </row>
    <row r="4462" spans="1:2">
      <c r="A4462" s="52">
        <v>40480</v>
      </c>
      <c r="B4462">
        <v>3.64</v>
      </c>
    </row>
    <row r="4463" spans="1:2">
      <c r="A4463" s="52">
        <v>40483</v>
      </c>
      <c r="B4463">
        <v>3.66</v>
      </c>
    </row>
    <row r="4464" spans="1:2">
      <c r="A4464" s="52">
        <v>40484</v>
      </c>
      <c r="B4464">
        <v>3.58</v>
      </c>
    </row>
    <row r="4465" spans="1:2">
      <c r="A4465" s="52">
        <v>40485</v>
      </c>
      <c r="B4465">
        <v>3.71</v>
      </c>
    </row>
    <row r="4466" spans="1:2">
      <c r="A4466" s="52">
        <v>40486</v>
      </c>
      <c r="B4466">
        <v>3.62</v>
      </c>
    </row>
    <row r="4467" spans="1:2">
      <c r="A4467" s="52">
        <v>40487</v>
      </c>
      <c r="B4467">
        <v>3.69</v>
      </c>
    </row>
    <row r="4468" spans="1:2">
      <c r="A4468" s="52">
        <v>40490</v>
      </c>
      <c r="B4468">
        <v>3.7</v>
      </c>
    </row>
    <row r="4469" spans="1:2">
      <c r="A4469" s="52">
        <v>40491</v>
      </c>
      <c r="B4469">
        <v>3.83</v>
      </c>
    </row>
    <row r="4470" spans="1:2">
      <c r="A4470" s="52">
        <v>40492</v>
      </c>
      <c r="B4470">
        <v>3.83</v>
      </c>
    </row>
    <row r="4471" spans="1:2">
      <c r="A4471" s="52">
        <v>40493</v>
      </c>
      <c r="B4471" t="s">
        <v>7113</v>
      </c>
    </row>
    <row r="4472" spans="1:2">
      <c r="A4472" s="52">
        <v>40494</v>
      </c>
      <c r="B4472">
        <v>3.88</v>
      </c>
    </row>
    <row r="4473" spans="1:2">
      <c r="A4473" s="52">
        <v>40497</v>
      </c>
      <c r="B4473">
        <v>4.01</v>
      </c>
    </row>
    <row r="4474" spans="1:2">
      <c r="A4474" s="52">
        <v>40498</v>
      </c>
      <c r="B4474">
        <v>3.9</v>
      </c>
    </row>
    <row r="4475" spans="1:2">
      <c r="A4475" s="52">
        <v>40499</v>
      </c>
      <c r="B4475">
        <v>3.95</v>
      </c>
    </row>
    <row r="4476" spans="1:2">
      <c r="A4476" s="52">
        <v>40500</v>
      </c>
      <c r="B4476">
        <v>3.95</v>
      </c>
    </row>
    <row r="4477" spans="1:2">
      <c r="A4477" s="52">
        <v>40501</v>
      </c>
      <c r="B4477">
        <v>3.91</v>
      </c>
    </row>
    <row r="4478" spans="1:2">
      <c r="A4478" s="52">
        <v>40504</v>
      </c>
      <c r="B4478">
        <v>3.85</v>
      </c>
    </row>
    <row r="4479" spans="1:2">
      <c r="A4479" s="52">
        <v>40505</v>
      </c>
      <c r="B4479">
        <v>3.82</v>
      </c>
    </row>
    <row r="4480" spans="1:2">
      <c r="A4480" s="52">
        <v>40506</v>
      </c>
      <c r="B4480">
        <v>3.96</v>
      </c>
    </row>
    <row r="4481" spans="1:2">
      <c r="A4481" s="52">
        <v>40507</v>
      </c>
      <c r="B4481" t="s">
        <v>7113</v>
      </c>
    </row>
    <row r="4482" spans="1:2">
      <c r="A4482" s="52">
        <v>40508</v>
      </c>
      <c r="B4482">
        <v>3.88</v>
      </c>
    </row>
    <row r="4483" spans="1:2">
      <c r="A4483" s="52">
        <v>40511</v>
      </c>
      <c r="B4483">
        <v>3.83</v>
      </c>
    </row>
    <row r="4484" spans="1:2">
      <c r="A4484" s="52">
        <v>40512</v>
      </c>
      <c r="B4484">
        <v>3.8</v>
      </c>
    </row>
    <row r="4485" spans="1:2">
      <c r="A4485" s="52">
        <v>40513</v>
      </c>
      <c r="B4485">
        <v>3.95</v>
      </c>
    </row>
    <row r="4486" spans="1:2">
      <c r="A4486" s="52">
        <v>40514</v>
      </c>
      <c r="B4486">
        <v>3.97</v>
      </c>
    </row>
    <row r="4487" spans="1:2">
      <c r="A4487" s="52">
        <v>40515</v>
      </c>
      <c r="B4487">
        <v>4.01</v>
      </c>
    </row>
    <row r="4488" spans="1:2">
      <c r="A4488" s="52">
        <v>40518</v>
      </c>
      <c r="B4488">
        <v>3.94</v>
      </c>
    </row>
    <row r="4489" spans="1:2">
      <c r="A4489" s="52">
        <v>40519</v>
      </c>
      <c r="B4489">
        <v>4.1100000000000003</v>
      </c>
    </row>
    <row r="4490" spans="1:2">
      <c r="A4490" s="52">
        <v>40520</v>
      </c>
      <c r="B4490">
        <v>4.18</v>
      </c>
    </row>
    <row r="4491" spans="1:2">
      <c r="A4491" s="52">
        <v>40521</v>
      </c>
      <c r="B4491">
        <v>4.1500000000000004</v>
      </c>
    </row>
    <row r="4492" spans="1:2">
      <c r="A4492" s="52">
        <v>40522</v>
      </c>
      <c r="B4492">
        <v>4.1900000000000004</v>
      </c>
    </row>
    <row r="4493" spans="1:2">
      <c r="A4493" s="52">
        <v>40525</v>
      </c>
      <c r="B4493">
        <v>4.1500000000000004</v>
      </c>
    </row>
    <row r="4494" spans="1:2">
      <c r="A4494" s="52">
        <v>40526</v>
      </c>
      <c r="B4494">
        <v>4.32</v>
      </c>
    </row>
    <row r="4495" spans="1:2">
      <c r="A4495" s="52">
        <v>40527</v>
      </c>
      <c r="B4495">
        <v>4.37</v>
      </c>
    </row>
    <row r="4496" spans="1:2">
      <c r="A4496" s="52">
        <v>40528</v>
      </c>
      <c r="B4496">
        <v>4.32</v>
      </c>
    </row>
    <row r="4497" spans="1:2">
      <c r="A4497" s="52">
        <v>40529</v>
      </c>
      <c r="B4497">
        <v>4.1900000000000004</v>
      </c>
    </row>
    <row r="4498" spans="1:2">
      <c r="A4498" s="52">
        <v>40532</v>
      </c>
      <c r="B4498">
        <v>4.21</v>
      </c>
    </row>
    <row r="4499" spans="1:2">
      <c r="A4499" s="52">
        <v>40533</v>
      </c>
      <c r="B4499">
        <v>4.21</v>
      </c>
    </row>
    <row r="4500" spans="1:2">
      <c r="A4500" s="52">
        <v>40534</v>
      </c>
      <c r="B4500">
        <v>4.2300000000000004</v>
      </c>
    </row>
    <row r="4501" spans="1:2">
      <c r="A4501" s="52">
        <v>40535</v>
      </c>
      <c r="B4501">
        <v>4.26</v>
      </c>
    </row>
    <row r="4502" spans="1:2">
      <c r="A4502" s="52">
        <v>40536</v>
      </c>
      <c r="B4502" t="s">
        <v>7113</v>
      </c>
    </row>
    <row r="4503" spans="1:2">
      <c r="A4503" s="52">
        <v>40539</v>
      </c>
      <c r="B4503">
        <v>4.2</v>
      </c>
    </row>
    <row r="4504" spans="1:2">
      <c r="A4504" s="52">
        <v>40540</v>
      </c>
      <c r="B4504">
        <v>4.33</v>
      </c>
    </row>
    <row r="4505" spans="1:2">
      <c r="A4505" s="52">
        <v>40541</v>
      </c>
      <c r="B4505">
        <v>4.1900000000000004</v>
      </c>
    </row>
    <row r="4506" spans="1:2">
      <c r="A4506" s="52">
        <v>40542</v>
      </c>
      <c r="B4506">
        <v>4.21</v>
      </c>
    </row>
    <row r="4507" spans="1:2">
      <c r="A4507" s="52">
        <v>40543</v>
      </c>
      <c r="B4507">
        <v>4.13</v>
      </c>
    </row>
    <row r="4508" spans="1:2">
      <c r="A4508" s="52">
        <v>40546</v>
      </c>
      <c r="B4508">
        <v>4.18</v>
      </c>
    </row>
    <row r="4509" spans="1:2">
      <c r="A4509" s="52">
        <v>40547</v>
      </c>
      <c r="B4509">
        <v>4.21</v>
      </c>
    </row>
    <row r="4510" spans="1:2">
      <c r="A4510" s="52">
        <v>40548</v>
      </c>
      <c r="B4510">
        <v>4.34</v>
      </c>
    </row>
    <row r="4511" spans="1:2">
      <c r="A4511" s="52">
        <v>40549</v>
      </c>
      <c r="B4511">
        <v>4.3099999999999996</v>
      </c>
    </row>
    <row r="4512" spans="1:2">
      <c r="A4512" s="52">
        <v>40550</v>
      </c>
      <c r="B4512">
        <v>4.25</v>
      </c>
    </row>
    <row r="4513" spans="1:2">
      <c r="A4513" s="52">
        <v>40553</v>
      </c>
      <c r="B4513">
        <v>4.2300000000000004</v>
      </c>
    </row>
    <row r="4514" spans="1:2">
      <c r="A4514" s="52">
        <v>40554</v>
      </c>
      <c r="B4514">
        <v>4.26</v>
      </c>
    </row>
    <row r="4515" spans="1:2">
      <c r="A4515" s="52">
        <v>40555</v>
      </c>
      <c r="B4515">
        <v>4.28</v>
      </c>
    </row>
    <row r="4516" spans="1:2">
      <c r="A4516" s="52">
        <v>40556</v>
      </c>
      <c r="B4516">
        <v>4.24</v>
      </c>
    </row>
    <row r="4517" spans="1:2">
      <c r="A4517" s="52">
        <v>40557</v>
      </c>
      <c r="B4517">
        <v>4.2699999999999996</v>
      </c>
    </row>
    <row r="4518" spans="1:2">
      <c r="A4518" s="52">
        <v>40560</v>
      </c>
      <c r="B4518" t="s">
        <v>7113</v>
      </c>
    </row>
    <row r="4519" spans="1:2">
      <c r="A4519" s="52">
        <v>40561</v>
      </c>
      <c r="B4519">
        <v>4.3099999999999996</v>
      </c>
    </row>
    <row r="4520" spans="1:2">
      <c r="A4520" s="52">
        <v>40562</v>
      </c>
      <c r="B4520">
        <v>4.2699999999999996</v>
      </c>
    </row>
    <row r="4521" spans="1:2">
      <c r="A4521" s="52">
        <v>40563</v>
      </c>
      <c r="B4521">
        <v>4.3600000000000003</v>
      </c>
    </row>
    <row r="4522" spans="1:2">
      <c r="A4522" s="52">
        <v>40564</v>
      </c>
      <c r="B4522">
        <v>4.33</v>
      </c>
    </row>
    <row r="4523" spans="1:2">
      <c r="A4523" s="52">
        <v>40567</v>
      </c>
      <c r="B4523">
        <v>4.3099999999999996</v>
      </c>
    </row>
    <row r="4524" spans="1:2">
      <c r="A4524" s="52">
        <v>40568</v>
      </c>
      <c r="B4524">
        <v>4.2300000000000004</v>
      </c>
    </row>
    <row r="4525" spans="1:2">
      <c r="A4525" s="52">
        <v>40569</v>
      </c>
      <c r="B4525">
        <v>4.34</v>
      </c>
    </row>
    <row r="4526" spans="1:2">
      <c r="A4526" s="52">
        <v>40570</v>
      </c>
      <c r="B4526">
        <v>4.3099999999999996</v>
      </c>
    </row>
    <row r="4527" spans="1:2">
      <c r="A4527" s="52">
        <v>40571</v>
      </c>
      <c r="B4527">
        <v>4.26</v>
      </c>
    </row>
    <row r="4528" spans="1:2">
      <c r="A4528" s="52">
        <v>40574</v>
      </c>
      <c r="B4528">
        <v>4.33</v>
      </c>
    </row>
    <row r="4529" spans="1:2">
      <c r="A4529" s="52">
        <v>40575</v>
      </c>
      <c r="B4529">
        <v>4.37</v>
      </c>
    </row>
    <row r="4530" spans="1:2">
      <c r="A4530" s="52">
        <v>40576</v>
      </c>
      <c r="B4530">
        <v>4.3899999999999997</v>
      </c>
    </row>
    <row r="4531" spans="1:2">
      <c r="A4531" s="52">
        <v>40577</v>
      </c>
      <c r="B4531">
        <v>4.43</v>
      </c>
    </row>
    <row r="4532" spans="1:2">
      <c r="A4532" s="52">
        <v>40578</v>
      </c>
      <c r="B4532">
        <v>4.51</v>
      </c>
    </row>
    <row r="4533" spans="1:2">
      <c r="A4533" s="52">
        <v>40581</v>
      </c>
      <c r="B4533">
        <v>4.5</v>
      </c>
    </row>
    <row r="4534" spans="1:2">
      <c r="A4534" s="52">
        <v>40582</v>
      </c>
      <c r="B4534">
        <v>4.5599999999999996</v>
      </c>
    </row>
    <row r="4535" spans="1:2">
      <c r="A4535" s="52">
        <v>40583</v>
      </c>
      <c r="B4535">
        <v>4.49</v>
      </c>
    </row>
    <row r="4536" spans="1:2">
      <c r="A4536" s="52">
        <v>40584</v>
      </c>
      <c r="B4536">
        <v>4.55</v>
      </c>
    </row>
    <row r="4537" spans="1:2">
      <c r="A4537" s="52">
        <v>40585</v>
      </c>
      <c r="B4537">
        <v>4.49</v>
      </c>
    </row>
    <row r="4538" spans="1:2">
      <c r="A4538" s="52">
        <v>40588</v>
      </c>
      <c r="B4538">
        <v>4.46</v>
      </c>
    </row>
    <row r="4539" spans="1:2">
      <c r="A4539" s="52">
        <v>40589</v>
      </c>
      <c r="B4539">
        <v>4.45</v>
      </c>
    </row>
    <row r="4540" spans="1:2">
      <c r="A4540" s="52">
        <v>40590</v>
      </c>
      <c r="B4540">
        <v>4.46</v>
      </c>
    </row>
    <row r="4541" spans="1:2">
      <c r="A4541" s="52">
        <v>40591</v>
      </c>
      <c r="B4541">
        <v>4.4400000000000004</v>
      </c>
    </row>
    <row r="4542" spans="1:2">
      <c r="A4542" s="52">
        <v>40592</v>
      </c>
      <c r="B4542">
        <v>4.46</v>
      </c>
    </row>
    <row r="4543" spans="1:2">
      <c r="A4543" s="52">
        <v>40595</v>
      </c>
      <c r="B4543" t="s">
        <v>7113</v>
      </c>
    </row>
    <row r="4544" spans="1:2">
      <c r="A4544" s="52">
        <v>40596</v>
      </c>
      <c r="B4544">
        <v>4.3499999999999996</v>
      </c>
    </row>
    <row r="4545" spans="1:2">
      <c r="A4545" s="52">
        <v>40597</v>
      </c>
      <c r="B4545">
        <v>4.34</v>
      </c>
    </row>
    <row r="4546" spans="1:2">
      <c r="A4546" s="52">
        <v>40598</v>
      </c>
      <c r="B4546">
        <v>4.29</v>
      </c>
    </row>
    <row r="4547" spans="1:2">
      <c r="A4547" s="52">
        <v>40599</v>
      </c>
      <c r="B4547">
        <v>4.26</v>
      </c>
    </row>
    <row r="4548" spans="1:2">
      <c r="A4548" s="52">
        <v>40602</v>
      </c>
      <c r="B4548">
        <v>4.25</v>
      </c>
    </row>
    <row r="4549" spans="1:2">
      <c r="A4549" s="52">
        <v>40603</v>
      </c>
      <c r="B4549">
        <v>4.24</v>
      </c>
    </row>
    <row r="4550" spans="1:2">
      <c r="A4550" s="52">
        <v>40604</v>
      </c>
      <c r="B4550">
        <v>4.3</v>
      </c>
    </row>
    <row r="4551" spans="1:2">
      <c r="A4551" s="52">
        <v>40605</v>
      </c>
      <c r="B4551">
        <v>4.4000000000000004</v>
      </c>
    </row>
    <row r="4552" spans="1:2">
      <c r="A4552" s="52">
        <v>40606</v>
      </c>
      <c r="B4552">
        <v>4.34</v>
      </c>
    </row>
    <row r="4553" spans="1:2">
      <c r="A4553" s="52">
        <v>40609</v>
      </c>
      <c r="B4553">
        <v>4.3600000000000003</v>
      </c>
    </row>
    <row r="4554" spans="1:2">
      <c r="A4554" s="52">
        <v>40610</v>
      </c>
      <c r="B4554">
        <v>4.41</v>
      </c>
    </row>
    <row r="4555" spans="1:2">
      <c r="A4555" s="52">
        <v>40611</v>
      </c>
      <c r="B4555">
        <v>4.3499999999999996</v>
      </c>
    </row>
    <row r="4556" spans="1:2">
      <c r="A4556" s="52">
        <v>40612</v>
      </c>
      <c r="B4556">
        <v>4.25</v>
      </c>
    </row>
    <row r="4557" spans="1:2">
      <c r="A4557" s="52">
        <v>40613</v>
      </c>
      <c r="B4557">
        <v>4.29</v>
      </c>
    </row>
    <row r="4558" spans="1:2">
      <c r="A4558" s="52">
        <v>40616</v>
      </c>
      <c r="B4558">
        <v>4.25</v>
      </c>
    </row>
    <row r="4559" spans="1:2">
      <c r="A4559" s="52">
        <v>40617</v>
      </c>
      <c r="B4559">
        <v>4.21</v>
      </c>
    </row>
    <row r="4560" spans="1:2">
      <c r="A4560" s="52">
        <v>40618</v>
      </c>
      <c r="B4560">
        <v>4.1100000000000003</v>
      </c>
    </row>
    <row r="4561" spans="1:2">
      <c r="A4561" s="52">
        <v>40619</v>
      </c>
      <c r="B4561">
        <v>4.1500000000000004</v>
      </c>
    </row>
    <row r="4562" spans="1:2">
      <c r="A4562" s="52">
        <v>40620</v>
      </c>
      <c r="B4562">
        <v>4.17</v>
      </c>
    </row>
    <row r="4563" spans="1:2">
      <c r="A4563" s="52">
        <v>40623</v>
      </c>
      <c r="B4563">
        <v>4.2</v>
      </c>
    </row>
    <row r="4564" spans="1:2">
      <c r="A4564" s="52">
        <v>40624</v>
      </c>
      <c r="B4564">
        <v>4.1900000000000004</v>
      </c>
    </row>
    <row r="4565" spans="1:2">
      <c r="A4565" s="52">
        <v>40625</v>
      </c>
      <c r="B4565">
        <v>4.2</v>
      </c>
    </row>
    <row r="4566" spans="1:2">
      <c r="A4566" s="52">
        <v>40626</v>
      </c>
      <c r="B4566">
        <v>4.25</v>
      </c>
    </row>
    <row r="4567" spans="1:2">
      <c r="A4567" s="52">
        <v>40627</v>
      </c>
      <c r="B4567">
        <v>4.28</v>
      </c>
    </row>
    <row r="4568" spans="1:2">
      <c r="A4568" s="52">
        <v>40630</v>
      </c>
      <c r="B4568">
        <v>4.28</v>
      </c>
    </row>
    <row r="4569" spans="1:2">
      <c r="A4569" s="52">
        <v>40631</v>
      </c>
      <c r="B4569">
        <v>4.3099999999999996</v>
      </c>
    </row>
    <row r="4570" spans="1:2">
      <c r="A4570" s="52">
        <v>40632</v>
      </c>
      <c r="B4570">
        <v>4.29</v>
      </c>
    </row>
    <row r="4571" spans="1:2">
      <c r="A4571" s="52">
        <v>40633</v>
      </c>
      <c r="B4571">
        <v>4.29</v>
      </c>
    </row>
    <row r="4572" spans="1:2">
      <c r="A4572" s="52">
        <v>40634</v>
      </c>
      <c r="B4572">
        <v>4.2699999999999996</v>
      </c>
    </row>
    <row r="4573" spans="1:2">
      <c r="A4573" s="52">
        <v>40637</v>
      </c>
      <c r="B4573">
        <v>4.2699999999999996</v>
      </c>
    </row>
    <row r="4574" spans="1:2">
      <c r="A4574" s="52">
        <v>40638</v>
      </c>
      <c r="B4574">
        <v>4.3</v>
      </c>
    </row>
    <row r="4575" spans="1:2">
      <c r="A4575" s="52">
        <v>40639</v>
      </c>
      <c r="B4575">
        <v>4.37</v>
      </c>
    </row>
    <row r="4576" spans="1:2">
      <c r="A4576" s="52">
        <v>40640</v>
      </c>
      <c r="B4576">
        <v>4.41</v>
      </c>
    </row>
    <row r="4577" spans="1:2">
      <c r="A4577" s="52">
        <v>40641</v>
      </c>
      <c r="B4577">
        <v>4.41</v>
      </c>
    </row>
    <row r="4578" spans="1:2">
      <c r="A4578" s="52">
        <v>40644</v>
      </c>
      <c r="B4578">
        <v>4.42</v>
      </c>
    </row>
    <row r="4579" spans="1:2">
      <c r="A4579" s="52">
        <v>40645</v>
      </c>
      <c r="B4579">
        <v>4.3499999999999996</v>
      </c>
    </row>
    <row r="4580" spans="1:2">
      <c r="A4580" s="52">
        <v>40646</v>
      </c>
      <c r="B4580">
        <v>4.33</v>
      </c>
    </row>
    <row r="4581" spans="1:2">
      <c r="A4581" s="52">
        <v>40647</v>
      </c>
      <c r="B4581">
        <v>4.32</v>
      </c>
    </row>
    <row r="4582" spans="1:2">
      <c r="A4582" s="52">
        <v>40648</v>
      </c>
      <c r="B4582">
        <v>4.25</v>
      </c>
    </row>
    <row r="4583" spans="1:2">
      <c r="A4583" s="52">
        <v>40651</v>
      </c>
      <c r="B4583">
        <v>4.22</v>
      </c>
    </row>
    <row r="4584" spans="1:2">
      <c r="A4584" s="52">
        <v>40652</v>
      </c>
      <c r="B4584">
        <v>4.2</v>
      </c>
    </row>
    <row r="4585" spans="1:2">
      <c r="A4585" s="52">
        <v>40653</v>
      </c>
      <c r="B4585">
        <v>4.24</v>
      </c>
    </row>
    <row r="4586" spans="1:2">
      <c r="A4586" s="52">
        <v>40654</v>
      </c>
      <c r="B4586">
        <v>4.24</v>
      </c>
    </row>
    <row r="4587" spans="1:2">
      <c r="A4587" s="52">
        <v>40655</v>
      </c>
      <c r="B4587" t="s">
        <v>7113</v>
      </c>
    </row>
    <row r="4588" spans="1:2">
      <c r="A4588" s="52">
        <v>40658</v>
      </c>
      <c r="B4588">
        <v>4.22</v>
      </c>
    </row>
    <row r="4589" spans="1:2">
      <c r="A4589" s="52">
        <v>40659</v>
      </c>
      <c r="B4589">
        <v>4.16</v>
      </c>
    </row>
    <row r="4590" spans="1:2">
      <c r="A4590" s="52">
        <v>40660</v>
      </c>
      <c r="B4590">
        <v>4.21</v>
      </c>
    </row>
    <row r="4591" spans="1:2">
      <c r="A4591" s="52">
        <v>40661</v>
      </c>
      <c r="B4591">
        <v>4.18</v>
      </c>
    </row>
    <row r="4592" spans="1:2">
      <c r="A4592" s="52">
        <v>40662</v>
      </c>
      <c r="B4592">
        <v>4.1500000000000004</v>
      </c>
    </row>
    <row r="4593" spans="1:2">
      <c r="A4593" s="52">
        <v>40665</v>
      </c>
      <c r="B4593">
        <v>4.1399999999999997</v>
      </c>
    </row>
    <row r="4594" spans="1:2">
      <c r="A4594" s="52">
        <v>40666</v>
      </c>
      <c r="B4594">
        <v>4.1100000000000003</v>
      </c>
    </row>
    <row r="4595" spans="1:2">
      <c r="A4595" s="52">
        <v>40667</v>
      </c>
      <c r="B4595">
        <v>4.08</v>
      </c>
    </row>
    <row r="4596" spans="1:2">
      <c r="A4596" s="52">
        <v>40668</v>
      </c>
      <c r="B4596">
        <v>4</v>
      </c>
    </row>
    <row r="4597" spans="1:2">
      <c r="A4597" s="52">
        <v>40669</v>
      </c>
      <c r="B4597">
        <v>4.03</v>
      </c>
    </row>
    <row r="4598" spans="1:2">
      <c r="A4598" s="52">
        <v>40672</v>
      </c>
      <c r="B4598">
        <v>4.03</v>
      </c>
    </row>
    <row r="4599" spans="1:2">
      <c r="A4599" s="52">
        <v>40673</v>
      </c>
      <c r="B4599">
        <v>4.07</v>
      </c>
    </row>
    <row r="4600" spans="1:2">
      <c r="A4600" s="52">
        <v>40674</v>
      </c>
      <c r="B4600">
        <v>4.04</v>
      </c>
    </row>
    <row r="4601" spans="1:2">
      <c r="A4601" s="52">
        <v>40675</v>
      </c>
      <c r="B4601">
        <v>4.07</v>
      </c>
    </row>
    <row r="4602" spans="1:2">
      <c r="A4602" s="52">
        <v>40676</v>
      </c>
      <c r="B4602">
        <v>4.03</v>
      </c>
    </row>
    <row r="4603" spans="1:2">
      <c r="A4603" s="52">
        <v>40679</v>
      </c>
      <c r="B4603">
        <v>3.99</v>
      </c>
    </row>
    <row r="4604" spans="1:2">
      <c r="A4604" s="52">
        <v>40680</v>
      </c>
      <c r="B4604">
        <v>3.94</v>
      </c>
    </row>
    <row r="4605" spans="1:2">
      <c r="A4605" s="52">
        <v>40681</v>
      </c>
      <c r="B4605">
        <v>4</v>
      </c>
    </row>
    <row r="4606" spans="1:2">
      <c r="A4606" s="52">
        <v>40682</v>
      </c>
      <c r="B4606">
        <v>4.01</v>
      </c>
    </row>
    <row r="4607" spans="1:2">
      <c r="A4607" s="52">
        <v>40683</v>
      </c>
      <c r="B4607">
        <v>4</v>
      </c>
    </row>
    <row r="4608" spans="1:2">
      <c r="A4608" s="52">
        <v>40686</v>
      </c>
      <c r="B4608">
        <v>3.97</v>
      </c>
    </row>
    <row r="4609" spans="1:2">
      <c r="A4609" s="52">
        <v>40687</v>
      </c>
      <c r="B4609">
        <v>3.96</v>
      </c>
    </row>
    <row r="4610" spans="1:2">
      <c r="A4610" s="52">
        <v>40688</v>
      </c>
      <c r="B4610">
        <v>3.99</v>
      </c>
    </row>
    <row r="4611" spans="1:2">
      <c r="A4611" s="52">
        <v>40689</v>
      </c>
      <c r="B4611">
        <v>3.93</v>
      </c>
    </row>
    <row r="4612" spans="1:2">
      <c r="A4612" s="52">
        <v>40690</v>
      </c>
      <c r="B4612">
        <v>3.94</v>
      </c>
    </row>
    <row r="4613" spans="1:2">
      <c r="A4613" s="52">
        <v>40693</v>
      </c>
      <c r="B4613" t="s">
        <v>7113</v>
      </c>
    </row>
    <row r="4614" spans="1:2">
      <c r="A4614" s="52">
        <v>40694</v>
      </c>
      <c r="B4614">
        <v>3.91</v>
      </c>
    </row>
    <row r="4615" spans="1:2">
      <c r="A4615" s="52">
        <v>40695</v>
      </c>
      <c r="B4615">
        <v>3.83</v>
      </c>
    </row>
    <row r="4616" spans="1:2">
      <c r="A4616" s="52">
        <v>40696</v>
      </c>
      <c r="B4616">
        <v>3.92</v>
      </c>
    </row>
    <row r="4617" spans="1:2">
      <c r="A4617" s="52">
        <v>40697</v>
      </c>
      <c r="B4617">
        <v>3.9</v>
      </c>
    </row>
    <row r="4618" spans="1:2">
      <c r="A4618" s="52">
        <v>40700</v>
      </c>
      <c r="B4618">
        <v>3.92</v>
      </c>
    </row>
    <row r="4619" spans="1:2">
      <c r="A4619" s="52">
        <v>40701</v>
      </c>
      <c r="B4619">
        <v>3.94</v>
      </c>
    </row>
    <row r="4620" spans="1:2">
      <c r="A4620" s="52">
        <v>40702</v>
      </c>
      <c r="B4620">
        <v>3.88</v>
      </c>
    </row>
    <row r="4621" spans="1:2">
      <c r="A4621" s="52">
        <v>40703</v>
      </c>
      <c r="B4621">
        <v>3.91</v>
      </c>
    </row>
    <row r="4622" spans="1:2">
      <c r="A4622" s="52">
        <v>40704</v>
      </c>
      <c r="B4622">
        <v>3.87</v>
      </c>
    </row>
    <row r="4623" spans="1:2">
      <c r="A4623" s="52">
        <v>40707</v>
      </c>
      <c r="B4623">
        <v>3.89</v>
      </c>
    </row>
    <row r="4624" spans="1:2">
      <c r="A4624" s="52">
        <v>40708</v>
      </c>
      <c r="B4624">
        <v>4</v>
      </c>
    </row>
    <row r="4625" spans="1:2">
      <c r="A4625" s="52">
        <v>40709</v>
      </c>
      <c r="B4625">
        <v>3.89</v>
      </c>
    </row>
    <row r="4626" spans="1:2">
      <c r="A4626" s="52">
        <v>40710</v>
      </c>
      <c r="B4626">
        <v>3.84</v>
      </c>
    </row>
    <row r="4627" spans="1:2">
      <c r="A4627" s="52">
        <v>40711</v>
      </c>
      <c r="B4627">
        <v>3.86</v>
      </c>
    </row>
    <row r="4628" spans="1:2">
      <c r="A4628" s="52">
        <v>40714</v>
      </c>
      <c r="B4628">
        <v>3.87</v>
      </c>
    </row>
    <row r="4629" spans="1:2">
      <c r="A4629" s="52">
        <v>40715</v>
      </c>
      <c r="B4629">
        <v>3.9</v>
      </c>
    </row>
    <row r="4630" spans="1:2">
      <c r="A4630" s="52">
        <v>40716</v>
      </c>
      <c r="B4630">
        <v>3.91</v>
      </c>
    </row>
    <row r="4631" spans="1:2">
      <c r="A4631" s="52">
        <v>40717</v>
      </c>
      <c r="B4631">
        <v>3.84</v>
      </c>
    </row>
    <row r="4632" spans="1:2">
      <c r="A4632" s="52">
        <v>40718</v>
      </c>
      <c r="B4632">
        <v>3.83</v>
      </c>
    </row>
    <row r="4633" spans="1:2">
      <c r="A4633" s="52">
        <v>40721</v>
      </c>
      <c r="B4633">
        <v>3.94</v>
      </c>
    </row>
    <row r="4634" spans="1:2">
      <c r="A4634" s="52">
        <v>40722</v>
      </c>
      <c r="B4634">
        <v>4.01</v>
      </c>
    </row>
    <row r="4635" spans="1:2">
      <c r="A4635" s="52">
        <v>40723</v>
      </c>
      <c r="B4635">
        <v>4.08</v>
      </c>
    </row>
    <row r="4636" spans="1:2">
      <c r="A4636" s="52">
        <v>40724</v>
      </c>
      <c r="B4636">
        <v>4.09</v>
      </c>
    </row>
    <row r="4637" spans="1:2">
      <c r="A4637" s="52">
        <v>40725</v>
      </c>
      <c r="B4637">
        <v>4.12</v>
      </c>
    </row>
    <row r="4638" spans="1:2">
      <c r="A4638" s="52">
        <v>40728</v>
      </c>
      <c r="B4638" t="s">
        <v>7113</v>
      </c>
    </row>
    <row r="4639" spans="1:2">
      <c r="A4639" s="52">
        <v>40729</v>
      </c>
      <c r="B4639">
        <v>4.09</v>
      </c>
    </row>
    <row r="4640" spans="1:2">
      <c r="A4640" s="52">
        <v>40730</v>
      </c>
      <c r="B4640">
        <v>4.05</v>
      </c>
    </row>
    <row r="4641" spans="1:2">
      <c r="A4641" s="52">
        <v>40731</v>
      </c>
      <c r="B4641">
        <v>4.08</v>
      </c>
    </row>
    <row r="4642" spans="1:2">
      <c r="A4642" s="52">
        <v>40732</v>
      </c>
      <c r="B4642">
        <v>3.97</v>
      </c>
    </row>
    <row r="4643" spans="1:2">
      <c r="A4643" s="52">
        <v>40735</v>
      </c>
      <c r="B4643">
        <v>3.88</v>
      </c>
    </row>
    <row r="4644" spans="1:2">
      <c r="A4644" s="52">
        <v>40736</v>
      </c>
      <c r="B4644">
        <v>3.86</v>
      </c>
    </row>
    <row r="4645" spans="1:2">
      <c r="A4645" s="52">
        <v>40737</v>
      </c>
      <c r="B4645">
        <v>3.85</v>
      </c>
    </row>
    <row r="4646" spans="1:2">
      <c r="A4646" s="52">
        <v>40738</v>
      </c>
      <c r="B4646">
        <v>3.92</v>
      </c>
    </row>
    <row r="4647" spans="1:2">
      <c r="A4647" s="52">
        <v>40739</v>
      </c>
      <c r="B4647">
        <v>3.92</v>
      </c>
    </row>
    <row r="4648" spans="1:2">
      <c r="A4648" s="52">
        <v>40742</v>
      </c>
      <c r="B4648">
        <v>3.95</v>
      </c>
    </row>
    <row r="4649" spans="1:2">
      <c r="A4649" s="52">
        <v>40743</v>
      </c>
      <c r="B4649">
        <v>3.86</v>
      </c>
    </row>
    <row r="4650" spans="1:2">
      <c r="A4650" s="52">
        <v>40744</v>
      </c>
      <c r="B4650">
        <v>3.92</v>
      </c>
    </row>
    <row r="4651" spans="1:2">
      <c r="A4651" s="52">
        <v>40745</v>
      </c>
      <c r="B4651">
        <v>3.98</v>
      </c>
    </row>
    <row r="4652" spans="1:2">
      <c r="A4652" s="52">
        <v>40746</v>
      </c>
      <c r="B4652">
        <v>3.93</v>
      </c>
    </row>
    <row r="4653" spans="1:2">
      <c r="A4653" s="52">
        <v>40749</v>
      </c>
      <c r="B4653">
        <v>3.98</v>
      </c>
    </row>
    <row r="4654" spans="1:2">
      <c r="A4654" s="52">
        <v>40750</v>
      </c>
      <c r="B4654">
        <v>3.94</v>
      </c>
    </row>
    <row r="4655" spans="1:2">
      <c r="A4655" s="52">
        <v>40751</v>
      </c>
      <c r="B4655">
        <v>3.95</v>
      </c>
    </row>
    <row r="4656" spans="1:2">
      <c r="A4656" s="52">
        <v>40752</v>
      </c>
      <c r="B4656">
        <v>3.93</v>
      </c>
    </row>
    <row r="4657" spans="1:2">
      <c r="A4657" s="52">
        <v>40753</v>
      </c>
      <c r="B4657">
        <v>3.77</v>
      </c>
    </row>
    <row r="4658" spans="1:2">
      <c r="A4658" s="52">
        <v>40756</v>
      </c>
      <c r="B4658">
        <v>3.72</v>
      </c>
    </row>
    <row r="4659" spans="1:2">
      <c r="A4659" s="52">
        <v>40757</v>
      </c>
      <c r="B4659">
        <v>3.59</v>
      </c>
    </row>
    <row r="4660" spans="1:2">
      <c r="A4660" s="52">
        <v>40758</v>
      </c>
      <c r="B4660">
        <v>3.55</v>
      </c>
    </row>
    <row r="4661" spans="1:2">
      <c r="A4661" s="52">
        <v>40759</v>
      </c>
      <c r="B4661">
        <v>3.37</v>
      </c>
    </row>
    <row r="4662" spans="1:2">
      <c r="A4662" s="52">
        <v>40760</v>
      </c>
      <c r="B4662">
        <v>3.49</v>
      </c>
    </row>
    <row r="4663" spans="1:2">
      <c r="A4663" s="52">
        <v>40763</v>
      </c>
      <c r="B4663">
        <v>3.31</v>
      </c>
    </row>
    <row r="4664" spans="1:2">
      <c r="A4664" s="52">
        <v>40764</v>
      </c>
      <c r="B4664">
        <v>3.17</v>
      </c>
    </row>
    <row r="4665" spans="1:2">
      <c r="A4665" s="52">
        <v>40765</v>
      </c>
      <c r="B4665">
        <v>3.08</v>
      </c>
    </row>
    <row r="4666" spans="1:2">
      <c r="A4666" s="52">
        <v>40766</v>
      </c>
      <c r="B4666">
        <v>3.34</v>
      </c>
    </row>
    <row r="4667" spans="1:2">
      <c r="A4667" s="52">
        <v>40767</v>
      </c>
      <c r="B4667">
        <v>3.24</v>
      </c>
    </row>
    <row r="4668" spans="1:2">
      <c r="A4668" s="52">
        <v>40770</v>
      </c>
      <c r="B4668">
        <v>3.29</v>
      </c>
    </row>
    <row r="4669" spans="1:2">
      <c r="A4669" s="52">
        <v>40771</v>
      </c>
      <c r="B4669">
        <v>3.23</v>
      </c>
    </row>
    <row r="4670" spans="1:2">
      <c r="A4670" s="52">
        <v>40772</v>
      </c>
      <c r="B4670">
        <v>3.14</v>
      </c>
    </row>
    <row r="4671" spans="1:2">
      <c r="A4671" s="52">
        <v>40773</v>
      </c>
      <c r="B4671">
        <v>3.02</v>
      </c>
    </row>
    <row r="4672" spans="1:2">
      <c r="A4672" s="52">
        <v>40774</v>
      </c>
      <c r="B4672">
        <v>2.97</v>
      </c>
    </row>
    <row r="4673" spans="1:2">
      <c r="A4673" s="52">
        <v>40777</v>
      </c>
      <c r="B4673">
        <v>3</v>
      </c>
    </row>
    <row r="4674" spans="1:2">
      <c r="A4674" s="52">
        <v>40778</v>
      </c>
      <c r="B4674">
        <v>3.06</v>
      </c>
    </row>
    <row r="4675" spans="1:2">
      <c r="A4675" s="52">
        <v>40779</v>
      </c>
      <c r="B4675">
        <v>3.23</v>
      </c>
    </row>
    <row r="4676" spans="1:2">
      <c r="A4676" s="52">
        <v>40780</v>
      </c>
      <c r="B4676">
        <v>3.17</v>
      </c>
    </row>
    <row r="4677" spans="1:2">
      <c r="A4677" s="52">
        <v>40781</v>
      </c>
      <c r="B4677">
        <v>3.13</v>
      </c>
    </row>
    <row r="4678" spans="1:2">
      <c r="A4678" s="52">
        <v>40784</v>
      </c>
      <c r="B4678">
        <v>3.22</v>
      </c>
    </row>
    <row r="4679" spans="1:2">
      <c r="A4679" s="52">
        <v>40785</v>
      </c>
      <c r="B4679">
        <v>3.12</v>
      </c>
    </row>
    <row r="4680" spans="1:2">
      <c r="A4680" s="52">
        <v>40786</v>
      </c>
      <c r="B4680">
        <v>3.19</v>
      </c>
    </row>
    <row r="4681" spans="1:2">
      <c r="A4681" s="52">
        <v>40787</v>
      </c>
      <c r="B4681">
        <v>3.1</v>
      </c>
    </row>
    <row r="4682" spans="1:2">
      <c r="A4682" s="52">
        <v>40788</v>
      </c>
      <c r="B4682">
        <v>2.92</v>
      </c>
    </row>
    <row r="4683" spans="1:2">
      <c r="A4683" s="52">
        <v>40791</v>
      </c>
      <c r="B4683" t="s">
        <v>7113</v>
      </c>
    </row>
    <row r="4684" spans="1:2">
      <c r="A4684" s="52">
        <v>40792</v>
      </c>
      <c r="B4684">
        <v>2.86</v>
      </c>
    </row>
    <row r="4685" spans="1:2">
      <c r="A4685" s="52">
        <v>40793</v>
      </c>
      <c r="B4685">
        <v>2.96</v>
      </c>
    </row>
    <row r="4686" spans="1:2">
      <c r="A4686" s="52">
        <v>40794</v>
      </c>
      <c r="B4686">
        <v>2.92</v>
      </c>
    </row>
    <row r="4687" spans="1:2">
      <c r="A4687" s="52">
        <v>40795</v>
      </c>
      <c r="B4687">
        <v>2.86</v>
      </c>
    </row>
    <row r="4688" spans="1:2">
      <c r="A4688" s="52">
        <v>40798</v>
      </c>
      <c r="B4688">
        <v>2.84</v>
      </c>
    </row>
    <row r="4689" spans="1:2">
      <c r="A4689" s="52">
        <v>40799</v>
      </c>
      <c r="B4689">
        <v>2.92</v>
      </c>
    </row>
    <row r="4690" spans="1:2">
      <c r="A4690" s="52">
        <v>40800</v>
      </c>
      <c r="B4690">
        <v>2.92</v>
      </c>
    </row>
    <row r="4691" spans="1:2">
      <c r="A4691" s="52">
        <v>40801</v>
      </c>
      <c r="B4691">
        <v>2.97</v>
      </c>
    </row>
    <row r="4692" spans="1:2">
      <c r="A4692" s="52">
        <v>40802</v>
      </c>
      <c r="B4692">
        <v>2.96</v>
      </c>
    </row>
    <row r="4693" spans="1:2">
      <c r="A4693" s="52">
        <v>40805</v>
      </c>
      <c r="B4693">
        <v>2.84</v>
      </c>
    </row>
    <row r="4694" spans="1:2">
      <c r="A4694" s="52">
        <v>40806</v>
      </c>
      <c r="B4694">
        <v>2.82</v>
      </c>
    </row>
    <row r="4695" spans="1:2">
      <c r="A4695" s="52">
        <v>40807</v>
      </c>
      <c r="B4695">
        <v>2.69</v>
      </c>
    </row>
    <row r="4696" spans="1:2">
      <c r="A4696" s="52">
        <v>40808</v>
      </c>
      <c r="B4696">
        <v>2.48</v>
      </c>
    </row>
    <row r="4697" spans="1:2">
      <c r="A4697" s="52">
        <v>40809</v>
      </c>
      <c r="B4697">
        <v>2.59</v>
      </c>
    </row>
    <row r="4698" spans="1:2">
      <c r="A4698" s="52">
        <v>40812</v>
      </c>
      <c r="B4698">
        <v>2.69</v>
      </c>
    </row>
    <row r="4699" spans="1:2">
      <c r="A4699" s="52">
        <v>40813</v>
      </c>
      <c r="B4699">
        <v>2.79</v>
      </c>
    </row>
    <row r="4700" spans="1:2">
      <c r="A4700" s="52">
        <v>40814</v>
      </c>
      <c r="B4700">
        <v>2.82</v>
      </c>
    </row>
    <row r="4701" spans="1:2">
      <c r="A4701" s="52">
        <v>40815</v>
      </c>
      <c r="B4701">
        <v>2.76</v>
      </c>
    </row>
    <row r="4702" spans="1:2">
      <c r="A4702" s="52">
        <v>40816</v>
      </c>
      <c r="B4702">
        <v>2.66</v>
      </c>
    </row>
    <row r="4703" spans="1:2">
      <c r="A4703" s="52">
        <v>40819</v>
      </c>
      <c r="B4703">
        <v>2.5099999999999998</v>
      </c>
    </row>
    <row r="4704" spans="1:2">
      <c r="A4704" s="52">
        <v>40820</v>
      </c>
      <c r="B4704">
        <v>2.5299999999999998</v>
      </c>
    </row>
    <row r="4705" spans="1:2">
      <c r="A4705" s="52">
        <v>40821</v>
      </c>
      <c r="B4705">
        <v>2.62</v>
      </c>
    </row>
    <row r="4706" spans="1:2">
      <c r="A4706" s="52">
        <v>40822</v>
      </c>
      <c r="B4706">
        <v>2.71</v>
      </c>
    </row>
    <row r="4707" spans="1:2">
      <c r="A4707" s="52">
        <v>40823</v>
      </c>
      <c r="B4707">
        <v>2.78</v>
      </c>
    </row>
    <row r="4708" spans="1:2">
      <c r="A4708" s="52">
        <v>40826</v>
      </c>
      <c r="B4708" t="s">
        <v>7113</v>
      </c>
    </row>
    <row r="4709" spans="1:2">
      <c r="A4709" s="52">
        <v>40827</v>
      </c>
      <c r="B4709">
        <v>2.87</v>
      </c>
    </row>
    <row r="4710" spans="1:2">
      <c r="A4710" s="52">
        <v>40828</v>
      </c>
      <c r="B4710">
        <v>2.94</v>
      </c>
    </row>
    <row r="4711" spans="1:2">
      <c r="A4711" s="52">
        <v>40829</v>
      </c>
      <c r="B4711">
        <v>2.9</v>
      </c>
    </row>
    <row r="4712" spans="1:2">
      <c r="A4712" s="52">
        <v>40830</v>
      </c>
      <c r="B4712">
        <v>2.97</v>
      </c>
    </row>
    <row r="4713" spans="1:2">
      <c r="A4713" s="52">
        <v>40833</v>
      </c>
      <c r="B4713">
        <v>2.88</v>
      </c>
    </row>
    <row r="4714" spans="1:2">
      <c r="A4714" s="52">
        <v>40834</v>
      </c>
      <c r="B4714">
        <v>2.91</v>
      </c>
    </row>
    <row r="4715" spans="1:2">
      <c r="A4715" s="52">
        <v>40835</v>
      </c>
      <c r="B4715">
        <v>2.9</v>
      </c>
    </row>
    <row r="4716" spans="1:2">
      <c r="A4716" s="52">
        <v>40836</v>
      </c>
      <c r="B4716">
        <v>2.92</v>
      </c>
    </row>
    <row r="4717" spans="1:2">
      <c r="A4717" s="52">
        <v>40837</v>
      </c>
      <c r="B4717">
        <v>2.98</v>
      </c>
    </row>
    <row r="4718" spans="1:2">
      <c r="A4718" s="52">
        <v>40840</v>
      </c>
      <c r="B4718">
        <v>3</v>
      </c>
    </row>
    <row r="4719" spans="1:2">
      <c r="A4719" s="52">
        <v>40841</v>
      </c>
      <c r="B4719">
        <v>2.86</v>
      </c>
    </row>
    <row r="4720" spans="1:2">
      <c r="A4720" s="52">
        <v>40842</v>
      </c>
      <c r="B4720">
        <v>2.95</v>
      </c>
    </row>
    <row r="4721" spans="1:2">
      <c r="A4721" s="52">
        <v>40843</v>
      </c>
      <c r="B4721">
        <v>3.18</v>
      </c>
    </row>
    <row r="4722" spans="1:2">
      <c r="A4722" s="52">
        <v>40844</v>
      </c>
      <c r="B4722">
        <v>3.09</v>
      </c>
    </row>
    <row r="4723" spans="1:2">
      <c r="A4723" s="52">
        <v>40847</v>
      </c>
      <c r="B4723">
        <v>2.89</v>
      </c>
    </row>
    <row r="4724" spans="1:2">
      <c r="A4724" s="52">
        <v>40848</v>
      </c>
      <c r="B4724">
        <v>2.73</v>
      </c>
    </row>
    <row r="4725" spans="1:2">
      <c r="A4725" s="52">
        <v>40849</v>
      </c>
      <c r="B4725">
        <v>2.75</v>
      </c>
    </row>
    <row r="4726" spans="1:2">
      <c r="A4726" s="52">
        <v>40850</v>
      </c>
      <c r="B4726">
        <v>2.83</v>
      </c>
    </row>
    <row r="4727" spans="1:2">
      <c r="A4727" s="52">
        <v>40851</v>
      </c>
      <c r="B4727">
        <v>2.81</v>
      </c>
    </row>
    <row r="4728" spans="1:2">
      <c r="A4728" s="52">
        <v>40854</v>
      </c>
      <c r="B4728">
        <v>2.77</v>
      </c>
    </row>
    <row r="4729" spans="1:2">
      <c r="A4729" s="52">
        <v>40855</v>
      </c>
      <c r="B4729">
        <v>2.84</v>
      </c>
    </row>
    <row r="4730" spans="1:2">
      <c r="A4730" s="52">
        <v>40856</v>
      </c>
      <c r="B4730">
        <v>2.73</v>
      </c>
    </row>
    <row r="4731" spans="1:2">
      <c r="A4731" s="52">
        <v>40857</v>
      </c>
      <c r="B4731">
        <v>2.8</v>
      </c>
    </row>
    <row r="4732" spans="1:2">
      <c r="A4732" s="52">
        <v>40858</v>
      </c>
      <c r="B4732" t="s">
        <v>7113</v>
      </c>
    </row>
    <row r="4733" spans="1:2">
      <c r="A4733" s="52">
        <v>40861</v>
      </c>
      <c r="B4733">
        <v>2.77</v>
      </c>
    </row>
    <row r="4734" spans="1:2">
      <c r="A4734" s="52">
        <v>40862</v>
      </c>
      <c r="B4734">
        <v>2.79</v>
      </c>
    </row>
    <row r="4735" spans="1:2">
      <c r="A4735" s="52">
        <v>40863</v>
      </c>
      <c r="B4735">
        <v>2.73</v>
      </c>
    </row>
    <row r="4736" spans="1:2">
      <c r="A4736" s="52">
        <v>40864</v>
      </c>
      <c r="B4736">
        <v>2.66</v>
      </c>
    </row>
    <row r="4737" spans="1:2">
      <c r="A4737" s="52">
        <v>40865</v>
      </c>
      <c r="B4737">
        <v>2.69</v>
      </c>
    </row>
    <row r="4738" spans="1:2">
      <c r="A4738" s="52">
        <v>40868</v>
      </c>
      <c r="B4738">
        <v>2.65</v>
      </c>
    </row>
    <row r="4739" spans="1:2">
      <c r="A4739" s="52">
        <v>40869</v>
      </c>
      <c r="B4739">
        <v>2.6</v>
      </c>
    </row>
    <row r="4740" spans="1:2">
      <c r="A4740" s="52">
        <v>40870</v>
      </c>
      <c r="B4740">
        <v>2.5299999999999998</v>
      </c>
    </row>
    <row r="4741" spans="1:2">
      <c r="A4741" s="52">
        <v>40871</v>
      </c>
      <c r="B4741" t="s">
        <v>7113</v>
      </c>
    </row>
    <row r="4742" spans="1:2">
      <c r="A4742" s="52">
        <v>40872</v>
      </c>
      <c r="B4742">
        <v>2.62</v>
      </c>
    </row>
    <row r="4743" spans="1:2">
      <c r="A4743" s="52">
        <v>40875</v>
      </c>
      <c r="B4743">
        <v>2.63</v>
      </c>
    </row>
    <row r="4744" spans="1:2">
      <c r="A4744" s="52">
        <v>40876</v>
      </c>
      <c r="B4744">
        <v>2.66</v>
      </c>
    </row>
    <row r="4745" spans="1:2">
      <c r="A4745" s="52">
        <v>40877</v>
      </c>
      <c r="B4745">
        <v>2.77</v>
      </c>
    </row>
    <row r="4746" spans="1:2">
      <c r="A4746" s="52">
        <v>40878</v>
      </c>
      <c r="B4746">
        <v>2.82</v>
      </c>
    </row>
    <row r="4747" spans="1:2">
      <c r="A4747" s="52">
        <v>40879</v>
      </c>
      <c r="B4747">
        <v>2.74</v>
      </c>
    </row>
    <row r="4748" spans="1:2">
      <c r="A4748" s="52">
        <v>40882</v>
      </c>
      <c r="B4748">
        <v>2.73</v>
      </c>
    </row>
    <row r="4749" spans="1:2">
      <c r="A4749" s="52">
        <v>40883</v>
      </c>
      <c r="B4749">
        <v>2.74</v>
      </c>
    </row>
    <row r="4750" spans="1:2">
      <c r="A4750" s="52">
        <v>40884</v>
      </c>
      <c r="B4750">
        <v>2.74</v>
      </c>
    </row>
    <row r="4751" spans="1:2">
      <c r="A4751" s="52">
        <v>40885</v>
      </c>
      <c r="B4751">
        <v>2.7</v>
      </c>
    </row>
    <row r="4752" spans="1:2">
      <c r="A4752" s="52">
        <v>40886</v>
      </c>
      <c r="B4752">
        <v>2.79</v>
      </c>
    </row>
    <row r="4753" spans="1:2">
      <c r="A4753" s="52">
        <v>40889</v>
      </c>
      <c r="B4753">
        <v>2.75</v>
      </c>
    </row>
    <row r="4754" spans="1:2">
      <c r="A4754" s="52">
        <v>40890</v>
      </c>
      <c r="B4754">
        <v>2.66</v>
      </c>
    </row>
    <row r="4755" spans="1:2">
      <c r="A4755" s="52">
        <v>40891</v>
      </c>
      <c r="B4755">
        <v>2.59</v>
      </c>
    </row>
    <row r="4756" spans="1:2">
      <c r="A4756" s="52">
        <v>40892</v>
      </c>
      <c r="B4756">
        <v>2.6</v>
      </c>
    </row>
    <row r="4757" spans="1:2">
      <c r="A4757" s="52">
        <v>40893</v>
      </c>
      <c r="B4757">
        <v>2.54</v>
      </c>
    </row>
    <row r="4758" spans="1:2">
      <c r="A4758" s="52">
        <v>40896</v>
      </c>
      <c r="B4758">
        <v>2.48</v>
      </c>
    </row>
    <row r="4759" spans="1:2">
      <c r="A4759" s="52">
        <v>40897</v>
      </c>
      <c r="B4759">
        <v>2.61</v>
      </c>
    </row>
    <row r="4760" spans="1:2">
      <c r="A4760" s="52">
        <v>40898</v>
      </c>
      <c r="B4760">
        <v>2.67</v>
      </c>
    </row>
    <row r="4761" spans="1:2">
      <c r="A4761" s="52">
        <v>40899</v>
      </c>
      <c r="B4761">
        <v>2.67</v>
      </c>
    </row>
    <row r="4762" spans="1:2">
      <c r="A4762" s="52">
        <v>40900</v>
      </c>
      <c r="B4762">
        <v>2.73</v>
      </c>
    </row>
    <row r="4763" spans="1:2">
      <c r="A4763" s="52">
        <v>40903</v>
      </c>
      <c r="B4763" t="s">
        <v>7113</v>
      </c>
    </row>
    <row r="4764" spans="1:2">
      <c r="A4764" s="52">
        <v>40904</v>
      </c>
      <c r="B4764">
        <v>2.72</v>
      </c>
    </row>
    <row r="4765" spans="1:2">
      <c r="A4765" s="52">
        <v>40905</v>
      </c>
      <c r="B4765">
        <v>2.59</v>
      </c>
    </row>
    <row r="4766" spans="1:2">
      <c r="A4766" s="52">
        <v>40906</v>
      </c>
      <c r="B4766">
        <v>2.58</v>
      </c>
    </row>
    <row r="4767" spans="1:2">
      <c r="A4767" s="52">
        <v>40907</v>
      </c>
      <c r="B4767">
        <v>2.57</v>
      </c>
    </row>
    <row r="4768" spans="1:2">
      <c r="A4768" s="52">
        <v>40910</v>
      </c>
      <c r="B4768" t="s">
        <v>7113</v>
      </c>
    </row>
    <row r="4769" spans="1:2">
      <c r="A4769" s="52">
        <v>40911</v>
      </c>
      <c r="B4769">
        <v>2.67</v>
      </c>
    </row>
    <row r="4770" spans="1:2">
      <c r="A4770" s="52">
        <v>40912</v>
      </c>
      <c r="B4770">
        <v>2.71</v>
      </c>
    </row>
    <row r="4771" spans="1:2">
      <c r="A4771" s="52">
        <v>40913</v>
      </c>
      <c r="B4771">
        <v>2.74</v>
      </c>
    </row>
    <row r="4772" spans="1:2">
      <c r="A4772" s="52">
        <v>40914</v>
      </c>
      <c r="B4772">
        <v>2.7</v>
      </c>
    </row>
    <row r="4773" spans="1:2">
      <c r="A4773" s="52">
        <v>40917</v>
      </c>
      <c r="B4773">
        <v>2.7</v>
      </c>
    </row>
    <row r="4774" spans="1:2">
      <c r="A4774" s="52">
        <v>40918</v>
      </c>
      <c r="B4774">
        <v>2.71</v>
      </c>
    </row>
    <row r="4775" spans="1:2">
      <c r="A4775" s="52">
        <v>40919</v>
      </c>
      <c r="B4775">
        <v>2.63</v>
      </c>
    </row>
    <row r="4776" spans="1:2">
      <c r="A4776" s="52">
        <v>40920</v>
      </c>
      <c r="B4776">
        <v>2.65</v>
      </c>
    </row>
    <row r="4777" spans="1:2">
      <c r="A4777" s="52">
        <v>40921</v>
      </c>
      <c r="B4777">
        <v>2.59</v>
      </c>
    </row>
    <row r="4778" spans="1:2">
      <c r="A4778" s="52">
        <v>40924</v>
      </c>
      <c r="B4778" t="s">
        <v>7113</v>
      </c>
    </row>
    <row r="4779" spans="1:2">
      <c r="A4779" s="52">
        <v>40925</v>
      </c>
      <c r="B4779">
        <v>2.57</v>
      </c>
    </row>
    <row r="4780" spans="1:2">
      <c r="A4780" s="52">
        <v>40926</v>
      </c>
      <c r="B4780">
        <v>2.63</v>
      </c>
    </row>
    <row r="4781" spans="1:2">
      <c r="A4781" s="52">
        <v>40927</v>
      </c>
      <c r="B4781">
        <v>2.72</v>
      </c>
    </row>
    <row r="4782" spans="1:2">
      <c r="A4782" s="52">
        <v>40928</v>
      </c>
      <c r="B4782">
        <v>2.78</v>
      </c>
    </row>
    <row r="4783" spans="1:2">
      <c r="A4783" s="52">
        <v>40931</v>
      </c>
      <c r="B4783">
        <v>2.82</v>
      </c>
    </row>
    <row r="4784" spans="1:2">
      <c r="A4784" s="52">
        <v>40932</v>
      </c>
      <c r="B4784">
        <v>2.82</v>
      </c>
    </row>
    <row r="4785" spans="1:2">
      <c r="A4785" s="52">
        <v>40933</v>
      </c>
      <c r="B4785">
        <v>2.78</v>
      </c>
    </row>
    <row r="4786" spans="1:2">
      <c r="A4786" s="52">
        <v>40934</v>
      </c>
      <c r="B4786">
        <v>2.74</v>
      </c>
    </row>
    <row r="4787" spans="1:2">
      <c r="A4787" s="52">
        <v>40935</v>
      </c>
      <c r="B4787">
        <v>2.71</v>
      </c>
    </row>
    <row r="4788" spans="1:2">
      <c r="A4788" s="52">
        <v>40938</v>
      </c>
      <c r="B4788">
        <v>2.64</v>
      </c>
    </row>
    <row r="4789" spans="1:2">
      <c r="A4789" s="52">
        <v>40939</v>
      </c>
      <c r="B4789">
        <v>2.59</v>
      </c>
    </row>
    <row r="4790" spans="1:2">
      <c r="A4790" s="52">
        <v>40940</v>
      </c>
      <c r="B4790">
        <v>2.65</v>
      </c>
    </row>
    <row r="4791" spans="1:2">
      <c r="A4791" s="52">
        <v>40941</v>
      </c>
      <c r="B4791">
        <v>2.64</v>
      </c>
    </row>
    <row r="4792" spans="1:2">
      <c r="A4792" s="52">
        <v>40942</v>
      </c>
      <c r="B4792">
        <v>2.76</v>
      </c>
    </row>
    <row r="4793" spans="1:2">
      <c r="A4793" s="52">
        <v>40945</v>
      </c>
      <c r="B4793">
        <v>2.71</v>
      </c>
    </row>
    <row r="4794" spans="1:2">
      <c r="A4794" s="52">
        <v>40946</v>
      </c>
      <c r="B4794">
        <v>2.78</v>
      </c>
    </row>
    <row r="4795" spans="1:2">
      <c r="A4795" s="52">
        <v>40947</v>
      </c>
      <c r="B4795">
        <v>2.78</v>
      </c>
    </row>
    <row r="4796" spans="1:2">
      <c r="A4796" s="52">
        <v>40948</v>
      </c>
      <c r="B4796">
        <v>2.83</v>
      </c>
    </row>
    <row r="4797" spans="1:2">
      <c r="A4797" s="52">
        <v>40949</v>
      </c>
      <c r="B4797">
        <v>2.75</v>
      </c>
    </row>
    <row r="4798" spans="1:2">
      <c r="A4798" s="52">
        <v>40952</v>
      </c>
      <c r="B4798">
        <v>2.78</v>
      </c>
    </row>
    <row r="4799" spans="1:2">
      <c r="A4799" s="52">
        <v>40953</v>
      </c>
      <c r="B4799">
        <v>2.7</v>
      </c>
    </row>
    <row r="4800" spans="1:2">
      <c r="A4800" s="52">
        <v>40954</v>
      </c>
      <c r="B4800">
        <v>2.72</v>
      </c>
    </row>
    <row r="4801" spans="1:2">
      <c r="A4801" s="52">
        <v>40955</v>
      </c>
      <c r="B4801">
        <v>2.78</v>
      </c>
    </row>
    <row r="4802" spans="1:2">
      <c r="A4802" s="52">
        <v>40956</v>
      </c>
      <c r="B4802">
        <v>2.8</v>
      </c>
    </row>
    <row r="4803" spans="1:2">
      <c r="A4803" s="52">
        <v>40959</v>
      </c>
      <c r="B4803" t="s">
        <v>7113</v>
      </c>
    </row>
    <row r="4804" spans="1:2">
      <c r="A4804" s="52">
        <v>40960</v>
      </c>
      <c r="B4804">
        <v>2.84</v>
      </c>
    </row>
    <row r="4805" spans="1:2">
      <c r="A4805" s="52">
        <v>40961</v>
      </c>
      <c r="B4805">
        <v>2.79</v>
      </c>
    </row>
    <row r="4806" spans="1:2">
      <c r="A4806" s="52">
        <v>40962</v>
      </c>
      <c r="B4806">
        <v>2.77</v>
      </c>
    </row>
    <row r="4807" spans="1:2">
      <c r="A4807" s="52">
        <v>40963</v>
      </c>
      <c r="B4807">
        <v>2.75</v>
      </c>
    </row>
    <row r="4808" spans="1:2">
      <c r="A4808" s="52">
        <v>40966</v>
      </c>
      <c r="B4808">
        <v>2.69</v>
      </c>
    </row>
    <row r="4809" spans="1:2">
      <c r="A4809" s="52">
        <v>40967</v>
      </c>
      <c r="B4809">
        <v>2.71</v>
      </c>
    </row>
    <row r="4810" spans="1:2">
      <c r="A4810" s="52">
        <v>40968</v>
      </c>
      <c r="B4810">
        <v>2.73</v>
      </c>
    </row>
    <row r="4811" spans="1:2">
      <c r="A4811" s="52">
        <v>40969</v>
      </c>
      <c r="B4811">
        <v>2.8</v>
      </c>
    </row>
    <row r="4812" spans="1:2">
      <c r="A4812" s="52">
        <v>40970</v>
      </c>
      <c r="B4812">
        <v>2.77</v>
      </c>
    </row>
    <row r="4813" spans="1:2">
      <c r="A4813" s="52">
        <v>40973</v>
      </c>
      <c r="B4813">
        <v>2.78</v>
      </c>
    </row>
    <row r="4814" spans="1:2">
      <c r="A4814" s="52">
        <v>40974</v>
      </c>
      <c r="B4814">
        <v>2.73</v>
      </c>
    </row>
    <row r="4815" spans="1:2">
      <c r="A4815" s="52">
        <v>40975</v>
      </c>
      <c r="B4815">
        <v>2.76</v>
      </c>
    </row>
    <row r="4816" spans="1:2">
      <c r="A4816" s="52">
        <v>40976</v>
      </c>
      <c r="B4816">
        <v>2.82</v>
      </c>
    </row>
    <row r="4817" spans="1:2">
      <c r="A4817" s="52">
        <v>40977</v>
      </c>
      <c r="B4817">
        <v>2.83</v>
      </c>
    </row>
    <row r="4818" spans="1:2">
      <c r="A4818" s="52">
        <v>40980</v>
      </c>
      <c r="B4818">
        <v>2.82</v>
      </c>
    </row>
    <row r="4819" spans="1:2">
      <c r="A4819" s="52">
        <v>40981</v>
      </c>
      <c r="B4819">
        <v>2.92</v>
      </c>
    </row>
    <row r="4820" spans="1:2">
      <c r="A4820" s="52">
        <v>40982</v>
      </c>
      <c r="B4820">
        <v>3.08</v>
      </c>
    </row>
    <row r="4821" spans="1:2">
      <c r="A4821" s="52">
        <v>40983</v>
      </c>
      <c r="B4821">
        <v>3.08</v>
      </c>
    </row>
    <row r="4822" spans="1:2">
      <c r="A4822" s="52">
        <v>40984</v>
      </c>
      <c r="B4822">
        <v>3.08</v>
      </c>
    </row>
    <row r="4823" spans="1:2">
      <c r="A4823" s="52">
        <v>40987</v>
      </c>
      <c r="B4823">
        <v>3.14</v>
      </c>
    </row>
    <row r="4824" spans="1:2">
      <c r="A4824" s="52">
        <v>40988</v>
      </c>
      <c r="B4824">
        <v>3.13</v>
      </c>
    </row>
    <row r="4825" spans="1:2">
      <c r="A4825" s="52">
        <v>40989</v>
      </c>
      <c r="B4825">
        <v>3.06</v>
      </c>
    </row>
    <row r="4826" spans="1:2">
      <c r="A4826" s="52">
        <v>40990</v>
      </c>
      <c r="B4826">
        <v>3.04</v>
      </c>
    </row>
    <row r="4827" spans="1:2">
      <c r="A4827" s="52">
        <v>40991</v>
      </c>
      <c r="B4827">
        <v>2.99</v>
      </c>
    </row>
    <row r="4828" spans="1:2">
      <c r="A4828" s="52">
        <v>40994</v>
      </c>
      <c r="B4828">
        <v>3</v>
      </c>
    </row>
    <row r="4829" spans="1:2">
      <c r="A4829" s="52">
        <v>40995</v>
      </c>
      <c r="B4829">
        <v>2.96</v>
      </c>
    </row>
    <row r="4830" spans="1:2">
      <c r="A4830" s="52">
        <v>40996</v>
      </c>
      <c r="B4830">
        <v>2.97</v>
      </c>
    </row>
    <row r="4831" spans="1:2">
      <c r="A4831" s="52">
        <v>40997</v>
      </c>
      <c r="B4831">
        <v>2.93</v>
      </c>
    </row>
    <row r="4832" spans="1:2">
      <c r="A4832" s="52">
        <v>40998</v>
      </c>
      <c r="B4832">
        <v>3</v>
      </c>
    </row>
    <row r="4833" spans="1:2">
      <c r="A4833" s="52">
        <v>41001</v>
      </c>
      <c r="B4833">
        <v>3</v>
      </c>
    </row>
    <row r="4834" spans="1:2">
      <c r="A4834" s="52">
        <v>41002</v>
      </c>
      <c r="B4834">
        <v>3.07</v>
      </c>
    </row>
    <row r="4835" spans="1:2">
      <c r="A4835" s="52">
        <v>41003</v>
      </c>
      <c r="B4835">
        <v>3.02</v>
      </c>
    </row>
    <row r="4836" spans="1:2">
      <c r="A4836" s="52">
        <v>41004</v>
      </c>
      <c r="B4836">
        <v>2.97</v>
      </c>
    </row>
    <row r="4837" spans="1:2">
      <c r="A4837" s="52">
        <v>41005</v>
      </c>
      <c r="B4837">
        <v>2.85</v>
      </c>
    </row>
    <row r="4838" spans="1:2">
      <c r="A4838" s="52">
        <v>41008</v>
      </c>
      <c r="B4838">
        <v>2.82</v>
      </c>
    </row>
    <row r="4839" spans="1:2">
      <c r="A4839" s="52">
        <v>41009</v>
      </c>
      <c r="B4839">
        <v>2.77</v>
      </c>
    </row>
    <row r="4840" spans="1:2">
      <c r="A4840" s="52">
        <v>41010</v>
      </c>
      <c r="B4840">
        <v>2.82</v>
      </c>
    </row>
    <row r="4841" spans="1:2">
      <c r="A4841" s="52">
        <v>41011</v>
      </c>
      <c r="B4841">
        <v>2.85</v>
      </c>
    </row>
    <row r="4842" spans="1:2">
      <c r="A4842" s="52">
        <v>41012</v>
      </c>
      <c r="B4842">
        <v>2.77</v>
      </c>
    </row>
    <row r="4843" spans="1:2">
      <c r="A4843" s="52">
        <v>41015</v>
      </c>
      <c r="B4843">
        <v>2.75</v>
      </c>
    </row>
    <row r="4844" spans="1:2">
      <c r="A4844" s="52">
        <v>41016</v>
      </c>
      <c r="B4844">
        <v>2.79</v>
      </c>
    </row>
    <row r="4845" spans="1:2">
      <c r="A4845" s="52">
        <v>41017</v>
      </c>
      <c r="B4845">
        <v>2.76</v>
      </c>
    </row>
    <row r="4846" spans="1:2">
      <c r="A4846" s="52">
        <v>41018</v>
      </c>
      <c r="B4846">
        <v>2.74</v>
      </c>
    </row>
    <row r="4847" spans="1:2">
      <c r="A4847" s="52">
        <v>41019</v>
      </c>
      <c r="B4847">
        <v>2.75</v>
      </c>
    </row>
    <row r="4848" spans="1:2">
      <c r="A4848" s="52">
        <v>41022</v>
      </c>
      <c r="B4848">
        <v>2.71</v>
      </c>
    </row>
    <row r="4849" spans="1:2">
      <c r="A4849" s="52">
        <v>41023</v>
      </c>
      <c r="B4849">
        <v>2.75</v>
      </c>
    </row>
    <row r="4850" spans="1:2">
      <c r="A4850" s="52">
        <v>41024</v>
      </c>
      <c r="B4850">
        <v>2.76</v>
      </c>
    </row>
    <row r="4851" spans="1:2">
      <c r="A4851" s="52">
        <v>41025</v>
      </c>
      <c r="B4851">
        <v>2.74</v>
      </c>
    </row>
    <row r="4852" spans="1:2">
      <c r="A4852" s="52">
        <v>41026</v>
      </c>
      <c r="B4852">
        <v>2.73</v>
      </c>
    </row>
    <row r="4853" spans="1:2">
      <c r="A4853" s="52">
        <v>41029</v>
      </c>
      <c r="B4853">
        <v>2.73</v>
      </c>
    </row>
    <row r="4854" spans="1:2">
      <c r="A4854" s="52">
        <v>41030</v>
      </c>
      <c r="B4854">
        <v>2.76</v>
      </c>
    </row>
    <row r="4855" spans="1:2">
      <c r="A4855" s="52">
        <v>41031</v>
      </c>
      <c r="B4855">
        <v>2.72</v>
      </c>
    </row>
    <row r="4856" spans="1:2">
      <c r="A4856" s="52">
        <v>41032</v>
      </c>
      <c r="B4856">
        <v>2.72</v>
      </c>
    </row>
    <row r="4857" spans="1:2">
      <c r="A4857" s="52">
        <v>41033</v>
      </c>
      <c r="B4857">
        <v>2.67</v>
      </c>
    </row>
    <row r="4858" spans="1:2">
      <c r="A4858" s="52">
        <v>41036</v>
      </c>
      <c r="B4858">
        <v>2.67</v>
      </c>
    </row>
    <row r="4859" spans="1:2">
      <c r="A4859" s="52">
        <v>41037</v>
      </c>
      <c r="B4859">
        <v>2.63</v>
      </c>
    </row>
    <row r="4860" spans="1:2">
      <c r="A4860" s="52">
        <v>41038</v>
      </c>
      <c r="B4860">
        <v>2.63</v>
      </c>
    </row>
    <row r="4861" spans="1:2">
      <c r="A4861" s="52">
        <v>41039</v>
      </c>
      <c r="B4861">
        <v>2.64</v>
      </c>
    </row>
    <row r="4862" spans="1:2">
      <c r="A4862" s="52">
        <v>41040</v>
      </c>
      <c r="B4862">
        <v>2.59</v>
      </c>
    </row>
    <row r="4863" spans="1:2">
      <c r="A4863" s="52">
        <v>41043</v>
      </c>
      <c r="B4863">
        <v>2.5299999999999998</v>
      </c>
    </row>
    <row r="4864" spans="1:2">
      <c r="A4864" s="52">
        <v>41044</v>
      </c>
      <c r="B4864">
        <v>2.5</v>
      </c>
    </row>
    <row r="4865" spans="1:2">
      <c r="A4865" s="52">
        <v>41045</v>
      </c>
      <c r="B4865">
        <v>2.48</v>
      </c>
    </row>
    <row r="4866" spans="1:2">
      <c r="A4866" s="52">
        <v>41046</v>
      </c>
      <c r="B4866">
        <v>2.39</v>
      </c>
    </row>
    <row r="4867" spans="1:2">
      <c r="A4867" s="52">
        <v>41047</v>
      </c>
      <c r="B4867">
        <v>2.4</v>
      </c>
    </row>
    <row r="4868" spans="1:2">
      <c r="A4868" s="52">
        <v>41050</v>
      </c>
      <c r="B4868">
        <v>2.42</v>
      </c>
    </row>
    <row r="4869" spans="1:2">
      <c r="A4869" s="52">
        <v>41051</v>
      </c>
      <c r="B4869">
        <v>2.48</v>
      </c>
    </row>
    <row r="4870" spans="1:2">
      <c r="A4870" s="52">
        <v>41052</v>
      </c>
      <c r="B4870">
        <v>2.41</v>
      </c>
    </row>
    <row r="4871" spans="1:2">
      <c r="A4871" s="52">
        <v>41053</v>
      </c>
      <c r="B4871">
        <v>2.46</v>
      </c>
    </row>
    <row r="4872" spans="1:2">
      <c r="A4872" s="52">
        <v>41054</v>
      </c>
      <c r="B4872">
        <v>2.44</v>
      </c>
    </row>
    <row r="4873" spans="1:2">
      <c r="A4873" s="52">
        <v>41057</v>
      </c>
      <c r="B4873" t="s">
        <v>7113</v>
      </c>
    </row>
    <row r="4874" spans="1:2">
      <c r="A4874" s="52">
        <v>41058</v>
      </c>
      <c r="B4874">
        <v>2.44</v>
      </c>
    </row>
    <row r="4875" spans="1:2">
      <c r="A4875" s="52">
        <v>41059</v>
      </c>
      <c r="B4875">
        <v>2.3199999999999998</v>
      </c>
    </row>
    <row r="4876" spans="1:2">
      <c r="A4876" s="52">
        <v>41060</v>
      </c>
      <c r="B4876">
        <v>2.27</v>
      </c>
    </row>
    <row r="4877" spans="1:2">
      <c r="A4877" s="52">
        <v>41061</v>
      </c>
      <c r="B4877">
        <v>2.13</v>
      </c>
    </row>
    <row r="4878" spans="1:2">
      <c r="A4878" s="52">
        <v>41064</v>
      </c>
      <c r="B4878">
        <v>2.17</v>
      </c>
    </row>
    <row r="4879" spans="1:2">
      <c r="A4879" s="52">
        <v>41065</v>
      </c>
      <c r="B4879">
        <v>2.23</v>
      </c>
    </row>
    <row r="4880" spans="1:2">
      <c r="A4880" s="52">
        <v>41066</v>
      </c>
      <c r="B4880">
        <v>2.34</v>
      </c>
    </row>
    <row r="4881" spans="1:2">
      <c r="A4881" s="52">
        <v>41067</v>
      </c>
      <c r="B4881">
        <v>2.35</v>
      </c>
    </row>
    <row r="4882" spans="1:2">
      <c r="A4882" s="52">
        <v>41068</v>
      </c>
      <c r="B4882">
        <v>2.36</v>
      </c>
    </row>
    <row r="4883" spans="1:2">
      <c r="A4883" s="52">
        <v>41071</v>
      </c>
      <c r="B4883">
        <v>2.2999999999999998</v>
      </c>
    </row>
    <row r="4884" spans="1:2">
      <c r="A4884" s="52">
        <v>41072</v>
      </c>
      <c r="B4884">
        <v>2.37</v>
      </c>
    </row>
    <row r="4885" spans="1:2">
      <c r="A4885" s="52">
        <v>41073</v>
      </c>
      <c r="B4885">
        <v>2.2999999999999998</v>
      </c>
    </row>
    <row r="4886" spans="1:2">
      <c r="A4886" s="52">
        <v>41074</v>
      </c>
      <c r="B4886">
        <v>2.33</v>
      </c>
    </row>
    <row r="4887" spans="1:2">
      <c r="A4887" s="52">
        <v>41075</v>
      </c>
      <c r="B4887">
        <v>2.2999999999999998</v>
      </c>
    </row>
    <row r="4888" spans="1:2">
      <c r="A4888" s="52">
        <v>41078</v>
      </c>
      <c r="B4888">
        <v>2.2799999999999998</v>
      </c>
    </row>
    <row r="4889" spans="1:2">
      <c r="A4889" s="52">
        <v>41079</v>
      </c>
      <c r="B4889">
        <v>2.33</v>
      </c>
    </row>
    <row r="4890" spans="1:2">
      <c r="A4890" s="52">
        <v>41080</v>
      </c>
      <c r="B4890">
        <v>2.34</v>
      </c>
    </row>
    <row r="4891" spans="1:2">
      <c r="A4891" s="52">
        <v>41081</v>
      </c>
      <c r="B4891">
        <v>2.2999999999999998</v>
      </c>
    </row>
    <row r="4892" spans="1:2">
      <c r="A4892" s="52">
        <v>41082</v>
      </c>
      <c r="B4892">
        <v>2.37</v>
      </c>
    </row>
    <row r="4893" spans="1:2">
      <c r="A4893" s="52">
        <v>41085</v>
      </c>
      <c r="B4893">
        <v>2.31</v>
      </c>
    </row>
    <row r="4894" spans="1:2">
      <c r="A4894" s="52">
        <v>41086</v>
      </c>
      <c r="B4894">
        <v>2.34</v>
      </c>
    </row>
    <row r="4895" spans="1:2">
      <c r="A4895" s="52">
        <v>41087</v>
      </c>
      <c r="B4895">
        <v>2.3199999999999998</v>
      </c>
    </row>
    <row r="4896" spans="1:2">
      <c r="A4896" s="52">
        <v>41088</v>
      </c>
      <c r="B4896">
        <v>2.2799999999999998</v>
      </c>
    </row>
    <row r="4897" spans="1:2">
      <c r="A4897" s="52">
        <v>41089</v>
      </c>
      <c r="B4897">
        <v>2.38</v>
      </c>
    </row>
    <row r="4898" spans="1:2">
      <c r="A4898" s="52">
        <v>41092</v>
      </c>
      <c r="B4898">
        <v>2.2999999999999998</v>
      </c>
    </row>
    <row r="4899" spans="1:2">
      <c r="A4899" s="52">
        <v>41093</v>
      </c>
      <c r="B4899">
        <v>2.36</v>
      </c>
    </row>
    <row r="4900" spans="1:2">
      <c r="A4900" s="52">
        <v>41094</v>
      </c>
      <c r="B4900" t="s">
        <v>7113</v>
      </c>
    </row>
    <row r="4901" spans="1:2">
      <c r="A4901" s="52">
        <v>41095</v>
      </c>
      <c r="B4901">
        <v>2.34</v>
      </c>
    </row>
    <row r="4902" spans="1:2">
      <c r="A4902" s="52">
        <v>41096</v>
      </c>
      <c r="B4902">
        <v>2.2799999999999998</v>
      </c>
    </row>
    <row r="4903" spans="1:2">
      <c r="A4903" s="52">
        <v>41099</v>
      </c>
      <c r="B4903">
        <v>2.2400000000000002</v>
      </c>
    </row>
    <row r="4904" spans="1:2">
      <c r="A4904" s="52">
        <v>41100</v>
      </c>
      <c r="B4904">
        <v>2.2200000000000002</v>
      </c>
    </row>
    <row r="4905" spans="1:2">
      <c r="A4905" s="52">
        <v>41101</v>
      </c>
      <c r="B4905">
        <v>2.2200000000000002</v>
      </c>
    </row>
    <row r="4906" spans="1:2">
      <c r="A4906" s="52">
        <v>41102</v>
      </c>
      <c r="B4906">
        <v>2.1800000000000002</v>
      </c>
    </row>
    <row r="4907" spans="1:2">
      <c r="A4907" s="52">
        <v>41103</v>
      </c>
      <c r="B4907">
        <v>2.2000000000000002</v>
      </c>
    </row>
    <row r="4908" spans="1:2">
      <c r="A4908" s="52">
        <v>41106</v>
      </c>
      <c r="B4908">
        <v>2.1800000000000002</v>
      </c>
    </row>
    <row r="4909" spans="1:2">
      <c r="A4909" s="52">
        <v>41107</v>
      </c>
      <c r="B4909">
        <v>2.2200000000000002</v>
      </c>
    </row>
    <row r="4910" spans="1:2">
      <c r="A4910" s="52">
        <v>41108</v>
      </c>
      <c r="B4910">
        <v>2.21</v>
      </c>
    </row>
    <row r="4911" spans="1:2">
      <c r="A4911" s="52">
        <v>41109</v>
      </c>
      <c r="B4911">
        <v>2.2400000000000002</v>
      </c>
    </row>
    <row r="4912" spans="1:2">
      <c r="A4912" s="52">
        <v>41110</v>
      </c>
      <c r="B4912">
        <v>2.17</v>
      </c>
    </row>
    <row r="4913" spans="1:2">
      <c r="A4913" s="52">
        <v>41113</v>
      </c>
      <c r="B4913">
        <v>2.15</v>
      </c>
    </row>
    <row r="4914" spans="1:2">
      <c r="A4914" s="52">
        <v>41114</v>
      </c>
      <c r="B4914">
        <v>2.11</v>
      </c>
    </row>
    <row r="4915" spans="1:2">
      <c r="A4915" s="52">
        <v>41115</v>
      </c>
      <c r="B4915">
        <v>2.11</v>
      </c>
    </row>
    <row r="4916" spans="1:2">
      <c r="A4916" s="52">
        <v>41116</v>
      </c>
      <c r="B4916">
        <v>2.13</v>
      </c>
    </row>
    <row r="4917" spans="1:2">
      <c r="A4917" s="52">
        <v>41117</v>
      </c>
      <c r="B4917">
        <v>2.27</v>
      </c>
    </row>
    <row r="4918" spans="1:2">
      <c r="A4918" s="52">
        <v>41120</v>
      </c>
      <c r="B4918">
        <v>2.2200000000000002</v>
      </c>
    </row>
    <row r="4919" spans="1:2">
      <c r="A4919" s="52">
        <v>41121</v>
      </c>
      <c r="B4919">
        <v>2.21</v>
      </c>
    </row>
    <row r="4920" spans="1:2">
      <c r="A4920" s="52">
        <v>41122</v>
      </c>
      <c r="B4920">
        <v>2.25</v>
      </c>
    </row>
    <row r="4921" spans="1:2">
      <c r="A4921" s="52">
        <v>41123</v>
      </c>
      <c r="B4921">
        <v>2.2000000000000002</v>
      </c>
    </row>
    <row r="4922" spans="1:2">
      <c r="A4922" s="52">
        <v>41124</v>
      </c>
      <c r="B4922">
        <v>2.2999999999999998</v>
      </c>
    </row>
    <row r="4923" spans="1:2">
      <c r="A4923" s="52">
        <v>41127</v>
      </c>
      <c r="B4923">
        <v>2.29</v>
      </c>
    </row>
    <row r="4924" spans="1:2">
      <c r="A4924" s="52">
        <v>41128</v>
      </c>
      <c r="B4924">
        <v>2.37</v>
      </c>
    </row>
    <row r="4925" spans="1:2">
      <c r="A4925" s="52">
        <v>41129</v>
      </c>
      <c r="B4925">
        <v>2.39</v>
      </c>
    </row>
    <row r="4926" spans="1:2">
      <c r="A4926" s="52">
        <v>41130</v>
      </c>
      <c r="B4926">
        <v>2.4</v>
      </c>
    </row>
    <row r="4927" spans="1:2">
      <c r="A4927" s="52">
        <v>41131</v>
      </c>
      <c r="B4927">
        <v>2.37</v>
      </c>
    </row>
    <row r="4928" spans="1:2">
      <c r="A4928" s="52">
        <v>41134</v>
      </c>
      <c r="B4928">
        <v>2.37</v>
      </c>
    </row>
    <row r="4929" spans="1:2">
      <c r="A4929" s="52">
        <v>41135</v>
      </c>
      <c r="B4929">
        <v>2.4500000000000002</v>
      </c>
    </row>
    <row r="4930" spans="1:2">
      <c r="A4930" s="52">
        <v>41136</v>
      </c>
      <c r="B4930">
        <v>2.5299999999999998</v>
      </c>
    </row>
    <row r="4931" spans="1:2">
      <c r="A4931" s="52">
        <v>41137</v>
      </c>
      <c r="B4931">
        <v>2.57</v>
      </c>
    </row>
    <row r="4932" spans="1:2">
      <c r="A4932" s="52">
        <v>41138</v>
      </c>
      <c r="B4932">
        <v>2.5499999999999998</v>
      </c>
    </row>
    <row r="4933" spans="1:2">
      <c r="A4933" s="52">
        <v>41141</v>
      </c>
      <c r="B4933">
        <v>2.5499999999999998</v>
      </c>
    </row>
    <row r="4934" spans="1:2">
      <c r="A4934" s="52">
        <v>41142</v>
      </c>
      <c r="B4934">
        <v>2.5299999999999998</v>
      </c>
    </row>
    <row r="4935" spans="1:2">
      <c r="A4935" s="52">
        <v>41143</v>
      </c>
      <c r="B4935">
        <v>2.44</v>
      </c>
    </row>
    <row r="4936" spans="1:2">
      <c r="A4936" s="52">
        <v>41144</v>
      </c>
      <c r="B4936">
        <v>2.41</v>
      </c>
    </row>
    <row r="4937" spans="1:2">
      <c r="A4937" s="52">
        <v>41145</v>
      </c>
      <c r="B4937">
        <v>2.41</v>
      </c>
    </row>
    <row r="4938" spans="1:2">
      <c r="A4938" s="52">
        <v>41148</v>
      </c>
      <c r="B4938">
        <v>2.38</v>
      </c>
    </row>
    <row r="4939" spans="1:2">
      <c r="A4939" s="52">
        <v>41149</v>
      </c>
      <c r="B4939">
        <v>2.36</v>
      </c>
    </row>
    <row r="4940" spans="1:2">
      <c r="A4940" s="52">
        <v>41150</v>
      </c>
      <c r="B4940">
        <v>2.38</v>
      </c>
    </row>
    <row r="4941" spans="1:2">
      <c r="A4941" s="52">
        <v>41151</v>
      </c>
      <c r="B4941">
        <v>2.36</v>
      </c>
    </row>
    <row r="4942" spans="1:2">
      <c r="A4942" s="52">
        <v>41152</v>
      </c>
      <c r="B4942">
        <v>2.29</v>
      </c>
    </row>
    <row r="4943" spans="1:2">
      <c r="A4943" s="52">
        <v>41155</v>
      </c>
      <c r="B4943" t="s">
        <v>7113</v>
      </c>
    </row>
    <row r="4944" spans="1:2">
      <c r="A4944" s="52">
        <v>41156</v>
      </c>
      <c r="B4944">
        <v>2.2999999999999998</v>
      </c>
    </row>
    <row r="4945" spans="1:2">
      <c r="A4945" s="52">
        <v>41157</v>
      </c>
      <c r="B4945">
        <v>2.3199999999999998</v>
      </c>
    </row>
    <row r="4946" spans="1:2">
      <c r="A4946" s="52">
        <v>41158</v>
      </c>
      <c r="B4946">
        <v>2.41</v>
      </c>
    </row>
    <row r="4947" spans="1:2">
      <c r="A4947" s="52">
        <v>41159</v>
      </c>
      <c r="B4947">
        <v>2.42</v>
      </c>
    </row>
    <row r="4948" spans="1:2">
      <c r="A4948" s="52">
        <v>41162</v>
      </c>
      <c r="B4948">
        <v>2.4300000000000002</v>
      </c>
    </row>
    <row r="4949" spans="1:2">
      <c r="A4949" s="52">
        <v>41163</v>
      </c>
      <c r="B4949">
        <v>2.44</v>
      </c>
    </row>
    <row r="4950" spans="1:2">
      <c r="A4950" s="52">
        <v>41164</v>
      </c>
      <c r="B4950">
        <v>2.52</v>
      </c>
    </row>
    <row r="4951" spans="1:2">
      <c r="A4951" s="52">
        <v>41165</v>
      </c>
      <c r="B4951">
        <v>2.5299999999999998</v>
      </c>
    </row>
    <row r="4952" spans="1:2">
      <c r="A4952" s="52">
        <v>41166</v>
      </c>
      <c r="B4952">
        <v>2.68</v>
      </c>
    </row>
    <row r="4953" spans="1:2">
      <c r="A4953" s="52">
        <v>41169</v>
      </c>
      <c r="B4953">
        <v>2.64</v>
      </c>
    </row>
    <row r="4954" spans="1:2">
      <c r="A4954" s="52">
        <v>41170</v>
      </c>
      <c r="B4954">
        <v>2.61</v>
      </c>
    </row>
    <row r="4955" spans="1:2">
      <c r="A4955" s="52">
        <v>41171</v>
      </c>
      <c r="B4955">
        <v>2.58</v>
      </c>
    </row>
    <row r="4956" spans="1:2">
      <c r="A4956" s="52">
        <v>41172</v>
      </c>
      <c r="B4956">
        <v>2.58</v>
      </c>
    </row>
    <row r="4957" spans="1:2">
      <c r="A4957" s="52">
        <v>41173</v>
      </c>
      <c r="B4957">
        <v>2.57</v>
      </c>
    </row>
    <row r="4958" spans="1:2">
      <c r="A4958" s="52">
        <v>41176</v>
      </c>
      <c r="B4958">
        <v>2.5299999999999998</v>
      </c>
    </row>
    <row r="4959" spans="1:2">
      <c r="A4959" s="52">
        <v>41177</v>
      </c>
      <c r="B4959">
        <v>2.4700000000000002</v>
      </c>
    </row>
    <row r="4960" spans="1:2">
      <c r="A4960" s="52">
        <v>41178</v>
      </c>
      <c r="B4960">
        <v>2.4</v>
      </c>
    </row>
    <row r="4961" spans="1:2">
      <c r="A4961" s="52">
        <v>41179</v>
      </c>
      <c r="B4961">
        <v>2.4300000000000002</v>
      </c>
    </row>
    <row r="4962" spans="1:2">
      <c r="A4962" s="52">
        <v>41180</v>
      </c>
      <c r="B4962">
        <v>2.42</v>
      </c>
    </row>
    <row r="4963" spans="1:2">
      <c r="A4963" s="52">
        <v>41183</v>
      </c>
      <c r="B4963">
        <v>2.41</v>
      </c>
    </row>
    <row r="4964" spans="1:2">
      <c r="A4964" s="52">
        <v>41184</v>
      </c>
      <c r="B4964">
        <v>2.41</v>
      </c>
    </row>
    <row r="4965" spans="1:2">
      <c r="A4965" s="52">
        <v>41185</v>
      </c>
      <c r="B4965">
        <v>2.42</v>
      </c>
    </row>
    <row r="4966" spans="1:2">
      <c r="A4966" s="52">
        <v>41186</v>
      </c>
      <c r="B4966">
        <v>2.48</v>
      </c>
    </row>
    <row r="4967" spans="1:2">
      <c r="A4967" s="52">
        <v>41187</v>
      </c>
      <c r="B4967">
        <v>2.5499999999999998</v>
      </c>
    </row>
    <row r="4968" spans="1:2">
      <c r="A4968" s="52">
        <v>41190</v>
      </c>
      <c r="B4968" t="s">
        <v>7113</v>
      </c>
    </row>
    <row r="4969" spans="1:2">
      <c r="A4969" s="52">
        <v>41191</v>
      </c>
      <c r="B4969">
        <v>2.52</v>
      </c>
    </row>
    <row r="4970" spans="1:2">
      <c r="A4970" s="52">
        <v>41192</v>
      </c>
      <c r="B4970">
        <v>2.48</v>
      </c>
    </row>
    <row r="4971" spans="1:2">
      <c r="A4971" s="52">
        <v>41193</v>
      </c>
      <c r="B4971">
        <v>2.4500000000000002</v>
      </c>
    </row>
    <row r="4972" spans="1:2">
      <c r="A4972" s="52">
        <v>41194</v>
      </c>
      <c r="B4972">
        <v>2.44</v>
      </c>
    </row>
    <row r="4973" spans="1:2">
      <c r="A4973" s="52">
        <v>41197</v>
      </c>
      <c r="B4973">
        <v>2.4500000000000002</v>
      </c>
    </row>
    <row r="4974" spans="1:2">
      <c r="A4974" s="52">
        <v>41198</v>
      </c>
      <c r="B4974">
        <v>2.5099999999999998</v>
      </c>
    </row>
    <row r="4975" spans="1:2">
      <c r="A4975" s="52">
        <v>41199</v>
      </c>
      <c r="B4975">
        <v>2.6</v>
      </c>
    </row>
    <row r="4976" spans="1:2">
      <c r="A4976" s="52">
        <v>41200</v>
      </c>
      <c r="B4976">
        <v>2.63</v>
      </c>
    </row>
    <row r="4977" spans="1:2">
      <c r="A4977" s="52">
        <v>41201</v>
      </c>
      <c r="B4977">
        <v>2.5499999999999998</v>
      </c>
    </row>
    <row r="4978" spans="1:2">
      <c r="A4978" s="52">
        <v>41204</v>
      </c>
      <c r="B4978">
        <v>2.57</v>
      </c>
    </row>
    <row r="4979" spans="1:2">
      <c r="A4979" s="52">
        <v>41205</v>
      </c>
      <c r="B4979">
        <v>2.5299999999999998</v>
      </c>
    </row>
    <row r="4980" spans="1:2">
      <c r="A4980" s="52">
        <v>41206</v>
      </c>
      <c r="B4980">
        <v>2.5499999999999998</v>
      </c>
    </row>
    <row r="4981" spans="1:2">
      <c r="A4981" s="52">
        <v>41207</v>
      </c>
      <c r="B4981">
        <v>2.6</v>
      </c>
    </row>
    <row r="4982" spans="1:2">
      <c r="A4982" s="52">
        <v>41208</v>
      </c>
      <c r="B4982">
        <v>2.5299999999999998</v>
      </c>
    </row>
    <row r="4983" spans="1:2">
      <c r="A4983" s="52">
        <v>41211</v>
      </c>
      <c r="B4983">
        <v>2.48</v>
      </c>
    </row>
    <row r="4984" spans="1:2">
      <c r="A4984" s="52">
        <v>41212</v>
      </c>
      <c r="B4984" t="s">
        <v>7113</v>
      </c>
    </row>
    <row r="4985" spans="1:2">
      <c r="A4985" s="52">
        <v>41213</v>
      </c>
      <c r="B4985">
        <v>2.46</v>
      </c>
    </row>
    <row r="4986" spans="1:2">
      <c r="A4986" s="52">
        <v>41214</v>
      </c>
      <c r="B4986">
        <v>2.5</v>
      </c>
    </row>
    <row r="4987" spans="1:2">
      <c r="A4987" s="52">
        <v>41215</v>
      </c>
      <c r="B4987">
        <v>2.5099999999999998</v>
      </c>
    </row>
    <row r="4988" spans="1:2">
      <c r="A4988" s="52">
        <v>41218</v>
      </c>
      <c r="B4988">
        <v>2.4700000000000002</v>
      </c>
    </row>
    <row r="4989" spans="1:2">
      <c r="A4989" s="52">
        <v>41219</v>
      </c>
      <c r="B4989">
        <v>2.52</v>
      </c>
    </row>
    <row r="4990" spans="1:2">
      <c r="A4990" s="52">
        <v>41220</v>
      </c>
      <c r="B4990">
        <v>2.42</v>
      </c>
    </row>
    <row r="4991" spans="1:2">
      <c r="A4991" s="52">
        <v>41221</v>
      </c>
      <c r="B4991">
        <v>2.35</v>
      </c>
    </row>
    <row r="4992" spans="1:2">
      <c r="A4992" s="52">
        <v>41222</v>
      </c>
      <c r="B4992">
        <v>2.34</v>
      </c>
    </row>
    <row r="4993" spans="1:2">
      <c r="A4993" s="52">
        <v>41225</v>
      </c>
      <c r="B4993" t="s">
        <v>7113</v>
      </c>
    </row>
    <row r="4994" spans="1:2">
      <c r="A4994" s="52">
        <v>41226</v>
      </c>
      <c r="B4994">
        <v>2.31</v>
      </c>
    </row>
    <row r="4995" spans="1:2">
      <c r="A4995" s="52">
        <v>41227</v>
      </c>
      <c r="B4995">
        <v>2.31</v>
      </c>
    </row>
    <row r="4996" spans="1:2">
      <c r="A4996" s="52">
        <v>41228</v>
      </c>
      <c r="B4996">
        <v>2.2999999999999998</v>
      </c>
    </row>
    <row r="4997" spans="1:2">
      <c r="A4997" s="52">
        <v>41229</v>
      </c>
      <c r="B4997">
        <v>2.31</v>
      </c>
    </row>
    <row r="4998" spans="1:2">
      <c r="A4998" s="52">
        <v>41232</v>
      </c>
      <c r="B4998">
        <v>2.34</v>
      </c>
    </row>
    <row r="4999" spans="1:2">
      <c r="A4999" s="52">
        <v>41233</v>
      </c>
      <c r="B4999">
        <v>2.4</v>
      </c>
    </row>
    <row r="5000" spans="1:2">
      <c r="A5000" s="52">
        <v>41234</v>
      </c>
      <c r="B5000">
        <v>2.42</v>
      </c>
    </row>
    <row r="5001" spans="1:2">
      <c r="A5001" s="52">
        <v>41235</v>
      </c>
      <c r="B5001" t="s">
        <v>7113</v>
      </c>
    </row>
    <row r="5002" spans="1:2">
      <c r="A5002" s="52">
        <v>41236</v>
      </c>
      <c r="B5002">
        <v>2.42</v>
      </c>
    </row>
    <row r="5003" spans="1:2">
      <c r="A5003" s="52">
        <v>41239</v>
      </c>
      <c r="B5003">
        <v>2.39</v>
      </c>
    </row>
    <row r="5004" spans="1:2">
      <c r="A5004" s="52">
        <v>41240</v>
      </c>
      <c r="B5004">
        <v>2.38</v>
      </c>
    </row>
    <row r="5005" spans="1:2">
      <c r="A5005" s="52">
        <v>41241</v>
      </c>
      <c r="B5005">
        <v>2.36</v>
      </c>
    </row>
    <row r="5006" spans="1:2">
      <c r="A5006" s="52">
        <v>41242</v>
      </c>
      <c r="B5006">
        <v>2.37</v>
      </c>
    </row>
    <row r="5007" spans="1:2">
      <c r="A5007" s="52">
        <v>41243</v>
      </c>
      <c r="B5007">
        <v>2.37</v>
      </c>
    </row>
    <row r="5008" spans="1:2">
      <c r="A5008" s="52">
        <v>41246</v>
      </c>
      <c r="B5008">
        <v>2.37</v>
      </c>
    </row>
    <row r="5009" spans="1:2">
      <c r="A5009" s="52">
        <v>41247</v>
      </c>
      <c r="B5009">
        <v>2.36</v>
      </c>
    </row>
    <row r="5010" spans="1:2">
      <c r="A5010" s="52">
        <v>41248</v>
      </c>
      <c r="B5010">
        <v>2.35</v>
      </c>
    </row>
    <row r="5011" spans="1:2">
      <c r="A5011" s="52">
        <v>41249</v>
      </c>
      <c r="B5011">
        <v>2.33</v>
      </c>
    </row>
    <row r="5012" spans="1:2">
      <c r="A5012" s="52">
        <v>41250</v>
      </c>
      <c r="B5012">
        <v>2.39</v>
      </c>
    </row>
    <row r="5013" spans="1:2">
      <c r="A5013" s="52">
        <v>41253</v>
      </c>
      <c r="B5013">
        <v>2.38</v>
      </c>
    </row>
    <row r="5014" spans="1:2">
      <c r="A5014" s="52">
        <v>41254</v>
      </c>
      <c r="B5014">
        <v>2.41</v>
      </c>
    </row>
    <row r="5015" spans="1:2">
      <c r="A5015" s="52">
        <v>41255</v>
      </c>
      <c r="B5015">
        <v>2.48</v>
      </c>
    </row>
    <row r="5016" spans="1:2">
      <c r="A5016" s="52">
        <v>41256</v>
      </c>
      <c r="B5016">
        <v>2.4900000000000002</v>
      </c>
    </row>
    <row r="5017" spans="1:2">
      <c r="A5017" s="52">
        <v>41257</v>
      </c>
      <c r="B5017">
        <v>2.46</v>
      </c>
    </row>
    <row r="5018" spans="1:2">
      <c r="A5018" s="52">
        <v>41260</v>
      </c>
      <c r="B5018">
        <v>2.5299999999999998</v>
      </c>
    </row>
    <row r="5019" spans="1:2">
      <c r="A5019" s="52">
        <v>41261</v>
      </c>
      <c r="B5019">
        <v>2.59</v>
      </c>
    </row>
    <row r="5020" spans="1:2">
      <c r="A5020" s="52">
        <v>41262</v>
      </c>
      <c r="B5020">
        <v>2.58</v>
      </c>
    </row>
    <row r="5021" spans="1:2">
      <c r="A5021" s="52">
        <v>41263</v>
      </c>
      <c r="B5021">
        <v>2.57</v>
      </c>
    </row>
    <row r="5022" spans="1:2">
      <c r="A5022" s="52">
        <v>41264</v>
      </c>
      <c r="B5022">
        <v>2.52</v>
      </c>
    </row>
    <row r="5023" spans="1:2">
      <c r="A5023" s="52">
        <v>41267</v>
      </c>
      <c r="B5023">
        <v>2.5299999999999998</v>
      </c>
    </row>
    <row r="5024" spans="1:2">
      <c r="A5024" s="52">
        <v>41268</v>
      </c>
      <c r="B5024" t="s">
        <v>7113</v>
      </c>
    </row>
    <row r="5025" spans="1:2">
      <c r="A5025" s="52">
        <v>41269</v>
      </c>
      <c r="B5025">
        <v>2.52</v>
      </c>
    </row>
    <row r="5026" spans="1:2">
      <c r="A5026" s="52">
        <v>41270</v>
      </c>
      <c r="B5026">
        <v>2.48</v>
      </c>
    </row>
    <row r="5027" spans="1:2">
      <c r="A5027" s="52">
        <v>41271</v>
      </c>
      <c r="B5027">
        <v>2.4700000000000002</v>
      </c>
    </row>
    <row r="5028" spans="1:2">
      <c r="A5028" s="52">
        <v>41274</v>
      </c>
      <c r="B5028">
        <v>2.54</v>
      </c>
    </row>
    <row r="5029" spans="1:2">
      <c r="A5029" s="52">
        <v>41275</v>
      </c>
      <c r="B5029" t="s">
        <v>7113</v>
      </c>
    </row>
    <row r="5030" spans="1:2">
      <c r="A5030" s="52">
        <v>41276</v>
      </c>
      <c r="B5030">
        <v>2.63</v>
      </c>
    </row>
    <row r="5031" spans="1:2">
      <c r="A5031" s="52">
        <v>41277</v>
      </c>
      <c r="B5031">
        <v>2.7</v>
      </c>
    </row>
    <row r="5032" spans="1:2">
      <c r="A5032" s="52">
        <v>41278</v>
      </c>
      <c r="B5032">
        <v>2.7</v>
      </c>
    </row>
    <row r="5033" spans="1:2">
      <c r="A5033" s="52">
        <v>41281</v>
      </c>
      <c r="B5033">
        <v>2.7</v>
      </c>
    </row>
    <row r="5034" spans="1:2">
      <c r="A5034" s="52">
        <v>41282</v>
      </c>
      <c r="B5034">
        <v>2.66</v>
      </c>
    </row>
    <row r="5035" spans="1:2">
      <c r="A5035" s="52">
        <v>41283</v>
      </c>
      <c r="B5035">
        <v>2.65</v>
      </c>
    </row>
    <row r="5036" spans="1:2">
      <c r="A5036" s="52">
        <v>41284</v>
      </c>
      <c r="B5036">
        <v>2.68</v>
      </c>
    </row>
    <row r="5037" spans="1:2">
      <c r="A5037" s="52">
        <v>41285</v>
      </c>
      <c r="B5037">
        <v>2.65</v>
      </c>
    </row>
    <row r="5038" spans="1:2">
      <c r="A5038" s="52">
        <v>41288</v>
      </c>
      <c r="B5038">
        <v>2.65</v>
      </c>
    </row>
    <row r="5039" spans="1:2">
      <c r="A5039" s="52">
        <v>41289</v>
      </c>
      <c r="B5039">
        <v>2.62</v>
      </c>
    </row>
    <row r="5040" spans="1:2">
      <c r="A5040" s="52">
        <v>41290</v>
      </c>
      <c r="B5040">
        <v>2.61</v>
      </c>
    </row>
    <row r="5041" spans="1:2">
      <c r="A5041" s="52">
        <v>41291</v>
      </c>
      <c r="B5041">
        <v>2.66</v>
      </c>
    </row>
    <row r="5042" spans="1:2">
      <c r="A5042" s="52">
        <v>41292</v>
      </c>
      <c r="B5042">
        <v>2.63</v>
      </c>
    </row>
    <row r="5043" spans="1:2">
      <c r="A5043" s="52">
        <v>41295</v>
      </c>
      <c r="B5043" t="s">
        <v>7113</v>
      </c>
    </row>
    <row r="5044" spans="1:2">
      <c r="A5044" s="52">
        <v>41296</v>
      </c>
      <c r="B5044">
        <v>2.62</v>
      </c>
    </row>
    <row r="5045" spans="1:2">
      <c r="A5045" s="52">
        <v>41297</v>
      </c>
      <c r="B5045">
        <v>2.62</v>
      </c>
    </row>
    <row r="5046" spans="1:2">
      <c r="A5046" s="52">
        <v>41298</v>
      </c>
      <c r="B5046">
        <v>2.64</v>
      </c>
    </row>
    <row r="5047" spans="1:2">
      <c r="A5047" s="52">
        <v>41299</v>
      </c>
      <c r="B5047">
        <v>2.75</v>
      </c>
    </row>
    <row r="5048" spans="1:2">
      <c r="A5048" s="52">
        <v>41302</v>
      </c>
      <c r="B5048">
        <v>2.76</v>
      </c>
    </row>
    <row r="5049" spans="1:2">
      <c r="A5049" s="52">
        <v>41303</v>
      </c>
      <c r="B5049">
        <v>2.79</v>
      </c>
    </row>
    <row r="5050" spans="1:2">
      <c r="A5050" s="52">
        <v>41304</v>
      </c>
      <c r="B5050">
        <v>2.8</v>
      </c>
    </row>
    <row r="5051" spans="1:2">
      <c r="A5051" s="52">
        <v>41305</v>
      </c>
      <c r="B5051">
        <v>2.79</v>
      </c>
    </row>
    <row r="5052" spans="1:2">
      <c r="A5052" s="52">
        <v>41306</v>
      </c>
      <c r="B5052">
        <v>2.83</v>
      </c>
    </row>
    <row r="5053" spans="1:2">
      <c r="A5053" s="52">
        <v>41309</v>
      </c>
      <c r="B5053">
        <v>2.79</v>
      </c>
    </row>
    <row r="5054" spans="1:2">
      <c r="A5054" s="52">
        <v>41310</v>
      </c>
      <c r="B5054">
        <v>2.83</v>
      </c>
    </row>
    <row r="5055" spans="1:2">
      <c r="A5055" s="52">
        <v>41311</v>
      </c>
      <c r="B5055">
        <v>2.79</v>
      </c>
    </row>
    <row r="5056" spans="1:2">
      <c r="A5056" s="52">
        <v>41312</v>
      </c>
      <c r="B5056">
        <v>2.78</v>
      </c>
    </row>
    <row r="5057" spans="1:2">
      <c r="A5057" s="52">
        <v>41313</v>
      </c>
      <c r="B5057">
        <v>2.79</v>
      </c>
    </row>
    <row r="5058" spans="1:2">
      <c r="A5058" s="52">
        <v>41316</v>
      </c>
      <c r="B5058">
        <v>2.78</v>
      </c>
    </row>
    <row r="5059" spans="1:2">
      <c r="A5059" s="52">
        <v>41317</v>
      </c>
      <c r="B5059">
        <v>2.81</v>
      </c>
    </row>
    <row r="5060" spans="1:2">
      <c r="A5060" s="52">
        <v>41318</v>
      </c>
      <c r="B5060">
        <v>2.86</v>
      </c>
    </row>
    <row r="5061" spans="1:2">
      <c r="A5061" s="52">
        <v>41319</v>
      </c>
      <c r="B5061">
        <v>2.79</v>
      </c>
    </row>
    <row r="5062" spans="1:2">
      <c r="A5062" s="52">
        <v>41320</v>
      </c>
      <c r="B5062">
        <v>2.8</v>
      </c>
    </row>
    <row r="5063" spans="1:2">
      <c r="A5063" s="52">
        <v>41323</v>
      </c>
      <c r="B5063" t="s">
        <v>7113</v>
      </c>
    </row>
    <row r="5064" spans="1:2">
      <c r="A5064" s="52">
        <v>41324</v>
      </c>
      <c r="B5064">
        <v>2.83</v>
      </c>
    </row>
    <row r="5065" spans="1:2">
      <c r="A5065" s="52">
        <v>41325</v>
      </c>
      <c r="B5065">
        <v>2.82</v>
      </c>
    </row>
    <row r="5066" spans="1:2">
      <c r="A5066" s="52">
        <v>41326</v>
      </c>
      <c r="B5066">
        <v>2.79</v>
      </c>
    </row>
    <row r="5067" spans="1:2">
      <c r="A5067" s="52">
        <v>41327</v>
      </c>
      <c r="B5067">
        <v>2.77</v>
      </c>
    </row>
    <row r="5068" spans="1:2">
      <c r="A5068" s="52">
        <v>41330</v>
      </c>
      <c r="B5068">
        <v>2.69</v>
      </c>
    </row>
    <row r="5069" spans="1:2">
      <c r="A5069" s="52">
        <v>41331</v>
      </c>
      <c r="B5069">
        <v>2.69</v>
      </c>
    </row>
    <row r="5070" spans="1:2">
      <c r="A5070" s="52">
        <v>41332</v>
      </c>
      <c r="B5070">
        <v>2.72</v>
      </c>
    </row>
    <row r="5071" spans="1:2">
      <c r="A5071" s="52">
        <v>41333</v>
      </c>
      <c r="B5071">
        <v>2.71</v>
      </c>
    </row>
    <row r="5072" spans="1:2">
      <c r="A5072" s="52">
        <v>41334</v>
      </c>
      <c r="B5072">
        <v>2.68</v>
      </c>
    </row>
    <row r="5073" spans="1:2">
      <c r="A5073" s="52">
        <v>41337</v>
      </c>
      <c r="B5073">
        <v>2.7</v>
      </c>
    </row>
    <row r="5074" spans="1:2">
      <c r="A5074" s="52">
        <v>41338</v>
      </c>
      <c r="B5074">
        <v>2.72</v>
      </c>
    </row>
    <row r="5075" spans="1:2">
      <c r="A5075" s="52">
        <v>41339</v>
      </c>
      <c r="B5075">
        <v>2.77</v>
      </c>
    </row>
    <row r="5076" spans="1:2">
      <c r="A5076" s="52">
        <v>41340</v>
      </c>
      <c r="B5076">
        <v>2.82</v>
      </c>
    </row>
    <row r="5077" spans="1:2">
      <c r="A5077" s="52">
        <v>41341</v>
      </c>
      <c r="B5077">
        <v>2.89</v>
      </c>
    </row>
    <row r="5078" spans="1:2">
      <c r="A5078" s="52">
        <v>41344</v>
      </c>
      <c r="B5078">
        <v>2.89</v>
      </c>
    </row>
    <row r="5079" spans="1:2">
      <c r="A5079" s="52">
        <v>41345</v>
      </c>
      <c r="B5079">
        <v>2.85</v>
      </c>
    </row>
    <row r="5080" spans="1:2">
      <c r="A5080" s="52">
        <v>41346</v>
      </c>
      <c r="B5080">
        <v>2.85</v>
      </c>
    </row>
    <row r="5081" spans="1:2">
      <c r="A5081" s="52">
        <v>41347</v>
      </c>
      <c r="B5081">
        <v>2.87</v>
      </c>
    </row>
    <row r="5082" spans="1:2">
      <c r="A5082" s="52">
        <v>41348</v>
      </c>
      <c r="B5082">
        <v>2.85</v>
      </c>
    </row>
    <row r="5083" spans="1:2">
      <c r="A5083" s="52">
        <v>41351</v>
      </c>
      <c r="B5083">
        <v>2.79</v>
      </c>
    </row>
    <row r="5084" spans="1:2">
      <c r="A5084" s="52">
        <v>41352</v>
      </c>
      <c r="B5084">
        <v>2.75</v>
      </c>
    </row>
    <row r="5085" spans="1:2">
      <c r="A5085" s="52">
        <v>41353</v>
      </c>
      <c r="B5085">
        <v>2.8</v>
      </c>
    </row>
    <row r="5086" spans="1:2">
      <c r="A5086" s="52">
        <v>41354</v>
      </c>
      <c r="B5086">
        <v>2.77</v>
      </c>
    </row>
    <row r="5087" spans="1:2">
      <c r="A5087" s="52">
        <v>41355</v>
      </c>
      <c r="B5087">
        <v>2.75</v>
      </c>
    </row>
    <row r="5088" spans="1:2">
      <c r="A5088" s="52">
        <v>41358</v>
      </c>
      <c r="B5088">
        <v>2.76</v>
      </c>
    </row>
    <row r="5089" spans="1:2">
      <c r="A5089" s="52">
        <v>41359</v>
      </c>
      <c r="B5089">
        <v>2.75</v>
      </c>
    </row>
    <row r="5090" spans="1:2">
      <c r="A5090" s="52">
        <v>41360</v>
      </c>
      <c r="B5090">
        <v>2.71</v>
      </c>
    </row>
    <row r="5091" spans="1:2">
      <c r="A5091" s="52">
        <v>41361</v>
      </c>
      <c r="B5091">
        <v>2.71</v>
      </c>
    </row>
    <row r="5092" spans="1:2">
      <c r="A5092" s="52">
        <v>41362</v>
      </c>
      <c r="B5092" t="s">
        <v>7113</v>
      </c>
    </row>
    <row r="5093" spans="1:2">
      <c r="A5093" s="52">
        <v>41365</v>
      </c>
      <c r="B5093">
        <v>2.7</v>
      </c>
    </row>
    <row r="5094" spans="1:2">
      <c r="A5094" s="52">
        <v>41366</v>
      </c>
      <c r="B5094">
        <v>2.72</v>
      </c>
    </row>
    <row r="5095" spans="1:2">
      <c r="A5095" s="52">
        <v>41367</v>
      </c>
      <c r="B5095">
        <v>2.66</v>
      </c>
    </row>
    <row r="5096" spans="1:2">
      <c r="A5096" s="52">
        <v>41368</v>
      </c>
      <c r="B5096">
        <v>2.6</v>
      </c>
    </row>
    <row r="5097" spans="1:2">
      <c r="A5097" s="52">
        <v>41369</v>
      </c>
      <c r="B5097">
        <v>2.5</v>
      </c>
    </row>
    <row r="5098" spans="1:2">
      <c r="A5098" s="52">
        <v>41372</v>
      </c>
      <c r="B5098">
        <v>2.54</v>
      </c>
    </row>
    <row r="5099" spans="1:2">
      <c r="A5099" s="52">
        <v>41373</v>
      </c>
      <c r="B5099">
        <v>2.57</v>
      </c>
    </row>
    <row r="5100" spans="1:2">
      <c r="A5100" s="52">
        <v>41374</v>
      </c>
      <c r="B5100">
        <v>2.63</v>
      </c>
    </row>
    <row r="5101" spans="1:2">
      <c r="A5101" s="52">
        <v>41375</v>
      </c>
      <c r="B5101">
        <v>2.62</v>
      </c>
    </row>
    <row r="5102" spans="1:2">
      <c r="A5102" s="52">
        <v>41376</v>
      </c>
      <c r="B5102">
        <v>2.54</v>
      </c>
    </row>
    <row r="5103" spans="1:2">
      <c r="A5103" s="52">
        <v>41379</v>
      </c>
      <c r="B5103">
        <v>2.5</v>
      </c>
    </row>
    <row r="5104" spans="1:2">
      <c r="A5104" s="52">
        <v>41380</v>
      </c>
      <c r="B5104">
        <v>2.5299999999999998</v>
      </c>
    </row>
    <row r="5105" spans="1:2">
      <c r="A5105" s="52">
        <v>41381</v>
      </c>
      <c r="B5105">
        <v>2.5099999999999998</v>
      </c>
    </row>
    <row r="5106" spans="1:2">
      <c r="A5106" s="52">
        <v>41382</v>
      </c>
      <c r="B5106">
        <v>2.4900000000000002</v>
      </c>
    </row>
    <row r="5107" spans="1:2">
      <c r="A5107" s="52">
        <v>41383</v>
      </c>
      <c r="B5107">
        <v>2.5</v>
      </c>
    </row>
    <row r="5108" spans="1:2">
      <c r="A5108" s="52">
        <v>41386</v>
      </c>
      <c r="B5108">
        <v>2.5</v>
      </c>
    </row>
    <row r="5109" spans="1:2">
      <c r="A5109" s="52">
        <v>41387</v>
      </c>
      <c r="B5109">
        <v>2.52</v>
      </c>
    </row>
    <row r="5110" spans="1:2">
      <c r="A5110" s="52">
        <v>41388</v>
      </c>
      <c r="B5110">
        <v>2.5</v>
      </c>
    </row>
    <row r="5111" spans="1:2">
      <c r="A5111" s="52">
        <v>41389</v>
      </c>
      <c r="B5111">
        <v>2.52</v>
      </c>
    </row>
    <row r="5112" spans="1:2">
      <c r="A5112" s="52">
        <v>41390</v>
      </c>
      <c r="B5112">
        <v>2.4700000000000002</v>
      </c>
    </row>
    <row r="5113" spans="1:2">
      <c r="A5113" s="52">
        <v>41393</v>
      </c>
      <c r="B5113">
        <v>2.4900000000000002</v>
      </c>
    </row>
    <row r="5114" spans="1:2">
      <c r="A5114" s="52">
        <v>41394</v>
      </c>
      <c r="B5114">
        <v>2.4900000000000002</v>
      </c>
    </row>
    <row r="5115" spans="1:2">
      <c r="A5115" s="52">
        <v>41395</v>
      </c>
      <c r="B5115">
        <v>2.44</v>
      </c>
    </row>
    <row r="5116" spans="1:2">
      <c r="A5116" s="52">
        <v>41396</v>
      </c>
      <c r="B5116">
        <v>2.44</v>
      </c>
    </row>
    <row r="5117" spans="1:2">
      <c r="A5117" s="52">
        <v>41397</v>
      </c>
      <c r="B5117">
        <v>2.58</v>
      </c>
    </row>
    <row r="5118" spans="1:2">
      <c r="A5118" s="52">
        <v>41400</v>
      </c>
      <c r="B5118">
        <v>2.6</v>
      </c>
    </row>
    <row r="5119" spans="1:2">
      <c r="A5119" s="52">
        <v>41401</v>
      </c>
      <c r="B5119">
        <v>2.62</v>
      </c>
    </row>
    <row r="5120" spans="1:2">
      <c r="A5120" s="52">
        <v>41402</v>
      </c>
      <c r="B5120">
        <v>2.61</v>
      </c>
    </row>
    <row r="5121" spans="1:2">
      <c r="A5121" s="52">
        <v>41403</v>
      </c>
      <c r="B5121">
        <v>2.6</v>
      </c>
    </row>
    <row r="5122" spans="1:2">
      <c r="A5122" s="52">
        <v>41404</v>
      </c>
      <c r="B5122">
        <v>2.7</v>
      </c>
    </row>
    <row r="5123" spans="1:2">
      <c r="A5123" s="52">
        <v>41407</v>
      </c>
      <c r="B5123">
        <v>2.73</v>
      </c>
    </row>
    <row r="5124" spans="1:2">
      <c r="A5124" s="52">
        <v>41408</v>
      </c>
      <c r="B5124">
        <v>2.77</v>
      </c>
    </row>
    <row r="5125" spans="1:2">
      <c r="A5125" s="52">
        <v>41409</v>
      </c>
      <c r="B5125">
        <v>2.76</v>
      </c>
    </row>
    <row r="5126" spans="1:2">
      <c r="A5126" s="52">
        <v>41410</v>
      </c>
      <c r="B5126">
        <v>2.69</v>
      </c>
    </row>
    <row r="5127" spans="1:2">
      <c r="A5127" s="52">
        <v>41411</v>
      </c>
      <c r="B5127">
        <v>2.77</v>
      </c>
    </row>
    <row r="5128" spans="1:2">
      <c r="A5128" s="52">
        <v>41414</v>
      </c>
      <c r="B5128">
        <v>2.79</v>
      </c>
    </row>
    <row r="5129" spans="1:2">
      <c r="A5129" s="52">
        <v>41415</v>
      </c>
      <c r="B5129">
        <v>2.75</v>
      </c>
    </row>
    <row r="5130" spans="1:2">
      <c r="A5130" s="52">
        <v>41416</v>
      </c>
      <c r="B5130">
        <v>2.83</v>
      </c>
    </row>
    <row r="5131" spans="1:2">
      <c r="A5131" s="52">
        <v>41417</v>
      </c>
      <c r="B5131">
        <v>2.82</v>
      </c>
    </row>
    <row r="5132" spans="1:2">
      <c r="A5132" s="52">
        <v>41418</v>
      </c>
      <c r="B5132">
        <v>2.8</v>
      </c>
    </row>
    <row r="5133" spans="1:2">
      <c r="A5133" s="52">
        <v>41421</v>
      </c>
      <c r="B5133" t="s">
        <v>7113</v>
      </c>
    </row>
    <row r="5134" spans="1:2">
      <c r="A5134" s="52">
        <v>41422</v>
      </c>
      <c r="B5134">
        <v>2.95</v>
      </c>
    </row>
    <row r="5135" spans="1:2">
      <c r="A5135" s="52">
        <v>41423</v>
      </c>
      <c r="B5135">
        <v>2.91</v>
      </c>
    </row>
    <row r="5136" spans="1:2">
      <c r="A5136" s="52">
        <v>41424</v>
      </c>
      <c r="B5136">
        <v>2.92</v>
      </c>
    </row>
    <row r="5137" spans="1:2">
      <c r="A5137" s="52">
        <v>41425</v>
      </c>
      <c r="B5137">
        <v>2.95</v>
      </c>
    </row>
    <row r="5138" spans="1:2">
      <c r="A5138" s="52">
        <v>41428</v>
      </c>
      <c r="B5138">
        <v>2.92</v>
      </c>
    </row>
    <row r="5139" spans="1:2">
      <c r="A5139" s="52">
        <v>41429</v>
      </c>
      <c r="B5139">
        <v>2.95</v>
      </c>
    </row>
    <row r="5140" spans="1:2">
      <c r="A5140" s="52">
        <v>41430</v>
      </c>
      <c r="B5140">
        <v>2.9</v>
      </c>
    </row>
    <row r="5141" spans="1:2">
      <c r="A5141" s="52">
        <v>41431</v>
      </c>
      <c r="B5141">
        <v>2.89</v>
      </c>
    </row>
    <row r="5142" spans="1:2">
      <c r="A5142" s="52">
        <v>41432</v>
      </c>
      <c r="B5142">
        <v>2.98</v>
      </c>
    </row>
    <row r="5143" spans="1:2">
      <c r="A5143" s="52">
        <v>41435</v>
      </c>
      <c r="B5143">
        <v>3.03</v>
      </c>
    </row>
    <row r="5144" spans="1:2">
      <c r="A5144" s="52">
        <v>41436</v>
      </c>
      <c r="B5144">
        <v>3</v>
      </c>
    </row>
    <row r="5145" spans="1:2">
      <c r="A5145" s="52">
        <v>41437</v>
      </c>
      <c r="B5145">
        <v>3.04</v>
      </c>
    </row>
    <row r="5146" spans="1:2">
      <c r="A5146" s="52">
        <v>41438</v>
      </c>
      <c r="B5146">
        <v>2.99</v>
      </c>
    </row>
    <row r="5147" spans="1:2">
      <c r="A5147" s="52">
        <v>41439</v>
      </c>
      <c r="B5147">
        <v>2.95</v>
      </c>
    </row>
    <row r="5148" spans="1:2">
      <c r="A5148" s="52">
        <v>41442</v>
      </c>
      <c r="B5148">
        <v>3.01</v>
      </c>
    </row>
    <row r="5149" spans="1:2">
      <c r="A5149" s="52">
        <v>41443</v>
      </c>
      <c r="B5149">
        <v>3</v>
      </c>
    </row>
    <row r="5150" spans="1:2">
      <c r="A5150" s="52">
        <v>41444</v>
      </c>
      <c r="B5150">
        <v>3.09</v>
      </c>
    </row>
    <row r="5151" spans="1:2">
      <c r="A5151" s="52">
        <v>41445</v>
      </c>
      <c r="B5151">
        <v>3.18</v>
      </c>
    </row>
    <row r="5152" spans="1:2">
      <c r="A5152" s="52">
        <v>41446</v>
      </c>
      <c r="B5152">
        <v>3.26</v>
      </c>
    </row>
    <row r="5153" spans="1:2">
      <c r="A5153" s="52">
        <v>41449</v>
      </c>
      <c r="B5153">
        <v>3.27</v>
      </c>
    </row>
    <row r="5154" spans="1:2">
      <c r="A5154" s="52">
        <v>41450</v>
      </c>
      <c r="B5154">
        <v>3.31</v>
      </c>
    </row>
    <row r="5155" spans="1:2">
      <c r="A5155" s="52">
        <v>41451</v>
      </c>
      <c r="B5155">
        <v>3.27</v>
      </c>
    </row>
    <row r="5156" spans="1:2">
      <c r="A5156" s="52">
        <v>41452</v>
      </c>
      <c r="B5156">
        <v>3.22</v>
      </c>
    </row>
    <row r="5157" spans="1:2">
      <c r="A5157" s="52">
        <v>41453</v>
      </c>
      <c r="B5157">
        <v>3.22</v>
      </c>
    </row>
    <row r="5158" spans="1:2">
      <c r="A5158" s="52">
        <v>41456</v>
      </c>
      <c r="B5158">
        <v>3.19</v>
      </c>
    </row>
    <row r="5159" spans="1:2">
      <c r="A5159" s="52">
        <v>41457</v>
      </c>
      <c r="B5159">
        <v>3.18</v>
      </c>
    </row>
    <row r="5160" spans="1:2">
      <c r="A5160" s="52">
        <v>41458</v>
      </c>
      <c r="B5160">
        <v>3.22</v>
      </c>
    </row>
    <row r="5161" spans="1:2">
      <c r="A5161" s="52">
        <v>41459</v>
      </c>
      <c r="B5161" t="s">
        <v>7113</v>
      </c>
    </row>
    <row r="5162" spans="1:2">
      <c r="A5162" s="52">
        <v>41460</v>
      </c>
      <c r="B5162">
        <v>3.41</v>
      </c>
    </row>
    <row r="5163" spans="1:2">
      <c r="A5163" s="52">
        <v>41463</v>
      </c>
      <c r="B5163">
        <v>3.35</v>
      </c>
    </row>
    <row r="5164" spans="1:2">
      <c r="A5164" s="52">
        <v>41464</v>
      </c>
      <c r="B5164">
        <v>3.36</v>
      </c>
    </row>
    <row r="5165" spans="1:2">
      <c r="A5165" s="52">
        <v>41465</v>
      </c>
      <c r="B5165">
        <v>3.4</v>
      </c>
    </row>
    <row r="5166" spans="1:2">
      <c r="A5166" s="52">
        <v>41466</v>
      </c>
      <c r="B5166">
        <v>3.33</v>
      </c>
    </row>
    <row r="5167" spans="1:2">
      <c r="A5167" s="52">
        <v>41467</v>
      </c>
      <c r="B5167">
        <v>3.34</v>
      </c>
    </row>
    <row r="5168" spans="1:2">
      <c r="A5168" s="52">
        <v>41470</v>
      </c>
      <c r="B5168">
        <v>3.3</v>
      </c>
    </row>
    <row r="5169" spans="1:2">
      <c r="A5169" s="52">
        <v>41471</v>
      </c>
      <c r="B5169">
        <v>3.28</v>
      </c>
    </row>
    <row r="5170" spans="1:2">
      <c r="A5170" s="52">
        <v>41472</v>
      </c>
      <c r="B5170">
        <v>3.27</v>
      </c>
    </row>
    <row r="5171" spans="1:2">
      <c r="A5171" s="52">
        <v>41473</v>
      </c>
      <c r="B5171">
        <v>3.32</v>
      </c>
    </row>
    <row r="5172" spans="1:2">
      <c r="A5172" s="52">
        <v>41474</v>
      </c>
      <c r="B5172">
        <v>3.25</v>
      </c>
    </row>
    <row r="5173" spans="1:2">
      <c r="A5173" s="52">
        <v>41477</v>
      </c>
      <c r="B5173">
        <v>3.25</v>
      </c>
    </row>
    <row r="5174" spans="1:2">
      <c r="A5174" s="52">
        <v>41478</v>
      </c>
      <c r="B5174">
        <v>3.27</v>
      </c>
    </row>
    <row r="5175" spans="1:2">
      <c r="A5175" s="52">
        <v>41479</v>
      </c>
      <c r="B5175">
        <v>3.34</v>
      </c>
    </row>
    <row r="5176" spans="1:2">
      <c r="A5176" s="52">
        <v>41480</v>
      </c>
      <c r="B5176">
        <v>3.34</v>
      </c>
    </row>
    <row r="5177" spans="1:2">
      <c r="A5177" s="52">
        <v>41481</v>
      </c>
      <c r="B5177">
        <v>3.31</v>
      </c>
    </row>
    <row r="5178" spans="1:2">
      <c r="A5178" s="52">
        <v>41484</v>
      </c>
      <c r="B5178">
        <v>3.35</v>
      </c>
    </row>
    <row r="5179" spans="1:2">
      <c r="A5179" s="52">
        <v>41485</v>
      </c>
      <c r="B5179">
        <v>3.36</v>
      </c>
    </row>
    <row r="5180" spans="1:2">
      <c r="A5180" s="52">
        <v>41486</v>
      </c>
      <c r="B5180">
        <v>3.34</v>
      </c>
    </row>
    <row r="5181" spans="1:2">
      <c r="A5181" s="52">
        <v>41487</v>
      </c>
      <c r="B5181">
        <v>3.48</v>
      </c>
    </row>
    <row r="5182" spans="1:2">
      <c r="A5182" s="52">
        <v>41488</v>
      </c>
      <c r="B5182">
        <v>3.39</v>
      </c>
    </row>
    <row r="5183" spans="1:2">
      <c r="A5183" s="52">
        <v>41491</v>
      </c>
      <c r="B5183">
        <v>3.42</v>
      </c>
    </row>
    <row r="5184" spans="1:2">
      <c r="A5184" s="52">
        <v>41492</v>
      </c>
      <c r="B5184">
        <v>3.42</v>
      </c>
    </row>
    <row r="5185" spans="1:2">
      <c r="A5185" s="52">
        <v>41493</v>
      </c>
      <c r="B5185">
        <v>3.37</v>
      </c>
    </row>
    <row r="5186" spans="1:2">
      <c r="A5186" s="52">
        <v>41494</v>
      </c>
      <c r="B5186">
        <v>3.37</v>
      </c>
    </row>
    <row r="5187" spans="1:2">
      <c r="A5187" s="52">
        <v>41495</v>
      </c>
      <c r="B5187">
        <v>3.36</v>
      </c>
    </row>
    <row r="5188" spans="1:2">
      <c r="A5188" s="52">
        <v>41498</v>
      </c>
      <c r="B5188">
        <v>3.39</v>
      </c>
    </row>
    <row r="5189" spans="1:2">
      <c r="A5189" s="52">
        <v>41499</v>
      </c>
      <c r="B5189">
        <v>3.48</v>
      </c>
    </row>
    <row r="5190" spans="1:2">
      <c r="A5190" s="52">
        <v>41500</v>
      </c>
      <c r="B5190">
        <v>3.48</v>
      </c>
    </row>
    <row r="5191" spans="1:2">
      <c r="A5191" s="52">
        <v>41501</v>
      </c>
      <c r="B5191">
        <v>3.54</v>
      </c>
    </row>
    <row r="5192" spans="1:2">
      <c r="A5192" s="52">
        <v>41502</v>
      </c>
      <c r="B5192">
        <v>3.61</v>
      </c>
    </row>
    <row r="5193" spans="1:2">
      <c r="A5193" s="52">
        <v>41505</v>
      </c>
      <c r="B5193">
        <v>3.64</v>
      </c>
    </row>
    <row r="5194" spans="1:2">
      <c r="A5194" s="52">
        <v>41506</v>
      </c>
      <c r="B5194">
        <v>3.59</v>
      </c>
    </row>
    <row r="5195" spans="1:2">
      <c r="A5195" s="52">
        <v>41507</v>
      </c>
      <c r="B5195">
        <v>3.64</v>
      </c>
    </row>
    <row r="5196" spans="1:2">
      <c r="A5196" s="52">
        <v>41508</v>
      </c>
      <c r="B5196">
        <v>3.63</v>
      </c>
    </row>
    <row r="5197" spans="1:2">
      <c r="A5197" s="52">
        <v>41509</v>
      </c>
      <c r="B5197">
        <v>3.55</v>
      </c>
    </row>
    <row r="5198" spans="1:2">
      <c r="A5198" s="52">
        <v>41512</v>
      </c>
      <c r="B5198">
        <v>3.52</v>
      </c>
    </row>
    <row r="5199" spans="1:2">
      <c r="A5199" s="52">
        <v>41513</v>
      </c>
      <c r="B5199">
        <v>3.45</v>
      </c>
    </row>
    <row r="5200" spans="1:2">
      <c r="A5200" s="52">
        <v>41514</v>
      </c>
      <c r="B5200">
        <v>3.5</v>
      </c>
    </row>
    <row r="5201" spans="1:2">
      <c r="A5201" s="52">
        <v>41515</v>
      </c>
      <c r="B5201">
        <v>3.45</v>
      </c>
    </row>
    <row r="5202" spans="1:2">
      <c r="A5202" s="52">
        <v>41516</v>
      </c>
      <c r="B5202">
        <v>3.46</v>
      </c>
    </row>
    <row r="5203" spans="1:2">
      <c r="A5203" s="52">
        <v>41519</v>
      </c>
      <c r="B5203" t="s">
        <v>7113</v>
      </c>
    </row>
    <row r="5204" spans="1:2">
      <c r="A5204" s="52">
        <v>41520</v>
      </c>
      <c r="B5204">
        <v>3.54</v>
      </c>
    </row>
    <row r="5205" spans="1:2">
      <c r="A5205" s="52">
        <v>41521</v>
      </c>
      <c r="B5205">
        <v>3.56</v>
      </c>
    </row>
    <row r="5206" spans="1:2">
      <c r="A5206" s="52">
        <v>41522</v>
      </c>
      <c r="B5206">
        <v>3.64</v>
      </c>
    </row>
    <row r="5207" spans="1:2">
      <c r="A5207" s="52">
        <v>41523</v>
      </c>
      <c r="B5207">
        <v>3.62</v>
      </c>
    </row>
    <row r="5208" spans="1:2">
      <c r="A5208" s="52">
        <v>41526</v>
      </c>
      <c r="B5208">
        <v>3.6</v>
      </c>
    </row>
    <row r="5209" spans="1:2">
      <c r="A5209" s="52">
        <v>41527</v>
      </c>
      <c r="B5209">
        <v>3.65</v>
      </c>
    </row>
    <row r="5210" spans="1:2">
      <c r="A5210" s="52">
        <v>41528</v>
      </c>
      <c r="B5210">
        <v>3.61</v>
      </c>
    </row>
    <row r="5211" spans="1:2">
      <c r="A5211" s="52">
        <v>41529</v>
      </c>
      <c r="B5211">
        <v>3.6</v>
      </c>
    </row>
    <row r="5212" spans="1:2">
      <c r="A5212" s="52">
        <v>41530</v>
      </c>
      <c r="B5212">
        <v>3.59</v>
      </c>
    </row>
    <row r="5213" spans="1:2">
      <c r="A5213" s="52">
        <v>41533</v>
      </c>
      <c r="B5213">
        <v>3.61</v>
      </c>
    </row>
    <row r="5214" spans="1:2">
      <c r="A5214" s="52">
        <v>41534</v>
      </c>
      <c r="B5214">
        <v>3.57</v>
      </c>
    </row>
    <row r="5215" spans="1:2">
      <c r="A5215" s="52">
        <v>41535</v>
      </c>
      <c r="B5215">
        <v>3.46</v>
      </c>
    </row>
    <row r="5216" spans="1:2">
      <c r="A5216" s="52">
        <v>41536</v>
      </c>
      <c r="B5216">
        <v>3.52</v>
      </c>
    </row>
    <row r="5217" spans="1:2">
      <c r="A5217" s="52">
        <v>41537</v>
      </c>
      <c r="B5217">
        <v>3.5</v>
      </c>
    </row>
    <row r="5218" spans="1:2">
      <c r="A5218" s="52">
        <v>41540</v>
      </c>
      <c r="B5218">
        <v>3.46</v>
      </c>
    </row>
    <row r="5219" spans="1:2">
      <c r="A5219" s="52">
        <v>41541</v>
      </c>
      <c r="B5219">
        <v>3.4</v>
      </c>
    </row>
    <row r="5220" spans="1:2">
      <c r="A5220" s="52">
        <v>41542</v>
      </c>
      <c r="B5220">
        <v>3.37</v>
      </c>
    </row>
    <row r="5221" spans="1:2">
      <c r="A5221" s="52">
        <v>41543</v>
      </c>
      <c r="B5221">
        <v>3.41</v>
      </c>
    </row>
    <row r="5222" spans="1:2">
      <c r="A5222" s="52">
        <v>41544</v>
      </c>
      <c r="B5222">
        <v>3.4</v>
      </c>
    </row>
    <row r="5223" spans="1:2">
      <c r="A5223" s="52">
        <v>41547</v>
      </c>
      <c r="B5223">
        <v>3.41</v>
      </c>
    </row>
    <row r="5224" spans="1:2">
      <c r="A5224" s="52">
        <v>41548</v>
      </c>
      <c r="B5224">
        <v>3.43</v>
      </c>
    </row>
    <row r="5225" spans="1:2">
      <c r="A5225" s="52">
        <v>41549</v>
      </c>
      <c r="B5225">
        <v>3.41</v>
      </c>
    </row>
    <row r="5226" spans="1:2">
      <c r="A5226" s="52">
        <v>41550</v>
      </c>
      <c r="B5226">
        <v>3.4</v>
      </c>
    </row>
    <row r="5227" spans="1:2">
      <c r="A5227" s="52">
        <v>41551</v>
      </c>
      <c r="B5227">
        <v>3.43</v>
      </c>
    </row>
    <row r="5228" spans="1:2">
      <c r="A5228" s="52">
        <v>41554</v>
      </c>
      <c r="B5228">
        <v>3.41</v>
      </c>
    </row>
    <row r="5229" spans="1:2">
      <c r="A5229" s="52">
        <v>41555</v>
      </c>
      <c r="B5229">
        <v>3.41</v>
      </c>
    </row>
    <row r="5230" spans="1:2">
      <c r="A5230" s="52">
        <v>41556</v>
      </c>
      <c r="B5230">
        <v>3.43</v>
      </c>
    </row>
    <row r="5231" spans="1:2">
      <c r="A5231" s="52">
        <v>41557</v>
      </c>
      <c r="B5231">
        <v>3.46</v>
      </c>
    </row>
    <row r="5232" spans="1:2">
      <c r="A5232" s="52">
        <v>41558</v>
      </c>
      <c r="B5232">
        <v>3.45</v>
      </c>
    </row>
    <row r="5233" spans="1:2">
      <c r="A5233" s="52">
        <v>41561</v>
      </c>
      <c r="B5233" t="s">
        <v>7113</v>
      </c>
    </row>
    <row r="5234" spans="1:2">
      <c r="A5234" s="52">
        <v>41562</v>
      </c>
      <c r="B5234">
        <v>3.5</v>
      </c>
    </row>
    <row r="5235" spans="1:2">
      <c r="A5235" s="52">
        <v>41563</v>
      </c>
      <c r="B5235">
        <v>3.43</v>
      </c>
    </row>
    <row r="5236" spans="1:2">
      <c r="A5236" s="52">
        <v>41564</v>
      </c>
      <c r="B5236">
        <v>3.36</v>
      </c>
    </row>
    <row r="5237" spans="1:2">
      <c r="A5237" s="52">
        <v>41565</v>
      </c>
      <c r="B5237">
        <v>3.36</v>
      </c>
    </row>
    <row r="5238" spans="1:2">
      <c r="A5238" s="52">
        <v>41568</v>
      </c>
      <c r="B5238">
        <v>3.39</v>
      </c>
    </row>
    <row r="5239" spans="1:2">
      <c r="A5239" s="52">
        <v>41569</v>
      </c>
      <c r="B5239">
        <v>3.31</v>
      </c>
    </row>
    <row r="5240" spans="1:2">
      <c r="A5240" s="52">
        <v>41570</v>
      </c>
      <c r="B5240">
        <v>3.29</v>
      </c>
    </row>
    <row r="5241" spans="1:2">
      <c r="A5241" s="52">
        <v>41571</v>
      </c>
      <c r="B5241">
        <v>3.3</v>
      </c>
    </row>
    <row r="5242" spans="1:2">
      <c r="A5242" s="52">
        <v>41572</v>
      </c>
      <c r="B5242">
        <v>3.3</v>
      </c>
    </row>
    <row r="5243" spans="1:2">
      <c r="A5243" s="52">
        <v>41575</v>
      </c>
      <c r="B5243">
        <v>3.31</v>
      </c>
    </row>
    <row r="5244" spans="1:2">
      <c r="A5244" s="52">
        <v>41576</v>
      </c>
      <c r="B5244">
        <v>3.31</v>
      </c>
    </row>
    <row r="5245" spans="1:2">
      <c r="A5245" s="52">
        <v>41577</v>
      </c>
      <c r="B5245">
        <v>3.33</v>
      </c>
    </row>
    <row r="5246" spans="1:2">
      <c r="A5246" s="52">
        <v>41578</v>
      </c>
      <c r="B5246">
        <v>3.33</v>
      </c>
    </row>
    <row r="5247" spans="1:2">
      <c r="A5247" s="52">
        <v>41579</v>
      </c>
      <c r="B5247">
        <v>3.4</v>
      </c>
    </row>
    <row r="5248" spans="1:2">
      <c r="A5248" s="52">
        <v>41582</v>
      </c>
      <c r="B5248">
        <v>3.4</v>
      </c>
    </row>
    <row r="5249" spans="1:2">
      <c r="A5249" s="52">
        <v>41583</v>
      </c>
      <c r="B5249">
        <v>3.46</v>
      </c>
    </row>
    <row r="5250" spans="1:2">
      <c r="A5250" s="52">
        <v>41584</v>
      </c>
      <c r="B5250">
        <v>3.46</v>
      </c>
    </row>
    <row r="5251" spans="1:2">
      <c r="A5251" s="52">
        <v>41585</v>
      </c>
      <c r="B5251">
        <v>3.41</v>
      </c>
    </row>
    <row r="5252" spans="1:2">
      <c r="A5252" s="52">
        <v>41586</v>
      </c>
      <c r="B5252">
        <v>3.55</v>
      </c>
    </row>
    <row r="5253" spans="1:2">
      <c r="A5253" s="52">
        <v>41589</v>
      </c>
      <c r="B5253" t="s">
        <v>7113</v>
      </c>
    </row>
    <row r="5254" spans="1:2">
      <c r="A5254" s="52">
        <v>41590</v>
      </c>
      <c r="B5254">
        <v>3.57</v>
      </c>
    </row>
    <row r="5255" spans="1:2">
      <c r="A5255" s="52">
        <v>41591</v>
      </c>
      <c r="B5255">
        <v>3.54</v>
      </c>
    </row>
    <row r="5256" spans="1:2">
      <c r="A5256" s="52">
        <v>41592</v>
      </c>
      <c r="B5256">
        <v>3.49</v>
      </c>
    </row>
    <row r="5257" spans="1:2">
      <c r="A5257" s="52">
        <v>41593</v>
      </c>
      <c r="B5257">
        <v>3.5</v>
      </c>
    </row>
    <row r="5258" spans="1:2">
      <c r="A5258" s="52">
        <v>41596</v>
      </c>
      <c r="B5258">
        <v>3.46</v>
      </c>
    </row>
    <row r="5259" spans="1:2">
      <c r="A5259" s="52">
        <v>41597</v>
      </c>
      <c r="B5259">
        <v>3.5</v>
      </c>
    </row>
    <row r="5260" spans="1:2">
      <c r="A5260" s="52">
        <v>41598</v>
      </c>
      <c r="B5260">
        <v>3.61</v>
      </c>
    </row>
    <row r="5261" spans="1:2">
      <c r="A5261" s="52">
        <v>41599</v>
      </c>
      <c r="B5261">
        <v>3.59</v>
      </c>
    </row>
    <row r="5262" spans="1:2">
      <c r="A5262" s="52">
        <v>41600</v>
      </c>
      <c r="B5262">
        <v>3.54</v>
      </c>
    </row>
    <row r="5263" spans="1:2">
      <c r="A5263" s="52">
        <v>41603</v>
      </c>
      <c r="B5263">
        <v>3.53</v>
      </c>
    </row>
    <row r="5264" spans="1:2">
      <c r="A5264" s="52">
        <v>41604</v>
      </c>
      <c r="B5264">
        <v>3.5</v>
      </c>
    </row>
    <row r="5265" spans="1:2">
      <c r="A5265" s="52">
        <v>41605</v>
      </c>
      <c r="B5265">
        <v>3.52</v>
      </c>
    </row>
    <row r="5266" spans="1:2">
      <c r="A5266" s="52">
        <v>41606</v>
      </c>
      <c r="B5266" t="s">
        <v>7113</v>
      </c>
    </row>
    <row r="5267" spans="1:2">
      <c r="A5267" s="52">
        <v>41607</v>
      </c>
      <c r="B5267">
        <v>3.54</v>
      </c>
    </row>
    <row r="5268" spans="1:2">
      <c r="A5268" s="52">
        <v>41610</v>
      </c>
      <c r="B5268">
        <v>3.58</v>
      </c>
    </row>
    <row r="5269" spans="1:2">
      <c r="A5269" s="52">
        <v>41611</v>
      </c>
      <c r="B5269">
        <v>3.56</v>
      </c>
    </row>
    <row r="5270" spans="1:2">
      <c r="A5270" s="52">
        <v>41612</v>
      </c>
      <c r="B5270">
        <v>3.63</v>
      </c>
    </row>
    <row r="5271" spans="1:2">
      <c r="A5271" s="52">
        <v>41613</v>
      </c>
      <c r="B5271">
        <v>3.65</v>
      </c>
    </row>
    <row r="5272" spans="1:2">
      <c r="A5272" s="52">
        <v>41614</v>
      </c>
      <c r="B5272">
        <v>3.63</v>
      </c>
    </row>
    <row r="5273" spans="1:2">
      <c r="A5273" s="52">
        <v>41617</v>
      </c>
      <c r="B5273">
        <v>3.61</v>
      </c>
    </row>
    <row r="5274" spans="1:2">
      <c r="A5274" s="52">
        <v>41618</v>
      </c>
      <c r="B5274">
        <v>3.56</v>
      </c>
    </row>
    <row r="5275" spans="1:2">
      <c r="A5275" s="52">
        <v>41619</v>
      </c>
      <c r="B5275">
        <v>3.61</v>
      </c>
    </row>
    <row r="5276" spans="1:2">
      <c r="A5276" s="52">
        <v>41620</v>
      </c>
      <c r="B5276">
        <v>3.63</v>
      </c>
    </row>
    <row r="5277" spans="1:2">
      <c r="A5277" s="52">
        <v>41621</v>
      </c>
      <c r="B5277">
        <v>3.61</v>
      </c>
    </row>
    <row r="5278" spans="1:2">
      <c r="A5278" s="52">
        <v>41624</v>
      </c>
      <c r="B5278">
        <v>3.63</v>
      </c>
    </row>
    <row r="5279" spans="1:2">
      <c r="A5279" s="52">
        <v>41625</v>
      </c>
      <c r="B5279">
        <v>3.6</v>
      </c>
    </row>
    <row r="5280" spans="1:2">
      <c r="A5280" s="52">
        <v>41626</v>
      </c>
      <c r="B5280">
        <v>3.63</v>
      </c>
    </row>
    <row r="5281" spans="1:2">
      <c r="A5281" s="52">
        <v>41627</v>
      </c>
      <c r="B5281">
        <v>3.64</v>
      </c>
    </row>
    <row r="5282" spans="1:2">
      <c r="A5282" s="52">
        <v>41628</v>
      </c>
      <c r="B5282">
        <v>3.57</v>
      </c>
    </row>
    <row r="5283" spans="1:2">
      <c r="A5283" s="52">
        <v>41631</v>
      </c>
      <c r="B5283">
        <v>3.6</v>
      </c>
    </row>
    <row r="5284" spans="1:2">
      <c r="A5284" s="52">
        <v>41632</v>
      </c>
      <c r="B5284">
        <v>3.66</v>
      </c>
    </row>
    <row r="5285" spans="1:2">
      <c r="A5285" s="52">
        <v>41633</v>
      </c>
      <c r="B5285" t="s">
        <v>7113</v>
      </c>
    </row>
    <row r="5286" spans="1:2">
      <c r="A5286" s="52">
        <v>41634</v>
      </c>
      <c r="B5286">
        <v>3.68</v>
      </c>
    </row>
    <row r="5287" spans="1:2">
      <c r="A5287" s="52">
        <v>41635</v>
      </c>
      <c r="B5287">
        <v>3.7</v>
      </c>
    </row>
    <row r="5288" spans="1:2">
      <c r="A5288" s="52">
        <v>41638</v>
      </c>
      <c r="B5288">
        <v>3.66</v>
      </c>
    </row>
    <row r="5289" spans="1:2">
      <c r="A5289" s="52">
        <v>41639</v>
      </c>
      <c r="B5289">
        <v>3.72</v>
      </c>
    </row>
    <row r="5290" spans="1:2">
      <c r="A5290" s="52">
        <v>41640</v>
      </c>
      <c r="B5290" t="s">
        <v>7113</v>
      </c>
    </row>
    <row r="5291" spans="1:2">
      <c r="A5291" s="52">
        <v>41641</v>
      </c>
      <c r="B5291">
        <v>3.68</v>
      </c>
    </row>
    <row r="5292" spans="1:2">
      <c r="A5292" s="52">
        <v>41642</v>
      </c>
      <c r="B5292">
        <v>3.69</v>
      </c>
    </row>
    <row r="5293" spans="1:2">
      <c r="A5293" s="52">
        <v>41645</v>
      </c>
      <c r="B5293">
        <v>3.66</v>
      </c>
    </row>
    <row r="5294" spans="1:2">
      <c r="A5294" s="52">
        <v>41646</v>
      </c>
      <c r="B5294">
        <v>3.64</v>
      </c>
    </row>
    <row r="5295" spans="1:2">
      <c r="A5295" s="52">
        <v>41647</v>
      </c>
      <c r="B5295">
        <v>3.67</v>
      </c>
    </row>
    <row r="5296" spans="1:2">
      <c r="A5296" s="52">
        <v>41648</v>
      </c>
      <c r="B5296">
        <v>3.62</v>
      </c>
    </row>
    <row r="5297" spans="1:2">
      <c r="A5297" s="52">
        <v>41649</v>
      </c>
      <c r="B5297">
        <v>3.54</v>
      </c>
    </row>
    <row r="5298" spans="1:2">
      <c r="A5298" s="52">
        <v>41652</v>
      </c>
      <c r="B5298">
        <v>3.52</v>
      </c>
    </row>
    <row r="5299" spans="1:2">
      <c r="A5299" s="52">
        <v>41653</v>
      </c>
      <c r="B5299">
        <v>3.54</v>
      </c>
    </row>
    <row r="5300" spans="1:2">
      <c r="A5300" s="52">
        <v>41654</v>
      </c>
      <c r="B5300">
        <v>3.55</v>
      </c>
    </row>
    <row r="5301" spans="1:2">
      <c r="A5301" s="52">
        <v>41655</v>
      </c>
      <c r="B5301">
        <v>3.52</v>
      </c>
    </row>
    <row r="5302" spans="1:2">
      <c r="A5302" s="52">
        <v>41656</v>
      </c>
      <c r="B5302">
        <v>3.5</v>
      </c>
    </row>
    <row r="5303" spans="1:2">
      <c r="A5303" s="52">
        <v>41659</v>
      </c>
      <c r="B5303" t="s">
        <v>7113</v>
      </c>
    </row>
    <row r="5304" spans="1:2">
      <c r="A5304" s="52">
        <v>41660</v>
      </c>
      <c r="B5304">
        <v>3.5</v>
      </c>
    </row>
    <row r="5305" spans="1:2">
      <c r="A5305" s="52">
        <v>41661</v>
      </c>
      <c r="B5305">
        <v>3.52</v>
      </c>
    </row>
    <row r="5306" spans="1:2">
      <c r="A5306" s="52">
        <v>41662</v>
      </c>
      <c r="B5306">
        <v>3.44</v>
      </c>
    </row>
    <row r="5307" spans="1:2">
      <c r="A5307" s="52">
        <v>41663</v>
      </c>
      <c r="B5307">
        <v>3.4</v>
      </c>
    </row>
    <row r="5308" spans="1:2">
      <c r="A5308" s="52">
        <v>41666</v>
      </c>
      <c r="B5308">
        <v>3.43</v>
      </c>
    </row>
    <row r="5309" spans="1:2">
      <c r="A5309" s="52">
        <v>41667</v>
      </c>
      <c r="B5309">
        <v>3.43</v>
      </c>
    </row>
    <row r="5310" spans="1:2">
      <c r="A5310" s="52">
        <v>41668</v>
      </c>
      <c r="B5310">
        <v>3.36</v>
      </c>
    </row>
    <row r="5311" spans="1:2">
      <c r="A5311" s="52">
        <v>41669</v>
      </c>
      <c r="B5311">
        <v>3.4</v>
      </c>
    </row>
    <row r="5312" spans="1:2">
      <c r="A5312" s="52">
        <v>41670</v>
      </c>
      <c r="B5312">
        <v>3.35</v>
      </c>
    </row>
    <row r="5313" spans="1:2">
      <c r="A5313" s="52">
        <v>41673</v>
      </c>
      <c r="B5313">
        <v>3.29</v>
      </c>
    </row>
    <row r="5314" spans="1:2">
      <c r="A5314" s="52">
        <v>41674</v>
      </c>
      <c r="B5314">
        <v>3.33</v>
      </c>
    </row>
    <row r="5315" spans="1:2">
      <c r="A5315" s="52">
        <v>41675</v>
      </c>
      <c r="B5315">
        <v>3.4</v>
      </c>
    </row>
    <row r="5316" spans="1:2">
      <c r="A5316" s="52">
        <v>41676</v>
      </c>
      <c r="B5316">
        <v>3.42</v>
      </c>
    </row>
    <row r="5317" spans="1:2">
      <c r="A5317" s="52">
        <v>41677</v>
      </c>
      <c r="B5317">
        <v>3.39</v>
      </c>
    </row>
    <row r="5318" spans="1:2">
      <c r="A5318" s="52">
        <v>41680</v>
      </c>
      <c r="B5318">
        <v>3.38</v>
      </c>
    </row>
    <row r="5319" spans="1:2">
      <c r="A5319" s="52">
        <v>41681</v>
      </c>
      <c r="B5319">
        <v>3.42</v>
      </c>
    </row>
    <row r="5320" spans="1:2">
      <c r="A5320" s="52">
        <v>41682</v>
      </c>
      <c r="B5320">
        <v>3.45</v>
      </c>
    </row>
    <row r="5321" spans="1:2">
      <c r="A5321" s="52">
        <v>41683</v>
      </c>
      <c r="B5321">
        <v>3.4</v>
      </c>
    </row>
    <row r="5322" spans="1:2">
      <c r="A5322" s="52">
        <v>41684</v>
      </c>
      <c r="B5322">
        <v>3.41</v>
      </c>
    </row>
    <row r="5323" spans="1:2">
      <c r="A5323" s="52">
        <v>41687</v>
      </c>
      <c r="B5323" t="s">
        <v>7113</v>
      </c>
    </row>
    <row r="5324" spans="1:2">
      <c r="A5324" s="52">
        <v>41688</v>
      </c>
      <c r="B5324">
        <v>3.4</v>
      </c>
    </row>
    <row r="5325" spans="1:2">
      <c r="A5325" s="52">
        <v>41689</v>
      </c>
      <c r="B5325">
        <v>3.42</v>
      </c>
    </row>
    <row r="5326" spans="1:2">
      <c r="A5326" s="52">
        <v>41690</v>
      </c>
      <c r="B5326">
        <v>3.44</v>
      </c>
    </row>
    <row r="5327" spans="1:2">
      <c r="A5327" s="52">
        <v>41691</v>
      </c>
      <c r="B5327">
        <v>3.41</v>
      </c>
    </row>
    <row r="5328" spans="1:2">
      <c r="A5328" s="52">
        <v>41694</v>
      </c>
      <c r="B5328">
        <v>3.42</v>
      </c>
    </row>
    <row r="5329" spans="1:2">
      <c r="A5329" s="52">
        <v>41695</v>
      </c>
      <c r="B5329">
        <v>3.37</v>
      </c>
    </row>
    <row r="5330" spans="1:2">
      <c r="A5330" s="52">
        <v>41696</v>
      </c>
      <c r="B5330">
        <v>3.34</v>
      </c>
    </row>
    <row r="5331" spans="1:2">
      <c r="A5331" s="52">
        <v>41697</v>
      </c>
      <c r="B5331">
        <v>3.31</v>
      </c>
    </row>
    <row r="5332" spans="1:2">
      <c r="A5332" s="52">
        <v>41698</v>
      </c>
      <c r="B5332">
        <v>3.31</v>
      </c>
    </row>
    <row r="5333" spans="1:2">
      <c r="A5333" s="52">
        <v>41701</v>
      </c>
      <c r="B5333">
        <v>3.27</v>
      </c>
    </row>
    <row r="5334" spans="1:2">
      <c r="A5334" s="52">
        <v>41702</v>
      </c>
      <c r="B5334">
        <v>3.36</v>
      </c>
    </row>
    <row r="5335" spans="1:2">
      <c r="A5335" s="52">
        <v>41703</v>
      </c>
      <c r="B5335">
        <v>3.36</v>
      </c>
    </row>
    <row r="5336" spans="1:2">
      <c r="A5336" s="52">
        <v>41704</v>
      </c>
      <c r="B5336">
        <v>3.4</v>
      </c>
    </row>
    <row r="5337" spans="1:2">
      <c r="A5337" s="52">
        <v>41705</v>
      </c>
      <c r="B5337">
        <v>3.45</v>
      </c>
    </row>
    <row r="5338" spans="1:2">
      <c r="A5338" s="52">
        <v>41708</v>
      </c>
      <c r="B5338">
        <v>3.45</v>
      </c>
    </row>
    <row r="5339" spans="1:2">
      <c r="A5339" s="52">
        <v>41709</v>
      </c>
      <c r="B5339">
        <v>3.43</v>
      </c>
    </row>
    <row r="5340" spans="1:2">
      <c r="A5340" s="52">
        <v>41710</v>
      </c>
      <c r="B5340">
        <v>3.38</v>
      </c>
    </row>
    <row r="5341" spans="1:2">
      <c r="A5341" s="52">
        <v>41711</v>
      </c>
      <c r="B5341">
        <v>3.31</v>
      </c>
    </row>
    <row r="5342" spans="1:2">
      <c r="A5342" s="52">
        <v>41712</v>
      </c>
      <c r="B5342">
        <v>3.3</v>
      </c>
    </row>
    <row r="5343" spans="1:2">
      <c r="A5343" s="52">
        <v>41715</v>
      </c>
      <c r="B5343">
        <v>3.34</v>
      </c>
    </row>
    <row r="5344" spans="1:2">
      <c r="A5344" s="52">
        <v>41716</v>
      </c>
      <c r="B5344">
        <v>3.33</v>
      </c>
    </row>
    <row r="5345" spans="1:2">
      <c r="A5345" s="52">
        <v>41717</v>
      </c>
      <c r="B5345">
        <v>3.39</v>
      </c>
    </row>
    <row r="5346" spans="1:2">
      <c r="A5346" s="52">
        <v>41718</v>
      </c>
      <c r="B5346">
        <v>3.4</v>
      </c>
    </row>
    <row r="5347" spans="1:2">
      <c r="A5347" s="52">
        <v>41719</v>
      </c>
      <c r="B5347">
        <v>3.34</v>
      </c>
    </row>
    <row r="5348" spans="1:2">
      <c r="A5348" s="52">
        <v>41722</v>
      </c>
      <c r="B5348">
        <v>3.31</v>
      </c>
    </row>
    <row r="5349" spans="1:2">
      <c r="A5349" s="52">
        <v>41723</v>
      </c>
      <c r="B5349">
        <v>3.32</v>
      </c>
    </row>
    <row r="5350" spans="1:2">
      <c r="A5350" s="52">
        <v>41724</v>
      </c>
      <c r="B5350">
        <v>3.29</v>
      </c>
    </row>
    <row r="5351" spans="1:2">
      <c r="A5351" s="52">
        <v>41725</v>
      </c>
      <c r="B5351">
        <v>3.25</v>
      </c>
    </row>
    <row r="5352" spans="1:2">
      <c r="A5352" s="52">
        <v>41726</v>
      </c>
      <c r="B5352">
        <v>3.29</v>
      </c>
    </row>
    <row r="5353" spans="1:2">
      <c r="A5353" s="52">
        <v>41729</v>
      </c>
      <c r="B5353">
        <v>3.31</v>
      </c>
    </row>
    <row r="5354" spans="1:2">
      <c r="A5354" s="52">
        <v>41730</v>
      </c>
      <c r="B5354">
        <v>3.35</v>
      </c>
    </row>
    <row r="5355" spans="1:2">
      <c r="A5355" s="52">
        <v>41731</v>
      </c>
      <c r="B5355">
        <v>3.4</v>
      </c>
    </row>
    <row r="5356" spans="1:2">
      <c r="A5356" s="52">
        <v>41732</v>
      </c>
      <c r="B5356">
        <v>3.38</v>
      </c>
    </row>
    <row r="5357" spans="1:2">
      <c r="A5357" s="52">
        <v>41733</v>
      </c>
      <c r="B5357">
        <v>3.33</v>
      </c>
    </row>
    <row r="5358" spans="1:2">
      <c r="A5358" s="52">
        <v>41736</v>
      </c>
      <c r="B5358">
        <v>3.3</v>
      </c>
    </row>
    <row r="5359" spans="1:2">
      <c r="A5359" s="52">
        <v>41737</v>
      </c>
      <c r="B5359">
        <v>3.28</v>
      </c>
    </row>
    <row r="5360" spans="1:2">
      <c r="A5360" s="52">
        <v>41738</v>
      </c>
      <c r="B5360">
        <v>3.31</v>
      </c>
    </row>
    <row r="5361" spans="1:2">
      <c r="A5361" s="52">
        <v>41739</v>
      </c>
      <c r="B5361">
        <v>3.24</v>
      </c>
    </row>
    <row r="5362" spans="1:2">
      <c r="A5362" s="52">
        <v>41740</v>
      </c>
      <c r="B5362">
        <v>3.22</v>
      </c>
    </row>
    <row r="5363" spans="1:2">
      <c r="A5363" s="52">
        <v>41743</v>
      </c>
      <c r="B5363">
        <v>3.23</v>
      </c>
    </row>
    <row r="5364" spans="1:2">
      <c r="A5364" s="52">
        <v>41744</v>
      </c>
      <c r="B5364">
        <v>3.2</v>
      </c>
    </row>
    <row r="5365" spans="1:2">
      <c r="A5365" s="52">
        <v>41745</v>
      </c>
      <c r="B5365">
        <v>3.2</v>
      </c>
    </row>
    <row r="5366" spans="1:2">
      <c r="A5366" s="52">
        <v>41746</v>
      </c>
      <c r="B5366">
        <v>3.27</v>
      </c>
    </row>
    <row r="5367" spans="1:2">
      <c r="A5367" s="52">
        <v>41747</v>
      </c>
      <c r="B5367" t="s">
        <v>7113</v>
      </c>
    </row>
    <row r="5368" spans="1:2">
      <c r="A5368" s="52">
        <v>41750</v>
      </c>
      <c r="B5368">
        <v>3.27</v>
      </c>
    </row>
    <row r="5369" spans="1:2">
      <c r="A5369" s="52">
        <v>41751</v>
      </c>
      <c r="B5369">
        <v>3.25</v>
      </c>
    </row>
    <row r="5370" spans="1:2">
      <c r="A5370" s="52">
        <v>41752</v>
      </c>
      <c r="B5370">
        <v>3.22</v>
      </c>
    </row>
    <row r="5371" spans="1:2">
      <c r="A5371" s="52">
        <v>41753</v>
      </c>
      <c r="B5371">
        <v>3.22</v>
      </c>
    </row>
    <row r="5372" spans="1:2">
      <c r="A5372" s="52">
        <v>41754</v>
      </c>
      <c r="B5372">
        <v>3.2</v>
      </c>
    </row>
    <row r="5373" spans="1:2">
      <c r="A5373" s="52">
        <v>41757</v>
      </c>
      <c r="B5373">
        <v>3.23</v>
      </c>
    </row>
    <row r="5374" spans="1:2">
      <c r="A5374" s="52">
        <v>41758</v>
      </c>
      <c r="B5374">
        <v>3.25</v>
      </c>
    </row>
    <row r="5375" spans="1:2">
      <c r="A5375" s="52">
        <v>41759</v>
      </c>
      <c r="B5375">
        <v>3.22</v>
      </c>
    </row>
    <row r="5376" spans="1:2">
      <c r="A5376" s="52">
        <v>41760</v>
      </c>
      <c r="B5376">
        <v>3.16</v>
      </c>
    </row>
    <row r="5377" spans="1:2">
      <c r="A5377" s="52">
        <v>41761</v>
      </c>
      <c r="B5377">
        <v>3.12</v>
      </c>
    </row>
    <row r="5378" spans="1:2">
      <c r="A5378" s="52">
        <v>41764</v>
      </c>
      <c r="B5378">
        <v>3.16</v>
      </c>
    </row>
    <row r="5379" spans="1:2">
      <c r="A5379" s="52">
        <v>41765</v>
      </c>
      <c r="B5379">
        <v>3.13</v>
      </c>
    </row>
    <row r="5380" spans="1:2">
      <c r="A5380" s="52">
        <v>41766</v>
      </c>
      <c r="B5380">
        <v>3.12</v>
      </c>
    </row>
    <row r="5381" spans="1:2">
      <c r="A5381" s="52">
        <v>41767</v>
      </c>
      <c r="B5381">
        <v>3.17</v>
      </c>
    </row>
    <row r="5382" spans="1:2">
      <c r="A5382" s="52">
        <v>41768</v>
      </c>
      <c r="B5382">
        <v>3.18</v>
      </c>
    </row>
    <row r="5383" spans="1:2">
      <c r="A5383" s="52">
        <v>41771</v>
      </c>
      <c r="B5383">
        <v>3.21</v>
      </c>
    </row>
    <row r="5384" spans="1:2">
      <c r="A5384" s="52">
        <v>41772</v>
      </c>
      <c r="B5384">
        <v>3.17</v>
      </c>
    </row>
    <row r="5385" spans="1:2">
      <c r="A5385" s="52">
        <v>41773</v>
      </c>
      <c r="B5385">
        <v>3.09</v>
      </c>
    </row>
    <row r="5386" spans="1:2">
      <c r="A5386" s="52">
        <v>41774</v>
      </c>
      <c r="B5386">
        <v>3.05</v>
      </c>
    </row>
    <row r="5387" spans="1:2">
      <c r="A5387" s="52">
        <v>41775</v>
      </c>
      <c r="B5387">
        <v>3.07</v>
      </c>
    </row>
    <row r="5388" spans="1:2">
      <c r="A5388" s="52">
        <v>41778</v>
      </c>
      <c r="B5388">
        <v>3.11</v>
      </c>
    </row>
    <row r="5389" spans="1:2">
      <c r="A5389" s="52">
        <v>41779</v>
      </c>
      <c r="B5389">
        <v>3.1</v>
      </c>
    </row>
    <row r="5390" spans="1:2">
      <c r="A5390" s="52">
        <v>41780</v>
      </c>
      <c r="B5390">
        <v>3.13</v>
      </c>
    </row>
    <row r="5391" spans="1:2">
      <c r="A5391" s="52">
        <v>41781</v>
      </c>
      <c r="B5391">
        <v>3.15</v>
      </c>
    </row>
    <row r="5392" spans="1:2">
      <c r="A5392" s="52">
        <v>41782</v>
      </c>
      <c r="B5392">
        <v>3.12</v>
      </c>
    </row>
    <row r="5393" spans="1:2">
      <c r="A5393" s="52">
        <v>41785</v>
      </c>
      <c r="B5393" t="s">
        <v>7113</v>
      </c>
    </row>
    <row r="5394" spans="1:2">
      <c r="A5394" s="52">
        <v>41786</v>
      </c>
      <c r="B5394">
        <v>3.09</v>
      </c>
    </row>
    <row r="5395" spans="1:2">
      <c r="A5395" s="52">
        <v>41787</v>
      </c>
      <c r="B5395">
        <v>3.01</v>
      </c>
    </row>
    <row r="5396" spans="1:2">
      <c r="A5396" s="52">
        <v>41788</v>
      </c>
      <c r="B5396">
        <v>3.03</v>
      </c>
    </row>
    <row r="5397" spans="1:2">
      <c r="A5397" s="52">
        <v>41789</v>
      </c>
      <c r="B5397">
        <v>3.05</v>
      </c>
    </row>
    <row r="5398" spans="1:2">
      <c r="A5398" s="52">
        <v>41792</v>
      </c>
      <c r="B5398">
        <v>3.1</v>
      </c>
    </row>
    <row r="5399" spans="1:2">
      <c r="A5399" s="52">
        <v>41793</v>
      </c>
      <c r="B5399">
        <v>3.17</v>
      </c>
    </row>
    <row r="5400" spans="1:2">
      <c r="A5400" s="52">
        <v>41794</v>
      </c>
      <c r="B5400">
        <v>3.18</v>
      </c>
    </row>
    <row r="5401" spans="1:2">
      <c r="A5401" s="52">
        <v>41795</v>
      </c>
      <c r="B5401">
        <v>3.17</v>
      </c>
    </row>
    <row r="5402" spans="1:2">
      <c r="A5402" s="52">
        <v>41796</v>
      </c>
      <c r="B5402">
        <v>3.17</v>
      </c>
    </row>
    <row r="5403" spans="1:2">
      <c r="A5403" s="52">
        <v>41799</v>
      </c>
      <c r="B5403">
        <v>3.18</v>
      </c>
    </row>
    <row r="5404" spans="1:2">
      <c r="A5404" s="52">
        <v>41800</v>
      </c>
      <c r="B5404">
        <v>3.2</v>
      </c>
    </row>
    <row r="5405" spans="1:2">
      <c r="A5405" s="52">
        <v>41801</v>
      </c>
      <c r="B5405">
        <v>3.2</v>
      </c>
    </row>
    <row r="5406" spans="1:2">
      <c r="A5406" s="52">
        <v>41802</v>
      </c>
      <c r="B5406">
        <v>3.14</v>
      </c>
    </row>
    <row r="5407" spans="1:2">
      <c r="A5407" s="52">
        <v>41803</v>
      </c>
      <c r="B5407">
        <v>3.14</v>
      </c>
    </row>
    <row r="5408" spans="1:2">
      <c r="A5408" s="52">
        <v>41806</v>
      </c>
      <c r="B5408">
        <v>3.14</v>
      </c>
    </row>
    <row r="5409" spans="1:2">
      <c r="A5409" s="52">
        <v>41807</v>
      </c>
      <c r="B5409">
        <v>3.19</v>
      </c>
    </row>
    <row r="5410" spans="1:2">
      <c r="A5410" s="52">
        <v>41808</v>
      </c>
      <c r="B5410">
        <v>3.16</v>
      </c>
    </row>
    <row r="5411" spans="1:2">
      <c r="A5411" s="52">
        <v>41809</v>
      </c>
      <c r="B5411">
        <v>3.2</v>
      </c>
    </row>
    <row r="5412" spans="1:2">
      <c r="A5412" s="52">
        <v>41810</v>
      </c>
      <c r="B5412">
        <v>3.18</v>
      </c>
    </row>
    <row r="5413" spans="1:2">
      <c r="A5413" s="52">
        <v>41813</v>
      </c>
      <c r="B5413">
        <v>3.18</v>
      </c>
    </row>
    <row r="5414" spans="1:2">
      <c r="A5414" s="52">
        <v>41814</v>
      </c>
      <c r="B5414">
        <v>3.14</v>
      </c>
    </row>
    <row r="5415" spans="1:2">
      <c r="A5415" s="52">
        <v>41815</v>
      </c>
      <c r="B5415">
        <v>3.12</v>
      </c>
    </row>
    <row r="5416" spans="1:2">
      <c r="A5416" s="52">
        <v>41816</v>
      </c>
      <c r="B5416">
        <v>3.08</v>
      </c>
    </row>
    <row r="5417" spans="1:2">
      <c r="A5417" s="52">
        <v>41817</v>
      </c>
      <c r="B5417">
        <v>3.1</v>
      </c>
    </row>
    <row r="5418" spans="1:2">
      <c r="A5418" s="52">
        <v>41820</v>
      </c>
      <c r="B5418">
        <v>3.08</v>
      </c>
    </row>
    <row r="5419" spans="1:2">
      <c r="A5419" s="52">
        <v>41821</v>
      </c>
      <c r="B5419">
        <v>3.13</v>
      </c>
    </row>
    <row r="5420" spans="1:2">
      <c r="A5420" s="52">
        <v>41822</v>
      </c>
      <c r="B5420">
        <v>3.2</v>
      </c>
    </row>
    <row r="5421" spans="1:2">
      <c r="A5421" s="52">
        <v>41823</v>
      </c>
      <c r="B5421">
        <v>3.21</v>
      </c>
    </row>
    <row r="5422" spans="1:2">
      <c r="A5422" s="52">
        <v>41824</v>
      </c>
      <c r="B5422" t="s">
        <v>7113</v>
      </c>
    </row>
    <row r="5423" spans="1:2">
      <c r="A5423" s="52">
        <v>41827</v>
      </c>
      <c r="B5423">
        <v>3.17</v>
      </c>
    </row>
    <row r="5424" spans="1:2">
      <c r="A5424" s="52">
        <v>41828</v>
      </c>
      <c r="B5424">
        <v>3.12</v>
      </c>
    </row>
    <row r="5425" spans="1:2">
      <c r="A5425" s="52">
        <v>41829</v>
      </c>
      <c r="B5425">
        <v>3.1</v>
      </c>
    </row>
    <row r="5426" spans="1:2">
      <c r="A5426" s="52">
        <v>41830</v>
      </c>
      <c r="B5426">
        <v>3.1</v>
      </c>
    </row>
    <row r="5427" spans="1:2">
      <c r="A5427" s="52">
        <v>41831</v>
      </c>
      <c r="B5427">
        <v>3.07</v>
      </c>
    </row>
    <row r="5428" spans="1:2">
      <c r="A5428" s="52">
        <v>41834</v>
      </c>
      <c r="B5428">
        <v>3.1</v>
      </c>
    </row>
    <row r="5429" spans="1:2">
      <c r="A5429" s="52">
        <v>41835</v>
      </c>
      <c r="B5429">
        <v>3.1</v>
      </c>
    </row>
    <row r="5430" spans="1:2">
      <c r="A5430" s="52">
        <v>41836</v>
      </c>
      <c r="B5430">
        <v>3.08</v>
      </c>
    </row>
    <row r="5431" spans="1:2">
      <c r="A5431" s="52">
        <v>41837</v>
      </c>
      <c r="B5431">
        <v>3.01</v>
      </c>
    </row>
    <row r="5432" spans="1:2">
      <c r="A5432" s="52">
        <v>41838</v>
      </c>
      <c r="B5432">
        <v>3.03</v>
      </c>
    </row>
    <row r="5433" spans="1:2">
      <c r="A5433" s="52">
        <v>41841</v>
      </c>
      <c r="B5433">
        <v>3.01</v>
      </c>
    </row>
    <row r="5434" spans="1:2">
      <c r="A5434" s="52">
        <v>41842</v>
      </c>
      <c r="B5434">
        <v>3</v>
      </c>
    </row>
    <row r="5435" spans="1:2">
      <c r="A5435" s="52">
        <v>41843</v>
      </c>
      <c r="B5435">
        <v>3</v>
      </c>
    </row>
    <row r="5436" spans="1:2">
      <c r="A5436" s="52">
        <v>41844</v>
      </c>
      <c r="B5436">
        <v>3.04</v>
      </c>
    </row>
    <row r="5437" spans="1:2">
      <c r="A5437" s="52">
        <v>41845</v>
      </c>
      <c r="B5437">
        <v>2.99</v>
      </c>
    </row>
    <row r="5438" spans="1:2">
      <c r="A5438" s="52">
        <v>41848</v>
      </c>
      <c r="B5438">
        <v>3.01</v>
      </c>
    </row>
    <row r="5439" spans="1:2">
      <c r="A5439" s="52">
        <v>41849</v>
      </c>
      <c r="B5439">
        <v>2.97</v>
      </c>
    </row>
    <row r="5440" spans="1:2">
      <c r="A5440" s="52">
        <v>41850</v>
      </c>
      <c r="B5440">
        <v>3.06</v>
      </c>
    </row>
    <row r="5441" spans="1:2">
      <c r="A5441" s="52">
        <v>41851</v>
      </c>
      <c r="B5441">
        <v>3.07</v>
      </c>
    </row>
    <row r="5442" spans="1:2">
      <c r="A5442" s="52">
        <v>41852</v>
      </c>
      <c r="B5442">
        <v>3.03</v>
      </c>
    </row>
    <row r="5443" spans="1:2">
      <c r="A5443" s="52">
        <v>41855</v>
      </c>
      <c r="B5443">
        <v>3.04</v>
      </c>
    </row>
    <row r="5444" spans="1:2">
      <c r="A5444" s="52">
        <v>41856</v>
      </c>
      <c r="B5444">
        <v>3.02</v>
      </c>
    </row>
    <row r="5445" spans="1:2">
      <c r="A5445" s="52">
        <v>41857</v>
      </c>
      <c r="B5445">
        <v>3.01</v>
      </c>
    </row>
    <row r="5446" spans="1:2">
      <c r="A5446" s="52">
        <v>41858</v>
      </c>
      <c r="B5446">
        <v>2.97</v>
      </c>
    </row>
    <row r="5447" spans="1:2">
      <c r="A5447" s="52">
        <v>41859</v>
      </c>
      <c r="B5447">
        <v>2.97</v>
      </c>
    </row>
    <row r="5448" spans="1:2">
      <c r="A5448" s="52">
        <v>41862</v>
      </c>
      <c r="B5448">
        <v>2.97</v>
      </c>
    </row>
    <row r="5449" spans="1:2">
      <c r="A5449" s="52">
        <v>41863</v>
      </c>
      <c r="B5449">
        <v>3</v>
      </c>
    </row>
    <row r="5450" spans="1:2">
      <c r="A5450" s="52">
        <v>41864</v>
      </c>
      <c r="B5450">
        <v>2.97</v>
      </c>
    </row>
    <row r="5451" spans="1:2">
      <c r="A5451" s="52">
        <v>41865</v>
      </c>
      <c r="B5451">
        <v>2.93</v>
      </c>
    </row>
    <row r="5452" spans="1:2">
      <c r="A5452" s="52">
        <v>41866</v>
      </c>
      <c r="B5452">
        <v>2.86</v>
      </c>
    </row>
    <row r="5453" spans="1:2">
      <c r="A5453" s="52">
        <v>41869</v>
      </c>
      <c r="B5453">
        <v>2.92</v>
      </c>
    </row>
    <row r="5454" spans="1:2">
      <c r="A5454" s="52">
        <v>41870</v>
      </c>
      <c r="B5454">
        <v>2.94</v>
      </c>
    </row>
    <row r="5455" spans="1:2">
      <c r="A5455" s="52">
        <v>41871</v>
      </c>
      <c r="B5455">
        <v>2.95</v>
      </c>
    </row>
    <row r="5456" spans="1:2">
      <c r="A5456" s="52">
        <v>41872</v>
      </c>
      <c r="B5456">
        <v>2.92</v>
      </c>
    </row>
    <row r="5457" spans="1:2">
      <c r="A5457" s="52">
        <v>41873</v>
      </c>
      <c r="B5457">
        <v>2.9</v>
      </c>
    </row>
    <row r="5458" spans="1:2">
      <c r="A5458" s="52">
        <v>41876</v>
      </c>
      <c r="B5458">
        <v>2.88</v>
      </c>
    </row>
    <row r="5459" spans="1:2">
      <c r="A5459" s="52">
        <v>41877</v>
      </c>
      <c r="B5459">
        <v>2.89</v>
      </c>
    </row>
    <row r="5460" spans="1:2">
      <c r="A5460" s="52">
        <v>41878</v>
      </c>
      <c r="B5460">
        <v>2.85</v>
      </c>
    </row>
    <row r="5461" spans="1:2">
      <c r="A5461" s="52">
        <v>41879</v>
      </c>
      <c r="B5461">
        <v>2.82</v>
      </c>
    </row>
    <row r="5462" spans="1:2">
      <c r="A5462" s="52">
        <v>41880</v>
      </c>
      <c r="B5462">
        <v>2.83</v>
      </c>
    </row>
    <row r="5463" spans="1:2">
      <c r="A5463" s="52">
        <v>41883</v>
      </c>
      <c r="B5463" t="s">
        <v>7113</v>
      </c>
    </row>
    <row r="5464" spans="1:2">
      <c r="A5464" s="52">
        <v>41884</v>
      </c>
      <c r="B5464">
        <v>2.91</v>
      </c>
    </row>
    <row r="5465" spans="1:2">
      <c r="A5465" s="52">
        <v>41885</v>
      </c>
      <c r="B5465">
        <v>2.9</v>
      </c>
    </row>
    <row r="5466" spans="1:2">
      <c r="A5466" s="52">
        <v>41886</v>
      </c>
      <c r="B5466">
        <v>2.95</v>
      </c>
    </row>
    <row r="5467" spans="1:2">
      <c r="A5467" s="52">
        <v>41887</v>
      </c>
      <c r="B5467">
        <v>2.97</v>
      </c>
    </row>
    <row r="5468" spans="1:2">
      <c r="A5468" s="52">
        <v>41890</v>
      </c>
      <c r="B5468">
        <v>2.97</v>
      </c>
    </row>
    <row r="5469" spans="1:2">
      <c r="A5469" s="52">
        <v>41891</v>
      </c>
      <c r="B5469">
        <v>2.97</v>
      </c>
    </row>
    <row r="5470" spans="1:2">
      <c r="A5470" s="52">
        <v>41892</v>
      </c>
      <c r="B5470">
        <v>3.01</v>
      </c>
    </row>
    <row r="5471" spans="1:2">
      <c r="A5471" s="52">
        <v>41893</v>
      </c>
      <c r="B5471">
        <v>3.02</v>
      </c>
    </row>
    <row r="5472" spans="1:2">
      <c r="A5472" s="52">
        <v>41894</v>
      </c>
      <c r="B5472">
        <v>3.1</v>
      </c>
    </row>
    <row r="5473" spans="1:2">
      <c r="A5473" s="52">
        <v>41897</v>
      </c>
      <c r="B5473">
        <v>3.09</v>
      </c>
    </row>
    <row r="5474" spans="1:2">
      <c r="A5474" s="52">
        <v>41898</v>
      </c>
      <c r="B5474">
        <v>3.11</v>
      </c>
    </row>
    <row r="5475" spans="1:2">
      <c r="A5475" s="52">
        <v>41899</v>
      </c>
      <c r="B5475">
        <v>3.12</v>
      </c>
    </row>
    <row r="5476" spans="1:2">
      <c r="A5476" s="52">
        <v>41900</v>
      </c>
      <c r="B5476">
        <v>3.12</v>
      </c>
    </row>
    <row r="5477" spans="1:2">
      <c r="A5477" s="52">
        <v>41901</v>
      </c>
      <c r="B5477">
        <v>3.05</v>
      </c>
    </row>
    <row r="5478" spans="1:2">
      <c r="A5478" s="52">
        <v>41904</v>
      </c>
      <c r="B5478">
        <v>3.04</v>
      </c>
    </row>
    <row r="5479" spans="1:2">
      <c r="A5479" s="52">
        <v>41905</v>
      </c>
      <c r="B5479">
        <v>3.01</v>
      </c>
    </row>
    <row r="5480" spans="1:2">
      <c r="A5480" s="52">
        <v>41906</v>
      </c>
      <c r="B5480">
        <v>3.04</v>
      </c>
    </row>
    <row r="5481" spans="1:2">
      <c r="A5481" s="52">
        <v>41907</v>
      </c>
      <c r="B5481">
        <v>2.98</v>
      </c>
    </row>
    <row r="5482" spans="1:2">
      <c r="A5482" s="52">
        <v>41908</v>
      </c>
      <c r="B5482">
        <v>2.99</v>
      </c>
    </row>
    <row r="5483" spans="1:2">
      <c r="A5483" s="52">
        <v>41911</v>
      </c>
      <c r="B5483">
        <v>2.95</v>
      </c>
    </row>
    <row r="5484" spans="1:2">
      <c r="A5484" s="52">
        <v>41912</v>
      </c>
      <c r="B5484">
        <v>2.98</v>
      </c>
    </row>
    <row r="5485" spans="1:2">
      <c r="A5485" s="52">
        <v>41913</v>
      </c>
      <c r="B5485">
        <v>2.87</v>
      </c>
    </row>
    <row r="5486" spans="1:2">
      <c r="A5486" s="52">
        <v>41914</v>
      </c>
      <c r="B5486">
        <v>2.9</v>
      </c>
    </row>
    <row r="5487" spans="1:2">
      <c r="A5487" s="52">
        <v>41915</v>
      </c>
      <c r="B5487">
        <v>2.89</v>
      </c>
    </row>
    <row r="5488" spans="1:2">
      <c r="A5488" s="52">
        <v>41918</v>
      </c>
      <c r="B5488">
        <v>2.88</v>
      </c>
    </row>
    <row r="5489" spans="1:2">
      <c r="A5489" s="52">
        <v>41919</v>
      </c>
      <c r="B5489">
        <v>2.81</v>
      </c>
    </row>
    <row r="5490" spans="1:2">
      <c r="A5490" s="52">
        <v>41920</v>
      </c>
      <c r="B5490">
        <v>2.82</v>
      </c>
    </row>
    <row r="5491" spans="1:2">
      <c r="A5491" s="52">
        <v>41921</v>
      </c>
      <c r="B5491">
        <v>2.81</v>
      </c>
    </row>
    <row r="5492" spans="1:2">
      <c r="A5492" s="52">
        <v>41922</v>
      </c>
      <c r="B5492">
        <v>2.77</v>
      </c>
    </row>
    <row r="5493" spans="1:2">
      <c r="A5493" s="52">
        <v>41925</v>
      </c>
      <c r="B5493" t="s">
        <v>7113</v>
      </c>
    </row>
    <row r="5494" spans="1:2">
      <c r="A5494" s="52">
        <v>41926</v>
      </c>
      <c r="B5494">
        <v>2.68</v>
      </c>
    </row>
    <row r="5495" spans="1:2">
      <c r="A5495" s="52">
        <v>41927</v>
      </c>
      <c r="B5495">
        <v>2.64</v>
      </c>
    </row>
    <row r="5496" spans="1:2">
      <c r="A5496" s="52">
        <v>41928</v>
      </c>
      <c r="B5496">
        <v>2.66</v>
      </c>
    </row>
    <row r="5497" spans="1:2">
      <c r="A5497" s="52">
        <v>41929</v>
      </c>
      <c r="B5497">
        <v>2.7</v>
      </c>
    </row>
    <row r="5498" spans="1:2">
      <c r="A5498" s="52">
        <v>41932</v>
      </c>
      <c r="B5498">
        <v>2.68</v>
      </c>
    </row>
    <row r="5499" spans="1:2">
      <c r="A5499" s="52">
        <v>41933</v>
      </c>
      <c r="B5499">
        <v>2.72</v>
      </c>
    </row>
    <row r="5500" spans="1:2">
      <c r="A5500" s="52">
        <v>41934</v>
      </c>
      <c r="B5500">
        <v>2.73</v>
      </c>
    </row>
    <row r="5501" spans="1:2">
      <c r="A5501" s="52">
        <v>41935</v>
      </c>
      <c r="B5501">
        <v>2.77</v>
      </c>
    </row>
    <row r="5502" spans="1:2">
      <c r="A5502" s="52">
        <v>41936</v>
      </c>
      <c r="B5502">
        <v>2.77</v>
      </c>
    </row>
    <row r="5503" spans="1:2">
      <c r="A5503" s="52">
        <v>41939</v>
      </c>
      <c r="B5503">
        <v>2.75</v>
      </c>
    </row>
    <row r="5504" spans="1:2">
      <c r="A5504" s="52">
        <v>41940</v>
      </c>
      <c r="B5504">
        <v>2.79</v>
      </c>
    </row>
    <row r="5505" spans="1:2">
      <c r="A5505" s="52">
        <v>41941</v>
      </c>
      <c r="B5505">
        <v>2.79</v>
      </c>
    </row>
    <row r="5506" spans="1:2">
      <c r="A5506" s="52">
        <v>41942</v>
      </c>
      <c r="B5506">
        <v>2.77</v>
      </c>
    </row>
    <row r="5507" spans="1:2">
      <c r="A5507" s="52">
        <v>41943</v>
      </c>
      <c r="B5507">
        <v>2.81</v>
      </c>
    </row>
    <row r="5508" spans="1:2">
      <c r="A5508" s="52">
        <v>41946</v>
      </c>
      <c r="B5508">
        <v>2.8</v>
      </c>
    </row>
    <row r="5509" spans="1:2">
      <c r="A5509" s="52">
        <v>41947</v>
      </c>
      <c r="B5509">
        <v>2.78</v>
      </c>
    </row>
    <row r="5510" spans="1:2">
      <c r="A5510" s="52">
        <v>41948</v>
      </c>
      <c r="B5510">
        <v>2.79</v>
      </c>
    </row>
    <row r="5511" spans="1:2">
      <c r="A5511" s="52">
        <v>41949</v>
      </c>
      <c r="B5511">
        <v>2.83</v>
      </c>
    </row>
    <row r="5512" spans="1:2">
      <c r="A5512" s="52">
        <v>41950</v>
      </c>
      <c r="B5512">
        <v>2.76</v>
      </c>
    </row>
    <row r="5513" spans="1:2">
      <c r="A5513" s="52">
        <v>41953</v>
      </c>
      <c r="B5513">
        <v>2.81</v>
      </c>
    </row>
    <row r="5514" spans="1:2">
      <c r="A5514" s="52">
        <v>41954</v>
      </c>
      <c r="B5514" t="s">
        <v>7113</v>
      </c>
    </row>
    <row r="5515" spans="1:2">
      <c r="A5515" s="52">
        <v>41955</v>
      </c>
      <c r="B5515">
        <v>2.81</v>
      </c>
    </row>
    <row r="5516" spans="1:2">
      <c r="A5516" s="52">
        <v>41956</v>
      </c>
      <c r="B5516">
        <v>2.8</v>
      </c>
    </row>
    <row r="5517" spans="1:2">
      <c r="A5517" s="52">
        <v>41957</v>
      </c>
      <c r="B5517">
        <v>2.77</v>
      </c>
    </row>
    <row r="5518" spans="1:2">
      <c r="A5518" s="52">
        <v>41960</v>
      </c>
      <c r="B5518">
        <v>2.79</v>
      </c>
    </row>
    <row r="5519" spans="1:2">
      <c r="A5519" s="52">
        <v>41961</v>
      </c>
      <c r="B5519">
        <v>2.77</v>
      </c>
    </row>
    <row r="5520" spans="1:2">
      <c r="A5520" s="52">
        <v>41962</v>
      </c>
      <c r="B5520">
        <v>2.8</v>
      </c>
    </row>
    <row r="5521" spans="1:2">
      <c r="A5521" s="52">
        <v>41963</v>
      </c>
      <c r="B5521">
        <v>2.78</v>
      </c>
    </row>
    <row r="5522" spans="1:2">
      <c r="A5522" s="52">
        <v>41964</v>
      </c>
      <c r="B5522">
        <v>2.75</v>
      </c>
    </row>
    <row r="5523" spans="1:2">
      <c r="A5523" s="52">
        <v>41967</v>
      </c>
      <c r="B5523">
        <v>2.74</v>
      </c>
    </row>
    <row r="5524" spans="1:2">
      <c r="A5524" s="52">
        <v>41968</v>
      </c>
      <c r="B5524">
        <v>2.69</v>
      </c>
    </row>
    <row r="5525" spans="1:2">
      <c r="A5525" s="52">
        <v>41969</v>
      </c>
      <c r="B5525">
        <v>2.67</v>
      </c>
    </row>
    <row r="5526" spans="1:2">
      <c r="A5526" s="52">
        <v>41970</v>
      </c>
      <c r="B5526" t="s">
        <v>7113</v>
      </c>
    </row>
    <row r="5527" spans="1:2">
      <c r="A5527" s="52">
        <v>41971</v>
      </c>
      <c r="B5527">
        <v>2.62</v>
      </c>
    </row>
    <row r="5528" spans="1:2">
      <c r="A5528" s="52">
        <v>41974</v>
      </c>
      <c r="B5528">
        <v>2.66</v>
      </c>
    </row>
    <row r="5529" spans="1:2">
      <c r="A5529" s="52">
        <v>41975</v>
      </c>
      <c r="B5529">
        <v>2.72</v>
      </c>
    </row>
    <row r="5530" spans="1:2">
      <c r="A5530" s="52">
        <v>41976</v>
      </c>
      <c r="B5530">
        <v>2.71</v>
      </c>
    </row>
    <row r="5531" spans="1:2">
      <c r="A5531" s="52">
        <v>41977</v>
      </c>
      <c r="B5531">
        <v>2.66</v>
      </c>
    </row>
    <row r="5532" spans="1:2">
      <c r="A5532" s="52">
        <v>41978</v>
      </c>
      <c r="B5532">
        <v>2.69</v>
      </c>
    </row>
    <row r="5533" spans="1:2">
      <c r="A5533" s="52">
        <v>41981</v>
      </c>
      <c r="B5533">
        <v>2.62</v>
      </c>
    </row>
    <row r="5534" spans="1:2">
      <c r="A5534" s="52">
        <v>41982</v>
      </c>
      <c r="B5534">
        <v>2.58</v>
      </c>
    </row>
    <row r="5535" spans="1:2">
      <c r="A5535" s="52">
        <v>41983</v>
      </c>
      <c r="B5535">
        <v>2.54</v>
      </c>
    </row>
    <row r="5536" spans="1:2">
      <c r="A5536" s="52">
        <v>41984</v>
      </c>
      <c r="B5536">
        <v>2.54</v>
      </c>
    </row>
    <row r="5537" spans="1:2">
      <c r="A5537" s="52">
        <v>41985</v>
      </c>
      <c r="B5537">
        <v>2.4500000000000002</v>
      </c>
    </row>
    <row r="5538" spans="1:2">
      <c r="A5538" s="52">
        <v>41988</v>
      </c>
      <c r="B5538">
        <v>2.4500000000000002</v>
      </c>
    </row>
    <row r="5539" spans="1:2">
      <c r="A5539" s="52">
        <v>41989</v>
      </c>
      <c r="B5539">
        <v>2.4</v>
      </c>
    </row>
    <row r="5540" spans="1:2">
      <c r="A5540" s="52">
        <v>41990</v>
      </c>
      <c r="B5540">
        <v>2.46</v>
      </c>
    </row>
    <row r="5541" spans="1:2">
      <c r="A5541" s="52">
        <v>41991</v>
      </c>
      <c r="B5541">
        <v>2.54</v>
      </c>
    </row>
    <row r="5542" spans="1:2">
      <c r="A5542" s="52">
        <v>41992</v>
      </c>
      <c r="B5542">
        <v>2.48</v>
      </c>
    </row>
    <row r="5543" spans="1:2">
      <c r="A5543" s="52">
        <v>41995</v>
      </c>
      <c r="B5543">
        <v>2.4700000000000002</v>
      </c>
    </row>
    <row r="5544" spans="1:2">
      <c r="A5544" s="52">
        <v>41996</v>
      </c>
      <c r="B5544">
        <v>2.57</v>
      </c>
    </row>
    <row r="5545" spans="1:2">
      <c r="A5545" s="52">
        <v>41997</v>
      </c>
      <c r="B5545">
        <v>2.56</v>
      </c>
    </row>
    <row r="5546" spans="1:2">
      <c r="A5546" s="52">
        <v>41998</v>
      </c>
      <c r="B5546" t="s">
        <v>7113</v>
      </c>
    </row>
    <row r="5547" spans="1:2">
      <c r="A5547" s="52">
        <v>41999</v>
      </c>
      <c r="B5547">
        <v>2.54</v>
      </c>
    </row>
    <row r="5548" spans="1:2">
      <c r="A5548" s="52">
        <v>42002</v>
      </c>
      <c r="B5548">
        <v>2.5099999999999998</v>
      </c>
    </row>
    <row r="5549" spans="1:2">
      <c r="A5549" s="52">
        <v>42003</v>
      </c>
      <c r="B5549">
        <v>2.4900000000000002</v>
      </c>
    </row>
    <row r="5550" spans="1:2">
      <c r="A5550" s="52">
        <v>42004</v>
      </c>
      <c r="B5550">
        <v>2.4700000000000002</v>
      </c>
    </row>
    <row r="5551" spans="1:2">
      <c r="A5551" s="52">
        <v>42005</v>
      </c>
      <c r="B5551" t="s">
        <v>7113</v>
      </c>
    </row>
    <row r="5552" spans="1:2">
      <c r="A5552" s="52">
        <v>42006</v>
      </c>
      <c r="B5552">
        <v>2.41</v>
      </c>
    </row>
    <row r="5553" spans="1:2">
      <c r="A5553" s="52">
        <v>42009</v>
      </c>
      <c r="B5553">
        <v>2.3199999999999998</v>
      </c>
    </row>
    <row r="5554" spans="1:2">
      <c r="A5554" s="52">
        <v>42010</v>
      </c>
      <c r="B5554">
        <v>2.25</v>
      </c>
    </row>
    <row r="5555" spans="1:2">
      <c r="A5555" s="52">
        <v>42011</v>
      </c>
      <c r="B5555">
        <v>2.25</v>
      </c>
    </row>
    <row r="5556" spans="1:2">
      <c r="A5556" s="52">
        <v>42012</v>
      </c>
      <c r="B5556">
        <v>2.33</v>
      </c>
    </row>
    <row r="5557" spans="1:2">
      <c r="A5557" s="52">
        <v>42013</v>
      </c>
      <c r="B5557">
        <v>2.29</v>
      </c>
    </row>
    <row r="5558" spans="1:2">
      <c r="A5558" s="52">
        <v>42016</v>
      </c>
      <c r="B5558">
        <v>2.23</v>
      </c>
    </row>
    <row r="5559" spans="1:2">
      <c r="A5559" s="52">
        <v>42017</v>
      </c>
      <c r="B5559">
        <v>2.2400000000000002</v>
      </c>
    </row>
    <row r="5560" spans="1:2">
      <c r="A5560" s="52">
        <v>42018</v>
      </c>
      <c r="B5560">
        <v>2.2000000000000002</v>
      </c>
    </row>
    <row r="5561" spans="1:2">
      <c r="A5561" s="52">
        <v>42019</v>
      </c>
      <c r="B5561">
        <v>2.12</v>
      </c>
    </row>
    <row r="5562" spans="1:2">
      <c r="A5562" s="52">
        <v>42020</v>
      </c>
      <c r="B5562">
        <v>2.17</v>
      </c>
    </row>
    <row r="5563" spans="1:2">
      <c r="A5563" s="52">
        <v>42023</v>
      </c>
      <c r="B5563" t="s">
        <v>7113</v>
      </c>
    </row>
    <row r="5564" spans="1:2">
      <c r="A5564" s="52">
        <v>42024</v>
      </c>
      <c r="B5564">
        <v>2.15</v>
      </c>
    </row>
    <row r="5565" spans="1:2">
      <c r="A5565" s="52">
        <v>42025</v>
      </c>
      <c r="B5565">
        <v>2.2000000000000002</v>
      </c>
    </row>
    <row r="5566" spans="1:2">
      <c r="A5566" s="52">
        <v>42026</v>
      </c>
      <c r="B5566">
        <v>2.21</v>
      </c>
    </row>
    <row r="5567" spans="1:2">
      <c r="A5567" s="52">
        <v>42027</v>
      </c>
      <c r="B5567">
        <v>2.12</v>
      </c>
    </row>
    <row r="5568" spans="1:2">
      <c r="A5568" s="52">
        <v>42030</v>
      </c>
      <c r="B5568">
        <v>2.14</v>
      </c>
    </row>
    <row r="5569" spans="1:2">
      <c r="A5569" s="52">
        <v>42031</v>
      </c>
      <c r="B5569">
        <v>2.15</v>
      </c>
    </row>
    <row r="5570" spans="1:2">
      <c r="A5570" s="52">
        <v>42032</v>
      </c>
      <c r="B5570">
        <v>2.0499999999999998</v>
      </c>
    </row>
    <row r="5571" spans="1:2">
      <c r="A5571" s="52">
        <v>42033</v>
      </c>
      <c r="B5571">
        <v>2.11</v>
      </c>
    </row>
    <row r="5572" spans="1:2">
      <c r="A5572" s="52">
        <v>42034</v>
      </c>
      <c r="B5572">
        <v>2.04</v>
      </c>
    </row>
    <row r="5573" spans="1:2">
      <c r="A5573" s="52">
        <v>42037</v>
      </c>
      <c r="B5573">
        <v>2.0699999999999998</v>
      </c>
    </row>
    <row r="5574" spans="1:2">
      <c r="A5574" s="52">
        <v>42038</v>
      </c>
      <c r="B5574">
        <v>2.16</v>
      </c>
    </row>
    <row r="5575" spans="1:2">
      <c r="A5575" s="52">
        <v>42039</v>
      </c>
      <c r="B5575">
        <v>2.17</v>
      </c>
    </row>
    <row r="5576" spans="1:2">
      <c r="A5576" s="52">
        <v>42040</v>
      </c>
      <c r="B5576">
        <v>2.2000000000000002</v>
      </c>
    </row>
    <row r="5577" spans="1:2">
      <c r="A5577" s="52">
        <v>42041</v>
      </c>
      <c r="B5577">
        <v>2.2799999999999998</v>
      </c>
    </row>
    <row r="5578" spans="1:2">
      <c r="A5578" s="52">
        <v>42044</v>
      </c>
      <c r="B5578">
        <v>2.2799999999999998</v>
      </c>
    </row>
    <row r="5579" spans="1:2">
      <c r="A5579" s="52">
        <v>42045</v>
      </c>
      <c r="B5579">
        <v>2.33</v>
      </c>
    </row>
    <row r="5580" spans="1:2">
      <c r="A5580" s="52">
        <v>42046</v>
      </c>
      <c r="B5580">
        <v>2.33</v>
      </c>
    </row>
    <row r="5581" spans="1:2">
      <c r="A5581" s="52">
        <v>42047</v>
      </c>
      <c r="B5581">
        <v>2.33</v>
      </c>
    </row>
    <row r="5582" spans="1:2">
      <c r="A5582" s="52">
        <v>42048</v>
      </c>
      <c r="B5582">
        <v>2.39</v>
      </c>
    </row>
    <row r="5583" spans="1:2">
      <c r="A5583" s="52">
        <v>42051</v>
      </c>
      <c r="B5583" t="s">
        <v>7113</v>
      </c>
    </row>
    <row r="5584" spans="1:2">
      <c r="A5584" s="52">
        <v>42052</v>
      </c>
      <c r="B5584">
        <v>2.4900000000000002</v>
      </c>
    </row>
    <row r="5585" spans="1:2">
      <c r="A5585" s="52">
        <v>42053</v>
      </c>
      <c r="B5585">
        <v>2.46</v>
      </c>
    </row>
    <row r="5586" spans="1:2">
      <c r="A5586" s="52">
        <v>42054</v>
      </c>
      <c r="B5586">
        <v>2.5</v>
      </c>
    </row>
    <row r="5587" spans="1:2">
      <c r="A5587" s="52">
        <v>42055</v>
      </c>
      <c r="B5587">
        <v>2.5</v>
      </c>
    </row>
    <row r="5588" spans="1:2">
      <c r="A5588" s="52">
        <v>42058</v>
      </c>
      <c r="B5588">
        <v>2.44</v>
      </c>
    </row>
    <row r="5589" spans="1:2">
      <c r="A5589" s="52">
        <v>42059</v>
      </c>
      <c r="B5589">
        <v>2.38</v>
      </c>
    </row>
    <row r="5590" spans="1:2">
      <c r="A5590" s="52">
        <v>42060</v>
      </c>
      <c r="B5590">
        <v>2.35</v>
      </c>
    </row>
    <row r="5591" spans="1:2">
      <c r="A5591" s="52">
        <v>42061</v>
      </c>
      <c r="B5591">
        <v>2.39</v>
      </c>
    </row>
    <row r="5592" spans="1:2">
      <c r="A5592" s="52">
        <v>42062</v>
      </c>
      <c r="B5592">
        <v>2.38</v>
      </c>
    </row>
    <row r="5593" spans="1:2">
      <c r="A5593" s="52">
        <v>42065</v>
      </c>
      <c r="B5593">
        <v>2.46</v>
      </c>
    </row>
    <row r="5594" spans="1:2">
      <c r="A5594" s="52">
        <v>42066</v>
      </c>
      <c r="B5594">
        <v>2.4900000000000002</v>
      </c>
    </row>
    <row r="5595" spans="1:2">
      <c r="A5595" s="52">
        <v>42067</v>
      </c>
      <c r="B5595">
        <v>2.4900000000000002</v>
      </c>
    </row>
    <row r="5596" spans="1:2">
      <c r="A5596" s="52">
        <v>42068</v>
      </c>
      <c r="B5596">
        <v>2.4900000000000002</v>
      </c>
    </row>
    <row r="5597" spans="1:2">
      <c r="A5597" s="52">
        <v>42069</v>
      </c>
      <c r="B5597">
        <v>2.63</v>
      </c>
    </row>
    <row r="5598" spans="1:2">
      <c r="A5598" s="52">
        <v>42072</v>
      </c>
      <c r="B5598">
        <v>2.58</v>
      </c>
    </row>
    <row r="5599" spans="1:2">
      <c r="A5599" s="52">
        <v>42073</v>
      </c>
      <c r="B5599">
        <v>2.5099999999999998</v>
      </c>
    </row>
    <row r="5600" spans="1:2">
      <c r="A5600" s="52">
        <v>42074</v>
      </c>
      <c r="B5600">
        <v>2.4700000000000002</v>
      </c>
    </row>
    <row r="5601" spans="1:2">
      <c r="A5601" s="52">
        <v>42075</v>
      </c>
      <c r="B5601">
        <v>2.4700000000000002</v>
      </c>
    </row>
    <row r="5602" spans="1:2">
      <c r="A5602" s="52">
        <v>42076</v>
      </c>
      <c r="B5602">
        <v>2.48</v>
      </c>
    </row>
    <row r="5603" spans="1:2">
      <c r="A5603" s="52">
        <v>42079</v>
      </c>
      <c r="B5603">
        <v>2.4500000000000002</v>
      </c>
    </row>
    <row r="5604" spans="1:2">
      <c r="A5604" s="52">
        <v>42080</v>
      </c>
      <c r="B5604">
        <v>2.4</v>
      </c>
    </row>
    <row r="5605" spans="1:2">
      <c r="A5605" s="52">
        <v>42081</v>
      </c>
      <c r="B5605">
        <v>2.31</v>
      </c>
    </row>
    <row r="5606" spans="1:2">
      <c r="A5606" s="52">
        <v>42082</v>
      </c>
      <c r="B5606">
        <v>2.33</v>
      </c>
    </row>
    <row r="5607" spans="1:2">
      <c r="A5607" s="52">
        <v>42083</v>
      </c>
      <c r="B5607">
        <v>2.29</v>
      </c>
    </row>
    <row r="5608" spans="1:2">
      <c r="A5608" s="52">
        <v>42086</v>
      </c>
      <c r="B5608">
        <v>2.29</v>
      </c>
    </row>
    <row r="5609" spans="1:2">
      <c r="A5609" s="52">
        <v>42087</v>
      </c>
      <c r="B5609">
        <v>2.2400000000000002</v>
      </c>
    </row>
    <row r="5610" spans="1:2">
      <c r="A5610" s="52">
        <v>42088</v>
      </c>
      <c r="B5610">
        <v>2.2799999999999998</v>
      </c>
    </row>
    <row r="5611" spans="1:2">
      <c r="A5611" s="52">
        <v>42089</v>
      </c>
      <c r="B5611">
        <v>2.37</v>
      </c>
    </row>
    <row r="5612" spans="1:2">
      <c r="A5612" s="52">
        <v>42090</v>
      </c>
      <c r="B5612">
        <v>2.29</v>
      </c>
    </row>
    <row r="5613" spans="1:2">
      <c r="A5613" s="52">
        <v>42093</v>
      </c>
      <c r="B5613">
        <v>2.3199999999999998</v>
      </c>
    </row>
    <row r="5614" spans="1:2">
      <c r="A5614" s="52">
        <v>42094</v>
      </c>
      <c r="B5614">
        <v>2.31</v>
      </c>
    </row>
    <row r="5615" spans="1:2">
      <c r="A5615" s="52">
        <v>42095</v>
      </c>
      <c r="B5615">
        <v>2.23</v>
      </c>
    </row>
    <row r="5616" spans="1:2">
      <c r="A5616" s="52">
        <v>42096</v>
      </c>
      <c r="B5616">
        <v>2.29</v>
      </c>
    </row>
    <row r="5617" spans="1:2">
      <c r="A5617" s="52">
        <v>42097</v>
      </c>
      <c r="B5617">
        <v>2.2400000000000002</v>
      </c>
    </row>
    <row r="5618" spans="1:2">
      <c r="A5618" s="52">
        <v>42100</v>
      </c>
      <c r="B5618">
        <v>2.31</v>
      </c>
    </row>
    <row r="5619" spans="1:2">
      <c r="A5619" s="52">
        <v>42101</v>
      </c>
      <c r="B5619">
        <v>2.27</v>
      </c>
    </row>
    <row r="5620" spans="1:2">
      <c r="A5620" s="52">
        <v>42102</v>
      </c>
      <c r="B5620">
        <v>2.2799999999999998</v>
      </c>
    </row>
    <row r="5621" spans="1:2">
      <c r="A5621" s="52">
        <v>42103</v>
      </c>
      <c r="B5621">
        <v>2.35</v>
      </c>
    </row>
    <row r="5622" spans="1:2">
      <c r="A5622" s="52">
        <v>42104</v>
      </c>
      <c r="B5622">
        <v>2.33</v>
      </c>
    </row>
    <row r="5623" spans="1:2">
      <c r="A5623" s="52">
        <v>42107</v>
      </c>
      <c r="B5623">
        <v>2.33</v>
      </c>
    </row>
    <row r="5624" spans="1:2">
      <c r="A5624" s="52">
        <v>42108</v>
      </c>
      <c r="B5624">
        <v>2.29</v>
      </c>
    </row>
    <row r="5625" spans="1:2">
      <c r="A5625" s="52">
        <v>42109</v>
      </c>
      <c r="B5625">
        <v>2.2999999999999998</v>
      </c>
    </row>
    <row r="5626" spans="1:2">
      <c r="A5626" s="52">
        <v>42110</v>
      </c>
      <c r="B5626">
        <v>2.31</v>
      </c>
    </row>
    <row r="5627" spans="1:2">
      <c r="A5627" s="52">
        <v>42111</v>
      </c>
      <c r="B5627">
        <v>2.2599999999999998</v>
      </c>
    </row>
    <row r="5628" spans="1:2">
      <c r="A5628" s="52">
        <v>42114</v>
      </c>
      <c r="B5628">
        <v>2.31</v>
      </c>
    </row>
    <row r="5629" spans="1:2">
      <c r="A5629" s="52">
        <v>42115</v>
      </c>
      <c r="B5629">
        <v>2.33</v>
      </c>
    </row>
    <row r="5630" spans="1:2">
      <c r="A5630" s="52">
        <v>42116</v>
      </c>
      <c r="B5630">
        <v>2.42</v>
      </c>
    </row>
    <row r="5631" spans="1:2">
      <c r="A5631" s="52">
        <v>42117</v>
      </c>
      <c r="B5631">
        <v>2.38</v>
      </c>
    </row>
    <row r="5632" spans="1:2">
      <c r="A5632" s="52">
        <v>42118</v>
      </c>
      <c r="B5632">
        <v>2.36</v>
      </c>
    </row>
    <row r="5633" spans="1:2">
      <c r="A5633" s="52">
        <v>42121</v>
      </c>
      <c r="B5633">
        <v>2.36</v>
      </c>
    </row>
    <row r="5634" spans="1:2">
      <c r="A5634" s="52">
        <v>42122</v>
      </c>
      <c r="B5634">
        <v>2.42</v>
      </c>
    </row>
    <row r="5635" spans="1:2">
      <c r="A5635" s="52">
        <v>42123</v>
      </c>
      <c r="B5635">
        <v>2.4900000000000002</v>
      </c>
    </row>
    <row r="5636" spans="1:2">
      <c r="A5636" s="52">
        <v>42124</v>
      </c>
      <c r="B5636">
        <v>2.4900000000000002</v>
      </c>
    </row>
    <row r="5637" spans="1:2">
      <c r="A5637" s="52">
        <v>42125</v>
      </c>
      <c r="B5637">
        <v>2.57</v>
      </c>
    </row>
    <row r="5638" spans="1:2">
      <c r="A5638" s="52">
        <v>42128</v>
      </c>
      <c r="B5638">
        <v>2.62</v>
      </c>
    </row>
    <row r="5639" spans="1:2">
      <c r="A5639" s="52">
        <v>42129</v>
      </c>
      <c r="B5639">
        <v>2.64</v>
      </c>
    </row>
    <row r="5640" spans="1:2">
      <c r="A5640" s="52">
        <v>42130</v>
      </c>
      <c r="B5640">
        <v>2.72</v>
      </c>
    </row>
    <row r="5641" spans="1:2">
      <c r="A5641" s="52">
        <v>42131</v>
      </c>
      <c r="B5641">
        <v>2.63</v>
      </c>
    </row>
    <row r="5642" spans="1:2">
      <c r="A5642" s="52">
        <v>42132</v>
      </c>
      <c r="B5642">
        <v>2.63</v>
      </c>
    </row>
    <row r="5643" spans="1:2">
      <c r="A5643" s="52">
        <v>42135</v>
      </c>
      <c r="B5643">
        <v>2.76</v>
      </c>
    </row>
    <row r="5644" spans="1:2">
      <c r="A5644" s="52">
        <v>42136</v>
      </c>
      <c r="B5644">
        <v>2.75</v>
      </c>
    </row>
    <row r="5645" spans="1:2">
      <c r="A5645" s="52">
        <v>42137</v>
      </c>
      <c r="B5645">
        <v>2.79</v>
      </c>
    </row>
    <row r="5646" spans="1:2">
      <c r="A5646" s="52">
        <v>42138</v>
      </c>
      <c r="B5646">
        <v>2.76</v>
      </c>
    </row>
    <row r="5647" spans="1:2">
      <c r="A5647" s="52">
        <v>42139</v>
      </c>
      <c r="B5647">
        <v>2.66</v>
      </c>
    </row>
    <row r="5648" spans="1:2">
      <c r="A5648" s="52">
        <v>42142</v>
      </c>
      <c r="B5648">
        <v>2.75</v>
      </c>
    </row>
    <row r="5649" spans="1:2">
      <c r="A5649" s="52">
        <v>42143</v>
      </c>
      <c r="B5649">
        <v>2.79</v>
      </c>
    </row>
    <row r="5650" spans="1:2">
      <c r="A5650" s="52">
        <v>42144</v>
      </c>
      <c r="B5650">
        <v>2.79</v>
      </c>
    </row>
    <row r="5651" spans="1:2">
      <c r="A5651" s="52">
        <v>42145</v>
      </c>
      <c r="B5651">
        <v>2.71</v>
      </c>
    </row>
    <row r="5652" spans="1:2">
      <c r="A5652" s="52">
        <v>42146</v>
      </c>
      <c r="B5652">
        <v>2.73</v>
      </c>
    </row>
    <row r="5653" spans="1:2">
      <c r="A5653" s="52">
        <v>42149</v>
      </c>
      <c r="B5653" t="s">
        <v>7113</v>
      </c>
    </row>
    <row r="5654" spans="1:2">
      <c r="A5654" s="52">
        <v>42150</v>
      </c>
      <c r="B5654">
        <v>2.64</v>
      </c>
    </row>
    <row r="5655" spans="1:2">
      <c r="A5655" s="52">
        <v>42151</v>
      </c>
      <c r="B5655">
        <v>2.63</v>
      </c>
    </row>
    <row r="5656" spans="1:2">
      <c r="A5656" s="52">
        <v>42152</v>
      </c>
      <c r="B5656">
        <v>2.64</v>
      </c>
    </row>
    <row r="5657" spans="1:2">
      <c r="A5657" s="52">
        <v>42153</v>
      </c>
      <c r="B5657">
        <v>2.63</v>
      </c>
    </row>
    <row r="5658" spans="1:2">
      <c r="A5658" s="52">
        <v>42156</v>
      </c>
      <c r="B5658">
        <v>2.69</v>
      </c>
    </row>
    <row r="5659" spans="1:2">
      <c r="A5659" s="52">
        <v>42157</v>
      </c>
      <c r="B5659">
        <v>2.77</v>
      </c>
    </row>
    <row r="5660" spans="1:2">
      <c r="A5660" s="52">
        <v>42158</v>
      </c>
      <c r="B5660">
        <v>2.87</v>
      </c>
    </row>
    <row r="5661" spans="1:2">
      <c r="A5661" s="52">
        <v>42159</v>
      </c>
      <c r="B5661">
        <v>2.78</v>
      </c>
    </row>
    <row r="5662" spans="1:2">
      <c r="A5662" s="52">
        <v>42160</v>
      </c>
      <c r="B5662">
        <v>2.87</v>
      </c>
    </row>
    <row r="5663" spans="1:2">
      <c r="A5663" s="52">
        <v>42163</v>
      </c>
      <c r="B5663">
        <v>2.86</v>
      </c>
    </row>
    <row r="5664" spans="1:2">
      <c r="A5664" s="52">
        <v>42164</v>
      </c>
      <c r="B5664">
        <v>2.89</v>
      </c>
    </row>
    <row r="5665" spans="1:2">
      <c r="A5665" s="52">
        <v>42165</v>
      </c>
      <c r="B5665">
        <v>2.96</v>
      </c>
    </row>
    <row r="5666" spans="1:2">
      <c r="A5666" s="52">
        <v>42166</v>
      </c>
      <c r="B5666">
        <v>2.84</v>
      </c>
    </row>
    <row r="5667" spans="1:2">
      <c r="A5667" s="52">
        <v>42167</v>
      </c>
      <c r="B5667">
        <v>2.84</v>
      </c>
    </row>
    <row r="5668" spans="1:2">
      <c r="A5668" s="52">
        <v>42170</v>
      </c>
      <c r="B5668">
        <v>2.83</v>
      </c>
    </row>
    <row r="5669" spans="1:2">
      <c r="A5669" s="52">
        <v>42171</v>
      </c>
      <c r="B5669">
        <v>2.79</v>
      </c>
    </row>
    <row r="5670" spans="1:2">
      <c r="A5670" s="52">
        <v>42172</v>
      </c>
      <c r="B5670">
        <v>2.82</v>
      </c>
    </row>
    <row r="5671" spans="1:2">
      <c r="A5671" s="52">
        <v>42173</v>
      </c>
      <c r="B5671">
        <v>2.86</v>
      </c>
    </row>
    <row r="5672" spans="1:2">
      <c r="A5672" s="52">
        <v>42174</v>
      </c>
      <c r="B5672">
        <v>2.76</v>
      </c>
    </row>
    <row r="5673" spans="1:2">
      <c r="A5673" s="52">
        <v>42177</v>
      </c>
      <c r="B5673">
        <v>2.87</v>
      </c>
    </row>
    <row r="5674" spans="1:2">
      <c r="A5674" s="52">
        <v>42178</v>
      </c>
      <c r="B5674">
        <v>2.92</v>
      </c>
    </row>
    <row r="5675" spans="1:2">
      <c r="A5675" s="52">
        <v>42179</v>
      </c>
      <c r="B5675">
        <v>2.87</v>
      </c>
    </row>
    <row r="5676" spans="1:2">
      <c r="A5676" s="52">
        <v>42180</v>
      </c>
      <c r="B5676">
        <v>2.88</v>
      </c>
    </row>
    <row r="5677" spans="1:2">
      <c r="A5677" s="52">
        <v>42181</v>
      </c>
      <c r="B5677">
        <v>2.98</v>
      </c>
    </row>
    <row r="5678" spans="1:2">
      <c r="A5678" s="52">
        <v>42184</v>
      </c>
      <c r="B5678">
        <v>2.82</v>
      </c>
    </row>
    <row r="5679" spans="1:2">
      <c r="A5679" s="52">
        <v>42185</v>
      </c>
      <c r="B5679">
        <v>2.83</v>
      </c>
    </row>
    <row r="5680" spans="1:2">
      <c r="A5680" s="52">
        <v>42186</v>
      </c>
      <c r="B5680">
        <v>2.92</v>
      </c>
    </row>
    <row r="5681" spans="1:2">
      <c r="A5681" s="52">
        <v>42187</v>
      </c>
      <c r="B5681">
        <v>2.9</v>
      </c>
    </row>
    <row r="5682" spans="1:2">
      <c r="A5682" s="52">
        <v>42188</v>
      </c>
      <c r="B5682" t="s">
        <v>7113</v>
      </c>
    </row>
    <row r="5683" spans="1:2">
      <c r="A5683" s="52">
        <v>42191</v>
      </c>
      <c r="B5683">
        <v>2.78</v>
      </c>
    </row>
    <row r="5684" spans="1:2">
      <c r="A5684" s="52">
        <v>42192</v>
      </c>
      <c r="B5684">
        <v>2.74</v>
      </c>
    </row>
    <row r="5685" spans="1:2">
      <c r="A5685" s="52">
        <v>42193</v>
      </c>
      <c r="B5685">
        <v>2.69</v>
      </c>
    </row>
    <row r="5686" spans="1:2">
      <c r="A5686" s="52">
        <v>42194</v>
      </c>
      <c r="B5686">
        <v>2.8</v>
      </c>
    </row>
    <row r="5687" spans="1:2">
      <c r="A5687" s="52">
        <v>42195</v>
      </c>
      <c r="B5687">
        <v>2.91</v>
      </c>
    </row>
    <row r="5688" spans="1:2">
      <c r="A5688" s="52">
        <v>42198</v>
      </c>
      <c r="B5688">
        <v>2.92</v>
      </c>
    </row>
    <row r="5689" spans="1:2">
      <c r="A5689" s="52">
        <v>42199</v>
      </c>
      <c r="B5689">
        <v>2.9</v>
      </c>
    </row>
    <row r="5690" spans="1:2">
      <c r="A5690" s="52">
        <v>42200</v>
      </c>
      <c r="B5690">
        <v>2.83</v>
      </c>
    </row>
    <row r="5691" spans="1:2">
      <c r="A5691" s="52">
        <v>42201</v>
      </c>
      <c r="B5691">
        <v>2.81</v>
      </c>
    </row>
    <row r="5692" spans="1:2">
      <c r="A5692" s="52">
        <v>42202</v>
      </c>
      <c r="B5692">
        <v>2.77</v>
      </c>
    </row>
    <row r="5693" spans="1:2">
      <c r="A5693" s="52">
        <v>42205</v>
      </c>
      <c r="B5693">
        <v>2.79</v>
      </c>
    </row>
    <row r="5694" spans="1:2">
      <c r="A5694" s="52">
        <v>42206</v>
      </c>
      <c r="B5694">
        <v>2.77</v>
      </c>
    </row>
    <row r="5695" spans="1:2">
      <c r="A5695" s="52">
        <v>42207</v>
      </c>
      <c r="B5695">
        <v>2.73</v>
      </c>
    </row>
    <row r="5696" spans="1:2">
      <c r="A5696" s="52">
        <v>42208</v>
      </c>
      <c r="B5696">
        <v>2.67</v>
      </c>
    </row>
    <row r="5697" spans="1:2">
      <c r="A5697" s="52">
        <v>42209</v>
      </c>
      <c r="B5697">
        <v>2.67</v>
      </c>
    </row>
    <row r="5698" spans="1:2">
      <c r="A5698" s="52">
        <v>42212</v>
      </c>
      <c r="B5698">
        <v>2.64</v>
      </c>
    </row>
    <row r="5699" spans="1:2">
      <c r="A5699" s="52">
        <v>42213</v>
      </c>
      <c r="B5699">
        <v>2.66</v>
      </c>
    </row>
    <row r="5700" spans="1:2">
      <c r="A5700" s="52">
        <v>42214</v>
      </c>
      <c r="B5700">
        <v>2.69</v>
      </c>
    </row>
    <row r="5701" spans="1:2">
      <c r="A5701" s="52">
        <v>42215</v>
      </c>
      <c r="B5701">
        <v>2.66</v>
      </c>
    </row>
    <row r="5702" spans="1:2">
      <c r="A5702" s="52">
        <v>42216</v>
      </c>
      <c r="B5702">
        <v>2.61</v>
      </c>
    </row>
    <row r="5703" spans="1:2">
      <c r="A5703" s="52">
        <v>42219</v>
      </c>
      <c r="B5703">
        <v>2.5499999999999998</v>
      </c>
    </row>
    <row r="5704" spans="1:2">
      <c r="A5704" s="52">
        <v>42220</v>
      </c>
      <c r="B5704">
        <v>2.59</v>
      </c>
    </row>
    <row r="5705" spans="1:2">
      <c r="A5705" s="52">
        <v>42221</v>
      </c>
      <c r="B5705">
        <v>2.64</v>
      </c>
    </row>
    <row r="5706" spans="1:2">
      <c r="A5706" s="52">
        <v>42222</v>
      </c>
      <c r="B5706">
        <v>2.59</v>
      </c>
    </row>
    <row r="5707" spans="1:2">
      <c r="A5707" s="52">
        <v>42223</v>
      </c>
      <c r="B5707">
        <v>2.52</v>
      </c>
    </row>
    <row r="5708" spans="1:2">
      <c r="A5708" s="52">
        <v>42226</v>
      </c>
      <c r="B5708">
        <v>2.58</v>
      </c>
    </row>
    <row r="5709" spans="1:2">
      <c r="A5709" s="52">
        <v>42227</v>
      </c>
      <c r="B5709">
        <v>2.5</v>
      </c>
    </row>
    <row r="5710" spans="1:2">
      <c r="A5710" s="52">
        <v>42228</v>
      </c>
      <c r="B5710">
        <v>2.52</v>
      </c>
    </row>
    <row r="5711" spans="1:2">
      <c r="A5711" s="52">
        <v>42229</v>
      </c>
      <c r="B5711">
        <v>2.54</v>
      </c>
    </row>
    <row r="5712" spans="1:2">
      <c r="A5712" s="52">
        <v>42230</v>
      </c>
      <c r="B5712">
        <v>2.54</v>
      </c>
    </row>
    <row r="5713" spans="1:2">
      <c r="A5713" s="52">
        <v>42233</v>
      </c>
      <c r="B5713">
        <v>2.5099999999999998</v>
      </c>
    </row>
    <row r="5714" spans="1:2">
      <c r="A5714" s="52">
        <v>42234</v>
      </c>
      <c r="B5714">
        <v>2.56</v>
      </c>
    </row>
    <row r="5715" spans="1:2">
      <c r="A5715" s="52">
        <v>42235</v>
      </c>
      <c r="B5715">
        <v>2.4900000000000002</v>
      </c>
    </row>
    <row r="5716" spans="1:2">
      <c r="A5716" s="52">
        <v>42236</v>
      </c>
      <c r="B5716">
        <v>2.4500000000000002</v>
      </c>
    </row>
    <row r="5717" spans="1:2">
      <c r="A5717" s="52">
        <v>42237</v>
      </c>
      <c r="B5717">
        <v>2.44</v>
      </c>
    </row>
    <row r="5718" spans="1:2">
      <c r="A5718" s="52">
        <v>42240</v>
      </c>
      <c r="B5718">
        <v>2.42</v>
      </c>
    </row>
    <row r="5719" spans="1:2">
      <c r="A5719" s="52">
        <v>42241</v>
      </c>
      <c r="B5719">
        <v>2.54</v>
      </c>
    </row>
    <row r="5720" spans="1:2">
      <c r="A5720" s="52">
        <v>42242</v>
      </c>
      <c r="B5720">
        <v>2.64</v>
      </c>
    </row>
    <row r="5721" spans="1:2">
      <c r="A5721" s="52">
        <v>42243</v>
      </c>
      <c r="B5721">
        <v>2.61</v>
      </c>
    </row>
    <row r="5722" spans="1:2">
      <c r="A5722" s="52">
        <v>42244</v>
      </c>
      <c r="B5722">
        <v>2.61</v>
      </c>
    </row>
    <row r="5723" spans="1:2">
      <c r="A5723" s="52">
        <v>42247</v>
      </c>
      <c r="B5723">
        <v>2.64</v>
      </c>
    </row>
    <row r="5724" spans="1:2">
      <c r="A5724" s="52">
        <v>42248</v>
      </c>
      <c r="B5724">
        <v>2.62</v>
      </c>
    </row>
    <row r="5725" spans="1:2">
      <c r="A5725" s="52">
        <v>42249</v>
      </c>
      <c r="B5725">
        <v>2.66</v>
      </c>
    </row>
    <row r="5726" spans="1:2">
      <c r="A5726" s="52">
        <v>42250</v>
      </c>
      <c r="B5726">
        <v>2.64</v>
      </c>
    </row>
    <row r="5727" spans="1:2">
      <c r="A5727" s="52">
        <v>42251</v>
      </c>
      <c r="B5727">
        <v>2.58</v>
      </c>
    </row>
    <row r="5728" spans="1:2">
      <c r="A5728" s="52">
        <v>42254</v>
      </c>
      <c r="B5728" t="s">
        <v>7113</v>
      </c>
    </row>
    <row r="5729" spans="1:2">
      <c r="A5729" s="52">
        <v>42255</v>
      </c>
      <c r="B5729">
        <v>2.66</v>
      </c>
    </row>
    <row r="5730" spans="1:2">
      <c r="A5730" s="52">
        <v>42256</v>
      </c>
      <c r="B5730">
        <v>2.64</v>
      </c>
    </row>
    <row r="5731" spans="1:2">
      <c r="A5731" s="52">
        <v>42257</v>
      </c>
      <c r="B5731">
        <v>2.66</v>
      </c>
    </row>
    <row r="5732" spans="1:2">
      <c r="A5732" s="52">
        <v>42258</v>
      </c>
      <c r="B5732">
        <v>2.63</v>
      </c>
    </row>
    <row r="5733" spans="1:2">
      <c r="A5733" s="52">
        <v>42261</v>
      </c>
      <c r="B5733">
        <v>2.62</v>
      </c>
    </row>
    <row r="5734" spans="1:2">
      <c r="A5734" s="52">
        <v>42262</v>
      </c>
      <c r="B5734">
        <v>2.73</v>
      </c>
    </row>
    <row r="5735" spans="1:2">
      <c r="A5735" s="52">
        <v>42263</v>
      </c>
      <c r="B5735">
        <v>2.75</v>
      </c>
    </row>
    <row r="5736" spans="1:2">
      <c r="A5736" s="52">
        <v>42264</v>
      </c>
      <c r="B5736">
        <v>2.69</v>
      </c>
    </row>
    <row r="5737" spans="1:2">
      <c r="A5737" s="52">
        <v>42265</v>
      </c>
      <c r="B5737">
        <v>2.58</v>
      </c>
    </row>
    <row r="5738" spans="1:2">
      <c r="A5738" s="52">
        <v>42268</v>
      </c>
      <c r="B5738">
        <v>2.67</v>
      </c>
    </row>
    <row r="5739" spans="1:2">
      <c r="A5739" s="52">
        <v>42269</v>
      </c>
      <c r="B5739">
        <v>2.6</v>
      </c>
    </row>
    <row r="5740" spans="1:2">
      <c r="A5740" s="52">
        <v>42270</v>
      </c>
      <c r="B5740">
        <v>2.6</v>
      </c>
    </row>
    <row r="5741" spans="1:2">
      <c r="A5741" s="52">
        <v>42271</v>
      </c>
      <c r="B5741">
        <v>2.5499999999999998</v>
      </c>
    </row>
    <row r="5742" spans="1:2">
      <c r="A5742" s="52">
        <v>42272</v>
      </c>
      <c r="B5742">
        <v>2.6</v>
      </c>
    </row>
    <row r="5743" spans="1:2">
      <c r="A5743" s="52">
        <v>42275</v>
      </c>
      <c r="B5743">
        <v>2.5099999999999998</v>
      </c>
    </row>
    <row r="5744" spans="1:2">
      <c r="A5744" s="52">
        <v>42276</v>
      </c>
      <c r="B5744">
        <v>2.48</v>
      </c>
    </row>
    <row r="5745" spans="1:2">
      <c r="A5745" s="52">
        <v>42277</v>
      </c>
      <c r="B5745">
        <v>2.5099999999999998</v>
      </c>
    </row>
    <row r="5746" spans="1:2">
      <c r="A5746" s="52">
        <v>42278</v>
      </c>
      <c r="B5746">
        <v>2.4900000000000002</v>
      </c>
    </row>
    <row r="5747" spans="1:2">
      <c r="A5747" s="52">
        <v>42279</v>
      </c>
      <c r="B5747">
        <v>2.44</v>
      </c>
    </row>
    <row r="5748" spans="1:2">
      <c r="A5748" s="52">
        <v>42282</v>
      </c>
      <c r="B5748">
        <v>2.52</v>
      </c>
    </row>
    <row r="5749" spans="1:2">
      <c r="A5749" s="52">
        <v>42283</v>
      </c>
      <c r="B5749">
        <v>2.5</v>
      </c>
    </row>
    <row r="5750" spans="1:2">
      <c r="A5750" s="52">
        <v>42284</v>
      </c>
      <c r="B5750">
        <v>2.5099999999999998</v>
      </c>
    </row>
    <row r="5751" spans="1:2">
      <c r="A5751" s="52">
        <v>42285</v>
      </c>
      <c r="B5751">
        <v>2.56</v>
      </c>
    </row>
    <row r="5752" spans="1:2">
      <c r="A5752" s="52">
        <v>42286</v>
      </c>
      <c r="B5752">
        <v>2.5499999999999998</v>
      </c>
    </row>
    <row r="5753" spans="1:2">
      <c r="A5753" s="52">
        <v>42289</v>
      </c>
      <c r="B5753" t="s">
        <v>7113</v>
      </c>
    </row>
    <row r="5754" spans="1:2">
      <c r="A5754" s="52">
        <v>42290</v>
      </c>
      <c r="B5754">
        <v>2.4900000000000002</v>
      </c>
    </row>
    <row r="5755" spans="1:2">
      <c r="A5755" s="52">
        <v>42291</v>
      </c>
      <c r="B5755">
        <v>2.42</v>
      </c>
    </row>
    <row r="5756" spans="1:2">
      <c r="A5756" s="52">
        <v>42292</v>
      </c>
      <c r="B5756">
        <v>2.46</v>
      </c>
    </row>
    <row r="5757" spans="1:2">
      <c r="A5757" s="52">
        <v>42293</v>
      </c>
      <c r="B5757">
        <v>2.46</v>
      </c>
    </row>
    <row r="5758" spans="1:2">
      <c r="A5758" s="52">
        <v>42296</v>
      </c>
      <c r="B5758">
        <v>2.48</v>
      </c>
    </row>
    <row r="5759" spans="1:2">
      <c r="A5759" s="52">
        <v>42297</v>
      </c>
      <c r="B5759">
        <v>2.5299999999999998</v>
      </c>
    </row>
    <row r="5760" spans="1:2">
      <c r="A5760" s="52">
        <v>42298</v>
      </c>
      <c r="B5760">
        <v>2.48</v>
      </c>
    </row>
    <row r="5761" spans="1:2">
      <c r="A5761" s="52">
        <v>42299</v>
      </c>
      <c r="B5761">
        <v>2.48</v>
      </c>
    </row>
    <row r="5762" spans="1:2">
      <c r="A5762" s="52">
        <v>42300</v>
      </c>
      <c r="B5762">
        <v>2.54</v>
      </c>
    </row>
    <row r="5763" spans="1:2">
      <c r="A5763" s="52">
        <v>42303</v>
      </c>
      <c r="B5763">
        <v>2.5</v>
      </c>
    </row>
    <row r="5764" spans="1:2">
      <c r="A5764" s="52">
        <v>42304</v>
      </c>
      <c r="B5764">
        <v>2.48</v>
      </c>
    </row>
    <row r="5765" spans="1:2">
      <c r="A5765" s="52">
        <v>42305</v>
      </c>
      <c r="B5765">
        <v>2.5</v>
      </c>
    </row>
    <row r="5766" spans="1:2">
      <c r="A5766" s="52">
        <v>42306</v>
      </c>
      <c r="B5766">
        <v>2.6</v>
      </c>
    </row>
    <row r="5767" spans="1:2">
      <c r="A5767" s="52">
        <v>42307</v>
      </c>
      <c r="B5767">
        <v>2.57</v>
      </c>
    </row>
    <row r="5768" spans="1:2">
      <c r="A5768" s="52">
        <v>42310</v>
      </c>
      <c r="B5768">
        <v>2.6</v>
      </c>
    </row>
    <row r="5769" spans="1:2">
      <c r="A5769" s="52">
        <v>42311</v>
      </c>
      <c r="B5769">
        <v>2.65</v>
      </c>
    </row>
    <row r="5770" spans="1:2">
      <c r="A5770" s="52">
        <v>42312</v>
      </c>
      <c r="B5770">
        <v>2.66</v>
      </c>
    </row>
    <row r="5771" spans="1:2">
      <c r="A5771" s="52">
        <v>42313</v>
      </c>
      <c r="B5771">
        <v>2.68</v>
      </c>
    </row>
    <row r="5772" spans="1:2">
      <c r="A5772" s="52">
        <v>42314</v>
      </c>
      <c r="B5772">
        <v>2.76</v>
      </c>
    </row>
    <row r="5773" spans="1:2">
      <c r="A5773" s="52">
        <v>42317</v>
      </c>
      <c r="B5773">
        <v>2.79</v>
      </c>
    </row>
    <row r="5774" spans="1:2">
      <c r="A5774" s="52">
        <v>42318</v>
      </c>
      <c r="B5774">
        <v>2.76</v>
      </c>
    </row>
    <row r="5775" spans="1:2">
      <c r="A5775" s="52">
        <v>42319</v>
      </c>
      <c r="B5775" t="s">
        <v>7113</v>
      </c>
    </row>
    <row r="5776" spans="1:2">
      <c r="A5776" s="52">
        <v>42320</v>
      </c>
      <c r="B5776">
        <v>2.75</v>
      </c>
    </row>
    <row r="5777" spans="1:2">
      <c r="A5777" s="52">
        <v>42321</v>
      </c>
      <c r="B5777">
        <v>2.72</v>
      </c>
    </row>
    <row r="5778" spans="1:2">
      <c r="A5778" s="52">
        <v>42324</v>
      </c>
      <c r="B5778">
        <v>2.72</v>
      </c>
    </row>
    <row r="5779" spans="1:2">
      <c r="A5779" s="52">
        <v>42325</v>
      </c>
      <c r="B5779">
        <v>2.69</v>
      </c>
    </row>
    <row r="5780" spans="1:2">
      <c r="A5780" s="52">
        <v>42326</v>
      </c>
      <c r="B5780">
        <v>2.7</v>
      </c>
    </row>
    <row r="5781" spans="1:2">
      <c r="A5781" s="52">
        <v>42327</v>
      </c>
      <c r="B5781">
        <v>2.66</v>
      </c>
    </row>
    <row r="5782" spans="1:2">
      <c r="A5782" s="52">
        <v>42328</v>
      </c>
      <c r="B5782">
        <v>2.68</v>
      </c>
    </row>
    <row r="5783" spans="1:2">
      <c r="A5783" s="52">
        <v>42331</v>
      </c>
      <c r="B5783">
        <v>2.66</v>
      </c>
    </row>
    <row r="5784" spans="1:2">
      <c r="A5784" s="52">
        <v>42332</v>
      </c>
      <c r="B5784">
        <v>2.65</v>
      </c>
    </row>
    <row r="5785" spans="1:2">
      <c r="A5785" s="52">
        <v>42333</v>
      </c>
      <c r="B5785">
        <v>2.64</v>
      </c>
    </row>
    <row r="5786" spans="1:2">
      <c r="A5786" s="52">
        <v>42334</v>
      </c>
      <c r="B5786" t="s">
        <v>7113</v>
      </c>
    </row>
    <row r="5787" spans="1:2">
      <c r="A5787" s="52">
        <v>42335</v>
      </c>
      <c r="B5787">
        <v>2.64</v>
      </c>
    </row>
    <row r="5788" spans="1:2">
      <c r="A5788" s="52">
        <v>42338</v>
      </c>
      <c r="B5788">
        <v>2.63</v>
      </c>
    </row>
    <row r="5789" spans="1:2">
      <c r="A5789" s="52">
        <v>42339</v>
      </c>
      <c r="B5789">
        <v>2.5499999999999998</v>
      </c>
    </row>
    <row r="5790" spans="1:2">
      <c r="A5790" s="52">
        <v>42340</v>
      </c>
      <c r="B5790">
        <v>2.5499999999999998</v>
      </c>
    </row>
    <row r="5791" spans="1:2">
      <c r="A5791" s="52">
        <v>42341</v>
      </c>
      <c r="B5791">
        <v>2.72</v>
      </c>
    </row>
    <row r="5792" spans="1:2">
      <c r="A5792" s="52">
        <v>42342</v>
      </c>
      <c r="B5792">
        <v>2.65</v>
      </c>
    </row>
    <row r="5793" spans="1:2">
      <c r="A5793" s="52">
        <v>42345</v>
      </c>
      <c r="B5793">
        <v>2.59</v>
      </c>
    </row>
    <row r="5794" spans="1:2">
      <c r="A5794" s="52">
        <v>42346</v>
      </c>
      <c r="B5794">
        <v>2.61</v>
      </c>
    </row>
    <row r="5795" spans="1:2">
      <c r="A5795" s="52">
        <v>42347</v>
      </c>
      <c r="B5795">
        <v>2.59</v>
      </c>
    </row>
    <row r="5796" spans="1:2">
      <c r="A5796" s="52">
        <v>42348</v>
      </c>
      <c r="B5796">
        <v>2.6</v>
      </c>
    </row>
    <row r="5797" spans="1:2">
      <c r="A5797" s="52">
        <v>42349</v>
      </c>
      <c r="B5797">
        <v>2.4900000000000002</v>
      </c>
    </row>
    <row r="5798" spans="1:2">
      <c r="A5798" s="52">
        <v>42352</v>
      </c>
      <c r="B5798">
        <v>2.59</v>
      </c>
    </row>
    <row r="5799" spans="1:2">
      <c r="A5799" s="52">
        <v>42353</v>
      </c>
      <c r="B5799">
        <v>2.62</v>
      </c>
    </row>
    <row r="5800" spans="1:2">
      <c r="A5800" s="52">
        <v>42354</v>
      </c>
      <c r="B5800">
        <v>2.65</v>
      </c>
    </row>
    <row r="5801" spans="1:2">
      <c r="A5801" s="52">
        <v>42355</v>
      </c>
      <c r="B5801">
        <v>2.57</v>
      </c>
    </row>
    <row r="5802" spans="1:2">
      <c r="A5802" s="52">
        <v>42356</v>
      </c>
      <c r="B5802">
        <v>2.54</v>
      </c>
    </row>
    <row r="5803" spans="1:2">
      <c r="A5803" s="52">
        <v>42359</v>
      </c>
      <c r="B5803">
        <v>2.5499999999999998</v>
      </c>
    </row>
    <row r="5804" spans="1:2">
      <c r="A5804" s="52">
        <v>42360</v>
      </c>
      <c r="B5804">
        <v>2.6</v>
      </c>
    </row>
    <row r="5805" spans="1:2">
      <c r="A5805" s="52">
        <v>42361</v>
      </c>
      <c r="B5805">
        <v>2.64</v>
      </c>
    </row>
    <row r="5806" spans="1:2">
      <c r="A5806" s="52">
        <v>42362</v>
      </c>
      <c r="B5806">
        <v>2.61</v>
      </c>
    </row>
    <row r="5807" spans="1:2">
      <c r="A5807" s="52">
        <v>42363</v>
      </c>
      <c r="B5807" t="s">
        <v>7113</v>
      </c>
    </row>
    <row r="5808" spans="1:2">
      <c r="A5808" s="52">
        <v>42366</v>
      </c>
      <c r="B5808">
        <v>2.59</v>
      </c>
    </row>
    <row r="5809" spans="1:2">
      <c r="A5809" s="52">
        <v>42367</v>
      </c>
      <c r="B5809">
        <v>2.69</v>
      </c>
    </row>
    <row r="5810" spans="1:2">
      <c r="A5810" s="52">
        <v>42368</v>
      </c>
      <c r="B5810">
        <v>2.69</v>
      </c>
    </row>
    <row r="5811" spans="1:2">
      <c r="A5811" s="52">
        <v>42369</v>
      </c>
      <c r="B5811">
        <v>2.67</v>
      </c>
    </row>
    <row r="5812" spans="1:2">
      <c r="A5812" s="52">
        <v>42370</v>
      </c>
      <c r="B5812" t="s">
        <v>7113</v>
      </c>
    </row>
    <row r="5813" spans="1:2">
      <c r="A5813" s="52">
        <v>42373</v>
      </c>
      <c r="B5813">
        <v>2.64</v>
      </c>
    </row>
    <row r="5814" spans="1:2">
      <c r="A5814" s="52">
        <v>42374</v>
      </c>
      <c r="B5814">
        <v>2.67</v>
      </c>
    </row>
    <row r="5815" spans="1:2">
      <c r="A5815" s="52">
        <v>42375</v>
      </c>
      <c r="B5815">
        <v>2.59</v>
      </c>
    </row>
    <row r="5816" spans="1:2">
      <c r="A5816" s="52">
        <v>42376</v>
      </c>
      <c r="B5816">
        <v>2.56</v>
      </c>
    </row>
    <row r="5817" spans="1:2">
      <c r="A5817" s="52">
        <v>42377</v>
      </c>
      <c r="B5817">
        <v>2.5499999999999998</v>
      </c>
    </row>
    <row r="5818" spans="1:2">
      <c r="A5818" s="52">
        <v>42380</v>
      </c>
      <c r="B5818">
        <v>2.59</v>
      </c>
    </row>
    <row r="5819" spans="1:2">
      <c r="A5819" s="52">
        <v>42381</v>
      </c>
      <c r="B5819">
        <v>2.5099999999999998</v>
      </c>
    </row>
    <row r="5820" spans="1:2">
      <c r="A5820" s="52">
        <v>42382</v>
      </c>
      <c r="B5820">
        <v>2.4700000000000002</v>
      </c>
    </row>
    <row r="5821" spans="1:2">
      <c r="A5821" s="52">
        <v>42383</v>
      </c>
      <c r="B5821">
        <v>2.5099999999999998</v>
      </c>
    </row>
    <row r="5822" spans="1:2">
      <c r="A5822" s="52">
        <v>42384</v>
      </c>
      <c r="B5822">
        <v>2.44</v>
      </c>
    </row>
    <row r="5823" spans="1:2">
      <c r="A5823" s="52">
        <v>42387</v>
      </c>
      <c r="B5823" t="s">
        <v>7113</v>
      </c>
    </row>
    <row r="5824" spans="1:2">
      <c r="A5824" s="52">
        <v>42388</v>
      </c>
      <c r="B5824">
        <v>2.4500000000000002</v>
      </c>
    </row>
    <row r="5825" spans="1:2">
      <c r="A5825" s="52">
        <v>42389</v>
      </c>
      <c r="B5825">
        <v>2.41</v>
      </c>
    </row>
    <row r="5826" spans="1:2">
      <c r="A5826" s="52">
        <v>42390</v>
      </c>
      <c r="B5826">
        <v>2.42</v>
      </c>
    </row>
    <row r="5827" spans="1:2">
      <c r="A5827" s="52">
        <v>42391</v>
      </c>
      <c r="B5827">
        <v>2.46</v>
      </c>
    </row>
    <row r="5828" spans="1:2">
      <c r="A5828" s="52">
        <v>42394</v>
      </c>
      <c r="B5828">
        <v>2.42</v>
      </c>
    </row>
    <row r="5829" spans="1:2">
      <c r="A5829" s="52">
        <v>42395</v>
      </c>
      <c r="B5829">
        <v>2.41</v>
      </c>
    </row>
    <row r="5830" spans="1:2">
      <c r="A5830" s="52">
        <v>42396</v>
      </c>
      <c r="B5830">
        <v>2.42</v>
      </c>
    </row>
    <row r="5831" spans="1:2">
      <c r="A5831" s="52">
        <v>42397</v>
      </c>
      <c r="B5831">
        <v>2.41</v>
      </c>
    </row>
    <row r="5832" spans="1:2">
      <c r="A5832" s="52">
        <v>42398</v>
      </c>
      <c r="B5832">
        <v>2.36</v>
      </c>
    </row>
    <row r="5833" spans="1:2">
      <c r="A5833" s="52">
        <v>42401</v>
      </c>
      <c r="B5833">
        <v>2.38</v>
      </c>
    </row>
    <row r="5834" spans="1:2">
      <c r="A5834" s="52">
        <v>42402</v>
      </c>
      <c r="B5834">
        <v>2.27</v>
      </c>
    </row>
    <row r="5835" spans="1:2">
      <c r="A5835" s="52">
        <v>42403</v>
      </c>
      <c r="B5835">
        <v>2.2999999999999998</v>
      </c>
    </row>
    <row r="5836" spans="1:2">
      <c r="A5836" s="52">
        <v>42404</v>
      </c>
      <c r="B5836">
        <v>2.29</v>
      </c>
    </row>
    <row r="5837" spans="1:2">
      <c r="A5837" s="52">
        <v>42405</v>
      </c>
      <c r="B5837">
        <v>2.27</v>
      </c>
    </row>
    <row r="5838" spans="1:2">
      <c r="A5838" s="52">
        <v>42408</v>
      </c>
      <c r="B5838">
        <v>2.17</v>
      </c>
    </row>
    <row r="5839" spans="1:2">
      <c r="A5839" s="52">
        <v>42409</v>
      </c>
      <c r="B5839">
        <v>2.16</v>
      </c>
    </row>
    <row r="5840" spans="1:2">
      <c r="A5840" s="52">
        <v>42410</v>
      </c>
      <c r="B5840">
        <v>2.13</v>
      </c>
    </row>
    <row r="5841" spans="1:2">
      <c r="A5841" s="52">
        <v>42411</v>
      </c>
      <c r="B5841">
        <v>2.06</v>
      </c>
    </row>
    <row r="5842" spans="1:2">
      <c r="A5842" s="52">
        <v>42412</v>
      </c>
      <c r="B5842">
        <v>2.15</v>
      </c>
    </row>
    <row r="5843" spans="1:2">
      <c r="A5843" s="52">
        <v>42415</v>
      </c>
      <c r="B5843" t="s">
        <v>7113</v>
      </c>
    </row>
    <row r="5844" spans="1:2">
      <c r="A5844" s="52">
        <v>42416</v>
      </c>
      <c r="B5844">
        <v>2.19</v>
      </c>
    </row>
    <row r="5845" spans="1:2">
      <c r="A5845" s="52">
        <v>42417</v>
      </c>
      <c r="B5845">
        <v>2.2400000000000002</v>
      </c>
    </row>
    <row r="5846" spans="1:2">
      <c r="A5846" s="52">
        <v>42418</v>
      </c>
      <c r="B5846">
        <v>2.17</v>
      </c>
    </row>
    <row r="5847" spans="1:2">
      <c r="A5847" s="52">
        <v>42419</v>
      </c>
      <c r="B5847">
        <v>2.17</v>
      </c>
    </row>
    <row r="5848" spans="1:2">
      <c r="A5848" s="52">
        <v>42422</v>
      </c>
      <c r="B5848">
        <v>2.1800000000000002</v>
      </c>
    </row>
    <row r="5849" spans="1:2">
      <c r="A5849" s="52">
        <v>42423</v>
      </c>
      <c r="B5849">
        <v>2.16</v>
      </c>
    </row>
    <row r="5850" spans="1:2">
      <c r="A5850" s="52">
        <v>42424</v>
      </c>
      <c r="B5850">
        <v>2.16</v>
      </c>
    </row>
    <row r="5851" spans="1:2">
      <c r="A5851" s="52">
        <v>42425</v>
      </c>
      <c r="B5851">
        <v>2.14</v>
      </c>
    </row>
    <row r="5852" spans="1:2">
      <c r="A5852" s="52">
        <v>42426</v>
      </c>
      <c r="B5852">
        <v>2.2000000000000002</v>
      </c>
    </row>
    <row r="5853" spans="1:2">
      <c r="A5853" s="52">
        <v>42429</v>
      </c>
      <c r="B5853">
        <v>2.19</v>
      </c>
    </row>
    <row r="5854" spans="1:2">
      <c r="A5854" s="52">
        <v>42430</v>
      </c>
      <c r="B5854">
        <v>2.2799999999999998</v>
      </c>
    </row>
    <row r="5855" spans="1:2">
      <c r="A5855" s="52">
        <v>42431</v>
      </c>
      <c r="B5855">
        <v>2.27</v>
      </c>
    </row>
    <row r="5856" spans="1:2">
      <c r="A5856" s="52">
        <v>42432</v>
      </c>
      <c r="B5856">
        <v>2.23</v>
      </c>
    </row>
    <row r="5857" spans="1:2">
      <c r="A5857" s="52">
        <v>42433</v>
      </c>
      <c r="B5857">
        <v>2.29</v>
      </c>
    </row>
    <row r="5858" spans="1:2">
      <c r="A5858" s="52">
        <v>42436</v>
      </c>
      <c r="B5858">
        <v>2.2999999999999998</v>
      </c>
    </row>
    <row r="5859" spans="1:2">
      <c r="A5859" s="52">
        <v>42437</v>
      </c>
      <c r="B5859">
        <v>2.2200000000000002</v>
      </c>
    </row>
    <row r="5860" spans="1:2">
      <c r="A5860" s="52">
        <v>42438</v>
      </c>
      <c r="B5860">
        <v>2.27</v>
      </c>
    </row>
    <row r="5861" spans="1:2">
      <c r="A5861" s="52">
        <v>42439</v>
      </c>
      <c r="B5861">
        <v>2.29</v>
      </c>
    </row>
    <row r="5862" spans="1:2">
      <c r="A5862" s="52">
        <v>42440</v>
      </c>
      <c r="B5862">
        <v>2.34</v>
      </c>
    </row>
    <row r="5863" spans="1:2">
      <c r="A5863" s="52">
        <v>42443</v>
      </c>
      <c r="B5863">
        <v>2.33</v>
      </c>
    </row>
    <row r="5864" spans="1:2">
      <c r="A5864" s="52">
        <v>42444</v>
      </c>
      <c r="B5864">
        <v>2.33</v>
      </c>
    </row>
    <row r="5865" spans="1:2">
      <c r="A5865" s="52">
        <v>42445</v>
      </c>
      <c r="B5865">
        <v>2.3199999999999998</v>
      </c>
    </row>
    <row r="5866" spans="1:2">
      <c r="A5866" s="52">
        <v>42446</v>
      </c>
      <c r="B5866">
        <v>2.2799999999999998</v>
      </c>
    </row>
    <row r="5867" spans="1:2">
      <c r="A5867" s="52">
        <v>42447</v>
      </c>
      <c r="B5867">
        <v>2.2599999999999998</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37E9C7"/>
  </sheetPr>
  <dimension ref="A1:N29"/>
  <sheetViews>
    <sheetView workbookViewId="0"/>
  </sheetViews>
  <sheetFormatPr defaultColWidth="9.33203125" defaultRowHeight="15"/>
  <cols>
    <col min="1" max="16384" width="9.33203125" style="446"/>
  </cols>
  <sheetData>
    <row r="1" spans="1:14">
      <c r="A1" t="s">
        <v>225</v>
      </c>
      <c r="B1" t="s">
        <v>936</v>
      </c>
      <c r="M1"/>
      <c r="N1"/>
    </row>
    <row r="2" spans="1:14">
      <c r="A2" t="s">
        <v>223</v>
      </c>
      <c r="B2" t="s">
        <v>222</v>
      </c>
      <c r="M2"/>
      <c r="N2"/>
    </row>
    <row r="3" spans="1:14">
      <c r="A3" t="s">
        <v>221</v>
      </c>
      <c r="B3">
        <v>1</v>
      </c>
      <c r="M3"/>
      <c r="N3"/>
    </row>
    <row r="4" spans="1:14">
      <c r="A4" t="s">
        <v>220</v>
      </c>
      <c r="B4" t="s">
        <v>97</v>
      </c>
      <c r="M4"/>
      <c r="N4"/>
    </row>
    <row r="5" spans="1:14">
      <c r="A5" t="s">
        <v>219</v>
      </c>
      <c r="B5" t="s">
        <v>938</v>
      </c>
      <c r="M5"/>
      <c r="N5"/>
    </row>
    <row r="6" spans="1:14">
      <c r="A6" t="s">
        <v>217</v>
      </c>
      <c r="B6" t="s">
        <v>937</v>
      </c>
      <c r="M6"/>
      <c r="N6"/>
    </row>
    <row r="7" spans="1:14">
      <c r="A7">
        <v>1993</v>
      </c>
      <c r="B7">
        <v>6.29</v>
      </c>
      <c r="M7"/>
      <c r="N7"/>
    </row>
    <row r="8" spans="1:14">
      <c r="A8">
        <v>1994</v>
      </c>
      <c r="B8">
        <v>7.49</v>
      </c>
      <c r="M8"/>
      <c r="N8"/>
    </row>
    <row r="9" spans="1:14">
      <c r="A9">
        <v>1995</v>
      </c>
      <c r="B9">
        <v>6.95</v>
      </c>
      <c r="M9"/>
      <c r="N9"/>
    </row>
    <row r="10" spans="1:14">
      <c r="A10">
        <v>1996</v>
      </c>
      <c r="B10">
        <v>6.83</v>
      </c>
      <c r="M10"/>
      <c r="N10"/>
    </row>
    <row r="11" spans="1:14">
      <c r="A11">
        <v>1997</v>
      </c>
      <c r="B11">
        <v>6.69</v>
      </c>
      <c r="M11"/>
      <c r="N11"/>
    </row>
    <row r="12" spans="1:14">
      <c r="A12">
        <v>1998</v>
      </c>
      <c r="B12">
        <v>5.72</v>
      </c>
      <c r="M12"/>
      <c r="N12"/>
    </row>
    <row r="13" spans="1:14">
      <c r="A13">
        <v>1999</v>
      </c>
      <c r="B13">
        <v>6.2</v>
      </c>
      <c r="M13"/>
      <c r="N13"/>
    </row>
    <row r="14" spans="1:14">
      <c r="A14">
        <v>2000</v>
      </c>
      <c r="B14">
        <v>6.23</v>
      </c>
      <c r="M14"/>
      <c r="N14"/>
    </row>
    <row r="15" spans="1:14">
      <c r="A15">
        <v>2001</v>
      </c>
      <c r="B15">
        <v>5.63</v>
      </c>
      <c r="M15"/>
      <c r="N15"/>
    </row>
    <row r="16" spans="1:14">
      <c r="A16">
        <v>2002</v>
      </c>
      <c r="B16">
        <v>5.43</v>
      </c>
      <c r="M16"/>
      <c r="N16"/>
    </row>
    <row r="17" spans="1:14">
      <c r="A17">
        <v>2003</v>
      </c>
      <c r="B17">
        <v>4.96</v>
      </c>
      <c r="M17"/>
      <c r="N17"/>
    </row>
    <row r="18" spans="1:14">
      <c r="A18">
        <v>2004</v>
      </c>
      <c r="B18">
        <v>5.04</v>
      </c>
      <c r="M18"/>
      <c r="N18"/>
    </row>
    <row r="19" spans="1:14">
      <c r="A19">
        <v>2005</v>
      </c>
      <c r="B19">
        <v>4.6399999999999997</v>
      </c>
      <c r="M19"/>
      <c r="N19"/>
    </row>
    <row r="20" spans="1:14">
      <c r="A20">
        <v>2006</v>
      </c>
      <c r="B20">
        <v>5</v>
      </c>
      <c r="M20"/>
      <c r="N20"/>
    </row>
    <row r="21" spans="1:14">
      <c r="A21">
        <v>2007</v>
      </c>
      <c r="B21">
        <v>4.91</v>
      </c>
      <c r="M21"/>
      <c r="N21"/>
    </row>
    <row r="22" spans="1:14">
      <c r="A22">
        <v>2008</v>
      </c>
      <c r="B22">
        <v>4.3600000000000003</v>
      </c>
      <c r="M22"/>
      <c r="N22"/>
    </row>
    <row r="23" spans="1:14">
      <c r="A23">
        <v>2009</v>
      </c>
      <c r="B23">
        <v>4.1100000000000003</v>
      </c>
      <c r="M23"/>
      <c r="N23"/>
    </row>
    <row r="24" spans="1:14">
      <c r="A24">
        <v>2010</v>
      </c>
      <c r="B24">
        <v>4.03</v>
      </c>
      <c r="M24"/>
      <c r="N24"/>
    </row>
    <row r="25" spans="1:14">
      <c r="A25">
        <v>2011</v>
      </c>
      <c r="B25">
        <v>3.62</v>
      </c>
      <c r="M25"/>
      <c r="N25"/>
    </row>
    <row r="26" spans="1:14">
      <c r="A26">
        <v>2012</v>
      </c>
      <c r="B26">
        <v>2.54</v>
      </c>
      <c r="M26"/>
      <c r="N26"/>
    </row>
    <row r="27" spans="1:14">
      <c r="A27">
        <v>2013</v>
      </c>
      <c r="B27">
        <v>3.12</v>
      </c>
      <c r="M27"/>
      <c r="N27"/>
    </row>
    <row r="28" spans="1:14">
      <c r="A28">
        <v>2014</v>
      </c>
      <c r="B28">
        <v>3.07</v>
      </c>
      <c r="M28"/>
      <c r="N28"/>
    </row>
    <row r="29" spans="1:14">
      <c r="A29">
        <v>2015</v>
      </c>
      <c r="B29">
        <v>2.5499999999999998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37E9C7"/>
  </sheetPr>
  <dimension ref="A1:P667"/>
  <sheetViews>
    <sheetView zoomScale="90" zoomScaleNormal="90" workbookViewId="0">
      <pane xSplit="2" ySplit="5" topLeftCell="C624" activePane="bottomRight" state="frozen"/>
      <selection pane="topRight" activeCell="C1" sqref="C1"/>
      <selection pane="bottomLeft" activeCell="A6" sqref="A6"/>
      <selection pane="bottomRight"/>
    </sheetView>
  </sheetViews>
  <sheetFormatPr defaultRowHeight="15" outlineLevelCol="1"/>
  <cols>
    <col min="1" max="1" width="30" style="446" customWidth="1"/>
    <col min="2" max="2" width="35.83203125" style="446" customWidth="1"/>
    <col min="3" max="3" width="14.83203125" style="446" customWidth="1"/>
    <col min="4" max="4" width="24.1640625" style="446" customWidth="1"/>
    <col min="5" max="6" width="14.83203125" style="446" customWidth="1"/>
    <col min="7" max="7" width="27.83203125" style="446" customWidth="1"/>
    <col min="8" max="9" width="14.83203125" style="446" customWidth="1"/>
    <col min="10" max="10" width="18.33203125" style="446" customWidth="1" outlineLevel="1"/>
    <col min="11" max="15" width="14.83203125" style="446" customWidth="1" outlineLevel="1"/>
    <col min="16" max="16" width="8.83203125" style="446" customWidth="1" outlineLevel="1"/>
    <col min="17" max="257" width="8.83203125" style="446"/>
    <col min="258" max="258" width="30" style="446" customWidth="1"/>
    <col min="259" max="259" width="35.83203125" style="446" customWidth="1"/>
    <col min="260" max="260" width="14.83203125" style="446" customWidth="1"/>
    <col min="261" max="261" width="24.1640625" style="446" customWidth="1"/>
    <col min="262" max="265" width="14.83203125" style="446" customWidth="1"/>
    <col min="266" max="266" width="18.33203125" style="446" customWidth="1"/>
    <col min="267" max="271" width="14.83203125" style="446" customWidth="1"/>
    <col min="272" max="513" width="8.83203125" style="446"/>
    <col min="514" max="514" width="30" style="446" customWidth="1"/>
    <col min="515" max="515" width="35.83203125" style="446" customWidth="1"/>
    <col min="516" max="516" width="14.83203125" style="446" customWidth="1"/>
    <col min="517" max="517" width="24.1640625" style="446" customWidth="1"/>
    <col min="518" max="521" width="14.83203125" style="446" customWidth="1"/>
    <col min="522" max="522" width="18.33203125" style="446" customWidth="1"/>
    <col min="523" max="527" width="14.83203125" style="446" customWidth="1"/>
    <col min="528" max="769" width="8.83203125" style="446"/>
    <col min="770" max="770" width="30" style="446" customWidth="1"/>
    <col min="771" max="771" width="35.83203125" style="446" customWidth="1"/>
    <col min="772" max="772" width="14.83203125" style="446" customWidth="1"/>
    <col min="773" max="773" width="24.1640625" style="446" customWidth="1"/>
    <col min="774" max="777" width="14.83203125" style="446" customWidth="1"/>
    <col min="778" max="778" width="18.33203125" style="446" customWidth="1"/>
    <col min="779" max="783" width="14.83203125" style="446" customWidth="1"/>
    <col min="784" max="1025" width="8.83203125" style="446"/>
    <col min="1026" max="1026" width="30" style="446" customWidth="1"/>
    <col min="1027" max="1027" width="35.83203125" style="446" customWidth="1"/>
    <col min="1028" max="1028" width="14.83203125" style="446" customWidth="1"/>
    <col min="1029" max="1029" width="24.1640625" style="446" customWidth="1"/>
    <col min="1030" max="1033" width="14.83203125" style="446" customWidth="1"/>
    <col min="1034" max="1034" width="18.33203125" style="446" customWidth="1"/>
    <col min="1035" max="1039" width="14.83203125" style="446" customWidth="1"/>
    <col min="1040" max="1281" width="8.83203125" style="446"/>
    <col min="1282" max="1282" width="30" style="446" customWidth="1"/>
    <col min="1283" max="1283" width="35.83203125" style="446" customWidth="1"/>
    <col min="1284" max="1284" width="14.83203125" style="446" customWidth="1"/>
    <col min="1285" max="1285" width="24.1640625" style="446" customWidth="1"/>
    <col min="1286" max="1289" width="14.83203125" style="446" customWidth="1"/>
    <col min="1290" max="1290" width="18.33203125" style="446" customWidth="1"/>
    <col min="1291" max="1295" width="14.83203125" style="446" customWidth="1"/>
    <col min="1296" max="1537" width="8.83203125" style="446"/>
    <col min="1538" max="1538" width="30" style="446" customWidth="1"/>
    <col min="1539" max="1539" width="35.83203125" style="446" customWidth="1"/>
    <col min="1540" max="1540" width="14.83203125" style="446" customWidth="1"/>
    <col min="1541" max="1541" width="24.1640625" style="446" customWidth="1"/>
    <col min="1542" max="1545" width="14.83203125" style="446" customWidth="1"/>
    <col min="1546" max="1546" width="18.33203125" style="446" customWidth="1"/>
    <col min="1547" max="1551" width="14.83203125" style="446" customWidth="1"/>
    <col min="1552" max="1793" width="8.83203125" style="446"/>
    <col min="1794" max="1794" width="30" style="446" customWidth="1"/>
    <col min="1795" max="1795" width="35.83203125" style="446" customWidth="1"/>
    <col min="1796" max="1796" width="14.83203125" style="446" customWidth="1"/>
    <col min="1797" max="1797" width="24.1640625" style="446" customWidth="1"/>
    <col min="1798" max="1801" width="14.83203125" style="446" customWidth="1"/>
    <col min="1802" max="1802" width="18.33203125" style="446" customWidth="1"/>
    <col min="1803" max="1807" width="14.83203125" style="446" customWidth="1"/>
    <col min="1808" max="2049" width="8.83203125" style="446"/>
    <col min="2050" max="2050" width="30" style="446" customWidth="1"/>
    <col min="2051" max="2051" width="35.83203125" style="446" customWidth="1"/>
    <col min="2052" max="2052" width="14.83203125" style="446" customWidth="1"/>
    <col min="2053" max="2053" width="24.1640625" style="446" customWidth="1"/>
    <col min="2054" max="2057" width="14.83203125" style="446" customWidth="1"/>
    <col min="2058" max="2058" width="18.33203125" style="446" customWidth="1"/>
    <col min="2059" max="2063" width="14.83203125" style="446" customWidth="1"/>
    <col min="2064" max="2305" width="8.83203125" style="446"/>
    <col min="2306" max="2306" width="30" style="446" customWidth="1"/>
    <col min="2307" max="2307" width="35.83203125" style="446" customWidth="1"/>
    <col min="2308" max="2308" width="14.83203125" style="446" customWidth="1"/>
    <col min="2309" max="2309" width="24.1640625" style="446" customWidth="1"/>
    <col min="2310" max="2313" width="14.83203125" style="446" customWidth="1"/>
    <col min="2314" max="2314" width="18.33203125" style="446" customWidth="1"/>
    <col min="2315" max="2319" width="14.83203125" style="446" customWidth="1"/>
    <col min="2320" max="2561" width="8.83203125" style="446"/>
    <col min="2562" max="2562" width="30" style="446" customWidth="1"/>
    <col min="2563" max="2563" width="35.83203125" style="446" customWidth="1"/>
    <col min="2564" max="2564" width="14.83203125" style="446" customWidth="1"/>
    <col min="2565" max="2565" width="24.1640625" style="446" customWidth="1"/>
    <col min="2566" max="2569" width="14.83203125" style="446" customWidth="1"/>
    <col min="2570" max="2570" width="18.33203125" style="446" customWidth="1"/>
    <col min="2571" max="2575" width="14.83203125" style="446" customWidth="1"/>
    <col min="2576" max="2817" width="8.83203125" style="446"/>
    <col min="2818" max="2818" width="30" style="446" customWidth="1"/>
    <col min="2819" max="2819" width="35.83203125" style="446" customWidth="1"/>
    <col min="2820" max="2820" width="14.83203125" style="446" customWidth="1"/>
    <col min="2821" max="2821" width="24.1640625" style="446" customWidth="1"/>
    <col min="2822" max="2825" width="14.83203125" style="446" customWidth="1"/>
    <col min="2826" max="2826" width="18.33203125" style="446" customWidth="1"/>
    <col min="2827" max="2831" width="14.83203125" style="446" customWidth="1"/>
    <col min="2832" max="3073" width="8.83203125" style="446"/>
    <col min="3074" max="3074" width="30" style="446" customWidth="1"/>
    <col min="3075" max="3075" width="35.83203125" style="446" customWidth="1"/>
    <col min="3076" max="3076" width="14.83203125" style="446" customWidth="1"/>
    <col min="3077" max="3077" width="24.1640625" style="446" customWidth="1"/>
    <col min="3078" max="3081" width="14.83203125" style="446" customWidth="1"/>
    <col min="3082" max="3082" width="18.33203125" style="446" customWidth="1"/>
    <col min="3083" max="3087" width="14.83203125" style="446" customWidth="1"/>
    <col min="3088" max="3329" width="8.83203125" style="446"/>
    <col min="3330" max="3330" width="30" style="446" customWidth="1"/>
    <col min="3331" max="3331" width="35.83203125" style="446" customWidth="1"/>
    <col min="3332" max="3332" width="14.83203125" style="446" customWidth="1"/>
    <col min="3333" max="3333" width="24.1640625" style="446" customWidth="1"/>
    <col min="3334" max="3337" width="14.83203125" style="446" customWidth="1"/>
    <col min="3338" max="3338" width="18.33203125" style="446" customWidth="1"/>
    <col min="3339" max="3343" width="14.83203125" style="446" customWidth="1"/>
    <col min="3344" max="3585" width="8.83203125" style="446"/>
    <col min="3586" max="3586" width="30" style="446" customWidth="1"/>
    <col min="3587" max="3587" width="35.83203125" style="446" customWidth="1"/>
    <col min="3588" max="3588" width="14.83203125" style="446" customWidth="1"/>
    <col min="3589" max="3589" width="24.1640625" style="446" customWidth="1"/>
    <col min="3590" max="3593" width="14.83203125" style="446" customWidth="1"/>
    <col min="3594" max="3594" width="18.33203125" style="446" customWidth="1"/>
    <col min="3595" max="3599" width="14.83203125" style="446" customWidth="1"/>
    <col min="3600" max="3841" width="8.83203125" style="446"/>
    <col min="3842" max="3842" width="30" style="446" customWidth="1"/>
    <col min="3843" max="3843" width="35.83203125" style="446" customWidth="1"/>
    <col min="3844" max="3844" width="14.83203125" style="446" customWidth="1"/>
    <col min="3845" max="3845" width="24.1640625" style="446" customWidth="1"/>
    <col min="3846" max="3849" width="14.83203125" style="446" customWidth="1"/>
    <col min="3850" max="3850" width="18.33203125" style="446" customWidth="1"/>
    <col min="3851" max="3855" width="14.83203125" style="446" customWidth="1"/>
    <col min="3856" max="4097" width="8.83203125" style="446"/>
    <col min="4098" max="4098" width="30" style="446" customWidth="1"/>
    <col min="4099" max="4099" width="35.83203125" style="446" customWidth="1"/>
    <col min="4100" max="4100" width="14.83203125" style="446" customWidth="1"/>
    <col min="4101" max="4101" width="24.1640625" style="446" customWidth="1"/>
    <col min="4102" max="4105" width="14.83203125" style="446" customWidth="1"/>
    <col min="4106" max="4106" width="18.33203125" style="446" customWidth="1"/>
    <col min="4107" max="4111" width="14.83203125" style="446" customWidth="1"/>
    <col min="4112" max="4353" width="8.83203125" style="446"/>
    <col min="4354" max="4354" width="30" style="446" customWidth="1"/>
    <col min="4355" max="4355" width="35.83203125" style="446" customWidth="1"/>
    <col min="4356" max="4356" width="14.83203125" style="446" customWidth="1"/>
    <col min="4357" max="4357" width="24.1640625" style="446" customWidth="1"/>
    <col min="4358" max="4361" width="14.83203125" style="446" customWidth="1"/>
    <col min="4362" max="4362" width="18.33203125" style="446" customWidth="1"/>
    <col min="4363" max="4367" width="14.83203125" style="446" customWidth="1"/>
    <col min="4368" max="4609" width="8.83203125" style="446"/>
    <col min="4610" max="4610" width="30" style="446" customWidth="1"/>
    <col min="4611" max="4611" width="35.83203125" style="446" customWidth="1"/>
    <col min="4612" max="4612" width="14.83203125" style="446" customWidth="1"/>
    <col min="4613" max="4613" width="24.1640625" style="446" customWidth="1"/>
    <col min="4614" max="4617" width="14.83203125" style="446" customWidth="1"/>
    <col min="4618" max="4618" width="18.33203125" style="446" customWidth="1"/>
    <col min="4619" max="4623" width="14.83203125" style="446" customWidth="1"/>
    <col min="4624" max="4865" width="8.83203125" style="446"/>
    <col min="4866" max="4866" width="30" style="446" customWidth="1"/>
    <col min="4867" max="4867" width="35.83203125" style="446" customWidth="1"/>
    <col min="4868" max="4868" width="14.83203125" style="446" customWidth="1"/>
    <col min="4869" max="4869" width="24.1640625" style="446" customWidth="1"/>
    <col min="4870" max="4873" width="14.83203125" style="446" customWidth="1"/>
    <col min="4874" max="4874" width="18.33203125" style="446" customWidth="1"/>
    <col min="4875" max="4879" width="14.83203125" style="446" customWidth="1"/>
    <col min="4880" max="5121" width="8.83203125" style="446"/>
    <col min="5122" max="5122" width="30" style="446" customWidth="1"/>
    <col min="5123" max="5123" width="35.83203125" style="446" customWidth="1"/>
    <col min="5124" max="5124" width="14.83203125" style="446" customWidth="1"/>
    <col min="5125" max="5125" width="24.1640625" style="446" customWidth="1"/>
    <col min="5126" max="5129" width="14.83203125" style="446" customWidth="1"/>
    <col min="5130" max="5130" width="18.33203125" style="446" customWidth="1"/>
    <col min="5131" max="5135" width="14.83203125" style="446" customWidth="1"/>
    <col min="5136" max="5377" width="8.83203125" style="446"/>
    <col min="5378" max="5378" width="30" style="446" customWidth="1"/>
    <col min="5379" max="5379" width="35.83203125" style="446" customWidth="1"/>
    <col min="5380" max="5380" width="14.83203125" style="446" customWidth="1"/>
    <col min="5381" max="5381" width="24.1640625" style="446" customWidth="1"/>
    <col min="5382" max="5385" width="14.83203125" style="446" customWidth="1"/>
    <col min="5386" max="5386" width="18.33203125" style="446" customWidth="1"/>
    <col min="5387" max="5391" width="14.83203125" style="446" customWidth="1"/>
    <col min="5392" max="5633" width="8.83203125" style="446"/>
    <col min="5634" max="5634" width="30" style="446" customWidth="1"/>
    <col min="5635" max="5635" width="35.83203125" style="446" customWidth="1"/>
    <col min="5636" max="5636" width="14.83203125" style="446" customWidth="1"/>
    <col min="5637" max="5637" width="24.1640625" style="446" customWidth="1"/>
    <col min="5638" max="5641" width="14.83203125" style="446" customWidth="1"/>
    <col min="5642" max="5642" width="18.33203125" style="446" customWidth="1"/>
    <col min="5643" max="5647" width="14.83203125" style="446" customWidth="1"/>
    <col min="5648" max="5889" width="8.83203125" style="446"/>
    <col min="5890" max="5890" width="30" style="446" customWidth="1"/>
    <col min="5891" max="5891" width="35.83203125" style="446" customWidth="1"/>
    <col min="5892" max="5892" width="14.83203125" style="446" customWidth="1"/>
    <col min="5893" max="5893" width="24.1640625" style="446" customWidth="1"/>
    <col min="5894" max="5897" width="14.83203125" style="446" customWidth="1"/>
    <col min="5898" max="5898" width="18.33203125" style="446" customWidth="1"/>
    <col min="5899" max="5903" width="14.83203125" style="446" customWidth="1"/>
    <col min="5904" max="6145" width="8.83203125" style="446"/>
    <col min="6146" max="6146" width="30" style="446" customWidth="1"/>
    <col min="6147" max="6147" width="35.83203125" style="446" customWidth="1"/>
    <col min="6148" max="6148" width="14.83203125" style="446" customWidth="1"/>
    <col min="6149" max="6149" width="24.1640625" style="446" customWidth="1"/>
    <col min="6150" max="6153" width="14.83203125" style="446" customWidth="1"/>
    <col min="6154" max="6154" width="18.33203125" style="446" customWidth="1"/>
    <col min="6155" max="6159" width="14.83203125" style="446" customWidth="1"/>
    <col min="6160" max="6401" width="8.83203125" style="446"/>
    <col min="6402" max="6402" width="30" style="446" customWidth="1"/>
    <col min="6403" max="6403" width="35.83203125" style="446" customWidth="1"/>
    <col min="6404" max="6404" width="14.83203125" style="446" customWidth="1"/>
    <col min="6405" max="6405" width="24.1640625" style="446" customWidth="1"/>
    <col min="6406" max="6409" width="14.83203125" style="446" customWidth="1"/>
    <col min="6410" max="6410" width="18.33203125" style="446" customWidth="1"/>
    <col min="6411" max="6415" width="14.83203125" style="446" customWidth="1"/>
    <col min="6416" max="6657" width="8.83203125" style="446"/>
    <col min="6658" max="6658" width="30" style="446" customWidth="1"/>
    <col min="6659" max="6659" width="35.83203125" style="446" customWidth="1"/>
    <col min="6660" max="6660" width="14.83203125" style="446" customWidth="1"/>
    <col min="6661" max="6661" width="24.1640625" style="446" customWidth="1"/>
    <col min="6662" max="6665" width="14.83203125" style="446" customWidth="1"/>
    <col min="6666" max="6666" width="18.33203125" style="446" customWidth="1"/>
    <col min="6667" max="6671" width="14.83203125" style="446" customWidth="1"/>
    <col min="6672" max="6913" width="8.83203125" style="446"/>
    <col min="6914" max="6914" width="30" style="446" customWidth="1"/>
    <col min="6915" max="6915" width="35.83203125" style="446" customWidth="1"/>
    <col min="6916" max="6916" width="14.83203125" style="446" customWidth="1"/>
    <col min="6917" max="6917" width="24.1640625" style="446" customWidth="1"/>
    <col min="6918" max="6921" width="14.83203125" style="446" customWidth="1"/>
    <col min="6922" max="6922" width="18.33203125" style="446" customWidth="1"/>
    <col min="6923" max="6927" width="14.83203125" style="446" customWidth="1"/>
    <col min="6928" max="7169" width="8.83203125" style="446"/>
    <col min="7170" max="7170" width="30" style="446" customWidth="1"/>
    <col min="7171" max="7171" width="35.83203125" style="446" customWidth="1"/>
    <col min="7172" max="7172" width="14.83203125" style="446" customWidth="1"/>
    <col min="7173" max="7173" width="24.1640625" style="446" customWidth="1"/>
    <col min="7174" max="7177" width="14.83203125" style="446" customWidth="1"/>
    <col min="7178" max="7178" width="18.33203125" style="446" customWidth="1"/>
    <col min="7179" max="7183" width="14.83203125" style="446" customWidth="1"/>
    <col min="7184" max="7425" width="8.83203125" style="446"/>
    <col min="7426" max="7426" width="30" style="446" customWidth="1"/>
    <col min="7427" max="7427" width="35.83203125" style="446" customWidth="1"/>
    <col min="7428" max="7428" width="14.83203125" style="446" customWidth="1"/>
    <col min="7429" max="7429" width="24.1640625" style="446" customWidth="1"/>
    <col min="7430" max="7433" width="14.83203125" style="446" customWidth="1"/>
    <col min="7434" max="7434" width="18.33203125" style="446" customWidth="1"/>
    <col min="7435" max="7439" width="14.83203125" style="446" customWidth="1"/>
    <col min="7440" max="7681" width="8.83203125" style="446"/>
    <col min="7682" max="7682" width="30" style="446" customWidth="1"/>
    <col min="7683" max="7683" width="35.83203125" style="446" customWidth="1"/>
    <col min="7684" max="7684" width="14.83203125" style="446" customWidth="1"/>
    <col min="7685" max="7685" width="24.1640625" style="446" customWidth="1"/>
    <col min="7686" max="7689" width="14.83203125" style="446" customWidth="1"/>
    <col min="7690" max="7690" width="18.33203125" style="446" customWidth="1"/>
    <col min="7691" max="7695" width="14.83203125" style="446" customWidth="1"/>
    <col min="7696" max="7937" width="8.83203125" style="446"/>
    <col min="7938" max="7938" width="30" style="446" customWidth="1"/>
    <col min="7939" max="7939" width="35.83203125" style="446" customWidth="1"/>
    <col min="7940" max="7940" width="14.83203125" style="446" customWidth="1"/>
    <col min="7941" max="7941" width="24.1640625" style="446" customWidth="1"/>
    <col min="7942" max="7945" width="14.83203125" style="446" customWidth="1"/>
    <col min="7946" max="7946" width="18.33203125" style="446" customWidth="1"/>
    <col min="7947" max="7951" width="14.83203125" style="446" customWidth="1"/>
    <col min="7952" max="8193" width="8.83203125" style="446"/>
    <col min="8194" max="8194" width="30" style="446" customWidth="1"/>
    <col min="8195" max="8195" width="35.83203125" style="446" customWidth="1"/>
    <col min="8196" max="8196" width="14.83203125" style="446" customWidth="1"/>
    <col min="8197" max="8197" width="24.1640625" style="446" customWidth="1"/>
    <col min="8198" max="8201" width="14.83203125" style="446" customWidth="1"/>
    <col min="8202" max="8202" width="18.33203125" style="446" customWidth="1"/>
    <col min="8203" max="8207" width="14.83203125" style="446" customWidth="1"/>
    <col min="8208" max="8449" width="8.83203125" style="446"/>
    <col min="8450" max="8450" width="30" style="446" customWidth="1"/>
    <col min="8451" max="8451" width="35.83203125" style="446" customWidth="1"/>
    <col min="8452" max="8452" width="14.83203125" style="446" customWidth="1"/>
    <col min="8453" max="8453" width="24.1640625" style="446" customWidth="1"/>
    <col min="8454" max="8457" width="14.83203125" style="446" customWidth="1"/>
    <col min="8458" max="8458" width="18.33203125" style="446" customWidth="1"/>
    <col min="8459" max="8463" width="14.83203125" style="446" customWidth="1"/>
    <col min="8464" max="8705" width="8.83203125" style="446"/>
    <col min="8706" max="8706" width="30" style="446" customWidth="1"/>
    <col min="8707" max="8707" width="35.83203125" style="446" customWidth="1"/>
    <col min="8708" max="8708" width="14.83203125" style="446" customWidth="1"/>
    <col min="8709" max="8709" width="24.1640625" style="446" customWidth="1"/>
    <col min="8710" max="8713" width="14.83203125" style="446" customWidth="1"/>
    <col min="8714" max="8714" width="18.33203125" style="446" customWidth="1"/>
    <col min="8715" max="8719" width="14.83203125" style="446" customWidth="1"/>
    <col min="8720" max="8961" width="8.83203125" style="446"/>
    <col min="8962" max="8962" width="30" style="446" customWidth="1"/>
    <col min="8963" max="8963" width="35.83203125" style="446" customWidth="1"/>
    <col min="8964" max="8964" width="14.83203125" style="446" customWidth="1"/>
    <col min="8965" max="8965" width="24.1640625" style="446" customWidth="1"/>
    <col min="8966" max="8969" width="14.83203125" style="446" customWidth="1"/>
    <col min="8970" max="8970" width="18.33203125" style="446" customWidth="1"/>
    <col min="8971" max="8975" width="14.83203125" style="446" customWidth="1"/>
    <col min="8976" max="9217" width="8.83203125" style="446"/>
    <col min="9218" max="9218" width="30" style="446" customWidth="1"/>
    <col min="9219" max="9219" width="35.83203125" style="446" customWidth="1"/>
    <col min="9220" max="9220" width="14.83203125" style="446" customWidth="1"/>
    <col min="9221" max="9221" width="24.1640625" style="446" customWidth="1"/>
    <col min="9222" max="9225" width="14.83203125" style="446" customWidth="1"/>
    <col min="9226" max="9226" width="18.33203125" style="446" customWidth="1"/>
    <col min="9227" max="9231" width="14.83203125" style="446" customWidth="1"/>
    <col min="9232" max="9473" width="8.83203125" style="446"/>
    <col min="9474" max="9474" width="30" style="446" customWidth="1"/>
    <col min="9475" max="9475" width="35.83203125" style="446" customWidth="1"/>
    <col min="9476" max="9476" width="14.83203125" style="446" customWidth="1"/>
    <col min="9477" max="9477" width="24.1640625" style="446" customWidth="1"/>
    <col min="9478" max="9481" width="14.83203125" style="446" customWidth="1"/>
    <col min="9482" max="9482" width="18.33203125" style="446" customWidth="1"/>
    <col min="9483" max="9487" width="14.83203125" style="446" customWidth="1"/>
    <col min="9488" max="9729" width="8.83203125" style="446"/>
    <col min="9730" max="9730" width="30" style="446" customWidth="1"/>
    <col min="9731" max="9731" width="35.83203125" style="446" customWidth="1"/>
    <col min="9732" max="9732" width="14.83203125" style="446" customWidth="1"/>
    <col min="9733" max="9733" width="24.1640625" style="446" customWidth="1"/>
    <col min="9734" max="9737" width="14.83203125" style="446" customWidth="1"/>
    <col min="9738" max="9738" width="18.33203125" style="446" customWidth="1"/>
    <col min="9739" max="9743" width="14.83203125" style="446" customWidth="1"/>
    <col min="9744" max="9985" width="8.83203125" style="446"/>
    <col min="9986" max="9986" width="30" style="446" customWidth="1"/>
    <col min="9987" max="9987" width="35.83203125" style="446" customWidth="1"/>
    <col min="9988" max="9988" width="14.83203125" style="446" customWidth="1"/>
    <col min="9989" max="9989" width="24.1640625" style="446" customWidth="1"/>
    <col min="9990" max="9993" width="14.83203125" style="446" customWidth="1"/>
    <col min="9994" max="9994" width="18.33203125" style="446" customWidth="1"/>
    <col min="9995" max="9999" width="14.83203125" style="446" customWidth="1"/>
    <col min="10000" max="10241" width="8.83203125" style="446"/>
    <col min="10242" max="10242" width="30" style="446" customWidth="1"/>
    <col min="10243" max="10243" width="35.83203125" style="446" customWidth="1"/>
    <col min="10244" max="10244" width="14.83203125" style="446" customWidth="1"/>
    <col min="10245" max="10245" width="24.1640625" style="446" customWidth="1"/>
    <col min="10246" max="10249" width="14.83203125" style="446" customWidth="1"/>
    <col min="10250" max="10250" width="18.33203125" style="446" customWidth="1"/>
    <col min="10251" max="10255" width="14.83203125" style="446" customWidth="1"/>
    <col min="10256" max="10497" width="8.83203125" style="446"/>
    <col min="10498" max="10498" width="30" style="446" customWidth="1"/>
    <col min="10499" max="10499" width="35.83203125" style="446" customWidth="1"/>
    <col min="10500" max="10500" width="14.83203125" style="446" customWidth="1"/>
    <col min="10501" max="10501" width="24.1640625" style="446" customWidth="1"/>
    <col min="10502" max="10505" width="14.83203125" style="446" customWidth="1"/>
    <col min="10506" max="10506" width="18.33203125" style="446" customWidth="1"/>
    <col min="10507" max="10511" width="14.83203125" style="446" customWidth="1"/>
    <col min="10512" max="10753" width="8.83203125" style="446"/>
    <col min="10754" max="10754" width="30" style="446" customWidth="1"/>
    <col min="10755" max="10755" width="35.83203125" style="446" customWidth="1"/>
    <col min="10756" max="10756" width="14.83203125" style="446" customWidth="1"/>
    <col min="10757" max="10757" width="24.1640625" style="446" customWidth="1"/>
    <col min="10758" max="10761" width="14.83203125" style="446" customWidth="1"/>
    <col min="10762" max="10762" width="18.33203125" style="446" customWidth="1"/>
    <col min="10763" max="10767" width="14.83203125" style="446" customWidth="1"/>
    <col min="10768" max="11009" width="8.83203125" style="446"/>
    <col min="11010" max="11010" width="30" style="446" customWidth="1"/>
    <col min="11011" max="11011" width="35.83203125" style="446" customWidth="1"/>
    <col min="11012" max="11012" width="14.83203125" style="446" customWidth="1"/>
    <col min="11013" max="11013" width="24.1640625" style="446" customWidth="1"/>
    <col min="11014" max="11017" width="14.83203125" style="446" customWidth="1"/>
    <col min="11018" max="11018" width="18.33203125" style="446" customWidth="1"/>
    <col min="11019" max="11023" width="14.83203125" style="446" customWidth="1"/>
    <col min="11024" max="11265" width="8.83203125" style="446"/>
    <col min="11266" max="11266" width="30" style="446" customWidth="1"/>
    <col min="11267" max="11267" width="35.83203125" style="446" customWidth="1"/>
    <col min="11268" max="11268" width="14.83203125" style="446" customWidth="1"/>
    <col min="11269" max="11269" width="24.1640625" style="446" customWidth="1"/>
    <col min="11270" max="11273" width="14.83203125" style="446" customWidth="1"/>
    <col min="11274" max="11274" width="18.33203125" style="446" customWidth="1"/>
    <col min="11275" max="11279" width="14.83203125" style="446" customWidth="1"/>
    <col min="11280" max="11521" width="8.83203125" style="446"/>
    <col min="11522" max="11522" width="30" style="446" customWidth="1"/>
    <col min="11523" max="11523" width="35.83203125" style="446" customWidth="1"/>
    <col min="11524" max="11524" width="14.83203125" style="446" customWidth="1"/>
    <col min="11525" max="11525" width="24.1640625" style="446" customWidth="1"/>
    <col min="11526" max="11529" width="14.83203125" style="446" customWidth="1"/>
    <col min="11530" max="11530" width="18.33203125" style="446" customWidth="1"/>
    <col min="11531" max="11535" width="14.83203125" style="446" customWidth="1"/>
    <col min="11536" max="11777" width="8.83203125" style="446"/>
    <col min="11778" max="11778" width="30" style="446" customWidth="1"/>
    <col min="11779" max="11779" width="35.83203125" style="446" customWidth="1"/>
    <col min="11780" max="11780" width="14.83203125" style="446" customWidth="1"/>
    <col min="11781" max="11781" width="24.1640625" style="446" customWidth="1"/>
    <col min="11782" max="11785" width="14.83203125" style="446" customWidth="1"/>
    <col min="11786" max="11786" width="18.33203125" style="446" customWidth="1"/>
    <col min="11787" max="11791" width="14.83203125" style="446" customWidth="1"/>
    <col min="11792" max="12033" width="8.83203125" style="446"/>
    <col min="12034" max="12034" width="30" style="446" customWidth="1"/>
    <col min="12035" max="12035" width="35.83203125" style="446" customWidth="1"/>
    <col min="12036" max="12036" width="14.83203125" style="446" customWidth="1"/>
    <col min="12037" max="12037" width="24.1640625" style="446" customWidth="1"/>
    <col min="12038" max="12041" width="14.83203125" style="446" customWidth="1"/>
    <col min="12042" max="12042" width="18.33203125" style="446" customWidth="1"/>
    <col min="12043" max="12047" width="14.83203125" style="446" customWidth="1"/>
    <col min="12048" max="12289" width="8.83203125" style="446"/>
    <col min="12290" max="12290" width="30" style="446" customWidth="1"/>
    <col min="12291" max="12291" width="35.83203125" style="446" customWidth="1"/>
    <col min="12292" max="12292" width="14.83203125" style="446" customWidth="1"/>
    <col min="12293" max="12293" width="24.1640625" style="446" customWidth="1"/>
    <col min="12294" max="12297" width="14.83203125" style="446" customWidth="1"/>
    <col min="12298" max="12298" width="18.33203125" style="446" customWidth="1"/>
    <col min="12299" max="12303" width="14.83203125" style="446" customWidth="1"/>
    <col min="12304" max="12545" width="8.83203125" style="446"/>
    <col min="12546" max="12546" width="30" style="446" customWidth="1"/>
    <col min="12547" max="12547" width="35.83203125" style="446" customWidth="1"/>
    <col min="12548" max="12548" width="14.83203125" style="446" customWidth="1"/>
    <col min="12549" max="12549" width="24.1640625" style="446" customWidth="1"/>
    <col min="12550" max="12553" width="14.83203125" style="446" customWidth="1"/>
    <col min="12554" max="12554" width="18.33203125" style="446" customWidth="1"/>
    <col min="12555" max="12559" width="14.83203125" style="446" customWidth="1"/>
    <col min="12560" max="12801" width="8.83203125" style="446"/>
    <col min="12802" max="12802" width="30" style="446" customWidth="1"/>
    <col min="12803" max="12803" width="35.83203125" style="446" customWidth="1"/>
    <col min="12804" max="12804" width="14.83203125" style="446" customWidth="1"/>
    <col min="12805" max="12805" width="24.1640625" style="446" customWidth="1"/>
    <col min="12806" max="12809" width="14.83203125" style="446" customWidth="1"/>
    <col min="12810" max="12810" width="18.33203125" style="446" customWidth="1"/>
    <col min="12811" max="12815" width="14.83203125" style="446" customWidth="1"/>
    <col min="12816" max="13057" width="8.83203125" style="446"/>
    <col min="13058" max="13058" width="30" style="446" customWidth="1"/>
    <col min="13059" max="13059" width="35.83203125" style="446" customWidth="1"/>
    <col min="13060" max="13060" width="14.83203125" style="446" customWidth="1"/>
    <col min="13061" max="13061" width="24.1640625" style="446" customWidth="1"/>
    <col min="13062" max="13065" width="14.83203125" style="446" customWidth="1"/>
    <col min="13066" max="13066" width="18.33203125" style="446" customWidth="1"/>
    <col min="13067" max="13071" width="14.83203125" style="446" customWidth="1"/>
    <col min="13072" max="13313" width="8.83203125" style="446"/>
    <col min="13314" max="13314" width="30" style="446" customWidth="1"/>
    <col min="13315" max="13315" width="35.83203125" style="446" customWidth="1"/>
    <col min="13316" max="13316" width="14.83203125" style="446" customWidth="1"/>
    <col min="13317" max="13317" width="24.1640625" style="446" customWidth="1"/>
    <col min="13318" max="13321" width="14.83203125" style="446" customWidth="1"/>
    <col min="13322" max="13322" width="18.33203125" style="446" customWidth="1"/>
    <col min="13323" max="13327" width="14.83203125" style="446" customWidth="1"/>
    <col min="13328" max="13569" width="8.83203125" style="446"/>
    <col min="13570" max="13570" width="30" style="446" customWidth="1"/>
    <col min="13571" max="13571" width="35.83203125" style="446" customWidth="1"/>
    <col min="13572" max="13572" width="14.83203125" style="446" customWidth="1"/>
    <col min="13573" max="13573" width="24.1640625" style="446" customWidth="1"/>
    <col min="13574" max="13577" width="14.83203125" style="446" customWidth="1"/>
    <col min="13578" max="13578" width="18.33203125" style="446" customWidth="1"/>
    <col min="13579" max="13583" width="14.83203125" style="446" customWidth="1"/>
    <col min="13584" max="13825" width="8.83203125" style="446"/>
    <col min="13826" max="13826" width="30" style="446" customWidth="1"/>
    <col min="13827" max="13827" width="35.83203125" style="446" customWidth="1"/>
    <col min="13828" max="13828" width="14.83203125" style="446" customWidth="1"/>
    <col min="13829" max="13829" width="24.1640625" style="446" customWidth="1"/>
    <col min="13830" max="13833" width="14.83203125" style="446" customWidth="1"/>
    <col min="13834" max="13834" width="18.33203125" style="446" customWidth="1"/>
    <col min="13835" max="13839" width="14.83203125" style="446" customWidth="1"/>
    <col min="13840" max="14081" width="8.83203125" style="446"/>
    <col min="14082" max="14082" width="30" style="446" customWidth="1"/>
    <col min="14083" max="14083" width="35.83203125" style="446" customWidth="1"/>
    <col min="14084" max="14084" width="14.83203125" style="446" customWidth="1"/>
    <col min="14085" max="14085" width="24.1640625" style="446" customWidth="1"/>
    <col min="14086" max="14089" width="14.83203125" style="446" customWidth="1"/>
    <col min="14090" max="14090" width="18.33203125" style="446" customWidth="1"/>
    <col min="14091" max="14095" width="14.83203125" style="446" customWidth="1"/>
    <col min="14096" max="14337" width="8.83203125" style="446"/>
    <col min="14338" max="14338" width="30" style="446" customWidth="1"/>
    <col min="14339" max="14339" width="35.83203125" style="446" customWidth="1"/>
    <col min="14340" max="14340" width="14.83203125" style="446" customWidth="1"/>
    <col min="14341" max="14341" width="24.1640625" style="446" customWidth="1"/>
    <col min="14342" max="14345" width="14.83203125" style="446" customWidth="1"/>
    <col min="14346" max="14346" width="18.33203125" style="446" customWidth="1"/>
    <col min="14347" max="14351" width="14.83203125" style="446" customWidth="1"/>
    <col min="14352" max="14593" width="8.83203125" style="446"/>
    <col min="14594" max="14594" width="30" style="446" customWidth="1"/>
    <col min="14595" max="14595" width="35.83203125" style="446" customWidth="1"/>
    <col min="14596" max="14596" width="14.83203125" style="446" customWidth="1"/>
    <col min="14597" max="14597" width="24.1640625" style="446" customWidth="1"/>
    <col min="14598" max="14601" width="14.83203125" style="446" customWidth="1"/>
    <col min="14602" max="14602" width="18.33203125" style="446" customWidth="1"/>
    <col min="14603" max="14607" width="14.83203125" style="446" customWidth="1"/>
    <col min="14608" max="14849" width="8.83203125" style="446"/>
    <col min="14850" max="14850" width="30" style="446" customWidth="1"/>
    <col min="14851" max="14851" width="35.83203125" style="446" customWidth="1"/>
    <col min="14852" max="14852" width="14.83203125" style="446" customWidth="1"/>
    <col min="14853" max="14853" width="24.1640625" style="446" customWidth="1"/>
    <col min="14854" max="14857" width="14.83203125" style="446" customWidth="1"/>
    <col min="14858" max="14858" width="18.33203125" style="446" customWidth="1"/>
    <col min="14859" max="14863" width="14.83203125" style="446" customWidth="1"/>
    <col min="14864" max="15105" width="8.83203125" style="446"/>
    <col min="15106" max="15106" width="30" style="446" customWidth="1"/>
    <col min="15107" max="15107" width="35.83203125" style="446" customWidth="1"/>
    <col min="15108" max="15108" width="14.83203125" style="446" customWidth="1"/>
    <col min="15109" max="15109" width="24.1640625" style="446" customWidth="1"/>
    <col min="15110" max="15113" width="14.83203125" style="446" customWidth="1"/>
    <col min="15114" max="15114" width="18.33203125" style="446" customWidth="1"/>
    <col min="15115" max="15119" width="14.83203125" style="446" customWidth="1"/>
    <col min="15120" max="15361" width="8.83203125" style="446"/>
    <col min="15362" max="15362" width="30" style="446" customWidth="1"/>
    <col min="15363" max="15363" width="35.83203125" style="446" customWidth="1"/>
    <col min="15364" max="15364" width="14.83203125" style="446" customWidth="1"/>
    <col min="15365" max="15365" width="24.1640625" style="446" customWidth="1"/>
    <col min="15366" max="15369" width="14.83203125" style="446" customWidth="1"/>
    <col min="15370" max="15370" width="18.33203125" style="446" customWidth="1"/>
    <col min="15371" max="15375" width="14.83203125" style="446" customWidth="1"/>
    <col min="15376" max="15617" width="8.83203125" style="446"/>
    <col min="15618" max="15618" width="30" style="446" customWidth="1"/>
    <col min="15619" max="15619" width="35.83203125" style="446" customWidth="1"/>
    <col min="15620" max="15620" width="14.83203125" style="446" customWidth="1"/>
    <col min="15621" max="15621" width="24.1640625" style="446" customWidth="1"/>
    <col min="15622" max="15625" width="14.83203125" style="446" customWidth="1"/>
    <col min="15626" max="15626" width="18.33203125" style="446" customWidth="1"/>
    <col min="15627" max="15631" width="14.83203125" style="446" customWidth="1"/>
    <col min="15632" max="15873" width="8.83203125" style="446"/>
    <col min="15874" max="15874" width="30" style="446" customWidth="1"/>
    <col min="15875" max="15875" width="35.83203125" style="446" customWidth="1"/>
    <col min="15876" max="15876" width="14.83203125" style="446" customWidth="1"/>
    <col min="15877" max="15877" width="24.1640625" style="446" customWidth="1"/>
    <col min="15878" max="15881" width="14.83203125" style="446" customWidth="1"/>
    <col min="15882" max="15882" width="18.33203125" style="446" customWidth="1"/>
    <col min="15883" max="15887" width="14.83203125" style="446" customWidth="1"/>
    <col min="15888" max="16129" width="8.83203125" style="446"/>
    <col min="16130" max="16130" width="30" style="446" customWidth="1"/>
    <col min="16131" max="16131" width="35.83203125" style="446" customWidth="1"/>
    <col min="16132" max="16132" width="14.83203125" style="446" customWidth="1"/>
    <col min="16133" max="16133" width="24.1640625" style="446" customWidth="1"/>
    <col min="16134" max="16137" width="14.83203125" style="446" customWidth="1"/>
    <col min="16138" max="16138" width="18.33203125" style="446" customWidth="1"/>
    <col min="16139" max="16143" width="14.83203125" style="446" customWidth="1"/>
    <col min="16144" max="16384" width="8.83203125" style="446"/>
  </cols>
  <sheetData>
    <row r="1" spans="1:15" ht="20.100000000000001" customHeight="1">
      <c r="A1" s="460" t="s">
        <v>2170</v>
      </c>
    </row>
    <row r="2" spans="1:15" ht="12.75" customHeight="1"/>
    <row r="3" spans="1:15" ht="16.5" thickBot="1">
      <c r="A3" s="459" t="s">
        <v>2169</v>
      </c>
    </row>
    <row r="4" spans="1:15" ht="15.75" thickBot="1">
      <c r="G4" s="583" t="s">
        <v>793</v>
      </c>
      <c r="H4" s="583"/>
      <c r="I4" s="583"/>
      <c r="J4" s="583"/>
      <c r="K4" s="583"/>
      <c r="L4" s="583"/>
      <c r="M4" s="583"/>
      <c r="N4" s="583"/>
    </row>
    <row r="5" spans="1:15" ht="39.950000000000003" customHeight="1">
      <c r="A5" s="458" t="s">
        <v>254</v>
      </c>
      <c r="B5" s="458" t="s">
        <v>203</v>
      </c>
      <c r="C5" s="457" t="s">
        <v>2168</v>
      </c>
      <c r="D5" s="457" t="s">
        <v>791</v>
      </c>
      <c r="E5" s="457" t="s">
        <v>792</v>
      </c>
      <c r="F5" s="457" t="s">
        <v>312</v>
      </c>
      <c r="G5" s="457" t="s">
        <v>230</v>
      </c>
      <c r="H5" s="456" t="s">
        <v>2167</v>
      </c>
      <c r="I5" s="456" t="s">
        <v>2166</v>
      </c>
      <c r="J5" s="456" t="s">
        <v>2165</v>
      </c>
      <c r="K5" s="456" t="s">
        <v>2164</v>
      </c>
      <c r="L5" s="457" t="s">
        <v>2163</v>
      </c>
      <c r="M5" s="456" t="s">
        <v>2162</v>
      </c>
      <c r="N5" s="457" t="s">
        <v>2161</v>
      </c>
      <c r="O5" s="456" t="s">
        <v>2160</v>
      </c>
    </row>
    <row r="6" spans="1:15">
      <c r="A6" s="452" t="s">
        <v>874</v>
      </c>
      <c r="B6" s="452" t="s">
        <v>876</v>
      </c>
      <c r="C6" s="452" t="s">
        <v>1</v>
      </c>
      <c r="D6" s="452" t="s">
        <v>2159</v>
      </c>
      <c r="E6" s="452" t="s">
        <v>541</v>
      </c>
      <c r="F6" s="452">
        <f t="shared" ref="F6:F69" si="0">YEAR(G6)</f>
        <v>1993</v>
      </c>
      <c r="G6" s="455" t="s">
        <v>2158</v>
      </c>
      <c r="H6" s="454">
        <v>8</v>
      </c>
      <c r="I6" s="453">
        <v>10.92</v>
      </c>
      <c r="J6" s="453">
        <v>12</v>
      </c>
      <c r="K6" s="453">
        <v>56.94</v>
      </c>
      <c r="L6" s="452" t="s">
        <v>2000</v>
      </c>
      <c r="M6" s="453">
        <v>401.8</v>
      </c>
      <c r="N6" s="452" t="s">
        <v>215</v>
      </c>
      <c r="O6" s="451">
        <v>7</v>
      </c>
    </row>
    <row r="7" spans="1:15">
      <c r="A7" s="452" t="s">
        <v>860</v>
      </c>
      <c r="B7" s="452" t="s">
        <v>1591</v>
      </c>
      <c r="C7" s="452" t="s">
        <v>59</v>
      </c>
      <c r="D7" s="452" t="s">
        <v>2157</v>
      </c>
      <c r="E7" s="452" t="s">
        <v>541</v>
      </c>
      <c r="F7" s="452">
        <f t="shared" si="0"/>
        <v>1993</v>
      </c>
      <c r="G7" s="455" t="s">
        <v>2156</v>
      </c>
      <c r="H7" s="454">
        <v>11.1</v>
      </c>
      <c r="I7" s="453">
        <v>9.59</v>
      </c>
      <c r="J7" s="453">
        <v>11.25</v>
      </c>
      <c r="K7" s="453">
        <v>46.23</v>
      </c>
      <c r="L7" s="452" t="s">
        <v>2028</v>
      </c>
      <c r="M7" s="453">
        <v>1231.4000000000001</v>
      </c>
      <c r="N7" s="452" t="s">
        <v>796</v>
      </c>
      <c r="O7" s="451">
        <v>9</v>
      </c>
    </row>
    <row r="8" spans="1:15">
      <c r="A8" s="452" t="s">
        <v>853</v>
      </c>
      <c r="B8" s="452" t="s">
        <v>855</v>
      </c>
      <c r="C8" s="452" t="s">
        <v>854</v>
      </c>
      <c r="D8" s="452" t="s">
        <v>2155</v>
      </c>
      <c r="E8" s="452" t="s">
        <v>541</v>
      </c>
      <c r="F8" s="452">
        <f t="shared" si="0"/>
        <v>1993</v>
      </c>
      <c r="G8" s="455" t="s">
        <v>2154</v>
      </c>
      <c r="H8" s="454">
        <v>98.4</v>
      </c>
      <c r="I8" s="453" t="s">
        <v>97</v>
      </c>
      <c r="J8" s="453">
        <v>11.4</v>
      </c>
      <c r="K8" s="453" t="s">
        <v>97</v>
      </c>
      <c r="L8" s="452" t="s">
        <v>2000</v>
      </c>
      <c r="M8" s="453" t="s">
        <v>97</v>
      </c>
      <c r="N8" s="452" t="s">
        <v>215</v>
      </c>
      <c r="O8" s="451">
        <v>12</v>
      </c>
    </row>
    <row r="9" spans="1:15">
      <c r="A9" s="452" t="s">
        <v>874</v>
      </c>
      <c r="B9" s="452" t="s">
        <v>1028</v>
      </c>
      <c r="C9" s="452" t="s">
        <v>3</v>
      </c>
      <c r="D9" s="452" t="s">
        <v>2153</v>
      </c>
      <c r="E9" s="452" t="s">
        <v>541</v>
      </c>
      <c r="F9" s="452">
        <f t="shared" si="0"/>
        <v>1993</v>
      </c>
      <c r="G9" s="455" t="s">
        <v>2152</v>
      </c>
      <c r="H9" s="454">
        <v>26.7</v>
      </c>
      <c r="I9" s="453">
        <v>11.52</v>
      </c>
      <c r="J9" s="453">
        <v>12.3</v>
      </c>
      <c r="K9" s="453">
        <v>51.19</v>
      </c>
      <c r="L9" s="452" t="s">
        <v>2000</v>
      </c>
      <c r="M9" s="453">
        <v>1989.9</v>
      </c>
      <c r="N9" s="452" t="s">
        <v>215</v>
      </c>
      <c r="O9" s="451">
        <v>9</v>
      </c>
    </row>
    <row r="10" spans="1:15">
      <c r="A10" s="452" t="s">
        <v>830</v>
      </c>
      <c r="B10" s="452" t="s">
        <v>2027</v>
      </c>
      <c r="C10" s="452" t="s">
        <v>59</v>
      </c>
      <c r="D10" s="452" t="s">
        <v>2151</v>
      </c>
      <c r="E10" s="452" t="s">
        <v>541</v>
      </c>
      <c r="F10" s="452">
        <f t="shared" si="0"/>
        <v>1993</v>
      </c>
      <c r="G10" s="455" t="s">
        <v>2150</v>
      </c>
      <c r="H10" s="454">
        <v>15.2</v>
      </c>
      <c r="I10" s="453">
        <v>9.68</v>
      </c>
      <c r="J10" s="453">
        <v>11.9</v>
      </c>
      <c r="K10" s="453">
        <v>43.82</v>
      </c>
      <c r="L10" s="452" t="s">
        <v>2062</v>
      </c>
      <c r="M10" s="453">
        <v>580.5</v>
      </c>
      <c r="N10" s="452" t="s">
        <v>215</v>
      </c>
      <c r="O10" s="451">
        <v>7</v>
      </c>
    </row>
    <row r="11" spans="1:15">
      <c r="A11" s="452" t="s">
        <v>844</v>
      </c>
      <c r="B11" s="452" t="s">
        <v>871</v>
      </c>
      <c r="C11" s="452" t="s">
        <v>75</v>
      </c>
      <c r="D11" s="452" t="s">
        <v>2149</v>
      </c>
      <c r="E11" s="452" t="s">
        <v>541</v>
      </c>
      <c r="F11" s="452">
        <f t="shared" si="0"/>
        <v>1993</v>
      </c>
      <c r="G11" s="455" t="s">
        <v>2147</v>
      </c>
      <c r="H11" s="454">
        <v>10.6</v>
      </c>
      <c r="I11" s="453">
        <v>9.48</v>
      </c>
      <c r="J11" s="453">
        <v>11.8</v>
      </c>
      <c r="K11" s="453">
        <v>44.82</v>
      </c>
      <c r="L11" s="452" t="s">
        <v>2084</v>
      </c>
      <c r="M11" s="453">
        <v>367.8</v>
      </c>
      <c r="N11" s="452" t="s">
        <v>796</v>
      </c>
      <c r="O11" s="451">
        <v>7</v>
      </c>
    </row>
    <row r="12" spans="1:15">
      <c r="A12" s="452" t="s">
        <v>849</v>
      </c>
      <c r="B12" s="452" t="s">
        <v>1680</v>
      </c>
      <c r="C12" s="452" t="s">
        <v>59</v>
      </c>
      <c r="D12" s="452" t="s">
        <v>2148</v>
      </c>
      <c r="E12" s="452" t="s">
        <v>541</v>
      </c>
      <c r="F12" s="452">
        <f t="shared" si="0"/>
        <v>1993</v>
      </c>
      <c r="G12" s="455" t="s">
        <v>2147</v>
      </c>
      <c r="H12" s="454">
        <v>123.8</v>
      </c>
      <c r="I12" s="453">
        <v>10.28</v>
      </c>
      <c r="J12" s="453">
        <v>12.2</v>
      </c>
      <c r="K12" s="453">
        <v>47.38</v>
      </c>
      <c r="L12" s="452" t="s">
        <v>2146</v>
      </c>
      <c r="M12" s="453">
        <v>2456.1</v>
      </c>
      <c r="N12" s="452" t="s">
        <v>796</v>
      </c>
      <c r="O12" s="451">
        <v>14</v>
      </c>
    </row>
    <row r="13" spans="1:15">
      <c r="A13" s="452" t="s">
        <v>830</v>
      </c>
      <c r="B13" s="452" t="s">
        <v>831</v>
      </c>
      <c r="C13" s="452" t="s">
        <v>61</v>
      </c>
      <c r="D13" s="452" t="s">
        <v>2145</v>
      </c>
      <c r="E13" s="452" t="s">
        <v>541</v>
      </c>
      <c r="F13" s="452">
        <f t="shared" si="0"/>
        <v>1993</v>
      </c>
      <c r="G13" s="455" t="s">
        <v>2144</v>
      </c>
      <c r="H13" s="454">
        <v>84.9</v>
      </c>
      <c r="I13" s="453">
        <v>9.4</v>
      </c>
      <c r="J13" s="453">
        <v>11.75</v>
      </c>
      <c r="K13" s="453">
        <v>44.55</v>
      </c>
      <c r="L13" s="452" t="s">
        <v>2143</v>
      </c>
      <c r="M13" s="453">
        <v>4312.8</v>
      </c>
      <c r="N13" s="452" t="s">
        <v>215</v>
      </c>
      <c r="O13" s="451">
        <v>7</v>
      </c>
    </row>
    <row r="14" spans="1:15">
      <c r="A14" s="452" t="s">
        <v>833</v>
      </c>
      <c r="B14" s="452" t="s">
        <v>835</v>
      </c>
      <c r="C14" s="452" t="s">
        <v>51</v>
      </c>
      <c r="D14" s="452" t="s">
        <v>2142</v>
      </c>
      <c r="E14" s="452" t="s">
        <v>541</v>
      </c>
      <c r="F14" s="452">
        <f t="shared" si="0"/>
        <v>1993</v>
      </c>
      <c r="G14" s="455" t="s">
        <v>2141</v>
      </c>
      <c r="H14" s="454">
        <v>3.6</v>
      </c>
      <c r="I14" s="453">
        <v>8.93</v>
      </c>
      <c r="J14" s="453">
        <v>11.75</v>
      </c>
      <c r="K14" s="453">
        <v>38.89</v>
      </c>
      <c r="L14" s="452" t="s">
        <v>2000</v>
      </c>
      <c r="M14" s="453">
        <v>81.3</v>
      </c>
      <c r="N14" s="452" t="s">
        <v>215</v>
      </c>
      <c r="O14" s="451">
        <v>12</v>
      </c>
    </row>
    <row r="15" spans="1:15">
      <c r="A15" s="452" t="s">
        <v>860</v>
      </c>
      <c r="B15" s="452" t="s">
        <v>2043</v>
      </c>
      <c r="C15" s="452" t="s">
        <v>59</v>
      </c>
      <c r="D15" s="452" t="s">
        <v>2140</v>
      </c>
      <c r="E15" s="452" t="s">
        <v>541</v>
      </c>
      <c r="F15" s="452">
        <f t="shared" si="0"/>
        <v>1993</v>
      </c>
      <c r="G15" s="455" t="s">
        <v>2139</v>
      </c>
      <c r="H15" s="454">
        <v>53.6</v>
      </c>
      <c r="I15" s="453">
        <v>9.4499999999999993</v>
      </c>
      <c r="J15" s="453">
        <v>11.5</v>
      </c>
      <c r="K15" s="453">
        <v>44.5</v>
      </c>
      <c r="L15" s="452" t="s">
        <v>2067</v>
      </c>
      <c r="M15" s="453">
        <v>1552.9</v>
      </c>
      <c r="N15" s="452" t="s">
        <v>796</v>
      </c>
      <c r="O15" s="451">
        <v>8</v>
      </c>
    </row>
    <row r="16" spans="1:15">
      <c r="A16" s="452" t="s">
        <v>861</v>
      </c>
      <c r="B16" s="452" t="s">
        <v>862</v>
      </c>
      <c r="C16" s="452" t="s">
        <v>21</v>
      </c>
      <c r="D16" s="452" t="s">
        <v>2138</v>
      </c>
      <c r="E16" s="452" t="s">
        <v>541</v>
      </c>
      <c r="F16" s="452">
        <f t="shared" si="0"/>
        <v>1993</v>
      </c>
      <c r="G16" s="455" t="s">
        <v>2137</v>
      </c>
      <c r="H16" s="454">
        <v>60.4</v>
      </c>
      <c r="I16" s="453">
        <v>9.8000000000000007</v>
      </c>
      <c r="J16" s="453">
        <v>11.5</v>
      </c>
      <c r="K16" s="453">
        <v>47.84</v>
      </c>
      <c r="L16" s="452" t="s">
        <v>2103</v>
      </c>
      <c r="M16" s="453">
        <v>2088.4</v>
      </c>
      <c r="N16" s="452" t="s">
        <v>796</v>
      </c>
      <c r="O16" s="451">
        <v>5</v>
      </c>
    </row>
    <row r="17" spans="1:15">
      <c r="A17" s="452" t="s">
        <v>1167</v>
      </c>
      <c r="B17" s="452" t="s">
        <v>2136</v>
      </c>
      <c r="C17" s="452" t="s">
        <v>2135</v>
      </c>
      <c r="D17" s="452" t="s">
        <v>2134</v>
      </c>
      <c r="E17" s="452" t="s">
        <v>541</v>
      </c>
      <c r="F17" s="452">
        <f t="shared" si="0"/>
        <v>1993</v>
      </c>
      <c r="G17" s="455" t="s">
        <v>2133</v>
      </c>
      <c r="H17" s="454">
        <v>7</v>
      </c>
      <c r="I17" s="453">
        <v>9.9499999999999993</v>
      </c>
      <c r="J17" s="453">
        <v>11</v>
      </c>
      <c r="K17" s="453">
        <v>49.89</v>
      </c>
      <c r="L17" s="452" t="s">
        <v>2062</v>
      </c>
      <c r="M17" s="453">
        <v>86.3</v>
      </c>
      <c r="N17" s="452" t="s">
        <v>796</v>
      </c>
      <c r="O17" s="451">
        <v>6</v>
      </c>
    </row>
    <row r="18" spans="1:15">
      <c r="A18" s="452" t="s">
        <v>874</v>
      </c>
      <c r="B18" s="452" t="s">
        <v>875</v>
      </c>
      <c r="C18" s="452" t="s">
        <v>47</v>
      </c>
      <c r="D18" s="452" t="s">
        <v>2132</v>
      </c>
      <c r="E18" s="452" t="s">
        <v>541</v>
      </c>
      <c r="F18" s="452">
        <f t="shared" si="0"/>
        <v>1993</v>
      </c>
      <c r="G18" s="455" t="s">
        <v>2131</v>
      </c>
      <c r="H18" s="454">
        <v>-4.4000000000000004</v>
      </c>
      <c r="I18" s="453">
        <v>10.92</v>
      </c>
      <c r="J18" s="453">
        <v>12</v>
      </c>
      <c r="K18" s="453">
        <v>50.66</v>
      </c>
      <c r="L18" s="452" t="s">
        <v>2130</v>
      </c>
      <c r="M18" s="453">
        <v>230.2</v>
      </c>
      <c r="N18" s="452" t="s">
        <v>215</v>
      </c>
      <c r="O18" s="451">
        <v>7</v>
      </c>
    </row>
    <row r="19" spans="1:15">
      <c r="A19" s="452" t="s">
        <v>803</v>
      </c>
      <c r="B19" s="452" t="s">
        <v>1294</v>
      </c>
      <c r="C19" s="452" t="s">
        <v>43</v>
      </c>
      <c r="D19" s="452" t="s">
        <v>2129</v>
      </c>
      <c r="E19" s="452" t="s">
        <v>541</v>
      </c>
      <c r="F19" s="452">
        <f t="shared" si="0"/>
        <v>1993</v>
      </c>
      <c r="G19" s="455" t="s">
        <v>2128</v>
      </c>
      <c r="H19" s="454">
        <v>141.30000000000001</v>
      </c>
      <c r="I19" s="453">
        <v>8.84</v>
      </c>
      <c r="J19" s="453">
        <v>11.5</v>
      </c>
      <c r="K19" s="453">
        <v>40.1</v>
      </c>
      <c r="L19" s="452" t="s">
        <v>2084</v>
      </c>
      <c r="M19" s="453">
        <v>3575.5</v>
      </c>
      <c r="N19" s="452" t="s">
        <v>215</v>
      </c>
      <c r="O19" s="451">
        <v>6</v>
      </c>
    </row>
    <row r="20" spans="1:15" ht="30">
      <c r="A20" s="452" t="s">
        <v>844</v>
      </c>
      <c r="B20" s="452" t="s">
        <v>1942</v>
      </c>
      <c r="C20" s="452" t="s">
        <v>854</v>
      </c>
      <c r="D20" s="452" t="s">
        <v>2127</v>
      </c>
      <c r="E20" s="452" t="s">
        <v>541</v>
      </c>
      <c r="F20" s="452">
        <f t="shared" si="0"/>
        <v>1993</v>
      </c>
      <c r="G20" s="455" t="s">
        <v>2126</v>
      </c>
      <c r="H20" s="454">
        <v>4.3</v>
      </c>
      <c r="I20" s="453">
        <v>10.32</v>
      </c>
      <c r="J20" s="453">
        <v>12.1</v>
      </c>
      <c r="K20" s="453">
        <v>56.11</v>
      </c>
      <c r="L20" s="452" t="s">
        <v>2084</v>
      </c>
      <c r="M20" s="453" t="s">
        <v>97</v>
      </c>
      <c r="N20" s="452" t="s">
        <v>796</v>
      </c>
      <c r="O20" s="451">
        <v>7</v>
      </c>
    </row>
    <row r="21" spans="1:15">
      <c r="A21" s="452" t="s">
        <v>838</v>
      </c>
      <c r="B21" s="452" t="s">
        <v>840</v>
      </c>
      <c r="C21" s="452" t="s">
        <v>57</v>
      </c>
      <c r="D21" s="452" t="s">
        <v>2125</v>
      </c>
      <c r="E21" s="452" t="s">
        <v>541</v>
      </c>
      <c r="F21" s="452">
        <f t="shared" si="0"/>
        <v>1993</v>
      </c>
      <c r="G21" s="455" t="s">
        <v>2124</v>
      </c>
      <c r="H21" s="454">
        <v>-0.9</v>
      </c>
      <c r="I21" s="453">
        <v>10.34</v>
      </c>
      <c r="J21" s="453">
        <v>11.67</v>
      </c>
      <c r="K21" s="453">
        <v>51.71</v>
      </c>
      <c r="L21" s="452" t="s">
        <v>2103</v>
      </c>
      <c r="M21" s="453">
        <v>119</v>
      </c>
      <c r="N21" s="452" t="s">
        <v>796</v>
      </c>
      <c r="O21" s="451">
        <v>10</v>
      </c>
    </row>
    <row r="22" spans="1:15">
      <c r="A22" s="452" t="s">
        <v>818</v>
      </c>
      <c r="B22" s="452" t="s">
        <v>1938</v>
      </c>
      <c r="C22" s="452" t="s">
        <v>817</v>
      </c>
      <c r="D22" s="452" t="s">
        <v>2123</v>
      </c>
      <c r="E22" s="452" t="s">
        <v>541</v>
      </c>
      <c r="F22" s="452">
        <f t="shared" si="0"/>
        <v>1993</v>
      </c>
      <c r="G22" s="455" t="s">
        <v>2122</v>
      </c>
      <c r="H22" s="454">
        <v>9.6</v>
      </c>
      <c r="I22" s="453">
        <v>9.61</v>
      </c>
      <c r="J22" s="453">
        <v>11.38</v>
      </c>
      <c r="K22" s="453">
        <v>48.05</v>
      </c>
      <c r="L22" s="452" t="s">
        <v>2028</v>
      </c>
      <c r="M22" s="453">
        <v>238.1</v>
      </c>
      <c r="N22" s="452" t="s">
        <v>215</v>
      </c>
      <c r="O22" s="451">
        <v>10</v>
      </c>
    </row>
    <row r="23" spans="1:15">
      <c r="A23" s="452" t="s">
        <v>797</v>
      </c>
      <c r="B23" s="452" t="s">
        <v>799</v>
      </c>
      <c r="C23" s="452" t="s">
        <v>9</v>
      </c>
      <c r="D23" s="452" t="s">
        <v>2121</v>
      </c>
      <c r="E23" s="452" t="s">
        <v>541</v>
      </c>
      <c r="F23" s="452">
        <f t="shared" si="0"/>
        <v>1993</v>
      </c>
      <c r="G23" s="455" t="s">
        <v>2120</v>
      </c>
      <c r="H23" s="454">
        <v>2.6</v>
      </c>
      <c r="I23" s="453">
        <v>9.1999999999999993</v>
      </c>
      <c r="J23" s="453">
        <v>10.46</v>
      </c>
      <c r="K23" s="453">
        <v>60.6</v>
      </c>
      <c r="L23" s="452" t="s">
        <v>2119</v>
      </c>
      <c r="M23" s="453">
        <v>70.400000000000006</v>
      </c>
      <c r="N23" s="452" t="s">
        <v>796</v>
      </c>
      <c r="O23" s="451">
        <v>16</v>
      </c>
    </row>
    <row r="24" spans="1:15">
      <c r="A24" s="452" t="s">
        <v>853</v>
      </c>
      <c r="B24" s="452" t="s">
        <v>1270</v>
      </c>
      <c r="C24" s="452" t="s">
        <v>854</v>
      </c>
      <c r="D24" s="452" t="s">
        <v>2118</v>
      </c>
      <c r="E24" s="452" t="s">
        <v>541</v>
      </c>
      <c r="F24" s="452">
        <f t="shared" si="0"/>
        <v>1993</v>
      </c>
      <c r="G24" s="455" t="s">
        <v>2117</v>
      </c>
      <c r="H24" s="454">
        <v>18.5</v>
      </c>
      <c r="I24" s="453">
        <v>9.4600000000000009</v>
      </c>
      <c r="J24" s="453">
        <v>11.5</v>
      </c>
      <c r="K24" s="453">
        <v>42.49</v>
      </c>
      <c r="L24" s="452" t="s">
        <v>1980</v>
      </c>
      <c r="M24" s="453">
        <v>1275.7</v>
      </c>
      <c r="N24" s="452" t="s">
        <v>215</v>
      </c>
      <c r="O24" s="451">
        <v>12</v>
      </c>
    </row>
    <row r="25" spans="1:15">
      <c r="A25" s="452" t="s">
        <v>872</v>
      </c>
      <c r="B25" s="452" t="s">
        <v>873</v>
      </c>
      <c r="C25" s="452" t="s">
        <v>854</v>
      </c>
      <c r="D25" s="452" t="s">
        <v>2116</v>
      </c>
      <c r="E25" s="452" t="s">
        <v>541</v>
      </c>
      <c r="F25" s="452">
        <f t="shared" si="0"/>
        <v>1993</v>
      </c>
      <c r="G25" s="455" t="s">
        <v>2115</v>
      </c>
      <c r="H25" s="454">
        <v>-64</v>
      </c>
      <c r="I25" s="453">
        <v>8.94</v>
      </c>
      <c r="J25" s="453">
        <v>10.5</v>
      </c>
      <c r="K25" s="453">
        <v>45</v>
      </c>
      <c r="L25" s="452" t="s">
        <v>2062</v>
      </c>
      <c r="M25" s="453">
        <v>2002.5</v>
      </c>
      <c r="N25" s="452" t="s">
        <v>215</v>
      </c>
      <c r="O25" s="451">
        <v>10</v>
      </c>
    </row>
    <row r="26" spans="1:15">
      <c r="A26" s="452" t="s">
        <v>836</v>
      </c>
      <c r="B26" s="452" t="s">
        <v>837</v>
      </c>
      <c r="C26" s="452" t="s">
        <v>1</v>
      </c>
      <c r="D26" s="452" t="s">
        <v>2114</v>
      </c>
      <c r="E26" s="452" t="s">
        <v>541</v>
      </c>
      <c r="F26" s="452">
        <f t="shared" si="0"/>
        <v>1993</v>
      </c>
      <c r="G26" s="455" t="s">
        <v>2113</v>
      </c>
      <c r="H26" s="454">
        <v>72.2</v>
      </c>
      <c r="I26" s="453">
        <v>9.31</v>
      </c>
      <c r="J26" s="453">
        <v>11.47</v>
      </c>
      <c r="K26" s="453">
        <v>48.39</v>
      </c>
      <c r="L26" s="452" t="s">
        <v>2000</v>
      </c>
      <c r="M26" s="453">
        <v>2373.3000000000002</v>
      </c>
      <c r="N26" s="452" t="s">
        <v>215</v>
      </c>
      <c r="O26" s="451">
        <v>11</v>
      </c>
    </row>
    <row r="27" spans="1:15">
      <c r="A27" s="452" t="s">
        <v>874</v>
      </c>
      <c r="B27" s="452" t="s">
        <v>1073</v>
      </c>
      <c r="C27" s="452" t="s">
        <v>93</v>
      </c>
      <c r="D27" s="452" t="s">
        <v>2112</v>
      </c>
      <c r="E27" s="452" t="s">
        <v>541</v>
      </c>
      <c r="F27" s="452">
        <f t="shared" si="0"/>
        <v>1993</v>
      </c>
      <c r="G27" s="455" t="s">
        <v>2111</v>
      </c>
      <c r="H27" s="454">
        <v>15.6</v>
      </c>
      <c r="I27" s="453">
        <v>9.56</v>
      </c>
      <c r="J27" s="453">
        <v>11.6</v>
      </c>
      <c r="K27" s="453">
        <v>50.31</v>
      </c>
      <c r="L27" s="452" t="s">
        <v>2108</v>
      </c>
      <c r="M27" s="453">
        <v>727.3</v>
      </c>
      <c r="N27" s="452" t="s">
        <v>215</v>
      </c>
      <c r="O27" s="451">
        <v>8</v>
      </c>
    </row>
    <row r="28" spans="1:15">
      <c r="A28" s="452" t="s">
        <v>853</v>
      </c>
      <c r="B28" s="452" t="s">
        <v>1272</v>
      </c>
      <c r="C28" s="452" t="s">
        <v>854</v>
      </c>
      <c r="D28" s="452" t="s">
        <v>2110</v>
      </c>
      <c r="E28" s="452" t="s">
        <v>541</v>
      </c>
      <c r="F28" s="452">
        <f t="shared" si="0"/>
        <v>1993</v>
      </c>
      <c r="G28" s="455" t="s">
        <v>2109</v>
      </c>
      <c r="H28" s="454">
        <v>65.5</v>
      </c>
      <c r="I28" s="453">
        <v>9.34</v>
      </c>
      <c r="J28" s="453">
        <v>10.8</v>
      </c>
      <c r="K28" s="453">
        <v>44.28</v>
      </c>
      <c r="L28" s="452" t="s">
        <v>2108</v>
      </c>
      <c r="M28" s="453">
        <v>3182.2</v>
      </c>
      <c r="N28" s="452" t="s">
        <v>215</v>
      </c>
      <c r="O28" s="451">
        <v>11</v>
      </c>
    </row>
    <row r="29" spans="1:15">
      <c r="A29" s="452" t="s">
        <v>821</v>
      </c>
      <c r="B29" s="452" t="s">
        <v>822</v>
      </c>
      <c r="C29" s="452" t="s">
        <v>89</v>
      </c>
      <c r="D29" s="452" t="s">
        <v>2107</v>
      </c>
      <c r="E29" s="452" t="s">
        <v>541</v>
      </c>
      <c r="F29" s="452">
        <f t="shared" si="0"/>
        <v>1993</v>
      </c>
      <c r="G29" s="455" t="s">
        <v>2106</v>
      </c>
      <c r="H29" s="454">
        <v>34.700000000000003</v>
      </c>
      <c r="I29" s="453">
        <v>8.7799999999999994</v>
      </c>
      <c r="J29" s="453">
        <v>12</v>
      </c>
      <c r="K29" s="453">
        <v>35.29</v>
      </c>
      <c r="L29" s="452" t="s">
        <v>2084</v>
      </c>
      <c r="M29" s="453">
        <v>1805.2</v>
      </c>
      <c r="N29" s="452" t="s">
        <v>796</v>
      </c>
      <c r="O29" s="451">
        <v>18</v>
      </c>
    </row>
    <row r="30" spans="1:15">
      <c r="A30" s="452" t="s">
        <v>801</v>
      </c>
      <c r="B30" s="452" t="s">
        <v>802</v>
      </c>
      <c r="C30" s="452" t="s">
        <v>1</v>
      </c>
      <c r="D30" s="452" t="s">
        <v>2105</v>
      </c>
      <c r="E30" s="452" t="s">
        <v>541</v>
      </c>
      <c r="F30" s="452">
        <f t="shared" si="0"/>
        <v>1993</v>
      </c>
      <c r="G30" s="455" t="s">
        <v>2104</v>
      </c>
      <c r="H30" s="454">
        <v>-13.1</v>
      </c>
      <c r="I30" s="453">
        <v>9.4</v>
      </c>
      <c r="J30" s="453">
        <v>11</v>
      </c>
      <c r="K30" s="453">
        <v>44.62</v>
      </c>
      <c r="L30" s="452" t="s">
        <v>2103</v>
      </c>
      <c r="M30" s="453">
        <v>1730.4</v>
      </c>
      <c r="N30" s="452" t="s">
        <v>796</v>
      </c>
      <c r="O30" s="451">
        <v>10</v>
      </c>
    </row>
    <row r="31" spans="1:15">
      <c r="A31" s="452" t="s">
        <v>1524</v>
      </c>
      <c r="B31" s="452" t="s">
        <v>2102</v>
      </c>
      <c r="C31" s="452" t="s">
        <v>854</v>
      </c>
      <c r="D31" s="452" t="s">
        <v>2101</v>
      </c>
      <c r="E31" s="452" t="s">
        <v>541</v>
      </c>
      <c r="F31" s="452">
        <f t="shared" si="0"/>
        <v>1993</v>
      </c>
      <c r="G31" s="455" t="s">
        <v>2100</v>
      </c>
      <c r="H31" s="454">
        <v>26</v>
      </c>
      <c r="I31" s="453">
        <v>8.52</v>
      </c>
      <c r="J31" s="453">
        <v>10.55</v>
      </c>
      <c r="K31" s="453">
        <v>43.74</v>
      </c>
      <c r="L31" s="452" t="s">
        <v>2028</v>
      </c>
      <c r="M31" s="453">
        <v>1201.5</v>
      </c>
      <c r="N31" s="452" t="s">
        <v>215</v>
      </c>
      <c r="O31" s="451">
        <v>9</v>
      </c>
    </row>
    <row r="32" spans="1:15">
      <c r="A32" s="452" t="s">
        <v>853</v>
      </c>
      <c r="B32" s="452" t="s">
        <v>1301</v>
      </c>
      <c r="C32" s="452" t="s">
        <v>140</v>
      </c>
      <c r="D32" s="452" t="s">
        <v>2099</v>
      </c>
      <c r="E32" s="452" t="s">
        <v>541</v>
      </c>
      <c r="F32" s="452">
        <f t="shared" si="0"/>
        <v>1993</v>
      </c>
      <c r="G32" s="455" t="s">
        <v>2098</v>
      </c>
      <c r="H32" s="454">
        <v>5.0999999999999996</v>
      </c>
      <c r="I32" s="453">
        <v>8.58</v>
      </c>
      <c r="J32" s="453">
        <v>10.6</v>
      </c>
      <c r="K32" s="453">
        <v>44.61</v>
      </c>
      <c r="L32" s="452" t="s">
        <v>2097</v>
      </c>
      <c r="M32" s="453">
        <v>775.3</v>
      </c>
      <c r="N32" s="452" t="s">
        <v>215</v>
      </c>
      <c r="O32" s="451">
        <v>13</v>
      </c>
    </row>
    <row r="33" spans="1:15">
      <c r="A33" s="452" t="s">
        <v>874</v>
      </c>
      <c r="B33" s="452" t="s">
        <v>877</v>
      </c>
      <c r="C33" s="452" t="s">
        <v>51</v>
      </c>
      <c r="D33" s="452" t="s">
        <v>2096</v>
      </c>
      <c r="E33" s="452" t="s">
        <v>541</v>
      </c>
      <c r="F33" s="452">
        <f t="shared" si="0"/>
        <v>1993</v>
      </c>
      <c r="G33" s="455" t="s">
        <v>2095</v>
      </c>
      <c r="H33" s="454">
        <v>-17.399999999999999</v>
      </c>
      <c r="I33" s="453">
        <v>10.72</v>
      </c>
      <c r="J33" s="453">
        <v>11.3</v>
      </c>
      <c r="K33" s="453">
        <v>55.61</v>
      </c>
      <c r="L33" s="452" t="s">
        <v>1945</v>
      </c>
      <c r="M33" s="453">
        <v>582</v>
      </c>
      <c r="N33" s="452" t="s">
        <v>215</v>
      </c>
      <c r="O33" s="451">
        <v>8</v>
      </c>
    </row>
    <row r="34" spans="1:15">
      <c r="A34" s="452" t="s">
        <v>841</v>
      </c>
      <c r="B34" s="452" t="s">
        <v>842</v>
      </c>
      <c r="C34" s="452" t="s">
        <v>17</v>
      </c>
      <c r="D34" s="452" t="s">
        <v>2094</v>
      </c>
      <c r="E34" s="452" t="s">
        <v>541</v>
      </c>
      <c r="F34" s="452">
        <f t="shared" si="0"/>
        <v>1994</v>
      </c>
      <c r="G34" s="455" t="s">
        <v>2093</v>
      </c>
      <c r="H34" s="454" t="s">
        <v>97</v>
      </c>
      <c r="I34" s="453" t="s">
        <v>97</v>
      </c>
      <c r="J34" s="453">
        <v>10.07</v>
      </c>
      <c r="K34" s="453" t="s">
        <v>97</v>
      </c>
      <c r="L34" s="452" t="s">
        <v>1990</v>
      </c>
      <c r="M34" s="453" t="s">
        <v>97</v>
      </c>
      <c r="N34" s="452" t="s">
        <v>97</v>
      </c>
      <c r="O34" s="451">
        <v>5</v>
      </c>
    </row>
    <row r="35" spans="1:15">
      <c r="A35" s="452" t="s">
        <v>797</v>
      </c>
      <c r="B35" s="452" t="s">
        <v>798</v>
      </c>
      <c r="C35" s="452" t="s">
        <v>9</v>
      </c>
      <c r="D35" s="452" t="s">
        <v>2092</v>
      </c>
      <c r="E35" s="452" t="s">
        <v>541</v>
      </c>
      <c r="F35" s="452">
        <f t="shared" si="0"/>
        <v>1994</v>
      </c>
      <c r="G35" s="455" t="s">
        <v>2091</v>
      </c>
      <c r="H35" s="454">
        <v>21.6</v>
      </c>
      <c r="I35" s="453">
        <v>8.51</v>
      </c>
      <c r="J35" s="453">
        <v>11</v>
      </c>
      <c r="K35" s="453">
        <v>44.07</v>
      </c>
      <c r="L35" s="452" t="s">
        <v>2062</v>
      </c>
      <c r="M35" s="453">
        <v>1017.7</v>
      </c>
      <c r="N35" s="452" t="s">
        <v>796</v>
      </c>
      <c r="O35" s="451">
        <v>12</v>
      </c>
    </row>
    <row r="36" spans="1:15">
      <c r="A36" s="452" t="s">
        <v>833</v>
      </c>
      <c r="B36" s="452" t="s">
        <v>1142</v>
      </c>
      <c r="C36" s="452" t="s">
        <v>73</v>
      </c>
      <c r="D36" s="452" t="s">
        <v>2090</v>
      </c>
      <c r="E36" s="452" t="s">
        <v>541</v>
      </c>
      <c r="F36" s="452">
        <f t="shared" si="0"/>
        <v>1994</v>
      </c>
      <c r="G36" s="455" t="s">
        <v>2089</v>
      </c>
      <c r="H36" s="454">
        <v>-78</v>
      </c>
      <c r="I36" s="453">
        <v>7.66</v>
      </c>
      <c r="J36" s="453">
        <v>11</v>
      </c>
      <c r="K36" s="453">
        <v>32.32</v>
      </c>
      <c r="L36" s="452" t="s">
        <v>1945</v>
      </c>
      <c r="M36" s="453">
        <v>9041.2999999999993</v>
      </c>
      <c r="N36" s="452" t="s">
        <v>215</v>
      </c>
      <c r="O36" s="451">
        <v>18</v>
      </c>
    </row>
    <row r="37" spans="1:15">
      <c r="A37" s="452" t="s">
        <v>864</v>
      </c>
      <c r="B37" s="452" t="s">
        <v>1154</v>
      </c>
      <c r="C37" s="452" t="s">
        <v>854</v>
      </c>
      <c r="D37" s="452" t="s">
        <v>2088</v>
      </c>
      <c r="E37" s="452" t="s">
        <v>541</v>
      </c>
      <c r="F37" s="452">
        <f t="shared" si="0"/>
        <v>1994</v>
      </c>
      <c r="G37" s="455" t="s">
        <v>2087</v>
      </c>
      <c r="H37" s="454">
        <v>435.4</v>
      </c>
      <c r="I37" s="453">
        <v>9.98</v>
      </c>
      <c r="J37" s="453">
        <v>11.35</v>
      </c>
      <c r="K37" s="453">
        <v>41.71</v>
      </c>
      <c r="L37" s="452" t="s">
        <v>2062</v>
      </c>
      <c r="M37" s="453">
        <v>13840.3</v>
      </c>
      <c r="N37" s="452" t="s">
        <v>796</v>
      </c>
      <c r="O37" s="451">
        <v>12</v>
      </c>
    </row>
    <row r="38" spans="1:15">
      <c r="A38" s="452" t="s">
        <v>868</v>
      </c>
      <c r="B38" s="452" t="s">
        <v>871</v>
      </c>
      <c r="C38" s="452" t="s">
        <v>75</v>
      </c>
      <c r="D38" s="452" t="s">
        <v>2086</v>
      </c>
      <c r="E38" s="452" t="s">
        <v>541</v>
      </c>
      <c r="F38" s="452">
        <f t="shared" si="0"/>
        <v>1994</v>
      </c>
      <c r="G38" s="455" t="s">
        <v>2085</v>
      </c>
      <c r="H38" s="454">
        <v>241.9</v>
      </c>
      <c r="I38" s="453">
        <v>9.19</v>
      </c>
      <c r="J38" s="453">
        <v>11.4</v>
      </c>
      <c r="K38" s="453">
        <v>43.38</v>
      </c>
      <c r="L38" s="452" t="s">
        <v>2084</v>
      </c>
      <c r="M38" s="453">
        <v>6972</v>
      </c>
      <c r="N38" s="452" t="s">
        <v>796</v>
      </c>
      <c r="O38" s="451">
        <v>20</v>
      </c>
    </row>
    <row r="39" spans="1:15">
      <c r="A39" s="452" t="s">
        <v>1524</v>
      </c>
      <c r="B39" s="452" t="s">
        <v>1523</v>
      </c>
      <c r="C39" s="452" t="s">
        <v>142</v>
      </c>
      <c r="D39" s="452" t="s">
        <v>2083</v>
      </c>
      <c r="E39" s="452" t="s">
        <v>541</v>
      </c>
      <c r="F39" s="452">
        <f t="shared" si="0"/>
        <v>1994</v>
      </c>
      <c r="G39" s="455" t="s">
        <v>2082</v>
      </c>
      <c r="H39" s="454">
        <v>11</v>
      </c>
      <c r="I39" s="453">
        <v>9.25</v>
      </c>
      <c r="J39" s="453">
        <v>10.6</v>
      </c>
      <c r="K39" s="453">
        <v>41.27</v>
      </c>
      <c r="L39" s="452" t="s">
        <v>2028</v>
      </c>
      <c r="M39" s="453">
        <v>185.4</v>
      </c>
      <c r="N39" s="452" t="s">
        <v>215</v>
      </c>
      <c r="O39" s="451">
        <v>9</v>
      </c>
    </row>
    <row r="40" spans="1:15">
      <c r="A40" s="452" t="s">
        <v>1237</v>
      </c>
      <c r="B40" s="452" t="s">
        <v>1938</v>
      </c>
      <c r="C40" s="452" t="s">
        <v>817</v>
      </c>
      <c r="D40" s="452" t="s">
        <v>2081</v>
      </c>
      <c r="E40" s="452" t="s">
        <v>541</v>
      </c>
      <c r="F40" s="452">
        <f t="shared" si="0"/>
        <v>1994</v>
      </c>
      <c r="G40" s="455" t="s">
        <v>2079</v>
      </c>
      <c r="H40" s="454">
        <v>6.8</v>
      </c>
      <c r="I40" s="453">
        <v>9.33</v>
      </c>
      <c r="J40" s="453">
        <v>11.25</v>
      </c>
      <c r="K40" s="453">
        <v>46.32</v>
      </c>
      <c r="L40" s="452" t="s">
        <v>2028</v>
      </c>
      <c r="M40" s="453" t="s">
        <v>97</v>
      </c>
      <c r="N40" s="452" t="s">
        <v>215</v>
      </c>
      <c r="O40" s="451">
        <v>9</v>
      </c>
    </row>
    <row r="41" spans="1:15" ht="30">
      <c r="A41" s="452" t="s">
        <v>1059</v>
      </c>
      <c r="B41" s="452" t="s">
        <v>1058</v>
      </c>
      <c r="C41" s="452" t="s">
        <v>39</v>
      </c>
      <c r="D41" s="452" t="s">
        <v>2080</v>
      </c>
      <c r="E41" s="452" t="s">
        <v>541</v>
      </c>
      <c r="F41" s="452">
        <f t="shared" si="0"/>
        <v>1994</v>
      </c>
      <c r="G41" s="455" t="s">
        <v>2079</v>
      </c>
      <c r="H41" s="454">
        <v>-16.899999999999999</v>
      </c>
      <c r="I41" s="453">
        <v>9.99</v>
      </c>
      <c r="J41" s="453">
        <v>12</v>
      </c>
      <c r="K41" s="453">
        <v>49</v>
      </c>
      <c r="L41" s="452" t="s">
        <v>2078</v>
      </c>
      <c r="M41" s="453">
        <v>1534.4</v>
      </c>
      <c r="N41" s="452" t="s">
        <v>796</v>
      </c>
      <c r="O41" s="451">
        <v>36</v>
      </c>
    </row>
    <row r="42" spans="1:15">
      <c r="A42" s="452" t="s">
        <v>841</v>
      </c>
      <c r="B42" s="452" t="s">
        <v>1796</v>
      </c>
      <c r="C42" s="452" t="s">
        <v>63</v>
      </c>
      <c r="D42" s="452" t="s">
        <v>2077</v>
      </c>
      <c r="E42" s="452" t="s">
        <v>541</v>
      </c>
      <c r="F42" s="452">
        <f t="shared" si="0"/>
        <v>1994</v>
      </c>
      <c r="G42" s="455" t="s">
        <v>2076</v>
      </c>
      <c r="H42" s="454">
        <v>-28.1</v>
      </c>
      <c r="I42" s="453">
        <v>9.92</v>
      </c>
      <c r="J42" s="453">
        <v>11</v>
      </c>
      <c r="K42" s="453">
        <v>41</v>
      </c>
      <c r="L42" s="452" t="s">
        <v>2067</v>
      </c>
      <c r="M42" s="453">
        <v>719.5</v>
      </c>
      <c r="N42" s="452" t="s">
        <v>215</v>
      </c>
      <c r="O42" s="451">
        <v>4</v>
      </c>
    </row>
    <row r="43" spans="1:15">
      <c r="A43" s="452" t="s">
        <v>805</v>
      </c>
      <c r="B43" s="452" t="s">
        <v>832</v>
      </c>
      <c r="C43" s="452" t="s">
        <v>35</v>
      </c>
      <c r="D43" s="452" t="s">
        <v>2075</v>
      </c>
      <c r="E43" s="452" t="s">
        <v>541</v>
      </c>
      <c r="F43" s="452">
        <f t="shared" si="0"/>
        <v>1994</v>
      </c>
      <c r="G43" s="455" t="s">
        <v>2074</v>
      </c>
      <c r="H43" s="454">
        <v>25.4</v>
      </c>
      <c r="I43" s="453">
        <v>9.0500000000000007</v>
      </c>
      <c r="J43" s="453">
        <v>11</v>
      </c>
      <c r="K43" s="453">
        <v>44.9</v>
      </c>
      <c r="L43" s="452" t="s">
        <v>2067</v>
      </c>
      <c r="M43" s="453">
        <v>1529.3</v>
      </c>
      <c r="N43" s="452" t="s">
        <v>215</v>
      </c>
      <c r="O43" s="451">
        <v>9</v>
      </c>
    </row>
    <row r="44" spans="1:15">
      <c r="A44" s="452" t="s">
        <v>843</v>
      </c>
      <c r="B44" s="452" t="s">
        <v>195</v>
      </c>
      <c r="C44" s="452" t="s">
        <v>41</v>
      </c>
      <c r="D44" s="452" t="s">
        <v>2073</v>
      </c>
      <c r="E44" s="452" t="s">
        <v>541</v>
      </c>
      <c r="F44" s="452">
        <f t="shared" si="0"/>
        <v>1994</v>
      </c>
      <c r="G44" s="455" t="s">
        <v>2072</v>
      </c>
      <c r="H44" s="454">
        <v>7.6</v>
      </c>
      <c r="I44" s="453">
        <v>9.09</v>
      </c>
      <c r="J44" s="453">
        <v>11</v>
      </c>
      <c r="K44" s="453">
        <v>44.12</v>
      </c>
      <c r="L44" s="452" t="s">
        <v>2028</v>
      </c>
      <c r="M44" s="453">
        <v>903.2</v>
      </c>
      <c r="N44" s="452" t="s">
        <v>796</v>
      </c>
      <c r="O44" s="451">
        <v>10</v>
      </c>
    </row>
    <row r="45" spans="1:15">
      <c r="A45" s="452" t="s">
        <v>833</v>
      </c>
      <c r="B45" s="452" t="s">
        <v>834</v>
      </c>
      <c r="C45" s="452" t="s">
        <v>79</v>
      </c>
      <c r="D45" s="452" t="s">
        <v>2071</v>
      </c>
      <c r="E45" s="452" t="s">
        <v>541</v>
      </c>
      <c r="F45" s="452">
        <f t="shared" si="0"/>
        <v>1994</v>
      </c>
      <c r="G45" s="455" t="s">
        <v>2070</v>
      </c>
      <c r="H45" s="454">
        <v>57.6</v>
      </c>
      <c r="I45" s="453">
        <v>7.43</v>
      </c>
      <c r="J45" s="453">
        <v>11.75</v>
      </c>
      <c r="K45" s="453">
        <v>28.35</v>
      </c>
      <c r="L45" s="452" t="s">
        <v>1945</v>
      </c>
      <c r="M45" s="453">
        <v>3168.4</v>
      </c>
      <c r="N45" s="452" t="s">
        <v>215</v>
      </c>
      <c r="O45" s="451">
        <v>12</v>
      </c>
    </row>
    <row r="46" spans="1:15">
      <c r="A46" s="452" t="s">
        <v>1505</v>
      </c>
      <c r="B46" s="452" t="s">
        <v>1596</v>
      </c>
      <c r="C46" s="452" t="s">
        <v>854</v>
      </c>
      <c r="D46" s="452" t="s">
        <v>2069</v>
      </c>
      <c r="E46" s="452" t="s">
        <v>541</v>
      </c>
      <c r="F46" s="452">
        <f t="shared" si="0"/>
        <v>1994</v>
      </c>
      <c r="G46" s="455" t="s">
        <v>2068</v>
      </c>
      <c r="H46" s="454">
        <v>3.7</v>
      </c>
      <c r="I46" s="453">
        <v>9.41</v>
      </c>
      <c r="J46" s="453">
        <v>10.5</v>
      </c>
      <c r="K46" s="453">
        <v>50.33</v>
      </c>
      <c r="L46" s="452" t="s">
        <v>2067</v>
      </c>
      <c r="M46" s="453">
        <v>180.1</v>
      </c>
      <c r="N46" s="452" t="s">
        <v>215</v>
      </c>
      <c r="O46" s="451">
        <v>7</v>
      </c>
    </row>
    <row r="47" spans="1:15">
      <c r="A47" s="452" t="s">
        <v>1237</v>
      </c>
      <c r="B47" s="452" t="s">
        <v>1157</v>
      </c>
      <c r="C47" s="452" t="s">
        <v>93</v>
      </c>
      <c r="D47" s="452" t="s">
        <v>2066</v>
      </c>
      <c r="E47" s="452" t="s">
        <v>541</v>
      </c>
      <c r="F47" s="452">
        <f t="shared" si="0"/>
        <v>1994</v>
      </c>
      <c r="G47" s="455" t="s">
        <v>2065</v>
      </c>
      <c r="H47" s="454">
        <v>7.4</v>
      </c>
      <c r="I47" s="453">
        <v>9.11</v>
      </c>
      <c r="J47" s="453">
        <v>11</v>
      </c>
      <c r="K47" s="453">
        <v>44.3</v>
      </c>
      <c r="L47" s="452" t="s">
        <v>2028</v>
      </c>
      <c r="M47" s="453">
        <v>285.89999999999998</v>
      </c>
      <c r="N47" s="452" t="s">
        <v>215</v>
      </c>
      <c r="O47" s="451">
        <v>10</v>
      </c>
    </row>
    <row r="48" spans="1:15">
      <c r="A48" s="452" t="s">
        <v>868</v>
      </c>
      <c r="B48" s="452" t="s">
        <v>869</v>
      </c>
      <c r="C48" s="452" t="s">
        <v>89</v>
      </c>
      <c r="D48" s="452" t="s">
        <v>2064</v>
      </c>
      <c r="E48" s="452" t="s">
        <v>541</v>
      </c>
      <c r="F48" s="452">
        <f t="shared" si="0"/>
        <v>1994</v>
      </c>
      <c r="G48" s="455" t="s">
        <v>2063</v>
      </c>
      <c r="H48" s="454">
        <v>17.899999999999999</v>
      </c>
      <c r="I48" s="453">
        <v>9.5500000000000007</v>
      </c>
      <c r="J48" s="453">
        <v>11.4</v>
      </c>
      <c r="K48" s="453">
        <v>39.51</v>
      </c>
      <c r="L48" s="452" t="s">
        <v>2062</v>
      </c>
      <c r="M48" s="453">
        <v>999.6</v>
      </c>
      <c r="N48" s="452" t="s">
        <v>796</v>
      </c>
      <c r="O48" s="451">
        <v>19</v>
      </c>
    </row>
    <row r="49" spans="1:15">
      <c r="A49" s="452" t="s">
        <v>813</v>
      </c>
      <c r="B49" s="452" t="s">
        <v>815</v>
      </c>
      <c r="C49" s="452" t="s">
        <v>55</v>
      </c>
      <c r="D49" s="452" t="s">
        <v>2061</v>
      </c>
      <c r="E49" s="452" t="s">
        <v>541</v>
      </c>
      <c r="F49" s="452">
        <f t="shared" si="0"/>
        <v>1994</v>
      </c>
      <c r="G49" s="455" t="s">
        <v>2060</v>
      </c>
      <c r="H49" s="454">
        <v>8.1</v>
      </c>
      <c r="I49" s="453">
        <v>10.19</v>
      </c>
      <c r="J49" s="453">
        <v>12.75</v>
      </c>
      <c r="K49" s="453">
        <v>48.68</v>
      </c>
      <c r="L49" s="452" t="s">
        <v>2000</v>
      </c>
      <c r="M49" s="453">
        <v>191.9</v>
      </c>
      <c r="N49" s="452" t="s">
        <v>215</v>
      </c>
      <c r="O49" s="451">
        <v>33</v>
      </c>
    </row>
    <row r="50" spans="1:15">
      <c r="A50" s="452" t="s">
        <v>1505</v>
      </c>
      <c r="B50" s="452" t="s">
        <v>1504</v>
      </c>
      <c r="C50" s="452" t="s">
        <v>854</v>
      </c>
      <c r="D50" s="452" t="s">
        <v>2059</v>
      </c>
      <c r="E50" s="452" t="s">
        <v>541</v>
      </c>
      <c r="F50" s="452">
        <f t="shared" si="0"/>
        <v>1994</v>
      </c>
      <c r="G50" s="455" t="s">
        <v>2058</v>
      </c>
      <c r="H50" s="454">
        <v>8.6</v>
      </c>
      <c r="I50" s="453">
        <v>8.68</v>
      </c>
      <c r="J50" s="453">
        <v>10</v>
      </c>
      <c r="K50" s="453">
        <v>47.86</v>
      </c>
      <c r="L50" s="452" t="s">
        <v>2000</v>
      </c>
      <c r="M50" s="453">
        <v>277.39999999999998</v>
      </c>
      <c r="N50" s="452" t="s">
        <v>215</v>
      </c>
      <c r="O50" s="451">
        <v>8</v>
      </c>
    </row>
    <row r="51" spans="1:15">
      <c r="A51" s="452" t="s">
        <v>878</v>
      </c>
      <c r="B51" s="452" t="s">
        <v>879</v>
      </c>
      <c r="C51" s="452" t="s">
        <v>59</v>
      </c>
      <c r="D51" s="452" t="s">
        <v>2057</v>
      </c>
      <c r="E51" s="452" t="s">
        <v>541</v>
      </c>
      <c r="F51" s="452">
        <f t="shared" si="0"/>
        <v>1994</v>
      </c>
      <c r="G51" s="455" t="s">
        <v>2055</v>
      </c>
      <c r="H51" s="454">
        <v>23.5</v>
      </c>
      <c r="I51" s="453">
        <v>9.02</v>
      </c>
      <c r="J51" s="453">
        <v>10.85</v>
      </c>
      <c r="K51" s="453">
        <v>41.35</v>
      </c>
      <c r="L51" s="452" t="s">
        <v>2000</v>
      </c>
      <c r="M51" s="453" t="s">
        <v>97</v>
      </c>
      <c r="N51" s="452" t="s">
        <v>215</v>
      </c>
      <c r="O51" s="451">
        <v>9</v>
      </c>
    </row>
    <row r="52" spans="1:15">
      <c r="A52" s="452" t="s">
        <v>878</v>
      </c>
      <c r="B52" s="452" t="s">
        <v>2027</v>
      </c>
      <c r="C52" s="452" t="s">
        <v>59</v>
      </c>
      <c r="D52" s="452" t="s">
        <v>2056</v>
      </c>
      <c r="E52" s="452" t="s">
        <v>541</v>
      </c>
      <c r="F52" s="452">
        <f t="shared" si="0"/>
        <v>1994</v>
      </c>
      <c r="G52" s="455" t="s">
        <v>2055</v>
      </c>
      <c r="H52" s="454">
        <v>1.5</v>
      </c>
      <c r="I52" s="453">
        <v>9.4</v>
      </c>
      <c r="J52" s="453">
        <v>10.85</v>
      </c>
      <c r="K52" s="453">
        <v>46.42</v>
      </c>
      <c r="L52" s="452" t="s">
        <v>2000</v>
      </c>
      <c r="M52" s="453" t="s">
        <v>97</v>
      </c>
      <c r="N52" s="452" t="s">
        <v>215</v>
      </c>
      <c r="O52" s="451">
        <v>9</v>
      </c>
    </row>
    <row r="53" spans="1:15">
      <c r="A53" s="452" t="s">
        <v>868</v>
      </c>
      <c r="B53" s="452" t="s">
        <v>2027</v>
      </c>
      <c r="C53" s="452" t="s">
        <v>59</v>
      </c>
      <c r="D53" s="452" t="s">
        <v>2054</v>
      </c>
      <c r="E53" s="452" t="s">
        <v>541</v>
      </c>
      <c r="F53" s="452">
        <f t="shared" si="0"/>
        <v>1994</v>
      </c>
      <c r="G53" s="455" t="s">
        <v>2053</v>
      </c>
      <c r="H53" s="454">
        <v>4.5</v>
      </c>
      <c r="I53" s="453">
        <v>9.51</v>
      </c>
      <c r="J53" s="453">
        <v>11.2</v>
      </c>
      <c r="K53" s="453">
        <v>45.28</v>
      </c>
      <c r="L53" s="452" t="s">
        <v>2028</v>
      </c>
      <c r="M53" s="453">
        <v>218.4</v>
      </c>
      <c r="N53" s="452" t="s">
        <v>796</v>
      </c>
      <c r="O53" s="451">
        <v>18</v>
      </c>
    </row>
    <row r="54" spans="1:15">
      <c r="A54" s="452" t="s">
        <v>836</v>
      </c>
      <c r="B54" s="452" t="s">
        <v>1259</v>
      </c>
      <c r="C54" s="452" t="s">
        <v>95</v>
      </c>
      <c r="D54" s="452" t="s">
        <v>2052</v>
      </c>
      <c r="E54" s="452" t="s">
        <v>541</v>
      </c>
      <c r="F54" s="452">
        <f t="shared" si="0"/>
        <v>1994</v>
      </c>
      <c r="G54" s="455" t="s">
        <v>2051</v>
      </c>
      <c r="H54" s="454">
        <v>19</v>
      </c>
      <c r="I54" s="453">
        <v>9.33</v>
      </c>
      <c r="J54" s="453">
        <v>11.6</v>
      </c>
      <c r="K54" s="453">
        <v>48.61</v>
      </c>
      <c r="L54" s="452" t="s">
        <v>1945</v>
      </c>
      <c r="M54" s="453">
        <v>485.9</v>
      </c>
      <c r="N54" s="452" t="s">
        <v>215</v>
      </c>
      <c r="O54" s="451">
        <v>10</v>
      </c>
    </row>
    <row r="55" spans="1:15">
      <c r="A55" s="452" t="s">
        <v>1163</v>
      </c>
      <c r="B55" s="452" t="s">
        <v>1162</v>
      </c>
      <c r="C55" s="452" t="s">
        <v>29</v>
      </c>
      <c r="D55" s="452" t="s">
        <v>2050</v>
      </c>
      <c r="E55" s="452" t="s">
        <v>541</v>
      </c>
      <c r="F55" s="452">
        <f t="shared" si="0"/>
        <v>1994</v>
      </c>
      <c r="G55" s="455" t="s">
        <v>2049</v>
      </c>
      <c r="H55" s="454">
        <v>-30</v>
      </c>
      <c r="I55" s="453">
        <v>8.7899999999999991</v>
      </c>
      <c r="J55" s="453">
        <v>11.06</v>
      </c>
      <c r="K55" s="453">
        <v>44.19</v>
      </c>
      <c r="L55" s="452" t="s">
        <v>2028</v>
      </c>
      <c r="M55" s="453">
        <v>859</v>
      </c>
      <c r="N55" s="452" t="s">
        <v>796</v>
      </c>
      <c r="O55" s="451">
        <v>10</v>
      </c>
    </row>
    <row r="56" spans="1:15">
      <c r="A56" s="452" t="s">
        <v>874</v>
      </c>
      <c r="B56" s="452" t="s">
        <v>1073</v>
      </c>
      <c r="C56" s="452" t="s">
        <v>93</v>
      </c>
      <c r="D56" s="452" t="s">
        <v>2048</v>
      </c>
      <c r="E56" s="452" t="s">
        <v>541</v>
      </c>
      <c r="F56" s="452">
        <f t="shared" si="0"/>
        <v>1994</v>
      </c>
      <c r="G56" s="455" t="s">
        <v>2046</v>
      </c>
      <c r="H56" s="454">
        <v>-12.3</v>
      </c>
      <c r="I56" s="453">
        <v>9.41</v>
      </c>
      <c r="J56" s="453">
        <v>11.5</v>
      </c>
      <c r="K56" s="453">
        <v>51.93</v>
      </c>
      <c r="L56" s="452" t="s">
        <v>1913</v>
      </c>
      <c r="M56" s="453">
        <v>795.4</v>
      </c>
      <c r="N56" s="452" t="s">
        <v>215</v>
      </c>
      <c r="O56" s="451">
        <v>10</v>
      </c>
    </row>
    <row r="57" spans="1:15">
      <c r="A57" s="452" t="s">
        <v>874</v>
      </c>
      <c r="B57" s="452" t="s">
        <v>875</v>
      </c>
      <c r="C57" s="452" t="s">
        <v>47</v>
      </c>
      <c r="D57" s="452" t="s">
        <v>2047</v>
      </c>
      <c r="E57" s="452" t="s">
        <v>541</v>
      </c>
      <c r="F57" s="452">
        <f t="shared" si="0"/>
        <v>1994</v>
      </c>
      <c r="G57" s="455" t="s">
        <v>2046</v>
      </c>
      <c r="H57" s="454">
        <v>-4.2</v>
      </c>
      <c r="I57" s="453">
        <v>10.99</v>
      </c>
      <c r="J57" s="453">
        <v>11.7</v>
      </c>
      <c r="K57" s="453">
        <v>53.89</v>
      </c>
      <c r="L57" s="452" t="s">
        <v>1913</v>
      </c>
      <c r="M57" s="453">
        <v>223.8</v>
      </c>
      <c r="N57" s="452" t="s">
        <v>215</v>
      </c>
      <c r="O57" s="451">
        <v>7</v>
      </c>
    </row>
    <row r="58" spans="1:15">
      <c r="A58" s="452" t="s">
        <v>826</v>
      </c>
      <c r="B58" s="452" t="s">
        <v>827</v>
      </c>
      <c r="C58" s="452" t="s">
        <v>63</v>
      </c>
      <c r="D58" s="452" t="s">
        <v>2045</v>
      </c>
      <c r="E58" s="452" t="s">
        <v>541</v>
      </c>
      <c r="F58" s="452">
        <f t="shared" si="0"/>
        <v>1994</v>
      </c>
      <c r="G58" s="455" t="s">
        <v>2044</v>
      </c>
      <c r="H58" s="454">
        <v>-4.4000000000000004</v>
      </c>
      <c r="I58" s="453">
        <v>9.58</v>
      </c>
      <c r="J58" s="453">
        <v>10.95</v>
      </c>
      <c r="K58" s="453">
        <v>41.09</v>
      </c>
      <c r="L58" s="452" t="s">
        <v>2000</v>
      </c>
      <c r="M58" s="453" t="s">
        <v>97</v>
      </c>
      <c r="N58" s="452" t="s">
        <v>215</v>
      </c>
      <c r="O58" s="451">
        <v>7</v>
      </c>
    </row>
    <row r="59" spans="1:15">
      <c r="A59" s="452" t="s">
        <v>860</v>
      </c>
      <c r="B59" s="452" t="s">
        <v>2043</v>
      </c>
      <c r="C59" s="452" t="s">
        <v>59</v>
      </c>
      <c r="D59" s="452" t="s">
        <v>2042</v>
      </c>
      <c r="E59" s="452" t="s">
        <v>541</v>
      </c>
      <c r="F59" s="452">
        <f t="shared" si="0"/>
        <v>1994</v>
      </c>
      <c r="G59" s="455" t="s">
        <v>2041</v>
      </c>
      <c r="H59" s="454">
        <v>57.3</v>
      </c>
      <c r="I59" s="453">
        <v>9.15</v>
      </c>
      <c r="J59" s="453">
        <v>11.5</v>
      </c>
      <c r="K59" s="453">
        <v>45.5</v>
      </c>
      <c r="L59" s="452" t="s">
        <v>1945</v>
      </c>
      <c r="M59" s="453">
        <v>1830.1</v>
      </c>
      <c r="N59" s="452" t="s">
        <v>796</v>
      </c>
      <c r="O59" s="451">
        <v>8</v>
      </c>
    </row>
    <row r="60" spans="1:15">
      <c r="A60" s="452" t="s">
        <v>874</v>
      </c>
      <c r="B60" s="452" t="s">
        <v>877</v>
      </c>
      <c r="C60" s="452" t="s">
        <v>51</v>
      </c>
      <c r="D60" s="452" t="s">
        <v>2040</v>
      </c>
      <c r="E60" s="452" t="s">
        <v>541</v>
      </c>
      <c r="F60" s="452">
        <f t="shared" si="0"/>
        <v>1994</v>
      </c>
      <c r="G60" s="455" t="s">
        <v>2039</v>
      </c>
      <c r="H60" s="454">
        <v>-10.9</v>
      </c>
      <c r="I60" s="453">
        <v>10.91</v>
      </c>
      <c r="J60" s="453">
        <v>11.5</v>
      </c>
      <c r="K60" s="453">
        <v>55.43</v>
      </c>
      <c r="L60" s="452" t="s">
        <v>1913</v>
      </c>
      <c r="M60" s="453">
        <v>573.4</v>
      </c>
      <c r="N60" s="452" t="s">
        <v>215</v>
      </c>
      <c r="O60" s="451">
        <v>8</v>
      </c>
    </row>
    <row r="61" spans="1:15">
      <c r="A61" s="452" t="s">
        <v>813</v>
      </c>
      <c r="B61" s="452" t="s">
        <v>1062</v>
      </c>
      <c r="C61" s="452" t="s">
        <v>55</v>
      </c>
      <c r="D61" s="452" t="s">
        <v>2038</v>
      </c>
      <c r="E61" s="452" t="s">
        <v>541</v>
      </c>
      <c r="F61" s="452">
        <f t="shared" si="0"/>
        <v>1994</v>
      </c>
      <c r="G61" s="455" t="s">
        <v>2037</v>
      </c>
      <c r="H61" s="454">
        <v>40.5</v>
      </c>
      <c r="I61" s="453">
        <v>9.3800000000000008</v>
      </c>
      <c r="J61" s="453">
        <v>12.15</v>
      </c>
      <c r="K61" s="453">
        <v>48.44</v>
      </c>
      <c r="L61" s="452" t="s">
        <v>1945</v>
      </c>
      <c r="M61" s="453">
        <v>689.9</v>
      </c>
      <c r="N61" s="452" t="s">
        <v>215</v>
      </c>
      <c r="O61" s="451">
        <v>17</v>
      </c>
    </row>
    <row r="62" spans="1:15">
      <c r="A62" s="452" t="s">
        <v>818</v>
      </c>
      <c r="B62" s="452" t="s">
        <v>820</v>
      </c>
      <c r="C62" s="452" t="s">
        <v>61</v>
      </c>
      <c r="D62" s="452" t="s">
        <v>2036</v>
      </c>
      <c r="E62" s="452" t="s">
        <v>541</v>
      </c>
      <c r="F62" s="452">
        <f t="shared" si="0"/>
        <v>1995</v>
      </c>
      <c r="G62" s="455" t="s">
        <v>2035</v>
      </c>
      <c r="H62" s="454">
        <v>303.2</v>
      </c>
      <c r="I62" s="453">
        <v>9.8699999999999992</v>
      </c>
      <c r="J62" s="453">
        <v>12.28</v>
      </c>
      <c r="K62" s="453">
        <v>38.97</v>
      </c>
      <c r="L62" s="452" t="s">
        <v>1945</v>
      </c>
      <c r="M62" s="453">
        <v>12735.2</v>
      </c>
      <c r="N62" s="452" t="s">
        <v>215</v>
      </c>
      <c r="O62" s="451">
        <v>11</v>
      </c>
    </row>
    <row r="63" spans="1:15">
      <c r="A63" s="452" t="s">
        <v>816</v>
      </c>
      <c r="B63" s="452" t="s">
        <v>381</v>
      </c>
      <c r="C63" s="452" t="s">
        <v>53</v>
      </c>
      <c r="D63" s="452" t="s">
        <v>2034</v>
      </c>
      <c r="E63" s="452" t="s">
        <v>541</v>
      </c>
      <c r="F63" s="452">
        <f t="shared" si="0"/>
        <v>1995</v>
      </c>
      <c r="G63" s="455" t="s">
        <v>2033</v>
      </c>
      <c r="H63" s="454">
        <v>17.2</v>
      </c>
      <c r="I63" s="453">
        <v>9.1999999999999993</v>
      </c>
      <c r="J63" s="453">
        <v>11</v>
      </c>
      <c r="K63" s="453">
        <v>45.42</v>
      </c>
      <c r="L63" s="452" t="s">
        <v>2000</v>
      </c>
      <c r="M63" s="453">
        <v>1221.5999999999999</v>
      </c>
      <c r="N63" s="452" t="s">
        <v>215</v>
      </c>
      <c r="O63" s="451">
        <v>7</v>
      </c>
    </row>
    <row r="64" spans="1:15">
      <c r="A64" s="452" t="s">
        <v>813</v>
      </c>
      <c r="B64" s="452" t="s">
        <v>814</v>
      </c>
      <c r="C64" s="452" t="s">
        <v>55</v>
      </c>
      <c r="D64" s="452" t="s">
        <v>2032</v>
      </c>
      <c r="E64" s="452" t="s">
        <v>541</v>
      </c>
      <c r="F64" s="452">
        <f t="shared" si="0"/>
        <v>1995</v>
      </c>
      <c r="G64" s="455" t="s">
        <v>2031</v>
      </c>
      <c r="H64" s="454">
        <v>15.5</v>
      </c>
      <c r="I64" s="453">
        <v>9.8699999999999992</v>
      </c>
      <c r="J64" s="453">
        <v>12.6</v>
      </c>
      <c r="K64" s="453">
        <v>48.1</v>
      </c>
      <c r="L64" s="452" t="s">
        <v>1945</v>
      </c>
      <c r="M64" s="453">
        <v>189.6</v>
      </c>
      <c r="N64" s="452" t="s">
        <v>215</v>
      </c>
      <c r="O64" s="451">
        <v>14</v>
      </c>
    </row>
    <row r="65" spans="1:15">
      <c r="A65" s="452" t="s">
        <v>821</v>
      </c>
      <c r="B65" s="452" t="s">
        <v>1738</v>
      </c>
      <c r="C65" s="452" t="s">
        <v>71</v>
      </c>
      <c r="D65" s="452" t="s">
        <v>2030</v>
      </c>
      <c r="E65" s="452" t="s">
        <v>541</v>
      </c>
      <c r="F65" s="452">
        <f t="shared" si="0"/>
        <v>1995</v>
      </c>
      <c r="G65" s="455" t="s">
        <v>2029</v>
      </c>
      <c r="H65" s="454">
        <v>37.5</v>
      </c>
      <c r="I65" s="453">
        <v>8.23</v>
      </c>
      <c r="J65" s="453">
        <v>11.9</v>
      </c>
      <c r="K65" s="453">
        <v>37.46</v>
      </c>
      <c r="L65" s="452" t="s">
        <v>2028</v>
      </c>
      <c r="M65" s="453">
        <v>1957.9</v>
      </c>
      <c r="N65" s="452" t="s">
        <v>796</v>
      </c>
      <c r="O65" s="451">
        <v>17</v>
      </c>
    </row>
    <row r="66" spans="1:15">
      <c r="A66" s="452" t="s">
        <v>868</v>
      </c>
      <c r="B66" s="452" t="s">
        <v>2027</v>
      </c>
      <c r="C66" s="452" t="s">
        <v>59</v>
      </c>
      <c r="D66" s="452" t="s">
        <v>2026</v>
      </c>
      <c r="E66" s="452" t="s">
        <v>541</v>
      </c>
      <c r="F66" s="452">
        <f t="shared" si="0"/>
        <v>1995</v>
      </c>
      <c r="G66" s="455" t="s">
        <v>2025</v>
      </c>
      <c r="H66" s="454">
        <v>3</v>
      </c>
      <c r="I66" s="453">
        <v>9.7100000000000009</v>
      </c>
      <c r="J66" s="453">
        <v>11.5</v>
      </c>
      <c r="K66" s="453">
        <v>45.8</v>
      </c>
      <c r="L66" s="452" t="s">
        <v>2024</v>
      </c>
      <c r="M66" s="453">
        <v>229.7</v>
      </c>
      <c r="N66" s="452" t="s">
        <v>796</v>
      </c>
      <c r="O66" s="451">
        <v>8</v>
      </c>
    </row>
    <row r="67" spans="1:15">
      <c r="A67" s="452" t="s">
        <v>864</v>
      </c>
      <c r="B67" s="452" t="s">
        <v>1049</v>
      </c>
      <c r="C67" s="452" t="s">
        <v>63</v>
      </c>
      <c r="D67" s="452" t="s">
        <v>2023</v>
      </c>
      <c r="E67" s="452" t="s">
        <v>541</v>
      </c>
      <c r="F67" s="452">
        <f t="shared" si="0"/>
        <v>1995</v>
      </c>
      <c r="G67" s="455" t="s">
        <v>2022</v>
      </c>
      <c r="H67" s="454">
        <v>-52.9</v>
      </c>
      <c r="I67" s="453">
        <v>10.050000000000001</v>
      </c>
      <c r="J67" s="453">
        <v>12</v>
      </c>
      <c r="K67" s="453">
        <v>42.38</v>
      </c>
      <c r="L67" s="452" t="s">
        <v>2000</v>
      </c>
      <c r="M67" s="453">
        <v>1292</v>
      </c>
      <c r="N67" s="452" t="s">
        <v>796</v>
      </c>
      <c r="O67" s="451">
        <v>12</v>
      </c>
    </row>
    <row r="68" spans="1:15">
      <c r="A68" s="452" t="s">
        <v>856</v>
      </c>
      <c r="B68" s="452" t="s">
        <v>1134</v>
      </c>
      <c r="C68" s="452" t="s">
        <v>89</v>
      </c>
      <c r="D68" s="452" t="s">
        <v>2021</v>
      </c>
      <c r="E68" s="452" t="s">
        <v>541</v>
      </c>
      <c r="F68" s="452">
        <f t="shared" si="0"/>
        <v>1995</v>
      </c>
      <c r="G68" s="455" t="s">
        <v>2020</v>
      </c>
      <c r="H68" s="454">
        <v>66</v>
      </c>
      <c r="I68" s="453">
        <v>10.06</v>
      </c>
      <c r="J68" s="453">
        <v>12.81</v>
      </c>
      <c r="K68" s="453">
        <v>43.56</v>
      </c>
      <c r="L68" s="452" t="s">
        <v>1931</v>
      </c>
      <c r="M68" s="453" t="s">
        <v>97</v>
      </c>
      <c r="N68" s="452" t="s">
        <v>858</v>
      </c>
      <c r="O68" s="451">
        <v>8</v>
      </c>
    </row>
    <row r="69" spans="1:15">
      <c r="A69" s="452" t="s">
        <v>859</v>
      </c>
      <c r="B69" s="452" t="s">
        <v>626</v>
      </c>
      <c r="C69" s="452" t="s">
        <v>27</v>
      </c>
      <c r="D69" s="452" t="s">
        <v>2019</v>
      </c>
      <c r="E69" s="452" t="s">
        <v>541</v>
      </c>
      <c r="F69" s="452">
        <f t="shared" si="0"/>
        <v>1995</v>
      </c>
      <c r="G69" s="455" t="s">
        <v>2018</v>
      </c>
      <c r="H69" s="454">
        <v>51</v>
      </c>
      <c r="I69" s="453">
        <v>9.51</v>
      </c>
      <c r="J69" s="453">
        <v>11.6</v>
      </c>
      <c r="K69" s="453">
        <v>45.44</v>
      </c>
      <c r="L69" s="452" t="s">
        <v>1913</v>
      </c>
      <c r="M69" s="453" t="s">
        <v>97</v>
      </c>
      <c r="N69" s="452" t="s">
        <v>215</v>
      </c>
      <c r="O69" s="451">
        <v>16</v>
      </c>
    </row>
    <row r="70" spans="1:15">
      <c r="A70" s="452" t="s">
        <v>853</v>
      </c>
      <c r="B70" s="452" t="s">
        <v>1322</v>
      </c>
      <c r="C70" s="452" t="s">
        <v>77</v>
      </c>
      <c r="D70" s="452" t="s">
        <v>2017</v>
      </c>
      <c r="E70" s="452" t="s">
        <v>541</v>
      </c>
      <c r="F70" s="452">
        <f t="shared" ref="F70:F133" si="1">YEAR(G70)</f>
        <v>1995</v>
      </c>
      <c r="G70" s="455" t="s">
        <v>2016</v>
      </c>
      <c r="H70" s="454">
        <v>0</v>
      </c>
      <c r="I70" s="453">
        <v>9.18</v>
      </c>
      <c r="J70" s="453">
        <v>11.1</v>
      </c>
      <c r="K70" s="453">
        <v>52</v>
      </c>
      <c r="L70" s="452" t="s">
        <v>2015</v>
      </c>
      <c r="M70" s="453">
        <v>8684.7000000000007</v>
      </c>
      <c r="N70" s="452" t="s">
        <v>215</v>
      </c>
      <c r="O70" s="451">
        <v>11</v>
      </c>
    </row>
    <row r="71" spans="1:15">
      <c r="A71" s="452" t="s">
        <v>853</v>
      </c>
      <c r="B71" s="452" t="s">
        <v>2014</v>
      </c>
      <c r="C71" s="452" t="s">
        <v>854</v>
      </c>
      <c r="D71" s="452" t="s">
        <v>2013</v>
      </c>
      <c r="E71" s="452" t="s">
        <v>541</v>
      </c>
      <c r="F71" s="452">
        <f t="shared" si="1"/>
        <v>1995</v>
      </c>
      <c r="G71" s="455" t="s">
        <v>2012</v>
      </c>
      <c r="H71" s="454">
        <v>0</v>
      </c>
      <c r="I71" s="453">
        <v>9.4499999999999993</v>
      </c>
      <c r="J71" s="453">
        <v>11</v>
      </c>
      <c r="K71" s="453">
        <v>30.22</v>
      </c>
      <c r="L71" s="452" t="s">
        <v>2011</v>
      </c>
      <c r="M71" s="453">
        <v>6816.2</v>
      </c>
      <c r="N71" s="452" t="s">
        <v>215</v>
      </c>
      <c r="O71" s="451">
        <v>15</v>
      </c>
    </row>
    <row r="72" spans="1:15">
      <c r="A72" s="452" t="s">
        <v>853</v>
      </c>
      <c r="B72" s="452" t="s">
        <v>855</v>
      </c>
      <c r="C72" s="452" t="s">
        <v>854</v>
      </c>
      <c r="D72" s="452" t="s">
        <v>2010</v>
      </c>
      <c r="E72" s="452" t="s">
        <v>541</v>
      </c>
      <c r="F72" s="452">
        <f t="shared" si="1"/>
        <v>1995</v>
      </c>
      <c r="G72" s="455" t="s">
        <v>2009</v>
      </c>
      <c r="H72" s="454">
        <v>36.6</v>
      </c>
      <c r="I72" s="453">
        <v>9.26</v>
      </c>
      <c r="J72" s="453">
        <v>11</v>
      </c>
      <c r="K72" s="453">
        <v>39.85</v>
      </c>
      <c r="L72" s="452" t="s">
        <v>1913</v>
      </c>
      <c r="M72" s="453" t="s">
        <v>97</v>
      </c>
      <c r="N72" s="452" t="s">
        <v>215</v>
      </c>
      <c r="O72" s="451">
        <v>14</v>
      </c>
    </row>
    <row r="73" spans="1:15">
      <c r="A73" s="452" t="s">
        <v>1237</v>
      </c>
      <c r="B73" s="452" t="s">
        <v>1157</v>
      </c>
      <c r="C73" s="452" t="s">
        <v>93</v>
      </c>
      <c r="D73" s="452" t="s">
        <v>2008</v>
      </c>
      <c r="E73" s="452" t="s">
        <v>541</v>
      </c>
      <c r="F73" s="452">
        <f t="shared" si="1"/>
        <v>1995</v>
      </c>
      <c r="G73" s="455" t="s">
        <v>2007</v>
      </c>
      <c r="H73" s="454">
        <v>-16.899999999999999</v>
      </c>
      <c r="I73" s="453">
        <v>9.83</v>
      </c>
      <c r="J73" s="453">
        <v>11.63</v>
      </c>
      <c r="K73" s="453">
        <v>49.12</v>
      </c>
      <c r="L73" s="452" t="s">
        <v>2000</v>
      </c>
      <c r="M73" s="453" t="s">
        <v>97</v>
      </c>
      <c r="N73" s="452" t="s">
        <v>215</v>
      </c>
      <c r="O73" s="451">
        <v>10</v>
      </c>
    </row>
    <row r="74" spans="1:15">
      <c r="A74" s="452" t="s">
        <v>826</v>
      </c>
      <c r="B74" s="452" t="s">
        <v>828</v>
      </c>
      <c r="C74" s="452" t="s">
        <v>63</v>
      </c>
      <c r="D74" s="452" t="s">
        <v>2006</v>
      </c>
      <c r="E74" s="452" t="s">
        <v>541</v>
      </c>
      <c r="F74" s="452">
        <f t="shared" si="1"/>
        <v>1995</v>
      </c>
      <c r="G74" s="455" t="s">
        <v>2005</v>
      </c>
      <c r="H74" s="454">
        <v>-49.4</v>
      </c>
      <c r="I74" s="453">
        <v>9.99</v>
      </c>
      <c r="J74" s="453">
        <v>11.2</v>
      </c>
      <c r="K74" s="453">
        <v>41.3</v>
      </c>
      <c r="L74" s="452" t="s">
        <v>2000</v>
      </c>
      <c r="M74" s="453" t="s">
        <v>97</v>
      </c>
      <c r="N74" s="452" t="s">
        <v>215</v>
      </c>
      <c r="O74" s="451">
        <v>9</v>
      </c>
    </row>
    <row r="75" spans="1:15">
      <c r="A75" s="452" t="s">
        <v>1505</v>
      </c>
      <c r="B75" s="452" t="s">
        <v>1596</v>
      </c>
      <c r="C75" s="452" t="s">
        <v>854</v>
      </c>
      <c r="D75" s="452" t="s">
        <v>2004</v>
      </c>
      <c r="E75" s="452" t="s">
        <v>541</v>
      </c>
      <c r="F75" s="452">
        <f t="shared" si="1"/>
        <v>1995</v>
      </c>
      <c r="G75" s="455" t="s">
        <v>2003</v>
      </c>
      <c r="H75" s="454">
        <v>12.5</v>
      </c>
      <c r="I75" s="453">
        <v>9.73</v>
      </c>
      <c r="J75" s="453">
        <v>11.25</v>
      </c>
      <c r="K75" s="453">
        <v>50.41</v>
      </c>
      <c r="L75" s="452" t="s">
        <v>1980</v>
      </c>
      <c r="M75" s="453">
        <v>177.3</v>
      </c>
      <c r="N75" s="452" t="s">
        <v>215</v>
      </c>
      <c r="O75" s="451">
        <v>8</v>
      </c>
    </row>
    <row r="76" spans="1:15">
      <c r="A76" s="452" t="s">
        <v>821</v>
      </c>
      <c r="B76" s="452" t="s">
        <v>1185</v>
      </c>
      <c r="C76" s="452" t="s">
        <v>7</v>
      </c>
      <c r="D76" s="452" t="s">
        <v>2002</v>
      </c>
      <c r="E76" s="452" t="s">
        <v>541</v>
      </c>
      <c r="F76" s="452">
        <f t="shared" si="1"/>
        <v>1995</v>
      </c>
      <c r="G76" s="455" t="s">
        <v>2001</v>
      </c>
      <c r="H76" s="454">
        <v>4.5999999999999996</v>
      </c>
      <c r="I76" s="453">
        <v>7.94</v>
      </c>
      <c r="J76" s="453">
        <v>12.25</v>
      </c>
      <c r="K76" s="453">
        <v>36.6</v>
      </c>
      <c r="L76" s="452" t="s">
        <v>2000</v>
      </c>
      <c r="M76" s="453">
        <v>574.5</v>
      </c>
      <c r="N76" s="452" t="s">
        <v>796</v>
      </c>
      <c r="O76" s="451">
        <v>13</v>
      </c>
    </row>
    <row r="77" spans="1:15">
      <c r="A77" s="452" t="s">
        <v>805</v>
      </c>
      <c r="B77" s="452" t="s">
        <v>832</v>
      </c>
      <c r="C77" s="452" t="s">
        <v>35</v>
      </c>
      <c r="D77" s="452" t="s">
        <v>1999</v>
      </c>
      <c r="E77" s="452" t="s">
        <v>541</v>
      </c>
      <c r="F77" s="452">
        <f t="shared" si="1"/>
        <v>1995</v>
      </c>
      <c r="G77" s="455" t="s">
        <v>1998</v>
      </c>
      <c r="H77" s="454">
        <v>27.9</v>
      </c>
      <c r="I77" s="453">
        <v>9.09</v>
      </c>
      <c r="J77" s="453">
        <v>11.1</v>
      </c>
      <c r="K77" s="453">
        <v>46.09</v>
      </c>
      <c r="L77" s="452" t="s">
        <v>1945</v>
      </c>
      <c r="M77" s="453">
        <v>1639.1</v>
      </c>
      <c r="N77" s="452" t="s">
        <v>215</v>
      </c>
      <c r="O77" s="451">
        <v>9</v>
      </c>
    </row>
    <row r="78" spans="1:15">
      <c r="A78" s="452" t="s">
        <v>874</v>
      </c>
      <c r="B78" s="452" t="s">
        <v>1028</v>
      </c>
      <c r="C78" s="452" t="s">
        <v>3</v>
      </c>
      <c r="D78" s="452" t="s">
        <v>1997</v>
      </c>
      <c r="E78" s="452" t="s">
        <v>541</v>
      </c>
      <c r="F78" s="452">
        <f t="shared" si="1"/>
        <v>1995</v>
      </c>
      <c r="G78" s="455" t="s">
        <v>1996</v>
      </c>
      <c r="H78" s="454">
        <v>-33.799999999999997</v>
      </c>
      <c r="I78" s="453">
        <v>10.29</v>
      </c>
      <c r="J78" s="453">
        <v>11.3</v>
      </c>
      <c r="K78" s="453">
        <v>53.96</v>
      </c>
      <c r="L78" s="452" t="s">
        <v>1892</v>
      </c>
      <c r="M78" s="453">
        <v>2387</v>
      </c>
      <c r="N78" s="452" t="s">
        <v>215</v>
      </c>
      <c r="O78" s="451">
        <v>5</v>
      </c>
    </row>
    <row r="79" spans="1:15">
      <c r="A79" s="452" t="s">
        <v>874</v>
      </c>
      <c r="B79" s="452" t="s">
        <v>876</v>
      </c>
      <c r="C79" s="452" t="s">
        <v>1</v>
      </c>
      <c r="D79" s="452" t="s">
        <v>1995</v>
      </c>
      <c r="E79" s="452" t="s">
        <v>541</v>
      </c>
      <c r="F79" s="452">
        <f t="shared" si="1"/>
        <v>1995</v>
      </c>
      <c r="G79" s="455" t="s">
        <v>1991</v>
      </c>
      <c r="H79" s="454">
        <v>-4.8</v>
      </c>
      <c r="I79" s="453">
        <v>10.16</v>
      </c>
      <c r="J79" s="453">
        <v>11.3</v>
      </c>
      <c r="K79" s="453">
        <v>54.99</v>
      </c>
      <c r="L79" s="452" t="s">
        <v>1892</v>
      </c>
      <c r="M79" s="453" t="s">
        <v>97</v>
      </c>
      <c r="N79" s="452" t="s">
        <v>215</v>
      </c>
      <c r="O79" s="451">
        <v>3</v>
      </c>
    </row>
    <row r="80" spans="1:15">
      <c r="A80" s="452" t="s">
        <v>860</v>
      </c>
      <c r="B80" s="452" t="s">
        <v>1020</v>
      </c>
      <c r="C80" s="452" t="s">
        <v>25</v>
      </c>
      <c r="D80" s="452" t="s">
        <v>1994</v>
      </c>
      <c r="E80" s="452" t="s">
        <v>541</v>
      </c>
      <c r="F80" s="452">
        <f t="shared" si="1"/>
        <v>1995</v>
      </c>
      <c r="G80" s="455" t="s">
        <v>1991</v>
      </c>
      <c r="H80" s="454">
        <v>85.2</v>
      </c>
      <c r="I80" s="453">
        <v>9.5399999999999991</v>
      </c>
      <c r="J80" s="453">
        <v>11.5</v>
      </c>
      <c r="K80" s="453">
        <v>45.88</v>
      </c>
      <c r="L80" s="452" t="s">
        <v>1993</v>
      </c>
      <c r="M80" s="453">
        <v>5017.7</v>
      </c>
      <c r="N80" s="452" t="s">
        <v>796</v>
      </c>
      <c r="O80" s="451">
        <v>9</v>
      </c>
    </row>
    <row r="81" spans="1:15">
      <c r="A81" s="452" t="s">
        <v>864</v>
      </c>
      <c r="B81" s="452" t="s">
        <v>1533</v>
      </c>
      <c r="C81" s="452" t="s">
        <v>89</v>
      </c>
      <c r="D81" s="452" t="s">
        <v>1992</v>
      </c>
      <c r="E81" s="452" t="s">
        <v>541</v>
      </c>
      <c r="F81" s="452">
        <f t="shared" si="1"/>
        <v>1995</v>
      </c>
      <c r="G81" s="455" t="s">
        <v>1991</v>
      </c>
      <c r="H81" s="454">
        <v>0</v>
      </c>
      <c r="I81" s="453">
        <v>9.69</v>
      </c>
      <c r="J81" s="453">
        <v>11.75</v>
      </c>
      <c r="K81" s="453">
        <v>46.4</v>
      </c>
      <c r="L81" s="452" t="s">
        <v>1990</v>
      </c>
      <c r="M81" s="453" t="s">
        <v>97</v>
      </c>
      <c r="N81" s="452" t="s">
        <v>796</v>
      </c>
      <c r="O81" s="451">
        <v>19</v>
      </c>
    </row>
    <row r="82" spans="1:15">
      <c r="A82" s="452" t="s">
        <v>1167</v>
      </c>
      <c r="B82" s="452" t="s">
        <v>1372</v>
      </c>
      <c r="C82" s="452" t="s">
        <v>854</v>
      </c>
      <c r="D82" s="452" t="s">
        <v>1989</v>
      </c>
      <c r="E82" s="452" t="s">
        <v>541</v>
      </c>
      <c r="F82" s="452">
        <f t="shared" si="1"/>
        <v>1995</v>
      </c>
      <c r="G82" s="455" t="s">
        <v>1988</v>
      </c>
      <c r="H82" s="454">
        <v>30.9</v>
      </c>
      <c r="I82" s="453">
        <v>9.24</v>
      </c>
      <c r="J82" s="453">
        <v>11</v>
      </c>
      <c r="K82" s="453">
        <v>50.44</v>
      </c>
      <c r="L82" s="452" t="s">
        <v>1987</v>
      </c>
      <c r="M82" s="453">
        <v>813.9</v>
      </c>
      <c r="N82" s="452" t="s">
        <v>796</v>
      </c>
      <c r="O82" s="451">
        <v>6</v>
      </c>
    </row>
    <row r="83" spans="1:15">
      <c r="A83" s="452" t="s">
        <v>864</v>
      </c>
      <c r="B83" s="452" t="s">
        <v>1986</v>
      </c>
      <c r="C83" s="452" t="s">
        <v>89</v>
      </c>
      <c r="D83" s="452" t="s">
        <v>1985</v>
      </c>
      <c r="E83" s="452" t="s">
        <v>541</v>
      </c>
      <c r="F83" s="452">
        <f t="shared" si="1"/>
        <v>1995</v>
      </c>
      <c r="G83" s="455" t="s">
        <v>1983</v>
      </c>
      <c r="H83" s="454">
        <v>-13.5</v>
      </c>
      <c r="I83" s="453" t="s">
        <v>97</v>
      </c>
      <c r="J83" s="453">
        <v>11.38</v>
      </c>
      <c r="K83" s="453" t="s">
        <v>97</v>
      </c>
      <c r="L83" s="452" t="s">
        <v>1980</v>
      </c>
      <c r="M83" s="453" t="s">
        <v>97</v>
      </c>
      <c r="N83" s="452" t="s">
        <v>796</v>
      </c>
      <c r="O83" s="451">
        <v>8</v>
      </c>
    </row>
    <row r="84" spans="1:15">
      <c r="A84" s="452" t="s">
        <v>856</v>
      </c>
      <c r="B84" s="452" t="s">
        <v>1136</v>
      </c>
      <c r="C84" s="452" t="s">
        <v>89</v>
      </c>
      <c r="D84" s="452" t="s">
        <v>1984</v>
      </c>
      <c r="E84" s="452" t="s">
        <v>541</v>
      </c>
      <c r="F84" s="452">
        <f t="shared" si="1"/>
        <v>1995</v>
      </c>
      <c r="G84" s="455" t="s">
        <v>1983</v>
      </c>
      <c r="H84" s="454">
        <v>6</v>
      </c>
      <c r="I84" s="453">
        <v>9.73</v>
      </c>
      <c r="J84" s="453">
        <v>12.36</v>
      </c>
      <c r="K84" s="453">
        <v>45.34</v>
      </c>
      <c r="L84" s="452" t="s">
        <v>1924</v>
      </c>
      <c r="M84" s="453">
        <v>81.599999999999994</v>
      </c>
      <c r="N84" s="452" t="s">
        <v>858</v>
      </c>
      <c r="O84" s="451">
        <v>9</v>
      </c>
    </row>
    <row r="85" spans="1:15">
      <c r="A85" s="452" t="s">
        <v>1006</v>
      </c>
      <c r="B85" s="452" t="s">
        <v>1005</v>
      </c>
      <c r="C85" s="452" t="s">
        <v>854</v>
      </c>
      <c r="D85" s="452" t="s">
        <v>1982</v>
      </c>
      <c r="E85" s="452" t="s">
        <v>541</v>
      </c>
      <c r="F85" s="452">
        <f t="shared" si="1"/>
        <v>1995</v>
      </c>
      <c r="G85" s="455" t="s">
        <v>1981</v>
      </c>
      <c r="H85" s="454">
        <v>14.6</v>
      </c>
      <c r="I85" s="453">
        <v>9.24</v>
      </c>
      <c r="J85" s="453">
        <v>11</v>
      </c>
      <c r="K85" s="453">
        <v>47.27</v>
      </c>
      <c r="L85" s="452" t="s">
        <v>1980</v>
      </c>
      <c r="M85" s="453" t="s">
        <v>97</v>
      </c>
      <c r="N85" s="452" t="s">
        <v>215</v>
      </c>
      <c r="O85" s="451">
        <v>8</v>
      </c>
    </row>
    <row r="86" spans="1:15">
      <c r="A86" s="452" t="s">
        <v>1237</v>
      </c>
      <c r="B86" s="452" t="s">
        <v>1157</v>
      </c>
      <c r="C86" s="452" t="s">
        <v>93</v>
      </c>
      <c r="D86" s="452" t="s">
        <v>1979</v>
      </c>
      <c r="E86" s="452" t="s">
        <v>541</v>
      </c>
      <c r="F86" s="452">
        <f t="shared" si="1"/>
        <v>1995</v>
      </c>
      <c r="G86" s="455" t="s">
        <v>1978</v>
      </c>
      <c r="H86" s="454">
        <v>6.6</v>
      </c>
      <c r="I86" s="453">
        <v>9.36</v>
      </c>
      <c r="J86" s="453">
        <v>11.35</v>
      </c>
      <c r="K86" s="453">
        <v>45.39</v>
      </c>
      <c r="L86" s="452" t="s">
        <v>1945</v>
      </c>
      <c r="M86" s="453" t="s">
        <v>97</v>
      </c>
      <c r="N86" s="452" t="s">
        <v>215</v>
      </c>
      <c r="O86" s="451">
        <v>8</v>
      </c>
    </row>
    <row r="87" spans="1:15">
      <c r="A87" s="452" t="s">
        <v>813</v>
      </c>
      <c r="B87" s="452" t="s">
        <v>1062</v>
      </c>
      <c r="C87" s="452" t="s">
        <v>55</v>
      </c>
      <c r="D87" s="452" t="s">
        <v>1977</v>
      </c>
      <c r="E87" s="452" t="s">
        <v>541</v>
      </c>
      <c r="F87" s="452">
        <f t="shared" si="1"/>
        <v>1995</v>
      </c>
      <c r="G87" s="455" t="s">
        <v>1976</v>
      </c>
      <c r="H87" s="454">
        <v>9.1</v>
      </c>
      <c r="I87" s="453">
        <v>9.16</v>
      </c>
      <c r="J87" s="453">
        <v>11.4</v>
      </c>
      <c r="K87" s="453">
        <v>48.81</v>
      </c>
      <c r="L87" s="452" t="s">
        <v>1913</v>
      </c>
      <c r="M87" s="453">
        <v>800.2</v>
      </c>
      <c r="N87" s="452" t="s">
        <v>215</v>
      </c>
      <c r="O87" s="451">
        <v>23</v>
      </c>
    </row>
    <row r="88" spans="1:15" ht="30">
      <c r="A88" s="452" t="s">
        <v>800</v>
      </c>
      <c r="B88" s="452" t="s">
        <v>998</v>
      </c>
      <c r="C88" s="452" t="s">
        <v>33</v>
      </c>
      <c r="D88" s="452" t="s">
        <v>1975</v>
      </c>
      <c r="E88" s="452" t="s">
        <v>541</v>
      </c>
      <c r="F88" s="452">
        <f t="shared" si="1"/>
        <v>1995</v>
      </c>
      <c r="G88" s="455" t="s">
        <v>1974</v>
      </c>
      <c r="H88" s="454">
        <v>-300.5</v>
      </c>
      <c r="I88" s="453">
        <v>9.49</v>
      </c>
      <c r="J88" s="453">
        <v>11.6</v>
      </c>
      <c r="K88" s="453">
        <v>48</v>
      </c>
      <c r="L88" s="452" t="s">
        <v>1892</v>
      </c>
      <c r="M88" s="453">
        <v>8945.6</v>
      </c>
      <c r="N88" s="452" t="s">
        <v>215</v>
      </c>
      <c r="O88" s="451">
        <v>12</v>
      </c>
    </row>
    <row r="89" spans="1:15">
      <c r="A89" s="452" t="s">
        <v>861</v>
      </c>
      <c r="B89" s="452" t="s">
        <v>862</v>
      </c>
      <c r="C89" s="452" t="s">
        <v>21</v>
      </c>
      <c r="D89" s="452" t="s">
        <v>1973</v>
      </c>
      <c r="E89" s="452" t="s">
        <v>541</v>
      </c>
      <c r="F89" s="452">
        <f t="shared" si="1"/>
        <v>1995</v>
      </c>
      <c r="G89" s="455" t="s">
        <v>1972</v>
      </c>
      <c r="H89" s="454">
        <v>67.5</v>
      </c>
      <c r="I89" s="453">
        <v>9.6</v>
      </c>
      <c r="J89" s="453">
        <v>12</v>
      </c>
      <c r="K89" s="453">
        <v>48.27</v>
      </c>
      <c r="L89" s="452" t="s">
        <v>1931</v>
      </c>
      <c r="M89" s="453">
        <v>2495</v>
      </c>
      <c r="N89" s="452" t="s">
        <v>796</v>
      </c>
      <c r="O89" s="451">
        <v>5</v>
      </c>
    </row>
    <row r="90" spans="1:15">
      <c r="A90" s="452" t="s">
        <v>833</v>
      </c>
      <c r="B90" s="452" t="s">
        <v>834</v>
      </c>
      <c r="C90" s="452" t="s">
        <v>79</v>
      </c>
      <c r="D90" s="452" t="s">
        <v>1971</v>
      </c>
      <c r="E90" s="452" t="s">
        <v>541</v>
      </c>
      <c r="F90" s="452">
        <f t="shared" si="1"/>
        <v>1996</v>
      </c>
      <c r="G90" s="455" t="s">
        <v>1970</v>
      </c>
      <c r="H90" s="454">
        <v>46.5</v>
      </c>
      <c r="I90" s="453">
        <v>8.0500000000000007</v>
      </c>
      <c r="J90" s="453">
        <v>12.25</v>
      </c>
      <c r="K90" s="453">
        <v>29.79</v>
      </c>
      <c r="L90" s="452" t="s">
        <v>1892</v>
      </c>
      <c r="M90" s="453">
        <v>3366.6</v>
      </c>
      <c r="N90" s="452" t="s">
        <v>215</v>
      </c>
      <c r="O90" s="451">
        <v>15</v>
      </c>
    </row>
    <row r="91" spans="1:15">
      <c r="A91" s="452" t="s">
        <v>797</v>
      </c>
      <c r="B91" s="452" t="s">
        <v>798</v>
      </c>
      <c r="C91" s="452" t="s">
        <v>9</v>
      </c>
      <c r="D91" s="452" t="s">
        <v>1969</v>
      </c>
      <c r="E91" s="452" t="s">
        <v>541</v>
      </c>
      <c r="F91" s="452">
        <f t="shared" si="1"/>
        <v>1996</v>
      </c>
      <c r="G91" s="455" t="s">
        <v>1968</v>
      </c>
      <c r="H91" s="454">
        <v>6.4</v>
      </c>
      <c r="I91" s="453" t="s">
        <v>97</v>
      </c>
      <c r="J91" s="453">
        <v>10.67</v>
      </c>
      <c r="K91" s="453" t="s">
        <v>97</v>
      </c>
      <c r="L91" s="452" t="s">
        <v>1945</v>
      </c>
      <c r="M91" s="453" t="s">
        <v>97</v>
      </c>
      <c r="N91" s="452" t="s">
        <v>796</v>
      </c>
      <c r="O91" s="451">
        <v>9</v>
      </c>
    </row>
    <row r="92" spans="1:15">
      <c r="A92" s="452" t="s">
        <v>836</v>
      </c>
      <c r="B92" s="452" t="s">
        <v>1157</v>
      </c>
      <c r="C92" s="452" t="s">
        <v>93</v>
      </c>
      <c r="D92" s="452" t="s">
        <v>1967</v>
      </c>
      <c r="E92" s="452" t="s">
        <v>541</v>
      </c>
      <c r="F92" s="452">
        <f t="shared" si="1"/>
        <v>1996</v>
      </c>
      <c r="G92" s="455" t="s">
        <v>1966</v>
      </c>
      <c r="H92" s="454">
        <v>2.2999999999999998</v>
      </c>
      <c r="I92" s="453">
        <v>8.92</v>
      </c>
      <c r="J92" s="453">
        <v>11</v>
      </c>
      <c r="K92" s="453">
        <v>41.06</v>
      </c>
      <c r="L92" s="452" t="s">
        <v>1945</v>
      </c>
      <c r="M92" s="453">
        <v>73.099999999999994</v>
      </c>
      <c r="N92" s="452" t="s">
        <v>215</v>
      </c>
      <c r="O92" s="451">
        <v>10</v>
      </c>
    </row>
    <row r="93" spans="1:15">
      <c r="A93" s="452" t="s">
        <v>856</v>
      </c>
      <c r="B93" s="452" t="s">
        <v>1432</v>
      </c>
      <c r="C93" s="452" t="s">
        <v>59</v>
      </c>
      <c r="D93" s="452" t="s">
        <v>1965</v>
      </c>
      <c r="E93" s="452" t="s">
        <v>541</v>
      </c>
      <c r="F93" s="452">
        <f t="shared" si="1"/>
        <v>1996</v>
      </c>
      <c r="G93" s="455" t="s">
        <v>1963</v>
      </c>
      <c r="H93" s="454">
        <v>83.9</v>
      </c>
      <c r="I93" s="453">
        <v>10.06</v>
      </c>
      <c r="J93" s="453">
        <v>12.59</v>
      </c>
      <c r="K93" s="453">
        <v>29.99</v>
      </c>
      <c r="L93" s="452" t="s">
        <v>1913</v>
      </c>
      <c r="M93" s="453">
        <v>4234.2</v>
      </c>
      <c r="N93" s="452" t="s">
        <v>858</v>
      </c>
      <c r="O93" s="451">
        <v>12</v>
      </c>
    </row>
    <row r="94" spans="1:15">
      <c r="A94" s="452" t="s">
        <v>856</v>
      </c>
      <c r="B94" s="452" t="s">
        <v>1428</v>
      </c>
      <c r="C94" s="452" t="s">
        <v>59</v>
      </c>
      <c r="D94" s="452" t="s">
        <v>1964</v>
      </c>
      <c r="E94" s="452" t="s">
        <v>541</v>
      </c>
      <c r="F94" s="452">
        <f t="shared" si="1"/>
        <v>1996</v>
      </c>
      <c r="G94" s="455" t="s">
        <v>1963</v>
      </c>
      <c r="H94" s="454">
        <v>35.200000000000003</v>
      </c>
      <c r="I94" s="453">
        <v>10.06</v>
      </c>
      <c r="J94" s="453">
        <v>12.59</v>
      </c>
      <c r="K94" s="453">
        <v>29.99</v>
      </c>
      <c r="L94" s="452" t="s">
        <v>1913</v>
      </c>
      <c r="M94" s="453">
        <v>1878.3</v>
      </c>
      <c r="N94" s="452" t="s">
        <v>858</v>
      </c>
      <c r="O94" s="451">
        <v>12</v>
      </c>
    </row>
    <row r="95" spans="1:15">
      <c r="A95" s="452" t="s">
        <v>797</v>
      </c>
      <c r="B95" s="452" t="s">
        <v>1084</v>
      </c>
      <c r="C95" s="452" t="s">
        <v>31</v>
      </c>
      <c r="D95" s="452" t="s">
        <v>1962</v>
      </c>
      <c r="E95" s="452" t="s">
        <v>541</v>
      </c>
      <c r="F95" s="452">
        <f t="shared" si="1"/>
        <v>1996</v>
      </c>
      <c r="G95" s="455" t="s">
        <v>1961</v>
      </c>
      <c r="H95" s="454">
        <v>-48.5</v>
      </c>
      <c r="I95" s="453">
        <v>9.67</v>
      </c>
      <c r="J95" s="453">
        <v>11.25</v>
      </c>
      <c r="K95" s="453">
        <v>38.5</v>
      </c>
      <c r="L95" s="452" t="s">
        <v>1924</v>
      </c>
      <c r="M95" s="453" t="s">
        <v>97</v>
      </c>
      <c r="N95" s="452" t="s">
        <v>796</v>
      </c>
      <c r="O95" s="451">
        <v>4</v>
      </c>
    </row>
    <row r="96" spans="1:15">
      <c r="A96" s="452" t="s">
        <v>1505</v>
      </c>
      <c r="B96" s="452" t="s">
        <v>1504</v>
      </c>
      <c r="C96" s="452" t="s">
        <v>854</v>
      </c>
      <c r="D96" s="452" t="s">
        <v>1960</v>
      </c>
      <c r="E96" s="452" t="s">
        <v>541</v>
      </c>
      <c r="F96" s="452">
        <f t="shared" si="1"/>
        <v>1996</v>
      </c>
      <c r="G96" s="455" t="s">
        <v>1959</v>
      </c>
      <c r="H96" s="454">
        <v>16.100000000000001</v>
      </c>
      <c r="I96" s="453">
        <v>9.33</v>
      </c>
      <c r="J96" s="453">
        <v>11</v>
      </c>
      <c r="K96" s="453">
        <v>51.23</v>
      </c>
      <c r="L96" s="452" t="s">
        <v>1924</v>
      </c>
      <c r="M96" s="453" t="s">
        <v>97</v>
      </c>
      <c r="N96" s="452" t="s">
        <v>215</v>
      </c>
      <c r="O96" s="451">
        <v>6</v>
      </c>
    </row>
    <row r="97" spans="1:15">
      <c r="A97" s="452" t="s">
        <v>843</v>
      </c>
      <c r="B97" s="452" t="s">
        <v>195</v>
      </c>
      <c r="C97" s="452" t="s">
        <v>41</v>
      </c>
      <c r="D97" s="452" t="s">
        <v>1958</v>
      </c>
      <c r="E97" s="452" t="s">
        <v>541</v>
      </c>
      <c r="F97" s="452">
        <f t="shared" si="1"/>
        <v>1996</v>
      </c>
      <c r="G97" s="455" t="s">
        <v>1957</v>
      </c>
      <c r="H97" s="454">
        <v>32.6</v>
      </c>
      <c r="I97" s="453" t="s">
        <v>97</v>
      </c>
      <c r="J97" s="453">
        <v>11</v>
      </c>
      <c r="K97" s="453" t="s">
        <v>97</v>
      </c>
      <c r="L97" s="452" t="s">
        <v>1945</v>
      </c>
      <c r="M97" s="453" t="s">
        <v>97</v>
      </c>
      <c r="N97" s="452" t="s">
        <v>796</v>
      </c>
      <c r="O97" s="451">
        <v>7</v>
      </c>
    </row>
    <row r="98" spans="1:15">
      <c r="A98" s="452" t="s">
        <v>1505</v>
      </c>
      <c r="B98" s="452" t="s">
        <v>1596</v>
      </c>
      <c r="C98" s="452" t="s">
        <v>854</v>
      </c>
      <c r="D98" s="452" t="s">
        <v>1956</v>
      </c>
      <c r="E98" s="452" t="s">
        <v>541</v>
      </c>
      <c r="F98" s="452">
        <f t="shared" si="1"/>
        <v>1996</v>
      </c>
      <c r="G98" s="455" t="s">
        <v>1955</v>
      </c>
      <c r="H98" s="454">
        <v>7.6</v>
      </c>
      <c r="I98" s="453">
        <v>9.44</v>
      </c>
      <c r="J98" s="453">
        <v>11.25</v>
      </c>
      <c r="K98" s="453">
        <v>48.03</v>
      </c>
      <c r="L98" s="452" t="s">
        <v>1924</v>
      </c>
      <c r="M98" s="453" t="s">
        <v>97</v>
      </c>
      <c r="N98" s="452" t="s">
        <v>215</v>
      </c>
      <c r="O98" s="451">
        <v>8</v>
      </c>
    </row>
    <row r="99" spans="1:15">
      <c r="A99" s="452" t="s">
        <v>880</v>
      </c>
      <c r="B99" s="452" t="s">
        <v>428</v>
      </c>
      <c r="C99" s="452" t="s">
        <v>817</v>
      </c>
      <c r="D99" s="452" t="s">
        <v>1954</v>
      </c>
      <c r="E99" s="452" t="s">
        <v>541</v>
      </c>
      <c r="F99" s="452">
        <f t="shared" si="1"/>
        <v>1996</v>
      </c>
      <c r="G99" s="455" t="s">
        <v>1953</v>
      </c>
      <c r="H99" s="454">
        <v>8.8000000000000007</v>
      </c>
      <c r="I99" s="453">
        <v>9.49</v>
      </c>
      <c r="J99" s="453">
        <v>11.25</v>
      </c>
      <c r="K99" s="453">
        <v>48</v>
      </c>
      <c r="L99" s="452" t="s">
        <v>1945</v>
      </c>
      <c r="M99" s="453" t="s">
        <v>97</v>
      </c>
      <c r="N99" s="452" t="s">
        <v>796</v>
      </c>
      <c r="O99" s="451">
        <v>7</v>
      </c>
    </row>
    <row r="100" spans="1:15">
      <c r="A100" s="452" t="s">
        <v>853</v>
      </c>
      <c r="B100" s="452" t="s">
        <v>1270</v>
      </c>
      <c r="C100" s="452" t="s">
        <v>854</v>
      </c>
      <c r="D100" s="452" t="s">
        <v>1952</v>
      </c>
      <c r="E100" s="452" t="s">
        <v>541</v>
      </c>
      <c r="F100" s="452">
        <f t="shared" si="1"/>
        <v>1996</v>
      </c>
      <c r="G100" s="455" t="s">
        <v>1951</v>
      </c>
      <c r="H100" s="454">
        <v>-14.1</v>
      </c>
      <c r="I100" s="453" t="s">
        <v>97</v>
      </c>
      <c r="J100" s="453">
        <v>11.2</v>
      </c>
      <c r="K100" s="453" t="s">
        <v>97</v>
      </c>
      <c r="L100" s="452" t="s">
        <v>1950</v>
      </c>
      <c r="M100" s="453" t="s">
        <v>97</v>
      </c>
      <c r="N100" s="452" t="s">
        <v>215</v>
      </c>
      <c r="O100" s="451">
        <v>11</v>
      </c>
    </row>
    <row r="101" spans="1:15" ht="30">
      <c r="A101" s="452" t="s">
        <v>853</v>
      </c>
      <c r="B101" s="452" t="s">
        <v>1077</v>
      </c>
      <c r="C101" s="452" t="s">
        <v>77</v>
      </c>
      <c r="D101" s="452" t="s">
        <v>1949</v>
      </c>
      <c r="E101" s="452" t="s">
        <v>541</v>
      </c>
      <c r="F101" s="452">
        <f t="shared" si="1"/>
        <v>1996</v>
      </c>
      <c r="G101" s="455" t="s">
        <v>1948</v>
      </c>
      <c r="H101" s="454">
        <v>-13.8</v>
      </c>
      <c r="I101" s="453">
        <v>8.7899999999999991</v>
      </c>
      <c r="J101" s="453">
        <v>10.4</v>
      </c>
      <c r="K101" s="453">
        <v>46.99</v>
      </c>
      <c r="L101" s="452" t="s">
        <v>1906</v>
      </c>
      <c r="M101" s="453" t="s">
        <v>97</v>
      </c>
      <c r="N101" s="452" t="s">
        <v>215</v>
      </c>
      <c r="O101" s="451">
        <v>14</v>
      </c>
    </row>
    <row r="102" spans="1:15">
      <c r="A102" s="452" t="s">
        <v>821</v>
      </c>
      <c r="B102" s="452" t="s">
        <v>1738</v>
      </c>
      <c r="C102" s="452" t="s">
        <v>71</v>
      </c>
      <c r="D102" s="452" t="s">
        <v>1947</v>
      </c>
      <c r="E102" s="452" t="s">
        <v>541</v>
      </c>
      <c r="F102" s="452">
        <f t="shared" si="1"/>
        <v>1996</v>
      </c>
      <c r="G102" s="455" t="s">
        <v>1946</v>
      </c>
      <c r="H102" s="454">
        <v>73.900000000000006</v>
      </c>
      <c r="I102" s="453">
        <v>8.2100000000000009</v>
      </c>
      <c r="J102" s="453">
        <v>11</v>
      </c>
      <c r="K102" s="453">
        <v>41.35</v>
      </c>
      <c r="L102" s="452" t="s">
        <v>1945</v>
      </c>
      <c r="M102" s="453">
        <v>2382</v>
      </c>
      <c r="N102" s="452" t="s">
        <v>796</v>
      </c>
      <c r="O102" s="451">
        <v>16</v>
      </c>
    </row>
    <row r="103" spans="1:15">
      <c r="A103" s="452" t="s">
        <v>826</v>
      </c>
      <c r="B103" s="452" t="s">
        <v>341</v>
      </c>
      <c r="C103" s="452" t="s">
        <v>81</v>
      </c>
      <c r="D103" s="452" t="s">
        <v>1944</v>
      </c>
      <c r="E103" s="452" t="s">
        <v>541</v>
      </c>
      <c r="F103" s="452">
        <f t="shared" si="1"/>
        <v>1996</v>
      </c>
      <c r="G103" s="455" t="s">
        <v>1943</v>
      </c>
      <c r="H103" s="454">
        <v>-5</v>
      </c>
      <c r="I103" s="453">
        <v>8.83</v>
      </c>
      <c r="J103" s="453">
        <v>12.25</v>
      </c>
      <c r="K103" s="453">
        <v>46</v>
      </c>
      <c r="L103" s="452" t="s">
        <v>1931</v>
      </c>
      <c r="M103" s="453" t="s">
        <v>97</v>
      </c>
      <c r="N103" s="452" t="s">
        <v>215</v>
      </c>
      <c r="O103" s="451">
        <v>17</v>
      </c>
    </row>
    <row r="104" spans="1:15" ht="30">
      <c r="A104" s="452" t="s">
        <v>844</v>
      </c>
      <c r="B104" s="452" t="s">
        <v>1942</v>
      </c>
      <c r="C104" s="452" t="s">
        <v>854</v>
      </c>
      <c r="D104" s="452" t="s">
        <v>1941</v>
      </c>
      <c r="E104" s="452" t="s">
        <v>541</v>
      </c>
      <c r="F104" s="452">
        <f t="shared" si="1"/>
        <v>1996</v>
      </c>
      <c r="G104" s="455">
        <v>35374</v>
      </c>
      <c r="H104" s="454">
        <v>4.5999999999999996</v>
      </c>
      <c r="I104" s="453">
        <v>9.2200000000000006</v>
      </c>
      <c r="J104" s="453">
        <v>11</v>
      </c>
      <c r="K104" s="453">
        <v>49.61</v>
      </c>
      <c r="L104" s="452" t="s">
        <v>1913</v>
      </c>
      <c r="M104" s="453" t="s">
        <v>97</v>
      </c>
      <c r="N104" s="452" t="s">
        <v>796</v>
      </c>
      <c r="O104" s="451">
        <v>3</v>
      </c>
    </row>
    <row r="105" spans="1:15">
      <c r="A105" s="452" t="s">
        <v>874</v>
      </c>
      <c r="B105" s="452" t="s">
        <v>876</v>
      </c>
      <c r="C105" s="452" t="s">
        <v>1</v>
      </c>
      <c r="D105" s="452" t="s">
        <v>1940</v>
      </c>
      <c r="E105" s="452" t="s">
        <v>541</v>
      </c>
      <c r="F105" s="452">
        <f t="shared" si="1"/>
        <v>1996</v>
      </c>
      <c r="G105" s="455" t="s">
        <v>1939</v>
      </c>
      <c r="H105" s="454">
        <v>0</v>
      </c>
      <c r="I105" s="453">
        <v>10.1</v>
      </c>
      <c r="J105" s="453">
        <v>11.3</v>
      </c>
      <c r="K105" s="453">
        <v>55</v>
      </c>
      <c r="L105" s="452" t="s">
        <v>1879</v>
      </c>
      <c r="M105" s="453">
        <v>449.2</v>
      </c>
      <c r="N105" s="452" t="s">
        <v>215</v>
      </c>
      <c r="O105" s="451">
        <v>8</v>
      </c>
    </row>
    <row r="106" spans="1:15">
      <c r="A106" s="452" t="s">
        <v>818</v>
      </c>
      <c r="B106" s="452" t="s">
        <v>1938</v>
      </c>
      <c r="C106" s="452" t="s">
        <v>817</v>
      </c>
      <c r="D106" s="452" t="s">
        <v>1937</v>
      </c>
      <c r="E106" s="452" t="s">
        <v>541</v>
      </c>
      <c r="F106" s="452">
        <f t="shared" si="1"/>
        <v>1996</v>
      </c>
      <c r="G106" s="455" t="s">
        <v>1936</v>
      </c>
      <c r="H106" s="454">
        <v>-15.5</v>
      </c>
      <c r="I106" s="453">
        <v>9.42</v>
      </c>
      <c r="J106" s="453">
        <v>11.75</v>
      </c>
      <c r="K106" s="453">
        <v>45.73</v>
      </c>
      <c r="L106" s="452" t="s">
        <v>1913</v>
      </c>
      <c r="M106" s="453">
        <v>179.1</v>
      </c>
      <c r="N106" s="452" t="s">
        <v>796</v>
      </c>
      <c r="O106" s="451">
        <v>2</v>
      </c>
    </row>
    <row r="107" spans="1:15">
      <c r="A107" s="452" t="s">
        <v>803</v>
      </c>
      <c r="B107" s="452" t="s">
        <v>804</v>
      </c>
      <c r="C107" s="452" t="s">
        <v>13</v>
      </c>
      <c r="D107" s="452" t="s">
        <v>1935</v>
      </c>
      <c r="E107" s="452" t="s">
        <v>541</v>
      </c>
      <c r="F107" s="452">
        <f t="shared" si="1"/>
        <v>1996</v>
      </c>
      <c r="G107" s="455" t="s">
        <v>1934</v>
      </c>
      <c r="H107" s="454">
        <v>-19.5</v>
      </c>
      <c r="I107" s="453">
        <v>8.8699999999999992</v>
      </c>
      <c r="J107" s="453">
        <v>11.5</v>
      </c>
      <c r="K107" s="453">
        <v>33.96</v>
      </c>
      <c r="L107" s="452" t="s">
        <v>1913</v>
      </c>
      <c r="M107" s="453" t="s">
        <v>97</v>
      </c>
      <c r="N107" s="452" t="s">
        <v>796</v>
      </c>
      <c r="O107" s="451">
        <v>9</v>
      </c>
    </row>
    <row r="108" spans="1:15">
      <c r="A108" s="452" t="s">
        <v>797</v>
      </c>
      <c r="B108" s="452" t="s">
        <v>799</v>
      </c>
      <c r="C108" s="452" t="s">
        <v>9</v>
      </c>
      <c r="D108" s="452" t="s">
        <v>1933</v>
      </c>
      <c r="E108" s="452" t="s">
        <v>541</v>
      </c>
      <c r="F108" s="452">
        <f t="shared" si="1"/>
        <v>1997</v>
      </c>
      <c r="G108" s="455" t="s">
        <v>1932</v>
      </c>
      <c r="H108" s="454">
        <v>0.5</v>
      </c>
      <c r="I108" s="453">
        <v>8.8800000000000008</v>
      </c>
      <c r="J108" s="453">
        <v>10.7</v>
      </c>
      <c r="K108" s="453">
        <v>51</v>
      </c>
      <c r="L108" s="452" t="s">
        <v>1931</v>
      </c>
      <c r="M108" s="453" t="s">
        <v>97</v>
      </c>
      <c r="N108" s="452" t="s">
        <v>796</v>
      </c>
      <c r="O108" s="451">
        <v>15</v>
      </c>
    </row>
    <row r="109" spans="1:15">
      <c r="A109" s="452" t="s">
        <v>874</v>
      </c>
      <c r="B109" s="452" t="s">
        <v>1028</v>
      </c>
      <c r="C109" s="452" t="s">
        <v>3</v>
      </c>
      <c r="D109" s="452" t="s">
        <v>1930</v>
      </c>
      <c r="E109" s="452" t="s">
        <v>541</v>
      </c>
      <c r="F109" s="452">
        <f t="shared" si="1"/>
        <v>1997</v>
      </c>
      <c r="G109" s="455" t="s">
        <v>1929</v>
      </c>
      <c r="H109" s="454">
        <v>-7.4</v>
      </c>
      <c r="I109" s="453">
        <v>10.61</v>
      </c>
      <c r="J109" s="453">
        <v>11.8</v>
      </c>
      <c r="K109" s="453">
        <v>53.35</v>
      </c>
      <c r="L109" s="452" t="s">
        <v>1879</v>
      </c>
      <c r="M109" s="453">
        <v>2371.1</v>
      </c>
      <c r="N109" s="452" t="s">
        <v>215</v>
      </c>
      <c r="O109" s="451">
        <v>13</v>
      </c>
    </row>
    <row r="110" spans="1:15">
      <c r="A110" s="452" t="s">
        <v>874</v>
      </c>
      <c r="B110" s="452" t="s">
        <v>877</v>
      </c>
      <c r="C110" s="452" t="s">
        <v>51</v>
      </c>
      <c r="D110" s="452" t="s">
        <v>1928</v>
      </c>
      <c r="E110" s="452" t="s">
        <v>541</v>
      </c>
      <c r="F110" s="452">
        <f t="shared" si="1"/>
        <v>1997</v>
      </c>
      <c r="G110" s="455" t="s">
        <v>1927</v>
      </c>
      <c r="H110" s="454">
        <v>-35.5</v>
      </c>
      <c r="I110" s="453">
        <v>10.72</v>
      </c>
      <c r="J110" s="453">
        <v>11.8</v>
      </c>
      <c r="K110" s="453">
        <v>54.8</v>
      </c>
      <c r="L110" s="452" t="s">
        <v>1879</v>
      </c>
      <c r="M110" s="453">
        <v>559.5</v>
      </c>
      <c r="N110" s="452" t="s">
        <v>215</v>
      </c>
      <c r="O110" s="451">
        <v>10</v>
      </c>
    </row>
    <row r="111" spans="1:15">
      <c r="A111" s="452" t="s">
        <v>864</v>
      </c>
      <c r="B111" s="452" t="s">
        <v>1533</v>
      </c>
      <c r="C111" s="452" t="s">
        <v>89</v>
      </c>
      <c r="D111" s="452" t="s">
        <v>1926</v>
      </c>
      <c r="E111" s="452" t="s">
        <v>541</v>
      </c>
      <c r="F111" s="452">
        <f t="shared" si="1"/>
        <v>1997</v>
      </c>
      <c r="G111" s="455" t="s">
        <v>1925</v>
      </c>
      <c r="H111" s="454">
        <v>-32.299999999999997</v>
      </c>
      <c r="I111" s="453">
        <v>8.73</v>
      </c>
      <c r="J111" s="453">
        <v>10.02</v>
      </c>
      <c r="K111" s="453">
        <v>45.39</v>
      </c>
      <c r="L111" s="452" t="s">
        <v>1924</v>
      </c>
      <c r="M111" s="453">
        <v>2905.4</v>
      </c>
      <c r="N111" s="452" t="s">
        <v>796</v>
      </c>
      <c r="O111" s="451">
        <v>17</v>
      </c>
    </row>
    <row r="112" spans="1:15">
      <c r="A112" s="452" t="s">
        <v>813</v>
      </c>
      <c r="B112" s="452" t="s">
        <v>814</v>
      </c>
      <c r="C112" s="452" t="s">
        <v>55</v>
      </c>
      <c r="D112" s="452" t="s">
        <v>1923</v>
      </c>
      <c r="E112" s="452" t="s">
        <v>541</v>
      </c>
      <c r="F112" s="452">
        <f t="shared" si="1"/>
        <v>1997</v>
      </c>
      <c r="G112" s="455" t="s">
        <v>1922</v>
      </c>
      <c r="H112" s="454">
        <v>6.8</v>
      </c>
      <c r="I112" s="453">
        <v>9.34</v>
      </c>
      <c r="J112" s="453">
        <v>11.65</v>
      </c>
      <c r="K112" s="453">
        <v>49.3</v>
      </c>
      <c r="L112" s="452" t="s">
        <v>1892</v>
      </c>
      <c r="M112" s="453">
        <v>223.4</v>
      </c>
      <c r="N112" s="452" t="s">
        <v>215</v>
      </c>
      <c r="O112" s="451">
        <v>24</v>
      </c>
    </row>
    <row r="113" spans="1:15">
      <c r="A113" s="452" t="s">
        <v>813</v>
      </c>
      <c r="B113" s="452" t="s">
        <v>815</v>
      </c>
      <c r="C113" s="452" t="s">
        <v>55</v>
      </c>
      <c r="D113" s="452" t="s">
        <v>1921</v>
      </c>
      <c r="E113" s="452" t="s">
        <v>541</v>
      </c>
      <c r="F113" s="452">
        <f t="shared" si="1"/>
        <v>1997</v>
      </c>
      <c r="G113" s="455" t="s">
        <v>1920</v>
      </c>
      <c r="H113" s="454">
        <v>3.9</v>
      </c>
      <c r="I113" s="453">
        <v>9.27</v>
      </c>
      <c r="J113" s="453">
        <v>11.5</v>
      </c>
      <c r="K113" s="453">
        <v>49.12</v>
      </c>
      <c r="L113" s="452" t="s">
        <v>1892</v>
      </c>
      <c r="M113" s="453">
        <v>228</v>
      </c>
      <c r="N113" s="452" t="s">
        <v>215</v>
      </c>
      <c r="O113" s="451">
        <v>26</v>
      </c>
    </row>
    <row r="114" spans="1:15">
      <c r="A114" s="452" t="s">
        <v>874</v>
      </c>
      <c r="B114" s="452" t="s">
        <v>1073</v>
      </c>
      <c r="C114" s="452" t="s">
        <v>93</v>
      </c>
      <c r="D114" s="452" t="s">
        <v>1919</v>
      </c>
      <c r="E114" s="452" t="s">
        <v>541</v>
      </c>
      <c r="F114" s="452">
        <f t="shared" si="1"/>
        <v>1997</v>
      </c>
      <c r="G114" s="455" t="s">
        <v>1918</v>
      </c>
      <c r="H114" s="454">
        <v>-10.6</v>
      </c>
      <c r="I114" s="453">
        <v>9.4600000000000009</v>
      </c>
      <c r="J114" s="453">
        <v>11.7</v>
      </c>
      <c r="K114" s="453">
        <v>52</v>
      </c>
      <c r="L114" s="452" t="s">
        <v>1879</v>
      </c>
      <c r="M114" s="453">
        <v>802.7</v>
      </c>
      <c r="N114" s="452" t="s">
        <v>215</v>
      </c>
      <c r="O114" s="451">
        <v>13</v>
      </c>
    </row>
    <row r="115" spans="1:15">
      <c r="A115" s="452" t="s">
        <v>874</v>
      </c>
      <c r="B115" s="452" t="s">
        <v>875</v>
      </c>
      <c r="C115" s="452" t="s">
        <v>47</v>
      </c>
      <c r="D115" s="452" t="s">
        <v>1917</v>
      </c>
      <c r="E115" s="452" t="s">
        <v>541</v>
      </c>
      <c r="F115" s="452">
        <f t="shared" si="1"/>
        <v>1997</v>
      </c>
      <c r="G115" s="455" t="s">
        <v>1916</v>
      </c>
      <c r="H115" s="454">
        <v>4.9000000000000004</v>
      </c>
      <c r="I115" s="453">
        <v>11.08</v>
      </c>
      <c r="J115" s="453">
        <v>12</v>
      </c>
      <c r="K115" s="453">
        <v>53.01</v>
      </c>
      <c r="L115" s="452" t="s">
        <v>1876</v>
      </c>
      <c r="M115" s="453">
        <v>225.3</v>
      </c>
      <c r="N115" s="452" t="s">
        <v>215</v>
      </c>
      <c r="O115" s="451">
        <v>10</v>
      </c>
    </row>
    <row r="116" spans="1:15">
      <c r="A116" s="452" t="s">
        <v>794</v>
      </c>
      <c r="B116" s="452" t="s">
        <v>795</v>
      </c>
      <c r="C116" s="452" t="s">
        <v>63</v>
      </c>
      <c r="D116" s="452" t="s">
        <v>1915</v>
      </c>
      <c r="E116" s="452" t="s">
        <v>541</v>
      </c>
      <c r="F116" s="452">
        <f t="shared" si="1"/>
        <v>1997</v>
      </c>
      <c r="G116" s="455" t="s">
        <v>1914</v>
      </c>
      <c r="H116" s="454">
        <v>-16.899999999999999</v>
      </c>
      <c r="I116" s="453">
        <v>6.99</v>
      </c>
      <c r="J116" s="453">
        <v>11</v>
      </c>
      <c r="K116" s="453">
        <v>32.11</v>
      </c>
      <c r="L116" s="452" t="s">
        <v>1913</v>
      </c>
      <c r="M116" s="453" t="s">
        <v>97</v>
      </c>
      <c r="N116" s="452" t="s">
        <v>796</v>
      </c>
      <c r="O116" s="451">
        <v>13</v>
      </c>
    </row>
    <row r="117" spans="1:15">
      <c r="A117" s="452" t="s">
        <v>813</v>
      </c>
      <c r="B117" s="452" t="s">
        <v>815</v>
      </c>
      <c r="C117" s="452" t="s">
        <v>55</v>
      </c>
      <c r="D117" s="452" t="s">
        <v>1912</v>
      </c>
      <c r="E117" s="452" t="s">
        <v>541</v>
      </c>
      <c r="F117" s="452">
        <f t="shared" si="1"/>
        <v>1997</v>
      </c>
      <c r="G117" s="455" t="s">
        <v>1911</v>
      </c>
      <c r="H117" s="454">
        <v>0</v>
      </c>
      <c r="I117" s="453">
        <v>9.1300000000000008</v>
      </c>
      <c r="J117" s="453">
        <v>11.12</v>
      </c>
      <c r="K117" s="453">
        <v>48.58</v>
      </c>
      <c r="L117" s="452" t="s">
        <v>1879</v>
      </c>
      <c r="M117" s="453">
        <v>253.29</v>
      </c>
      <c r="N117" s="452" t="s">
        <v>215</v>
      </c>
      <c r="O117" s="451">
        <v>19</v>
      </c>
    </row>
    <row r="118" spans="1:15">
      <c r="A118" s="452" t="s">
        <v>1524</v>
      </c>
      <c r="B118" s="452" t="s">
        <v>1523</v>
      </c>
      <c r="C118" s="452" t="s">
        <v>142</v>
      </c>
      <c r="D118" s="452" t="s">
        <v>1910</v>
      </c>
      <c r="E118" s="452" t="s">
        <v>541</v>
      </c>
      <c r="F118" s="452">
        <f t="shared" si="1"/>
        <v>1998</v>
      </c>
      <c r="G118" s="455" t="s">
        <v>1909</v>
      </c>
      <c r="H118" s="454">
        <v>13.2</v>
      </c>
      <c r="I118" s="453">
        <v>9.65</v>
      </c>
      <c r="J118" s="453">
        <v>12.75</v>
      </c>
      <c r="K118" s="453">
        <v>26.72</v>
      </c>
      <c r="L118" s="452" t="s">
        <v>1892</v>
      </c>
      <c r="M118" s="453">
        <v>390.7</v>
      </c>
      <c r="N118" s="452" t="s">
        <v>215</v>
      </c>
      <c r="O118" s="451">
        <v>9</v>
      </c>
    </row>
    <row r="119" spans="1:15">
      <c r="A119" s="452" t="s">
        <v>1505</v>
      </c>
      <c r="B119" s="452" t="s">
        <v>1596</v>
      </c>
      <c r="C119" s="452" t="s">
        <v>854</v>
      </c>
      <c r="D119" s="452" t="s">
        <v>1908</v>
      </c>
      <c r="E119" s="452" t="s">
        <v>541</v>
      </c>
      <c r="F119" s="452">
        <f t="shared" si="1"/>
        <v>1998</v>
      </c>
      <c r="G119" s="455" t="s">
        <v>1907</v>
      </c>
      <c r="H119" s="454">
        <v>5.6</v>
      </c>
      <c r="I119" s="453">
        <v>9.2100000000000009</v>
      </c>
      <c r="J119" s="453">
        <v>11.25</v>
      </c>
      <c r="K119" s="453">
        <v>43.82</v>
      </c>
      <c r="L119" s="452" t="s">
        <v>1906</v>
      </c>
      <c r="M119" s="453">
        <v>176.6</v>
      </c>
      <c r="N119" s="452" t="s">
        <v>215</v>
      </c>
      <c r="O119" s="451">
        <v>8</v>
      </c>
    </row>
    <row r="120" spans="1:15">
      <c r="A120" s="452" t="s">
        <v>838</v>
      </c>
      <c r="B120" s="452" t="s">
        <v>840</v>
      </c>
      <c r="C120" s="452" t="s">
        <v>57</v>
      </c>
      <c r="D120" s="452" t="s">
        <v>1905</v>
      </c>
      <c r="E120" s="452" t="s">
        <v>541</v>
      </c>
      <c r="F120" s="452">
        <f t="shared" si="1"/>
        <v>1998</v>
      </c>
      <c r="G120" s="455" t="s">
        <v>1904</v>
      </c>
      <c r="H120" s="454">
        <v>-16.899999999999999</v>
      </c>
      <c r="I120" s="453">
        <v>9.1</v>
      </c>
      <c r="J120" s="453">
        <v>10.75</v>
      </c>
      <c r="K120" s="453">
        <v>39.590000000000003</v>
      </c>
      <c r="L120" s="452" t="s">
        <v>1892</v>
      </c>
      <c r="M120" s="453">
        <v>537.6</v>
      </c>
      <c r="N120" s="452" t="s">
        <v>796</v>
      </c>
      <c r="O120" s="451">
        <v>11</v>
      </c>
    </row>
    <row r="121" spans="1:15">
      <c r="A121" s="452" t="s">
        <v>826</v>
      </c>
      <c r="B121" s="452" t="s">
        <v>828</v>
      </c>
      <c r="C121" s="452" t="s">
        <v>63</v>
      </c>
      <c r="D121" s="452" t="s">
        <v>1903</v>
      </c>
      <c r="E121" s="452" t="s">
        <v>541</v>
      </c>
      <c r="F121" s="452">
        <f t="shared" si="1"/>
        <v>1998</v>
      </c>
      <c r="G121" s="455" t="s">
        <v>1902</v>
      </c>
      <c r="H121" s="454">
        <v>-8.1</v>
      </c>
      <c r="I121" s="453" t="s">
        <v>97</v>
      </c>
      <c r="J121" s="453">
        <v>10.5</v>
      </c>
      <c r="K121" s="453" t="s">
        <v>97</v>
      </c>
      <c r="L121" s="452" t="s">
        <v>97</v>
      </c>
      <c r="M121" s="453" t="s">
        <v>97</v>
      </c>
      <c r="N121" s="452" t="s">
        <v>97</v>
      </c>
      <c r="O121" s="451">
        <v>16</v>
      </c>
    </row>
    <row r="122" spans="1:15">
      <c r="A122" s="452" t="s">
        <v>874</v>
      </c>
      <c r="B122" s="452" t="s">
        <v>1028</v>
      </c>
      <c r="C122" s="452" t="s">
        <v>3</v>
      </c>
      <c r="D122" s="452" t="s">
        <v>1901</v>
      </c>
      <c r="E122" s="452" t="s">
        <v>541</v>
      </c>
      <c r="F122" s="452">
        <f t="shared" si="1"/>
        <v>1998</v>
      </c>
      <c r="G122" s="455" t="s">
        <v>1900</v>
      </c>
      <c r="H122" s="454">
        <v>160.19999999999999</v>
      </c>
      <c r="I122" s="453">
        <v>10.46</v>
      </c>
      <c r="J122" s="453">
        <v>12.2</v>
      </c>
      <c r="K122" s="453">
        <v>53.14</v>
      </c>
      <c r="L122" s="452" t="s">
        <v>1860</v>
      </c>
      <c r="M122" s="453">
        <v>2513.1999999999998</v>
      </c>
      <c r="N122" s="452" t="s">
        <v>215</v>
      </c>
      <c r="O122" s="451">
        <v>7</v>
      </c>
    </row>
    <row r="123" spans="1:15">
      <c r="A123" s="452" t="s">
        <v>864</v>
      </c>
      <c r="B123" s="452" t="s">
        <v>1049</v>
      </c>
      <c r="C123" s="452" t="s">
        <v>63</v>
      </c>
      <c r="D123" s="452" t="s">
        <v>1899</v>
      </c>
      <c r="E123" s="452" t="s">
        <v>541</v>
      </c>
      <c r="F123" s="452">
        <f t="shared" si="1"/>
        <v>1998</v>
      </c>
      <c r="G123" s="455" t="s">
        <v>1898</v>
      </c>
      <c r="H123" s="454">
        <v>-122</v>
      </c>
      <c r="I123" s="453">
        <v>9.76</v>
      </c>
      <c r="J123" s="453">
        <v>11.4</v>
      </c>
      <c r="K123" s="453">
        <v>43.26</v>
      </c>
      <c r="L123" s="452" t="s">
        <v>1897</v>
      </c>
      <c r="M123" s="453">
        <v>1111.3</v>
      </c>
      <c r="N123" s="452" t="s">
        <v>796</v>
      </c>
      <c r="O123" s="451">
        <v>19</v>
      </c>
    </row>
    <row r="124" spans="1:15">
      <c r="A124" s="452" t="s">
        <v>874</v>
      </c>
      <c r="B124" s="452" t="s">
        <v>876</v>
      </c>
      <c r="C124" s="452" t="s">
        <v>1</v>
      </c>
      <c r="D124" s="452" t="s">
        <v>1896</v>
      </c>
      <c r="E124" s="452" t="s">
        <v>541</v>
      </c>
      <c r="F124" s="452">
        <f t="shared" si="1"/>
        <v>1998</v>
      </c>
      <c r="G124" s="455" t="s">
        <v>1895</v>
      </c>
      <c r="H124" s="454">
        <v>7.3</v>
      </c>
      <c r="I124" s="453">
        <v>10.25</v>
      </c>
      <c r="J124" s="453">
        <v>11.9</v>
      </c>
      <c r="K124" s="453">
        <v>55</v>
      </c>
      <c r="L124" s="452" t="s">
        <v>1860</v>
      </c>
      <c r="M124" s="453">
        <v>453</v>
      </c>
      <c r="N124" s="452" t="s">
        <v>215</v>
      </c>
      <c r="O124" s="451">
        <v>10</v>
      </c>
    </row>
    <row r="125" spans="1:15">
      <c r="A125" s="452" t="s">
        <v>1163</v>
      </c>
      <c r="B125" s="452" t="s">
        <v>1162</v>
      </c>
      <c r="C125" s="452" t="s">
        <v>29</v>
      </c>
      <c r="D125" s="452" t="s">
        <v>1894</v>
      </c>
      <c r="E125" s="452" t="s">
        <v>541</v>
      </c>
      <c r="F125" s="452">
        <f t="shared" si="1"/>
        <v>1998</v>
      </c>
      <c r="G125" s="455" t="s">
        <v>1893</v>
      </c>
      <c r="H125" s="454">
        <v>-111.5</v>
      </c>
      <c r="I125" s="453">
        <v>9.57</v>
      </c>
      <c r="J125" s="453">
        <v>12.6</v>
      </c>
      <c r="K125" s="453">
        <v>50.22</v>
      </c>
      <c r="L125" s="452" t="s">
        <v>1892</v>
      </c>
      <c r="M125" s="453">
        <v>913.9</v>
      </c>
      <c r="N125" s="452" t="s">
        <v>796</v>
      </c>
      <c r="O125" s="451">
        <v>13</v>
      </c>
    </row>
    <row r="126" spans="1:15">
      <c r="A126" s="452" t="s">
        <v>874</v>
      </c>
      <c r="B126" s="452" t="s">
        <v>875</v>
      </c>
      <c r="C126" s="452" t="s">
        <v>47</v>
      </c>
      <c r="D126" s="452" t="s">
        <v>1891</v>
      </c>
      <c r="E126" s="452" t="s">
        <v>541</v>
      </c>
      <c r="F126" s="452">
        <f t="shared" si="1"/>
        <v>1998</v>
      </c>
      <c r="G126" s="455" t="s">
        <v>1890</v>
      </c>
      <c r="H126" s="454">
        <v>8.4</v>
      </c>
      <c r="I126" s="453">
        <v>11.24</v>
      </c>
      <c r="J126" s="453">
        <v>12.2</v>
      </c>
      <c r="K126" s="453">
        <v>53.35</v>
      </c>
      <c r="L126" s="452" t="s">
        <v>1835</v>
      </c>
      <c r="M126" s="453">
        <v>246.6</v>
      </c>
      <c r="N126" s="452" t="s">
        <v>215</v>
      </c>
      <c r="O126" s="451">
        <v>7</v>
      </c>
    </row>
    <row r="127" spans="1:15">
      <c r="A127" s="452" t="s">
        <v>874</v>
      </c>
      <c r="B127" s="452" t="s">
        <v>877</v>
      </c>
      <c r="C127" s="452" t="s">
        <v>51</v>
      </c>
      <c r="D127" s="452" t="s">
        <v>1889</v>
      </c>
      <c r="E127" s="452" t="s">
        <v>541</v>
      </c>
      <c r="F127" s="452">
        <f t="shared" si="1"/>
        <v>1998</v>
      </c>
      <c r="G127" s="455" t="s">
        <v>1888</v>
      </c>
      <c r="H127" s="454">
        <v>26.9</v>
      </c>
      <c r="I127" s="453">
        <v>10.79</v>
      </c>
      <c r="J127" s="453">
        <v>12.1</v>
      </c>
      <c r="K127" s="453">
        <v>54.22</v>
      </c>
      <c r="L127" s="452" t="s">
        <v>1835</v>
      </c>
      <c r="M127" s="453">
        <v>604.1</v>
      </c>
      <c r="N127" s="452" t="s">
        <v>215</v>
      </c>
      <c r="O127" s="451">
        <v>8</v>
      </c>
    </row>
    <row r="128" spans="1:15">
      <c r="A128" s="452" t="s">
        <v>803</v>
      </c>
      <c r="B128" s="452" t="s">
        <v>1294</v>
      </c>
      <c r="C128" s="452" t="s">
        <v>43</v>
      </c>
      <c r="D128" s="452" t="s">
        <v>1887</v>
      </c>
      <c r="E128" s="452" t="s">
        <v>541</v>
      </c>
      <c r="F128" s="452">
        <f t="shared" si="1"/>
        <v>1999</v>
      </c>
      <c r="G128" s="455" t="s">
        <v>1886</v>
      </c>
      <c r="H128" s="454">
        <v>-231.9</v>
      </c>
      <c r="I128" s="453">
        <v>8.1199999999999992</v>
      </c>
      <c r="J128" s="453">
        <v>10.3</v>
      </c>
      <c r="K128" s="453">
        <v>34.93</v>
      </c>
      <c r="L128" s="452" t="s">
        <v>1879</v>
      </c>
      <c r="M128" s="453">
        <v>2876.8</v>
      </c>
      <c r="N128" s="452" t="s">
        <v>215</v>
      </c>
      <c r="O128" s="451">
        <v>8</v>
      </c>
    </row>
    <row r="129" spans="1:15">
      <c r="A129" s="452" t="s">
        <v>1045</v>
      </c>
      <c r="B129" s="452" t="s">
        <v>428</v>
      </c>
      <c r="C129" s="452" t="s">
        <v>817</v>
      </c>
      <c r="D129" s="452" t="s">
        <v>1885</v>
      </c>
      <c r="E129" s="452" t="s">
        <v>541</v>
      </c>
      <c r="F129" s="452">
        <f t="shared" si="1"/>
        <v>1999</v>
      </c>
      <c r="G129" s="455" t="s">
        <v>1884</v>
      </c>
      <c r="H129" s="454">
        <v>-97.8</v>
      </c>
      <c r="I129" s="453">
        <v>8.84</v>
      </c>
      <c r="J129" s="453">
        <v>10.5</v>
      </c>
      <c r="K129" s="453">
        <v>47.6</v>
      </c>
      <c r="L129" s="452" t="s">
        <v>1879</v>
      </c>
      <c r="M129" s="453">
        <v>2302</v>
      </c>
      <c r="N129" s="452" t="s">
        <v>215</v>
      </c>
      <c r="O129" s="451">
        <v>25</v>
      </c>
    </row>
    <row r="130" spans="1:15">
      <c r="A130" s="452" t="s">
        <v>813</v>
      </c>
      <c r="B130" s="452" t="s">
        <v>815</v>
      </c>
      <c r="C130" s="452" t="s">
        <v>55</v>
      </c>
      <c r="D130" s="452" t="s">
        <v>1883</v>
      </c>
      <c r="E130" s="452" t="s">
        <v>541</v>
      </c>
      <c r="F130" s="452">
        <f t="shared" si="1"/>
        <v>1999</v>
      </c>
      <c r="G130" s="455" t="s">
        <v>1882</v>
      </c>
      <c r="H130" s="454">
        <v>11.3</v>
      </c>
      <c r="I130" s="453">
        <v>8.83</v>
      </c>
      <c r="J130" s="453">
        <v>10.94</v>
      </c>
      <c r="K130" s="453">
        <v>48.84</v>
      </c>
      <c r="L130" s="452" t="s">
        <v>1835</v>
      </c>
      <c r="M130" s="453">
        <v>310.10000000000002</v>
      </c>
      <c r="N130" s="452" t="s">
        <v>215</v>
      </c>
      <c r="O130" s="451">
        <v>15</v>
      </c>
    </row>
    <row r="131" spans="1:15">
      <c r="A131" s="452" t="s">
        <v>816</v>
      </c>
      <c r="B131" s="452" t="s">
        <v>201</v>
      </c>
      <c r="C131" s="452" t="s">
        <v>87</v>
      </c>
      <c r="D131" s="452" t="s">
        <v>1881</v>
      </c>
      <c r="E131" s="452" t="s">
        <v>541</v>
      </c>
      <c r="F131" s="452">
        <f t="shared" si="1"/>
        <v>1999</v>
      </c>
      <c r="G131" s="455" t="s">
        <v>1880</v>
      </c>
      <c r="H131" s="454">
        <v>9.3000000000000007</v>
      </c>
      <c r="I131" s="453">
        <v>8.98</v>
      </c>
      <c r="J131" s="453">
        <v>10.75</v>
      </c>
      <c r="K131" s="453">
        <v>37.42</v>
      </c>
      <c r="L131" s="452" t="s">
        <v>1879</v>
      </c>
      <c r="M131" s="453">
        <v>360.5</v>
      </c>
      <c r="N131" s="452" t="s">
        <v>215</v>
      </c>
      <c r="O131" s="451">
        <v>7</v>
      </c>
    </row>
    <row r="132" spans="1:15">
      <c r="A132" s="452" t="s">
        <v>794</v>
      </c>
      <c r="B132" s="452" t="s">
        <v>829</v>
      </c>
      <c r="C132" s="452" t="s">
        <v>89</v>
      </c>
      <c r="D132" s="452" t="s">
        <v>1878</v>
      </c>
      <c r="E132" s="452" t="s">
        <v>541</v>
      </c>
      <c r="F132" s="452">
        <f t="shared" si="1"/>
        <v>1999</v>
      </c>
      <c r="G132" s="455" t="s">
        <v>1877</v>
      </c>
      <c r="H132" s="454">
        <v>-5.4</v>
      </c>
      <c r="I132" s="453">
        <v>6.82</v>
      </c>
      <c r="J132" s="453">
        <v>10.75</v>
      </c>
      <c r="K132" s="453">
        <v>34.200000000000003</v>
      </c>
      <c r="L132" s="452" t="s">
        <v>1876</v>
      </c>
      <c r="M132" s="453" t="s">
        <v>97</v>
      </c>
      <c r="N132" s="452" t="s">
        <v>796</v>
      </c>
      <c r="O132" s="451">
        <v>4</v>
      </c>
    </row>
    <row r="133" spans="1:15">
      <c r="A133" s="452" t="s">
        <v>826</v>
      </c>
      <c r="B133" s="452" t="s">
        <v>829</v>
      </c>
      <c r="C133" s="452" t="s">
        <v>89</v>
      </c>
      <c r="D133" s="452" t="s">
        <v>1875</v>
      </c>
      <c r="E133" s="452" t="s">
        <v>541</v>
      </c>
      <c r="F133" s="452">
        <f t="shared" si="1"/>
        <v>1999</v>
      </c>
      <c r="G133" s="455" t="s">
        <v>1874</v>
      </c>
      <c r="H133" s="454">
        <v>-11</v>
      </c>
      <c r="I133" s="453" t="s">
        <v>97</v>
      </c>
      <c r="J133" s="453">
        <v>11.1</v>
      </c>
      <c r="K133" s="453" t="s">
        <v>97</v>
      </c>
      <c r="L133" s="452" t="s">
        <v>97</v>
      </c>
      <c r="M133" s="453" t="s">
        <v>97</v>
      </c>
      <c r="N133" s="452" t="s">
        <v>97</v>
      </c>
      <c r="O133" s="451">
        <v>23</v>
      </c>
    </row>
    <row r="134" spans="1:15">
      <c r="A134" s="452" t="s">
        <v>824</v>
      </c>
      <c r="B134" s="452" t="s">
        <v>870</v>
      </c>
      <c r="C134" s="452" t="s">
        <v>25</v>
      </c>
      <c r="D134" s="452" t="s">
        <v>1873</v>
      </c>
      <c r="E134" s="452" t="s">
        <v>541</v>
      </c>
      <c r="F134" s="452">
        <f t="shared" ref="F134:F197" si="2">YEAR(G134)</f>
        <v>2000</v>
      </c>
      <c r="G134" s="455" t="s">
        <v>1871</v>
      </c>
      <c r="H134" s="454">
        <v>-33.9</v>
      </c>
      <c r="I134" s="453">
        <v>8.76</v>
      </c>
      <c r="J134" s="453">
        <v>11.5</v>
      </c>
      <c r="K134" s="453">
        <v>57.91</v>
      </c>
      <c r="L134" s="452" t="s">
        <v>1860</v>
      </c>
      <c r="M134" s="453">
        <v>980.6</v>
      </c>
      <c r="N134" s="452" t="s">
        <v>796</v>
      </c>
      <c r="O134" s="451">
        <v>15</v>
      </c>
    </row>
    <row r="135" spans="1:15">
      <c r="A135" s="452" t="s">
        <v>824</v>
      </c>
      <c r="B135" s="452" t="s">
        <v>1001</v>
      </c>
      <c r="C135" s="452" t="s">
        <v>25</v>
      </c>
      <c r="D135" s="452" t="s">
        <v>1872</v>
      </c>
      <c r="E135" s="452" t="s">
        <v>541</v>
      </c>
      <c r="F135" s="452">
        <f t="shared" si="2"/>
        <v>2000</v>
      </c>
      <c r="G135" s="455" t="s">
        <v>1871</v>
      </c>
      <c r="H135" s="454">
        <v>-27.2</v>
      </c>
      <c r="I135" s="453">
        <v>8</v>
      </c>
      <c r="J135" s="453">
        <v>11.5</v>
      </c>
      <c r="K135" s="453">
        <v>50.14</v>
      </c>
      <c r="L135" s="452" t="s">
        <v>1860</v>
      </c>
      <c r="M135" s="453">
        <v>1245.5999999999999</v>
      </c>
      <c r="N135" s="452" t="s">
        <v>796</v>
      </c>
      <c r="O135" s="451">
        <v>14</v>
      </c>
    </row>
    <row r="136" spans="1:15" ht="30">
      <c r="A136" s="452" t="s">
        <v>800</v>
      </c>
      <c r="B136" s="452" t="s">
        <v>998</v>
      </c>
      <c r="C136" s="452" t="s">
        <v>33</v>
      </c>
      <c r="D136" s="452" t="s">
        <v>1870</v>
      </c>
      <c r="E136" s="452" t="s">
        <v>541</v>
      </c>
      <c r="F136" s="452">
        <f t="shared" si="2"/>
        <v>2000</v>
      </c>
      <c r="G136" s="455" t="s">
        <v>1869</v>
      </c>
      <c r="H136" s="454">
        <v>163</v>
      </c>
      <c r="I136" s="453">
        <v>8.75</v>
      </c>
      <c r="J136" s="453">
        <v>10.6</v>
      </c>
      <c r="K136" s="453">
        <v>48</v>
      </c>
      <c r="L136" s="452" t="s">
        <v>1835</v>
      </c>
      <c r="M136" s="453">
        <v>6939.4</v>
      </c>
      <c r="N136" s="452" t="s">
        <v>215</v>
      </c>
      <c r="O136" s="451">
        <v>26</v>
      </c>
    </row>
    <row r="137" spans="1:15">
      <c r="A137" s="452" t="s">
        <v>880</v>
      </c>
      <c r="B137" s="452" t="s">
        <v>428</v>
      </c>
      <c r="C137" s="452" t="s">
        <v>817</v>
      </c>
      <c r="D137" s="452" t="s">
        <v>1868</v>
      </c>
      <c r="E137" s="452" t="s">
        <v>541</v>
      </c>
      <c r="F137" s="452">
        <f t="shared" si="2"/>
        <v>2000</v>
      </c>
      <c r="G137" s="455" t="s">
        <v>1867</v>
      </c>
      <c r="H137" s="454">
        <v>10.6</v>
      </c>
      <c r="I137" s="453">
        <v>8.85</v>
      </c>
      <c r="J137" s="453">
        <v>11.25</v>
      </c>
      <c r="K137" s="453">
        <v>43.5</v>
      </c>
      <c r="L137" s="452" t="s">
        <v>1860</v>
      </c>
      <c r="M137" s="453">
        <v>907</v>
      </c>
      <c r="N137" s="452" t="s">
        <v>796</v>
      </c>
      <c r="O137" s="451">
        <v>8</v>
      </c>
    </row>
    <row r="138" spans="1:15">
      <c r="A138" s="452" t="s">
        <v>1045</v>
      </c>
      <c r="B138" s="452" t="s">
        <v>428</v>
      </c>
      <c r="C138" s="452" t="s">
        <v>817</v>
      </c>
      <c r="D138" s="452" t="s">
        <v>1866</v>
      </c>
      <c r="E138" s="452" t="s">
        <v>541</v>
      </c>
      <c r="F138" s="452">
        <f t="shared" si="2"/>
        <v>2000</v>
      </c>
      <c r="G138" s="455" t="s">
        <v>1865</v>
      </c>
      <c r="H138" s="454">
        <v>17</v>
      </c>
      <c r="I138" s="453">
        <v>9.02</v>
      </c>
      <c r="J138" s="453">
        <v>11</v>
      </c>
      <c r="K138" s="453">
        <v>48.8</v>
      </c>
      <c r="L138" s="452" t="s">
        <v>1860</v>
      </c>
      <c r="M138" s="453" t="s">
        <v>97</v>
      </c>
      <c r="N138" s="452" t="s">
        <v>215</v>
      </c>
      <c r="O138" s="451">
        <v>8</v>
      </c>
    </row>
    <row r="139" spans="1:15">
      <c r="A139" s="452" t="s">
        <v>874</v>
      </c>
      <c r="B139" s="452" t="s">
        <v>1028</v>
      </c>
      <c r="C139" s="452" t="s">
        <v>3</v>
      </c>
      <c r="D139" s="452" t="s">
        <v>1864</v>
      </c>
      <c r="E139" s="452" t="s">
        <v>541</v>
      </c>
      <c r="F139" s="452">
        <f t="shared" si="2"/>
        <v>2000</v>
      </c>
      <c r="G139" s="455" t="s">
        <v>1863</v>
      </c>
      <c r="H139" s="454">
        <v>64</v>
      </c>
      <c r="I139" s="453">
        <v>10.52</v>
      </c>
      <c r="J139" s="453">
        <v>12.2</v>
      </c>
      <c r="K139" s="453">
        <v>53.45</v>
      </c>
      <c r="L139" s="452" t="s">
        <v>1799</v>
      </c>
      <c r="M139" s="453">
        <v>2709.6</v>
      </c>
      <c r="N139" s="452" t="s">
        <v>215</v>
      </c>
      <c r="O139" s="451">
        <v>10</v>
      </c>
    </row>
    <row r="140" spans="1:15">
      <c r="A140" s="452" t="s">
        <v>872</v>
      </c>
      <c r="B140" s="452" t="s">
        <v>201</v>
      </c>
      <c r="C140" s="452" t="s">
        <v>87</v>
      </c>
      <c r="D140" s="452" t="s">
        <v>1862</v>
      </c>
      <c r="E140" s="452" t="s">
        <v>541</v>
      </c>
      <c r="F140" s="452">
        <f t="shared" si="2"/>
        <v>2000</v>
      </c>
      <c r="G140" s="455" t="s">
        <v>1861</v>
      </c>
      <c r="H140" s="454">
        <v>-2.8</v>
      </c>
      <c r="I140" s="453">
        <v>9.0299999999999994</v>
      </c>
      <c r="J140" s="453">
        <v>11.16</v>
      </c>
      <c r="K140" s="453">
        <v>42</v>
      </c>
      <c r="L140" s="452" t="s">
        <v>1860</v>
      </c>
      <c r="M140" s="453">
        <v>533.29999999999995</v>
      </c>
      <c r="N140" s="452" t="s">
        <v>215</v>
      </c>
      <c r="O140" s="451">
        <v>11</v>
      </c>
    </row>
    <row r="141" spans="1:15">
      <c r="A141" s="452" t="s">
        <v>874</v>
      </c>
      <c r="B141" s="452" t="s">
        <v>875</v>
      </c>
      <c r="C141" s="452" t="s">
        <v>47</v>
      </c>
      <c r="D141" s="452" t="s">
        <v>1859</v>
      </c>
      <c r="E141" s="452" t="s">
        <v>541</v>
      </c>
      <c r="F141" s="452">
        <f t="shared" si="2"/>
        <v>2000</v>
      </c>
      <c r="G141" s="455" t="s">
        <v>1858</v>
      </c>
      <c r="H141" s="454">
        <v>7.5</v>
      </c>
      <c r="I141" s="453">
        <v>10.85</v>
      </c>
      <c r="J141" s="453">
        <v>12.9</v>
      </c>
      <c r="K141" s="453">
        <v>50.69</v>
      </c>
      <c r="L141" s="452" t="s">
        <v>1768</v>
      </c>
      <c r="M141" s="453">
        <v>296.39999999999998</v>
      </c>
      <c r="N141" s="452" t="s">
        <v>215</v>
      </c>
      <c r="O141" s="451">
        <v>7</v>
      </c>
    </row>
    <row r="142" spans="1:15">
      <c r="A142" s="452" t="s">
        <v>874</v>
      </c>
      <c r="B142" s="452" t="s">
        <v>877</v>
      </c>
      <c r="C142" s="452" t="s">
        <v>51</v>
      </c>
      <c r="D142" s="452" t="s">
        <v>1857</v>
      </c>
      <c r="E142" s="452" t="s">
        <v>541</v>
      </c>
      <c r="F142" s="452">
        <f t="shared" si="2"/>
        <v>2000</v>
      </c>
      <c r="G142" s="455" t="s">
        <v>1856</v>
      </c>
      <c r="H142" s="454">
        <v>27.2</v>
      </c>
      <c r="I142" s="453">
        <v>10.28</v>
      </c>
      <c r="J142" s="453">
        <v>12.1</v>
      </c>
      <c r="K142" s="453">
        <v>54.28</v>
      </c>
      <c r="L142" s="452" t="s">
        <v>1768</v>
      </c>
      <c r="M142" s="453">
        <v>714</v>
      </c>
      <c r="N142" s="452" t="s">
        <v>215</v>
      </c>
      <c r="O142" s="451">
        <v>8</v>
      </c>
    </row>
    <row r="143" spans="1:15">
      <c r="A143" s="452" t="s">
        <v>1505</v>
      </c>
      <c r="B143" s="452" t="s">
        <v>1596</v>
      </c>
      <c r="C143" s="452" t="s">
        <v>854</v>
      </c>
      <c r="D143" s="452" t="s">
        <v>1855</v>
      </c>
      <c r="E143" s="452" t="s">
        <v>541</v>
      </c>
      <c r="F143" s="452">
        <f t="shared" si="2"/>
        <v>2001</v>
      </c>
      <c r="G143" s="455" t="s">
        <v>1854</v>
      </c>
      <c r="H143" s="454">
        <v>20</v>
      </c>
      <c r="I143" s="453" t="s">
        <v>97</v>
      </c>
      <c r="J143" s="453">
        <v>11.25</v>
      </c>
      <c r="K143" s="453" t="s">
        <v>97</v>
      </c>
      <c r="L143" s="452" t="s">
        <v>97</v>
      </c>
      <c r="M143" s="453" t="s">
        <v>97</v>
      </c>
      <c r="N143" s="452" t="s">
        <v>97</v>
      </c>
      <c r="O143" s="451">
        <v>33</v>
      </c>
    </row>
    <row r="144" spans="1:15">
      <c r="A144" s="452" t="s">
        <v>813</v>
      </c>
      <c r="B144" s="452" t="s">
        <v>814</v>
      </c>
      <c r="C144" s="452" t="s">
        <v>55</v>
      </c>
      <c r="D144" s="452" t="s">
        <v>1853</v>
      </c>
      <c r="E144" s="452" t="s">
        <v>541</v>
      </c>
      <c r="F144" s="452">
        <f t="shared" si="2"/>
        <v>2001</v>
      </c>
      <c r="G144" s="455" t="s">
        <v>1852</v>
      </c>
      <c r="H144" s="454">
        <v>8.4</v>
      </c>
      <c r="I144" s="453">
        <v>9.14</v>
      </c>
      <c r="J144" s="453">
        <v>11.5</v>
      </c>
      <c r="K144" s="453">
        <v>49.69</v>
      </c>
      <c r="L144" s="452" t="s">
        <v>1799</v>
      </c>
      <c r="M144" s="453">
        <v>249.6</v>
      </c>
      <c r="N144" s="452" t="s">
        <v>215</v>
      </c>
      <c r="O144" s="451">
        <v>15</v>
      </c>
    </row>
    <row r="145" spans="1:15">
      <c r="A145" s="452" t="s">
        <v>843</v>
      </c>
      <c r="B145" s="452" t="s">
        <v>195</v>
      </c>
      <c r="C145" s="452" t="s">
        <v>41</v>
      </c>
      <c r="D145" s="452" t="s">
        <v>1851</v>
      </c>
      <c r="E145" s="452" t="s">
        <v>541</v>
      </c>
      <c r="F145" s="452">
        <f t="shared" si="2"/>
        <v>2001</v>
      </c>
      <c r="G145" s="455" t="s">
        <v>1850</v>
      </c>
      <c r="H145" s="454">
        <v>16</v>
      </c>
      <c r="I145" s="453">
        <v>8.4600000000000009</v>
      </c>
      <c r="J145" s="453">
        <v>10.75</v>
      </c>
      <c r="K145" s="453">
        <v>43</v>
      </c>
      <c r="L145" s="452" t="s">
        <v>1835</v>
      </c>
      <c r="M145" s="453">
        <v>579.96</v>
      </c>
      <c r="N145" s="452" t="s">
        <v>215</v>
      </c>
      <c r="O145" s="451">
        <v>9</v>
      </c>
    </row>
    <row r="146" spans="1:15">
      <c r="A146" s="452" t="s">
        <v>1505</v>
      </c>
      <c r="B146" s="452" t="s">
        <v>1504</v>
      </c>
      <c r="C146" s="452" t="s">
        <v>854</v>
      </c>
      <c r="D146" s="452" t="s">
        <v>1849</v>
      </c>
      <c r="E146" s="452" t="s">
        <v>541</v>
      </c>
      <c r="F146" s="452">
        <f t="shared" si="2"/>
        <v>2001</v>
      </c>
      <c r="G146" s="455" t="s">
        <v>1848</v>
      </c>
      <c r="H146" s="454">
        <v>16.8</v>
      </c>
      <c r="I146" s="453" t="s">
        <v>97</v>
      </c>
      <c r="J146" s="453">
        <v>11</v>
      </c>
      <c r="K146" s="453" t="s">
        <v>97</v>
      </c>
      <c r="L146" s="452" t="s">
        <v>97</v>
      </c>
      <c r="M146" s="453" t="s">
        <v>97</v>
      </c>
      <c r="N146" s="452" t="s">
        <v>97</v>
      </c>
      <c r="O146" s="451">
        <v>7</v>
      </c>
    </row>
    <row r="147" spans="1:15" ht="30">
      <c r="A147" s="452" t="s">
        <v>823</v>
      </c>
      <c r="B147" s="452" t="s">
        <v>1346</v>
      </c>
      <c r="C147" s="452" t="s">
        <v>5</v>
      </c>
      <c r="D147" s="452" t="s">
        <v>1847</v>
      </c>
      <c r="E147" s="452" t="s">
        <v>541</v>
      </c>
      <c r="F147" s="452">
        <f t="shared" si="2"/>
        <v>2001</v>
      </c>
      <c r="G147" s="455" t="s">
        <v>1845</v>
      </c>
      <c r="H147" s="454">
        <v>-41</v>
      </c>
      <c r="I147" s="453">
        <v>9.08</v>
      </c>
      <c r="J147" s="453">
        <v>11.02</v>
      </c>
      <c r="K147" s="453">
        <v>44.14</v>
      </c>
      <c r="L147" s="452" t="s">
        <v>1844</v>
      </c>
      <c r="M147" s="453">
        <v>1191.3</v>
      </c>
      <c r="N147" s="452" t="s">
        <v>796</v>
      </c>
      <c r="O147" s="451">
        <v>8</v>
      </c>
    </row>
    <row r="148" spans="1:15" ht="30">
      <c r="A148" s="452" t="s">
        <v>823</v>
      </c>
      <c r="B148" s="452" t="s">
        <v>653</v>
      </c>
      <c r="C148" s="452" t="s">
        <v>5</v>
      </c>
      <c r="D148" s="452" t="s">
        <v>1846</v>
      </c>
      <c r="E148" s="452" t="s">
        <v>541</v>
      </c>
      <c r="F148" s="452">
        <f t="shared" si="2"/>
        <v>2001</v>
      </c>
      <c r="G148" s="455" t="s">
        <v>1845</v>
      </c>
      <c r="H148" s="454">
        <v>25.4</v>
      </c>
      <c r="I148" s="453">
        <v>9.08</v>
      </c>
      <c r="J148" s="453">
        <v>11.02</v>
      </c>
      <c r="K148" s="453">
        <v>44.14</v>
      </c>
      <c r="L148" s="452" t="s">
        <v>1844</v>
      </c>
      <c r="M148" s="453">
        <v>1057.2</v>
      </c>
      <c r="N148" s="452" t="s">
        <v>796</v>
      </c>
      <c r="O148" s="451">
        <v>8</v>
      </c>
    </row>
    <row r="149" spans="1:15">
      <c r="A149" s="452" t="s">
        <v>880</v>
      </c>
      <c r="B149" s="452" t="s">
        <v>428</v>
      </c>
      <c r="C149" s="452" t="s">
        <v>817</v>
      </c>
      <c r="D149" s="452" t="s">
        <v>1843</v>
      </c>
      <c r="E149" s="452" t="s">
        <v>541</v>
      </c>
      <c r="F149" s="452">
        <f t="shared" si="2"/>
        <v>2001</v>
      </c>
      <c r="G149" s="455" t="s">
        <v>1842</v>
      </c>
      <c r="H149" s="454">
        <v>8.9</v>
      </c>
      <c r="I149" s="453">
        <v>8.9</v>
      </c>
      <c r="J149" s="453">
        <v>11</v>
      </c>
      <c r="K149" s="453">
        <v>49.06</v>
      </c>
      <c r="L149" s="452" t="s">
        <v>97</v>
      </c>
      <c r="M149" s="453" t="s">
        <v>97</v>
      </c>
      <c r="N149" s="452" t="s">
        <v>97</v>
      </c>
      <c r="O149" s="451">
        <v>7</v>
      </c>
    </row>
    <row r="150" spans="1:15">
      <c r="A150" s="452" t="s">
        <v>859</v>
      </c>
      <c r="B150" s="452" t="s">
        <v>626</v>
      </c>
      <c r="C150" s="452" t="s">
        <v>27</v>
      </c>
      <c r="D150" s="452" t="s">
        <v>1841</v>
      </c>
      <c r="E150" s="452" t="s">
        <v>541</v>
      </c>
      <c r="F150" s="452">
        <f t="shared" si="2"/>
        <v>2001</v>
      </c>
      <c r="G150" s="455" t="s">
        <v>1840</v>
      </c>
      <c r="H150" s="454">
        <v>440</v>
      </c>
      <c r="I150" s="453">
        <v>9.08</v>
      </c>
      <c r="J150" s="453">
        <v>10.5</v>
      </c>
      <c r="K150" s="453">
        <v>52.16</v>
      </c>
      <c r="L150" s="452" t="s">
        <v>1677</v>
      </c>
      <c r="M150" s="453" t="s">
        <v>97</v>
      </c>
      <c r="N150" s="452" t="s">
        <v>215</v>
      </c>
      <c r="O150" s="451">
        <v>11</v>
      </c>
    </row>
    <row r="151" spans="1:15">
      <c r="A151" s="452" t="s">
        <v>859</v>
      </c>
      <c r="B151" s="452" t="s">
        <v>428</v>
      </c>
      <c r="C151" s="452" t="s">
        <v>817</v>
      </c>
      <c r="D151" s="452" t="s">
        <v>1839</v>
      </c>
      <c r="E151" s="452" t="s">
        <v>541</v>
      </c>
      <c r="F151" s="452">
        <f t="shared" si="2"/>
        <v>2001</v>
      </c>
      <c r="G151" s="455" t="s">
        <v>1838</v>
      </c>
      <c r="H151" s="454">
        <v>64.400000000000006</v>
      </c>
      <c r="I151" s="453">
        <v>8.61</v>
      </c>
      <c r="J151" s="453">
        <v>10.75</v>
      </c>
      <c r="K151" s="453">
        <v>46.3</v>
      </c>
      <c r="L151" s="452" t="s">
        <v>1768</v>
      </c>
      <c r="M151" s="453">
        <v>2393.6999999999998</v>
      </c>
      <c r="N151" s="452" t="s">
        <v>215</v>
      </c>
      <c r="O151" s="451">
        <v>10</v>
      </c>
    </row>
    <row r="152" spans="1:15">
      <c r="A152" s="452" t="s">
        <v>1045</v>
      </c>
      <c r="B152" s="452" t="s">
        <v>428</v>
      </c>
      <c r="C152" s="452" t="s">
        <v>817</v>
      </c>
      <c r="D152" s="452" t="s">
        <v>1837</v>
      </c>
      <c r="E152" s="452" t="s">
        <v>541</v>
      </c>
      <c r="F152" s="452">
        <f t="shared" si="2"/>
        <v>2001</v>
      </c>
      <c r="G152" s="455" t="s">
        <v>1836</v>
      </c>
      <c r="H152" s="454">
        <v>40.5</v>
      </c>
      <c r="I152" s="453">
        <v>8.8699999999999992</v>
      </c>
      <c r="J152" s="453">
        <v>11</v>
      </c>
      <c r="K152" s="453">
        <v>47.6</v>
      </c>
      <c r="L152" s="452" t="s">
        <v>1835</v>
      </c>
      <c r="M152" s="453" t="s">
        <v>97</v>
      </c>
      <c r="N152" s="452" t="s">
        <v>215</v>
      </c>
      <c r="O152" s="451">
        <v>8</v>
      </c>
    </row>
    <row r="153" spans="1:15">
      <c r="A153" s="452" t="s">
        <v>838</v>
      </c>
      <c r="B153" s="452" t="s">
        <v>584</v>
      </c>
      <c r="C153" s="452" t="s">
        <v>65</v>
      </c>
      <c r="D153" s="452" t="s">
        <v>1834</v>
      </c>
      <c r="E153" s="452" t="s">
        <v>541</v>
      </c>
      <c r="F153" s="452">
        <f t="shared" si="2"/>
        <v>2001</v>
      </c>
      <c r="G153" s="455" t="s">
        <v>1833</v>
      </c>
      <c r="H153" s="454">
        <v>17.100000000000001</v>
      </c>
      <c r="I153" s="453">
        <v>8.75</v>
      </c>
      <c r="J153" s="453">
        <v>10</v>
      </c>
      <c r="K153" s="453">
        <v>37.76</v>
      </c>
      <c r="L153" s="452" t="s">
        <v>1799</v>
      </c>
      <c r="M153" s="453">
        <v>531.4</v>
      </c>
      <c r="N153" s="452" t="s">
        <v>796</v>
      </c>
      <c r="O153" s="451">
        <v>10</v>
      </c>
    </row>
    <row r="154" spans="1:15">
      <c r="A154" s="452" t="s">
        <v>853</v>
      </c>
      <c r="B154" s="452" t="s">
        <v>1301</v>
      </c>
      <c r="C154" s="452" t="s">
        <v>140</v>
      </c>
      <c r="D154" s="452" t="s">
        <v>1832</v>
      </c>
      <c r="E154" s="452" t="s">
        <v>541</v>
      </c>
      <c r="F154" s="452">
        <f t="shared" si="2"/>
        <v>2001</v>
      </c>
      <c r="G154" s="455" t="s">
        <v>1831</v>
      </c>
      <c r="H154" s="454">
        <v>-2</v>
      </c>
      <c r="I154" s="453">
        <v>7.53</v>
      </c>
      <c r="J154" s="453">
        <v>10.3</v>
      </c>
      <c r="K154" s="453">
        <v>47</v>
      </c>
      <c r="L154" s="452" t="s">
        <v>1771</v>
      </c>
      <c r="M154" s="453">
        <v>380.2</v>
      </c>
      <c r="N154" s="452" t="s">
        <v>215</v>
      </c>
      <c r="O154" s="451">
        <v>14</v>
      </c>
    </row>
    <row r="155" spans="1:15">
      <c r="A155" s="452" t="s">
        <v>853</v>
      </c>
      <c r="B155" s="452" t="s">
        <v>855</v>
      </c>
      <c r="C155" s="452" t="s">
        <v>854</v>
      </c>
      <c r="D155" s="452" t="s">
        <v>1830</v>
      </c>
      <c r="E155" s="452" t="s">
        <v>541</v>
      </c>
      <c r="F155" s="452">
        <f t="shared" si="2"/>
        <v>2001</v>
      </c>
      <c r="G155" s="455" t="s">
        <v>1829</v>
      </c>
      <c r="H155" s="454">
        <v>-151.9</v>
      </c>
      <c r="I155" s="453" t="s">
        <v>97</v>
      </c>
      <c r="J155" s="453">
        <v>10.6</v>
      </c>
      <c r="K155" s="453" t="s">
        <v>97</v>
      </c>
      <c r="L155" s="452" t="s">
        <v>97</v>
      </c>
      <c r="M155" s="453" t="s">
        <v>97</v>
      </c>
      <c r="N155" s="452" t="s">
        <v>97</v>
      </c>
      <c r="O155" s="451">
        <v>10</v>
      </c>
    </row>
    <row r="156" spans="1:15">
      <c r="A156" s="452" t="s">
        <v>841</v>
      </c>
      <c r="B156" s="452" t="s">
        <v>842</v>
      </c>
      <c r="C156" s="452" t="s">
        <v>17</v>
      </c>
      <c r="D156" s="452" t="s">
        <v>1828</v>
      </c>
      <c r="E156" s="452" t="s">
        <v>541</v>
      </c>
      <c r="F156" s="452">
        <f t="shared" si="2"/>
        <v>2001</v>
      </c>
      <c r="G156" s="455" t="s">
        <v>1827</v>
      </c>
      <c r="H156" s="454">
        <v>39</v>
      </c>
      <c r="I156" s="453">
        <v>9.9</v>
      </c>
      <c r="J156" s="453">
        <v>12.88</v>
      </c>
      <c r="K156" s="453">
        <v>53.68</v>
      </c>
      <c r="L156" s="452" t="s">
        <v>1677</v>
      </c>
      <c r="M156" s="453">
        <v>731.7</v>
      </c>
      <c r="N156" s="452" t="s">
        <v>215</v>
      </c>
      <c r="O156" s="451">
        <v>4</v>
      </c>
    </row>
    <row r="157" spans="1:15">
      <c r="A157" s="452" t="s">
        <v>811</v>
      </c>
      <c r="B157" s="452" t="s">
        <v>812</v>
      </c>
      <c r="C157" s="452" t="s">
        <v>17</v>
      </c>
      <c r="D157" s="452" t="s">
        <v>1826</v>
      </c>
      <c r="E157" s="452" t="s">
        <v>541</v>
      </c>
      <c r="F157" s="452">
        <f t="shared" si="2"/>
        <v>2001</v>
      </c>
      <c r="G157" s="455" t="s">
        <v>1825</v>
      </c>
      <c r="H157" s="454">
        <v>-117.7</v>
      </c>
      <c r="I157" s="453">
        <v>9.7100000000000009</v>
      </c>
      <c r="J157" s="453">
        <v>12.5</v>
      </c>
      <c r="K157" s="453">
        <v>51.67</v>
      </c>
      <c r="L157" s="452" t="s">
        <v>1677</v>
      </c>
      <c r="M157" s="453" t="s">
        <v>97</v>
      </c>
      <c r="N157" s="452" t="s">
        <v>97</v>
      </c>
      <c r="O157" s="451">
        <v>5</v>
      </c>
    </row>
    <row r="158" spans="1:15">
      <c r="A158" s="452" t="s">
        <v>1163</v>
      </c>
      <c r="B158" s="452" t="s">
        <v>1212</v>
      </c>
      <c r="C158" s="452" t="s">
        <v>29</v>
      </c>
      <c r="D158" s="452" t="s">
        <v>1824</v>
      </c>
      <c r="E158" s="452" t="s">
        <v>541</v>
      </c>
      <c r="F158" s="452">
        <f t="shared" si="2"/>
        <v>2002</v>
      </c>
      <c r="G158" s="455" t="s">
        <v>1823</v>
      </c>
      <c r="H158" s="454">
        <v>4.2</v>
      </c>
      <c r="I158" s="453">
        <v>7.35</v>
      </c>
      <c r="J158" s="453">
        <v>10</v>
      </c>
      <c r="K158" s="453" t="s">
        <v>97</v>
      </c>
      <c r="L158" s="452" t="s">
        <v>1799</v>
      </c>
      <c r="M158" s="453" t="s">
        <v>97</v>
      </c>
      <c r="N158" s="452" t="s">
        <v>796</v>
      </c>
      <c r="O158" s="451">
        <v>6</v>
      </c>
    </row>
    <row r="159" spans="1:15">
      <c r="A159" s="452" t="s">
        <v>851</v>
      </c>
      <c r="B159" s="452" t="s">
        <v>1120</v>
      </c>
      <c r="C159" s="452" t="s">
        <v>817</v>
      </c>
      <c r="D159" s="452" t="s">
        <v>1822</v>
      </c>
      <c r="E159" s="452" t="s">
        <v>541</v>
      </c>
      <c r="F159" s="452">
        <f t="shared" si="2"/>
        <v>2002</v>
      </c>
      <c r="G159" s="455" t="s">
        <v>1821</v>
      </c>
      <c r="H159" s="454">
        <v>-40.200000000000003</v>
      </c>
      <c r="I159" s="453">
        <v>8.3699999999999992</v>
      </c>
      <c r="J159" s="453">
        <v>10.1</v>
      </c>
      <c r="K159" s="453">
        <v>42.59</v>
      </c>
      <c r="L159" s="452" t="s">
        <v>1820</v>
      </c>
      <c r="M159" s="453">
        <v>2087.8000000000002</v>
      </c>
      <c r="N159" s="452" t="s">
        <v>796</v>
      </c>
      <c r="O159" s="451">
        <v>5</v>
      </c>
    </row>
    <row r="160" spans="1:15">
      <c r="A160" s="452" t="s">
        <v>847</v>
      </c>
      <c r="B160" s="452" t="s">
        <v>848</v>
      </c>
      <c r="C160" s="452" t="s">
        <v>132</v>
      </c>
      <c r="D160" s="452" t="s">
        <v>1819</v>
      </c>
      <c r="E160" s="452" t="s">
        <v>541</v>
      </c>
      <c r="F160" s="452">
        <f t="shared" si="2"/>
        <v>2002</v>
      </c>
      <c r="G160" s="455" t="s">
        <v>1818</v>
      </c>
      <c r="H160" s="454">
        <v>-4.3</v>
      </c>
      <c r="I160" s="453">
        <v>10.24</v>
      </c>
      <c r="J160" s="453">
        <v>11.8</v>
      </c>
      <c r="K160" s="453">
        <v>48.87</v>
      </c>
      <c r="L160" s="452" t="s">
        <v>1768</v>
      </c>
      <c r="M160" s="453">
        <v>128.9</v>
      </c>
      <c r="N160" s="452" t="s">
        <v>215</v>
      </c>
      <c r="O160" s="451">
        <v>7</v>
      </c>
    </row>
    <row r="161" spans="1:15">
      <c r="A161" s="452" t="s">
        <v>851</v>
      </c>
      <c r="B161" s="452" t="s">
        <v>852</v>
      </c>
      <c r="C161" s="452" t="s">
        <v>817</v>
      </c>
      <c r="D161" s="452" t="s">
        <v>1817</v>
      </c>
      <c r="E161" s="452" t="s">
        <v>541</v>
      </c>
      <c r="F161" s="452">
        <f t="shared" si="2"/>
        <v>2002</v>
      </c>
      <c r="G161" s="455" t="s">
        <v>1816</v>
      </c>
      <c r="H161" s="454">
        <v>-13.7</v>
      </c>
      <c r="I161" s="453">
        <v>8.61</v>
      </c>
      <c r="J161" s="453">
        <v>10.17</v>
      </c>
      <c r="K161" s="453">
        <v>39.19</v>
      </c>
      <c r="L161" s="452" t="s">
        <v>1815</v>
      </c>
      <c r="M161" s="453">
        <v>973.7</v>
      </c>
      <c r="N161" s="452" t="s">
        <v>796</v>
      </c>
      <c r="O161" s="451">
        <v>5</v>
      </c>
    </row>
    <row r="162" spans="1:15">
      <c r="A162" s="452" t="s">
        <v>808</v>
      </c>
      <c r="B162" s="452" t="s">
        <v>809</v>
      </c>
      <c r="C162" s="452" t="s">
        <v>17</v>
      </c>
      <c r="D162" s="452" t="s">
        <v>1814</v>
      </c>
      <c r="E162" s="452" t="s">
        <v>541</v>
      </c>
      <c r="F162" s="452">
        <f t="shared" si="2"/>
        <v>2002</v>
      </c>
      <c r="G162" s="455" t="s">
        <v>1813</v>
      </c>
      <c r="H162" s="454">
        <v>53.2</v>
      </c>
      <c r="I162" s="453">
        <v>7.92</v>
      </c>
      <c r="J162" s="453">
        <v>12</v>
      </c>
      <c r="K162" s="453">
        <v>41.02</v>
      </c>
      <c r="L162" s="452" t="s">
        <v>1741</v>
      </c>
      <c r="M162" s="453">
        <v>1199.7</v>
      </c>
      <c r="N162" s="452" t="s">
        <v>215</v>
      </c>
      <c r="O162" s="451">
        <v>9</v>
      </c>
    </row>
    <row r="163" spans="1:15">
      <c r="A163" s="452" t="s">
        <v>872</v>
      </c>
      <c r="B163" s="452" t="s">
        <v>201</v>
      </c>
      <c r="C163" s="452" t="s">
        <v>87</v>
      </c>
      <c r="D163" s="452" t="s">
        <v>1812</v>
      </c>
      <c r="E163" s="452" t="s">
        <v>541</v>
      </c>
      <c r="F163" s="452">
        <f t="shared" si="2"/>
        <v>2002</v>
      </c>
      <c r="G163" s="455" t="s">
        <v>1811</v>
      </c>
      <c r="H163" s="454">
        <v>45.7</v>
      </c>
      <c r="I163" s="453" t="s">
        <v>97</v>
      </c>
      <c r="J163" s="453">
        <v>11.16</v>
      </c>
      <c r="K163" s="453">
        <v>42</v>
      </c>
      <c r="L163" s="452" t="s">
        <v>97</v>
      </c>
      <c r="M163" s="453" t="s">
        <v>97</v>
      </c>
      <c r="N163" s="452" t="s">
        <v>97</v>
      </c>
      <c r="O163" s="451">
        <v>6</v>
      </c>
    </row>
    <row r="164" spans="1:15">
      <c r="A164" s="452" t="s">
        <v>872</v>
      </c>
      <c r="B164" s="452" t="s">
        <v>873</v>
      </c>
      <c r="C164" s="452" t="s">
        <v>854</v>
      </c>
      <c r="D164" s="452" t="s">
        <v>1810</v>
      </c>
      <c r="E164" s="452" t="s">
        <v>541</v>
      </c>
      <c r="F164" s="452">
        <f t="shared" si="2"/>
        <v>2002</v>
      </c>
      <c r="G164" s="455" t="s">
        <v>1808</v>
      </c>
      <c r="H164" s="454">
        <v>59</v>
      </c>
      <c r="I164" s="453">
        <v>8.76</v>
      </c>
      <c r="J164" s="453">
        <v>11</v>
      </c>
      <c r="K164" s="453">
        <v>40</v>
      </c>
      <c r="L164" s="452" t="s">
        <v>97</v>
      </c>
      <c r="M164" s="453" t="s">
        <v>97</v>
      </c>
      <c r="N164" s="452" t="s">
        <v>97</v>
      </c>
      <c r="O164" s="451">
        <v>6</v>
      </c>
    </row>
    <row r="165" spans="1:15">
      <c r="A165" s="452" t="s">
        <v>874</v>
      </c>
      <c r="B165" s="452" t="s">
        <v>877</v>
      </c>
      <c r="C165" s="452" t="s">
        <v>51</v>
      </c>
      <c r="D165" s="452" t="s">
        <v>1809</v>
      </c>
      <c r="E165" s="452" t="s">
        <v>541</v>
      </c>
      <c r="F165" s="452">
        <f t="shared" si="2"/>
        <v>2002</v>
      </c>
      <c r="G165" s="455" t="s">
        <v>1808</v>
      </c>
      <c r="H165" s="454">
        <v>58.6</v>
      </c>
      <c r="I165" s="453">
        <v>10.23</v>
      </c>
      <c r="J165" s="453">
        <v>12.3</v>
      </c>
      <c r="K165" s="453">
        <v>54.99</v>
      </c>
      <c r="L165" s="452" t="s">
        <v>1677</v>
      </c>
      <c r="M165" s="453">
        <v>793.7</v>
      </c>
      <c r="N165" s="452" t="s">
        <v>215</v>
      </c>
      <c r="O165" s="451">
        <v>14</v>
      </c>
    </row>
    <row r="166" spans="1:15">
      <c r="A166" s="452" t="s">
        <v>1505</v>
      </c>
      <c r="B166" s="452" t="s">
        <v>1807</v>
      </c>
      <c r="C166" s="452" t="s">
        <v>1806</v>
      </c>
      <c r="D166" s="452" t="s">
        <v>1805</v>
      </c>
      <c r="E166" s="452" t="s">
        <v>541</v>
      </c>
      <c r="F166" s="452">
        <f t="shared" si="2"/>
        <v>2002</v>
      </c>
      <c r="G166" s="455" t="s">
        <v>1804</v>
      </c>
      <c r="H166" s="454">
        <v>4.8</v>
      </c>
      <c r="I166" s="453">
        <v>6.43</v>
      </c>
      <c r="J166" s="453">
        <v>11</v>
      </c>
      <c r="K166" s="453">
        <v>50</v>
      </c>
      <c r="L166" s="452" t="s">
        <v>1730</v>
      </c>
      <c r="M166" s="453" t="s">
        <v>97</v>
      </c>
      <c r="N166" s="452" t="s">
        <v>215</v>
      </c>
      <c r="O166" s="451">
        <v>8</v>
      </c>
    </row>
    <row r="167" spans="1:15">
      <c r="A167" s="452" t="s">
        <v>874</v>
      </c>
      <c r="B167" s="452" t="s">
        <v>1073</v>
      </c>
      <c r="C167" s="452" t="s">
        <v>93</v>
      </c>
      <c r="D167" s="452" t="s">
        <v>1803</v>
      </c>
      <c r="E167" s="452" t="s">
        <v>541</v>
      </c>
      <c r="F167" s="452">
        <f t="shared" si="2"/>
        <v>2002</v>
      </c>
      <c r="G167" s="455" t="s">
        <v>1802</v>
      </c>
      <c r="H167" s="454">
        <v>60.1</v>
      </c>
      <c r="I167" s="453">
        <v>10.02</v>
      </c>
      <c r="J167" s="453">
        <v>12.3</v>
      </c>
      <c r="K167" s="453">
        <v>44.67</v>
      </c>
      <c r="L167" s="452" t="s">
        <v>1677</v>
      </c>
      <c r="M167" s="453">
        <v>840.4</v>
      </c>
      <c r="N167" s="452" t="s">
        <v>215</v>
      </c>
      <c r="O167" s="451">
        <v>13</v>
      </c>
    </row>
    <row r="168" spans="1:15">
      <c r="A168" s="452" t="s">
        <v>803</v>
      </c>
      <c r="B168" s="452" t="s">
        <v>804</v>
      </c>
      <c r="C168" s="452" t="s">
        <v>13</v>
      </c>
      <c r="D168" s="452" t="s">
        <v>1801</v>
      </c>
      <c r="E168" s="452" t="s">
        <v>541</v>
      </c>
      <c r="F168" s="452">
        <f t="shared" si="2"/>
        <v>2002</v>
      </c>
      <c r="G168" s="455" t="s">
        <v>1800</v>
      </c>
      <c r="H168" s="454">
        <v>-30.9</v>
      </c>
      <c r="I168" s="453">
        <v>8.41</v>
      </c>
      <c r="J168" s="453">
        <v>10.45</v>
      </c>
      <c r="K168" s="453">
        <v>47</v>
      </c>
      <c r="L168" s="452" t="s">
        <v>1799</v>
      </c>
      <c r="M168" s="453">
        <v>757.7</v>
      </c>
      <c r="N168" s="452" t="s">
        <v>215</v>
      </c>
      <c r="O168" s="451">
        <v>10</v>
      </c>
    </row>
    <row r="169" spans="1:15">
      <c r="A169" s="452" t="s">
        <v>1059</v>
      </c>
      <c r="B169" s="452" t="s">
        <v>1058</v>
      </c>
      <c r="C169" s="452" t="s">
        <v>39</v>
      </c>
      <c r="D169" s="452" t="s">
        <v>1798</v>
      </c>
      <c r="E169" s="452" t="s">
        <v>541</v>
      </c>
      <c r="F169" s="452">
        <f t="shared" si="2"/>
        <v>2002</v>
      </c>
      <c r="G169" s="455" t="s">
        <v>1797</v>
      </c>
      <c r="H169" s="454">
        <v>-25</v>
      </c>
      <c r="I169" s="453">
        <v>9.1199999999999992</v>
      </c>
      <c r="J169" s="453">
        <v>11.55</v>
      </c>
      <c r="K169" s="453">
        <v>56</v>
      </c>
      <c r="L169" s="452" t="s">
        <v>1782</v>
      </c>
      <c r="M169" s="453">
        <v>1560.6</v>
      </c>
      <c r="N169" s="452" t="s">
        <v>796</v>
      </c>
      <c r="O169" s="451">
        <v>16</v>
      </c>
    </row>
    <row r="170" spans="1:15">
      <c r="A170" s="452" t="s">
        <v>841</v>
      </c>
      <c r="B170" s="452" t="s">
        <v>1796</v>
      </c>
      <c r="C170" s="452" t="s">
        <v>63</v>
      </c>
      <c r="D170" s="452" t="s">
        <v>1795</v>
      </c>
      <c r="E170" s="452" t="s">
        <v>541</v>
      </c>
      <c r="F170" s="452">
        <f t="shared" si="2"/>
        <v>2002</v>
      </c>
      <c r="G170" s="455" t="s">
        <v>1794</v>
      </c>
      <c r="H170" s="454">
        <v>48.2</v>
      </c>
      <c r="I170" s="453">
        <v>9.09</v>
      </c>
      <c r="J170" s="453">
        <v>11.75</v>
      </c>
      <c r="K170" s="453">
        <v>44.99</v>
      </c>
      <c r="L170" s="452" t="s">
        <v>1652</v>
      </c>
      <c r="M170" s="453">
        <v>1174.9000000000001</v>
      </c>
      <c r="N170" s="452" t="s">
        <v>215</v>
      </c>
      <c r="O170" s="451">
        <v>3</v>
      </c>
    </row>
    <row r="171" spans="1:15">
      <c r="A171" s="452" t="s">
        <v>833</v>
      </c>
      <c r="B171" s="452" t="s">
        <v>835</v>
      </c>
      <c r="C171" s="452" t="s">
        <v>51</v>
      </c>
      <c r="D171" s="452" t="s">
        <v>1793</v>
      </c>
      <c r="E171" s="452" t="s">
        <v>541</v>
      </c>
      <c r="F171" s="452">
        <f t="shared" si="2"/>
        <v>2002</v>
      </c>
      <c r="G171" s="455" t="s">
        <v>1792</v>
      </c>
      <c r="H171" s="454">
        <v>4.9000000000000004</v>
      </c>
      <c r="I171" s="453">
        <v>8.59</v>
      </c>
      <c r="J171" s="453">
        <v>11.4</v>
      </c>
      <c r="K171" s="453" t="s">
        <v>97</v>
      </c>
      <c r="L171" s="452" t="s">
        <v>1652</v>
      </c>
      <c r="M171" s="453" t="s">
        <v>97</v>
      </c>
      <c r="N171" s="452" t="s">
        <v>97</v>
      </c>
      <c r="O171" s="451">
        <v>4</v>
      </c>
    </row>
    <row r="172" spans="1:15">
      <c r="A172" s="452" t="s">
        <v>826</v>
      </c>
      <c r="B172" s="452" t="s">
        <v>827</v>
      </c>
      <c r="C172" s="452" t="s">
        <v>63</v>
      </c>
      <c r="D172" s="452" t="s">
        <v>1791</v>
      </c>
      <c r="E172" s="452" t="s">
        <v>541</v>
      </c>
      <c r="F172" s="452">
        <f t="shared" si="2"/>
        <v>2003</v>
      </c>
      <c r="G172" s="455" t="s">
        <v>1790</v>
      </c>
      <c r="H172" s="454">
        <v>-22.1</v>
      </c>
      <c r="I172" s="453" t="s">
        <v>97</v>
      </c>
      <c r="J172" s="453">
        <v>11.1</v>
      </c>
      <c r="K172" s="453" t="s">
        <v>97</v>
      </c>
      <c r="L172" s="452" t="s">
        <v>97</v>
      </c>
      <c r="M172" s="453" t="s">
        <v>97</v>
      </c>
      <c r="N172" s="452" t="s">
        <v>97</v>
      </c>
      <c r="O172" s="451">
        <v>19</v>
      </c>
    </row>
    <row r="173" spans="1:15">
      <c r="A173" s="452" t="s">
        <v>861</v>
      </c>
      <c r="B173" s="452" t="s">
        <v>862</v>
      </c>
      <c r="C173" s="452" t="s">
        <v>21</v>
      </c>
      <c r="D173" s="452" t="s">
        <v>1789</v>
      </c>
      <c r="E173" s="452" t="s">
        <v>541</v>
      </c>
      <c r="F173" s="452">
        <f t="shared" si="2"/>
        <v>2003</v>
      </c>
      <c r="G173" s="455" t="s">
        <v>1788</v>
      </c>
      <c r="H173" s="454">
        <v>70.7</v>
      </c>
      <c r="I173" s="453">
        <v>9.94</v>
      </c>
      <c r="J173" s="453">
        <v>12.45</v>
      </c>
      <c r="K173" s="453">
        <v>52.18</v>
      </c>
      <c r="L173" s="452" t="s">
        <v>1787</v>
      </c>
      <c r="M173" s="453">
        <v>3174.8</v>
      </c>
      <c r="N173" s="452" t="s">
        <v>796</v>
      </c>
      <c r="O173" s="451">
        <v>5</v>
      </c>
    </row>
    <row r="174" spans="1:15">
      <c r="A174" s="452" t="s">
        <v>874</v>
      </c>
      <c r="B174" s="452" t="s">
        <v>875</v>
      </c>
      <c r="C174" s="452" t="s">
        <v>47</v>
      </c>
      <c r="D174" s="452" t="s">
        <v>1786</v>
      </c>
      <c r="E174" s="452" t="s">
        <v>541</v>
      </c>
      <c r="F174" s="452">
        <f t="shared" si="2"/>
        <v>2003</v>
      </c>
      <c r="G174" s="455" t="s">
        <v>1785</v>
      </c>
      <c r="H174" s="454">
        <v>20.3</v>
      </c>
      <c r="I174" s="453">
        <v>10.17</v>
      </c>
      <c r="J174" s="453">
        <v>12.3</v>
      </c>
      <c r="K174" s="453">
        <v>55.42</v>
      </c>
      <c r="L174" s="452" t="s">
        <v>1652</v>
      </c>
      <c r="M174" s="453">
        <v>280.89999999999998</v>
      </c>
      <c r="N174" s="452" t="s">
        <v>215</v>
      </c>
      <c r="O174" s="451">
        <v>10</v>
      </c>
    </row>
    <row r="175" spans="1:15">
      <c r="A175" s="452" t="s">
        <v>880</v>
      </c>
      <c r="B175" s="452" t="s">
        <v>428</v>
      </c>
      <c r="C175" s="452" t="s">
        <v>817</v>
      </c>
      <c r="D175" s="452" t="s">
        <v>1784</v>
      </c>
      <c r="E175" s="452" t="s">
        <v>541</v>
      </c>
      <c r="F175" s="452">
        <f t="shared" si="2"/>
        <v>2003</v>
      </c>
      <c r="G175" s="455" t="s">
        <v>1783</v>
      </c>
      <c r="H175" s="454">
        <v>8.6999999999999993</v>
      </c>
      <c r="I175" s="453">
        <v>8.4499999999999993</v>
      </c>
      <c r="J175" s="453">
        <v>10.75</v>
      </c>
      <c r="K175" s="453">
        <v>45.7</v>
      </c>
      <c r="L175" s="452" t="s">
        <v>1782</v>
      </c>
      <c r="M175" s="453">
        <v>888</v>
      </c>
      <c r="N175" s="452" t="s">
        <v>796</v>
      </c>
      <c r="O175" s="451">
        <v>10</v>
      </c>
    </row>
    <row r="176" spans="1:15">
      <c r="A176" s="452" t="s">
        <v>853</v>
      </c>
      <c r="B176" s="452" t="s">
        <v>1270</v>
      </c>
      <c r="C176" s="452" t="s">
        <v>854</v>
      </c>
      <c r="D176" s="452" t="s">
        <v>1781</v>
      </c>
      <c r="E176" s="452" t="s">
        <v>541</v>
      </c>
      <c r="F176" s="452">
        <f t="shared" si="2"/>
        <v>2003</v>
      </c>
      <c r="G176" s="455" t="s">
        <v>1780</v>
      </c>
      <c r="H176" s="454">
        <v>-15.6</v>
      </c>
      <c r="I176" s="453">
        <v>8.11</v>
      </c>
      <c r="J176" s="453">
        <v>9.9600000000000009</v>
      </c>
      <c r="K176" s="453">
        <v>41.4</v>
      </c>
      <c r="L176" s="452" t="s">
        <v>1668</v>
      </c>
      <c r="M176" s="453">
        <v>1130</v>
      </c>
      <c r="N176" s="452" t="s">
        <v>215</v>
      </c>
      <c r="O176" s="451">
        <v>12</v>
      </c>
    </row>
    <row r="177" spans="1:15">
      <c r="A177" s="452" t="s">
        <v>874</v>
      </c>
      <c r="B177" s="452" t="s">
        <v>877</v>
      </c>
      <c r="C177" s="452" t="s">
        <v>51</v>
      </c>
      <c r="D177" s="452" t="s">
        <v>1779</v>
      </c>
      <c r="E177" s="452" t="s">
        <v>541</v>
      </c>
      <c r="F177" s="452">
        <f t="shared" si="2"/>
        <v>2003</v>
      </c>
      <c r="G177" s="455" t="s">
        <v>1778</v>
      </c>
      <c r="H177" s="454">
        <v>21.4</v>
      </c>
      <c r="I177" s="453">
        <v>9.61</v>
      </c>
      <c r="J177" s="453">
        <v>12</v>
      </c>
      <c r="K177" s="453">
        <v>55</v>
      </c>
      <c r="L177" s="452" t="s">
        <v>1652</v>
      </c>
      <c r="M177" s="453">
        <v>810</v>
      </c>
      <c r="N177" s="452" t="s">
        <v>215</v>
      </c>
      <c r="O177" s="451">
        <v>11</v>
      </c>
    </row>
    <row r="178" spans="1:15">
      <c r="A178" s="452" t="s">
        <v>874</v>
      </c>
      <c r="B178" s="452" t="s">
        <v>1073</v>
      </c>
      <c r="C178" s="452" t="s">
        <v>93</v>
      </c>
      <c r="D178" s="452" t="s">
        <v>1777</v>
      </c>
      <c r="E178" s="452" t="s">
        <v>541</v>
      </c>
      <c r="F178" s="452">
        <f t="shared" si="2"/>
        <v>2003</v>
      </c>
      <c r="G178" s="455" t="s">
        <v>1776</v>
      </c>
      <c r="H178" s="454">
        <v>77.099999999999994</v>
      </c>
      <c r="I178" s="453">
        <v>10.220000000000001</v>
      </c>
      <c r="J178" s="453">
        <v>12</v>
      </c>
      <c r="K178" s="453">
        <v>51.72</v>
      </c>
      <c r="L178" s="452" t="s">
        <v>1652</v>
      </c>
      <c r="M178" s="453">
        <v>894.1</v>
      </c>
      <c r="N178" s="452" t="s">
        <v>215</v>
      </c>
      <c r="O178" s="451">
        <v>11</v>
      </c>
    </row>
    <row r="179" spans="1:15">
      <c r="A179" s="452" t="s">
        <v>1237</v>
      </c>
      <c r="B179" s="452" t="s">
        <v>1157</v>
      </c>
      <c r="C179" s="452" t="s">
        <v>93</v>
      </c>
      <c r="D179" s="452" t="s">
        <v>1775</v>
      </c>
      <c r="E179" s="452" t="s">
        <v>541</v>
      </c>
      <c r="F179" s="452">
        <f t="shared" si="2"/>
        <v>2003</v>
      </c>
      <c r="G179" s="455" t="s">
        <v>1774</v>
      </c>
      <c r="H179" s="454">
        <v>25.8</v>
      </c>
      <c r="I179" s="453">
        <v>9.08</v>
      </c>
      <c r="J179" s="453">
        <v>11.15</v>
      </c>
      <c r="K179" s="453">
        <v>47.2</v>
      </c>
      <c r="L179" s="452" t="s">
        <v>1768</v>
      </c>
      <c r="M179" s="453">
        <v>1394.2</v>
      </c>
      <c r="N179" s="452" t="s">
        <v>215</v>
      </c>
      <c r="O179" s="451">
        <v>12</v>
      </c>
    </row>
    <row r="180" spans="1:15">
      <c r="A180" s="452" t="s">
        <v>801</v>
      </c>
      <c r="B180" s="452" t="s">
        <v>1124</v>
      </c>
      <c r="C180" s="452" t="s">
        <v>85</v>
      </c>
      <c r="D180" s="452" t="s">
        <v>1773</v>
      </c>
      <c r="E180" s="452" t="s">
        <v>541</v>
      </c>
      <c r="F180" s="452">
        <f t="shared" si="2"/>
        <v>2003</v>
      </c>
      <c r="G180" s="455" t="s">
        <v>1772</v>
      </c>
      <c r="H180" s="454">
        <v>16</v>
      </c>
      <c r="I180" s="453">
        <v>9.07</v>
      </c>
      <c r="J180" s="453">
        <v>10.75</v>
      </c>
      <c r="K180" s="453">
        <v>47.5</v>
      </c>
      <c r="L180" s="452" t="s">
        <v>1771</v>
      </c>
      <c r="M180" s="453">
        <v>110</v>
      </c>
      <c r="N180" s="452" t="s">
        <v>215</v>
      </c>
      <c r="O180" s="451">
        <v>8</v>
      </c>
    </row>
    <row r="181" spans="1:15">
      <c r="A181" s="452" t="s">
        <v>801</v>
      </c>
      <c r="B181" s="452" t="s">
        <v>802</v>
      </c>
      <c r="C181" s="452" t="s">
        <v>1</v>
      </c>
      <c r="D181" s="452" t="s">
        <v>1770</v>
      </c>
      <c r="E181" s="452" t="s">
        <v>541</v>
      </c>
      <c r="F181" s="452">
        <f t="shared" si="2"/>
        <v>2003</v>
      </c>
      <c r="G181" s="455" t="s">
        <v>1769</v>
      </c>
      <c r="H181" s="454">
        <v>-21.1</v>
      </c>
      <c r="I181" s="453">
        <v>9.08</v>
      </c>
      <c r="J181" s="453">
        <v>10.75</v>
      </c>
      <c r="K181" s="453">
        <v>51.4</v>
      </c>
      <c r="L181" s="452" t="s">
        <v>1768</v>
      </c>
      <c r="M181" s="453">
        <v>2770.5</v>
      </c>
      <c r="N181" s="452" t="s">
        <v>215</v>
      </c>
      <c r="O181" s="451">
        <v>13</v>
      </c>
    </row>
    <row r="182" spans="1:15">
      <c r="A182" s="452" t="s">
        <v>849</v>
      </c>
      <c r="B182" s="452" t="s">
        <v>1304</v>
      </c>
      <c r="C182" s="452" t="s">
        <v>23</v>
      </c>
      <c r="D182" s="452" t="s">
        <v>1767</v>
      </c>
      <c r="E182" s="452" t="s">
        <v>541</v>
      </c>
      <c r="F182" s="452">
        <f t="shared" si="2"/>
        <v>2003</v>
      </c>
      <c r="G182" s="455" t="s">
        <v>1766</v>
      </c>
      <c r="H182" s="454">
        <v>159.5</v>
      </c>
      <c r="I182" s="453">
        <v>8.18</v>
      </c>
      <c r="J182" s="453">
        <v>9.75</v>
      </c>
      <c r="K182" s="453">
        <v>41.45</v>
      </c>
      <c r="L182" s="452" t="s">
        <v>1677</v>
      </c>
      <c r="M182" s="453">
        <v>3092</v>
      </c>
      <c r="N182" s="452" t="s">
        <v>796</v>
      </c>
      <c r="O182" s="451">
        <v>13</v>
      </c>
    </row>
    <row r="183" spans="1:15">
      <c r="A183" s="452" t="s">
        <v>849</v>
      </c>
      <c r="B183" s="452" t="s">
        <v>1310</v>
      </c>
      <c r="C183" s="452" t="s">
        <v>77</v>
      </c>
      <c r="D183" s="452" t="s">
        <v>1765</v>
      </c>
      <c r="E183" s="452" t="s">
        <v>541</v>
      </c>
      <c r="F183" s="452">
        <f t="shared" si="2"/>
        <v>2003</v>
      </c>
      <c r="G183" s="455" t="s">
        <v>1764</v>
      </c>
      <c r="H183" s="454">
        <v>-7.2</v>
      </c>
      <c r="I183" s="453">
        <v>8.02</v>
      </c>
      <c r="J183" s="453">
        <v>9.75</v>
      </c>
      <c r="K183" s="453">
        <v>46</v>
      </c>
      <c r="L183" s="452" t="s">
        <v>1763</v>
      </c>
      <c r="M183" s="453">
        <v>112.3</v>
      </c>
      <c r="N183" s="452" t="s">
        <v>796</v>
      </c>
      <c r="O183" s="451">
        <v>9</v>
      </c>
    </row>
    <row r="184" spans="1:15">
      <c r="A184" s="452" t="s">
        <v>849</v>
      </c>
      <c r="B184" s="452" t="s">
        <v>1680</v>
      </c>
      <c r="C184" s="452" t="s">
        <v>59</v>
      </c>
      <c r="D184" s="452" t="s">
        <v>1762</v>
      </c>
      <c r="E184" s="452" t="s">
        <v>541</v>
      </c>
      <c r="F184" s="452">
        <f t="shared" si="2"/>
        <v>2003</v>
      </c>
      <c r="G184" s="455" t="s">
        <v>1761</v>
      </c>
      <c r="H184" s="454">
        <v>-222.7</v>
      </c>
      <c r="I184" s="453">
        <v>8.3800000000000008</v>
      </c>
      <c r="J184" s="453">
        <v>9.5</v>
      </c>
      <c r="K184" s="453">
        <v>46</v>
      </c>
      <c r="L184" s="452" t="s">
        <v>1677</v>
      </c>
      <c r="M184" s="453">
        <v>2016.3</v>
      </c>
      <c r="N184" s="452" t="s">
        <v>796</v>
      </c>
      <c r="O184" s="451">
        <v>11</v>
      </c>
    </row>
    <row r="185" spans="1:15">
      <c r="A185" s="452" t="s">
        <v>859</v>
      </c>
      <c r="B185" s="452" t="s">
        <v>428</v>
      </c>
      <c r="C185" s="452" t="s">
        <v>817</v>
      </c>
      <c r="D185" s="452" t="s">
        <v>1760</v>
      </c>
      <c r="E185" s="452" t="s">
        <v>541</v>
      </c>
      <c r="F185" s="452">
        <f t="shared" si="2"/>
        <v>2003</v>
      </c>
      <c r="G185" s="455" t="s">
        <v>1759</v>
      </c>
      <c r="H185" s="454">
        <v>8.5</v>
      </c>
      <c r="I185" s="453">
        <v>8.2799999999999994</v>
      </c>
      <c r="J185" s="453">
        <v>10.5</v>
      </c>
      <c r="K185" s="453">
        <v>46</v>
      </c>
      <c r="L185" s="452" t="s">
        <v>1700</v>
      </c>
      <c r="M185" s="453">
        <v>2109</v>
      </c>
      <c r="N185" s="452" t="s">
        <v>215</v>
      </c>
      <c r="O185" s="451">
        <v>5</v>
      </c>
    </row>
    <row r="186" spans="1:15">
      <c r="A186" s="452" t="s">
        <v>803</v>
      </c>
      <c r="B186" s="452" t="s">
        <v>1294</v>
      </c>
      <c r="C186" s="452" t="s">
        <v>43</v>
      </c>
      <c r="D186" s="452" t="s">
        <v>1758</v>
      </c>
      <c r="E186" s="452" t="s">
        <v>541</v>
      </c>
      <c r="F186" s="452">
        <f t="shared" si="2"/>
        <v>2003</v>
      </c>
      <c r="G186" s="455" t="s">
        <v>1756</v>
      </c>
      <c r="H186" s="454">
        <v>70.5</v>
      </c>
      <c r="I186" s="453">
        <v>8.19</v>
      </c>
      <c r="J186" s="453">
        <v>9.85</v>
      </c>
      <c r="K186" s="453">
        <v>47.22</v>
      </c>
      <c r="L186" s="452" t="s">
        <v>1677</v>
      </c>
      <c r="M186" s="453" t="s">
        <v>97</v>
      </c>
      <c r="N186" s="452" t="s">
        <v>796</v>
      </c>
      <c r="O186" s="451">
        <v>4</v>
      </c>
    </row>
    <row r="187" spans="1:15">
      <c r="A187" s="452" t="s">
        <v>1045</v>
      </c>
      <c r="B187" s="452" t="s">
        <v>428</v>
      </c>
      <c r="C187" s="452" t="s">
        <v>817</v>
      </c>
      <c r="D187" s="452" t="s">
        <v>1757</v>
      </c>
      <c r="E187" s="452" t="s">
        <v>541</v>
      </c>
      <c r="F187" s="452">
        <f t="shared" si="2"/>
        <v>2003</v>
      </c>
      <c r="G187" s="455" t="s">
        <v>1756</v>
      </c>
      <c r="H187" s="454">
        <v>65</v>
      </c>
      <c r="I187" s="453">
        <v>8.43</v>
      </c>
      <c r="J187" s="453">
        <v>10.7</v>
      </c>
      <c r="K187" s="453">
        <v>47.04</v>
      </c>
      <c r="L187" s="452" t="s">
        <v>1755</v>
      </c>
      <c r="M187" s="453" t="s">
        <v>97</v>
      </c>
      <c r="N187" s="452" t="s">
        <v>215</v>
      </c>
      <c r="O187" s="451">
        <v>4</v>
      </c>
    </row>
    <row r="188" spans="1:15">
      <c r="A188" s="452" t="s">
        <v>847</v>
      </c>
      <c r="B188" s="452" t="s">
        <v>848</v>
      </c>
      <c r="C188" s="452" t="s">
        <v>132</v>
      </c>
      <c r="D188" s="452" t="s">
        <v>1754</v>
      </c>
      <c r="E188" s="452" t="s">
        <v>541</v>
      </c>
      <c r="F188" s="452">
        <f t="shared" si="2"/>
        <v>2003</v>
      </c>
      <c r="G188" s="455" t="s">
        <v>1753</v>
      </c>
      <c r="H188" s="454">
        <v>1</v>
      </c>
      <c r="I188" s="453">
        <v>10.02</v>
      </c>
      <c r="J188" s="453">
        <v>11.5</v>
      </c>
      <c r="K188" s="453">
        <v>50.32</v>
      </c>
      <c r="L188" s="452" t="s">
        <v>1652</v>
      </c>
      <c r="M188" s="453" t="s">
        <v>97</v>
      </c>
      <c r="N188" s="452" t="s">
        <v>97</v>
      </c>
      <c r="O188" s="451">
        <v>6</v>
      </c>
    </row>
    <row r="189" spans="1:15">
      <c r="A189" s="452" t="s">
        <v>874</v>
      </c>
      <c r="B189" s="452" t="s">
        <v>1073</v>
      </c>
      <c r="C189" s="452" t="s">
        <v>93</v>
      </c>
      <c r="D189" s="452" t="s">
        <v>1752</v>
      </c>
      <c r="E189" s="452" t="s">
        <v>541</v>
      </c>
      <c r="F189" s="452">
        <f t="shared" si="2"/>
        <v>2003</v>
      </c>
      <c r="G189" s="455" t="s">
        <v>1750</v>
      </c>
      <c r="H189" s="454">
        <v>14.5</v>
      </c>
      <c r="I189" s="453">
        <v>10.23</v>
      </c>
      <c r="J189" s="453">
        <v>12</v>
      </c>
      <c r="K189" s="453">
        <v>60.27</v>
      </c>
      <c r="L189" s="452" t="s">
        <v>1605</v>
      </c>
      <c r="M189" s="453">
        <v>920.1</v>
      </c>
      <c r="N189" s="452" t="s">
        <v>215</v>
      </c>
      <c r="O189" s="451">
        <v>9</v>
      </c>
    </row>
    <row r="190" spans="1:15">
      <c r="A190" s="452" t="s">
        <v>874</v>
      </c>
      <c r="B190" s="452" t="s">
        <v>877</v>
      </c>
      <c r="C190" s="452" t="s">
        <v>51</v>
      </c>
      <c r="D190" s="452" t="s">
        <v>1751</v>
      </c>
      <c r="E190" s="452" t="s">
        <v>541</v>
      </c>
      <c r="F190" s="452">
        <f t="shared" si="2"/>
        <v>2003</v>
      </c>
      <c r="G190" s="455" t="s">
        <v>1750</v>
      </c>
      <c r="H190" s="454">
        <v>59.4</v>
      </c>
      <c r="I190" s="453">
        <v>9.91</v>
      </c>
      <c r="J190" s="453">
        <v>12</v>
      </c>
      <c r="K190" s="453">
        <v>56</v>
      </c>
      <c r="L190" s="452" t="s">
        <v>1605</v>
      </c>
      <c r="M190" s="453">
        <v>846.2</v>
      </c>
      <c r="N190" s="452" t="s">
        <v>215</v>
      </c>
      <c r="O190" s="451">
        <v>8</v>
      </c>
    </row>
    <row r="191" spans="1:15">
      <c r="A191" s="452" t="s">
        <v>1505</v>
      </c>
      <c r="B191" s="452" t="s">
        <v>1596</v>
      </c>
      <c r="C191" s="452" t="s">
        <v>854</v>
      </c>
      <c r="D191" s="452" t="s">
        <v>1749</v>
      </c>
      <c r="E191" s="452" t="s">
        <v>541</v>
      </c>
      <c r="F191" s="452">
        <f t="shared" si="2"/>
        <v>2003</v>
      </c>
      <c r="G191" s="455" t="s">
        <v>1748</v>
      </c>
      <c r="H191" s="454" t="s">
        <v>97</v>
      </c>
      <c r="I191" s="453" t="s">
        <v>97</v>
      </c>
      <c r="J191" s="453">
        <v>10.5</v>
      </c>
      <c r="K191" s="453" t="s">
        <v>97</v>
      </c>
      <c r="L191" s="452" t="s">
        <v>97</v>
      </c>
      <c r="M191" s="453" t="s">
        <v>97</v>
      </c>
      <c r="N191" s="452" t="s">
        <v>97</v>
      </c>
      <c r="O191" s="451">
        <v>8</v>
      </c>
    </row>
    <row r="192" spans="1:15">
      <c r="A192" s="452" t="s">
        <v>874</v>
      </c>
      <c r="B192" s="452" t="s">
        <v>875</v>
      </c>
      <c r="C192" s="452" t="s">
        <v>47</v>
      </c>
      <c r="D192" s="452" t="s">
        <v>1747</v>
      </c>
      <c r="E192" s="452" t="s">
        <v>541</v>
      </c>
      <c r="F192" s="452">
        <f t="shared" si="2"/>
        <v>2004</v>
      </c>
      <c r="G192" s="455" t="s">
        <v>1746</v>
      </c>
      <c r="H192" s="454">
        <v>11.7</v>
      </c>
      <c r="I192" s="453">
        <v>10.11</v>
      </c>
      <c r="J192" s="453">
        <v>12</v>
      </c>
      <c r="K192" s="453">
        <v>55.91</v>
      </c>
      <c r="L192" s="452" t="s">
        <v>1605</v>
      </c>
      <c r="M192" s="453">
        <v>292.5</v>
      </c>
      <c r="N192" s="452" t="s">
        <v>215</v>
      </c>
      <c r="O192" s="451">
        <v>7</v>
      </c>
    </row>
    <row r="193" spans="1:15">
      <c r="A193" s="452" t="s">
        <v>880</v>
      </c>
      <c r="B193" s="452" t="s">
        <v>428</v>
      </c>
      <c r="C193" s="452" t="s">
        <v>817</v>
      </c>
      <c r="D193" s="452" t="s">
        <v>1745</v>
      </c>
      <c r="E193" s="452" t="s">
        <v>541</v>
      </c>
      <c r="F193" s="452">
        <f t="shared" si="2"/>
        <v>2004</v>
      </c>
      <c r="G193" s="455" t="s">
        <v>1744</v>
      </c>
      <c r="H193" s="454">
        <v>22.9</v>
      </c>
      <c r="I193" s="453">
        <v>8.42</v>
      </c>
      <c r="J193" s="453">
        <v>10.75</v>
      </c>
      <c r="K193" s="453">
        <v>44.95</v>
      </c>
      <c r="L193" s="452" t="s">
        <v>1735</v>
      </c>
      <c r="M193" s="453">
        <v>899</v>
      </c>
      <c r="N193" s="452" t="s">
        <v>796</v>
      </c>
      <c r="O193" s="451">
        <v>9</v>
      </c>
    </row>
    <row r="194" spans="1:15">
      <c r="A194" s="452" t="s">
        <v>851</v>
      </c>
      <c r="B194" s="452" t="s">
        <v>1120</v>
      </c>
      <c r="C194" s="452" t="s">
        <v>817</v>
      </c>
      <c r="D194" s="452" t="s">
        <v>1743</v>
      </c>
      <c r="E194" s="452" t="s">
        <v>541</v>
      </c>
      <c r="F194" s="452">
        <f t="shared" si="2"/>
        <v>2004</v>
      </c>
      <c r="G194" s="455" t="s">
        <v>1742</v>
      </c>
      <c r="H194" s="454">
        <v>48</v>
      </c>
      <c r="I194" s="453">
        <v>9.0299999999999994</v>
      </c>
      <c r="J194" s="453">
        <v>10.25</v>
      </c>
      <c r="K194" s="453">
        <v>33.97</v>
      </c>
      <c r="L194" s="452" t="s">
        <v>1741</v>
      </c>
      <c r="M194" s="453">
        <v>2257.1</v>
      </c>
      <c r="N194" s="452" t="s">
        <v>796</v>
      </c>
      <c r="O194" s="451">
        <v>5</v>
      </c>
    </row>
    <row r="195" spans="1:15">
      <c r="A195" s="452" t="s">
        <v>836</v>
      </c>
      <c r="B195" s="452" t="s">
        <v>1157</v>
      </c>
      <c r="C195" s="452" t="s">
        <v>93</v>
      </c>
      <c r="D195" s="452" t="s">
        <v>1740</v>
      </c>
      <c r="E195" s="452" t="s">
        <v>541</v>
      </c>
      <c r="F195" s="452">
        <f t="shared" si="2"/>
        <v>2004</v>
      </c>
      <c r="G195" s="455" t="s">
        <v>1739</v>
      </c>
      <c r="H195" s="454">
        <v>0.6</v>
      </c>
      <c r="I195" s="453">
        <v>9.17</v>
      </c>
      <c r="J195" s="453">
        <v>11.25</v>
      </c>
      <c r="K195" s="453">
        <v>47.15</v>
      </c>
      <c r="L195" s="452" t="s">
        <v>1677</v>
      </c>
      <c r="M195" s="453">
        <v>107.7</v>
      </c>
      <c r="N195" s="452" t="s">
        <v>215</v>
      </c>
      <c r="O195" s="451">
        <v>10</v>
      </c>
    </row>
    <row r="196" spans="1:15">
      <c r="A196" s="452" t="s">
        <v>821</v>
      </c>
      <c r="B196" s="452" t="s">
        <v>1738</v>
      </c>
      <c r="C196" s="452" t="s">
        <v>71</v>
      </c>
      <c r="D196" s="452" t="s">
        <v>1737</v>
      </c>
      <c r="E196" s="452" t="s">
        <v>541</v>
      </c>
      <c r="F196" s="452">
        <f t="shared" si="2"/>
        <v>2004</v>
      </c>
      <c r="G196" s="455" t="s">
        <v>1736</v>
      </c>
      <c r="H196" s="454">
        <v>107.3</v>
      </c>
      <c r="I196" s="453">
        <v>7.3</v>
      </c>
      <c r="J196" s="453">
        <v>10.5</v>
      </c>
      <c r="K196" s="453">
        <v>44.44</v>
      </c>
      <c r="L196" s="452" t="s">
        <v>1735</v>
      </c>
      <c r="M196" s="453">
        <v>3662.4</v>
      </c>
      <c r="N196" s="452" t="s">
        <v>796</v>
      </c>
      <c r="O196" s="451">
        <v>16</v>
      </c>
    </row>
    <row r="197" spans="1:15">
      <c r="A197" s="452" t="s">
        <v>816</v>
      </c>
      <c r="B197" s="452" t="s">
        <v>381</v>
      </c>
      <c r="C197" s="452" t="s">
        <v>53</v>
      </c>
      <c r="D197" s="452" t="s">
        <v>1734</v>
      </c>
      <c r="E197" s="452" t="s">
        <v>541</v>
      </c>
      <c r="F197" s="452">
        <f t="shared" si="2"/>
        <v>2004</v>
      </c>
      <c r="G197" s="455" t="s">
        <v>1733</v>
      </c>
      <c r="H197" s="454">
        <v>39.5</v>
      </c>
      <c r="I197" s="453">
        <v>7.85</v>
      </c>
      <c r="J197" s="453">
        <v>10.25</v>
      </c>
      <c r="K197" s="453">
        <v>45.97</v>
      </c>
      <c r="L197" s="452" t="s">
        <v>1652</v>
      </c>
      <c r="M197" s="453">
        <v>1519.9</v>
      </c>
      <c r="N197" s="452" t="s">
        <v>215</v>
      </c>
      <c r="O197" s="451">
        <v>7</v>
      </c>
    </row>
    <row r="198" spans="1:15">
      <c r="A198" s="452" t="s">
        <v>851</v>
      </c>
      <c r="B198" s="452" t="s">
        <v>852</v>
      </c>
      <c r="C198" s="452" t="s">
        <v>817</v>
      </c>
      <c r="D198" s="452" t="s">
        <v>1732</v>
      </c>
      <c r="E198" s="452" t="s">
        <v>541</v>
      </c>
      <c r="F198" s="452">
        <f t="shared" ref="F198:F261" si="3">YEAR(G198)</f>
        <v>2004</v>
      </c>
      <c r="G198" s="455" t="s">
        <v>1731</v>
      </c>
      <c r="H198" s="454">
        <v>46.7</v>
      </c>
      <c r="I198" s="453">
        <v>9.26</v>
      </c>
      <c r="J198" s="453">
        <v>10.25</v>
      </c>
      <c r="K198" s="453">
        <v>35.770000000000003</v>
      </c>
      <c r="L198" s="452" t="s">
        <v>1730</v>
      </c>
      <c r="M198" s="453">
        <v>1121</v>
      </c>
      <c r="N198" s="452" t="s">
        <v>796</v>
      </c>
      <c r="O198" s="451">
        <v>5</v>
      </c>
    </row>
    <row r="199" spans="1:15" ht="30">
      <c r="A199" s="452" t="s">
        <v>800</v>
      </c>
      <c r="B199" s="452" t="s">
        <v>998</v>
      </c>
      <c r="C199" s="452" t="s">
        <v>33</v>
      </c>
      <c r="D199" s="452" t="s">
        <v>1729</v>
      </c>
      <c r="E199" s="452" t="s">
        <v>541</v>
      </c>
      <c r="F199" s="452">
        <f t="shared" si="3"/>
        <v>2004</v>
      </c>
      <c r="G199" s="455" t="s">
        <v>1728</v>
      </c>
      <c r="H199" s="454">
        <v>274</v>
      </c>
      <c r="I199" s="453">
        <v>9.24</v>
      </c>
      <c r="J199" s="453">
        <v>11.22</v>
      </c>
      <c r="K199" s="453">
        <v>48</v>
      </c>
      <c r="L199" s="452" t="s">
        <v>1652</v>
      </c>
      <c r="M199" s="453">
        <v>9321</v>
      </c>
      <c r="N199" s="452" t="s">
        <v>215</v>
      </c>
      <c r="O199" s="451">
        <v>19</v>
      </c>
    </row>
    <row r="200" spans="1:15">
      <c r="A200" s="452" t="s">
        <v>824</v>
      </c>
      <c r="B200" s="452" t="s">
        <v>870</v>
      </c>
      <c r="C200" s="452" t="s">
        <v>25</v>
      </c>
      <c r="D200" s="452" t="s">
        <v>1727</v>
      </c>
      <c r="E200" s="452" t="s">
        <v>541</v>
      </c>
      <c r="F200" s="452">
        <f t="shared" si="3"/>
        <v>2004</v>
      </c>
      <c r="G200" s="455" t="s">
        <v>1725</v>
      </c>
      <c r="H200" s="454">
        <v>46.1</v>
      </c>
      <c r="I200" s="453">
        <v>6.48</v>
      </c>
      <c r="J200" s="453">
        <v>10.5</v>
      </c>
      <c r="K200" s="453">
        <v>51.58</v>
      </c>
      <c r="L200" s="452" t="s">
        <v>1671</v>
      </c>
      <c r="M200" s="453">
        <v>1400.6</v>
      </c>
      <c r="N200" s="452" t="s">
        <v>796</v>
      </c>
      <c r="O200" s="451">
        <v>6</v>
      </c>
    </row>
    <row r="201" spans="1:15">
      <c r="A201" s="452" t="s">
        <v>824</v>
      </c>
      <c r="B201" s="452" t="s">
        <v>1001</v>
      </c>
      <c r="C201" s="452" t="s">
        <v>25</v>
      </c>
      <c r="D201" s="452" t="s">
        <v>1726</v>
      </c>
      <c r="E201" s="452" t="s">
        <v>541</v>
      </c>
      <c r="F201" s="452">
        <f t="shared" si="3"/>
        <v>2004</v>
      </c>
      <c r="G201" s="455" t="s">
        <v>1725</v>
      </c>
      <c r="H201" s="454">
        <v>43.4</v>
      </c>
      <c r="I201" s="453">
        <v>6.69</v>
      </c>
      <c r="J201" s="453">
        <v>10.5</v>
      </c>
      <c r="K201" s="453">
        <v>48.6</v>
      </c>
      <c r="L201" s="452" t="s">
        <v>1671</v>
      </c>
      <c r="M201" s="453">
        <v>1506.1</v>
      </c>
      <c r="N201" s="452" t="s">
        <v>796</v>
      </c>
      <c r="O201" s="451">
        <v>6</v>
      </c>
    </row>
    <row r="202" spans="1:15" ht="30">
      <c r="A202" s="452" t="s">
        <v>800</v>
      </c>
      <c r="B202" s="452" t="s">
        <v>454</v>
      </c>
      <c r="C202" s="452" t="s">
        <v>69</v>
      </c>
      <c r="D202" s="452" t="s">
        <v>1724</v>
      </c>
      <c r="E202" s="452" t="s">
        <v>541</v>
      </c>
      <c r="F202" s="452">
        <f t="shared" si="3"/>
        <v>2004</v>
      </c>
      <c r="G202" s="455" t="s">
        <v>1723</v>
      </c>
      <c r="H202" s="454">
        <v>73</v>
      </c>
      <c r="I202" s="453">
        <v>9.39</v>
      </c>
      <c r="J202" s="453">
        <v>11.6</v>
      </c>
      <c r="K202" s="453">
        <v>48</v>
      </c>
      <c r="L202" s="452" t="s">
        <v>1652</v>
      </c>
      <c r="M202" s="453">
        <v>7756</v>
      </c>
      <c r="N202" s="452" t="s">
        <v>215</v>
      </c>
      <c r="O202" s="451">
        <v>26</v>
      </c>
    </row>
    <row r="203" spans="1:15">
      <c r="A203" s="452" t="s">
        <v>801</v>
      </c>
      <c r="B203" s="452" t="s">
        <v>1124</v>
      </c>
      <c r="C203" s="452" t="s">
        <v>85</v>
      </c>
      <c r="D203" s="452" t="s">
        <v>1722</v>
      </c>
      <c r="E203" s="452" t="s">
        <v>541</v>
      </c>
      <c r="F203" s="452">
        <f t="shared" si="3"/>
        <v>2004</v>
      </c>
      <c r="G203" s="455" t="s">
        <v>1721</v>
      </c>
      <c r="H203" s="454">
        <v>8.1999999999999993</v>
      </c>
      <c r="I203" s="453">
        <v>8.76</v>
      </c>
      <c r="J203" s="453">
        <v>10.25</v>
      </c>
      <c r="K203" s="453">
        <v>47.5</v>
      </c>
      <c r="L203" s="452" t="s">
        <v>1720</v>
      </c>
      <c r="M203" s="453">
        <v>122.5</v>
      </c>
      <c r="N203" s="452" t="s">
        <v>215</v>
      </c>
      <c r="O203" s="451">
        <v>8</v>
      </c>
    </row>
    <row r="204" spans="1:15">
      <c r="A204" s="452" t="s">
        <v>816</v>
      </c>
      <c r="B204" s="452" t="s">
        <v>201</v>
      </c>
      <c r="C204" s="452" t="s">
        <v>87</v>
      </c>
      <c r="D204" s="452" t="s">
        <v>1719</v>
      </c>
      <c r="E204" s="452" t="s">
        <v>541</v>
      </c>
      <c r="F204" s="452">
        <f t="shared" si="3"/>
        <v>2004</v>
      </c>
      <c r="G204" s="455" t="s">
        <v>1718</v>
      </c>
      <c r="H204" s="454">
        <v>24.7</v>
      </c>
      <c r="I204" s="453">
        <v>9.25</v>
      </c>
      <c r="J204" s="453">
        <v>10.4</v>
      </c>
      <c r="K204" s="453">
        <v>42.59</v>
      </c>
      <c r="L204" s="452" t="s">
        <v>1677</v>
      </c>
      <c r="M204" s="453">
        <v>424.1</v>
      </c>
      <c r="N204" s="452" t="s">
        <v>215</v>
      </c>
      <c r="O204" s="451">
        <v>7</v>
      </c>
    </row>
    <row r="205" spans="1:15">
      <c r="A205" s="452" t="s">
        <v>1006</v>
      </c>
      <c r="B205" s="452" t="s">
        <v>1005</v>
      </c>
      <c r="C205" s="452" t="s">
        <v>854</v>
      </c>
      <c r="D205" s="452" t="s">
        <v>1717</v>
      </c>
      <c r="E205" s="452" t="s">
        <v>541</v>
      </c>
      <c r="F205" s="452">
        <f t="shared" si="3"/>
        <v>2004</v>
      </c>
      <c r="G205" s="455" t="s">
        <v>1716</v>
      </c>
      <c r="H205" s="454">
        <v>-10.199999999999999</v>
      </c>
      <c r="I205" s="453">
        <v>8.89</v>
      </c>
      <c r="J205" s="453">
        <v>10.5</v>
      </c>
      <c r="K205" s="453">
        <v>50</v>
      </c>
      <c r="L205" s="452" t="s">
        <v>97</v>
      </c>
      <c r="M205" s="453" t="s">
        <v>97</v>
      </c>
      <c r="N205" s="452" t="s">
        <v>97</v>
      </c>
      <c r="O205" s="451">
        <v>4</v>
      </c>
    </row>
    <row r="206" spans="1:15">
      <c r="A206" s="452" t="s">
        <v>833</v>
      </c>
      <c r="B206" s="452" t="s">
        <v>1142</v>
      </c>
      <c r="C206" s="452" t="s">
        <v>73</v>
      </c>
      <c r="D206" s="452" t="s">
        <v>1715</v>
      </c>
      <c r="E206" s="452" t="s">
        <v>541</v>
      </c>
      <c r="F206" s="452">
        <f t="shared" si="3"/>
        <v>2004</v>
      </c>
      <c r="G206" s="455" t="s">
        <v>1714</v>
      </c>
      <c r="H206" s="454">
        <v>373.7</v>
      </c>
      <c r="I206" s="453">
        <v>7.24</v>
      </c>
      <c r="J206" s="453">
        <v>11</v>
      </c>
      <c r="K206" s="453">
        <v>38.08</v>
      </c>
      <c r="L206" s="452" t="s">
        <v>1605</v>
      </c>
      <c r="M206" s="453">
        <v>7124</v>
      </c>
      <c r="N206" s="452" t="s">
        <v>215</v>
      </c>
      <c r="O206" s="451">
        <v>17</v>
      </c>
    </row>
    <row r="207" spans="1:15">
      <c r="A207" s="452" t="s">
        <v>1237</v>
      </c>
      <c r="B207" s="452" t="s">
        <v>1157</v>
      </c>
      <c r="C207" s="452" t="s">
        <v>93</v>
      </c>
      <c r="D207" s="452" t="s">
        <v>1713</v>
      </c>
      <c r="E207" s="452" t="s">
        <v>541</v>
      </c>
      <c r="F207" s="452">
        <f t="shared" si="3"/>
        <v>2004</v>
      </c>
      <c r="G207" s="455" t="s">
        <v>1712</v>
      </c>
      <c r="H207" s="454">
        <v>106.7</v>
      </c>
      <c r="I207" s="453">
        <v>8.83</v>
      </c>
      <c r="J207" s="453">
        <v>10.97</v>
      </c>
      <c r="K207" s="453">
        <v>47.89</v>
      </c>
      <c r="L207" s="452" t="s">
        <v>1652</v>
      </c>
      <c r="M207" s="453">
        <v>1974.9</v>
      </c>
      <c r="N207" s="452" t="s">
        <v>215</v>
      </c>
      <c r="O207" s="451">
        <v>9</v>
      </c>
    </row>
    <row r="208" spans="1:15">
      <c r="A208" s="452" t="s">
        <v>811</v>
      </c>
      <c r="B208" s="452" t="s">
        <v>812</v>
      </c>
      <c r="C208" s="452" t="s">
        <v>17</v>
      </c>
      <c r="D208" s="452" t="s">
        <v>1711</v>
      </c>
      <c r="E208" s="452" t="s">
        <v>541</v>
      </c>
      <c r="F208" s="452">
        <f t="shared" si="3"/>
        <v>2004</v>
      </c>
      <c r="G208" s="455" t="s">
        <v>1708</v>
      </c>
      <c r="H208" s="454">
        <v>194.1</v>
      </c>
      <c r="I208" s="453" t="s">
        <v>97</v>
      </c>
      <c r="J208" s="453">
        <v>11.25</v>
      </c>
      <c r="K208" s="453" t="s">
        <v>97</v>
      </c>
      <c r="L208" s="452" t="s">
        <v>1710</v>
      </c>
      <c r="M208" s="453" t="s">
        <v>97</v>
      </c>
      <c r="N208" s="452" t="s">
        <v>97</v>
      </c>
      <c r="O208" s="451">
        <v>5</v>
      </c>
    </row>
    <row r="209" spans="1:15">
      <c r="A209" s="452" t="s">
        <v>874</v>
      </c>
      <c r="B209" s="452" t="s">
        <v>877</v>
      </c>
      <c r="C209" s="452" t="s">
        <v>51</v>
      </c>
      <c r="D209" s="452" t="s">
        <v>1709</v>
      </c>
      <c r="E209" s="452" t="s">
        <v>541</v>
      </c>
      <c r="F209" s="452">
        <f t="shared" si="3"/>
        <v>2004</v>
      </c>
      <c r="G209" s="455" t="s">
        <v>1708</v>
      </c>
      <c r="H209" s="454">
        <v>60.7</v>
      </c>
      <c r="I209" s="453">
        <v>11.57</v>
      </c>
      <c r="J209" s="453">
        <v>11.5</v>
      </c>
      <c r="K209" s="453">
        <v>57.35</v>
      </c>
      <c r="L209" s="452" t="s">
        <v>1485</v>
      </c>
      <c r="M209" s="453">
        <v>840.9</v>
      </c>
      <c r="N209" s="452" t="s">
        <v>215</v>
      </c>
      <c r="O209" s="451">
        <v>8</v>
      </c>
    </row>
    <row r="210" spans="1:15">
      <c r="A210" s="452" t="s">
        <v>860</v>
      </c>
      <c r="B210" s="452" t="s">
        <v>1020</v>
      </c>
      <c r="C210" s="452" t="s">
        <v>25</v>
      </c>
      <c r="D210" s="452" t="s">
        <v>1707</v>
      </c>
      <c r="E210" s="452" t="s">
        <v>541</v>
      </c>
      <c r="F210" s="452">
        <f t="shared" si="3"/>
        <v>2004</v>
      </c>
      <c r="G210" s="455" t="s">
        <v>1705</v>
      </c>
      <c r="H210" s="454">
        <v>194.3</v>
      </c>
      <c r="I210" s="453">
        <v>8.43</v>
      </c>
      <c r="J210" s="453">
        <v>10.7</v>
      </c>
      <c r="K210" s="453">
        <v>46.87</v>
      </c>
      <c r="L210" s="452" t="s">
        <v>1605</v>
      </c>
      <c r="M210" s="453">
        <v>1836.9</v>
      </c>
      <c r="N210" s="452" t="s">
        <v>796</v>
      </c>
      <c r="O210" s="451">
        <v>8</v>
      </c>
    </row>
    <row r="211" spans="1:15">
      <c r="A211" s="452" t="s">
        <v>874</v>
      </c>
      <c r="B211" s="452" t="s">
        <v>875</v>
      </c>
      <c r="C211" s="452" t="s">
        <v>47</v>
      </c>
      <c r="D211" s="452" t="s">
        <v>1706</v>
      </c>
      <c r="E211" s="452" t="s">
        <v>541</v>
      </c>
      <c r="F211" s="452">
        <f t="shared" si="3"/>
        <v>2004</v>
      </c>
      <c r="G211" s="455" t="s">
        <v>1705</v>
      </c>
      <c r="H211" s="454">
        <v>27.4</v>
      </c>
      <c r="I211" s="453">
        <v>9.92</v>
      </c>
      <c r="J211" s="453">
        <v>11.5</v>
      </c>
      <c r="K211" s="453">
        <v>57.64</v>
      </c>
      <c r="L211" s="452" t="s">
        <v>1485</v>
      </c>
      <c r="M211" s="453">
        <v>301.39999999999998</v>
      </c>
      <c r="N211" s="452" t="s">
        <v>215</v>
      </c>
      <c r="O211" s="451">
        <v>7</v>
      </c>
    </row>
    <row r="212" spans="1:15">
      <c r="A212" s="452" t="s">
        <v>1167</v>
      </c>
      <c r="B212" s="452" t="s">
        <v>1209</v>
      </c>
      <c r="C212" s="452" t="s">
        <v>43</v>
      </c>
      <c r="D212" s="452" t="s">
        <v>1704</v>
      </c>
      <c r="E212" s="452" t="s">
        <v>541</v>
      </c>
      <c r="F212" s="452">
        <f t="shared" si="3"/>
        <v>2004</v>
      </c>
      <c r="G212" s="455" t="s">
        <v>1703</v>
      </c>
      <c r="H212" s="454">
        <v>9</v>
      </c>
      <c r="I212" s="453" t="s">
        <v>97</v>
      </c>
      <c r="J212" s="453">
        <v>9.85</v>
      </c>
      <c r="K212" s="453" t="s">
        <v>97</v>
      </c>
      <c r="L212" s="452" t="s">
        <v>97</v>
      </c>
      <c r="M212" s="453" t="s">
        <v>97</v>
      </c>
      <c r="N212" s="452" t="s">
        <v>97</v>
      </c>
      <c r="O212" s="451">
        <v>1</v>
      </c>
    </row>
    <row r="213" spans="1:15">
      <c r="A213" s="452" t="s">
        <v>861</v>
      </c>
      <c r="B213" s="452" t="s">
        <v>862</v>
      </c>
      <c r="C213" s="452" t="s">
        <v>21</v>
      </c>
      <c r="D213" s="452" t="s">
        <v>1702</v>
      </c>
      <c r="E213" s="452" t="s">
        <v>541</v>
      </c>
      <c r="F213" s="452">
        <f t="shared" si="3"/>
        <v>2005</v>
      </c>
      <c r="G213" s="455" t="s">
        <v>1701</v>
      </c>
      <c r="H213" s="454">
        <v>41.4</v>
      </c>
      <c r="I213" s="453">
        <v>8.64</v>
      </c>
      <c r="J213" s="453">
        <v>10.7</v>
      </c>
      <c r="K213" s="453">
        <v>50.31</v>
      </c>
      <c r="L213" s="452" t="s">
        <v>1700</v>
      </c>
      <c r="M213" s="453">
        <v>3618.4</v>
      </c>
      <c r="N213" s="452" t="s">
        <v>796</v>
      </c>
      <c r="O213" s="451">
        <v>6</v>
      </c>
    </row>
    <row r="214" spans="1:15">
      <c r="A214" s="452" t="s">
        <v>872</v>
      </c>
      <c r="B214" s="452" t="s">
        <v>873</v>
      </c>
      <c r="C214" s="452" t="s">
        <v>854</v>
      </c>
      <c r="D214" s="452" t="s">
        <v>1699</v>
      </c>
      <c r="E214" s="452" t="s">
        <v>541</v>
      </c>
      <c r="F214" s="452">
        <f t="shared" si="3"/>
        <v>2005</v>
      </c>
      <c r="G214" s="455" t="s">
        <v>1698</v>
      </c>
      <c r="H214" s="454">
        <v>56.6</v>
      </c>
      <c r="I214" s="453">
        <v>8.4</v>
      </c>
      <c r="J214" s="453">
        <v>10.3</v>
      </c>
      <c r="K214" s="453">
        <v>43</v>
      </c>
      <c r="L214" s="452" t="s">
        <v>1671</v>
      </c>
      <c r="M214" s="453">
        <v>2544.6999999999998</v>
      </c>
      <c r="N214" s="452" t="s">
        <v>215</v>
      </c>
      <c r="O214" s="451">
        <v>10</v>
      </c>
    </row>
    <row r="215" spans="1:15">
      <c r="A215" s="452" t="s">
        <v>1045</v>
      </c>
      <c r="B215" s="452" t="s">
        <v>428</v>
      </c>
      <c r="C215" s="452" t="s">
        <v>817</v>
      </c>
      <c r="D215" s="452" t="s">
        <v>1697</v>
      </c>
      <c r="E215" s="452" t="s">
        <v>541</v>
      </c>
      <c r="F215" s="452">
        <f t="shared" si="3"/>
        <v>2005</v>
      </c>
      <c r="G215" s="455" t="s">
        <v>1696</v>
      </c>
      <c r="H215" s="454">
        <v>51</v>
      </c>
      <c r="I215" s="453">
        <v>8.3699999999999992</v>
      </c>
      <c r="J215" s="453">
        <v>10.5</v>
      </c>
      <c r="K215" s="453">
        <v>47.8</v>
      </c>
      <c r="L215" s="452" t="s">
        <v>1546</v>
      </c>
      <c r="M215" s="453" t="s">
        <v>97</v>
      </c>
      <c r="N215" s="452" t="s">
        <v>97</v>
      </c>
      <c r="O215" s="451">
        <v>6</v>
      </c>
    </row>
    <row r="216" spans="1:15">
      <c r="A216" s="452" t="s">
        <v>838</v>
      </c>
      <c r="B216" s="452" t="s">
        <v>584</v>
      </c>
      <c r="C216" s="452" t="s">
        <v>65</v>
      </c>
      <c r="D216" s="452" t="s">
        <v>1695</v>
      </c>
      <c r="E216" s="452" t="s">
        <v>541</v>
      </c>
      <c r="F216" s="452">
        <f t="shared" si="3"/>
        <v>2005</v>
      </c>
      <c r="G216" s="455" t="s">
        <v>1694</v>
      </c>
      <c r="H216" s="454">
        <v>25.7</v>
      </c>
      <c r="I216" s="453">
        <v>9.18</v>
      </c>
      <c r="J216" s="453">
        <v>11</v>
      </c>
      <c r="K216" s="453">
        <v>49.14</v>
      </c>
      <c r="L216" s="452" t="s">
        <v>1652</v>
      </c>
      <c r="M216" s="453">
        <v>609.9</v>
      </c>
      <c r="N216" s="452" t="s">
        <v>796</v>
      </c>
      <c r="O216" s="451">
        <v>10</v>
      </c>
    </row>
    <row r="217" spans="1:15">
      <c r="A217" s="452" t="s">
        <v>853</v>
      </c>
      <c r="B217" s="452" t="s">
        <v>1322</v>
      </c>
      <c r="C217" s="452" t="s">
        <v>77</v>
      </c>
      <c r="D217" s="452" t="s">
        <v>1693</v>
      </c>
      <c r="E217" s="452" t="s">
        <v>541</v>
      </c>
      <c r="F217" s="452">
        <f t="shared" si="3"/>
        <v>2005</v>
      </c>
      <c r="G217" s="455" t="s">
        <v>1692</v>
      </c>
      <c r="H217" s="454">
        <v>104.6</v>
      </c>
      <c r="I217" s="453">
        <v>8.08</v>
      </c>
      <c r="J217" s="453">
        <v>10.3</v>
      </c>
      <c r="K217" s="453">
        <v>48</v>
      </c>
      <c r="L217" s="452" t="s">
        <v>1546</v>
      </c>
      <c r="M217" s="453">
        <v>9280.7000000000007</v>
      </c>
      <c r="N217" s="452" t="s">
        <v>215</v>
      </c>
      <c r="O217" s="451">
        <v>10</v>
      </c>
    </row>
    <row r="218" spans="1:15">
      <c r="A218" s="452" t="s">
        <v>1505</v>
      </c>
      <c r="B218" s="452" t="s">
        <v>1504</v>
      </c>
      <c r="C218" s="452" t="s">
        <v>854</v>
      </c>
      <c r="D218" s="452" t="s">
        <v>1691</v>
      </c>
      <c r="E218" s="452" t="s">
        <v>541</v>
      </c>
      <c r="F218" s="452">
        <f t="shared" si="3"/>
        <v>2005</v>
      </c>
      <c r="G218" s="455" t="s">
        <v>1690</v>
      </c>
      <c r="H218" s="454">
        <v>-7.2</v>
      </c>
      <c r="I218" s="453">
        <v>8.14</v>
      </c>
      <c r="J218" s="453">
        <v>10</v>
      </c>
      <c r="K218" s="453">
        <v>55.53</v>
      </c>
      <c r="L218" s="452" t="s">
        <v>1652</v>
      </c>
      <c r="M218" s="453">
        <v>236.4</v>
      </c>
      <c r="N218" s="452" t="s">
        <v>215</v>
      </c>
      <c r="O218" s="451">
        <v>8</v>
      </c>
    </row>
    <row r="219" spans="1:15">
      <c r="A219" s="452" t="s">
        <v>797</v>
      </c>
      <c r="B219" s="452" t="s">
        <v>1084</v>
      </c>
      <c r="C219" s="452" t="s">
        <v>31</v>
      </c>
      <c r="D219" s="452" t="s">
        <v>1689</v>
      </c>
      <c r="E219" s="452" t="s">
        <v>541</v>
      </c>
      <c r="F219" s="452">
        <f t="shared" si="3"/>
        <v>2005</v>
      </c>
      <c r="G219" s="455" t="s">
        <v>1688</v>
      </c>
      <c r="H219" s="454">
        <v>75.5</v>
      </c>
      <c r="I219" s="453">
        <v>7.8</v>
      </c>
      <c r="J219" s="453">
        <v>10.25</v>
      </c>
      <c r="K219" s="453">
        <v>45</v>
      </c>
      <c r="L219" s="452" t="s">
        <v>1677</v>
      </c>
      <c r="M219" s="453">
        <v>3800</v>
      </c>
      <c r="N219" s="452" t="s">
        <v>796</v>
      </c>
      <c r="O219" s="451">
        <v>21</v>
      </c>
    </row>
    <row r="220" spans="1:15">
      <c r="A220" s="452" t="s">
        <v>826</v>
      </c>
      <c r="B220" s="452" t="s">
        <v>828</v>
      </c>
      <c r="C220" s="452" t="s">
        <v>63</v>
      </c>
      <c r="D220" s="452" t="s">
        <v>1687</v>
      </c>
      <c r="E220" s="452" t="s">
        <v>541</v>
      </c>
      <c r="F220" s="452">
        <f t="shared" si="3"/>
        <v>2005</v>
      </c>
      <c r="G220" s="455" t="s">
        <v>1686</v>
      </c>
      <c r="H220" s="454">
        <v>0</v>
      </c>
      <c r="I220" s="453">
        <v>8.76</v>
      </c>
      <c r="J220" s="453">
        <v>10.25</v>
      </c>
      <c r="K220" s="453">
        <v>48.73</v>
      </c>
      <c r="L220" s="452" t="s">
        <v>1677</v>
      </c>
      <c r="M220" s="453" t="s">
        <v>97</v>
      </c>
      <c r="N220" s="452" t="s">
        <v>215</v>
      </c>
      <c r="O220" s="451">
        <v>16</v>
      </c>
    </row>
    <row r="221" spans="1:15">
      <c r="A221" s="452" t="s">
        <v>811</v>
      </c>
      <c r="B221" s="452" t="s">
        <v>1685</v>
      </c>
      <c r="C221" s="452" t="s">
        <v>17</v>
      </c>
      <c r="D221" s="452" t="s">
        <v>1684</v>
      </c>
      <c r="E221" s="452" t="s">
        <v>541</v>
      </c>
      <c r="F221" s="452">
        <f t="shared" si="3"/>
        <v>2005</v>
      </c>
      <c r="G221" s="455" t="s">
        <v>1683</v>
      </c>
      <c r="H221" s="454">
        <v>9.6</v>
      </c>
      <c r="I221" s="453" t="s">
        <v>97</v>
      </c>
      <c r="J221" s="453">
        <v>10.75</v>
      </c>
      <c r="K221" s="453" t="s">
        <v>97</v>
      </c>
      <c r="L221" s="452" t="s">
        <v>97</v>
      </c>
      <c r="M221" s="453" t="s">
        <v>97</v>
      </c>
      <c r="N221" s="452" t="s">
        <v>97</v>
      </c>
      <c r="O221" s="451">
        <v>5</v>
      </c>
    </row>
    <row r="222" spans="1:15">
      <c r="A222" s="452" t="s">
        <v>849</v>
      </c>
      <c r="B222" s="452" t="s">
        <v>850</v>
      </c>
      <c r="C222" s="452" t="s">
        <v>35</v>
      </c>
      <c r="D222" s="452" t="s">
        <v>1682</v>
      </c>
      <c r="E222" s="452" t="s">
        <v>541</v>
      </c>
      <c r="F222" s="452">
        <f t="shared" si="3"/>
        <v>2005</v>
      </c>
      <c r="G222" s="455" t="s">
        <v>1681</v>
      </c>
      <c r="H222" s="454">
        <v>-0.3</v>
      </c>
      <c r="I222" s="453">
        <v>8.14</v>
      </c>
      <c r="J222" s="453">
        <v>9.75</v>
      </c>
      <c r="K222" s="453">
        <v>46.22</v>
      </c>
      <c r="L222" s="452" t="s">
        <v>1677</v>
      </c>
      <c r="M222" s="453">
        <v>654.9</v>
      </c>
      <c r="N222" s="452" t="s">
        <v>796</v>
      </c>
      <c r="O222" s="451">
        <v>28</v>
      </c>
    </row>
    <row r="223" spans="1:15">
      <c r="A223" s="452" t="s">
        <v>849</v>
      </c>
      <c r="B223" s="452" t="s">
        <v>1680</v>
      </c>
      <c r="C223" s="452" t="s">
        <v>59</v>
      </c>
      <c r="D223" s="452" t="s">
        <v>1679</v>
      </c>
      <c r="E223" s="452" t="s">
        <v>541</v>
      </c>
      <c r="F223" s="452">
        <f t="shared" si="3"/>
        <v>2005</v>
      </c>
      <c r="G223" s="455" t="s">
        <v>1678</v>
      </c>
      <c r="H223" s="454">
        <v>51.1</v>
      </c>
      <c r="I223" s="453">
        <v>8.5</v>
      </c>
      <c r="J223" s="453">
        <v>9.75</v>
      </c>
      <c r="K223" s="453">
        <v>46</v>
      </c>
      <c r="L223" s="452" t="s">
        <v>1677</v>
      </c>
      <c r="M223" s="453">
        <v>2079.5</v>
      </c>
      <c r="N223" s="452" t="s">
        <v>796</v>
      </c>
      <c r="O223" s="451">
        <v>10</v>
      </c>
    </row>
    <row r="224" spans="1:15">
      <c r="A224" s="452" t="s">
        <v>874</v>
      </c>
      <c r="B224" s="452" t="s">
        <v>1073</v>
      </c>
      <c r="C224" s="452" t="s">
        <v>93</v>
      </c>
      <c r="D224" s="452" t="s">
        <v>1676</v>
      </c>
      <c r="E224" s="452" t="s">
        <v>541</v>
      </c>
      <c r="F224" s="452">
        <f t="shared" si="3"/>
        <v>2005</v>
      </c>
      <c r="G224" s="455" t="s">
        <v>1675</v>
      </c>
      <c r="H224" s="454">
        <v>18.600000000000001</v>
      </c>
      <c r="I224" s="453">
        <v>10.210000000000001</v>
      </c>
      <c r="J224" s="453">
        <v>11.5</v>
      </c>
      <c r="K224" s="453">
        <v>61.75</v>
      </c>
      <c r="L224" s="452" t="s">
        <v>1479</v>
      </c>
      <c r="M224" s="453">
        <v>964</v>
      </c>
      <c r="N224" s="452" t="s">
        <v>215</v>
      </c>
      <c r="O224" s="451">
        <v>10</v>
      </c>
    </row>
    <row r="225" spans="1:15">
      <c r="A225" s="452" t="s">
        <v>864</v>
      </c>
      <c r="B225" s="452" t="s">
        <v>1674</v>
      </c>
      <c r="C225" s="452" t="s">
        <v>854</v>
      </c>
      <c r="D225" s="452" t="s">
        <v>1673</v>
      </c>
      <c r="E225" s="452" t="s">
        <v>541</v>
      </c>
      <c r="F225" s="452">
        <f t="shared" si="3"/>
        <v>2005</v>
      </c>
      <c r="G225" s="455" t="s">
        <v>1672</v>
      </c>
      <c r="H225" s="454">
        <v>-1.3</v>
      </c>
      <c r="I225" s="453">
        <v>6.17</v>
      </c>
      <c r="J225" s="453">
        <v>11.75</v>
      </c>
      <c r="K225" s="453">
        <v>25</v>
      </c>
      <c r="L225" s="452" t="s">
        <v>1671</v>
      </c>
      <c r="M225" s="453">
        <v>126.3</v>
      </c>
      <c r="N225" s="452" t="s">
        <v>796</v>
      </c>
      <c r="O225" s="451">
        <v>17</v>
      </c>
    </row>
    <row r="226" spans="1:15">
      <c r="A226" s="452" t="s">
        <v>864</v>
      </c>
      <c r="B226" s="452" t="s">
        <v>1533</v>
      </c>
      <c r="C226" s="452" t="s">
        <v>89</v>
      </c>
      <c r="D226" s="452" t="s">
        <v>1670</v>
      </c>
      <c r="E226" s="452" t="s">
        <v>541</v>
      </c>
      <c r="F226" s="452">
        <f t="shared" si="3"/>
        <v>2005</v>
      </c>
      <c r="G226" s="455" t="s">
        <v>1669</v>
      </c>
      <c r="H226" s="454">
        <v>-8.8000000000000007</v>
      </c>
      <c r="I226" s="453">
        <v>7.48</v>
      </c>
      <c r="J226" s="453">
        <v>10.130000000000001</v>
      </c>
      <c r="K226" s="453">
        <v>40</v>
      </c>
      <c r="L226" s="452" t="s">
        <v>1668</v>
      </c>
      <c r="M226" s="453">
        <v>1333.4</v>
      </c>
      <c r="N226" s="452" t="s">
        <v>796</v>
      </c>
      <c r="O226" s="451">
        <v>21</v>
      </c>
    </row>
    <row r="227" spans="1:15">
      <c r="A227" s="452" t="s">
        <v>859</v>
      </c>
      <c r="B227" s="452" t="s">
        <v>428</v>
      </c>
      <c r="C227" s="452" t="s">
        <v>817</v>
      </c>
      <c r="D227" s="452" t="s">
        <v>1667</v>
      </c>
      <c r="E227" s="452" t="s">
        <v>541</v>
      </c>
      <c r="F227" s="452">
        <f t="shared" si="3"/>
        <v>2005</v>
      </c>
      <c r="G227" s="455" t="s">
        <v>1666</v>
      </c>
      <c r="H227" s="454">
        <v>25.9</v>
      </c>
      <c r="I227" s="453">
        <v>8.06</v>
      </c>
      <c r="J227" s="453">
        <v>10</v>
      </c>
      <c r="K227" s="453">
        <v>47.56</v>
      </c>
      <c r="L227" s="452" t="s">
        <v>1260</v>
      </c>
      <c r="M227" s="453">
        <v>2175.6999999999998</v>
      </c>
      <c r="N227" s="452" t="s">
        <v>215</v>
      </c>
      <c r="O227" s="451">
        <v>10</v>
      </c>
    </row>
    <row r="228" spans="1:15" ht="30">
      <c r="A228" s="452" t="s">
        <v>880</v>
      </c>
      <c r="B228" s="452" t="s">
        <v>1070</v>
      </c>
      <c r="C228" s="452" t="s">
        <v>85</v>
      </c>
      <c r="D228" s="452" t="s">
        <v>1665</v>
      </c>
      <c r="E228" s="452" t="s">
        <v>541</v>
      </c>
      <c r="F228" s="452">
        <f t="shared" si="3"/>
        <v>2005</v>
      </c>
      <c r="G228" s="455" t="s">
        <v>1664</v>
      </c>
      <c r="H228" s="454">
        <v>2.8</v>
      </c>
      <c r="I228" s="453">
        <v>8.1300000000000008</v>
      </c>
      <c r="J228" s="453">
        <v>10.75</v>
      </c>
      <c r="K228" s="453">
        <v>49.8</v>
      </c>
      <c r="L228" s="452" t="s">
        <v>1663</v>
      </c>
      <c r="M228" s="453">
        <v>47.17</v>
      </c>
      <c r="N228" s="452" t="s">
        <v>796</v>
      </c>
      <c r="O228" s="451">
        <v>5</v>
      </c>
    </row>
    <row r="229" spans="1:15">
      <c r="A229" s="452" t="s">
        <v>874</v>
      </c>
      <c r="B229" s="452" t="s">
        <v>875</v>
      </c>
      <c r="C229" s="452" t="s">
        <v>47</v>
      </c>
      <c r="D229" s="452" t="s">
        <v>1662</v>
      </c>
      <c r="E229" s="452" t="s">
        <v>541</v>
      </c>
      <c r="F229" s="452">
        <f t="shared" si="3"/>
        <v>2005</v>
      </c>
      <c r="G229" s="455" t="s">
        <v>1661</v>
      </c>
      <c r="H229" s="454">
        <v>35.9</v>
      </c>
      <c r="I229" s="453">
        <v>9.3699999999999992</v>
      </c>
      <c r="J229" s="453">
        <v>11</v>
      </c>
      <c r="K229" s="453">
        <v>56.65</v>
      </c>
      <c r="L229" s="452" t="s">
        <v>1260</v>
      </c>
      <c r="M229" s="453">
        <v>328.9</v>
      </c>
      <c r="N229" s="452" t="s">
        <v>215</v>
      </c>
      <c r="O229" s="451">
        <v>7</v>
      </c>
    </row>
    <row r="230" spans="1:15">
      <c r="A230" s="452" t="s">
        <v>1059</v>
      </c>
      <c r="B230" s="452" t="s">
        <v>1058</v>
      </c>
      <c r="C230" s="452" t="s">
        <v>39</v>
      </c>
      <c r="D230" s="452" t="s">
        <v>1660</v>
      </c>
      <c r="E230" s="452" t="s">
        <v>541</v>
      </c>
      <c r="F230" s="452">
        <f t="shared" si="3"/>
        <v>2005</v>
      </c>
      <c r="G230" s="455" t="s">
        <v>1659</v>
      </c>
      <c r="H230" s="454">
        <v>42.3</v>
      </c>
      <c r="I230" s="453">
        <v>8.66</v>
      </c>
      <c r="J230" s="453">
        <v>10.75</v>
      </c>
      <c r="K230" s="453">
        <v>55.69</v>
      </c>
      <c r="L230" s="452" t="s">
        <v>1605</v>
      </c>
      <c r="M230" s="453">
        <v>1711.4</v>
      </c>
      <c r="N230" s="452" t="s">
        <v>796</v>
      </c>
      <c r="O230" s="451">
        <v>6</v>
      </c>
    </row>
    <row r="231" spans="1:15">
      <c r="A231" s="452" t="s">
        <v>856</v>
      </c>
      <c r="B231" s="452" t="s">
        <v>857</v>
      </c>
      <c r="C231" s="452" t="s">
        <v>71</v>
      </c>
      <c r="D231" s="452" t="s">
        <v>1658</v>
      </c>
      <c r="E231" s="452" t="s">
        <v>541</v>
      </c>
      <c r="F231" s="452">
        <f t="shared" si="3"/>
        <v>2005</v>
      </c>
      <c r="G231" s="455" t="s">
        <v>1656</v>
      </c>
      <c r="H231" s="454">
        <v>51.5</v>
      </c>
      <c r="I231" s="453">
        <v>8.24</v>
      </c>
      <c r="J231" s="453">
        <v>10.29</v>
      </c>
      <c r="K231" s="453">
        <v>47.53</v>
      </c>
      <c r="L231" s="452" t="s">
        <v>1612</v>
      </c>
      <c r="M231" s="453">
        <v>840</v>
      </c>
      <c r="N231" s="452" t="s">
        <v>858</v>
      </c>
      <c r="O231" s="451">
        <v>10</v>
      </c>
    </row>
    <row r="232" spans="1:15">
      <c r="A232" s="452" t="s">
        <v>872</v>
      </c>
      <c r="B232" s="452" t="s">
        <v>201</v>
      </c>
      <c r="C232" s="452" t="s">
        <v>87</v>
      </c>
      <c r="D232" s="452" t="s">
        <v>1657</v>
      </c>
      <c r="E232" s="452" t="s">
        <v>541</v>
      </c>
      <c r="F232" s="452">
        <f t="shared" si="3"/>
        <v>2005</v>
      </c>
      <c r="G232" s="455" t="s">
        <v>1656</v>
      </c>
      <c r="H232" s="454">
        <v>22.1</v>
      </c>
      <c r="I232" s="453">
        <v>9.11</v>
      </c>
      <c r="J232" s="453">
        <v>10.4</v>
      </c>
      <c r="K232" s="453">
        <v>40</v>
      </c>
      <c r="L232" s="452" t="s">
        <v>1605</v>
      </c>
      <c r="M232" s="453" t="s">
        <v>97</v>
      </c>
      <c r="N232" s="452" t="s">
        <v>215</v>
      </c>
      <c r="O232" s="451">
        <v>8</v>
      </c>
    </row>
    <row r="233" spans="1:15">
      <c r="A233" s="452" t="s">
        <v>874</v>
      </c>
      <c r="B233" s="452" t="s">
        <v>877</v>
      </c>
      <c r="C233" s="452" t="s">
        <v>51</v>
      </c>
      <c r="D233" s="452" t="s">
        <v>1655</v>
      </c>
      <c r="E233" s="452" t="s">
        <v>541</v>
      </c>
      <c r="F233" s="452">
        <f t="shared" si="3"/>
        <v>2005</v>
      </c>
      <c r="G233" s="455" t="s">
        <v>1653</v>
      </c>
      <c r="H233" s="454">
        <v>79.900000000000006</v>
      </c>
      <c r="I233" s="453">
        <v>12.06</v>
      </c>
      <c r="J233" s="453">
        <v>11</v>
      </c>
      <c r="K233" s="453">
        <v>59.73</v>
      </c>
      <c r="L233" s="452" t="s">
        <v>1260</v>
      </c>
      <c r="M233" s="453">
        <v>755.2</v>
      </c>
      <c r="N233" s="452" t="s">
        <v>215</v>
      </c>
      <c r="O233" s="451">
        <v>8</v>
      </c>
    </row>
    <row r="234" spans="1:15">
      <c r="A234" s="452" t="s">
        <v>833</v>
      </c>
      <c r="B234" s="452" t="s">
        <v>834</v>
      </c>
      <c r="C234" s="452" t="s">
        <v>79</v>
      </c>
      <c r="D234" s="452" t="s">
        <v>1654</v>
      </c>
      <c r="E234" s="452" t="s">
        <v>541</v>
      </c>
      <c r="F234" s="452">
        <f t="shared" si="3"/>
        <v>2005</v>
      </c>
      <c r="G234" s="455" t="s">
        <v>1653</v>
      </c>
      <c r="H234" s="454">
        <v>177.4</v>
      </c>
      <c r="I234" s="453">
        <v>6.78</v>
      </c>
      <c r="J234" s="453">
        <v>11.15</v>
      </c>
      <c r="K234" s="453">
        <v>36.31</v>
      </c>
      <c r="L234" s="452" t="s">
        <v>1652</v>
      </c>
      <c r="M234" s="453">
        <v>4838.3</v>
      </c>
      <c r="N234" s="452" t="s">
        <v>215</v>
      </c>
      <c r="O234" s="451">
        <v>12</v>
      </c>
    </row>
    <row r="235" spans="1:15" ht="30">
      <c r="A235" s="452" t="s">
        <v>823</v>
      </c>
      <c r="B235" s="452" t="s">
        <v>1346</v>
      </c>
      <c r="C235" s="452" t="s">
        <v>5</v>
      </c>
      <c r="D235" s="452" t="s">
        <v>1651</v>
      </c>
      <c r="E235" s="452" t="s">
        <v>541</v>
      </c>
      <c r="F235" s="452">
        <f t="shared" si="3"/>
        <v>2005</v>
      </c>
      <c r="G235" s="455" t="s">
        <v>1649</v>
      </c>
      <c r="H235" s="454">
        <v>-21.2</v>
      </c>
      <c r="I235" s="453">
        <v>7.89</v>
      </c>
      <c r="J235" s="453">
        <v>10</v>
      </c>
      <c r="K235" s="453">
        <v>44.59</v>
      </c>
      <c r="L235" s="452" t="s">
        <v>1605</v>
      </c>
      <c r="M235" s="453">
        <v>1200.9000000000001</v>
      </c>
      <c r="N235" s="452" t="s">
        <v>796</v>
      </c>
      <c r="O235" s="451">
        <v>8</v>
      </c>
    </row>
    <row r="236" spans="1:15" ht="30">
      <c r="A236" s="452" t="s">
        <v>823</v>
      </c>
      <c r="B236" s="452" t="s">
        <v>653</v>
      </c>
      <c r="C236" s="452" t="s">
        <v>5</v>
      </c>
      <c r="D236" s="452" t="s">
        <v>1650</v>
      </c>
      <c r="E236" s="452" t="s">
        <v>541</v>
      </c>
      <c r="F236" s="452">
        <f t="shared" si="3"/>
        <v>2005</v>
      </c>
      <c r="G236" s="455" t="s">
        <v>1649</v>
      </c>
      <c r="H236" s="454">
        <v>24.2</v>
      </c>
      <c r="I236" s="453">
        <v>7.89</v>
      </c>
      <c r="J236" s="453">
        <v>10</v>
      </c>
      <c r="K236" s="453">
        <v>44.59</v>
      </c>
      <c r="L236" s="452" t="s">
        <v>1605</v>
      </c>
      <c r="M236" s="453">
        <v>1022.2</v>
      </c>
      <c r="N236" s="452" t="s">
        <v>796</v>
      </c>
      <c r="O236" s="451">
        <v>8</v>
      </c>
    </row>
    <row r="237" spans="1:15">
      <c r="A237" s="452" t="s">
        <v>874</v>
      </c>
      <c r="B237" s="452" t="s">
        <v>876</v>
      </c>
      <c r="C237" s="452" t="s">
        <v>1</v>
      </c>
      <c r="D237" s="452" t="s">
        <v>1648</v>
      </c>
      <c r="E237" s="452" t="s">
        <v>541</v>
      </c>
      <c r="F237" s="452">
        <f t="shared" si="3"/>
        <v>2006</v>
      </c>
      <c r="G237" s="455" t="s">
        <v>1647</v>
      </c>
      <c r="H237" s="454">
        <v>43.4</v>
      </c>
      <c r="I237" s="453">
        <v>9.9700000000000006</v>
      </c>
      <c r="J237" s="453">
        <v>11</v>
      </c>
      <c r="K237" s="453">
        <v>53.66</v>
      </c>
      <c r="L237" s="452" t="s">
        <v>1260</v>
      </c>
      <c r="M237" s="453">
        <v>551</v>
      </c>
      <c r="N237" s="452" t="s">
        <v>215</v>
      </c>
      <c r="O237" s="451">
        <v>7</v>
      </c>
    </row>
    <row r="238" spans="1:15">
      <c r="A238" s="452" t="s">
        <v>803</v>
      </c>
      <c r="B238" s="452" t="s">
        <v>804</v>
      </c>
      <c r="C238" s="452" t="s">
        <v>13</v>
      </c>
      <c r="D238" s="452" t="s">
        <v>1646</v>
      </c>
      <c r="E238" s="452" t="s">
        <v>541</v>
      </c>
      <c r="F238" s="452">
        <f t="shared" si="3"/>
        <v>2006</v>
      </c>
      <c r="G238" s="455" t="s">
        <v>1645</v>
      </c>
      <c r="H238" s="454">
        <v>14.3</v>
      </c>
      <c r="I238" s="453">
        <v>6.88</v>
      </c>
      <c r="J238" s="453">
        <v>9.75</v>
      </c>
      <c r="K238" s="453">
        <v>48</v>
      </c>
      <c r="L238" s="452" t="s">
        <v>1605</v>
      </c>
      <c r="M238" s="453">
        <v>402.8</v>
      </c>
      <c r="N238" s="452" t="s">
        <v>215</v>
      </c>
      <c r="O238" s="451">
        <v>6</v>
      </c>
    </row>
    <row r="239" spans="1:15">
      <c r="A239" s="452" t="s">
        <v>836</v>
      </c>
      <c r="B239" s="452" t="s">
        <v>1157</v>
      </c>
      <c r="C239" s="452" t="s">
        <v>93</v>
      </c>
      <c r="D239" s="452" t="s">
        <v>1644</v>
      </c>
      <c r="E239" s="452" t="s">
        <v>541</v>
      </c>
      <c r="F239" s="452">
        <f t="shared" si="3"/>
        <v>2006</v>
      </c>
      <c r="G239" s="455" t="s">
        <v>1643</v>
      </c>
      <c r="H239" s="454">
        <v>1.2</v>
      </c>
      <c r="I239" s="453">
        <v>8.58</v>
      </c>
      <c r="J239" s="453">
        <v>10.39</v>
      </c>
      <c r="K239" s="453">
        <v>49.1</v>
      </c>
      <c r="L239" s="452" t="s">
        <v>1605</v>
      </c>
      <c r="M239" s="453">
        <v>135.80000000000001</v>
      </c>
      <c r="N239" s="452" t="s">
        <v>215</v>
      </c>
      <c r="O239" s="451">
        <v>9</v>
      </c>
    </row>
    <row r="240" spans="1:15">
      <c r="A240" s="452" t="s">
        <v>872</v>
      </c>
      <c r="B240" s="452" t="s">
        <v>428</v>
      </c>
      <c r="C240" s="452" t="s">
        <v>817</v>
      </c>
      <c r="D240" s="452" t="s">
        <v>1642</v>
      </c>
      <c r="E240" s="452" t="s">
        <v>541</v>
      </c>
      <c r="F240" s="452">
        <f t="shared" si="3"/>
        <v>2006</v>
      </c>
      <c r="G240" s="455" t="s">
        <v>1641</v>
      </c>
      <c r="H240" s="454">
        <v>0</v>
      </c>
      <c r="I240" s="453">
        <v>8.1</v>
      </c>
      <c r="J240" s="453">
        <v>10.199999999999999</v>
      </c>
      <c r="K240" s="453">
        <v>46</v>
      </c>
      <c r="L240" s="452" t="s">
        <v>1640</v>
      </c>
      <c r="M240" s="453" t="s">
        <v>97</v>
      </c>
      <c r="N240" s="452" t="s">
        <v>97</v>
      </c>
      <c r="O240" s="451">
        <v>11</v>
      </c>
    </row>
    <row r="241" spans="1:15">
      <c r="A241" s="452" t="s">
        <v>851</v>
      </c>
      <c r="B241" s="452" t="s">
        <v>852</v>
      </c>
      <c r="C241" s="452" t="s">
        <v>817</v>
      </c>
      <c r="D241" s="452" t="s">
        <v>1639</v>
      </c>
      <c r="E241" s="452" t="s">
        <v>541</v>
      </c>
      <c r="F241" s="452">
        <f t="shared" si="3"/>
        <v>2006</v>
      </c>
      <c r="G241" s="455" t="s">
        <v>1638</v>
      </c>
      <c r="H241" s="454">
        <v>-14</v>
      </c>
      <c r="I241" s="453">
        <v>8.9600000000000009</v>
      </c>
      <c r="J241" s="453">
        <v>10.6</v>
      </c>
      <c r="K241" s="453">
        <v>40.76</v>
      </c>
      <c r="L241" s="452" t="s">
        <v>1637</v>
      </c>
      <c r="M241" s="453">
        <v>1066.7</v>
      </c>
      <c r="N241" s="452" t="s">
        <v>796</v>
      </c>
      <c r="O241" s="451">
        <v>6</v>
      </c>
    </row>
    <row r="242" spans="1:15">
      <c r="A242" s="452" t="s">
        <v>800</v>
      </c>
      <c r="B242" s="452" t="s">
        <v>454</v>
      </c>
      <c r="C242" s="452" t="s">
        <v>69</v>
      </c>
      <c r="D242" s="452" t="s">
        <v>1636</v>
      </c>
      <c r="E242" s="452" t="s">
        <v>541</v>
      </c>
      <c r="F242" s="452">
        <f t="shared" si="3"/>
        <v>2006</v>
      </c>
      <c r="G242" s="455" t="s">
        <v>1635</v>
      </c>
      <c r="H242" s="454">
        <v>133.9</v>
      </c>
      <c r="I242" s="453">
        <v>8.77</v>
      </c>
      <c r="J242" s="453">
        <v>11.6</v>
      </c>
      <c r="K242" s="453">
        <v>48</v>
      </c>
      <c r="L242" s="452" t="s">
        <v>1260</v>
      </c>
      <c r="M242" s="453">
        <v>9112.9</v>
      </c>
      <c r="N242" s="452" t="s">
        <v>215</v>
      </c>
      <c r="O242" s="451">
        <v>17</v>
      </c>
    </row>
    <row r="243" spans="1:15">
      <c r="A243" s="452" t="s">
        <v>806</v>
      </c>
      <c r="B243" s="452" t="s">
        <v>807</v>
      </c>
      <c r="C243" s="452" t="s">
        <v>35</v>
      </c>
      <c r="D243" s="452" t="s">
        <v>1634</v>
      </c>
      <c r="E243" s="452" t="s">
        <v>541</v>
      </c>
      <c r="F243" s="452">
        <f t="shared" si="3"/>
        <v>2006</v>
      </c>
      <c r="G243" s="455" t="s">
        <v>1633</v>
      </c>
      <c r="H243" s="454">
        <v>-11.1</v>
      </c>
      <c r="I243" s="453">
        <v>7.17</v>
      </c>
      <c r="J243" s="453">
        <v>10</v>
      </c>
      <c r="K243" s="453">
        <v>47.72</v>
      </c>
      <c r="L243" s="452" t="s">
        <v>1632</v>
      </c>
      <c r="M243" s="453">
        <v>414.7</v>
      </c>
      <c r="N243" s="452" t="s">
        <v>215</v>
      </c>
      <c r="O243" s="451">
        <v>9</v>
      </c>
    </row>
    <row r="244" spans="1:15">
      <c r="A244" s="452" t="s">
        <v>833</v>
      </c>
      <c r="B244" s="452" t="s">
        <v>835</v>
      </c>
      <c r="C244" s="452" t="s">
        <v>51</v>
      </c>
      <c r="D244" s="452" t="s">
        <v>1631</v>
      </c>
      <c r="E244" s="452" t="s">
        <v>541</v>
      </c>
      <c r="F244" s="452">
        <f t="shared" si="3"/>
        <v>2006</v>
      </c>
      <c r="G244" s="455" t="s">
        <v>1630</v>
      </c>
      <c r="H244" s="454">
        <v>3.8</v>
      </c>
      <c r="I244" s="453">
        <v>7.75</v>
      </c>
      <c r="J244" s="453">
        <v>10.75</v>
      </c>
      <c r="K244" s="453">
        <v>47.12</v>
      </c>
      <c r="L244" s="452" t="s">
        <v>1260</v>
      </c>
      <c r="M244" s="453" t="s">
        <v>97</v>
      </c>
      <c r="N244" s="452" t="s">
        <v>97</v>
      </c>
      <c r="O244" s="451">
        <v>5</v>
      </c>
    </row>
    <row r="245" spans="1:15">
      <c r="A245" s="452" t="s">
        <v>1524</v>
      </c>
      <c r="B245" s="452" t="s">
        <v>1629</v>
      </c>
      <c r="C245" s="452" t="s">
        <v>142</v>
      </c>
      <c r="D245" s="452" t="s">
        <v>1628</v>
      </c>
      <c r="E245" s="452" t="s">
        <v>541</v>
      </c>
      <c r="F245" s="452">
        <f t="shared" si="3"/>
        <v>2006</v>
      </c>
      <c r="G245" s="455" t="s">
        <v>1627</v>
      </c>
      <c r="H245" s="454">
        <v>1.8</v>
      </c>
      <c r="I245" s="453">
        <v>8.4499999999999993</v>
      </c>
      <c r="J245" s="453">
        <v>10.199999999999999</v>
      </c>
      <c r="K245" s="453">
        <v>50</v>
      </c>
      <c r="L245" s="452" t="s">
        <v>1485</v>
      </c>
      <c r="M245" s="453" t="s">
        <v>97</v>
      </c>
      <c r="N245" s="452" t="s">
        <v>97</v>
      </c>
      <c r="O245" s="451">
        <v>3</v>
      </c>
    </row>
    <row r="246" spans="1:15">
      <c r="A246" s="452" t="s">
        <v>853</v>
      </c>
      <c r="B246" s="452" t="s">
        <v>1301</v>
      </c>
      <c r="C246" s="452" t="s">
        <v>140</v>
      </c>
      <c r="D246" s="452" t="s">
        <v>1626</v>
      </c>
      <c r="E246" s="452" t="s">
        <v>541</v>
      </c>
      <c r="F246" s="452">
        <f t="shared" si="3"/>
        <v>2006</v>
      </c>
      <c r="G246" s="455" t="s">
        <v>1625</v>
      </c>
      <c r="H246" s="454">
        <v>17.899999999999999</v>
      </c>
      <c r="I246" s="453">
        <v>7.05</v>
      </c>
      <c r="J246" s="453">
        <v>9.6</v>
      </c>
      <c r="K246" s="453">
        <v>45</v>
      </c>
      <c r="L246" s="452" t="s">
        <v>1546</v>
      </c>
      <c r="M246" s="453">
        <v>544</v>
      </c>
      <c r="N246" s="452" t="s">
        <v>215</v>
      </c>
      <c r="O246" s="451">
        <v>12</v>
      </c>
    </row>
    <row r="247" spans="1:15" ht="30">
      <c r="A247" s="452" t="s">
        <v>878</v>
      </c>
      <c r="B247" s="452" t="s">
        <v>869</v>
      </c>
      <c r="C247" s="452" t="s">
        <v>89</v>
      </c>
      <c r="D247" s="452" t="s">
        <v>1624</v>
      </c>
      <c r="E247" s="452" t="s">
        <v>541</v>
      </c>
      <c r="F247" s="452">
        <f t="shared" si="3"/>
        <v>2006</v>
      </c>
      <c r="G247" s="455" t="s">
        <v>1623</v>
      </c>
      <c r="H247" s="454">
        <v>43.7</v>
      </c>
      <c r="I247" s="453">
        <v>7.6</v>
      </c>
      <c r="J247" s="453">
        <v>10.5</v>
      </c>
      <c r="K247" s="453" t="s">
        <v>97</v>
      </c>
      <c r="L247" s="452" t="s">
        <v>1605</v>
      </c>
      <c r="M247" s="453">
        <v>1657.5</v>
      </c>
      <c r="N247" s="452" t="s">
        <v>215</v>
      </c>
      <c r="O247" s="451">
        <v>11</v>
      </c>
    </row>
    <row r="248" spans="1:15">
      <c r="A248" s="452" t="s">
        <v>818</v>
      </c>
      <c r="B248" s="452" t="s">
        <v>820</v>
      </c>
      <c r="C248" s="452" t="s">
        <v>61</v>
      </c>
      <c r="D248" s="452" t="s">
        <v>1622</v>
      </c>
      <c r="E248" s="452" t="s">
        <v>541</v>
      </c>
      <c r="F248" s="452">
        <f t="shared" si="3"/>
        <v>2006</v>
      </c>
      <c r="G248" s="455" t="s">
        <v>1621</v>
      </c>
      <c r="H248" s="454">
        <v>82.6</v>
      </c>
      <c r="I248" s="453">
        <v>8.01</v>
      </c>
      <c r="J248" s="453">
        <v>10.050000000000001</v>
      </c>
      <c r="K248" s="453">
        <v>42.86</v>
      </c>
      <c r="L248" s="452" t="s">
        <v>1605</v>
      </c>
      <c r="M248" s="453">
        <v>5521.4</v>
      </c>
      <c r="N248" s="452" t="s">
        <v>796</v>
      </c>
      <c r="O248" s="451">
        <v>11</v>
      </c>
    </row>
    <row r="249" spans="1:15">
      <c r="A249" s="452" t="s">
        <v>853</v>
      </c>
      <c r="B249" s="452" t="s">
        <v>1272</v>
      </c>
      <c r="C249" s="452" t="s">
        <v>854</v>
      </c>
      <c r="D249" s="452" t="s">
        <v>1620</v>
      </c>
      <c r="E249" s="452" t="s">
        <v>541</v>
      </c>
      <c r="F249" s="452">
        <f t="shared" si="3"/>
        <v>2006</v>
      </c>
      <c r="G249" s="455" t="s">
        <v>1619</v>
      </c>
      <c r="H249" s="454">
        <v>-36.299999999999997</v>
      </c>
      <c r="I249" s="453">
        <v>7.18</v>
      </c>
      <c r="J249" s="453">
        <v>9.5500000000000007</v>
      </c>
      <c r="K249" s="453">
        <v>41.6</v>
      </c>
      <c r="L249" s="452" t="s">
        <v>1273</v>
      </c>
      <c r="M249" s="453">
        <v>1459.9</v>
      </c>
      <c r="N249" s="452" t="s">
        <v>215</v>
      </c>
      <c r="O249" s="451">
        <v>10</v>
      </c>
    </row>
    <row r="250" spans="1:15">
      <c r="A250" s="452" t="s">
        <v>836</v>
      </c>
      <c r="B250" s="452" t="s">
        <v>837</v>
      </c>
      <c r="C250" s="452" t="s">
        <v>1</v>
      </c>
      <c r="D250" s="452" t="s">
        <v>1618</v>
      </c>
      <c r="E250" s="452" t="s">
        <v>541</v>
      </c>
      <c r="F250" s="452">
        <f t="shared" si="3"/>
        <v>2006</v>
      </c>
      <c r="G250" s="455" t="s">
        <v>1617</v>
      </c>
      <c r="H250" s="454">
        <v>131.5</v>
      </c>
      <c r="I250" s="453">
        <v>8.81</v>
      </c>
      <c r="J250" s="453">
        <v>10.54</v>
      </c>
      <c r="K250" s="453">
        <v>51.67</v>
      </c>
      <c r="L250" s="452" t="s">
        <v>1260</v>
      </c>
      <c r="M250" s="453">
        <v>3240.6</v>
      </c>
      <c r="N250" s="452" t="s">
        <v>215</v>
      </c>
      <c r="O250" s="451">
        <v>10</v>
      </c>
    </row>
    <row r="251" spans="1:15">
      <c r="A251" s="452" t="s">
        <v>859</v>
      </c>
      <c r="B251" s="452" t="s">
        <v>428</v>
      </c>
      <c r="C251" s="452" t="s">
        <v>817</v>
      </c>
      <c r="D251" s="452" t="s">
        <v>1616</v>
      </c>
      <c r="E251" s="452" t="s">
        <v>541</v>
      </c>
      <c r="F251" s="452">
        <f t="shared" si="3"/>
        <v>2006</v>
      </c>
      <c r="G251" s="455" t="s">
        <v>1615</v>
      </c>
      <c r="H251" s="454">
        <v>43</v>
      </c>
      <c r="I251" s="453">
        <v>8.16</v>
      </c>
      <c r="J251" s="453">
        <v>10</v>
      </c>
      <c r="K251" s="453">
        <v>50</v>
      </c>
      <c r="L251" s="452" t="s">
        <v>1273</v>
      </c>
      <c r="M251" s="453">
        <v>2301.3000000000002</v>
      </c>
      <c r="N251" s="452" t="s">
        <v>215</v>
      </c>
      <c r="O251" s="451">
        <v>6</v>
      </c>
    </row>
    <row r="252" spans="1:15">
      <c r="A252" s="452" t="s">
        <v>1189</v>
      </c>
      <c r="B252" s="452" t="s">
        <v>1188</v>
      </c>
      <c r="C252" s="452" t="s">
        <v>11</v>
      </c>
      <c r="D252" s="452" t="s">
        <v>1614</v>
      </c>
      <c r="E252" s="452" t="s">
        <v>541</v>
      </c>
      <c r="F252" s="452">
        <f t="shared" si="3"/>
        <v>2006</v>
      </c>
      <c r="G252" s="455" t="s">
        <v>1613</v>
      </c>
      <c r="H252" s="454">
        <v>2.2999999999999998</v>
      </c>
      <c r="I252" s="453">
        <v>8.6999999999999993</v>
      </c>
      <c r="J252" s="453">
        <v>9.67</v>
      </c>
      <c r="K252" s="453">
        <v>43.1</v>
      </c>
      <c r="L252" s="452" t="s">
        <v>1612</v>
      </c>
      <c r="M252" s="453">
        <v>96</v>
      </c>
      <c r="N252" s="452" t="s">
        <v>796</v>
      </c>
      <c r="O252" s="451">
        <v>11</v>
      </c>
    </row>
    <row r="253" spans="1:15">
      <c r="A253" s="452" t="s">
        <v>868</v>
      </c>
      <c r="B253" s="452" t="s">
        <v>869</v>
      </c>
      <c r="C253" s="452" t="s">
        <v>89</v>
      </c>
      <c r="D253" s="452" t="s">
        <v>1611</v>
      </c>
      <c r="E253" s="452" t="s">
        <v>541</v>
      </c>
      <c r="F253" s="452">
        <f t="shared" si="3"/>
        <v>2006</v>
      </c>
      <c r="G253" s="455" t="s">
        <v>1610</v>
      </c>
      <c r="H253" s="454">
        <v>21.3</v>
      </c>
      <c r="I253" s="453">
        <v>9.8000000000000007</v>
      </c>
      <c r="J253" s="453">
        <v>9.8000000000000007</v>
      </c>
      <c r="K253" s="453">
        <v>45.16</v>
      </c>
      <c r="L253" s="452" t="s">
        <v>1555</v>
      </c>
      <c r="M253" s="453" t="s">
        <v>97</v>
      </c>
      <c r="N253" s="452" t="s">
        <v>796</v>
      </c>
      <c r="O253" s="451">
        <v>16</v>
      </c>
    </row>
    <row r="254" spans="1:15">
      <c r="A254" s="452" t="s">
        <v>818</v>
      </c>
      <c r="B254" s="452" t="s">
        <v>819</v>
      </c>
      <c r="C254" s="452" t="s">
        <v>91</v>
      </c>
      <c r="D254" s="452" t="s">
        <v>1609</v>
      </c>
      <c r="E254" s="452" t="s">
        <v>541</v>
      </c>
      <c r="F254" s="452">
        <f t="shared" si="3"/>
        <v>2006</v>
      </c>
      <c r="G254" s="455" t="s">
        <v>1606</v>
      </c>
      <c r="H254" s="454">
        <v>-8</v>
      </c>
      <c r="I254" s="453">
        <v>8.06</v>
      </c>
      <c r="J254" s="453">
        <v>10.08</v>
      </c>
      <c r="K254" s="453">
        <v>48.92</v>
      </c>
      <c r="L254" s="452" t="s">
        <v>1605</v>
      </c>
      <c r="M254" s="453">
        <v>418.4</v>
      </c>
      <c r="N254" s="452" t="s">
        <v>796</v>
      </c>
      <c r="O254" s="451">
        <v>10</v>
      </c>
    </row>
    <row r="255" spans="1:15">
      <c r="A255" s="452" t="s">
        <v>818</v>
      </c>
      <c r="B255" s="452" t="s">
        <v>819</v>
      </c>
      <c r="C255" s="452" t="s">
        <v>91</v>
      </c>
      <c r="D255" s="452" t="s">
        <v>1608</v>
      </c>
      <c r="E255" s="452" t="s">
        <v>541</v>
      </c>
      <c r="F255" s="452">
        <f t="shared" si="3"/>
        <v>2006</v>
      </c>
      <c r="G255" s="455" t="s">
        <v>1606</v>
      </c>
      <c r="H255" s="454">
        <v>84</v>
      </c>
      <c r="I255" s="453">
        <v>8.33</v>
      </c>
      <c r="J255" s="453">
        <v>10.08</v>
      </c>
      <c r="K255" s="453">
        <v>51.56</v>
      </c>
      <c r="L255" s="452" t="s">
        <v>1605</v>
      </c>
      <c r="M255" s="453">
        <v>1206.7</v>
      </c>
      <c r="N255" s="452" t="s">
        <v>796</v>
      </c>
      <c r="O255" s="451">
        <v>10</v>
      </c>
    </row>
    <row r="256" spans="1:15">
      <c r="A256" s="452" t="s">
        <v>818</v>
      </c>
      <c r="B256" s="452" t="s">
        <v>819</v>
      </c>
      <c r="C256" s="452" t="s">
        <v>91</v>
      </c>
      <c r="D256" s="452" t="s">
        <v>1607</v>
      </c>
      <c r="E256" s="452" t="s">
        <v>541</v>
      </c>
      <c r="F256" s="452">
        <f t="shared" si="3"/>
        <v>2006</v>
      </c>
      <c r="G256" s="455" t="s">
        <v>1606</v>
      </c>
      <c r="H256" s="454">
        <v>20.7</v>
      </c>
      <c r="I256" s="453">
        <v>7.94</v>
      </c>
      <c r="J256" s="453">
        <v>10.119999999999999</v>
      </c>
      <c r="K256" s="453">
        <v>45.57</v>
      </c>
      <c r="L256" s="452" t="s">
        <v>1605</v>
      </c>
      <c r="M256" s="453">
        <v>262.89999999999998</v>
      </c>
      <c r="N256" s="452" t="s">
        <v>796</v>
      </c>
      <c r="O256" s="451">
        <v>10</v>
      </c>
    </row>
    <row r="257" spans="1:15">
      <c r="A257" s="452" t="s">
        <v>1045</v>
      </c>
      <c r="B257" s="452" t="s">
        <v>428</v>
      </c>
      <c r="C257" s="452" t="s">
        <v>817</v>
      </c>
      <c r="D257" s="452" t="s">
        <v>1604</v>
      </c>
      <c r="E257" s="452" t="s">
        <v>541</v>
      </c>
      <c r="F257" s="452">
        <f t="shared" si="3"/>
        <v>2006</v>
      </c>
      <c r="G257" s="455" t="s">
        <v>1602</v>
      </c>
      <c r="H257" s="454">
        <v>115</v>
      </c>
      <c r="I257" s="453" t="s">
        <v>97</v>
      </c>
      <c r="J257" s="453">
        <v>10.25</v>
      </c>
      <c r="K257" s="453" t="s">
        <v>97</v>
      </c>
      <c r="L257" s="452" t="s">
        <v>97</v>
      </c>
      <c r="M257" s="453" t="s">
        <v>97</v>
      </c>
      <c r="N257" s="452" t="s">
        <v>97</v>
      </c>
      <c r="O257" s="451">
        <v>8</v>
      </c>
    </row>
    <row r="258" spans="1:15">
      <c r="A258" s="452" t="s">
        <v>801</v>
      </c>
      <c r="B258" s="452" t="s">
        <v>802</v>
      </c>
      <c r="C258" s="452" t="s">
        <v>1</v>
      </c>
      <c r="D258" s="452" t="s">
        <v>1603</v>
      </c>
      <c r="E258" s="452" t="s">
        <v>541</v>
      </c>
      <c r="F258" s="452">
        <f t="shared" si="3"/>
        <v>2006</v>
      </c>
      <c r="G258" s="455" t="s">
        <v>1602</v>
      </c>
      <c r="H258" s="454">
        <v>107</v>
      </c>
      <c r="I258" s="453">
        <v>8.85</v>
      </c>
      <c r="J258" s="453">
        <v>10.5</v>
      </c>
      <c r="K258" s="453">
        <v>60</v>
      </c>
      <c r="L258" s="452" t="s">
        <v>97</v>
      </c>
      <c r="M258" s="453" t="s">
        <v>97</v>
      </c>
      <c r="N258" s="452" t="s">
        <v>97</v>
      </c>
      <c r="O258" s="451">
        <v>7</v>
      </c>
    </row>
    <row r="259" spans="1:15">
      <c r="A259" s="452" t="s">
        <v>1505</v>
      </c>
      <c r="B259" s="452" t="s">
        <v>1504</v>
      </c>
      <c r="C259" s="452" t="s">
        <v>854</v>
      </c>
      <c r="D259" s="452" t="s">
        <v>1601</v>
      </c>
      <c r="E259" s="452" t="s">
        <v>541</v>
      </c>
      <c r="F259" s="452">
        <f t="shared" si="3"/>
        <v>2006</v>
      </c>
      <c r="G259" s="455" t="s">
        <v>1600</v>
      </c>
      <c r="H259" s="454">
        <v>10.8</v>
      </c>
      <c r="I259" s="453">
        <v>8.5500000000000007</v>
      </c>
      <c r="J259" s="453">
        <v>10.75</v>
      </c>
      <c r="K259" s="453">
        <v>55.57</v>
      </c>
      <c r="L259" s="452" t="s">
        <v>1485</v>
      </c>
      <c r="M259" s="453">
        <v>300.7</v>
      </c>
      <c r="N259" s="452" t="s">
        <v>215</v>
      </c>
      <c r="O259" s="451">
        <v>6</v>
      </c>
    </row>
    <row r="260" spans="1:15">
      <c r="A260" s="452" t="s">
        <v>838</v>
      </c>
      <c r="B260" s="452" t="s">
        <v>584</v>
      </c>
      <c r="C260" s="452" t="s">
        <v>65</v>
      </c>
      <c r="D260" s="452" t="s">
        <v>1599</v>
      </c>
      <c r="E260" s="452" t="s">
        <v>541</v>
      </c>
      <c r="F260" s="452">
        <f t="shared" si="3"/>
        <v>2006</v>
      </c>
      <c r="G260" s="455" t="s">
        <v>1597</v>
      </c>
      <c r="H260" s="454">
        <v>29.4</v>
      </c>
      <c r="I260" s="453">
        <v>9.1</v>
      </c>
      <c r="J260" s="453">
        <v>10.9</v>
      </c>
      <c r="K260" s="453">
        <v>50.8</v>
      </c>
      <c r="L260" s="452" t="s">
        <v>1485</v>
      </c>
      <c r="M260" s="453">
        <v>620</v>
      </c>
      <c r="N260" s="452" t="s">
        <v>796</v>
      </c>
      <c r="O260" s="451">
        <v>10</v>
      </c>
    </row>
    <row r="261" spans="1:15">
      <c r="A261" s="452" t="s">
        <v>838</v>
      </c>
      <c r="B261" s="452" t="s">
        <v>839</v>
      </c>
      <c r="C261" s="452" t="s">
        <v>57</v>
      </c>
      <c r="D261" s="452" t="s">
        <v>1598</v>
      </c>
      <c r="E261" s="452" t="s">
        <v>541</v>
      </c>
      <c r="F261" s="452">
        <f t="shared" si="3"/>
        <v>2006</v>
      </c>
      <c r="G261" s="455" t="s">
        <v>1597</v>
      </c>
      <c r="H261" s="454">
        <v>50.6</v>
      </c>
      <c r="I261" s="453">
        <v>8.89</v>
      </c>
      <c r="J261" s="453">
        <v>11.25</v>
      </c>
      <c r="K261" s="453">
        <v>53.69</v>
      </c>
      <c r="L261" s="452" t="s">
        <v>1485</v>
      </c>
      <c r="M261" s="453">
        <v>1269.57</v>
      </c>
      <c r="N261" s="452" t="s">
        <v>796</v>
      </c>
      <c r="O261" s="451">
        <v>10</v>
      </c>
    </row>
    <row r="262" spans="1:15">
      <c r="A262" s="452" t="s">
        <v>1505</v>
      </c>
      <c r="B262" s="452" t="s">
        <v>1596</v>
      </c>
      <c r="C262" s="452" t="s">
        <v>854</v>
      </c>
      <c r="D262" s="452" t="s">
        <v>1595</v>
      </c>
      <c r="E262" s="452" t="s">
        <v>541</v>
      </c>
      <c r="F262" s="452">
        <f t="shared" ref="F262:F325" si="4">YEAR(G262)</f>
        <v>2006</v>
      </c>
      <c r="G262" s="455" t="s">
        <v>1594</v>
      </c>
      <c r="H262" s="454">
        <v>19</v>
      </c>
      <c r="I262" s="453">
        <v>8.65</v>
      </c>
      <c r="J262" s="453">
        <v>10.25</v>
      </c>
      <c r="K262" s="453">
        <v>52.76</v>
      </c>
      <c r="L262" s="452" t="s">
        <v>1485</v>
      </c>
      <c r="M262" s="453">
        <v>227.5</v>
      </c>
      <c r="N262" s="452" t="s">
        <v>215</v>
      </c>
      <c r="O262" s="451">
        <v>8</v>
      </c>
    </row>
    <row r="263" spans="1:15">
      <c r="A263" s="452" t="s">
        <v>794</v>
      </c>
      <c r="B263" s="452" t="s">
        <v>1058</v>
      </c>
      <c r="C263" s="452" t="s">
        <v>39</v>
      </c>
      <c r="D263" s="452" t="s">
        <v>1593</v>
      </c>
      <c r="E263" s="452" t="s">
        <v>541</v>
      </c>
      <c r="F263" s="452">
        <f t="shared" si="4"/>
        <v>2007</v>
      </c>
      <c r="G263" s="455" t="s">
        <v>1592</v>
      </c>
      <c r="H263" s="454">
        <v>5.4</v>
      </c>
      <c r="I263" s="453">
        <v>5.36</v>
      </c>
      <c r="J263" s="453">
        <v>10</v>
      </c>
      <c r="K263" s="453">
        <v>32.33</v>
      </c>
      <c r="L263" s="452" t="s">
        <v>1485</v>
      </c>
      <c r="M263" s="453">
        <v>293.60000000000002</v>
      </c>
      <c r="N263" s="452" t="s">
        <v>796</v>
      </c>
      <c r="O263" s="451">
        <v>5</v>
      </c>
    </row>
    <row r="264" spans="1:15">
      <c r="A264" s="452" t="s">
        <v>860</v>
      </c>
      <c r="B264" s="452" t="s">
        <v>1591</v>
      </c>
      <c r="C264" s="452" t="s">
        <v>59</v>
      </c>
      <c r="D264" s="452" t="s">
        <v>1590</v>
      </c>
      <c r="E264" s="452" t="s">
        <v>541</v>
      </c>
      <c r="F264" s="452">
        <f t="shared" si="4"/>
        <v>2007</v>
      </c>
      <c r="G264" s="455" t="s">
        <v>1586</v>
      </c>
      <c r="H264" s="454">
        <v>58.7</v>
      </c>
      <c r="I264" s="453">
        <v>7.52</v>
      </c>
      <c r="J264" s="453">
        <v>10.1</v>
      </c>
      <c r="K264" s="453">
        <v>49</v>
      </c>
      <c r="L264" s="452" t="s">
        <v>1260</v>
      </c>
      <c r="M264" s="453">
        <v>968.5</v>
      </c>
      <c r="N264" s="452" t="s">
        <v>796</v>
      </c>
      <c r="O264" s="451">
        <v>9</v>
      </c>
    </row>
    <row r="265" spans="1:15">
      <c r="A265" s="452" t="s">
        <v>860</v>
      </c>
      <c r="B265" s="452" t="s">
        <v>1589</v>
      </c>
      <c r="C265" s="452" t="s">
        <v>59</v>
      </c>
      <c r="D265" s="452" t="s">
        <v>1588</v>
      </c>
      <c r="E265" s="452" t="s">
        <v>541</v>
      </c>
      <c r="F265" s="452">
        <f t="shared" si="4"/>
        <v>2007</v>
      </c>
      <c r="G265" s="455" t="s">
        <v>1586</v>
      </c>
      <c r="H265" s="454">
        <v>50.2</v>
      </c>
      <c r="I265" s="453">
        <v>7.92</v>
      </c>
      <c r="J265" s="453">
        <v>10.1</v>
      </c>
      <c r="K265" s="453">
        <v>49</v>
      </c>
      <c r="L265" s="452" t="s">
        <v>1260</v>
      </c>
      <c r="M265" s="453">
        <v>1067.7</v>
      </c>
      <c r="N265" s="452" t="s">
        <v>796</v>
      </c>
      <c r="O265" s="451">
        <v>9</v>
      </c>
    </row>
    <row r="266" spans="1:15">
      <c r="A266" s="452" t="s">
        <v>874</v>
      </c>
      <c r="B266" s="452" t="s">
        <v>877</v>
      </c>
      <c r="C266" s="452" t="s">
        <v>51</v>
      </c>
      <c r="D266" s="452" t="s">
        <v>1587</v>
      </c>
      <c r="E266" s="452" t="s">
        <v>541</v>
      </c>
      <c r="F266" s="452">
        <f t="shared" si="4"/>
        <v>2007</v>
      </c>
      <c r="G266" s="455" t="s">
        <v>1586</v>
      </c>
      <c r="H266" s="454">
        <v>56.7</v>
      </c>
      <c r="I266" s="453">
        <v>12.93</v>
      </c>
      <c r="J266" s="453">
        <v>10.9</v>
      </c>
      <c r="K266" s="453">
        <v>57.46</v>
      </c>
      <c r="L266" s="452" t="s">
        <v>1273</v>
      </c>
      <c r="M266" s="453">
        <v>844.5</v>
      </c>
      <c r="N266" s="452" t="s">
        <v>215</v>
      </c>
      <c r="O266" s="451">
        <v>9</v>
      </c>
    </row>
    <row r="267" spans="1:15">
      <c r="A267" s="452" t="s">
        <v>859</v>
      </c>
      <c r="B267" s="452" t="s">
        <v>626</v>
      </c>
      <c r="C267" s="452" t="s">
        <v>27</v>
      </c>
      <c r="D267" s="452" t="s">
        <v>1585</v>
      </c>
      <c r="E267" s="452" t="s">
        <v>541</v>
      </c>
      <c r="F267" s="452">
        <f t="shared" si="4"/>
        <v>2007</v>
      </c>
      <c r="G267" s="455" t="s">
        <v>1584</v>
      </c>
      <c r="H267" s="454">
        <v>20.5</v>
      </c>
      <c r="I267" s="453">
        <v>8.2899999999999991</v>
      </c>
      <c r="J267" s="453">
        <v>10.1</v>
      </c>
      <c r="K267" s="453">
        <v>50</v>
      </c>
      <c r="L267" s="452" t="s">
        <v>1273</v>
      </c>
      <c r="M267" s="453">
        <v>2008.7</v>
      </c>
      <c r="N267" s="452" t="s">
        <v>215</v>
      </c>
      <c r="O267" s="451">
        <v>10</v>
      </c>
    </row>
    <row r="268" spans="1:15">
      <c r="A268" s="452" t="s">
        <v>872</v>
      </c>
      <c r="B268" s="452" t="s">
        <v>873</v>
      </c>
      <c r="C268" s="452" t="s">
        <v>854</v>
      </c>
      <c r="D268" s="452" t="s">
        <v>1583</v>
      </c>
      <c r="E268" s="452" t="s">
        <v>541</v>
      </c>
      <c r="F268" s="452">
        <f t="shared" si="4"/>
        <v>2007</v>
      </c>
      <c r="G268" s="455" t="s">
        <v>1582</v>
      </c>
      <c r="H268" s="454">
        <v>-22.8</v>
      </c>
      <c r="I268" s="453">
        <v>8.4</v>
      </c>
      <c r="J268" s="453">
        <v>10.4</v>
      </c>
      <c r="K268" s="453">
        <v>44</v>
      </c>
      <c r="L268" s="452" t="s">
        <v>1555</v>
      </c>
      <c r="M268" s="453">
        <v>2977.32</v>
      </c>
      <c r="N268" s="452" t="s">
        <v>215</v>
      </c>
      <c r="O268" s="451">
        <v>11</v>
      </c>
    </row>
    <row r="269" spans="1:15">
      <c r="A269" s="452" t="s">
        <v>874</v>
      </c>
      <c r="B269" s="452" t="s">
        <v>1073</v>
      </c>
      <c r="C269" s="452" t="s">
        <v>93</v>
      </c>
      <c r="D269" s="452" t="s">
        <v>1581</v>
      </c>
      <c r="E269" s="452" t="s">
        <v>541</v>
      </c>
      <c r="F269" s="452">
        <f t="shared" si="4"/>
        <v>2007</v>
      </c>
      <c r="G269" s="455" t="s">
        <v>1580</v>
      </c>
      <c r="H269" s="454">
        <v>36.200000000000003</v>
      </c>
      <c r="I269" s="453">
        <v>9.27</v>
      </c>
      <c r="J269" s="453">
        <v>10.8</v>
      </c>
      <c r="K269" s="453">
        <v>54.13</v>
      </c>
      <c r="L269" s="452" t="s">
        <v>1273</v>
      </c>
      <c r="M269" s="453">
        <v>1051.5</v>
      </c>
      <c r="N269" s="452" t="s">
        <v>215</v>
      </c>
      <c r="O269" s="451">
        <v>10</v>
      </c>
    </row>
    <row r="270" spans="1:15" ht="30">
      <c r="A270" s="452" t="s">
        <v>800</v>
      </c>
      <c r="B270" s="452" t="s">
        <v>998</v>
      </c>
      <c r="C270" s="452" t="s">
        <v>33</v>
      </c>
      <c r="D270" s="452" t="s">
        <v>1579</v>
      </c>
      <c r="E270" s="452" t="s">
        <v>541</v>
      </c>
      <c r="F270" s="452">
        <f t="shared" si="4"/>
        <v>2007</v>
      </c>
      <c r="G270" s="455" t="s">
        <v>1578</v>
      </c>
      <c r="H270" s="454">
        <v>192.2</v>
      </c>
      <c r="I270" s="453">
        <v>8.7899999999999991</v>
      </c>
      <c r="J270" s="453">
        <v>11.35</v>
      </c>
      <c r="K270" s="453">
        <v>52</v>
      </c>
      <c r="L270" s="452" t="s">
        <v>1273</v>
      </c>
      <c r="M270" s="453">
        <v>10354.299999999999</v>
      </c>
      <c r="N270" s="452" t="s">
        <v>215</v>
      </c>
      <c r="O270" s="451">
        <v>15</v>
      </c>
    </row>
    <row r="271" spans="1:15">
      <c r="A271" s="452" t="s">
        <v>849</v>
      </c>
      <c r="B271" s="452" t="s">
        <v>1310</v>
      </c>
      <c r="C271" s="452" t="s">
        <v>77</v>
      </c>
      <c r="D271" s="452" t="s">
        <v>1577</v>
      </c>
      <c r="E271" s="452" t="s">
        <v>541</v>
      </c>
      <c r="F271" s="452">
        <f t="shared" si="4"/>
        <v>2007</v>
      </c>
      <c r="G271" s="455" t="s">
        <v>1576</v>
      </c>
      <c r="H271" s="454">
        <v>6.4</v>
      </c>
      <c r="I271" s="453">
        <v>7.83</v>
      </c>
      <c r="J271" s="453">
        <v>9.75</v>
      </c>
      <c r="K271" s="453">
        <v>46.51</v>
      </c>
      <c r="L271" s="452" t="s">
        <v>1260</v>
      </c>
      <c r="M271" s="453">
        <v>131</v>
      </c>
      <c r="N271" s="452" t="s">
        <v>796</v>
      </c>
      <c r="O271" s="451">
        <v>8</v>
      </c>
    </row>
    <row r="272" spans="1:15">
      <c r="A272" s="452" t="s">
        <v>868</v>
      </c>
      <c r="B272" s="452" t="s">
        <v>869</v>
      </c>
      <c r="C272" s="452" t="s">
        <v>89</v>
      </c>
      <c r="D272" s="452" t="s">
        <v>1575</v>
      </c>
      <c r="E272" s="452" t="s">
        <v>541</v>
      </c>
      <c r="F272" s="452">
        <f t="shared" si="4"/>
        <v>2007</v>
      </c>
      <c r="G272" s="455" t="s">
        <v>1574</v>
      </c>
      <c r="H272" s="454">
        <v>24</v>
      </c>
      <c r="I272" s="453">
        <v>7.36</v>
      </c>
      <c r="J272" s="453">
        <v>10</v>
      </c>
      <c r="K272" s="453">
        <v>41.11</v>
      </c>
      <c r="L272" s="452" t="s">
        <v>1485</v>
      </c>
      <c r="M272" s="453">
        <v>2021.7</v>
      </c>
      <c r="N272" s="452" t="s">
        <v>796</v>
      </c>
      <c r="O272" s="451">
        <v>12</v>
      </c>
    </row>
    <row r="273" spans="1:15">
      <c r="A273" s="452" t="s">
        <v>838</v>
      </c>
      <c r="B273" s="452" t="s">
        <v>840</v>
      </c>
      <c r="C273" s="452" t="s">
        <v>57</v>
      </c>
      <c r="D273" s="452" t="s">
        <v>1573</v>
      </c>
      <c r="E273" s="452" t="s">
        <v>541</v>
      </c>
      <c r="F273" s="452">
        <f t="shared" si="4"/>
        <v>2007</v>
      </c>
      <c r="G273" s="455" t="s">
        <v>1571</v>
      </c>
      <c r="H273" s="454">
        <v>13.6</v>
      </c>
      <c r="I273" s="453">
        <v>8.93</v>
      </c>
      <c r="J273" s="453">
        <v>10.25</v>
      </c>
      <c r="K273" s="453">
        <v>48.17</v>
      </c>
      <c r="L273" s="452" t="s">
        <v>1485</v>
      </c>
      <c r="M273" s="453">
        <v>186.8</v>
      </c>
      <c r="N273" s="452" t="s">
        <v>796</v>
      </c>
      <c r="O273" s="451">
        <v>10</v>
      </c>
    </row>
    <row r="274" spans="1:15">
      <c r="A274" s="452" t="s">
        <v>838</v>
      </c>
      <c r="B274" s="452" t="s">
        <v>840</v>
      </c>
      <c r="C274" s="452" t="s">
        <v>57</v>
      </c>
      <c r="D274" s="452" t="s">
        <v>1572</v>
      </c>
      <c r="E274" s="452" t="s">
        <v>541</v>
      </c>
      <c r="F274" s="452">
        <f t="shared" si="4"/>
        <v>2007</v>
      </c>
      <c r="G274" s="455" t="s">
        <v>1571</v>
      </c>
      <c r="H274" s="454">
        <v>45.2</v>
      </c>
      <c r="I274" s="453">
        <v>8.39</v>
      </c>
      <c r="J274" s="453">
        <v>10.25</v>
      </c>
      <c r="K274" s="453">
        <v>48.17</v>
      </c>
      <c r="L274" s="452" t="s">
        <v>1485</v>
      </c>
      <c r="M274" s="453">
        <v>918.48</v>
      </c>
      <c r="N274" s="452" t="s">
        <v>796</v>
      </c>
      <c r="O274" s="451">
        <v>10</v>
      </c>
    </row>
    <row r="275" spans="1:15">
      <c r="A275" s="452" t="s">
        <v>838</v>
      </c>
      <c r="B275" s="452" t="s">
        <v>1017</v>
      </c>
      <c r="C275" s="452" t="s">
        <v>91</v>
      </c>
      <c r="D275" s="452" t="s">
        <v>1570</v>
      </c>
      <c r="E275" s="452" t="s">
        <v>541</v>
      </c>
      <c r="F275" s="452">
        <f t="shared" si="4"/>
        <v>2007</v>
      </c>
      <c r="G275" s="455" t="s">
        <v>1568</v>
      </c>
      <c r="H275" s="454">
        <v>41.8</v>
      </c>
      <c r="I275" s="453">
        <v>7.94</v>
      </c>
      <c r="J275" s="453">
        <v>10.199999999999999</v>
      </c>
      <c r="K275" s="453">
        <v>52.22</v>
      </c>
      <c r="L275" s="452" t="s">
        <v>1479</v>
      </c>
      <c r="M275" s="453">
        <v>5637.4</v>
      </c>
      <c r="N275" s="452" t="s">
        <v>796</v>
      </c>
      <c r="O275" s="451">
        <v>10</v>
      </c>
    </row>
    <row r="276" spans="1:15">
      <c r="A276" s="452" t="s">
        <v>878</v>
      </c>
      <c r="B276" s="452" t="s">
        <v>879</v>
      </c>
      <c r="C276" s="452" t="s">
        <v>59</v>
      </c>
      <c r="D276" s="452" t="s">
        <v>1569</v>
      </c>
      <c r="E276" s="452" t="s">
        <v>541</v>
      </c>
      <c r="F276" s="452">
        <f t="shared" si="4"/>
        <v>2007</v>
      </c>
      <c r="G276" s="455" t="s">
        <v>1568</v>
      </c>
      <c r="H276" s="454">
        <v>-6.2</v>
      </c>
      <c r="I276" s="453">
        <v>8.44</v>
      </c>
      <c r="J276" s="453">
        <v>10.5</v>
      </c>
      <c r="K276" s="453">
        <v>46.07</v>
      </c>
      <c r="L276" s="452" t="s">
        <v>1485</v>
      </c>
      <c r="M276" s="453">
        <v>1178.8699999999999</v>
      </c>
      <c r="N276" s="452" t="s">
        <v>215</v>
      </c>
      <c r="O276" s="451">
        <v>10</v>
      </c>
    </row>
    <row r="277" spans="1:15">
      <c r="A277" s="452" t="s">
        <v>851</v>
      </c>
      <c r="B277" s="452" t="s">
        <v>1120</v>
      </c>
      <c r="C277" s="452" t="s">
        <v>817</v>
      </c>
      <c r="D277" s="452" t="s">
        <v>1567</v>
      </c>
      <c r="E277" s="452" t="s">
        <v>541</v>
      </c>
      <c r="F277" s="452">
        <f t="shared" si="4"/>
        <v>2007</v>
      </c>
      <c r="G277" s="455" t="s">
        <v>1566</v>
      </c>
      <c r="H277" s="454">
        <v>120.5</v>
      </c>
      <c r="I277" s="453">
        <v>9.06</v>
      </c>
      <c r="J277" s="453">
        <v>10.7</v>
      </c>
      <c r="K277" s="453">
        <v>47.29</v>
      </c>
      <c r="L277" s="452" t="s">
        <v>1479</v>
      </c>
      <c r="M277" s="453">
        <v>3296.5</v>
      </c>
      <c r="N277" s="452" t="s">
        <v>796</v>
      </c>
      <c r="O277" s="451">
        <v>6</v>
      </c>
    </row>
    <row r="278" spans="1:15">
      <c r="A278" s="452" t="s">
        <v>1189</v>
      </c>
      <c r="B278" s="452" t="s">
        <v>1298</v>
      </c>
      <c r="C278" s="452" t="s">
        <v>43</v>
      </c>
      <c r="D278" s="452" t="s">
        <v>1565</v>
      </c>
      <c r="E278" s="452" t="s">
        <v>541</v>
      </c>
      <c r="F278" s="452">
        <f t="shared" si="4"/>
        <v>2007</v>
      </c>
      <c r="G278" s="455" t="s">
        <v>1564</v>
      </c>
      <c r="H278" s="454">
        <v>50.1</v>
      </c>
      <c r="I278" s="453">
        <v>7.55</v>
      </c>
      <c r="J278" s="453">
        <v>9.67</v>
      </c>
      <c r="K278" s="453">
        <v>47.66</v>
      </c>
      <c r="L278" s="452" t="s">
        <v>1485</v>
      </c>
      <c r="M278" s="453">
        <v>668.3</v>
      </c>
      <c r="N278" s="452" t="s">
        <v>215</v>
      </c>
      <c r="O278" s="451">
        <v>12</v>
      </c>
    </row>
    <row r="279" spans="1:15">
      <c r="A279" s="452" t="s">
        <v>794</v>
      </c>
      <c r="B279" s="452" t="s">
        <v>795</v>
      </c>
      <c r="C279" s="452" t="s">
        <v>63</v>
      </c>
      <c r="D279" s="452" t="s">
        <v>1563</v>
      </c>
      <c r="E279" s="452" t="s">
        <v>541</v>
      </c>
      <c r="F279" s="452">
        <f t="shared" si="4"/>
        <v>2007</v>
      </c>
      <c r="G279" s="455" t="s">
        <v>1562</v>
      </c>
      <c r="H279" s="454">
        <v>-5.0999999999999996</v>
      </c>
      <c r="I279" s="453">
        <v>5.58</v>
      </c>
      <c r="J279" s="453">
        <v>9.9</v>
      </c>
      <c r="K279" s="453">
        <v>32.19</v>
      </c>
      <c r="L279" s="452" t="s">
        <v>1479</v>
      </c>
      <c r="M279" s="453">
        <v>3693.2</v>
      </c>
      <c r="N279" s="452" t="s">
        <v>796</v>
      </c>
      <c r="O279" s="451">
        <v>10</v>
      </c>
    </row>
    <row r="280" spans="1:15">
      <c r="A280" s="452" t="s">
        <v>872</v>
      </c>
      <c r="B280" s="452" t="s">
        <v>428</v>
      </c>
      <c r="C280" s="452" t="s">
        <v>817</v>
      </c>
      <c r="D280" s="452" t="s">
        <v>1561</v>
      </c>
      <c r="E280" s="452" t="s">
        <v>541</v>
      </c>
      <c r="F280" s="452">
        <f t="shared" si="4"/>
        <v>2007</v>
      </c>
      <c r="G280" s="455" t="s">
        <v>1560</v>
      </c>
      <c r="H280" s="454">
        <v>14.4</v>
      </c>
      <c r="I280" s="453">
        <v>8.06</v>
      </c>
      <c r="J280" s="453">
        <v>10.199999999999999</v>
      </c>
      <c r="K280" s="453">
        <v>46</v>
      </c>
      <c r="L280" s="452" t="s">
        <v>1546</v>
      </c>
      <c r="M280" s="453">
        <v>526.54</v>
      </c>
      <c r="N280" s="452" t="s">
        <v>215</v>
      </c>
      <c r="O280" s="451">
        <v>8</v>
      </c>
    </row>
    <row r="281" spans="1:15">
      <c r="A281" s="452" t="s">
        <v>878</v>
      </c>
      <c r="B281" s="452" t="s">
        <v>869</v>
      </c>
      <c r="C281" s="452" t="s">
        <v>89</v>
      </c>
      <c r="D281" s="452" t="s">
        <v>1559</v>
      </c>
      <c r="E281" s="452" t="s">
        <v>541</v>
      </c>
      <c r="F281" s="452">
        <f t="shared" si="4"/>
        <v>2007</v>
      </c>
      <c r="G281" s="455" t="s">
        <v>1558</v>
      </c>
      <c r="H281" s="454">
        <v>85.5</v>
      </c>
      <c r="I281" s="453">
        <v>7.67</v>
      </c>
      <c r="J281" s="453">
        <v>10.5</v>
      </c>
      <c r="K281" s="453">
        <v>42.88</v>
      </c>
      <c r="L281" s="452" t="s">
        <v>1260</v>
      </c>
      <c r="M281" s="453">
        <v>1817.4</v>
      </c>
      <c r="N281" s="452" t="s">
        <v>215</v>
      </c>
      <c r="O281" s="451">
        <v>3</v>
      </c>
    </row>
    <row r="282" spans="1:15">
      <c r="A282" s="452" t="s">
        <v>797</v>
      </c>
      <c r="B282" s="452" t="s">
        <v>1084</v>
      </c>
      <c r="C282" s="452" t="s">
        <v>31</v>
      </c>
      <c r="D282" s="452" t="s">
        <v>1557</v>
      </c>
      <c r="E282" s="452" t="s">
        <v>541</v>
      </c>
      <c r="F282" s="452">
        <f t="shared" si="4"/>
        <v>2007</v>
      </c>
      <c r="G282" s="455" t="s">
        <v>1556</v>
      </c>
      <c r="H282" s="454">
        <v>321.7</v>
      </c>
      <c r="I282" s="453">
        <v>8.32</v>
      </c>
      <c r="J282" s="453">
        <v>10.75</v>
      </c>
      <c r="K282" s="453">
        <v>54.5</v>
      </c>
      <c r="L282" s="452" t="s">
        <v>1555</v>
      </c>
      <c r="M282" s="453">
        <v>4403.5</v>
      </c>
      <c r="N282" s="452" t="s">
        <v>796</v>
      </c>
      <c r="O282" s="451">
        <v>20</v>
      </c>
    </row>
    <row r="283" spans="1:15">
      <c r="A283" s="452" t="s">
        <v>1189</v>
      </c>
      <c r="B283" s="452" t="s">
        <v>1554</v>
      </c>
      <c r="C283" s="452" t="s">
        <v>170</v>
      </c>
      <c r="D283" s="452" t="s">
        <v>1553</v>
      </c>
      <c r="E283" s="452" t="s">
        <v>541</v>
      </c>
      <c r="F283" s="452">
        <f t="shared" si="4"/>
        <v>2007</v>
      </c>
      <c r="G283" s="455" t="s">
        <v>1552</v>
      </c>
      <c r="H283" s="454">
        <v>-2.2000000000000002</v>
      </c>
      <c r="I283" s="453">
        <v>8.61</v>
      </c>
      <c r="J283" s="453">
        <v>9.67</v>
      </c>
      <c r="K283" s="453">
        <v>50</v>
      </c>
      <c r="L283" s="452" t="s">
        <v>97</v>
      </c>
      <c r="M283" s="453" t="s">
        <v>97</v>
      </c>
      <c r="N283" s="452" t="s">
        <v>97</v>
      </c>
      <c r="O283" s="451">
        <v>11</v>
      </c>
    </row>
    <row r="284" spans="1:15">
      <c r="A284" s="452" t="s">
        <v>830</v>
      </c>
      <c r="B284" s="452" t="s">
        <v>807</v>
      </c>
      <c r="C284" s="452" t="s">
        <v>35</v>
      </c>
      <c r="D284" s="452" t="s">
        <v>1551</v>
      </c>
      <c r="E284" s="452" t="s">
        <v>541</v>
      </c>
      <c r="F284" s="452">
        <f t="shared" si="4"/>
        <v>2007</v>
      </c>
      <c r="G284" s="455" t="s">
        <v>1549</v>
      </c>
      <c r="H284" s="454">
        <v>14.9</v>
      </c>
      <c r="I284" s="453">
        <v>7.68</v>
      </c>
      <c r="J284" s="453">
        <v>10</v>
      </c>
      <c r="K284" s="453">
        <v>48.63</v>
      </c>
      <c r="L284" s="452" t="s">
        <v>1488</v>
      </c>
      <c r="M284" s="453">
        <v>267.3</v>
      </c>
      <c r="N284" s="452" t="s">
        <v>215</v>
      </c>
      <c r="O284" s="451">
        <v>8</v>
      </c>
    </row>
    <row r="285" spans="1:15">
      <c r="A285" s="452" t="s">
        <v>830</v>
      </c>
      <c r="B285" s="452" t="s">
        <v>832</v>
      </c>
      <c r="C285" s="452" t="s">
        <v>35</v>
      </c>
      <c r="D285" s="452" t="s">
        <v>1550</v>
      </c>
      <c r="E285" s="452" t="s">
        <v>541</v>
      </c>
      <c r="F285" s="452">
        <f t="shared" si="4"/>
        <v>2007</v>
      </c>
      <c r="G285" s="455" t="s">
        <v>1549</v>
      </c>
      <c r="H285" s="454">
        <v>10.6</v>
      </c>
      <c r="I285" s="453">
        <v>7.99</v>
      </c>
      <c r="J285" s="453">
        <v>10</v>
      </c>
      <c r="K285" s="453">
        <v>47.69</v>
      </c>
      <c r="L285" s="452" t="s">
        <v>1488</v>
      </c>
      <c r="M285" s="453">
        <v>895.5</v>
      </c>
      <c r="N285" s="452" t="s">
        <v>215</v>
      </c>
      <c r="O285" s="451">
        <v>8</v>
      </c>
    </row>
    <row r="286" spans="1:15">
      <c r="A286" s="452" t="s">
        <v>821</v>
      </c>
      <c r="B286" s="452" t="s">
        <v>1185</v>
      </c>
      <c r="C286" s="452" t="s">
        <v>7</v>
      </c>
      <c r="D286" s="452" t="s">
        <v>1548</v>
      </c>
      <c r="E286" s="452" t="s">
        <v>541</v>
      </c>
      <c r="F286" s="452">
        <f t="shared" si="4"/>
        <v>2007</v>
      </c>
      <c r="G286" s="455" t="s">
        <v>1547</v>
      </c>
      <c r="H286" s="454">
        <v>67.3</v>
      </c>
      <c r="I286" s="453">
        <v>7.32</v>
      </c>
      <c r="J286" s="453">
        <v>10.4</v>
      </c>
      <c r="K286" s="453">
        <v>47.05</v>
      </c>
      <c r="L286" s="452" t="s">
        <v>1546</v>
      </c>
      <c r="M286" s="453">
        <v>1043.72</v>
      </c>
      <c r="N286" s="452" t="s">
        <v>796</v>
      </c>
      <c r="O286" s="451">
        <v>11</v>
      </c>
    </row>
    <row r="287" spans="1:15">
      <c r="A287" s="452" t="s">
        <v>1059</v>
      </c>
      <c r="B287" s="452" t="s">
        <v>1224</v>
      </c>
      <c r="C287" s="452" t="s">
        <v>89</v>
      </c>
      <c r="D287" s="452" t="s">
        <v>1545</v>
      </c>
      <c r="E287" s="452" t="s">
        <v>541</v>
      </c>
      <c r="F287" s="452">
        <f t="shared" si="4"/>
        <v>2007</v>
      </c>
      <c r="G287" s="455" t="s">
        <v>1544</v>
      </c>
      <c r="H287" s="454">
        <v>9.8000000000000007</v>
      </c>
      <c r="I287" s="453">
        <v>8.01</v>
      </c>
      <c r="J287" s="453">
        <v>10</v>
      </c>
      <c r="K287" s="453">
        <v>46.02</v>
      </c>
      <c r="L287" s="452" t="s">
        <v>1479</v>
      </c>
      <c r="M287" s="453">
        <v>1117.23</v>
      </c>
      <c r="N287" s="452" t="s">
        <v>796</v>
      </c>
      <c r="O287" s="451">
        <v>10</v>
      </c>
    </row>
    <row r="288" spans="1:15">
      <c r="A288" s="452" t="s">
        <v>853</v>
      </c>
      <c r="B288" s="452" t="s">
        <v>1077</v>
      </c>
      <c r="C288" s="452" t="s">
        <v>77</v>
      </c>
      <c r="D288" s="452" t="s">
        <v>1543</v>
      </c>
      <c r="E288" s="452" t="s">
        <v>541</v>
      </c>
      <c r="F288" s="452">
        <f t="shared" si="4"/>
        <v>2007</v>
      </c>
      <c r="G288" s="455" t="s">
        <v>1542</v>
      </c>
      <c r="H288" s="454">
        <v>0</v>
      </c>
      <c r="I288" s="453">
        <v>7.56</v>
      </c>
      <c r="J288" s="453">
        <v>9.1</v>
      </c>
      <c r="K288" s="453">
        <v>47.54</v>
      </c>
      <c r="L288" s="452" t="s">
        <v>1391</v>
      </c>
      <c r="M288" s="453">
        <v>436.67</v>
      </c>
      <c r="N288" s="452" t="s">
        <v>215</v>
      </c>
      <c r="O288" s="451">
        <v>10</v>
      </c>
    </row>
    <row r="289" spans="1:15">
      <c r="A289" s="452" t="s">
        <v>864</v>
      </c>
      <c r="B289" s="452" t="s">
        <v>1541</v>
      </c>
      <c r="C289" s="452" t="s">
        <v>854</v>
      </c>
      <c r="D289" s="452" t="s">
        <v>1540</v>
      </c>
      <c r="E289" s="452" t="s">
        <v>541</v>
      </c>
      <c r="F289" s="452">
        <f t="shared" si="4"/>
        <v>2007</v>
      </c>
      <c r="G289" s="455" t="s">
        <v>1539</v>
      </c>
      <c r="H289" s="454">
        <v>12</v>
      </c>
      <c r="I289" s="453">
        <v>7.88</v>
      </c>
      <c r="J289" s="453">
        <v>9.9600000000000009</v>
      </c>
      <c r="K289" s="453">
        <v>40</v>
      </c>
      <c r="L289" s="452" t="s">
        <v>1391</v>
      </c>
      <c r="M289" s="453">
        <v>68.06</v>
      </c>
      <c r="N289" s="452" t="s">
        <v>796</v>
      </c>
      <c r="O289" s="451">
        <v>9</v>
      </c>
    </row>
    <row r="290" spans="1:15" ht="30">
      <c r="A290" s="452" t="s">
        <v>880</v>
      </c>
      <c r="B290" s="452" t="s">
        <v>1070</v>
      </c>
      <c r="C290" s="452" t="s">
        <v>85</v>
      </c>
      <c r="D290" s="452" t="s">
        <v>1538</v>
      </c>
      <c r="E290" s="452" t="s">
        <v>541</v>
      </c>
      <c r="F290" s="452">
        <f t="shared" si="4"/>
        <v>2007</v>
      </c>
      <c r="G290" s="455" t="s">
        <v>1537</v>
      </c>
      <c r="H290" s="454">
        <v>6.7</v>
      </c>
      <c r="I290" s="453">
        <v>8.84</v>
      </c>
      <c r="J290" s="453">
        <v>10.9</v>
      </c>
      <c r="K290" s="453">
        <v>54</v>
      </c>
      <c r="L290" s="452" t="s">
        <v>1488</v>
      </c>
      <c r="M290" s="453">
        <v>249.45</v>
      </c>
      <c r="N290" s="452" t="s">
        <v>796</v>
      </c>
      <c r="O290" s="451">
        <v>9</v>
      </c>
    </row>
    <row r="291" spans="1:15">
      <c r="A291" s="452" t="s">
        <v>838</v>
      </c>
      <c r="B291" s="452" t="s">
        <v>839</v>
      </c>
      <c r="C291" s="452" t="s">
        <v>57</v>
      </c>
      <c r="D291" s="452" t="s">
        <v>1536</v>
      </c>
      <c r="E291" s="452" t="s">
        <v>541</v>
      </c>
      <c r="F291" s="452">
        <f t="shared" si="4"/>
        <v>2007</v>
      </c>
      <c r="G291" s="455" t="s">
        <v>1535</v>
      </c>
      <c r="H291" s="454">
        <v>35.299999999999997</v>
      </c>
      <c r="I291" s="453">
        <v>8.68</v>
      </c>
      <c r="J291" s="453">
        <v>10.75</v>
      </c>
      <c r="K291" s="453">
        <v>57.62</v>
      </c>
      <c r="L291" s="452" t="s">
        <v>1260</v>
      </c>
      <c r="M291" s="453">
        <v>1300</v>
      </c>
      <c r="N291" s="452" t="s">
        <v>796</v>
      </c>
      <c r="O291" s="451">
        <v>10</v>
      </c>
    </row>
    <row r="292" spans="1:15">
      <c r="A292" s="452" t="s">
        <v>868</v>
      </c>
      <c r="B292" s="452" t="s">
        <v>869</v>
      </c>
      <c r="C292" s="452" t="s">
        <v>89</v>
      </c>
      <c r="D292" s="452" t="s">
        <v>1534</v>
      </c>
      <c r="E292" s="452" t="s">
        <v>541</v>
      </c>
      <c r="F292" s="452">
        <f t="shared" si="4"/>
        <v>2007</v>
      </c>
      <c r="G292" s="455" t="s">
        <v>1531</v>
      </c>
      <c r="H292" s="454">
        <v>27.6</v>
      </c>
      <c r="I292" s="453">
        <v>7.58</v>
      </c>
      <c r="J292" s="453">
        <v>9.9</v>
      </c>
      <c r="K292" s="453">
        <v>44.28</v>
      </c>
      <c r="L292" s="452" t="s">
        <v>1488</v>
      </c>
      <c r="M292" s="453" t="s">
        <v>97</v>
      </c>
      <c r="N292" s="452" t="s">
        <v>796</v>
      </c>
      <c r="O292" s="451">
        <v>5</v>
      </c>
    </row>
    <row r="293" spans="1:15">
      <c r="A293" s="452" t="s">
        <v>864</v>
      </c>
      <c r="B293" s="452" t="s">
        <v>1533</v>
      </c>
      <c r="C293" s="452" t="s">
        <v>89</v>
      </c>
      <c r="D293" s="452" t="s">
        <v>1532</v>
      </c>
      <c r="E293" s="452" t="s">
        <v>541</v>
      </c>
      <c r="F293" s="452">
        <f t="shared" si="4"/>
        <v>2007</v>
      </c>
      <c r="G293" s="455" t="s">
        <v>1531</v>
      </c>
      <c r="H293" s="454">
        <v>40.799999999999997</v>
      </c>
      <c r="I293" s="453">
        <v>7.5</v>
      </c>
      <c r="J293" s="453">
        <v>9.9600000000000009</v>
      </c>
      <c r="K293" s="453">
        <v>40</v>
      </c>
      <c r="L293" s="452" t="s">
        <v>1479</v>
      </c>
      <c r="M293" s="453">
        <v>1566.5</v>
      </c>
      <c r="N293" s="452" t="s">
        <v>796</v>
      </c>
      <c r="O293" s="451">
        <v>13</v>
      </c>
    </row>
    <row r="294" spans="1:15">
      <c r="A294" s="452" t="s">
        <v>861</v>
      </c>
      <c r="B294" s="452" t="s">
        <v>862</v>
      </c>
      <c r="C294" s="452" t="s">
        <v>21</v>
      </c>
      <c r="D294" s="452" t="s">
        <v>1530</v>
      </c>
      <c r="E294" s="452" t="s">
        <v>541</v>
      </c>
      <c r="F294" s="452">
        <f t="shared" si="4"/>
        <v>2007</v>
      </c>
      <c r="G294" s="455" t="s">
        <v>1527</v>
      </c>
      <c r="H294" s="454">
        <v>76.900000000000006</v>
      </c>
      <c r="I294" s="453">
        <v>8.6199999999999992</v>
      </c>
      <c r="J294" s="453">
        <v>10.7</v>
      </c>
      <c r="K294" s="453">
        <v>53.32</v>
      </c>
      <c r="L294" s="452" t="s">
        <v>1529</v>
      </c>
      <c r="M294" s="453">
        <v>3943.9</v>
      </c>
      <c r="N294" s="452" t="s">
        <v>796</v>
      </c>
      <c r="O294" s="451">
        <v>6</v>
      </c>
    </row>
    <row r="295" spans="1:15">
      <c r="A295" s="452" t="s">
        <v>874</v>
      </c>
      <c r="B295" s="452" t="s">
        <v>875</v>
      </c>
      <c r="C295" s="452" t="s">
        <v>47</v>
      </c>
      <c r="D295" s="452" t="s">
        <v>1528</v>
      </c>
      <c r="E295" s="452" t="s">
        <v>541</v>
      </c>
      <c r="F295" s="452">
        <f t="shared" si="4"/>
        <v>2007</v>
      </c>
      <c r="G295" s="455" t="s">
        <v>1527</v>
      </c>
      <c r="H295" s="454">
        <v>16.2</v>
      </c>
      <c r="I295" s="453">
        <v>9.08</v>
      </c>
      <c r="J295" s="453">
        <v>10.8</v>
      </c>
      <c r="K295" s="453">
        <v>57.36</v>
      </c>
      <c r="L295" s="452" t="s">
        <v>1240</v>
      </c>
      <c r="M295" s="453">
        <v>421.1</v>
      </c>
      <c r="N295" s="452" t="s">
        <v>215</v>
      </c>
      <c r="O295" s="451">
        <v>7</v>
      </c>
    </row>
    <row r="296" spans="1:15">
      <c r="A296" s="452" t="s">
        <v>872</v>
      </c>
      <c r="B296" s="452" t="s">
        <v>201</v>
      </c>
      <c r="C296" s="452" t="s">
        <v>87</v>
      </c>
      <c r="D296" s="452" t="s">
        <v>1526</v>
      </c>
      <c r="E296" s="452" t="s">
        <v>541</v>
      </c>
      <c r="F296" s="452">
        <f t="shared" si="4"/>
        <v>2007</v>
      </c>
      <c r="G296" s="455" t="s">
        <v>1525</v>
      </c>
      <c r="H296" s="454">
        <v>30.2</v>
      </c>
      <c r="I296" s="453">
        <v>8.1999999999999993</v>
      </c>
      <c r="J296" s="453">
        <v>10.199999999999999</v>
      </c>
      <c r="K296" s="453">
        <v>46</v>
      </c>
      <c r="L296" s="452" t="s">
        <v>1260</v>
      </c>
      <c r="M296" s="453">
        <v>895.9</v>
      </c>
      <c r="N296" s="452" t="s">
        <v>215</v>
      </c>
      <c r="O296" s="451">
        <v>7</v>
      </c>
    </row>
    <row r="297" spans="1:15">
      <c r="A297" s="452" t="s">
        <v>1524</v>
      </c>
      <c r="B297" s="452" t="s">
        <v>1523</v>
      </c>
      <c r="C297" s="452" t="s">
        <v>142</v>
      </c>
      <c r="D297" s="452" t="s">
        <v>1522</v>
      </c>
      <c r="E297" s="452" t="s">
        <v>541</v>
      </c>
      <c r="F297" s="452">
        <f t="shared" si="4"/>
        <v>2007</v>
      </c>
      <c r="G297" s="455" t="s">
        <v>1520</v>
      </c>
      <c r="H297" s="454">
        <v>1.1000000000000001</v>
      </c>
      <c r="I297" s="453">
        <v>8.6</v>
      </c>
      <c r="J297" s="453">
        <v>10.199999999999999</v>
      </c>
      <c r="K297" s="453" t="s">
        <v>97</v>
      </c>
      <c r="L297" s="452" t="s">
        <v>97</v>
      </c>
      <c r="M297" s="453" t="s">
        <v>97</v>
      </c>
      <c r="N297" s="452" t="s">
        <v>97</v>
      </c>
      <c r="O297" s="451">
        <v>11</v>
      </c>
    </row>
    <row r="298" spans="1:15">
      <c r="A298" s="452" t="s">
        <v>844</v>
      </c>
      <c r="B298" s="452" t="s">
        <v>845</v>
      </c>
      <c r="C298" s="452" t="s">
        <v>71</v>
      </c>
      <c r="D298" s="452" t="s">
        <v>1521</v>
      </c>
      <c r="E298" s="452" t="s">
        <v>541</v>
      </c>
      <c r="F298" s="452">
        <f t="shared" si="4"/>
        <v>2007</v>
      </c>
      <c r="G298" s="455" t="s">
        <v>1520</v>
      </c>
      <c r="H298" s="454">
        <v>-286.89999999999998</v>
      </c>
      <c r="I298" s="453">
        <v>8.57</v>
      </c>
      <c r="J298" s="453">
        <v>11</v>
      </c>
      <c r="K298" s="453">
        <v>53</v>
      </c>
      <c r="L298" s="452" t="s">
        <v>1260</v>
      </c>
      <c r="M298" s="453">
        <v>7833.05</v>
      </c>
      <c r="N298" s="452" t="s">
        <v>796</v>
      </c>
      <c r="O298" s="451">
        <v>6</v>
      </c>
    </row>
    <row r="299" spans="1:15">
      <c r="A299" s="452" t="s">
        <v>816</v>
      </c>
      <c r="B299" s="452" t="s">
        <v>428</v>
      </c>
      <c r="C299" s="452" t="s">
        <v>817</v>
      </c>
      <c r="D299" s="452" t="s">
        <v>1519</v>
      </c>
      <c r="E299" s="452" t="s">
        <v>541</v>
      </c>
      <c r="F299" s="452">
        <f t="shared" si="4"/>
        <v>2007</v>
      </c>
      <c r="G299" s="455" t="s">
        <v>1518</v>
      </c>
      <c r="H299" s="454">
        <v>11.5</v>
      </c>
      <c r="I299" s="453">
        <v>8.27</v>
      </c>
      <c r="J299" s="453">
        <v>10.25</v>
      </c>
      <c r="K299" s="453">
        <v>50.4</v>
      </c>
      <c r="L299" s="452" t="s">
        <v>1260</v>
      </c>
      <c r="M299" s="453" t="s">
        <v>97</v>
      </c>
      <c r="N299" s="452" t="s">
        <v>97</v>
      </c>
      <c r="O299" s="451">
        <v>6</v>
      </c>
    </row>
    <row r="300" spans="1:15">
      <c r="A300" s="452" t="s">
        <v>811</v>
      </c>
      <c r="B300" s="452" t="s">
        <v>812</v>
      </c>
      <c r="C300" s="452" t="s">
        <v>17</v>
      </c>
      <c r="D300" s="452" t="s">
        <v>1517</v>
      </c>
      <c r="E300" s="452" t="s">
        <v>541</v>
      </c>
      <c r="F300" s="452">
        <f t="shared" si="4"/>
        <v>2007</v>
      </c>
      <c r="G300" s="455" t="s">
        <v>1516</v>
      </c>
      <c r="H300" s="454">
        <v>99.7</v>
      </c>
      <c r="I300" s="453" t="s">
        <v>97</v>
      </c>
      <c r="J300" s="453">
        <v>11.25</v>
      </c>
      <c r="K300" s="453" t="s">
        <v>97</v>
      </c>
      <c r="L300" s="452" t="s">
        <v>1515</v>
      </c>
      <c r="M300" s="453" t="s">
        <v>97</v>
      </c>
      <c r="N300" s="452" t="s">
        <v>97</v>
      </c>
      <c r="O300" s="451">
        <v>6</v>
      </c>
    </row>
    <row r="301" spans="1:15">
      <c r="A301" s="452" t="s">
        <v>874</v>
      </c>
      <c r="B301" s="452" t="s">
        <v>876</v>
      </c>
      <c r="C301" s="452" t="s">
        <v>1</v>
      </c>
      <c r="D301" s="452" t="s">
        <v>1514</v>
      </c>
      <c r="E301" s="452" t="s">
        <v>541</v>
      </c>
      <c r="F301" s="452">
        <f t="shared" si="4"/>
        <v>2008</v>
      </c>
      <c r="G301" s="455" t="s">
        <v>1513</v>
      </c>
      <c r="H301" s="454">
        <v>39.4</v>
      </c>
      <c r="I301" s="453">
        <v>9.67</v>
      </c>
      <c r="J301" s="453">
        <v>10.75</v>
      </c>
      <c r="K301" s="453">
        <v>52.51</v>
      </c>
      <c r="L301" s="452" t="s">
        <v>1240</v>
      </c>
      <c r="M301" s="453">
        <v>552.1</v>
      </c>
      <c r="N301" s="452" t="s">
        <v>215</v>
      </c>
      <c r="O301" s="451">
        <v>7</v>
      </c>
    </row>
    <row r="302" spans="1:15">
      <c r="A302" s="452" t="s">
        <v>874</v>
      </c>
      <c r="B302" s="452" t="s">
        <v>1028</v>
      </c>
      <c r="C302" s="452" t="s">
        <v>3</v>
      </c>
      <c r="D302" s="452" t="s">
        <v>1512</v>
      </c>
      <c r="E302" s="452" t="s">
        <v>541</v>
      </c>
      <c r="F302" s="452">
        <f t="shared" si="4"/>
        <v>2008</v>
      </c>
      <c r="G302" s="455" t="s">
        <v>1511</v>
      </c>
      <c r="H302" s="454">
        <v>148.4</v>
      </c>
      <c r="I302" s="453">
        <v>9.26</v>
      </c>
      <c r="J302" s="453">
        <v>10.75</v>
      </c>
      <c r="K302" s="453">
        <v>54.36</v>
      </c>
      <c r="L302" s="452" t="s">
        <v>1240</v>
      </c>
      <c r="M302" s="453">
        <v>3018.47</v>
      </c>
      <c r="N302" s="452" t="s">
        <v>215</v>
      </c>
      <c r="O302" s="451">
        <v>8</v>
      </c>
    </row>
    <row r="303" spans="1:15">
      <c r="A303" s="452" t="s">
        <v>803</v>
      </c>
      <c r="B303" s="452" t="s">
        <v>1294</v>
      </c>
      <c r="C303" s="452" t="s">
        <v>43</v>
      </c>
      <c r="D303" s="452" t="s">
        <v>1510</v>
      </c>
      <c r="E303" s="452" t="s">
        <v>541</v>
      </c>
      <c r="F303" s="452">
        <f t="shared" si="4"/>
        <v>2008</v>
      </c>
      <c r="G303" s="455" t="s">
        <v>1509</v>
      </c>
      <c r="H303" s="454">
        <v>98</v>
      </c>
      <c r="I303" s="453">
        <v>7.72</v>
      </c>
      <c r="J303" s="453">
        <v>9.4</v>
      </c>
      <c r="K303" s="453">
        <v>48.99</v>
      </c>
      <c r="L303" s="452" t="s">
        <v>1260</v>
      </c>
      <c r="M303" s="453">
        <v>2438.37</v>
      </c>
      <c r="N303" s="452" t="s">
        <v>796</v>
      </c>
      <c r="O303" s="451">
        <v>6</v>
      </c>
    </row>
    <row r="304" spans="1:15">
      <c r="A304" s="452" t="s">
        <v>805</v>
      </c>
      <c r="B304" s="452" t="s">
        <v>832</v>
      </c>
      <c r="C304" s="452" t="s">
        <v>35</v>
      </c>
      <c r="D304" s="452" t="s">
        <v>1508</v>
      </c>
      <c r="E304" s="452" t="s">
        <v>541</v>
      </c>
      <c r="F304" s="452">
        <f t="shared" si="4"/>
        <v>2008</v>
      </c>
      <c r="G304" s="455" t="s">
        <v>1507</v>
      </c>
      <c r="H304" s="454">
        <v>28.3</v>
      </c>
      <c r="I304" s="453">
        <v>7.96</v>
      </c>
      <c r="J304" s="453">
        <v>10</v>
      </c>
      <c r="K304" s="453">
        <v>46.55</v>
      </c>
      <c r="L304" s="452" t="s">
        <v>1506</v>
      </c>
      <c r="M304" s="453">
        <v>978.29</v>
      </c>
      <c r="N304" s="452" t="s">
        <v>215</v>
      </c>
      <c r="O304" s="451">
        <v>13</v>
      </c>
    </row>
    <row r="305" spans="1:15">
      <c r="A305" s="452" t="s">
        <v>1505</v>
      </c>
      <c r="B305" s="452" t="s">
        <v>1504</v>
      </c>
      <c r="C305" s="452" t="s">
        <v>854</v>
      </c>
      <c r="D305" s="452" t="s">
        <v>1503</v>
      </c>
      <c r="E305" s="452" t="s">
        <v>541</v>
      </c>
      <c r="F305" s="452">
        <f t="shared" si="4"/>
        <v>2008</v>
      </c>
      <c r="G305" s="455" t="s">
        <v>1502</v>
      </c>
      <c r="H305" s="454">
        <v>6.4</v>
      </c>
      <c r="I305" s="453">
        <v>8.5</v>
      </c>
      <c r="J305" s="453">
        <v>10.71</v>
      </c>
      <c r="K305" s="453">
        <v>50.02</v>
      </c>
      <c r="L305" s="452" t="s">
        <v>1260</v>
      </c>
      <c r="M305" s="453">
        <v>343.88</v>
      </c>
      <c r="N305" s="452" t="s">
        <v>215</v>
      </c>
      <c r="O305" s="451">
        <v>8</v>
      </c>
    </row>
    <row r="306" spans="1:15">
      <c r="A306" s="452" t="s">
        <v>1167</v>
      </c>
      <c r="B306" s="452" t="s">
        <v>1166</v>
      </c>
      <c r="C306" s="452" t="s">
        <v>11</v>
      </c>
      <c r="D306" s="452" t="s">
        <v>1501</v>
      </c>
      <c r="E306" s="452" t="s">
        <v>541</v>
      </c>
      <c r="F306" s="452">
        <f t="shared" si="4"/>
        <v>2008</v>
      </c>
      <c r="G306" s="455" t="s">
        <v>1500</v>
      </c>
      <c r="H306" s="454">
        <v>2.1</v>
      </c>
      <c r="I306" s="453">
        <v>8.3800000000000008</v>
      </c>
      <c r="J306" s="453">
        <v>10.25</v>
      </c>
      <c r="K306" s="453">
        <v>42.8</v>
      </c>
      <c r="L306" s="452" t="s">
        <v>1260</v>
      </c>
      <c r="M306" s="453">
        <v>50.49</v>
      </c>
      <c r="N306" s="452" t="s">
        <v>796</v>
      </c>
      <c r="O306" s="451">
        <v>6</v>
      </c>
    </row>
    <row r="307" spans="1:15">
      <c r="A307" s="452" t="s">
        <v>880</v>
      </c>
      <c r="B307" s="452" t="s">
        <v>428</v>
      </c>
      <c r="C307" s="452" t="s">
        <v>817</v>
      </c>
      <c r="D307" s="452" t="s">
        <v>1499</v>
      </c>
      <c r="E307" s="452" t="s">
        <v>541</v>
      </c>
      <c r="F307" s="452">
        <f t="shared" si="4"/>
        <v>2008</v>
      </c>
      <c r="G307" s="455" t="s">
        <v>1498</v>
      </c>
      <c r="H307" s="454">
        <v>23</v>
      </c>
      <c r="I307" s="453">
        <v>8.2899999999999991</v>
      </c>
      <c r="J307" s="453">
        <v>10.25</v>
      </c>
      <c r="K307" s="453">
        <v>50.8</v>
      </c>
      <c r="L307" s="452" t="s">
        <v>1497</v>
      </c>
      <c r="M307" s="453" t="s">
        <v>97</v>
      </c>
      <c r="N307" s="452" t="s">
        <v>97</v>
      </c>
      <c r="O307" s="451">
        <v>8</v>
      </c>
    </row>
    <row r="308" spans="1:15">
      <c r="A308" s="452" t="s">
        <v>853</v>
      </c>
      <c r="B308" s="452" t="s">
        <v>1322</v>
      </c>
      <c r="C308" s="452" t="s">
        <v>77</v>
      </c>
      <c r="D308" s="452" t="s">
        <v>1496</v>
      </c>
      <c r="E308" s="452" t="s">
        <v>541</v>
      </c>
      <c r="F308" s="452">
        <f t="shared" si="4"/>
        <v>2008</v>
      </c>
      <c r="G308" s="455" t="s">
        <v>1495</v>
      </c>
      <c r="H308" s="454">
        <v>425.3</v>
      </c>
      <c r="I308" s="453">
        <v>7.34</v>
      </c>
      <c r="J308" s="453">
        <v>9.1</v>
      </c>
      <c r="K308" s="453">
        <v>47.98</v>
      </c>
      <c r="L308" s="452" t="s">
        <v>1214</v>
      </c>
      <c r="M308" s="453">
        <v>12586.86</v>
      </c>
      <c r="N308" s="452" t="s">
        <v>215</v>
      </c>
      <c r="O308" s="451">
        <v>10</v>
      </c>
    </row>
    <row r="309" spans="1:15" ht="30">
      <c r="A309" s="452" t="s">
        <v>868</v>
      </c>
      <c r="B309" s="452" t="s">
        <v>871</v>
      </c>
      <c r="C309" s="452" t="s">
        <v>75</v>
      </c>
      <c r="D309" s="452" t="s">
        <v>1494</v>
      </c>
      <c r="E309" s="452" t="s">
        <v>541</v>
      </c>
      <c r="F309" s="452">
        <f t="shared" si="4"/>
        <v>2008</v>
      </c>
      <c r="G309" s="455" t="s">
        <v>1493</v>
      </c>
      <c r="H309" s="454">
        <v>83.1</v>
      </c>
      <c r="I309" s="453">
        <v>7.81</v>
      </c>
      <c r="J309" s="453">
        <v>12.12</v>
      </c>
      <c r="K309" s="453">
        <v>48.88</v>
      </c>
      <c r="L309" s="452" t="s">
        <v>1214</v>
      </c>
      <c r="M309" s="453">
        <v>532.29999999999995</v>
      </c>
      <c r="N309" s="452" t="s">
        <v>215</v>
      </c>
      <c r="O309" s="451">
        <v>8</v>
      </c>
    </row>
    <row r="310" spans="1:15">
      <c r="A310" s="452" t="s">
        <v>843</v>
      </c>
      <c r="B310" s="452" t="s">
        <v>848</v>
      </c>
      <c r="C310" s="452" t="s">
        <v>132</v>
      </c>
      <c r="D310" s="452" t="s">
        <v>1492</v>
      </c>
      <c r="E310" s="452" t="s">
        <v>541</v>
      </c>
      <c r="F310" s="452">
        <f t="shared" si="4"/>
        <v>2008</v>
      </c>
      <c r="G310" s="455" t="s">
        <v>1491</v>
      </c>
      <c r="H310" s="454">
        <v>4.0999999999999996</v>
      </c>
      <c r="I310" s="453">
        <v>8.58</v>
      </c>
      <c r="J310" s="453">
        <v>10.25</v>
      </c>
      <c r="K310" s="453">
        <v>50.67</v>
      </c>
      <c r="L310" s="452" t="s">
        <v>1260</v>
      </c>
      <c r="M310" s="453" t="s">
        <v>97</v>
      </c>
      <c r="N310" s="452" t="s">
        <v>97</v>
      </c>
      <c r="O310" s="451">
        <v>9</v>
      </c>
    </row>
    <row r="311" spans="1:15">
      <c r="A311" s="452" t="s">
        <v>1163</v>
      </c>
      <c r="B311" s="452" t="s">
        <v>1162</v>
      </c>
      <c r="C311" s="452" t="s">
        <v>29</v>
      </c>
      <c r="D311" s="452" t="s">
        <v>1490</v>
      </c>
      <c r="E311" s="452" t="s">
        <v>541</v>
      </c>
      <c r="F311" s="452">
        <f t="shared" si="4"/>
        <v>2008</v>
      </c>
      <c r="G311" s="455" t="s">
        <v>1489</v>
      </c>
      <c r="H311" s="454">
        <v>34.4</v>
      </c>
      <c r="I311" s="453">
        <v>8.24</v>
      </c>
      <c r="J311" s="453">
        <v>10.1</v>
      </c>
      <c r="K311" s="453">
        <v>51.37</v>
      </c>
      <c r="L311" s="452" t="s">
        <v>1488</v>
      </c>
      <c r="M311" s="453">
        <v>1191.6400000000001</v>
      </c>
      <c r="N311" s="452" t="s">
        <v>796</v>
      </c>
      <c r="O311" s="451">
        <v>14</v>
      </c>
    </row>
    <row r="312" spans="1:15">
      <c r="A312" s="452" t="s">
        <v>813</v>
      </c>
      <c r="B312" s="452" t="s">
        <v>1062</v>
      </c>
      <c r="C312" s="452" t="s">
        <v>55</v>
      </c>
      <c r="D312" s="452" t="s">
        <v>1487</v>
      </c>
      <c r="E312" s="452" t="s">
        <v>541</v>
      </c>
      <c r="F312" s="452">
        <f t="shared" si="4"/>
        <v>2008</v>
      </c>
      <c r="G312" s="455" t="s">
        <v>1486</v>
      </c>
      <c r="H312" s="454">
        <v>44.9</v>
      </c>
      <c r="I312" s="453">
        <v>8.66</v>
      </c>
      <c r="J312" s="453">
        <v>10.7</v>
      </c>
      <c r="K312" s="453">
        <v>55.79</v>
      </c>
      <c r="L312" s="452" t="s">
        <v>1485</v>
      </c>
      <c r="M312" s="453">
        <v>1060.4000000000001</v>
      </c>
      <c r="N312" s="452" t="s">
        <v>215</v>
      </c>
      <c r="O312" s="451">
        <v>42</v>
      </c>
    </row>
    <row r="313" spans="1:15">
      <c r="A313" s="452" t="s">
        <v>808</v>
      </c>
      <c r="B313" s="452" t="s">
        <v>1484</v>
      </c>
      <c r="C313" s="452" t="s">
        <v>161</v>
      </c>
      <c r="D313" s="452" t="s">
        <v>1483</v>
      </c>
      <c r="E313" s="452" t="s">
        <v>541</v>
      </c>
      <c r="F313" s="452">
        <f t="shared" si="4"/>
        <v>2008</v>
      </c>
      <c r="G313" s="455" t="s">
        <v>1482</v>
      </c>
      <c r="H313" s="454">
        <v>3.9</v>
      </c>
      <c r="I313" s="453">
        <v>7.64</v>
      </c>
      <c r="J313" s="453">
        <v>11</v>
      </c>
      <c r="K313" s="453">
        <v>38.99</v>
      </c>
      <c r="L313" s="452" t="s">
        <v>1240</v>
      </c>
      <c r="M313" s="453">
        <v>40.21</v>
      </c>
      <c r="N313" s="452" t="s">
        <v>215</v>
      </c>
      <c r="O313" s="451">
        <v>8</v>
      </c>
    </row>
    <row r="314" spans="1:15">
      <c r="A314" s="452" t="s">
        <v>797</v>
      </c>
      <c r="B314" s="452" t="s">
        <v>799</v>
      </c>
      <c r="C314" s="452" t="s">
        <v>9</v>
      </c>
      <c r="D314" s="452" t="s">
        <v>1481</v>
      </c>
      <c r="E314" s="452" t="s">
        <v>541</v>
      </c>
      <c r="F314" s="452">
        <f t="shared" si="4"/>
        <v>2008</v>
      </c>
      <c r="G314" s="455" t="s">
        <v>1480</v>
      </c>
      <c r="H314" s="454">
        <v>4</v>
      </c>
      <c r="I314" s="453">
        <v>9.02</v>
      </c>
      <c r="J314" s="453">
        <v>10</v>
      </c>
      <c r="K314" s="453">
        <v>48.85</v>
      </c>
      <c r="L314" s="452" t="s">
        <v>1479</v>
      </c>
      <c r="M314" s="453">
        <v>130.74</v>
      </c>
      <c r="N314" s="452" t="s">
        <v>796</v>
      </c>
      <c r="O314" s="451">
        <v>17</v>
      </c>
    </row>
    <row r="315" spans="1:15">
      <c r="A315" s="452" t="s">
        <v>833</v>
      </c>
      <c r="B315" s="452" t="s">
        <v>834</v>
      </c>
      <c r="C315" s="452" t="s">
        <v>79</v>
      </c>
      <c r="D315" s="452" t="s">
        <v>1478</v>
      </c>
      <c r="E315" s="452" t="s">
        <v>541</v>
      </c>
      <c r="F315" s="452">
        <f t="shared" si="4"/>
        <v>2008</v>
      </c>
      <c r="G315" s="455" t="s">
        <v>1477</v>
      </c>
      <c r="H315" s="454">
        <v>221</v>
      </c>
      <c r="I315" s="453">
        <v>6.93</v>
      </c>
      <c r="J315" s="453">
        <v>10.7</v>
      </c>
      <c r="K315" s="453">
        <v>41.75</v>
      </c>
      <c r="L315" s="452" t="s">
        <v>1240</v>
      </c>
      <c r="M315" s="453">
        <v>5013.8999999999996</v>
      </c>
      <c r="N315" s="452" t="s">
        <v>215</v>
      </c>
      <c r="O315" s="451">
        <v>14</v>
      </c>
    </row>
    <row r="316" spans="1:15">
      <c r="A316" s="452" t="s">
        <v>878</v>
      </c>
      <c r="B316" s="452" t="s">
        <v>869</v>
      </c>
      <c r="C316" s="452" t="s">
        <v>89</v>
      </c>
      <c r="D316" s="452" t="s">
        <v>1476</v>
      </c>
      <c r="E316" s="452" t="s">
        <v>541</v>
      </c>
      <c r="F316" s="452">
        <f t="shared" si="4"/>
        <v>2008</v>
      </c>
      <c r="G316" s="455" t="s">
        <v>1474</v>
      </c>
      <c r="H316" s="454">
        <v>106.1</v>
      </c>
      <c r="I316" s="453">
        <v>7.65</v>
      </c>
      <c r="J316" s="453">
        <v>10.5</v>
      </c>
      <c r="K316" s="453">
        <v>41.54</v>
      </c>
      <c r="L316" s="452" t="s">
        <v>1273</v>
      </c>
      <c r="M316" s="453">
        <v>1972</v>
      </c>
      <c r="N316" s="452" t="s">
        <v>215</v>
      </c>
      <c r="O316" s="451">
        <v>3</v>
      </c>
    </row>
    <row r="317" spans="1:15">
      <c r="A317" s="452" t="s">
        <v>851</v>
      </c>
      <c r="B317" s="452" t="s">
        <v>852</v>
      </c>
      <c r="C317" s="452" t="s">
        <v>817</v>
      </c>
      <c r="D317" s="452" t="s">
        <v>1475</v>
      </c>
      <c r="E317" s="452" t="s">
        <v>541</v>
      </c>
      <c r="F317" s="452">
        <f t="shared" si="4"/>
        <v>2008</v>
      </c>
      <c r="G317" s="455" t="s">
        <v>1474</v>
      </c>
      <c r="H317" s="454">
        <v>87.1</v>
      </c>
      <c r="I317" s="453">
        <v>8.6</v>
      </c>
      <c r="J317" s="453">
        <v>11.04</v>
      </c>
      <c r="K317" s="453">
        <v>43.49</v>
      </c>
      <c r="L317" s="452" t="s">
        <v>1467</v>
      </c>
      <c r="M317" s="453">
        <v>1524.32</v>
      </c>
      <c r="N317" s="452" t="s">
        <v>796</v>
      </c>
      <c r="O317" s="451">
        <v>6</v>
      </c>
    </row>
    <row r="318" spans="1:15">
      <c r="A318" s="452" t="s">
        <v>836</v>
      </c>
      <c r="B318" s="452" t="s">
        <v>1192</v>
      </c>
      <c r="C318" s="452" t="s">
        <v>37</v>
      </c>
      <c r="D318" s="452" t="s">
        <v>1473</v>
      </c>
      <c r="E318" s="452" t="s">
        <v>541</v>
      </c>
      <c r="F318" s="452">
        <f t="shared" si="4"/>
        <v>2008</v>
      </c>
      <c r="G318" s="455" t="s">
        <v>1472</v>
      </c>
      <c r="H318" s="454">
        <v>3.8</v>
      </c>
      <c r="I318" s="453">
        <v>8.33</v>
      </c>
      <c r="J318" s="453">
        <v>10.43</v>
      </c>
      <c r="K318" s="453">
        <v>50</v>
      </c>
      <c r="L318" s="452" t="s">
        <v>1260</v>
      </c>
      <c r="M318" s="453">
        <v>204.89</v>
      </c>
      <c r="N318" s="452" t="s">
        <v>215</v>
      </c>
      <c r="O318" s="451">
        <v>9</v>
      </c>
    </row>
    <row r="319" spans="1:15">
      <c r="A319" s="452" t="s">
        <v>853</v>
      </c>
      <c r="B319" s="452" t="s">
        <v>1077</v>
      </c>
      <c r="C319" s="452" t="s">
        <v>77</v>
      </c>
      <c r="D319" s="452" t="s">
        <v>1471</v>
      </c>
      <c r="E319" s="452" t="s">
        <v>541</v>
      </c>
      <c r="F319" s="452">
        <f t="shared" si="4"/>
        <v>2008</v>
      </c>
      <c r="G319" s="455" t="s">
        <v>1470</v>
      </c>
      <c r="H319" s="454">
        <v>15.6</v>
      </c>
      <c r="I319" s="453">
        <v>7.69</v>
      </c>
      <c r="J319" s="453">
        <v>9.4</v>
      </c>
      <c r="K319" s="453">
        <v>48</v>
      </c>
      <c r="L319" s="452" t="s">
        <v>1182</v>
      </c>
      <c r="M319" s="453">
        <v>504</v>
      </c>
      <c r="N319" s="452" t="s">
        <v>215</v>
      </c>
      <c r="O319" s="451">
        <v>11</v>
      </c>
    </row>
    <row r="320" spans="1:15">
      <c r="A320" s="452" t="s">
        <v>838</v>
      </c>
      <c r="B320" s="452" t="s">
        <v>584</v>
      </c>
      <c r="C320" s="452" t="s">
        <v>65</v>
      </c>
      <c r="D320" s="452" t="s">
        <v>1469</v>
      </c>
      <c r="E320" s="452" t="s">
        <v>541</v>
      </c>
      <c r="F320" s="452">
        <f t="shared" si="4"/>
        <v>2008</v>
      </c>
      <c r="G320" s="455" t="s">
        <v>1468</v>
      </c>
      <c r="H320" s="454">
        <v>22</v>
      </c>
      <c r="I320" s="453">
        <v>8.92</v>
      </c>
      <c r="J320" s="453">
        <v>10.8</v>
      </c>
      <c r="K320" s="453">
        <v>50.78</v>
      </c>
      <c r="L320" s="452" t="s">
        <v>1467</v>
      </c>
      <c r="M320" s="453">
        <v>704</v>
      </c>
      <c r="N320" s="452" t="s">
        <v>796</v>
      </c>
      <c r="O320" s="451">
        <v>10</v>
      </c>
    </row>
    <row r="321" spans="1:15">
      <c r="A321" s="452" t="s">
        <v>800</v>
      </c>
      <c r="B321" s="452" t="s">
        <v>448</v>
      </c>
      <c r="C321" s="452" t="s">
        <v>19</v>
      </c>
      <c r="D321" s="452" t="s">
        <v>1466</v>
      </c>
      <c r="E321" s="452" t="s">
        <v>541</v>
      </c>
      <c r="F321" s="452">
        <f t="shared" si="4"/>
        <v>2008</v>
      </c>
      <c r="G321" s="455" t="s">
        <v>1465</v>
      </c>
      <c r="H321" s="454">
        <v>131</v>
      </c>
      <c r="I321" s="453">
        <v>8.23</v>
      </c>
      <c r="J321" s="453">
        <v>10.7</v>
      </c>
      <c r="K321" s="453">
        <v>49</v>
      </c>
      <c r="L321" s="452" t="s">
        <v>1240</v>
      </c>
      <c r="M321" s="453">
        <v>2938.2</v>
      </c>
      <c r="N321" s="452" t="s">
        <v>215</v>
      </c>
      <c r="O321" s="451">
        <v>20</v>
      </c>
    </row>
    <row r="322" spans="1:15">
      <c r="A322" s="452" t="s">
        <v>1045</v>
      </c>
      <c r="B322" s="452" t="s">
        <v>428</v>
      </c>
      <c r="C322" s="452" t="s">
        <v>817</v>
      </c>
      <c r="D322" s="452" t="s">
        <v>1464</v>
      </c>
      <c r="E322" s="452" t="s">
        <v>541</v>
      </c>
      <c r="F322" s="452">
        <f t="shared" si="4"/>
        <v>2008</v>
      </c>
      <c r="G322" s="455" t="s">
        <v>1463</v>
      </c>
      <c r="H322" s="454">
        <v>36.200000000000003</v>
      </c>
      <c r="I322" s="453">
        <v>8.2899999999999991</v>
      </c>
      <c r="J322" s="453">
        <v>10.25</v>
      </c>
      <c r="K322" s="453">
        <v>50.4</v>
      </c>
      <c r="L322" s="452" t="s">
        <v>1240</v>
      </c>
      <c r="M322" s="453">
        <v>4129.29</v>
      </c>
      <c r="N322" s="452" t="s">
        <v>215</v>
      </c>
      <c r="O322" s="451">
        <v>7</v>
      </c>
    </row>
    <row r="323" spans="1:15">
      <c r="A323" s="452" t="s">
        <v>1163</v>
      </c>
      <c r="B323" s="452" t="s">
        <v>866</v>
      </c>
      <c r="C323" s="452" t="s">
        <v>1</v>
      </c>
      <c r="D323" s="452" t="s">
        <v>1462</v>
      </c>
      <c r="E323" s="452" t="s">
        <v>541</v>
      </c>
      <c r="F323" s="452">
        <f t="shared" si="4"/>
        <v>2008</v>
      </c>
      <c r="G323" s="455" t="s">
        <v>1461</v>
      </c>
      <c r="H323" s="454">
        <v>13.1</v>
      </c>
      <c r="I323" s="453">
        <v>8.27</v>
      </c>
      <c r="J323" s="453">
        <v>10.18</v>
      </c>
      <c r="K323" s="453">
        <v>51.23</v>
      </c>
      <c r="L323" s="452" t="s">
        <v>1260</v>
      </c>
      <c r="M323" s="453">
        <v>284.33</v>
      </c>
      <c r="N323" s="452" t="s">
        <v>796</v>
      </c>
      <c r="O323" s="451">
        <v>13</v>
      </c>
    </row>
    <row r="324" spans="1:15">
      <c r="A324" s="452" t="s">
        <v>818</v>
      </c>
      <c r="B324" s="452" t="s">
        <v>820</v>
      </c>
      <c r="C324" s="452" t="s">
        <v>61</v>
      </c>
      <c r="D324" s="452" t="s">
        <v>1460</v>
      </c>
      <c r="E324" s="452" t="s">
        <v>541</v>
      </c>
      <c r="F324" s="452">
        <f t="shared" si="4"/>
        <v>2008</v>
      </c>
      <c r="G324" s="455" t="s">
        <v>1459</v>
      </c>
      <c r="H324" s="454">
        <v>273.60000000000002</v>
      </c>
      <c r="I324" s="453">
        <v>8.36</v>
      </c>
      <c r="J324" s="453">
        <v>10.3</v>
      </c>
      <c r="K324" s="453">
        <v>45.04</v>
      </c>
      <c r="L324" s="452" t="s">
        <v>1260</v>
      </c>
      <c r="M324" s="453">
        <v>6694.04</v>
      </c>
      <c r="N324" s="452" t="s">
        <v>796</v>
      </c>
      <c r="O324" s="451">
        <v>10</v>
      </c>
    </row>
    <row r="325" spans="1:15">
      <c r="A325" s="452" t="s">
        <v>818</v>
      </c>
      <c r="B325" s="452" t="s">
        <v>819</v>
      </c>
      <c r="C325" s="452" t="s">
        <v>91</v>
      </c>
      <c r="D325" s="452" t="s">
        <v>1458</v>
      </c>
      <c r="E325" s="452" t="s">
        <v>541</v>
      </c>
      <c r="F325" s="452">
        <f t="shared" si="4"/>
        <v>2008</v>
      </c>
      <c r="G325" s="455" t="s">
        <v>1455</v>
      </c>
      <c r="H325" s="454">
        <v>22</v>
      </c>
      <c r="I325" s="453">
        <v>8.1999999999999993</v>
      </c>
      <c r="J325" s="453">
        <v>10.65</v>
      </c>
      <c r="K325" s="453">
        <v>47.91</v>
      </c>
      <c r="L325" s="452" t="s">
        <v>1260</v>
      </c>
      <c r="M325" s="453">
        <v>443.74</v>
      </c>
      <c r="N325" s="452" t="s">
        <v>796</v>
      </c>
      <c r="O325" s="451">
        <v>10</v>
      </c>
    </row>
    <row r="326" spans="1:15">
      <c r="A326" s="452" t="s">
        <v>818</v>
      </c>
      <c r="B326" s="452" t="s">
        <v>819</v>
      </c>
      <c r="C326" s="452" t="s">
        <v>91</v>
      </c>
      <c r="D326" s="452" t="s">
        <v>1457</v>
      </c>
      <c r="E326" s="452" t="s">
        <v>541</v>
      </c>
      <c r="F326" s="452">
        <f t="shared" ref="F326:F389" si="5">YEAR(G326)</f>
        <v>2008</v>
      </c>
      <c r="G326" s="455" t="s">
        <v>1455</v>
      </c>
      <c r="H326" s="454">
        <v>-2.8</v>
      </c>
      <c r="I326" s="453">
        <v>8.01</v>
      </c>
      <c r="J326" s="453">
        <v>10.65</v>
      </c>
      <c r="K326" s="453">
        <v>46.5</v>
      </c>
      <c r="L326" s="452" t="s">
        <v>1260</v>
      </c>
      <c r="M326" s="453">
        <v>240.63</v>
      </c>
      <c r="N326" s="452" t="s">
        <v>796</v>
      </c>
      <c r="O326" s="451">
        <v>10</v>
      </c>
    </row>
    <row r="327" spans="1:15">
      <c r="A327" s="452" t="s">
        <v>818</v>
      </c>
      <c r="B327" s="452" t="s">
        <v>819</v>
      </c>
      <c r="C327" s="452" t="s">
        <v>91</v>
      </c>
      <c r="D327" s="452" t="s">
        <v>1456</v>
      </c>
      <c r="E327" s="452" t="s">
        <v>541</v>
      </c>
      <c r="F327" s="452">
        <f t="shared" si="5"/>
        <v>2008</v>
      </c>
      <c r="G327" s="455" t="s">
        <v>1455</v>
      </c>
      <c r="H327" s="454">
        <v>103.9</v>
      </c>
      <c r="I327" s="453">
        <v>8.68</v>
      </c>
      <c r="J327" s="453">
        <v>10.65</v>
      </c>
      <c r="K327" s="453">
        <v>51.76</v>
      </c>
      <c r="L327" s="452" t="s">
        <v>1260</v>
      </c>
      <c r="M327" s="453">
        <v>1254.46</v>
      </c>
      <c r="N327" s="452" t="s">
        <v>796</v>
      </c>
      <c r="O327" s="451">
        <v>10</v>
      </c>
    </row>
    <row r="328" spans="1:15">
      <c r="A328" s="452" t="s">
        <v>816</v>
      </c>
      <c r="B328" s="452" t="s">
        <v>201</v>
      </c>
      <c r="C328" s="452" t="s">
        <v>87</v>
      </c>
      <c r="D328" s="452" t="s">
        <v>1454</v>
      </c>
      <c r="E328" s="452" t="s">
        <v>541</v>
      </c>
      <c r="F328" s="452">
        <f t="shared" si="5"/>
        <v>2008</v>
      </c>
      <c r="G328" s="455" t="s">
        <v>1453</v>
      </c>
      <c r="H328" s="454">
        <v>23.2</v>
      </c>
      <c r="I328" s="453">
        <v>8.4499999999999993</v>
      </c>
      <c r="J328" s="453">
        <v>10.199999999999999</v>
      </c>
      <c r="K328" s="453">
        <v>47.94</v>
      </c>
      <c r="L328" s="452" t="s">
        <v>1273</v>
      </c>
      <c r="M328" s="453">
        <v>530.29</v>
      </c>
      <c r="N328" s="452" t="s">
        <v>215</v>
      </c>
      <c r="O328" s="451">
        <v>6</v>
      </c>
    </row>
    <row r="329" spans="1:15">
      <c r="A329" s="452" t="s">
        <v>872</v>
      </c>
      <c r="B329" s="452" t="s">
        <v>873</v>
      </c>
      <c r="C329" s="452" t="s">
        <v>854</v>
      </c>
      <c r="D329" s="452" t="s">
        <v>1452</v>
      </c>
      <c r="E329" s="452" t="s">
        <v>541</v>
      </c>
      <c r="F329" s="452">
        <f t="shared" si="5"/>
        <v>2008</v>
      </c>
      <c r="G329" s="455" t="s">
        <v>1451</v>
      </c>
      <c r="H329" s="454">
        <v>130.30000000000001</v>
      </c>
      <c r="I329" s="453">
        <v>8.25</v>
      </c>
      <c r="J329" s="453">
        <v>10.15</v>
      </c>
      <c r="K329" s="453">
        <v>46</v>
      </c>
      <c r="L329" s="452" t="s">
        <v>1416</v>
      </c>
      <c r="M329" s="453">
        <v>3303.57</v>
      </c>
      <c r="N329" s="452" t="s">
        <v>215</v>
      </c>
      <c r="O329" s="451">
        <v>10</v>
      </c>
    </row>
    <row r="330" spans="1:15">
      <c r="A330" s="452" t="s">
        <v>868</v>
      </c>
      <c r="B330" s="452" t="s">
        <v>869</v>
      </c>
      <c r="C330" s="452" t="s">
        <v>89</v>
      </c>
      <c r="D330" s="452" t="s">
        <v>1450</v>
      </c>
      <c r="E330" s="452" t="s">
        <v>541</v>
      </c>
      <c r="F330" s="452">
        <f t="shared" si="5"/>
        <v>2008</v>
      </c>
      <c r="G330" s="455" t="s">
        <v>1449</v>
      </c>
      <c r="H330" s="454">
        <v>11.7</v>
      </c>
      <c r="I330" s="453">
        <v>7.64</v>
      </c>
      <c r="J330" s="453">
        <v>10.1</v>
      </c>
      <c r="K330" s="453">
        <v>41.29</v>
      </c>
      <c r="L330" s="452" t="s">
        <v>1273</v>
      </c>
      <c r="M330" s="453">
        <v>633.4</v>
      </c>
      <c r="N330" s="452" t="s">
        <v>215</v>
      </c>
      <c r="O330" s="451">
        <v>4</v>
      </c>
    </row>
    <row r="331" spans="1:15">
      <c r="A331" s="452" t="s">
        <v>833</v>
      </c>
      <c r="B331" s="452" t="s">
        <v>1028</v>
      </c>
      <c r="C331" s="452" t="s">
        <v>3</v>
      </c>
      <c r="D331" s="452" t="s">
        <v>1448</v>
      </c>
      <c r="E331" s="452" t="s">
        <v>541</v>
      </c>
      <c r="F331" s="452">
        <f t="shared" si="5"/>
        <v>2008</v>
      </c>
      <c r="G331" s="455" t="s">
        <v>1447</v>
      </c>
      <c r="H331" s="454">
        <v>7.2</v>
      </c>
      <c r="I331" s="453" t="s">
        <v>97</v>
      </c>
      <c r="J331" s="453">
        <v>10.55</v>
      </c>
      <c r="K331" s="453" t="s">
        <v>97</v>
      </c>
      <c r="L331" s="452" t="s">
        <v>97</v>
      </c>
      <c r="M331" s="453" t="s">
        <v>97</v>
      </c>
      <c r="N331" s="452" t="s">
        <v>97</v>
      </c>
      <c r="O331" s="451">
        <v>9</v>
      </c>
    </row>
    <row r="332" spans="1:15">
      <c r="A332" s="452" t="s">
        <v>868</v>
      </c>
      <c r="B332" s="452" t="s">
        <v>869</v>
      </c>
      <c r="C332" s="452" t="s">
        <v>89</v>
      </c>
      <c r="D332" s="452" t="s">
        <v>1446</v>
      </c>
      <c r="E332" s="452" t="s">
        <v>541</v>
      </c>
      <c r="F332" s="452">
        <f t="shared" si="5"/>
        <v>2008</v>
      </c>
      <c r="G332" s="455" t="s">
        <v>1445</v>
      </c>
      <c r="H332" s="454">
        <v>167.9</v>
      </c>
      <c r="I332" s="453">
        <v>7.69</v>
      </c>
      <c r="J332" s="453">
        <v>10.199999999999999</v>
      </c>
      <c r="K332" s="453" t="s">
        <v>97</v>
      </c>
      <c r="L332" s="452" t="s">
        <v>1273</v>
      </c>
      <c r="M332" s="453" t="s">
        <v>97</v>
      </c>
      <c r="N332" s="452" t="s">
        <v>97</v>
      </c>
      <c r="O332" s="451">
        <v>5</v>
      </c>
    </row>
    <row r="333" spans="1:15">
      <c r="A333" s="452" t="s">
        <v>797</v>
      </c>
      <c r="B333" s="452" t="s">
        <v>798</v>
      </c>
      <c r="C333" s="452" t="s">
        <v>9</v>
      </c>
      <c r="D333" s="452" t="s">
        <v>1444</v>
      </c>
      <c r="E333" s="452" t="s">
        <v>541</v>
      </c>
      <c r="F333" s="452">
        <f t="shared" si="5"/>
        <v>2008</v>
      </c>
      <c r="G333" s="455" t="s">
        <v>1443</v>
      </c>
      <c r="H333" s="454">
        <v>136.80000000000001</v>
      </c>
      <c r="I333" s="453">
        <v>8.0299999999999994</v>
      </c>
      <c r="J333" s="453">
        <v>10.25</v>
      </c>
      <c r="K333" s="453">
        <v>42.5</v>
      </c>
      <c r="L333" s="452" t="s">
        <v>1260</v>
      </c>
      <c r="M333" s="453">
        <v>1020.21</v>
      </c>
      <c r="N333" s="452" t="s">
        <v>796</v>
      </c>
      <c r="O333" s="451">
        <v>17</v>
      </c>
    </row>
    <row r="334" spans="1:15">
      <c r="A334" s="452" t="s">
        <v>833</v>
      </c>
      <c r="B334" s="452" t="s">
        <v>1142</v>
      </c>
      <c r="C334" s="452" t="s">
        <v>73</v>
      </c>
      <c r="D334" s="452" t="s">
        <v>1442</v>
      </c>
      <c r="E334" s="452" t="s">
        <v>541</v>
      </c>
      <c r="F334" s="452">
        <f t="shared" si="5"/>
        <v>2008</v>
      </c>
      <c r="G334" s="455" t="s">
        <v>1441</v>
      </c>
      <c r="H334" s="454">
        <v>83.6</v>
      </c>
      <c r="I334" s="453">
        <v>7.16</v>
      </c>
      <c r="J334" s="453">
        <v>11</v>
      </c>
      <c r="K334" s="453">
        <v>40.68</v>
      </c>
      <c r="L334" s="452" t="s">
        <v>1147</v>
      </c>
      <c r="M334" s="453">
        <v>9042.7800000000007</v>
      </c>
      <c r="N334" s="452" t="s">
        <v>215</v>
      </c>
      <c r="O334" s="451">
        <v>20</v>
      </c>
    </row>
    <row r="335" spans="1:15">
      <c r="A335" s="452" t="s">
        <v>859</v>
      </c>
      <c r="B335" s="452" t="s">
        <v>626</v>
      </c>
      <c r="C335" s="452" t="s">
        <v>27</v>
      </c>
      <c r="D335" s="452" t="s">
        <v>1440</v>
      </c>
      <c r="E335" s="452" t="s">
        <v>541</v>
      </c>
      <c r="F335" s="452">
        <f t="shared" si="5"/>
        <v>2008</v>
      </c>
      <c r="G335" s="455" t="s">
        <v>1438</v>
      </c>
      <c r="H335" s="454">
        <v>120</v>
      </c>
      <c r="I335" s="453">
        <v>8.2799999999999994</v>
      </c>
      <c r="J335" s="453">
        <v>10</v>
      </c>
      <c r="K335" s="453">
        <v>50</v>
      </c>
      <c r="L335" s="452" t="s">
        <v>1147</v>
      </c>
      <c r="M335" s="453">
        <v>2278.33</v>
      </c>
      <c r="N335" s="452" t="s">
        <v>215</v>
      </c>
      <c r="O335" s="451">
        <v>10</v>
      </c>
    </row>
    <row r="336" spans="1:15">
      <c r="A336" s="452" t="s">
        <v>872</v>
      </c>
      <c r="B336" s="452" t="s">
        <v>201</v>
      </c>
      <c r="C336" s="452" t="s">
        <v>87</v>
      </c>
      <c r="D336" s="452" t="s">
        <v>1439</v>
      </c>
      <c r="E336" s="452" t="s">
        <v>541</v>
      </c>
      <c r="F336" s="452">
        <f t="shared" si="5"/>
        <v>2008</v>
      </c>
      <c r="G336" s="455" t="s">
        <v>1438</v>
      </c>
      <c r="H336" s="454">
        <v>32.5</v>
      </c>
      <c r="I336" s="453">
        <v>8.2200000000000006</v>
      </c>
      <c r="J336" s="453">
        <v>10.199999999999999</v>
      </c>
      <c r="K336" s="453">
        <v>46.3</v>
      </c>
      <c r="L336" s="452" t="s">
        <v>1273</v>
      </c>
      <c r="M336" s="453">
        <v>939.31</v>
      </c>
      <c r="N336" s="452" t="s">
        <v>215</v>
      </c>
      <c r="O336" s="451">
        <v>10</v>
      </c>
    </row>
    <row r="337" spans="1:15">
      <c r="A337" s="452" t="s">
        <v>847</v>
      </c>
      <c r="B337" s="452" t="s">
        <v>837</v>
      </c>
      <c r="C337" s="452" t="s">
        <v>1</v>
      </c>
      <c r="D337" s="452" t="s">
        <v>1437</v>
      </c>
      <c r="E337" s="452" t="s">
        <v>541</v>
      </c>
      <c r="F337" s="452">
        <f t="shared" si="5"/>
        <v>2008</v>
      </c>
      <c r="G337" s="455" t="s">
        <v>1436</v>
      </c>
      <c r="H337" s="454">
        <v>12.8</v>
      </c>
      <c r="I337" s="453">
        <v>8.8000000000000007</v>
      </c>
      <c r="J337" s="453">
        <v>10.75</v>
      </c>
      <c r="K337" s="453">
        <v>51.77</v>
      </c>
      <c r="L337" s="452" t="s">
        <v>1240</v>
      </c>
      <c r="M337" s="453">
        <v>244</v>
      </c>
      <c r="N337" s="452" t="s">
        <v>215</v>
      </c>
      <c r="O337" s="451">
        <v>13</v>
      </c>
    </row>
    <row r="338" spans="1:15">
      <c r="A338" s="452" t="s">
        <v>1059</v>
      </c>
      <c r="B338" s="452" t="s">
        <v>1224</v>
      </c>
      <c r="C338" s="452" t="s">
        <v>89</v>
      </c>
      <c r="D338" s="452" t="s">
        <v>1435</v>
      </c>
      <c r="E338" s="452" t="s">
        <v>541</v>
      </c>
      <c r="F338" s="452">
        <f t="shared" si="5"/>
        <v>2009</v>
      </c>
      <c r="G338" s="455" t="s">
        <v>1433</v>
      </c>
      <c r="H338" s="454">
        <v>59.3</v>
      </c>
      <c r="I338" s="453">
        <v>8.31</v>
      </c>
      <c r="J338" s="453">
        <v>10.5</v>
      </c>
      <c r="K338" s="453">
        <v>44.1</v>
      </c>
      <c r="L338" s="452" t="s">
        <v>1425</v>
      </c>
      <c r="M338" s="453">
        <v>1467.29</v>
      </c>
      <c r="N338" s="452" t="s">
        <v>796</v>
      </c>
      <c r="O338" s="451">
        <v>6</v>
      </c>
    </row>
    <row r="339" spans="1:15">
      <c r="A339" s="452" t="s">
        <v>868</v>
      </c>
      <c r="B339" s="452" t="s">
        <v>869</v>
      </c>
      <c r="C339" s="452" t="s">
        <v>89</v>
      </c>
      <c r="D339" s="452" t="s">
        <v>1434</v>
      </c>
      <c r="E339" s="452" t="s">
        <v>541</v>
      </c>
      <c r="F339" s="452">
        <f t="shared" si="5"/>
        <v>2009</v>
      </c>
      <c r="G339" s="455" t="s">
        <v>1433</v>
      </c>
      <c r="H339" s="454">
        <v>28.9</v>
      </c>
      <c r="I339" s="453">
        <v>7.88</v>
      </c>
      <c r="J339" s="453">
        <v>10.6</v>
      </c>
      <c r="K339" s="453">
        <v>41.53</v>
      </c>
      <c r="L339" s="452" t="s">
        <v>1240</v>
      </c>
      <c r="M339" s="453" t="s">
        <v>97</v>
      </c>
      <c r="N339" s="452" t="s">
        <v>796</v>
      </c>
      <c r="O339" s="451">
        <v>8</v>
      </c>
    </row>
    <row r="340" spans="1:15" ht="30">
      <c r="A340" s="452" t="s">
        <v>856</v>
      </c>
      <c r="B340" s="452" t="s">
        <v>1432</v>
      </c>
      <c r="C340" s="452" t="s">
        <v>59</v>
      </c>
      <c r="D340" s="452" t="s">
        <v>1431</v>
      </c>
      <c r="E340" s="452" t="s">
        <v>541</v>
      </c>
      <c r="F340" s="452">
        <f t="shared" si="5"/>
        <v>2009</v>
      </c>
      <c r="G340" s="455" t="s">
        <v>1426</v>
      </c>
      <c r="H340" s="454">
        <v>29.2</v>
      </c>
      <c r="I340" s="453">
        <v>8.48</v>
      </c>
      <c r="J340" s="453">
        <v>10.5</v>
      </c>
      <c r="K340" s="453">
        <v>49</v>
      </c>
      <c r="L340" s="452" t="s">
        <v>1425</v>
      </c>
      <c r="M340" s="453">
        <v>983.57</v>
      </c>
      <c r="N340" s="452" t="s">
        <v>858</v>
      </c>
      <c r="O340" s="451">
        <v>19</v>
      </c>
    </row>
    <row r="341" spans="1:15">
      <c r="A341" s="452" t="s">
        <v>856</v>
      </c>
      <c r="B341" s="452" t="s">
        <v>1430</v>
      </c>
      <c r="C341" s="452" t="s">
        <v>59</v>
      </c>
      <c r="D341" s="452" t="s">
        <v>1429</v>
      </c>
      <c r="E341" s="452" t="s">
        <v>541</v>
      </c>
      <c r="F341" s="452">
        <f t="shared" si="5"/>
        <v>2009</v>
      </c>
      <c r="G341" s="455" t="s">
        <v>1426</v>
      </c>
      <c r="H341" s="454">
        <v>68.900000000000006</v>
      </c>
      <c r="I341" s="453">
        <v>8.48</v>
      </c>
      <c r="J341" s="453">
        <v>10.5</v>
      </c>
      <c r="K341" s="453">
        <v>49</v>
      </c>
      <c r="L341" s="452" t="s">
        <v>1425</v>
      </c>
      <c r="M341" s="453">
        <v>1251.25</v>
      </c>
      <c r="N341" s="452" t="s">
        <v>858</v>
      </c>
      <c r="O341" s="451">
        <v>19</v>
      </c>
    </row>
    <row r="342" spans="1:15">
      <c r="A342" s="452" t="s">
        <v>856</v>
      </c>
      <c r="B342" s="452" t="s">
        <v>1428</v>
      </c>
      <c r="C342" s="452" t="s">
        <v>59</v>
      </c>
      <c r="D342" s="452" t="s">
        <v>1427</v>
      </c>
      <c r="E342" s="452" t="s">
        <v>541</v>
      </c>
      <c r="F342" s="452">
        <f t="shared" si="5"/>
        <v>2009</v>
      </c>
      <c r="G342" s="455" t="s">
        <v>1426</v>
      </c>
      <c r="H342" s="454">
        <v>38.5</v>
      </c>
      <c r="I342" s="453">
        <v>8.48</v>
      </c>
      <c r="J342" s="453">
        <v>10.5</v>
      </c>
      <c r="K342" s="453">
        <v>49</v>
      </c>
      <c r="L342" s="452" t="s">
        <v>1425</v>
      </c>
      <c r="M342" s="453">
        <v>413.97</v>
      </c>
      <c r="N342" s="452" t="s">
        <v>858</v>
      </c>
      <c r="O342" s="451">
        <v>19</v>
      </c>
    </row>
    <row r="343" spans="1:15">
      <c r="A343" s="452" t="s">
        <v>838</v>
      </c>
      <c r="B343" s="452" t="s">
        <v>1017</v>
      </c>
      <c r="C343" s="452" t="s">
        <v>91</v>
      </c>
      <c r="D343" s="452" t="s">
        <v>1424</v>
      </c>
      <c r="E343" s="452" t="s">
        <v>541</v>
      </c>
      <c r="F343" s="452">
        <f t="shared" si="5"/>
        <v>2009</v>
      </c>
      <c r="G343" s="455" t="s">
        <v>1423</v>
      </c>
      <c r="H343" s="454">
        <v>161.69999999999999</v>
      </c>
      <c r="I343" s="453">
        <v>8.34</v>
      </c>
      <c r="J343" s="453">
        <v>10.76</v>
      </c>
      <c r="K343" s="453">
        <v>52.01</v>
      </c>
      <c r="L343" s="452" t="s">
        <v>1398</v>
      </c>
      <c r="M343" s="453">
        <v>5786.79</v>
      </c>
      <c r="N343" s="452" t="s">
        <v>796</v>
      </c>
      <c r="O343" s="451">
        <v>9</v>
      </c>
    </row>
    <row r="344" spans="1:15">
      <c r="A344" s="452" t="s">
        <v>816</v>
      </c>
      <c r="B344" s="452" t="s">
        <v>381</v>
      </c>
      <c r="C344" s="452" t="s">
        <v>53</v>
      </c>
      <c r="D344" s="452" t="s">
        <v>1422</v>
      </c>
      <c r="E344" s="452" t="s">
        <v>541</v>
      </c>
      <c r="F344" s="452">
        <f t="shared" si="5"/>
        <v>2009</v>
      </c>
      <c r="G344" s="455" t="s">
        <v>1421</v>
      </c>
      <c r="H344" s="454">
        <v>27</v>
      </c>
      <c r="I344" s="453">
        <v>8.18</v>
      </c>
      <c r="J344" s="453">
        <v>10.5</v>
      </c>
      <c r="K344" s="453">
        <v>49.27</v>
      </c>
      <c r="L344" s="452" t="s">
        <v>1240</v>
      </c>
      <c r="M344" s="453">
        <v>2094.1</v>
      </c>
      <c r="N344" s="452" t="s">
        <v>796</v>
      </c>
      <c r="O344" s="451">
        <v>7</v>
      </c>
    </row>
    <row r="345" spans="1:15">
      <c r="A345" s="452" t="s">
        <v>803</v>
      </c>
      <c r="B345" s="452" t="s">
        <v>804</v>
      </c>
      <c r="C345" s="452" t="s">
        <v>13</v>
      </c>
      <c r="D345" s="452" t="s">
        <v>1420</v>
      </c>
      <c r="E345" s="452" t="s">
        <v>541</v>
      </c>
      <c r="F345" s="452">
        <f t="shared" si="5"/>
        <v>2009</v>
      </c>
      <c r="G345" s="455" t="s">
        <v>1419</v>
      </c>
      <c r="H345" s="454">
        <v>6.1</v>
      </c>
      <c r="I345" s="453">
        <v>7.59</v>
      </c>
      <c r="J345" s="453">
        <v>8.75</v>
      </c>
      <c r="K345" s="453">
        <v>50</v>
      </c>
      <c r="L345" s="452" t="s">
        <v>1273</v>
      </c>
      <c r="M345" s="453">
        <v>498.7</v>
      </c>
      <c r="N345" s="452" t="s">
        <v>215</v>
      </c>
      <c r="O345" s="451">
        <v>6</v>
      </c>
    </row>
    <row r="346" spans="1:15">
      <c r="A346" s="452" t="s">
        <v>821</v>
      </c>
      <c r="B346" s="452" t="s">
        <v>822</v>
      </c>
      <c r="C346" s="452" t="s">
        <v>89</v>
      </c>
      <c r="D346" s="452" t="s">
        <v>1418</v>
      </c>
      <c r="E346" s="452" t="s">
        <v>541</v>
      </c>
      <c r="F346" s="452">
        <f t="shared" si="5"/>
        <v>2009</v>
      </c>
      <c r="G346" s="455" t="s">
        <v>1417</v>
      </c>
      <c r="H346" s="454">
        <v>19.100000000000001</v>
      </c>
      <c r="I346" s="453">
        <v>7.62</v>
      </c>
      <c r="J346" s="453">
        <v>10.5</v>
      </c>
      <c r="K346" s="453">
        <v>45.8</v>
      </c>
      <c r="L346" s="452" t="s">
        <v>1416</v>
      </c>
      <c r="M346" s="453">
        <v>2000.89</v>
      </c>
      <c r="N346" s="452" t="s">
        <v>796</v>
      </c>
      <c r="O346" s="451">
        <v>13</v>
      </c>
    </row>
    <row r="347" spans="1:15">
      <c r="A347" s="452" t="s">
        <v>800</v>
      </c>
      <c r="B347" s="452" t="s">
        <v>454</v>
      </c>
      <c r="C347" s="452" t="s">
        <v>69</v>
      </c>
      <c r="D347" s="452" t="s">
        <v>1415</v>
      </c>
      <c r="E347" s="452" t="s">
        <v>541</v>
      </c>
      <c r="F347" s="452">
        <f t="shared" si="5"/>
        <v>2009</v>
      </c>
      <c r="G347" s="455" t="s">
        <v>1414</v>
      </c>
      <c r="H347" s="454">
        <v>308.10000000000002</v>
      </c>
      <c r="I347" s="453">
        <v>8.75</v>
      </c>
      <c r="J347" s="453">
        <v>11.5</v>
      </c>
      <c r="K347" s="453">
        <v>48</v>
      </c>
      <c r="L347" s="452" t="s">
        <v>1147</v>
      </c>
      <c r="M347" s="453">
        <v>12766.52</v>
      </c>
      <c r="N347" s="452" t="s">
        <v>215</v>
      </c>
      <c r="O347" s="451">
        <v>15</v>
      </c>
    </row>
    <row r="348" spans="1:15">
      <c r="A348" s="452" t="s">
        <v>826</v>
      </c>
      <c r="B348" s="452" t="s">
        <v>1413</v>
      </c>
      <c r="C348" s="452" t="s">
        <v>63</v>
      </c>
      <c r="D348" s="452" t="s">
        <v>1412</v>
      </c>
      <c r="E348" s="452" t="s">
        <v>541</v>
      </c>
      <c r="F348" s="452">
        <f t="shared" si="5"/>
        <v>2009</v>
      </c>
      <c r="G348" s="455" t="s">
        <v>1411</v>
      </c>
      <c r="H348" s="454">
        <v>-24.7</v>
      </c>
      <c r="I348" s="453" t="s">
        <v>97</v>
      </c>
      <c r="J348" s="453">
        <v>11.1</v>
      </c>
      <c r="K348" s="453" t="s">
        <v>97</v>
      </c>
      <c r="L348" s="452" t="s">
        <v>1240</v>
      </c>
      <c r="M348" s="453" t="s">
        <v>97</v>
      </c>
      <c r="N348" s="452" t="s">
        <v>796</v>
      </c>
      <c r="O348" s="451">
        <v>8</v>
      </c>
    </row>
    <row r="349" spans="1:15">
      <c r="A349" s="452" t="s">
        <v>1045</v>
      </c>
      <c r="B349" s="452" t="s">
        <v>428</v>
      </c>
      <c r="C349" s="452" t="s">
        <v>817</v>
      </c>
      <c r="D349" s="452" t="s">
        <v>1410</v>
      </c>
      <c r="E349" s="452" t="s">
        <v>541</v>
      </c>
      <c r="F349" s="452">
        <f t="shared" si="5"/>
        <v>2009</v>
      </c>
      <c r="G349" s="455" t="s">
        <v>1409</v>
      </c>
      <c r="H349" s="454">
        <v>45</v>
      </c>
      <c r="I349" s="453">
        <v>8.36</v>
      </c>
      <c r="J349" s="453">
        <v>10.61</v>
      </c>
      <c r="K349" s="453">
        <v>51</v>
      </c>
      <c r="L349" s="452" t="s">
        <v>1147</v>
      </c>
      <c r="M349" s="453" t="s">
        <v>97</v>
      </c>
      <c r="N349" s="452" t="s">
        <v>215</v>
      </c>
      <c r="O349" s="451">
        <v>9</v>
      </c>
    </row>
    <row r="350" spans="1:15">
      <c r="A350" s="452" t="s">
        <v>853</v>
      </c>
      <c r="B350" s="452" t="s">
        <v>1322</v>
      </c>
      <c r="C350" s="452" t="s">
        <v>77</v>
      </c>
      <c r="D350" s="452" t="s">
        <v>1408</v>
      </c>
      <c r="E350" s="452" t="s">
        <v>541</v>
      </c>
      <c r="F350" s="452">
        <f t="shared" si="5"/>
        <v>2009</v>
      </c>
      <c r="G350" s="455" t="s">
        <v>1407</v>
      </c>
      <c r="H350" s="454">
        <v>523.4</v>
      </c>
      <c r="I350" s="453">
        <v>7.79</v>
      </c>
      <c r="J350" s="453">
        <v>10</v>
      </c>
      <c r="K350" s="453">
        <v>48</v>
      </c>
      <c r="L350" s="452" t="s">
        <v>1168</v>
      </c>
      <c r="M350" s="453">
        <v>14097.32</v>
      </c>
      <c r="N350" s="452" t="s">
        <v>215</v>
      </c>
      <c r="O350" s="451">
        <v>11</v>
      </c>
    </row>
    <row r="351" spans="1:15">
      <c r="A351" s="452" t="s">
        <v>808</v>
      </c>
      <c r="B351" s="452" t="s">
        <v>810</v>
      </c>
      <c r="C351" s="452" t="s">
        <v>15</v>
      </c>
      <c r="D351" s="452" t="s">
        <v>1406</v>
      </c>
      <c r="E351" s="452" t="s">
        <v>541</v>
      </c>
      <c r="F351" s="452">
        <f t="shared" si="5"/>
        <v>2009</v>
      </c>
      <c r="G351" s="455" t="s">
        <v>1405</v>
      </c>
      <c r="H351" s="454">
        <v>139.30000000000001</v>
      </c>
      <c r="I351" s="453">
        <v>8.2899999999999991</v>
      </c>
      <c r="J351" s="453">
        <v>11.25</v>
      </c>
      <c r="K351" s="453">
        <v>47.49</v>
      </c>
      <c r="L351" s="452" t="s">
        <v>1147</v>
      </c>
      <c r="M351" s="453">
        <v>3569</v>
      </c>
      <c r="N351" s="452" t="s">
        <v>215</v>
      </c>
      <c r="O351" s="451">
        <v>8</v>
      </c>
    </row>
    <row r="352" spans="1:15">
      <c r="A352" s="452" t="s">
        <v>836</v>
      </c>
      <c r="B352" s="452" t="s">
        <v>1259</v>
      </c>
      <c r="C352" s="452" t="s">
        <v>95</v>
      </c>
      <c r="D352" s="452" t="s">
        <v>1404</v>
      </c>
      <c r="E352" s="452" t="s">
        <v>541</v>
      </c>
      <c r="F352" s="452">
        <f t="shared" si="5"/>
        <v>2009</v>
      </c>
      <c r="G352" s="455" t="s">
        <v>1403</v>
      </c>
      <c r="H352" s="454">
        <v>20.399999999999999</v>
      </c>
      <c r="I352" s="453">
        <v>8.4499999999999993</v>
      </c>
      <c r="J352" s="453">
        <v>10.74</v>
      </c>
      <c r="K352" s="453">
        <v>54.79</v>
      </c>
      <c r="L352" s="452" t="s">
        <v>1182</v>
      </c>
      <c r="M352" s="453">
        <v>703</v>
      </c>
      <c r="N352" s="452" t="s">
        <v>215</v>
      </c>
      <c r="O352" s="451">
        <v>12</v>
      </c>
    </row>
    <row r="353" spans="1:15">
      <c r="A353" s="452" t="s">
        <v>794</v>
      </c>
      <c r="B353" s="452" t="s">
        <v>1058</v>
      </c>
      <c r="C353" s="452" t="s">
        <v>39</v>
      </c>
      <c r="D353" s="452" t="s">
        <v>1402</v>
      </c>
      <c r="E353" s="452" t="s">
        <v>541</v>
      </c>
      <c r="F353" s="452">
        <f t="shared" si="5"/>
        <v>2009</v>
      </c>
      <c r="G353" s="455" t="s">
        <v>1401</v>
      </c>
      <c r="H353" s="454">
        <v>13.3</v>
      </c>
      <c r="I353" s="453">
        <v>6.43</v>
      </c>
      <c r="J353" s="453">
        <v>10.25</v>
      </c>
      <c r="K353" s="453">
        <v>36.04</v>
      </c>
      <c r="L353" s="452" t="s">
        <v>1273</v>
      </c>
      <c r="M353" s="453">
        <v>358.66</v>
      </c>
      <c r="N353" s="452" t="s">
        <v>796</v>
      </c>
      <c r="O353" s="451">
        <v>8</v>
      </c>
    </row>
    <row r="354" spans="1:15">
      <c r="A354" s="452" t="s">
        <v>1163</v>
      </c>
      <c r="B354" s="452" t="s">
        <v>1162</v>
      </c>
      <c r="C354" s="452" t="s">
        <v>29</v>
      </c>
      <c r="D354" s="452" t="s">
        <v>1400</v>
      </c>
      <c r="E354" s="452" t="s">
        <v>541</v>
      </c>
      <c r="F354" s="452">
        <f t="shared" si="5"/>
        <v>2009</v>
      </c>
      <c r="G354" s="455" t="s">
        <v>1399</v>
      </c>
      <c r="H354" s="454">
        <v>77.099999999999994</v>
      </c>
      <c r="I354" s="453">
        <v>8.77</v>
      </c>
      <c r="J354" s="453">
        <v>10.5</v>
      </c>
      <c r="K354" s="453">
        <v>50.47</v>
      </c>
      <c r="L354" s="452" t="s">
        <v>1398</v>
      </c>
      <c r="M354" s="453">
        <v>1489</v>
      </c>
      <c r="N354" s="452" t="s">
        <v>796</v>
      </c>
      <c r="O354" s="451">
        <v>8</v>
      </c>
    </row>
    <row r="355" spans="1:15">
      <c r="A355" s="452" t="s">
        <v>816</v>
      </c>
      <c r="B355" s="452" t="s">
        <v>381</v>
      </c>
      <c r="C355" s="452" t="s">
        <v>53</v>
      </c>
      <c r="D355" s="452" t="s">
        <v>1397</v>
      </c>
      <c r="E355" s="452" t="s">
        <v>541</v>
      </c>
      <c r="F355" s="452">
        <f t="shared" si="5"/>
        <v>2009</v>
      </c>
      <c r="G355" s="455" t="s">
        <v>1396</v>
      </c>
      <c r="H355" s="454">
        <v>10.5</v>
      </c>
      <c r="I355" s="453">
        <v>8.18</v>
      </c>
      <c r="J355" s="453">
        <v>10.5</v>
      </c>
      <c r="K355" s="453">
        <v>49.27</v>
      </c>
      <c r="L355" s="452" t="s">
        <v>1147</v>
      </c>
      <c r="M355" s="453" t="s">
        <v>97</v>
      </c>
      <c r="N355" s="452" t="s">
        <v>97</v>
      </c>
      <c r="O355" s="451">
        <v>2</v>
      </c>
    </row>
    <row r="356" spans="1:15">
      <c r="A356" s="452" t="s">
        <v>853</v>
      </c>
      <c r="B356" s="452" t="s">
        <v>1301</v>
      </c>
      <c r="C356" s="452" t="s">
        <v>140</v>
      </c>
      <c r="D356" s="452" t="s">
        <v>1395</v>
      </c>
      <c r="E356" s="452" t="s">
        <v>541</v>
      </c>
      <c r="F356" s="452">
        <f t="shared" si="5"/>
        <v>2009</v>
      </c>
      <c r="G356" s="455" t="s">
        <v>1394</v>
      </c>
      <c r="H356" s="454">
        <v>39.6</v>
      </c>
      <c r="I356" s="453">
        <v>7.28</v>
      </c>
      <c r="J356" s="453">
        <v>10</v>
      </c>
      <c r="K356" s="453">
        <v>47</v>
      </c>
      <c r="L356" s="452" t="s">
        <v>1125</v>
      </c>
      <c r="M356" s="453">
        <v>674.36</v>
      </c>
      <c r="N356" s="452" t="s">
        <v>215</v>
      </c>
      <c r="O356" s="451">
        <v>10</v>
      </c>
    </row>
    <row r="357" spans="1:15">
      <c r="A357" s="452" t="s">
        <v>851</v>
      </c>
      <c r="B357" s="452" t="s">
        <v>1120</v>
      </c>
      <c r="C357" s="452" t="s">
        <v>817</v>
      </c>
      <c r="D357" s="452" t="s">
        <v>1393</v>
      </c>
      <c r="E357" s="452" t="s">
        <v>541</v>
      </c>
      <c r="F357" s="452">
        <f t="shared" si="5"/>
        <v>2009</v>
      </c>
      <c r="G357" s="455" t="s">
        <v>1392</v>
      </c>
      <c r="H357" s="454">
        <v>222.7</v>
      </c>
      <c r="I357" s="453">
        <v>8.66</v>
      </c>
      <c r="J357" s="453">
        <v>10.8</v>
      </c>
      <c r="K357" s="453">
        <v>44.15</v>
      </c>
      <c r="L357" s="452" t="s">
        <v>1391</v>
      </c>
      <c r="M357" s="453">
        <v>4680.8999999999996</v>
      </c>
      <c r="N357" s="452" t="s">
        <v>796</v>
      </c>
      <c r="O357" s="451">
        <v>6</v>
      </c>
    </row>
    <row r="358" spans="1:15">
      <c r="A358" s="452" t="s">
        <v>856</v>
      </c>
      <c r="B358" s="452" t="s">
        <v>857</v>
      </c>
      <c r="C358" s="452" t="s">
        <v>71</v>
      </c>
      <c r="D358" s="452" t="s">
        <v>1390</v>
      </c>
      <c r="E358" s="452" t="s">
        <v>541</v>
      </c>
      <c r="F358" s="452">
        <f t="shared" si="5"/>
        <v>2009</v>
      </c>
      <c r="G358" s="455" t="s">
        <v>1389</v>
      </c>
      <c r="H358" s="454">
        <v>55.3</v>
      </c>
      <c r="I358" s="453">
        <v>8.61</v>
      </c>
      <c r="J358" s="453">
        <v>10.63</v>
      </c>
      <c r="K358" s="453">
        <v>51.59</v>
      </c>
      <c r="L358" s="452" t="s">
        <v>1240</v>
      </c>
      <c r="M358" s="453">
        <v>963.79</v>
      </c>
      <c r="N358" s="452" t="s">
        <v>858</v>
      </c>
      <c r="O358" s="451">
        <v>11</v>
      </c>
    </row>
    <row r="359" spans="1:15">
      <c r="A359" s="452" t="s">
        <v>816</v>
      </c>
      <c r="B359" s="452" t="s">
        <v>201</v>
      </c>
      <c r="C359" s="452" t="s">
        <v>87</v>
      </c>
      <c r="D359" s="452" t="s">
        <v>1388</v>
      </c>
      <c r="E359" s="452" t="s">
        <v>541</v>
      </c>
      <c r="F359" s="452">
        <f t="shared" si="5"/>
        <v>2009</v>
      </c>
      <c r="G359" s="455" t="s">
        <v>1387</v>
      </c>
      <c r="H359" s="454">
        <v>12.5</v>
      </c>
      <c r="I359" s="453">
        <v>8.5500000000000007</v>
      </c>
      <c r="J359" s="453">
        <v>10.5</v>
      </c>
      <c r="K359" s="453">
        <v>50</v>
      </c>
      <c r="L359" s="452" t="s">
        <v>1358</v>
      </c>
      <c r="M359" s="453">
        <v>576.29</v>
      </c>
      <c r="N359" s="452" t="s">
        <v>215</v>
      </c>
      <c r="O359" s="451">
        <v>5</v>
      </c>
    </row>
    <row r="360" spans="1:15">
      <c r="A360" s="452" t="s">
        <v>864</v>
      </c>
      <c r="B360" s="452" t="s">
        <v>1154</v>
      </c>
      <c r="C360" s="452" t="s">
        <v>854</v>
      </c>
      <c r="D360" s="452" t="s">
        <v>1386</v>
      </c>
      <c r="E360" s="452" t="s">
        <v>541</v>
      </c>
      <c r="F360" s="452">
        <f t="shared" si="5"/>
        <v>2009</v>
      </c>
      <c r="G360" s="455" t="s">
        <v>1385</v>
      </c>
      <c r="H360" s="454">
        <v>115.1</v>
      </c>
      <c r="I360" s="453">
        <v>8.2799999999999994</v>
      </c>
      <c r="J360" s="453">
        <v>10.25</v>
      </c>
      <c r="K360" s="453">
        <v>40</v>
      </c>
      <c r="L360" s="452" t="s">
        <v>1273</v>
      </c>
      <c r="M360" s="453">
        <v>7073.73</v>
      </c>
      <c r="N360" s="452" t="s">
        <v>796</v>
      </c>
      <c r="O360" s="451">
        <v>14</v>
      </c>
    </row>
    <row r="361" spans="1:15">
      <c r="A361" s="452" t="s">
        <v>826</v>
      </c>
      <c r="B361" s="452" t="s">
        <v>341</v>
      </c>
      <c r="C361" s="452" t="s">
        <v>81</v>
      </c>
      <c r="D361" s="452" t="s">
        <v>1384</v>
      </c>
      <c r="E361" s="452" t="s">
        <v>541</v>
      </c>
      <c r="F361" s="452">
        <f t="shared" si="5"/>
        <v>2009</v>
      </c>
      <c r="G361" s="455" t="s">
        <v>1383</v>
      </c>
      <c r="H361" s="454">
        <v>173.3</v>
      </c>
      <c r="I361" s="453">
        <v>8.52</v>
      </c>
      <c r="J361" s="453">
        <v>10.7</v>
      </c>
      <c r="K361" s="453">
        <v>51</v>
      </c>
      <c r="L361" s="452" t="s">
        <v>1182</v>
      </c>
      <c r="M361" s="453">
        <v>1936.7</v>
      </c>
      <c r="N361" s="452" t="s">
        <v>215</v>
      </c>
      <c r="O361" s="451">
        <v>15</v>
      </c>
    </row>
    <row r="362" spans="1:15">
      <c r="A362" s="452" t="s">
        <v>836</v>
      </c>
      <c r="B362" s="452" t="s">
        <v>837</v>
      </c>
      <c r="C362" s="452" t="s">
        <v>1</v>
      </c>
      <c r="D362" s="452" t="s">
        <v>1382</v>
      </c>
      <c r="E362" s="452" t="s">
        <v>541</v>
      </c>
      <c r="F362" s="452">
        <f t="shared" si="5"/>
        <v>2009</v>
      </c>
      <c r="G362" s="455" t="s">
        <v>1381</v>
      </c>
      <c r="H362" s="454">
        <v>91.4</v>
      </c>
      <c r="I362" s="453">
        <v>8.83</v>
      </c>
      <c r="J362" s="453">
        <v>10.88</v>
      </c>
      <c r="K362" s="453">
        <v>52.47</v>
      </c>
      <c r="L362" s="452" t="s">
        <v>1147</v>
      </c>
      <c r="M362" s="453">
        <v>4070.42</v>
      </c>
      <c r="N362" s="452" t="s">
        <v>215</v>
      </c>
      <c r="O362" s="451">
        <v>11</v>
      </c>
    </row>
    <row r="363" spans="1:15">
      <c r="A363" s="452" t="s">
        <v>833</v>
      </c>
      <c r="B363" s="452" t="s">
        <v>834</v>
      </c>
      <c r="C363" s="452" t="s">
        <v>79</v>
      </c>
      <c r="D363" s="452" t="s">
        <v>1380</v>
      </c>
      <c r="E363" s="452" t="s">
        <v>541</v>
      </c>
      <c r="F363" s="452">
        <f t="shared" si="5"/>
        <v>2009</v>
      </c>
      <c r="G363" s="455" t="s">
        <v>1379</v>
      </c>
      <c r="H363" s="454">
        <v>134.4</v>
      </c>
      <c r="I363" s="453">
        <v>6.98</v>
      </c>
      <c r="J363" s="453">
        <v>10.7</v>
      </c>
      <c r="K363" s="453">
        <v>40.51</v>
      </c>
      <c r="L363" s="452" t="s">
        <v>1147</v>
      </c>
      <c r="M363" s="453">
        <v>6102.71</v>
      </c>
      <c r="N363" s="452" t="s">
        <v>215</v>
      </c>
      <c r="O363" s="451">
        <v>11</v>
      </c>
    </row>
    <row r="364" spans="1:15">
      <c r="A364" s="452" t="s">
        <v>800</v>
      </c>
      <c r="B364" s="452" t="s">
        <v>852</v>
      </c>
      <c r="C364" s="452" t="s">
        <v>817</v>
      </c>
      <c r="D364" s="452" t="s">
        <v>1378</v>
      </c>
      <c r="E364" s="452" t="s">
        <v>541</v>
      </c>
      <c r="F364" s="452">
        <f t="shared" si="5"/>
        <v>2009</v>
      </c>
      <c r="G364" s="455" t="s">
        <v>1377</v>
      </c>
      <c r="H364" s="454">
        <v>5.5</v>
      </c>
      <c r="I364" s="453">
        <v>8.51</v>
      </c>
      <c r="J364" s="453">
        <v>10.7</v>
      </c>
      <c r="K364" s="453">
        <v>43.71</v>
      </c>
      <c r="L364" s="452" t="s">
        <v>1147</v>
      </c>
      <c r="M364" s="453">
        <v>141.46</v>
      </c>
      <c r="N364" s="452" t="s">
        <v>215</v>
      </c>
      <c r="O364" s="451">
        <v>15</v>
      </c>
    </row>
    <row r="365" spans="1:15">
      <c r="A365" s="452" t="s">
        <v>794</v>
      </c>
      <c r="B365" s="452" t="s">
        <v>829</v>
      </c>
      <c r="C365" s="452" t="s">
        <v>89</v>
      </c>
      <c r="D365" s="452" t="s">
        <v>1376</v>
      </c>
      <c r="E365" s="452" t="s">
        <v>541</v>
      </c>
      <c r="F365" s="452">
        <f t="shared" si="5"/>
        <v>2009</v>
      </c>
      <c r="G365" s="455" t="s">
        <v>1375</v>
      </c>
      <c r="H365" s="454">
        <v>17.8</v>
      </c>
      <c r="I365" s="453">
        <v>6.01</v>
      </c>
      <c r="J365" s="453">
        <v>10.25</v>
      </c>
      <c r="K365" s="453">
        <v>33.99</v>
      </c>
      <c r="L365" s="452" t="s">
        <v>1240</v>
      </c>
      <c r="M365" s="453">
        <v>612.28</v>
      </c>
      <c r="N365" s="452" t="s">
        <v>796</v>
      </c>
      <c r="O365" s="451">
        <v>9</v>
      </c>
    </row>
    <row r="366" spans="1:15">
      <c r="A366" s="452" t="s">
        <v>847</v>
      </c>
      <c r="B366" s="452" t="s">
        <v>1192</v>
      </c>
      <c r="C366" s="452" t="s">
        <v>37</v>
      </c>
      <c r="D366" s="452" t="s">
        <v>1374</v>
      </c>
      <c r="E366" s="452" t="s">
        <v>541</v>
      </c>
      <c r="F366" s="452">
        <f t="shared" si="5"/>
        <v>2009</v>
      </c>
      <c r="G366" s="455" t="s">
        <v>1373</v>
      </c>
      <c r="H366" s="454">
        <v>3.1</v>
      </c>
      <c r="I366" s="453">
        <v>8.6199999999999992</v>
      </c>
      <c r="J366" s="453">
        <v>10.75</v>
      </c>
      <c r="K366" s="453">
        <v>53.3</v>
      </c>
      <c r="L366" s="452" t="s">
        <v>1273</v>
      </c>
      <c r="M366" s="453">
        <v>187.36</v>
      </c>
      <c r="N366" s="452" t="s">
        <v>215</v>
      </c>
      <c r="O366" s="451">
        <v>12</v>
      </c>
    </row>
    <row r="367" spans="1:15">
      <c r="A367" s="452" t="s">
        <v>1167</v>
      </c>
      <c r="B367" s="452" t="s">
        <v>1372</v>
      </c>
      <c r="C367" s="452" t="s">
        <v>854</v>
      </c>
      <c r="D367" s="452" t="s">
        <v>1371</v>
      </c>
      <c r="E367" s="452" t="s">
        <v>541</v>
      </c>
      <c r="F367" s="452">
        <f t="shared" si="5"/>
        <v>2009</v>
      </c>
      <c r="G367" s="455" t="s">
        <v>1370</v>
      </c>
      <c r="H367" s="454">
        <v>42.2</v>
      </c>
      <c r="I367" s="453">
        <v>8.14</v>
      </c>
      <c r="J367" s="453">
        <v>10.35</v>
      </c>
      <c r="K367" s="453">
        <v>49.99</v>
      </c>
      <c r="L367" s="452" t="s">
        <v>1240</v>
      </c>
      <c r="M367" s="453">
        <v>1420.37</v>
      </c>
      <c r="N367" s="452" t="s">
        <v>796</v>
      </c>
      <c r="O367" s="451">
        <v>6</v>
      </c>
    </row>
    <row r="368" spans="1:15">
      <c r="A368" s="452" t="s">
        <v>801</v>
      </c>
      <c r="B368" s="452" t="s">
        <v>802</v>
      </c>
      <c r="C368" s="452" t="s">
        <v>1</v>
      </c>
      <c r="D368" s="452" t="s">
        <v>1369</v>
      </c>
      <c r="E368" s="452" t="s">
        <v>541</v>
      </c>
      <c r="F368" s="452">
        <f t="shared" si="5"/>
        <v>2009</v>
      </c>
      <c r="G368" s="455" t="s">
        <v>1368</v>
      </c>
      <c r="H368" s="454">
        <v>237.3</v>
      </c>
      <c r="I368" s="453">
        <v>8.7200000000000006</v>
      </c>
      <c r="J368" s="453">
        <v>10.5</v>
      </c>
      <c r="K368" s="453">
        <v>58.56</v>
      </c>
      <c r="L368" s="452" t="s">
        <v>1240</v>
      </c>
      <c r="M368" s="453" t="s">
        <v>97</v>
      </c>
      <c r="N368" s="452" t="s">
        <v>97</v>
      </c>
      <c r="O368" s="451">
        <v>7</v>
      </c>
    </row>
    <row r="369" spans="1:15">
      <c r="A369" s="452" t="s">
        <v>844</v>
      </c>
      <c r="B369" s="452" t="s">
        <v>845</v>
      </c>
      <c r="C369" s="452" t="s">
        <v>71</v>
      </c>
      <c r="D369" s="452" t="s">
        <v>1367</v>
      </c>
      <c r="E369" s="452" t="s">
        <v>541</v>
      </c>
      <c r="F369" s="452">
        <f t="shared" si="5"/>
        <v>2009</v>
      </c>
      <c r="G369" s="455" t="s">
        <v>1366</v>
      </c>
      <c r="H369" s="454">
        <v>315.2</v>
      </c>
      <c r="I369" s="453">
        <v>8.3800000000000008</v>
      </c>
      <c r="J369" s="453">
        <v>10.7</v>
      </c>
      <c r="K369" s="453">
        <v>52.5</v>
      </c>
      <c r="L369" s="452" t="s">
        <v>1240</v>
      </c>
      <c r="M369" s="453">
        <v>9533.2999999999993</v>
      </c>
      <c r="N369" s="452" t="s">
        <v>796</v>
      </c>
      <c r="O369" s="451">
        <v>6</v>
      </c>
    </row>
    <row r="370" spans="1:15">
      <c r="A370" s="452" t="s">
        <v>833</v>
      </c>
      <c r="B370" s="452" t="s">
        <v>835</v>
      </c>
      <c r="C370" s="452" t="s">
        <v>51</v>
      </c>
      <c r="D370" s="452" t="s">
        <v>1365</v>
      </c>
      <c r="E370" s="452" t="s">
        <v>541</v>
      </c>
      <c r="F370" s="452">
        <f t="shared" si="5"/>
        <v>2009</v>
      </c>
      <c r="G370" s="455" t="s">
        <v>1363</v>
      </c>
      <c r="H370" s="454">
        <v>6.5</v>
      </c>
      <c r="I370" s="453">
        <v>7.83</v>
      </c>
      <c r="J370" s="453">
        <v>10.9</v>
      </c>
      <c r="K370" s="453">
        <v>49.52</v>
      </c>
      <c r="L370" s="452" t="s">
        <v>1040</v>
      </c>
      <c r="M370" s="453" t="s">
        <v>97</v>
      </c>
      <c r="N370" s="452" t="s">
        <v>97</v>
      </c>
      <c r="O370" s="451">
        <v>5</v>
      </c>
    </row>
    <row r="371" spans="1:15">
      <c r="A371" s="452" t="s">
        <v>797</v>
      </c>
      <c r="B371" s="452" t="s">
        <v>1084</v>
      </c>
      <c r="C371" s="452" t="s">
        <v>31</v>
      </c>
      <c r="D371" s="452" t="s">
        <v>1364</v>
      </c>
      <c r="E371" s="452" t="s">
        <v>541</v>
      </c>
      <c r="F371" s="452">
        <f t="shared" si="5"/>
        <v>2009</v>
      </c>
      <c r="G371" s="455" t="s">
        <v>1363</v>
      </c>
      <c r="H371" s="454">
        <v>344.7</v>
      </c>
      <c r="I371" s="453">
        <v>8.58</v>
      </c>
      <c r="J371" s="453">
        <v>11</v>
      </c>
      <c r="K371" s="453">
        <v>53.79</v>
      </c>
      <c r="L371" s="452" t="s">
        <v>1273</v>
      </c>
      <c r="M371" s="453">
        <v>5582.14</v>
      </c>
      <c r="N371" s="452" t="s">
        <v>796</v>
      </c>
      <c r="O371" s="451">
        <v>21</v>
      </c>
    </row>
    <row r="372" spans="1:15">
      <c r="A372" s="452" t="s">
        <v>874</v>
      </c>
      <c r="B372" s="452" t="s">
        <v>1028</v>
      </c>
      <c r="C372" s="452" t="s">
        <v>3</v>
      </c>
      <c r="D372" s="452" t="s">
        <v>1362</v>
      </c>
      <c r="E372" s="452" t="s">
        <v>541</v>
      </c>
      <c r="F372" s="452">
        <f t="shared" si="5"/>
        <v>2009</v>
      </c>
      <c r="G372" s="455" t="s">
        <v>1360</v>
      </c>
      <c r="H372" s="454">
        <v>85.8</v>
      </c>
      <c r="I372" s="453">
        <v>8.9600000000000009</v>
      </c>
      <c r="J372" s="453">
        <v>10.4</v>
      </c>
      <c r="K372" s="453">
        <v>53.02</v>
      </c>
      <c r="L372" s="452" t="s">
        <v>1040</v>
      </c>
      <c r="M372" s="453">
        <v>3181.9</v>
      </c>
      <c r="N372" s="452" t="s">
        <v>215</v>
      </c>
      <c r="O372" s="451">
        <v>9</v>
      </c>
    </row>
    <row r="373" spans="1:15">
      <c r="A373" s="452" t="s">
        <v>874</v>
      </c>
      <c r="B373" s="452" t="s">
        <v>1073</v>
      </c>
      <c r="C373" s="452" t="s">
        <v>93</v>
      </c>
      <c r="D373" s="452" t="s">
        <v>1361</v>
      </c>
      <c r="E373" s="452" t="s">
        <v>541</v>
      </c>
      <c r="F373" s="452">
        <f t="shared" si="5"/>
        <v>2009</v>
      </c>
      <c r="G373" s="455" t="s">
        <v>1360</v>
      </c>
      <c r="H373" s="454">
        <v>58.6</v>
      </c>
      <c r="I373" s="453">
        <v>9.81</v>
      </c>
      <c r="J373" s="453">
        <v>10.4</v>
      </c>
      <c r="K373" s="453">
        <v>50.38</v>
      </c>
      <c r="L373" s="452" t="s">
        <v>1040</v>
      </c>
      <c r="M373" s="453">
        <v>1381.21</v>
      </c>
      <c r="N373" s="452" t="s">
        <v>215</v>
      </c>
      <c r="O373" s="451">
        <v>7</v>
      </c>
    </row>
    <row r="374" spans="1:15">
      <c r="A374" s="452" t="s">
        <v>872</v>
      </c>
      <c r="B374" s="452" t="s">
        <v>201</v>
      </c>
      <c r="C374" s="452" t="s">
        <v>87</v>
      </c>
      <c r="D374" s="452" t="s">
        <v>1359</v>
      </c>
      <c r="E374" s="452" t="s">
        <v>541</v>
      </c>
      <c r="F374" s="452">
        <f t="shared" si="5"/>
        <v>2009</v>
      </c>
      <c r="G374" s="455" t="s">
        <v>1355</v>
      </c>
      <c r="H374" s="454">
        <v>12.1</v>
      </c>
      <c r="I374" s="453">
        <v>8.25</v>
      </c>
      <c r="J374" s="453">
        <v>10.199999999999999</v>
      </c>
      <c r="K374" s="453">
        <v>46.5</v>
      </c>
      <c r="L374" s="452" t="s">
        <v>1358</v>
      </c>
      <c r="M374" s="453">
        <v>991.03</v>
      </c>
      <c r="N374" s="452" t="s">
        <v>215</v>
      </c>
      <c r="O374" s="451">
        <v>11</v>
      </c>
    </row>
    <row r="375" spans="1:15">
      <c r="A375" s="452" t="s">
        <v>874</v>
      </c>
      <c r="B375" s="452" t="s">
        <v>875</v>
      </c>
      <c r="C375" s="452" t="s">
        <v>47</v>
      </c>
      <c r="D375" s="452" t="s">
        <v>1357</v>
      </c>
      <c r="E375" s="452" t="s">
        <v>541</v>
      </c>
      <c r="F375" s="452">
        <f t="shared" si="5"/>
        <v>2009</v>
      </c>
      <c r="G375" s="455" t="s">
        <v>1355</v>
      </c>
      <c r="H375" s="454">
        <v>11.9</v>
      </c>
      <c r="I375" s="453">
        <v>8.67</v>
      </c>
      <c r="J375" s="453">
        <v>10.4</v>
      </c>
      <c r="K375" s="453">
        <v>55.34</v>
      </c>
      <c r="L375" s="452" t="s">
        <v>1040</v>
      </c>
      <c r="M375" s="453">
        <v>420.22</v>
      </c>
      <c r="N375" s="452" t="s">
        <v>215</v>
      </c>
      <c r="O375" s="451">
        <v>7</v>
      </c>
    </row>
    <row r="376" spans="1:15">
      <c r="A376" s="452" t="s">
        <v>874</v>
      </c>
      <c r="B376" s="452" t="s">
        <v>876</v>
      </c>
      <c r="C376" s="452" t="s">
        <v>1</v>
      </c>
      <c r="D376" s="452" t="s">
        <v>1356</v>
      </c>
      <c r="E376" s="452" t="s">
        <v>541</v>
      </c>
      <c r="F376" s="452">
        <f t="shared" si="5"/>
        <v>2009</v>
      </c>
      <c r="G376" s="455" t="s">
        <v>1355</v>
      </c>
      <c r="H376" s="454">
        <v>6.4</v>
      </c>
      <c r="I376" s="453">
        <v>8.93</v>
      </c>
      <c r="J376" s="453">
        <v>10.4</v>
      </c>
      <c r="K376" s="453">
        <v>52.3</v>
      </c>
      <c r="L376" s="452" t="s">
        <v>1040</v>
      </c>
      <c r="M376" s="453">
        <v>644.03</v>
      </c>
      <c r="N376" s="452" t="s">
        <v>215</v>
      </c>
      <c r="O376" s="451">
        <v>6</v>
      </c>
    </row>
    <row r="377" spans="1:15">
      <c r="A377" s="452" t="s">
        <v>830</v>
      </c>
      <c r="B377" s="452" t="s">
        <v>807</v>
      </c>
      <c r="C377" s="452" t="s">
        <v>35</v>
      </c>
      <c r="D377" s="452" t="s">
        <v>1354</v>
      </c>
      <c r="E377" s="452" t="s">
        <v>541</v>
      </c>
      <c r="F377" s="452">
        <f t="shared" si="5"/>
        <v>2009</v>
      </c>
      <c r="G377" s="455" t="s">
        <v>1353</v>
      </c>
      <c r="H377" s="454">
        <v>7.5</v>
      </c>
      <c r="I377" s="453">
        <v>7.96</v>
      </c>
      <c r="J377" s="453">
        <v>10</v>
      </c>
      <c r="K377" s="453">
        <v>49.87</v>
      </c>
      <c r="L377" s="452" t="s">
        <v>1240</v>
      </c>
      <c r="M377" s="453">
        <v>306.39999999999998</v>
      </c>
      <c r="N377" s="452" t="s">
        <v>215</v>
      </c>
      <c r="O377" s="451">
        <v>7</v>
      </c>
    </row>
    <row r="378" spans="1:15">
      <c r="A378" s="452" t="s">
        <v>1237</v>
      </c>
      <c r="B378" s="452" t="s">
        <v>1157</v>
      </c>
      <c r="C378" s="452" t="s">
        <v>93</v>
      </c>
      <c r="D378" s="452" t="s">
        <v>1352</v>
      </c>
      <c r="E378" s="452" t="s">
        <v>541</v>
      </c>
      <c r="F378" s="452">
        <f t="shared" si="5"/>
        <v>2010</v>
      </c>
      <c r="G378" s="455" t="s">
        <v>1351</v>
      </c>
      <c r="H378" s="454">
        <v>83.7</v>
      </c>
      <c r="I378" s="453">
        <v>8.91</v>
      </c>
      <c r="J378" s="453">
        <v>10.8</v>
      </c>
      <c r="K378" s="453">
        <v>49.52</v>
      </c>
      <c r="L378" s="452" t="s">
        <v>1240</v>
      </c>
      <c r="M378" s="453">
        <v>1820.88</v>
      </c>
      <c r="N378" s="452" t="s">
        <v>215</v>
      </c>
      <c r="O378" s="451">
        <v>9</v>
      </c>
    </row>
    <row r="379" spans="1:15">
      <c r="A379" s="452" t="s">
        <v>833</v>
      </c>
      <c r="B379" s="452" t="s">
        <v>1142</v>
      </c>
      <c r="C379" s="452" t="s">
        <v>73</v>
      </c>
      <c r="D379" s="452" t="s">
        <v>1350</v>
      </c>
      <c r="E379" s="452" t="s">
        <v>541</v>
      </c>
      <c r="F379" s="452">
        <f t="shared" si="5"/>
        <v>2010</v>
      </c>
      <c r="G379" s="455" t="s">
        <v>1349</v>
      </c>
      <c r="H379" s="454">
        <v>217.4</v>
      </c>
      <c r="I379" s="453">
        <v>7.02</v>
      </c>
      <c r="J379" s="453">
        <v>11</v>
      </c>
      <c r="K379" s="453">
        <v>39.479999999999997</v>
      </c>
      <c r="L379" s="452" t="s">
        <v>1125</v>
      </c>
      <c r="M379" s="453">
        <v>9172.16</v>
      </c>
      <c r="N379" s="452" t="s">
        <v>215</v>
      </c>
      <c r="O379" s="451">
        <v>11</v>
      </c>
    </row>
    <row r="380" spans="1:15">
      <c r="A380" s="452" t="s">
        <v>859</v>
      </c>
      <c r="B380" s="452" t="s">
        <v>428</v>
      </c>
      <c r="C380" s="452" t="s">
        <v>817</v>
      </c>
      <c r="D380" s="452" t="s">
        <v>1348</v>
      </c>
      <c r="E380" s="452" t="s">
        <v>541</v>
      </c>
      <c r="F380" s="452">
        <f t="shared" si="5"/>
        <v>2010</v>
      </c>
      <c r="G380" s="455" t="s">
        <v>1347</v>
      </c>
      <c r="H380" s="454">
        <v>41.5</v>
      </c>
      <c r="I380" s="453">
        <v>8.08</v>
      </c>
      <c r="J380" s="453">
        <v>10.130000000000001</v>
      </c>
      <c r="K380" s="453">
        <v>51</v>
      </c>
      <c r="L380" s="452" t="s">
        <v>1040</v>
      </c>
      <c r="M380" s="453">
        <v>2907.83</v>
      </c>
      <c r="N380" s="452" t="s">
        <v>215</v>
      </c>
      <c r="O380" s="451">
        <v>9</v>
      </c>
    </row>
    <row r="381" spans="1:15" ht="30">
      <c r="A381" s="452" t="s">
        <v>823</v>
      </c>
      <c r="B381" s="452" t="s">
        <v>1346</v>
      </c>
      <c r="C381" s="452" t="s">
        <v>5</v>
      </c>
      <c r="D381" s="452" t="s">
        <v>1345</v>
      </c>
      <c r="E381" s="452" t="s">
        <v>541</v>
      </c>
      <c r="F381" s="452">
        <f t="shared" si="5"/>
        <v>2010</v>
      </c>
      <c r="G381" s="455" t="s">
        <v>1342</v>
      </c>
      <c r="H381" s="454">
        <v>8.6</v>
      </c>
      <c r="I381" s="453">
        <v>8.49</v>
      </c>
      <c r="J381" s="453">
        <v>10.4</v>
      </c>
      <c r="K381" s="453">
        <v>50.13</v>
      </c>
      <c r="L381" s="452" t="s">
        <v>97</v>
      </c>
      <c r="M381" s="453" t="s">
        <v>97</v>
      </c>
      <c r="N381" s="452" t="s">
        <v>97</v>
      </c>
      <c r="O381" s="451">
        <v>7</v>
      </c>
    </row>
    <row r="382" spans="1:15" ht="30">
      <c r="A382" s="452" t="s">
        <v>823</v>
      </c>
      <c r="B382" s="452" t="s">
        <v>653</v>
      </c>
      <c r="C382" s="452" t="s">
        <v>5</v>
      </c>
      <c r="D382" s="452" t="s">
        <v>1344</v>
      </c>
      <c r="E382" s="452" t="s">
        <v>541</v>
      </c>
      <c r="F382" s="452">
        <f t="shared" si="5"/>
        <v>2010</v>
      </c>
      <c r="G382" s="455" t="s">
        <v>1342</v>
      </c>
      <c r="H382" s="454">
        <v>8.6</v>
      </c>
      <c r="I382" s="453">
        <v>8.49</v>
      </c>
      <c r="J382" s="453">
        <v>10.4</v>
      </c>
      <c r="K382" s="453">
        <v>50.13</v>
      </c>
      <c r="L382" s="452" t="s">
        <v>97</v>
      </c>
      <c r="M382" s="453" t="s">
        <v>97</v>
      </c>
      <c r="N382" s="452" t="s">
        <v>97</v>
      </c>
      <c r="O382" s="451">
        <v>7</v>
      </c>
    </row>
    <row r="383" spans="1:15">
      <c r="A383" s="452" t="s">
        <v>861</v>
      </c>
      <c r="B383" s="452" t="s">
        <v>845</v>
      </c>
      <c r="C383" s="452" t="s">
        <v>71</v>
      </c>
      <c r="D383" s="452" t="s">
        <v>1343</v>
      </c>
      <c r="E383" s="452" t="s">
        <v>541</v>
      </c>
      <c r="F383" s="452">
        <f t="shared" si="5"/>
        <v>2010</v>
      </c>
      <c r="G383" s="455" t="s">
        <v>1342</v>
      </c>
      <c r="H383" s="454">
        <v>74.099999999999994</v>
      </c>
      <c r="I383" s="453">
        <v>8.41</v>
      </c>
      <c r="J383" s="453">
        <v>10.7</v>
      </c>
      <c r="K383" s="453">
        <v>53</v>
      </c>
      <c r="L383" s="452" t="s">
        <v>1240</v>
      </c>
      <c r="M383" s="453">
        <v>3189.3</v>
      </c>
      <c r="N383" s="452" t="s">
        <v>796</v>
      </c>
      <c r="O383" s="451">
        <v>6</v>
      </c>
    </row>
    <row r="384" spans="1:15">
      <c r="A384" s="452" t="s">
        <v>1006</v>
      </c>
      <c r="B384" s="452" t="s">
        <v>1005</v>
      </c>
      <c r="C384" s="452" t="s">
        <v>854</v>
      </c>
      <c r="D384" s="452" t="s">
        <v>1341</v>
      </c>
      <c r="E384" s="452" t="s">
        <v>541</v>
      </c>
      <c r="F384" s="452">
        <f t="shared" si="5"/>
        <v>2010</v>
      </c>
      <c r="G384" s="455" t="s">
        <v>1340</v>
      </c>
      <c r="H384" s="454">
        <v>25.8</v>
      </c>
      <c r="I384" s="453">
        <v>7.31</v>
      </c>
      <c r="J384" s="453">
        <v>9.8000000000000007</v>
      </c>
      <c r="K384" s="453">
        <v>48.78</v>
      </c>
      <c r="L384" s="452" t="s">
        <v>1240</v>
      </c>
      <c r="M384" s="453">
        <v>550.87</v>
      </c>
      <c r="N384" s="452" t="s">
        <v>215</v>
      </c>
      <c r="O384" s="451">
        <v>8</v>
      </c>
    </row>
    <row r="385" spans="1:15">
      <c r="A385" s="452" t="s">
        <v>1045</v>
      </c>
      <c r="B385" s="452" t="s">
        <v>428</v>
      </c>
      <c r="C385" s="452" t="s">
        <v>817</v>
      </c>
      <c r="D385" s="452" t="s">
        <v>1339</v>
      </c>
      <c r="E385" s="452" t="s">
        <v>541</v>
      </c>
      <c r="F385" s="452">
        <f t="shared" si="5"/>
        <v>2010</v>
      </c>
      <c r="G385" s="455" t="s">
        <v>1338</v>
      </c>
      <c r="H385" s="454">
        <v>32.4</v>
      </c>
      <c r="I385" s="453">
        <v>8.34</v>
      </c>
      <c r="J385" s="453">
        <v>10.6</v>
      </c>
      <c r="K385" s="453">
        <v>51</v>
      </c>
      <c r="L385" s="452" t="s">
        <v>1125</v>
      </c>
      <c r="M385" s="453">
        <v>4628.4399999999996</v>
      </c>
      <c r="N385" s="452" t="s">
        <v>215</v>
      </c>
      <c r="O385" s="451">
        <v>8</v>
      </c>
    </row>
    <row r="386" spans="1:15">
      <c r="A386" s="452" t="s">
        <v>859</v>
      </c>
      <c r="B386" s="452" t="s">
        <v>381</v>
      </c>
      <c r="C386" s="452" t="s">
        <v>53</v>
      </c>
      <c r="D386" s="452" t="s">
        <v>1337</v>
      </c>
      <c r="E386" s="452" t="s">
        <v>541</v>
      </c>
      <c r="F386" s="452">
        <f t="shared" si="5"/>
        <v>2010</v>
      </c>
      <c r="G386" s="455" t="s">
        <v>1336</v>
      </c>
      <c r="H386" s="454">
        <v>5</v>
      </c>
      <c r="I386" s="453">
        <v>8.06</v>
      </c>
      <c r="J386" s="453">
        <v>10.18</v>
      </c>
      <c r="K386" s="453">
        <v>49.8</v>
      </c>
      <c r="L386" s="452" t="s">
        <v>1147</v>
      </c>
      <c r="M386" s="453">
        <v>109.6</v>
      </c>
      <c r="N386" s="452" t="s">
        <v>215</v>
      </c>
      <c r="O386" s="451">
        <v>6</v>
      </c>
    </row>
    <row r="387" spans="1:15">
      <c r="A387" s="452" t="s">
        <v>805</v>
      </c>
      <c r="B387" s="452" t="s">
        <v>832</v>
      </c>
      <c r="C387" s="452" t="s">
        <v>35</v>
      </c>
      <c r="D387" s="452" t="s">
        <v>1335</v>
      </c>
      <c r="E387" s="452" t="s">
        <v>541</v>
      </c>
      <c r="F387" s="452">
        <f t="shared" si="5"/>
        <v>2010</v>
      </c>
      <c r="G387" s="455" t="s">
        <v>1334</v>
      </c>
      <c r="H387" s="454">
        <v>19.8</v>
      </c>
      <c r="I387" s="453">
        <v>8.01</v>
      </c>
      <c r="J387" s="453">
        <v>9.6300000000000008</v>
      </c>
      <c r="K387" s="453">
        <v>46.18</v>
      </c>
      <c r="L387" s="452" t="s">
        <v>1240</v>
      </c>
      <c r="M387" s="453">
        <v>1010.26</v>
      </c>
      <c r="N387" s="452" t="s">
        <v>215</v>
      </c>
      <c r="O387" s="451">
        <v>9</v>
      </c>
    </row>
    <row r="388" spans="1:15">
      <c r="A388" s="452" t="s">
        <v>868</v>
      </c>
      <c r="B388" s="452" t="s">
        <v>870</v>
      </c>
      <c r="C388" s="452" t="s">
        <v>25</v>
      </c>
      <c r="D388" s="452" t="s">
        <v>1333</v>
      </c>
      <c r="E388" s="452" t="s">
        <v>541</v>
      </c>
      <c r="F388" s="452">
        <f t="shared" si="5"/>
        <v>2010</v>
      </c>
      <c r="G388" s="455" t="s">
        <v>1332</v>
      </c>
      <c r="H388" s="454">
        <v>10.6</v>
      </c>
      <c r="I388" s="453">
        <v>7.85</v>
      </c>
      <c r="J388" s="453">
        <v>10.5</v>
      </c>
      <c r="K388" s="453">
        <v>53.62</v>
      </c>
      <c r="L388" s="452" t="s">
        <v>1240</v>
      </c>
      <c r="M388" s="453">
        <v>163.6</v>
      </c>
      <c r="N388" s="452" t="s">
        <v>215</v>
      </c>
      <c r="O388" s="451">
        <v>9</v>
      </c>
    </row>
    <row r="389" spans="1:15">
      <c r="A389" s="452" t="s">
        <v>808</v>
      </c>
      <c r="B389" s="452" t="s">
        <v>1331</v>
      </c>
      <c r="C389" s="452" t="s">
        <v>71</v>
      </c>
      <c r="D389" s="452" t="s">
        <v>1330</v>
      </c>
      <c r="E389" s="452" t="s">
        <v>541</v>
      </c>
      <c r="F389" s="452">
        <f t="shared" si="5"/>
        <v>2010</v>
      </c>
      <c r="G389" s="455" t="s">
        <v>1329</v>
      </c>
      <c r="H389" s="454">
        <v>126.2</v>
      </c>
      <c r="I389" s="453">
        <v>7.88</v>
      </c>
      <c r="J389" s="453">
        <v>10.5</v>
      </c>
      <c r="K389" s="453">
        <v>46.74</v>
      </c>
      <c r="L389" s="452" t="s">
        <v>1040</v>
      </c>
      <c r="M389" s="453">
        <v>6302.28</v>
      </c>
      <c r="N389" s="452" t="s">
        <v>215</v>
      </c>
      <c r="O389" s="451">
        <v>11</v>
      </c>
    </row>
    <row r="390" spans="1:15">
      <c r="A390" s="452" t="s">
        <v>868</v>
      </c>
      <c r="B390" s="452" t="s">
        <v>871</v>
      </c>
      <c r="C390" s="452" t="s">
        <v>75</v>
      </c>
      <c r="D390" s="452" t="s">
        <v>1328</v>
      </c>
      <c r="E390" s="452" t="s">
        <v>541</v>
      </c>
      <c r="F390" s="452">
        <f t="shared" ref="F390:F453" si="6">YEAR(G390)</f>
        <v>2010</v>
      </c>
      <c r="G390" s="455" t="s">
        <v>1325</v>
      </c>
      <c r="H390" s="454" t="s">
        <v>97</v>
      </c>
      <c r="I390" s="453" t="s">
        <v>97</v>
      </c>
      <c r="J390" s="453">
        <v>11.9</v>
      </c>
      <c r="K390" s="453" t="s">
        <v>97</v>
      </c>
      <c r="L390" s="452" t="s">
        <v>1240</v>
      </c>
      <c r="M390" s="453" t="s">
        <v>97</v>
      </c>
      <c r="N390" s="452" t="s">
        <v>97</v>
      </c>
      <c r="O390" s="451">
        <v>11</v>
      </c>
    </row>
    <row r="391" spans="1:15" ht="30">
      <c r="A391" s="452" t="s">
        <v>868</v>
      </c>
      <c r="B391" s="452" t="s">
        <v>871</v>
      </c>
      <c r="C391" s="452" t="s">
        <v>75</v>
      </c>
      <c r="D391" s="452" t="s">
        <v>1327</v>
      </c>
      <c r="E391" s="452" t="s">
        <v>541</v>
      </c>
      <c r="F391" s="452">
        <f t="shared" si="6"/>
        <v>2010</v>
      </c>
      <c r="G391" s="455" t="s">
        <v>1325</v>
      </c>
      <c r="H391" s="454">
        <v>71</v>
      </c>
      <c r="I391" s="453">
        <v>7.81</v>
      </c>
      <c r="J391" s="453">
        <v>12.3</v>
      </c>
      <c r="K391" s="453">
        <v>47.71</v>
      </c>
      <c r="L391" s="452" t="s">
        <v>955</v>
      </c>
      <c r="M391" s="453">
        <v>1153.29</v>
      </c>
      <c r="N391" s="452" t="s">
        <v>215</v>
      </c>
      <c r="O391" s="451">
        <v>11</v>
      </c>
    </row>
    <row r="392" spans="1:15" ht="30">
      <c r="A392" s="452" t="s">
        <v>868</v>
      </c>
      <c r="B392" s="452" t="s">
        <v>871</v>
      </c>
      <c r="C392" s="452" t="s">
        <v>75</v>
      </c>
      <c r="D392" s="452" t="s">
        <v>1326</v>
      </c>
      <c r="E392" s="452" t="s">
        <v>541</v>
      </c>
      <c r="F392" s="452">
        <f t="shared" si="6"/>
        <v>2010</v>
      </c>
      <c r="G392" s="455" t="s">
        <v>1325</v>
      </c>
      <c r="H392" s="454">
        <v>64.400000000000006</v>
      </c>
      <c r="I392" s="453">
        <v>7.81</v>
      </c>
      <c r="J392" s="453">
        <v>12.3</v>
      </c>
      <c r="K392" s="453">
        <v>47.41</v>
      </c>
      <c r="L392" s="452" t="s">
        <v>955</v>
      </c>
      <c r="M392" s="453">
        <v>418.7</v>
      </c>
      <c r="N392" s="452" t="s">
        <v>215</v>
      </c>
      <c r="O392" s="451">
        <v>11</v>
      </c>
    </row>
    <row r="393" spans="1:15">
      <c r="A393" s="452" t="s">
        <v>808</v>
      </c>
      <c r="B393" s="452" t="s">
        <v>1014</v>
      </c>
      <c r="C393" s="452" t="s">
        <v>45</v>
      </c>
      <c r="D393" s="452" t="s">
        <v>1324</v>
      </c>
      <c r="E393" s="452" t="s">
        <v>541</v>
      </c>
      <c r="F393" s="452">
        <f t="shared" si="6"/>
        <v>2010</v>
      </c>
      <c r="G393" s="455" t="s">
        <v>1323</v>
      </c>
      <c r="H393" s="454">
        <v>75.5</v>
      </c>
      <c r="I393" s="453">
        <v>6.65</v>
      </c>
      <c r="J393" s="453">
        <v>10</v>
      </c>
      <c r="K393" s="453">
        <v>47</v>
      </c>
      <c r="L393" s="452" t="s">
        <v>1040</v>
      </c>
      <c r="M393" s="453">
        <v>16787.43</v>
      </c>
      <c r="N393" s="452" t="s">
        <v>215</v>
      </c>
      <c r="O393" s="451">
        <v>12</v>
      </c>
    </row>
    <row r="394" spans="1:15">
      <c r="A394" s="452" t="s">
        <v>853</v>
      </c>
      <c r="B394" s="452" t="s">
        <v>1322</v>
      </c>
      <c r="C394" s="452" t="s">
        <v>77</v>
      </c>
      <c r="D394" s="452" t="s">
        <v>1321</v>
      </c>
      <c r="E394" s="452" t="s">
        <v>541</v>
      </c>
      <c r="F394" s="452">
        <f t="shared" si="6"/>
        <v>2010</v>
      </c>
      <c r="G394" s="455" t="s">
        <v>1320</v>
      </c>
      <c r="H394" s="454">
        <v>540.79999999999995</v>
      </c>
      <c r="I394" s="453">
        <v>7.76</v>
      </c>
      <c r="J394" s="453">
        <v>10.15</v>
      </c>
      <c r="K394" s="453">
        <v>48</v>
      </c>
      <c r="L394" s="452" t="s">
        <v>955</v>
      </c>
      <c r="M394" s="453">
        <v>14887</v>
      </c>
      <c r="N394" s="452" t="s">
        <v>215</v>
      </c>
      <c r="O394" s="451">
        <v>10</v>
      </c>
    </row>
    <row r="395" spans="1:15">
      <c r="A395" s="452" t="s">
        <v>872</v>
      </c>
      <c r="B395" s="452" t="s">
        <v>873</v>
      </c>
      <c r="C395" s="452" t="s">
        <v>854</v>
      </c>
      <c r="D395" s="452" t="s">
        <v>1319</v>
      </c>
      <c r="E395" s="452" t="s">
        <v>541</v>
      </c>
      <c r="F395" s="452">
        <f t="shared" si="6"/>
        <v>2010</v>
      </c>
      <c r="G395" s="455" t="s">
        <v>1318</v>
      </c>
      <c r="H395" s="454">
        <v>74.099999999999994</v>
      </c>
      <c r="I395" s="453">
        <v>8.1</v>
      </c>
      <c r="J395" s="453">
        <v>10.1</v>
      </c>
      <c r="K395" s="453">
        <v>46</v>
      </c>
      <c r="L395" s="452" t="s">
        <v>1240</v>
      </c>
      <c r="M395" s="453">
        <v>3796.61</v>
      </c>
      <c r="N395" s="452" t="s">
        <v>215</v>
      </c>
      <c r="O395" s="451">
        <v>10</v>
      </c>
    </row>
    <row r="396" spans="1:15">
      <c r="A396" s="452" t="s">
        <v>880</v>
      </c>
      <c r="B396" s="452" t="s">
        <v>848</v>
      </c>
      <c r="C396" s="452" t="s">
        <v>132</v>
      </c>
      <c r="D396" s="452" t="s">
        <v>1317</v>
      </c>
      <c r="E396" s="452" t="s">
        <v>541</v>
      </c>
      <c r="F396" s="452">
        <f t="shared" si="6"/>
        <v>2010</v>
      </c>
      <c r="G396" s="455" t="s">
        <v>1316</v>
      </c>
      <c r="H396" s="454">
        <v>2.7</v>
      </c>
      <c r="I396" s="453">
        <v>8.25</v>
      </c>
      <c r="J396" s="453">
        <v>10</v>
      </c>
      <c r="K396" s="453">
        <v>49.77</v>
      </c>
      <c r="L396" s="452" t="s">
        <v>1240</v>
      </c>
      <c r="M396" s="453">
        <v>71.86</v>
      </c>
      <c r="N396" s="452" t="s">
        <v>796</v>
      </c>
      <c r="O396" s="451">
        <v>8</v>
      </c>
    </row>
    <row r="397" spans="1:15">
      <c r="A397" s="452" t="s">
        <v>818</v>
      </c>
      <c r="B397" s="452" t="s">
        <v>819</v>
      </c>
      <c r="C397" s="452" t="s">
        <v>91</v>
      </c>
      <c r="D397" s="452" t="s">
        <v>1315</v>
      </c>
      <c r="E397" s="452" t="s">
        <v>541</v>
      </c>
      <c r="F397" s="452">
        <f t="shared" si="6"/>
        <v>2010</v>
      </c>
      <c r="G397" s="455" t="s">
        <v>1312</v>
      </c>
      <c r="H397" s="454">
        <v>4.9000000000000004</v>
      </c>
      <c r="I397" s="453">
        <v>8.0500000000000007</v>
      </c>
      <c r="J397" s="453">
        <v>9.9</v>
      </c>
      <c r="K397" s="453">
        <v>43.61</v>
      </c>
      <c r="L397" s="452" t="s">
        <v>1240</v>
      </c>
      <c r="M397" s="453">
        <v>284.02</v>
      </c>
      <c r="N397" s="452" t="s">
        <v>796</v>
      </c>
      <c r="O397" s="451">
        <v>10</v>
      </c>
    </row>
    <row r="398" spans="1:15">
      <c r="A398" s="452" t="s">
        <v>818</v>
      </c>
      <c r="B398" s="452" t="s">
        <v>819</v>
      </c>
      <c r="C398" s="452" t="s">
        <v>91</v>
      </c>
      <c r="D398" s="452" t="s">
        <v>1314</v>
      </c>
      <c r="E398" s="452" t="s">
        <v>541</v>
      </c>
      <c r="F398" s="452">
        <f t="shared" si="6"/>
        <v>2010</v>
      </c>
      <c r="G398" s="455" t="s">
        <v>1312</v>
      </c>
      <c r="H398" s="454">
        <v>23.7</v>
      </c>
      <c r="I398" s="453">
        <v>8.02</v>
      </c>
      <c r="J398" s="453">
        <v>10.06</v>
      </c>
      <c r="K398" s="453">
        <v>48.67</v>
      </c>
      <c r="L398" s="452" t="s">
        <v>1240</v>
      </c>
      <c r="M398" s="453">
        <v>475.73</v>
      </c>
      <c r="N398" s="452" t="s">
        <v>796</v>
      </c>
      <c r="O398" s="451">
        <v>10</v>
      </c>
    </row>
    <row r="399" spans="1:15">
      <c r="A399" s="452" t="s">
        <v>818</v>
      </c>
      <c r="B399" s="452" t="s">
        <v>819</v>
      </c>
      <c r="C399" s="452" t="s">
        <v>91</v>
      </c>
      <c r="D399" s="452" t="s">
        <v>1313</v>
      </c>
      <c r="E399" s="452" t="s">
        <v>541</v>
      </c>
      <c r="F399" s="452">
        <f t="shared" si="6"/>
        <v>2010</v>
      </c>
      <c r="G399" s="455" t="s">
        <v>1312</v>
      </c>
      <c r="H399" s="454">
        <v>28.2</v>
      </c>
      <c r="I399" s="453">
        <v>8.9700000000000006</v>
      </c>
      <c r="J399" s="453">
        <v>10.26</v>
      </c>
      <c r="K399" s="453">
        <v>43.55</v>
      </c>
      <c r="L399" s="452" t="s">
        <v>1240</v>
      </c>
      <c r="M399" s="453">
        <v>1363.79</v>
      </c>
      <c r="N399" s="452" t="s">
        <v>796</v>
      </c>
      <c r="O399" s="451">
        <v>10</v>
      </c>
    </row>
    <row r="400" spans="1:15">
      <c r="A400" s="452" t="s">
        <v>849</v>
      </c>
      <c r="B400" s="452" t="s">
        <v>850</v>
      </c>
      <c r="C400" s="452" t="s">
        <v>35</v>
      </c>
      <c r="D400" s="452" t="s">
        <v>1311</v>
      </c>
      <c r="E400" s="452" t="s">
        <v>541</v>
      </c>
      <c r="F400" s="452">
        <f t="shared" si="6"/>
        <v>2010</v>
      </c>
      <c r="G400" s="455" t="s">
        <v>1308</v>
      </c>
      <c r="H400" s="454">
        <v>20</v>
      </c>
      <c r="I400" s="453">
        <v>8.69</v>
      </c>
      <c r="J400" s="453">
        <v>10.3</v>
      </c>
      <c r="K400" s="453">
        <v>49.1</v>
      </c>
      <c r="L400" s="452" t="s">
        <v>1147</v>
      </c>
      <c r="M400" s="453">
        <v>761.63</v>
      </c>
      <c r="N400" s="452" t="s">
        <v>796</v>
      </c>
      <c r="O400" s="451">
        <v>9</v>
      </c>
    </row>
    <row r="401" spans="1:15">
      <c r="A401" s="452" t="s">
        <v>849</v>
      </c>
      <c r="B401" s="452" t="s">
        <v>1310</v>
      </c>
      <c r="C401" s="452" t="s">
        <v>77</v>
      </c>
      <c r="D401" s="452" t="s">
        <v>1309</v>
      </c>
      <c r="E401" s="452" t="s">
        <v>541</v>
      </c>
      <c r="F401" s="452">
        <f t="shared" si="6"/>
        <v>2010</v>
      </c>
      <c r="G401" s="455" t="s">
        <v>1308</v>
      </c>
      <c r="H401" s="454">
        <v>9.8000000000000007</v>
      </c>
      <c r="I401" s="453">
        <v>8.2100000000000009</v>
      </c>
      <c r="J401" s="453">
        <v>10.3</v>
      </c>
      <c r="K401" s="453">
        <v>49.85</v>
      </c>
      <c r="L401" s="452" t="s">
        <v>1147</v>
      </c>
      <c r="M401" s="453">
        <v>148.63999999999999</v>
      </c>
      <c r="N401" s="452" t="s">
        <v>796</v>
      </c>
      <c r="O401" s="451">
        <v>8</v>
      </c>
    </row>
    <row r="402" spans="1:15">
      <c r="A402" s="452" t="s">
        <v>838</v>
      </c>
      <c r="B402" s="452" t="s">
        <v>1017</v>
      </c>
      <c r="C402" s="452" t="s">
        <v>91</v>
      </c>
      <c r="D402" s="452" t="s">
        <v>1307</v>
      </c>
      <c r="E402" s="452" t="s">
        <v>541</v>
      </c>
      <c r="F402" s="452">
        <f t="shared" si="6"/>
        <v>2010</v>
      </c>
      <c r="G402" s="455" t="s">
        <v>1305</v>
      </c>
      <c r="H402" s="454">
        <v>229.6</v>
      </c>
      <c r="I402" s="453">
        <v>8.06</v>
      </c>
      <c r="J402" s="453">
        <v>10.1</v>
      </c>
      <c r="K402" s="453">
        <v>51.26</v>
      </c>
      <c r="L402" s="452" t="s">
        <v>1214</v>
      </c>
      <c r="M402" s="453">
        <v>6000</v>
      </c>
      <c r="N402" s="452" t="s">
        <v>796</v>
      </c>
      <c r="O402" s="451">
        <v>10</v>
      </c>
    </row>
    <row r="403" spans="1:15">
      <c r="A403" s="452" t="s">
        <v>794</v>
      </c>
      <c r="B403" s="452" t="s">
        <v>795</v>
      </c>
      <c r="C403" s="452" t="s">
        <v>63</v>
      </c>
      <c r="D403" s="452" t="s">
        <v>1306</v>
      </c>
      <c r="E403" s="452" t="s">
        <v>541</v>
      </c>
      <c r="F403" s="452">
        <f t="shared" si="6"/>
        <v>2010</v>
      </c>
      <c r="G403" s="455" t="s">
        <v>1305</v>
      </c>
      <c r="H403" s="454">
        <v>63.7</v>
      </c>
      <c r="I403" s="453">
        <v>5.04</v>
      </c>
      <c r="J403" s="453">
        <v>10.199999999999999</v>
      </c>
      <c r="K403" s="453">
        <v>29.32</v>
      </c>
      <c r="L403" s="452" t="s">
        <v>1182</v>
      </c>
      <c r="M403" s="453">
        <v>3995.61</v>
      </c>
      <c r="N403" s="452" t="s">
        <v>796</v>
      </c>
      <c r="O403" s="451">
        <v>8</v>
      </c>
    </row>
    <row r="404" spans="1:15">
      <c r="A404" s="452" t="s">
        <v>849</v>
      </c>
      <c r="B404" s="452" t="s">
        <v>1304</v>
      </c>
      <c r="C404" s="452" t="s">
        <v>23</v>
      </c>
      <c r="D404" s="452" t="s">
        <v>1303</v>
      </c>
      <c r="E404" s="452" t="s">
        <v>541</v>
      </c>
      <c r="F404" s="452">
        <f t="shared" si="6"/>
        <v>2010</v>
      </c>
      <c r="G404" s="455" t="s">
        <v>1302</v>
      </c>
      <c r="H404" s="454">
        <v>73.5</v>
      </c>
      <c r="I404" s="453">
        <v>8.2100000000000009</v>
      </c>
      <c r="J404" s="453">
        <v>10.3</v>
      </c>
      <c r="K404" s="453">
        <v>51.2</v>
      </c>
      <c r="L404" s="452" t="s">
        <v>1147</v>
      </c>
      <c r="M404" s="453">
        <v>3750</v>
      </c>
      <c r="N404" s="452" t="s">
        <v>796</v>
      </c>
      <c r="O404" s="451">
        <v>12</v>
      </c>
    </row>
    <row r="405" spans="1:15">
      <c r="A405" s="452" t="s">
        <v>853</v>
      </c>
      <c r="B405" s="452" t="s">
        <v>1301</v>
      </c>
      <c r="C405" s="452" t="s">
        <v>140</v>
      </c>
      <c r="D405" s="452" t="s">
        <v>1300</v>
      </c>
      <c r="E405" s="452" t="s">
        <v>541</v>
      </c>
      <c r="F405" s="452">
        <f t="shared" si="6"/>
        <v>2010</v>
      </c>
      <c r="G405" s="455" t="s">
        <v>1299</v>
      </c>
      <c r="H405" s="454">
        <v>11.8</v>
      </c>
      <c r="I405" s="453">
        <v>7.43</v>
      </c>
      <c r="J405" s="453">
        <v>10</v>
      </c>
      <c r="K405" s="453">
        <v>48</v>
      </c>
      <c r="L405" s="452" t="s">
        <v>1046</v>
      </c>
      <c r="M405" s="453">
        <v>692.91</v>
      </c>
      <c r="N405" s="452" t="s">
        <v>215</v>
      </c>
      <c r="O405" s="451">
        <v>10</v>
      </c>
    </row>
    <row r="406" spans="1:15">
      <c r="A406" s="452" t="s">
        <v>1189</v>
      </c>
      <c r="B406" s="452" t="s">
        <v>1298</v>
      </c>
      <c r="C406" s="452" t="s">
        <v>43</v>
      </c>
      <c r="D406" s="452" t="s">
        <v>1297</v>
      </c>
      <c r="E406" s="452" t="s">
        <v>541</v>
      </c>
      <c r="F406" s="452">
        <f t="shared" si="6"/>
        <v>2010</v>
      </c>
      <c r="G406" s="455" t="s">
        <v>1295</v>
      </c>
      <c r="H406" s="454">
        <v>57.4</v>
      </c>
      <c r="I406" s="453">
        <v>7.51</v>
      </c>
      <c r="J406" s="453">
        <v>9.67</v>
      </c>
      <c r="K406" s="453">
        <v>52.4</v>
      </c>
      <c r="L406" s="452" t="s">
        <v>97</v>
      </c>
      <c r="M406" s="453" t="s">
        <v>97</v>
      </c>
      <c r="N406" s="452" t="s">
        <v>97</v>
      </c>
      <c r="O406" s="451">
        <v>12</v>
      </c>
    </row>
    <row r="407" spans="1:15">
      <c r="A407" s="452" t="s">
        <v>824</v>
      </c>
      <c r="B407" s="452" t="s">
        <v>825</v>
      </c>
      <c r="C407" s="452" t="s">
        <v>89</v>
      </c>
      <c r="D407" s="452" t="s">
        <v>1296</v>
      </c>
      <c r="E407" s="452" t="s">
        <v>541</v>
      </c>
      <c r="F407" s="452">
        <f t="shared" si="6"/>
        <v>2010</v>
      </c>
      <c r="G407" s="455" t="s">
        <v>1295</v>
      </c>
      <c r="H407" s="454">
        <v>63.7</v>
      </c>
      <c r="I407" s="453" t="s">
        <v>97</v>
      </c>
      <c r="J407" s="453">
        <v>10.5</v>
      </c>
      <c r="K407" s="453" t="s">
        <v>97</v>
      </c>
      <c r="L407" s="452" t="s">
        <v>1250</v>
      </c>
      <c r="M407" s="453" t="s">
        <v>97</v>
      </c>
      <c r="N407" s="452" t="s">
        <v>796</v>
      </c>
      <c r="O407" s="451">
        <v>6</v>
      </c>
    </row>
    <row r="408" spans="1:15">
      <c r="A408" s="452" t="s">
        <v>803</v>
      </c>
      <c r="B408" s="452" t="s">
        <v>1294</v>
      </c>
      <c r="C408" s="452" t="s">
        <v>43</v>
      </c>
      <c r="D408" s="452" t="s">
        <v>1293</v>
      </c>
      <c r="E408" s="452" t="s">
        <v>541</v>
      </c>
      <c r="F408" s="452">
        <f t="shared" si="6"/>
        <v>2010</v>
      </c>
      <c r="G408" s="455" t="s">
        <v>1292</v>
      </c>
      <c r="H408" s="454">
        <v>101.9</v>
      </c>
      <c r="I408" s="453">
        <v>7.68</v>
      </c>
      <c r="J408" s="453">
        <v>9.4</v>
      </c>
      <c r="K408" s="453">
        <v>49.2</v>
      </c>
      <c r="L408" s="452" t="s">
        <v>1182</v>
      </c>
      <c r="M408" s="453">
        <v>2790.25</v>
      </c>
      <c r="N408" s="452" t="s">
        <v>858</v>
      </c>
      <c r="O408" s="451">
        <v>5</v>
      </c>
    </row>
    <row r="409" spans="1:15">
      <c r="A409" s="452" t="s">
        <v>833</v>
      </c>
      <c r="B409" s="452" t="s">
        <v>1028</v>
      </c>
      <c r="C409" s="452" t="s">
        <v>3</v>
      </c>
      <c r="D409" s="452" t="s">
        <v>1291</v>
      </c>
      <c r="E409" s="452" t="s">
        <v>541</v>
      </c>
      <c r="F409" s="452">
        <f t="shared" si="6"/>
        <v>2010</v>
      </c>
      <c r="G409" s="455" t="s">
        <v>1290</v>
      </c>
      <c r="H409" s="454">
        <v>23.5</v>
      </c>
      <c r="I409" s="453">
        <v>6.99</v>
      </c>
      <c r="J409" s="453">
        <v>10.25</v>
      </c>
      <c r="K409" s="453">
        <v>47.61</v>
      </c>
      <c r="L409" s="452" t="s">
        <v>1040</v>
      </c>
      <c r="M409" s="453">
        <v>324.37</v>
      </c>
      <c r="N409" s="452" t="s">
        <v>215</v>
      </c>
      <c r="O409" s="451">
        <v>12</v>
      </c>
    </row>
    <row r="410" spans="1:15">
      <c r="A410" s="452" t="s">
        <v>868</v>
      </c>
      <c r="B410" s="452" t="s">
        <v>869</v>
      </c>
      <c r="C410" s="452" t="s">
        <v>89</v>
      </c>
      <c r="D410" s="452" t="s">
        <v>1289</v>
      </c>
      <c r="E410" s="452" t="s">
        <v>541</v>
      </c>
      <c r="F410" s="452">
        <f t="shared" si="6"/>
        <v>2010</v>
      </c>
      <c r="G410" s="455" t="s">
        <v>1287</v>
      </c>
      <c r="H410" s="454">
        <v>61.5</v>
      </c>
      <c r="I410" s="453">
        <v>7.85</v>
      </c>
      <c r="J410" s="453">
        <v>10.53</v>
      </c>
      <c r="K410" s="453">
        <v>41.53</v>
      </c>
      <c r="L410" s="452" t="s">
        <v>1240</v>
      </c>
      <c r="M410" s="453">
        <v>2096</v>
      </c>
      <c r="N410" s="452" t="s">
        <v>796</v>
      </c>
      <c r="O410" s="451">
        <v>12</v>
      </c>
    </row>
    <row r="411" spans="1:15">
      <c r="A411" s="452" t="s">
        <v>861</v>
      </c>
      <c r="B411" s="452" t="s">
        <v>862</v>
      </c>
      <c r="C411" s="452" t="s">
        <v>21</v>
      </c>
      <c r="D411" s="452" t="s">
        <v>1288</v>
      </c>
      <c r="E411" s="452" t="s">
        <v>541</v>
      </c>
      <c r="F411" s="452">
        <f t="shared" si="6"/>
        <v>2010</v>
      </c>
      <c r="G411" s="455" t="s">
        <v>1287</v>
      </c>
      <c r="H411" s="454">
        <v>101.2</v>
      </c>
      <c r="I411" s="453">
        <v>8.56</v>
      </c>
      <c r="J411" s="453">
        <v>10.7</v>
      </c>
      <c r="K411" s="453">
        <v>52.96</v>
      </c>
      <c r="L411" s="452" t="s">
        <v>1250</v>
      </c>
      <c r="M411" s="453">
        <v>4759.34</v>
      </c>
      <c r="N411" s="452" t="s">
        <v>796</v>
      </c>
      <c r="O411" s="451">
        <v>6</v>
      </c>
    </row>
    <row r="412" spans="1:15">
      <c r="A412" s="452" t="s">
        <v>813</v>
      </c>
      <c r="B412" s="452" t="s">
        <v>815</v>
      </c>
      <c r="C412" s="452" t="s">
        <v>55</v>
      </c>
      <c r="D412" s="452" t="s">
        <v>1286</v>
      </c>
      <c r="E412" s="452" t="s">
        <v>541</v>
      </c>
      <c r="F412" s="452">
        <f t="shared" si="6"/>
        <v>2010</v>
      </c>
      <c r="G412" s="455" t="s">
        <v>1285</v>
      </c>
      <c r="H412" s="454">
        <v>13.2</v>
      </c>
      <c r="I412" s="453">
        <v>8.67</v>
      </c>
      <c r="J412" s="453">
        <v>10.7</v>
      </c>
      <c r="K412" s="453">
        <v>54.89</v>
      </c>
      <c r="L412" s="452" t="s">
        <v>1273</v>
      </c>
      <c r="M412" s="453">
        <v>382.97</v>
      </c>
      <c r="N412" s="452" t="s">
        <v>215</v>
      </c>
      <c r="O412" s="451">
        <v>41</v>
      </c>
    </row>
    <row r="413" spans="1:15">
      <c r="A413" s="452" t="s">
        <v>801</v>
      </c>
      <c r="B413" s="452" t="s">
        <v>1124</v>
      </c>
      <c r="C413" s="452" t="s">
        <v>85</v>
      </c>
      <c r="D413" s="452" t="s">
        <v>1284</v>
      </c>
      <c r="E413" s="452" t="s">
        <v>541</v>
      </c>
      <c r="F413" s="452">
        <f t="shared" si="6"/>
        <v>2010</v>
      </c>
      <c r="G413" s="455" t="s">
        <v>1283</v>
      </c>
      <c r="H413" s="454">
        <v>17.899999999999999</v>
      </c>
      <c r="I413" s="453">
        <v>9.32</v>
      </c>
      <c r="J413" s="453">
        <v>10.5</v>
      </c>
      <c r="K413" s="453">
        <v>52</v>
      </c>
      <c r="L413" s="452" t="s">
        <v>1282</v>
      </c>
      <c r="M413" s="453" t="s">
        <v>97</v>
      </c>
      <c r="N413" s="452" t="s">
        <v>97</v>
      </c>
      <c r="O413" s="451">
        <v>7</v>
      </c>
    </row>
    <row r="414" spans="1:15">
      <c r="A414" s="452" t="s">
        <v>830</v>
      </c>
      <c r="B414" s="452" t="s">
        <v>832</v>
      </c>
      <c r="C414" s="452" t="s">
        <v>35</v>
      </c>
      <c r="D414" s="452" t="s">
        <v>1281</v>
      </c>
      <c r="E414" s="452" t="s">
        <v>541</v>
      </c>
      <c r="F414" s="452">
        <f t="shared" si="6"/>
        <v>2010</v>
      </c>
      <c r="G414" s="455" t="s">
        <v>1280</v>
      </c>
      <c r="H414" s="454">
        <v>7.8</v>
      </c>
      <c r="I414" s="453">
        <v>8.18</v>
      </c>
      <c r="J414" s="453">
        <v>9.83</v>
      </c>
      <c r="K414" s="453">
        <v>48.87</v>
      </c>
      <c r="L414" s="452" t="s">
        <v>1147</v>
      </c>
      <c r="M414" s="453">
        <v>906.04</v>
      </c>
      <c r="N414" s="452" t="s">
        <v>215</v>
      </c>
      <c r="O414" s="451">
        <v>7</v>
      </c>
    </row>
    <row r="415" spans="1:15">
      <c r="A415" s="452" t="s">
        <v>821</v>
      </c>
      <c r="B415" s="452" t="s">
        <v>1128</v>
      </c>
      <c r="C415" s="452" t="s">
        <v>128</v>
      </c>
      <c r="D415" s="452" t="s">
        <v>1279</v>
      </c>
      <c r="E415" s="452" t="s">
        <v>541</v>
      </c>
      <c r="F415" s="452">
        <f t="shared" si="6"/>
        <v>2010</v>
      </c>
      <c r="G415" s="455" t="s">
        <v>1278</v>
      </c>
      <c r="H415" s="454">
        <v>-48.9</v>
      </c>
      <c r="I415" s="453">
        <v>7.29</v>
      </c>
      <c r="J415" s="453">
        <v>9.9</v>
      </c>
      <c r="K415" s="453">
        <v>49.95</v>
      </c>
      <c r="L415" s="452" t="s">
        <v>1273</v>
      </c>
      <c r="M415" s="453">
        <v>2639.19</v>
      </c>
      <c r="N415" s="452" t="s">
        <v>796</v>
      </c>
      <c r="O415" s="451">
        <v>24</v>
      </c>
    </row>
    <row r="416" spans="1:15">
      <c r="A416" s="452" t="s">
        <v>800</v>
      </c>
      <c r="B416" s="452" t="s">
        <v>428</v>
      </c>
      <c r="C416" s="452" t="s">
        <v>817</v>
      </c>
      <c r="D416" s="452" t="s">
        <v>1277</v>
      </c>
      <c r="E416" s="452" t="s">
        <v>541</v>
      </c>
      <c r="F416" s="452">
        <f t="shared" si="6"/>
        <v>2010</v>
      </c>
      <c r="G416" s="455" t="s">
        <v>1276</v>
      </c>
      <c r="H416" s="454">
        <v>4.0999999999999996</v>
      </c>
      <c r="I416" s="453">
        <v>8.3699999999999992</v>
      </c>
      <c r="J416" s="453">
        <v>10.6</v>
      </c>
      <c r="K416" s="453">
        <v>52.2</v>
      </c>
      <c r="L416" s="452" t="s">
        <v>959</v>
      </c>
      <c r="M416" s="453">
        <v>270.77999999999997</v>
      </c>
      <c r="N416" s="452" t="s">
        <v>215</v>
      </c>
      <c r="O416" s="451">
        <v>9</v>
      </c>
    </row>
    <row r="417" spans="1:15">
      <c r="A417" s="452" t="s">
        <v>813</v>
      </c>
      <c r="B417" s="452" t="s">
        <v>1062</v>
      </c>
      <c r="C417" s="452" t="s">
        <v>55</v>
      </c>
      <c r="D417" s="452" t="s">
        <v>1275</v>
      </c>
      <c r="E417" s="452" t="s">
        <v>541</v>
      </c>
      <c r="F417" s="452">
        <f t="shared" si="6"/>
        <v>2010</v>
      </c>
      <c r="G417" s="455" t="s">
        <v>1274</v>
      </c>
      <c r="H417" s="454">
        <v>77.5</v>
      </c>
      <c r="I417" s="453">
        <v>8.6199999999999992</v>
      </c>
      <c r="J417" s="453">
        <v>10.7</v>
      </c>
      <c r="K417" s="453">
        <v>55.1</v>
      </c>
      <c r="L417" s="452" t="s">
        <v>1273</v>
      </c>
      <c r="M417" s="453">
        <v>1158.32</v>
      </c>
      <c r="N417" s="452" t="s">
        <v>215</v>
      </c>
      <c r="O417" s="451">
        <v>45</v>
      </c>
    </row>
    <row r="418" spans="1:15">
      <c r="A418" s="452" t="s">
        <v>853</v>
      </c>
      <c r="B418" s="452" t="s">
        <v>1272</v>
      </c>
      <c r="C418" s="452" t="s">
        <v>854</v>
      </c>
      <c r="D418" s="452" t="s">
        <v>1271</v>
      </c>
      <c r="E418" s="452" t="s">
        <v>541</v>
      </c>
      <c r="F418" s="452">
        <f t="shared" si="6"/>
        <v>2010</v>
      </c>
      <c r="G418" s="455" t="s">
        <v>1268</v>
      </c>
      <c r="H418" s="454">
        <v>66.8</v>
      </c>
      <c r="I418" s="453">
        <v>7.48</v>
      </c>
      <c r="J418" s="453">
        <v>10</v>
      </c>
      <c r="K418" s="453">
        <v>48</v>
      </c>
      <c r="L418" s="452" t="s">
        <v>1067</v>
      </c>
      <c r="M418" s="453">
        <v>1565.82</v>
      </c>
      <c r="N418" s="452" t="s">
        <v>215</v>
      </c>
      <c r="O418" s="451">
        <v>12</v>
      </c>
    </row>
    <row r="419" spans="1:15">
      <c r="A419" s="452" t="s">
        <v>853</v>
      </c>
      <c r="B419" s="452" t="s">
        <v>1270</v>
      </c>
      <c r="C419" s="452" t="s">
        <v>854</v>
      </c>
      <c r="D419" s="452" t="s">
        <v>1269</v>
      </c>
      <c r="E419" s="452" t="s">
        <v>541</v>
      </c>
      <c r="F419" s="452">
        <f t="shared" si="6"/>
        <v>2010</v>
      </c>
      <c r="G419" s="455" t="s">
        <v>1268</v>
      </c>
      <c r="H419" s="454">
        <v>33</v>
      </c>
      <c r="I419" s="453">
        <v>8.4700000000000006</v>
      </c>
      <c r="J419" s="453">
        <v>10</v>
      </c>
      <c r="K419" s="453">
        <v>48</v>
      </c>
      <c r="L419" s="452" t="s">
        <v>1067</v>
      </c>
      <c r="M419" s="453">
        <v>922.88</v>
      </c>
      <c r="N419" s="452" t="s">
        <v>215</v>
      </c>
      <c r="O419" s="451">
        <v>12</v>
      </c>
    </row>
    <row r="420" spans="1:15">
      <c r="A420" s="452" t="s">
        <v>797</v>
      </c>
      <c r="B420" s="452" t="s">
        <v>799</v>
      </c>
      <c r="C420" s="452" t="s">
        <v>9</v>
      </c>
      <c r="D420" s="452" t="s">
        <v>1267</v>
      </c>
      <c r="E420" s="452" t="s">
        <v>541</v>
      </c>
      <c r="F420" s="452">
        <f t="shared" si="6"/>
        <v>2010</v>
      </c>
      <c r="G420" s="455" t="s">
        <v>1265</v>
      </c>
      <c r="H420" s="454">
        <v>7.4</v>
      </c>
      <c r="I420" s="453">
        <v>8.2799999999999994</v>
      </c>
      <c r="J420" s="453">
        <v>9.75</v>
      </c>
      <c r="K420" s="453">
        <v>45.76</v>
      </c>
      <c r="L420" s="452" t="s">
        <v>1240</v>
      </c>
      <c r="M420" s="453">
        <v>168.57</v>
      </c>
      <c r="N420" s="452" t="s">
        <v>796</v>
      </c>
      <c r="O420" s="451">
        <v>17</v>
      </c>
    </row>
    <row r="421" spans="1:15">
      <c r="A421" s="452" t="s">
        <v>861</v>
      </c>
      <c r="B421" s="452" t="s">
        <v>862</v>
      </c>
      <c r="C421" s="452" t="s">
        <v>21</v>
      </c>
      <c r="D421" s="452" t="s">
        <v>1266</v>
      </c>
      <c r="E421" s="452" t="s">
        <v>541</v>
      </c>
      <c r="F421" s="452">
        <f t="shared" si="6"/>
        <v>2010</v>
      </c>
      <c r="G421" s="455" t="s">
        <v>1265</v>
      </c>
      <c r="H421" s="454">
        <v>47.3</v>
      </c>
      <c r="I421" s="453">
        <v>8.6300000000000008</v>
      </c>
      <c r="J421" s="453">
        <v>11</v>
      </c>
      <c r="K421" s="453">
        <v>53.52</v>
      </c>
      <c r="L421" s="452" t="s">
        <v>1125</v>
      </c>
      <c r="M421" s="453">
        <v>399.1</v>
      </c>
      <c r="N421" s="452" t="s">
        <v>796</v>
      </c>
      <c r="O421" s="451">
        <v>4</v>
      </c>
    </row>
    <row r="422" spans="1:15">
      <c r="A422" s="452" t="s">
        <v>833</v>
      </c>
      <c r="B422" s="452" t="s">
        <v>822</v>
      </c>
      <c r="C422" s="452" t="s">
        <v>89</v>
      </c>
      <c r="D422" s="452" t="s">
        <v>1264</v>
      </c>
      <c r="E422" s="452" t="s">
        <v>541</v>
      </c>
      <c r="F422" s="452">
        <f t="shared" si="6"/>
        <v>2010</v>
      </c>
      <c r="G422" s="455" t="s">
        <v>1263</v>
      </c>
      <c r="H422" s="454">
        <v>35.700000000000003</v>
      </c>
      <c r="I422" s="453">
        <v>7.53</v>
      </c>
      <c r="J422" s="453">
        <v>10.35</v>
      </c>
      <c r="K422" s="453">
        <v>44.14</v>
      </c>
      <c r="L422" s="452" t="s">
        <v>1040</v>
      </c>
      <c r="M422" s="453">
        <v>595.44000000000005</v>
      </c>
      <c r="N422" s="452" t="s">
        <v>215</v>
      </c>
      <c r="O422" s="451">
        <v>8</v>
      </c>
    </row>
    <row r="423" spans="1:15">
      <c r="A423" s="452" t="s">
        <v>813</v>
      </c>
      <c r="B423" s="452" t="s">
        <v>814</v>
      </c>
      <c r="C423" s="452" t="s">
        <v>55</v>
      </c>
      <c r="D423" s="452" t="s">
        <v>1262</v>
      </c>
      <c r="E423" s="452" t="s">
        <v>541</v>
      </c>
      <c r="F423" s="452">
        <f t="shared" si="6"/>
        <v>2010</v>
      </c>
      <c r="G423" s="455" t="s">
        <v>1261</v>
      </c>
      <c r="H423" s="454">
        <v>24.6</v>
      </c>
      <c r="I423" s="453">
        <v>8.33</v>
      </c>
      <c r="J423" s="453">
        <v>10.7</v>
      </c>
      <c r="K423" s="453">
        <v>51.19</v>
      </c>
      <c r="L423" s="452" t="s">
        <v>1260</v>
      </c>
      <c r="M423" s="453">
        <v>357.24</v>
      </c>
      <c r="N423" s="452" t="s">
        <v>215</v>
      </c>
      <c r="O423" s="451">
        <v>54</v>
      </c>
    </row>
    <row r="424" spans="1:15">
      <c r="A424" s="452" t="s">
        <v>836</v>
      </c>
      <c r="B424" s="452" t="s">
        <v>1259</v>
      </c>
      <c r="C424" s="452" t="s">
        <v>95</v>
      </c>
      <c r="D424" s="452" t="s">
        <v>1258</v>
      </c>
      <c r="E424" s="452" t="s">
        <v>541</v>
      </c>
      <c r="F424" s="452">
        <f t="shared" si="6"/>
        <v>2010</v>
      </c>
      <c r="G424" s="455" t="s">
        <v>1257</v>
      </c>
      <c r="H424" s="454">
        <v>67.5</v>
      </c>
      <c r="I424" s="453">
        <v>8.18</v>
      </c>
      <c r="J424" s="453">
        <v>10.38</v>
      </c>
      <c r="K424" s="453">
        <v>54.29</v>
      </c>
      <c r="L424" s="452" t="s">
        <v>1040</v>
      </c>
      <c r="M424" s="453">
        <v>1043.3699999999999</v>
      </c>
      <c r="N424" s="452" t="s">
        <v>215</v>
      </c>
      <c r="O424" s="451">
        <v>12</v>
      </c>
    </row>
    <row r="425" spans="1:15">
      <c r="A425" s="452" t="s">
        <v>833</v>
      </c>
      <c r="B425" s="452" t="s">
        <v>834</v>
      </c>
      <c r="C425" s="452" t="s">
        <v>79</v>
      </c>
      <c r="D425" s="452" t="s">
        <v>1256</v>
      </c>
      <c r="E425" s="452" t="s">
        <v>541</v>
      </c>
      <c r="F425" s="452">
        <f t="shared" si="6"/>
        <v>2010</v>
      </c>
      <c r="G425" s="455" t="s">
        <v>1255</v>
      </c>
      <c r="H425" s="454">
        <v>145.69999999999999</v>
      </c>
      <c r="I425" s="453">
        <v>6.98</v>
      </c>
      <c r="J425" s="453">
        <v>10.7</v>
      </c>
      <c r="K425" s="453">
        <v>41.59</v>
      </c>
      <c r="L425" s="452" t="s">
        <v>1046</v>
      </c>
      <c r="M425" s="453">
        <v>6873.41</v>
      </c>
      <c r="N425" s="452" t="s">
        <v>215</v>
      </c>
      <c r="O425" s="451">
        <v>9</v>
      </c>
    </row>
    <row r="426" spans="1:15">
      <c r="A426" s="452" t="s">
        <v>872</v>
      </c>
      <c r="B426" s="452" t="s">
        <v>201</v>
      </c>
      <c r="C426" s="452" t="s">
        <v>87</v>
      </c>
      <c r="D426" s="452" t="s">
        <v>1254</v>
      </c>
      <c r="E426" s="452" t="s">
        <v>541</v>
      </c>
      <c r="F426" s="452">
        <f t="shared" si="6"/>
        <v>2010</v>
      </c>
      <c r="G426" s="455" t="s">
        <v>1253</v>
      </c>
      <c r="H426" s="454">
        <v>29.5</v>
      </c>
      <c r="I426" s="453">
        <v>7.91</v>
      </c>
      <c r="J426" s="453">
        <v>10.199999999999999</v>
      </c>
      <c r="K426" s="453">
        <v>46.5</v>
      </c>
      <c r="L426" s="452" t="s">
        <v>1147</v>
      </c>
      <c r="M426" s="453">
        <v>1056.08</v>
      </c>
      <c r="N426" s="452" t="s">
        <v>215</v>
      </c>
      <c r="O426" s="451">
        <v>8</v>
      </c>
    </row>
    <row r="427" spans="1:15">
      <c r="A427" s="452" t="s">
        <v>823</v>
      </c>
      <c r="B427" s="452" t="s">
        <v>839</v>
      </c>
      <c r="C427" s="452" t="s">
        <v>57</v>
      </c>
      <c r="D427" s="452" t="s">
        <v>1252</v>
      </c>
      <c r="E427" s="452" t="s">
        <v>541</v>
      </c>
      <c r="F427" s="452">
        <f t="shared" si="6"/>
        <v>2010</v>
      </c>
      <c r="G427" s="455" t="s">
        <v>1251</v>
      </c>
      <c r="H427" s="454">
        <v>21.8</v>
      </c>
      <c r="I427" s="453">
        <v>8.3699999999999992</v>
      </c>
      <c r="J427" s="453">
        <v>10</v>
      </c>
      <c r="K427" s="453">
        <v>49.66</v>
      </c>
      <c r="L427" s="452" t="s">
        <v>1250</v>
      </c>
      <c r="M427" s="453">
        <v>1781</v>
      </c>
      <c r="N427" s="452" t="s">
        <v>796</v>
      </c>
      <c r="O427" s="451">
        <v>11</v>
      </c>
    </row>
    <row r="428" spans="1:15">
      <c r="A428" s="452" t="s">
        <v>864</v>
      </c>
      <c r="B428" s="452" t="s">
        <v>1049</v>
      </c>
      <c r="C428" s="452" t="s">
        <v>63</v>
      </c>
      <c r="D428" s="452" t="s">
        <v>1249</v>
      </c>
      <c r="E428" s="452" t="s">
        <v>541</v>
      </c>
      <c r="F428" s="452">
        <f t="shared" si="6"/>
        <v>2010</v>
      </c>
      <c r="G428" s="455" t="s">
        <v>1248</v>
      </c>
      <c r="H428" s="454">
        <v>68</v>
      </c>
      <c r="I428" s="453">
        <v>8.52</v>
      </c>
      <c r="J428" s="453">
        <v>10.130000000000001</v>
      </c>
      <c r="K428" s="453" t="s">
        <v>97</v>
      </c>
      <c r="L428" s="452" t="s">
        <v>1182</v>
      </c>
      <c r="M428" s="453" t="s">
        <v>97</v>
      </c>
      <c r="N428" s="452" t="s">
        <v>97</v>
      </c>
      <c r="O428" s="451">
        <v>11</v>
      </c>
    </row>
    <row r="429" spans="1:15">
      <c r="A429" s="452" t="s">
        <v>830</v>
      </c>
      <c r="B429" s="452" t="s">
        <v>831</v>
      </c>
      <c r="C429" s="452" t="s">
        <v>61</v>
      </c>
      <c r="D429" s="452" t="s">
        <v>1247</v>
      </c>
      <c r="E429" s="452" t="s">
        <v>541</v>
      </c>
      <c r="F429" s="452">
        <f t="shared" si="6"/>
        <v>2010</v>
      </c>
      <c r="G429" s="455" t="s">
        <v>1246</v>
      </c>
      <c r="H429" s="454">
        <v>31</v>
      </c>
      <c r="I429" s="453">
        <v>8.06</v>
      </c>
      <c r="J429" s="453">
        <v>9.86</v>
      </c>
      <c r="K429" s="453">
        <v>51.93</v>
      </c>
      <c r="L429" s="452" t="s">
        <v>1245</v>
      </c>
      <c r="M429" s="453">
        <v>2242.8000000000002</v>
      </c>
      <c r="N429" s="452" t="s">
        <v>215</v>
      </c>
      <c r="O429" s="451">
        <v>7</v>
      </c>
    </row>
    <row r="430" spans="1:15">
      <c r="A430" s="452" t="s">
        <v>843</v>
      </c>
      <c r="B430" s="452" t="s">
        <v>195</v>
      </c>
      <c r="C430" s="452" t="s">
        <v>41</v>
      </c>
      <c r="D430" s="452" t="s">
        <v>1244</v>
      </c>
      <c r="E430" s="452" t="s">
        <v>541</v>
      </c>
      <c r="F430" s="452">
        <f t="shared" si="6"/>
        <v>2010</v>
      </c>
      <c r="G430" s="455" t="s">
        <v>1243</v>
      </c>
      <c r="H430" s="454">
        <v>7</v>
      </c>
      <c r="I430" s="453">
        <v>7.92</v>
      </c>
      <c r="J430" s="453">
        <v>10.25</v>
      </c>
      <c r="K430" s="453">
        <v>48</v>
      </c>
      <c r="L430" s="452" t="s">
        <v>1240</v>
      </c>
      <c r="M430" s="453">
        <v>632.39</v>
      </c>
      <c r="N430" s="452" t="s">
        <v>215</v>
      </c>
      <c r="O430" s="451">
        <v>13</v>
      </c>
    </row>
    <row r="431" spans="1:15">
      <c r="A431" s="452" t="s">
        <v>844</v>
      </c>
      <c r="B431" s="452" t="s">
        <v>871</v>
      </c>
      <c r="C431" s="452" t="s">
        <v>75</v>
      </c>
      <c r="D431" s="452" t="s">
        <v>1242</v>
      </c>
      <c r="E431" s="452" t="s">
        <v>541</v>
      </c>
      <c r="F431" s="452">
        <f t="shared" si="6"/>
        <v>2010</v>
      </c>
      <c r="G431" s="455" t="s">
        <v>1241</v>
      </c>
      <c r="H431" s="454">
        <v>3.1</v>
      </c>
      <c r="I431" s="453">
        <v>8.2200000000000006</v>
      </c>
      <c r="J431" s="453">
        <v>10.7</v>
      </c>
      <c r="K431" s="453">
        <v>51</v>
      </c>
      <c r="L431" s="452" t="s">
        <v>1240</v>
      </c>
      <c r="M431" s="453">
        <v>591.67999999999995</v>
      </c>
      <c r="N431" s="452" t="s">
        <v>796</v>
      </c>
      <c r="O431" s="451">
        <v>10</v>
      </c>
    </row>
    <row r="432" spans="1:15">
      <c r="A432" s="452" t="s">
        <v>859</v>
      </c>
      <c r="B432" s="452" t="s">
        <v>428</v>
      </c>
      <c r="C432" s="452" t="s">
        <v>817</v>
      </c>
      <c r="D432" s="452" t="s">
        <v>1239</v>
      </c>
      <c r="E432" s="452" t="s">
        <v>541</v>
      </c>
      <c r="F432" s="452">
        <f t="shared" si="6"/>
        <v>2010</v>
      </c>
      <c r="G432" s="455" t="s">
        <v>1238</v>
      </c>
      <c r="H432" s="454">
        <v>80</v>
      </c>
      <c r="I432" s="453">
        <v>8.08</v>
      </c>
      <c r="J432" s="453">
        <v>10.130000000000001</v>
      </c>
      <c r="K432" s="453">
        <v>51</v>
      </c>
      <c r="L432" s="452" t="s">
        <v>959</v>
      </c>
      <c r="M432" s="453">
        <v>3311.41</v>
      </c>
      <c r="N432" s="452" t="s">
        <v>215</v>
      </c>
      <c r="O432" s="451">
        <v>9</v>
      </c>
    </row>
    <row r="433" spans="1:15">
      <c r="A433" s="452" t="s">
        <v>1237</v>
      </c>
      <c r="B433" s="452" t="s">
        <v>1157</v>
      </c>
      <c r="C433" s="452" t="s">
        <v>93</v>
      </c>
      <c r="D433" s="452" t="s">
        <v>1236</v>
      </c>
      <c r="E433" s="452" t="s">
        <v>541</v>
      </c>
      <c r="F433" s="452">
        <f t="shared" si="6"/>
        <v>2010</v>
      </c>
      <c r="G433" s="455" t="s">
        <v>1235</v>
      </c>
      <c r="H433" s="454">
        <v>114</v>
      </c>
      <c r="I433" s="453">
        <v>8.06</v>
      </c>
      <c r="J433" s="453">
        <v>10.44</v>
      </c>
      <c r="K433" s="453">
        <v>44.24</v>
      </c>
      <c r="L433" s="452" t="s">
        <v>1147</v>
      </c>
      <c r="M433" s="453">
        <v>2389.65</v>
      </c>
      <c r="N433" s="452" t="s">
        <v>215</v>
      </c>
      <c r="O433" s="451">
        <v>9</v>
      </c>
    </row>
    <row r="434" spans="1:15">
      <c r="A434" s="452" t="s">
        <v>859</v>
      </c>
      <c r="B434" s="452" t="s">
        <v>626</v>
      </c>
      <c r="C434" s="452" t="s">
        <v>27</v>
      </c>
      <c r="D434" s="452" t="s">
        <v>1234</v>
      </c>
      <c r="E434" s="452" t="s">
        <v>541</v>
      </c>
      <c r="F434" s="452">
        <f t="shared" si="6"/>
        <v>2010</v>
      </c>
      <c r="G434" s="455" t="s">
        <v>1233</v>
      </c>
      <c r="H434" s="454">
        <v>100.2</v>
      </c>
      <c r="I434" s="453">
        <v>8.0299999999999994</v>
      </c>
      <c r="J434" s="453">
        <v>10</v>
      </c>
      <c r="K434" s="453">
        <v>50</v>
      </c>
      <c r="L434" s="452" t="s">
        <v>959</v>
      </c>
      <c r="M434" s="453">
        <v>3150</v>
      </c>
      <c r="N434" s="452" t="s">
        <v>215</v>
      </c>
      <c r="O434" s="451">
        <v>10</v>
      </c>
    </row>
    <row r="435" spans="1:15">
      <c r="A435" s="452" t="s">
        <v>851</v>
      </c>
      <c r="B435" s="452" t="s">
        <v>852</v>
      </c>
      <c r="C435" s="452" t="s">
        <v>817</v>
      </c>
      <c r="D435" s="452" t="s">
        <v>1232</v>
      </c>
      <c r="E435" s="452" t="s">
        <v>541</v>
      </c>
      <c r="F435" s="452">
        <f t="shared" si="6"/>
        <v>2010</v>
      </c>
      <c r="G435" s="455" t="s">
        <v>1231</v>
      </c>
      <c r="H435" s="454">
        <v>13.1</v>
      </c>
      <c r="I435" s="453">
        <v>8.06</v>
      </c>
      <c r="J435" s="453">
        <v>10.6</v>
      </c>
      <c r="K435" s="453">
        <v>44.11</v>
      </c>
      <c r="L435" s="452" t="s">
        <v>1147</v>
      </c>
      <c r="M435" s="453">
        <v>1580.15</v>
      </c>
      <c r="N435" s="452" t="s">
        <v>796</v>
      </c>
      <c r="O435" s="451">
        <v>6</v>
      </c>
    </row>
    <row r="436" spans="1:15">
      <c r="A436" s="452" t="s">
        <v>833</v>
      </c>
      <c r="B436" s="452" t="s">
        <v>835</v>
      </c>
      <c r="C436" s="452" t="s">
        <v>51</v>
      </c>
      <c r="D436" s="452" t="s">
        <v>1230</v>
      </c>
      <c r="E436" s="452" t="s">
        <v>541</v>
      </c>
      <c r="F436" s="452">
        <f t="shared" si="6"/>
        <v>2010</v>
      </c>
      <c r="G436" s="455" t="s">
        <v>1229</v>
      </c>
      <c r="H436" s="454">
        <v>8.9</v>
      </c>
      <c r="I436" s="453">
        <v>7.12</v>
      </c>
      <c r="J436" s="453">
        <v>10.3</v>
      </c>
      <c r="K436" s="453">
        <v>50.42</v>
      </c>
      <c r="L436" s="452" t="s">
        <v>97</v>
      </c>
      <c r="M436" s="453" t="s">
        <v>97</v>
      </c>
      <c r="N436" s="452" t="s">
        <v>97</v>
      </c>
      <c r="O436" s="451">
        <v>5</v>
      </c>
    </row>
    <row r="437" spans="1:15">
      <c r="A437" s="452" t="s">
        <v>816</v>
      </c>
      <c r="B437" s="452" t="s">
        <v>428</v>
      </c>
      <c r="C437" s="452" t="s">
        <v>817</v>
      </c>
      <c r="D437" s="452" t="s">
        <v>1228</v>
      </c>
      <c r="E437" s="452" t="s">
        <v>541</v>
      </c>
      <c r="F437" s="452">
        <f t="shared" si="6"/>
        <v>2010</v>
      </c>
      <c r="G437" s="455" t="s">
        <v>1227</v>
      </c>
      <c r="H437" s="454">
        <v>14.4</v>
      </c>
      <c r="I437" s="453">
        <v>7.98</v>
      </c>
      <c r="J437" s="453">
        <v>9.9</v>
      </c>
      <c r="K437" s="453">
        <v>52.1</v>
      </c>
      <c r="L437" s="452" t="s">
        <v>1147</v>
      </c>
      <c r="M437" s="453">
        <v>677.56</v>
      </c>
      <c r="N437" s="452" t="s">
        <v>215</v>
      </c>
      <c r="O437" s="451">
        <v>7</v>
      </c>
    </row>
    <row r="438" spans="1:15">
      <c r="A438" s="452" t="s">
        <v>811</v>
      </c>
      <c r="B438" s="452" t="s">
        <v>812</v>
      </c>
      <c r="C438" s="452" t="s">
        <v>17</v>
      </c>
      <c r="D438" s="452" t="s">
        <v>1226</v>
      </c>
      <c r="E438" s="452" t="s">
        <v>541</v>
      </c>
      <c r="F438" s="452">
        <f t="shared" si="6"/>
        <v>2010</v>
      </c>
      <c r="G438" s="455" t="s">
        <v>1225</v>
      </c>
      <c r="H438" s="454">
        <v>562.29999999999995</v>
      </c>
      <c r="I438" s="453" t="s">
        <v>97</v>
      </c>
      <c r="J438" s="453">
        <v>11.15</v>
      </c>
      <c r="K438" s="453" t="s">
        <v>97</v>
      </c>
      <c r="L438" s="452" t="s">
        <v>97</v>
      </c>
      <c r="M438" s="453" t="s">
        <v>97</v>
      </c>
      <c r="N438" s="452" t="s">
        <v>97</v>
      </c>
      <c r="O438" s="451">
        <v>6</v>
      </c>
    </row>
    <row r="439" spans="1:15">
      <c r="A439" s="452" t="s">
        <v>1059</v>
      </c>
      <c r="B439" s="452" t="s">
        <v>1224</v>
      </c>
      <c r="C439" s="452" t="s">
        <v>89</v>
      </c>
      <c r="D439" s="452" t="s">
        <v>1223</v>
      </c>
      <c r="E439" s="452" t="s">
        <v>541</v>
      </c>
      <c r="F439" s="452">
        <f t="shared" si="6"/>
        <v>2011</v>
      </c>
      <c r="G439" s="455" t="s">
        <v>1222</v>
      </c>
      <c r="H439" s="454">
        <v>30.3</v>
      </c>
      <c r="I439" s="453">
        <v>8.17</v>
      </c>
      <c r="J439" s="453">
        <v>10.15</v>
      </c>
      <c r="K439" s="453">
        <v>45.84</v>
      </c>
      <c r="L439" s="452" t="s">
        <v>1221</v>
      </c>
      <c r="M439" s="453">
        <v>1706.27</v>
      </c>
      <c r="N439" s="452" t="s">
        <v>796</v>
      </c>
      <c r="O439" s="451">
        <v>6</v>
      </c>
    </row>
    <row r="440" spans="1:15">
      <c r="A440" s="452" t="s">
        <v>874</v>
      </c>
      <c r="B440" s="452" t="s">
        <v>875</v>
      </c>
      <c r="C440" s="452" t="s">
        <v>47</v>
      </c>
      <c r="D440" s="452" t="s">
        <v>1220</v>
      </c>
      <c r="E440" s="452" t="s">
        <v>541</v>
      </c>
      <c r="F440" s="452">
        <f t="shared" si="6"/>
        <v>2011</v>
      </c>
      <c r="G440" s="455" t="s">
        <v>1219</v>
      </c>
      <c r="H440" s="454">
        <v>8</v>
      </c>
      <c r="I440" s="453">
        <v>8.77</v>
      </c>
      <c r="J440" s="453">
        <v>10.3</v>
      </c>
      <c r="K440" s="453">
        <v>58.06</v>
      </c>
      <c r="L440" s="452" t="s">
        <v>959</v>
      </c>
      <c r="M440" s="453">
        <v>425.09</v>
      </c>
      <c r="N440" s="452" t="s">
        <v>215</v>
      </c>
      <c r="O440" s="451">
        <v>8</v>
      </c>
    </row>
    <row r="441" spans="1:15">
      <c r="A441" s="452" t="s">
        <v>874</v>
      </c>
      <c r="B441" s="452" t="s">
        <v>877</v>
      </c>
      <c r="C441" s="452" t="s">
        <v>51</v>
      </c>
      <c r="D441" s="452" t="s">
        <v>1218</v>
      </c>
      <c r="E441" s="452" t="s">
        <v>541</v>
      </c>
      <c r="F441" s="452">
        <f t="shared" si="6"/>
        <v>2011</v>
      </c>
      <c r="G441" s="455" t="s">
        <v>1217</v>
      </c>
      <c r="H441" s="454">
        <v>21</v>
      </c>
      <c r="I441" s="453">
        <v>7.86</v>
      </c>
      <c r="J441" s="453">
        <v>10.3</v>
      </c>
      <c r="K441" s="453">
        <v>51.65</v>
      </c>
      <c r="L441" s="452" t="s">
        <v>959</v>
      </c>
      <c r="M441" s="453">
        <v>1294</v>
      </c>
      <c r="N441" s="452" t="s">
        <v>215</v>
      </c>
      <c r="O441" s="451">
        <v>9</v>
      </c>
    </row>
    <row r="442" spans="1:15">
      <c r="A442" s="452" t="s">
        <v>806</v>
      </c>
      <c r="B442" s="452" t="s">
        <v>807</v>
      </c>
      <c r="C442" s="452" t="s">
        <v>35</v>
      </c>
      <c r="D442" s="452" t="s">
        <v>1216</v>
      </c>
      <c r="E442" s="452" t="s">
        <v>541</v>
      </c>
      <c r="F442" s="452">
        <f t="shared" si="6"/>
        <v>2011</v>
      </c>
      <c r="G442" s="455" t="s">
        <v>1215</v>
      </c>
      <c r="H442" s="454">
        <v>16.399999999999999</v>
      </c>
      <c r="I442" s="453">
        <v>7.61</v>
      </c>
      <c r="J442" s="453">
        <v>10</v>
      </c>
      <c r="K442" s="453">
        <v>47.52</v>
      </c>
      <c r="L442" s="452" t="s">
        <v>1214</v>
      </c>
      <c r="M442" s="453">
        <v>443.26</v>
      </c>
      <c r="N442" s="452" t="s">
        <v>215</v>
      </c>
      <c r="O442" s="451">
        <v>16</v>
      </c>
    </row>
    <row r="443" spans="1:15">
      <c r="A443" s="452" t="s">
        <v>853</v>
      </c>
      <c r="B443" s="452" t="s">
        <v>855</v>
      </c>
      <c r="C443" s="452" t="s">
        <v>854</v>
      </c>
      <c r="D443" s="452" t="s">
        <v>1213</v>
      </c>
      <c r="E443" s="452" t="s">
        <v>541</v>
      </c>
      <c r="F443" s="452">
        <f t="shared" si="6"/>
        <v>2011</v>
      </c>
      <c r="G443" s="455" t="s">
        <v>1210</v>
      </c>
      <c r="H443" s="454">
        <v>119.3</v>
      </c>
      <c r="I443" s="453">
        <v>6.51</v>
      </c>
      <c r="J443" s="453">
        <v>9.3000000000000007</v>
      </c>
      <c r="K443" s="453">
        <v>48</v>
      </c>
      <c r="L443" s="452" t="s">
        <v>959</v>
      </c>
      <c r="M443" s="453">
        <v>3999.5</v>
      </c>
      <c r="N443" s="452" t="s">
        <v>215</v>
      </c>
      <c r="O443" s="451">
        <v>11</v>
      </c>
    </row>
    <row r="444" spans="1:15">
      <c r="A444" s="452" t="s">
        <v>864</v>
      </c>
      <c r="B444" s="452" t="s">
        <v>1212</v>
      </c>
      <c r="C444" s="452" t="s">
        <v>29</v>
      </c>
      <c r="D444" s="452" t="s">
        <v>1211</v>
      </c>
      <c r="E444" s="452" t="s">
        <v>541</v>
      </c>
      <c r="F444" s="452">
        <f t="shared" si="6"/>
        <v>2011</v>
      </c>
      <c r="G444" s="455" t="s">
        <v>1210</v>
      </c>
      <c r="H444" s="454">
        <v>8.3000000000000007</v>
      </c>
      <c r="I444" s="453">
        <v>9.9</v>
      </c>
      <c r="J444" s="453">
        <v>10.130000000000001</v>
      </c>
      <c r="K444" s="453">
        <v>45</v>
      </c>
      <c r="L444" s="452" t="s">
        <v>1168</v>
      </c>
      <c r="M444" s="453">
        <v>332.13</v>
      </c>
      <c r="N444" s="452" t="s">
        <v>796</v>
      </c>
      <c r="O444" s="451">
        <v>4</v>
      </c>
    </row>
    <row r="445" spans="1:15">
      <c r="A445" s="452" t="s">
        <v>1167</v>
      </c>
      <c r="B445" s="452" t="s">
        <v>1209</v>
      </c>
      <c r="C445" s="452" t="s">
        <v>43</v>
      </c>
      <c r="D445" s="452" t="s">
        <v>1208</v>
      </c>
      <c r="E445" s="452" t="s">
        <v>541</v>
      </c>
      <c r="F445" s="452">
        <f t="shared" si="6"/>
        <v>2011</v>
      </c>
      <c r="G445" s="455" t="s">
        <v>1207</v>
      </c>
      <c r="H445" s="454">
        <v>16.8</v>
      </c>
      <c r="I445" s="453">
        <v>7.63</v>
      </c>
      <c r="J445" s="453">
        <v>9.6</v>
      </c>
      <c r="K445" s="453">
        <v>50.7</v>
      </c>
      <c r="L445" s="452" t="s">
        <v>1147</v>
      </c>
      <c r="M445" s="453">
        <v>370.44</v>
      </c>
      <c r="N445" s="452" t="s">
        <v>796</v>
      </c>
      <c r="O445" s="451">
        <v>6</v>
      </c>
    </row>
    <row r="446" spans="1:15">
      <c r="A446" s="452" t="s">
        <v>864</v>
      </c>
      <c r="B446" s="452" t="s">
        <v>1206</v>
      </c>
      <c r="C446" s="452" t="s">
        <v>83</v>
      </c>
      <c r="D446" s="452" t="s">
        <v>1205</v>
      </c>
      <c r="E446" s="452" t="s">
        <v>541</v>
      </c>
      <c r="F446" s="452">
        <f t="shared" si="6"/>
        <v>2011</v>
      </c>
      <c r="G446" s="455" t="s">
        <v>1204</v>
      </c>
      <c r="H446" s="454">
        <v>14.7</v>
      </c>
      <c r="I446" s="453">
        <v>8.2100000000000009</v>
      </c>
      <c r="J446" s="453">
        <v>10</v>
      </c>
      <c r="K446" s="453">
        <v>45</v>
      </c>
      <c r="L446" s="452" t="s">
        <v>1147</v>
      </c>
      <c r="M446" s="453">
        <v>2398.36</v>
      </c>
      <c r="N446" s="452" t="s">
        <v>796</v>
      </c>
      <c r="O446" s="451">
        <v>7</v>
      </c>
    </row>
    <row r="447" spans="1:15">
      <c r="A447" s="452" t="s">
        <v>813</v>
      </c>
      <c r="B447" s="452" t="s">
        <v>1062</v>
      </c>
      <c r="C447" s="452" t="s">
        <v>55</v>
      </c>
      <c r="D447" s="452" t="s">
        <v>1203</v>
      </c>
      <c r="E447" s="452" t="s">
        <v>541</v>
      </c>
      <c r="F447" s="452">
        <f t="shared" si="6"/>
        <v>2011</v>
      </c>
      <c r="G447" s="455" t="s">
        <v>1202</v>
      </c>
      <c r="H447" s="454">
        <v>66.400000000000006</v>
      </c>
      <c r="I447" s="453">
        <v>8.16</v>
      </c>
      <c r="J447" s="453">
        <v>10</v>
      </c>
      <c r="K447" s="453">
        <v>55.81</v>
      </c>
      <c r="L447" s="452" t="s">
        <v>1147</v>
      </c>
      <c r="M447" s="453">
        <v>1250.49</v>
      </c>
      <c r="N447" s="452" t="s">
        <v>215</v>
      </c>
      <c r="O447" s="451">
        <v>32</v>
      </c>
    </row>
    <row r="448" spans="1:15" ht="30">
      <c r="A448" s="452" t="s">
        <v>868</v>
      </c>
      <c r="B448" s="452" t="s">
        <v>871</v>
      </c>
      <c r="C448" s="452" t="s">
        <v>75</v>
      </c>
      <c r="D448" s="452" t="s">
        <v>1201</v>
      </c>
      <c r="E448" s="452" t="s">
        <v>541</v>
      </c>
      <c r="F448" s="452">
        <f t="shared" si="6"/>
        <v>2011</v>
      </c>
      <c r="G448" s="455" t="s">
        <v>1199</v>
      </c>
      <c r="H448" s="454">
        <v>13.8</v>
      </c>
      <c r="I448" s="453">
        <v>8.76</v>
      </c>
      <c r="J448" s="453">
        <v>12.3</v>
      </c>
      <c r="K448" s="453">
        <v>49.37</v>
      </c>
      <c r="L448" s="452" t="s">
        <v>974</v>
      </c>
      <c r="M448" s="453">
        <v>449.18</v>
      </c>
      <c r="N448" s="452" t="s">
        <v>215</v>
      </c>
      <c r="O448" s="451">
        <v>9</v>
      </c>
    </row>
    <row r="449" spans="1:15" ht="30">
      <c r="A449" s="452" t="s">
        <v>868</v>
      </c>
      <c r="B449" s="452" t="s">
        <v>871</v>
      </c>
      <c r="C449" s="452" t="s">
        <v>75</v>
      </c>
      <c r="D449" s="452" t="s">
        <v>1200</v>
      </c>
      <c r="E449" s="452" t="s">
        <v>541</v>
      </c>
      <c r="F449" s="452">
        <f t="shared" si="6"/>
        <v>2011</v>
      </c>
      <c r="G449" s="455" t="s">
        <v>1199</v>
      </c>
      <c r="H449" s="454">
        <v>44.7</v>
      </c>
      <c r="I449" s="453">
        <v>8.76</v>
      </c>
      <c r="J449" s="453">
        <v>12.3</v>
      </c>
      <c r="K449" s="453">
        <v>49.37</v>
      </c>
      <c r="L449" s="452" t="s">
        <v>974</v>
      </c>
      <c r="M449" s="453">
        <v>1405.73</v>
      </c>
      <c r="N449" s="452" t="s">
        <v>215</v>
      </c>
      <c r="O449" s="451">
        <v>9</v>
      </c>
    </row>
    <row r="450" spans="1:15">
      <c r="A450" s="452" t="s">
        <v>872</v>
      </c>
      <c r="B450" s="452" t="s">
        <v>428</v>
      </c>
      <c r="C450" s="452" t="s">
        <v>817</v>
      </c>
      <c r="D450" s="452" t="s">
        <v>1198</v>
      </c>
      <c r="E450" s="452" t="s">
        <v>541</v>
      </c>
      <c r="F450" s="452">
        <f t="shared" si="6"/>
        <v>2011</v>
      </c>
      <c r="G450" s="455" t="s">
        <v>1197</v>
      </c>
      <c r="H450" s="454">
        <v>33.5</v>
      </c>
      <c r="I450" s="453">
        <v>7.81</v>
      </c>
      <c r="J450" s="453">
        <v>9.8000000000000007</v>
      </c>
      <c r="K450" s="453">
        <v>49.1</v>
      </c>
      <c r="L450" s="452" t="s">
        <v>1147</v>
      </c>
      <c r="M450" s="453">
        <v>729</v>
      </c>
      <c r="N450" s="452" t="s">
        <v>215</v>
      </c>
      <c r="O450" s="451">
        <v>10</v>
      </c>
    </row>
    <row r="451" spans="1:15">
      <c r="A451" s="452" t="s">
        <v>878</v>
      </c>
      <c r="B451" s="452" t="s">
        <v>869</v>
      </c>
      <c r="C451" s="452" t="s">
        <v>89</v>
      </c>
      <c r="D451" s="452" t="s">
        <v>1196</v>
      </c>
      <c r="E451" s="452" t="s">
        <v>541</v>
      </c>
      <c r="F451" s="452">
        <f t="shared" si="6"/>
        <v>2011</v>
      </c>
      <c r="G451" s="455" t="s">
        <v>1195</v>
      </c>
      <c r="H451" s="454">
        <v>119.1</v>
      </c>
      <c r="I451" s="453">
        <v>7.36</v>
      </c>
      <c r="J451" s="453">
        <v>10</v>
      </c>
      <c r="K451" s="453">
        <v>42.2</v>
      </c>
      <c r="L451" s="452" t="s">
        <v>1147</v>
      </c>
      <c r="M451" s="453">
        <v>2428</v>
      </c>
      <c r="N451" s="452" t="s">
        <v>215</v>
      </c>
      <c r="O451" s="451">
        <v>10</v>
      </c>
    </row>
    <row r="452" spans="1:15">
      <c r="A452" s="452" t="s">
        <v>838</v>
      </c>
      <c r="B452" s="452" t="s">
        <v>839</v>
      </c>
      <c r="C452" s="452" t="s">
        <v>57</v>
      </c>
      <c r="D452" s="452" t="s">
        <v>1194</v>
      </c>
      <c r="E452" s="452" t="s">
        <v>541</v>
      </c>
      <c r="F452" s="452">
        <f t="shared" si="6"/>
        <v>2011</v>
      </c>
      <c r="G452" s="455" t="s">
        <v>1193</v>
      </c>
      <c r="H452" s="454">
        <v>34.799999999999997</v>
      </c>
      <c r="I452" s="453">
        <v>8.58</v>
      </c>
      <c r="J452" s="453">
        <v>10</v>
      </c>
      <c r="K452" s="453">
        <v>46.3</v>
      </c>
      <c r="L452" s="452" t="s">
        <v>1147</v>
      </c>
      <c r="M452" s="453">
        <v>2035.82</v>
      </c>
      <c r="N452" s="452" t="s">
        <v>796</v>
      </c>
      <c r="O452" s="451">
        <v>10</v>
      </c>
    </row>
    <row r="453" spans="1:15">
      <c r="A453" s="452" t="s">
        <v>836</v>
      </c>
      <c r="B453" s="452" t="s">
        <v>1192</v>
      </c>
      <c r="C453" s="452" t="s">
        <v>37</v>
      </c>
      <c r="D453" s="452" t="s">
        <v>1191</v>
      </c>
      <c r="E453" s="452" t="s">
        <v>541</v>
      </c>
      <c r="F453" s="452">
        <f t="shared" si="6"/>
        <v>2011</v>
      </c>
      <c r="G453" s="455" t="s">
        <v>1190</v>
      </c>
      <c r="H453" s="454">
        <v>5</v>
      </c>
      <c r="I453" s="453">
        <v>8.61</v>
      </c>
      <c r="J453" s="453">
        <v>10.74</v>
      </c>
      <c r="K453" s="453">
        <v>51.7</v>
      </c>
      <c r="L453" s="452" t="s">
        <v>1147</v>
      </c>
      <c r="M453" s="453">
        <v>215.09</v>
      </c>
      <c r="N453" s="452" t="s">
        <v>215</v>
      </c>
      <c r="O453" s="451">
        <v>12</v>
      </c>
    </row>
    <row r="454" spans="1:15">
      <c r="A454" s="452" t="s">
        <v>1189</v>
      </c>
      <c r="B454" s="452" t="s">
        <v>1188</v>
      </c>
      <c r="C454" s="452" t="s">
        <v>11</v>
      </c>
      <c r="D454" s="452" t="s">
        <v>1187</v>
      </c>
      <c r="E454" s="452" t="s">
        <v>541</v>
      </c>
      <c r="F454" s="452">
        <f t="shared" ref="F454:F517" si="7">YEAR(G454)</f>
        <v>2011</v>
      </c>
      <c r="G454" s="455" t="s">
        <v>1186</v>
      </c>
      <c r="H454" s="454">
        <v>6.6</v>
      </c>
      <c r="I454" s="453">
        <v>8.39</v>
      </c>
      <c r="J454" s="453">
        <v>9.67</v>
      </c>
      <c r="K454" s="453">
        <v>45.45</v>
      </c>
      <c r="L454" s="452" t="s">
        <v>97</v>
      </c>
      <c r="M454" s="453" t="s">
        <v>97</v>
      </c>
      <c r="N454" s="452" t="s">
        <v>97</v>
      </c>
      <c r="O454" s="451">
        <v>12</v>
      </c>
    </row>
    <row r="455" spans="1:15">
      <c r="A455" s="452" t="s">
        <v>821</v>
      </c>
      <c r="B455" s="452" t="s">
        <v>1185</v>
      </c>
      <c r="C455" s="452" t="s">
        <v>7</v>
      </c>
      <c r="D455" s="452" t="s">
        <v>1184</v>
      </c>
      <c r="E455" s="452" t="s">
        <v>541</v>
      </c>
      <c r="F455" s="452">
        <f t="shared" si="7"/>
        <v>2011</v>
      </c>
      <c r="G455" s="455" t="s">
        <v>1183</v>
      </c>
      <c r="H455" s="454">
        <v>28.6</v>
      </c>
      <c r="I455" s="453">
        <v>7.29</v>
      </c>
      <c r="J455" s="453">
        <v>10.4</v>
      </c>
      <c r="K455" s="453">
        <v>43.46</v>
      </c>
      <c r="L455" s="452" t="s">
        <v>1182</v>
      </c>
      <c r="M455" s="453">
        <v>1295.6099999999999</v>
      </c>
      <c r="N455" s="452" t="s">
        <v>796</v>
      </c>
      <c r="O455" s="451">
        <v>16</v>
      </c>
    </row>
    <row r="456" spans="1:15">
      <c r="A456" s="452" t="s">
        <v>838</v>
      </c>
      <c r="B456" s="452" t="s">
        <v>840</v>
      </c>
      <c r="C456" s="452" t="s">
        <v>57</v>
      </c>
      <c r="D456" s="452" t="s">
        <v>1181</v>
      </c>
      <c r="E456" s="452" t="s">
        <v>541</v>
      </c>
      <c r="F456" s="452">
        <f t="shared" si="7"/>
        <v>2011</v>
      </c>
      <c r="G456" s="455" t="s">
        <v>1179</v>
      </c>
      <c r="H456" s="454">
        <v>29.8</v>
      </c>
      <c r="I456" s="453">
        <v>8.41</v>
      </c>
      <c r="J456" s="453">
        <v>10</v>
      </c>
      <c r="K456" s="453">
        <v>46.58</v>
      </c>
      <c r="L456" s="452" t="s">
        <v>1147</v>
      </c>
      <c r="M456" s="453">
        <v>422</v>
      </c>
      <c r="N456" s="452" t="s">
        <v>796</v>
      </c>
      <c r="O456" s="451">
        <v>11</v>
      </c>
    </row>
    <row r="457" spans="1:15">
      <c r="A457" s="452" t="s">
        <v>838</v>
      </c>
      <c r="B457" s="452" t="s">
        <v>840</v>
      </c>
      <c r="C457" s="452" t="s">
        <v>57</v>
      </c>
      <c r="D457" s="452" t="s">
        <v>1180</v>
      </c>
      <c r="E457" s="452" t="s">
        <v>541</v>
      </c>
      <c r="F457" s="452">
        <f t="shared" si="7"/>
        <v>2011</v>
      </c>
      <c r="G457" s="455" t="s">
        <v>1179</v>
      </c>
      <c r="H457" s="454">
        <v>35.700000000000003</v>
      </c>
      <c r="I457" s="453">
        <v>8.41</v>
      </c>
      <c r="J457" s="453">
        <v>10</v>
      </c>
      <c r="K457" s="453">
        <v>46.58</v>
      </c>
      <c r="L457" s="452" t="s">
        <v>1147</v>
      </c>
      <c r="M457" s="453">
        <v>1337</v>
      </c>
      <c r="N457" s="452" t="s">
        <v>796</v>
      </c>
      <c r="O457" s="451">
        <v>11</v>
      </c>
    </row>
    <row r="458" spans="1:15">
      <c r="A458" s="452" t="s">
        <v>818</v>
      </c>
      <c r="B458" s="452" t="s">
        <v>820</v>
      </c>
      <c r="C458" s="452" t="s">
        <v>61</v>
      </c>
      <c r="D458" s="452" t="s">
        <v>1178</v>
      </c>
      <c r="E458" s="452" t="s">
        <v>541</v>
      </c>
      <c r="F458" s="452">
        <f t="shared" si="7"/>
        <v>2011</v>
      </c>
      <c r="G458" s="455" t="s">
        <v>1177</v>
      </c>
      <c r="H458" s="454">
        <v>155.69999999999999</v>
      </c>
      <c r="I458" s="453">
        <v>8.51</v>
      </c>
      <c r="J458" s="453">
        <v>10.5</v>
      </c>
      <c r="K458" s="453">
        <v>47.28</v>
      </c>
      <c r="L458" s="452" t="s">
        <v>1147</v>
      </c>
      <c r="M458" s="453">
        <v>6548.59</v>
      </c>
      <c r="N458" s="452" t="s">
        <v>796</v>
      </c>
      <c r="O458" s="451">
        <v>10</v>
      </c>
    </row>
    <row r="459" spans="1:15">
      <c r="A459" s="452" t="s">
        <v>847</v>
      </c>
      <c r="B459" s="452" t="s">
        <v>848</v>
      </c>
      <c r="C459" s="452" t="s">
        <v>132</v>
      </c>
      <c r="D459" s="452" t="s">
        <v>1176</v>
      </c>
      <c r="E459" s="452" t="s">
        <v>541</v>
      </c>
      <c r="F459" s="452">
        <f t="shared" si="7"/>
        <v>2011</v>
      </c>
      <c r="G459" s="455" t="s">
        <v>1175</v>
      </c>
      <c r="H459" s="454">
        <v>7.6</v>
      </c>
      <c r="I459" s="453">
        <v>8.74</v>
      </c>
      <c r="J459" s="453">
        <v>10.75</v>
      </c>
      <c r="K459" s="453">
        <v>53.34</v>
      </c>
      <c r="L459" s="452" t="s">
        <v>1040</v>
      </c>
      <c r="M459" s="453" t="s">
        <v>97</v>
      </c>
      <c r="N459" s="452" t="s">
        <v>97</v>
      </c>
      <c r="O459" s="451">
        <v>13</v>
      </c>
    </row>
    <row r="460" spans="1:15">
      <c r="A460" s="452" t="s">
        <v>853</v>
      </c>
      <c r="B460" s="452" t="s">
        <v>1077</v>
      </c>
      <c r="C460" s="452" t="s">
        <v>77</v>
      </c>
      <c r="D460" s="452" t="s">
        <v>1174</v>
      </c>
      <c r="E460" s="452" t="s">
        <v>541</v>
      </c>
      <c r="F460" s="452">
        <f t="shared" si="7"/>
        <v>2011</v>
      </c>
      <c r="G460" s="455" t="s">
        <v>1173</v>
      </c>
      <c r="H460" s="454">
        <v>26.6</v>
      </c>
      <c r="I460" s="453">
        <v>7.22</v>
      </c>
      <c r="J460" s="453">
        <v>9.1999999999999993</v>
      </c>
      <c r="K460" s="453">
        <v>48</v>
      </c>
      <c r="L460" s="452" t="s">
        <v>946</v>
      </c>
      <c r="M460" s="453">
        <v>629.88</v>
      </c>
      <c r="N460" s="452" t="s">
        <v>215</v>
      </c>
      <c r="O460" s="451">
        <v>10</v>
      </c>
    </row>
    <row r="461" spans="1:15">
      <c r="A461" s="452" t="s">
        <v>794</v>
      </c>
      <c r="B461" s="452" t="s">
        <v>1058</v>
      </c>
      <c r="C461" s="452" t="s">
        <v>39</v>
      </c>
      <c r="D461" s="452" t="s">
        <v>1172</v>
      </c>
      <c r="E461" s="452" t="s">
        <v>541</v>
      </c>
      <c r="F461" s="452">
        <f t="shared" si="7"/>
        <v>2011</v>
      </c>
      <c r="G461" s="455" t="s">
        <v>1171</v>
      </c>
      <c r="H461" s="454">
        <v>8.8000000000000007</v>
      </c>
      <c r="I461" s="453">
        <v>5.93</v>
      </c>
      <c r="J461" s="453">
        <v>9.9499999999999993</v>
      </c>
      <c r="K461" s="453">
        <v>34.9</v>
      </c>
      <c r="L461" s="452" t="s">
        <v>1147</v>
      </c>
      <c r="M461" s="453">
        <v>428.86</v>
      </c>
      <c r="N461" s="452" t="s">
        <v>796</v>
      </c>
      <c r="O461" s="451">
        <v>8</v>
      </c>
    </row>
    <row r="462" spans="1:15">
      <c r="A462" s="452" t="s">
        <v>838</v>
      </c>
      <c r="B462" s="452" t="s">
        <v>1017</v>
      </c>
      <c r="C462" s="452" t="s">
        <v>91</v>
      </c>
      <c r="D462" s="452" t="s">
        <v>1170</v>
      </c>
      <c r="E462" s="452" t="s">
        <v>541</v>
      </c>
      <c r="F462" s="452">
        <f t="shared" si="7"/>
        <v>2011</v>
      </c>
      <c r="G462" s="455" t="s">
        <v>1169</v>
      </c>
      <c r="H462" s="454">
        <v>173.2</v>
      </c>
      <c r="I462" s="453">
        <v>8.1300000000000008</v>
      </c>
      <c r="J462" s="453">
        <v>10.199999999999999</v>
      </c>
      <c r="K462" s="453">
        <v>52.24</v>
      </c>
      <c r="L462" s="452" t="s">
        <v>1168</v>
      </c>
      <c r="M462" s="453">
        <v>6620</v>
      </c>
      <c r="N462" s="452" t="s">
        <v>796</v>
      </c>
      <c r="O462" s="451">
        <v>10</v>
      </c>
    </row>
    <row r="463" spans="1:15">
      <c r="A463" s="452" t="s">
        <v>1167</v>
      </c>
      <c r="B463" s="452" t="s">
        <v>1166</v>
      </c>
      <c r="C463" s="452" t="s">
        <v>11</v>
      </c>
      <c r="D463" s="452" t="s">
        <v>1165</v>
      </c>
      <c r="E463" s="452" t="s">
        <v>541</v>
      </c>
      <c r="F463" s="452">
        <f t="shared" si="7"/>
        <v>2011</v>
      </c>
      <c r="G463" s="455" t="s">
        <v>1164</v>
      </c>
      <c r="H463" s="454">
        <v>3.3</v>
      </c>
      <c r="I463" s="453">
        <v>7.93</v>
      </c>
      <c r="J463" s="453">
        <v>9.1999999999999993</v>
      </c>
      <c r="K463" s="453">
        <v>42.88</v>
      </c>
      <c r="L463" s="452" t="s">
        <v>1147</v>
      </c>
      <c r="M463" s="453">
        <v>56.33</v>
      </c>
      <c r="N463" s="452" t="s">
        <v>796</v>
      </c>
      <c r="O463" s="451">
        <v>6</v>
      </c>
    </row>
    <row r="464" spans="1:15">
      <c r="A464" s="452" t="s">
        <v>1163</v>
      </c>
      <c r="B464" s="452" t="s">
        <v>1162</v>
      </c>
      <c r="C464" s="452" t="s">
        <v>29</v>
      </c>
      <c r="D464" s="452" t="s">
        <v>1161</v>
      </c>
      <c r="E464" s="452" t="s">
        <v>541</v>
      </c>
      <c r="F464" s="452">
        <f t="shared" si="7"/>
        <v>2011</v>
      </c>
      <c r="G464" s="455" t="s">
        <v>1160</v>
      </c>
      <c r="H464" s="454">
        <v>72.099999999999994</v>
      </c>
      <c r="I464" s="453">
        <v>8.41</v>
      </c>
      <c r="J464" s="453">
        <v>10</v>
      </c>
      <c r="K464" s="453">
        <v>51.28</v>
      </c>
      <c r="L464" s="452" t="s">
        <v>1125</v>
      </c>
      <c r="M464" s="453">
        <v>1802.31</v>
      </c>
      <c r="N464" s="452" t="s">
        <v>796</v>
      </c>
      <c r="O464" s="451">
        <v>14</v>
      </c>
    </row>
    <row r="465" spans="1:15">
      <c r="A465" s="452" t="s">
        <v>1045</v>
      </c>
      <c r="B465" s="452" t="s">
        <v>428</v>
      </c>
      <c r="C465" s="452" t="s">
        <v>817</v>
      </c>
      <c r="D465" s="452" t="s">
        <v>1159</v>
      </c>
      <c r="E465" s="452" t="s">
        <v>541</v>
      </c>
      <c r="F465" s="452">
        <f t="shared" si="7"/>
        <v>2011</v>
      </c>
      <c r="G465" s="455" t="s">
        <v>1158</v>
      </c>
      <c r="H465" s="454">
        <v>117</v>
      </c>
      <c r="I465" s="453">
        <v>7.94</v>
      </c>
      <c r="J465" s="453">
        <v>10</v>
      </c>
      <c r="K465" s="453">
        <v>51.9</v>
      </c>
      <c r="L465" s="452" t="s">
        <v>946</v>
      </c>
      <c r="M465" s="453" t="s">
        <v>97</v>
      </c>
      <c r="N465" s="452" t="s">
        <v>97</v>
      </c>
      <c r="O465" s="451">
        <v>6</v>
      </c>
    </row>
    <row r="466" spans="1:15">
      <c r="A466" s="452" t="s">
        <v>836</v>
      </c>
      <c r="B466" s="452" t="s">
        <v>1157</v>
      </c>
      <c r="C466" s="452" t="s">
        <v>93</v>
      </c>
      <c r="D466" s="452" t="s">
        <v>1156</v>
      </c>
      <c r="E466" s="452" t="s">
        <v>541</v>
      </c>
      <c r="F466" s="452">
        <f t="shared" si="7"/>
        <v>2011</v>
      </c>
      <c r="G466" s="455" t="s">
        <v>1155</v>
      </c>
      <c r="H466" s="454">
        <v>8.4</v>
      </c>
      <c r="I466" s="453">
        <v>8.11</v>
      </c>
      <c r="J466" s="453">
        <v>10.35</v>
      </c>
      <c r="K466" s="453">
        <v>47.74</v>
      </c>
      <c r="L466" s="452" t="s">
        <v>1147</v>
      </c>
      <c r="M466" s="453">
        <v>125.79</v>
      </c>
      <c r="N466" s="452" t="s">
        <v>215</v>
      </c>
      <c r="O466" s="451">
        <v>15</v>
      </c>
    </row>
    <row r="467" spans="1:15">
      <c r="A467" s="452" t="s">
        <v>864</v>
      </c>
      <c r="B467" s="452" t="s">
        <v>1154</v>
      </c>
      <c r="C467" s="452" t="s">
        <v>854</v>
      </c>
      <c r="D467" s="452" t="s">
        <v>1153</v>
      </c>
      <c r="E467" s="452" t="s">
        <v>541</v>
      </c>
      <c r="F467" s="452">
        <f t="shared" si="7"/>
        <v>2011</v>
      </c>
      <c r="G467" s="455" t="s">
        <v>1152</v>
      </c>
      <c r="H467" s="454">
        <v>136.69999999999999</v>
      </c>
      <c r="I467" s="453">
        <v>8.14</v>
      </c>
      <c r="J467" s="453">
        <v>10.25</v>
      </c>
      <c r="K467" s="453">
        <v>40</v>
      </c>
      <c r="L467" s="452" t="s">
        <v>1125</v>
      </c>
      <c r="M467" s="453">
        <v>8098.41</v>
      </c>
      <c r="N467" s="452" t="s">
        <v>796</v>
      </c>
      <c r="O467" s="451">
        <v>7</v>
      </c>
    </row>
    <row r="468" spans="1:15">
      <c r="A468" s="452" t="s">
        <v>1151</v>
      </c>
      <c r="B468" s="452" t="s">
        <v>1150</v>
      </c>
      <c r="C468" s="452" t="s">
        <v>854</v>
      </c>
      <c r="D468" s="452" t="s">
        <v>1149</v>
      </c>
      <c r="E468" s="452" t="s">
        <v>541</v>
      </c>
      <c r="F468" s="452">
        <f t="shared" si="7"/>
        <v>2011</v>
      </c>
      <c r="G468" s="455" t="s">
        <v>1148</v>
      </c>
      <c r="H468" s="454">
        <v>6.7</v>
      </c>
      <c r="I468" s="453">
        <v>9.3800000000000008</v>
      </c>
      <c r="J468" s="453">
        <v>12.88</v>
      </c>
      <c r="K468" s="453">
        <v>53.8</v>
      </c>
      <c r="L468" s="452" t="s">
        <v>1147</v>
      </c>
      <c r="M468" s="453">
        <v>110.66</v>
      </c>
      <c r="N468" s="452" t="s">
        <v>215</v>
      </c>
      <c r="O468" s="451">
        <v>16</v>
      </c>
    </row>
    <row r="469" spans="1:15">
      <c r="A469" s="452" t="s">
        <v>880</v>
      </c>
      <c r="B469" s="452" t="s">
        <v>428</v>
      </c>
      <c r="C469" s="452" t="s">
        <v>817</v>
      </c>
      <c r="D469" s="452" t="s">
        <v>1146</v>
      </c>
      <c r="E469" s="452" t="s">
        <v>541</v>
      </c>
      <c r="F469" s="452">
        <f t="shared" si="7"/>
        <v>2011</v>
      </c>
      <c r="G469" s="455" t="s">
        <v>1145</v>
      </c>
      <c r="H469" s="454">
        <v>61.3</v>
      </c>
      <c r="I469" s="453">
        <v>8</v>
      </c>
      <c r="J469" s="453">
        <v>10</v>
      </c>
      <c r="K469" s="453">
        <v>52.3</v>
      </c>
      <c r="L469" s="452" t="s">
        <v>959</v>
      </c>
      <c r="M469" s="453">
        <v>1782</v>
      </c>
      <c r="N469" s="452" t="s">
        <v>215</v>
      </c>
      <c r="O469" s="451">
        <v>10</v>
      </c>
    </row>
    <row r="470" spans="1:15">
      <c r="A470" s="452" t="s">
        <v>868</v>
      </c>
      <c r="B470" s="452" t="s">
        <v>870</v>
      </c>
      <c r="C470" s="452" t="s">
        <v>25</v>
      </c>
      <c r="D470" s="452" t="s">
        <v>1144</v>
      </c>
      <c r="E470" s="452" t="s">
        <v>541</v>
      </c>
      <c r="F470" s="452">
        <f t="shared" si="7"/>
        <v>2011</v>
      </c>
      <c r="G470" s="455" t="s">
        <v>1143</v>
      </c>
      <c r="H470" s="454">
        <v>6.6</v>
      </c>
      <c r="I470" s="453">
        <v>7.24</v>
      </c>
      <c r="J470" s="453">
        <v>10.3</v>
      </c>
      <c r="K470" s="453">
        <v>53.37</v>
      </c>
      <c r="L470" s="452" t="s">
        <v>1040</v>
      </c>
      <c r="M470" s="453">
        <v>188.65</v>
      </c>
      <c r="N470" s="452" t="s">
        <v>215</v>
      </c>
      <c r="O470" s="451">
        <v>6</v>
      </c>
    </row>
    <row r="471" spans="1:15">
      <c r="A471" s="452" t="s">
        <v>833</v>
      </c>
      <c r="B471" s="452" t="s">
        <v>1142</v>
      </c>
      <c r="C471" s="452" t="s">
        <v>73</v>
      </c>
      <c r="D471" s="452" t="s">
        <v>1141</v>
      </c>
      <c r="E471" s="452" t="s">
        <v>541</v>
      </c>
      <c r="F471" s="452">
        <f t="shared" si="7"/>
        <v>2011</v>
      </c>
      <c r="G471" s="455" t="s">
        <v>1140</v>
      </c>
      <c r="H471" s="454">
        <v>187.5</v>
      </c>
      <c r="I471" s="453">
        <v>6.59</v>
      </c>
      <c r="J471" s="453">
        <v>10.5</v>
      </c>
      <c r="K471" s="453">
        <v>40.26</v>
      </c>
      <c r="L471" s="452" t="s">
        <v>974</v>
      </c>
      <c r="M471" s="453">
        <v>10016.049999999999</v>
      </c>
      <c r="N471" s="452" t="s">
        <v>215</v>
      </c>
      <c r="O471" s="451">
        <v>11</v>
      </c>
    </row>
    <row r="472" spans="1:15">
      <c r="A472" s="452" t="s">
        <v>868</v>
      </c>
      <c r="B472" s="452" t="s">
        <v>869</v>
      </c>
      <c r="C472" s="452" t="s">
        <v>89</v>
      </c>
      <c r="D472" s="452" t="s">
        <v>1139</v>
      </c>
      <c r="E472" s="452" t="s">
        <v>541</v>
      </c>
      <c r="F472" s="452">
        <f t="shared" si="7"/>
        <v>2011</v>
      </c>
      <c r="G472" s="455" t="s">
        <v>1137</v>
      </c>
      <c r="H472" s="454">
        <v>55.1</v>
      </c>
      <c r="I472" s="453">
        <v>7.82</v>
      </c>
      <c r="J472" s="453">
        <v>10.9</v>
      </c>
      <c r="K472" s="453">
        <v>42.69</v>
      </c>
      <c r="L472" s="452" t="s">
        <v>1040</v>
      </c>
      <c r="M472" s="453">
        <v>2172</v>
      </c>
      <c r="N472" s="452" t="s">
        <v>796</v>
      </c>
      <c r="O472" s="451">
        <v>8</v>
      </c>
    </row>
    <row r="473" spans="1:15">
      <c r="A473" s="452" t="s">
        <v>868</v>
      </c>
      <c r="B473" s="452" t="s">
        <v>871</v>
      </c>
      <c r="C473" s="452" t="s">
        <v>75</v>
      </c>
      <c r="D473" s="452" t="s">
        <v>1138</v>
      </c>
      <c r="E473" s="452" t="s">
        <v>541</v>
      </c>
      <c r="F473" s="452">
        <f t="shared" si="7"/>
        <v>2011</v>
      </c>
      <c r="G473" s="455" t="s">
        <v>1137</v>
      </c>
      <c r="H473" s="454" t="s">
        <v>97</v>
      </c>
      <c r="I473" s="453" t="s">
        <v>97</v>
      </c>
      <c r="J473" s="453">
        <v>10.9</v>
      </c>
      <c r="K473" s="453" t="s">
        <v>97</v>
      </c>
      <c r="L473" s="452" t="s">
        <v>1040</v>
      </c>
      <c r="M473" s="453" t="s">
        <v>97</v>
      </c>
      <c r="N473" s="452" t="s">
        <v>97</v>
      </c>
      <c r="O473" s="451">
        <v>8</v>
      </c>
    </row>
    <row r="474" spans="1:15">
      <c r="A474" s="452" t="s">
        <v>856</v>
      </c>
      <c r="B474" s="452" t="s">
        <v>1136</v>
      </c>
      <c r="C474" s="452" t="s">
        <v>89</v>
      </c>
      <c r="D474" s="452" t="s">
        <v>1135</v>
      </c>
      <c r="E474" s="452" t="s">
        <v>541</v>
      </c>
      <c r="F474" s="452">
        <f t="shared" si="7"/>
        <v>2011</v>
      </c>
      <c r="G474" s="455" t="s">
        <v>1132</v>
      </c>
      <c r="H474" s="454">
        <v>0</v>
      </c>
      <c r="I474" s="453">
        <v>7.78</v>
      </c>
      <c r="J474" s="453">
        <v>10</v>
      </c>
      <c r="K474" s="453">
        <v>50.64</v>
      </c>
      <c r="L474" s="452" t="s">
        <v>1131</v>
      </c>
      <c r="M474" s="453">
        <v>908</v>
      </c>
      <c r="N474" s="452" t="s">
        <v>858</v>
      </c>
      <c r="O474" s="451">
        <v>9</v>
      </c>
    </row>
    <row r="475" spans="1:15">
      <c r="A475" s="452" t="s">
        <v>856</v>
      </c>
      <c r="B475" s="452" t="s">
        <v>1134</v>
      </c>
      <c r="C475" s="452" t="s">
        <v>89</v>
      </c>
      <c r="D475" s="452" t="s">
        <v>1133</v>
      </c>
      <c r="E475" s="452" t="s">
        <v>541</v>
      </c>
      <c r="F475" s="452">
        <f t="shared" si="7"/>
        <v>2011</v>
      </c>
      <c r="G475" s="455" t="s">
        <v>1132</v>
      </c>
      <c r="H475" s="454">
        <v>0</v>
      </c>
      <c r="I475" s="453">
        <v>7.97</v>
      </c>
      <c r="J475" s="453">
        <v>10.3</v>
      </c>
      <c r="K475" s="453">
        <v>53.79</v>
      </c>
      <c r="L475" s="452" t="s">
        <v>1131</v>
      </c>
      <c r="M475" s="453">
        <v>1003.67</v>
      </c>
      <c r="N475" s="452" t="s">
        <v>858</v>
      </c>
      <c r="O475" s="451">
        <v>9</v>
      </c>
    </row>
    <row r="476" spans="1:15">
      <c r="A476" s="452" t="s">
        <v>833</v>
      </c>
      <c r="B476" s="452" t="s">
        <v>835</v>
      </c>
      <c r="C476" s="452" t="s">
        <v>51</v>
      </c>
      <c r="D476" s="452" t="s">
        <v>1130</v>
      </c>
      <c r="E476" s="452" t="s">
        <v>541</v>
      </c>
      <c r="F476" s="452">
        <f t="shared" si="7"/>
        <v>2011</v>
      </c>
      <c r="G476" s="455" t="s">
        <v>1129</v>
      </c>
      <c r="H476" s="454">
        <v>4.2</v>
      </c>
      <c r="I476" s="453">
        <v>6.25</v>
      </c>
      <c r="J476" s="453">
        <v>10.199999999999999</v>
      </c>
      <c r="K476" s="453">
        <v>45.74</v>
      </c>
      <c r="L476" s="452" t="s">
        <v>939</v>
      </c>
      <c r="M476" s="453" t="s">
        <v>97</v>
      </c>
      <c r="N476" s="452" t="s">
        <v>97</v>
      </c>
      <c r="O476" s="451">
        <v>5</v>
      </c>
    </row>
    <row r="477" spans="1:15">
      <c r="A477" s="452" t="s">
        <v>821</v>
      </c>
      <c r="B477" s="452" t="s">
        <v>1128</v>
      </c>
      <c r="C477" s="452" t="s">
        <v>128</v>
      </c>
      <c r="D477" s="452" t="s">
        <v>1127</v>
      </c>
      <c r="E477" s="452" t="s">
        <v>541</v>
      </c>
      <c r="F477" s="452">
        <f t="shared" si="7"/>
        <v>2011</v>
      </c>
      <c r="G477" s="455" t="s">
        <v>1126</v>
      </c>
      <c r="H477" s="454">
        <v>6.9</v>
      </c>
      <c r="I477" s="453">
        <v>6.98</v>
      </c>
      <c r="J477" s="453">
        <v>10.199999999999999</v>
      </c>
      <c r="K477" s="453">
        <v>46.53</v>
      </c>
      <c r="L477" s="452" t="s">
        <v>1125</v>
      </c>
      <c r="M477" s="453">
        <v>2705.91</v>
      </c>
      <c r="N477" s="452" t="s">
        <v>796</v>
      </c>
      <c r="O477" s="451">
        <v>13</v>
      </c>
    </row>
    <row r="478" spans="1:15">
      <c r="A478" s="452" t="s">
        <v>801</v>
      </c>
      <c r="B478" s="452" t="s">
        <v>1124</v>
      </c>
      <c r="C478" s="452" t="s">
        <v>85</v>
      </c>
      <c r="D478" s="452" t="s">
        <v>1123</v>
      </c>
      <c r="E478" s="452" t="s">
        <v>541</v>
      </c>
      <c r="F478" s="452">
        <f t="shared" si="7"/>
        <v>2011</v>
      </c>
      <c r="G478" s="455" t="s">
        <v>1121</v>
      </c>
      <c r="H478" s="454">
        <v>10.5</v>
      </c>
      <c r="I478" s="453">
        <v>8.5299999999999994</v>
      </c>
      <c r="J478" s="453">
        <v>9.9</v>
      </c>
      <c r="K478" s="453">
        <v>49.1</v>
      </c>
      <c r="L478" s="452" t="s">
        <v>1040</v>
      </c>
      <c r="M478" s="453">
        <v>405.75</v>
      </c>
      <c r="N478" s="452" t="s">
        <v>215</v>
      </c>
      <c r="O478" s="451">
        <v>7</v>
      </c>
    </row>
    <row r="479" spans="1:15">
      <c r="A479" s="452" t="s">
        <v>874</v>
      </c>
      <c r="B479" s="452" t="s">
        <v>876</v>
      </c>
      <c r="C479" s="452" t="s">
        <v>1</v>
      </c>
      <c r="D479" s="452" t="s">
        <v>1122</v>
      </c>
      <c r="E479" s="452" t="s">
        <v>541</v>
      </c>
      <c r="F479" s="452">
        <f t="shared" si="7"/>
        <v>2011</v>
      </c>
      <c r="G479" s="455" t="s">
        <v>1121</v>
      </c>
      <c r="H479" s="454">
        <v>12.2</v>
      </c>
      <c r="I479" s="453">
        <v>8.52</v>
      </c>
      <c r="J479" s="453">
        <v>10.4</v>
      </c>
      <c r="K479" s="453">
        <v>52.59</v>
      </c>
      <c r="L479" s="452" t="s">
        <v>939</v>
      </c>
      <c r="M479" s="453">
        <v>717.91</v>
      </c>
      <c r="N479" s="452" t="s">
        <v>215</v>
      </c>
      <c r="O479" s="451">
        <v>6</v>
      </c>
    </row>
    <row r="480" spans="1:15">
      <c r="A480" s="452" t="s">
        <v>851</v>
      </c>
      <c r="B480" s="452" t="s">
        <v>1120</v>
      </c>
      <c r="C480" s="452" t="s">
        <v>817</v>
      </c>
      <c r="D480" s="452" t="s">
        <v>1119</v>
      </c>
      <c r="E480" s="452" t="s">
        <v>541</v>
      </c>
      <c r="F480" s="452">
        <f t="shared" si="7"/>
        <v>2011</v>
      </c>
      <c r="G480" s="455" t="s">
        <v>1118</v>
      </c>
      <c r="H480" s="454">
        <v>158.6</v>
      </c>
      <c r="I480" s="453">
        <v>8.17</v>
      </c>
      <c r="J480" s="453">
        <v>10.19</v>
      </c>
      <c r="K480" s="453">
        <v>44.38</v>
      </c>
      <c r="L480" s="452" t="s">
        <v>1040</v>
      </c>
      <c r="M480" s="453">
        <v>5478.59</v>
      </c>
      <c r="N480" s="452" t="s">
        <v>796</v>
      </c>
      <c r="O480" s="451">
        <v>6</v>
      </c>
    </row>
    <row r="481" spans="1:15" ht="30">
      <c r="A481" s="452" t="s">
        <v>868</v>
      </c>
      <c r="B481" s="452" t="s">
        <v>869</v>
      </c>
      <c r="C481" s="452" t="s">
        <v>89</v>
      </c>
      <c r="D481" s="452" t="s">
        <v>1117</v>
      </c>
      <c r="E481" s="452" t="s">
        <v>541</v>
      </c>
      <c r="F481" s="452">
        <f t="shared" si="7"/>
        <v>2012</v>
      </c>
      <c r="G481" s="455" t="s">
        <v>1116</v>
      </c>
      <c r="H481" s="454">
        <v>26.1</v>
      </c>
      <c r="I481" s="453" t="s">
        <v>97</v>
      </c>
      <c r="J481" s="453">
        <v>11.4</v>
      </c>
      <c r="K481" s="453" t="s">
        <v>97</v>
      </c>
      <c r="L481" s="452" t="s">
        <v>1115</v>
      </c>
      <c r="M481" s="453" t="s">
        <v>97</v>
      </c>
      <c r="N481" s="452" t="s">
        <v>97</v>
      </c>
      <c r="O481" s="451">
        <v>9</v>
      </c>
    </row>
    <row r="482" spans="1:15">
      <c r="A482" s="452" t="s">
        <v>861</v>
      </c>
      <c r="B482" s="452" t="s">
        <v>845</v>
      </c>
      <c r="C482" s="452" t="s">
        <v>71</v>
      </c>
      <c r="D482" s="452" t="s">
        <v>1114</v>
      </c>
      <c r="E482" s="452" t="s">
        <v>541</v>
      </c>
      <c r="F482" s="452">
        <f t="shared" si="7"/>
        <v>2012</v>
      </c>
      <c r="G482" s="455" t="s">
        <v>1113</v>
      </c>
      <c r="H482" s="454">
        <v>92.8</v>
      </c>
      <c r="I482" s="453">
        <v>8.1</v>
      </c>
      <c r="J482" s="453">
        <v>10.5</v>
      </c>
      <c r="K482" s="453">
        <v>53</v>
      </c>
      <c r="L482" s="452" t="s">
        <v>1040</v>
      </c>
      <c r="M482" s="453">
        <v>3963.06</v>
      </c>
      <c r="N482" s="452" t="s">
        <v>796</v>
      </c>
      <c r="O482" s="451">
        <v>5</v>
      </c>
    </row>
    <row r="483" spans="1:15">
      <c r="A483" s="452" t="s">
        <v>844</v>
      </c>
      <c r="B483" s="452" t="s">
        <v>845</v>
      </c>
      <c r="C483" s="452" t="s">
        <v>71</v>
      </c>
      <c r="D483" s="452" t="s">
        <v>1112</v>
      </c>
      <c r="E483" s="452" t="s">
        <v>541</v>
      </c>
      <c r="F483" s="452">
        <f t="shared" si="7"/>
        <v>2012</v>
      </c>
      <c r="G483" s="455" t="s">
        <v>1111</v>
      </c>
      <c r="H483" s="454">
        <v>368</v>
      </c>
      <c r="I483" s="453">
        <v>8.11</v>
      </c>
      <c r="J483" s="453">
        <v>10.5</v>
      </c>
      <c r="K483" s="453">
        <v>53</v>
      </c>
      <c r="L483" s="452" t="s">
        <v>1040</v>
      </c>
      <c r="M483" s="453">
        <v>11097</v>
      </c>
      <c r="N483" s="452" t="s">
        <v>796</v>
      </c>
      <c r="O483" s="451">
        <v>7</v>
      </c>
    </row>
    <row r="484" spans="1:15" ht="30">
      <c r="A484" s="452" t="s">
        <v>868</v>
      </c>
      <c r="B484" s="452" t="s">
        <v>871</v>
      </c>
      <c r="C484" s="452" t="s">
        <v>75</v>
      </c>
      <c r="D484" s="452" t="s">
        <v>1110</v>
      </c>
      <c r="E484" s="452" t="s">
        <v>541</v>
      </c>
      <c r="F484" s="452">
        <f t="shared" si="7"/>
        <v>2012</v>
      </c>
      <c r="G484" s="455" t="s">
        <v>1109</v>
      </c>
      <c r="H484" s="454">
        <v>34.1</v>
      </c>
      <c r="I484" s="453">
        <v>8.77</v>
      </c>
      <c r="J484" s="453">
        <v>11.4</v>
      </c>
      <c r="K484" s="453">
        <v>53.25</v>
      </c>
      <c r="L484" s="452" t="s">
        <v>1053</v>
      </c>
      <c r="M484" s="453">
        <v>260.92</v>
      </c>
      <c r="N484" s="452" t="s">
        <v>215</v>
      </c>
      <c r="O484" s="451">
        <v>9</v>
      </c>
    </row>
    <row r="485" spans="1:15">
      <c r="A485" s="452" t="s">
        <v>833</v>
      </c>
      <c r="B485" s="452" t="s">
        <v>822</v>
      </c>
      <c r="C485" s="452" t="s">
        <v>89</v>
      </c>
      <c r="D485" s="452" t="s">
        <v>1108</v>
      </c>
      <c r="E485" s="452" t="s">
        <v>541</v>
      </c>
      <c r="F485" s="452">
        <f t="shared" si="7"/>
        <v>2012</v>
      </c>
      <c r="G485" s="455" t="s">
        <v>1107</v>
      </c>
      <c r="H485" s="454">
        <v>14.6</v>
      </c>
      <c r="I485" s="453">
        <v>6.84</v>
      </c>
      <c r="J485" s="453">
        <v>10.199999999999999</v>
      </c>
      <c r="K485" s="453">
        <v>42.07</v>
      </c>
      <c r="L485" s="452" t="s">
        <v>939</v>
      </c>
      <c r="M485" s="453">
        <v>663.29</v>
      </c>
      <c r="N485" s="452" t="s">
        <v>215</v>
      </c>
      <c r="O485" s="451">
        <v>7</v>
      </c>
    </row>
    <row r="486" spans="1:15">
      <c r="A486" s="452" t="s">
        <v>859</v>
      </c>
      <c r="B486" s="452" t="s">
        <v>381</v>
      </c>
      <c r="C486" s="452" t="s">
        <v>53</v>
      </c>
      <c r="D486" s="452" t="s">
        <v>1106</v>
      </c>
      <c r="E486" s="452" t="s">
        <v>541</v>
      </c>
      <c r="F486" s="452">
        <f t="shared" si="7"/>
        <v>2012</v>
      </c>
      <c r="G486" s="455" t="s">
        <v>1105</v>
      </c>
      <c r="H486" s="454">
        <v>1.8</v>
      </c>
      <c r="I486" s="453">
        <v>7.76</v>
      </c>
      <c r="J486" s="453">
        <v>9.9</v>
      </c>
      <c r="K486" s="453">
        <v>49.9</v>
      </c>
      <c r="L486" s="452" t="s">
        <v>959</v>
      </c>
      <c r="M486" s="453">
        <v>105.1</v>
      </c>
      <c r="N486" s="452" t="s">
        <v>215</v>
      </c>
      <c r="O486" s="451">
        <v>6</v>
      </c>
    </row>
    <row r="487" spans="1:15">
      <c r="A487" s="452" t="s">
        <v>808</v>
      </c>
      <c r="B487" s="452" t="s">
        <v>809</v>
      </c>
      <c r="C487" s="452" t="s">
        <v>17</v>
      </c>
      <c r="D487" s="452" t="s">
        <v>1104</v>
      </c>
      <c r="E487" s="452" t="s">
        <v>541</v>
      </c>
      <c r="F487" s="452">
        <f t="shared" si="7"/>
        <v>2012</v>
      </c>
      <c r="G487" s="455" t="s">
        <v>1103</v>
      </c>
      <c r="H487" s="454">
        <v>68.099999999999994</v>
      </c>
      <c r="I487" s="453">
        <v>6.39</v>
      </c>
      <c r="J487" s="453">
        <v>10.25</v>
      </c>
      <c r="K487" s="453">
        <v>38.5</v>
      </c>
      <c r="L487" s="452" t="s">
        <v>939</v>
      </c>
      <c r="M487" s="453">
        <v>1703.97</v>
      </c>
      <c r="N487" s="452" t="s">
        <v>215</v>
      </c>
      <c r="O487" s="451">
        <v>7</v>
      </c>
    </row>
    <row r="488" spans="1:15">
      <c r="A488" s="452" t="s">
        <v>847</v>
      </c>
      <c r="B488" s="452" t="s">
        <v>837</v>
      </c>
      <c r="C488" s="452" t="s">
        <v>1</v>
      </c>
      <c r="D488" s="452" t="s">
        <v>1102</v>
      </c>
      <c r="E488" s="452" t="s">
        <v>541</v>
      </c>
      <c r="F488" s="452">
        <f t="shared" si="7"/>
        <v>2012</v>
      </c>
      <c r="G488" s="455" t="s">
        <v>1101</v>
      </c>
      <c r="H488" s="454">
        <v>15.7</v>
      </c>
      <c r="I488" s="453" t="s">
        <v>97</v>
      </c>
      <c r="J488" s="453">
        <v>10.4</v>
      </c>
      <c r="K488" s="453" t="s">
        <v>97</v>
      </c>
      <c r="L488" s="452" t="s">
        <v>959</v>
      </c>
      <c r="M488" s="453" t="s">
        <v>97</v>
      </c>
      <c r="N488" s="452" t="s">
        <v>97</v>
      </c>
      <c r="O488" s="451">
        <v>14</v>
      </c>
    </row>
    <row r="489" spans="1:15" ht="30">
      <c r="A489" s="452" t="s">
        <v>868</v>
      </c>
      <c r="B489" s="452" t="s">
        <v>871</v>
      </c>
      <c r="C489" s="452" t="s">
        <v>75</v>
      </c>
      <c r="D489" s="452" t="s">
        <v>1100</v>
      </c>
      <c r="E489" s="452" t="s">
        <v>541</v>
      </c>
      <c r="F489" s="452">
        <f t="shared" si="7"/>
        <v>2012</v>
      </c>
      <c r="G489" s="455" t="s">
        <v>1099</v>
      </c>
      <c r="H489" s="454">
        <v>6.4</v>
      </c>
      <c r="I489" s="453">
        <v>9.0299999999999994</v>
      </c>
      <c r="J489" s="453">
        <v>12.4</v>
      </c>
      <c r="K489" s="453">
        <v>53.25</v>
      </c>
      <c r="L489" s="452" t="s">
        <v>1053</v>
      </c>
      <c r="M489" s="453">
        <v>42.94</v>
      </c>
      <c r="N489" s="452" t="s">
        <v>215</v>
      </c>
      <c r="O489" s="451">
        <v>8</v>
      </c>
    </row>
    <row r="490" spans="1:15" ht="30">
      <c r="A490" s="452" t="s">
        <v>868</v>
      </c>
      <c r="B490" s="452" t="s">
        <v>871</v>
      </c>
      <c r="C490" s="452" t="s">
        <v>75</v>
      </c>
      <c r="D490" s="452" t="s">
        <v>1098</v>
      </c>
      <c r="E490" s="452" t="s">
        <v>541</v>
      </c>
      <c r="F490" s="452">
        <f t="shared" si="7"/>
        <v>2012</v>
      </c>
      <c r="G490" s="455" t="s">
        <v>1097</v>
      </c>
      <c r="H490" s="454">
        <v>-4.3</v>
      </c>
      <c r="I490" s="453">
        <v>8.48</v>
      </c>
      <c r="J490" s="453">
        <v>11.4</v>
      </c>
      <c r="K490" s="453">
        <v>53.25</v>
      </c>
      <c r="L490" s="452" t="s">
        <v>1053</v>
      </c>
      <c r="M490" s="453">
        <v>395.27</v>
      </c>
      <c r="N490" s="452" t="s">
        <v>215</v>
      </c>
      <c r="O490" s="451">
        <v>8</v>
      </c>
    </row>
    <row r="491" spans="1:15" ht="30">
      <c r="A491" s="452" t="s">
        <v>868</v>
      </c>
      <c r="B491" s="452" t="s">
        <v>871</v>
      </c>
      <c r="C491" s="452" t="s">
        <v>75</v>
      </c>
      <c r="D491" s="452" t="s">
        <v>1096</v>
      </c>
      <c r="E491" s="452" t="s">
        <v>541</v>
      </c>
      <c r="F491" s="452">
        <f t="shared" si="7"/>
        <v>2012</v>
      </c>
      <c r="G491" s="455" t="s">
        <v>1095</v>
      </c>
      <c r="H491" s="454">
        <v>46.8</v>
      </c>
      <c r="I491" s="453">
        <v>8.48</v>
      </c>
      <c r="J491" s="453">
        <v>11.4</v>
      </c>
      <c r="K491" s="453">
        <v>53.25</v>
      </c>
      <c r="L491" s="452" t="s">
        <v>1053</v>
      </c>
      <c r="M491" s="453">
        <v>1308.25</v>
      </c>
      <c r="N491" s="452" t="s">
        <v>215</v>
      </c>
      <c r="O491" s="451">
        <v>9</v>
      </c>
    </row>
    <row r="492" spans="1:15">
      <c r="A492" s="452" t="s">
        <v>836</v>
      </c>
      <c r="B492" s="452" t="s">
        <v>837</v>
      </c>
      <c r="C492" s="452" t="s">
        <v>1</v>
      </c>
      <c r="D492" s="452" t="s">
        <v>1094</v>
      </c>
      <c r="E492" s="452" t="s">
        <v>541</v>
      </c>
      <c r="F492" s="452">
        <f t="shared" si="7"/>
        <v>2012</v>
      </c>
      <c r="G492" s="455" t="s">
        <v>1093</v>
      </c>
      <c r="H492" s="454">
        <v>72.900000000000006</v>
      </c>
      <c r="I492" s="453">
        <v>8.32</v>
      </c>
      <c r="J492" s="453">
        <v>10.37</v>
      </c>
      <c r="K492" s="453">
        <v>52.56</v>
      </c>
      <c r="L492" s="452" t="s">
        <v>959</v>
      </c>
      <c r="M492" s="453">
        <v>5653.98</v>
      </c>
      <c r="N492" s="452" t="s">
        <v>215</v>
      </c>
      <c r="O492" s="451">
        <v>17</v>
      </c>
    </row>
    <row r="493" spans="1:15">
      <c r="A493" s="452" t="s">
        <v>813</v>
      </c>
      <c r="B493" s="452" t="s">
        <v>814</v>
      </c>
      <c r="C493" s="452" t="s">
        <v>55</v>
      </c>
      <c r="D493" s="452" t="s">
        <v>1092</v>
      </c>
      <c r="E493" s="452" t="s">
        <v>541</v>
      </c>
      <c r="F493" s="452">
        <f t="shared" si="7"/>
        <v>2012</v>
      </c>
      <c r="G493" s="455" t="s">
        <v>1091</v>
      </c>
      <c r="H493" s="454">
        <v>4.5</v>
      </c>
      <c r="I493" s="453">
        <v>8.31</v>
      </c>
      <c r="J493" s="453">
        <v>10</v>
      </c>
      <c r="K493" s="453">
        <v>55.91</v>
      </c>
      <c r="L493" s="452" t="s">
        <v>1040</v>
      </c>
      <c r="M493" s="453">
        <v>465.14</v>
      </c>
      <c r="N493" s="452" t="s">
        <v>215</v>
      </c>
      <c r="O493" s="451">
        <v>28</v>
      </c>
    </row>
    <row r="494" spans="1:15">
      <c r="A494" s="452" t="s">
        <v>801</v>
      </c>
      <c r="B494" s="452" t="s">
        <v>802</v>
      </c>
      <c r="C494" s="452" t="s">
        <v>1</v>
      </c>
      <c r="D494" s="452" t="s">
        <v>1090</v>
      </c>
      <c r="E494" s="452" t="s">
        <v>541</v>
      </c>
      <c r="F494" s="452">
        <f t="shared" si="7"/>
        <v>2012</v>
      </c>
      <c r="G494" s="455" t="s">
        <v>1089</v>
      </c>
      <c r="H494" s="454">
        <v>234.4</v>
      </c>
      <c r="I494" s="453">
        <v>8.08</v>
      </c>
      <c r="J494" s="453">
        <v>10</v>
      </c>
      <c r="K494" s="453">
        <v>56</v>
      </c>
      <c r="L494" s="452" t="s">
        <v>97</v>
      </c>
      <c r="M494" s="453" t="s">
        <v>97</v>
      </c>
      <c r="N494" s="452" t="s">
        <v>97</v>
      </c>
      <c r="O494" s="451">
        <v>5</v>
      </c>
    </row>
    <row r="495" spans="1:15">
      <c r="A495" s="452" t="s">
        <v>813</v>
      </c>
      <c r="B495" s="452" t="s">
        <v>815</v>
      </c>
      <c r="C495" s="452" t="s">
        <v>55</v>
      </c>
      <c r="D495" s="452" t="s">
        <v>1088</v>
      </c>
      <c r="E495" s="452" t="s">
        <v>541</v>
      </c>
      <c r="F495" s="452">
        <f t="shared" si="7"/>
        <v>2012</v>
      </c>
      <c r="G495" s="455" t="s">
        <v>1087</v>
      </c>
      <c r="H495" s="454">
        <v>4.7</v>
      </c>
      <c r="I495" s="453">
        <v>8.15</v>
      </c>
      <c r="J495" s="453">
        <v>10</v>
      </c>
      <c r="K495" s="453">
        <v>56.86</v>
      </c>
      <c r="L495" s="452" t="s">
        <v>1040</v>
      </c>
      <c r="M495" s="453">
        <v>387.32</v>
      </c>
      <c r="N495" s="452" t="s">
        <v>215</v>
      </c>
      <c r="O495" s="451">
        <v>31</v>
      </c>
    </row>
    <row r="496" spans="1:15">
      <c r="A496" s="452" t="s">
        <v>872</v>
      </c>
      <c r="B496" s="452" t="s">
        <v>873</v>
      </c>
      <c r="C496" s="452" t="s">
        <v>854</v>
      </c>
      <c r="D496" s="452" t="s">
        <v>1086</v>
      </c>
      <c r="E496" s="452" t="s">
        <v>541</v>
      </c>
      <c r="F496" s="452">
        <f t="shared" si="7"/>
        <v>2012</v>
      </c>
      <c r="G496" s="455" t="s">
        <v>1085</v>
      </c>
      <c r="H496" s="454">
        <v>63.3</v>
      </c>
      <c r="I496" s="453">
        <v>7.8</v>
      </c>
      <c r="J496" s="453">
        <v>9.8000000000000007</v>
      </c>
      <c r="K496" s="453">
        <v>48</v>
      </c>
      <c r="L496" s="452" t="s">
        <v>1040</v>
      </c>
      <c r="M496" s="453">
        <v>4853</v>
      </c>
      <c r="N496" s="452" t="s">
        <v>215</v>
      </c>
      <c r="O496" s="451">
        <v>10</v>
      </c>
    </row>
    <row r="497" spans="1:15">
      <c r="A497" s="452" t="s">
        <v>797</v>
      </c>
      <c r="B497" s="452" t="s">
        <v>1084</v>
      </c>
      <c r="C497" s="452" t="s">
        <v>31</v>
      </c>
      <c r="D497" s="452" t="s">
        <v>1083</v>
      </c>
      <c r="E497" s="452" t="s">
        <v>541</v>
      </c>
      <c r="F497" s="452">
        <f t="shared" si="7"/>
        <v>2012</v>
      </c>
      <c r="G497" s="455" t="s">
        <v>1082</v>
      </c>
      <c r="H497" s="454">
        <v>0</v>
      </c>
      <c r="I497" s="453">
        <v>8.33</v>
      </c>
      <c r="J497" s="453">
        <v>10</v>
      </c>
      <c r="K497" s="453">
        <v>53.94</v>
      </c>
      <c r="L497" s="452" t="s">
        <v>1040</v>
      </c>
      <c r="M497" s="453">
        <v>5663</v>
      </c>
      <c r="N497" s="452" t="s">
        <v>796</v>
      </c>
      <c r="O497" s="451">
        <v>11</v>
      </c>
    </row>
    <row r="498" spans="1:15">
      <c r="A498" s="452" t="s">
        <v>818</v>
      </c>
      <c r="B498" s="452" t="s">
        <v>820</v>
      </c>
      <c r="C498" s="452" t="s">
        <v>61</v>
      </c>
      <c r="D498" s="452" t="s">
        <v>1081</v>
      </c>
      <c r="E498" s="452" t="s">
        <v>541</v>
      </c>
      <c r="F498" s="452">
        <f t="shared" si="7"/>
        <v>2012</v>
      </c>
      <c r="G498" s="455" t="s">
        <v>1080</v>
      </c>
      <c r="H498" s="454">
        <v>-133.4</v>
      </c>
      <c r="I498" s="453">
        <v>8.16</v>
      </c>
      <c r="J498" s="453">
        <v>10.050000000000001</v>
      </c>
      <c r="K498" s="453">
        <v>46.17</v>
      </c>
      <c r="L498" s="452" t="s">
        <v>1040</v>
      </c>
      <c r="M498" s="453">
        <v>6187.67</v>
      </c>
      <c r="N498" s="452" t="s">
        <v>796</v>
      </c>
      <c r="O498" s="451">
        <v>6</v>
      </c>
    </row>
    <row r="499" spans="1:15">
      <c r="A499" s="452" t="s">
        <v>833</v>
      </c>
      <c r="B499" s="452" t="s">
        <v>834</v>
      </c>
      <c r="C499" s="452" t="s">
        <v>79</v>
      </c>
      <c r="D499" s="452" t="s">
        <v>1079</v>
      </c>
      <c r="E499" s="452" t="s">
        <v>541</v>
      </c>
      <c r="F499" s="452">
        <f t="shared" si="7"/>
        <v>2012</v>
      </c>
      <c r="G499" s="455" t="s">
        <v>1078</v>
      </c>
      <c r="H499" s="454">
        <v>118.5</v>
      </c>
      <c r="I499" s="453">
        <v>6.7</v>
      </c>
      <c r="J499" s="453">
        <v>10.3</v>
      </c>
      <c r="K499" s="453">
        <v>42.07</v>
      </c>
      <c r="L499" s="452" t="s">
        <v>970</v>
      </c>
      <c r="M499" s="453">
        <v>7403.53</v>
      </c>
      <c r="N499" s="452" t="s">
        <v>215</v>
      </c>
      <c r="O499" s="451">
        <v>12</v>
      </c>
    </row>
    <row r="500" spans="1:15">
      <c r="A500" s="452" t="s">
        <v>853</v>
      </c>
      <c r="B500" s="452" t="s">
        <v>1077</v>
      </c>
      <c r="C500" s="452" t="s">
        <v>77</v>
      </c>
      <c r="D500" s="452" t="s">
        <v>1076</v>
      </c>
      <c r="E500" s="452" t="s">
        <v>541</v>
      </c>
      <c r="F500" s="452">
        <f t="shared" si="7"/>
        <v>2012</v>
      </c>
      <c r="G500" s="455" t="s">
        <v>1075</v>
      </c>
      <c r="H500" s="454">
        <v>19.399999999999999</v>
      </c>
      <c r="I500" s="453">
        <v>7.61</v>
      </c>
      <c r="J500" s="453">
        <v>9.4</v>
      </c>
      <c r="K500" s="453">
        <v>48</v>
      </c>
      <c r="L500" s="452" t="s">
        <v>1074</v>
      </c>
      <c r="M500" s="453">
        <v>671.05</v>
      </c>
      <c r="N500" s="452" t="s">
        <v>215</v>
      </c>
      <c r="O500" s="451">
        <v>10</v>
      </c>
    </row>
    <row r="501" spans="1:15">
      <c r="A501" s="452" t="s">
        <v>874</v>
      </c>
      <c r="B501" s="452" t="s">
        <v>1073</v>
      </c>
      <c r="C501" s="452" t="s">
        <v>93</v>
      </c>
      <c r="D501" s="452" t="s">
        <v>1072</v>
      </c>
      <c r="E501" s="452" t="s">
        <v>541</v>
      </c>
      <c r="F501" s="452">
        <f t="shared" si="7"/>
        <v>2012</v>
      </c>
      <c r="G501" s="455" t="s">
        <v>1071</v>
      </c>
      <c r="H501" s="454">
        <v>0</v>
      </c>
      <c r="I501" s="453" t="s">
        <v>97</v>
      </c>
      <c r="J501" s="453">
        <v>10.4</v>
      </c>
      <c r="K501" s="453">
        <v>49.31</v>
      </c>
      <c r="L501" s="452" t="s">
        <v>964</v>
      </c>
      <c r="M501" s="453">
        <v>2104.54</v>
      </c>
      <c r="N501" s="452" t="s">
        <v>215</v>
      </c>
      <c r="O501" s="451">
        <v>1</v>
      </c>
    </row>
    <row r="502" spans="1:15" ht="30">
      <c r="A502" s="452" t="s">
        <v>880</v>
      </c>
      <c r="B502" s="452" t="s">
        <v>1070</v>
      </c>
      <c r="C502" s="452" t="s">
        <v>85</v>
      </c>
      <c r="D502" s="452" t="s">
        <v>1069</v>
      </c>
      <c r="E502" s="452" t="s">
        <v>541</v>
      </c>
      <c r="F502" s="452">
        <f t="shared" si="7"/>
        <v>2012</v>
      </c>
      <c r="G502" s="455" t="s">
        <v>1068</v>
      </c>
      <c r="H502" s="454">
        <v>2.7</v>
      </c>
      <c r="I502" s="453">
        <v>7.99</v>
      </c>
      <c r="J502" s="453">
        <v>9.6</v>
      </c>
      <c r="K502" s="453">
        <v>54</v>
      </c>
      <c r="L502" s="452" t="s">
        <v>1067</v>
      </c>
      <c r="M502" s="453">
        <v>243.51</v>
      </c>
      <c r="N502" s="452" t="s">
        <v>796</v>
      </c>
      <c r="O502" s="451">
        <v>6</v>
      </c>
    </row>
    <row r="503" spans="1:15">
      <c r="A503" s="452" t="s">
        <v>863</v>
      </c>
      <c r="B503" s="452" t="s">
        <v>837</v>
      </c>
      <c r="C503" s="452" t="s">
        <v>1</v>
      </c>
      <c r="D503" s="452" t="s">
        <v>1066</v>
      </c>
      <c r="E503" s="452" t="s">
        <v>541</v>
      </c>
      <c r="F503" s="452">
        <f t="shared" si="7"/>
        <v>2012</v>
      </c>
      <c r="G503" s="455" t="s">
        <v>1065</v>
      </c>
      <c r="H503" s="454">
        <v>8</v>
      </c>
      <c r="I503" s="453">
        <v>7.79</v>
      </c>
      <c r="J503" s="453">
        <v>9.25</v>
      </c>
      <c r="K503" s="453">
        <v>53.04</v>
      </c>
      <c r="L503" s="452" t="s">
        <v>1040</v>
      </c>
      <c r="M503" s="453">
        <v>319.52999999999997</v>
      </c>
      <c r="N503" s="452" t="s">
        <v>215</v>
      </c>
      <c r="O503" s="451">
        <v>11</v>
      </c>
    </row>
    <row r="504" spans="1:15">
      <c r="A504" s="452" t="s">
        <v>833</v>
      </c>
      <c r="B504" s="452" t="s">
        <v>1028</v>
      </c>
      <c r="C504" s="452" t="s">
        <v>3</v>
      </c>
      <c r="D504" s="452" t="s">
        <v>1064</v>
      </c>
      <c r="E504" s="452" t="s">
        <v>541</v>
      </c>
      <c r="F504" s="452">
        <f t="shared" si="7"/>
        <v>2012</v>
      </c>
      <c r="G504" s="455" t="s">
        <v>1063</v>
      </c>
      <c r="H504" s="454">
        <v>9.1999999999999993</v>
      </c>
      <c r="I504" s="453">
        <v>6.35</v>
      </c>
      <c r="J504" s="453">
        <v>10.1</v>
      </c>
      <c r="K504" s="453">
        <v>43.51</v>
      </c>
      <c r="L504" s="452" t="s">
        <v>939</v>
      </c>
      <c r="M504" s="453">
        <v>354.89</v>
      </c>
      <c r="N504" s="452" t="s">
        <v>215</v>
      </c>
      <c r="O504" s="451">
        <v>11</v>
      </c>
    </row>
    <row r="505" spans="1:15">
      <c r="A505" s="452" t="s">
        <v>813</v>
      </c>
      <c r="B505" s="452" t="s">
        <v>1062</v>
      </c>
      <c r="C505" s="452" t="s">
        <v>55</v>
      </c>
      <c r="D505" s="452" t="s">
        <v>1061</v>
      </c>
      <c r="E505" s="452" t="s">
        <v>541</v>
      </c>
      <c r="F505" s="452">
        <f t="shared" si="7"/>
        <v>2012</v>
      </c>
      <c r="G505" s="455" t="s">
        <v>1060</v>
      </c>
      <c r="H505" s="454">
        <v>43.1</v>
      </c>
      <c r="I505" s="453">
        <v>8.11</v>
      </c>
      <c r="J505" s="453">
        <v>10</v>
      </c>
      <c r="K505" s="453">
        <v>56.29</v>
      </c>
      <c r="L505" s="452" t="s">
        <v>959</v>
      </c>
      <c r="M505" s="453">
        <v>1385.83</v>
      </c>
      <c r="N505" s="452" t="s">
        <v>215</v>
      </c>
      <c r="O505" s="451">
        <v>23</v>
      </c>
    </row>
    <row r="506" spans="1:15">
      <c r="A506" s="452" t="s">
        <v>1059</v>
      </c>
      <c r="B506" s="452" t="s">
        <v>1058</v>
      </c>
      <c r="C506" s="452" t="s">
        <v>39</v>
      </c>
      <c r="D506" s="452" t="s">
        <v>1057</v>
      </c>
      <c r="E506" s="452" t="s">
        <v>541</v>
      </c>
      <c r="F506" s="452">
        <f t="shared" si="7"/>
        <v>2012</v>
      </c>
      <c r="G506" s="455" t="s">
        <v>1056</v>
      </c>
      <c r="H506" s="454">
        <v>4.3</v>
      </c>
      <c r="I506" s="453" t="s">
        <v>97</v>
      </c>
      <c r="J506" s="453">
        <v>10.199999999999999</v>
      </c>
      <c r="K506" s="453" t="s">
        <v>97</v>
      </c>
      <c r="L506" s="452" t="s">
        <v>1040</v>
      </c>
      <c r="M506" s="453" t="s">
        <v>97</v>
      </c>
      <c r="N506" s="452" t="s">
        <v>796</v>
      </c>
      <c r="O506" s="451">
        <v>11</v>
      </c>
    </row>
    <row r="507" spans="1:15">
      <c r="A507" s="452" t="s">
        <v>880</v>
      </c>
      <c r="B507" s="452" t="s">
        <v>428</v>
      </c>
      <c r="C507" s="452" t="s">
        <v>817</v>
      </c>
      <c r="D507" s="452" t="s">
        <v>1055</v>
      </c>
      <c r="E507" s="452" t="s">
        <v>541</v>
      </c>
      <c r="F507" s="452">
        <f t="shared" si="7"/>
        <v>2012</v>
      </c>
      <c r="G507" s="455" t="s">
        <v>1054</v>
      </c>
      <c r="H507" s="454">
        <v>50</v>
      </c>
      <c r="I507" s="453">
        <v>7.67</v>
      </c>
      <c r="J507" s="453">
        <v>9.8000000000000007</v>
      </c>
      <c r="K507" s="453">
        <v>52.1</v>
      </c>
      <c r="L507" s="452" t="s">
        <v>1053</v>
      </c>
      <c r="M507" s="453">
        <v>1830.2</v>
      </c>
      <c r="N507" s="452" t="s">
        <v>215</v>
      </c>
      <c r="O507" s="451">
        <v>7</v>
      </c>
    </row>
    <row r="508" spans="1:15">
      <c r="A508" s="452" t="s">
        <v>830</v>
      </c>
      <c r="B508" s="452" t="s">
        <v>832</v>
      </c>
      <c r="C508" s="452" t="s">
        <v>35</v>
      </c>
      <c r="D508" s="452" t="s">
        <v>1052</v>
      </c>
      <c r="E508" s="452" t="s">
        <v>541</v>
      </c>
      <c r="F508" s="452">
        <f t="shared" si="7"/>
        <v>2012</v>
      </c>
      <c r="G508" s="455" t="s">
        <v>1050</v>
      </c>
      <c r="H508" s="454">
        <v>18.100000000000001</v>
      </c>
      <c r="I508" s="453">
        <v>7.96</v>
      </c>
      <c r="J508" s="453">
        <v>9.31</v>
      </c>
      <c r="K508" s="453">
        <v>50.13</v>
      </c>
      <c r="L508" s="452" t="s">
        <v>959</v>
      </c>
      <c r="M508" s="453">
        <v>1002.77</v>
      </c>
      <c r="N508" s="452" t="s">
        <v>215</v>
      </c>
      <c r="O508" s="451">
        <v>7</v>
      </c>
    </row>
    <row r="509" spans="1:15">
      <c r="A509" s="452" t="s">
        <v>830</v>
      </c>
      <c r="B509" s="452" t="s">
        <v>807</v>
      </c>
      <c r="C509" s="452" t="s">
        <v>35</v>
      </c>
      <c r="D509" s="452" t="s">
        <v>1051</v>
      </c>
      <c r="E509" s="452" t="s">
        <v>541</v>
      </c>
      <c r="F509" s="452">
        <f t="shared" si="7"/>
        <v>2012</v>
      </c>
      <c r="G509" s="455" t="s">
        <v>1050</v>
      </c>
      <c r="H509" s="454">
        <v>11.3</v>
      </c>
      <c r="I509" s="453">
        <v>7.56</v>
      </c>
      <c r="J509" s="453">
        <v>9.81</v>
      </c>
      <c r="K509" s="453">
        <v>50.06</v>
      </c>
      <c r="L509" s="452" t="s">
        <v>959</v>
      </c>
      <c r="M509" s="453">
        <v>400.75</v>
      </c>
      <c r="N509" s="452" t="s">
        <v>215</v>
      </c>
      <c r="O509" s="451">
        <v>7</v>
      </c>
    </row>
    <row r="510" spans="1:15">
      <c r="A510" s="452" t="s">
        <v>864</v>
      </c>
      <c r="B510" s="452" t="s">
        <v>1049</v>
      </c>
      <c r="C510" s="452" t="s">
        <v>63</v>
      </c>
      <c r="D510" s="452" t="s">
        <v>1048</v>
      </c>
      <c r="E510" s="452" t="s">
        <v>541</v>
      </c>
      <c r="F510" s="452">
        <f t="shared" si="7"/>
        <v>2012</v>
      </c>
      <c r="G510" s="455" t="s">
        <v>1047</v>
      </c>
      <c r="H510" s="454">
        <v>27.7</v>
      </c>
      <c r="I510" s="453">
        <v>8.27</v>
      </c>
      <c r="J510" s="453">
        <v>9.8000000000000007</v>
      </c>
      <c r="K510" s="453">
        <v>49.92</v>
      </c>
      <c r="L510" s="452" t="s">
        <v>1046</v>
      </c>
      <c r="M510" s="453">
        <v>1677.22</v>
      </c>
      <c r="N510" s="452" t="s">
        <v>796</v>
      </c>
      <c r="O510" s="451">
        <v>9</v>
      </c>
    </row>
    <row r="511" spans="1:15">
      <c r="A511" s="452" t="s">
        <v>1045</v>
      </c>
      <c r="B511" s="452" t="s">
        <v>428</v>
      </c>
      <c r="C511" s="452" t="s">
        <v>817</v>
      </c>
      <c r="D511" s="452" t="s">
        <v>1044</v>
      </c>
      <c r="E511" s="452" t="s">
        <v>541</v>
      </c>
      <c r="F511" s="452">
        <f t="shared" si="7"/>
        <v>2012</v>
      </c>
      <c r="G511" s="455" t="s">
        <v>1041</v>
      </c>
      <c r="H511" s="454">
        <v>154</v>
      </c>
      <c r="I511" s="453">
        <v>7.68</v>
      </c>
      <c r="J511" s="453">
        <v>9.8000000000000007</v>
      </c>
      <c r="K511" s="453">
        <v>52.1</v>
      </c>
      <c r="L511" s="452" t="s">
        <v>1043</v>
      </c>
      <c r="M511" s="453" t="s">
        <v>97</v>
      </c>
      <c r="N511" s="452" t="s">
        <v>97</v>
      </c>
      <c r="O511" s="451">
        <v>7</v>
      </c>
    </row>
    <row r="512" spans="1:15">
      <c r="A512" s="452" t="s">
        <v>818</v>
      </c>
      <c r="B512" s="452" t="s">
        <v>819</v>
      </c>
      <c r="C512" s="452" t="s">
        <v>91</v>
      </c>
      <c r="D512" s="452" t="s">
        <v>1042</v>
      </c>
      <c r="E512" s="452" t="s">
        <v>541</v>
      </c>
      <c r="F512" s="452">
        <f t="shared" si="7"/>
        <v>2012</v>
      </c>
      <c r="G512" s="455" t="s">
        <v>1041</v>
      </c>
      <c r="H512" s="454">
        <v>-48.1</v>
      </c>
      <c r="I512" s="453">
        <v>8.86</v>
      </c>
      <c r="J512" s="453">
        <v>10.050000000000001</v>
      </c>
      <c r="K512" s="453">
        <v>51.49</v>
      </c>
      <c r="L512" s="452" t="s">
        <v>1040</v>
      </c>
      <c r="M512" s="453">
        <v>2001.79</v>
      </c>
      <c r="N512" s="452" t="s">
        <v>796</v>
      </c>
      <c r="O512" s="451">
        <v>8</v>
      </c>
    </row>
    <row r="513" spans="1:15">
      <c r="A513" s="452" t="s">
        <v>805</v>
      </c>
      <c r="B513" s="452" t="s">
        <v>832</v>
      </c>
      <c r="C513" s="452" t="s">
        <v>35</v>
      </c>
      <c r="D513" s="452" t="s">
        <v>1039</v>
      </c>
      <c r="E513" s="452" t="s">
        <v>541</v>
      </c>
      <c r="F513" s="452">
        <f t="shared" si="7"/>
        <v>2012</v>
      </c>
      <c r="G513" s="455" t="s">
        <v>1038</v>
      </c>
      <c r="H513" s="454">
        <v>24</v>
      </c>
      <c r="I513" s="453">
        <v>8.0299999999999994</v>
      </c>
      <c r="J513" s="453">
        <v>9.5</v>
      </c>
      <c r="K513" s="453">
        <v>49.23</v>
      </c>
      <c r="L513" s="452" t="s">
        <v>989</v>
      </c>
      <c r="M513" s="453">
        <v>1150</v>
      </c>
      <c r="N513" s="452" t="s">
        <v>215</v>
      </c>
      <c r="O513" s="451">
        <v>14</v>
      </c>
    </row>
    <row r="514" spans="1:15">
      <c r="A514" s="452" t="s">
        <v>864</v>
      </c>
      <c r="B514" s="452" t="s">
        <v>1037</v>
      </c>
      <c r="C514" s="452" t="s">
        <v>45</v>
      </c>
      <c r="D514" s="452" t="s">
        <v>1036</v>
      </c>
      <c r="E514" s="452" t="s">
        <v>541</v>
      </c>
      <c r="F514" s="452">
        <f t="shared" si="7"/>
        <v>2012</v>
      </c>
      <c r="G514" s="455" t="s">
        <v>1035</v>
      </c>
      <c r="H514" s="454">
        <v>14.4</v>
      </c>
      <c r="I514" s="453">
        <v>6.56</v>
      </c>
      <c r="J514" s="453">
        <v>9.6</v>
      </c>
      <c r="K514" s="453">
        <v>40</v>
      </c>
      <c r="L514" s="452" t="s">
        <v>974</v>
      </c>
      <c r="M514" s="453">
        <v>48.63</v>
      </c>
      <c r="N514" s="452" t="s">
        <v>796</v>
      </c>
      <c r="O514" s="451">
        <v>9</v>
      </c>
    </row>
    <row r="515" spans="1:15">
      <c r="A515" s="452" t="s">
        <v>849</v>
      </c>
      <c r="B515" s="452" t="s">
        <v>850</v>
      </c>
      <c r="C515" s="452" t="s">
        <v>35</v>
      </c>
      <c r="D515" s="452" t="s">
        <v>1034</v>
      </c>
      <c r="E515" s="452" t="s">
        <v>541</v>
      </c>
      <c r="F515" s="452">
        <f t="shared" si="7"/>
        <v>2012</v>
      </c>
      <c r="G515" s="455" t="s">
        <v>1033</v>
      </c>
      <c r="H515" s="454">
        <v>44</v>
      </c>
      <c r="I515" s="453">
        <v>8.0500000000000007</v>
      </c>
      <c r="J515" s="453">
        <v>9.75</v>
      </c>
      <c r="K515" s="453">
        <v>48.33</v>
      </c>
      <c r="L515" s="452" t="s">
        <v>959</v>
      </c>
      <c r="M515" s="453">
        <v>921.85</v>
      </c>
      <c r="N515" s="452" t="s">
        <v>796</v>
      </c>
      <c r="O515" s="451">
        <v>14</v>
      </c>
    </row>
    <row r="516" spans="1:15">
      <c r="A516" s="452" t="s">
        <v>874</v>
      </c>
      <c r="B516" s="452" t="s">
        <v>877</v>
      </c>
      <c r="C516" s="452" t="s">
        <v>51</v>
      </c>
      <c r="D516" s="452" t="s">
        <v>1032</v>
      </c>
      <c r="E516" s="452" t="s">
        <v>541</v>
      </c>
      <c r="F516" s="452">
        <f t="shared" si="7"/>
        <v>2012</v>
      </c>
      <c r="G516" s="455" t="s">
        <v>1031</v>
      </c>
      <c r="H516" s="454">
        <v>28.5</v>
      </c>
      <c r="I516" s="453" t="s">
        <v>97</v>
      </c>
      <c r="J516" s="453">
        <v>10.3</v>
      </c>
      <c r="K516" s="453">
        <v>51.61</v>
      </c>
      <c r="L516" s="452" t="s">
        <v>964</v>
      </c>
      <c r="M516" s="453" t="s">
        <v>97</v>
      </c>
      <c r="N516" s="452" t="s">
        <v>97</v>
      </c>
      <c r="O516" s="451">
        <v>6</v>
      </c>
    </row>
    <row r="517" spans="1:15">
      <c r="A517" s="452" t="s">
        <v>874</v>
      </c>
      <c r="B517" s="452" t="s">
        <v>875</v>
      </c>
      <c r="C517" s="452" t="s">
        <v>47</v>
      </c>
      <c r="D517" s="452" t="s">
        <v>1030</v>
      </c>
      <c r="E517" s="452" t="s">
        <v>541</v>
      </c>
      <c r="F517" s="452">
        <f t="shared" si="7"/>
        <v>2012</v>
      </c>
      <c r="G517" s="455" t="s">
        <v>1029</v>
      </c>
      <c r="H517" s="454">
        <v>14.9</v>
      </c>
      <c r="I517" s="453">
        <v>9.41</v>
      </c>
      <c r="J517" s="453">
        <v>10.3</v>
      </c>
      <c r="K517" s="453">
        <v>59.09</v>
      </c>
      <c r="L517" s="452" t="s">
        <v>964</v>
      </c>
      <c r="M517" s="453">
        <v>417.85</v>
      </c>
      <c r="N517" s="452" t="s">
        <v>215</v>
      </c>
      <c r="O517" s="451">
        <v>7</v>
      </c>
    </row>
    <row r="518" spans="1:15" ht="30">
      <c r="A518" s="452" t="s">
        <v>874</v>
      </c>
      <c r="B518" s="452" t="s">
        <v>1028</v>
      </c>
      <c r="C518" s="452" t="s">
        <v>3</v>
      </c>
      <c r="D518" s="452" t="s">
        <v>1027</v>
      </c>
      <c r="E518" s="452" t="s">
        <v>541</v>
      </c>
      <c r="F518" s="452">
        <f t="shared" ref="F518:F581" si="8">YEAR(G518)</f>
        <v>2012</v>
      </c>
      <c r="G518" s="455" t="s">
        <v>1026</v>
      </c>
      <c r="H518" s="454">
        <v>205.7</v>
      </c>
      <c r="I518" s="453">
        <v>9.15</v>
      </c>
      <c r="J518" s="453">
        <v>10.4</v>
      </c>
      <c r="K518" s="453">
        <v>52.09</v>
      </c>
      <c r="L518" s="452" t="s">
        <v>964</v>
      </c>
      <c r="M518" s="453">
        <v>3928.42</v>
      </c>
      <c r="N518" s="452" t="s">
        <v>215</v>
      </c>
      <c r="O518" s="451">
        <v>8</v>
      </c>
    </row>
    <row r="519" spans="1:15">
      <c r="A519" s="452" t="s">
        <v>806</v>
      </c>
      <c r="B519" s="452" t="s">
        <v>807</v>
      </c>
      <c r="C519" s="452" t="s">
        <v>35</v>
      </c>
      <c r="D519" s="452" t="s">
        <v>1025</v>
      </c>
      <c r="E519" s="452" t="s">
        <v>541</v>
      </c>
      <c r="F519" s="452">
        <f t="shared" si="8"/>
        <v>2012</v>
      </c>
      <c r="G519" s="455" t="s">
        <v>1022</v>
      </c>
      <c r="H519" s="454">
        <v>23.2</v>
      </c>
      <c r="I519" s="453">
        <v>7.38</v>
      </c>
      <c r="J519" s="453">
        <v>9.75</v>
      </c>
      <c r="K519" s="453">
        <v>49.61</v>
      </c>
      <c r="L519" s="452" t="s">
        <v>959</v>
      </c>
      <c r="M519" s="453" t="s">
        <v>97</v>
      </c>
      <c r="N519" s="452" t="s">
        <v>97</v>
      </c>
      <c r="O519" s="451">
        <v>12</v>
      </c>
    </row>
    <row r="520" spans="1:15">
      <c r="A520" s="452" t="s">
        <v>800</v>
      </c>
      <c r="B520" s="452" t="s">
        <v>1024</v>
      </c>
      <c r="C520" s="452" t="s">
        <v>170</v>
      </c>
      <c r="D520" s="452" t="s">
        <v>1023</v>
      </c>
      <c r="E520" s="452" t="s">
        <v>541</v>
      </c>
      <c r="F520" s="452">
        <f t="shared" si="8"/>
        <v>2012</v>
      </c>
      <c r="G520" s="455" t="s">
        <v>1022</v>
      </c>
      <c r="H520" s="454">
        <v>12.5</v>
      </c>
      <c r="I520" s="453">
        <v>7.75</v>
      </c>
      <c r="J520" s="453">
        <v>9.8800000000000008</v>
      </c>
      <c r="K520" s="453">
        <v>51.5</v>
      </c>
      <c r="L520" s="452" t="s">
        <v>964</v>
      </c>
      <c r="M520" s="453">
        <v>119.18</v>
      </c>
      <c r="N520" s="452" t="s">
        <v>215</v>
      </c>
      <c r="O520" s="451">
        <v>9</v>
      </c>
    </row>
    <row r="521" spans="1:15">
      <c r="A521" s="452" t="s">
        <v>818</v>
      </c>
      <c r="B521" s="452" t="s">
        <v>819</v>
      </c>
      <c r="C521" s="452" t="s">
        <v>91</v>
      </c>
      <c r="D521" s="452" t="s">
        <v>1021</v>
      </c>
      <c r="E521" s="452" t="s">
        <v>541</v>
      </c>
      <c r="F521" s="452">
        <f t="shared" si="8"/>
        <v>2012</v>
      </c>
      <c r="G521" s="455" t="s">
        <v>1018</v>
      </c>
      <c r="H521" s="454">
        <v>-5.0999999999999996</v>
      </c>
      <c r="I521" s="453">
        <v>8.66</v>
      </c>
      <c r="J521" s="453">
        <v>9.7100000000000009</v>
      </c>
      <c r="K521" s="453">
        <v>51</v>
      </c>
      <c r="L521" s="452" t="s">
        <v>959</v>
      </c>
      <c r="M521" s="453">
        <v>1973.63</v>
      </c>
      <c r="N521" s="452" t="s">
        <v>796</v>
      </c>
      <c r="O521" s="451">
        <v>7</v>
      </c>
    </row>
    <row r="522" spans="1:15">
      <c r="A522" s="452" t="s">
        <v>860</v>
      </c>
      <c r="B522" s="452" t="s">
        <v>1020</v>
      </c>
      <c r="C522" s="452" t="s">
        <v>25</v>
      </c>
      <c r="D522" s="452" t="s">
        <v>1019</v>
      </c>
      <c r="E522" s="452" t="s">
        <v>541</v>
      </c>
      <c r="F522" s="452">
        <f t="shared" si="8"/>
        <v>2012</v>
      </c>
      <c r="G522" s="455" t="s">
        <v>1018</v>
      </c>
      <c r="H522" s="454">
        <v>71.099999999999994</v>
      </c>
      <c r="I522" s="453">
        <v>7.99</v>
      </c>
      <c r="J522" s="453">
        <v>10.4</v>
      </c>
      <c r="K522" s="453">
        <v>50.78</v>
      </c>
      <c r="L522" s="452" t="s">
        <v>939</v>
      </c>
      <c r="M522" s="453">
        <v>2407.73</v>
      </c>
      <c r="N522" s="452" t="s">
        <v>796</v>
      </c>
      <c r="O522" s="451">
        <v>8</v>
      </c>
    </row>
    <row r="523" spans="1:15">
      <c r="A523" s="452" t="s">
        <v>838</v>
      </c>
      <c r="B523" s="452" t="s">
        <v>1017</v>
      </c>
      <c r="C523" s="452" t="s">
        <v>91</v>
      </c>
      <c r="D523" s="452" t="s">
        <v>1016</v>
      </c>
      <c r="E523" s="452" t="s">
        <v>541</v>
      </c>
      <c r="F523" s="452">
        <f t="shared" si="8"/>
        <v>2012</v>
      </c>
      <c r="G523" s="455" t="s">
        <v>211</v>
      </c>
      <c r="H523" s="454">
        <v>259.60000000000002</v>
      </c>
      <c r="I523" s="453">
        <v>7.91</v>
      </c>
      <c r="J523" s="453">
        <v>9.8000000000000007</v>
      </c>
      <c r="K523" s="453">
        <v>52.3</v>
      </c>
      <c r="L523" s="452" t="s">
        <v>989</v>
      </c>
      <c r="M523" s="453">
        <v>6847</v>
      </c>
      <c r="N523" s="452" t="s">
        <v>796</v>
      </c>
      <c r="O523" s="451">
        <v>10</v>
      </c>
    </row>
    <row r="524" spans="1:15">
      <c r="A524" s="452" t="s">
        <v>823</v>
      </c>
      <c r="B524" s="452" t="s">
        <v>839</v>
      </c>
      <c r="C524" s="452" t="s">
        <v>57</v>
      </c>
      <c r="D524" s="452" t="s">
        <v>1015</v>
      </c>
      <c r="E524" s="452" t="s">
        <v>541</v>
      </c>
      <c r="F524" s="452">
        <f t="shared" si="8"/>
        <v>2012</v>
      </c>
      <c r="G524" s="455" t="s">
        <v>1012</v>
      </c>
      <c r="H524" s="454">
        <v>33.200000000000003</v>
      </c>
      <c r="I524" s="453">
        <v>8.01</v>
      </c>
      <c r="J524" s="453">
        <v>9.5</v>
      </c>
      <c r="K524" s="453">
        <v>51.82</v>
      </c>
      <c r="L524" s="452" t="s">
        <v>959</v>
      </c>
      <c r="M524" s="453">
        <v>1798.48</v>
      </c>
      <c r="N524" s="452" t="s">
        <v>796</v>
      </c>
      <c r="O524" s="451">
        <v>7</v>
      </c>
    </row>
    <row r="525" spans="1:15">
      <c r="A525" s="452" t="s">
        <v>808</v>
      </c>
      <c r="B525" s="452" t="s">
        <v>1014</v>
      </c>
      <c r="C525" s="452" t="s">
        <v>45</v>
      </c>
      <c r="D525" s="452" t="s">
        <v>1013</v>
      </c>
      <c r="E525" s="452" t="s">
        <v>541</v>
      </c>
      <c r="F525" s="452">
        <f t="shared" si="8"/>
        <v>2012</v>
      </c>
      <c r="G525" s="455" t="s">
        <v>1012</v>
      </c>
      <c r="H525" s="454">
        <v>350</v>
      </c>
      <c r="I525" s="453" t="s">
        <v>97</v>
      </c>
      <c r="J525" s="453">
        <v>10.5</v>
      </c>
      <c r="K525" s="453" t="s">
        <v>97</v>
      </c>
      <c r="L525" s="452" t="s">
        <v>964</v>
      </c>
      <c r="M525" s="453" t="s">
        <v>97</v>
      </c>
      <c r="N525" s="452" t="s">
        <v>97</v>
      </c>
      <c r="O525" s="451">
        <v>8</v>
      </c>
    </row>
    <row r="526" spans="1:15">
      <c r="A526" s="452" t="s">
        <v>874</v>
      </c>
      <c r="B526" s="452" t="s">
        <v>876</v>
      </c>
      <c r="C526" s="452" t="s">
        <v>1</v>
      </c>
      <c r="D526" s="452" t="s">
        <v>1011</v>
      </c>
      <c r="E526" s="452" t="s">
        <v>541</v>
      </c>
      <c r="F526" s="452">
        <f t="shared" si="8"/>
        <v>2012</v>
      </c>
      <c r="G526" s="455" t="s">
        <v>1010</v>
      </c>
      <c r="H526" s="454">
        <v>35.5</v>
      </c>
      <c r="I526" s="453">
        <v>8.57</v>
      </c>
      <c r="J526" s="453">
        <v>10.4</v>
      </c>
      <c r="K526" s="453">
        <v>52.37</v>
      </c>
      <c r="L526" s="452" t="s">
        <v>964</v>
      </c>
      <c r="M526" s="453">
        <v>788.6</v>
      </c>
      <c r="N526" s="452" t="s">
        <v>215</v>
      </c>
      <c r="O526" s="451">
        <v>6</v>
      </c>
    </row>
    <row r="527" spans="1:15">
      <c r="A527" s="452" t="s">
        <v>818</v>
      </c>
      <c r="B527" s="452" t="s">
        <v>820</v>
      </c>
      <c r="C527" s="452" t="s">
        <v>61</v>
      </c>
      <c r="D527" s="452" t="s">
        <v>1009</v>
      </c>
      <c r="E527" s="452" t="s">
        <v>541</v>
      </c>
      <c r="F527" s="452">
        <f t="shared" si="8"/>
        <v>2012</v>
      </c>
      <c r="G527" s="455" t="s">
        <v>1007</v>
      </c>
      <c r="H527" s="454">
        <v>74.900000000000006</v>
      </c>
      <c r="I527" s="453">
        <v>7.54</v>
      </c>
      <c r="J527" s="453">
        <v>9.7100000000000009</v>
      </c>
      <c r="K527" s="453">
        <v>42.55</v>
      </c>
      <c r="L527" s="452" t="s">
        <v>959</v>
      </c>
      <c r="M527" s="453">
        <v>6367.03</v>
      </c>
      <c r="N527" s="452" t="s">
        <v>796</v>
      </c>
      <c r="O527" s="451">
        <v>7</v>
      </c>
    </row>
    <row r="528" spans="1:15">
      <c r="A528" s="452" t="s">
        <v>861</v>
      </c>
      <c r="B528" s="452" t="s">
        <v>862</v>
      </c>
      <c r="C528" s="452" t="s">
        <v>21</v>
      </c>
      <c r="D528" s="452" t="s">
        <v>1008</v>
      </c>
      <c r="E528" s="452" t="s">
        <v>541</v>
      </c>
      <c r="F528" s="452">
        <f t="shared" si="8"/>
        <v>2012</v>
      </c>
      <c r="G528" s="455" t="s">
        <v>1007</v>
      </c>
      <c r="H528" s="454">
        <v>97.1</v>
      </c>
      <c r="I528" s="453">
        <v>8.1999999999999993</v>
      </c>
      <c r="J528" s="453">
        <v>10.25</v>
      </c>
      <c r="K528" s="453">
        <v>52.18</v>
      </c>
      <c r="L528" s="452" t="s">
        <v>959</v>
      </c>
      <c r="M528" s="453">
        <v>4842.5200000000004</v>
      </c>
      <c r="N528" s="452" t="s">
        <v>796</v>
      </c>
      <c r="O528" s="451">
        <v>5</v>
      </c>
    </row>
    <row r="529" spans="1:15">
      <c r="A529" s="452" t="s">
        <v>1006</v>
      </c>
      <c r="B529" s="452" t="s">
        <v>1005</v>
      </c>
      <c r="C529" s="452" t="s">
        <v>854</v>
      </c>
      <c r="D529" s="452" t="s">
        <v>1004</v>
      </c>
      <c r="E529" s="452" t="s">
        <v>541</v>
      </c>
      <c r="F529" s="452">
        <f t="shared" si="8"/>
        <v>2012</v>
      </c>
      <c r="G529" s="455" t="s">
        <v>994</v>
      </c>
      <c r="H529" s="454">
        <v>20.9</v>
      </c>
      <c r="I529" s="453">
        <v>7.17</v>
      </c>
      <c r="J529" s="453">
        <v>9.5</v>
      </c>
      <c r="K529" s="453">
        <v>49.14</v>
      </c>
      <c r="L529" s="452" t="s">
        <v>959</v>
      </c>
      <c r="M529" s="453">
        <v>561.74</v>
      </c>
      <c r="N529" s="452" t="s">
        <v>215</v>
      </c>
      <c r="O529" s="451">
        <v>7</v>
      </c>
    </row>
    <row r="530" spans="1:15">
      <c r="A530" s="452" t="s">
        <v>859</v>
      </c>
      <c r="B530" s="452" t="s">
        <v>428</v>
      </c>
      <c r="C530" s="452" t="s">
        <v>817</v>
      </c>
      <c r="D530" s="452" t="s">
        <v>1003</v>
      </c>
      <c r="E530" s="452" t="s">
        <v>541</v>
      </c>
      <c r="F530" s="452">
        <f t="shared" si="8"/>
        <v>2012</v>
      </c>
      <c r="G530" s="455" t="s">
        <v>994</v>
      </c>
      <c r="H530" s="454">
        <v>20.7</v>
      </c>
      <c r="I530" s="453">
        <v>7.66</v>
      </c>
      <c r="J530" s="453">
        <v>9.8000000000000007</v>
      </c>
      <c r="K530" s="453">
        <v>52.1</v>
      </c>
      <c r="L530" s="452" t="s">
        <v>964</v>
      </c>
      <c r="M530" s="453">
        <v>3253.92</v>
      </c>
      <c r="N530" s="452" t="s">
        <v>215</v>
      </c>
      <c r="O530" s="451">
        <v>9</v>
      </c>
    </row>
    <row r="531" spans="1:15">
      <c r="A531" s="452" t="s">
        <v>824</v>
      </c>
      <c r="B531" s="452" t="s">
        <v>870</v>
      </c>
      <c r="C531" s="452" t="s">
        <v>25</v>
      </c>
      <c r="D531" s="452" t="s">
        <v>1002</v>
      </c>
      <c r="E531" s="452" t="s">
        <v>541</v>
      </c>
      <c r="F531" s="452">
        <f t="shared" si="8"/>
        <v>2012</v>
      </c>
      <c r="G531" s="455" t="s">
        <v>994</v>
      </c>
      <c r="H531" s="454">
        <v>51</v>
      </c>
      <c r="I531" s="453" t="s">
        <v>97</v>
      </c>
      <c r="J531" s="453">
        <v>10.25</v>
      </c>
      <c r="K531" s="453" t="s">
        <v>97</v>
      </c>
      <c r="L531" s="452" t="s">
        <v>974</v>
      </c>
      <c r="M531" s="453" t="s">
        <v>97</v>
      </c>
      <c r="N531" s="452" t="s">
        <v>97</v>
      </c>
      <c r="O531" s="451">
        <v>5</v>
      </c>
    </row>
    <row r="532" spans="1:15">
      <c r="A532" s="452" t="s">
        <v>824</v>
      </c>
      <c r="B532" s="452" t="s">
        <v>1001</v>
      </c>
      <c r="C532" s="452" t="s">
        <v>25</v>
      </c>
      <c r="D532" s="452" t="s">
        <v>1000</v>
      </c>
      <c r="E532" s="452" t="s">
        <v>541</v>
      </c>
      <c r="F532" s="452">
        <f t="shared" si="8"/>
        <v>2012</v>
      </c>
      <c r="G532" s="455" t="s">
        <v>994</v>
      </c>
      <c r="H532" s="454">
        <v>33.700000000000003</v>
      </c>
      <c r="I532" s="453" t="s">
        <v>97</v>
      </c>
      <c r="J532" s="453">
        <v>10.25</v>
      </c>
      <c r="K532" s="453" t="s">
        <v>97</v>
      </c>
      <c r="L532" s="452" t="s">
        <v>974</v>
      </c>
      <c r="M532" s="453" t="s">
        <v>97</v>
      </c>
      <c r="N532" s="452" t="s">
        <v>97</v>
      </c>
      <c r="O532" s="451">
        <v>5</v>
      </c>
    </row>
    <row r="533" spans="1:15">
      <c r="A533" s="452" t="s">
        <v>800</v>
      </c>
      <c r="B533" s="452" t="s">
        <v>448</v>
      </c>
      <c r="C533" s="452" t="s">
        <v>19</v>
      </c>
      <c r="D533" s="452" t="s">
        <v>999</v>
      </c>
      <c r="E533" s="452" t="s">
        <v>541</v>
      </c>
      <c r="F533" s="452">
        <f t="shared" si="8"/>
        <v>2012</v>
      </c>
      <c r="G533" s="455" t="s">
        <v>994</v>
      </c>
      <c r="H533" s="454">
        <v>-28</v>
      </c>
      <c r="I533" s="453">
        <v>7.79</v>
      </c>
      <c r="J533" s="453">
        <v>10.3</v>
      </c>
      <c r="K533" s="453">
        <v>52</v>
      </c>
      <c r="L533" s="452" t="s">
        <v>964</v>
      </c>
      <c r="M533" s="453" t="s">
        <v>97</v>
      </c>
      <c r="N533" s="452" t="s">
        <v>97</v>
      </c>
      <c r="O533" s="451">
        <v>8</v>
      </c>
    </row>
    <row r="534" spans="1:15">
      <c r="A534" s="452" t="s">
        <v>800</v>
      </c>
      <c r="B534" s="452" t="s">
        <v>998</v>
      </c>
      <c r="C534" s="452" t="s">
        <v>33</v>
      </c>
      <c r="D534" s="452" t="s">
        <v>997</v>
      </c>
      <c r="E534" s="452" t="s">
        <v>541</v>
      </c>
      <c r="F534" s="452">
        <f t="shared" si="8"/>
        <v>2012</v>
      </c>
      <c r="G534" s="455" t="s">
        <v>994</v>
      </c>
      <c r="H534" s="454">
        <v>-181.2</v>
      </c>
      <c r="I534" s="453">
        <v>8.06</v>
      </c>
      <c r="J534" s="453">
        <v>10.4</v>
      </c>
      <c r="K534" s="453">
        <v>52</v>
      </c>
      <c r="L534" s="452" t="s">
        <v>964</v>
      </c>
      <c r="M534" s="453" t="s">
        <v>97</v>
      </c>
      <c r="N534" s="452" t="s">
        <v>97</v>
      </c>
      <c r="O534" s="451">
        <v>8</v>
      </c>
    </row>
    <row r="535" spans="1:15">
      <c r="A535" s="452" t="s">
        <v>800</v>
      </c>
      <c r="B535" s="452" t="s">
        <v>454</v>
      </c>
      <c r="C535" s="452" t="s">
        <v>69</v>
      </c>
      <c r="D535" s="452" t="s">
        <v>996</v>
      </c>
      <c r="E535" s="452" t="s">
        <v>541</v>
      </c>
      <c r="F535" s="452">
        <f t="shared" si="8"/>
        <v>2012</v>
      </c>
      <c r="G535" s="455" t="s">
        <v>994</v>
      </c>
      <c r="H535" s="454">
        <v>-217</v>
      </c>
      <c r="I535" s="453">
        <v>7.9</v>
      </c>
      <c r="J535" s="453">
        <v>10.45</v>
      </c>
      <c r="K535" s="453">
        <v>48</v>
      </c>
      <c r="L535" s="452" t="s">
        <v>964</v>
      </c>
      <c r="M535" s="453" t="s">
        <v>97</v>
      </c>
      <c r="N535" s="452" t="s">
        <v>97</v>
      </c>
      <c r="O535" s="451">
        <v>8</v>
      </c>
    </row>
    <row r="536" spans="1:15" ht="30">
      <c r="A536" s="452" t="s">
        <v>868</v>
      </c>
      <c r="B536" s="452" t="s">
        <v>869</v>
      </c>
      <c r="C536" s="452" t="s">
        <v>89</v>
      </c>
      <c r="D536" s="452" t="s">
        <v>995</v>
      </c>
      <c r="E536" s="452" t="s">
        <v>541</v>
      </c>
      <c r="F536" s="452">
        <f t="shared" si="8"/>
        <v>2012</v>
      </c>
      <c r="G536" s="455" t="s">
        <v>994</v>
      </c>
      <c r="H536" s="454">
        <v>0</v>
      </c>
      <c r="I536" s="453" t="s">
        <v>97</v>
      </c>
      <c r="J536" s="453">
        <v>11.4</v>
      </c>
      <c r="K536" s="453" t="s">
        <v>97</v>
      </c>
      <c r="L536" s="452" t="s">
        <v>97</v>
      </c>
      <c r="M536" s="453" t="s">
        <v>97</v>
      </c>
      <c r="N536" s="452" t="s">
        <v>97</v>
      </c>
      <c r="O536" s="451">
        <v>8</v>
      </c>
    </row>
    <row r="537" spans="1:15">
      <c r="A537" s="452" t="s">
        <v>844</v>
      </c>
      <c r="B537" s="452" t="s">
        <v>871</v>
      </c>
      <c r="C537" s="452" t="s">
        <v>75</v>
      </c>
      <c r="D537" s="452" t="s">
        <v>993</v>
      </c>
      <c r="E537" s="452" t="s">
        <v>541</v>
      </c>
      <c r="F537" s="452">
        <f t="shared" si="8"/>
        <v>2012</v>
      </c>
      <c r="G537" s="455" t="s">
        <v>992</v>
      </c>
      <c r="H537" s="454">
        <v>36.4</v>
      </c>
      <c r="I537" s="453">
        <v>7.8</v>
      </c>
      <c r="J537" s="453">
        <v>10.199999999999999</v>
      </c>
      <c r="K537" s="453">
        <v>51</v>
      </c>
      <c r="L537" s="452" t="s">
        <v>959</v>
      </c>
      <c r="M537" s="453">
        <v>770.1</v>
      </c>
      <c r="N537" s="452" t="s">
        <v>796</v>
      </c>
      <c r="O537" s="451">
        <v>8</v>
      </c>
    </row>
    <row r="538" spans="1:15">
      <c r="A538" s="452" t="s">
        <v>872</v>
      </c>
      <c r="B538" s="452" t="s">
        <v>201</v>
      </c>
      <c r="C538" s="452" t="s">
        <v>87</v>
      </c>
      <c r="D538" s="452" t="s">
        <v>991</v>
      </c>
      <c r="E538" s="452" t="s">
        <v>541</v>
      </c>
      <c r="F538" s="452">
        <f t="shared" si="8"/>
        <v>2012</v>
      </c>
      <c r="G538" s="455" t="s">
        <v>210</v>
      </c>
      <c r="H538" s="454">
        <v>27.7</v>
      </c>
      <c r="I538" s="453">
        <v>7.64</v>
      </c>
      <c r="J538" s="453">
        <v>9.8000000000000007</v>
      </c>
      <c r="K538" s="453">
        <v>47</v>
      </c>
      <c r="L538" s="452" t="s">
        <v>959</v>
      </c>
      <c r="M538" s="453" t="s">
        <v>97</v>
      </c>
      <c r="N538" s="452" t="s">
        <v>97</v>
      </c>
      <c r="O538" s="451">
        <v>8</v>
      </c>
    </row>
    <row r="539" spans="1:15">
      <c r="A539" s="452" t="s">
        <v>838</v>
      </c>
      <c r="B539" s="452" t="s">
        <v>839</v>
      </c>
      <c r="C539" s="452" t="s">
        <v>57</v>
      </c>
      <c r="D539" s="452" t="s">
        <v>760</v>
      </c>
      <c r="E539" s="452" t="s">
        <v>541</v>
      </c>
      <c r="F539" s="452">
        <f t="shared" si="8"/>
        <v>2013</v>
      </c>
      <c r="G539" s="455" t="s">
        <v>990</v>
      </c>
      <c r="H539" s="454">
        <v>67.400000000000006</v>
      </c>
      <c r="I539" s="453">
        <v>8.1300000000000008</v>
      </c>
      <c r="J539" s="453">
        <v>9.6999999999999993</v>
      </c>
      <c r="K539" s="453">
        <v>52.3</v>
      </c>
      <c r="L539" s="452" t="s">
        <v>989</v>
      </c>
      <c r="M539" s="453">
        <v>2052.56</v>
      </c>
      <c r="N539" s="452" t="s">
        <v>796</v>
      </c>
      <c r="O539" s="451">
        <v>10</v>
      </c>
    </row>
    <row r="540" spans="1:15">
      <c r="A540" s="452" t="s">
        <v>838</v>
      </c>
      <c r="B540" s="452" t="s">
        <v>840</v>
      </c>
      <c r="C540" s="452" t="s">
        <v>57</v>
      </c>
      <c r="D540" s="452" t="s">
        <v>762</v>
      </c>
      <c r="E540" s="452" t="s">
        <v>541</v>
      </c>
      <c r="F540" s="452">
        <f t="shared" si="8"/>
        <v>2013</v>
      </c>
      <c r="G540" s="455" t="s">
        <v>990</v>
      </c>
      <c r="H540" s="454">
        <v>26.2</v>
      </c>
      <c r="I540" s="453">
        <v>8.1300000000000008</v>
      </c>
      <c r="J540" s="453">
        <v>9.6999999999999993</v>
      </c>
      <c r="K540" s="453">
        <v>52.3</v>
      </c>
      <c r="L540" s="452" t="s">
        <v>989</v>
      </c>
      <c r="M540" s="453">
        <v>1364</v>
      </c>
      <c r="N540" s="452" t="s">
        <v>796</v>
      </c>
      <c r="O540" s="451">
        <v>10</v>
      </c>
    </row>
    <row r="541" spans="1:15">
      <c r="A541" s="452" t="s">
        <v>838</v>
      </c>
      <c r="B541" s="452" t="s">
        <v>840</v>
      </c>
      <c r="C541" s="452" t="s">
        <v>57</v>
      </c>
      <c r="D541" s="452" t="s">
        <v>761</v>
      </c>
      <c r="E541" s="452" t="s">
        <v>541</v>
      </c>
      <c r="F541" s="452">
        <f t="shared" si="8"/>
        <v>2013</v>
      </c>
      <c r="G541" s="455" t="s">
        <v>990</v>
      </c>
      <c r="H541" s="454">
        <v>21.7</v>
      </c>
      <c r="I541" s="453">
        <v>8.1300000000000008</v>
      </c>
      <c r="J541" s="453">
        <v>9.6999999999999993</v>
      </c>
      <c r="K541" s="453">
        <v>52.3</v>
      </c>
      <c r="L541" s="452" t="s">
        <v>989</v>
      </c>
      <c r="M541" s="453">
        <v>465.8</v>
      </c>
      <c r="N541" s="452" t="s">
        <v>796</v>
      </c>
      <c r="O541" s="451">
        <v>10</v>
      </c>
    </row>
    <row r="542" spans="1:15">
      <c r="A542" s="452" t="s">
        <v>864</v>
      </c>
      <c r="B542" s="452" t="s">
        <v>865</v>
      </c>
      <c r="C542" s="452" t="s">
        <v>854</v>
      </c>
      <c r="D542" s="452" t="s">
        <v>775</v>
      </c>
      <c r="E542" s="452" t="s">
        <v>541</v>
      </c>
      <c r="F542" s="452">
        <f t="shared" si="8"/>
        <v>2013</v>
      </c>
      <c r="G542" s="455" t="s">
        <v>988</v>
      </c>
      <c r="H542" s="454">
        <v>39.5</v>
      </c>
      <c r="I542" s="453">
        <v>7.03</v>
      </c>
      <c r="J542" s="453">
        <v>9.6</v>
      </c>
      <c r="K542" s="453">
        <v>40</v>
      </c>
      <c r="L542" s="452" t="s">
        <v>946</v>
      </c>
      <c r="M542" s="453">
        <v>237.6</v>
      </c>
      <c r="N542" s="452" t="s">
        <v>796</v>
      </c>
      <c r="O542" s="451">
        <v>4</v>
      </c>
    </row>
    <row r="543" spans="1:15">
      <c r="A543" s="452" t="s">
        <v>864</v>
      </c>
      <c r="B543" s="452" t="s">
        <v>867</v>
      </c>
      <c r="C543" s="452" t="s">
        <v>854</v>
      </c>
      <c r="D543" s="452" t="s">
        <v>776</v>
      </c>
      <c r="E543" s="452" t="s">
        <v>541</v>
      </c>
      <c r="F543" s="452">
        <f t="shared" si="8"/>
        <v>2013</v>
      </c>
      <c r="G543" s="455" t="s">
        <v>988</v>
      </c>
      <c r="H543" s="454">
        <v>43.5</v>
      </c>
      <c r="I543" s="453">
        <v>7.15</v>
      </c>
      <c r="J543" s="453">
        <v>9.6</v>
      </c>
      <c r="K543" s="453">
        <v>40</v>
      </c>
      <c r="L543" s="452" t="s">
        <v>946</v>
      </c>
      <c r="M543" s="453">
        <v>283.24</v>
      </c>
      <c r="N543" s="452" t="s">
        <v>796</v>
      </c>
      <c r="O543" s="451">
        <v>4</v>
      </c>
    </row>
    <row r="544" spans="1:15">
      <c r="A544" s="452" t="s">
        <v>821</v>
      </c>
      <c r="B544" s="452" t="s">
        <v>822</v>
      </c>
      <c r="C544" s="452" t="s">
        <v>89</v>
      </c>
      <c r="D544" s="452" t="s">
        <v>750</v>
      </c>
      <c r="E544" s="452" t="s">
        <v>541</v>
      </c>
      <c r="F544" s="452">
        <f t="shared" si="8"/>
        <v>2013</v>
      </c>
      <c r="G544" s="455" t="s">
        <v>987</v>
      </c>
      <c r="H544" s="454">
        <v>85</v>
      </c>
      <c r="I544" s="453">
        <v>6.97</v>
      </c>
      <c r="J544" s="453">
        <v>10.199999999999999</v>
      </c>
      <c r="K544" s="453">
        <v>42.67</v>
      </c>
      <c r="L544" s="452" t="s">
        <v>955</v>
      </c>
      <c r="M544" s="453">
        <v>2398.83</v>
      </c>
      <c r="N544" s="452" t="s">
        <v>796</v>
      </c>
      <c r="O544" s="451">
        <v>16</v>
      </c>
    </row>
    <row r="545" spans="1:15" ht="30">
      <c r="A545" s="452" t="s">
        <v>868</v>
      </c>
      <c r="B545" s="452" t="s">
        <v>871</v>
      </c>
      <c r="C545" s="452" t="s">
        <v>75</v>
      </c>
      <c r="D545" s="452" t="s">
        <v>780</v>
      </c>
      <c r="E545" s="452" t="s">
        <v>541</v>
      </c>
      <c r="F545" s="452">
        <f t="shared" si="8"/>
        <v>2013</v>
      </c>
      <c r="G545" s="455" t="s">
        <v>986</v>
      </c>
      <c r="H545" s="454">
        <v>4.2</v>
      </c>
      <c r="I545" s="453">
        <v>8.36</v>
      </c>
      <c r="J545" s="453">
        <v>11.4</v>
      </c>
      <c r="K545" s="453">
        <v>52.81</v>
      </c>
      <c r="L545" s="452" t="s">
        <v>979</v>
      </c>
      <c r="M545" s="453" t="s">
        <v>97</v>
      </c>
      <c r="N545" s="452" t="s">
        <v>215</v>
      </c>
      <c r="O545" s="451">
        <v>8</v>
      </c>
    </row>
    <row r="546" spans="1:15" ht="30">
      <c r="A546" s="452" t="s">
        <v>868</v>
      </c>
      <c r="B546" s="452" t="s">
        <v>871</v>
      </c>
      <c r="C546" s="452" t="s">
        <v>75</v>
      </c>
      <c r="D546" s="452" t="s">
        <v>779</v>
      </c>
      <c r="E546" s="452" t="s">
        <v>541</v>
      </c>
      <c r="F546" s="452">
        <f t="shared" si="8"/>
        <v>2013</v>
      </c>
      <c r="G546" s="455" t="s">
        <v>986</v>
      </c>
      <c r="H546" s="454">
        <v>48.9</v>
      </c>
      <c r="I546" s="453">
        <v>8.36</v>
      </c>
      <c r="J546" s="453">
        <v>11.4</v>
      </c>
      <c r="K546" s="453">
        <v>52.81</v>
      </c>
      <c r="L546" s="452" t="s">
        <v>979</v>
      </c>
      <c r="M546" s="453" t="s">
        <v>97</v>
      </c>
      <c r="N546" s="452" t="s">
        <v>97</v>
      </c>
      <c r="O546" s="451">
        <v>8</v>
      </c>
    </row>
    <row r="547" spans="1:15">
      <c r="A547" s="452" t="s">
        <v>830</v>
      </c>
      <c r="B547" s="452" t="s">
        <v>831</v>
      </c>
      <c r="C547" s="452" t="s">
        <v>61</v>
      </c>
      <c r="D547" s="452" t="s">
        <v>790</v>
      </c>
      <c r="E547" s="452" t="s">
        <v>541</v>
      </c>
      <c r="F547" s="452">
        <f t="shared" si="8"/>
        <v>2013</v>
      </c>
      <c r="G547" s="455" t="s">
        <v>985</v>
      </c>
      <c r="H547" s="454">
        <v>80.599999999999994</v>
      </c>
      <c r="I547" s="453">
        <v>7.6</v>
      </c>
      <c r="J547" s="453">
        <v>9.75</v>
      </c>
      <c r="K547" s="453">
        <v>48.4</v>
      </c>
      <c r="L547" s="452" t="s">
        <v>970</v>
      </c>
      <c r="M547" s="453">
        <v>2634.93</v>
      </c>
      <c r="N547" s="452" t="s">
        <v>215</v>
      </c>
      <c r="O547" s="451">
        <v>7</v>
      </c>
    </row>
    <row r="548" spans="1:15">
      <c r="A548" s="452" t="s">
        <v>826</v>
      </c>
      <c r="B548" s="452" t="s">
        <v>829</v>
      </c>
      <c r="C548" s="452" t="s">
        <v>89</v>
      </c>
      <c r="D548" s="452" t="s">
        <v>754</v>
      </c>
      <c r="E548" s="452" t="s">
        <v>541</v>
      </c>
      <c r="F548" s="452">
        <f t="shared" si="8"/>
        <v>2013</v>
      </c>
      <c r="G548" s="455" t="s">
        <v>984</v>
      </c>
      <c r="H548" s="454">
        <v>107</v>
      </c>
      <c r="I548" s="453" t="s">
        <v>97</v>
      </c>
      <c r="J548" s="453">
        <v>10</v>
      </c>
      <c r="K548" s="453" t="s">
        <v>97</v>
      </c>
      <c r="L548" s="452" t="s">
        <v>959</v>
      </c>
      <c r="M548" s="453" t="s">
        <v>97</v>
      </c>
      <c r="N548" s="452" t="s">
        <v>97</v>
      </c>
      <c r="O548" s="451">
        <v>7</v>
      </c>
    </row>
    <row r="549" spans="1:15">
      <c r="A549" s="452" t="s">
        <v>841</v>
      </c>
      <c r="B549" s="452" t="s">
        <v>842</v>
      </c>
      <c r="C549" s="452" t="s">
        <v>17</v>
      </c>
      <c r="D549" s="452" t="s">
        <v>764</v>
      </c>
      <c r="E549" s="452" t="s">
        <v>541</v>
      </c>
      <c r="F549" s="452">
        <f t="shared" si="8"/>
        <v>2013</v>
      </c>
      <c r="G549" s="455" t="s">
        <v>983</v>
      </c>
      <c r="H549" s="454">
        <v>156</v>
      </c>
      <c r="I549" s="453" t="s">
        <v>97</v>
      </c>
      <c r="J549" s="453">
        <v>9.6999999999999993</v>
      </c>
      <c r="K549" s="453" t="s">
        <v>97</v>
      </c>
      <c r="L549" s="452" t="s">
        <v>97</v>
      </c>
      <c r="M549" s="453" t="s">
        <v>97</v>
      </c>
      <c r="N549" s="452" t="s">
        <v>97</v>
      </c>
      <c r="O549" s="451">
        <v>1</v>
      </c>
    </row>
    <row r="550" spans="1:15" ht="30">
      <c r="A550" s="452" t="s">
        <v>868</v>
      </c>
      <c r="B550" s="452" t="s">
        <v>871</v>
      </c>
      <c r="C550" s="452" t="s">
        <v>75</v>
      </c>
      <c r="D550" s="452" t="s">
        <v>781</v>
      </c>
      <c r="E550" s="452" t="s">
        <v>541</v>
      </c>
      <c r="F550" s="452">
        <f t="shared" si="8"/>
        <v>2013</v>
      </c>
      <c r="G550" s="455" t="s">
        <v>982</v>
      </c>
      <c r="H550" s="454">
        <v>1.7</v>
      </c>
      <c r="I550" s="453">
        <v>8.36</v>
      </c>
      <c r="J550" s="453">
        <v>11.4</v>
      </c>
      <c r="K550" s="453">
        <v>52.81</v>
      </c>
      <c r="L550" s="452" t="s">
        <v>979</v>
      </c>
      <c r="M550" s="453">
        <v>1221.8900000000001</v>
      </c>
      <c r="N550" s="452" t="s">
        <v>215</v>
      </c>
      <c r="O550" s="451">
        <v>8</v>
      </c>
    </row>
    <row r="551" spans="1:15">
      <c r="A551" s="452" t="s">
        <v>853</v>
      </c>
      <c r="B551" s="452" t="s">
        <v>855</v>
      </c>
      <c r="C551" s="452" t="s">
        <v>854</v>
      </c>
      <c r="D551" s="452" t="s">
        <v>769</v>
      </c>
      <c r="E551" s="452" t="s">
        <v>541</v>
      </c>
      <c r="F551" s="452">
        <f t="shared" si="8"/>
        <v>2013</v>
      </c>
      <c r="G551" s="455" t="s">
        <v>981</v>
      </c>
      <c r="H551" s="454">
        <v>43.4</v>
      </c>
      <c r="I551" s="453">
        <v>6.5</v>
      </c>
      <c r="J551" s="453">
        <v>9.3000000000000007</v>
      </c>
      <c r="K551" s="453">
        <v>48</v>
      </c>
      <c r="L551" s="452" t="s">
        <v>979</v>
      </c>
      <c r="M551" s="453">
        <v>4107</v>
      </c>
      <c r="N551" s="452" t="s">
        <v>215</v>
      </c>
      <c r="O551" s="451">
        <v>10</v>
      </c>
    </row>
    <row r="552" spans="1:15" ht="30">
      <c r="A552" s="452" t="s">
        <v>868</v>
      </c>
      <c r="B552" s="452" t="s">
        <v>871</v>
      </c>
      <c r="C552" s="452" t="s">
        <v>75</v>
      </c>
      <c r="D552" s="452" t="s">
        <v>784</v>
      </c>
      <c r="E552" s="452" t="s">
        <v>541</v>
      </c>
      <c r="F552" s="452">
        <f t="shared" si="8"/>
        <v>2013</v>
      </c>
      <c r="G552" s="455" t="s">
        <v>980</v>
      </c>
      <c r="H552" s="454">
        <v>5.5</v>
      </c>
      <c r="I552" s="453">
        <v>8.89</v>
      </c>
      <c r="J552" s="453">
        <v>12.4</v>
      </c>
      <c r="K552" s="453">
        <v>52.81</v>
      </c>
      <c r="L552" s="452" t="s">
        <v>979</v>
      </c>
      <c r="M552" s="453" t="s">
        <v>97</v>
      </c>
      <c r="N552" s="452" t="s">
        <v>97</v>
      </c>
      <c r="O552" s="451">
        <v>8</v>
      </c>
    </row>
    <row r="553" spans="1:15">
      <c r="A553" s="452" t="s">
        <v>816</v>
      </c>
      <c r="B553" s="452" t="s">
        <v>201</v>
      </c>
      <c r="C553" s="452" t="s">
        <v>87</v>
      </c>
      <c r="D553" s="452" t="s">
        <v>747</v>
      </c>
      <c r="E553" s="452" t="s">
        <v>541</v>
      </c>
      <c r="F553" s="452">
        <f t="shared" si="8"/>
        <v>2013</v>
      </c>
      <c r="G553" s="455" t="s">
        <v>978</v>
      </c>
      <c r="H553" s="454">
        <v>7.8</v>
      </c>
      <c r="I553" s="453">
        <v>7.91</v>
      </c>
      <c r="J553" s="453">
        <v>9.8000000000000007</v>
      </c>
      <c r="K553" s="453">
        <v>50</v>
      </c>
      <c r="L553" s="452" t="s">
        <v>946</v>
      </c>
      <c r="M553" s="453">
        <v>659</v>
      </c>
      <c r="N553" s="452" t="s">
        <v>215</v>
      </c>
      <c r="O553" s="451">
        <v>5</v>
      </c>
    </row>
    <row r="554" spans="1:15">
      <c r="A554" s="452" t="s">
        <v>856</v>
      </c>
      <c r="B554" s="452" t="s">
        <v>857</v>
      </c>
      <c r="C554" s="452" t="s">
        <v>71</v>
      </c>
      <c r="D554" s="452" t="s">
        <v>770</v>
      </c>
      <c r="E554" s="452" t="s">
        <v>541</v>
      </c>
      <c r="F554" s="452">
        <f t="shared" si="8"/>
        <v>2013</v>
      </c>
      <c r="G554" s="455" t="s">
        <v>977</v>
      </c>
      <c r="H554" s="454">
        <v>49</v>
      </c>
      <c r="I554" s="453">
        <v>7.73</v>
      </c>
      <c r="J554" s="453">
        <v>9.84</v>
      </c>
      <c r="K554" s="453">
        <v>53.3</v>
      </c>
      <c r="L554" s="452" t="s">
        <v>939</v>
      </c>
      <c r="M554" s="453">
        <v>1064.51</v>
      </c>
      <c r="N554" s="452" t="s">
        <v>858</v>
      </c>
      <c r="O554" s="451">
        <v>9</v>
      </c>
    </row>
    <row r="555" spans="1:15">
      <c r="A555" s="452" t="s">
        <v>833</v>
      </c>
      <c r="B555" s="452" t="s">
        <v>834</v>
      </c>
      <c r="C555" s="452" t="s">
        <v>79</v>
      </c>
      <c r="D555" s="452" t="s">
        <v>758</v>
      </c>
      <c r="E555" s="452" t="s">
        <v>541</v>
      </c>
      <c r="F555" s="452">
        <f t="shared" si="8"/>
        <v>2013</v>
      </c>
      <c r="G555" s="455" t="s">
        <v>976</v>
      </c>
      <c r="H555" s="454">
        <v>89</v>
      </c>
      <c r="I555" s="453" t="s">
        <v>97</v>
      </c>
      <c r="J555" s="453">
        <v>10.3</v>
      </c>
      <c r="K555" s="453" t="s">
        <v>97</v>
      </c>
      <c r="L555" s="452" t="s">
        <v>964</v>
      </c>
      <c r="M555" s="453" t="s">
        <v>97</v>
      </c>
      <c r="N555" s="452" t="s">
        <v>97</v>
      </c>
      <c r="O555" s="451">
        <v>7</v>
      </c>
    </row>
    <row r="556" spans="1:15">
      <c r="A556" s="452" t="s">
        <v>844</v>
      </c>
      <c r="B556" s="452" t="s">
        <v>846</v>
      </c>
      <c r="C556" s="452" t="s">
        <v>71</v>
      </c>
      <c r="D556" s="452" t="s">
        <v>765</v>
      </c>
      <c r="E556" s="452" t="s">
        <v>541</v>
      </c>
      <c r="F556" s="452">
        <f t="shared" si="8"/>
        <v>2013</v>
      </c>
      <c r="G556" s="455" t="s">
        <v>975</v>
      </c>
      <c r="H556" s="454">
        <v>178.7</v>
      </c>
      <c r="I556" s="453">
        <v>7.55</v>
      </c>
      <c r="J556" s="453">
        <v>10.199999999999999</v>
      </c>
      <c r="K556" s="453">
        <v>53</v>
      </c>
      <c r="L556" s="452" t="s">
        <v>974</v>
      </c>
      <c r="M556" s="453">
        <v>6701.45</v>
      </c>
      <c r="N556" s="452" t="s">
        <v>796</v>
      </c>
      <c r="O556" s="451">
        <v>7</v>
      </c>
    </row>
    <row r="557" spans="1:15">
      <c r="A557" s="452" t="s">
        <v>813</v>
      </c>
      <c r="B557" s="452" t="s">
        <v>815</v>
      </c>
      <c r="C557" s="452" t="s">
        <v>55</v>
      </c>
      <c r="D557" s="452" t="s">
        <v>746</v>
      </c>
      <c r="E557" s="452" t="s">
        <v>541</v>
      </c>
      <c r="F557" s="452">
        <f t="shared" si="8"/>
        <v>2013</v>
      </c>
      <c r="G557" s="455" t="s">
        <v>973</v>
      </c>
      <c r="H557" s="454">
        <v>5.3</v>
      </c>
      <c r="I557" s="453">
        <v>7.34</v>
      </c>
      <c r="J557" s="453">
        <v>9</v>
      </c>
      <c r="K557" s="453">
        <v>56.86</v>
      </c>
      <c r="L557" s="452" t="s">
        <v>939</v>
      </c>
      <c r="M557" s="453">
        <v>393.4</v>
      </c>
      <c r="N557" s="452" t="s">
        <v>215</v>
      </c>
      <c r="O557" s="451">
        <v>22</v>
      </c>
    </row>
    <row r="558" spans="1:15">
      <c r="A558" s="452" t="s">
        <v>797</v>
      </c>
      <c r="B558" s="452" t="s">
        <v>798</v>
      </c>
      <c r="C558" s="452" t="s">
        <v>9</v>
      </c>
      <c r="D558" s="452" t="s">
        <v>741</v>
      </c>
      <c r="E558" s="452" t="s">
        <v>541</v>
      </c>
      <c r="F558" s="452">
        <f t="shared" si="8"/>
        <v>2013</v>
      </c>
      <c r="G558" s="455" t="s">
        <v>972</v>
      </c>
      <c r="H558" s="454">
        <v>76.2</v>
      </c>
      <c r="I558" s="453">
        <v>7.26</v>
      </c>
      <c r="J558" s="453">
        <v>10</v>
      </c>
      <c r="K558" s="453">
        <v>43.5</v>
      </c>
      <c r="L558" s="452" t="s">
        <v>959</v>
      </c>
      <c r="M558" s="453">
        <v>1507.06</v>
      </c>
      <c r="N558" s="452" t="s">
        <v>796</v>
      </c>
      <c r="O558" s="451">
        <v>11</v>
      </c>
    </row>
    <row r="559" spans="1:15">
      <c r="A559" s="452" t="s">
        <v>849</v>
      </c>
      <c r="B559" s="452" t="s">
        <v>850</v>
      </c>
      <c r="C559" s="452" t="s">
        <v>35</v>
      </c>
      <c r="D559" s="452" t="s">
        <v>767</v>
      </c>
      <c r="E559" s="452" t="s">
        <v>541</v>
      </c>
      <c r="F559" s="452">
        <f t="shared" si="8"/>
        <v>2013</v>
      </c>
      <c r="G559" s="455" t="s">
        <v>971</v>
      </c>
      <c r="H559" s="454">
        <v>25.5</v>
      </c>
      <c r="I559" s="453">
        <v>8.0399999999999991</v>
      </c>
      <c r="J559" s="453">
        <v>9.75</v>
      </c>
      <c r="K559" s="453">
        <v>48.7</v>
      </c>
      <c r="L559" s="452" t="s">
        <v>970</v>
      </c>
      <c r="M559" s="453">
        <v>1008.97</v>
      </c>
      <c r="N559" s="452" t="s">
        <v>796</v>
      </c>
      <c r="O559" s="451">
        <v>6</v>
      </c>
    </row>
    <row r="560" spans="1:15">
      <c r="A560" s="452" t="s">
        <v>872</v>
      </c>
      <c r="B560" s="452" t="s">
        <v>873</v>
      </c>
      <c r="C560" s="452" t="s">
        <v>854</v>
      </c>
      <c r="D560" s="452" t="s">
        <v>786</v>
      </c>
      <c r="E560" s="452" t="s">
        <v>541</v>
      </c>
      <c r="F560" s="452">
        <f t="shared" si="8"/>
        <v>2013</v>
      </c>
      <c r="G560" s="455" t="s">
        <v>969</v>
      </c>
      <c r="H560" s="454">
        <v>52.3</v>
      </c>
      <c r="I560" s="453">
        <v>7.77</v>
      </c>
      <c r="J560" s="453">
        <v>9.8000000000000007</v>
      </c>
      <c r="K560" s="453">
        <v>48</v>
      </c>
      <c r="L560" s="452" t="s">
        <v>946</v>
      </c>
      <c r="M560" s="453">
        <v>2621.99</v>
      </c>
      <c r="N560" s="452" t="s">
        <v>796</v>
      </c>
      <c r="O560" s="451">
        <v>4</v>
      </c>
    </row>
    <row r="561" spans="1:15">
      <c r="A561" s="452" t="s">
        <v>830</v>
      </c>
      <c r="B561" s="452" t="s">
        <v>832</v>
      </c>
      <c r="C561" s="452" t="s">
        <v>35</v>
      </c>
      <c r="D561" s="452" t="s">
        <v>755</v>
      </c>
      <c r="E561" s="452" t="s">
        <v>541</v>
      </c>
      <c r="F561" s="452">
        <f t="shared" si="8"/>
        <v>2013</v>
      </c>
      <c r="G561" s="455" t="s">
        <v>968</v>
      </c>
      <c r="H561" s="454">
        <v>27.9</v>
      </c>
      <c r="I561" s="453">
        <v>7.63</v>
      </c>
      <c r="J561" s="453">
        <v>9.36</v>
      </c>
      <c r="K561" s="453">
        <v>48.89</v>
      </c>
      <c r="L561" s="452" t="s">
        <v>939</v>
      </c>
      <c r="M561" s="453">
        <v>1183.05</v>
      </c>
      <c r="N561" s="452" t="s">
        <v>215</v>
      </c>
      <c r="O561" s="451">
        <v>7</v>
      </c>
    </row>
    <row r="562" spans="1:15" ht="30">
      <c r="A562" s="452" t="s">
        <v>868</v>
      </c>
      <c r="B562" s="452" t="s">
        <v>871</v>
      </c>
      <c r="C562" s="452" t="s">
        <v>75</v>
      </c>
      <c r="D562" s="452" t="s">
        <v>782</v>
      </c>
      <c r="E562" s="452" t="s">
        <v>541</v>
      </c>
      <c r="F562" s="452">
        <f t="shared" si="8"/>
        <v>2013</v>
      </c>
      <c r="G562" s="455" t="s">
        <v>967</v>
      </c>
      <c r="H562" s="454">
        <v>43.5</v>
      </c>
      <c r="I562" s="453">
        <v>8.36</v>
      </c>
      <c r="J562" s="453">
        <v>11.4</v>
      </c>
      <c r="K562" s="453">
        <v>52.81</v>
      </c>
      <c r="L562" s="452" t="s">
        <v>966</v>
      </c>
      <c r="M562" s="453">
        <v>351.04</v>
      </c>
      <c r="N562" s="452" t="s">
        <v>215</v>
      </c>
      <c r="O562" s="451">
        <v>9</v>
      </c>
    </row>
    <row r="563" spans="1:15">
      <c r="A563" s="452" t="s">
        <v>836</v>
      </c>
      <c r="B563" s="452" t="s">
        <v>837</v>
      </c>
      <c r="C563" s="452" t="s">
        <v>1</v>
      </c>
      <c r="D563" s="452" t="s">
        <v>759</v>
      </c>
      <c r="E563" s="452" t="s">
        <v>541</v>
      </c>
      <c r="F563" s="452">
        <f t="shared" si="8"/>
        <v>2013</v>
      </c>
      <c r="G563" s="455" t="s">
        <v>965</v>
      </c>
      <c r="H563" s="454">
        <v>102.8</v>
      </c>
      <c r="I563" s="453">
        <v>7.45</v>
      </c>
      <c r="J563" s="453">
        <v>9.83</v>
      </c>
      <c r="K563" s="453">
        <v>52.56</v>
      </c>
      <c r="L563" s="452" t="s">
        <v>964</v>
      </c>
      <c r="M563" s="453">
        <v>6148.36</v>
      </c>
      <c r="N563" s="452" t="s">
        <v>215</v>
      </c>
      <c r="O563" s="451">
        <v>9</v>
      </c>
    </row>
    <row r="564" spans="1:15">
      <c r="A564" s="452" t="s">
        <v>803</v>
      </c>
      <c r="B564" s="452" t="s">
        <v>804</v>
      </c>
      <c r="C564" s="452" t="s">
        <v>13</v>
      </c>
      <c r="D564" s="452" t="s">
        <v>742</v>
      </c>
      <c r="E564" s="452" t="s">
        <v>541</v>
      </c>
      <c r="F564" s="452">
        <f t="shared" si="8"/>
        <v>2013</v>
      </c>
      <c r="G564" s="455" t="s">
        <v>963</v>
      </c>
      <c r="H564" s="454">
        <v>46.1</v>
      </c>
      <c r="I564" s="453">
        <v>7.21</v>
      </c>
      <c r="J564" s="453">
        <v>9.15</v>
      </c>
      <c r="K564" s="453">
        <v>50</v>
      </c>
      <c r="L564" s="452" t="s">
        <v>946</v>
      </c>
      <c r="M564" s="453">
        <v>886.88</v>
      </c>
      <c r="N564" s="452" t="s">
        <v>215</v>
      </c>
      <c r="O564" s="451">
        <v>6</v>
      </c>
    </row>
    <row r="565" spans="1:15">
      <c r="A565" s="452" t="s">
        <v>861</v>
      </c>
      <c r="B565" s="452" t="s">
        <v>845</v>
      </c>
      <c r="C565" s="452" t="s">
        <v>71</v>
      </c>
      <c r="D565" s="452" t="s">
        <v>773</v>
      </c>
      <c r="E565" s="452" t="s">
        <v>541</v>
      </c>
      <c r="F565" s="452">
        <f t="shared" si="8"/>
        <v>2013</v>
      </c>
      <c r="G565" s="455" t="s">
        <v>962</v>
      </c>
      <c r="H565" s="454">
        <v>118.6</v>
      </c>
      <c r="I565" s="453">
        <v>7.89</v>
      </c>
      <c r="J565" s="453">
        <v>10.199999999999999</v>
      </c>
      <c r="K565" s="453">
        <v>53</v>
      </c>
      <c r="L565" s="452" t="s">
        <v>946</v>
      </c>
      <c r="M565" s="453">
        <v>4228.96</v>
      </c>
      <c r="N565" s="452" t="s">
        <v>796</v>
      </c>
      <c r="O565" s="451">
        <v>5</v>
      </c>
    </row>
    <row r="566" spans="1:15">
      <c r="A566" s="452" t="s">
        <v>808</v>
      </c>
      <c r="B566" s="452" t="s">
        <v>810</v>
      </c>
      <c r="C566" s="452" t="s">
        <v>15</v>
      </c>
      <c r="D566" s="452" t="s">
        <v>743</v>
      </c>
      <c r="E566" s="452" t="s">
        <v>541</v>
      </c>
      <c r="F566" s="452">
        <f t="shared" si="8"/>
        <v>2013</v>
      </c>
      <c r="G566" s="455" t="s">
        <v>962</v>
      </c>
      <c r="H566" s="454">
        <v>70</v>
      </c>
      <c r="I566" s="453" t="s">
        <v>97</v>
      </c>
      <c r="J566" s="453">
        <v>10.25</v>
      </c>
      <c r="K566" s="453">
        <v>42</v>
      </c>
      <c r="L566" s="452" t="s">
        <v>941</v>
      </c>
      <c r="M566" s="453" t="s">
        <v>97</v>
      </c>
      <c r="N566" s="452" t="s">
        <v>97</v>
      </c>
      <c r="O566" s="451">
        <v>5</v>
      </c>
    </row>
    <row r="567" spans="1:15">
      <c r="A567" s="452" t="s">
        <v>844</v>
      </c>
      <c r="B567" s="452" t="s">
        <v>845</v>
      </c>
      <c r="C567" s="452" t="s">
        <v>71</v>
      </c>
      <c r="D567" s="452" t="s">
        <v>766</v>
      </c>
      <c r="E567" s="452" t="s">
        <v>541</v>
      </c>
      <c r="F567" s="452">
        <f t="shared" si="8"/>
        <v>2013</v>
      </c>
      <c r="G567" s="455" t="s">
        <v>961</v>
      </c>
      <c r="H567" s="454">
        <v>234.5</v>
      </c>
      <c r="I567" s="453">
        <v>7.88</v>
      </c>
      <c r="J567" s="453">
        <v>10.199999999999999</v>
      </c>
      <c r="K567" s="453">
        <v>53</v>
      </c>
      <c r="L567" s="452" t="s">
        <v>946</v>
      </c>
      <c r="M567" s="453">
        <v>11512.63</v>
      </c>
      <c r="N567" s="452" t="s">
        <v>796</v>
      </c>
      <c r="O567" s="451">
        <v>7</v>
      </c>
    </row>
    <row r="568" spans="1:15">
      <c r="A568" s="452" t="s">
        <v>864</v>
      </c>
      <c r="B568" s="452" t="s">
        <v>829</v>
      </c>
      <c r="C568" s="452" t="s">
        <v>89</v>
      </c>
      <c r="D568" s="452" t="s">
        <v>777</v>
      </c>
      <c r="E568" s="452" t="s">
        <v>541</v>
      </c>
      <c r="F568" s="452">
        <f t="shared" si="8"/>
        <v>2013</v>
      </c>
      <c r="G568" s="455" t="s">
        <v>960</v>
      </c>
      <c r="H568" s="454">
        <v>39.4</v>
      </c>
      <c r="I568" s="453">
        <v>7.77</v>
      </c>
      <c r="J568" s="453">
        <v>9.65</v>
      </c>
      <c r="K568" s="453">
        <v>49.1</v>
      </c>
      <c r="L568" s="452" t="s">
        <v>959</v>
      </c>
      <c r="M568" s="453">
        <v>1110.7</v>
      </c>
      <c r="N568" s="452" t="s">
        <v>796</v>
      </c>
      <c r="O568" s="451">
        <v>14</v>
      </c>
    </row>
    <row r="569" spans="1:15" ht="30">
      <c r="A569" s="452" t="s">
        <v>878</v>
      </c>
      <c r="B569" s="452" t="s">
        <v>879</v>
      </c>
      <c r="C569" s="452" t="s">
        <v>59</v>
      </c>
      <c r="D569" s="452" t="s">
        <v>789</v>
      </c>
      <c r="E569" s="452" t="s">
        <v>541</v>
      </c>
      <c r="F569" s="452">
        <f t="shared" si="8"/>
        <v>2013</v>
      </c>
      <c r="G569" s="455" t="s">
        <v>958</v>
      </c>
      <c r="H569" s="454">
        <v>113.4</v>
      </c>
      <c r="I569" s="453">
        <v>7.28</v>
      </c>
      <c r="J569" s="453">
        <v>10</v>
      </c>
      <c r="K569" s="453">
        <v>45</v>
      </c>
      <c r="L569" s="452" t="s">
        <v>97</v>
      </c>
      <c r="M569" s="453">
        <v>795.85</v>
      </c>
      <c r="N569" s="452" t="s">
        <v>97</v>
      </c>
      <c r="O569" s="451">
        <v>10</v>
      </c>
    </row>
    <row r="570" spans="1:15">
      <c r="A570" s="452" t="s">
        <v>874</v>
      </c>
      <c r="B570" s="452" t="s">
        <v>877</v>
      </c>
      <c r="C570" s="452" t="s">
        <v>51</v>
      </c>
      <c r="D570" s="452" t="s">
        <v>788</v>
      </c>
      <c r="E570" s="452" t="s">
        <v>541</v>
      </c>
      <c r="F570" s="452">
        <f t="shared" si="8"/>
        <v>2013</v>
      </c>
      <c r="G570" s="455" t="s">
        <v>957</v>
      </c>
      <c r="H570" s="454">
        <v>9.8000000000000007</v>
      </c>
      <c r="I570" s="453">
        <v>8.68</v>
      </c>
      <c r="J570" s="453">
        <v>10.199999999999999</v>
      </c>
      <c r="K570" s="453">
        <v>50.14</v>
      </c>
      <c r="L570" s="452" t="s">
        <v>941</v>
      </c>
      <c r="M570" s="453">
        <v>1462.71</v>
      </c>
      <c r="N570" s="452" t="s">
        <v>215</v>
      </c>
      <c r="O570" s="451">
        <v>7</v>
      </c>
    </row>
    <row r="571" spans="1:15">
      <c r="A571" s="452" t="s">
        <v>823</v>
      </c>
      <c r="B571" s="452" t="s">
        <v>653</v>
      </c>
      <c r="C571" s="452" t="s">
        <v>5</v>
      </c>
      <c r="D571" s="452" t="s">
        <v>751</v>
      </c>
      <c r="E571" s="452" t="s">
        <v>541</v>
      </c>
      <c r="F571" s="452">
        <f t="shared" si="8"/>
        <v>2013</v>
      </c>
      <c r="G571" s="455" t="s">
        <v>956</v>
      </c>
      <c r="H571" s="454">
        <v>30.7</v>
      </c>
      <c r="I571" s="453">
        <v>8.4</v>
      </c>
      <c r="J571" s="453">
        <v>10</v>
      </c>
      <c r="K571" s="453">
        <v>52.63</v>
      </c>
      <c r="L571" s="452" t="s">
        <v>955</v>
      </c>
      <c r="M571" s="453" t="s">
        <v>97</v>
      </c>
      <c r="N571" s="452" t="s">
        <v>97</v>
      </c>
      <c r="O571" s="451">
        <v>7</v>
      </c>
    </row>
    <row r="572" spans="1:15">
      <c r="A572" s="452" t="s">
        <v>868</v>
      </c>
      <c r="B572" s="452" t="s">
        <v>871</v>
      </c>
      <c r="C572" s="452" t="s">
        <v>75</v>
      </c>
      <c r="D572" s="452" t="s">
        <v>778</v>
      </c>
      <c r="E572" s="452" t="s">
        <v>541</v>
      </c>
      <c r="F572" s="452">
        <f t="shared" si="8"/>
        <v>2013</v>
      </c>
      <c r="G572" s="455" t="s">
        <v>954</v>
      </c>
      <c r="H572" s="454">
        <v>-7.9</v>
      </c>
      <c r="I572" s="453" t="s">
        <v>97</v>
      </c>
      <c r="J572" s="453">
        <v>10</v>
      </c>
      <c r="K572" s="453" t="s">
        <v>97</v>
      </c>
      <c r="L572" s="452" t="s">
        <v>939</v>
      </c>
      <c r="M572" s="453" t="s">
        <v>97</v>
      </c>
      <c r="N572" s="452" t="s">
        <v>97</v>
      </c>
      <c r="O572" s="451">
        <v>8</v>
      </c>
    </row>
    <row r="573" spans="1:15">
      <c r="A573" s="452" t="s">
        <v>808</v>
      </c>
      <c r="B573" s="452" t="s">
        <v>809</v>
      </c>
      <c r="C573" s="452" t="s">
        <v>17</v>
      </c>
      <c r="D573" s="452" t="s">
        <v>744</v>
      </c>
      <c r="E573" s="452" t="s">
        <v>541</v>
      </c>
      <c r="F573" s="452">
        <f t="shared" si="8"/>
        <v>2013</v>
      </c>
      <c r="G573" s="455" t="s">
        <v>953</v>
      </c>
      <c r="H573" s="454">
        <v>55</v>
      </c>
      <c r="I573" s="453" t="s">
        <v>97</v>
      </c>
      <c r="J573" s="453">
        <v>10.25</v>
      </c>
      <c r="K573" s="453" t="s">
        <v>97</v>
      </c>
      <c r="L573" s="452" t="s">
        <v>941</v>
      </c>
      <c r="M573" s="453" t="s">
        <v>97</v>
      </c>
      <c r="N573" s="452" t="s">
        <v>97</v>
      </c>
      <c r="O573" s="451">
        <v>4</v>
      </c>
    </row>
    <row r="574" spans="1:15">
      <c r="A574" s="452" t="s">
        <v>872</v>
      </c>
      <c r="B574" s="452" t="s">
        <v>428</v>
      </c>
      <c r="C574" s="452" t="s">
        <v>817</v>
      </c>
      <c r="D574" s="452" t="s">
        <v>785</v>
      </c>
      <c r="E574" s="452" t="s">
        <v>541</v>
      </c>
      <c r="F574" s="452">
        <f t="shared" si="8"/>
        <v>2013</v>
      </c>
      <c r="G574" s="455" t="s">
        <v>952</v>
      </c>
      <c r="H574" s="454">
        <v>17</v>
      </c>
      <c r="I574" s="453">
        <v>7.36</v>
      </c>
      <c r="J574" s="453">
        <v>9.5</v>
      </c>
      <c r="K574" s="453">
        <v>49.1</v>
      </c>
      <c r="L574" s="452" t="s">
        <v>946</v>
      </c>
      <c r="M574" s="453">
        <v>811.16</v>
      </c>
      <c r="N574" s="452" t="s">
        <v>796</v>
      </c>
      <c r="O574" s="451">
        <v>10</v>
      </c>
    </row>
    <row r="575" spans="1:15">
      <c r="A575" s="452" t="s">
        <v>874</v>
      </c>
      <c r="B575" s="452" t="s">
        <v>876</v>
      </c>
      <c r="C575" s="452" t="s">
        <v>1</v>
      </c>
      <c r="D575" s="452" t="s">
        <v>787</v>
      </c>
      <c r="E575" s="452" t="s">
        <v>541</v>
      </c>
      <c r="F575" s="452">
        <f t="shared" si="8"/>
        <v>2013</v>
      </c>
      <c r="G575" s="455" t="s">
        <v>951</v>
      </c>
      <c r="H575" s="454">
        <v>19.5</v>
      </c>
      <c r="I575" s="453">
        <v>8.34</v>
      </c>
      <c r="J575" s="453">
        <v>10.199999999999999</v>
      </c>
      <c r="K575" s="453">
        <v>52.54</v>
      </c>
      <c r="L575" s="452" t="s">
        <v>941</v>
      </c>
      <c r="M575" s="453">
        <v>896.15</v>
      </c>
      <c r="N575" s="452" t="s">
        <v>215</v>
      </c>
      <c r="O575" s="451">
        <v>6</v>
      </c>
    </row>
    <row r="576" spans="1:15">
      <c r="A576" s="452" t="s">
        <v>818</v>
      </c>
      <c r="B576" s="452" t="s">
        <v>819</v>
      </c>
      <c r="C576" s="452" t="s">
        <v>91</v>
      </c>
      <c r="D576" s="452" t="s">
        <v>748</v>
      </c>
      <c r="E576" s="452" t="s">
        <v>541</v>
      </c>
      <c r="F576" s="452">
        <f t="shared" si="8"/>
        <v>2013</v>
      </c>
      <c r="G576" s="455" t="s">
        <v>950</v>
      </c>
      <c r="H576" s="454">
        <v>-44.7</v>
      </c>
      <c r="I576" s="453">
        <v>7.96</v>
      </c>
      <c r="J576" s="453">
        <v>8.7200000000000006</v>
      </c>
      <c r="K576" s="453">
        <v>51</v>
      </c>
      <c r="L576" s="452" t="s">
        <v>939</v>
      </c>
      <c r="M576" s="453">
        <v>2025.88</v>
      </c>
      <c r="N576" s="452" t="s">
        <v>796</v>
      </c>
      <c r="O576" s="451">
        <v>7</v>
      </c>
    </row>
    <row r="577" spans="1:15">
      <c r="A577" s="452" t="s">
        <v>859</v>
      </c>
      <c r="B577" s="452" t="s">
        <v>626</v>
      </c>
      <c r="C577" s="452" t="s">
        <v>27</v>
      </c>
      <c r="D577" s="452" t="s">
        <v>771</v>
      </c>
      <c r="E577" s="452" t="s">
        <v>541</v>
      </c>
      <c r="F577" s="452">
        <f t="shared" si="8"/>
        <v>2013</v>
      </c>
      <c r="G577" s="455" t="s">
        <v>950</v>
      </c>
      <c r="H577" s="454">
        <v>63.4</v>
      </c>
      <c r="I577" s="453">
        <v>7.65</v>
      </c>
      <c r="J577" s="453">
        <v>9.75</v>
      </c>
      <c r="K577" s="453">
        <v>50</v>
      </c>
      <c r="L577" s="452" t="s">
        <v>941</v>
      </c>
      <c r="M577" s="453">
        <v>3054.22</v>
      </c>
      <c r="N577" s="452" t="s">
        <v>215</v>
      </c>
      <c r="O577" s="451">
        <v>9</v>
      </c>
    </row>
    <row r="578" spans="1:15">
      <c r="A578" s="452" t="s">
        <v>830</v>
      </c>
      <c r="B578" s="452" t="s">
        <v>831</v>
      </c>
      <c r="C578" s="452" t="s">
        <v>61</v>
      </c>
      <c r="D578" s="452" t="s">
        <v>756</v>
      </c>
      <c r="E578" s="452" t="s">
        <v>541</v>
      </c>
      <c r="F578" s="452">
        <f t="shared" si="8"/>
        <v>2013</v>
      </c>
      <c r="G578" s="455" t="s">
        <v>949</v>
      </c>
      <c r="H578" s="454">
        <v>33.6</v>
      </c>
      <c r="I578" s="453">
        <v>7.49</v>
      </c>
      <c r="J578" s="453">
        <v>9.75</v>
      </c>
      <c r="K578" s="453">
        <v>51.05</v>
      </c>
      <c r="L578" s="452" t="s">
        <v>948</v>
      </c>
      <c r="M578" s="453">
        <v>2752.78</v>
      </c>
      <c r="N578" s="452" t="s">
        <v>215</v>
      </c>
      <c r="O578" s="451">
        <v>7</v>
      </c>
    </row>
    <row r="579" spans="1:15">
      <c r="A579" s="452" t="s">
        <v>826</v>
      </c>
      <c r="B579" s="452" t="s">
        <v>827</v>
      </c>
      <c r="C579" s="452" t="s">
        <v>63</v>
      </c>
      <c r="D579" s="452" t="s">
        <v>752</v>
      </c>
      <c r="E579" s="452" t="s">
        <v>541</v>
      </c>
      <c r="F579" s="452">
        <f t="shared" si="8"/>
        <v>2013</v>
      </c>
      <c r="G579" s="455" t="s">
        <v>947</v>
      </c>
      <c r="H579" s="454">
        <v>0</v>
      </c>
      <c r="I579" s="453" t="s">
        <v>97</v>
      </c>
      <c r="J579" s="453">
        <v>9.9499999999999993</v>
      </c>
      <c r="K579" s="453" t="s">
        <v>97</v>
      </c>
      <c r="L579" s="452" t="s">
        <v>97</v>
      </c>
      <c r="M579" s="453" t="s">
        <v>97</v>
      </c>
      <c r="N579" s="452" t="s">
        <v>97</v>
      </c>
      <c r="O579" s="451">
        <v>10</v>
      </c>
    </row>
    <row r="580" spans="1:15">
      <c r="A580" s="452" t="s">
        <v>826</v>
      </c>
      <c r="B580" s="452" t="s">
        <v>828</v>
      </c>
      <c r="C580" s="452" t="s">
        <v>63</v>
      </c>
      <c r="D580" s="452" t="s">
        <v>753</v>
      </c>
      <c r="E580" s="452" t="s">
        <v>541</v>
      </c>
      <c r="F580" s="452">
        <f t="shared" si="8"/>
        <v>2013</v>
      </c>
      <c r="G580" s="455" t="s">
        <v>947</v>
      </c>
      <c r="H580" s="454">
        <v>0</v>
      </c>
      <c r="I580" s="453" t="s">
        <v>97</v>
      </c>
      <c r="J580" s="453">
        <v>9.9499999999999993</v>
      </c>
      <c r="K580" s="453" t="s">
        <v>97</v>
      </c>
      <c r="L580" s="452" t="s">
        <v>97</v>
      </c>
      <c r="M580" s="453" t="s">
        <v>97</v>
      </c>
      <c r="N580" s="452" t="s">
        <v>97</v>
      </c>
      <c r="O580" s="451">
        <v>10</v>
      </c>
    </row>
    <row r="581" spans="1:15">
      <c r="A581" s="452" t="s">
        <v>851</v>
      </c>
      <c r="B581" s="452" t="s">
        <v>852</v>
      </c>
      <c r="C581" s="452" t="s">
        <v>817</v>
      </c>
      <c r="D581" s="452" t="s">
        <v>768</v>
      </c>
      <c r="E581" s="452" t="s">
        <v>541</v>
      </c>
      <c r="F581" s="452">
        <f t="shared" si="8"/>
        <v>2013</v>
      </c>
      <c r="G581" s="455" t="s">
        <v>947</v>
      </c>
      <c r="H581" s="454">
        <v>-39.1</v>
      </c>
      <c r="I581" s="453">
        <v>7.78</v>
      </c>
      <c r="J581" s="453">
        <v>10.119999999999999</v>
      </c>
      <c r="K581" s="453">
        <v>46.94</v>
      </c>
      <c r="L581" s="452" t="s">
        <v>939</v>
      </c>
      <c r="M581" s="453">
        <v>1487.36</v>
      </c>
      <c r="N581" s="452" t="s">
        <v>796</v>
      </c>
      <c r="O581" s="451">
        <v>6</v>
      </c>
    </row>
    <row r="582" spans="1:15">
      <c r="A582" s="452" t="s">
        <v>797</v>
      </c>
      <c r="B582" s="452" t="s">
        <v>799</v>
      </c>
      <c r="C582" s="452" t="s">
        <v>9</v>
      </c>
      <c r="D582" s="452" t="s">
        <v>740</v>
      </c>
      <c r="E582" s="452" t="s">
        <v>541</v>
      </c>
      <c r="F582" s="452">
        <f t="shared" ref="F582:F645" si="9">YEAR(G582)</f>
        <v>2013</v>
      </c>
      <c r="G582" s="455" t="s">
        <v>944</v>
      </c>
      <c r="H582" s="454">
        <v>3.2</v>
      </c>
      <c r="I582" s="453">
        <v>7.83</v>
      </c>
      <c r="J582" s="453">
        <v>9.5</v>
      </c>
      <c r="K582" s="453">
        <v>52.6</v>
      </c>
      <c r="L582" s="452" t="s">
        <v>946</v>
      </c>
      <c r="M582" s="453">
        <v>212.95</v>
      </c>
      <c r="N582" s="452" t="s">
        <v>796</v>
      </c>
      <c r="O582" s="451">
        <v>11</v>
      </c>
    </row>
    <row r="583" spans="1:15">
      <c r="A583" s="452" t="s">
        <v>811</v>
      </c>
      <c r="B583" s="452" t="s">
        <v>812</v>
      </c>
      <c r="C583" s="452" t="s">
        <v>17</v>
      </c>
      <c r="D583" s="452" t="s">
        <v>745</v>
      </c>
      <c r="E583" s="452" t="s">
        <v>541</v>
      </c>
      <c r="F583" s="452">
        <f t="shared" si="9"/>
        <v>2013</v>
      </c>
      <c r="G583" s="455" t="s">
        <v>944</v>
      </c>
      <c r="H583" s="454">
        <v>466.6</v>
      </c>
      <c r="I583" s="453">
        <v>7.71</v>
      </c>
      <c r="J583" s="453">
        <v>10.95</v>
      </c>
      <c r="K583" s="453">
        <v>50.84</v>
      </c>
      <c r="L583" s="452" t="s">
        <v>945</v>
      </c>
      <c r="M583" s="453" t="s">
        <v>97</v>
      </c>
      <c r="N583" s="452" t="s">
        <v>97</v>
      </c>
      <c r="O583" s="451">
        <v>5</v>
      </c>
    </row>
    <row r="584" spans="1:15" ht="30">
      <c r="A584" s="452" t="s">
        <v>868</v>
      </c>
      <c r="B584" s="452" t="s">
        <v>869</v>
      </c>
      <c r="C584" s="452" t="s">
        <v>89</v>
      </c>
      <c r="D584" s="452" t="s">
        <v>783</v>
      </c>
      <c r="E584" s="452" t="s">
        <v>541</v>
      </c>
      <c r="F584" s="452">
        <f t="shared" si="9"/>
        <v>2013</v>
      </c>
      <c r="G584" s="455" t="s">
        <v>944</v>
      </c>
      <c r="H584" s="454">
        <v>11.3</v>
      </c>
      <c r="I584" s="453">
        <v>7.88</v>
      </c>
      <c r="J584" s="453">
        <v>11.4</v>
      </c>
      <c r="K584" s="453">
        <v>44.28</v>
      </c>
      <c r="L584" s="452" t="s">
        <v>941</v>
      </c>
      <c r="M584" s="453">
        <v>159.08000000000001</v>
      </c>
      <c r="N584" s="452" t="s">
        <v>215</v>
      </c>
      <c r="O584" s="451">
        <v>8</v>
      </c>
    </row>
    <row r="585" spans="1:15">
      <c r="A585" s="452" t="s">
        <v>818</v>
      </c>
      <c r="B585" s="452" t="s">
        <v>820</v>
      </c>
      <c r="C585" s="452" t="s">
        <v>61</v>
      </c>
      <c r="D585" s="452" t="s">
        <v>749</v>
      </c>
      <c r="E585" s="452" t="s">
        <v>541</v>
      </c>
      <c r="F585" s="452">
        <f t="shared" si="9"/>
        <v>2013</v>
      </c>
      <c r="G585" s="455" t="s">
        <v>943</v>
      </c>
      <c r="H585" s="454">
        <v>324.60000000000002</v>
      </c>
      <c r="I585" s="453">
        <v>6.94</v>
      </c>
      <c r="J585" s="453">
        <v>8.7200000000000006</v>
      </c>
      <c r="K585" s="453">
        <v>45.28</v>
      </c>
      <c r="L585" s="452" t="s">
        <v>939</v>
      </c>
      <c r="M585" s="453">
        <v>6701.62</v>
      </c>
      <c r="N585" s="452" t="s">
        <v>796</v>
      </c>
      <c r="O585" s="451">
        <v>7</v>
      </c>
    </row>
    <row r="586" spans="1:15">
      <c r="A586" s="452" t="s">
        <v>859</v>
      </c>
      <c r="B586" s="452" t="s">
        <v>428</v>
      </c>
      <c r="C586" s="452" t="s">
        <v>817</v>
      </c>
      <c r="D586" s="452" t="s">
        <v>772</v>
      </c>
      <c r="E586" s="452" t="s">
        <v>541</v>
      </c>
      <c r="F586" s="452">
        <f t="shared" si="9"/>
        <v>2013</v>
      </c>
      <c r="G586" s="455" t="s">
        <v>943</v>
      </c>
      <c r="H586" s="454">
        <v>23.7</v>
      </c>
      <c r="I586" s="453">
        <v>7.62</v>
      </c>
      <c r="J586" s="453">
        <v>9.8000000000000007</v>
      </c>
      <c r="K586" s="453">
        <v>52.1</v>
      </c>
      <c r="L586" s="452" t="s">
        <v>941</v>
      </c>
      <c r="M586" s="453">
        <v>3324.94</v>
      </c>
      <c r="N586" s="452" t="s">
        <v>215</v>
      </c>
      <c r="O586" s="451">
        <v>9</v>
      </c>
    </row>
    <row r="587" spans="1:15">
      <c r="A587" s="452" t="s">
        <v>833</v>
      </c>
      <c r="B587" s="452" t="s">
        <v>835</v>
      </c>
      <c r="C587" s="452" t="s">
        <v>51</v>
      </c>
      <c r="D587" s="452" t="s">
        <v>757</v>
      </c>
      <c r="E587" s="452" t="s">
        <v>541</v>
      </c>
      <c r="F587" s="452">
        <f t="shared" si="9"/>
        <v>2013</v>
      </c>
      <c r="G587" s="455" t="s">
        <v>942</v>
      </c>
      <c r="H587" s="454">
        <v>5.8</v>
      </c>
      <c r="I587" s="453">
        <v>5.8</v>
      </c>
      <c r="J587" s="453">
        <v>10.15</v>
      </c>
      <c r="K587" s="453" t="s">
        <v>97</v>
      </c>
      <c r="L587" s="452" t="s">
        <v>941</v>
      </c>
      <c r="M587" s="453" t="s">
        <v>97</v>
      </c>
      <c r="N587" s="452" t="s">
        <v>97</v>
      </c>
      <c r="O587" s="451">
        <v>5</v>
      </c>
    </row>
    <row r="588" spans="1:15">
      <c r="A588" s="452" t="s">
        <v>794</v>
      </c>
      <c r="B588" s="452" t="s">
        <v>795</v>
      </c>
      <c r="C588" s="452" t="s">
        <v>63</v>
      </c>
      <c r="D588" s="452" t="s">
        <v>739</v>
      </c>
      <c r="E588" s="452" t="s">
        <v>541</v>
      </c>
      <c r="F588" s="452">
        <f t="shared" si="9"/>
        <v>2013</v>
      </c>
      <c r="G588" s="455" t="s">
        <v>940</v>
      </c>
      <c r="H588" s="454">
        <v>81.099999999999994</v>
      </c>
      <c r="I588" s="453">
        <v>4.29</v>
      </c>
      <c r="J588" s="453">
        <v>9.3000000000000007</v>
      </c>
      <c r="K588" s="453">
        <v>28.64</v>
      </c>
      <c r="L588" s="452" t="s">
        <v>939</v>
      </c>
      <c r="M588" s="453">
        <v>4796.58</v>
      </c>
      <c r="N588" s="452" t="s">
        <v>796</v>
      </c>
      <c r="O588" s="451">
        <v>10</v>
      </c>
    </row>
    <row r="589" spans="1:15">
      <c r="A589" s="452" t="s">
        <v>853</v>
      </c>
      <c r="B589" s="452" t="s">
        <v>1322</v>
      </c>
      <c r="C589" s="452" t="s">
        <v>77</v>
      </c>
      <c r="D589" s="452" t="s">
        <v>2311</v>
      </c>
      <c r="E589" s="452" t="s">
        <v>541</v>
      </c>
      <c r="F589" s="452">
        <f t="shared" si="9"/>
        <v>2014</v>
      </c>
      <c r="G589" s="455" t="s">
        <v>2276</v>
      </c>
      <c r="H589" s="454">
        <v>-76.2</v>
      </c>
      <c r="I589" s="453">
        <v>7.05</v>
      </c>
      <c r="J589" s="453">
        <v>9.1999999999999993</v>
      </c>
      <c r="K589" s="453">
        <v>48</v>
      </c>
      <c r="L589" s="452" t="s">
        <v>941</v>
      </c>
      <c r="M589" s="453">
        <v>17322.78</v>
      </c>
      <c r="N589" s="452" t="s">
        <v>215</v>
      </c>
      <c r="O589" s="451">
        <v>13</v>
      </c>
    </row>
    <row r="590" spans="1:15">
      <c r="A590" s="452" t="s">
        <v>847</v>
      </c>
      <c r="B590" s="452" t="s">
        <v>837</v>
      </c>
      <c r="C590" s="452" t="s">
        <v>1</v>
      </c>
      <c r="D590" s="452" t="s">
        <v>2314</v>
      </c>
      <c r="E590" s="452" t="s">
        <v>541</v>
      </c>
      <c r="F590" s="452">
        <f t="shared" si="9"/>
        <v>2014</v>
      </c>
      <c r="G590" s="455" t="s">
        <v>2277</v>
      </c>
      <c r="H590" s="454">
        <v>9</v>
      </c>
      <c r="I590" s="453">
        <v>7.45</v>
      </c>
      <c r="J590" s="453">
        <v>9.75</v>
      </c>
      <c r="K590" s="453">
        <v>52.56</v>
      </c>
      <c r="L590" s="452" t="s">
        <v>97</v>
      </c>
      <c r="M590" s="453" t="s">
        <v>97</v>
      </c>
      <c r="N590" s="452" t="s">
        <v>97</v>
      </c>
      <c r="O590" s="451">
        <v>14</v>
      </c>
    </row>
    <row r="591" spans="1:15" ht="30">
      <c r="A591" s="452" t="s">
        <v>868</v>
      </c>
      <c r="B591" s="452" t="s">
        <v>871</v>
      </c>
      <c r="C591" s="452" t="s">
        <v>75</v>
      </c>
      <c r="D591" s="452" t="s">
        <v>2358</v>
      </c>
      <c r="E591" s="452" t="s">
        <v>541</v>
      </c>
      <c r="F591" s="452">
        <f t="shared" si="9"/>
        <v>2014</v>
      </c>
      <c r="G591" s="455" t="s">
        <v>2278</v>
      </c>
      <c r="H591" s="454">
        <v>14.8</v>
      </c>
      <c r="I591" s="453">
        <v>7.95</v>
      </c>
      <c r="J591" s="453">
        <v>11</v>
      </c>
      <c r="K591" s="453">
        <v>50</v>
      </c>
      <c r="L591" s="452" t="s">
        <v>2333</v>
      </c>
      <c r="M591" s="453" t="s">
        <v>97</v>
      </c>
      <c r="N591" s="452" t="s">
        <v>97</v>
      </c>
      <c r="O591" s="451">
        <v>9</v>
      </c>
    </row>
    <row r="592" spans="1:15" ht="30">
      <c r="A592" s="452" t="s">
        <v>868</v>
      </c>
      <c r="B592" s="452" t="s">
        <v>871</v>
      </c>
      <c r="C592" s="452" t="s">
        <v>75</v>
      </c>
      <c r="D592" s="452" t="s">
        <v>2307</v>
      </c>
      <c r="E592" s="452" t="s">
        <v>541</v>
      </c>
      <c r="F592" s="452">
        <f t="shared" si="9"/>
        <v>2014</v>
      </c>
      <c r="G592" s="455" t="s">
        <v>2248</v>
      </c>
      <c r="H592" s="454">
        <v>-9</v>
      </c>
      <c r="I592" s="453" t="s">
        <v>97</v>
      </c>
      <c r="J592" s="453">
        <v>11</v>
      </c>
      <c r="K592" s="453">
        <v>50</v>
      </c>
      <c r="L592" s="452" t="s">
        <v>2333</v>
      </c>
      <c r="M592" s="453" t="s">
        <v>97</v>
      </c>
      <c r="N592" s="452" t="s">
        <v>97</v>
      </c>
      <c r="O592" s="451">
        <v>9</v>
      </c>
    </row>
    <row r="593" spans="1:15" ht="30">
      <c r="A593" s="452" t="s">
        <v>868</v>
      </c>
      <c r="B593" s="452" t="s">
        <v>871</v>
      </c>
      <c r="C593" s="452" t="s">
        <v>75</v>
      </c>
      <c r="D593" s="452" t="s">
        <v>2309</v>
      </c>
      <c r="E593" s="452" t="s">
        <v>541</v>
      </c>
      <c r="F593" s="452">
        <f t="shared" si="9"/>
        <v>2014</v>
      </c>
      <c r="G593" s="455" t="s">
        <v>2248</v>
      </c>
      <c r="H593" s="454">
        <v>3.3</v>
      </c>
      <c r="I593" s="453" t="s">
        <v>97</v>
      </c>
      <c r="J593" s="453">
        <v>12</v>
      </c>
      <c r="K593" s="453">
        <v>50</v>
      </c>
      <c r="L593" s="452" t="s">
        <v>2333</v>
      </c>
      <c r="M593" s="453">
        <v>100.37</v>
      </c>
      <c r="N593" s="452" t="s">
        <v>215</v>
      </c>
      <c r="O593" s="451">
        <v>9</v>
      </c>
    </row>
    <row r="594" spans="1:15">
      <c r="A594" s="452" t="s">
        <v>1189</v>
      </c>
      <c r="B594" s="452" t="s">
        <v>1554</v>
      </c>
      <c r="C594" s="452" t="s">
        <v>170</v>
      </c>
      <c r="D594" s="452" t="s">
        <v>2300</v>
      </c>
      <c r="E594" s="452" t="s">
        <v>541</v>
      </c>
      <c r="F594" s="452">
        <f t="shared" si="9"/>
        <v>2014</v>
      </c>
      <c r="G594" s="455" t="s">
        <v>2279</v>
      </c>
      <c r="H594" s="454">
        <v>9.8000000000000007</v>
      </c>
      <c r="I594" s="453">
        <v>7.92</v>
      </c>
      <c r="J594" s="453">
        <v>9.5500000000000007</v>
      </c>
      <c r="K594" s="453">
        <v>55</v>
      </c>
      <c r="L594" s="452" t="s">
        <v>939</v>
      </c>
      <c r="M594" s="453">
        <v>68.06</v>
      </c>
      <c r="N594" s="452" t="s">
        <v>796</v>
      </c>
      <c r="O594" s="451">
        <v>11</v>
      </c>
    </row>
    <row r="595" spans="1:15">
      <c r="A595" s="452" t="s">
        <v>805</v>
      </c>
      <c r="B595" s="452" t="s">
        <v>832</v>
      </c>
      <c r="C595" s="452" t="s">
        <v>35</v>
      </c>
      <c r="D595" s="452" t="s">
        <v>2350</v>
      </c>
      <c r="E595" s="452" t="s">
        <v>541</v>
      </c>
      <c r="F595" s="452">
        <f t="shared" si="9"/>
        <v>2014</v>
      </c>
      <c r="G595" s="455" t="s">
        <v>2281</v>
      </c>
      <c r="H595" s="454">
        <v>23.4</v>
      </c>
      <c r="I595" s="453">
        <v>7.65</v>
      </c>
      <c r="J595" s="453">
        <v>9.4</v>
      </c>
      <c r="K595" s="453">
        <v>49.19</v>
      </c>
      <c r="L595" s="452" t="s">
        <v>939</v>
      </c>
      <c r="M595" s="453">
        <v>1333.48</v>
      </c>
      <c r="N595" s="452" t="s">
        <v>215</v>
      </c>
      <c r="O595" s="451">
        <v>12</v>
      </c>
    </row>
    <row r="596" spans="1:15">
      <c r="A596" s="452" t="s">
        <v>1163</v>
      </c>
      <c r="B596" s="452" t="s">
        <v>866</v>
      </c>
      <c r="C596" s="452" t="s">
        <v>1</v>
      </c>
      <c r="D596" s="452" t="s">
        <v>2356</v>
      </c>
      <c r="E596" s="452" t="s">
        <v>541</v>
      </c>
      <c r="F596" s="452">
        <f t="shared" si="9"/>
        <v>2014</v>
      </c>
      <c r="G596" s="455" t="s">
        <v>2281</v>
      </c>
      <c r="H596" s="454">
        <v>12.7</v>
      </c>
      <c r="I596" s="453">
        <v>8.26</v>
      </c>
      <c r="J596" s="453">
        <v>9.9600000000000009</v>
      </c>
      <c r="K596" s="453">
        <v>53.89</v>
      </c>
      <c r="L596" s="452" t="s">
        <v>941</v>
      </c>
      <c r="M596" s="453" t="s">
        <v>97</v>
      </c>
      <c r="N596" s="452" t="s">
        <v>215</v>
      </c>
      <c r="O596" s="451">
        <v>15</v>
      </c>
    </row>
    <row r="597" spans="1:15">
      <c r="A597" s="452" t="s">
        <v>806</v>
      </c>
      <c r="B597" s="452" t="s">
        <v>807</v>
      </c>
      <c r="C597" s="452" t="s">
        <v>35</v>
      </c>
      <c r="D597" s="452" t="s">
        <v>2280</v>
      </c>
      <c r="E597" s="452" t="s">
        <v>541</v>
      </c>
      <c r="F597" s="452">
        <f t="shared" si="9"/>
        <v>2014</v>
      </c>
      <c r="G597" s="455" t="s">
        <v>2283</v>
      </c>
      <c r="H597" s="454">
        <v>15.1</v>
      </c>
      <c r="I597" s="453">
        <v>7.26</v>
      </c>
      <c r="J597" s="453">
        <v>9.6999999999999993</v>
      </c>
      <c r="K597" s="453">
        <v>49.22</v>
      </c>
      <c r="L597" s="452" t="s">
        <v>939</v>
      </c>
      <c r="M597" s="453">
        <v>619.57000000000005</v>
      </c>
      <c r="N597" s="452" t="s">
        <v>215</v>
      </c>
      <c r="O597" s="451">
        <v>12</v>
      </c>
    </row>
    <row r="598" spans="1:15">
      <c r="A598" s="452" t="s">
        <v>864</v>
      </c>
      <c r="B598" s="452" t="s">
        <v>1049</v>
      </c>
      <c r="C598" s="452" t="s">
        <v>63</v>
      </c>
      <c r="D598" s="452" t="s">
        <v>2329</v>
      </c>
      <c r="E598" s="452" t="s">
        <v>541</v>
      </c>
      <c r="F598" s="452">
        <f t="shared" si="9"/>
        <v>2014</v>
      </c>
      <c r="G598" s="455" t="s">
        <v>2284</v>
      </c>
      <c r="H598" s="454">
        <v>18.5</v>
      </c>
      <c r="I598" s="453" t="s">
        <v>97</v>
      </c>
      <c r="J598" s="453">
        <v>9.8000000000000007</v>
      </c>
      <c r="K598" s="453" t="s">
        <v>97</v>
      </c>
      <c r="L598" s="452" t="s">
        <v>1053</v>
      </c>
      <c r="M598" s="453" t="s">
        <v>97</v>
      </c>
      <c r="N598" s="452" t="s">
        <v>97</v>
      </c>
      <c r="O598" s="451">
        <v>7</v>
      </c>
    </row>
    <row r="599" spans="1:15">
      <c r="A599" s="452" t="s">
        <v>1167</v>
      </c>
      <c r="B599" s="452" t="s">
        <v>1166</v>
      </c>
      <c r="C599" s="452" t="s">
        <v>11</v>
      </c>
      <c r="D599" s="452" t="s">
        <v>2304</v>
      </c>
      <c r="E599" s="452" t="s">
        <v>541</v>
      </c>
      <c r="F599" s="452">
        <f t="shared" si="9"/>
        <v>2014</v>
      </c>
      <c r="G599" s="455" t="s">
        <v>2258</v>
      </c>
      <c r="H599" s="454">
        <v>5.6</v>
      </c>
      <c r="I599" s="453">
        <v>8.2799999999999994</v>
      </c>
      <c r="J599" s="453">
        <v>9.6999999999999993</v>
      </c>
      <c r="K599" s="453">
        <v>47.78</v>
      </c>
      <c r="L599" s="452" t="s">
        <v>939</v>
      </c>
      <c r="M599" s="453">
        <v>51.9</v>
      </c>
      <c r="N599" s="452" t="s">
        <v>796</v>
      </c>
      <c r="O599" s="451">
        <v>10</v>
      </c>
    </row>
    <row r="600" spans="1:15">
      <c r="A600" s="452" t="s">
        <v>874</v>
      </c>
      <c r="B600" s="452" t="s">
        <v>1073</v>
      </c>
      <c r="C600" s="452" t="s">
        <v>93</v>
      </c>
      <c r="D600" s="452" t="s">
        <v>2251</v>
      </c>
      <c r="E600" s="452" t="s">
        <v>541</v>
      </c>
      <c r="F600" s="452">
        <f t="shared" si="9"/>
        <v>2014</v>
      </c>
      <c r="G600" s="455" t="s">
        <v>2286</v>
      </c>
      <c r="H600" s="454">
        <v>0</v>
      </c>
      <c r="I600" s="453" t="s">
        <v>97</v>
      </c>
      <c r="J600" s="453">
        <v>10.4</v>
      </c>
      <c r="K600" s="453">
        <v>50.46</v>
      </c>
      <c r="L600" s="452" t="s">
        <v>2334</v>
      </c>
      <c r="M600" s="453">
        <v>2329.11</v>
      </c>
      <c r="N600" s="452" t="s">
        <v>215</v>
      </c>
      <c r="O600" s="451">
        <v>1</v>
      </c>
    </row>
    <row r="601" spans="1:15">
      <c r="A601" s="452" t="s">
        <v>1524</v>
      </c>
      <c r="B601" s="452" t="s">
        <v>1523</v>
      </c>
      <c r="C601" s="452" t="s">
        <v>142</v>
      </c>
      <c r="D601" s="452" t="s">
        <v>2285</v>
      </c>
      <c r="E601" s="452" t="s">
        <v>541</v>
      </c>
      <c r="F601" s="452">
        <f t="shared" si="9"/>
        <v>2014</v>
      </c>
      <c r="G601" s="455" t="s">
        <v>2260</v>
      </c>
      <c r="H601" s="454">
        <v>5.3</v>
      </c>
      <c r="I601" s="453" t="s">
        <v>97</v>
      </c>
      <c r="J601" s="453">
        <v>9.5500000000000007</v>
      </c>
      <c r="K601" s="453">
        <v>49</v>
      </c>
      <c r="L601" s="452" t="s">
        <v>939</v>
      </c>
      <c r="M601" s="453" t="s">
        <v>97</v>
      </c>
      <c r="N601" s="452" t="s">
        <v>97</v>
      </c>
      <c r="O601" s="451">
        <v>6</v>
      </c>
    </row>
    <row r="602" spans="1:15">
      <c r="A602" s="452" t="s">
        <v>830</v>
      </c>
      <c r="B602" s="452" t="s">
        <v>832</v>
      </c>
      <c r="C602" s="452" t="s">
        <v>35</v>
      </c>
      <c r="D602" s="452" t="s">
        <v>2291</v>
      </c>
      <c r="E602" s="452" t="s">
        <v>541</v>
      </c>
      <c r="F602" s="452">
        <f t="shared" si="9"/>
        <v>2014</v>
      </c>
      <c r="G602" s="455" t="s">
        <v>2261</v>
      </c>
      <c r="H602" s="454">
        <v>8.8000000000000007</v>
      </c>
      <c r="I602" s="453">
        <v>7.61</v>
      </c>
      <c r="J602" s="453">
        <v>9.6199999999999992</v>
      </c>
      <c r="K602" s="453">
        <v>49.18</v>
      </c>
      <c r="L602" s="452" t="s">
        <v>2335</v>
      </c>
      <c r="M602" s="453">
        <v>1293.3499999999999</v>
      </c>
      <c r="N602" s="452" t="s">
        <v>215</v>
      </c>
      <c r="O602" s="451">
        <v>7</v>
      </c>
    </row>
    <row r="603" spans="1:15" ht="30">
      <c r="A603" s="452" t="s">
        <v>868</v>
      </c>
      <c r="B603" s="452" t="s">
        <v>871</v>
      </c>
      <c r="C603" s="452" t="s">
        <v>75</v>
      </c>
      <c r="D603" s="452" t="s">
        <v>2357</v>
      </c>
      <c r="E603" s="452" t="s">
        <v>541</v>
      </c>
      <c r="F603" s="452">
        <f t="shared" si="9"/>
        <v>2014</v>
      </c>
      <c r="G603" s="455" t="s">
        <v>2290</v>
      </c>
      <c r="H603" s="454">
        <v>41.1</v>
      </c>
      <c r="I603" s="453">
        <v>7.95</v>
      </c>
      <c r="J603" s="453">
        <v>11</v>
      </c>
      <c r="K603" s="453">
        <v>50</v>
      </c>
      <c r="L603" s="452" t="s">
        <v>2336</v>
      </c>
      <c r="M603" s="453">
        <v>721.91</v>
      </c>
      <c r="N603" s="452" t="s">
        <v>215</v>
      </c>
      <c r="O603" s="451">
        <v>8</v>
      </c>
    </row>
    <row r="604" spans="1:15">
      <c r="A604" s="452" t="s">
        <v>826</v>
      </c>
      <c r="B604" s="452" t="s">
        <v>828</v>
      </c>
      <c r="C604" s="452" t="s">
        <v>63</v>
      </c>
      <c r="D604" s="452" t="s">
        <v>2282</v>
      </c>
      <c r="E604" s="452" t="s">
        <v>541</v>
      </c>
      <c r="F604" s="452">
        <f t="shared" si="9"/>
        <v>2014</v>
      </c>
      <c r="G604" s="455" t="s">
        <v>2292</v>
      </c>
      <c r="H604" s="454">
        <v>9.3000000000000007</v>
      </c>
      <c r="I604" s="453" t="s">
        <v>97</v>
      </c>
      <c r="J604" s="453">
        <v>9.9499999999999993</v>
      </c>
      <c r="K604" s="453" t="s">
        <v>97</v>
      </c>
      <c r="L604" s="452" t="s">
        <v>97</v>
      </c>
      <c r="M604" s="453" t="s">
        <v>97</v>
      </c>
      <c r="N604" s="452" t="s">
        <v>97</v>
      </c>
      <c r="O604" s="451">
        <v>15</v>
      </c>
    </row>
    <row r="605" spans="1:15">
      <c r="A605" s="452" t="s">
        <v>849</v>
      </c>
      <c r="B605" s="452" t="s">
        <v>1310</v>
      </c>
      <c r="C605" s="452" t="s">
        <v>77</v>
      </c>
      <c r="D605" s="452" t="s">
        <v>2355</v>
      </c>
      <c r="E605" s="452" t="s">
        <v>541</v>
      </c>
      <c r="F605" s="452">
        <f t="shared" si="9"/>
        <v>2014</v>
      </c>
      <c r="G605" s="455" t="s">
        <v>2293</v>
      </c>
      <c r="H605" s="454">
        <v>13</v>
      </c>
      <c r="I605" s="453">
        <v>7.83</v>
      </c>
      <c r="J605" s="453">
        <v>9.75</v>
      </c>
      <c r="K605" s="453">
        <v>50.35</v>
      </c>
      <c r="L605" s="452" t="s">
        <v>979</v>
      </c>
      <c r="M605" s="453">
        <v>172.19</v>
      </c>
      <c r="N605" s="452" t="s">
        <v>796</v>
      </c>
      <c r="O605" s="451">
        <v>7</v>
      </c>
    </row>
    <row r="606" spans="1:15">
      <c r="A606" s="452" t="s">
        <v>1524</v>
      </c>
      <c r="B606" s="452" t="s">
        <v>2102</v>
      </c>
      <c r="C606" s="452" t="s">
        <v>854</v>
      </c>
      <c r="D606" s="452" t="s">
        <v>2352</v>
      </c>
      <c r="E606" s="452" t="s">
        <v>541</v>
      </c>
      <c r="F606" s="452">
        <f t="shared" si="9"/>
        <v>2014</v>
      </c>
      <c r="G606" s="455" t="s">
        <v>2295</v>
      </c>
      <c r="H606" s="454">
        <v>24.3</v>
      </c>
      <c r="I606" s="453">
        <v>7.06</v>
      </c>
      <c r="J606" s="453">
        <v>9.4499999999999993</v>
      </c>
      <c r="K606" s="453">
        <v>50</v>
      </c>
      <c r="L606" s="452" t="s">
        <v>939</v>
      </c>
      <c r="M606" s="453">
        <v>782</v>
      </c>
      <c r="N606" s="452" t="s">
        <v>215</v>
      </c>
      <c r="O606" s="451">
        <v>15</v>
      </c>
    </row>
    <row r="607" spans="1:15">
      <c r="A607" s="452" t="s">
        <v>880</v>
      </c>
      <c r="B607" s="452" t="s">
        <v>1070</v>
      </c>
      <c r="C607" s="452" t="s">
        <v>85</v>
      </c>
      <c r="D607" s="452" t="s">
        <v>2362</v>
      </c>
      <c r="E607" s="452" t="s">
        <v>541</v>
      </c>
      <c r="F607" s="452">
        <f t="shared" si="9"/>
        <v>2014</v>
      </c>
      <c r="G607" s="455" t="s">
        <v>2296</v>
      </c>
      <c r="H607" s="454">
        <v>8.4</v>
      </c>
      <c r="I607" s="453">
        <v>7.98</v>
      </c>
      <c r="J607" s="453">
        <v>9.9</v>
      </c>
      <c r="K607" s="453">
        <v>54</v>
      </c>
      <c r="L607" s="452" t="s">
        <v>1074</v>
      </c>
      <c r="M607" s="453">
        <v>376.82</v>
      </c>
      <c r="N607" s="452" t="s">
        <v>796</v>
      </c>
      <c r="O607" s="451">
        <v>8</v>
      </c>
    </row>
    <row r="608" spans="1:15">
      <c r="A608" s="452" t="s">
        <v>849</v>
      </c>
      <c r="B608" s="452" t="s">
        <v>850</v>
      </c>
      <c r="C608" s="452" t="s">
        <v>35</v>
      </c>
      <c r="D608" s="452" t="s">
        <v>2354</v>
      </c>
      <c r="E608" s="452" t="s">
        <v>541</v>
      </c>
      <c r="F608" s="452">
        <f t="shared" si="9"/>
        <v>2014</v>
      </c>
      <c r="G608" s="455" t="s">
        <v>2297</v>
      </c>
      <c r="H608" s="454">
        <v>19</v>
      </c>
      <c r="I608" s="453">
        <v>7.75</v>
      </c>
      <c r="J608" s="453">
        <v>9.75</v>
      </c>
      <c r="K608" s="453">
        <v>49.83</v>
      </c>
      <c r="L608" s="452" t="s">
        <v>964</v>
      </c>
      <c r="M608" s="453">
        <v>1162</v>
      </c>
      <c r="N608" s="452" t="s">
        <v>796</v>
      </c>
      <c r="O608" s="451">
        <v>5</v>
      </c>
    </row>
    <row r="609" spans="1:15">
      <c r="A609" s="452" t="s">
        <v>1505</v>
      </c>
      <c r="B609" s="452" t="s">
        <v>2287</v>
      </c>
      <c r="C609" s="452" t="s">
        <v>854</v>
      </c>
      <c r="D609" s="452" t="s">
        <v>2288</v>
      </c>
      <c r="E609" s="452" t="s">
        <v>541</v>
      </c>
      <c r="F609" s="452">
        <f t="shared" si="9"/>
        <v>2014</v>
      </c>
      <c r="G609" s="455" t="s">
        <v>2298</v>
      </c>
      <c r="H609" s="454">
        <v>-8.8000000000000007</v>
      </c>
      <c r="I609" s="453">
        <v>7.46</v>
      </c>
      <c r="J609" s="453">
        <v>9.6</v>
      </c>
      <c r="K609" s="453">
        <v>50</v>
      </c>
      <c r="L609" s="452" t="s">
        <v>2335</v>
      </c>
      <c r="M609" s="453">
        <v>1164.74</v>
      </c>
      <c r="N609" s="452" t="s">
        <v>215</v>
      </c>
      <c r="O609" s="451">
        <v>8</v>
      </c>
    </row>
    <row r="610" spans="1:15">
      <c r="A610" s="452" t="s">
        <v>1045</v>
      </c>
      <c r="B610" s="452" t="s">
        <v>428</v>
      </c>
      <c r="C610" s="452" t="s">
        <v>817</v>
      </c>
      <c r="D610" s="452" t="s">
        <v>2245</v>
      </c>
      <c r="E610" s="452" t="s">
        <v>541</v>
      </c>
      <c r="F610" s="452">
        <f t="shared" si="9"/>
        <v>2014</v>
      </c>
      <c r="G610" s="455" t="s">
        <v>2263</v>
      </c>
      <c r="H610" s="454">
        <v>54.2</v>
      </c>
      <c r="I610" s="453">
        <v>7.57</v>
      </c>
      <c r="J610" s="453">
        <v>9.8000000000000007</v>
      </c>
      <c r="K610" s="453">
        <v>51.43</v>
      </c>
      <c r="L610" s="452" t="s">
        <v>2337</v>
      </c>
      <c r="M610" s="453" t="s">
        <v>97</v>
      </c>
      <c r="N610" s="452" t="s">
        <v>97</v>
      </c>
      <c r="O610" s="451">
        <v>7</v>
      </c>
    </row>
    <row r="611" spans="1:15">
      <c r="A611" s="452" t="s">
        <v>864</v>
      </c>
      <c r="B611" s="452" t="s">
        <v>1037</v>
      </c>
      <c r="C611" s="452" t="s">
        <v>45</v>
      </c>
      <c r="D611" s="452" t="s">
        <v>2257</v>
      </c>
      <c r="E611" s="452" t="s">
        <v>541</v>
      </c>
      <c r="F611" s="452">
        <f t="shared" si="9"/>
        <v>2014</v>
      </c>
      <c r="G611" s="455" t="s">
        <v>2299</v>
      </c>
      <c r="H611" s="454">
        <v>87.8</v>
      </c>
      <c r="I611" s="453">
        <v>6.37</v>
      </c>
      <c r="J611" s="453">
        <v>9.6</v>
      </c>
      <c r="K611" s="453">
        <v>45</v>
      </c>
      <c r="L611" s="452" t="s">
        <v>979</v>
      </c>
      <c r="M611" s="453">
        <v>693.86</v>
      </c>
      <c r="N611" s="452" t="s">
        <v>796</v>
      </c>
      <c r="O611" s="451">
        <v>3</v>
      </c>
    </row>
    <row r="612" spans="1:15">
      <c r="A612" s="452" t="s">
        <v>808</v>
      </c>
      <c r="B612" s="452" t="s">
        <v>1484</v>
      </c>
      <c r="C612" s="452" t="s">
        <v>161</v>
      </c>
      <c r="D612" s="452" t="s">
        <v>2351</v>
      </c>
      <c r="E612" s="452" t="s">
        <v>541</v>
      </c>
      <c r="F612" s="452">
        <f t="shared" si="9"/>
        <v>2014</v>
      </c>
      <c r="G612" s="455" t="s">
        <v>2301</v>
      </c>
      <c r="H612" s="454">
        <v>3.8</v>
      </c>
      <c r="I612" s="453" t="s">
        <v>97</v>
      </c>
      <c r="J612" s="453">
        <v>10.25</v>
      </c>
      <c r="K612" s="453" t="s">
        <v>97</v>
      </c>
      <c r="L612" s="452" t="s">
        <v>2338</v>
      </c>
      <c r="M612" s="453" t="s">
        <v>97</v>
      </c>
      <c r="N612" s="452" t="s">
        <v>97</v>
      </c>
      <c r="O612" s="451">
        <v>4</v>
      </c>
    </row>
    <row r="613" spans="1:15">
      <c r="A613" s="452" t="s">
        <v>843</v>
      </c>
      <c r="B613" s="452" t="s">
        <v>195</v>
      </c>
      <c r="C613" s="452" t="s">
        <v>41</v>
      </c>
      <c r="D613" s="452" t="s">
        <v>2294</v>
      </c>
      <c r="E613" s="452" t="s">
        <v>541</v>
      </c>
      <c r="F613" s="452">
        <f t="shared" si="9"/>
        <v>2014</v>
      </c>
      <c r="G613" s="455" t="s">
        <v>2302</v>
      </c>
      <c r="H613" s="454">
        <v>116.9</v>
      </c>
      <c r="I613" s="453">
        <v>6.91</v>
      </c>
      <c r="J613" s="453">
        <v>9.8000000000000007</v>
      </c>
      <c r="K613" s="453">
        <v>48</v>
      </c>
      <c r="L613" s="452" t="s">
        <v>941</v>
      </c>
      <c r="M613" s="453">
        <v>839.42</v>
      </c>
      <c r="N613" s="452" t="s">
        <v>215</v>
      </c>
      <c r="O613" s="451">
        <v>9</v>
      </c>
    </row>
    <row r="614" spans="1:15">
      <c r="A614" s="452" t="s">
        <v>851</v>
      </c>
      <c r="B614" s="452" t="s">
        <v>1120</v>
      </c>
      <c r="C614" s="452" t="s">
        <v>817</v>
      </c>
      <c r="D614" s="452" t="s">
        <v>2256</v>
      </c>
      <c r="E614" s="452" t="s">
        <v>541</v>
      </c>
      <c r="F614" s="452">
        <f t="shared" si="9"/>
        <v>2014</v>
      </c>
      <c r="G614" s="455" t="s">
        <v>2303</v>
      </c>
      <c r="H614" s="454">
        <v>0</v>
      </c>
      <c r="I614" s="453">
        <v>8.09</v>
      </c>
      <c r="J614" s="453">
        <v>9.8000000000000007</v>
      </c>
      <c r="K614" s="453">
        <v>48.17</v>
      </c>
      <c r="L614" s="452" t="s">
        <v>964</v>
      </c>
      <c r="M614" s="453" t="s">
        <v>97</v>
      </c>
      <c r="N614" s="452" t="s">
        <v>97</v>
      </c>
      <c r="O614" s="451">
        <v>5</v>
      </c>
    </row>
    <row r="615" spans="1:15">
      <c r="A615" s="452" t="s">
        <v>818</v>
      </c>
      <c r="B615" s="452" t="s">
        <v>1938</v>
      </c>
      <c r="C615" s="452" t="s">
        <v>817</v>
      </c>
      <c r="D615" s="452" t="s">
        <v>2289</v>
      </c>
      <c r="E615" s="452" t="s">
        <v>541</v>
      </c>
      <c r="F615" s="452">
        <f t="shared" si="9"/>
        <v>2014</v>
      </c>
      <c r="G615" s="455" t="s">
        <v>2305</v>
      </c>
      <c r="H615" s="454">
        <v>16.399999999999999</v>
      </c>
      <c r="I615" s="453">
        <v>7.14</v>
      </c>
      <c r="J615" s="453">
        <v>9.56</v>
      </c>
      <c r="K615" s="453">
        <v>51.73</v>
      </c>
      <c r="L615" s="452" t="s">
        <v>939</v>
      </c>
      <c r="M615" s="453">
        <v>334.12</v>
      </c>
      <c r="N615" s="452" t="s">
        <v>796</v>
      </c>
      <c r="O615" s="451">
        <v>10</v>
      </c>
    </row>
    <row r="616" spans="1:15">
      <c r="A616" s="452" t="s">
        <v>874</v>
      </c>
      <c r="B616" s="452" t="s">
        <v>877</v>
      </c>
      <c r="C616" s="452" t="s">
        <v>3</v>
      </c>
      <c r="D616" s="452" t="s">
        <v>2250</v>
      </c>
      <c r="E616" s="452" t="s">
        <v>541</v>
      </c>
      <c r="F616" s="452">
        <f t="shared" si="9"/>
        <v>2014</v>
      </c>
      <c r="G616" s="455" t="s">
        <v>2305</v>
      </c>
      <c r="H616" s="454">
        <v>24.6</v>
      </c>
      <c r="I616" s="453">
        <v>8.39</v>
      </c>
      <c r="J616" s="453">
        <v>10.199999999999999</v>
      </c>
      <c r="K616" s="453">
        <v>50.28</v>
      </c>
      <c r="L616" s="452" t="s">
        <v>2334</v>
      </c>
      <c r="M616" s="453">
        <v>1549.92</v>
      </c>
      <c r="N616" s="452" t="s">
        <v>215</v>
      </c>
      <c r="O616" s="451">
        <v>7</v>
      </c>
    </row>
    <row r="617" spans="1:15" ht="30">
      <c r="A617" s="452" t="s">
        <v>874</v>
      </c>
      <c r="B617" s="452" t="s">
        <v>1028</v>
      </c>
      <c r="C617" s="452" t="s">
        <v>3</v>
      </c>
      <c r="D617" s="452" t="s">
        <v>2361</v>
      </c>
      <c r="E617" s="452" t="s">
        <v>541</v>
      </c>
      <c r="F617" s="452">
        <f t="shared" si="9"/>
        <v>2014</v>
      </c>
      <c r="G617" s="455" t="s">
        <v>2268</v>
      </c>
      <c r="H617" s="454">
        <v>15.4</v>
      </c>
      <c r="I617" s="453">
        <v>8.6</v>
      </c>
      <c r="J617" s="453">
        <v>10.199999999999999</v>
      </c>
      <c r="K617" s="453">
        <v>51.9</v>
      </c>
      <c r="L617" s="452" t="s">
        <v>2334</v>
      </c>
      <c r="M617" s="453">
        <v>4432.9399999999996</v>
      </c>
      <c r="N617" s="452" t="s">
        <v>215</v>
      </c>
      <c r="O617" s="451">
        <v>5</v>
      </c>
    </row>
    <row r="618" spans="1:15">
      <c r="A618" s="452" t="s">
        <v>868</v>
      </c>
      <c r="B618" s="452" t="s">
        <v>869</v>
      </c>
      <c r="C618" s="452" t="s">
        <v>89</v>
      </c>
      <c r="D618" s="452" t="s">
        <v>2249</v>
      </c>
      <c r="E618" s="452" t="s">
        <v>541</v>
      </c>
      <c r="F618" s="452">
        <f t="shared" si="9"/>
        <v>2014</v>
      </c>
      <c r="G618" s="455" t="s">
        <v>2269</v>
      </c>
      <c r="H618" s="454">
        <v>0</v>
      </c>
      <c r="I618" s="453">
        <v>6.88</v>
      </c>
      <c r="J618" s="453">
        <v>9.6999999999999993</v>
      </c>
      <c r="K618" s="453">
        <v>42.89</v>
      </c>
      <c r="L618" s="452" t="s">
        <v>964</v>
      </c>
      <c r="M618" s="453" t="s">
        <v>97</v>
      </c>
      <c r="N618" s="452" t="s">
        <v>97</v>
      </c>
      <c r="O618" s="451">
        <v>8</v>
      </c>
    </row>
    <row r="619" spans="1:15">
      <c r="A619" s="452" t="s">
        <v>874</v>
      </c>
      <c r="B619" s="452" t="s">
        <v>875</v>
      </c>
      <c r="C619" s="452" t="s">
        <v>47</v>
      </c>
      <c r="D619" s="452" t="s">
        <v>2359</v>
      </c>
      <c r="E619" s="452" t="s">
        <v>541</v>
      </c>
      <c r="F619" s="452">
        <f t="shared" si="9"/>
        <v>2014</v>
      </c>
      <c r="G619" s="455" t="s">
        <v>2269</v>
      </c>
      <c r="H619" s="454">
        <v>15.4</v>
      </c>
      <c r="I619" s="453">
        <v>7.96</v>
      </c>
      <c r="J619" s="453">
        <v>10.199999999999999</v>
      </c>
      <c r="K619" s="453">
        <v>58.96</v>
      </c>
      <c r="L619" s="452" t="s">
        <v>2334</v>
      </c>
      <c r="M619" s="453">
        <v>575.85</v>
      </c>
      <c r="N619" s="452" t="s">
        <v>215</v>
      </c>
      <c r="O619" s="451">
        <v>7</v>
      </c>
    </row>
    <row r="620" spans="1:15">
      <c r="A620" s="452" t="s">
        <v>859</v>
      </c>
      <c r="B620" s="452" t="s">
        <v>626</v>
      </c>
      <c r="C620" s="452" t="s">
        <v>27</v>
      </c>
      <c r="D620" s="452" t="s">
        <v>2246</v>
      </c>
      <c r="E620" s="452" t="s">
        <v>541</v>
      </c>
      <c r="F620" s="452">
        <f t="shared" si="9"/>
        <v>2014</v>
      </c>
      <c r="G620" s="455" t="s">
        <v>2306</v>
      </c>
      <c r="H620" s="454">
        <v>44.3</v>
      </c>
      <c r="I620" s="453">
        <v>7.56</v>
      </c>
      <c r="J620" s="453">
        <v>9.68</v>
      </c>
      <c r="K620" s="453">
        <v>50</v>
      </c>
      <c r="L620" s="452" t="s">
        <v>2334</v>
      </c>
      <c r="M620" s="453">
        <v>3785.42</v>
      </c>
      <c r="N620" s="452" t="s">
        <v>215</v>
      </c>
      <c r="O620" s="451">
        <v>9</v>
      </c>
    </row>
    <row r="621" spans="1:15">
      <c r="A621" s="452" t="s">
        <v>818</v>
      </c>
      <c r="B621" s="452" t="s">
        <v>819</v>
      </c>
      <c r="C621" s="452" t="s">
        <v>91</v>
      </c>
      <c r="D621" s="452" t="s">
        <v>2253</v>
      </c>
      <c r="E621" s="452" t="s">
        <v>541</v>
      </c>
      <c r="F621" s="452">
        <f t="shared" si="9"/>
        <v>2014</v>
      </c>
      <c r="G621" s="455" t="s">
        <v>2308</v>
      </c>
      <c r="H621" s="454">
        <v>200.6</v>
      </c>
      <c r="I621" s="453">
        <v>8.08</v>
      </c>
      <c r="J621" s="453">
        <v>9.25</v>
      </c>
      <c r="K621" s="453">
        <v>51</v>
      </c>
      <c r="L621" s="452" t="s">
        <v>964</v>
      </c>
      <c r="M621" s="453">
        <v>2260.71</v>
      </c>
      <c r="N621" s="452" t="s">
        <v>796</v>
      </c>
      <c r="O621" s="451">
        <v>7</v>
      </c>
    </row>
    <row r="622" spans="1:15">
      <c r="A622" s="452" t="s">
        <v>818</v>
      </c>
      <c r="B622" s="452" t="s">
        <v>820</v>
      </c>
      <c r="C622" s="452" t="s">
        <v>61</v>
      </c>
      <c r="D622" s="452" t="s">
        <v>2252</v>
      </c>
      <c r="E622" s="452" t="s">
        <v>541</v>
      </c>
      <c r="F622" s="452">
        <f t="shared" si="9"/>
        <v>2014</v>
      </c>
      <c r="G622" s="455" t="s">
        <v>2308</v>
      </c>
      <c r="H622" s="454">
        <v>232.8</v>
      </c>
      <c r="I622" s="453">
        <v>7.06</v>
      </c>
      <c r="J622" s="453">
        <v>9.25</v>
      </c>
      <c r="K622" s="453">
        <v>45.77</v>
      </c>
      <c r="L622" s="452" t="s">
        <v>964</v>
      </c>
      <c r="M622" s="453">
        <v>7344.02</v>
      </c>
      <c r="N622" s="452" t="s">
        <v>796</v>
      </c>
      <c r="O622" s="451">
        <v>7</v>
      </c>
    </row>
    <row r="623" spans="1:15">
      <c r="A623" s="452" t="s">
        <v>841</v>
      </c>
      <c r="B623" s="452" t="s">
        <v>1796</v>
      </c>
      <c r="C623" s="452" t="s">
        <v>63</v>
      </c>
      <c r="D623" s="452" t="s">
        <v>2353</v>
      </c>
      <c r="E623" s="452" t="s">
        <v>541</v>
      </c>
      <c r="F623" s="452">
        <f t="shared" si="9"/>
        <v>2014</v>
      </c>
      <c r="G623" s="455" t="s">
        <v>2271</v>
      </c>
      <c r="H623" s="454">
        <v>177.7</v>
      </c>
      <c r="I623" s="453">
        <v>7.51</v>
      </c>
      <c r="J623" s="453">
        <v>10.07</v>
      </c>
      <c r="K623" s="453" t="s">
        <v>97</v>
      </c>
      <c r="L623" s="452" t="s">
        <v>2334</v>
      </c>
      <c r="M623" s="453">
        <v>2014.33</v>
      </c>
      <c r="N623" s="452" t="s">
        <v>215</v>
      </c>
      <c r="O623" s="451">
        <v>6</v>
      </c>
    </row>
    <row r="624" spans="1:15">
      <c r="A624" s="452" t="s">
        <v>874</v>
      </c>
      <c r="B624" s="452" t="s">
        <v>876</v>
      </c>
      <c r="C624" s="452" t="s">
        <v>1</v>
      </c>
      <c r="D624" s="452" t="s">
        <v>2360</v>
      </c>
      <c r="E624" s="452" t="s">
        <v>541</v>
      </c>
      <c r="F624" s="452">
        <f t="shared" si="9"/>
        <v>2014</v>
      </c>
      <c r="G624" s="455" t="s">
        <v>2310</v>
      </c>
      <c r="H624" s="454">
        <v>14.2</v>
      </c>
      <c r="I624" s="453" t="s">
        <v>97</v>
      </c>
      <c r="J624" s="453">
        <v>10.199999999999999</v>
      </c>
      <c r="K624" s="453">
        <v>52.54</v>
      </c>
      <c r="L624" s="452" t="s">
        <v>2334</v>
      </c>
      <c r="M624" s="453" t="s">
        <v>97</v>
      </c>
      <c r="N624" s="452" t="s">
        <v>97</v>
      </c>
      <c r="O624" s="451">
        <v>6</v>
      </c>
    </row>
    <row r="625" spans="1:15">
      <c r="A625" s="452" t="s">
        <v>803</v>
      </c>
      <c r="B625" s="452" t="s">
        <v>1294</v>
      </c>
      <c r="C625" s="452" t="s">
        <v>2220</v>
      </c>
      <c r="D625" s="452" t="s">
        <v>2349</v>
      </c>
      <c r="E625" s="452" t="s">
        <v>541</v>
      </c>
      <c r="F625" s="452">
        <f t="shared" si="9"/>
        <v>2014</v>
      </c>
      <c r="G625" s="455" t="s">
        <v>2312</v>
      </c>
      <c r="H625" s="454">
        <v>152.69999999999999</v>
      </c>
      <c r="I625" s="453">
        <v>7.31</v>
      </c>
      <c r="J625" s="453">
        <v>9.17</v>
      </c>
      <c r="K625" s="453">
        <v>50.38</v>
      </c>
      <c r="L625" s="452" t="s">
        <v>964</v>
      </c>
      <c r="M625" s="453">
        <v>3396.54</v>
      </c>
      <c r="N625" s="452" t="s">
        <v>215</v>
      </c>
      <c r="O625" s="451">
        <v>6</v>
      </c>
    </row>
    <row r="626" spans="1:15">
      <c r="A626" s="452" t="s">
        <v>801</v>
      </c>
      <c r="B626" s="452" t="s">
        <v>1124</v>
      </c>
      <c r="C626" s="452" t="s">
        <v>85</v>
      </c>
      <c r="D626" s="452" t="s">
        <v>2254</v>
      </c>
      <c r="E626" s="452" t="s">
        <v>541</v>
      </c>
      <c r="F626" s="452">
        <f t="shared" si="9"/>
        <v>2014</v>
      </c>
      <c r="G626" s="455" t="s">
        <v>2313</v>
      </c>
      <c r="H626" s="454">
        <v>9.1999999999999993</v>
      </c>
      <c r="I626" s="453">
        <v>7.55</v>
      </c>
      <c r="J626" s="453">
        <v>9.83</v>
      </c>
      <c r="K626" s="453">
        <v>49.83</v>
      </c>
      <c r="L626" s="452" t="s">
        <v>964</v>
      </c>
      <c r="M626" s="453">
        <v>448.33</v>
      </c>
      <c r="N626" s="452" t="s">
        <v>215</v>
      </c>
      <c r="O626" s="451">
        <v>7</v>
      </c>
    </row>
    <row r="627" spans="1:15">
      <c r="A627" s="452" t="s">
        <v>880</v>
      </c>
      <c r="B627" s="452" t="s">
        <v>428</v>
      </c>
      <c r="C627" s="452" t="s">
        <v>817</v>
      </c>
      <c r="D627" s="452" t="s">
        <v>2247</v>
      </c>
      <c r="E627" s="452" t="s">
        <v>541</v>
      </c>
      <c r="F627" s="452">
        <f t="shared" si="9"/>
        <v>2015</v>
      </c>
      <c r="G627" s="455" t="s">
        <v>2315</v>
      </c>
      <c r="H627" s="454">
        <v>20.2</v>
      </c>
      <c r="I627" s="453">
        <v>7.41</v>
      </c>
      <c r="J627" s="453">
        <v>9.5</v>
      </c>
      <c r="K627" s="453">
        <v>51.43</v>
      </c>
      <c r="L627" s="452" t="s">
        <v>2337</v>
      </c>
      <c r="M627" s="453">
        <v>2067</v>
      </c>
      <c r="N627" s="452" t="s">
        <v>215</v>
      </c>
      <c r="O627" s="451">
        <v>10</v>
      </c>
    </row>
    <row r="628" spans="1:15">
      <c r="A628" s="446" t="s">
        <v>880</v>
      </c>
      <c r="B628" s="446" t="s">
        <v>428</v>
      </c>
      <c r="C628" s="446" t="s">
        <v>817</v>
      </c>
      <c r="D628" s="446" t="s">
        <v>2247</v>
      </c>
      <c r="E628" s="446" t="s">
        <v>541</v>
      </c>
      <c r="F628" s="452">
        <f t="shared" si="9"/>
        <v>2015</v>
      </c>
      <c r="G628" s="446" t="s">
        <v>2315</v>
      </c>
      <c r="H628" s="446">
        <v>32.6</v>
      </c>
      <c r="I628" s="446">
        <v>7.41</v>
      </c>
      <c r="J628" s="446">
        <v>9.5</v>
      </c>
      <c r="K628" s="446">
        <v>51.43</v>
      </c>
      <c r="L628" s="446" t="s">
        <v>2337</v>
      </c>
      <c r="M628" s="446">
        <v>2067</v>
      </c>
      <c r="N628" s="446" t="s">
        <v>215</v>
      </c>
      <c r="O628" s="446">
        <v>10</v>
      </c>
    </row>
    <row r="629" spans="1:15" ht="30">
      <c r="A629" s="452" t="s">
        <v>868</v>
      </c>
      <c r="B629" s="452" t="s">
        <v>871</v>
      </c>
      <c r="C629" s="452" t="s">
        <v>75</v>
      </c>
      <c r="D629" s="452" t="s">
        <v>2259</v>
      </c>
      <c r="E629" s="452" t="s">
        <v>541</v>
      </c>
      <c r="F629" s="452">
        <f t="shared" si="9"/>
        <v>2015</v>
      </c>
      <c r="G629" s="455" t="s">
        <v>2316</v>
      </c>
      <c r="H629" s="454">
        <v>36.9</v>
      </c>
      <c r="I629" s="453">
        <v>7.88</v>
      </c>
      <c r="J629" s="453">
        <v>11</v>
      </c>
      <c r="K629" s="453">
        <v>52.03</v>
      </c>
      <c r="L629" s="452" t="s">
        <v>2340</v>
      </c>
      <c r="M629" s="453">
        <v>703.58</v>
      </c>
      <c r="N629" s="452" t="s">
        <v>215</v>
      </c>
      <c r="O629" s="451">
        <v>8</v>
      </c>
    </row>
    <row r="630" spans="1:15">
      <c r="A630" s="452" t="s">
        <v>801</v>
      </c>
      <c r="B630" s="452" t="s">
        <v>802</v>
      </c>
      <c r="C630" s="452" t="s">
        <v>1</v>
      </c>
      <c r="D630" s="452" t="s">
        <v>2363</v>
      </c>
      <c r="E630" s="452" t="s">
        <v>541</v>
      </c>
      <c r="F630" s="452">
        <f t="shared" si="9"/>
        <v>2015</v>
      </c>
      <c r="G630" s="455" t="s">
        <v>2317</v>
      </c>
      <c r="H630" s="454">
        <v>-39.4</v>
      </c>
      <c r="I630" s="453">
        <v>7.55</v>
      </c>
      <c r="J630" s="453">
        <v>9.83</v>
      </c>
      <c r="K630" s="453">
        <v>56</v>
      </c>
      <c r="L630" s="452" t="s">
        <v>964</v>
      </c>
      <c r="M630" s="453" t="s">
        <v>97</v>
      </c>
      <c r="N630" s="452" t="s">
        <v>796</v>
      </c>
      <c r="O630" s="451">
        <v>8</v>
      </c>
    </row>
    <row r="631" spans="1:15" ht="30">
      <c r="A631" s="452" t="s">
        <v>868</v>
      </c>
      <c r="B631" s="452" t="s">
        <v>871</v>
      </c>
      <c r="C631" s="452" t="s">
        <v>75</v>
      </c>
      <c r="D631" s="452" t="s">
        <v>2368</v>
      </c>
      <c r="E631" s="452" t="s">
        <v>541</v>
      </c>
      <c r="F631" s="452">
        <f t="shared" si="9"/>
        <v>2015</v>
      </c>
      <c r="G631" s="455" t="s">
        <v>2318</v>
      </c>
      <c r="H631" s="454">
        <v>11.4</v>
      </c>
      <c r="I631" s="453">
        <v>7.88</v>
      </c>
      <c r="J631" s="453">
        <v>11</v>
      </c>
      <c r="K631" s="453">
        <v>52.03</v>
      </c>
      <c r="L631" s="452" t="s">
        <v>2340</v>
      </c>
      <c r="M631" s="453">
        <v>373.08</v>
      </c>
      <c r="N631" s="452" t="s">
        <v>215</v>
      </c>
      <c r="O631" s="451">
        <v>8</v>
      </c>
    </row>
    <row r="632" spans="1:15" ht="30">
      <c r="A632" s="452" t="s">
        <v>868</v>
      </c>
      <c r="B632" s="452" t="s">
        <v>871</v>
      </c>
      <c r="C632" s="452" t="s">
        <v>75</v>
      </c>
      <c r="D632" s="452" t="s">
        <v>2369</v>
      </c>
      <c r="E632" s="452" t="s">
        <v>541</v>
      </c>
      <c r="F632" s="452">
        <f t="shared" si="9"/>
        <v>2015</v>
      </c>
      <c r="G632" s="455" t="s">
        <v>2318</v>
      </c>
      <c r="H632" s="454">
        <v>5.8</v>
      </c>
      <c r="I632" s="453">
        <v>7.88</v>
      </c>
      <c r="J632" s="453">
        <v>11</v>
      </c>
      <c r="K632" s="453">
        <v>52.03</v>
      </c>
      <c r="L632" s="452" t="s">
        <v>2340</v>
      </c>
      <c r="M632" s="453">
        <v>1215.5899999999999</v>
      </c>
      <c r="N632" s="452" t="s">
        <v>215</v>
      </c>
      <c r="O632" s="451">
        <v>8</v>
      </c>
    </row>
    <row r="633" spans="1:15" ht="30">
      <c r="A633" s="452" t="s">
        <v>868</v>
      </c>
      <c r="B633" s="452" t="s">
        <v>871</v>
      </c>
      <c r="C633" s="452" t="s">
        <v>75</v>
      </c>
      <c r="D633" s="452" t="s">
        <v>2367</v>
      </c>
      <c r="E633" s="452" t="s">
        <v>541</v>
      </c>
      <c r="F633" s="452">
        <f t="shared" si="9"/>
        <v>2015</v>
      </c>
      <c r="G633" s="455" t="s">
        <v>2318</v>
      </c>
      <c r="H633" s="454">
        <v>-6.4</v>
      </c>
      <c r="I633" s="453">
        <v>8.4</v>
      </c>
      <c r="J633" s="453">
        <v>12</v>
      </c>
      <c r="K633" s="453">
        <v>52.03</v>
      </c>
      <c r="L633" s="452" t="s">
        <v>2340</v>
      </c>
      <c r="M633" s="453">
        <v>102.56</v>
      </c>
      <c r="N633" s="452" t="s">
        <v>215</v>
      </c>
      <c r="O633" s="451">
        <v>8</v>
      </c>
    </row>
    <row r="634" spans="1:15">
      <c r="A634" s="452" t="s">
        <v>849</v>
      </c>
      <c r="B634" s="452" t="s">
        <v>1680</v>
      </c>
      <c r="C634" s="452" t="s">
        <v>59</v>
      </c>
      <c r="D634" s="452" t="s">
        <v>2366</v>
      </c>
      <c r="E634" s="452" t="s">
        <v>541</v>
      </c>
      <c r="F634" s="452">
        <f t="shared" si="9"/>
        <v>2015</v>
      </c>
      <c r="G634" s="455" t="s">
        <v>2319</v>
      </c>
      <c r="H634" s="454">
        <v>-115</v>
      </c>
      <c r="I634" s="453">
        <v>8.01</v>
      </c>
      <c r="J634" s="453">
        <v>9.75</v>
      </c>
      <c r="K634" s="453">
        <v>50</v>
      </c>
      <c r="L634" s="452" t="s">
        <v>959</v>
      </c>
      <c r="M634" s="453">
        <v>1830.02</v>
      </c>
      <c r="N634" s="452" t="s">
        <v>796</v>
      </c>
      <c r="O634" s="451">
        <v>27</v>
      </c>
    </row>
    <row r="635" spans="1:15">
      <c r="A635" s="452" t="s">
        <v>872</v>
      </c>
      <c r="B635" s="452" t="s">
        <v>428</v>
      </c>
      <c r="C635" s="452" t="s">
        <v>817</v>
      </c>
      <c r="D635" s="452" t="s">
        <v>2255</v>
      </c>
      <c r="E635" s="452" t="s">
        <v>541</v>
      </c>
      <c r="F635" s="452">
        <f t="shared" si="9"/>
        <v>2015</v>
      </c>
      <c r="G635" s="455" t="s">
        <v>2320</v>
      </c>
      <c r="H635" s="454">
        <v>9.6</v>
      </c>
      <c r="I635" s="453">
        <v>7.3</v>
      </c>
      <c r="J635" s="453">
        <v>9.5</v>
      </c>
      <c r="K635" s="453">
        <v>49.1</v>
      </c>
      <c r="L635" s="452" t="s">
        <v>964</v>
      </c>
      <c r="M635" s="453">
        <v>818.89</v>
      </c>
      <c r="N635" s="452" t="s">
        <v>215</v>
      </c>
      <c r="O635" s="451">
        <v>10</v>
      </c>
    </row>
    <row r="636" spans="1:15">
      <c r="A636" s="452" t="s">
        <v>836</v>
      </c>
      <c r="B636" s="452" t="s">
        <v>837</v>
      </c>
      <c r="C636" s="452" t="s">
        <v>1</v>
      </c>
      <c r="D636" s="452" t="s">
        <v>2364</v>
      </c>
      <c r="E636" s="452" t="s">
        <v>541</v>
      </c>
      <c r="F636" s="452">
        <f t="shared" si="9"/>
        <v>2015</v>
      </c>
      <c r="G636" s="455" t="s">
        <v>2321</v>
      </c>
      <c r="H636" s="454">
        <v>149.4</v>
      </c>
      <c r="I636" s="453">
        <v>7.37</v>
      </c>
      <c r="J636" s="453">
        <v>9.7200000000000006</v>
      </c>
      <c r="K636" s="453">
        <v>52.5</v>
      </c>
      <c r="L636" s="452" t="s">
        <v>941</v>
      </c>
      <c r="M636" s="453">
        <v>6988.29</v>
      </c>
      <c r="N636" s="452" t="s">
        <v>215</v>
      </c>
      <c r="O636" s="451">
        <v>16</v>
      </c>
    </row>
    <row r="637" spans="1:15" ht="30">
      <c r="A637" s="452" t="s">
        <v>868</v>
      </c>
      <c r="B637" s="452" t="s">
        <v>871</v>
      </c>
      <c r="C637" s="452" t="s">
        <v>75</v>
      </c>
      <c r="D637" s="452" t="s">
        <v>2266</v>
      </c>
      <c r="E637" s="452" t="s">
        <v>541</v>
      </c>
      <c r="F637" s="452">
        <f t="shared" si="9"/>
        <v>2015</v>
      </c>
      <c r="G637" s="455" t="s">
        <v>2322</v>
      </c>
      <c r="H637" s="454">
        <v>60.5</v>
      </c>
      <c r="I637" s="453">
        <v>7.88</v>
      </c>
      <c r="J637" s="453">
        <v>11</v>
      </c>
      <c r="K637" s="453">
        <v>52.03</v>
      </c>
      <c r="L637" s="452" t="s">
        <v>2341</v>
      </c>
      <c r="M637" s="453">
        <v>939.68</v>
      </c>
      <c r="N637" s="452" t="s">
        <v>215</v>
      </c>
      <c r="O637" s="451">
        <v>5</v>
      </c>
    </row>
    <row r="638" spans="1:15">
      <c r="A638" s="452" t="s">
        <v>833</v>
      </c>
      <c r="B638" s="452" t="s">
        <v>877</v>
      </c>
      <c r="C638" s="452" t="s">
        <v>3</v>
      </c>
      <c r="D638" s="452" t="s">
        <v>2264</v>
      </c>
      <c r="E638" s="452" t="s">
        <v>541</v>
      </c>
      <c r="F638" s="452">
        <f t="shared" si="9"/>
        <v>2015</v>
      </c>
      <c r="G638" s="455" t="s">
        <v>2323</v>
      </c>
      <c r="H638" s="454">
        <v>4</v>
      </c>
      <c r="I638" s="453">
        <v>6.01</v>
      </c>
      <c r="J638" s="453">
        <v>10.199999999999999</v>
      </c>
      <c r="K638" s="453" t="s">
        <v>97</v>
      </c>
      <c r="L638" s="452" t="s">
        <v>2334</v>
      </c>
      <c r="M638" s="453" t="s">
        <v>97</v>
      </c>
      <c r="N638" s="452" t="s">
        <v>97</v>
      </c>
      <c r="O638" s="451">
        <v>6</v>
      </c>
    </row>
    <row r="639" spans="1:15">
      <c r="A639" s="452" t="s">
        <v>838</v>
      </c>
      <c r="B639" s="452" t="s">
        <v>1017</v>
      </c>
      <c r="C639" s="452" t="s">
        <v>91</v>
      </c>
      <c r="D639" s="452" t="s">
        <v>2365</v>
      </c>
      <c r="E639" s="452" t="s">
        <v>541</v>
      </c>
      <c r="F639" s="452">
        <f t="shared" si="9"/>
        <v>2015</v>
      </c>
      <c r="G639" s="455" t="s">
        <v>2324</v>
      </c>
      <c r="H639" s="454">
        <v>121.5</v>
      </c>
      <c r="I639" s="453">
        <v>7.6</v>
      </c>
      <c r="J639" s="453">
        <v>9.5299999999999994</v>
      </c>
      <c r="K639" s="453">
        <v>51.76</v>
      </c>
      <c r="L639" s="452" t="s">
        <v>979</v>
      </c>
      <c r="M639" s="453">
        <v>6976.28</v>
      </c>
      <c r="N639" s="452" t="s">
        <v>796</v>
      </c>
      <c r="O639" s="451">
        <v>10</v>
      </c>
    </row>
    <row r="640" spans="1:15">
      <c r="A640" s="452" t="s">
        <v>864</v>
      </c>
      <c r="B640" s="452" t="s">
        <v>774</v>
      </c>
      <c r="C640" s="452" t="s">
        <v>854</v>
      </c>
      <c r="D640" s="452" t="s">
        <v>2272</v>
      </c>
      <c r="E640" s="452" t="s">
        <v>541</v>
      </c>
      <c r="F640" s="452">
        <f t="shared" si="9"/>
        <v>2015</v>
      </c>
      <c r="G640" s="455" t="s">
        <v>2325</v>
      </c>
      <c r="H640" s="454">
        <v>30.9</v>
      </c>
      <c r="I640" s="453">
        <v>6.11</v>
      </c>
      <c r="J640" s="453">
        <v>9.6</v>
      </c>
      <c r="K640" s="453">
        <v>40</v>
      </c>
      <c r="L640" s="452" t="s">
        <v>2342</v>
      </c>
      <c r="M640" s="453">
        <v>446.72</v>
      </c>
      <c r="N640" s="452" t="s">
        <v>796</v>
      </c>
      <c r="O640" s="451">
        <v>4</v>
      </c>
    </row>
    <row r="641" spans="1:15">
      <c r="A641" s="452" t="s">
        <v>878</v>
      </c>
      <c r="B641" s="452" t="s">
        <v>869</v>
      </c>
      <c r="C641" s="452" t="s">
        <v>89</v>
      </c>
      <c r="D641" s="452" t="s">
        <v>2370</v>
      </c>
      <c r="E641" s="452" t="s">
        <v>541</v>
      </c>
      <c r="F641" s="452">
        <f t="shared" si="9"/>
        <v>2015</v>
      </c>
      <c r="G641" s="455" t="s">
        <v>2326</v>
      </c>
      <c r="H641" s="454">
        <v>123.5</v>
      </c>
      <c r="I641" s="453">
        <v>7.38</v>
      </c>
      <c r="J641" s="453">
        <v>9.75</v>
      </c>
      <c r="K641" s="453">
        <v>47.16</v>
      </c>
      <c r="L641" s="452" t="s">
        <v>964</v>
      </c>
      <c r="M641" s="453">
        <v>3700.12</v>
      </c>
      <c r="N641" s="452" t="s">
        <v>215</v>
      </c>
      <c r="O641" s="451">
        <v>11</v>
      </c>
    </row>
    <row r="642" spans="1:15">
      <c r="A642" s="452" t="s">
        <v>853</v>
      </c>
      <c r="B642" s="452" t="s">
        <v>1301</v>
      </c>
      <c r="C642" s="452" t="s">
        <v>140</v>
      </c>
      <c r="D642" s="452" t="s">
        <v>2262</v>
      </c>
      <c r="E642" s="452" t="s">
        <v>541</v>
      </c>
      <c r="F642" s="452">
        <f t="shared" si="9"/>
        <v>2015</v>
      </c>
      <c r="G642" s="455" t="s">
        <v>2327</v>
      </c>
      <c r="H642" s="454">
        <v>15.3</v>
      </c>
      <c r="I642" s="453">
        <v>6.62</v>
      </c>
      <c r="J642" s="453">
        <v>9</v>
      </c>
      <c r="K642" s="453">
        <v>48</v>
      </c>
      <c r="L642" s="452" t="s">
        <v>2343</v>
      </c>
      <c r="M642" s="453">
        <v>830.09</v>
      </c>
      <c r="N642" s="452" t="s">
        <v>215</v>
      </c>
      <c r="O642" s="451">
        <v>10</v>
      </c>
    </row>
    <row r="643" spans="1:15" ht="30">
      <c r="A643" s="452" t="s">
        <v>853</v>
      </c>
      <c r="B643" s="452" t="s">
        <v>1322</v>
      </c>
      <c r="C643" s="452" t="s">
        <v>77</v>
      </c>
      <c r="D643" s="452" t="s">
        <v>2274</v>
      </c>
      <c r="E643" s="452" t="s">
        <v>541</v>
      </c>
      <c r="F643" s="452">
        <f t="shared" si="9"/>
        <v>2015</v>
      </c>
      <c r="G643" s="455" t="s">
        <v>2327</v>
      </c>
      <c r="H643" s="454" t="s">
        <v>97</v>
      </c>
      <c r="I643" s="453">
        <v>6.91</v>
      </c>
      <c r="J643" s="453">
        <v>9</v>
      </c>
      <c r="K643" s="453">
        <v>48</v>
      </c>
      <c r="L643" s="452" t="s">
        <v>945</v>
      </c>
      <c r="M643" s="453">
        <v>18282</v>
      </c>
      <c r="N643" s="452" t="s">
        <v>215</v>
      </c>
      <c r="O643" s="451">
        <v>4</v>
      </c>
    </row>
    <row r="644" spans="1:15">
      <c r="A644" s="452" t="s">
        <v>838</v>
      </c>
      <c r="B644" s="452" t="s">
        <v>839</v>
      </c>
      <c r="C644" s="452" t="s">
        <v>57</v>
      </c>
      <c r="D644" s="452" t="s">
        <v>2265</v>
      </c>
      <c r="E644" s="452" t="s">
        <v>541</v>
      </c>
      <c r="F644" s="452">
        <f t="shared" si="9"/>
        <v>2015</v>
      </c>
      <c r="G644" s="455" t="s">
        <v>2328</v>
      </c>
      <c r="H644" s="454">
        <v>89.7</v>
      </c>
      <c r="I644" s="453">
        <v>7.53</v>
      </c>
      <c r="J644" s="453">
        <v>9.5</v>
      </c>
      <c r="K644" s="453">
        <v>50.09</v>
      </c>
      <c r="L644" s="452" t="s">
        <v>979</v>
      </c>
      <c r="M644" s="453">
        <v>2580.0700000000002</v>
      </c>
      <c r="N644" s="452" t="s">
        <v>796</v>
      </c>
      <c r="O644" s="451">
        <v>10</v>
      </c>
    </row>
    <row r="645" spans="1:15">
      <c r="A645" s="452" t="s">
        <v>823</v>
      </c>
      <c r="B645" s="452" t="s">
        <v>839</v>
      </c>
      <c r="C645" s="452" t="s">
        <v>57</v>
      </c>
      <c r="D645" s="452" t="s">
        <v>2273</v>
      </c>
      <c r="E645" s="452" t="s">
        <v>541</v>
      </c>
      <c r="F645" s="452">
        <f t="shared" si="9"/>
        <v>2015</v>
      </c>
      <c r="G645" s="455" t="s">
        <v>2330</v>
      </c>
      <c r="H645" s="454">
        <v>40.1</v>
      </c>
      <c r="I645" s="453">
        <v>7.44</v>
      </c>
      <c r="J645" s="453">
        <v>9.3000000000000007</v>
      </c>
      <c r="K645" s="453">
        <v>50.48</v>
      </c>
      <c r="L645" s="452" t="s">
        <v>2339</v>
      </c>
      <c r="M645" s="453">
        <v>2115.96</v>
      </c>
      <c r="N645" s="452" t="s">
        <v>796</v>
      </c>
      <c r="O645" s="451">
        <v>8</v>
      </c>
    </row>
    <row r="646" spans="1:15">
      <c r="A646" s="452" t="s">
        <v>853</v>
      </c>
      <c r="B646" s="452" t="s">
        <v>1077</v>
      </c>
      <c r="C646" s="452" t="s">
        <v>77</v>
      </c>
      <c r="D646" s="452" t="s">
        <v>2267</v>
      </c>
      <c r="E646" s="452" t="s">
        <v>541</v>
      </c>
      <c r="F646" s="452">
        <f t="shared" ref="F646:F661" si="10">YEAR(G646)</f>
        <v>2015</v>
      </c>
      <c r="G646" s="455" t="s">
        <v>2331</v>
      </c>
      <c r="H646" s="454">
        <v>9.3000000000000007</v>
      </c>
      <c r="I646" s="453">
        <v>7.1</v>
      </c>
      <c r="J646" s="453">
        <v>9</v>
      </c>
      <c r="K646" s="453">
        <v>48</v>
      </c>
      <c r="L646" s="452" t="s">
        <v>2344</v>
      </c>
      <c r="M646" s="453">
        <v>763.16</v>
      </c>
      <c r="N646" s="452" t="s">
        <v>215</v>
      </c>
      <c r="O646" s="451">
        <v>11</v>
      </c>
    </row>
    <row r="647" spans="1:15">
      <c r="A647" s="446" t="s">
        <v>853</v>
      </c>
      <c r="B647" s="446" t="s">
        <v>1077</v>
      </c>
      <c r="C647" s="446" t="s">
        <v>77</v>
      </c>
      <c r="D647" s="446" t="s">
        <v>2267</v>
      </c>
      <c r="E647" s="446" t="s">
        <v>541</v>
      </c>
      <c r="F647" s="452">
        <f t="shared" si="10"/>
        <v>2015</v>
      </c>
      <c r="G647" s="446" t="s">
        <v>2331</v>
      </c>
      <c r="H647" s="446">
        <v>33.9</v>
      </c>
      <c r="I647" s="446">
        <v>7.1</v>
      </c>
      <c r="J647" s="446">
        <v>9</v>
      </c>
      <c r="K647" s="446">
        <v>48</v>
      </c>
      <c r="L647" s="446" t="s">
        <v>2344</v>
      </c>
      <c r="M647" s="446">
        <v>763.16</v>
      </c>
      <c r="N647" s="446" t="s">
        <v>215</v>
      </c>
      <c r="O647" s="446">
        <v>11</v>
      </c>
    </row>
    <row r="648" spans="1:15">
      <c r="A648" s="452" t="s">
        <v>874</v>
      </c>
      <c r="B648" s="452" t="s">
        <v>877</v>
      </c>
      <c r="C648" s="452" t="s">
        <v>3</v>
      </c>
      <c r="D648" s="452" t="s">
        <v>2275</v>
      </c>
      <c r="E648" s="452" t="s">
        <v>541</v>
      </c>
      <c r="F648" s="452">
        <f t="shared" si="10"/>
        <v>2015</v>
      </c>
      <c r="G648" s="455" t="s">
        <v>2332</v>
      </c>
      <c r="H648" s="454">
        <v>-7</v>
      </c>
      <c r="I648" s="453" t="s">
        <v>97</v>
      </c>
      <c r="J648" s="453">
        <v>10</v>
      </c>
      <c r="K648" s="453" t="s">
        <v>97</v>
      </c>
      <c r="L648" s="452" t="s">
        <v>945</v>
      </c>
      <c r="M648" s="453" t="s">
        <v>97</v>
      </c>
      <c r="N648" s="452" t="s">
        <v>97</v>
      </c>
      <c r="O648" s="451">
        <v>7</v>
      </c>
    </row>
    <row r="649" spans="1:15">
      <c r="A649" s="446" t="s">
        <v>833</v>
      </c>
      <c r="B649" s="446" t="s">
        <v>834</v>
      </c>
      <c r="C649" s="446" t="s">
        <v>79</v>
      </c>
      <c r="D649" s="446" t="s">
        <v>2270</v>
      </c>
      <c r="E649" s="446" t="s">
        <v>541</v>
      </c>
      <c r="F649" s="452">
        <f t="shared" si="10"/>
        <v>2015</v>
      </c>
      <c r="G649" s="446" t="s">
        <v>2332</v>
      </c>
      <c r="H649" s="446">
        <v>126.4</v>
      </c>
      <c r="I649" s="446">
        <v>6.18</v>
      </c>
      <c r="J649" s="446">
        <v>10.3</v>
      </c>
      <c r="K649" s="446">
        <v>41.5</v>
      </c>
      <c r="L649" s="446" t="s">
        <v>2345</v>
      </c>
      <c r="M649" s="446">
        <v>9160.09</v>
      </c>
      <c r="N649" s="446" t="s">
        <v>215</v>
      </c>
      <c r="O649" s="446">
        <v>11</v>
      </c>
    </row>
    <row r="650" spans="1:15">
      <c r="A650" s="446" t="s">
        <v>833</v>
      </c>
      <c r="B650" s="446" t="s">
        <v>834</v>
      </c>
      <c r="C650" s="446" t="s">
        <v>79</v>
      </c>
      <c r="D650" s="446" t="s">
        <v>2270</v>
      </c>
      <c r="E650" s="446" t="s">
        <v>541</v>
      </c>
      <c r="F650" s="452">
        <f t="shared" si="10"/>
        <v>2015</v>
      </c>
      <c r="G650" s="446" t="s">
        <v>2332</v>
      </c>
      <c r="H650" s="446">
        <v>198.6</v>
      </c>
      <c r="I650" s="446">
        <v>6.18</v>
      </c>
      <c r="J650" s="446">
        <v>10.3</v>
      </c>
      <c r="K650" s="446">
        <v>41.5</v>
      </c>
      <c r="L650" s="446" t="s">
        <v>2345</v>
      </c>
      <c r="M650" s="446">
        <v>9160.09</v>
      </c>
      <c r="N650" s="446" t="s">
        <v>215</v>
      </c>
      <c r="O650" s="446">
        <v>11</v>
      </c>
    </row>
    <row r="651" spans="1:15">
      <c r="A651" s="446" t="s">
        <v>874</v>
      </c>
      <c r="B651" s="446" t="s">
        <v>877</v>
      </c>
      <c r="C651" s="446" t="s">
        <v>3</v>
      </c>
      <c r="D651" s="446" t="s">
        <v>2275</v>
      </c>
      <c r="E651" s="446" t="s">
        <v>541</v>
      </c>
      <c r="F651" s="452">
        <f t="shared" si="10"/>
        <v>2015</v>
      </c>
      <c r="G651" s="446" t="s">
        <v>2332</v>
      </c>
      <c r="H651" s="446">
        <v>96.9</v>
      </c>
      <c r="I651" s="446">
        <v>8.24</v>
      </c>
      <c r="J651" s="446">
        <v>10</v>
      </c>
      <c r="K651" s="446">
        <v>50.47</v>
      </c>
      <c r="L651" s="446" t="s">
        <v>945</v>
      </c>
      <c r="M651" s="446">
        <v>1745.69</v>
      </c>
      <c r="N651" s="446" t="s">
        <v>215</v>
      </c>
      <c r="O651" s="446">
        <v>7</v>
      </c>
    </row>
    <row r="652" spans="1:15">
      <c r="A652" s="446" t="s">
        <v>841</v>
      </c>
      <c r="B652" s="446" t="s">
        <v>842</v>
      </c>
      <c r="C652" s="446" t="s">
        <v>17</v>
      </c>
      <c r="D652" s="446" t="s">
        <v>7015</v>
      </c>
      <c r="E652" s="446" t="s">
        <v>541</v>
      </c>
      <c r="F652" s="452">
        <f t="shared" si="10"/>
        <v>2015</v>
      </c>
      <c r="G652" s="446" t="s">
        <v>7016</v>
      </c>
      <c r="H652" s="446">
        <v>272.89999999999998</v>
      </c>
      <c r="I652" s="446">
        <v>6.68</v>
      </c>
      <c r="J652" s="446">
        <v>9.23</v>
      </c>
      <c r="K652" s="446">
        <v>49.73</v>
      </c>
      <c r="L652" s="446" t="s">
        <v>2345</v>
      </c>
      <c r="M652" s="446">
        <v>476.45</v>
      </c>
      <c r="N652" s="446" t="s">
        <v>215</v>
      </c>
    </row>
    <row r="653" spans="1:15">
      <c r="A653" s="446" t="s">
        <v>874</v>
      </c>
      <c r="B653" s="446" t="s">
        <v>876</v>
      </c>
      <c r="C653" s="446" t="s">
        <v>1</v>
      </c>
      <c r="D653" s="446" t="s">
        <v>7019</v>
      </c>
      <c r="E653" s="446" t="s">
        <v>541</v>
      </c>
      <c r="F653" s="452">
        <f t="shared" si="10"/>
        <v>2015</v>
      </c>
      <c r="G653" s="446" t="s">
        <v>7016</v>
      </c>
      <c r="H653" s="446">
        <v>27.4</v>
      </c>
      <c r="I653" s="446">
        <v>7.81</v>
      </c>
      <c r="J653" s="446">
        <v>10</v>
      </c>
      <c r="K653" s="446">
        <v>52.49</v>
      </c>
      <c r="L653" s="446" t="s">
        <v>945</v>
      </c>
      <c r="M653" s="446">
        <v>1175.23</v>
      </c>
      <c r="N653" s="446" t="s">
        <v>215</v>
      </c>
      <c r="O653" s="446">
        <v>6</v>
      </c>
    </row>
    <row r="654" spans="1:15">
      <c r="A654" s="446" t="s">
        <v>818</v>
      </c>
      <c r="B654" s="446" t="s">
        <v>819</v>
      </c>
      <c r="C654" s="446" t="s">
        <v>91</v>
      </c>
      <c r="D654" s="446" t="s">
        <v>7011</v>
      </c>
      <c r="E654" s="446" t="s">
        <v>541</v>
      </c>
      <c r="F654" s="452">
        <f t="shared" si="10"/>
        <v>2015</v>
      </c>
      <c r="G654" s="446" t="s">
        <v>7012</v>
      </c>
      <c r="H654" s="446">
        <v>98.5</v>
      </c>
      <c r="I654" s="446">
        <v>7.65</v>
      </c>
      <c r="J654" s="446">
        <v>9.14</v>
      </c>
      <c r="K654" s="446">
        <v>50</v>
      </c>
      <c r="L654" s="446" t="s">
        <v>941</v>
      </c>
      <c r="M654" s="446">
        <v>2480.48</v>
      </c>
      <c r="N654" s="446" t="s">
        <v>796</v>
      </c>
      <c r="O654" s="446">
        <v>7</v>
      </c>
    </row>
    <row r="655" spans="1:15">
      <c r="A655" s="446" t="s">
        <v>818</v>
      </c>
      <c r="B655" s="446" t="s">
        <v>820</v>
      </c>
      <c r="C655" s="446" t="s">
        <v>61</v>
      </c>
      <c r="D655" s="446" t="s">
        <v>7013</v>
      </c>
      <c r="E655" s="446" t="s">
        <v>541</v>
      </c>
      <c r="F655" s="452">
        <f t="shared" si="10"/>
        <v>2015</v>
      </c>
      <c r="G655" s="446" t="s">
        <v>7012</v>
      </c>
      <c r="H655" s="446">
        <v>-53.8</v>
      </c>
      <c r="I655" s="446">
        <v>7.05</v>
      </c>
      <c r="J655" s="446">
        <v>9.14</v>
      </c>
      <c r="K655" s="446">
        <v>46.25</v>
      </c>
      <c r="L655" s="446" t="s">
        <v>941</v>
      </c>
      <c r="M655" s="446">
        <v>8276.94</v>
      </c>
      <c r="N655" s="446" t="s">
        <v>796</v>
      </c>
      <c r="O655" s="446">
        <v>7</v>
      </c>
    </row>
    <row r="656" spans="1:15">
      <c r="A656" s="446" t="s">
        <v>833</v>
      </c>
      <c r="B656" s="446" t="s">
        <v>1142</v>
      </c>
      <c r="C656" s="446" t="s">
        <v>73</v>
      </c>
      <c r="D656" s="446" t="s">
        <v>7014</v>
      </c>
      <c r="E656" s="446" t="s">
        <v>541</v>
      </c>
      <c r="F656" s="452">
        <f t="shared" si="10"/>
        <v>2015</v>
      </c>
      <c r="G656" s="446" t="s">
        <v>2505</v>
      </c>
      <c r="H656" s="446">
        <v>348.7</v>
      </c>
      <c r="I656" s="446">
        <v>5.7</v>
      </c>
      <c r="J656" s="446">
        <v>10.3</v>
      </c>
      <c r="K656" s="446">
        <v>38.03</v>
      </c>
      <c r="L656" s="446" t="s">
        <v>2343</v>
      </c>
      <c r="M656" s="446">
        <v>13431.97</v>
      </c>
      <c r="N656" s="446" t="s">
        <v>215</v>
      </c>
      <c r="O656" s="446">
        <v>11</v>
      </c>
    </row>
    <row r="657" spans="1:15">
      <c r="A657" s="446" t="s">
        <v>859</v>
      </c>
      <c r="B657" s="446" t="s">
        <v>626</v>
      </c>
      <c r="C657" s="446" t="s">
        <v>27</v>
      </c>
      <c r="D657" s="446" t="s">
        <v>7017</v>
      </c>
      <c r="E657" s="446" t="s">
        <v>541</v>
      </c>
      <c r="F657" s="452">
        <f t="shared" si="10"/>
        <v>2015</v>
      </c>
      <c r="G657" s="446" t="s">
        <v>2503</v>
      </c>
      <c r="H657" s="446">
        <v>122.3</v>
      </c>
      <c r="I657" s="446">
        <v>7.51</v>
      </c>
      <c r="J657" s="446">
        <v>9.6</v>
      </c>
      <c r="K657" s="446">
        <v>50</v>
      </c>
      <c r="L657" s="446" t="s">
        <v>945</v>
      </c>
      <c r="M657" s="446">
        <v>4440.3100000000004</v>
      </c>
      <c r="N657" s="446" t="s">
        <v>215</v>
      </c>
      <c r="O657" s="446">
        <v>10</v>
      </c>
    </row>
    <row r="658" spans="1:15">
      <c r="A658" s="446" t="s">
        <v>864</v>
      </c>
      <c r="B658" s="446" t="s">
        <v>866</v>
      </c>
      <c r="C658" s="446" t="s">
        <v>1</v>
      </c>
      <c r="D658" s="446" t="s">
        <v>7018</v>
      </c>
      <c r="E658" s="446" t="s">
        <v>541</v>
      </c>
      <c r="F658" s="452">
        <f t="shared" si="10"/>
        <v>2015</v>
      </c>
      <c r="G658" s="446" t="s">
        <v>2501</v>
      </c>
      <c r="H658" s="446">
        <v>42.1</v>
      </c>
      <c r="I658" s="446">
        <v>7.88</v>
      </c>
      <c r="J658" s="446">
        <v>9.6999999999999993</v>
      </c>
      <c r="K658" s="446">
        <v>51</v>
      </c>
      <c r="L658" s="446" t="s">
        <v>2339</v>
      </c>
      <c r="M658" s="446">
        <v>1394.57</v>
      </c>
      <c r="N658" s="446" t="s">
        <v>796</v>
      </c>
      <c r="O658" s="446">
        <v>12</v>
      </c>
    </row>
    <row r="659" spans="1:15">
      <c r="A659" s="446" t="s">
        <v>816</v>
      </c>
      <c r="B659" s="446" t="s">
        <v>201</v>
      </c>
      <c r="C659" s="446" t="s">
        <v>87</v>
      </c>
      <c r="D659" s="446" t="s">
        <v>7010</v>
      </c>
      <c r="E659" s="446" t="s">
        <v>541</v>
      </c>
      <c r="F659" s="452">
        <f t="shared" si="10"/>
        <v>2015</v>
      </c>
      <c r="G659" s="446" t="s">
        <v>2500</v>
      </c>
      <c r="H659" s="446">
        <v>26.9</v>
      </c>
      <c r="I659" s="446">
        <v>7.42</v>
      </c>
      <c r="J659" s="446">
        <v>9.5</v>
      </c>
      <c r="K659" s="446">
        <v>50</v>
      </c>
      <c r="L659" s="446" t="s">
        <v>941</v>
      </c>
      <c r="M659" s="446">
        <v>735.02</v>
      </c>
      <c r="N659" s="446" t="s">
        <v>215</v>
      </c>
      <c r="O659" s="446">
        <v>6</v>
      </c>
    </row>
    <row r="660" spans="1:15">
      <c r="A660" s="446" t="s">
        <v>872</v>
      </c>
      <c r="B660" s="446" t="s">
        <v>201</v>
      </c>
      <c r="C660" s="446" t="s">
        <v>87</v>
      </c>
      <c r="D660" s="446" t="s">
        <v>7022</v>
      </c>
      <c r="E660" s="446" t="s">
        <v>541</v>
      </c>
      <c r="F660" s="452">
        <f t="shared" si="10"/>
        <v>2016</v>
      </c>
      <c r="G660" s="446" t="s">
        <v>7023</v>
      </c>
      <c r="H660" s="446">
        <v>33.200000000000003</v>
      </c>
      <c r="I660" s="446">
        <v>7.29</v>
      </c>
      <c r="J660" s="446">
        <v>9.5</v>
      </c>
      <c r="K660" s="446">
        <v>48.5</v>
      </c>
      <c r="L660" s="446" t="s">
        <v>2342</v>
      </c>
      <c r="M660" s="446">
        <v>1315.89</v>
      </c>
      <c r="N660" s="446" t="s">
        <v>97</v>
      </c>
      <c r="O660" s="446">
        <v>11</v>
      </c>
    </row>
    <row r="661" spans="1:15">
      <c r="A661" s="446" t="s">
        <v>794</v>
      </c>
      <c r="B661" s="446" t="s">
        <v>795</v>
      </c>
      <c r="C661" s="446" t="s">
        <v>63</v>
      </c>
      <c r="D661" s="446" t="s">
        <v>7020</v>
      </c>
      <c r="E661" s="446" t="s">
        <v>541</v>
      </c>
      <c r="F661" s="452">
        <f t="shared" si="10"/>
        <v>2016</v>
      </c>
      <c r="G661" s="446" t="s">
        <v>7021</v>
      </c>
      <c r="H661" s="446">
        <v>268.5</v>
      </c>
      <c r="I661" s="446" t="s">
        <v>97</v>
      </c>
      <c r="J661" s="446">
        <v>9.75</v>
      </c>
      <c r="K661" s="446" t="s">
        <v>97</v>
      </c>
      <c r="L661" s="446" t="s">
        <v>2333</v>
      </c>
      <c r="M661" s="446" t="s">
        <v>97</v>
      </c>
      <c r="N661" s="446" t="s">
        <v>97</v>
      </c>
      <c r="O661" s="446">
        <v>10</v>
      </c>
    </row>
    <row r="662" spans="1:15">
      <c r="A662" s="535" t="s">
        <v>821</v>
      </c>
      <c r="B662" s="446" t="s">
        <v>383</v>
      </c>
      <c r="C662" s="446" t="s">
        <v>175</v>
      </c>
      <c r="D662" s="446" t="s">
        <v>7024</v>
      </c>
      <c r="E662" s="446" t="s">
        <v>541</v>
      </c>
      <c r="F662" s="452">
        <f t="shared" ref="F662:F667" si="11">YEAR(G662)</f>
        <v>2016</v>
      </c>
      <c r="G662" s="536">
        <v>42445</v>
      </c>
      <c r="H662" s="537">
        <f>29622/1000</f>
        <v>29.622</v>
      </c>
      <c r="I662" s="446">
        <v>6.51</v>
      </c>
      <c r="J662" s="446">
        <v>9.85</v>
      </c>
      <c r="K662" s="446">
        <v>37.33</v>
      </c>
      <c r="L662" s="538" t="s">
        <v>2339</v>
      </c>
      <c r="M662" s="446">
        <f>1887305/1000</f>
        <v>1887.3050000000001</v>
      </c>
      <c r="N662" s="446" t="s">
        <v>796</v>
      </c>
      <c r="O662" s="446">
        <v>14</v>
      </c>
    </row>
    <row r="663" spans="1:15">
      <c r="A663" s="535" t="s">
        <v>868</v>
      </c>
      <c r="B663" s="446" t="s">
        <v>474</v>
      </c>
      <c r="C663" s="446" t="s">
        <v>75</v>
      </c>
      <c r="D663" s="446" t="s">
        <v>7025</v>
      </c>
      <c r="E663" s="446" t="s">
        <v>541</v>
      </c>
      <c r="F663" s="452">
        <f t="shared" si="11"/>
        <v>2016</v>
      </c>
      <c r="G663" s="536">
        <v>42429</v>
      </c>
      <c r="H663" s="537">
        <f>21000/1000</f>
        <v>21</v>
      </c>
      <c r="I663" s="446">
        <v>7.9</v>
      </c>
      <c r="J663" s="446">
        <v>11.6</v>
      </c>
      <c r="K663" s="446">
        <v>49.99</v>
      </c>
      <c r="L663" s="538" t="s">
        <v>7030</v>
      </c>
      <c r="M663" s="446">
        <f>131701/1000</f>
        <v>131.70099999999999</v>
      </c>
      <c r="N663" s="446" t="s">
        <v>215</v>
      </c>
      <c r="O663" s="446">
        <v>9</v>
      </c>
    </row>
    <row r="664" spans="1:15">
      <c r="A664" s="535" t="s">
        <v>868</v>
      </c>
      <c r="B664" s="446" t="s">
        <v>474</v>
      </c>
      <c r="C664" s="446" t="s">
        <v>75</v>
      </c>
      <c r="D664" s="446" t="s">
        <v>7026</v>
      </c>
      <c r="E664" s="446" t="s">
        <v>541</v>
      </c>
      <c r="F664" s="452">
        <f t="shared" si="11"/>
        <v>2016</v>
      </c>
      <c r="G664" s="536">
        <v>42429</v>
      </c>
      <c r="H664" s="537">
        <f>-9266/1000</f>
        <v>-9.266</v>
      </c>
      <c r="I664" s="446">
        <v>7.4</v>
      </c>
      <c r="J664" s="446">
        <v>10.6</v>
      </c>
      <c r="K664" s="446">
        <v>49.99</v>
      </c>
      <c r="L664" s="538" t="s">
        <v>7030</v>
      </c>
      <c r="M664" s="446">
        <f>355696/1000</f>
        <v>355.69600000000003</v>
      </c>
      <c r="N664" s="446" t="s">
        <v>215</v>
      </c>
      <c r="O664" s="446">
        <v>9</v>
      </c>
    </row>
    <row r="665" spans="1:15">
      <c r="A665" s="535" t="s">
        <v>868</v>
      </c>
      <c r="B665" s="446" t="s">
        <v>474</v>
      </c>
      <c r="C665" s="446" t="s">
        <v>75</v>
      </c>
      <c r="D665" s="446" t="s">
        <v>7027</v>
      </c>
      <c r="E665" s="446" t="s">
        <v>541</v>
      </c>
      <c r="F665" s="452">
        <f t="shared" si="11"/>
        <v>2016</v>
      </c>
      <c r="G665" s="536">
        <v>42429</v>
      </c>
      <c r="H665" s="537">
        <f>6640/1000</f>
        <v>6.64</v>
      </c>
      <c r="I665" s="446">
        <v>7.4</v>
      </c>
      <c r="J665" s="446">
        <v>10.6</v>
      </c>
      <c r="K665" s="446">
        <v>49.99</v>
      </c>
      <c r="L665" s="538" t="s">
        <v>7030</v>
      </c>
      <c r="M665" s="446">
        <f>1219406/1000</f>
        <v>1219.4059999999999</v>
      </c>
      <c r="N665" s="446" t="s">
        <v>215</v>
      </c>
      <c r="O665" s="446">
        <v>9</v>
      </c>
    </row>
    <row r="666" spans="1:15">
      <c r="A666" s="535" t="s">
        <v>868</v>
      </c>
      <c r="B666" s="446" t="s">
        <v>474</v>
      </c>
      <c r="C666" s="446" t="s">
        <v>75</v>
      </c>
      <c r="D666" s="446" t="s">
        <v>7028</v>
      </c>
      <c r="E666" s="446" t="s">
        <v>541</v>
      </c>
      <c r="F666" s="452">
        <f t="shared" si="11"/>
        <v>2016</v>
      </c>
      <c r="G666" s="536">
        <v>42429</v>
      </c>
      <c r="H666" s="537">
        <f>-16772/1000</f>
        <v>-16.771999999999998</v>
      </c>
      <c r="I666" s="446">
        <v>7.4</v>
      </c>
      <c r="J666" s="446">
        <v>10.6</v>
      </c>
      <c r="K666" s="446">
        <v>49.99</v>
      </c>
      <c r="L666" s="538" t="s">
        <v>7030</v>
      </c>
      <c r="M666" s="446">
        <f>655745/1000</f>
        <v>655.745</v>
      </c>
      <c r="N666" s="446" t="s">
        <v>215</v>
      </c>
      <c r="O666" s="446">
        <v>9</v>
      </c>
    </row>
    <row r="667" spans="1:15">
      <c r="A667" s="535" t="s">
        <v>868</v>
      </c>
      <c r="B667" s="446" t="s">
        <v>390</v>
      </c>
      <c r="C667" s="446" t="s">
        <v>25</v>
      </c>
      <c r="D667" s="446" t="s">
        <v>7029</v>
      </c>
      <c r="E667" s="446" t="s">
        <v>541</v>
      </c>
      <c r="F667" s="452">
        <f t="shared" si="11"/>
        <v>2016</v>
      </c>
      <c r="G667" s="536">
        <v>42402</v>
      </c>
      <c r="H667" s="537">
        <f>5499.987/1000</f>
        <v>5.499987</v>
      </c>
      <c r="I667" s="446" t="s">
        <v>97</v>
      </c>
      <c r="J667" s="446" t="s">
        <v>97</v>
      </c>
      <c r="K667" s="446" t="s">
        <v>97</v>
      </c>
      <c r="L667" s="538" t="s">
        <v>941</v>
      </c>
      <c r="M667" s="446" t="s">
        <v>97</v>
      </c>
      <c r="N667" s="446" t="s">
        <v>97</v>
      </c>
      <c r="O667" s="446">
        <v>7</v>
      </c>
    </row>
  </sheetData>
  <sortState ref="A6:O661">
    <sortCondition ref="G6:G661"/>
  </sortState>
  <mergeCells count="1">
    <mergeCell ref="G4:N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37E9C7"/>
  </sheetPr>
  <dimension ref="A1:B7888"/>
  <sheetViews>
    <sheetView workbookViewId="0"/>
  </sheetViews>
  <sheetFormatPr defaultRowHeight="12.75"/>
  <cols>
    <col min="1" max="1" width="19.6640625" customWidth="1"/>
  </cols>
  <sheetData>
    <row r="1" spans="1:2">
      <c r="A1" t="s">
        <v>225</v>
      </c>
      <c r="B1" t="s">
        <v>228</v>
      </c>
    </row>
    <row r="2" spans="1:2">
      <c r="A2" t="s">
        <v>223</v>
      </c>
      <c r="B2" t="s">
        <v>222</v>
      </c>
    </row>
    <row r="3" spans="1:2">
      <c r="A3" t="s">
        <v>221</v>
      </c>
      <c r="B3">
        <v>1</v>
      </c>
    </row>
    <row r="4" spans="1:2">
      <c r="A4" t="s">
        <v>220</v>
      </c>
      <c r="B4" t="s">
        <v>97</v>
      </c>
    </row>
    <row r="5" spans="1:2">
      <c r="A5" t="s">
        <v>219</v>
      </c>
      <c r="B5" t="s">
        <v>227</v>
      </c>
    </row>
    <row r="6" spans="1:2">
      <c r="A6" t="s">
        <v>217</v>
      </c>
      <c r="B6" t="s">
        <v>226</v>
      </c>
    </row>
    <row r="7" spans="1:2">
      <c r="A7" s="52">
        <v>31414</v>
      </c>
      <c r="B7">
        <v>11.38</v>
      </c>
    </row>
    <row r="8" spans="1:2">
      <c r="A8" s="52">
        <v>31415</v>
      </c>
      <c r="B8">
        <v>11.35</v>
      </c>
    </row>
    <row r="9" spans="1:2">
      <c r="A9" s="52">
        <v>31418</v>
      </c>
      <c r="B9">
        <v>11.36</v>
      </c>
    </row>
    <row r="10" spans="1:2">
      <c r="A10" s="52">
        <v>31419</v>
      </c>
      <c r="B10">
        <v>11.29</v>
      </c>
    </row>
    <row r="11" spans="1:2">
      <c r="A11" s="52">
        <v>31420</v>
      </c>
      <c r="B11">
        <v>11.34</v>
      </c>
    </row>
    <row r="12" spans="1:2">
      <c r="A12" s="52">
        <v>31421</v>
      </c>
      <c r="B12">
        <v>11.43</v>
      </c>
    </row>
    <row r="13" spans="1:2">
      <c r="A13" s="52">
        <v>31422</v>
      </c>
      <c r="B13">
        <v>11.45</v>
      </c>
    </row>
    <row r="14" spans="1:2">
      <c r="A14" s="52">
        <v>31425</v>
      </c>
      <c r="B14">
        <v>11.52</v>
      </c>
    </row>
    <row r="15" spans="1:2">
      <c r="A15" s="52">
        <v>31426</v>
      </c>
      <c r="B15">
        <v>11.46</v>
      </c>
    </row>
    <row r="16" spans="1:2">
      <c r="A16" s="52">
        <v>31427</v>
      </c>
      <c r="B16">
        <v>11.51</v>
      </c>
    </row>
    <row r="17" spans="1:2">
      <c r="A17" s="52">
        <v>31428</v>
      </c>
      <c r="B17">
        <v>11.47</v>
      </c>
    </row>
    <row r="18" spans="1:2">
      <c r="A18" s="52">
        <v>31429</v>
      </c>
      <c r="B18">
        <v>11.44</v>
      </c>
    </row>
    <row r="19" spans="1:2">
      <c r="A19" s="52">
        <v>31432</v>
      </c>
      <c r="B19">
        <v>11.46</v>
      </c>
    </row>
    <row r="20" spans="1:2">
      <c r="A20" s="52">
        <v>31433</v>
      </c>
      <c r="B20">
        <v>11.46</v>
      </c>
    </row>
    <row r="21" spans="1:2">
      <c r="A21" s="52">
        <v>31434</v>
      </c>
      <c r="B21">
        <v>11.51</v>
      </c>
    </row>
    <row r="22" spans="1:2">
      <c r="A22" s="52">
        <v>31435</v>
      </c>
      <c r="B22">
        <v>11.52</v>
      </c>
    </row>
    <row r="23" spans="1:2">
      <c r="A23" s="52">
        <v>31436</v>
      </c>
      <c r="B23">
        <v>11.49</v>
      </c>
    </row>
    <row r="24" spans="1:2">
      <c r="A24" s="52">
        <v>31439</v>
      </c>
      <c r="B24">
        <v>11.48</v>
      </c>
    </row>
    <row r="25" spans="1:2">
      <c r="A25" s="52">
        <v>31440</v>
      </c>
      <c r="B25">
        <v>11.46</v>
      </c>
    </row>
    <row r="26" spans="1:2">
      <c r="A26" s="52">
        <v>31441</v>
      </c>
      <c r="B26">
        <v>11.43</v>
      </c>
    </row>
    <row r="27" spans="1:2">
      <c r="A27" s="52">
        <v>31442</v>
      </c>
      <c r="B27">
        <v>11.42</v>
      </c>
    </row>
    <row r="28" spans="1:2">
      <c r="A28" s="52">
        <v>31443</v>
      </c>
      <c r="B28">
        <v>11.37</v>
      </c>
    </row>
    <row r="29" spans="1:2">
      <c r="A29" s="52">
        <v>31446</v>
      </c>
      <c r="B29">
        <v>11.32</v>
      </c>
    </row>
    <row r="30" spans="1:2">
      <c r="A30" s="52">
        <v>31447</v>
      </c>
      <c r="B30">
        <v>11.25</v>
      </c>
    </row>
    <row r="31" spans="1:2">
      <c r="A31" s="52">
        <v>31448</v>
      </c>
      <c r="B31">
        <v>11.25</v>
      </c>
    </row>
    <row r="32" spans="1:2">
      <c r="A32" s="52">
        <v>31449</v>
      </c>
      <c r="B32">
        <v>11.28</v>
      </c>
    </row>
    <row r="33" spans="1:2">
      <c r="A33" s="52">
        <v>31450</v>
      </c>
      <c r="B33">
        <v>11.33</v>
      </c>
    </row>
    <row r="34" spans="1:2">
      <c r="A34" s="52">
        <v>31453</v>
      </c>
      <c r="B34">
        <v>11.3</v>
      </c>
    </row>
    <row r="35" spans="1:2">
      <c r="A35" s="52">
        <v>31454</v>
      </c>
      <c r="B35">
        <v>11.28</v>
      </c>
    </row>
    <row r="36" spans="1:2">
      <c r="A36" s="52">
        <v>31455</v>
      </c>
      <c r="B36">
        <v>11.27</v>
      </c>
    </row>
    <row r="37" spans="1:2">
      <c r="A37" s="52">
        <v>31456</v>
      </c>
      <c r="B37">
        <v>11.23</v>
      </c>
    </row>
    <row r="38" spans="1:2">
      <c r="A38" s="52">
        <v>31457</v>
      </c>
      <c r="B38">
        <v>11.15</v>
      </c>
    </row>
    <row r="39" spans="1:2">
      <c r="A39" s="52">
        <v>31460</v>
      </c>
      <c r="B39" t="s">
        <v>7113</v>
      </c>
    </row>
    <row r="40" spans="1:2">
      <c r="A40" s="52">
        <v>31461</v>
      </c>
      <c r="B40">
        <v>11.13</v>
      </c>
    </row>
    <row r="41" spans="1:2">
      <c r="A41" s="52">
        <v>31462</v>
      </c>
      <c r="B41">
        <v>11.13</v>
      </c>
    </row>
    <row r="42" spans="1:2">
      <c r="A42" s="52">
        <v>31463</v>
      </c>
      <c r="B42">
        <v>11.11</v>
      </c>
    </row>
    <row r="43" spans="1:2">
      <c r="A43" s="52">
        <v>31464</v>
      </c>
      <c r="B43">
        <v>11.02</v>
      </c>
    </row>
    <row r="44" spans="1:2">
      <c r="A44" s="52">
        <v>31467</v>
      </c>
      <c r="B44">
        <v>10.95</v>
      </c>
    </row>
    <row r="45" spans="1:2">
      <c r="A45" s="52">
        <v>31468</v>
      </c>
      <c r="B45">
        <v>10.94</v>
      </c>
    </row>
    <row r="46" spans="1:2">
      <c r="A46" s="52">
        <v>31469</v>
      </c>
      <c r="B46">
        <v>10.87</v>
      </c>
    </row>
    <row r="47" spans="1:2">
      <c r="A47" s="52">
        <v>31470</v>
      </c>
      <c r="B47">
        <v>10.71</v>
      </c>
    </row>
    <row r="48" spans="1:2">
      <c r="A48" s="52">
        <v>31471</v>
      </c>
      <c r="B48">
        <v>10.62</v>
      </c>
    </row>
    <row r="49" spans="1:2">
      <c r="A49" s="52">
        <v>31474</v>
      </c>
      <c r="B49">
        <v>10.56</v>
      </c>
    </row>
    <row r="50" spans="1:2">
      <c r="A50" s="52">
        <v>31475</v>
      </c>
      <c r="B50">
        <v>10.53</v>
      </c>
    </row>
    <row r="51" spans="1:2">
      <c r="A51" s="52">
        <v>31476</v>
      </c>
      <c r="B51">
        <v>10.6</v>
      </c>
    </row>
    <row r="52" spans="1:2">
      <c r="A52" s="52">
        <v>31477</v>
      </c>
      <c r="B52">
        <v>10.62</v>
      </c>
    </row>
    <row r="53" spans="1:2">
      <c r="A53" s="52">
        <v>31478</v>
      </c>
      <c r="B53">
        <v>10.64</v>
      </c>
    </row>
    <row r="54" spans="1:2">
      <c r="A54" s="52">
        <v>31481</v>
      </c>
      <c r="B54">
        <v>10.55</v>
      </c>
    </row>
    <row r="55" spans="1:2">
      <c r="A55" s="52">
        <v>31482</v>
      </c>
      <c r="B55">
        <v>10.52</v>
      </c>
    </row>
    <row r="56" spans="1:2">
      <c r="A56" s="52">
        <v>31483</v>
      </c>
      <c r="B56">
        <v>10.47</v>
      </c>
    </row>
    <row r="57" spans="1:2">
      <c r="A57" s="52">
        <v>31484</v>
      </c>
      <c r="B57">
        <v>10.5</v>
      </c>
    </row>
    <row r="58" spans="1:2">
      <c r="A58" s="52">
        <v>31485</v>
      </c>
      <c r="B58">
        <v>10.44</v>
      </c>
    </row>
    <row r="59" spans="1:2">
      <c r="A59" s="52">
        <v>31488</v>
      </c>
      <c r="B59">
        <v>10.45</v>
      </c>
    </row>
    <row r="60" spans="1:2">
      <c r="A60" s="52">
        <v>31489</v>
      </c>
      <c r="B60">
        <v>10.51</v>
      </c>
    </row>
    <row r="61" spans="1:2">
      <c r="A61" s="52">
        <v>31490</v>
      </c>
      <c r="B61">
        <v>10.53</v>
      </c>
    </row>
    <row r="62" spans="1:2">
      <c r="A62" s="52">
        <v>31491</v>
      </c>
      <c r="B62">
        <v>10.51</v>
      </c>
    </row>
    <row r="63" spans="1:2">
      <c r="A63" s="52">
        <v>31492</v>
      </c>
      <c r="B63">
        <v>10.49</v>
      </c>
    </row>
    <row r="64" spans="1:2">
      <c r="A64" s="52">
        <v>31495</v>
      </c>
      <c r="B64">
        <v>10.43</v>
      </c>
    </row>
    <row r="65" spans="1:2">
      <c r="A65" s="52">
        <v>31496</v>
      </c>
      <c r="B65">
        <v>10.44</v>
      </c>
    </row>
    <row r="66" spans="1:2">
      <c r="A66" s="52">
        <v>31497</v>
      </c>
      <c r="B66">
        <v>10.43</v>
      </c>
    </row>
    <row r="67" spans="1:2">
      <c r="A67" s="52">
        <v>31498</v>
      </c>
      <c r="B67">
        <v>10.37</v>
      </c>
    </row>
    <row r="68" spans="1:2">
      <c r="A68" s="52">
        <v>31499</v>
      </c>
      <c r="B68" t="s">
        <v>7113</v>
      </c>
    </row>
    <row r="69" spans="1:2">
      <c r="A69" s="52">
        <v>31502</v>
      </c>
      <c r="B69">
        <v>10.31</v>
      </c>
    </row>
    <row r="70" spans="1:2">
      <c r="A70" s="52">
        <v>31503</v>
      </c>
      <c r="B70">
        <v>10.28</v>
      </c>
    </row>
    <row r="71" spans="1:2">
      <c r="A71" s="52">
        <v>31504</v>
      </c>
      <c r="B71">
        <v>10.25</v>
      </c>
    </row>
    <row r="72" spans="1:2">
      <c r="A72" s="52">
        <v>31505</v>
      </c>
      <c r="B72">
        <v>10.26</v>
      </c>
    </row>
    <row r="73" spans="1:2">
      <c r="A73" s="52">
        <v>31506</v>
      </c>
      <c r="B73">
        <v>10.29</v>
      </c>
    </row>
    <row r="74" spans="1:2">
      <c r="A74" s="52">
        <v>31509</v>
      </c>
      <c r="B74">
        <v>10.3</v>
      </c>
    </row>
    <row r="75" spans="1:2">
      <c r="A75" s="52">
        <v>31510</v>
      </c>
      <c r="B75">
        <v>10.24</v>
      </c>
    </row>
    <row r="76" spans="1:2">
      <c r="A76" s="52">
        <v>31511</v>
      </c>
      <c r="B76">
        <v>10.210000000000001</v>
      </c>
    </row>
    <row r="77" spans="1:2">
      <c r="A77" s="52">
        <v>31512</v>
      </c>
      <c r="B77">
        <v>10.199999999999999</v>
      </c>
    </row>
    <row r="78" spans="1:2">
      <c r="A78" s="52">
        <v>31513</v>
      </c>
      <c r="B78">
        <v>10.25</v>
      </c>
    </row>
    <row r="79" spans="1:2">
      <c r="A79" s="52">
        <v>31516</v>
      </c>
      <c r="B79">
        <v>10.17</v>
      </c>
    </row>
    <row r="80" spans="1:2">
      <c r="A80" s="52">
        <v>31517</v>
      </c>
      <c r="B80">
        <v>10.199999999999999</v>
      </c>
    </row>
    <row r="81" spans="1:2">
      <c r="A81" s="52">
        <v>31518</v>
      </c>
      <c r="B81">
        <v>10.14</v>
      </c>
    </row>
    <row r="82" spans="1:2">
      <c r="A82" s="52">
        <v>31519</v>
      </c>
      <c r="B82">
        <v>10.18</v>
      </c>
    </row>
    <row r="83" spans="1:2">
      <c r="A83" s="52">
        <v>31520</v>
      </c>
      <c r="B83">
        <v>9.9700000000000006</v>
      </c>
    </row>
    <row r="84" spans="1:2">
      <c r="A84" s="52">
        <v>31523</v>
      </c>
      <c r="B84">
        <v>10.01</v>
      </c>
    </row>
    <row r="85" spans="1:2">
      <c r="A85" s="52">
        <v>31524</v>
      </c>
      <c r="B85">
        <v>10.06</v>
      </c>
    </row>
    <row r="86" spans="1:2">
      <c r="A86" s="52">
        <v>31525</v>
      </c>
      <c r="B86">
        <v>10.119999999999999</v>
      </c>
    </row>
    <row r="87" spans="1:2">
      <c r="A87" s="52">
        <v>31526</v>
      </c>
      <c r="B87">
        <v>10.210000000000001</v>
      </c>
    </row>
    <row r="88" spans="1:2">
      <c r="A88" s="52">
        <v>31527</v>
      </c>
      <c r="B88">
        <v>10.26</v>
      </c>
    </row>
    <row r="89" spans="1:2">
      <c r="A89" s="52">
        <v>31530</v>
      </c>
      <c r="B89">
        <v>10.23</v>
      </c>
    </row>
    <row r="90" spans="1:2">
      <c r="A90" s="52">
        <v>31531</v>
      </c>
      <c r="B90">
        <v>10.199999999999999</v>
      </c>
    </row>
    <row r="91" spans="1:2">
      <c r="A91" s="52">
        <v>31532</v>
      </c>
      <c r="B91">
        <v>10.16</v>
      </c>
    </row>
    <row r="92" spans="1:2">
      <c r="A92" s="52">
        <v>31533</v>
      </c>
      <c r="B92">
        <v>10.18</v>
      </c>
    </row>
    <row r="93" spans="1:2">
      <c r="A93" s="52">
        <v>31534</v>
      </c>
      <c r="B93">
        <v>10.24</v>
      </c>
    </row>
    <row r="94" spans="1:2">
      <c r="A94" s="52">
        <v>31537</v>
      </c>
      <c r="B94">
        <v>10.16</v>
      </c>
    </row>
    <row r="95" spans="1:2">
      <c r="A95" s="52">
        <v>31538</v>
      </c>
      <c r="B95">
        <v>10.16</v>
      </c>
    </row>
    <row r="96" spans="1:2">
      <c r="A96" s="52">
        <v>31539</v>
      </c>
      <c r="B96">
        <v>10.16</v>
      </c>
    </row>
    <row r="97" spans="1:2">
      <c r="A97" s="52">
        <v>31540</v>
      </c>
      <c r="B97">
        <v>10.15</v>
      </c>
    </row>
    <row r="98" spans="1:2">
      <c r="A98" s="52">
        <v>31541</v>
      </c>
      <c r="B98">
        <v>10.19</v>
      </c>
    </row>
    <row r="99" spans="1:2">
      <c r="A99" s="52">
        <v>31544</v>
      </c>
      <c r="B99">
        <v>10.25</v>
      </c>
    </row>
    <row r="100" spans="1:2">
      <c r="A100" s="52">
        <v>31545</v>
      </c>
      <c r="B100">
        <v>10.23</v>
      </c>
    </row>
    <row r="101" spans="1:2">
      <c r="A101" s="52">
        <v>31546</v>
      </c>
      <c r="B101">
        <v>10.26</v>
      </c>
    </row>
    <row r="102" spans="1:2">
      <c r="A102" s="52">
        <v>31547</v>
      </c>
      <c r="B102">
        <v>10.35</v>
      </c>
    </row>
    <row r="103" spans="1:2">
      <c r="A103" s="52">
        <v>31548</v>
      </c>
      <c r="B103">
        <v>10.38</v>
      </c>
    </row>
    <row r="104" spans="1:2">
      <c r="A104" s="52">
        <v>31551</v>
      </c>
      <c r="B104">
        <v>10.39</v>
      </c>
    </row>
    <row r="105" spans="1:2">
      <c r="A105" s="52">
        <v>31552</v>
      </c>
      <c r="B105">
        <v>10.34</v>
      </c>
    </row>
    <row r="106" spans="1:2">
      <c r="A106" s="52">
        <v>31553</v>
      </c>
      <c r="B106">
        <v>10.37</v>
      </c>
    </row>
    <row r="107" spans="1:2">
      <c r="A107" s="52">
        <v>31554</v>
      </c>
      <c r="B107">
        <v>10.36</v>
      </c>
    </row>
    <row r="108" spans="1:2">
      <c r="A108" s="52">
        <v>31555</v>
      </c>
      <c r="B108">
        <v>10.37</v>
      </c>
    </row>
    <row r="109" spans="1:2">
      <c r="A109" s="52">
        <v>31558</v>
      </c>
      <c r="B109" t="s">
        <v>7113</v>
      </c>
    </row>
    <row r="110" spans="1:2">
      <c r="A110" s="52">
        <v>31559</v>
      </c>
      <c r="B110">
        <v>10.32</v>
      </c>
    </row>
    <row r="111" spans="1:2">
      <c r="A111" s="52">
        <v>31560</v>
      </c>
      <c r="B111">
        <v>10.34</v>
      </c>
    </row>
    <row r="112" spans="1:2">
      <c r="A112" s="52">
        <v>31561</v>
      </c>
      <c r="B112">
        <v>10.39</v>
      </c>
    </row>
    <row r="113" spans="1:2">
      <c r="A113" s="52">
        <v>31562</v>
      </c>
      <c r="B113">
        <v>10.41</v>
      </c>
    </row>
    <row r="114" spans="1:2">
      <c r="A114" s="52">
        <v>31565</v>
      </c>
      <c r="B114">
        <v>10.51</v>
      </c>
    </row>
    <row r="115" spans="1:2">
      <c r="A115" s="52">
        <v>31566</v>
      </c>
      <c r="B115">
        <v>10.5</v>
      </c>
    </row>
    <row r="116" spans="1:2">
      <c r="A116" s="52">
        <v>31567</v>
      </c>
      <c r="B116">
        <v>10.45</v>
      </c>
    </row>
    <row r="117" spans="1:2">
      <c r="A117" s="52">
        <v>31568</v>
      </c>
      <c r="B117">
        <v>10.46</v>
      </c>
    </row>
    <row r="118" spans="1:2">
      <c r="A118" s="52">
        <v>31569</v>
      </c>
      <c r="B118">
        <v>10.41</v>
      </c>
    </row>
    <row r="119" spans="1:2">
      <c r="A119" s="52">
        <v>31572</v>
      </c>
      <c r="B119">
        <v>10.48</v>
      </c>
    </row>
    <row r="120" spans="1:2">
      <c r="A120" s="52">
        <v>31573</v>
      </c>
      <c r="B120">
        <v>10.47</v>
      </c>
    </row>
    <row r="121" spans="1:2">
      <c r="A121" s="52">
        <v>31574</v>
      </c>
      <c r="B121">
        <v>10.44</v>
      </c>
    </row>
    <row r="122" spans="1:2">
      <c r="A122" s="52">
        <v>31575</v>
      </c>
      <c r="B122">
        <v>10.43</v>
      </c>
    </row>
    <row r="123" spans="1:2">
      <c r="A123" s="52">
        <v>31576</v>
      </c>
      <c r="B123">
        <v>10.35</v>
      </c>
    </row>
    <row r="124" spans="1:2">
      <c r="A124" s="52">
        <v>31579</v>
      </c>
      <c r="B124">
        <v>10.29</v>
      </c>
    </row>
    <row r="125" spans="1:2">
      <c r="A125" s="52">
        <v>31580</v>
      </c>
      <c r="B125">
        <v>10.29</v>
      </c>
    </row>
    <row r="126" spans="1:2">
      <c r="A126" s="52">
        <v>31581</v>
      </c>
      <c r="B126">
        <v>10.28</v>
      </c>
    </row>
    <row r="127" spans="1:2">
      <c r="A127" s="52">
        <v>31582</v>
      </c>
      <c r="B127">
        <v>10.33</v>
      </c>
    </row>
    <row r="128" spans="1:2">
      <c r="A128" s="52">
        <v>31583</v>
      </c>
      <c r="B128">
        <v>10.28</v>
      </c>
    </row>
    <row r="129" spans="1:2">
      <c r="A129" s="52">
        <v>31586</v>
      </c>
      <c r="B129">
        <v>10.23</v>
      </c>
    </row>
    <row r="130" spans="1:2">
      <c r="A130" s="52">
        <v>31587</v>
      </c>
      <c r="B130">
        <v>10.199999999999999</v>
      </c>
    </row>
    <row r="131" spans="1:2">
      <c r="A131" s="52">
        <v>31588</v>
      </c>
      <c r="B131">
        <v>10.210000000000001</v>
      </c>
    </row>
    <row r="132" spans="1:2">
      <c r="A132" s="52">
        <v>31589</v>
      </c>
      <c r="B132">
        <v>10.18</v>
      </c>
    </row>
    <row r="133" spans="1:2">
      <c r="A133" s="52">
        <v>31590</v>
      </c>
      <c r="B133">
        <v>10.18</v>
      </c>
    </row>
    <row r="134" spans="1:2">
      <c r="A134" s="52">
        <v>31593</v>
      </c>
      <c r="B134">
        <v>10.16</v>
      </c>
    </row>
    <row r="135" spans="1:2">
      <c r="A135" s="52">
        <v>31594</v>
      </c>
      <c r="B135">
        <v>10.15</v>
      </c>
    </row>
    <row r="136" spans="1:2">
      <c r="A136" s="52">
        <v>31595</v>
      </c>
      <c r="B136">
        <v>10.16</v>
      </c>
    </row>
    <row r="137" spans="1:2">
      <c r="A137" s="52">
        <v>31596</v>
      </c>
      <c r="B137">
        <v>10.130000000000001</v>
      </c>
    </row>
    <row r="138" spans="1:2">
      <c r="A138" s="52">
        <v>31597</v>
      </c>
      <c r="B138" t="s">
        <v>7113</v>
      </c>
    </row>
    <row r="139" spans="1:2">
      <c r="A139" s="52">
        <v>31600</v>
      </c>
      <c r="B139">
        <v>10.15</v>
      </c>
    </row>
    <row r="140" spans="1:2">
      <c r="A140" s="52">
        <v>31601</v>
      </c>
      <c r="B140">
        <v>10.16</v>
      </c>
    </row>
    <row r="141" spans="1:2">
      <c r="A141" s="52">
        <v>31602</v>
      </c>
      <c r="B141">
        <v>10.14</v>
      </c>
    </row>
    <row r="142" spans="1:2">
      <c r="A142" s="52">
        <v>31603</v>
      </c>
      <c r="B142">
        <v>10.11</v>
      </c>
    </row>
    <row r="143" spans="1:2">
      <c r="A143" s="52">
        <v>31604</v>
      </c>
      <c r="B143">
        <v>10.14</v>
      </c>
    </row>
    <row r="144" spans="1:2">
      <c r="A144" s="52">
        <v>31607</v>
      </c>
      <c r="B144">
        <v>10.09</v>
      </c>
    </row>
    <row r="145" spans="1:2">
      <c r="A145" s="52">
        <v>31608</v>
      </c>
      <c r="B145">
        <v>10.06</v>
      </c>
    </row>
    <row r="146" spans="1:2">
      <c r="A146" s="52">
        <v>31609</v>
      </c>
      <c r="B146">
        <v>10.08</v>
      </c>
    </row>
    <row r="147" spans="1:2">
      <c r="A147" s="52">
        <v>31610</v>
      </c>
      <c r="B147">
        <v>10.119999999999999</v>
      </c>
    </row>
    <row r="148" spans="1:2">
      <c r="A148" s="52">
        <v>31611</v>
      </c>
      <c r="B148">
        <v>10.130000000000001</v>
      </c>
    </row>
    <row r="149" spans="1:2">
      <c r="A149" s="52">
        <v>31614</v>
      </c>
      <c r="B149">
        <v>10.11</v>
      </c>
    </row>
    <row r="150" spans="1:2">
      <c r="A150" s="52">
        <v>31615</v>
      </c>
      <c r="B150">
        <v>10.14</v>
      </c>
    </row>
    <row r="151" spans="1:2">
      <c r="A151" s="52">
        <v>31616</v>
      </c>
      <c r="B151">
        <v>10.119999999999999</v>
      </c>
    </row>
    <row r="152" spans="1:2">
      <c r="A152" s="52">
        <v>31617</v>
      </c>
      <c r="B152">
        <v>10.23</v>
      </c>
    </row>
    <row r="153" spans="1:2">
      <c r="A153" s="52">
        <v>31618</v>
      </c>
      <c r="B153">
        <v>10.26</v>
      </c>
    </row>
    <row r="154" spans="1:2">
      <c r="A154" s="52">
        <v>31621</v>
      </c>
      <c r="B154">
        <v>10.32</v>
      </c>
    </row>
    <row r="155" spans="1:2">
      <c r="A155" s="52">
        <v>31622</v>
      </c>
      <c r="B155">
        <v>10.29</v>
      </c>
    </row>
    <row r="156" spans="1:2">
      <c r="A156" s="52">
        <v>31623</v>
      </c>
      <c r="B156">
        <v>10.28</v>
      </c>
    </row>
    <row r="157" spans="1:2">
      <c r="A157" s="52">
        <v>31624</v>
      </c>
      <c r="B157">
        <v>10.25</v>
      </c>
    </row>
    <row r="158" spans="1:2">
      <c r="A158" s="52">
        <v>31625</v>
      </c>
      <c r="B158">
        <v>10.25</v>
      </c>
    </row>
    <row r="159" spans="1:2">
      <c r="A159" s="52">
        <v>31628</v>
      </c>
      <c r="B159">
        <v>10.24</v>
      </c>
    </row>
    <row r="160" spans="1:2">
      <c r="A160" s="52">
        <v>31629</v>
      </c>
      <c r="B160">
        <v>10.27</v>
      </c>
    </row>
    <row r="161" spans="1:2">
      <c r="A161" s="52">
        <v>31630</v>
      </c>
      <c r="B161">
        <v>10.34</v>
      </c>
    </row>
    <row r="162" spans="1:2">
      <c r="A162" s="52">
        <v>31631</v>
      </c>
      <c r="B162">
        <v>10.33</v>
      </c>
    </row>
    <row r="163" spans="1:2">
      <c r="A163" s="52">
        <v>31632</v>
      </c>
      <c r="B163">
        <v>10.29</v>
      </c>
    </row>
    <row r="164" spans="1:2">
      <c r="A164" s="52">
        <v>31635</v>
      </c>
      <c r="B164">
        <v>10.3</v>
      </c>
    </row>
    <row r="165" spans="1:2">
      <c r="A165" s="52">
        <v>31636</v>
      </c>
      <c r="B165">
        <v>10.29</v>
      </c>
    </row>
    <row r="166" spans="1:2">
      <c r="A166" s="52">
        <v>31637</v>
      </c>
      <c r="B166">
        <v>10.24</v>
      </c>
    </row>
    <row r="167" spans="1:2">
      <c r="A167" s="52">
        <v>31638</v>
      </c>
      <c r="B167">
        <v>10.220000000000001</v>
      </c>
    </row>
    <row r="168" spans="1:2">
      <c r="A168" s="52">
        <v>31639</v>
      </c>
      <c r="B168">
        <v>10.26</v>
      </c>
    </row>
    <row r="169" spans="1:2">
      <c r="A169" s="52">
        <v>31642</v>
      </c>
      <c r="B169">
        <v>10.14</v>
      </c>
    </row>
    <row r="170" spans="1:2">
      <c r="A170" s="52">
        <v>31643</v>
      </c>
      <c r="B170">
        <v>10.130000000000001</v>
      </c>
    </row>
    <row r="171" spans="1:2">
      <c r="A171" s="52">
        <v>31644</v>
      </c>
      <c r="B171">
        <v>10.11</v>
      </c>
    </row>
    <row r="172" spans="1:2">
      <c r="A172" s="52">
        <v>31645</v>
      </c>
      <c r="B172">
        <v>10.09</v>
      </c>
    </row>
    <row r="173" spans="1:2">
      <c r="A173" s="52">
        <v>31646</v>
      </c>
      <c r="B173">
        <v>10.11</v>
      </c>
    </row>
    <row r="174" spans="1:2">
      <c r="A174" s="52">
        <v>31649</v>
      </c>
      <c r="B174">
        <v>10.06</v>
      </c>
    </row>
    <row r="175" spans="1:2">
      <c r="A175" s="52">
        <v>31650</v>
      </c>
      <c r="B175">
        <v>10.029999999999999</v>
      </c>
    </row>
    <row r="176" spans="1:2">
      <c r="A176" s="52">
        <v>31651</v>
      </c>
      <c r="B176">
        <v>10.07</v>
      </c>
    </row>
    <row r="177" spans="1:2">
      <c r="A177" s="52">
        <v>31652</v>
      </c>
      <c r="B177">
        <v>10.029999999999999</v>
      </c>
    </row>
    <row r="178" spans="1:2">
      <c r="A178" s="52">
        <v>31653</v>
      </c>
      <c r="B178">
        <v>10.02</v>
      </c>
    </row>
    <row r="179" spans="1:2">
      <c r="A179" s="52">
        <v>31656</v>
      </c>
      <c r="B179" t="s">
        <v>7113</v>
      </c>
    </row>
    <row r="180" spans="1:2">
      <c r="A180" s="52">
        <v>31657</v>
      </c>
      <c r="B180">
        <v>10.06</v>
      </c>
    </row>
    <row r="181" spans="1:2">
      <c r="A181" s="52">
        <v>31658</v>
      </c>
      <c r="B181">
        <v>10.08</v>
      </c>
    </row>
    <row r="182" spans="1:2">
      <c r="A182" s="52">
        <v>31659</v>
      </c>
      <c r="B182">
        <v>10.07</v>
      </c>
    </row>
    <row r="183" spans="1:2">
      <c r="A183" s="52">
        <v>31660</v>
      </c>
      <c r="B183">
        <v>10.119999999999999</v>
      </c>
    </row>
    <row r="184" spans="1:2">
      <c r="A184" s="52">
        <v>31663</v>
      </c>
      <c r="B184">
        <v>10.210000000000001</v>
      </c>
    </row>
    <row r="185" spans="1:2">
      <c r="A185" s="52">
        <v>31664</v>
      </c>
      <c r="B185">
        <v>10.18</v>
      </c>
    </row>
    <row r="186" spans="1:2">
      <c r="A186" s="52">
        <v>31665</v>
      </c>
      <c r="B186">
        <v>10.16</v>
      </c>
    </row>
    <row r="187" spans="1:2">
      <c r="A187" s="52">
        <v>31666</v>
      </c>
      <c r="B187">
        <v>10.25</v>
      </c>
    </row>
    <row r="188" spans="1:2">
      <c r="A188" s="52">
        <v>31667</v>
      </c>
      <c r="B188">
        <v>10.27</v>
      </c>
    </row>
    <row r="189" spans="1:2">
      <c r="A189" s="52">
        <v>31670</v>
      </c>
      <c r="B189">
        <v>10.24</v>
      </c>
    </row>
    <row r="190" spans="1:2">
      <c r="A190" s="52">
        <v>31671</v>
      </c>
      <c r="B190">
        <v>10.23</v>
      </c>
    </row>
    <row r="191" spans="1:2">
      <c r="A191" s="52">
        <v>31672</v>
      </c>
      <c r="B191">
        <v>10.199999999999999</v>
      </c>
    </row>
    <row r="192" spans="1:2">
      <c r="A192" s="52">
        <v>31673</v>
      </c>
      <c r="B192">
        <v>10.25</v>
      </c>
    </row>
    <row r="193" spans="1:2">
      <c r="A193" s="52">
        <v>31674</v>
      </c>
      <c r="B193">
        <v>10.28</v>
      </c>
    </row>
    <row r="194" spans="1:2">
      <c r="A194" s="52">
        <v>31677</v>
      </c>
      <c r="B194">
        <v>10.29</v>
      </c>
    </row>
    <row r="195" spans="1:2">
      <c r="A195" s="52">
        <v>31678</v>
      </c>
      <c r="B195">
        <v>10.26</v>
      </c>
    </row>
    <row r="196" spans="1:2">
      <c r="A196" s="52">
        <v>31679</v>
      </c>
      <c r="B196">
        <v>10.220000000000001</v>
      </c>
    </row>
    <row r="197" spans="1:2">
      <c r="A197" s="52">
        <v>31680</v>
      </c>
      <c r="B197">
        <v>10.210000000000001</v>
      </c>
    </row>
    <row r="198" spans="1:2">
      <c r="A198" s="52">
        <v>31681</v>
      </c>
      <c r="B198">
        <v>10.210000000000001</v>
      </c>
    </row>
    <row r="199" spans="1:2">
      <c r="A199" s="52">
        <v>31684</v>
      </c>
      <c r="B199">
        <v>10.25</v>
      </c>
    </row>
    <row r="200" spans="1:2">
      <c r="A200" s="52">
        <v>31685</v>
      </c>
      <c r="B200">
        <v>10.199999999999999</v>
      </c>
    </row>
    <row r="201" spans="1:2">
      <c r="A201" s="52">
        <v>31686</v>
      </c>
      <c r="B201">
        <v>10.220000000000001</v>
      </c>
    </row>
    <row r="202" spans="1:2">
      <c r="A202" s="52">
        <v>31687</v>
      </c>
      <c r="B202">
        <v>10.26</v>
      </c>
    </row>
    <row r="203" spans="1:2">
      <c r="A203" s="52">
        <v>31688</v>
      </c>
      <c r="B203">
        <v>10.23</v>
      </c>
    </row>
    <row r="204" spans="1:2">
      <c r="A204" s="52">
        <v>31691</v>
      </c>
      <c r="B204">
        <v>10.23</v>
      </c>
    </row>
    <row r="205" spans="1:2">
      <c r="A205" s="52">
        <v>31692</v>
      </c>
      <c r="B205">
        <v>10.23</v>
      </c>
    </row>
    <row r="206" spans="1:2">
      <c r="A206" s="52">
        <v>31693</v>
      </c>
      <c r="B206">
        <v>10.25</v>
      </c>
    </row>
    <row r="207" spans="1:2">
      <c r="A207" s="52">
        <v>31694</v>
      </c>
      <c r="B207">
        <v>10.25</v>
      </c>
    </row>
    <row r="208" spans="1:2">
      <c r="A208" s="52">
        <v>31695</v>
      </c>
      <c r="B208">
        <v>10.23</v>
      </c>
    </row>
    <row r="209" spans="1:2">
      <c r="A209" s="52">
        <v>31698</v>
      </c>
      <c r="B209">
        <v>10.25</v>
      </c>
    </row>
    <row r="210" spans="1:2">
      <c r="A210" s="52">
        <v>31699</v>
      </c>
      <c r="B210">
        <v>10.23</v>
      </c>
    </row>
    <row r="211" spans="1:2">
      <c r="A211" s="52">
        <v>31700</v>
      </c>
      <c r="B211">
        <v>10.24</v>
      </c>
    </row>
    <row r="212" spans="1:2">
      <c r="A212" s="52">
        <v>31701</v>
      </c>
      <c r="B212">
        <v>10.27</v>
      </c>
    </row>
    <row r="213" spans="1:2">
      <c r="A213" s="52">
        <v>31702</v>
      </c>
      <c r="B213">
        <v>10.28</v>
      </c>
    </row>
    <row r="214" spans="1:2">
      <c r="A214" s="52">
        <v>31705</v>
      </c>
      <c r="B214">
        <v>10.3</v>
      </c>
    </row>
    <row r="215" spans="1:2">
      <c r="A215" s="52">
        <v>31706</v>
      </c>
      <c r="B215">
        <v>10.29</v>
      </c>
    </row>
    <row r="216" spans="1:2">
      <c r="A216" s="52">
        <v>31707</v>
      </c>
      <c r="B216">
        <v>10.25</v>
      </c>
    </row>
    <row r="217" spans="1:2">
      <c r="A217" s="52">
        <v>31708</v>
      </c>
      <c r="B217">
        <v>10.23</v>
      </c>
    </row>
    <row r="218" spans="1:2">
      <c r="A218" s="52">
        <v>31709</v>
      </c>
      <c r="B218">
        <v>10.24</v>
      </c>
    </row>
    <row r="219" spans="1:2">
      <c r="A219" s="52">
        <v>31712</v>
      </c>
      <c r="B219">
        <v>10.199999999999999</v>
      </c>
    </row>
    <row r="220" spans="1:2">
      <c r="A220" s="52">
        <v>31713</v>
      </c>
      <c r="B220">
        <v>10.220000000000001</v>
      </c>
    </row>
    <row r="221" spans="1:2">
      <c r="A221" s="52">
        <v>31714</v>
      </c>
      <c r="B221">
        <v>10.210000000000001</v>
      </c>
    </row>
    <row r="222" spans="1:2">
      <c r="A222" s="52">
        <v>31715</v>
      </c>
      <c r="B222">
        <v>10.17</v>
      </c>
    </row>
    <row r="223" spans="1:2">
      <c r="A223" s="52">
        <v>31716</v>
      </c>
      <c r="B223">
        <v>10.16</v>
      </c>
    </row>
    <row r="224" spans="1:2">
      <c r="A224" s="52">
        <v>31719</v>
      </c>
      <c r="B224">
        <v>10.1</v>
      </c>
    </row>
    <row r="225" spans="1:2">
      <c r="A225" s="52">
        <v>31720</v>
      </c>
      <c r="B225">
        <v>10.09</v>
      </c>
    </row>
    <row r="226" spans="1:2">
      <c r="A226" s="52">
        <v>31721</v>
      </c>
      <c r="B226">
        <v>10.06</v>
      </c>
    </row>
    <row r="227" spans="1:2">
      <c r="A227" s="52">
        <v>31722</v>
      </c>
      <c r="B227">
        <v>10.09</v>
      </c>
    </row>
    <row r="228" spans="1:2">
      <c r="A228" s="52">
        <v>31723</v>
      </c>
      <c r="B228">
        <v>10.130000000000001</v>
      </c>
    </row>
    <row r="229" spans="1:2">
      <c r="A229" s="52">
        <v>31726</v>
      </c>
      <c r="B229">
        <v>10.14</v>
      </c>
    </row>
    <row r="230" spans="1:2">
      <c r="A230" s="52">
        <v>31727</v>
      </c>
      <c r="B230">
        <v>10.15</v>
      </c>
    </row>
    <row r="231" spans="1:2">
      <c r="A231" s="52">
        <v>31728</v>
      </c>
      <c r="B231">
        <v>10.11</v>
      </c>
    </row>
    <row r="232" spans="1:2">
      <c r="A232" s="52">
        <v>31729</v>
      </c>
      <c r="B232">
        <v>10.11</v>
      </c>
    </row>
    <row r="233" spans="1:2">
      <c r="A233" s="52">
        <v>31730</v>
      </c>
      <c r="B233">
        <v>10.11</v>
      </c>
    </row>
    <row r="234" spans="1:2">
      <c r="A234" s="52">
        <v>31733</v>
      </c>
      <c r="B234">
        <v>10.07</v>
      </c>
    </row>
    <row r="235" spans="1:2">
      <c r="A235" s="52">
        <v>31734</v>
      </c>
      <c r="B235">
        <v>10.07</v>
      </c>
    </row>
    <row r="236" spans="1:2">
      <c r="A236" s="52">
        <v>31735</v>
      </c>
      <c r="B236">
        <v>10.050000000000001</v>
      </c>
    </row>
    <row r="237" spans="1:2">
      <c r="A237" s="52">
        <v>31736</v>
      </c>
      <c r="B237">
        <v>10.02</v>
      </c>
    </row>
    <row r="238" spans="1:2">
      <c r="A238" s="52">
        <v>31737</v>
      </c>
      <c r="B238">
        <v>10.01</v>
      </c>
    </row>
    <row r="239" spans="1:2">
      <c r="A239" s="52">
        <v>31740</v>
      </c>
      <c r="B239">
        <v>9.99</v>
      </c>
    </row>
    <row r="240" spans="1:2">
      <c r="A240" s="52">
        <v>31741</v>
      </c>
      <c r="B240">
        <v>9.99</v>
      </c>
    </row>
    <row r="241" spans="1:2">
      <c r="A241" s="52">
        <v>31742</v>
      </c>
      <c r="B241">
        <v>9.99</v>
      </c>
    </row>
    <row r="242" spans="1:2">
      <c r="A242" s="52">
        <v>31743</v>
      </c>
      <c r="B242" t="s">
        <v>7113</v>
      </c>
    </row>
    <row r="243" spans="1:2">
      <c r="A243" s="52">
        <v>31744</v>
      </c>
      <c r="B243">
        <v>10</v>
      </c>
    </row>
    <row r="244" spans="1:2">
      <c r="A244" s="52">
        <v>31747</v>
      </c>
      <c r="B244">
        <v>10</v>
      </c>
    </row>
    <row r="245" spans="1:2">
      <c r="A245" s="52">
        <v>31748</v>
      </c>
      <c r="B245">
        <v>10</v>
      </c>
    </row>
    <row r="246" spans="1:2">
      <c r="A246" s="52">
        <v>31749</v>
      </c>
      <c r="B246">
        <v>9.98</v>
      </c>
    </row>
    <row r="247" spans="1:2">
      <c r="A247" s="52">
        <v>31750</v>
      </c>
      <c r="B247">
        <v>9.9700000000000006</v>
      </c>
    </row>
    <row r="248" spans="1:2">
      <c r="A248" s="52">
        <v>31751</v>
      </c>
      <c r="B248">
        <v>9.94</v>
      </c>
    </row>
    <row r="249" spans="1:2">
      <c r="A249" s="52">
        <v>31754</v>
      </c>
      <c r="B249">
        <v>9.98</v>
      </c>
    </row>
    <row r="250" spans="1:2">
      <c r="A250" s="52">
        <v>31755</v>
      </c>
      <c r="B250">
        <v>9.9700000000000006</v>
      </c>
    </row>
    <row r="251" spans="1:2">
      <c r="A251" s="52">
        <v>31756</v>
      </c>
      <c r="B251">
        <v>9.9499999999999993</v>
      </c>
    </row>
    <row r="252" spans="1:2">
      <c r="A252" s="52">
        <v>31757</v>
      </c>
      <c r="B252">
        <v>9.9499999999999993</v>
      </c>
    </row>
    <row r="253" spans="1:2">
      <c r="A253" s="52">
        <v>31758</v>
      </c>
      <c r="B253">
        <v>9.98</v>
      </c>
    </row>
    <row r="254" spans="1:2">
      <c r="A254" s="52">
        <v>31761</v>
      </c>
      <c r="B254">
        <v>9.98</v>
      </c>
    </row>
    <row r="255" spans="1:2">
      <c r="A255" s="52">
        <v>31762</v>
      </c>
      <c r="B255">
        <v>9.9700000000000006</v>
      </c>
    </row>
    <row r="256" spans="1:2">
      <c r="A256" s="52">
        <v>31763</v>
      </c>
      <c r="B256">
        <v>9.98</v>
      </c>
    </row>
    <row r="257" spans="1:2">
      <c r="A257" s="52">
        <v>31764</v>
      </c>
      <c r="B257">
        <v>9.98</v>
      </c>
    </row>
    <row r="258" spans="1:2">
      <c r="A258" s="52">
        <v>31765</v>
      </c>
      <c r="B258">
        <v>9.9499999999999993</v>
      </c>
    </row>
    <row r="259" spans="1:2">
      <c r="A259" s="52">
        <v>31768</v>
      </c>
      <c r="B259">
        <v>9.99</v>
      </c>
    </row>
    <row r="260" spans="1:2">
      <c r="A260" s="52">
        <v>31769</v>
      </c>
      <c r="B260">
        <v>9.99</v>
      </c>
    </row>
    <row r="261" spans="1:2">
      <c r="A261" s="52">
        <v>31770</v>
      </c>
      <c r="B261">
        <v>9.98</v>
      </c>
    </row>
    <row r="262" spans="1:2">
      <c r="A262" s="52">
        <v>31771</v>
      </c>
      <c r="B262" t="s">
        <v>7113</v>
      </c>
    </row>
    <row r="263" spans="1:2">
      <c r="A263" s="52">
        <v>31772</v>
      </c>
      <c r="B263">
        <v>9.9600000000000009</v>
      </c>
    </row>
    <row r="264" spans="1:2">
      <c r="A264" s="52">
        <v>31775</v>
      </c>
      <c r="B264">
        <v>9.92</v>
      </c>
    </row>
    <row r="265" spans="1:2">
      <c r="A265" s="52">
        <v>31776</v>
      </c>
      <c r="B265">
        <v>9.98</v>
      </c>
    </row>
    <row r="266" spans="1:2">
      <c r="A266" s="52">
        <v>31777</v>
      </c>
      <c r="B266">
        <v>9.99</v>
      </c>
    </row>
    <row r="267" spans="1:2">
      <c r="A267" s="52">
        <v>31778</v>
      </c>
      <c r="B267" t="s">
        <v>7113</v>
      </c>
    </row>
    <row r="268" spans="1:2">
      <c r="A268" s="52">
        <v>31779</v>
      </c>
      <c r="B268">
        <v>9.9700000000000006</v>
      </c>
    </row>
    <row r="269" spans="1:2">
      <c r="A269" s="52">
        <v>31782</v>
      </c>
      <c r="B269">
        <v>9.9</v>
      </c>
    </row>
    <row r="270" spans="1:2">
      <c r="A270" s="52">
        <v>31783</v>
      </c>
      <c r="B270">
        <v>9.86</v>
      </c>
    </row>
    <row r="271" spans="1:2">
      <c r="A271" s="52">
        <v>31784</v>
      </c>
      <c r="B271">
        <v>9.82</v>
      </c>
    </row>
    <row r="272" spans="1:2">
      <c r="A272" s="52">
        <v>31785</v>
      </c>
      <c r="B272">
        <v>9.76</v>
      </c>
    </row>
    <row r="273" spans="1:2">
      <c r="A273" s="52">
        <v>31786</v>
      </c>
      <c r="B273">
        <v>9.74</v>
      </c>
    </row>
    <row r="274" spans="1:2">
      <c r="A274" s="52">
        <v>31789</v>
      </c>
      <c r="B274">
        <v>9.7200000000000006</v>
      </c>
    </row>
    <row r="275" spans="1:2">
      <c r="A275" s="52">
        <v>31790</v>
      </c>
      <c r="B275">
        <v>9.7200000000000006</v>
      </c>
    </row>
    <row r="276" spans="1:2">
      <c r="A276" s="52">
        <v>31791</v>
      </c>
      <c r="B276">
        <v>9.7200000000000006</v>
      </c>
    </row>
    <row r="277" spans="1:2">
      <c r="A277" s="52">
        <v>31792</v>
      </c>
      <c r="B277">
        <v>9.69</v>
      </c>
    </row>
    <row r="278" spans="1:2">
      <c r="A278" s="52">
        <v>31793</v>
      </c>
      <c r="B278">
        <v>9.67</v>
      </c>
    </row>
    <row r="279" spans="1:2">
      <c r="A279" s="52">
        <v>31796</v>
      </c>
      <c r="B279">
        <v>9.67</v>
      </c>
    </row>
    <row r="280" spans="1:2">
      <c r="A280" s="52">
        <v>31797</v>
      </c>
      <c r="B280">
        <v>9.64</v>
      </c>
    </row>
    <row r="281" spans="1:2">
      <c r="A281" s="52">
        <v>31798</v>
      </c>
      <c r="B281">
        <v>9.64</v>
      </c>
    </row>
    <row r="282" spans="1:2">
      <c r="A282" s="52">
        <v>31799</v>
      </c>
      <c r="B282">
        <v>9.64</v>
      </c>
    </row>
    <row r="283" spans="1:2">
      <c r="A283" s="52">
        <v>31800</v>
      </c>
      <c r="B283">
        <v>9.64</v>
      </c>
    </row>
    <row r="284" spans="1:2">
      <c r="A284" s="52">
        <v>31803</v>
      </c>
      <c r="B284">
        <v>9.67</v>
      </c>
    </row>
    <row r="285" spans="1:2">
      <c r="A285" s="52">
        <v>31804</v>
      </c>
      <c r="B285">
        <v>9.68</v>
      </c>
    </row>
    <row r="286" spans="1:2">
      <c r="A286" s="52">
        <v>31805</v>
      </c>
      <c r="B286">
        <v>9.6999999999999993</v>
      </c>
    </row>
    <row r="287" spans="1:2">
      <c r="A287" s="52">
        <v>31806</v>
      </c>
      <c r="B287">
        <v>9.68</v>
      </c>
    </row>
    <row r="288" spans="1:2">
      <c r="A288" s="52">
        <v>31807</v>
      </c>
      <c r="B288">
        <v>9.68</v>
      </c>
    </row>
    <row r="289" spans="1:2">
      <c r="A289" s="52">
        <v>31810</v>
      </c>
      <c r="B289">
        <v>9.68</v>
      </c>
    </row>
    <row r="290" spans="1:2">
      <c r="A290" s="52">
        <v>31811</v>
      </c>
      <c r="B290">
        <v>9.65</v>
      </c>
    </row>
    <row r="291" spans="1:2">
      <c r="A291" s="52">
        <v>31812</v>
      </c>
      <c r="B291">
        <v>9.67</v>
      </c>
    </row>
    <row r="292" spans="1:2">
      <c r="A292" s="52">
        <v>31813</v>
      </c>
      <c r="B292">
        <v>9.6300000000000008</v>
      </c>
    </row>
    <row r="293" spans="1:2">
      <c r="A293" s="52">
        <v>31814</v>
      </c>
      <c r="B293">
        <v>9.61</v>
      </c>
    </row>
    <row r="294" spans="1:2">
      <c r="A294" s="52">
        <v>31817</v>
      </c>
      <c r="B294">
        <v>9.61</v>
      </c>
    </row>
    <row r="295" spans="1:2">
      <c r="A295" s="52">
        <v>31818</v>
      </c>
      <c r="B295">
        <v>9.65</v>
      </c>
    </row>
    <row r="296" spans="1:2">
      <c r="A296" s="52">
        <v>31819</v>
      </c>
      <c r="B296">
        <v>9.69</v>
      </c>
    </row>
    <row r="297" spans="1:2">
      <c r="A297" s="52">
        <v>31820</v>
      </c>
      <c r="B297">
        <v>9.68</v>
      </c>
    </row>
    <row r="298" spans="1:2">
      <c r="A298" s="52">
        <v>31821</v>
      </c>
      <c r="B298">
        <v>9.67</v>
      </c>
    </row>
    <row r="299" spans="1:2">
      <c r="A299" s="52">
        <v>31824</v>
      </c>
      <c r="B299" t="s">
        <v>7113</v>
      </c>
    </row>
    <row r="300" spans="1:2">
      <c r="A300" s="52">
        <v>31825</v>
      </c>
      <c r="B300">
        <v>9.68</v>
      </c>
    </row>
    <row r="301" spans="1:2">
      <c r="A301" s="52">
        <v>31826</v>
      </c>
      <c r="B301">
        <v>9.68</v>
      </c>
    </row>
    <row r="302" spans="1:2">
      <c r="A302" s="52">
        <v>31827</v>
      </c>
      <c r="B302">
        <v>9.66</v>
      </c>
    </row>
    <row r="303" spans="1:2">
      <c r="A303" s="52">
        <v>31828</v>
      </c>
      <c r="B303">
        <v>9.67</v>
      </c>
    </row>
    <row r="304" spans="1:2">
      <c r="A304" s="52">
        <v>31831</v>
      </c>
      <c r="B304">
        <v>9.66</v>
      </c>
    </row>
    <row r="305" spans="1:2">
      <c r="A305" s="52">
        <v>31832</v>
      </c>
      <c r="B305">
        <v>9.64</v>
      </c>
    </row>
    <row r="306" spans="1:2">
      <c r="A306" s="52">
        <v>31833</v>
      </c>
      <c r="B306">
        <v>9.6199999999999992</v>
      </c>
    </row>
    <row r="307" spans="1:2">
      <c r="A307" s="52">
        <v>31834</v>
      </c>
      <c r="B307">
        <v>9.64</v>
      </c>
    </row>
    <row r="308" spans="1:2">
      <c r="A308" s="52">
        <v>31835</v>
      </c>
      <c r="B308">
        <v>9.6199999999999992</v>
      </c>
    </row>
    <row r="309" spans="1:2">
      <c r="A309" s="52">
        <v>31838</v>
      </c>
      <c r="B309">
        <v>9.6300000000000008</v>
      </c>
    </row>
    <row r="310" spans="1:2">
      <c r="A310" s="52">
        <v>31839</v>
      </c>
      <c r="B310">
        <v>9.6199999999999992</v>
      </c>
    </row>
    <row r="311" spans="1:2">
      <c r="A311" s="52">
        <v>31840</v>
      </c>
      <c r="B311">
        <v>9.6</v>
      </c>
    </row>
    <row r="312" spans="1:2">
      <c r="A312" s="52">
        <v>31841</v>
      </c>
      <c r="B312">
        <v>9.59</v>
      </c>
    </row>
    <row r="313" spans="1:2">
      <c r="A313" s="52">
        <v>31842</v>
      </c>
      <c r="B313">
        <v>9.58</v>
      </c>
    </row>
    <row r="314" spans="1:2">
      <c r="A314" s="52">
        <v>31845</v>
      </c>
      <c r="B314">
        <v>9.61</v>
      </c>
    </row>
    <row r="315" spans="1:2">
      <c r="A315" s="52">
        <v>31846</v>
      </c>
      <c r="B315">
        <v>9.6199999999999992</v>
      </c>
    </row>
    <row r="316" spans="1:2">
      <c r="A316" s="52">
        <v>31847</v>
      </c>
      <c r="B316">
        <v>9.6199999999999992</v>
      </c>
    </row>
    <row r="317" spans="1:2">
      <c r="A317" s="52">
        <v>31848</v>
      </c>
      <c r="B317">
        <v>9.6199999999999992</v>
      </c>
    </row>
    <row r="318" spans="1:2">
      <c r="A318" s="52">
        <v>31849</v>
      </c>
      <c r="B318">
        <v>9.59</v>
      </c>
    </row>
    <row r="319" spans="1:2">
      <c r="A319" s="52">
        <v>31852</v>
      </c>
      <c r="B319">
        <v>9.58</v>
      </c>
    </row>
    <row r="320" spans="1:2">
      <c r="A320" s="52">
        <v>31853</v>
      </c>
      <c r="B320">
        <v>9.58</v>
      </c>
    </row>
    <row r="321" spans="1:2">
      <c r="A321" s="52">
        <v>31854</v>
      </c>
      <c r="B321">
        <v>9.57</v>
      </c>
    </row>
    <row r="322" spans="1:2">
      <c r="A322" s="52">
        <v>31855</v>
      </c>
      <c r="B322">
        <v>9.57</v>
      </c>
    </row>
    <row r="323" spans="1:2">
      <c r="A323" s="52">
        <v>31856</v>
      </c>
      <c r="B323">
        <v>9.58</v>
      </c>
    </row>
    <row r="324" spans="1:2">
      <c r="A324" s="52">
        <v>31859</v>
      </c>
      <c r="B324">
        <v>9.59</v>
      </c>
    </row>
    <row r="325" spans="1:2">
      <c r="A325" s="52">
        <v>31860</v>
      </c>
      <c r="B325">
        <v>9.61</v>
      </c>
    </row>
    <row r="326" spans="1:2">
      <c r="A326" s="52">
        <v>31861</v>
      </c>
      <c r="B326">
        <v>9.6199999999999992</v>
      </c>
    </row>
    <row r="327" spans="1:2">
      <c r="A327" s="52">
        <v>31862</v>
      </c>
      <c r="B327">
        <v>9.6199999999999992</v>
      </c>
    </row>
    <row r="328" spans="1:2">
      <c r="A328" s="52">
        <v>31863</v>
      </c>
      <c r="B328">
        <v>9.64</v>
      </c>
    </row>
    <row r="329" spans="1:2">
      <c r="A329" s="52">
        <v>31866</v>
      </c>
      <c r="B329">
        <v>9.68</v>
      </c>
    </row>
    <row r="330" spans="1:2">
      <c r="A330" s="52">
        <v>31867</v>
      </c>
      <c r="B330">
        <v>9.6999999999999993</v>
      </c>
    </row>
    <row r="331" spans="1:2">
      <c r="A331" s="52">
        <v>31868</v>
      </c>
      <c r="B331">
        <v>9.75</v>
      </c>
    </row>
    <row r="332" spans="1:2">
      <c r="A332" s="52">
        <v>31869</v>
      </c>
      <c r="B332">
        <v>9.74</v>
      </c>
    </row>
    <row r="333" spans="1:2">
      <c r="A333" s="52">
        <v>31870</v>
      </c>
      <c r="B333">
        <v>9.75</v>
      </c>
    </row>
    <row r="334" spans="1:2">
      <c r="A334" s="52">
        <v>31873</v>
      </c>
      <c r="B334">
        <v>9.7200000000000006</v>
      </c>
    </row>
    <row r="335" spans="1:2">
      <c r="A335" s="52">
        <v>31874</v>
      </c>
      <c r="B335">
        <v>9.74</v>
      </c>
    </row>
    <row r="336" spans="1:2">
      <c r="A336" s="52">
        <v>31875</v>
      </c>
      <c r="B336">
        <v>9.74</v>
      </c>
    </row>
    <row r="337" spans="1:2">
      <c r="A337" s="52">
        <v>31876</v>
      </c>
      <c r="B337">
        <v>9.7899999999999991</v>
      </c>
    </row>
    <row r="338" spans="1:2">
      <c r="A338" s="52">
        <v>31877</v>
      </c>
      <c r="B338">
        <v>9.85</v>
      </c>
    </row>
    <row r="339" spans="1:2">
      <c r="A339" s="52">
        <v>31880</v>
      </c>
      <c r="B339">
        <v>9.92</v>
      </c>
    </row>
    <row r="340" spans="1:2">
      <c r="A340" s="52">
        <v>31881</v>
      </c>
      <c r="B340">
        <v>10.039999999999999</v>
      </c>
    </row>
    <row r="341" spans="1:2">
      <c r="A341" s="52">
        <v>31882</v>
      </c>
      <c r="B341">
        <v>10.119999999999999</v>
      </c>
    </row>
    <row r="342" spans="1:2">
      <c r="A342" s="52">
        <v>31883</v>
      </c>
      <c r="B342">
        <v>10.119999999999999</v>
      </c>
    </row>
    <row r="343" spans="1:2">
      <c r="A343" s="52">
        <v>31884</v>
      </c>
      <c r="B343" t="s">
        <v>7113</v>
      </c>
    </row>
    <row r="344" spans="1:2">
      <c r="A344" s="52">
        <v>31887</v>
      </c>
      <c r="B344">
        <v>10.11</v>
      </c>
    </row>
    <row r="345" spans="1:2">
      <c r="A345" s="52">
        <v>31888</v>
      </c>
      <c r="B345">
        <v>10.19</v>
      </c>
    </row>
    <row r="346" spans="1:2">
      <c r="A346" s="52">
        <v>31889</v>
      </c>
      <c r="B346">
        <v>10.220000000000001</v>
      </c>
    </row>
    <row r="347" spans="1:2">
      <c r="A347" s="52">
        <v>31890</v>
      </c>
      <c r="B347">
        <v>10.29</v>
      </c>
    </row>
    <row r="348" spans="1:2">
      <c r="A348" s="52">
        <v>31891</v>
      </c>
      <c r="B348">
        <v>10.33</v>
      </c>
    </row>
    <row r="349" spans="1:2">
      <c r="A349" s="52">
        <v>31894</v>
      </c>
      <c r="B349">
        <v>10.38</v>
      </c>
    </row>
    <row r="350" spans="1:2">
      <c r="A350" s="52">
        <v>31895</v>
      </c>
      <c r="B350">
        <v>10.37</v>
      </c>
    </row>
    <row r="351" spans="1:2">
      <c r="A351" s="52">
        <v>31896</v>
      </c>
      <c r="B351">
        <v>10.37</v>
      </c>
    </row>
    <row r="352" spans="1:2">
      <c r="A352" s="52">
        <v>31897</v>
      </c>
      <c r="B352">
        <v>10.37</v>
      </c>
    </row>
    <row r="353" spans="1:2">
      <c r="A353" s="52">
        <v>31898</v>
      </c>
      <c r="B353">
        <v>10.35</v>
      </c>
    </row>
    <row r="354" spans="1:2">
      <c r="A354" s="52">
        <v>31901</v>
      </c>
      <c r="B354">
        <v>10.42</v>
      </c>
    </row>
    <row r="355" spans="1:2">
      <c r="A355" s="52">
        <v>31902</v>
      </c>
      <c r="B355">
        <v>10.41</v>
      </c>
    </row>
    <row r="356" spans="1:2">
      <c r="A356" s="52">
        <v>31903</v>
      </c>
      <c r="B356">
        <v>10.44</v>
      </c>
    </row>
    <row r="357" spans="1:2">
      <c r="A357" s="52">
        <v>31904</v>
      </c>
      <c r="B357">
        <v>10.48</v>
      </c>
    </row>
    <row r="358" spans="1:2">
      <c r="A358" s="52">
        <v>31905</v>
      </c>
      <c r="B358">
        <v>10.48</v>
      </c>
    </row>
    <row r="359" spans="1:2">
      <c r="A359" s="52">
        <v>31908</v>
      </c>
      <c r="B359">
        <v>10.41</v>
      </c>
    </row>
    <row r="360" spans="1:2">
      <c r="A360" s="52">
        <v>31909</v>
      </c>
      <c r="B360">
        <v>10.46</v>
      </c>
    </row>
    <row r="361" spans="1:2">
      <c r="A361" s="52">
        <v>31910</v>
      </c>
      <c r="B361">
        <v>10.45</v>
      </c>
    </row>
    <row r="362" spans="1:2">
      <c r="A362" s="52">
        <v>31911</v>
      </c>
      <c r="B362">
        <v>10.46</v>
      </c>
    </row>
    <row r="363" spans="1:2">
      <c r="A363" s="52">
        <v>31912</v>
      </c>
      <c r="B363">
        <v>10.46</v>
      </c>
    </row>
    <row r="364" spans="1:2">
      <c r="A364" s="52">
        <v>31915</v>
      </c>
      <c r="B364">
        <v>10.52</v>
      </c>
    </row>
    <row r="365" spans="1:2">
      <c r="A365" s="52">
        <v>31916</v>
      </c>
      <c r="B365">
        <v>10.55</v>
      </c>
    </row>
    <row r="366" spans="1:2">
      <c r="A366" s="52">
        <v>31917</v>
      </c>
      <c r="B366">
        <v>10.64</v>
      </c>
    </row>
    <row r="367" spans="1:2">
      <c r="A367" s="52">
        <v>31918</v>
      </c>
      <c r="B367">
        <v>10.71</v>
      </c>
    </row>
    <row r="368" spans="1:2">
      <c r="A368" s="52">
        <v>31919</v>
      </c>
      <c r="B368">
        <v>10.69</v>
      </c>
    </row>
    <row r="369" spans="1:2">
      <c r="A369" s="52">
        <v>31922</v>
      </c>
      <c r="B369" t="s">
        <v>7113</v>
      </c>
    </row>
    <row r="370" spans="1:2">
      <c r="A370" s="52">
        <v>31923</v>
      </c>
      <c r="B370">
        <v>10.61</v>
      </c>
    </row>
    <row r="371" spans="1:2">
      <c r="A371" s="52">
        <v>31924</v>
      </c>
      <c r="B371">
        <v>10.56</v>
      </c>
    </row>
    <row r="372" spans="1:2">
      <c r="A372" s="52">
        <v>31925</v>
      </c>
      <c r="B372">
        <v>10.59</v>
      </c>
    </row>
    <row r="373" spans="1:2">
      <c r="A373" s="52">
        <v>31926</v>
      </c>
      <c r="B373">
        <v>10.57</v>
      </c>
    </row>
    <row r="374" spans="1:2">
      <c r="A374" s="52">
        <v>31929</v>
      </c>
      <c r="B374">
        <v>10.54</v>
      </c>
    </row>
    <row r="375" spans="1:2">
      <c r="A375" s="52">
        <v>31930</v>
      </c>
      <c r="B375">
        <v>10.61</v>
      </c>
    </row>
    <row r="376" spans="1:2">
      <c r="A376" s="52">
        <v>31931</v>
      </c>
      <c r="B376">
        <v>10.63</v>
      </c>
    </row>
    <row r="377" spans="1:2">
      <c r="A377" s="52">
        <v>31932</v>
      </c>
      <c r="B377">
        <v>10.62</v>
      </c>
    </row>
    <row r="378" spans="1:2">
      <c r="A378" s="52">
        <v>31933</v>
      </c>
      <c r="B378">
        <v>10.63</v>
      </c>
    </row>
    <row r="379" spans="1:2">
      <c r="A379" s="52">
        <v>31936</v>
      </c>
      <c r="B379">
        <v>10.61</v>
      </c>
    </row>
    <row r="380" spans="1:2">
      <c r="A380" s="52">
        <v>31937</v>
      </c>
      <c r="B380">
        <v>10.61</v>
      </c>
    </row>
    <row r="381" spans="1:2">
      <c r="A381" s="52">
        <v>31938</v>
      </c>
      <c r="B381">
        <v>10.58</v>
      </c>
    </row>
    <row r="382" spans="1:2">
      <c r="A382" s="52">
        <v>31939</v>
      </c>
      <c r="B382">
        <v>10.58</v>
      </c>
    </row>
    <row r="383" spans="1:2">
      <c r="A383" s="52">
        <v>31940</v>
      </c>
      <c r="B383">
        <v>10.52</v>
      </c>
    </row>
    <row r="384" spans="1:2">
      <c r="A384" s="52">
        <v>31943</v>
      </c>
      <c r="B384">
        <v>10.52</v>
      </c>
    </row>
    <row r="385" spans="1:2">
      <c r="A385" s="52">
        <v>31944</v>
      </c>
      <c r="B385">
        <v>10.49</v>
      </c>
    </row>
    <row r="386" spans="1:2">
      <c r="A386" s="52">
        <v>31945</v>
      </c>
      <c r="B386">
        <v>10.47</v>
      </c>
    </row>
    <row r="387" spans="1:2">
      <c r="A387" s="52">
        <v>31946</v>
      </c>
      <c r="B387">
        <v>10.48</v>
      </c>
    </row>
    <row r="388" spans="1:2">
      <c r="A388" s="52">
        <v>31947</v>
      </c>
      <c r="B388">
        <v>10.45</v>
      </c>
    </row>
    <row r="389" spans="1:2">
      <c r="A389" s="52">
        <v>31950</v>
      </c>
      <c r="B389">
        <v>10.43</v>
      </c>
    </row>
    <row r="390" spans="1:2">
      <c r="A390" s="52">
        <v>31951</v>
      </c>
      <c r="B390">
        <v>10.42</v>
      </c>
    </row>
    <row r="391" spans="1:2">
      <c r="A391" s="52">
        <v>31952</v>
      </c>
      <c r="B391">
        <v>10.44</v>
      </c>
    </row>
    <row r="392" spans="1:2">
      <c r="A392" s="52">
        <v>31953</v>
      </c>
      <c r="B392">
        <v>10.43</v>
      </c>
    </row>
    <row r="393" spans="1:2">
      <c r="A393" s="52">
        <v>31954</v>
      </c>
      <c r="B393">
        <v>10.45</v>
      </c>
    </row>
    <row r="394" spans="1:2">
      <c r="A394" s="52">
        <v>31957</v>
      </c>
      <c r="B394">
        <v>10.48</v>
      </c>
    </row>
    <row r="395" spans="1:2">
      <c r="A395" s="52">
        <v>31958</v>
      </c>
      <c r="B395">
        <v>10.5</v>
      </c>
    </row>
    <row r="396" spans="1:2">
      <c r="A396" s="52">
        <v>31959</v>
      </c>
      <c r="B396">
        <v>10.54</v>
      </c>
    </row>
    <row r="397" spans="1:2">
      <c r="A397" s="52">
        <v>31960</v>
      </c>
      <c r="B397">
        <v>10.55</v>
      </c>
    </row>
    <row r="398" spans="1:2">
      <c r="A398" s="52">
        <v>31961</v>
      </c>
      <c r="B398" t="s">
        <v>7113</v>
      </c>
    </row>
    <row r="399" spans="1:2">
      <c r="A399" s="52">
        <v>31964</v>
      </c>
      <c r="B399">
        <v>10.53</v>
      </c>
    </row>
    <row r="400" spans="1:2">
      <c r="A400" s="52">
        <v>31965</v>
      </c>
      <c r="B400">
        <v>10.52</v>
      </c>
    </row>
    <row r="401" spans="1:2">
      <c r="A401" s="52">
        <v>31966</v>
      </c>
      <c r="B401">
        <v>10.52</v>
      </c>
    </row>
    <row r="402" spans="1:2">
      <c r="A402" s="52">
        <v>31967</v>
      </c>
      <c r="B402">
        <v>10.51</v>
      </c>
    </row>
    <row r="403" spans="1:2">
      <c r="A403" s="52">
        <v>31968</v>
      </c>
      <c r="B403">
        <v>10.52</v>
      </c>
    </row>
    <row r="404" spans="1:2">
      <c r="A404" s="52">
        <v>31971</v>
      </c>
      <c r="B404">
        <v>10.53</v>
      </c>
    </row>
    <row r="405" spans="1:2">
      <c r="A405" s="52">
        <v>31972</v>
      </c>
      <c r="B405">
        <v>10.57</v>
      </c>
    </row>
    <row r="406" spans="1:2">
      <c r="A406" s="52">
        <v>31973</v>
      </c>
      <c r="B406">
        <v>10.6</v>
      </c>
    </row>
    <row r="407" spans="1:2">
      <c r="A407" s="52">
        <v>31974</v>
      </c>
      <c r="B407">
        <v>10.56</v>
      </c>
    </row>
    <row r="408" spans="1:2">
      <c r="A408" s="52">
        <v>31975</v>
      </c>
      <c r="B408">
        <v>10.57</v>
      </c>
    </row>
    <row r="409" spans="1:2">
      <c r="A409" s="52">
        <v>31978</v>
      </c>
      <c r="B409">
        <v>10.57</v>
      </c>
    </row>
    <row r="410" spans="1:2">
      <c r="A410" s="52">
        <v>31979</v>
      </c>
      <c r="B410">
        <v>10.6</v>
      </c>
    </row>
    <row r="411" spans="1:2">
      <c r="A411" s="52">
        <v>31980</v>
      </c>
      <c r="B411">
        <v>10.64</v>
      </c>
    </row>
    <row r="412" spans="1:2">
      <c r="A412" s="52">
        <v>31981</v>
      </c>
      <c r="B412">
        <v>10.66</v>
      </c>
    </row>
    <row r="413" spans="1:2">
      <c r="A413" s="52">
        <v>31982</v>
      </c>
      <c r="B413">
        <v>10.64</v>
      </c>
    </row>
    <row r="414" spans="1:2">
      <c r="A414" s="52">
        <v>31985</v>
      </c>
      <c r="B414">
        <v>10.71</v>
      </c>
    </row>
    <row r="415" spans="1:2">
      <c r="A415" s="52">
        <v>31986</v>
      </c>
      <c r="B415">
        <v>10.73</v>
      </c>
    </row>
    <row r="416" spans="1:2">
      <c r="A416" s="52">
        <v>31987</v>
      </c>
      <c r="B416">
        <v>10.74</v>
      </c>
    </row>
    <row r="417" spans="1:2">
      <c r="A417" s="52">
        <v>31988</v>
      </c>
      <c r="B417">
        <v>10.76</v>
      </c>
    </row>
    <row r="418" spans="1:2">
      <c r="A418" s="52">
        <v>31989</v>
      </c>
      <c r="B418">
        <v>10.77</v>
      </c>
    </row>
    <row r="419" spans="1:2">
      <c r="A419" s="52">
        <v>31992</v>
      </c>
      <c r="B419">
        <v>10.84</v>
      </c>
    </row>
    <row r="420" spans="1:2">
      <c r="A420" s="52">
        <v>31993</v>
      </c>
      <c r="B420">
        <v>10.86</v>
      </c>
    </row>
    <row r="421" spans="1:2">
      <c r="A421" s="52">
        <v>31994</v>
      </c>
      <c r="B421">
        <v>10.85</v>
      </c>
    </row>
    <row r="422" spans="1:2">
      <c r="A422" s="52">
        <v>31995</v>
      </c>
      <c r="B422">
        <v>10.85</v>
      </c>
    </row>
    <row r="423" spans="1:2">
      <c r="A423" s="52">
        <v>31996</v>
      </c>
      <c r="B423">
        <v>10.79</v>
      </c>
    </row>
    <row r="424" spans="1:2">
      <c r="A424" s="52">
        <v>31999</v>
      </c>
      <c r="B424">
        <v>10.77</v>
      </c>
    </row>
    <row r="425" spans="1:2">
      <c r="A425" s="52">
        <v>32000</v>
      </c>
      <c r="B425">
        <v>10.77</v>
      </c>
    </row>
    <row r="426" spans="1:2">
      <c r="A426" s="52">
        <v>32001</v>
      </c>
      <c r="B426">
        <v>10.76</v>
      </c>
    </row>
    <row r="427" spans="1:2">
      <c r="A427" s="52">
        <v>32002</v>
      </c>
      <c r="B427">
        <v>10.76</v>
      </c>
    </row>
    <row r="428" spans="1:2">
      <c r="A428" s="52">
        <v>32003</v>
      </c>
      <c r="B428">
        <v>10.75</v>
      </c>
    </row>
    <row r="429" spans="1:2">
      <c r="A429" s="52">
        <v>32006</v>
      </c>
      <c r="B429">
        <v>10.71</v>
      </c>
    </row>
    <row r="430" spans="1:2">
      <c r="A430" s="52">
        <v>32007</v>
      </c>
      <c r="B430">
        <v>10.77</v>
      </c>
    </row>
    <row r="431" spans="1:2">
      <c r="A431" s="52">
        <v>32008</v>
      </c>
      <c r="B431">
        <v>10.79</v>
      </c>
    </row>
    <row r="432" spans="1:2">
      <c r="A432" s="52">
        <v>32009</v>
      </c>
      <c r="B432">
        <v>10.77</v>
      </c>
    </row>
    <row r="433" spans="1:2">
      <c r="A433" s="52">
        <v>32010</v>
      </c>
      <c r="B433">
        <v>10.79</v>
      </c>
    </row>
    <row r="434" spans="1:2">
      <c r="A434" s="52">
        <v>32013</v>
      </c>
      <c r="B434">
        <v>10.79</v>
      </c>
    </row>
    <row r="435" spans="1:2">
      <c r="A435" s="52">
        <v>32014</v>
      </c>
      <c r="B435">
        <v>10.79</v>
      </c>
    </row>
    <row r="436" spans="1:2">
      <c r="A436" s="52">
        <v>32015</v>
      </c>
      <c r="B436">
        <v>10.8</v>
      </c>
    </row>
    <row r="437" spans="1:2">
      <c r="A437" s="52">
        <v>32016</v>
      </c>
      <c r="B437">
        <v>10.85</v>
      </c>
    </row>
    <row r="438" spans="1:2">
      <c r="A438" s="52">
        <v>32017</v>
      </c>
      <c r="B438">
        <v>10.88</v>
      </c>
    </row>
    <row r="439" spans="1:2">
      <c r="A439" s="52">
        <v>32020</v>
      </c>
      <c r="B439">
        <v>10.92</v>
      </c>
    </row>
    <row r="440" spans="1:2">
      <c r="A440" s="52">
        <v>32021</v>
      </c>
      <c r="B440">
        <v>10.91</v>
      </c>
    </row>
    <row r="441" spans="1:2">
      <c r="A441" s="52">
        <v>32022</v>
      </c>
      <c r="B441">
        <v>11</v>
      </c>
    </row>
    <row r="442" spans="1:2">
      <c r="A442" s="52">
        <v>32023</v>
      </c>
      <c r="B442">
        <v>11.1</v>
      </c>
    </row>
    <row r="443" spans="1:2">
      <c r="A443" s="52">
        <v>32024</v>
      </c>
      <c r="B443">
        <v>11.08</v>
      </c>
    </row>
    <row r="444" spans="1:2">
      <c r="A444" s="52">
        <v>32027</v>
      </c>
      <c r="B444" t="s">
        <v>7113</v>
      </c>
    </row>
    <row r="445" spans="1:2">
      <c r="A445" s="52">
        <v>32028</v>
      </c>
      <c r="B445">
        <v>11.18</v>
      </c>
    </row>
    <row r="446" spans="1:2">
      <c r="A446" s="52">
        <v>32029</v>
      </c>
      <c r="B446">
        <v>11.26</v>
      </c>
    </row>
    <row r="447" spans="1:2">
      <c r="A447" s="52">
        <v>32030</v>
      </c>
      <c r="B447">
        <v>11.15</v>
      </c>
    </row>
    <row r="448" spans="1:2">
      <c r="A448" s="52">
        <v>32031</v>
      </c>
      <c r="B448">
        <v>11.24</v>
      </c>
    </row>
    <row r="449" spans="1:2">
      <c r="A449" s="52">
        <v>32034</v>
      </c>
      <c r="B449">
        <v>11.26</v>
      </c>
    </row>
    <row r="450" spans="1:2">
      <c r="A450" s="52">
        <v>32035</v>
      </c>
      <c r="B450">
        <v>11.38</v>
      </c>
    </row>
    <row r="451" spans="1:2">
      <c r="A451" s="52">
        <v>32036</v>
      </c>
      <c r="B451">
        <v>11.44</v>
      </c>
    </row>
    <row r="452" spans="1:2">
      <c r="A452" s="52">
        <v>32037</v>
      </c>
      <c r="B452">
        <v>11.45</v>
      </c>
    </row>
    <row r="453" spans="1:2">
      <c r="A453" s="52">
        <v>32038</v>
      </c>
      <c r="B453">
        <v>11.45</v>
      </c>
    </row>
    <row r="454" spans="1:2">
      <c r="A454" s="52">
        <v>32041</v>
      </c>
      <c r="B454">
        <v>11.41</v>
      </c>
    </row>
    <row r="455" spans="1:2">
      <c r="A455" s="52">
        <v>32042</v>
      </c>
      <c r="B455">
        <v>11.43</v>
      </c>
    </row>
    <row r="456" spans="1:2">
      <c r="A456" s="52">
        <v>32043</v>
      </c>
      <c r="B456">
        <v>11.42</v>
      </c>
    </row>
    <row r="457" spans="1:2">
      <c r="A457" s="52">
        <v>32044</v>
      </c>
      <c r="B457">
        <v>11.41</v>
      </c>
    </row>
    <row r="458" spans="1:2">
      <c r="A458" s="52">
        <v>32045</v>
      </c>
      <c r="B458">
        <v>11.44</v>
      </c>
    </row>
    <row r="459" spans="1:2">
      <c r="A459" s="52">
        <v>32048</v>
      </c>
      <c r="B459">
        <v>11.39</v>
      </c>
    </row>
    <row r="460" spans="1:2">
      <c r="A460" s="52">
        <v>32049</v>
      </c>
      <c r="B460">
        <v>11.5</v>
      </c>
    </row>
    <row r="461" spans="1:2">
      <c r="A461" s="52">
        <v>32050</v>
      </c>
      <c r="B461">
        <v>11.54</v>
      </c>
    </row>
    <row r="462" spans="1:2">
      <c r="A462" s="52">
        <v>32051</v>
      </c>
      <c r="B462">
        <v>11.48</v>
      </c>
    </row>
    <row r="463" spans="1:2">
      <c r="A463" s="52">
        <v>32052</v>
      </c>
      <c r="B463">
        <v>11.56</v>
      </c>
    </row>
    <row r="464" spans="1:2">
      <c r="A464" s="52">
        <v>32055</v>
      </c>
      <c r="B464">
        <v>11.57</v>
      </c>
    </row>
    <row r="465" spans="1:2">
      <c r="A465" s="52">
        <v>32056</v>
      </c>
      <c r="B465">
        <v>11.59</v>
      </c>
    </row>
    <row r="466" spans="1:2">
      <c r="A466" s="52">
        <v>32057</v>
      </c>
      <c r="B466">
        <v>11.55</v>
      </c>
    </row>
    <row r="467" spans="1:2">
      <c r="A467" s="52">
        <v>32058</v>
      </c>
      <c r="B467">
        <v>11.66</v>
      </c>
    </row>
    <row r="468" spans="1:2">
      <c r="A468" s="52">
        <v>32059</v>
      </c>
      <c r="B468">
        <v>11.68</v>
      </c>
    </row>
    <row r="469" spans="1:2">
      <c r="A469" s="52">
        <v>32062</v>
      </c>
      <c r="B469">
        <v>11.76</v>
      </c>
    </row>
    <row r="470" spans="1:2">
      <c r="A470" s="52">
        <v>32063</v>
      </c>
      <c r="B470">
        <v>11.72</v>
      </c>
    </row>
    <row r="471" spans="1:2">
      <c r="A471" s="52">
        <v>32064</v>
      </c>
      <c r="B471">
        <v>11.78</v>
      </c>
    </row>
    <row r="472" spans="1:2">
      <c r="A472" s="52">
        <v>32065</v>
      </c>
      <c r="B472">
        <v>11.82</v>
      </c>
    </row>
    <row r="473" spans="1:2">
      <c r="A473" s="52">
        <v>32066</v>
      </c>
      <c r="B473">
        <v>11.82</v>
      </c>
    </row>
    <row r="474" spans="1:2">
      <c r="A474" s="52">
        <v>32069</v>
      </c>
      <c r="B474">
        <v>12.04</v>
      </c>
    </row>
    <row r="475" spans="1:2">
      <c r="A475" s="52">
        <v>32070</v>
      </c>
      <c r="B475">
        <v>11.87</v>
      </c>
    </row>
    <row r="476" spans="1:2">
      <c r="A476" s="52">
        <v>32071</v>
      </c>
      <c r="B476">
        <v>11.8</v>
      </c>
    </row>
    <row r="477" spans="1:2">
      <c r="A477" s="52">
        <v>32072</v>
      </c>
      <c r="B477">
        <v>11.65</v>
      </c>
    </row>
    <row r="478" spans="1:2">
      <c r="A478" s="52">
        <v>32073</v>
      </c>
      <c r="B478">
        <v>11.51</v>
      </c>
    </row>
    <row r="479" spans="1:2">
      <c r="A479" s="52">
        <v>32076</v>
      </c>
      <c r="B479">
        <v>11.38</v>
      </c>
    </row>
    <row r="480" spans="1:2">
      <c r="A480" s="52">
        <v>32077</v>
      </c>
      <c r="B480">
        <v>11.34</v>
      </c>
    </row>
    <row r="481" spans="1:2">
      <c r="A481" s="52">
        <v>32078</v>
      </c>
      <c r="B481">
        <v>11.37</v>
      </c>
    </row>
    <row r="482" spans="1:2">
      <c r="A482" s="52">
        <v>32079</v>
      </c>
      <c r="B482">
        <v>11.35</v>
      </c>
    </row>
    <row r="483" spans="1:2">
      <c r="A483" s="52">
        <v>32080</v>
      </c>
      <c r="B483">
        <v>11.33</v>
      </c>
    </row>
    <row r="484" spans="1:2">
      <c r="A484" s="52">
        <v>32083</v>
      </c>
      <c r="B484">
        <v>11.35</v>
      </c>
    </row>
    <row r="485" spans="1:2">
      <c r="A485" s="52">
        <v>32084</v>
      </c>
      <c r="B485">
        <v>11.38</v>
      </c>
    </row>
    <row r="486" spans="1:2">
      <c r="A486" s="52">
        <v>32085</v>
      </c>
      <c r="B486">
        <v>11.3</v>
      </c>
    </row>
    <row r="487" spans="1:2">
      <c r="A487" s="52">
        <v>32086</v>
      </c>
      <c r="B487">
        <v>11.21</v>
      </c>
    </row>
    <row r="488" spans="1:2">
      <c r="A488" s="52">
        <v>32087</v>
      </c>
      <c r="B488">
        <v>11.17</v>
      </c>
    </row>
    <row r="489" spans="1:2">
      <c r="A489" s="52">
        <v>32090</v>
      </c>
      <c r="B489">
        <v>11.17</v>
      </c>
    </row>
    <row r="490" spans="1:2">
      <c r="A490" s="52">
        <v>32091</v>
      </c>
      <c r="B490">
        <v>11.18</v>
      </c>
    </row>
    <row r="491" spans="1:2">
      <c r="A491" s="52">
        <v>32092</v>
      </c>
      <c r="B491">
        <v>11.19</v>
      </c>
    </row>
    <row r="492" spans="1:2">
      <c r="A492" s="52">
        <v>32093</v>
      </c>
      <c r="B492">
        <v>11.19</v>
      </c>
    </row>
    <row r="493" spans="1:2">
      <c r="A493" s="52">
        <v>32094</v>
      </c>
      <c r="B493">
        <v>11.19</v>
      </c>
    </row>
    <row r="494" spans="1:2">
      <c r="A494" s="52">
        <v>32097</v>
      </c>
      <c r="B494">
        <v>11.21</v>
      </c>
    </row>
    <row r="495" spans="1:2">
      <c r="A495" s="52">
        <v>32098</v>
      </c>
      <c r="B495">
        <v>11.22</v>
      </c>
    </row>
    <row r="496" spans="1:2">
      <c r="A496" s="52">
        <v>32099</v>
      </c>
      <c r="B496">
        <v>11.22</v>
      </c>
    </row>
    <row r="497" spans="1:2">
      <c r="A497" s="52">
        <v>32100</v>
      </c>
      <c r="B497">
        <v>11.23</v>
      </c>
    </row>
    <row r="498" spans="1:2">
      <c r="A498" s="52">
        <v>32101</v>
      </c>
      <c r="B498">
        <v>11.22</v>
      </c>
    </row>
    <row r="499" spans="1:2">
      <c r="A499" s="52">
        <v>32104</v>
      </c>
      <c r="B499">
        <v>11.22</v>
      </c>
    </row>
    <row r="500" spans="1:2">
      <c r="A500" s="52">
        <v>32105</v>
      </c>
      <c r="B500">
        <v>11.21</v>
      </c>
    </row>
    <row r="501" spans="1:2">
      <c r="A501" s="52">
        <v>32106</v>
      </c>
      <c r="B501">
        <v>11.22</v>
      </c>
    </row>
    <row r="502" spans="1:2">
      <c r="A502" s="52">
        <v>32107</v>
      </c>
      <c r="B502" t="s">
        <v>7113</v>
      </c>
    </row>
    <row r="503" spans="1:2">
      <c r="A503" s="52">
        <v>32108</v>
      </c>
      <c r="B503">
        <v>11.22</v>
      </c>
    </row>
    <row r="504" spans="1:2">
      <c r="A504" s="52">
        <v>32111</v>
      </c>
      <c r="B504">
        <v>11.23</v>
      </c>
    </row>
    <row r="505" spans="1:2">
      <c r="A505" s="52">
        <v>32112</v>
      </c>
      <c r="B505">
        <v>11.23</v>
      </c>
    </row>
    <row r="506" spans="1:2">
      <c r="A506" s="52">
        <v>32113</v>
      </c>
      <c r="B506">
        <v>11.23</v>
      </c>
    </row>
    <row r="507" spans="1:2">
      <c r="A507" s="52">
        <v>32114</v>
      </c>
      <c r="B507">
        <v>11.25</v>
      </c>
    </row>
    <row r="508" spans="1:2">
      <c r="A508" s="52">
        <v>32115</v>
      </c>
      <c r="B508">
        <v>11.21</v>
      </c>
    </row>
    <row r="509" spans="1:2">
      <c r="A509" s="52">
        <v>32118</v>
      </c>
      <c r="B509">
        <v>11.25</v>
      </c>
    </row>
    <row r="510" spans="1:2">
      <c r="A510" s="52">
        <v>32119</v>
      </c>
      <c r="B510">
        <v>11.25</v>
      </c>
    </row>
    <row r="511" spans="1:2">
      <c r="A511" s="52">
        <v>32120</v>
      </c>
      <c r="B511">
        <v>11.24</v>
      </c>
    </row>
    <row r="512" spans="1:2">
      <c r="A512" s="52">
        <v>32121</v>
      </c>
      <c r="B512">
        <v>11.34</v>
      </c>
    </row>
    <row r="513" spans="1:2">
      <c r="A513" s="52">
        <v>32122</v>
      </c>
      <c r="B513">
        <v>11.43</v>
      </c>
    </row>
    <row r="514" spans="1:2">
      <c r="A514" s="52">
        <v>32125</v>
      </c>
      <c r="B514">
        <v>11.42</v>
      </c>
    </row>
    <row r="515" spans="1:2">
      <c r="A515" s="52">
        <v>32126</v>
      </c>
      <c r="B515">
        <v>11.4</v>
      </c>
    </row>
    <row r="516" spans="1:2">
      <c r="A516" s="52">
        <v>32127</v>
      </c>
      <c r="B516">
        <v>11.37</v>
      </c>
    </row>
    <row r="517" spans="1:2">
      <c r="A517" s="52">
        <v>32128</v>
      </c>
      <c r="B517">
        <v>11.34</v>
      </c>
    </row>
    <row r="518" spans="1:2">
      <c r="A518" s="52">
        <v>32129</v>
      </c>
      <c r="B518">
        <v>11.29</v>
      </c>
    </row>
    <row r="519" spans="1:2">
      <c r="A519" s="52">
        <v>32132</v>
      </c>
      <c r="B519">
        <v>11.3</v>
      </c>
    </row>
    <row r="520" spans="1:2">
      <c r="A520" s="52">
        <v>32133</v>
      </c>
      <c r="B520">
        <v>11.31</v>
      </c>
    </row>
    <row r="521" spans="1:2">
      <c r="A521" s="52">
        <v>32134</v>
      </c>
      <c r="B521">
        <v>11.27</v>
      </c>
    </row>
    <row r="522" spans="1:2">
      <c r="A522" s="52">
        <v>32135</v>
      </c>
      <c r="B522">
        <v>11.23</v>
      </c>
    </row>
    <row r="523" spans="1:2">
      <c r="A523" s="52">
        <v>32136</v>
      </c>
      <c r="B523" t="s">
        <v>7113</v>
      </c>
    </row>
    <row r="524" spans="1:2">
      <c r="A524" s="52">
        <v>32139</v>
      </c>
      <c r="B524">
        <v>11.27</v>
      </c>
    </row>
    <row r="525" spans="1:2">
      <c r="A525" s="52">
        <v>32140</v>
      </c>
      <c r="B525">
        <v>11.23</v>
      </c>
    </row>
    <row r="526" spans="1:2">
      <c r="A526" s="52">
        <v>32141</v>
      </c>
      <c r="B526">
        <v>11.23</v>
      </c>
    </row>
    <row r="527" spans="1:2">
      <c r="A527" s="52">
        <v>32142</v>
      </c>
      <c r="B527">
        <v>11.22</v>
      </c>
    </row>
    <row r="528" spans="1:2">
      <c r="A528" s="52">
        <v>32143</v>
      </c>
      <c r="B528" t="s">
        <v>7113</v>
      </c>
    </row>
    <row r="529" spans="1:2">
      <c r="A529" s="52">
        <v>32146</v>
      </c>
      <c r="B529">
        <v>11.21</v>
      </c>
    </row>
    <row r="530" spans="1:2">
      <c r="A530" s="52">
        <v>32147</v>
      </c>
      <c r="B530">
        <v>11.21</v>
      </c>
    </row>
    <row r="531" spans="1:2">
      <c r="A531" s="52">
        <v>32148</v>
      </c>
      <c r="B531">
        <v>11.2</v>
      </c>
    </row>
    <row r="532" spans="1:2">
      <c r="A532" s="52">
        <v>32149</v>
      </c>
      <c r="B532">
        <v>11.21</v>
      </c>
    </row>
    <row r="533" spans="1:2">
      <c r="A533" s="52">
        <v>32150</v>
      </c>
      <c r="B533">
        <v>11.27</v>
      </c>
    </row>
    <row r="534" spans="1:2">
      <c r="A534" s="52">
        <v>32153</v>
      </c>
      <c r="B534">
        <v>11.23</v>
      </c>
    </row>
    <row r="535" spans="1:2">
      <c r="A535" s="52">
        <v>32154</v>
      </c>
      <c r="B535">
        <v>11.22</v>
      </c>
    </row>
    <row r="536" spans="1:2">
      <c r="A536" s="52">
        <v>32155</v>
      </c>
      <c r="B536">
        <v>11.21</v>
      </c>
    </row>
    <row r="537" spans="1:2">
      <c r="A537" s="52">
        <v>32156</v>
      </c>
      <c r="B537">
        <v>11.18</v>
      </c>
    </row>
    <row r="538" spans="1:2">
      <c r="A538" s="52">
        <v>32157</v>
      </c>
      <c r="B538">
        <v>11.11</v>
      </c>
    </row>
    <row r="539" spans="1:2">
      <c r="A539" s="52">
        <v>32160</v>
      </c>
      <c r="B539">
        <v>11.07</v>
      </c>
    </row>
    <row r="540" spans="1:2">
      <c r="A540" s="52">
        <v>32161</v>
      </c>
      <c r="B540">
        <v>11.04</v>
      </c>
    </row>
    <row r="541" spans="1:2">
      <c r="A541" s="52">
        <v>32162</v>
      </c>
      <c r="B541">
        <v>11</v>
      </c>
    </row>
    <row r="542" spans="1:2">
      <c r="A542" s="52">
        <v>32163</v>
      </c>
      <c r="B542">
        <v>11</v>
      </c>
    </row>
    <row r="543" spans="1:2">
      <c r="A543" s="52">
        <v>32164</v>
      </c>
      <c r="B543">
        <v>10.97</v>
      </c>
    </row>
    <row r="544" spans="1:2">
      <c r="A544" s="52">
        <v>32167</v>
      </c>
      <c r="B544">
        <v>10.89</v>
      </c>
    </row>
    <row r="545" spans="1:2">
      <c r="A545" s="52">
        <v>32168</v>
      </c>
      <c r="B545">
        <v>10.91</v>
      </c>
    </row>
    <row r="546" spans="1:2">
      <c r="A546" s="52">
        <v>32169</v>
      </c>
      <c r="B546">
        <v>10.87</v>
      </c>
    </row>
    <row r="547" spans="1:2">
      <c r="A547" s="52">
        <v>32170</v>
      </c>
      <c r="B547">
        <v>10.82</v>
      </c>
    </row>
    <row r="548" spans="1:2">
      <c r="A548" s="52">
        <v>32171</v>
      </c>
      <c r="B548">
        <v>10.77</v>
      </c>
    </row>
    <row r="549" spans="1:2">
      <c r="A549" s="52">
        <v>32174</v>
      </c>
      <c r="B549">
        <v>10.78</v>
      </c>
    </row>
    <row r="550" spans="1:2">
      <c r="A550" s="52">
        <v>32175</v>
      </c>
      <c r="B550">
        <v>10.73</v>
      </c>
    </row>
    <row r="551" spans="1:2">
      <c r="A551" s="52">
        <v>32176</v>
      </c>
      <c r="B551">
        <v>10.69</v>
      </c>
    </row>
    <row r="552" spans="1:2">
      <c r="A552" s="52">
        <v>32177</v>
      </c>
      <c r="B552">
        <v>10.69</v>
      </c>
    </row>
    <row r="553" spans="1:2">
      <c r="A553" s="52">
        <v>32178</v>
      </c>
      <c r="B553">
        <v>10.66</v>
      </c>
    </row>
    <row r="554" spans="1:2">
      <c r="A554" s="52">
        <v>32181</v>
      </c>
      <c r="B554">
        <v>10.65</v>
      </c>
    </row>
    <row r="555" spans="1:2">
      <c r="A555" s="52">
        <v>32182</v>
      </c>
      <c r="B555">
        <v>10.63</v>
      </c>
    </row>
    <row r="556" spans="1:2">
      <c r="A556" s="52">
        <v>32183</v>
      </c>
      <c r="B556">
        <v>10.6</v>
      </c>
    </row>
    <row r="557" spans="1:2">
      <c r="A557" s="52">
        <v>32184</v>
      </c>
      <c r="B557">
        <v>10.6</v>
      </c>
    </row>
    <row r="558" spans="1:2">
      <c r="A558" s="52">
        <v>32185</v>
      </c>
      <c r="B558">
        <v>10.63</v>
      </c>
    </row>
    <row r="559" spans="1:2">
      <c r="A559" s="52">
        <v>32188</v>
      </c>
      <c r="B559" t="s">
        <v>7113</v>
      </c>
    </row>
    <row r="560" spans="1:2">
      <c r="A560" s="52">
        <v>32189</v>
      </c>
      <c r="B560">
        <v>10.63</v>
      </c>
    </row>
    <row r="561" spans="1:2">
      <c r="A561" s="52">
        <v>32190</v>
      </c>
      <c r="B561">
        <v>10.6</v>
      </c>
    </row>
    <row r="562" spans="1:2">
      <c r="A562" s="52">
        <v>32191</v>
      </c>
      <c r="B562">
        <v>10.59</v>
      </c>
    </row>
    <row r="563" spans="1:2">
      <c r="A563" s="52">
        <v>32192</v>
      </c>
      <c r="B563">
        <v>10.58</v>
      </c>
    </row>
    <row r="564" spans="1:2">
      <c r="A564" s="52">
        <v>32195</v>
      </c>
      <c r="B564">
        <v>10.59</v>
      </c>
    </row>
    <row r="565" spans="1:2">
      <c r="A565" s="52">
        <v>32196</v>
      </c>
      <c r="B565">
        <v>10.56</v>
      </c>
    </row>
    <row r="566" spans="1:2">
      <c r="A566" s="52">
        <v>32197</v>
      </c>
      <c r="B566">
        <v>10.54</v>
      </c>
    </row>
    <row r="567" spans="1:2">
      <c r="A567" s="52">
        <v>32198</v>
      </c>
      <c r="B567">
        <v>10.54</v>
      </c>
    </row>
    <row r="568" spans="1:2">
      <c r="A568" s="52">
        <v>32199</v>
      </c>
      <c r="B568">
        <v>10.56</v>
      </c>
    </row>
    <row r="569" spans="1:2">
      <c r="A569" s="52">
        <v>32202</v>
      </c>
      <c r="B569">
        <v>10.53</v>
      </c>
    </row>
    <row r="570" spans="1:2">
      <c r="A570" s="52">
        <v>32203</v>
      </c>
      <c r="B570">
        <v>10.5</v>
      </c>
    </row>
    <row r="571" spans="1:2">
      <c r="A571" s="52">
        <v>32204</v>
      </c>
      <c r="B571">
        <v>10.48</v>
      </c>
    </row>
    <row r="572" spans="1:2">
      <c r="A572" s="52">
        <v>32205</v>
      </c>
      <c r="B572">
        <v>10.42</v>
      </c>
    </row>
    <row r="573" spans="1:2">
      <c r="A573" s="52">
        <v>32206</v>
      </c>
      <c r="B573">
        <v>10.45</v>
      </c>
    </row>
    <row r="574" spans="1:2">
      <c r="A574" s="52">
        <v>32209</v>
      </c>
      <c r="B574">
        <v>10.46</v>
      </c>
    </row>
    <row r="575" spans="1:2">
      <c r="A575" s="52">
        <v>32210</v>
      </c>
      <c r="B575">
        <v>10.48</v>
      </c>
    </row>
    <row r="576" spans="1:2">
      <c r="A576" s="52">
        <v>32211</v>
      </c>
      <c r="B576">
        <v>10.5</v>
      </c>
    </row>
    <row r="577" spans="1:2">
      <c r="A577" s="52">
        <v>32212</v>
      </c>
      <c r="B577">
        <v>10.53</v>
      </c>
    </row>
    <row r="578" spans="1:2">
      <c r="A578" s="52">
        <v>32213</v>
      </c>
      <c r="B578">
        <v>10.53</v>
      </c>
    </row>
    <row r="579" spans="1:2">
      <c r="A579" s="52">
        <v>32216</v>
      </c>
      <c r="B579">
        <v>10.55</v>
      </c>
    </row>
    <row r="580" spans="1:2">
      <c r="A580" s="52">
        <v>32217</v>
      </c>
      <c r="B580">
        <v>10.54</v>
      </c>
    </row>
    <row r="581" spans="1:2">
      <c r="A581" s="52">
        <v>32218</v>
      </c>
      <c r="B581">
        <v>10.56</v>
      </c>
    </row>
    <row r="582" spans="1:2">
      <c r="A582" s="52">
        <v>32219</v>
      </c>
      <c r="B582">
        <v>10.54</v>
      </c>
    </row>
    <row r="583" spans="1:2">
      <c r="A583" s="52">
        <v>32220</v>
      </c>
      <c r="B583">
        <v>10.54</v>
      </c>
    </row>
    <row r="584" spans="1:2">
      <c r="A584" s="52">
        <v>32223</v>
      </c>
      <c r="B584">
        <v>10.62</v>
      </c>
    </row>
    <row r="585" spans="1:2">
      <c r="A585" s="52">
        <v>32224</v>
      </c>
      <c r="B585">
        <v>10.63</v>
      </c>
    </row>
    <row r="586" spans="1:2">
      <c r="A586" s="52">
        <v>32225</v>
      </c>
      <c r="B586">
        <v>10.63</v>
      </c>
    </row>
    <row r="587" spans="1:2">
      <c r="A587" s="52">
        <v>32226</v>
      </c>
      <c r="B587">
        <v>10.65</v>
      </c>
    </row>
    <row r="588" spans="1:2">
      <c r="A588" s="52">
        <v>32227</v>
      </c>
      <c r="B588">
        <v>10.67</v>
      </c>
    </row>
    <row r="589" spans="1:2">
      <c r="A589" s="52">
        <v>32230</v>
      </c>
      <c r="B589">
        <v>10.68</v>
      </c>
    </row>
    <row r="590" spans="1:2">
      <c r="A590" s="52">
        <v>32231</v>
      </c>
      <c r="B590">
        <v>10.69</v>
      </c>
    </row>
    <row r="591" spans="1:2">
      <c r="A591" s="52">
        <v>32232</v>
      </c>
      <c r="B591">
        <v>10.77</v>
      </c>
    </row>
    <row r="592" spans="1:2">
      <c r="A592" s="52">
        <v>32233</v>
      </c>
      <c r="B592">
        <v>10.76</v>
      </c>
    </row>
    <row r="593" spans="1:2">
      <c r="A593" s="52">
        <v>32234</v>
      </c>
      <c r="B593" t="s">
        <v>7113</v>
      </c>
    </row>
    <row r="594" spans="1:2">
      <c r="A594" s="52">
        <v>32237</v>
      </c>
      <c r="B594">
        <v>10.83</v>
      </c>
    </row>
    <row r="595" spans="1:2">
      <c r="A595" s="52">
        <v>32238</v>
      </c>
      <c r="B595">
        <v>10.84</v>
      </c>
    </row>
    <row r="596" spans="1:2">
      <c r="A596" s="52">
        <v>32239</v>
      </c>
      <c r="B596">
        <v>10.84</v>
      </c>
    </row>
    <row r="597" spans="1:2">
      <c r="A597" s="52">
        <v>32240</v>
      </c>
      <c r="B597">
        <v>10.83</v>
      </c>
    </row>
    <row r="598" spans="1:2">
      <c r="A598" s="52">
        <v>32241</v>
      </c>
      <c r="B598">
        <v>10.79</v>
      </c>
    </row>
    <row r="599" spans="1:2">
      <c r="A599" s="52">
        <v>32244</v>
      </c>
      <c r="B599">
        <v>10.84</v>
      </c>
    </row>
    <row r="600" spans="1:2">
      <c r="A600" s="52">
        <v>32245</v>
      </c>
      <c r="B600">
        <v>10.83</v>
      </c>
    </row>
    <row r="601" spans="1:2">
      <c r="A601" s="52">
        <v>32246</v>
      </c>
      <c r="B601">
        <v>10.81</v>
      </c>
    </row>
    <row r="602" spans="1:2">
      <c r="A602" s="52">
        <v>32247</v>
      </c>
      <c r="B602">
        <v>10.89</v>
      </c>
    </row>
    <row r="603" spans="1:2">
      <c r="A603" s="52">
        <v>32248</v>
      </c>
      <c r="B603">
        <v>10.92</v>
      </c>
    </row>
    <row r="604" spans="1:2">
      <c r="A604" s="52">
        <v>32251</v>
      </c>
      <c r="B604">
        <v>10.96</v>
      </c>
    </row>
    <row r="605" spans="1:2">
      <c r="A605" s="52">
        <v>32252</v>
      </c>
      <c r="B605">
        <v>10.98</v>
      </c>
    </row>
    <row r="606" spans="1:2">
      <c r="A606" s="52">
        <v>32253</v>
      </c>
      <c r="B606">
        <v>10.99</v>
      </c>
    </row>
    <row r="607" spans="1:2">
      <c r="A607" s="52">
        <v>32254</v>
      </c>
      <c r="B607">
        <v>10.97</v>
      </c>
    </row>
    <row r="608" spans="1:2">
      <c r="A608" s="52">
        <v>32255</v>
      </c>
      <c r="B608">
        <v>10.98</v>
      </c>
    </row>
    <row r="609" spans="1:2">
      <c r="A609" s="52">
        <v>32258</v>
      </c>
      <c r="B609">
        <v>10.95</v>
      </c>
    </row>
    <row r="610" spans="1:2">
      <c r="A610" s="52">
        <v>32259</v>
      </c>
      <c r="B610">
        <v>10.94</v>
      </c>
    </row>
    <row r="611" spans="1:2">
      <c r="A611" s="52">
        <v>32260</v>
      </c>
      <c r="B611">
        <v>10.85</v>
      </c>
    </row>
    <row r="612" spans="1:2">
      <c r="A612" s="52">
        <v>32261</v>
      </c>
      <c r="B612">
        <v>10.94</v>
      </c>
    </row>
    <row r="613" spans="1:2">
      <c r="A613" s="52">
        <v>32262</v>
      </c>
      <c r="B613">
        <v>10.94</v>
      </c>
    </row>
    <row r="614" spans="1:2">
      <c r="A614" s="52">
        <v>32265</v>
      </c>
      <c r="B614">
        <v>10.95</v>
      </c>
    </row>
    <row r="615" spans="1:2">
      <c r="A615" s="52">
        <v>32266</v>
      </c>
      <c r="B615">
        <v>10.96</v>
      </c>
    </row>
    <row r="616" spans="1:2">
      <c r="A616" s="52">
        <v>32267</v>
      </c>
      <c r="B616">
        <v>10.96</v>
      </c>
    </row>
    <row r="617" spans="1:2">
      <c r="A617" s="52">
        <v>32268</v>
      </c>
      <c r="B617">
        <v>10.95</v>
      </c>
    </row>
    <row r="618" spans="1:2">
      <c r="A618" s="52">
        <v>32269</v>
      </c>
      <c r="B618">
        <v>10.98</v>
      </c>
    </row>
    <row r="619" spans="1:2">
      <c r="A619" s="52">
        <v>32272</v>
      </c>
      <c r="B619">
        <v>10.99</v>
      </c>
    </row>
    <row r="620" spans="1:2">
      <c r="A620" s="52">
        <v>32273</v>
      </c>
      <c r="B620">
        <v>10.97</v>
      </c>
    </row>
    <row r="621" spans="1:2">
      <c r="A621" s="52">
        <v>32274</v>
      </c>
      <c r="B621">
        <v>11.02</v>
      </c>
    </row>
    <row r="622" spans="1:2">
      <c r="A622" s="52">
        <v>32275</v>
      </c>
      <c r="B622">
        <v>11.04</v>
      </c>
    </row>
    <row r="623" spans="1:2">
      <c r="A623" s="52">
        <v>32276</v>
      </c>
      <c r="B623">
        <v>11.03</v>
      </c>
    </row>
    <row r="624" spans="1:2">
      <c r="A624" s="52">
        <v>32279</v>
      </c>
      <c r="B624">
        <v>11.03</v>
      </c>
    </row>
    <row r="625" spans="1:2">
      <c r="A625" s="52">
        <v>32280</v>
      </c>
      <c r="B625">
        <v>11.06</v>
      </c>
    </row>
    <row r="626" spans="1:2">
      <c r="A626" s="52">
        <v>32281</v>
      </c>
      <c r="B626">
        <v>11.09</v>
      </c>
    </row>
    <row r="627" spans="1:2">
      <c r="A627" s="52">
        <v>32282</v>
      </c>
      <c r="B627">
        <v>11.1</v>
      </c>
    </row>
    <row r="628" spans="1:2">
      <c r="A628" s="52">
        <v>32283</v>
      </c>
      <c r="B628">
        <v>11.09</v>
      </c>
    </row>
    <row r="629" spans="1:2">
      <c r="A629" s="52">
        <v>32286</v>
      </c>
      <c r="B629">
        <v>11.12</v>
      </c>
    </row>
    <row r="630" spans="1:2">
      <c r="A630" s="52">
        <v>32287</v>
      </c>
      <c r="B630">
        <v>11.12</v>
      </c>
    </row>
    <row r="631" spans="1:2">
      <c r="A631" s="52">
        <v>32288</v>
      </c>
      <c r="B631">
        <v>11.09</v>
      </c>
    </row>
    <row r="632" spans="1:2">
      <c r="A632" s="52">
        <v>32289</v>
      </c>
      <c r="B632">
        <v>11.1</v>
      </c>
    </row>
    <row r="633" spans="1:2">
      <c r="A633" s="52">
        <v>32290</v>
      </c>
      <c r="B633">
        <v>11.14</v>
      </c>
    </row>
    <row r="634" spans="1:2">
      <c r="A634" s="52">
        <v>32293</v>
      </c>
      <c r="B634" t="s">
        <v>7113</v>
      </c>
    </row>
    <row r="635" spans="1:2">
      <c r="A635" s="52">
        <v>32294</v>
      </c>
      <c r="B635">
        <v>11.13</v>
      </c>
    </row>
    <row r="636" spans="1:2">
      <c r="A636" s="52">
        <v>32295</v>
      </c>
      <c r="B636">
        <v>11.06</v>
      </c>
    </row>
    <row r="637" spans="1:2">
      <c r="A637" s="52">
        <v>32296</v>
      </c>
      <c r="B637">
        <v>11.05</v>
      </c>
    </row>
    <row r="638" spans="1:2">
      <c r="A638" s="52">
        <v>32297</v>
      </c>
      <c r="B638">
        <v>11.11</v>
      </c>
    </row>
    <row r="639" spans="1:2">
      <c r="A639" s="52">
        <v>32300</v>
      </c>
      <c r="B639">
        <v>11.1</v>
      </c>
    </row>
    <row r="640" spans="1:2">
      <c r="A640" s="52">
        <v>32301</v>
      </c>
      <c r="B640">
        <v>11.1</v>
      </c>
    </row>
    <row r="641" spans="1:2">
      <c r="A641" s="52">
        <v>32302</v>
      </c>
      <c r="B641">
        <v>11.08</v>
      </c>
    </row>
    <row r="642" spans="1:2">
      <c r="A642" s="52">
        <v>32303</v>
      </c>
      <c r="B642">
        <v>11.07</v>
      </c>
    </row>
    <row r="643" spans="1:2">
      <c r="A643" s="52">
        <v>32304</v>
      </c>
      <c r="B643">
        <v>11.07</v>
      </c>
    </row>
    <row r="644" spans="1:2">
      <c r="A644" s="52">
        <v>32307</v>
      </c>
      <c r="B644">
        <v>11.07</v>
      </c>
    </row>
    <row r="645" spans="1:2">
      <c r="A645" s="52">
        <v>32308</v>
      </c>
      <c r="B645">
        <v>10.96</v>
      </c>
    </row>
    <row r="646" spans="1:2">
      <c r="A646" s="52">
        <v>32309</v>
      </c>
      <c r="B646">
        <v>10.94</v>
      </c>
    </row>
    <row r="647" spans="1:2">
      <c r="A647" s="52">
        <v>32310</v>
      </c>
      <c r="B647">
        <v>10.94</v>
      </c>
    </row>
    <row r="648" spans="1:2">
      <c r="A648" s="52">
        <v>32311</v>
      </c>
      <c r="B648">
        <v>10.93</v>
      </c>
    </row>
    <row r="649" spans="1:2">
      <c r="A649" s="52">
        <v>32314</v>
      </c>
      <c r="B649">
        <v>10.96</v>
      </c>
    </row>
    <row r="650" spans="1:2">
      <c r="A650" s="52">
        <v>32315</v>
      </c>
      <c r="B650">
        <v>10.94</v>
      </c>
    </row>
    <row r="651" spans="1:2">
      <c r="A651" s="52">
        <v>32316</v>
      </c>
      <c r="B651">
        <v>10.93</v>
      </c>
    </row>
    <row r="652" spans="1:2">
      <c r="A652" s="52">
        <v>32317</v>
      </c>
      <c r="B652">
        <v>10.91</v>
      </c>
    </row>
    <row r="653" spans="1:2">
      <c r="A653" s="52">
        <v>32318</v>
      </c>
      <c r="B653">
        <v>10.97</v>
      </c>
    </row>
    <row r="654" spans="1:2">
      <c r="A654" s="52">
        <v>32321</v>
      </c>
      <c r="B654">
        <v>10.97</v>
      </c>
    </row>
    <row r="655" spans="1:2">
      <c r="A655" s="52">
        <v>32322</v>
      </c>
      <c r="B655">
        <v>10.99</v>
      </c>
    </row>
    <row r="656" spans="1:2">
      <c r="A656" s="52">
        <v>32323</v>
      </c>
      <c r="B656">
        <v>10.95</v>
      </c>
    </row>
    <row r="657" spans="1:2">
      <c r="A657" s="52">
        <v>32324</v>
      </c>
      <c r="B657">
        <v>10.98</v>
      </c>
    </row>
    <row r="658" spans="1:2">
      <c r="A658" s="52">
        <v>32325</v>
      </c>
      <c r="B658">
        <v>10.97</v>
      </c>
    </row>
    <row r="659" spans="1:2">
      <c r="A659" s="52">
        <v>32328</v>
      </c>
      <c r="B659" t="s">
        <v>7113</v>
      </c>
    </row>
    <row r="660" spans="1:2">
      <c r="A660" s="52">
        <v>32329</v>
      </c>
      <c r="B660">
        <v>10.97</v>
      </c>
    </row>
    <row r="661" spans="1:2">
      <c r="A661" s="52">
        <v>32330</v>
      </c>
      <c r="B661">
        <v>11</v>
      </c>
    </row>
    <row r="662" spans="1:2">
      <c r="A662" s="52">
        <v>32331</v>
      </c>
      <c r="B662">
        <v>11.03</v>
      </c>
    </row>
    <row r="663" spans="1:2">
      <c r="A663" s="52">
        <v>32332</v>
      </c>
      <c r="B663">
        <v>11.06</v>
      </c>
    </row>
    <row r="664" spans="1:2">
      <c r="A664" s="52">
        <v>32335</v>
      </c>
      <c r="B664">
        <v>11.07</v>
      </c>
    </row>
    <row r="665" spans="1:2">
      <c r="A665" s="52">
        <v>32336</v>
      </c>
      <c r="B665">
        <v>11.09</v>
      </c>
    </row>
    <row r="666" spans="1:2">
      <c r="A666" s="52">
        <v>32337</v>
      </c>
      <c r="B666">
        <v>11.1</v>
      </c>
    </row>
    <row r="667" spans="1:2">
      <c r="A667" s="52">
        <v>32338</v>
      </c>
      <c r="B667">
        <v>11.14</v>
      </c>
    </row>
    <row r="668" spans="1:2">
      <c r="A668" s="52">
        <v>32339</v>
      </c>
      <c r="B668">
        <v>11.15</v>
      </c>
    </row>
    <row r="669" spans="1:2">
      <c r="A669" s="52">
        <v>32342</v>
      </c>
      <c r="B669">
        <v>11.17</v>
      </c>
    </row>
    <row r="670" spans="1:2">
      <c r="A670" s="52">
        <v>32343</v>
      </c>
      <c r="B670">
        <v>11.14</v>
      </c>
    </row>
    <row r="671" spans="1:2">
      <c r="A671" s="52">
        <v>32344</v>
      </c>
      <c r="B671">
        <v>11.11</v>
      </c>
    </row>
    <row r="672" spans="1:2">
      <c r="A672" s="52">
        <v>32345</v>
      </c>
      <c r="B672">
        <v>11.14</v>
      </c>
    </row>
    <row r="673" spans="1:2">
      <c r="A673" s="52">
        <v>32346</v>
      </c>
      <c r="B673">
        <v>11.16</v>
      </c>
    </row>
    <row r="674" spans="1:2">
      <c r="A674" s="52">
        <v>32349</v>
      </c>
      <c r="B674">
        <v>11.19</v>
      </c>
    </row>
    <row r="675" spans="1:2">
      <c r="A675" s="52">
        <v>32350</v>
      </c>
      <c r="B675">
        <v>11.2</v>
      </c>
    </row>
    <row r="676" spans="1:2">
      <c r="A676" s="52">
        <v>32351</v>
      </c>
      <c r="B676">
        <v>11.2</v>
      </c>
    </row>
    <row r="677" spans="1:2">
      <c r="A677" s="52">
        <v>32352</v>
      </c>
      <c r="B677">
        <v>11.2</v>
      </c>
    </row>
    <row r="678" spans="1:2">
      <c r="A678" s="52">
        <v>32353</v>
      </c>
      <c r="B678">
        <v>11.19</v>
      </c>
    </row>
    <row r="679" spans="1:2">
      <c r="A679" s="52">
        <v>32356</v>
      </c>
      <c r="B679">
        <v>11.18</v>
      </c>
    </row>
    <row r="680" spans="1:2">
      <c r="A680" s="52">
        <v>32357</v>
      </c>
      <c r="B680">
        <v>11.17</v>
      </c>
    </row>
    <row r="681" spans="1:2">
      <c r="A681" s="52">
        <v>32358</v>
      </c>
      <c r="B681">
        <v>11.17</v>
      </c>
    </row>
    <row r="682" spans="1:2">
      <c r="A682" s="52">
        <v>32359</v>
      </c>
      <c r="B682">
        <v>11.15</v>
      </c>
    </row>
    <row r="683" spans="1:2">
      <c r="A683" s="52">
        <v>32360</v>
      </c>
      <c r="B683">
        <v>11.15</v>
      </c>
    </row>
    <row r="684" spans="1:2">
      <c r="A684" s="52">
        <v>32363</v>
      </c>
      <c r="B684">
        <v>11.16</v>
      </c>
    </row>
    <row r="685" spans="1:2">
      <c r="A685" s="52">
        <v>32364</v>
      </c>
      <c r="B685">
        <v>11.18</v>
      </c>
    </row>
    <row r="686" spans="1:2">
      <c r="A686" s="52">
        <v>32365</v>
      </c>
      <c r="B686">
        <v>11.21</v>
      </c>
    </row>
    <row r="687" spans="1:2">
      <c r="A687" s="52">
        <v>32366</v>
      </c>
      <c r="B687">
        <v>11.23</v>
      </c>
    </row>
    <row r="688" spans="1:2">
      <c r="A688" s="52">
        <v>32367</v>
      </c>
      <c r="B688">
        <v>11.22</v>
      </c>
    </row>
    <row r="689" spans="1:2">
      <c r="A689" s="52">
        <v>32370</v>
      </c>
      <c r="B689">
        <v>11.24</v>
      </c>
    </row>
    <row r="690" spans="1:2">
      <c r="A690" s="52">
        <v>32371</v>
      </c>
      <c r="B690">
        <v>11.23</v>
      </c>
    </row>
    <row r="691" spans="1:2">
      <c r="A691" s="52">
        <v>32372</v>
      </c>
      <c r="B691">
        <v>11.25</v>
      </c>
    </row>
    <row r="692" spans="1:2">
      <c r="A692" s="52">
        <v>32373</v>
      </c>
      <c r="B692">
        <v>11.23</v>
      </c>
    </row>
    <row r="693" spans="1:2">
      <c r="A693" s="52">
        <v>32374</v>
      </c>
      <c r="B693">
        <v>11.22</v>
      </c>
    </row>
    <row r="694" spans="1:2">
      <c r="A694" s="52">
        <v>32377</v>
      </c>
      <c r="B694">
        <v>11.23</v>
      </c>
    </row>
    <row r="695" spans="1:2">
      <c r="A695" s="52">
        <v>32378</v>
      </c>
      <c r="B695">
        <v>11.25</v>
      </c>
    </row>
    <row r="696" spans="1:2">
      <c r="A696" s="52">
        <v>32379</v>
      </c>
      <c r="B696">
        <v>11.24</v>
      </c>
    </row>
    <row r="697" spans="1:2">
      <c r="A697" s="52">
        <v>32380</v>
      </c>
      <c r="B697">
        <v>11.27</v>
      </c>
    </row>
    <row r="698" spans="1:2">
      <c r="A698" s="52">
        <v>32381</v>
      </c>
      <c r="B698">
        <v>11.27</v>
      </c>
    </row>
    <row r="699" spans="1:2">
      <c r="A699" s="52">
        <v>32384</v>
      </c>
      <c r="B699">
        <v>11.24</v>
      </c>
    </row>
    <row r="700" spans="1:2">
      <c r="A700" s="52">
        <v>32385</v>
      </c>
      <c r="B700">
        <v>11.22</v>
      </c>
    </row>
    <row r="701" spans="1:2">
      <c r="A701" s="52">
        <v>32386</v>
      </c>
      <c r="B701">
        <v>11.22</v>
      </c>
    </row>
    <row r="702" spans="1:2">
      <c r="A702" s="52">
        <v>32387</v>
      </c>
      <c r="B702">
        <v>11.19</v>
      </c>
    </row>
    <row r="703" spans="1:2">
      <c r="A703" s="52">
        <v>32388</v>
      </c>
      <c r="B703">
        <v>11.17</v>
      </c>
    </row>
    <row r="704" spans="1:2">
      <c r="A704" s="52">
        <v>32391</v>
      </c>
      <c r="B704" t="s">
        <v>7113</v>
      </c>
    </row>
    <row r="705" spans="1:2">
      <c r="A705" s="52">
        <v>32392</v>
      </c>
      <c r="B705">
        <v>11.14</v>
      </c>
    </row>
    <row r="706" spans="1:2">
      <c r="A706" s="52">
        <v>32393</v>
      </c>
      <c r="B706">
        <v>11.15</v>
      </c>
    </row>
    <row r="707" spans="1:2">
      <c r="A707" s="52">
        <v>32394</v>
      </c>
      <c r="B707">
        <v>11.12</v>
      </c>
    </row>
    <row r="708" spans="1:2">
      <c r="A708" s="52">
        <v>32395</v>
      </c>
      <c r="B708">
        <v>11.1</v>
      </c>
    </row>
    <row r="709" spans="1:2">
      <c r="A709" s="52">
        <v>32398</v>
      </c>
      <c r="B709">
        <v>11.1</v>
      </c>
    </row>
    <row r="710" spans="1:2">
      <c r="A710" s="52">
        <v>32399</v>
      </c>
      <c r="B710">
        <v>11.05</v>
      </c>
    </row>
    <row r="711" spans="1:2">
      <c r="A711" s="52">
        <v>32400</v>
      </c>
      <c r="B711">
        <v>11</v>
      </c>
    </row>
    <row r="712" spans="1:2">
      <c r="A712" s="52">
        <v>32401</v>
      </c>
      <c r="B712">
        <v>10.97</v>
      </c>
    </row>
    <row r="713" spans="1:2">
      <c r="A713" s="52">
        <v>32402</v>
      </c>
      <c r="B713">
        <v>10.98</v>
      </c>
    </row>
    <row r="714" spans="1:2">
      <c r="A714" s="52">
        <v>32405</v>
      </c>
      <c r="B714">
        <v>10.93</v>
      </c>
    </row>
    <row r="715" spans="1:2">
      <c r="A715" s="52">
        <v>32406</v>
      </c>
      <c r="B715">
        <v>10.85</v>
      </c>
    </row>
    <row r="716" spans="1:2">
      <c r="A716" s="52">
        <v>32407</v>
      </c>
      <c r="B716">
        <v>10.74</v>
      </c>
    </row>
    <row r="717" spans="1:2">
      <c r="A717" s="52">
        <v>32408</v>
      </c>
      <c r="B717">
        <v>10.69</v>
      </c>
    </row>
    <row r="718" spans="1:2">
      <c r="A718" s="52">
        <v>32409</v>
      </c>
      <c r="B718">
        <v>10.68</v>
      </c>
    </row>
    <row r="719" spans="1:2">
      <c r="A719" s="52">
        <v>32412</v>
      </c>
      <c r="B719">
        <v>10.67</v>
      </c>
    </row>
    <row r="720" spans="1:2">
      <c r="A720" s="52">
        <v>32413</v>
      </c>
      <c r="B720">
        <v>10.64</v>
      </c>
    </row>
    <row r="721" spans="1:2">
      <c r="A721" s="52">
        <v>32414</v>
      </c>
      <c r="B721">
        <v>10.61</v>
      </c>
    </row>
    <row r="722" spans="1:2">
      <c r="A722" s="52">
        <v>32415</v>
      </c>
      <c r="B722">
        <v>10.56</v>
      </c>
    </row>
    <row r="723" spans="1:2">
      <c r="A723" s="52">
        <v>32416</v>
      </c>
      <c r="B723">
        <v>10.49</v>
      </c>
    </row>
    <row r="724" spans="1:2">
      <c r="A724" s="52">
        <v>32419</v>
      </c>
      <c r="B724">
        <v>10.46</v>
      </c>
    </row>
    <row r="725" spans="1:2">
      <c r="A725" s="52">
        <v>32420</v>
      </c>
      <c r="B725">
        <v>10.44</v>
      </c>
    </row>
    <row r="726" spans="1:2">
      <c r="A726" s="52">
        <v>32421</v>
      </c>
      <c r="B726">
        <v>10.45</v>
      </c>
    </row>
    <row r="727" spans="1:2">
      <c r="A727" s="52">
        <v>32422</v>
      </c>
      <c r="B727">
        <v>10.48</v>
      </c>
    </row>
    <row r="728" spans="1:2">
      <c r="A728" s="52">
        <v>32423</v>
      </c>
      <c r="B728">
        <v>10.43</v>
      </c>
    </row>
    <row r="729" spans="1:2">
      <c r="A729" s="52">
        <v>32426</v>
      </c>
      <c r="B729">
        <v>10.36</v>
      </c>
    </row>
    <row r="730" spans="1:2">
      <c r="A730" s="52">
        <v>32427</v>
      </c>
      <c r="B730">
        <v>10.42</v>
      </c>
    </row>
    <row r="731" spans="1:2">
      <c r="A731" s="52">
        <v>32428</v>
      </c>
      <c r="B731">
        <v>10.42</v>
      </c>
    </row>
    <row r="732" spans="1:2">
      <c r="A732" s="52">
        <v>32429</v>
      </c>
      <c r="B732">
        <v>10.44</v>
      </c>
    </row>
    <row r="733" spans="1:2">
      <c r="A733" s="52">
        <v>32430</v>
      </c>
      <c r="B733">
        <v>10.42</v>
      </c>
    </row>
    <row r="734" spans="1:2">
      <c r="A734" s="52">
        <v>32433</v>
      </c>
      <c r="B734">
        <v>10.41</v>
      </c>
    </row>
    <row r="735" spans="1:2">
      <c r="A735" s="52">
        <v>32434</v>
      </c>
      <c r="B735">
        <v>10.39</v>
      </c>
    </row>
    <row r="736" spans="1:2">
      <c r="A736" s="52">
        <v>32435</v>
      </c>
      <c r="B736">
        <v>10.41</v>
      </c>
    </row>
    <row r="737" spans="1:2">
      <c r="A737" s="52">
        <v>32436</v>
      </c>
      <c r="B737">
        <v>10.4</v>
      </c>
    </row>
    <row r="738" spans="1:2">
      <c r="A738" s="52">
        <v>32437</v>
      </c>
      <c r="B738">
        <v>10.42</v>
      </c>
    </row>
    <row r="739" spans="1:2">
      <c r="A739" s="52">
        <v>32440</v>
      </c>
      <c r="B739">
        <v>10.41</v>
      </c>
    </row>
    <row r="740" spans="1:2">
      <c r="A740" s="52">
        <v>32441</v>
      </c>
      <c r="B740">
        <v>10.4</v>
      </c>
    </row>
    <row r="741" spans="1:2">
      <c r="A741" s="52">
        <v>32442</v>
      </c>
      <c r="B741">
        <v>10.38</v>
      </c>
    </row>
    <row r="742" spans="1:2">
      <c r="A742" s="52">
        <v>32443</v>
      </c>
      <c r="B742">
        <v>10.4</v>
      </c>
    </row>
    <row r="743" spans="1:2">
      <c r="A743" s="52">
        <v>32444</v>
      </c>
      <c r="B743">
        <v>10.38</v>
      </c>
    </row>
    <row r="744" spans="1:2">
      <c r="A744" s="52">
        <v>32447</v>
      </c>
      <c r="B744">
        <v>10.23</v>
      </c>
    </row>
    <row r="745" spans="1:2">
      <c r="A745" s="52">
        <v>32448</v>
      </c>
      <c r="B745">
        <v>10.33</v>
      </c>
    </row>
    <row r="746" spans="1:2">
      <c r="A746" s="52">
        <v>32449</v>
      </c>
      <c r="B746">
        <v>10.34</v>
      </c>
    </row>
    <row r="747" spans="1:2">
      <c r="A747" s="52">
        <v>32450</v>
      </c>
      <c r="B747">
        <v>10.32</v>
      </c>
    </row>
    <row r="748" spans="1:2">
      <c r="A748" s="52">
        <v>32451</v>
      </c>
      <c r="B748">
        <v>10.4</v>
      </c>
    </row>
    <row r="749" spans="1:2">
      <c r="A749" s="52">
        <v>32454</v>
      </c>
      <c r="B749">
        <v>10.38</v>
      </c>
    </row>
    <row r="750" spans="1:2">
      <c r="A750" s="52">
        <v>32455</v>
      </c>
      <c r="B750">
        <v>10.4</v>
      </c>
    </row>
    <row r="751" spans="1:2">
      <c r="A751" s="52">
        <v>32456</v>
      </c>
      <c r="B751">
        <v>10.39</v>
      </c>
    </row>
    <row r="752" spans="1:2">
      <c r="A752" s="52">
        <v>32457</v>
      </c>
      <c r="B752">
        <v>10.43</v>
      </c>
    </row>
    <row r="753" spans="1:2">
      <c r="A753" s="52">
        <v>32458</v>
      </c>
      <c r="B753">
        <v>10.41</v>
      </c>
    </row>
    <row r="754" spans="1:2">
      <c r="A754" s="52">
        <v>32461</v>
      </c>
      <c r="B754">
        <v>10.45</v>
      </c>
    </row>
    <row r="755" spans="1:2">
      <c r="A755" s="52">
        <v>32462</v>
      </c>
      <c r="B755">
        <v>10.46</v>
      </c>
    </row>
    <row r="756" spans="1:2">
      <c r="A756" s="52">
        <v>32463</v>
      </c>
      <c r="B756">
        <v>10.49</v>
      </c>
    </row>
    <row r="757" spans="1:2">
      <c r="A757" s="52">
        <v>32464</v>
      </c>
      <c r="B757">
        <v>10.52</v>
      </c>
    </row>
    <row r="758" spans="1:2">
      <c r="A758" s="52">
        <v>32465</v>
      </c>
      <c r="B758">
        <v>10.55</v>
      </c>
    </row>
    <row r="759" spans="1:2">
      <c r="A759" s="52">
        <v>32468</v>
      </c>
      <c r="B759">
        <v>10.54</v>
      </c>
    </row>
    <row r="760" spans="1:2">
      <c r="A760" s="52">
        <v>32469</v>
      </c>
      <c r="B760">
        <v>10.57</v>
      </c>
    </row>
    <row r="761" spans="1:2">
      <c r="A761" s="52">
        <v>32470</v>
      </c>
      <c r="B761">
        <v>10.58</v>
      </c>
    </row>
    <row r="762" spans="1:2">
      <c r="A762" s="52">
        <v>32471</v>
      </c>
      <c r="B762" t="s">
        <v>7113</v>
      </c>
    </row>
    <row r="763" spans="1:2">
      <c r="A763" s="52">
        <v>32472</v>
      </c>
      <c r="B763">
        <v>10.62</v>
      </c>
    </row>
    <row r="764" spans="1:2">
      <c r="A764" s="52">
        <v>32475</v>
      </c>
      <c r="B764">
        <v>10.62</v>
      </c>
    </row>
    <row r="765" spans="1:2">
      <c r="A765" s="52">
        <v>32476</v>
      </c>
      <c r="B765">
        <v>10.62</v>
      </c>
    </row>
    <row r="766" spans="1:2">
      <c r="A766" s="52">
        <v>32477</v>
      </c>
      <c r="B766">
        <v>10.61</v>
      </c>
    </row>
    <row r="767" spans="1:2">
      <c r="A767" s="52">
        <v>32478</v>
      </c>
      <c r="B767">
        <v>10.59</v>
      </c>
    </row>
    <row r="768" spans="1:2">
      <c r="A768" s="52">
        <v>32479</v>
      </c>
      <c r="B768">
        <v>10.61</v>
      </c>
    </row>
    <row r="769" spans="1:2">
      <c r="A769" s="52">
        <v>32482</v>
      </c>
      <c r="B769">
        <v>10.61</v>
      </c>
    </row>
    <row r="770" spans="1:2">
      <c r="A770" s="52">
        <v>32483</v>
      </c>
      <c r="B770">
        <v>10.58</v>
      </c>
    </row>
    <row r="771" spans="1:2">
      <c r="A771" s="52">
        <v>32484</v>
      </c>
      <c r="B771">
        <v>10.59</v>
      </c>
    </row>
    <row r="772" spans="1:2">
      <c r="A772" s="52">
        <v>32485</v>
      </c>
      <c r="B772">
        <v>10.63</v>
      </c>
    </row>
    <row r="773" spans="1:2">
      <c r="A773" s="52">
        <v>32486</v>
      </c>
      <c r="B773">
        <v>10.63</v>
      </c>
    </row>
    <row r="774" spans="1:2">
      <c r="A774" s="52">
        <v>32489</v>
      </c>
      <c r="B774">
        <v>10.6</v>
      </c>
    </row>
    <row r="775" spans="1:2">
      <c r="A775" s="52">
        <v>32490</v>
      </c>
      <c r="B775">
        <v>10.64</v>
      </c>
    </row>
    <row r="776" spans="1:2">
      <c r="A776" s="52">
        <v>32491</v>
      </c>
      <c r="B776">
        <v>10.65</v>
      </c>
    </row>
    <row r="777" spans="1:2">
      <c r="A777" s="52">
        <v>32492</v>
      </c>
      <c r="B777">
        <v>10.66</v>
      </c>
    </row>
    <row r="778" spans="1:2">
      <c r="A778" s="52">
        <v>32493</v>
      </c>
      <c r="B778">
        <v>10.69</v>
      </c>
    </row>
    <row r="779" spans="1:2">
      <c r="A779" s="52">
        <v>32496</v>
      </c>
      <c r="B779">
        <v>10.7</v>
      </c>
    </row>
    <row r="780" spans="1:2">
      <c r="A780" s="52">
        <v>32497</v>
      </c>
      <c r="B780">
        <v>10.68</v>
      </c>
    </row>
    <row r="781" spans="1:2">
      <c r="A781" s="52">
        <v>32498</v>
      </c>
      <c r="B781">
        <v>10.68</v>
      </c>
    </row>
    <row r="782" spans="1:2">
      <c r="A782" s="52">
        <v>32499</v>
      </c>
      <c r="B782">
        <v>10.68</v>
      </c>
    </row>
    <row r="783" spans="1:2">
      <c r="A783" s="52">
        <v>32500</v>
      </c>
      <c r="B783">
        <v>10.66</v>
      </c>
    </row>
    <row r="784" spans="1:2">
      <c r="A784" s="52">
        <v>32503</v>
      </c>
      <c r="B784" t="s">
        <v>7113</v>
      </c>
    </row>
    <row r="785" spans="1:2">
      <c r="A785" s="52">
        <v>32504</v>
      </c>
      <c r="B785">
        <v>10.65</v>
      </c>
    </row>
    <row r="786" spans="1:2">
      <c r="A786" s="52">
        <v>32505</v>
      </c>
      <c r="B786">
        <v>10.67</v>
      </c>
    </row>
    <row r="787" spans="1:2">
      <c r="A787" s="52">
        <v>32506</v>
      </c>
      <c r="B787">
        <v>10.66</v>
      </c>
    </row>
    <row r="788" spans="1:2">
      <c r="A788" s="52">
        <v>32507</v>
      </c>
      <c r="B788">
        <v>10.69</v>
      </c>
    </row>
    <row r="789" spans="1:2">
      <c r="A789" s="52">
        <v>32510</v>
      </c>
      <c r="B789" t="s">
        <v>7113</v>
      </c>
    </row>
    <row r="790" spans="1:2">
      <c r="A790" s="52">
        <v>32511</v>
      </c>
      <c r="B790">
        <v>10.71</v>
      </c>
    </row>
    <row r="791" spans="1:2">
      <c r="A791" s="52">
        <v>32512</v>
      </c>
      <c r="B791">
        <v>10.71</v>
      </c>
    </row>
    <row r="792" spans="1:2">
      <c r="A792" s="52">
        <v>32513</v>
      </c>
      <c r="B792">
        <v>10.75</v>
      </c>
    </row>
    <row r="793" spans="1:2">
      <c r="A793" s="52">
        <v>32514</v>
      </c>
      <c r="B793">
        <v>10.73</v>
      </c>
    </row>
    <row r="794" spans="1:2">
      <c r="A794" s="52">
        <v>32517</v>
      </c>
      <c r="B794">
        <v>10.7</v>
      </c>
    </row>
    <row r="795" spans="1:2">
      <c r="A795" s="52">
        <v>32518</v>
      </c>
      <c r="B795">
        <v>10.72</v>
      </c>
    </row>
    <row r="796" spans="1:2">
      <c r="A796" s="52">
        <v>32519</v>
      </c>
      <c r="B796">
        <v>10.73</v>
      </c>
    </row>
    <row r="797" spans="1:2">
      <c r="A797" s="52">
        <v>32520</v>
      </c>
      <c r="B797">
        <v>10.71</v>
      </c>
    </row>
    <row r="798" spans="1:2">
      <c r="A798" s="52">
        <v>32521</v>
      </c>
      <c r="B798">
        <v>10.66</v>
      </c>
    </row>
    <row r="799" spans="1:2">
      <c r="A799" s="52">
        <v>32524</v>
      </c>
      <c r="B799">
        <v>10.63</v>
      </c>
    </row>
    <row r="800" spans="1:2">
      <c r="A800" s="52">
        <v>32525</v>
      </c>
      <c r="B800">
        <v>10.64</v>
      </c>
    </row>
    <row r="801" spans="1:2">
      <c r="A801" s="52">
        <v>32526</v>
      </c>
      <c r="B801">
        <v>10.61</v>
      </c>
    </row>
    <row r="802" spans="1:2">
      <c r="A802" s="52">
        <v>32527</v>
      </c>
      <c r="B802">
        <v>10.62</v>
      </c>
    </row>
    <row r="803" spans="1:2">
      <c r="A803" s="52">
        <v>32528</v>
      </c>
      <c r="B803">
        <v>10.62</v>
      </c>
    </row>
    <row r="804" spans="1:2">
      <c r="A804" s="52">
        <v>32531</v>
      </c>
      <c r="B804">
        <v>10.63</v>
      </c>
    </row>
    <row r="805" spans="1:2">
      <c r="A805" s="52">
        <v>32532</v>
      </c>
      <c r="B805">
        <v>10.6</v>
      </c>
    </row>
    <row r="806" spans="1:2">
      <c r="A806" s="52">
        <v>32533</v>
      </c>
      <c r="B806">
        <v>10.61</v>
      </c>
    </row>
    <row r="807" spans="1:2">
      <c r="A807" s="52">
        <v>32534</v>
      </c>
      <c r="B807">
        <v>10.61</v>
      </c>
    </row>
    <row r="808" spans="1:2">
      <c r="A808" s="52">
        <v>32535</v>
      </c>
      <c r="B808">
        <v>10.6</v>
      </c>
    </row>
    <row r="809" spans="1:2">
      <c r="A809" s="52">
        <v>32538</v>
      </c>
      <c r="B809">
        <v>10.58</v>
      </c>
    </row>
    <row r="810" spans="1:2">
      <c r="A810" s="52">
        <v>32539</v>
      </c>
      <c r="B810">
        <v>10.57</v>
      </c>
    </row>
    <row r="811" spans="1:2">
      <c r="A811" s="52">
        <v>32540</v>
      </c>
      <c r="B811">
        <v>10.56</v>
      </c>
    </row>
    <row r="812" spans="1:2">
      <c r="A812" s="52">
        <v>32541</v>
      </c>
      <c r="B812">
        <v>10.54</v>
      </c>
    </row>
    <row r="813" spans="1:2">
      <c r="A813" s="52">
        <v>32542</v>
      </c>
      <c r="B813">
        <v>10.53</v>
      </c>
    </row>
    <row r="814" spans="1:2">
      <c r="A814" s="52">
        <v>32545</v>
      </c>
      <c r="B814">
        <v>10.55</v>
      </c>
    </row>
    <row r="815" spans="1:2">
      <c r="A815" s="52">
        <v>32546</v>
      </c>
      <c r="B815">
        <v>10.53</v>
      </c>
    </row>
    <row r="816" spans="1:2">
      <c r="A816" s="52">
        <v>32547</v>
      </c>
      <c r="B816">
        <v>10.52</v>
      </c>
    </row>
    <row r="817" spans="1:2">
      <c r="A817" s="52">
        <v>32548</v>
      </c>
      <c r="B817">
        <v>10.52</v>
      </c>
    </row>
    <row r="818" spans="1:2">
      <c r="A818" s="52">
        <v>32549</v>
      </c>
      <c r="B818">
        <v>10.55</v>
      </c>
    </row>
    <row r="819" spans="1:2">
      <c r="A819" s="52">
        <v>32552</v>
      </c>
      <c r="B819">
        <v>10.6</v>
      </c>
    </row>
    <row r="820" spans="1:2">
      <c r="A820" s="52">
        <v>32553</v>
      </c>
      <c r="B820">
        <v>10.64</v>
      </c>
    </row>
    <row r="821" spans="1:2">
      <c r="A821" s="52">
        <v>32554</v>
      </c>
      <c r="B821">
        <v>10.64</v>
      </c>
    </row>
    <row r="822" spans="1:2">
      <c r="A822" s="52">
        <v>32555</v>
      </c>
      <c r="B822">
        <v>10.65</v>
      </c>
    </row>
    <row r="823" spans="1:2">
      <c r="A823" s="52">
        <v>32556</v>
      </c>
      <c r="B823">
        <v>10.66</v>
      </c>
    </row>
    <row r="824" spans="1:2">
      <c r="A824" s="52">
        <v>32559</v>
      </c>
      <c r="B824" t="s">
        <v>7113</v>
      </c>
    </row>
    <row r="825" spans="1:2">
      <c r="A825" s="52">
        <v>32560</v>
      </c>
      <c r="B825">
        <v>10.65</v>
      </c>
    </row>
    <row r="826" spans="1:2">
      <c r="A826" s="52">
        <v>32561</v>
      </c>
      <c r="B826">
        <v>10.66</v>
      </c>
    </row>
    <row r="827" spans="1:2">
      <c r="A827" s="52">
        <v>32562</v>
      </c>
      <c r="B827">
        <v>10.69</v>
      </c>
    </row>
    <row r="828" spans="1:2">
      <c r="A828" s="52">
        <v>32563</v>
      </c>
      <c r="B828">
        <v>10.7</v>
      </c>
    </row>
    <row r="829" spans="1:2">
      <c r="A829" s="52">
        <v>32566</v>
      </c>
      <c r="B829">
        <v>10.71</v>
      </c>
    </row>
    <row r="830" spans="1:2">
      <c r="A830" s="52">
        <v>32567</v>
      </c>
      <c r="B830">
        <v>10.67</v>
      </c>
    </row>
    <row r="831" spans="1:2">
      <c r="A831" s="52">
        <v>32568</v>
      </c>
      <c r="B831">
        <v>10.68</v>
      </c>
    </row>
    <row r="832" spans="1:2">
      <c r="A832" s="52">
        <v>32569</v>
      </c>
      <c r="B832">
        <v>10.69</v>
      </c>
    </row>
    <row r="833" spans="1:2">
      <c r="A833" s="52">
        <v>32570</v>
      </c>
      <c r="B833">
        <v>10.69</v>
      </c>
    </row>
    <row r="834" spans="1:2">
      <c r="A834" s="52">
        <v>32573</v>
      </c>
      <c r="B834">
        <v>10.67</v>
      </c>
    </row>
    <row r="835" spans="1:2">
      <c r="A835" s="52">
        <v>32574</v>
      </c>
      <c r="B835">
        <v>10.64</v>
      </c>
    </row>
    <row r="836" spans="1:2">
      <c r="A836" s="52">
        <v>32575</v>
      </c>
      <c r="B836">
        <v>10.64</v>
      </c>
    </row>
    <row r="837" spans="1:2">
      <c r="A837" s="52">
        <v>32576</v>
      </c>
      <c r="B837">
        <v>10.63</v>
      </c>
    </row>
    <row r="838" spans="1:2">
      <c r="A838" s="52">
        <v>32577</v>
      </c>
      <c r="B838">
        <v>10.64</v>
      </c>
    </row>
    <row r="839" spans="1:2">
      <c r="A839" s="52">
        <v>32580</v>
      </c>
      <c r="B839">
        <v>10.65</v>
      </c>
    </row>
    <row r="840" spans="1:2">
      <c r="A840" s="52">
        <v>32581</v>
      </c>
      <c r="B840">
        <v>10.63</v>
      </c>
    </row>
    <row r="841" spans="1:2">
      <c r="A841" s="52">
        <v>32582</v>
      </c>
      <c r="B841">
        <v>10.62</v>
      </c>
    </row>
    <row r="842" spans="1:2">
      <c r="A842" s="52">
        <v>32583</v>
      </c>
      <c r="B842">
        <v>10.61</v>
      </c>
    </row>
    <row r="843" spans="1:2">
      <c r="A843" s="52">
        <v>32584</v>
      </c>
      <c r="B843">
        <v>10.67</v>
      </c>
    </row>
    <row r="844" spans="1:2">
      <c r="A844" s="52">
        <v>32587</v>
      </c>
      <c r="B844">
        <v>10.69</v>
      </c>
    </row>
    <row r="845" spans="1:2">
      <c r="A845" s="52">
        <v>32588</v>
      </c>
      <c r="B845">
        <v>10.71</v>
      </c>
    </row>
    <row r="846" spans="1:2">
      <c r="A846" s="52">
        <v>32589</v>
      </c>
      <c r="B846">
        <v>10.71</v>
      </c>
    </row>
    <row r="847" spans="1:2">
      <c r="A847" s="52">
        <v>32590</v>
      </c>
      <c r="B847">
        <v>10.69</v>
      </c>
    </row>
    <row r="848" spans="1:2">
      <c r="A848" s="52">
        <v>32591</v>
      </c>
      <c r="B848" t="s">
        <v>7113</v>
      </c>
    </row>
    <row r="849" spans="1:2">
      <c r="A849" s="52">
        <v>32594</v>
      </c>
      <c r="B849">
        <v>10.72</v>
      </c>
    </row>
    <row r="850" spans="1:2">
      <c r="A850" s="52">
        <v>32595</v>
      </c>
      <c r="B850">
        <v>10.72</v>
      </c>
    </row>
    <row r="851" spans="1:2">
      <c r="A851" s="52">
        <v>32596</v>
      </c>
      <c r="B851">
        <v>10.69</v>
      </c>
    </row>
    <row r="852" spans="1:2">
      <c r="A852" s="52">
        <v>32597</v>
      </c>
      <c r="B852">
        <v>10.69</v>
      </c>
    </row>
    <row r="853" spans="1:2">
      <c r="A853" s="52">
        <v>32598</v>
      </c>
      <c r="B853">
        <v>10.61</v>
      </c>
    </row>
    <row r="854" spans="1:2">
      <c r="A854" s="52">
        <v>32601</v>
      </c>
      <c r="B854">
        <v>10.57</v>
      </c>
    </row>
    <row r="855" spans="1:2">
      <c r="A855" s="52">
        <v>32602</v>
      </c>
      <c r="B855">
        <v>10.57</v>
      </c>
    </row>
    <row r="856" spans="1:2">
      <c r="A856" s="52">
        <v>32603</v>
      </c>
      <c r="B856">
        <v>10.56</v>
      </c>
    </row>
    <row r="857" spans="1:2">
      <c r="A857" s="52">
        <v>32604</v>
      </c>
      <c r="B857">
        <v>10.63</v>
      </c>
    </row>
    <row r="858" spans="1:2">
      <c r="A858" s="52">
        <v>32605</v>
      </c>
      <c r="B858">
        <v>10.66</v>
      </c>
    </row>
    <row r="859" spans="1:2">
      <c r="A859" s="52">
        <v>32608</v>
      </c>
      <c r="B859">
        <v>10.66</v>
      </c>
    </row>
    <row r="860" spans="1:2">
      <c r="A860" s="52">
        <v>32609</v>
      </c>
      <c r="B860">
        <v>10.67</v>
      </c>
    </row>
    <row r="861" spans="1:2">
      <c r="A861" s="52">
        <v>32610</v>
      </c>
      <c r="B861">
        <v>10.65</v>
      </c>
    </row>
    <row r="862" spans="1:2">
      <c r="A862" s="52">
        <v>32611</v>
      </c>
      <c r="B862">
        <v>10.67</v>
      </c>
    </row>
    <row r="863" spans="1:2">
      <c r="A863" s="52">
        <v>32612</v>
      </c>
      <c r="B863">
        <v>10.63</v>
      </c>
    </row>
    <row r="864" spans="1:2">
      <c r="A864" s="52">
        <v>32615</v>
      </c>
      <c r="B864">
        <v>10.62</v>
      </c>
    </row>
    <row r="865" spans="1:2">
      <c r="A865" s="52">
        <v>32616</v>
      </c>
      <c r="B865">
        <v>10.61</v>
      </c>
    </row>
    <row r="866" spans="1:2">
      <c r="A866" s="52">
        <v>32617</v>
      </c>
      <c r="B866">
        <v>10.61</v>
      </c>
    </row>
    <row r="867" spans="1:2">
      <c r="A867" s="52">
        <v>32618</v>
      </c>
      <c r="B867">
        <v>10.61</v>
      </c>
    </row>
    <row r="868" spans="1:2">
      <c r="A868" s="52">
        <v>32619</v>
      </c>
      <c r="B868">
        <v>10.61</v>
      </c>
    </row>
    <row r="869" spans="1:2">
      <c r="A869" s="52">
        <v>32622</v>
      </c>
      <c r="B869">
        <v>10.62</v>
      </c>
    </row>
    <row r="870" spans="1:2">
      <c r="A870" s="52">
        <v>32623</v>
      </c>
      <c r="B870">
        <v>10.59</v>
      </c>
    </row>
    <row r="871" spans="1:2">
      <c r="A871" s="52">
        <v>32624</v>
      </c>
      <c r="B871">
        <v>10.6</v>
      </c>
    </row>
    <row r="872" spans="1:2">
      <c r="A872" s="52">
        <v>32625</v>
      </c>
      <c r="B872">
        <v>10.57</v>
      </c>
    </row>
    <row r="873" spans="1:2">
      <c r="A873" s="52">
        <v>32626</v>
      </c>
      <c r="B873">
        <v>10.57</v>
      </c>
    </row>
    <row r="874" spans="1:2">
      <c r="A874" s="52">
        <v>32629</v>
      </c>
      <c r="B874">
        <v>10.59</v>
      </c>
    </row>
    <row r="875" spans="1:2">
      <c r="A875" s="52">
        <v>32630</v>
      </c>
      <c r="B875">
        <v>10.58</v>
      </c>
    </row>
    <row r="876" spans="1:2">
      <c r="A876" s="52">
        <v>32631</v>
      </c>
      <c r="B876">
        <v>10.58</v>
      </c>
    </row>
    <row r="877" spans="1:2">
      <c r="A877" s="52">
        <v>32632</v>
      </c>
      <c r="B877">
        <v>10.57</v>
      </c>
    </row>
    <row r="878" spans="1:2">
      <c r="A878" s="52">
        <v>32633</v>
      </c>
      <c r="B878">
        <v>10.54</v>
      </c>
    </row>
    <row r="879" spans="1:2">
      <c r="A879" s="52">
        <v>32636</v>
      </c>
      <c r="B879">
        <v>10.56</v>
      </c>
    </row>
    <row r="880" spans="1:2">
      <c r="A880" s="52">
        <v>32637</v>
      </c>
      <c r="B880">
        <v>10.58</v>
      </c>
    </row>
    <row r="881" spans="1:2">
      <c r="A881" s="52">
        <v>32638</v>
      </c>
      <c r="B881">
        <v>10.61</v>
      </c>
    </row>
    <row r="882" spans="1:2">
      <c r="A882" s="52">
        <v>32639</v>
      </c>
      <c r="B882">
        <v>10.6</v>
      </c>
    </row>
    <row r="883" spans="1:2">
      <c r="A883" s="52">
        <v>32640</v>
      </c>
      <c r="B883">
        <v>10.49</v>
      </c>
    </row>
    <row r="884" spans="1:2">
      <c r="A884" s="52">
        <v>32643</v>
      </c>
      <c r="B884">
        <v>10.47</v>
      </c>
    </row>
    <row r="885" spans="1:2">
      <c r="A885" s="52">
        <v>32644</v>
      </c>
      <c r="B885">
        <v>10.49</v>
      </c>
    </row>
    <row r="886" spans="1:2">
      <c r="A886" s="52">
        <v>32645</v>
      </c>
      <c r="B886">
        <v>10.46</v>
      </c>
    </row>
    <row r="887" spans="1:2">
      <c r="A887" s="52">
        <v>32646</v>
      </c>
      <c r="B887">
        <v>10.46</v>
      </c>
    </row>
    <row r="888" spans="1:2">
      <c r="A888" s="52">
        <v>32647</v>
      </c>
      <c r="B888">
        <v>10.4</v>
      </c>
    </row>
    <row r="889" spans="1:2">
      <c r="A889" s="52">
        <v>32650</v>
      </c>
      <c r="B889">
        <v>10.36</v>
      </c>
    </row>
    <row r="890" spans="1:2">
      <c r="A890" s="52">
        <v>32651</v>
      </c>
      <c r="B890">
        <v>10.31</v>
      </c>
    </row>
    <row r="891" spans="1:2">
      <c r="A891" s="52">
        <v>32652</v>
      </c>
      <c r="B891">
        <v>10.31</v>
      </c>
    </row>
    <row r="892" spans="1:2">
      <c r="A892" s="52">
        <v>32653</v>
      </c>
      <c r="B892">
        <v>10.32</v>
      </c>
    </row>
    <row r="893" spans="1:2">
      <c r="A893" s="52">
        <v>32654</v>
      </c>
      <c r="B893">
        <v>10.3</v>
      </c>
    </row>
    <row r="894" spans="1:2">
      <c r="A894" s="52">
        <v>32657</v>
      </c>
      <c r="B894" t="s">
        <v>7113</v>
      </c>
    </row>
    <row r="895" spans="1:2">
      <c r="A895" s="52">
        <v>32658</v>
      </c>
      <c r="B895">
        <v>10.3</v>
      </c>
    </row>
    <row r="896" spans="1:2">
      <c r="A896" s="52">
        <v>32659</v>
      </c>
      <c r="B896">
        <v>10.3</v>
      </c>
    </row>
    <row r="897" spans="1:2">
      <c r="A897" s="52">
        <v>32660</v>
      </c>
      <c r="B897">
        <v>10.27</v>
      </c>
    </row>
    <row r="898" spans="1:2">
      <c r="A898" s="52">
        <v>32661</v>
      </c>
      <c r="B898">
        <v>10.199999999999999</v>
      </c>
    </row>
    <row r="899" spans="1:2">
      <c r="A899" s="52">
        <v>32664</v>
      </c>
      <c r="B899">
        <v>10.130000000000001</v>
      </c>
    </row>
    <row r="900" spans="1:2">
      <c r="A900" s="52">
        <v>32665</v>
      </c>
      <c r="B900">
        <v>10.09</v>
      </c>
    </row>
    <row r="901" spans="1:2">
      <c r="A901" s="52">
        <v>32666</v>
      </c>
      <c r="B901">
        <v>10.050000000000001</v>
      </c>
    </row>
    <row r="902" spans="1:2">
      <c r="A902" s="52">
        <v>32667</v>
      </c>
      <c r="B902">
        <v>10.039999999999999</v>
      </c>
    </row>
    <row r="903" spans="1:2">
      <c r="A903" s="52">
        <v>32668</v>
      </c>
      <c r="B903">
        <v>9.9700000000000006</v>
      </c>
    </row>
    <row r="904" spans="1:2">
      <c r="A904" s="52">
        <v>32671</v>
      </c>
      <c r="B904">
        <v>9.9700000000000006</v>
      </c>
    </row>
    <row r="905" spans="1:2">
      <c r="A905" s="52">
        <v>32672</v>
      </c>
      <c r="B905">
        <v>9.9700000000000006</v>
      </c>
    </row>
    <row r="906" spans="1:2">
      <c r="A906" s="52">
        <v>32673</v>
      </c>
      <c r="B906">
        <v>9.9700000000000006</v>
      </c>
    </row>
    <row r="907" spans="1:2">
      <c r="A907" s="52">
        <v>32674</v>
      </c>
      <c r="B907">
        <v>9.98</v>
      </c>
    </row>
    <row r="908" spans="1:2">
      <c r="A908" s="52">
        <v>32675</v>
      </c>
      <c r="B908">
        <v>10.02</v>
      </c>
    </row>
    <row r="909" spans="1:2">
      <c r="A909" s="52">
        <v>32678</v>
      </c>
      <c r="B909">
        <v>10.029999999999999</v>
      </c>
    </row>
    <row r="910" spans="1:2">
      <c r="A910" s="52">
        <v>32679</v>
      </c>
      <c r="B910">
        <v>10.050000000000001</v>
      </c>
    </row>
    <row r="911" spans="1:2">
      <c r="A911" s="52">
        <v>32680</v>
      </c>
      <c r="B911">
        <v>10.050000000000001</v>
      </c>
    </row>
    <row r="912" spans="1:2">
      <c r="A912" s="52">
        <v>32681</v>
      </c>
      <c r="B912">
        <v>10.07</v>
      </c>
    </row>
    <row r="913" spans="1:2">
      <c r="A913" s="52">
        <v>32682</v>
      </c>
      <c r="B913">
        <v>10.039999999999999</v>
      </c>
    </row>
    <row r="914" spans="1:2">
      <c r="A914" s="52">
        <v>32685</v>
      </c>
      <c r="B914">
        <v>10.01</v>
      </c>
    </row>
    <row r="915" spans="1:2">
      <c r="A915" s="52">
        <v>32686</v>
      </c>
      <c r="B915">
        <v>9.9600000000000009</v>
      </c>
    </row>
    <row r="916" spans="1:2">
      <c r="A916" s="52">
        <v>32687</v>
      </c>
      <c r="B916">
        <v>9.99</v>
      </c>
    </row>
    <row r="917" spans="1:2">
      <c r="A917" s="52">
        <v>32688</v>
      </c>
      <c r="B917">
        <v>9.94</v>
      </c>
    </row>
    <row r="918" spans="1:2">
      <c r="A918" s="52">
        <v>32689</v>
      </c>
      <c r="B918">
        <v>9.93</v>
      </c>
    </row>
    <row r="919" spans="1:2">
      <c r="A919" s="52">
        <v>32692</v>
      </c>
      <c r="B919">
        <v>9.91</v>
      </c>
    </row>
    <row r="920" spans="1:2">
      <c r="A920" s="52">
        <v>32693</v>
      </c>
      <c r="B920" t="s">
        <v>7113</v>
      </c>
    </row>
    <row r="921" spans="1:2">
      <c r="A921" s="52">
        <v>32694</v>
      </c>
      <c r="B921">
        <v>9.92</v>
      </c>
    </row>
    <row r="922" spans="1:2">
      <c r="A922" s="52">
        <v>32695</v>
      </c>
      <c r="B922">
        <v>9.9</v>
      </c>
    </row>
    <row r="923" spans="1:2">
      <c r="A923" s="52">
        <v>32696</v>
      </c>
      <c r="B923">
        <v>9.89</v>
      </c>
    </row>
    <row r="924" spans="1:2">
      <c r="A924" s="52">
        <v>32699</v>
      </c>
      <c r="B924">
        <v>9.86</v>
      </c>
    </row>
    <row r="925" spans="1:2">
      <c r="A925" s="52">
        <v>32700</v>
      </c>
      <c r="B925">
        <v>9.84</v>
      </c>
    </row>
    <row r="926" spans="1:2">
      <c r="A926" s="52">
        <v>32701</v>
      </c>
      <c r="B926">
        <v>9.83</v>
      </c>
    </row>
    <row r="927" spans="1:2">
      <c r="A927" s="52">
        <v>32702</v>
      </c>
      <c r="B927">
        <v>9.81</v>
      </c>
    </row>
    <row r="928" spans="1:2">
      <c r="A928" s="52">
        <v>32703</v>
      </c>
      <c r="B928">
        <v>9.89</v>
      </c>
    </row>
    <row r="929" spans="1:2">
      <c r="A929" s="52">
        <v>32706</v>
      </c>
      <c r="B929">
        <v>9.9</v>
      </c>
    </row>
    <row r="930" spans="1:2">
      <c r="A930" s="52">
        <v>32707</v>
      </c>
      <c r="B930">
        <v>9.93</v>
      </c>
    </row>
    <row r="931" spans="1:2">
      <c r="A931" s="52">
        <v>32708</v>
      </c>
      <c r="B931">
        <v>9.9</v>
      </c>
    </row>
    <row r="932" spans="1:2">
      <c r="A932" s="52">
        <v>32709</v>
      </c>
      <c r="B932">
        <v>9.9</v>
      </c>
    </row>
    <row r="933" spans="1:2">
      <c r="A933" s="52">
        <v>32710</v>
      </c>
      <c r="B933">
        <v>9.9</v>
      </c>
    </row>
    <row r="934" spans="1:2">
      <c r="A934" s="52">
        <v>32713</v>
      </c>
      <c r="B934">
        <v>9.9</v>
      </c>
    </row>
    <row r="935" spans="1:2">
      <c r="A935" s="52">
        <v>32714</v>
      </c>
      <c r="B935">
        <v>9.8699999999999992</v>
      </c>
    </row>
    <row r="936" spans="1:2">
      <c r="A936" s="52">
        <v>32715</v>
      </c>
      <c r="B936">
        <v>9.86</v>
      </c>
    </row>
    <row r="937" spans="1:2">
      <c r="A937" s="52">
        <v>32716</v>
      </c>
      <c r="B937">
        <v>9.83</v>
      </c>
    </row>
    <row r="938" spans="1:2">
      <c r="A938" s="52">
        <v>32717</v>
      </c>
      <c r="B938">
        <v>9.83</v>
      </c>
    </row>
    <row r="939" spans="1:2">
      <c r="A939" s="52">
        <v>32720</v>
      </c>
      <c r="B939">
        <v>9.81</v>
      </c>
    </row>
    <row r="940" spans="1:2">
      <c r="A940" s="52">
        <v>32721</v>
      </c>
      <c r="B940">
        <v>9.73</v>
      </c>
    </row>
    <row r="941" spans="1:2">
      <c r="A941" s="52">
        <v>32722</v>
      </c>
      <c r="B941">
        <v>9.75</v>
      </c>
    </row>
    <row r="942" spans="1:2">
      <c r="A942" s="52">
        <v>32723</v>
      </c>
      <c r="B942">
        <v>9.76</v>
      </c>
    </row>
    <row r="943" spans="1:2">
      <c r="A943" s="52">
        <v>32724</v>
      </c>
      <c r="B943">
        <v>9.82</v>
      </c>
    </row>
    <row r="944" spans="1:2">
      <c r="A944" s="52">
        <v>32727</v>
      </c>
      <c r="B944">
        <v>9.82</v>
      </c>
    </row>
    <row r="945" spans="1:2">
      <c r="A945" s="52">
        <v>32728</v>
      </c>
      <c r="B945">
        <v>9.81</v>
      </c>
    </row>
    <row r="946" spans="1:2">
      <c r="A946" s="52">
        <v>32729</v>
      </c>
      <c r="B946">
        <v>9.82</v>
      </c>
    </row>
    <row r="947" spans="1:2">
      <c r="A947" s="52">
        <v>32730</v>
      </c>
      <c r="B947">
        <v>9.84</v>
      </c>
    </row>
    <row r="948" spans="1:2">
      <c r="A948" s="52">
        <v>32731</v>
      </c>
      <c r="B948">
        <v>9.83</v>
      </c>
    </row>
    <row r="949" spans="1:2">
      <c r="A949" s="52">
        <v>32734</v>
      </c>
      <c r="B949">
        <v>9.89</v>
      </c>
    </row>
    <row r="950" spans="1:2">
      <c r="A950" s="52">
        <v>32735</v>
      </c>
      <c r="B950">
        <v>9.9</v>
      </c>
    </row>
    <row r="951" spans="1:2">
      <c r="A951" s="52">
        <v>32736</v>
      </c>
      <c r="B951">
        <v>9.8800000000000008</v>
      </c>
    </row>
    <row r="952" spans="1:2">
      <c r="A952" s="52">
        <v>32737</v>
      </c>
      <c r="B952">
        <v>9.92</v>
      </c>
    </row>
    <row r="953" spans="1:2">
      <c r="A953" s="52">
        <v>32738</v>
      </c>
      <c r="B953">
        <v>9.92</v>
      </c>
    </row>
    <row r="954" spans="1:2">
      <c r="A954" s="52">
        <v>32741</v>
      </c>
      <c r="B954">
        <v>9.91</v>
      </c>
    </row>
    <row r="955" spans="1:2">
      <c r="A955" s="52">
        <v>32742</v>
      </c>
      <c r="B955">
        <v>9.92</v>
      </c>
    </row>
    <row r="956" spans="1:2">
      <c r="A956" s="52">
        <v>32743</v>
      </c>
      <c r="B956">
        <v>9.94</v>
      </c>
    </row>
    <row r="957" spans="1:2">
      <c r="A957" s="52">
        <v>32744</v>
      </c>
      <c r="B957">
        <v>9.92</v>
      </c>
    </row>
    <row r="958" spans="1:2">
      <c r="A958" s="52">
        <v>32745</v>
      </c>
      <c r="B958">
        <v>9.92</v>
      </c>
    </row>
    <row r="959" spans="1:2">
      <c r="A959" s="52">
        <v>32748</v>
      </c>
      <c r="B959">
        <v>9.9499999999999993</v>
      </c>
    </row>
    <row r="960" spans="1:2">
      <c r="A960" s="52">
        <v>32749</v>
      </c>
      <c r="B960">
        <v>9.9700000000000006</v>
      </c>
    </row>
    <row r="961" spans="1:2">
      <c r="A961" s="52">
        <v>32750</v>
      </c>
      <c r="B961">
        <v>9.9700000000000006</v>
      </c>
    </row>
    <row r="962" spans="1:2">
      <c r="A962" s="52">
        <v>32751</v>
      </c>
      <c r="B962">
        <v>9.9600000000000009</v>
      </c>
    </row>
    <row r="963" spans="1:2">
      <c r="A963" s="52">
        <v>32752</v>
      </c>
      <c r="B963">
        <v>9.9700000000000006</v>
      </c>
    </row>
    <row r="964" spans="1:2">
      <c r="A964" s="52">
        <v>32755</v>
      </c>
      <c r="B964" t="s">
        <v>7113</v>
      </c>
    </row>
    <row r="965" spans="1:2">
      <c r="A965" s="52">
        <v>32756</v>
      </c>
      <c r="B965">
        <v>9.9499999999999993</v>
      </c>
    </row>
    <row r="966" spans="1:2">
      <c r="A966" s="52">
        <v>32757</v>
      </c>
      <c r="B966">
        <v>9.94</v>
      </c>
    </row>
    <row r="967" spans="1:2">
      <c r="A967" s="52">
        <v>32758</v>
      </c>
      <c r="B967">
        <v>9.94</v>
      </c>
    </row>
    <row r="968" spans="1:2">
      <c r="A968" s="52">
        <v>32759</v>
      </c>
      <c r="B968">
        <v>9.94</v>
      </c>
    </row>
    <row r="969" spans="1:2">
      <c r="A969" s="52">
        <v>32762</v>
      </c>
      <c r="B969">
        <v>9.89</v>
      </c>
    </row>
    <row r="970" spans="1:2">
      <c r="A970" s="52">
        <v>32763</v>
      </c>
      <c r="B970">
        <v>9.8800000000000008</v>
      </c>
    </row>
    <row r="971" spans="1:2">
      <c r="A971" s="52">
        <v>32764</v>
      </c>
      <c r="B971">
        <v>9.89</v>
      </c>
    </row>
    <row r="972" spans="1:2">
      <c r="A972" s="52">
        <v>32765</v>
      </c>
      <c r="B972">
        <v>9.8800000000000008</v>
      </c>
    </row>
    <row r="973" spans="1:2">
      <c r="A973" s="52">
        <v>32766</v>
      </c>
      <c r="B973">
        <v>9.8800000000000008</v>
      </c>
    </row>
    <row r="974" spans="1:2">
      <c r="A974" s="52">
        <v>32769</v>
      </c>
      <c r="B974">
        <v>9.8800000000000008</v>
      </c>
    </row>
    <row r="975" spans="1:2">
      <c r="A975" s="52">
        <v>32770</v>
      </c>
      <c r="B975">
        <v>9.86</v>
      </c>
    </row>
    <row r="976" spans="1:2">
      <c r="A976" s="52">
        <v>32771</v>
      </c>
      <c r="B976">
        <v>9.8699999999999992</v>
      </c>
    </row>
    <row r="977" spans="1:2">
      <c r="A977" s="52">
        <v>32772</v>
      </c>
      <c r="B977">
        <v>9.89</v>
      </c>
    </row>
    <row r="978" spans="1:2">
      <c r="A978" s="52">
        <v>32773</v>
      </c>
      <c r="B978">
        <v>9.89</v>
      </c>
    </row>
    <row r="979" spans="1:2">
      <c r="A979" s="52">
        <v>32776</v>
      </c>
      <c r="B979">
        <v>9.94</v>
      </c>
    </row>
    <row r="980" spans="1:2">
      <c r="A980" s="52">
        <v>32777</v>
      </c>
      <c r="B980">
        <v>9.94</v>
      </c>
    </row>
    <row r="981" spans="1:2">
      <c r="A981" s="52">
        <v>32778</v>
      </c>
      <c r="B981">
        <v>9.94</v>
      </c>
    </row>
    <row r="982" spans="1:2">
      <c r="A982" s="52">
        <v>32779</v>
      </c>
      <c r="B982">
        <v>9.93</v>
      </c>
    </row>
    <row r="983" spans="1:2">
      <c r="A983" s="52">
        <v>32780</v>
      </c>
      <c r="B983">
        <v>9.93</v>
      </c>
    </row>
    <row r="984" spans="1:2">
      <c r="A984" s="52">
        <v>32783</v>
      </c>
      <c r="B984">
        <v>9.93</v>
      </c>
    </row>
    <row r="985" spans="1:2">
      <c r="A985" s="52">
        <v>32784</v>
      </c>
      <c r="B985">
        <v>9.93</v>
      </c>
    </row>
    <row r="986" spans="1:2">
      <c r="A986" s="52">
        <v>32785</v>
      </c>
      <c r="B986">
        <v>9.92</v>
      </c>
    </row>
    <row r="987" spans="1:2">
      <c r="A987" s="52">
        <v>32786</v>
      </c>
      <c r="B987">
        <v>9.91</v>
      </c>
    </row>
    <row r="988" spans="1:2">
      <c r="A988" s="52">
        <v>32787</v>
      </c>
      <c r="B988">
        <v>9.89</v>
      </c>
    </row>
    <row r="989" spans="1:2">
      <c r="A989" s="52">
        <v>32790</v>
      </c>
      <c r="B989">
        <v>9.8699999999999992</v>
      </c>
    </row>
    <row r="990" spans="1:2">
      <c r="A990" s="52">
        <v>32791</v>
      </c>
      <c r="B990">
        <v>9.83</v>
      </c>
    </row>
    <row r="991" spans="1:2">
      <c r="A991" s="52">
        <v>32792</v>
      </c>
      <c r="B991">
        <v>9.81</v>
      </c>
    </row>
    <row r="992" spans="1:2">
      <c r="A992" s="52">
        <v>32793</v>
      </c>
      <c r="B992">
        <v>9.82</v>
      </c>
    </row>
    <row r="993" spans="1:2">
      <c r="A993" s="52">
        <v>32794</v>
      </c>
      <c r="B993">
        <v>9.77</v>
      </c>
    </row>
    <row r="994" spans="1:2">
      <c r="A994" s="52">
        <v>32797</v>
      </c>
      <c r="B994">
        <v>9.76</v>
      </c>
    </row>
    <row r="995" spans="1:2">
      <c r="A995" s="52">
        <v>32798</v>
      </c>
      <c r="B995">
        <v>9.77</v>
      </c>
    </row>
    <row r="996" spans="1:2">
      <c r="A996" s="52">
        <v>32799</v>
      </c>
      <c r="B996">
        <v>9.77</v>
      </c>
    </row>
    <row r="997" spans="1:2">
      <c r="A997" s="52">
        <v>32800</v>
      </c>
      <c r="B997">
        <v>9.76</v>
      </c>
    </row>
    <row r="998" spans="1:2">
      <c r="A998" s="52">
        <v>32801</v>
      </c>
      <c r="B998">
        <v>9.77</v>
      </c>
    </row>
    <row r="999" spans="1:2">
      <c r="A999" s="52">
        <v>32804</v>
      </c>
      <c r="B999">
        <v>9.77</v>
      </c>
    </row>
    <row r="1000" spans="1:2">
      <c r="A1000" s="52">
        <v>32805</v>
      </c>
      <c r="B1000">
        <v>9.74</v>
      </c>
    </row>
    <row r="1001" spans="1:2">
      <c r="A1001" s="52">
        <v>32806</v>
      </c>
      <c r="B1001">
        <v>9.75</v>
      </c>
    </row>
    <row r="1002" spans="1:2">
      <c r="A1002" s="52">
        <v>32807</v>
      </c>
      <c r="B1002">
        <v>9.74</v>
      </c>
    </row>
    <row r="1003" spans="1:2">
      <c r="A1003" s="52">
        <v>32808</v>
      </c>
      <c r="B1003">
        <v>9.77</v>
      </c>
    </row>
    <row r="1004" spans="1:2">
      <c r="A1004" s="52">
        <v>32811</v>
      </c>
      <c r="B1004">
        <v>9.7799999999999994</v>
      </c>
    </row>
    <row r="1005" spans="1:2">
      <c r="A1005" s="52">
        <v>32812</v>
      </c>
      <c r="B1005">
        <v>9.76</v>
      </c>
    </row>
    <row r="1006" spans="1:2">
      <c r="A1006" s="52">
        <v>32813</v>
      </c>
      <c r="B1006">
        <v>9.75</v>
      </c>
    </row>
    <row r="1007" spans="1:2">
      <c r="A1007" s="52">
        <v>32814</v>
      </c>
      <c r="B1007">
        <v>9.76</v>
      </c>
    </row>
    <row r="1008" spans="1:2">
      <c r="A1008" s="52">
        <v>32815</v>
      </c>
      <c r="B1008">
        <v>9.7799999999999994</v>
      </c>
    </row>
    <row r="1009" spans="1:2">
      <c r="A1009" s="52">
        <v>32818</v>
      </c>
      <c r="B1009">
        <v>9.81</v>
      </c>
    </row>
    <row r="1010" spans="1:2">
      <c r="A1010" s="52">
        <v>32819</v>
      </c>
      <c r="B1010">
        <v>9.8000000000000007</v>
      </c>
    </row>
    <row r="1011" spans="1:2">
      <c r="A1011" s="52">
        <v>32820</v>
      </c>
      <c r="B1011">
        <v>9.77</v>
      </c>
    </row>
    <row r="1012" spans="1:2">
      <c r="A1012" s="52">
        <v>32821</v>
      </c>
      <c r="B1012">
        <v>9.81</v>
      </c>
    </row>
    <row r="1013" spans="1:2">
      <c r="A1013" s="52">
        <v>32822</v>
      </c>
      <c r="B1013">
        <v>9.83</v>
      </c>
    </row>
    <row r="1014" spans="1:2">
      <c r="A1014" s="52">
        <v>32825</v>
      </c>
      <c r="B1014">
        <v>9.82</v>
      </c>
    </row>
    <row r="1015" spans="1:2">
      <c r="A1015" s="52">
        <v>32826</v>
      </c>
      <c r="B1015">
        <v>9.82</v>
      </c>
    </row>
    <row r="1016" spans="1:2">
      <c r="A1016" s="52">
        <v>32827</v>
      </c>
      <c r="B1016">
        <v>9.82</v>
      </c>
    </row>
    <row r="1017" spans="1:2">
      <c r="A1017" s="52">
        <v>32828</v>
      </c>
      <c r="B1017">
        <v>9.82</v>
      </c>
    </row>
    <row r="1018" spans="1:2">
      <c r="A1018" s="52">
        <v>32829</v>
      </c>
      <c r="B1018">
        <v>9.83</v>
      </c>
    </row>
    <row r="1019" spans="1:2">
      <c r="A1019" s="52">
        <v>32832</v>
      </c>
      <c r="B1019">
        <v>9.84</v>
      </c>
    </row>
    <row r="1020" spans="1:2">
      <c r="A1020" s="52">
        <v>32833</v>
      </c>
      <c r="B1020">
        <v>9.81</v>
      </c>
    </row>
    <row r="1021" spans="1:2">
      <c r="A1021" s="52">
        <v>32834</v>
      </c>
      <c r="B1021">
        <v>9.83</v>
      </c>
    </row>
    <row r="1022" spans="1:2">
      <c r="A1022" s="52">
        <v>32835</v>
      </c>
      <c r="B1022" t="s">
        <v>7113</v>
      </c>
    </row>
    <row r="1023" spans="1:2">
      <c r="A1023" s="52">
        <v>32836</v>
      </c>
      <c r="B1023">
        <v>9.84</v>
      </c>
    </row>
    <row r="1024" spans="1:2">
      <c r="A1024" s="52">
        <v>32839</v>
      </c>
      <c r="B1024">
        <v>9.83</v>
      </c>
    </row>
    <row r="1025" spans="1:2">
      <c r="A1025" s="52">
        <v>32840</v>
      </c>
      <c r="B1025">
        <v>9.83</v>
      </c>
    </row>
    <row r="1026" spans="1:2">
      <c r="A1026" s="52">
        <v>32841</v>
      </c>
      <c r="B1026">
        <v>9.83</v>
      </c>
    </row>
    <row r="1027" spans="1:2">
      <c r="A1027" s="52">
        <v>32842</v>
      </c>
      <c r="B1027">
        <v>9.83</v>
      </c>
    </row>
    <row r="1028" spans="1:2">
      <c r="A1028" s="52">
        <v>32843</v>
      </c>
      <c r="B1028">
        <v>9.82</v>
      </c>
    </row>
    <row r="1029" spans="1:2">
      <c r="A1029" s="52">
        <v>32846</v>
      </c>
      <c r="B1029">
        <v>9.8000000000000007</v>
      </c>
    </row>
    <row r="1030" spans="1:2">
      <c r="A1030" s="52">
        <v>32847</v>
      </c>
      <c r="B1030">
        <v>9.81</v>
      </c>
    </row>
    <row r="1031" spans="1:2">
      <c r="A1031" s="52">
        <v>32848</v>
      </c>
      <c r="B1031">
        <v>9.82</v>
      </c>
    </row>
    <row r="1032" spans="1:2">
      <c r="A1032" s="52">
        <v>32849</v>
      </c>
      <c r="B1032">
        <v>9.82</v>
      </c>
    </row>
    <row r="1033" spans="1:2">
      <c r="A1033" s="52">
        <v>32850</v>
      </c>
      <c r="B1033">
        <v>9.81</v>
      </c>
    </row>
    <row r="1034" spans="1:2">
      <c r="A1034" s="52">
        <v>32853</v>
      </c>
      <c r="B1034">
        <v>9.8000000000000007</v>
      </c>
    </row>
    <row r="1035" spans="1:2">
      <c r="A1035" s="52">
        <v>32854</v>
      </c>
      <c r="B1035">
        <v>9.8000000000000007</v>
      </c>
    </row>
    <row r="1036" spans="1:2">
      <c r="A1036" s="52">
        <v>32855</v>
      </c>
      <c r="B1036">
        <v>9.8000000000000007</v>
      </c>
    </row>
    <row r="1037" spans="1:2">
      <c r="A1037" s="52">
        <v>32856</v>
      </c>
      <c r="B1037">
        <v>9.82</v>
      </c>
    </row>
    <row r="1038" spans="1:2">
      <c r="A1038" s="52">
        <v>32857</v>
      </c>
      <c r="B1038">
        <v>9.81</v>
      </c>
    </row>
    <row r="1039" spans="1:2">
      <c r="A1039" s="52">
        <v>32860</v>
      </c>
      <c r="B1039">
        <v>9.81</v>
      </c>
    </row>
    <row r="1040" spans="1:2">
      <c r="A1040" s="52">
        <v>32861</v>
      </c>
      <c r="B1040">
        <v>9.82</v>
      </c>
    </row>
    <row r="1041" spans="1:2">
      <c r="A1041" s="52">
        <v>32862</v>
      </c>
      <c r="B1041">
        <v>9.82</v>
      </c>
    </row>
    <row r="1042" spans="1:2">
      <c r="A1042" s="52">
        <v>32863</v>
      </c>
      <c r="B1042">
        <v>9.81</v>
      </c>
    </row>
    <row r="1043" spans="1:2">
      <c r="A1043" s="52">
        <v>32864</v>
      </c>
      <c r="B1043">
        <v>9.82</v>
      </c>
    </row>
    <row r="1044" spans="1:2">
      <c r="A1044" s="52">
        <v>32867</v>
      </c>
      <c r="B1044" t="s">
        <v>7113</v>
      </c>
    </row>
    <row r="1045" spans="1:2">
      <c r="A1045" s="52">
        <v>32868</v>
      </c>
      <c r="B1045">
        <v>9.84</v>
      </c>
    </row>
    <row r="1046" spans="1:2">
      <c r="A1046" s="52">
        <v>32869</v>
      </c>
      <c r="B1046">
        <v>9.85</v>
      </c>
    </row>
    <row r="1047" spans="1:2">
      <c r="A1047" s="52">
        <v>32870</v>
      </c>
      <c r="B1047">
        <v>9.85</v>
      </c>
    </row>
    <row r="1048" spans="1:2">
      <c r="A1048" s="52">
        <v>32871</v>
      </c>
      <c r="B1048">
        <v>9.84</v>
      </c>
    </row>
    <row r="1049" spans="1:2">
      <c r="A1049" s="52">
        <v>32874</v>
      </c>
      <c r="B1049" t="s">
        <v>7113</v>
      </c>
    </row>
    <row r="1050" spans="1:2">
      <c r="A1050" s="52">
        <v>32875</v>
      </c>
      <c r="B1050">
        <v>9.85</v>
      </c>
    </row>
    <row r="1051" spans="1:2">
      <c r="A1051" s="52">
        <v>32876</v>
      </c>
      <c r="B1051">
        <v>9.86</v>
      </c>
    </row>
    <row r="1052" spans="1:2">
      <c r="A1052" s="52">
        <v>32877</v>
      </c>
      <c r="B1052">
        <v>9.84</v>
      </c>
    </row>
    <row r="1053" spans="1:2">
      <c r="A1053" s="52">
        <v>32878</v>
      </c>
      <c r="B1053">
        <v>9.8800000000000008</v>
      </c>
    </row>
    <row r="1054" spans="1:2">
      <c r="A1054" s="52">
        <v>32881</v>
      </c>
      <c r="B1054">
        <v>9.8800000000000008</v>
      </c>
    </row>
    <row r="1055" spans="1:2">
      <c r="A1055" s="52">
        <v>32882</v>
      </c>
      <c r="B1055">
        <v>9.86</v>
      </c>
    </row>
    <row r="1056" spans="1:2">
      <c r="A1056" s="52">
        <v>32883</v>
      </c>
      <c r="B1056">
        <v>9.8800000000000008</v>
      </c>
    </row>
    <row r="1057" spans="1:2">
      <c r="A1057" s="52">
        <v>32884</v>
      </c>
      <c r="B1057">
        <v>9.86</v>
      </c>
    </row>
    <row r="1058" spans="1:2">
      <c r="A1058" s="52">
        <v>32885</v>
      </c>
      <c r="B1058">
        <v>9.8699999999999992</v>
      </c>
    </row>
    <row r="1059" spans="1:2">
      <c r="A1059" s="52">
        <v>32888</v>
      </c>
      <c r="B1059">
        <v>9.8800000000000008</v>
      </c>
    </row>
    <row r="1060" spans="1:2">
      <c r="A1060" s="52">
        <v>32889</v>
      </c>
      <c r="B1060">
        <v>9.92</v>
      </c>
    </row>
    <row r="1061" spans="1:2">
      <c r="A1061" s="52">
        <v>32890</v>
      </c>
      <c r="B1061">
        <v>9.92</v>
      </c>
    </row>
    <row r="1062" spans="1:2">
      <c r="A1062" s="52">
        <v>32891</v>
      </c>
      <c r="B1062">
        <v>9.9700000000000006</v>
      </c>
    </row>
    <row r="1063" spans="1:2">
      <c r="A1063" s="52">
        <v>32892</v>
      </c>
      <c r="B1063">
        <v>9.9499999999999993</v>
      </c>
    </row>
    <row r="1064" spans="1:2">
      <c r="A1064" s="52">
        <v>32895</v>
      </c>
      <c r="B1064">
        <v>9.9600000000000009</v>
      </c>
    </row>
    <row r="1065" spans="1:2">
      <c r="A1065" s="52">
        <v>32896</v>
      </c>
      <c r="B1065">
        <v>9.9700000000000006</v>
      </c>
    </row>
    <row r="1066" spans="1:2">
      <c r="A1066" s="52">
        <v>32897</v>
      </c>
      <c r="B1066">
        <v>10</v>
      </c>
    </row>
    <row r="1067" spans="1:2">
      <c r="A1067" s="52">
        <v>32898</v>
      </c>
      <c r="B1067">
        <v>10</v>
      </c>
    </row>
    <row r="1068" spans="1:2">
      <c r="A1068" s="52">
        <v>32899</v>
      </c>
      <c r="B1068">
        <v>10.06</v>
      </c>
    </row>
    <row r="1069" spans="1:2">
      <c r="A1069" s="52">
        <v>32902</v>
      </c>
      <c r="B1069">
        <v>10.09</v>
      </c>
    </row>
    <row r="1070" spans="1:2">
      <c r="A1070" s="52">
        <v>32903</v>
      </c>
      <c r="B1070">
        <v>10.119999999999999</v>
      </c>
    </row>
    <row r="1071" spans="1:2">
      <c r="A1071" s="52">
        <v>32904</v>
      </c>
      <c r="B1071">
        <v>10.11</v>
      </c>
    </row>
    <row r="1072" spans="1:2">
      <c r="A1072" s="52">
        <v>32905</v>
      </c>
      <c r="B1072">
        <v>10.1</v>
      </c>
    </row>
    <row r="1073" spans="1:2">
      <c r="A1073" s="52">
        <v>32906</v>
      </c>
      <c r="B1073">
        <v>10.09</v>
      </c>
    </row>
    <row r="1074" spans="1:2">
      <c r="A1074" s="52">
        <v>32909</v>
      </c>
      <c r="B1074">
        <v>10.119999999999999</v>
      </c>
    </row>
    <row r="1075" spans="1:2">
      <c r="A1075" s="52">
        <v>32910</v>
      </c>
      <c r="B1075">
        <v>10.130000000000001</v>
      </c>
    </row>
    <row r="1076" spans="1:2">
      <c r="A1076" s="52">
        <v>32911</v>
      </c>
      <c r="B1076">
        <v>10.14</v>
      </c>
    </row>
    <row r="1077" spans="1:2">
      <c r="A1077" s="52">
        <v>32912</v>
      </c>
      <c r="B1077">
        <v>10.14</v>
      </c>
    </row>
    <row r="1078" spans="1:2">
      <c r="A1078" s="52">
        <v>32913</v>
      </c>
      <c r="B1078">
        <v>10.11</v>
      </c>
    </row>
    <row r="1079" spans="1:2">
      <c r="A1079" s="52">
        <v>32916</v>
      </c>
      <c r="B1079">
        <v>10.11</v>
      </c>
    </row>
    <row r="1080" spans="1:2">
      <c r="A1080" s="52">
        <v>32917</v>
      </c>
      <c r="B1080">
        <v>10.1</v>
      </c>
    </row>
    <row r="1081" spans="1:2">
      <c r="A1081" s="52">
        <v>32918</v>
      </c>
      <c r="B1081">
        <v>10.119999999999999</v>
      </c>
    </row>
    <row r="1082" spans="1:2">
      <c r="A1082" s="52">
        <v>32919</v>
      </c>
      <c r="B1082">
        <v>10.130000000000001</v>
      </c>
    </row>
    <row r="1083" spans="1:2">
      <c r="A1083" s="52">
        <v>32920</v>
      </c>
      <c r="B1083">
        <v>10.1</v>
      </c>
    </row>
    <row r="1084" spans="1:2">
      <c r="A1084" s="52">
        <v>32923</v>
      </c>
      <c r="B1084" t="s">
        <v>7113</v>
      </c>
    </row>
    <row r="1085" spans="1:2">
      <c r="A1085" s="52">
        <v>32924</v>
      </c>
      <c r="B1085">
        <v>10.14</v>
      </c>
    </row>
    <row r="1086" spans="1:2">
      <c r="A1086" s="52">
        <v>32925</v>
      </c>
      <c r="B1086">
        <v>10.199999999999999</v>
      </c>
    </row>
    <row r="1087" spans="1:2">
      <c r="A1087" s="52">
        <v>32926</v>
      </c>
      <c r="B1087">
        <v>10.199999999999999</v>
      </c>
    </row>
    <row r="1088" spans="1:2">
      <c r="A1088" s="52">
        <v>32927</v>
      </c>
      <c r="B1088">
        <v>10.210000000000001</v>
      </c>
    </row>
    <row r="1089" spans="1:2">
      <c r="A1089" s="52">
        <v>32930</v>
      </c>
      <c r="B1089">
        <v>10.220000000000001</v>
      </c>
    </row>
    <row r="1090" spans="1:2">
      <c r="A1090" s="52">
        <v>32931</v>
      </c>
      <c r="B1090">
        <v>10.19</v>
      </c>
    </row>
    <row r="1091" spans="1:2">
      <c r="A1091" s="52">
        <v>32932</v>
      </c>
      <c r="B1091">
        <v>10.19</v>
      </c>
    </row>
    <row r="1092" spans="1:2">
      <c r="A1092" s="52">
        <v>32933</v>
      </c>
      <c r="B1092">
        <v>10.199999999999999</v>
      </c>
    </row>
    <row r="1093" spans="1:2">
      <c r="A1093" s="52">
        <v>32934</v>
      </c>
      <c r="B1093">
        <v>10.199999999999999</v>
      </c>
    </row>
    <row r="1094" spans="1:2">
      <c r="A1094" s="52">
        <v>32937</v>
      </c>
      <c r="B1094">
        <v>10.28</v>
      </c>
    </row>
    <row r="1095" spans="1:2">
      <c r="A1095" s="52">
        <v>32938</v>
      </c>
      <c r="B1095">
        <v>10.24</v>
      </c>
    </row>
    <row r="1096" spans="1:2">
      <c r="A1096" s="52">
        <v>32939</v>
      </c>
      <c r="B1096">
        <v>10.19</v>
      </c>
    </row>
    <row r="1097" spans="1:2">
      <c r="A1097" s="52">
        <v>32940</v>
      </c>
      <c r="B1097">
        <v>10.23</v>
      </c>
    </row>
    <row r="1098" spans="1:2">
      <c r="A1098" s="52">
        <v>32941</v>
      </c>
      <c r="B1098">
        <v>10.24</v>
      </c>
    </row>
    <row r="1099" spans="1:2">
      <c r="A1099" s="52">
        <v>32944</v>
      </c>
      <c r="B1099">
        <v>10.24</v>
      </c>
    </row>
    <row r="1100" spans="1:2">
      <c r="A1100" s="52">
        <v>32945</v>
      </c>
      <c r="B1100">
        <v>10.23</v>
      </c>
    </row>
    <row r="1101" spans="1:2">
      <c r="A1101" s="52">
        <v>32946</v>
      </c>
      <c r="B1101">
        <v>10.23</v>
      </c>
    </row>
    <row r="1102" spans="1:2">
      <c r="A1102" s="52">
        <v>32947</v>
      </c>
      <c r="B1102">
        <v>10.23</v>
      </c>
    </row>
    <row r="1103" spans="1:2">
      <c r="A1103" s="52">
        <v>32948</v>
      </c>
      <c r="B1103">
        <v>10.19</v>
      </c>
    </row>
    <row r="1104" spans="1:2">
      <c r="A1104" s="52">
        <v>32951</v>
      </c>
      <c r="B1104">
        <v>10.199999999999999</v>
      </c>
    </row>
    <row r="1105" spans="1:2">
      <c r="A1105" s="52">
        <v>32952</v>
      </c>
      <c r="B1105">
        <v>10.16</v>
      </c>
    </row>
    <row r="1106" spans="1:2">
      <c r="A1106" s="52">
        <v>32953</v>
      </c>
      <c r="B1106">
        <v>10.16</v>
      </c>
    </row>
    <row r="1107" spans="1:2">
      <c r="A1107" s="52">
        <v>32954</v>
      </c>
      <c r="B1107">
        <v>10.17</v>
      </c>
    </row>
    <row r="1108" spans="1:2">
      <c r="A1108" s="52">
        <v>32955</v>
      </c>
      <c r="B1108">
        <v>10.17</v>
      </c>
    </row>
    <row r="1109" spans="1:2">
      <c r="A1109" s="52">
        <v>32958</v>
      </c>
      <c r="B1109">
        <v>10.18</v>
      </c>
    </row>
    <row r="1110" spans="1:2">
      <c r="A1110" s="52">
        <v>32959</v>
      </c>
      <c r="B1110">
        <v>10.17</v>
      </c>
    </row>
    <row r="1111" spans="1:2">
      <c r="A1111" s="52">
        <v>32960</v>
      </c>
      <c r="B1111">
        <v>10.199999999999999</v>
      </c>
    </row>
    <row r="1112" spans="1:2">
      <c r="A1112" s="52">
        <v>32961</v>
      </c>
      <c r="B1112">
        <v>10.210000000000001</v>
      </c>
    </row>
    <row r="1113" spans="1:2">
      <c r="A1113" s="52">
        <v>32962</v>
      </c>
      <c r="B1113">
        <v>10.23</v>
      </c>
    </row>
    <row r="1114" spans="1:2">
      <c r="A1114" s="52">
        <v>32965</v>
      </c>
      <c r="B1114">
        <v>10.24</v>
      </c>
    </row>
    <row r="1115" spans="1:2">
      <c r="A1115" s="52">
        <v>32966</v>
      </c>
      <c r="B1115">
        <v>10.220000000000001</v>
      </c>
    </row>
    <row r="1116" spans="1:2">
      <c r="A1116" s="52">
        <v>32967</v>
      </c>
      <c r="B1116">
        <v>10.210000000000001</v>
      </c>
    </row>
    <row r="1117" spans="1:2">
      <c r="A1117" s="52">
        <v>32968</v>
      </c>
      <c r="B1117">
        <v>10.210000000000001</v>
      </c>
    </row>
    <row r="1118" spans="1:2">
      <c r="A1118" s="52">
        <v>32969</v>
      </c>
      <c r="B1118">
        <v>10.199999999999999</v>
      </c>
    </row>
    <row r="1119" spans="1:2">
      <c r="A1119" s="52">
        <v>32972</v>
      </c>
      <c r="B1119">
        <v>10.19</v>
      </c>
    </row>
    <row r="1120" spans="1:2">
      <c r="A1120" s="52">
        <v>32973</v>
      </c>
      <c r="B1120">
        <v>10.18</v>
      </c>
    </row>
    <row r="1121" spans="1:2">
      <c r="A1121" s="52">
        <v>32974</v>
      </c>
      <c r="B1121">
        <v>10.18</v>
      </c>
    </row>
    <row r="1122" spans="1:2">
      <c r="A1122" s="52">
        <v>32975</v>
      </c>
      <c r="B1122">
        <v>10.17</v>
      </c>
    </row>
    <row r="1123" spans="1:2">
      <c r="A1123" s="52">
        <v>32976</v>
      </c>
      <c r="B1123" t="s">
        <v>7113</v>
      </c>
    </row>
    <row r="1124" spans="1:2">
      <c r="A1124" s="52">
        <v>32979</v>
      </c>
      <c r="B1124">
        <v>10.19</v>
      </c>
    </row>
    <row r="1125" spans="1:2">
      <c r="A1125" s="52">
        <v>32980</v>
      </c>
      <c r="B1125">
        <v>10.24</v>
      </c>
    </row>
    <row r="1126" spans="1:2">
      <c r="A1126" s="52">
        <v>32981</v>
      </c>
      <c r="B1126">
        <v>10.31</v>
      </c>
    </row>
    <row r="1127" spans="1:2">
      <c r="A1127" s="52">
        <v>32982</v>
      </c>
      <c r="B1127">
        <v>10.32</v>
      </c>
    </row>
    <row r="1128" spans="1:2">
      <c r="A1128" s="52">
        <v>32983</v>
      </c>
      <c r="B1128">
        <v>10.37</v>
      </c>
    </row>
    <row r="1129" spans="1:2">
      <c r="A1129" s="52">
        <v>32986</v>
      </c>
      <c r="B1129">
        <v>10.42</v>
      </c>
    </row>
    <row r="1130" spans="1:2">
      <c r="A1130" s="52">
        <v>32987</v>
      </c>
      <c r="B1130">
        <v>10.42</v>
      </c>
    </row>
    <row r="1131" spans="1:2">
      <c r="A1131" s="52">
        <v>32988</v>
      </c>
      <c r="B1131">
        <v>10.42</v>
      </c>
    </row>
    <row r="1132" spans="1:2">
      <c r="A1132" s="52">
        <v>32989</v>
      </c>
      <c r="B1132">
        <v>10.49</v>
      </c>
    </row>
    <row r="1133" spans="1:2">
      <c r="A1133" s="52">
        <v>32990</v>
      </c>
      <c r="B1133">
        <v>10.51</v>
      </c>
    </row>
    <row r="1134" spans="1:2">
      <c r="A1134" s="52">
        <v>32993</v>
      </c>
      <c r="B1134">
        <v>10.54</v>
      </c>
    </row>
    <row r="1135" spans="1:2">
      <c r="A1135" s="52">
        <v>32994</v>
      </c>
      <c r="B1135">
        <v>10.55</v>
      </c>
    </row>
    <row r="1136" spans="1:2">
      <c r="A1136" s="52">
        <v>32995</v>
      </c>
      <c r="B1136">
        <v>10.56</v>
      </c>
    </row>
    <row r="1137" spans="1:2">
      <c r="A1137" s="52">
        <v>32996</v>
      </c>
      <c r="B1137">
        <v>10.55</v>
      </c>
    </row>
    <row r="1138" spans="1:2">
      <c r="A1138" s="52">
        <v>32997</v>
      </c>
      <c r="B1138">
        <v>10.51</v>
      </c>
    </row>
    <row r="1139" spans="1:2">
      <c r="A1139" s="52">
        <v>33000</v>
      </c>
      <c r="B1139">
        <v>10.52</v>
      </c>
    </row>
    <row r="1140" spans="1:2">
      <c r="A1140" s="52">
        <v>33001</v>
      </c>
      <c r="B1140">
        <v>10.51</v>
      </c>
    </row>
    <row r="1141" spans="1:2">
      <c r="A1141" s="52">
        <v>33002</v>
      </c>
      <c r="B1141">
        <v>10.49</v>
      </c>
    </row>
    <row r="1142" spans="1:2">
      <c r="A1142" s="52">
        <v>33003</v>
      </c>
      <c r="B1142">
        <v>10.5</v>
      </c>
    </row>
    <row r="1143" spans="1:2">
      <c r="A1143" s="52">
        <v>33004</v>
      </c>
      <c r="B1143">
        <v>10.41</v>
      </c>
    </row>
    <row r="1144" spans="1:2">
      <c r="A1144" s="52">
        <v>33007</v>
      </c>
      <c r="B1144">
        <v>10.37</v>
      </c>
    </row>
    <row r="1145" spans="1:2">
      <c r="A1145" s="52">
        <v>33008</v>
      </c>
      <c r="B1145">
        <v>10.37</v>
      </c>
    </row>
    <row r="1146" spans="1:2">
      <c r="A1146" s="52">
        <v>33009</v>
      </c>
      <c r="B1146">
        <v>10.37</v>
      </c>
    </row>
    <row r="1147" spans="1:2">
      <c r="A1147" s="52">
        <v>33010</v>
      </c>
      <c r="B1147">
        <v>10.34</v>
      </c>
    </row>
    <row r="1148" spans="1:2">
      <c r="A1148" s="52">
        <v>33011</v>
      </c>
      <c r="B1148">
        <v>10.37</v>
      </c>
    </row>
    <row r="1149" spans="1:2">
      <c r="A1149" s="52">
        <v>33014</v>
      </c>
      <c r="B1149">
        <v>10.38</v>
      </c>
    </row>
    <row r="1150" spans="1:2">
      <c r="A1150" s="52">
        <v>33015</v>
      </c>
      <c r="B1150">
        <v>10.35</v>
      </c>
    </row>
    <row r="1151" spans="1:2">
      <c r="A1151" s="52">
        <v>33016</v>
      </c>
      <c r="B1151">
        <v>10.34</v>
      </c>
    </row>
    <row r="1152" spans="1:2">
      <c r="A1152" s="52">
        <v>33017</v>
      </c>
      <c r="B1152">
        <v>10.32</v>
      </c>
    </row>
    <row r="1153" spans="1:2">
      <c r="A1153" s="52">
        <v>33018</v>
      </c>
      <c r="B1153">
        <v>10.31</v>
      </c>
    </row>
    <row r="1154" spans="1:2">
      <c r="A1154" s="52">
        <v>33021</v>
      </c>
      <c r="B1154" t="s">
        <v>7113</v>
      </c>
    </row>
    <row r="1155" spans="1:2">
      <c r="A1155" s="52">
        <v>33022</v>
      </c>
      <c r="B1155">
        <v>10.32</v>
      </c>
    </row>
    <row r="1156" spans="1:2">
      <c r="A1156" s="52">
        <v>33023</v>
      </c>
      <c r="B1156">
        <v>10.3</v>
      </c>
    </row>
    <row r="1157" spans="1:2">
      <c r="A1157" s="52">
        <v>33024</v>
      </c>
      <c r="B1157">
        <v>10.31</v>
      </c>
    </row>
    <row r="1158" spans="1:2">
      <c r="A1158" s="52">
        <v>33025</v>
      </c>
      <c r="B1158">
        <v>10.23</v>
      </c>
    </row>
    <row r="1159" spans="1:2">
      <c r="A1159" s="52">
        <v>33028</v>
      </c>
      <c r="B1159">
        <v>10.210000000000001</v>
      </c>
    </row>
    <row r="1160" spans="1:2">
      <c r="A1160" s="52">
        <v>33029</v>
      </c>
      <c r="B1160">
        <v>10.210000000000001</v>
      </c>
    </row>
    <row r="1161" spans="1:2">
      <c r="A1161" s="52">
        <v>33030</v>
      </c>
      <c r="B1161">
        <v>10.220000000000001</v>
      </c>
    </row>
    <row r="1162" spans="1:2">
      <c r="A1162" s="52">
        <v>33031</v>
      </c>
      <c r="B1162">
        <v>10.210000000000001</v>
      </c>
    </row>
    <row r="1163" spans="1:2">
      <c r="A1163" s="52">
        <v>33032</v>
      </c>
      <c r="B1163">
        <v>10.210000000000001</v>
      </c>
    </row>
    <row r="1164" spans="1:2">
      <c r="A1164" s="52">
        <v>33035</v>
      </c>
      <c r="B1164">
        <v>10.220000000000001</v>
      </c>
    </row>
    <row r="1165" spans="1:2">
      <c r="A1165" s="52">
        <v>33036</v>
      </c>
      <c r="B1165">
        <v>10.19</v>
      </c>
    </row>
    <row r="1166" spans="1:2">
      <c r="A1166" s="52">
        <v>33037</v>
      </c>
      <c r="B1166">
        <v>10.16</v>
      </c>
    </row>
    <row r="1167" spans="1:2">
      <c r="A1167" s="52">
        <v>33038</v>
      </c>
      <c r="B1167">
        <v>10.17</v>
      </c>
    </row>
    <row r="1168" spans="1:2">
      <c r="A1168" s="52">
        <v>33039</v>
      </c>
      <c r="B1168">
        <v>10.19</v>
      </c>
    </row>
    <row r="1169" spans="1:2">
      <c r="A1169" s="52">
        <v>33042</v>
      </c>
      <c r="B1169">
        <v>10.199999999999999</v>
      </c>
    </row>
    <row r="1170" spans="1:2">
      <c r="A1170" s="52">
        <v>33043</v>
      </c>
      <c r="B1170">
        <v>10.220000000000001</v>
      </c>
    </row>
    <row r="1171" spans="1:2">
      <c r="A1171" s="52">
        <v>33044</v>
      </c>
      <c r="B1171">
        <v>10.27</v>
      </c>
    </row>
    <row r="1172" spans="1:2">
      <c r="A1172" s="52">
        <v>33045</v>
      </c>
      <c r="B1172">
        <v>10.25</v>
      </c>
    </row>
    <row r="1173" spans="1:2">
      <c r="A1173" s="52">
        <v>33046</v>
      </c>
      <c r="B1173">
        <v>10.24</v>
      </c>
    </row>
    <row r="1174" spans="1:2">
      <c r="A1174" s="52">
        <v>33049</v>
      </c>
      <c r="B1174">
        <v>10.26</v>
      </c>
    </row>
    <row r="1175" spans="1:2">
      <c r="A1175" s="52">
        <v>33050</v>
      </c>
      <c r="B1175">
        <v>10.26</v>
      </c>
    </row>
    <row r="1176" spans="1:2">
      <c r="A1176" s="52">
        <v>33051</v>
      </c>
      <c r="B1176">
        <v>10.25</v>
      </c>
    </row>
    <row r="1177" spans="1:2">
      <c r="A1177" s="52">
        <v>33052</v>
      </c>
      <c r="B1177">
        <v>10.24</v>
      </c>
    </row>
    <row r="1178" spans="1:2">
      <c r="A1178" s="52">
        <v>33053</v>
      </c>
      <c r="B1178">
        <v>10.220000000000001</v>
      </c>
    </row>
    <row r="1179" spans="1:2">
      <c r="A1179" s="52">
        <v>33056</v>
      </c>
      <c r="B1179">
        <v>10.210000000000001</v>
      </c>
    </row>
    <row r="1180" spans="1:2">
      <c r="A1180" s="52">
        <v>33057</v>
      </c>
      <c r="B1180">
        <v>10.199999999999999</v>
      </c>
    </row>
    <row r="1181" spans="1:2">
      <c r="A1181" s="52">
        <v>33058</v>
      </c>
      <c r="B1181" t="s">
        <v>7113</v>
      </c>
    </row>
    <row r="1182" spans="1:2">
      <c r="A1182" s="52">
        <v>33059</v>
      </c>
      <c r="B1182">
        <v>10.18</v>
      </c>
    </row>
    <row r="1183" spans="1:2">
      <c r="A1183" s="52">
        <v>33060</v>
      </c>
      <c r="B1183">
        <v>10.210000000000001</v>
      </c>
    </row>
    <row r="1184" spans="1:2">
      <c r="A1184" s="52">
        <v>33063</v>
      </c>
      <c r="B1184">
        <v>10.24</v>
      </c>
    </row>
    <row r="1185" spans="1:2">
      <c r="A1185" s="52">
        <v>33064</v>
      </c>
      <c r="B1185">
        <v>10.24</v>
      </c>
    </row>
    <row r="1186" spans="1:2">
      <c r="A1186" s="52">
        <v>33065</v>
      </c>
      <c r="B1186">
        <v>10.24</v>
      </c>
    </row>
    <row r="1187" spans="1:2">
      <c r="A1187" s="52">
        <v>33066</v>
      </c>
      <c r="B1187">
        <v>10.220000000000001</v>
      </c>
    </row>
    <row r="1188" spans="1:2">
      <c r="A1188" s="52">
        <v>33067</v>
      </c>
      <c r="B1188">
        <v>10.199999999999999</v>
      </c>
    </row>
    <row r="1189" spans="1:2">
      <c r="A1189" s="52">
        <v>33070</v>
      </c>
      <c r="B1189">
        <v>10.18</v>
      </c>
    </row>
    <row r="1190" spans="1:2">
      <c r="A1190" s="52">
        <v>33071</v>
      </c>
      <c r="B1190">
        <v>10.17</v>
      </c>
    </row>
    <row r="1191" spans="1:2">
      <c r="A1191" s="52">
        <v>33072</v>
      </c>
      <c r="B1191">
        <v>10.210000000000001</v>
      </c>
    </row>
    <row r="1192" spans="1:2">
      <c r="A1192" s="52">
        <v>33073</v>
      </c>
      <c r="B1192">
        <v>10.19</v>
      </c>
    </row>
    <row r="1193" spans="1:2">
      <c r="A1193" s="52">
        <v>33074</v>
      </c>
      <c r="B1193">
        <v>10.19</v>
      </c>
    </row>
    <row r="1194" spans="1:2">
      <c r="A1194" s="52">
        <v>33077</v>
      </c>
      <c r="B1194">
        <v>10.199999999999999</v>
      </c>
    </row>
    <row r="1195" spans="1:2">
      <c r="A1195" s="52">
        <v>33078</v>
      </c>
      <c r="B1195">
        <v>10.210000000000001</v>
      </c>
    </row>
    <row r="1196" spans="1:2">
      <c r="A1196" s="52">
        <v>33079</v>
      </c>
      <c r="B1196">
        <v>10.210000000000001</v>
      </c>
    </row>
    <row r="1197" spans="1:2">
      <c r="A1197" s="52">
        <v>33080</v>
      </c>
      <c r="B1197">
        <v>10.18</v>
      </c>
    </row>
    <row r="1198" spans="1:2">
      <c r="A1198" s="52">
        <v>33081</v>
      </c>
      <c r="B1198">
        <v>10.17</v>
      </c>
    </row>
    <row r="1199" spans="1:2">
      <c r="A1199" s="52">
        <v>33084</v>
      </c>
      <c r="B1199">
        <v>10.130000000000001</v>
      </c>
    </row>
    <row r="1200" spans="1:2">
      <c r="A1200" s="52">
        <v>33085</v>
      </c>
      <c r="B1200">
        <v>10.130000000000001</v>
      </c>
    </row>
    <row r="1201" spans="1:2">
      <c r="A1201" s="52">
        <v>33086</v>
      </c>
      <c r="B1201">
        <v>10.11</v>
      </c>
    </row>
    <row r="1202" spans="1:2">
      <c r="A1202" s="52">
        <v>33087</v>
      </c>
      <c r="B1202">
        <v>10.15</v>
      </c>
    </row>
    <row r="1203" spans="1:2">
      <c r="A1203" s="52">
        <v>33088</v>
      </c>
      <c r="B1203">
        <v>10.19</v>
      </c>
    </row>
    <row r="1204" spans="1:2">
      <c r="A1204" s="52">
        <v>33091</v>
      </c>
      <c r="B1204">
        <v>10.32</v>
      </c>
    </row>
    <row r="1205" spans="1:2">
      <c r="A1205" s="52">
        <v>33092</v>
      </c>
      <c r="B1205">
        <v>10.33</v>
      </c>
    </row>
    <row r="1206" spans="1:2">
      <c r="A1206" s="52">
        <v>33093</v>
      </c>
      <c r="B1206">
        <v>10.37</v>
      </c>
    </row>
    <row r="1207" spans="1:2">
      <c r="A1207" s="52">
        <v>33094</v>
      </c>
      <c r="B1207">
        <v>10.34</v>
      </c>
    </row>
    <row r="1208" spans="1:2">
      <c r="A1208" s="52">
        <v>33095</v>
      </c>
      <c r="B1208">
        <v>10.34</v>
      </c>
    </row>
    <row r="1209" spans="1:2">
      <c r="A1209" s="52">
        <v>33098</v>
      </c>
      <c r="B1209">
        <v>10.33</v>
      </c>
    </row>
    <row r="1210" spans="1:2">
      <c r="A1210" s="52">
        <v>33099</v>
      </c>
      <c r="B1210">
        <v>10.33</v>
      </c>
    </row>
    <row r="1211" spans="1:2">
      <c r="A1211" s="52">
        <v>33100</v>
      </c>
      <c r="B1211">
        <v>10.34</v>
      </c>
    </row>
    <row r="1212" spans="1:2">
      <c r="A1212" s="52">
        <v>33101</v>
      </c>
      <c r="B1212">
        <v>10.39</v>
      </c>
    </row>
    <row r="1213" spans="1:2">
      <c r="A1213" s="52">
        <v>33102</v>
      </c>
      <c r="B1213">
        <v>10.41</v>
      </c>
    </row>
    <row r="1214" spans="1:2">
      <c r="A1214" s="52">
        <v>33105</v>
      </c>
      <c r="B1214">
        <v>10.48</v>
      </c>
    </row>
    <row r="1215" spans="1:2">
      <c r="A1215" s="52">
        <v>33106</v>
      </c>
      <c r="B1215">
        <v>10.52</v>
      </c>
    </row>
    <row r="1216" spans="1:2">
      <c r="A1216" s="52">
        <v>33107</v>
      </c>
      <c r="B1216">
        <v>10.54</v>
      </c>
    </row>
    <row r="1217" spans="1:2">
      <c r="A1217" s="52">
        <v>33108</v>
      </c>
      <c r="B1217">
        <v>10.53</v>
      </c>
    </row>
    <row r="1218" spans="1:2">
      <c r="A1218" s="52">
        <v>33109</v>
      </c>
      <c r="B1218">
        <v>10.64</v>
      </c>
    </row>
    <row r="1219" spans="1:2">
      <c r="A1219" s="52">
        <v>33112</v>
      </c>
      <c r="B1219">
        <v>10.58</v>
      </c>
    </row>
    <row r="1220" spans="1:2">
      <c r="A1220" s="52">
        <v>33113</v>
      </c>
      <c r="B1220">
        <v>10.55</v>
      </c>
    </row>
    <row r="1221" spans="1:2">
      <c r="A1221" s="52">
        <v>33114</v>
      </c>
      <c r="B1221">
        <v>10.56</v>
      </c>
    </row>
    <row r="1222" spans="1:2">
      <c r="A1222" s="52">
        <v>33115</v>
      </c>
      <c r="B1222">
        <v>10.58</v>
      </c>
    </row>
    <row r="1223" spans="1:2">
      <c r="A1223" s="52">
        <v>33116</v>
      </c>
      <c r="B1223">
        <v>10.55</v>
      </c>
    </row>
    <row r="1224" spans="1:2">
      <c r="A1224" s="52">
        <v>33119</v>
      </c>
      <c r="B1224" t="s">
        <v>7113</v>
      </c>
    </row>
    <row r="1225" spans="1:2">
      <c r="A1225" s="52">
        <v>33120</v>
      </c>
      <c r="B1225">
        <v>10.57</v>
      </c>
    </row>
    <row r="1226" spans="1:2">
      <c r="A1226" s="52">
        <v>33121</v>
      </c>
      <c r="B1226">
        <v>10.54</v>
      </c>
    </row>
    <row r="1227" spans="1:2">
      <c r="A1227" s="52">
        <v>33122</v>
      </c>
      <c r="B1227">
        <v>10.53</v>
      </c>
    </row>
    <row r="1228" spans="1:2">
      <c r="A1228" s="52">
        <v>33123</v>
      </c>
      <c r="B1228">
        <v>10.52</v>
      </c>
    </row>
    <row r="1229" spans="1:2">
      <c r="A1229" s="52">
        <v>33126</v>
      </c>
      <c r="B1229">
        <v>10.5</v>
      </c>
    </row>
    <row r="1230" spans="1:2">
      <c r="A1230" s="52">
        <v>33127</v>
      </c>
      <c r="B1230">
        <v>10.61</v>
      </c>
    </row>
    <row r="1231" spans="1:2">
      <c r="A1231" s="52">
        <v>33128</v>
      </c>
      <c r="B1231">
        <v>10.59</v>
      </c>
    </row>
    <row r="1232" spans="1:2">
      <c r="A1232" s="52">
        <v>33129</v>
      </c>
      <c r="B1232">
        <v>10.56</v>
      </c>
    </row>
    <row r="1233" spans="1:2">
      <c r="A1233" s="52">
        <v>33130</v>
      </c>
      <c r="B1233">
        <v>10.59</v>
      </c>
    </row>
    <row r="1234" spans="1:2">
      <c r="A1234" s="52">
        <v>33133</v>
      </c>
      <c r="B1234">
        <v>10.64</v>
      </c>
    </row>
    <row r="1235" spans="1:2">
      <c r="A1235" s="52">
        <v>33134</v>
      </c>
      <c r="B1235">
        <v>10.65</v>
      </c>
    </row>
    <row r="1236" spans="1:2">
      <c r="A1236" s="52">
        <v>33135</v>
      </c>
      <c r="B1236">
        <v>10.66</v>
      </c>
    </row>
    <row r="1237" spans="1:2">
      <c r="A1237" s="52">
        <v>33136</v>
      </c>
      <c r="B1237">
        <v>10.64</v>
      </c>
    </row>
    <row r="1238" spans="1:2">
      <c r="A1238" s="52">
        <v>33137</v>
      </c>
      <c r="B1238">
        <v>10.69</v>
      </c>
    </row>
    <row r="1239" spans="1:2">
      <c r="A1239" s="52">
        <v>33140</v>
      </c>
      <c r="B1239">
        <v>10.73</v>
      </c>
    </row>
    <row r="1240" spans="1:2">
      <c r="A1240" s="52">
        <v>33141</v>
      </c>
      <c r="B1240">
        <v>10.77</v>
      </c>
    </row>
    <row r="1241" spans="1:2">
      <c r="A1241" s="52">
        <v>33142</v>
      </c>
      <c r="B1241">
        <v>10.77</v>
      </c>
    </row>
    <row r="1242" spans="1:2">
      <c r="A1242" s="52">
        <v>33143</v>
      </c>
      <c r="B1242">
        <v>10.76</v>
      </c>
    </row>
    <row r="1243" spans="1:2">
      <c r="A1243" s="52">
        <v>33144</v>
      </c>
      <c r="B1243">
        <v>10.76</v>
      </c>
    </row>
    <row r="1244" spans="1:2">
      <c r="A1244" s="52">
        <v>33147</v>
      </c>
      <c r="B1244">
        <v>10.67</v>
      </c>
    </row>
    <row r="1245" spans="1:2">
      <c r="A1245" s="52">
        <v>33148</v>
      </c>
      <c r="B1245">
        <v>10.65</v>
      </c>
    </row>
    <row r="1246" spans="1:2">
      <c r="A1246" s="52">
        <v>33149</v>
      </c>
      <c r="B1246">
        <v>10.65</v>
      </c>
    </row>
    <row r="1247" spans="1:2">
      <c r="A1247" s="52">
        <v>33150</v>
      </c>
      <c r="B1247">
        <v>10.64</v>
      </c>
    </row>
    <row r="1248" spans="1:2">
      <c r="A1248" s="52">
        <v>33151</v>
      </c>
      <c r="B1248">
        <v>10.65</v>
      </c>
    </row>
    <row r="1249" spans="1:2">
      <c r="A1249" s="52">
        <v>33154</v>
      </c>
      <c r="B1249">
        <v>10.64</v>
      </c>
    </row>
    <row r="1250" spans="1:2">
      <c r="A1250" s="52">
        <v>33155</v>
      </c>
      <c r="B1250">
        <v>10.69</v>
      </c>
    </row>
    <row r="1251" spans="1:2">
      <c r="A1251" s="52">
        <v>33156</v>
      </c>
      <c r="B1251">
        <v>10.76</v>
      </c>
    </row>
    <row r="1252" spans="1:2">
      <c r="A1252" s="52">
        <v>33157</v>
      </c>
      <c r="B1252">
        <v>10.8</v>
      </c>
    </row>
    <row r="1253" spans="1:2">
      <c r="A1253" s="52">
        <v>33158</v>
      </c>
      <c r="B1253">
        <v>10.81</v>
      </c>
    </row>
    <row r="1254" spans="1:2">
      <c r="A1254" s="52">
        <v>33161</v>
      </c>
      <c r="B1254">
        <v>10.8</v>
      </c>
    </row>
    <row r="1255" spans="1:2">
      <c r="A1255" s="52">
        <v>33162</v>
      </c>
      <c r="B1255">
        <v>10.81</v>
      </c>
    </row>
    <row r="1256" spans="1:2">
      <c r="A1256" s="52">
        <v>33163</v>
      </c>
      <c r="B1256">
        <v>10.81</v>
      </c>
    </row>
    <row r="1257" spans="1:2">
      <c r="A1257" s="52">
        <v>33164</v>
      </c>
      <c r="B1257">
        <v>10.78</v>
      </c>
    </row>
    <row r="1258" spans="1:2">
      <c r="A1258" s="52">
        <v>33165</v>
      </c>
      <c r="B1258">
        <v>10.74</v>
      </c>
    </row>
    <row r="1259" spans="1:2">
      <c r="A1259" s="52">
        <v>33168</v>
      </c>
      <c r="B1259">
        <v>10.75</v>
      </c>
    </row>
    <row r="1260" spans="1:2">
      <c r="A1260" s="52">
        <v>33169</v>
      </c>
      <c r="B1260">
        <v>10.75</v>
      </c>
    </row>
    <row r="1261" spans="1:2">
      <c r="A1261" s="52">
        <v>33170</v>
      </c>
      <c r="B1261">
        <v>10.77</v>
      </c>
    </row>
    <row r="1262" spans="1:2">
      <c r="A1262" s="52">
        <v>33171</v>
      </c>
      <c r="B1262">
        <v>10.75</v>
      </c>
    </row>
    <row r="1263" spans="1:2">
      <c r="A1263" s="52">
        <v>33172</v>
      </c>
      <c r="B1263">
        <v>10.74</v>
      </c>
    </row>
    <row r="1264" spans="1:2">
      <c r="A1264" s="52">
        <v>33175</v>
      </c>
      <c r="B1264">
        <v>10.74</v>
      </c>
    </row>
    <row r="1265" spans="1:2">
      <c r="A1265" s="52">
        <v>33176</v>
      </c>
      <c r="B1265">
        <v>10.8</v>
      </c>
    </row>
    <row r="1266" spans="1:2">
      <c r="A1266" s="52">
        <v>33177</v>
      </c>
      <c r="B1266">
        <v>10.78</v>
      </c>
    </row>
    <row r="1267" spans="1:2">
      <c r="A1267" s="52">
        <v>33178</v>
      </c>
      <c r="B1267">
        <v>10.73</v>
      </c>
    </row>
    <row r="1268" spans="1:2">
      <c r="A1268" s="52">
        <v>33179</v>
      </c>
      <c r="B1268">
        <v>10.73</v>
      </c>
    </row>
    <row r="1269" spans="1:2">
      <c r="A1269" s="52">
        <v>33182</v>
      </c>
      <c r="B1269">
        <v>10.77</v>
      </c>
    </row>
    <row r="1270" spans="1:2">
      <c r="A1270" s="52">
        <v>33183</v>
      </c>
      <c r="B1270">
        <v>10.77</v>
      </c>
    </row>
    <row r="1271" spans="1:2">
      <c r="A1271" s="52">
        <v>33184</v>
      </c>
      <c r="B1271">
        <v>10.72</v>
      </c>
    </row>
    <row r="1272" spans="1:2">
      <c r="A1272" s="52">
        <v>33185</v>
      </c>
      <c r="B1272">
        <v>10.75</v>
      </c>
    </row>
    <row r="1273" spans="1:2">
      <c r="A1273" s="52">
        <v>33186</v>
      </c>
      <c r="B1273">
        <v>10.73</v>
      </c>
    </row>
    <row r="1274" spans="1:2">
      <c r="A1274" s="52">
        <v>33189</v>
      </c>
      <c r="B1274">
        <v>10.71</v>
      </c>
    </row>
    <row r="1275" spans="1:2">
      <c r="A1275" s="52">
        <v>33190</v>
      </c>
      <c r="B1275">
        <v>10.65</v>
      </c>
    </row>
    <row r="1276" spans="1:2">
      <c r="A1276" s="52">
        <v>33191</v>
      </c>
      <c r="B1276">
        <v>10.66</v>
      </c>
    </row>
    <row r="1277" spans="1:2">
      <c r="A1277" s="52">
        <v>33192</v>
      </c>
      <c r="B1277">
        <v>10.63</v>
      </c>
    </row>
    <row r="1278" spans="1:2">
      <c r="A1278" s="52">
        <v>33193</v>
      </c>
      <c r="B1278">
        <v>10.53</v>
      </c>
    </row>
    <row r="1279" spans="1:2">
      <c r="A1279" s="52">
        <v>33196</v>
      </c>
      <c r="B1279">
        <v>10.53</v>
      </c>
    </row>
    <row r="1280" spans="1:2">
      <c r="A1280" s="52">
        <v>33197</v>
      </c>
      <c r="B1280">
        <v>10.54</v>
      </c>
    </row>
    <row r="1281" spans="1:2">
      <c r="A1281" s="52">
        <v>33198</v>
      </c>
      <c r="B1281">
        <v>10.51</v>
      </c>
    </row>
    <row r="1282" spans="1:2">
      <c r="A1282" s="52">
        <v>33199</v>
      </c>
      <c r="B1282" t="s">
        <v>7113</v>
      </c>
    </row>
    <row r="1283" spans="1:2">
      <c r="A1283" s="52">
        <v>33200</v>
      </c>
      <c r="B1283">
        <v>10.5</v>
      </c>
    </row>
    <row r="1284" spans="1:2">
      <c r="A1284" s="52">
        <v>33203</v>
      </c>
      <c r="B1284">
        <v>10.52</v>
      </c>
    </row>
    <row r="1285" spans="1:2">
      <c r="A1285" s="52">
        <v>33204</v>
      </c>
      <c r="B1285">
        <v>10.51</v>
      </c>
    </row>
    <row r="1286" spans="1:2">
      <c r="A1286" s="52">
        <v>33205</v>
      </c>
      <c r="B1286">
        <v>10.52</v>
      </c>
    </row>
    <row r="1287" spans="1:2">
      <c r="A1287" s="52">
        <v>33206</v>
      </c>
      <c r="B1287">
        <v>10.55</v>
      </c>
    </row>
    <row r="1288" spans="1:2">
      <c r="A1288" s="52">
        <v>33207</v>
      </c>
      <c r="B1288">
        <v>10.53</v>
      </c>
    </row>
    <row r="1289" spans="1:2">
      <c r="A1289" s="52">
        <v>33210</v>
      </c>
      <c r="B1289">
        <v>10.47</v>
      </c>
    </row>
    <row r="1290" spans="1:2">
      <c r="A1290" s="52">
        <v>33211</v>
      </c>
      <c r="B1290">
        <v>10.48</v>
      </c>
    </row>
    <row r="1291" spans="1:2">
      <c r="A1291" s="52">
        <v>33212</v>
      </c>
      <c r="B1291">
        <v>10.47</v>
      </c>
    </row>
    <row r="1292" spans="1:2">
      <c r="A1292" s="52">
        <v>33213</v>
      </c>
      <c r="B1292">
        <v>10.47</v>
      </c>
    </row>
    <row r="1293" spans="1:2">
      <c r="A1293" s="52">
        <v>33214</v>
      </c>
      <c r="B1293">
        <v>10.43</v>
      </c>
    </row>
    <row r="1294" spans="1:2">
      <c r="A1294" s="52">
        <v>33217</v>
      </c>
      <c r="B1294">
        <v>10.36</v>
      </c>
    </row>
    <row r="1295" spans="1:2">
      <c r="A1295" s="52">
        <v>33218</v>
      </c>
      <c r="B1295">
        <v>10.36</v>
      </c>
    </row>
    <row r="1296" spans="1:2">
      <c r="A1296" s="52">
        <v>33219</v>
      </c>
      <c r="B1296">
        <v>10.36</v>
      </c>
    </row>
    <row r="1297" spans="1:2">
      <c r="A1297" s="52">
        <v>33220</v>
      </c>
      <c r="B1297">
        <v>10.36</v>
      </c>
    </row>
    <row r="1298" spans="1:2">
      <c r="A1298" s="52">
        <v>33221</v>
      </c>
      <c r="B1298">
        <v>10.42</v>
      </c>
    </row>
    <row r="1299" spans="1:2">
      <c r="A1299" s="52">
        <v>33224</v>
      </c>
      <c r="B1299">
        <v>10.44</v>
      </c>
    </row>
    <row r="1300" spans="1:2">
      <c r="A1300" s="52">
        <v>33225</v>
      </c>
      <c r="B1300">
        <v>10.39</v>
      </c>
    </row>
    <row r="1301" spans="1:2">
      <c r="A1301" s="52">
        <v>33226</v>
      </c>
      <c r="B1301">
        <v>10.41</v>
      </c>
    </row>
    <row r="1302" spans="1:2">
      <c r="A1302" s="52">
        <v>33227</v>
      </c>
      <c r="B1302">
        <v>10.46</v>
      </c>
    </row>
    <row r="1303" spans="1:2">
      <c r="A1303" s="52">
        <v>33228</v>
      </c>
      <c r="B1303">
        <v>10.5</v>
      </c>
    </row>
    <row r="1304" spans="1:2">
      <c r="A1304" s="52">
        <v>33231</v>
      </c>
      <c r="B1304">
        <v>10.49</v>
      </c>
    </row>
    <row r="1305" spans="1:2">
      <c r="A1305" s="52">
        <v>33232</v>
      </c>
      <c r="B1305" t="s">
        <v>7113</v>
      </c>
    </row>
    <row r="1306" spans="1:2">
      <c r="A1306" s="52">
        <v>33233</v>
      </c>
      <c r="B1306">
        <v>10.48</v>
      </c>
    </row>
    <row r="1307" spans="1:2">
      <c r="A1307" s="52">
        <v>33234</v>
      </c>
      <c r="B1307">
        <v>10.45</v>
      </c>
    </row>
    <row r="1308" spans="1:2">
      <c r="A1308" s="52">
        <v>33235</v>
      </c>
      <c r="B1308">
        <v>10.46</v>
      </c>
    </row>
    <row r="1309" spans="1:2">
      <c r="A1309" s="52">
        <v>33238</v>
      </c>
      <c r="B1309">
        <v>10.43</v>
      </c>
    </row>
    <row r="1310" spans="1:2">
      <c r="A1310" s="52">
        <v>33239</v>
      </c>
      <c r="B1310" t="s">
        <v>7113</v>
      </c>
    </row>
    <row r="1311" spans="1:2">
      <c r="A1311" s="52">
        <v>33240</v>
      </c>
      <c r="B1311">
        <v>10.39</v>
      </c>
    </row>
    <row r="1312" spans="1:2">
      <c r="A1312" s="52">
        <v>33241</v>
      </c>
      <c r="B1312">
        <v>10.36</v>
      </c>
    </row>
    <row r="1313" spans="1:2">
      <c r="A1313" s="52">
        <v>33242</v>
      </c>
      <c r="B1313">
        <v>10.4</v>
      </c>
    </row>
    <row r="1314" spans="1:2">
      <c r="A1314" s="52">
        <v>33245</v>
      </c>
      <c r="B1314">
        <v>10.47</v>
      </c>
    </row>
    <row r="1315" spans="1:2">
      <c r="A1315" s="52">
        <v>33246</v>
      </c>
      <c r="B1315">
        <v>10.5</v>
      </c>
    </row>
    <row r="1316" spans="1:2">
      <c r="A1316" s="52">
        <v>33247</v>
      </c>
      <c r="B1316">
        <v>10.54</v>
      </c>
    </row>
    <row r="1317" spans="1:2">
      <c r="A1317" s="52">
        <v>33248</v>
      </c>
      <c r="B1317">
        <v>10.53</v>
      </c>
    </row>
    <row r="1318" spans="1:2">
      <c r="A1318" s="52">
        <v>33249</v>
      </c>
      <c r="B1318">
        <v>10.49</v>
      </c>
    </row>
    <row r="1319" spans="1:2">
      <c r="A1319" s="52">
        <v>33252</v>
      </c>
      <c r="B1319">
        <v>10.52</v>
      </c>
    </row>
    <row r="1320" spans="1:2">
      <c r="A1320" s="52">
        <v>33253</v>
      </c>
      <c r="B1320">
        <v>10.55</v>
      </c>
    </row>
    <row r="1321" spans="1:2">
      <c r="A1321" s="52">
        <v>33254</v>
      </c>
      <c r="B1321">
        <v>10.6</v>
      </c>
    </row>
    <row r="1322" spans="1:2">
      <c r="A1322" s="52">
        <v>33255</v>
      </c>
      <c r="B1322">
        <v>10.45</v>
      </c>
    </row>
    <row r="1323" spans="1:2">
      <c r="A1323" s="52">
        <v>33256</v>
      </c>
      <c r="B1323">
        <v>10.43</v>
      </c>
    </row>
    <row r="1324" spans="1:2">
      <c r="A1324" s="52">
        <v>33259</v>
      </c>
      <c r="B1324">
        <v>10.45</v>
      </c>
    </row>
    <row r="1325" spans="1:2">
      <c r="A1325" s="52">
        <v>33260</v>
      </c>
      <c r="B1325">
        <v>10.45</v>
      </c>
    </row>
    <row r="1326" spans="1:2">
      <c r="A1326" s="52">
        <v>33261</v>
      </c>
      <c r="B1326">
        <v>10.45</v>
      </c>
    </row>
    <row r="1327" spans="1:2">
      <c r="A1327" s="52">
        <v>33262</v>
      </c>
      <c r="B1327">
        <v>10.41</v>
      </c>
    </row>
    <row r="1328" spans="1:2">
      <c r="A1328" s="52">
        <v>33263</v>
      </c>
      <c r="B1328">
        <v>10.46</v>
      </c>
    </row>
    <row r="1329" spans="1:2">
      <c r="A1329" s="52">
        <v>33266</v>
      </c>
      <c r="B1329">
        <v>10.43</v>
      </c>
    </row>
    <row r="1330" spans="1:2">
      <c r="A1330" s="52">
        <v>33267</v>
      </c>
      <c r="B1330">
        <v>10.37</v>
      </c>
    </row>
    <row r="1331" spans="1:2">
      <c r="A1331" s="52">
        <v>33268</v>
      </c>
      <c r="B1331">
        <v>10.35</v>
      </c>
    </row>
    <row r="1332" spans="1:2">
      <c r="A1332" s="52">
        <v>33269</v>
      </c>
      <c r="B1332">
        <v>10.33</v>
      </c>
    </row>
    <row r="1333" spans="1:2">
      <c r="A1333" s="52">
        <v>33270</v>
      </c>
      <c r="B1333">
        <v>10.24</v>
      </c>
    </row>
    <row r="1334" spans="1:2">
      <c r="A1334" s="52">
        <v>33273</v>
      </c>
      <c r="B1334">
        <v>10.19</v>
      </c>
    </row>
    <row r="1335" spans="1:2">
      <c r="A1335" s="52">
        <v>33274</v>
      </c>
      <c r="B1335">
        <v>10.15</v>
      </c>
    </row>
    <row r="1336" spans="1:2">
      <c r="A1336" s="52">
        <v>33275</v>
      </c>
      <c r="B1336">
        <v>10.130000000000001</v>
      </c>
    </row>
    <row r="1337" spans="1:2">
      <c r="A1337" s="52">
        <v>33276</v>
      </c>
      <c r="B1337">
        <v>10.1</v>
      </c>
    </row>
    <row r="1338" spans="1:2">
      <c r="A1338" s="52">
        <v>33277</v>
      </c>
      <c r="B1338">
        <v>10.06</v>
      </c>
    </row>
    <row r="1339" spans="1:2">
      <c r="A1339" s="52">
        <v>33280</v>
      </c>
      <c r="B1339">
        <v>10.02</v>
      </c>
    </row>
    <row r="1340" spans="1:2">
      <c r="A1340" s="52">
        <v>33281</v>
      </c>
      <c r="B1340">
        <v>10</v>
      </c>
    </row>
    <row r="1341" spans="1:2">
      <c r="A1341" s="52">
        <v>33282</v>
      </c>
      <c r="B1341">
        <v>9.98</v>
      </c>
    </row>
    <row r="1342" spans="1:2">
      <c r="A1342" s="52">
        <v>33283</v>
      </c>
      <c r="B1342">
        <v>10</v>
      </c>
    </row>
    <row r="1343" spans="1:2">
      <c r="A1343" s="52">
        <v>33284</v>
      </c>
      <c r="B1343">
        <v>10.01</v>
      </c>
    </row>
    <row r="1344" spans="1:2">
      <c r="A1344" s="52">
        <v>33287</v>
      </c>
      <c r="B1344" t="s">
        <v>7113</v>
      </c>
    </row>
    <row r="1345" spans="1:2">
      <c r="A1345" s="52">
        <v>33288</v>
      </c>
      <c r="B1345">
        <v>10.02</v>
      </c>
    </row>
    <row r="1346" spans="1:2">
      <c r="A1346" s="52">
        <v>33289</v>
      </c>
      <c r="B1346">
        <v>10.039999999999999</v>
      </c>
    </row>
    <row r="1347" spans="1:2">
      <c r="A1347" s="52">
        <v>33290</v>
      </c>
      <c r="B1347">
        <v>10.029999999999999</v>
      </c>
    </row>
    <row r="1348" spans="1:2">
      <c r="A1348" s="52">
        <v>33291</v>
      </c>
      <c r="B1348">
        <v>10.050000000000001</v>
      </c>
    </row>
    <row r="1349" spans="1:2">
      <c r="A1349" s="52">
        <v>33294</v>
      </c>
      <c r="B1349">
        <v>10.029999999999999</v>
      </c>
    </row>
    <row r="1350" spans="1:2">
      <c r="A1350" s="52">
        <v>33295</v>
      </c>
      <c r="B1350">
        <v>10.06</v>
      </c>
    </row>
    <row r="1351" spans="1:2">
      <c r="A1351" s="52">
        <v>33296</v>
      </c>
      <c r="B1351">
        <v>10.08</v>
      </c>
    </row>
    <row r="1352" spans="1:2">
      <c r="A1352" s="52">
        <v>33297</v>
      </c>
      <c r="B1352">
        <v>10.11</v>
      </c>
    </row>
    <row r="1353" spans="1:2">
      <c r="A1353" s="52">
        <v>33298</v>
      </c>
      <c r="B1353">
        <v>10.16</v>
      </c>
    </row>
    <row r="1354" spans="1:2">
      <c r="A1354" s="52">
        <v>33301</v>
      </c>
      <c r="B1354">
        <v>10.17</v>
      </c>
    </row>
    <row r="1355" spans="1:2">
      <c r="A1355" s="52">
        <v>33302</v>
      </c>
      <c r="B1355">
        <v>10.1</v>
      </c>
    </row>
    <row r="1356" spans="1:2">
      <c r="A1356" s="52">
        <v>33303</v>
      </c>
      <c r="B1356">
        <v>10.1</v>
      </c>
    </row>
    <row r="1357" spans="1:2">
      <c r="A1357" s="52">
        <v>33304</v>
      </c>
      <c r="B1357">
        <v>10.06</v>
      </c>
    </row>
    <row r="1358" spans="1:2">
      <c r="A1358" s="52">
        <v>33305</v>
      </c>
      <c r="B1358">
        <v>10.1</v>
      </c>
    </row>
    <row r="1359" spans="1:2">
      <c r="A1359" s="52">
        <v>33308</v>
      </c>
      <c r="B1359">
        <v>10.039999999999999</v>
      </c>
    </row>
    <row r="1360" spans="1:2">
      <c r="A1360" s="52">
        <v>33309</v>
      </c>
      <c r="B1360">
        <v>10.06</v>
      </c>
    </row>
    <row r="1361" spans="1:2">
      <c r="A1361" s="52">
        <v>33310</v>
      </c>
      <c r="B1361">
        <v>10.029999999999999</v>
      </c>
    </row>
    <row r="1362" spans="1:2">
      <c r="A1362" s="52">
        <v>33311</v>
      </c>
      <c r="B1362">
        <v>10.02</v>
      </c>
    </row>
    <row r="1363" spans="1:2">
      <c r="A1363" s="52">
        <v>33312</v>
      </c>
      <c r="B1363">
        <v>10.08</v>
      </c>
    </row>
    <row r="1364" spans="1:2">
      <c r="A1364" s="52">
        <v>33315</v>
      </c>
      <c r="B1364">
        <v>10.119999999999999</v>
      </c>
    </row>
    <row r="1365" spans="1:2">
      <c r="A1365" s="52">
        <v>33316</v>
      </c>
      <c r="B1365">
        <v>10.18</v>
      </c>
    </row>
    <row r="1366" spans="1:2">
      <c r="A1366" s="52">
        <v>33317</v>
      </c>
      <c r="B1366">
        <v>10.130000000000001</v>
      </c>
    </row>
    <row r="1367" spans="1:2">
      <c r="A1367" s="52">
        <v>33318</v>
      </c>
      <c r="B1367">
        <v>10.1</v>
      </c>
    </row>
    <row r="1368" spans="1:2">
      <c r="A1368" s="52">
        <v>33319</v>
      </c>
      <c r="B1368">
        <v>10.119999999999999</v>
      </c>
    </row>
    <row r="1369" spans="1:2">
      <c r="A1369" s="52">
        <v>33322</v>
      </c>
      <c r="B1369">
        <v>10.09</v>
      </c>
    </row>
    <row r="1370" spans="1:2">
      <c r="A1370" s="52">
        <v>33323</v>
      </c>
      <c r="B1370">
        <v>10.09</v>
      </c>
    </row>
    <row r="1371" spans="1:2">
      <c r="A1371" s="52">
        <v>33324</v>
      </c>
      <c r="B1371">
        <v>10.039999999999999</v>
      </c>
    </row>
    <row r="1372" spans="1:2">
      <c r="A1372" s="52">
        <v>33325</v>
      </c>
      <c r="B1372">
        <v>10.01</v>
      </c>
    </row>
    <row r="1373" spans="1:2">
      <c r="A1373" s="52">
        <v>33326</v>
      </c>
      <c r="B1373" t="s">
        <v>7113</v>
      </c>
    </row>
    <row r="1374" spans="1:2">
      <c r="A1374" s="52">
        <v>33329</v>
      </c>
      <c r="B1374">
        <v>10.02</v>
      </c>
    </row>
    <row r="1375" spans="1:2">
      <c r="A1375" s="52">
        <v>33330</v>
      </c>
      <c r="B1375">
        <v>10</v>
      </c>
    </row>
    <row r="1376" spans="1:2">
      <c r="A1376" s="52">
        <v>33331</v>
      </c>
      <c r="B1376">
        <v>9.99</v>
      </c>
    </row>
    <row r="1377" spans="1:2">
      <c r="A1377" s="52">
        <v>33332</v>
      </c>
      <c r="B1377">
        <v>9.9499999999999993</v>
      </c>
    </row>
    <row r="1378" spans="1:2">
      <c r="A1378" s="52">
        <v>33333</v>
      </c>
      <c r="B1378">
        <v>9.9600000000000009</v>
      </c>
    </row>
    <row r="1379" spans="1:2">
      <c r="A1379" s="52">
        <v>33336</v>
      </c>
      <c r="B1379">
        <v>9.93</v>
      </c>
    </row>
    <row r="1380" spans="1:2">
      <c r="A1380" s="52">
        <v>33337</v>
      </c>
      <c r="B1380">
        <v>9.94</v>
      </c>
    </row>
    <row r="1381" spans="1:2">
      <c r="A1381" s="52">
        <v>33338</v>
      </c>
      <c r="B1381">
        <v>9.9600000000000009</v>
      </c>
    </row>
    <row r="1382" spans="1:2">
      <c r="A1382" s="52">
        <v>33339</v>
      </c>
      <c r="B1382">
        <v>9.99</v>
      </c>
    </row>
    <row r="1383" spans="1:2">
      <c r="A1383" s="52">
        <v>33340</v>
      </c>
      <c r="B1383">
        <v>9.9700000000000006</v>
      </c>
    </row>
    <row r="1384" spans="1:2">
      <c r="A1384" s="52">
        <v>33343</v>
      </c>
      <c r="B1384">
        <v>9.93</v>
      </c>
    </row>
    <row r="1385" spans="1:2">
      <c r="A1385" s="52">
        <v>33344</v>
      </c>
      <c r="B1385">
        <v>9.94</v>
      </c>
    </row>
    <row r="1386" spans="1:2">
      <c r="A1386" s="52">
        <v>33345</v>
      </c>
      <c r="B1386">
        <v>9.91</v>
      </c>
    </row>
    <row r="1387" spans="1:2">
      <c r="A1387" s="52">
        <v>33346</v>
      </c>
      <c r="B1387">
        <v>9.93</v>
      </c>
    </row>
    <row r="1388" spans="1:2">
      <c r="A1388" s="52">
        <v>33347</v>
      </c>
      <c r="B1388">
        <v>9.9600000000000009</v>
      </c>
    </row>
    <row r="1389" spans="1:2">
      <c r="A1389" s="52">
        <v>33350</v>
      </c>
      <c r="B1389">
        <v>9.98</v>
      </c>
    </row>
    <row r="1390" spans="1:2">
      <c r="A1390" s="52">
        <v>33351</v>
      </c>
      <c r="B1390">
        <v>9.9700000000000006</v>
      </c>
    </row>
    <row r="1391" spans="1:2">
      <c r="A1391" s="52">
        <v>33352</v>
      </c>
      <c r="B1391">
        <v>9.89</v>
      </c>
    </row>
    <row r="1392" spans="1:2">
      <c r="A1392" s="52">
        <v>33353</v>
      </c>
      <c r="B1392">
        <v>9.89</v>
      </c>
    </row>
    <row r="1393" spans="1:2">
      <c r="A1393" s="52">
        <v>33354</v>
      </c>
      <c r="B1393">
        <v>9.9</v>
      </c>
    </row>
    <row r="1394" spans="1:2">
      <c r="A1394" s="52">
        <v>33357</v>
      </c>
      <c r="B1394">
        <v>9.8699999999999992</v>
      </c>
    </row>
    <row r="1395" spans="1:2">
      <c r="A1395" s="52">
        <v>33358</v>
      </c>
      <c r="B1395">
        <v>9.85</v>
      </c>
    </row>
    <row r="1396" spans="1:2">
      <c r="A1396" s="52">
        <v>33359</v>
      </c>
      <c r="B1396">
        <v>9.81</v>
      </c>
    </row>
    <row r="1397" spans="1:2">
      <c r="A1397" s="52">
        <v>33360</v>
      </c>
      <c r="B1397">
        <v>9.77</v>
      </c>
    </row>
    <row r="1398" spans="1:2">
      <c r="A1398" s="52">
        <v>33361</v>
      </c>
      <c r="B1398">
        <v>9.83</v>
      </c>
    </row>
    <row r="1399" spans="1:2">
      <c r="A1399" s="52">
        <v>33364</v>
      </c>
      <c r="B1399">
        <v>9.82</v>
      </c>
    </row>
    <row r="1400" spans="1:2">
      <c r="A1400" s="52">
        <v>33365</v>
      </c>
      <c r="B1400">
        <v>9.83</v>
      </c>
    </row>
    <row r="1401" spans="1:2">
      <c r="A1401" s="52">
        <v>33366</v>
      </c>
      <c r="B1401">
        <v>9.82</v>
      </c>
    </row>
    <row r="1402" spans="1:2">
      <c r="A1402" s="52">
        <v>33367</v>
      </c>
      <c r="B1402">
        <v>9.82</v>
      </c>
    </row>
    <row r="1403" spans="1:2">
      <c r="A1403" s="52">
        <v>33368</v>
      </c>
      <c r="B1403">
        <v>9.8800000000000008</v>
      </c>
    </row>
    <row r="1404" spans="1:2">
      <c r="A1404" s="52">
        <v>33371</v>
      </c>
      <c r="B1404">
        <v>9.8800000000000008</v>
      </c>
    </row>
    <row r="1405" spans="1:2">
      <c r="A1405" s="52">
        <v>33372</v>
      </c>
      <c r="B1405">
        <v>9.93</v>
      </c>
    </row>
    <row r="1406" spans="1:2">
      <c r="A1406" s="52">
        <v>33373</v>
      </c>
      <c r="B1406">
        <v>9.92</v>
      </c>
    </row>
    <row r="1407" spans="1:2">
      <c r="A1407" s="52">
        <v>33374</v>
      </c>
      <c r="B1407">
        <v>9.92</v>
      </c>
    </row>
    <row r="1408" spans="1:2">
      <c r="A1408" s="52">
        <v>33375</v>
      </c>
      <c r="B1408">
        <v>9.91</v>
      </c>
    </row>
    <row r="1409" spans="1:2">
      <c r="A1409" s="52">
        <v>33378</v>
      </c>
      <c r="B1409">
        <v>9.9</v>
      </c>
    </row>
    <row r="1410" spans="1:2">
      <c r="A1410" s="52">
        <v>33379</v>
      </c>
      <c r="B1410">
        <v>9.89</v>
      </c>
    </row>
    <row r="1411" spans="1:2">
      <c r="A1411" s="52">
        <v>33380</v>
      </c>
      <c r="B1411">
        <v>9.8699999999999992</v>
      </c>
    </row>
    <row r="1412" spans="1:2">
      <c r="A1412" s="52">
        <v>33381</v>
      </c>
      <c r="B1412">
        <v>9.89</v>
      </c>
    </row>
    <row r="1413" spans="1:2">
      <c r="A1413" s="52">
        <v>33382</v>
      </c>
      <c r="B1413">
        <v>9.9</v>
      </c>
    </row>
    <row r="1414" spans="1:2">
      <c r="A1414" s="52">
        <v>33385</v>
      </c>
      <c r="B1414" t="s">
        <v>7113</v>
      </c>
    </row>
    <row r="1415" spans="1:2">
      <c r="A1415" s="52">
        <v>33386</v>
      </c>
      <c r="B1415">
        <v>9.9</v>
      </c>
    </row>
    <row r="1416" spans="1:2">
      <c r="A1416" s="52">
        <v>33387</v>
      </c>
      <c r="B1416">
        <v>9.86</v>
      </c>
    </row>
    <row r="1417" spans="1:2">
      <c r="A1417" s="52">
        <v>33388</v>
      </c>
      <c r="B1417">
        <v>9.82</v>
      </c>
    </row>
    <row r="1418" spans="1:2">
      <c r="A1418" s="52">
        <v>33389</v>
      </c>
      <c r="B1418">
        <v>9.83</v>
      </c>
    </row>
    <row r="1419" spans="1:2">
      <c r="A1419" s="52">
        <v>33392</v>
      </c>
      <c r="B1419">
        <v>9.8699999999999992</v>
      </c>
    </row>
    <row r="1420" spans="1:2">
      <c r="A1420" s="52">
        <v>33393</v>
      </c>
      <c r="B1420">
        <v>9.8800000000000008</v>
      </c>
    </row>
    <row r="1421" spans="1:2">
      <c r="A1421" s="52">
        <v>33394</v>
      </c>
      <c r="B1421">
        <v>9.91</v>
      </c>
    </row>
    <row r="1422" spans="1:2">
      <c r="A1422" s="52">
        <v>33395</v>
      </c>
      <c r="B1422">
        <v>9.93</v>
      </c>
    </row>
    <row r="1423" spans="1:2">
      <c r="A1423" s="52">
        <v>33396</v>
      </c>
      <c r="B1423">
        <v>10</v>
      </c>
    </row>
    <row r="1424" spans="1:2">
      <c r="A1424" s="52">
        <v>33399</v>
      </c>
      <c r="B1424">
        <v>10</v>
      </c>
    </row>
    <row r="1425" spans="1:2">
      <c r="A1425" s="52">
        <v>33400</v>
      </c>
      <c r="B1425">
        <v>9.99</v>
      </c>
    </row>
    <row r="1426" spans="1:2">
      <c r="A1426" s="52">
        <v>33401</v>
      </c>
      <c r="B1426">
        <v>10.029999999999999</v>
      </c>
    </row>
    <row r="1427" spans="1:2">
      <c r="A1427" s="52">
        <v>33402</v>
      </c>
      <c r="B1427">
        <v>10.01</v>
      </c>
    </row>
    <row r="1428" spans="1:2">
      <c r="A1428" s="52">
        <v>33403</v>
      </c>
      <c r="B1428">
        <v>9.98</v>
      </c>
    </row>
    <row r="1429" spans="1:2">
      <c r="A1429" s="52">
        <v>33406</v>
      </c>
      <c r="B1429">
        <v>9.98</v>
      </c>
    </row>
    <row r="1430" spans="1:2">
      <c r="A1430" s="52">
        <v>33407</v>
      </c>
      <c r="B1430">
        <v>9.98</v>
      </c>
    </row>
    <row r="1431" spans="1:2">
      <c r="A1431" s="52">
        <v>33408</v>
      </c>
      <c r="B1431">
        <v>9.99</v>
      </c>
    </row>
    <row r="1432" spans="1:2">
      <c r="A1432" s="52">
        <v>33409</v>
      </c>
      <c r="B1432">
        <v>9.9700000000000006</v>
      </c>
    </row>
    <row r="1433" spans="1:2">
      <c r="A1433" s="52">
        <v>33410</v>
      </c>
      <c r="B1433">
        <v>9.98</v>
      </c>
    </row>
    <row r="1434" spans="1:2">
      <c r="A1434" s="52">
        <v>33413</v>
      </c>
      <c r="B1434">
        <v>9.98</v>
      </c>
    </row>
    <row r="1435" spans="1:2">
      <c r="A1435" s="52">
        <v>33414</v>
      </c>
      <c r="B1435">
        <v>9.9700000000000006</v>
      </c>
    </row>
    <row r="1436" spans="1:2">
      <c r="A1436" s="52">
        <v>33415</v>
      </c>
      <c r="B1436">
        <v>9.9499999999999993</v>
      </c>
    </row>
    <row r="1437" spans="1:2">
      <c r="A1437" s="52">
        <v>33416</v>
      </c>
      <c r="B1437">
        <v>9.94</v>
      </c>
    </row>
    <row r="1438" spans="1:2">
      <c r="A1438" s="52">
        <v>33417</v>
      </c>
      <c r="B1438">
        <v>9.9</v>
      </c>
    </row>
    <row r="1439" spans="1:2">
      <c r="A1439" s="52">
        <v>33420</v>
      </c>
      <c r="B1439">
        <v>9.92</v>
      </c>
    </row>
    <row r="1440" spans="1:2">
      <c r="A1440" s="52">
        <v>33421</v>
      </c>
      <c r="B1440">
        <v>9.89</v>
      </c>
    </row>
    <row r="1441" spans="1:2">
      <c r="A1441" s="52">
        <v>33422</v>
      </c>
      <c r="B1441">
        <v>9.9</v>
      </c>
    </row>
    <row r="1442" spans="1:2">
      <c r="A1442" s="52">
        <v>33423</v>
      </c>
      <c r="B1442" t="s">
        <v>7113</v>
      </c>
    </row>
    <row r="1443" spans="1:2">
      <c r="A1443" s="52">
        <v>33424</v>
      </c>
      <c r="B1443">
        <v>9.93</v>
      </c>
    </row>
    <row r="1444" spans="1:2">
      <c r="A1444" s="52">
        <v>33427</v>
      </c>
      <c r="B1444">
        <v>9.9700000000000006</v>
      </c>
    </row>
    <row r="1445" spans="1:2">
      <c r="A1445" s="52">
        <v>33428</v>
      </c>
      <c r="B1445">
        <v>9.98</v>
      </c>
    </row>
    <row r="1446" spans="1:2">
      <c r="A1446" s="52">
        <v>33429</v>
      </c>
      <c r="B1446">
        <v>10</v>
      </c>
    </row>
    <row r="1447" spans="1:2">
      <c r="A1447" s="52">
        <v>33430</v>
      </c>
      <c r="B1447">
        <v>9.94</v>
      </c>
    </row>
    <row r="1448" spans="1:2">
      <c r="A1448" s="52">
        <v>33431</v>
      </c>
      <c r="B1448">
        <v>9.9</v>
      </c>
    </row>
    <row r="1449" spans="1:2">
      <c r="A1449" s="52">
        <v>33434</v>
      </c>
      <c r="B1449">
        <v>9.92</v>
      </c>
    </row>
    <row r="1450" spans="1:2">
      <c r="A1450" s="52">
        <v>33435</v>
      </c>
      <c r="B1450">
        <v>9.93</v>
      </c>
    </row>
    <row r="1451" spans="1:2">
      <c r="A1451" s="52">
        <v>33436</v>
      </c>
      <c r="B1451">
        <v>9.92</v>
      </c>
    </row>
    <row r="1452" spans="1:2">
      <c r="A1452" s="52">
        <v>33437</v>
      </c>
      <c r="B1452">
        <v>9.93</v>
      </c>
    </row>
    <row r="1453" spans="1:2">
      <c r="A1453" s="52">
        <v>33438</v>
      </c>
      <c r="B1453">
        <v>9.9</v>
      </c>
    </row>
    <row r="1454" spans="1:2">
      <c r="A1454" s="52">
        <v>33441</v>
      </c>
      <c r="B1454">
        <v>9.89</v>
      </c>
    </row>
    <row r="1455" spans="1:2">
      <c r="A1455" s="52">
        <v>33442</v>
      </c>
      <c r="B1455">
        <v>9.8800000000000008</v>
      </c>
    </row>
    <row r="1456" spans="1:2">
      <c r="A1456" s="52">
        <v>33443</v>
      </c>
      <c r="B1456">
        <v>9.83</v>
      </c>
    </row>
    <row r="1457" spans="1:2">
      <c r="A1457" s="52">
        <v>33444</v>
      </c>
      <c r="B1457">
        <v>9.8000000000000007</v>
      </c>
    </row>
    <row r="1458" spans="1:2">
      <c r="A1458" s="52">
        <v>33445</v>
      </c>
      <c r="B1458">
        <v>9.81</v>
      </c>
    </row>
    <row r="1459" spans="1:2">
      <c r="A1459" s="52">
        <v>33448</v>
      </c>
      <c r="B1459">
        <v>9.82</v>
      </c>
    </row>
    <row r="1460" spans="1:2">
      <c r="A1460" s="52">
        <v>33449</v>
      </c>
      <c r="B1460">
        <v>9.82</v>
      </c>
    </row>
    <row r="1461" spans="1:2">
      <c r="A1461" s="52">
        <v>33450</v>
      </c>
      <c r="B1461">
        <v>9.8000000000000007</v>
      </c>
    </row>
    <row r="1462" spans="1:2">
      <c r="A1462" s="52">
        <v>33451</v>
      </c>
      <c r="B1462">
        <v>9.81</v>
      </c>
    </row>
    <row r="1463" spans="1:2">
      <c r="A1463" s="52">
        <v>33452</v>
      </c>
      <c r="B1463">
        <v>9.73</v>
      </c>
    </row>
    <row r="1464" spans="1:2">
      <c r="A1464" s="52">
        <v>33455</v>
      </c>
      <c r="B1464">
        <v>9.7200000000000006</v>
      </c>
    </row>
    <row r="1465" spans="1:2">
      <c r="A1465" s="52">
        <v>33456</v>
      </c>
      <c r="B1465">
        <v>9.67</v>
      </c>
    </row>
    <row r="1466" spans="1:2">
      <c r="A1466" s="52">
        <v>33457</v>
      </c>
      <c r="B1466">
        <v>9.66</v>
      </c>
    </row>
    <row r="1467" spans="1:2">
      <c r="A1467" s="52">
        <v>33458</v>
      </c>
      <c r="B1467">
        <v>9.68</v>
      </c>
    </row>
    <row r="1468" spans="1:2">
      <c r="A1468" s="52">
        <v>33459</v>
      </c>
      <c r="B1468">
        <v>9.6999999999999993</v>
      </c>
    </row>
    <row r="1469" spans="1:2">
      <c r="A1469" s="52">
        <v>33462</v>
      </c>
      <c r="B1469">
        <v>9.69</v>
      </c>
    </row>
    <row r="1470" spans="1:2">
      <c r="A1470" s="52">
        <v>33463</v>
      </c>
      <c r="B1470">
        <v>9.66</v>
      </c>
    </row>
    <row r="1471" spans="1:2">
      <c r="A1471" s="52">
        <v>33464</v>
      </c>
      <c r="B1471">
        <v>9.58</v>
      </c>
    </row>
    <row r="1472" spans="1:2">
      <c r="A1472" s="52">
        <v>33465</v>
      </c>
      <c r="B1472">
        <v>9.6</v>
      </c>
    </row>
    <row r="1473" spans="1:2">
      <c r="A1473" s="52">
        <v>33466</v>
      </c>
      <c r="B1473">
        <v>9.59</v>
      </c>
    </row>
    <row r="1474" spans="1:2">
      <c r="A1474" s="52">
        <v>33469</v>
      </c>
      <c r="B1474">
        <v>9.6199999999999992</v>
      </c>
    </row>
    <row r="1475" spans="1:2">
      <c r="A1475" s="52">
        <v>33470</v>
      </c>
      <c r="B1475">
        <v>9.6300000000000008</v>
      </c>
    </row>
    <row r="1476" spans="1:2">
      <c r="A1476" s="52">
        <v>33471</v>
      </c>
      <c r="B1476">
        <v>9.61</v>
      </c>
    </row>
    <row r="1477" spans="1:2">
      <c r="A1477" s="52">
        <v>33472</v>
      </c>
      <c r="B1477">
        <v>9.58</v>
      </c>
    </row>
    <row r="1478" spans="1:2">
      <c r="A1478" s="52">
        <v>33473</v>
      </c>
      <c r="B1478">
        <v>9.67</v>
      </c>
    </row>
    <row r="1479" spans="1:2">
      <c r="A1479" s="52">
        <v>33476</v>
      </c>
      <c r="B1479">
        <v>9.67</v>
      </c>
    </row>
    <row r="1480" spans="1:2">
      <c r="A1480" s="52">
        <v>33477</v>
      </c>
      <c r="B1480">
        <v>9.64</v>
      </c>
    </row>
    <row r="1481" spans="1:2">
      <c r="A1481" s="52">
        <v>33478</v>
      </c>
      <c r="B1481">
        <v>9.58</v>
      </c>
    </row>
    <row r="1482" spans="1:2">
      <c r="A1482" s="52">
        <v>33479</v>
      </c>
      <c r="B1482">
        <v>9.5399999999999991</v>
      </c>
    </row>
    <row r="1483" spans="1:2">
      <c r="A1483" s="52">
        <v>33480</v>
      </c>
      <c r="B1483">
        <v>9.57</v>
      </c>
    </row>
    <row r="1484" spans="1:2">
      <c r="A1484" s="52">
        <v>33483</v>
      </c>
      <c r="B1484" t="s">
        <v>7113</v>
      </c>
    </row>
    <row r="1485" spans="1:2">
      <c r="A1485" s="52">
        <v>33484</v>
      </c>
      <c r="B1485">
        <v>9.57</v>
      </c>
    </row>
    <row r="1486" spans="1:2">
      <c r="A1486" s="52">
        <v>33485</v>
      </c>
      <c r="B1486">
        <v>9.6</v>
      </c>
    </row>
    <row r="1487" spans="1:2">
      <c r="A1487" s="52">
        <v>33486</v>
      </c>
      <c r="B1487">
        <v>9.61</v>
      </c>
    </row>
    <row r="1488" spans="1:2">
      <c r="A1488" s="52">
        <v>33487</v>
      </c>
      <c r="B1488">
        <v>9.5500000000000007</v>
      </c>
    </row>
    <row r="1489" spans="1:2">
      <c r="A1489" s="52">
        <v>33490</v>
      </c>
      <c r="B1489">
        <v>9.5399999999999991</v>
      </c>
    </row>
    <row r="1490" spans="1:2">
      <c r="A1490" s="52">
        <v>33491</v>
      </c>
      <c r="B1490">
        <v>9.5500000000000007</v>
      </c>
    </row>
    <row r="1491" spans="1:2">
      <c r="A1491" s="52">
        <v>33492</v>
      </c>
      <c r="B1491">
        <v>9.58</v>
      </c>
    </row>
    <row r="1492" spans="1:2">
      <c r="A1492" s="52">
        <v>33493</v>
      </c>
      <c r="B1492">
        <v>9.51</v>
      </c>
    </row>
    <row r="1493" spans="1:2">
      <c r="A1493" s="52">
        <v>33494</v>
      </c>
      <c r="B1493">
        <v>9.51</v>
      </c>
    </row>
    <row r="1494" spans="1:2">
      <c r="A1494" s="52">
        <v>33497</v>
      </c>
      <c r="B1494">
        <v>9.5</v>
      </c>
    </row>
    <row r="1495" spans="1:2">
      <c r="A1495" s="52">
        <v>33498</v>
      </c>
      <c r="B1495">
        <v>9.5</v>
      </c>
    </row>
    <row r="1496" spans="1:2">
      <c r="A1496" s="52">
        <v>33499</v>
      </c>
      <c r="B1496">
        <v>9.5</v>
      </c>
    </row>
    <row r="1497" spans="1:2">
      <c r="A1497" s="52">
        <v>33500</v>
      </c>
      <c r="B1497">
        <v>9.51</v>
      </c>
    </row>
    <row r="1498" spans="1:2">
      <c r="A1498" s="52">
        <v>33501</v>
      </c>
      <c r="B1498">
        <v>9.51</v>
      </c>
    </row>
    <row r="1499" spans="1:2">
      <c r="A1499" s="52">
        <v>33504</v>
      </c>
      <c r="B1499">
        <v>9.4700000000000006</v>
      </c>
    </row>
    <row r="1500" spans="1:2">
      <c r="A1500" s="52">
        <v>33505</v>
      </c>
      <c r="B1500">
        <v>9.4700000000000006</v>
      </c>
    </row>
    <row r="1501" spans="1:2">
      <c r="A1501" s="52">
        <v>33506</v>
      </c>
      <c r="B1501">
        <v>9.48</v>
      </c>
    </row>
    <row r="1502" spans="1:2">
      <c r="A1502" s="52">
        <v>33507</v>
      </c>
      <c r="B1502">
        <v>9.4700000000000006</v>
      </c>
    </row>
    <row r="1503" spans="1:2">
      <c r="A1503" s="52">
        <v>33508</v>
      </c>
      <c r="B1503">
        <v>9.4499999999999993</v>
      </c>
    </row>
    <row r="1504" spans="1:2">
      <c r="A1504" s="52">
        <v>33511</v>
      </c>
      <c r="B1504">
        <v>9.41</v>
      </c>
    </row>
    <row r="1505" spans="1:2">
      <c r="A1505" s="52">
        <v>33512</v>
      </c>
      <c r="B1505">
        <v>9.42</v>
      </c>
    </row>
    <row r="1506" spans="1:2">
      <c r="A1506" s="52">
        <v>33513</v>
      </c>
      <c r="B1506">
        <v>9.43</v>
      </c>
    </row>
    <row r="1507" spans="1:2">
      <c r="A1507" s="52">
        <v>33514</v>
      </c>
      <c r="B1507">
        <v>9.43</v>
      </c>
    </row>
    <row r="1508" spans="1:2">
      <c r="A1508" s="52">
        <v>33515</v>
      </c>
      <c r="B1508">
        <v>9.4</v>
      </c>
    </row>
    <row r="1509" spans="1:2">
      <c r="A1509" s="52">
        <v>33518</v>
      </c>
      <c r="B1509">
        <v>9.39</v>
      </c>
    </row>
    <row r="1510" spans="1:2">
      <c r="A1510" s="52">
        <v>33519</v>
      </c>
      <c r="B1510">
        <v>9.39</v>
      </c>
    </row>
    <row r="1511" spans="1:2">
      <c r="A1511" s="52">
        <v>33520</v>
      </c>
      <c r="B1511">
        <v>9.4700000000000006</v>
      </c>
    </row>
    <row r="1512" spans="1:2">
      <c r="A1512" s="52">
        <v>33521</v>
      </c>
      <c r="B1512">
        <v>9.48</v>
      </c>
    </row>
    <row r="1513" spans="1:2">
      <c r="A1513" s="52">
        <v>33522</v>
      </c>
      <c r="B1513">
        <v>9.43</v>
      </c>
    </row>
    <row r="1514" spans="1:2">
      <c r="A1514" s="52">
        <v>33525</v>
      </c>
      <c r="B1514">
        <v>9.42</v>
      </c>
    </row>
    <row r="1515" spans="1:2">
      <c r="A1515" s="52">
        <v>33526</v>
      </c>
      <c r="B1515">
        <v>9.41</v>
      </c>
    </row>
    <row r="1516" spans="1:2">
      <c r="A1516" s="52">
        <v>33527</v>
      </c>
      <c r="B1516">
        <v>9.42</v>
      </c>
    </row>
    <row r="1517" spans="1:2">
      <c r="A1517" s="52">
        <v>33528</v>
      </c>
      <c r="B1517">
        <v>9.51</v>
      </c>
    </row>
    <row r="1518" spans="1:2">
      <c r="A1518" s="52">
        <v>33529</v>
      </c>
      <c r="B1518">
        <v>9.49</v>
      </c>
    </row>
    <row r="1519" spans="1:2">
      <c r="A1519" s="52">
        <v>33532</v>
      </c>
      <c r="B1519">
        <v>9.58</v>
      </c>
    </row>
    <row r="1520" spans="1:2">
      <c r="A1520" s="52">
        <v>33533</v>
      </c>
      <c r="B1520">
        <v>9.6</v>
      </c>
    </row>
    <row r="1521" spans="1:2">
      <c r="A1521" s="52">
        <v>33534</v>
      </c>
      <c r="B1521">
        <v>9.64</v>
      </c>
    </row>
    <row r="1522" spans="1:2">
      <c r="A1522" s="52">
        <v>33535</v>
      </c>
      <c r="B1522">
        <v>9.61</v>
      </c>
    </row>
    <row r="1523" spans="1:2">
      <c r="A1523" s="52">
        <v>33536</v>
      </c>
      <c r="B1523">
        <v>9.61</v>
      </c>
    </row>
    <row r="1524" spans="1:2">
      <c r="A1524" s="52">
        <v>33539</v>
      </c>
      <c r="B1524">
        <v>9.6</v>
      </c>
    </row>
    <row r="1525" spans="1:2">
      <c r="A1525" s="52">
        <v>33540</v>
      </c>
      <c r="B1525">
        <v>9.5</v>
      </c>
    </row>
    <row r="1526" spans="1:2">
      <c r="A1526" s="52">
        <v>33541</v>
      </c>
      <c r="B1526">
        <v>9.51</v>
      </c>
    </row>
    <row r="1527" spans="1:2">
      <c r="A1527" s="52">
        <v>33542</v>
      </c>
      <c r="B1527">
        <v>9.49</v>
      </c>
    </row>
    <row r="1528" spans="1:2">
      <c r="A1528" s="52">
        <v>33543</v>
      </c>
      <c r="B1528">
        <v>9.49</v>
      </c>
    </row>
    <row r="1529" spans="1:2">
      <c r="A1529" s="52">
        <v>33546</v>
      </c>
      <c r="B1529">
        <v>9.5</v>
      </c>
    </row>
    <row r="1530" spans="1:2">
      <c r="A1530" s="52">
        <v>33547</v>
      </c>
      <c r="B1530">
        <v>9.5399999999999991</v>
      </c>
    </row>
    <row r="1531" spans="1:2">
      <c r="A1531" s="52">
        <v>33548</v>
      </c>
      <c r="B1531">
        <v>9.51</v>
      </c>
    </row>
    <row r="1532" spans="1:2">
      <c r="A1532" s="52">
        <v>33549</v>
      </c>
      <c r="B1532">
        <v>9.49</v>
      </c>
    </row>
    <row r="1533" spans="1:2">
      <c r="A1533" s="52">
        <v>33550</v>
      </c>
      <c r="B1533">
        <v>9.4499999999999993</v>
      </c>
    </row>
    <row r="1534" spans="1:2">
      <c r="A1534" s="52">
        <v>33553</v>
      </c>
      <c r="B1534">
        <v>9.44</v>
      </c>
    </row>
    <row r="1535" spans="1:2">
      <c r="A1535" s="52">
        <v>33554</v>
      </c>
      <c r="B1535">
        <v>9.4</v>
      </c>
    </row>
    <row r="1536" spans="1:2">
      <c r="A1536" s="52">
        <v>33555</v>
      </c>
      <c r="B1536">
        <v>9.44</v>
      </c>
    </row>
    <row r="1537" spans="1:2">
      <c r="A1537" s="52">
        <v>33556</v>
      </c>
      <c r="B1537">
        <v>9.4</v>
      </c>
    </row>
    <row r="1538" spans="1:2">
      <c r="A1538" s="52">
        <v>33557</v>
      </c>
      <c r="B1538">
        <v>9.41</v>
      </c>
    </row>
    <row r="1539" spans="1:2">
      <c r="A1539" s="52">
        <v>33560</v>
      </c>
      <c r="B1539">
        <v>9.4</v>
      </c>
    </row>
    <row r="1540" spans="1:2">
      <c r="A1540" s="52">
        <v>33561</v>
      </c>
      <c r="B1540">
        <v>9.4499999999999993</v>
      </c>
    </row>
    <row r="1541" spans="1:2">
      <c r="A1541" s="52">
        <v>33562</v>
      </c>
      <c r="B1541">
        <v>9.43</v>
      </c>
    </row>
    <row r="1542" spans="1:2">
      <c r="A1542" s="52">
        <v>33563</v>
      </c>
      <c r="B1542">
        <v>9.4499999999999993</v>
      </c>
    </row>
    <row r="1543" spans="1:2">
      <c r="A1543" s="52">
        <v>33564</v>
      </c>
      <c r="B1543">
        <v>9.4499999999999993</v>
      </c>
    </row>
    <row r="1544" spans="1:2">
      <c r="A1544" s="52">
        <v>33567</v>
      </c>
      <c r="B1544">
        <v>9.4700000000000006</v>
      </c>
    </row>
    <row r="1545" spans="1:2">
      <c r="A1545" s="52">
        <v>33568</v>
      </c>
      <c r="B1545">
        <v>9.4600000000000009</v>
      </c>
    </row>
    <row r="1546" spans="1:2">
      <c r="A1546" s="52">
        <v>33569</v>
      </c>
      <c r="B1546">
        <v>9.4499999999999993</v>
      </c>
    </row>
    <row r="1547" spans="1:2">
      <c r="A1547" s="52">
        <v>33570</v>
      </c>
      <c r="B1547" t="s">
        <v>7113</v>
      </c>
    </row>
    <row r="1548" spans="1:2">
      <c r="A1548" s="52">
        <v>33571</v>
      </c>
      <c r="B1548">
        <v>9.44</v>
      </c>
    </row>
    <row r="1549" spans="1:2">
      <c r="A1549" s="52">
        <v>33574</v>
      </c>
      <c r="B1549">
        <v>9.42</v>
      </c>
    </row>
    <row r="1550" spans="1:2">
      <c r="A1550" s="52">
        <v>33575</v>
      </c>
      <c r="B1550">
        <v>9.4</v>
      </c>
    </row>
    <row r="1551" spans="1:2">
      <c r="A1551" s="52">
        <v>33576</v>
      </c>
      <c r="B1551">
        <v>9.36</v>
      </c>
    </row>
    <row r="1552" spans="1:2">
      <c r="A1552" s="52">
        <v>33577</v>
      </c>
      <c r="B1552">
        <v>9.35</v>
      </c>
    </row>
    <row r="1553" spans="1:2">
      <c r="A1553" s="52">
        <v>33578</v>
      </c>
      <c r="B1553">
        <v>9.32</v>
      </c>
    </row>
    <row r="1554" spans="1:2">
      <c r="A1554" s="52">
        <v>33581</v>
      </c>
      <c r="B1554">
        <v>9.32</v>
      </c>
    </row>
    <row r="1555" spans="1:2">
      <c r="A1555" s="52">
        <v>33582</v>
      </c>
      <c r="B1555">
        <v>9.3000000000000007</v>
      </c>
    </row>
    <row r="1556" spans="1:2">
      <c r="A1556" s="52">
        <v>33583</v>
      </c>
      <c r="B1556">
        <v>9.32</v>
      </c>
    </row>
    <row r="1557" spans="1:2">
      <c r="A1557" s="52">
        <v>33584</v>
      </c>
      <c r="B1557">
        <v>9.2899999999999991</v>
      </c>
    </row>
    <row r="1558" spans="1:2">
      <c r="A1558" s="52">
        <v>33585</v>
      </c>
      <c r="B1558">
        <v>9.2899999999999991</v>
      </c>
    </row>
    <row r="1559" spans="1:2">
      <c r="A1559" s="52">
        <v>33588</v>
      </c>
      <c r="B1559">
        <v>9.3000000000000007</v>
      </c>
    </row>
    <row r="1560" spans="1:2">
      <c r="A1560" s="52">
        <v>33589</v>
      </c>
      <c r="B1560">
        <v>9.2899999999999991</v>
      </c>
    </row>
    <row r="1561" spans="1:2">
      <c r="A1561" s="52">
        <v>33590</v>
      </c>
      <c r="B1561">
        <v>9.2799999999999994</v>
      </c>
    </row>
    <row r="1562" spans="1:2">
      <c r="A1562" s="52">
        <v>33591</v>
      </c>
      <c r="B1562">
        <v>9.24</v>
      </c>
    </row>
    <row r="1563" spans="1:2">
      <c r="A1563" s="52">
        <v>33592</v>
      </c>
      <c r="B1563">
        <v>9.18</v>
      </c>
    </row>
    <row r="1564" spans="1:2">
      <c r="A1564" s="52">
        <v>33595</v>
      </c>
      <c r="B1564">
        <v>9.15</v>
      </c>
    </row>
    <row r="1565" spans="1:2">
      <c r="A1565" s="52">
        <v>33596</v>
      </c>
      <c r="B1565">
        <v>9.14</v>
      </c>
    </row>
    <row r="1566" spans="1:2">
      <c r="A1566" s="52">
        <v>33597</v>
      </c>
      <c r="B1566" t="s">
        <v>7113</v>
      </c>
    </row>
    <row r="1567" spans="1:2">
      <c r="A1567" s="52">
        <v>33598</v>
      </c>
      <c r="B1567">
        <v>9.1199999999999992</v>
      </c>
    </row>
    <row r="1568" spans="1:2">
      <c r="A1568" s="52">
        <v>33599</v>
      </c>
      <c r="B1568">
        <v>9.16</v>
      </c>
    </row>
    <row r="1569" spans="1:2">
      <c r="A1569" s="52">
        <v>33602</v>
      </c>
      <c r="B1569">
        <v>9.11</v>
      </c>
    </row>
    <row r="1570" spans="1:2">
      <c r="A1570" s="52">
        <v>33603</v>
      </c>
      <c r="B1570">
        <v>9.1</v>
      </c>
    </row>
    <row r="1571" spans="1:2">
      <c r="A1571" s="52">
        <v>33604</v>
      </c>
      <c r="B1571" t="s">
        <v>7113</v>
      </c>
    </row>
    <row r="1572" spans="1:2">
      <c r="A1572" s="52">
        <v>33605</v>
      </c>
      <c r="B1572">
        <v>9.11</v>
      </c>
    </row>
    <row r="1573" spans="1:2">
      <c r="A1573" s="52">
        <v>33606</v>
      </c>
      <c r="B1573">
        <v>9.11</v>
      </c>
    </row>
    <row r="1574" spans="1:2">
      <c r="A1574" s="52">
        <v>33609</v>
      </c>
      <c r="B1574">
        <v>9.09</v>
      </c>
    </row>
    <row r="1575" spans="1:2">
      <c r="A1575" s="52">
        <v>33610</v>
      </c>
      <c r="B1575">
        <v>9.07</v>
      </c>
    </row>
    <row r="1576" spans="1:2">
      <c r="A1576" s="52">
        <v>33611</v>
      </c>
      <c r="B1576">
        <v>9.0500000000000007</v>
      </c>
    </row>
    <row r="1577" spans="1:2">
      <c r="A1577" s="52">
        <v>33612</v>
      </c>
      <c r="B1577">
        <v>9.01</v>
      </c>
    </row>
    <row r="1578" spans="1:2">
      <c r="A1578" s="52">
        <v>33613</v>
      </c>
      <c r="B1578">
        <v>9.0399999999999991</v>
      </c>
    </row>
    <row r="1579" spans="1:2">
      <c r="A1579" s="52">
        <v>33616</v>
      </c>
      <c r="B1579">
        <v>9.06</v>
      </c>
    </row>
    <row r="1580" spans="1:2">
      <c r="A1580" s="52">
        <v>33617</v>
      </c>
      <c r="B1580">
        <v>9.08</v>
      </c>
    </row>
    <row r="1581" spans="1:2">
      <c r="A1581" s="52">
        <v>33618</v>
      </c>
      <c r="B1581">
        <v>9.11</v>
      </c>
    </row>
    <row r="1582" spans="1:2">
      <c r="A1582" s="52">
        <v>33619</v>
      </c>
      <c r="B1582">
        <v>9.16</v>
      </c>
    </row>
    <row r="1583" spans="1:2">
      <c r="A1583" s="52">
        <v>33620</v>
      </c>
      <c r="B1583">
        <v>9.1300000000000008</v>
      </c>
    </row>
    <row r="1584" spans="1:2">
      <c r="A1584" s="52">
        <v>33623</v>
      </c>
      <c r="B1584">
        <v>9.1</v>
      </c>
    </row>
    <row r="1585" spans="1:2">
      <c r="A1585" s="52">
        <v>33624</v>
      </c>
      <c r="B1585">
        <v>9.1300000000000008</v>
      </c>
    </row>
    <row r="1586" spans="1:2">
      <c r="A1586" s="52">
        <v>33625</v>
      </c>
      <c r="B1586">
        <v>9.15</v>
      </c>
    </row>
    <row r="1587" spans="1:2">
      <c r="A1587" s="52">
        <v>33626</v>
      </c>
      <c r="B1587">
        <v>9.2100000000000009</v>
      </c>
    </row>
    <row r="1588" spans="1:2">
      <c r="A1588" s="52">
        <v>33627</v>
      </c>
      <c r="B1588">
        <v>9.2200000000000006</v>
      </c>
    </row>
    <row r="1589" spans="1:2">
      <c r="A1589" s="52">
        <v>33630</v>
      </c>
      <c r="B1589">
        <v>9.19</v>
      </c>
    </row>
    <row r="1590" spans="1:2">
      <c r="A1590" s="52">
        <v>33631</v>
      </c>
      <c r="B1590">
        <v>9.17</v>
      </c>
    </row>
    <row r="1591" spans="1:2">
      <c r="A1591" s="52">
        <v>33632</v>
      </c>
      <c r="B1591">
        <v>9.1999999999999993</v>
      </c>
    </row>
    <row r="1592" spans="1:2">
      <c r="A1592" s="52">
        <v>33633</v>
      </c>
      <c r="B1592">
        <v>9.23</v>
      </c>
    </row>
    <row r="1593" spans="1:2">
      <c r="A1593" s="52">
        <v>33634</v>
      </c>
      <c r="B1593">
        <v>9.2100000000000009</v>
      </c>
    </row>
    <row r="1594" spans="1:2">
      <c r="A1594" s="52">
        <v>33637</v>
      </c>
      <c r="B1594">
        <v>9.24</v>
      </c>
    </row>
    <row r="1595" spans="1:2">
      <c r="A1595" s="52">
        <v>33638</v>
      </c>
      <c r="B1595">
        <v>9.18</v>
      </c>
    </row>
    <row r="1596" spans="1:2">
      <c r="A1596" s="52">
        <v>33639</v>
      </c>
      <c r="B1596">
        <v>9.16</v>
      </c>
    </row>
    <row r="1597" spans="1:2">
      <c r="A1597" s="52">
        <v>33640</v>
      </c>
      <c r="B1597">
        <v>9.16</v>
      </c>
    </row>
    <row r="1598" spans="1:2">
      <c r="A1598" s="52">
        <v>33641</v>
      </c>
      <c r="B1598">
        <v>9.16</v>
      </c>
    </row>
    <row r="1599" spans="1:2">
      <c r="A1599" s="52">
        <v>33644</v>
      </c>
      <c r="B1599">
        <v>9.19</v>
      </c>
    </row>
    <row r="1600" spans="1:2">
      <c r="A1600" s="52">
        <v>33645</v>
      </c>
      <c r="B1600">
        <v>9.19</v>
      </c>
    </row>
    <row r="1601" spans="1:2">
      <c r="A1601" s="52">
        <v>33646</v>
      </c>
      <c r="B1601">
        <v>9.18</v>
      </c>
    </row>
    <row r="1602" spans="1:2">
      <c r="A1602" s="52">
        <v>33647</v>
      </c>
      <c r="B1602">
        <v>9.23</v>
      </c>
    </row>
    <row r="1603" spans="1:2">
      <c r="A1603" s="52">
        <v>33648</v>
      </c>
      <c r="B1603">
        <v>9.27</v>
      </c>
    </row>
    <row r="1604" spans="1:2">
      <c r="A1604" s="52">
        <v>33651</v>
      </c>
      <c r="B1604" t="s">
        <v>7113</v>
      </c>
    </row>
    <row r="1605" spans="1:2">
      <c r="A1605" s="52">
        <v>33652</v>
      </c>
      <c r="B1605">
        <v>9.31</v>
      </c>
    </row>
    <row r="1606" spans="1:2">
      <c r="A1606" s="52">
        <v>33653</v>
      </c>
      <c r="B1606">
        <v>9.2899999999999991</v>
      </c>
    </row>
    <row r="1607" spans="1:2">
      <c r="A1607" s="52">
        <v>33654</v>
      </c>
      <c r="B1607">
        <v>9.2799999999999994</v>
      </c>
    </row>
    <row r="1608" spans="1:2">
      <c r="A1608" s="52">
        <v>33655</v>
      </c>
      <c r="B1608">
        <v>9.2899999999999991</v>
      </c>
    </row>
    <row r="1609" spans="1:2">
      <c r="A1609" s="52">
        <v>33658</v>
      </c>
      <c r="B1609">
        <v>9.3000000000000007</v>
      </c>
    </row>
    <row r="1610" spans="1:2">
      <c r="A1610" s="52">
        <v>33659</v>
      </c>
      <c r="B1610">
        <v>9.27</v>
      </c>
    </row>
    <row r="1611" spans="1:2">
      <c r="A1611" s="52">
        <v>33660</v>
      </c>
      <c r="B1611">
        <v>9.23</v>
      </c>
    </row>
    <row r="1612" spans="1:2">
      <c r="A1612" s="52">
        <v>33661</v>
      </c>
      <c r="B1612">
        <v>9.1999999999999993</v>
      </c>
    </row>
    <row r="1613" spans="1:2">
      <c r="A1613" s="52">
        <v>33662</v>
      </c>
      <c r="B1613">
        <v>9.17</v>
      </c>
    </row>
    <row r="1614" spans="1:2">
      <c r="A1614" s="52">
        <v>33665</v>
      </c>
      <c r="B1614">
        <v>9.2100000000000009</v>
      </c>
    </row>
    <row r="1615" spans="1:2">
      <c r="A1615" s="52">
        <v>33666</v>
      </c>
      <c r="B1615">
        <v>9.2100000000000009</v>
      </c>
    </row>
    <row r="1616" spans="1:2">
      <c r="A1616" s="52">
        <v>33667</v>
      </c>
      <c r="B1616">
        <v>9.1999999999999993</v>
      </c>
    </row>
    <row r="1617" spans="1:2">
      <c r="A1617" s="52">
        <v>33668</v>
      </c>
      <c r="B1617">
        <v>9.2200000000000006</v>
      </c>
    </row>
    <row r="1618" spans="1:2">
      <c r="A1618" s="52">
        <v>33669</v>
      </c>
      <c r="B1618">
        <v>9.1999999999999993</v>
      </c>
    </row>
    <row r="1619" spans="1:2">
      <c r="A1619" s="52">
        <v>33672</v>
      </c>
      <c r="B1619">
        <v>9.18</v>
      </c>
    </row>
    <row r="1620" spans="1:2">
      <c r="A1620" s="52">
        <v>33673</v>
      </c>
      <c r="B1620">
        <v>9.16</v>
      </c>
    </row>
    <row r="1621" spans="1:2">
      <c r="A1621" s="52">
        <v>33674</v>
      </c>
      <c r="B1621">
        <v>9.2200000000000006</v>
      </c>
    </row>
    <row r="1622" spans="1:2">
      <c r="A1622" s="52">
        <v>33675</v>
      </c>
      <c r="B1622">
        <v>9.2799999999999994</v>
      </c>
    </row>
    <row r="1623" spans="1:2">
      <c r="A1623" s="52">
        <v>33676</v>
      </c>
      <c r="B1623">
        <v>9.32</v>
      </c>
    </row>
    <row r="1624" spans="1:2">
      <c r="A1624" s="52">
        <v>33679</v>
      </c>
      <c r="B1624">
        <v>9.34</v>
      </c>
    </row>
    <row r="1625" spans="1:2">
      <c r="A1625" s="52">
        <v>33680</v>
      </c>
      <c r="B1625">
        <v>9.31</v>
      </c>
    </row>
    <row r="1626" spans="1:2">
      <c r="A1626" s="52">
        <v>33681</v>
      </c>
      <c r="B1626">
        <v>9.31</v>
      </c>
    </row>
    <row r="1627" spans="1:2">
      <c r="A1627" s="52">
        <v>33682</v>
      </c>
      <c r="B1627">
        <v>9.2799999999999994</v>
      </c>
    </row>
    <row r="1628" spans="1:2">
      <c r="A1628" s="52">
        <v>33683</v>
      </c>
      <c r="B1628">
        <v>9.31</v>
      </c>
    </row>
    <row r="1629" spans="1:2">
      <c r="A1629" s="52">
        <v>33686</v>
      </c>
      <c r="B1629">
        <v>9.3000000000000007</v>
      </c>
    </row>
    <row r="1630" spans="1:2">
      <c r="A1630" s="52">
        <v>33687</v>
      </c>
      <c r="B1630">
        <v>9.24</v>
      </c>
    </row>
    <row r="1631" spans="1:2">
      <c r="A1631" s="52">
        <v>33688</v>
      </c>
      <c r="B1631">
        <v>9.24</v>
      </c>
    </row>
    <row r="1632" spans="1:2">
      <c r="A1632" s="52">
        <v>33689</v>
      </c>
      <c r="B1632">
        <v>9.27</v>
      </c>
    </row>
    <row r="1633" spans="1:2">
      <c r="A1633" s="52">
        <v>33690</v>
      </c>
      <c r="B1633">
        <v>9.2100000000000009</v>
      </c>
    </row>
    <row r="1634" spans="1:2">
      <c r="A1634" s="52">
        <v>33693</v>
      </c>
      <c r="B1634">
        <v>9.2200000000000006</v>
      </c>
    </row>
    <row r="1635" spans="1:2">
      <c r="A1635" s="52">
        <v>33694</v>
      </c>
      <c r="B1635">
        <v>9.24</v>
      </c>
    </row>
    <row r="1636" spans="1:2">
      <c r="A1636" s="52">
        <v>33695</v>
      </c>
      <c r="B1636">
        <v>9.2100000000000009</v>
      </c>
    </row>
    <row r="1637" spans="1:2">
      <c r="A1637" s="52">
        <v>33696</v>
      </c>
      <c r="B1637">
        <v>9.2100000000000009</v>
      </c>
    </row>
    <row r="1638" spans="1:2">
      <c r="A1638" s="52">
        <v>33697</v>
      </c>
      <c r="B1638">
        <v>9.19</v>
      </c>
    </row>
    <row r="1639" spans="1:2">
      <c r="A1639" s="52">
        <v>33700</v>
      </c>
      <c r="B1639">
        <v>9.1999999999999993</v>
      </c>
    </row>
    <row r="1640" spans="1:2">
      <c r="A1640" s="52">
        <v>33701</v>
      </c>
      <c r="B1640">
        <v>9.19</v>
      </c>
    </row>
    <row r="1641" spans="1:2">
      <c r="A1641" s="52">
        <v>33702</v>
      </c>
      <c r="B1641">
        <v>9.2100000000000009</v>
      </c>
    </row>
    <row r="1642" spans="1:2">
      <c r="A1642" s="52">
        <v>33703</v>
      </c>
      <c r="B1642">
        <v>9.18</v>
      </c>
    </row>
    <row r="1643" spans="1:2">
      <c r="A1643" s="52">
        <v>33704</v>
      </c>
      <c r="B1643">
        <v>9.17</v>
      </c>
    </row>
    <row r="1644" spans="1:2">
      <c r="A1644" s="52">
        <v>33707</v>
      </c>
      <c r="B1644">
        <v>9.15</v>
      </c>
    </row>
    <row r="1645" spans="1:2">
      <c r="A1645" s="52">
        <v>33708</v>
      </c>
      <c r="B1645">
        <v>9.16</v>
      </c>
    </row>
    <row r="1646" spans="1:2">
      <c r="A1646" s="52">
        <v>33709</v>
      </c>
      <c r="B1646">
        <v>9.15</v>
      </c>
    </row>
    <row r="1647" spans="1:2">
      <c r="A1647" s="52">
        <v>33710</v>
      </c>
      <c r="B1647">
        <v>9.18</v>
      </c>
    </row>
    <row r="1648" spans="1:2">
      <c r="A1648" s="52">
        <v>33711</v>
      </c>
      <c r="B1648" t="s">
        <v>7113</v>
      </c>
    </row>
    <row r="1649" spans="1:2">
      <c r="A1649" s="52">
        <v>33714</v>
      </c>
      <c r="B1649">
        <v>9.23</v>
      </c>
    </row>
    <row r="1650" spans="1:2">
      <c r="A1650" s="52">
        <v>33715</v>
      </c>
      <c r="B1650">
        <v>9.25</v>
      </c>
    </row>
    <row r="1651" spans="1:2">
      <c r="A1651" s="52">
        <v>33716</v>
      </c>
      <c r="B1651">
        <v>9.24</v>
      </c>
    </row>
    <row r="1652" spans="1:2">
      <c r="A1652" s="52">
        <v>33717</v>
      </c>
      <c r="B1652">
        <v>9.26</v>
      </c>
    </row>
    <row r="1653" spans="1:2">
      <c r="A1653" s="52">
        <v>33718</v>
      </c>
      <c r="B1653">
        <v>9.24</v>
      </c>
    </row>
    <row r="1654" spans="1:2">
      <c r="A1654" s="52">
        <v>33721</v>
      </c>
      <c r="B1654">
        <v>9.24</v>
      </c>
    </row>
    <row r="1655" spans="1:2">
      <c r="A1655" s="52">
        <v>33722</v>
      </c>
      <c r="B1655">
        <v>9.24</v>
      </c>
    </row>
    <row r="1656" spans="1:2">
      <c r="A1656" s="52">
        <v>33723</v>
      </c>
      <c r="B1656">
        <v>9.25</v>
      </c>
    </row>
    <row r="1657" spans="1:2">
      <c r="A1657" s="52">
        <v>33724</v>
      </c>
      <c r="B1657">
        <v>9.24</v>
      </c>
    </row>
    <row r="1658" spans="1:2">
      <c r="A1658" s="52">
        <v>33725</v>
      </c>
      <c r="B1658">
        <v>9.1999999999999993</v>
      </c>
    </row>
    <row r="1659" spans="1:2">
      <c r="A1659" s="52">
        <v>33728</v>
      </c>
      <c r="B1659">
        <v>9.2200000000000006</v>
      </c>
    </row>
    <row r="1660" spans="1:2">
      <c r="A1660" s="52">
        <v>33729</v>
      </c>
      <c r="B1660">
        <v>9.2200000000000006</v>
      </c>
    </row>
    <row r="1661" spans="1:2">
      <c r="A1661" s="52">
        <v>33730</v>
      </c>
      <c r="B1661">
        <v>9.1999999999999993</v>
      </c>
    </row>
    <row r="1662" spans="1:2">
      <c r="A1662" s="52">
        <v>33731</v>
      </c>
      <c r="B1662">
        <v>9.1999999999999993</v>
      </c>
    </row>
    <row r="1663" spans="1:2">
      <c r="A1663" s="52">
        <v>33732</v>
      </c>
      <c r="B1663">
        <v>9.15</v>
      </c>
    </row>
    <row r="1664" spans="1:2">
      <c r="A1664" s="52">
        <v>33735</v>
      </c>
      <c r="B1664">
        <v>9.14</v>
      </c>
    </row>
    <row r="1665" spans="1:2">
      <c r="A1665" s="52">
        <v>33736</v>
      </c>
      <c r="B1665">
        <v>9.1300000000000008</v>
      </c>
    </row>
    <row r="1666" spans="1:2">
      <c r="A1666" s="52">
        <v>33737</v>
      </c>
      <c r="B1666">
        <v>9.1199999999999992</v>
      </c>
    </row>
    <row r="1667" spans="1:2">
      <c r="A1667" s="52">
        <v>33738</v>
      </c>
      <c r="B1667">
        <v>9.1199999999999992</v>
      </c>
    </row>
    <row r="1668" spans="1:2">
      <c r="A1668" s="52">
        <v>33739</v>
      </c>
      <c r="B1668">
        <v>9.08</v>
      </c>
    </row>
    <row r="1669" spans="1:2">
      <c r="A1669" s="52">
        <v>33742</v>
      </c>
      <c r="B1669">
        <v>9.08</v>
      </c>
    </row>
    <row r="1670" spans="1:2">
      <c r="A1670" s="52">
        <v>33743</v>
      </c>
      <c r="B1670">
        <v>9.0500000000000007</v>
      </c>
    </row>
    <row r="1671" spans="1:2">
      <c r="A1671" s="52">
        <v>33744</v>
      </c>
      <c r="B1671">
        <v>9.07</v>
      </c>
    </row>
    <row r="1672" spans="1:2">
      <c r="A1672" s="52">
        <v>33745</v>
      </c>
      <c r="B1672">
        <v>9.1</v>
      </c>
    </row>
    <row r="1673" spans="1:2">
      <c r="A1673" s="52">
        <v>33746</v>
      </c>
      <c r="B1673">
        <v>9.07</v>
      </c>
    </row>
    <row r="1674" spans="1:2">
      <c r="A1674" s="52">
        <v>33749</v>
      </c>
      <c r="B1674" t="s">
        <v>7113</v>
      </c>
    </row>
    <row r="1675" spans="1:2">
      <c r="A1675" s="52">
        <v>33750</v>
      </c>
      <c r="B1675">
        <v>9.1199999999999992</v>
      </c>
    </row>
    <row r="1676" spans="1:2">
      <c r="A1676" s="52">
        <v>33751</v>
      </c>
      <c r="B1676">
        <v>9.1199999999999992</v>
      </c>
    </row>
    <row r="1677" spans="1:2">
      <c r="A1677" s="52">
        <v>33752</v>
      </c>
      <c r="B1677">
        <v>9.1</v>
      </c>
    </row>
    <row r="1678" spans="1:2">
      <c r="A1678" s="52">
        <v>33753</v>
      </c>
      <c r="B1678">
        <v>9.1</v>
      </c>
    </row>
    <row r="1679" spans="1:2">
      <c r="A1679" s="52">
        <v>33756</v>
      </c>
      <c r="B1679">
        <v>9.1</v>
      </c>
    </row>
    <row r="1680" spans="1:2">
      <c r="A1680" s="52">
        <v>33757</v>
      </c>
      <c r="B1680">
        <v>9.09</v>
      </c>
    </row>
    <row r="1681" spans="1:2">
      <c r="A1681" s="52">
        <v>33758</v>
      </c>
      <c r="B1681">
        <v>9.1</v>
      </c>
    </row>
    <row r="1682" spans="1:2">
      <c r="A1682" s="52">
        <v>33759</v>
      </c>
      <c r="B1682">
        <v>9.09</v>
      </c>
    </row>
    <row r="1683" spans="1:2">
      <c r="A1683" s="52">
        <v>33760</v>
      </c>
      <c r="B1683">
        <v>9.08</v>
      </c>
    </row>
    <row r="1684" spans="1:2">
      <c r="A1684" s="52">
        <v>33763</v>
      </c>
      <c r="B1684">
        <v>9.08</v>
      </c>
    </row>
    <row r="1685" spans="1:2">
      <c r="A1685" s="52">
        <v>33764</v>
      </c>
      <c r="B1685">
        <v>9.09</v>
      </c>
    </row>
    <row r="1686" spans="1:2">
      <c r="A1686" s="52">
        <v>33765</v>
      </c>
      <c r="B1686">
        <v>9.1</v>
      </c>
    </row>
    <row r="1687" spans="1:2">
      <c r="A1687" s="52">
        <v>33766</v>
      </c>
      <c r="B1687">
        <v>9.06</v>
      </c>
    </row>
    <row r="1688" spans="1:2">
      <c r="A1688" s="52">
        <v>33767</v>
      </c>
      <c r="B1688">
        <v>9.0500000000000007</v>
      </c>
    </row>
    <row r="1689" spans="1:2">
      <c r="A1689" s="52">
        <v>33770</v>
      </c>
      <c r="B1689">
        <v>9.0500000000000007</v>
      </c>
    </row>
    <row r="1690" spans="1:2">
      <c r="A1690" s="52">
        <v>33771</v>
      </c>
      <c r="B1690">
        <v>9.02</v>
      </c>
    </row>
    <row r="1691" spans="1:2">
      <c r="A1691" s="52">
        <v>33772</v>
      </c>
      <c r="B1691">
        <v>9.01</v>
      </c>
    </row>
    <row r="1692" spans="1:2">
      <c r="A1692" s="52">
        <v>33773</v>
      </c>
      <c r="B1692">
        <v>9</v>
      </c>
    </row>
    <row r="1693" spans="1:2">
      <c r="A1693" s="52">
        <v>33774</v>
      </c>
      <c r="B1693">
        <v>9.0399999999999991</v>
      </c>
    </row>
    <row r="1694" spans="1:2">
      <c r="A1694" s="52">
        <v>33777</v>
      </c>
      <c r="B1694">
        <v>9.0399999999999991</v>
      </c>
    </row>
    <row r="1695" spans="1:2">
      <c r="A1695" s="52">
        <v>33778</v>
      </c>
      <c r="B1695">
        <v>9.0399999999999991</v>
      </c>
    </row>
    <row r="1696" spans="1:2">
      <c r="A1696" s="52">
        <v>33779</v>
      </c>
      <c r="B1696">
        <v>9.02</v>
      </c>
    </row>
    <row r="1697" spans="1:2">
      <c r="A1697" s="52">
        <v>33780</v>
      </c>
      <c r="B1697">
        <v>9</v>
      </c>
    </row>
    <row r="1698" spans="1:2">
      <c r="A1698" s="52">
        <v>33781</v>
      </c>
      <c r="B1698">
        <v>9</v>
      </c>
    </row>
    <row r="1699" spans="1:2">
      <c r="A1699" s="52">
        <v>33784</v>
      </c>
      <c r="B1699">
        <v>9</v>
      </c>
    </row>
    <row r="1700" spans="1:2">
      <c r="A1700" s="52">
        <v>33785</v>
      </c>
      <c r="B1700">
        <v>9</v>
      </c>
    </row>
    <row r="1701" spans="1:2">
      <c r="A1701" s="52">
        <v>33786</v>
      </c>
      <c r="B1701">
        <v>9</v>
      </c>
    </row>
    <row r="1702" spans="1:2">
      <c r="A1702" s="52">
        <v>33787</v>
      </c>
      <c r="B1702">
        <v>8.92</v>
      </c>
    </row>
    <row r="1703" spans="1:2">
      <c r="A1703" s="52">
        <v>33788</v>
      </c>
      <c r="B1703" t="s">
        <v>7113</v>
      </c>
    </row>
    <row r="1704" spans="1:2">
      <c r="A1704" s="52">
        <v>33791</v>
      </c>
      <c r="B1704">
        <v>8.9</v>
      </c>
    </row>
    <row r="1705" spans="1:2">
      <c r="A1705" s="52">
        <v>33792</v>
      </c>
      <c r="B1705">
        <v>8.89</v>
      </c>
    </row>
    <row r="1706" spans="1:2">
      <c r="A1706" s="52">
        <v>33793</v>
      </c>
      <c r="B1706">
        <v>8.89</v>
      </c>
    </row>
    <row r="1707" spans="1:2">
      <c r="A1707" s="52">
        <v>33794</v>
      </c>
      <c r="B1707">
        <v>8.89</v>
      </c>
    </row>
    <row r="1708" spans="1:2">
      <c r="A1708" s="52">
        <v>33795</v>
      </c>
      <c r="B1708">
        <v>8.8800000000000008</v>
      </c>
    </row>
    <row r="1709" spans="1:2">
      <c r="A1709" s="52">
        <v>33798</v>
      </c>
      <c r="B1709">
        <v>8.89</v>
      </c>
    </row>
    <row r="1710" spans="1:2">
      <c r="A1710" s="52">
        <v>33799</v>
      </c>
      <c r="B1710">
        <v>8.9</v>
      </c>
    </row>
    <row r="1711" spans="1:2">
      <c r="A1711" s="52">
        <v>33800</v>
      </c>
      <c r="B1711">
        <v>8.86</v>
      </c>
    </row>
    <row r="1712" spans="1:2">
      <c r="A1712" s="52">
        <v>33801</v>
      </c>
      <c r="B1712">
        <v>8.85</v>
      </c>
    </row>
    <row r="1713" spans="1:2">
      <c r="A1713" s="52">
        <v>33802</v>
      </c>
      <c r="B1713">
        <v>8.8699999999999992</v>
      </c>
    </row>
    <row r="1714" spans="1:2">
      <c r="A1714" s="52">
        <v>33805</v>
      </c>
      <c r="B1714">
        <v>8.86</v>
      </c>
    </row>
    <row r="1715" spans="1:2">
      <c r="A1715" s="52">
        <v>33806</v>
      </c>
      <c r="B1715">
        <v>8.85</v>
      </c>
    </row>
    <row r="1716" spans="1:2">
      <c r="A1716" s="52">
        <v>33807</v>
      </c>
      <c r="B1716">
        <v>8.84</v>
      </c>
    </row>
    <row r="1717" spans="1:2">
      <c r="A1717" s="52">
        <v>33808</v>
      </c>
      <c r="B1717">
        <v>8.7799999999999994</v>
      </c>
    </row>
    <row r="1718" spans="1:2">
      <c r="A1718" s="52">
        <v>33809</v>
      </c>
      <c r="B1718">
        <v>8.7899999999999991</v>
      </c>
    </row>
    <row r="1719" spans="1:2">
      <c r="A1719" s="52">
        <v>33812</v>
      </c>
      <c r="B1719">
        <v>8.76</v>
      </c>
    </row>
    <row r="1720" spans="1:2">
      <c r="A1720" s="52">
        <v>33813</v>
      </c>
      <c r="B1720">
        <v>8.6999999999999993</v>
      </c>
    </row>
    <row r="1721" spans="1:2">
      <c r="A1721" s="52">
        <v>33814</v>
      </c>
      <c r="B1721">
        <v>8.69</v>
      </c>
    </row>
    <row r="1722" spans="1:2">
      <c r="A1722" s="52">
        <v>33815</v>
      </c>
      <c r="B1722">
        <v>8.7100000000000009</v>
      </c>
    </row>
    <row r="1723" spans="1:2">
      <c r="A1723" s="52">
        <v>33816</v>
      </c>
      <c r="B1723">
        <v>8.69</v>
      </c>
    </row>
    <row r="1724" spans="1:2">
      <c r="A1724" s="52">
        <v>33819</v>
      </c>
      <c r="B1724">
        <v>8.6999999999999993</v>
      </c>
    </row>
    <row r="1725" spans="1:2">
      <c r="A1725" s="52">
        <v>33820</v>
      </c>
      <c r="B1725">
        <v>8.68</v>
      </c>
    </row>
    <row r="1726" spans="1:2">
      <c r="A1726" s="52">
        <v>33821</v>
      </c>
      <c r="B1726">
        <v>8.67</v>
      </c>
    </row>
    <row r="1727" spans="1:2">
      <c r="A1727" s="52">
        <v>33822</v>
      </c>
      <c r="B1727">
        <v>8.6999999999999993</v>
      </c>
    </row>
    <row r="1728" spans="1:2">
      <c r="A1728" s="52">
        <v>33823</v>
      </c>
      <c r="B1728">
        <v>8.64</v>
      </c>
    </row>
    <row r="1729" spans="1:2">
      <c r="A1729" s="52">
        <v>33826</v>
      </c>
      <c r="B1729">
        <v>8.6300000000000008</v>
      </c>
    </row>
    <row r="1730" spans="1:2">
      <c r="A1730" s="52">
        <v>33827</v>
      </c>
      <c r="B1730">
        <v>8.61</v>
      </c>
    </row>
    <row r="1731" spans="1:2">
      <c r="A1731" s="52">
        <v>33828</v>
      </c>
      <c r="B1731">
        <v>8.61</v>
      </c>
    </row>
    <row r="1732" spans="1:2">
      <c r="A1732" s="52">
        <v>33829</v>
      </c>
      <c r="B1732">
        <v>8.65</v>
      </c>
    </row>
    <row r="1733" spans="1:2">
      <c r="A1733" s="52">
        <v>33830</v>
      </c>
      <c r="B1733">
        <v>8.6</v>
      </c>
    </row>
    <row r="1734" spans="1:2">
      <c r="A1734" s="52">
        <v>33833</v>
      </c>
      <c r="B1734">
        <v>8.6199999999999992</v>
      </c>
    </row>
    <row r="1735" spans="1:2">
      <c r="A1735" s="52">
        <v>33834</v>
      </c>
      <c r="B1735">
        <v>8.61</v>
      </c>
    </row>
    <row r="1736" spans="1:2">
      <c r="A1736" s="52">
        <v>33835</v>
      </c>
      <c r="B1736">
        <v>8.61</v>
      </c>
    </row>
    <row r="1737" spans="1:2">
      <c r="A1737" s="52">
        <v>33836</v>
      </c>
      <c r="B1737">
        <v>8.6</v>
      </c>
    </row>
    <row r="1738" spans="1:2">
      <c r="A1738" s="52">
        <v>33837</v>
      </c>
      <c r="B1738">
        <v>8.64</v>
      </c>
    </row>
    <row r="1739" spans="1:2">
      <c r="A1739" s="52">
        <v>33840</v>
      </c>
      <c r="B1739">
        <v>8.69</v>
      </c>
    </row>
    <row r="1740" spans="1:2">
      <c r="A1740" s="52">
        <v>33841</v>
      </c>
      <c r="B1740">
        <v>8.7200000000000006</v>
      </c>
    </row>
    <row r="1741" spans="1:2">
      <c r="A1741" s="52">
        <v>33842</v>
      </c>
      <c r="B1741">
        <v>8.69</v>
      </c>
    </row>
    <row r="1742" spans="1:2">
      <c r="A1742" s="52">
        <v>33843</v>
      </c>
      <c r="B1742">
        <v>8.67</v>
      </c>
    </row>
    <row r="1743" spans="1:2">
      <c r="A1743" s="52">
        <v>33844</v>
      </c>
      <c r="B1743">
        <v>8.69</v>
      </c>
    </row>
    <row r="1744" spans="1:2">
      <c r="A1744" s="52">
        <v>33847</v>
      </c>
      <c r="B1744">
        <v>8.68</v>
      </c>
    </row>
    <row r="1745" spans="1:2">
      <c r="A1745" s="52">
        <v>33848</v>
      </c>
      <c r="B1745">
        <v>8.67</v>
      </c>
    </row>
    <row r="1746" spans="1:2">
      <c r="A1746" s="52">
        <v>33849</v>
      </c>
      <c r="B1746">
        <v>8.66</v>
      </c>
    </row>
    <row r="1747" spans="1:2">
      <c r="A1747" s="52">
        <v>33850</v>
      </c>
      <c r="B1747">
        <v>8.6300000000000008</v>
      </c>
    </row>
    <row r="1748" spans="1:2">
      <c r="A1748" s="52">
        <v>33851</v>
      </c>
      <c r="B1748">
        <v>8.56</v>
      </c>
    </row>
    <row r="1749" spans="1:2">
      <c r="A1749" s="52">
        <v>33854</v>
      </c>
      <c r="B1749" t="s">
        <v>7113</v>
      </c>
    </row>
    <row r="1750" spans="1:2">
      <c r="A1750" s="52">
        <v>33855</v>
      </c>
      <c r="B1750">
        <v>8.5399999999999991</v>
      </c>
    </row>
    <row r="1751" spans="1:2">
      <c r="A1751" s="52">
        <v>33856</v>
      </c>
      <c r="B1751">
        <v>8.5299999999999994</v>
      </c>
    </row>
    <row r="1752" spans="1:2">
      <c r="A1752" s="52">
        <v>33857</v>
      </c>
      <c r="B1752">
        <v>8.5399999999999991</v>
      </c>
    </row>
    <row r="1753" spans="1:2">
      <c r="A1753" s="52">
        <v>33858</v>
      </c>
      <c r="B1753">
        <v>8.5399999999999991</v>
      </c>
    </row>
    <row r="1754" spans="1:2">
      <c r="A1754" s="52">
        <v>33861</v>
      </c>
      <c r="B1754">
        <v>8.5299999999999994</v>
      </c>
    </row>
    <row r="1755" spans="1:2">
      <c r="A1755" s="52">
        <v>33862</v>
      </c>
      <c r="B1755">
        <v>8.57</v>
      </c>
    </row>
    <row r="1756" spans="1:2">
      <c r="A1756" s="52">
        <v>33863</v>
      </c>
      <c r="B1756">
        <v>8.58</v>
      </c>
    </row>
    <row r="1757" spans="1:2">
      <c r="A1757" s="52">
        <v>33864</v>
      </c>
      <c r="B1757">
        <v>8.59</v>
      </c>
    </row>
    <row r="1758" spans="1:2">
      <c r="A1758" s="52">
        <v>33865</v>
      </c>
      <c r="B1758">
        <v>8.61</v>
      </c>
    </row>
    <row r="1759" spans="1:2">
      <c r="A1759" s="52">
        <v>33868</v>
      </c>
      <c r="B1759">
        <v>8.6300000000000008</v>
      </c>
    </row>
    <row r="1760" spans="1:2">
      <c r="A1760" s="52">
        <v>33869</v>
      </c>
      <c r="B1760">
        <v>8.6999999999999993</v>
      </c>
    </row>
    <row r="1761" spans="1:2">
      <c r="A1761" s="52">
        <v>33870</v>
      </c>
      <c r="B1761">
        <v>8.7200000000000006</v>
      </c>
    </row>
    <row r="1762" spans="1:2">
      <c r="A1762" s="52">
        <v>33871</v>
      </c>
      <c r="B1762">
        <v>8.7100000000000009</v>
      </c>
    </row>
    <row r="1763" spans="1:2">
      <c r="A1763" s="52">
        <v>33872</v>
      </c>
      <c r="B1763">
        <v>8.68</v>
      </c>
    </row>
    <row r="1764" spans="1:2">
      <c r="A1764" s="52">
        <v>33875</v>
      </c>
      <c r="B1764">
        <v>8.65</v>
      </c>
    </row>
    <row r="1765" spans="1:2">
      <c r="A1765" s="52">
        <v>33876</v>
      </c>
      <c r="B1765">
        <v>8.65</v>
      </c>
    </row>
    <row r="1766" spans="1:2">
      <c r="A1766" s="52">
        <v>33877</v>
      </c>
      <c r="B1766">
        <v>8.66</v>
      </c>
    </row>
    <row r="1767" spans="1:2">
      <c r="A1767" s="52">
        <v>33878</v>
      </c>
      <c r="B1767">
        <v>8.6199999999999992</v>
      </c>
    </row>
    <row r="1768" spans="1:2">
      <c r="A1768" s="52">
        <v>33879</v>
      </c>
      <c r="B1768">
        <v>8.64</v>
      </c>
    </row>
    <row r="1769" spans="1:2">
      <c r="A1769" s="52">
        <v>33882</v>
      </c>
      <c r="B1769">
        <v>8.64</v>
      </c>
    </row>
    <row r="1770" spans="1:2">
      <c r="A1770" s="52">
        <v>33883</v>
      </c>
      <c r="B1770">
        <v>8.68</v>
      </c>
    </row>
    <row r="1771" spans="1:2">
      <c r="A1771" s="52">
        <v>33884</v>
      </c>
      <c r="B1771">
        <v>8.74</v>
      </c>
    </row>
    <row r="1772" spans="1:2">
      <c r="A1772" s="52">
        <v>33885</v>
      </c>
      <c r="B1772">
        <v>8.73</v>
      </c>
    </row>
    <row r="1773" spans="1:2">
      <c r="A1773" s="52">
        <v>33886</v>
      </c>
      <c r="B1773">
        <v>8.7899999999999991</v>
      </c>
    </row>
    <row r="1774" spans="1:2">
      <c r="A1774" s="52">
        <v>33889</v>
      </c>
      <c r="B1774">
        <v>8.83</v>
      </c>
    </row>
    <row r="1775" spans="1:2">
      <c r="A1775" s="52">
        <v>33890</v>
      </c>
      <c r="B1775">
        <v>8.84</v>
      </c>
    </row>
    <row r="1776" spans="1:2">
      <c r="A1776" s="52">
        <v>33891</v>
      </c>
      <c r="B1776">
        <v>8.82</v>
      </c>
    </row>
    <row r="1777" spans="1:2">
      <c r="A1777" s="52">
        <v>33892</v>
      </c>
      <c r="B1777">
        <v>8.83</v>
      </c>
    </row>
    <row r="1778" spans="1:2">
      <c r="A1778" s="52">
        <v>33893</v>
      </c>
      <c r="B1778">
        <v>8.86</v>
      </c>
    </row>
    <row r="1779" spans="1:2">
      <c r="A1779" s="52">
        <v>33896</v>
      </c>
      <c r="B1779">
        <v>8.9</v>
      </c>
    </row>
    <row r="1780" spans="1:2">
      <c r="A1780" s="52">
        <v>33897</v>
      </c>
      <c r="B1780">
        <v>8.98</v>
      </c>
    </row>
    <row r="1781" spans="1:2">
      <c r="A1781" s="52">
        <v>33898</v>
      </c>
      <c r="B1781">
        <v>8.94</v>
      </c>
    </row>
    <row r="1782" spans="1:2">
      <c r="A1782" s="52">
        <v>33899</v>
      </c>
      <c r="B1782">
        <v>8.93</v>
      </c>
    </row>
    <row r="1783" spans="1:2">
      <c r="A1783" s="52">
        <v>33900</v>
      </c>
      <c r="B1783">
        <v>8.92</v>
      </c>
    </row>
    <row r="1784" spans="1:2">
      <c r="A1784" s="52">
        <v>33903</v>
      </c>
      <c r="B1784">
        <v>8.9700000000000006</v>
      </c>
    </row>
    <row r="1785" spans="1:2">
      <c r="A1785" s="52">
        <v>33904</v>
      </c>
      <c r="B1785">
        <v>8.94</v>
      </c>
    </row>
    <row r="1786" spans="1:2">
      <c r="A1786" s="52">
        <v>33905</v>
      </c>
      <c r="B1786">
        <v>8.9499999999999993</v>
      </c>
    </row>
    <row r="1787" spans="1:2">
      <c r="A1787" s="52">
        <v>33906</v>
      </c>
      <c r="B1787">
        <v>8.93</v>
      </c>
    </row>
    <row r="1788" spans="1:2">
      <c r="A1788" s="52">
        <v>33907</v>
      </c>
      <c r="B1788">
        <v>8.99</v>
      </c>
    </row>
    <row r="1789" spans="1:2">
      <c r="A1789" s="52">
        <v>33910</v>
      </c>
      <c r="B1789">
        <v>9.02</v>
      </c>
    </row>
    <row r="1790" spans="1:2">
      <c r="A1790" s="52">
        <v>33911</v>
      </c>
      <c r="B1790">
        <v>9.01</v>
      </c>
    </row>
    <row r="1791" spans="1:2">
      <c r="A1791" s="52">
        <v>33912</v>
      </c>
      <c r="B1791">
        <v>9</v>
      </c>
    </row>
    <row r="1792" spans="1:2">
      <c r="A1792" s="52">
        <v>33913</v>
      </c>
      <c r="B1792">
        <v>9.02</v>
      </c>
    </row>
    <row r="1793" spans="1:2">
      <c r="A1793" s="52">
        <v>33914</v>
      </c>
      <c r="B1793">
        <v>9.07</v>
      </c>
    </row>
    <row r="1794" spans="1:2">
      <c r="A1794" s="52">
        <v>33917</v>
      </c>
      <c r="B1794">
        <v>9.06</v>
      </c>
    </row>
    <row r="1795" spans="1:2">
      <c r="A1795" s="52">
        <v>33918</v>
      </c>
      <c r="B1795">
        <v>9.02</v>
      </c>
    </row>
    <row r="1796" spans="1:2">
      <c r="A1796" s="52">
        <v>33919</v>
      </c>
      <c r="B1796">
        <v>9.01</v>
      </c>
    </row>
    <row r="1797" spans="1:2">
      <c r="A1797" s="52">
        <v>33920</v>
      </c>
      <c r="B1797">
        <v>8.9499999999999993</v>
      </c>
    </row>
    <row r="1798" spans="1:2">
      <c r="A1798" s="52">
        <v>33921</v>
      </c>
      <c r="B1798">
        <v>8.94</v>
      </c>
    </row>
    <row r="1799" spans="1:2">
      <c r="A1799" s="52">
        <v>33924</v>
      </c>
      <c r="B1799">
        <v>8.94</v>
      </c>
    </row>
    <row r="1800" spans="1:2">
      <c r="A1800" s="52">
        <v>33925</v>
      </c>
      <c r="B1800">
        <v>8.9</v>
      </c>
    </row>
    <row r="1801" spans="1:2">
      <c r="A1801" s="52">
        <v>33926</v>
      </c>
      <c r="B1801">
        <v>8.89</v>
      </c>
    </row>
    <row r="1802" spans="1:2">
      <c r="A1802" s="52">
        <v>33927</v>
      </c>
      <c r="B1802">
        <v>8.91</v>
      </c>
    </row>
    <row r="1803" spans="1:2">
      <c r="A1803" s="52">
        <v>33928</v>
      </c>
      <c r="B1803">
        <v>8.89</v>
      </c>
    </row>
    <row r="1804" spans="1:2">
      <c r="A1804" s="52">
        <v>33931</v>
      </c>
      <c r="B1804">
        <v>8.9</v>
      </c>
    </row>
    <row r="1805" spans="1:2">
      <c r="A1805" s="52">
        <v>33932</v>
      </c>
      <c r="B1805">
        <v>8.89</v>
      </c>
    </row>
    <row r="1806" spans="1:2">
      <c r="A1806" s="52">
        <v>33933</v>
      </c>
      <c r="B1806">
        <v>8.91</v>
      </c>
    </row>
    <row r="1807" spans="1:2">
      <c r="A1807" s="52">
        <v>33934</v>
      </c>
      <c r="B1807" t="s">
        <v>7113</v>
      </c>
    </row>
    <row r="1808" spans="1:2">
      <c r="A1808" s="52">
        <v>33935</v>
      </c>
      <c r="B1808">
        <v>8.93</v>
      </c>
    </row>
    <row r="1809" spans="1:2">
      <c r="A1809" s="52">
        <v>33938</v>
      </c>
      <c r="B1809">
        <v>8.9499999999999993</v>
      </c>
    </row>
    <row r="1810" spans="1:2">
      <c r="A1810" s="52">
        <v>33939</v>
      </c>
      <c r="B1810">
        <v>8.93</v>
      </c>
    </row>
    <row r="1811" spans="1:2">
      <c r="A1811" s="52">
        <v>33940</v>
      </c>
      <c r="B1811">
        <v>8.93</v>
      </c>
    </row>
    <row r="1812" spans="1:2">
      <c r="A1812" s="52">
        <v>33941</v>
      </c>
      <c r="B1812">
        <v>8.92</v>
      </c>
    </row>
    <row r="1813" spans="1:2">
      <c r="A1813" s="52">
        <v>33942</v>
      </c>
      <c r="B1813">
        <v>8.8699999999999992</v>
      </c>
    </row>
    <row r="1814" spans="1:2">
      <c r="A1814" s="52">
        <v>33945</v>
      </c>
      <c r="B1814">
        <v>8.83</v>
      </c>
    </row>
    <row r="1815" spans="1:2">
      <c r="A1815" s="52">
        <v>33946</v>
      </c>
      <c r="B1815">
        <v>8.82</v>
      </c>
    </row>
    <row r="1816" spans="1:2">
      <c r="A1816" s="52">
        <v>33947</v>
      </c>
      <c r="B1816">
        <v>8.82</v>
      </c>
    </row>
    <row r="1817" spans="1:2">
      <c r="A1817" s="52">
        <v>33948</v>
      </c>
      <c r="B1817">
        <v>8.81</v>
      </c>
    </row>
    <row r="1818" spans="1:2">
      <c r="A1818" s="52">
        <v>33949</v>
      </c>
      <c r="B1818">
        <v>8.81</v>
      </c>
    </row>
    <row r="1819" spans="1:2">
      <c r="A1819" s="52">
        <v>33952</v>
      </c>
      <c r="B1819">
        <v>8.83</v>
      </c>
    </row>
    <row r="1820" spans="1:2">
      <c r="A1820" s="52">
        <v>33953</v>
      </c>
      <c r="B1820">
        <v>8.83</v>
      </c>
    </row>
    <row r="1821" spans="1:2">
      <c r="A1821" s="52">
        <v>33954</v>
      </c>
      <c r="B1821">
        <v>8.81</v>
      </c>
    </row>
    <row r="1822" spans="1:2">
      <c r="A1822" s="52">
        <v>33955</v>
      </c>
      <c r="B1822">
        <v>8.8000000000000007</v>
      </c>
    </row>
    <row r="1823" spans="1:2">
      <c r="A1823" s="52">
        <v>33956</v>
      </c>
      <c r="B1823">
        <v>8.81</v>
      </c>
    </row>
    <row r="1824" spans="1:2">
      <c r="A1824" s="52">
        <v>33959</v>
      </c>
      <c r="B1824">
        <v>8.77</v>
      </c>
    </row>
    <row r="1825" spans="1:2">
      <c r="A1825" s="52">
        <v>33960</v>
      </c>
      <c r="B1825">
        <v>8.75</v>
      </c>
    </row>
    <row r="1826" spans="1:2">
      <c r="A1826" s="52">
        <v>33961</v>
      </c>
      <c r="B1826">
        <v>8.75</v>
      </c>
    </row>
    <row r="1827" spans="1:2">
      <c r="A1827" s="52">
        <v>33962</v>
      </c>
      <c r="B1827">
        <v>8.74</v>
      </c>
    </row>
    <row r="1828" spans="1:2">
      <c r="A1828" s="52">
        <v>33963</v>
      </c>
      <c r="B1828" t="s">
        <v>7113</v>
      </c>
    </row>
    <row r="1829" spans="1:2">
      <c r="A1829" s="52">
        <v>33966</v>
      </c>
      <c r="B1829">
        <v>8.76</v>
      </c>
    </row>
    <row r="1830" spans="1:2">
      <c r="A1830" s="52">
        <v>33967</v>
      </c>
      <c r="B1830">
        <v>8.74</v>
      </c>
    </row>
    <row r="1831" spans="1:2">
      <c r="A1831" s="52">
        <v>33968</v>
      </c>
      <c r="B1831">
        <v>8.74</v>
      </c>
    </row>
    <row r="1832" spans="1:2">
      <c r="A1832" s="52">
        <v>33969</v>
      </c>
      <c r="B1832">
        <v>8.76</v>
      </c>
    </row>
    <row r="1833" spans="1:2">
      <c r="A1833" s="52">
        <v>33970</v>
      </c>
      <c r="B1833" t="s">
        <v>7113</v>
      </c>
    </row>
    <row r="1834" spans="1:2">
      <c r="A1834" s="52">
        <v>33973</v>
      </c>
      <c r="B1834">
        <v>8.69</v>
      </c>
    </row>
    <row r="1835" spans="1:2">
      <c r="A1835" s="52">
        <v>33974</v>
      </c>
      <c r="B1835">
        <v>8.7100000000000009</v>
      </c>
    </row>
    <row r="1836" spans="1:2">
      <c r="A1836" s="52">
        <v>33975</v>
      </c>
      <c r="B1836">
        <v>8.7200000000000006</v>
      </c>
    </row>
    <row r="1837" spans="1:2">
      <c r="A1837" s="52">
        <v>33976</v>
      </c>
      <c r="B1837">
        <v>8.7799999999999994</v>
      </c>
    </row>
    <row r="1838" spans="1:2">
      <c r="A1838" s="52">
        <v>33977</v>
      </c>
      <c r="B1838">
        <v>8.7899999999999991</v>
      </c>
    </row>
    <row r="1839" spans="1:2">
      <c r="A1839" s="52">
        <v>33980</v>
      </c>
      <c r="B1839">
        <v>8.76</v>
      </c>
    </row>
    <row r="1840" spans="1:2">
      <c r="A1840" s="52">
        <v>33981</v>
      </c>
      <c r="B1840">
        <v>8.7799999999999994</v>
      </c>
    </row>
    <row r="1841" spans="1:2">
      <c r="A1841" s="52">
        <v>33982</v>
      </c>
      <c r="B1841">
        <v>8.75</v>
      </c>
    </row>
    <row r="1842" spans="1:2">
      <c r="A1842" s="52">
        <v>33983</v>
      </c>
      <c r="B1842">
        <v>8.7100000000000009</v>
      </c>
    </row>
    <row r="1843" spans="1:2">
      <c r="A1843" s="52">
        <v>33984</v>
      </c>
      <c r="B1843">
        <v>8.66</v>
      </c>
    </row>
    <row r="1844" spans="1:2">
      <c r="A1844" s="52">
        <v>33987</v>
      </c>
      <c r="B1844">
        <v>8.67</v>
      </c>
    </row>
    <row r="1845" spans="1:2">
      <c r="A1845" s="52">
        <v>33988</v>
      </c>
      <c r="B1845">
        <v>8.6300000000000008</v>
      </c>
    </row>
    <row r="1846" spans="1:2">
      <c r="A1846" s="52">
        <v>33989</v>
      </c>
      <c r="B1846">
        <v>8.66</v>
      </c>
    </row>
    <row r="1847" spans="1:2">
      <c r="A1847" s="52">
        <v>33990</v>
      </c>
      <c r="B1847">
        <v>8.64</v>
      </c>
    </row>
    <row r="1848" spans="1:2">
      <c r="A1848" s="52">
        <v>33991</v>
      </c>
      <c r="B1848">
        <v>8.6300000000000008</v>
      </c>
    </row>
    <row r="1849" spans="1:2">
      <c r="A1849" s="52">
        <v>33994</v>
      </c>
      <c r="B1849">
        <v>8.56</v>
      </c>
    </row>
    <row r="1850" spans="1:2">
      <c r="A1850" s="52">
        <v>33995</v>
      </c>
      <c r="B1850">
        <v>8.58</v>
      </c>
    </row>
    <row r="1851" spans="1:2">
      <c r="A1851" s="52">
        <v>33996</v>
      </c>
      <c r="B1851">
        <v>8.57</v>
      </c>
    </row>
    <row r="1852" spans="1:2">
      <c r="A1852" s="52">
        <v>33997</v>
      </c>
      <c r="B1852">
        <v>8.5399999999999991</v>
      </c>
    </row>
    <row r="1853" spans="1:2">
      <c r="A1853" s="52">
        <v>33998</v>
      </c>
      <c r="B1853">
        <v>8.5</v>
      </c>
    </row>
    <row r="1854" spans="1:2">
      <c r="A1854" s="52">
        <v>34001</v>
      </c>
      <c r="B1854">
        <v>8.51</v>
      </c>
    </row>
    <row r="1855" spans="1:2">
      <c r="A1855" s="52">
        <v>34002</v>
      </c>
      <c r="B1855">
        <v>8.5299999999999994</v>
      </c>
    </row>
    <row r="1856" spans="1:2">
      <c r="A1856" s="52">
        <v>34003</v>
      </c>
      <c r="B1856">
        <v>8.5</v>
      </c>
    </row>
    <row r="1857" spans="1:2">
      <c r="A1857" s="52">
        <v>34004</v>
      </c>
      <c r="B1857">
        <v>8.48</v>
      </c>
    </row>
    <row r="1858" spans="1:2">
      <c r="A1858" s="52">
        <v>34005</v>
      </c>
      <c r="B1858">
        <v>8.4600000000000009</v>
      </c>
    </row>
    <row r="1859" spans="1:2">
      <c r="A1859" s="52">
        <v>34008</v>
      </c>
      <c r="B1859">
        <v>8.49</v>
      </c>
    </row>
    <row r="1860" spans="1:2">
      <c r="A1860" s="52">
        <v>34009</v>
      </c>
      <c r="B1860">
        <v>8.49</v>
      </c>
    </row>
    <row r="1861" spans="1:2">
      <c r="A1861" s="52">
        <v>34010</v>
      </c>
      <c r="B1861">
        <v>8.52</v>
      </c>
    </row>
    <row r="1862" spans="1:2">
      <c r="A1862" s="52">
        <v>34011</v>
      </c>
      <c r="B1862">
        <v>8.5</v>
      </c>
    </row>
    <row r="1863" spans="1:2">
      <c r="A1863" s="52">
        <v>34012</v>
      </c>
      <c r="B1863">
        <v>8.44</v>
      </c>
    </row>
    <row r="1864" spans="1:2">
      <c r="A1864" s="52">
        <v>34015</v>
      </c>
      <c r="B1864" t="s">
        <v>7113</v>
      </c>
    </row>
    <row r="1865" spans="1:2">
      <c r="A1865" s="52">
        <v>34016</v>
      </c>
      <c r="B1865">
        <v>8.44</v>
      </c>
    </row>
    <row r="1866" spans="1:2">
      <c r="A1866" s="52">
        <v>34017</v>
      </c>
      <c r="B1866">
        <v>8.41</v>
      </c>
    </row>
    <row r="1867" spans="1:2">
      <c r="A1867" s="52">
        <v>34018</v>
      </c>
      <c r="B1867">
        <v>8.32</v>
      </c>
    </row>
    <row r="1868" spans="1:2">
      <c r="A1868" s="52">
        <v>34019</v>
      </c>
      <c r="B1868">
        <v>8.31</v>
      </c>
    </row>
    <row r="1869" spans="1:2">
      <c r="A1869" s="52">
        <v>34022</v>
      </c>
      <c r="B1869">
        <v>8.26</v>
      </c>
    </row>
    <row r="1870" spans="1:2">
      <c r="A1870" s="52">
        <v>34023</v>
      </c>
      <c r="B1870">
        <v>8.17</v>
      </c>
    </row>
    <row r="1871" spans="1:2">
      <c r="A1871" s="52">
        <v>34024</v>
      </c>
      <c r="B1871">
        <v>8.1999999999999993</v>
      </c>
    </row>
    <row r="1872" spans="1:2">
      <c r="A1872" s="52">
        <v>34025</v>
      </c>
      <c r="B1872">
        <v>8.2200000000000006</v>
      </c>
    </row>
    <row r="1873" spans="1:2">
      <c r="A1873" s="52">
        <v>34026</v>
      </c>
      <c r="B1873">
        <v>8.23</v>
      </c>
    </row>
    <row r="1874" spans="1:2">
      <c r="A1874" s="52">
        <v>34029</v>
      </c>
      <c r="B1874">
        <v>8.17</v>
      </c>
    </row>
    <row r="1875" spans="1:2">
      <c r="A1875" s="52">
        <v>34030</v>
      </c>
      <c r="B1875">
        <v>8.16</v>
      </c>
    </row>
    <row r="1876" spans="1:2">
      <c r="A1876" s="52">
        <v>34031</v>
      </c>
      <c r="B1876">
        <v>8.11</v>
      </c>
    </row>
    <row r="1877" spans="1:2">
      <c r="A1877" s="52">
        <v>34032</v>
      </c>
      <c r="B1877">
        <v>8.07</v>
      </c>
    </row>
    <row r="1878" spans="1:2">
      <c r="A1878" s="52">
        <v>34033</v>
      </c>
      <c r="B1878">
        <v>8.1</v>
      </c>
    </row>
    <row r="1879" spans="1:2">
      <c r="A1879" s="52">
        <v>34036</v>
      </c>
      <c r="B1879">
        <v>8.06</v>
      </c>
    </row>
    <row r="1880" spans="1:2">
      <c r="A1880" s="52">
        <v>34037</v>
      </c>
      <c r="B1880">
        <v>8.1</v>
      </c>
    </row>
    <row r="1881" spans="1:2">
      <c r="A1881" s="52">
        <v>34038</v>
      </c>
      <c r="B1881">
        <v>8.09</v>
      </c>
    </row>
    <row r="1882" spans="1:2">
      <c r="A1882" s="52">
        <v>34039</v>
      </c>
      <c r="B1882">
        <v>8.1199999999999992</v>
      </c>
    </row>
    <row r="1883" spans="1:2">
      <c r="A1883" s="52">
        <v>34040</v>
      </c>
      <c r="B1883">
        <v>8.1999999999999993</v>
      </c>
    </row>
    <row r="1884" spans="1:2">
      <c r="A1884" s="52">
        <v>34043</v>
      </c>
      <c r="B1884">
        <v>8.23</v>
      </c>
    </row>
    <row r="1885" spans="1:2">
      <c r="A1885" s="52">
        <v>34044</v>
      </c>
      <c r="B1885">
        <v>8.2100000000000009</v>
      </c>
    </row>
    <row r="1886" spans="1:2">
      <c r="A1886" s="52">
        <v>34045</v>
      </c>
      <c r="B1886">
        <v>8.15</v>
      </c>
    </row>
    <row r="1887" spans="1:2">
      <c r="A1887" s="52">
        <v>34046</v>
      </c>
      <c r="B1887">
        <v>8.1</v>
      </c>
    </row>
    <row r="1888" spans="1:2">
      <c r="A1888" s="52">
        <v>34047</v>
      </c>
      <c r="B1888">
        <v>8.1300000000000008</v>
      </c>
    </row>
    <row r="1889" spans="1:2">
      <c r="A1889" s="52">
        <v>34050</v>
      </c>
      <c r="B1889">
        <v>8.11</v>
      </c>
    </row>
    <row r="1890" spans="1:2">
      <c r="A1890" s="52">
        <v>34051</v>
      </c>
      <c r="B1890">
        <v>8.1</v>
      </c>
    </row>
    <row r="1891" spans="1:2">
      <c r="A1891" s="52">
        <v>34052</v>
      </c>
      <c r="B1891">
        <v>8.1300000000000008</v>
      </c>
    </row>
    <row r="1892" spans="1:2">
      <c r="A1892" s="52">
        <v>34053</v>
      </c>
      <c r="B1892">
        <v>8.16</v>
      </c>
    </row>
    <row r="1893" spans="1:2">
      <c r="A1893" s="52">
        <v>34054</v>
      </c>
      <c r="B1893">
        <v>8.23</v>
      </c>
    </row>
    <row r="1894" spans="1:2">
      <c r="A1894" s="52">
        <v>34057</v>
      </c>
      <c r="B1894">
        <v>8.2100000000000009</v>
      </c>
    </row>
    <row r="1895" spans="1:2">
      <c r="A1895" s="52">
        <v>34058</v>
      </c>
      <c r="B1895">
        <v>8.1999999999999993</v>
      </c>
    </row>
    <row r="1896" spans="1:2">
      <c r="A1896" s="52">
        <v>34059</v>
      </c>
      <c r="B1896">
        <v>8.2100000000000009</v>
      </c>
    </row>
    <row r="1897" spans="1:2">
      <c r="A1897" s="52">
        <v>34060</v>
      </c>
      <c r="B1897">
        <v>8.24</v>
      </c>
    </row>
    <row r="1898" spans="1:2">
      <c r="A1898" s="52">
        <v>34061</v>
      </c>
      <c r="B1898">
        <v>8.31</v>
      </c>
    </row>
    <row r="1899" spans="1:2">
      <c r="A1899" s="52">
        <v>34064</v>
      </c>
      <c r="B1899">
        <v>8.3000000000000007</v>
      </c>
    </row>
    <row r="1900" spans="1:2">
      <c r="A1900" s="52">
        <v>34065</v>
      </c>
      <c r="B1900">
        <v>8.27</v>
      </c>
    </row>
    <row r="1901" spans="1:2">
      <c r="A1901" s="52">
        <v>34066</v>
      </c>
      <c r="B1901">
        <v>8.24</v>
      </c>
    </row>
    <row r="1902" spans="1:2">
      <c r="A1902" s="52">
        <v>34067</v>
      </c>
      <c r="B1902">
        <v>8.18</v>
      </c>
    </row>
    <row r="1903" spans="1:2">
      <c r="A1903" s="52">
        <v>34068</v>
      </c>
      <c r="B1903" t="s">
        <v>7113</v>
      </c>
    </row>
    <row r="1904" spans="1:2">
      <c r="A1904" s="52">
        <v>34071</v>
      </c>
      <c r="B1904">
        <v>8.1199999999999992</v>
      </c>
    </row>
    <row r="1905" spans="1:2">
      <c r="A1905" s="52">
        <v>34072</v>
      </c>
      <c r="B1905">
        <v>8.09</v>
      </c>
    </row>
    <row r="1906" spans="1:2">
      <c r="A1906" s="52">
        <v>34073</v>
      </c>
      <c r="B1906">
        <v>8.06</v>
      </c>
    </row>
    <row r="1907" spans="1:2">
      <c r="A1907" s="52">
        <v>34074</v>
      </c>
      <c r="B1907">
        <v>8.0500000000000007</v>
      </c>
    </row>
    <row r="1908" spans="1:2">
      <c r="A1908" s="52">
        <v>34075</v>
      </c>
      <c r="B1908">
        <v>8.0500000000000007</v>
      </c>
    </row>
    <row r="1909" spans="1:2">
      <c r="A1909" s="52">
        <v>34078</v>
      </c>
      <c r="B1909">
        <v>8.0399999999999991</v>
      </c>
    </row>
    <row r="1910" spans="1:2">
      <c r="A1910" s="52">
        <v>34079</v>
      </c>
      <c r="B1910">
        <v>8.0500000000000007</v>
      </c>
    </row>
    <row r="1911" spans="1:2">
      <c r="A1911" s="52">
        <v>34080</v>
      </c>
      <c r="B1911">
        <v>8.0500000000000007</v>
      </c>
    </row>
    <row r="1912" spans="1:2">
      <c r="A1912" s="52">
        <v>34081</v>
      </c>
      <c r="B1912">
        <v>8.0500000000000007</v>
      </c>
    </row>
    <row r="1913" spans="1:2">
      <c r="A1913" s="52">
        <v>34082</v>
      </c>
      <c r="B1913">
        <v>8.08</v>
      </c>
    </row>
    <row r="1914" spans="1:2">
      <c r="A1914" s="52">
        <v>34085</v>
      </c>
      <c r="B1914">
        <v>8.11</v>
      </c>
    </row>
    <row r="1915" spans="1:2">
      <c r="A1915" s="52">
        <v>34086</v>
      </c>
      <c r="B1915">
        <v>8.16</v>
      </c>
    </row>
    <row r="1916" spans="1:2">
      <c r="A1916" s="52">
        <v>34087</v>
      </c>
      <c r="B1916">
        <v>8.18</v>
      </c>
    </row>
    <row r="1917" spans="1:2">
      <c r="A1917" s="52">
        <v>34088</v>
      </c>
      <c r="B1917">
        <v>8.15</v>
      </c>
    </row>
    <row r="1918" spans="1:2">
      <c r="A1918" s="52">
        <v>34089</v>
      </c>
      <c r="B1918">
        <v>8.17</v>
      </c>
    </row>
    <row r="1919" spans="1:2">
      <c r="A1919" s="52">
        <v>34092</v>
      </c>
      <c r="B1919">
        <v>8.16</v>
      </c>
    </row>
    <row r="1920" spans="1:2">
      <c r="A1920" s="52">
        <v>34093</v>
      </c>
      <c r="B1920">
        <v>8.1199999999999992</v>
      </c>
    </row>
    <row r="1921" spans="1:2">
      <c r="A1921" s="52">
        <v>34094</v>
      </c>
      <c r="B1921">
        <v>8.11</v>
      </c>
    </row>
    <row r="1922" spans="1:2">
      <c r="A1922" s="52">
        <v>34095</v>
      </c>
      <c r="B1922">
        <v>8.11</v>
      </c>
    </row>
    <row r="1923" spans="1:2">
      <c r="A1923" s="52">
        <v>34096</v>
      </c>
      <c r="B1923">
        <v>8.14</v>
      </c>
    </row>
    <row r="1924" spans="1:2">
      <c r="A1924" s="52">
        <v>34099</v>
      </c>
      <c r="B1924">
        <v>8.1300000000000008</v>
      </c>
    </row>
    <row r="1925" spans="1:2">
      <c r="A1925" s="52">
        <v>34100</v>
      </c>
      <c r="B1925">
        <v>8.1300000000000008</v>
      </c>
    </row>
    <row r="1926" spans="1:2">
      <c r="A1926" s="52">
        <v>34101</v>
      </c>
      <c r="B1926">
        <v>8.17</v>
      </c>
    </row>
    <row r="1927" spans="1:2">
      <c r="A1927" s="52">
        <v>34102</v>
      </c>
      <c r="B1927">
        <v>8.24</v>
      </c>
    </row>
    <row r="1928" spans="1:2">
      <c r="A1928" s="52">
        <v>34103</v>
      </c>
      <c r="B1928">
        <v>8.23</v>
      </c>
    </row>
    <row r="1929" spans="1:2">
      <c r="A1929" s="52">
        <v>34106</v>
      </c>
      <c r="B1929">
        <v>8.25</v>
      </c>
    </row>
    <row r="1930" spans="1:2">
      <c r="A1930" s="52">
        <v>34107</v>
      </c>
      <c r="B1930">
        <v>8.3000000000000007</v>
      </c>
    </row>
    <row r="1931" spans="1:2">
      <c r="A1931" s="52">
        <v>34108</v>
      </c>
      <c r="B1931">
        <v>8.2799999999999994</v>
      </c>
    </row>
    <row r="1932" spans="1:2">
      <c r="A1932" s="52">
        <v>34109</v>
      </c>
      <c r="B1932">
        <v>8.27</v>
      </c>
    </row>
    <row r="1933" spans="1:2">
      <c r="A1933" s="52">
        <v>34110</v>
      </c>
      <c r="B1933">
        <v>8.31</v>
      </c>
    </row>
    <row r="1934" spans="1:2">
      <c r="A1934" s="52">
        <v>34113</v>
      </c>
      <c r="B1934">
        <v>8.3000000000000007</v>
      </c>
    </row>
    <row r="1935" spans="1:2">
      <c r="A1935" s="52">
        <v>34114</v>
      </c>
      <c r="B1935">
        <v>8.3000000000000007</v>
      </c>
    </row>
    <row r="1936" spans="1:2">
      <c r="A1936" s="52">
        <v>34115</v>
      </c>
      <c r="B1936">
        <v>8.24</v>
      </c>
    </row>
    <row r="1937" spans="1:2">
      <c r="A1937" s="52">
        <v>34116</v>
      </c>
      <c r="B1937">
        <v>8.23</v>
      </c>
    </row>
    <row r="1938" spans="1:2">
      <c r="A1938" s="52">
        <v>34117</v>
      </c>
      <c r="B1938">
        <v>8.26</v>
      </c>
    </row>
    <row r="1939" spans="1:2">
      <c r="A1939" s="52">
        <v>34120</v>
      </c>
      <c r="B1939" t="s">
        <v>7113</v>
      </c>
    </row>
    <row r="1940" spans="1:2">
      <c r="A1940" s="52">
        <v>34121</v>
      </c>
      <c r="B1940">
        <v>8.17</v>
      </c>
    </row>
    <row r="1941" spans="1:2">
      <c r="A1941" s="52">
        <v>34122</v>
      </c>
      <c r="B1941">
        <v>8.16</v>
      </c>
    </row>
    <row r="1942" spans="1:2">
      <c r="A1942" s="52">
        <v>34123</v>
      </c>
      <c r="B1942">
        <v>8.14</v>
      </c>
    </row>
    <row r="1943" spans="1:2">
      <c r="A1943" s="52">
        <v>34124</v>
      </c>
      <c r="B1943">
        <v>8.18</v>
      </c>
    </row>
    <row r="1944" spans="1:2">
      <c r="A1944" s="52">
        <v>34127</v>
      </c>
      <c r="B1944">
        <v>8.14</v>
      </c>
    </row>
    <row r="1945" spans="1:2">
      <c r="A1945" s="52">
        <v>34128</v>
      </c>
      <c r="B1945">
        <v>8.16</v>
      </c>
    </row>
    <row r="1946" spans="1:2">
      <c r="A1946" s="52">
        <v>34129</v>
      </c>
      <c r="B1946">
        <v>8.14</v>
      </c>
    </row>
    <row r="1947" spans="1:2">
      <c r="A1947" s="52">
        <v>34130</v>
      </c>
      <c r="B1947">
        <v>8.1300000000000008</v>
      </c>
    </row>
    <row r="1948" spans="1:2">
      <c r="A1948" s="52">
        <v>34131</v>
      </c>
      <c r="B1948">
        <v>8.07</v>
      </c>
    </row>
    <row r="1949" spans="1:2">
      <c r="A1949" s="52">
        <v>34134</v>
      </c>
      <c r="B1949">
        <v>8.07</v>
      </c>
    </row>
    <row r="1950" spans="1:2">
      <c r="A1950" s="52">
        <v>34135</v>
      </c>
      <c r="B1950">
        <v>8.06</v>
      </c>
    </row>
    <row r="1951" spans="1:2">
      <c r="A1951" s="52">
        <v>34136</v>
      </c>
      <c r="B1951">
        <v>8.06</v>
      </c>
    </row>
    <row r="1952" spans="1:2">
      <c r="A1952" s="52">
        <v>34137</v>
      </c>
      <c r="B1952">
        <v>8.06</v>
      </c>
    </row>
    <row r="1953" spans="1:2">
      <c r="A1953" s="52">
        <v>34138</v>
      </c>
      <c r="B1953">
        <v>8.0500000000000007</v>
      </c>
    </row>
    <row r="1954" spans="1:2">
      <c r="A1954" s="52">
        <v>34141</v>
      </c>
      <c r="B1954">
        <v>8.0299999999999994</v>
      </c>
    </row>
    <row r="1955" spans="1:2">
      <c r="A1955" s="52">
        <v>34142</v>
      </c>
      <c r="B1955">
        <v>8.0299999999999994</v>
      </c>
    </row>
    <row r="1956" spans="1:2">
      <c r="A1956" s="52">
        <v>34143</v>
      </c>
      <c r="B1956">
        <v>8.02</v>
      </c>
    </row>
    <row r="1957" spans="1:2">
      <c r="A1957" s="52">
        <v>34144</v>
      </c>
      <c r="B1957">
        <v>8.01</v>
      </c>
    </row>
    <row r="1958" spans="1:2">
      <c r="A1958" s="52">
        <v>34145</v>
      </c>
      <c r="B1958">
        <v>7.98</v>
      </c>
    </row>
    <row r="1959" spans="1:2">
      <c r="A1959" s="52">
        <v>34148</v>
      </c>
      <c r="B1959">
        <v>7.96</v>
      </c>
    </row>
    <row r="1960" spans="1:2">
      <c r="A1960" s="52">
        <v>34149</v>
      </c>
      <c r="B1960">
        <v>7.95</v>
      </c>
    </row>
    <row r="1961" spans="1:2">
      <c r="A1961" s="52">
        <v>34150</v>
      </c>
      <c r="B1961">
        <v>7.96</v>
      </c>
    </row>
    <row r="1962" spans="1:2">
      <c r="A1962" s="52">
        <v>34151</v>
      </c>
      <c r="B1962">
        <v>7.96</v>
      </c>
    </row>
    <row r="1963" spans="1:2">
      <c r="A1963" s="52">
        <v>34152</v>
      </c>
      <c r="B1963">
        <v>7.95</v>
      </c>
    </row>
    <row r="1964" spans="1:2">
      <c r="A1964" s="52">
        <v>34155</v>
      </c>
      <c r="B1964" t="s">
        <v>7113</v>
      </c>
    </row>
    <row r="1965" spans="1:2">
      <c r="A1965" s="52">
        <v>34156</v>
      </c>
      <c r="B1965">
        <v>7.97</v>
      </c>
    </row>
    <row r="1966" spans="1:2">
      <c r="A1966" s="52">
        <v>34157</v>
      </c>
      <c r="B1966">
        <v>7.97</v>
      </c>
    </row>
    <row r="1967" spans="1:2">
      <c r="A1967" s="52">
        <v>34158</v>
      </c>
      <c r="B1967">
        <v>7.95</v>
      </c>
    </row>
    <row r="1968" spans="1:2">
      <c r="A1968" s="52">
        <v>34159</v>
      </c>
      <c r="B1968">
        <v>7.93</v>
      </c>
    </row>
    <row r="1969" spans="1:2">
      <c r="A1969" s="52">
        <v>34162</v>
      </c>
      <c r="B1969">
        <v>7.92</v>
      </c>
    </row>
    <row r="1970" spans="1:2">
      <c r="A1970" s="52">
        <v>34163</v>
      </c>
      <c r="B1970">
        <v>7.92</v>
      </c>
    </row>
    <row r="1971" spans="1:2">
      <c r="A1971" s="52">
        <v>34164</v>
      </c>
      <c r="B1971">
        <v>7.89</v>
      </c>
    </row>
    <row r="1972" spans="1:2">
      <c r="A1972" s="52">
        <v>34165</v>
      </c>
      <c r="B1972">
        <v>7.88</v>
      </c>
    </row>
    <row r="1973" spans="1:2">
      <c r="A1973" s="52">
        <v>34166</v>
      </c>
      <c r="B1973">
        <v>7.87</v>
      </c>
    </row>
    <row r="1974" spans="1:2">
      <c r="A1974" s="52">
        <v>34169</v>
      </c>
      <c r="B1974">
        <v>7.88</v>
      </c>
    </row>
    <row r="1975" spans="1:2">
      <c r="A1975" s="52">
        <v>34170</v>
      </c>
      <c r="B1975">
        <v>7.89</v>
      </c>
    </row>
    <row r="1976" spans="1:2">
      <c r="A1976" s="52">
        <v>34171</v>
      </c>
      <c r="B1976">
        <v>7.94</v>
      </c>
    </row>
    <row r="1977" spans="1:2">
      <c r="A1977" s="52">
        <v>34172</v>
      </c>
      <c r="B1977">
        <v>7.96</v>
      </c>
    </row>
    <row r="1978" spans="1:2">
      <c r="A1978" s="52">
        <v>34173</v>
      </c>
      <c r="B1978">
        <v>8</v>
      </c>
    </row>
    <row r="1979" spans="1:2">
      <c r="A1979" s="52">
        <v>34176</v>
      </c>
      <c r="B1979">
        <v>7.99</v>
      </c>
    </row>
    <row r="1980" spans="1:2">
      <c r="A1980" s="52">
        <v>34177</v>
      </c>
      <c r="B1980">
        <v>7.98</v>
      </c>
    </row>
    <row r="1981" spans="1:2">
      <c r="A1981" s="52">
        <v>34178</v>
      </c>
      <c r="B1981">
        <v>7.96</v>
      </c>
    </row>
    <row r="1982" spans="1:2">
      <c r="A1982" s="52">
        <v>34179</v>
      </c>
      <c r="B1982">
        <v>7.91</v>
      </c>
    </row>
    <row r="1983" spans="1:2">
      <c r="A1983" s="52">
        <v>34180</v>
      </c>
      <c r="B1983">
        <v>7.88</v>
      </c>
    </row>
    <row r="1984" spans="1:2">
      <c r="A1984" s="52">
        <v>34183</v>
      </c>
      <c r="B1984">
        <v>7.88</v>
      </c>
    </row>
    <row r="1985" spans="1:2">
      <c r="A1985" s="52">
        <v>34184</v>
      </c>
      <c r="B1985">
        <v>7.83</v>
      </c>
    </row>
    <row r="1986" spans="1:2">
      <c r="A1986" s="52">
        <v>34185</v>
      </c>
      <c r="B1986">
        <v>7.83</v>
      </c>
    </row>
    <row r="1987" spans="1:2">
      <c r="A1987" s="52">
        <v>34186</v>
      </c>
      <c r="B1987">
        <v>7.79</v>
      </c>
    </row>
    <row r="1988" spans="1:2">
      <c r="A1988" s="52">
        <v>34187</v>
      </c>
      <c r="B1988">
        <v>7.79</v>
      </c>
    </row>
    <row r="1989" spans="1:2">
      <c r="A1989" s="52">
        <v>34190</v>
      </c>
      <c r="B1989">
        <v>7.74</v>
      </c>
    </row>
    <row r="1990" spans="1:2">
      <c r="A1990" s="52">
        <v>34191</v>
      </c>
      <c r="B1990">
        <v>7.72</v>
      </c>
    </row>
    <row r="1991" spans="1:2">
      <c r="A1991" s="52">
        <v>34192</v>
      </c>
      <c r="B1991">
        <v>7.69</v>
      </c>
    </row>
    <row r="1992" spans="1:2">
      <c r="A1992" s="52">
        <v>34193</v>
      </c>
      <c r="B1992">
        <v>7.66</v>
      </c>
    </row>
    <row r="1993" spans="1:2">
      <c r="A1993" s="52">
        <v>34194</v>
      </c>
      <c r="B1993">
        <v>7.62</v>
      </c>
    </row>
    <row r="1994" spans="1:2">
      <c r="A1994" s="52">
        <v>34197</v>
      </c>
      <c r="B1994">
        <v>7.58</v>
      </c>
    </row>
    <row r="1995" spans="1:2">
      <c r="A1995" s="52">
        <v>34198</v>
      </c>
      <c r="B1995">
        <v>7.58</v>
      </c>
    </row>
    <row r="1996" spans="1:2">
      <c r="A1996" s="52">
        <v>34199</v>
      </c>
      <c r="B1996">
        <v>7.53</v>
      </c>
    </row>
    <row r="1997" spans="1:2">
      <c r="A1997" s="52">
        <v>34200</v>
      </c>
      <c r="B1997">
        <v>7.49</v>
      </c>
    </row>
    <row r="1998" spans="1:2">
      <c r="A1998" s="52">
        <v>34201</v>
      </c>
      <c r="B1998">
        <v>7.48</v>
      </c>
    </row>
    <row r="1999" spans="1:2">
      <c r="A1999" s="52">
        <v>34204</v>
      </c>
      <c r="B1999">
        <v>7.49</v>
      </c>
    </row>
    <row r="2000" spans="1:2">
      <c r="A2000" s="52">
        <v>34205</v>
      </c>
      <c r="B2000">
        <v>7.46</v>
      </c>
    </row>
    <row r="2001" spans="1:2">
      <c r="A2001" s="52">
        <v>34206</v>
      </c>
      <c r="B2001">
        <v>7.42</v>
      </c>
    </row>
    <row r="2002" spans="1:2">
      <c r="A2002" s="52">
        <v>34207</v>
      </c>
      <c r="B2002">
        <v>7.37</v>
      </c>
    </row>
    <row r="2003" spans="1:2">
      <c r="A2003" s="52">
        <v>34208</v>
      </c>
      <c r="B2003">
        <v>7.4</v>
      </c>
    </row>
    <row r="2004" spans="1:2">
      <c r="A2004" s="52">
        <v>34211</v>
      </c>
      <c r="B2004">
        <v>7.38</v>
      </c>
    </row>
    <row r="2005" spans="1:2">
      <c r="A2005" s="52">
        <v>34212</v>
      </c>
      <c r="B2005">
        <v>7.36</v>
      </c>
    </row>
    <row r="2006" spans="1:2">
      <c r="A2006" s="52">
        <v>34213</v>
      </c>
      <c r="B2006">
        <v>7.35</v>
      </c>
    </row>
    <row r="2007" spans="1:2">
      <c r="A2007" s="52">
        <v>34214</v>
      </c>
      <c r="B2007">
        <v>7.33</v>
      </c>
    </row>
    <row r="2008" spans="1:2">
      <c r="A2008" s="52">
        <v>34215</v>
      </c>
      <c r="B2008">
        <v>7.26</v>
      </c>
    </row>
    <row r="2009" spans="1:2">
      <c r="A2009" s="52">
        <v>34218</v>
      </c>
      <c r="B2009" t="s">
        <v>7113</v>
      </c>
    </row>
    <row r="2010" spans="1:2">
      <c r="A2010" s="52">
        <v>34219</v>
      </c>
      <c r="B2010">
        <v>7.23</v>
      </c>
    </row>
    <row r="2011" spans="1:2">
      <c r="A2011" s="52">
        <v>34220</v>
      </c>
      <c r="B2011">
        <v>7.2</v>
      </c>
    </row>
    <row r="2012" spans="1:2">
      <c r="A2012" s="52">
        <v>34221</v>
      </c>
      <c r="B2012">
        <v>7.32</v>
      </c>
    </row>
    <row r="2013" spans="1:2">
      <c r="A2013" s="52">
        <v>34222</v>
      </c>
      <c r="B2013">
        <v>7.28</v>
      </c>
    </row>
    <row r="2014" spans="1:2">
      <c r="A2014" s="52">
        <v>34225</v>
      </c>
      <c r="B2014">
        <v>7.27</v>
      </c>
    </row>
    <row r="2015" spans="1:2">
      <c r="A2015" s="52">
        <v>34226</v>
      </c>
      <c r="B2015">
        <v>7.31</v>
      </c>
    </row>
    <row r="2016" spans="1:2">
      <c r="A2016" s="52">
        <v>34227</v>
      </c>
      <c r="B2016">
        <v>7.31</v>
      </c>
    </row>
    <row r="2017" spans="1:2">
      <c r="A2017" s="52">
        <v>34228</v>
      </c>
      <c r="B2017">
        <v>7.37</v>
      </c>
    </row>
    <row r="2018" spans="1:2">
      <c r="A2018" s="52">
        <v>34229</v>
      </c>
      <c r="B2018">
        <v>7.38</v>
      </c>
    </row>
    <row r="2019" spans="1:2">
      <c r="A2019" s="52">
        <v>34232</v>
      </c>
      <c r="B2019">
        <v>7.43</v>
      </c>
    </row>
    <row r="2020" spans="1:2">
      <c r="A2020" s="52">
        <v>34233</v>
      </c>
      <c r="B2020">
        <v>7.45</v>
      </c>
    </row>
    <row r="2021" spans="1:2">
      <c r="A2021" s="52">
        <v>34234</v>
      </c>
      <c r="B2021">
        <v>7.44</v>
      </c>
    </row>
    <row r="2022" spans="1:2">
      <c r="A2022" s="52">
        <v>34235</v>
      </c>
      <c r="B2022">
        <v>7.42</v>
      </c>
    </row>
    <row r="2023" spans="1:2">
      <c r="A2023" s="52">
        <v>34236</v>
      </c>
      <c r="B2023">
        <v>7.42</v>
      </c>
    </row>
    <row r="2024" spans="1:2">
      <c r="A2024" s="52">
        <v>34239</v>
      </c>
      <c r="B2024">
        <v>7.33</v>
      </c>
    </row>
    <row r="2025" spans="1:2">
      <c r="A2025" s="52">
        <v>34240</v>
      </c>
      <c r="B2025">
        <v>7.32</v>
      </c>
    </row>
    <row r="2026" spans="1:2">
      <c r="A2026" s="52">
        <v>34241</v>
      </c>
      <c r="B2026">
        <v>7.36</v>
      </c>
    </row>
    <row r="2027" spans="1:2">
      <c r="A2027" s="52">
        <v>34242</v>
      </c>
      <c r="B2027">
        <v>7.4</v>
      </c>
    </row>
    <row r="2028" spans="1:2">
      <c r="A2028" s="52">
        <v>34243</v>
      </c>
      <c r="B2028">
        <v>7.36</v>
      </c>
    </row>
    <row r="2029" spans="1:2">
      <c r="A2029" s="52">
        <v>34246</v>
      </c>
      <c r="B2029">
        <v>7.37</v>
      </c>
    </row>
    <row r="2030" spans="1:2">
      <c r="A2030" s="52">
        <v>34247</v>
      </c>
      <c r="B2030">
        <v>7.36</v>
      </c>
    </row>
    <row r="2031" spans="1:2">
      <c r="A2031" s="52">
        <v>34248</v>
      </c>
      <c r="B2031">
        <v>7.37</v>
      </c>
    </row>
    <row r="2032" spans="1:2">
      <c r="A2032" s="52">
        <v>34249</v>
      </c>
      <c r="B2032">
        <v>7.37</v>
      </c>
    </row>
    <row r="2033" spans="1:2">
      <c r="A2033" s="52">
        <v>34250</v>
      </c>
      <c r="B2033">
        <v>7.29</v>
      </c>
    </row>
    <row r="2034" spans="1:2">
      <c r="A2034" s="52">
        <v>34253</v>
      </c>
      <c r="B2034">
        <v>7.28</v>
      </c>
    </row>
    <row r="2035" spans="1:2">
      <c r="A2035" s="52">
        <v>34254</v>
      </c>
      <c r="B2035">
        <v>7.27</v>
      </c>
    </row>
    <row r="2036" spans="1:2">
      <c r="A2036" s="52">
        <v>34255</v>
      </c>
      <c r="B2036">
        <v>7.29</v>
      </c>
    </row>
    <row r="2037" spans="1:2">
      <c r="A2037" s="52">
        <v>34256</v>
      </c>
      <c r="B2037">
        <v>7.24</v>
      </c>
    </row>
    <row r="2038" spans="1:2">
      <c r="A2038" s="52">
        <v>34257</v>
      </c>
      <c r="B2038">
        <v>7.18</v>
      </c>
    </row>
    <row r="2039" spans="1:2">
      <c r="A2039" s="52">
        <v>34260</v>
      </c>
      <c r="B2039">
        <v>7.23</v>
      </c>
    </row>
    <row r="2040" spans="1:2">
      <c r="A2040" s="52">
        <v>34261</v>
      </c>
      <c r="B2040">
        <v>7.23</v>
      </c>
    </row>
    <row r="2041" spans="1:2">
      <c r="A2041" s="52">
        <v>34262</v>
      </c>
      <c r="B2041">
        <v>7.21</v>
      </c>
    </row>
    <row r="2042" spans="1:2">
      <c r="A2042" s="52">
        <v>34263</v>
      </c>
      <c r="B2042">
        <v>7.28</v>
      </c>
    </row>
    <row r="2043" spans="1:2">
      <c r="A2043" s="52">
        <v>34264</v>
      </c>
      <c r="B2043">
        <v>7.33</v>
      </c>
    </row>
    <row r="2044" spans="1:2">
      <c r="A2044" s="52">
        <v>34267</v>
      </c>
      <c r="B2044">
        <v>7.37</v>
      </c>
    </row>
    <row r="2045" spans="1:2">
      <c r="A2045" s="52">
        <v>34268</v>
      </c>
      <c r="B2045">
        <v>7.36</v>
      </c>
    </row>
    <row r="2046" spans="1:2">
      <c r="A2046" s="52">
        <v>34269</v>
      </c>
      <c r="B2046">
        <v>7.39</v>
      </c>
    </row>
    <row r="2047" spans="1:2">
      <c r="A2047" s="52">
        <v>34270</v>
      </c>
      <c r="B2047">
        <v>7.39</v>
      </c>
    </row>
    <row r="2048" spans="1:2">
      <c r="A2048" s="52">
        <v>34271</v>
      </c>
      <c r="B2048">
        <v>7.39</v>
      </c>
    </row>
    <row r="2049" spans="1:2">
      <c r="A2049" s="52">
        <v>34274</v>
      </c>
      <c r="B2049">
        <v>7.44</v>
      </c>
    </row>
    <row r="2050" spans="1:2">
      <c r="A2050" s="52">
        <v>34275</v>
      </c>
      <c r="B2050">
        <v>7.51</v>
      </c>
    </row>
    <row r="2051" spans="1:2">
      <c r="A2051" s="52">
        <v>34276</v>
      </c>
      <c r="B2051">
        <v>7.57</v>
      </c>
    </row>
    <row r="2052" spans="1:2">
      <c r="A2052" s="52">
        <v>34277</v>
      </c>
      <c r="B2052">
        <v>7.64</v>
      </c>
    </row>
    <row r="2053" spans="1:2">
      <c r="A2053" s="52">
        <v>34278</v>
      </c>
      <c r="B2053">
        <v>7.68</v>
      </c>
    </row>
    <row r="2054" spans="1:2">
      <c r="A2054" s="52">
        <v>34281</v>
      </c>
      <c r="B2054">
        <v>7.66</v>
      </c>
    </row>
    <row r="2055" spans="1:2">
      <c r="A2055" s="52">
        <v>34282</v>
      </c>
      <c r="B2055">
        <v>7.61</v>
      </c>
    </row>
    <row r="2056" spans="1:2">
      <c r="A2056" s="52">
        <v>34283</v>
      </c>
      <c r="B2056">
        <v>7.66</v>
      </c>
    </row>
    <row r="2057" spans="1:2">
      <c r="A2057" s="52">
        <v>34284</v>
      </c>
      <c r="B2057">
        <v>7.66</v>
      </c>
    </row>
    <row r="2058" spans="1:2">
      <c r="A2058" s="52">
        <v>34285</v>
      </c>
      <c r="B2058">
        <v>7.64</v>
      </c>
    </row>
    <row r="2059" spans="1:2">
      <c r="A2059" s="52">
        <v>34288</v>
      </c>
      <c r="B2059">
        <v>7.66</v>
      </c>
    </row>
    <row r="2060" spans="1:2">
      <c r="A2060" s="52">
        <v>34289</v>
      </c>
      <c r="B2060">
        <v>7.68</v>
      </c>
    </row>
    <row r="2061" spans="1:2">
      <c r="A2061" s="52">
        <v>34290</v>
      </c>
      <c r="B2061">
        <v>7.65</v>
      </c>
    </row>
    <row r="2062" spans="1:2">
      <c r="A2062" s="52">
        <v>34291</v>
      </c>
      <c r="B2062">
        <v>7.71</v>
      </c>
    </row>
    <row r="2063" spans="1:2">
      <c r="A2063" s="52">
        <v>34292</v>
      </c>
      <c r="B2063">
        <v>7.76</v>
      </c>
    </row>
    <row r="2064" spans="1:2">
      <c r="A2064" s="52">
        <v>34295</v>
      </c>
      <c r="B2064">
        <v>7.78</v>
      </c>
    </row>
    <row r="2065" spans="1:2">
      <c r="A2065" s="52">
        <v>34296</v>
      </c>
      <c r="B2065">
        <v>7.72</v>
      </c>
    </row>
    <row r="2066" spans="1:2">
      <c r="A2066" s="52">
        <v>34297</v>
      </c>
      <c r="B2066">
        <v>7.74</v>
      </c>
    </row>
    <row r="2067" spans="1:2">
      <c r="A2067" s="52">
        <v>34298</v>
      </c>
      <c r="B2067" t="s">
        <v>7113</v>
      </c>
    </row>
    <row r="2068" spans="1:2">
      <c r="A2068" s="52">
        <v>34299</v>
      </c>
      <c r="B2068">
        <v>7.71</v>
      </c>
    </row>
    <row r="2069" spans="1:2">
      <c r="A2069" s="52">
        <v>34302</v>
      </c>
      <c r="B2069">
        <v>7.65</v>
      </c>
    </row>
    <row r="2070" spans="1:2">
      <c r="A2070" s="52">
        <v>34303</v>
      </c>
      <c r="B2070">
        <v>7.74</v>
      </c>
    </row>
    <row r="2071" spans="1:2">
      <c r="A2071" s="52">
        <v>34304</v>
      </c>
      <c r="B2071">
        <v>7.71</v>
      </c>
    </row>
    <row r="2072" spans="1:2">
      <c r="A2072" s="52">
        <v>34305</v>
      </c>
      <c r="B2072">
        <v>7.69</v>
      </c>
    </row>
    <row r="2073" spans="1:2">
      <c r="A2073" s="52">
        <v>34306</v>
      </c>
      <c r="B2073">
        <v>7.69</v>
      </c>
    </row>
    <row r="2074" spans="1:2">
      <c r="A2074" s="52">
        <v>34309</v>
      </c>
      <c r="B2074">
        <v>7.62</v>
      </c>
    </row>
    <row r="2075" spans="1:2">
      <c r="A2075" s="52">
        <v>34310</v>
      </c>
      <c r="B2075">
        <v>7.61</v>
      </c>
    </row>
    <row r="2076" spans="1:2">
      <c r="A2076" s="52">
        <v>34311</v>
      </c>
      <c r="B2076">
        <v>7.61</v>
      </c>
    </row>
    <row r="2077" spans="1:2">
      <c r="A2077" s="52">
        <v>34312</v>
      </c>
      <c r="B2077">
        <v>7.6</v>
      </c>
    </row>
    <row r="2078" spans="1:2">
      <c r="A2078" s="52">
        <v>34313</v>
      </c>
      <c r="B2078">
        <v>7.62</v>
      </c>
    </row>
    <row r="2079" spans="1:2">
      <c r="A2079" s="52">
        <v>34316</v>
      </c>
      <c r="B2079">
        <v>7.67</v>
      </c>
    </row>
    <row r="2080" spans="1:2">
      <c r="A2080" s="52">
        <v>34317</v>
      </c>
      <c r="B2080">
        <v>7.71</v>
      </c>
    </row>
    <row r="2081" spans="1:2">
      <c r="A2081" s="52">
        <v>34318</v>
      </c>
      <c r="B2081">
        <v>7.73</v>
      </c>
    </row>
    <row r="2082" spans="1:2">
      <c r="A2082" s="52">
        <v>34319</v>
      </c>
      <c r="B2082">
        <v>7.74</v>
      </c>
    </row>
    <row r="2083" spans="1:2">
      <c r="A2083" s="52">
        <v>34320</v>
      </c>
      <c r="B2083">
        <v>7.73</v>
      </c>
    </row>
    <row r="2084" spans="1:2">
      <c r="A2084" s="52">
        <v>34323</v>
      </c>
      <c r="B2084">
        <v>7.73</v>
      </c>
    </row>
    <row r="2085" spans="1:2">
      <c r="A2085" s="52">
        <v>34324</v>
      </c>
      <c r="B2085">
        <v>7.74</v>
      </c>
    </row>
    <row r="2086" spans="1:2">
      <c r="A2086" s="52">
        <v>34325</v>
      </c>
      <c r="B2086">
        <v>7.68</v>
      </c>
    </row>
    <row r="2087" spans="1:2">
      <c r="A2087" s="52">
        <v>34326</v>
      </c>
      <c r="B2087">
        <v>7.65</v>
      </c>
    </row>
    <row r="2088" spans="1:2">
      <c r="A2088" s="52">
        <v>34327</v>
      </c>
      <c r="B2088" t="s">
        <v>7113</v>
      </c>
    </row>
    <row r="2089" spans="1:2">
      <c r="A2089" s="52">
        <v>34330</v>
      </c>
      <c r="B2089">
        <v>7.66</v>
      </c>
    </row>
    <row r="2090" spans="1:2">
      <c r="A2090" s="52">
        <v>34331</v>
      </c>
      <c r="B2090">
        <v>7.68</v>
      </c>
    </row>
    <row r="2091" spans="1:2">
      <c r="A2091" s="52">
        <v>34332</v>
      </c>
      <c r="B2091">
        <v>7.68</v>
      </c>
    </row>
    <row r="2092" spans="1:2">
      <c r="A2092" s="52">
        <v>34333</v>
      </c>
      <c r="B2092">
        <v>7.75</v>
      </c>
    </row>
    <row r="2093" spans="1:2">
      <c r="A2093" s="52">
        <v>34334</v>
      </c>
      <c r="B2093">
        <v>7.77</v>
      </c>
    </row>
    <row r="2094" spans="1:2">
      <c r="A2094" s="52">
        <v>34337</v>
      </c>
      <c r="B2094">
        <v>7.82</v>
      </c>
    </row>
    <row r="2095" spans="1:2">
      <c r="A2095" s="52">
        <v>34338</v>
      </c>
      <c r="B2095">
        <v>7.77</v>
      </c>
    </row>
    <row r="2096" spans="1:2">
      <c r="A2096" s="52">
        <v>34339</v>
      </c>
      <c r="B2096">
        <v>7.78</v>
      </c>
    </row>
    <row r="2097" spans="1:2">
      <c r="A2097" s="52">
        <v>34340</v>
      </c>
      <c r="B2097">
        <v>7.73</v>
      </c>
    </row>
    <row r="2098" spans="1:2">
      <c r="A2098" s="52">
        <v>34341</v>
      </c>
      <c r="B2098">
        <v>7.63</v>
      </c>
    </row>
    <row r="2099" spans="1:2">
      <c r="A2099" s="52">
        <v>34344</v>
      </c>
      <c r="B2099">
        <v>7.61</v>
      </c>
    </row>
    <row r="2100" spans="1:2">
      <c r="A2100" s="52">
        <v>34345</v>
      </c>
      <c r="B2100">
        <v>7.61</v>
      </c>
    </row>
    <row r="2101" spans="1:2">
      <c r="A2101" s="52">
        <v>34346</v>
      </c>
      <c r="B2101">
        <v>7.55</v>
      </c>
    </row>
    <row r="2102" spans="1:2">
      <c r="A2102" s="52">
        <v>34347</v>
      </c>
      <c r="B2102">
        <v>7.61</v>
      </c>
    </row>
    <row r="2103" spans="1:2">
      <c r="A2103" s="52">
        <v>34348</v>
      </c>
      <c r="B2103">
        <v>7.67</v>
      </c>
    </row>
    <row r="2104" spans="1:2">
      <c r="A2104" s="52">
        <v>34351</v>
      </c>
      <c r="B2104">
        <v>7.67</v>
      </c>
    </row>
    <row r="2105" spans="1:2">
      <c r="A2105" s="52">
        <v>34352</v>
      </c>
      <c r="B2105">
        <v>7.64</v>
      </c>
    </row>
    <row r="2106" spans="1:2">
      <c r="A2106" s="52">
        <v>34353</v>
      </c>
      <c r="B2106">
        <v>7.65</v>
      </c>
    </row>
    <row r="2107" spans="1:2">
      <c r="A2107" s="52">
        <v>34354</v>
      </c>
      <c r="B2107">
        <v>7.62</v>
      </c>
    </row>
    <row r="2108" spans="1:2">
      <c r="A2108" s="52">
        <v>34355</v>
      </c>
      <c r="B2108">
        <v>7.63</v>
      </c>
    </row>
    <row r="2109" spans="1:2">
      <c r="A2109" s="52">
        <v>34358</v>
      </c>
      <c r="B2109">
        <v>7.63</v>
      </c>
    </row>
    <row r="2110" spans="1:2">
      <c r="A2110" s="52">
        <v>34359</v>
      </c>
      <c r="B2110">
        <v>7.66</v>
      </c>
    </row>
    <row r="2111" spans="1:2">
      <c r="A2111" s="52">
        <v>34360</v>
      </c>
      <c r="B2111">
        <v>7.66</v>
      </c>
    </row>
    <row r="2112" spans="1:2">
      <c r="A2112" s="52">
        <v>34361</v>
      </c>
      <c r="B2112">
        <v>7.61</v>
      </c>
    </row>
    <row r="2113" spans="1:2">
      <c r="A2113" s="52">
        <v>34362</v>
      </c>
      <c r="B2113">
        <v>7.54</v>
      </c>
    </row>
    <row r="2114" spans="1:2">
      <c r="A2114" s="52">
        <v>34365</v>
      </c>
      <c r="B2114">
        <v>7.55</v>
      </c>
    </row>
    <row r="2115" spans="1:2">
      <c r="A2115" s="52">
        <v>34366</v>
      </c>
      <c r="B2115">
        <v>7.61</v>
      </c>
    </row>
    <row r="2116" spans="1:2">
      <c r="A2116" s="52">
        <v>34367</v>
      </c>
      <c r="B2116">
        <v>7.6</v>
      </c>
    </row>
    <row r="2117" spans="1:2">
      <c r="A2117" s="52">
        <v>34368</v>
      </c>
      <c r="B2117">
        <v>7.63</v>
      </c>
    </row>
    <row r="2118" spans="1:2">
      <c r="A2118" s="52">
        <v>34369</v>
      </c>
      <c r="B2118">
        <v>7.68</v>
      </c>
    </row>
    <row r="2119" spans="1:2">
      <c r="A2119" s="52">
        <v>34372</v>
      </c>
      <c r="B2119">
        <v>7.7</v>
      </c>
    </row>
    <row r="2120" spans="1:2">
      <c r="A2120" s="52">
        <v>34373</v>
      </c>
      <c r="B2120">
        <v>7.74</v>
      </c>
    </row>
    <row r="2121" spans="1:2">
      <c r="A2121" s="52">
        <v>34374</v>
      </c>
      <c r="B2121">
        <v>7.73</v>
      </c>
    </row>
    <row r="2122" spans="1:2">
      <c r="A2122" s="52">
        <v>34375</v>
      </c>
      <c r="B2122">
        <v>7.73</v>
      </c>
    </row>
    <row r="2123" spans="1:2">
      <c r="A2123" s="52">
        <v>34376</v>
      </c>
      <c r="B2123">
        <v>7.7</v>
      </c>
    </row>
    <row r="2124" spans="1:2">
      <c r="A2124" s="52">
        <v>34379</v>
      </c>
      <c r="B2124">
        <v>7.71</v>
      </c>
    </row>
    <row r="2125" spans="1:2">
      <c r="A2125" s="52">
        <v>34380</v>
      </c>
      <c r="B2125">
        <v>7.72</v>
      </c>
    </row>
    <row r="2126" spans="1:2">
      <c r="A2126" s="52">
        <v>34381</v>
      </c>
      <c r="B2126">
        <v>7.72</v>
      </c>
    </row>
    <row r="2127" spans="1:2">
      <c r="A2127" s="52">
        <v>34382</v>
      </c>
      <c r="B2127">
        <v>7.79</v>
      </c>
    </row>
    <row r="2128" spans="1:2">
      <c r="A2128" s="52">
        <v>34383</v>
      </c>
      <c r="B2128">
        <v>7.87</v>
      </c>
    </row>
    <row r="2129" spans="1:2">
      <c r="A2129" s="52">
        <v>34386</v>
      </c>
      <c r="B2129" t="s">
        <v>7113</v>
      </c>
    </row>
    <row r="2130" spans="1:2">
      <c r="A2130" s="52">
        <v>34387</v>
      </c>
      <c r="B2130">
        <v>7.85</v>
      </c>
    </row>
    <row r="2131" spans="1:2">
      <c r="A2131" s="52">
        <v>34388</v>
      </c>
      <c r="B2131">
        <v>7.9</v>
      </c>
    </row>
    <row r="2132" spans="1:2">
      <c r="A2132" s="52">
        <v>34389</v>
      </c>
      <c r="B2132">
        <v>7.96</v>
      </c>
    </row>
    <row r="2133" spans="1:2">
      <c r="A2133" s="52">
        <v>34390</v>
      </c>
      <c r="B2133">
        <v>7.95</v>
      </c>
    </row>
    <row r="2134" spans="1:2">
      <c r="A2134" s="52">
        <v>34393</v>
      </c>
      <c r="B2134">
        <v>7.92</v>
      </c>
    </row>
    <row r="2135" spans="1:2">
      <c r="A2135" s="52">
        <v>34394</v>
      </c>
      <c r="B2135">
        <v>8</v>
      </c>
    </row>
    <row r="2136" spans="1:2">
      <c r="A2136" s="52">
        <v>34395</v>
      </c>
      <c r="B2136">
        <v>8.01</v>
      </c>
    </row>
    <row r="2137" spans="1:2">
      <c r="A2137" s="52">
        <v>34396</v>
      </c>
      <c r="B2137">
        <v>8.06</v>
      </c>
    </row>
    <row r="2138" spans="1:2">
      <c r="A2138" s="52">
        <v>34397</v>
      </c>
      <c r="B2138">
        <v>8.08</v>
      </c>
    </row>
    <row r="2139" spans="1:2">
      <c r="A2139" s="52">
        <v>34400</v>
      </c>
      <c r="B2139">
        <v>8.02</v>
      </c>
    </row>
    <row r="2140" spans="1:2">
      <c r="A2140" s="52">
        <v>34401</v>
      </c>
      <c r="B2140">
        <v>8.0500000000000007</v>
      </c>
    </row>
    <row r="2141" spans="1:2">
      <c r="A2141" s="52">
        <v>34402</v>
      </c>
      <c r="B2141">
        <v>8.06</v>
      </c>
    </row>
    <row r="2142" spans="1:2">
      <c r="A2142" s="52">
        <v>34403</v>
      </c>
      <c r="B2142">
        <v>8.15</v>
      </c>
    </row>
    <row r="2143" spans="1:2">
      <c r="A2143" s="52">
        <v>34404</v>
      </c>
      <c r="B2143">
        <v>8.14</v>
      </c>
    </row>
    <row r="2144" spans="1:2">
      <c r="A2144" s="52">
        <v>34407</v>
      </c>
      <c r="B2144">
        <v>8.15</v>
      </c>
    </row>
    <row r="2145" spans="1:2">
      <c r="A2145" s="52">
        <v>34408</v>
      </c>
      <c r="B2145">
        <v>8.11</v>
      </c>
    </row>
    <row r="2146" spans="1:2">
      <c r="A2146" s="52">
        <v>34409</v>
      </c>
      <c r="B2146">
        <v>8.06</v>
      </c>
    </row>
    <row r="2147" spans="1:2">
      <c r="A2147" s="52">
        <v>34410</v>
      </c>
      <c r="B2147">
        <v>8.0500000000000007</v>
      </c>
    </row>
    <row r="2148" spans="1:2">
      <c r="A2148" s="52">
        <v>34411</v>
      </c>
      <c r="B2148">
        <v>8.1199999999999992</v>
      </c>
    </row>
    <row r="2149" spans="1:2">
      <c r="A2149" s="52">
        <v>34414</v>
      </c>
      <c r="B2149">
        <v>8.19</v>
      </c>
    </row>
    <row r="2150" spans="1:2">
      <c r="A2150" s="52">
        <v>34415</v>
      </c>
      <c r="B2150">
        <v>8.08</v>
      </c>
    </row>
    <row r="2151" spans="1:2">
      <c r="A2151" s="52">
        <v>34416</v>
      </c>
      <c r="B2151">
        <v>8.08</v>
      </c>
    </row>
    <row r="2152" spans="1:2">
      <c r="A2152" s="52">
        <v>34417</v>
      </c>
      <c r="B2152">
        <v>8.18</v>
      </c>
    </row>
    <row r="2153" spans="1:2">
      <c r="A2153" s="52">
        <v>34418</v>
      </c>
      <c r="B2153">
        <v>8.1999999999999993</v>
      </c>
    </row>
    <row r="2154" spans="1:2">
      <c r="A2154" s="52">
        <v>34421</v>
      </c>
      <c r="B2154">
        <v>8.2200000000000006</v>
      </c>
    </row>
    <row r="2155" spans="1:2">
      <c r="A2155" s="52">
        <v>34422</v>
      </c>
      <c r="B2155">
        <v>8.2799999999999994</v>
      </c>
    </row>
    <row r="2156" spans="1:2">
      <c r="A2156" s="52">
        <v>34423</v>
      </c>
      <c r="B2156">
        <v>8.32</v>
      </c>
    </row>
    <row r="2157" spans="1:2">
      <c r="A2157" s="52">
        <v>34424</v>
      </c>
      <c r="B2157">
        <v>8.36</v>
      </c>
    </row>
    <row r="2158" spans="1:2">
      <c r="A2158" s="52">
        <v>34425</v>
      </c>
      <c r="B2158" t="s">
        <v>7113</v>
      </c>
    </row>
    <row r="2159" spans="1:2">
      <c r="A2159" s="52">
        <v>34428</v>
      </c>
      <c r="B2159">
        <v>8.68</v>
      </c>
    </row>
    <row r="2160" spans="1:2">
      <c r="A2160" s="52">
        <v>34429</v>
      </c>
      <c r="B2160">
        <v>8.5500000000000007</v>
      </c>
    </row>
    <row r="2161" spans="1:2">
      <c r="A2161" s="52">
        <v>34430</v>
      </c>
      <c r="B2161">
        <v>8.5299999999999994</v>
      </c>
    </row>
    <row r="2162" spans="1:2">
      <c r="A2162" s="52">
        <v>34431</v>
      </c>
      <c r="B2162">
        <v>8.49</v>
      </c>
    </row>
    <row r="2163" spans="1:2">
      <c r="A2163" s="52">
        <v>34432</v>
      </c>
      <c r="B2163">
        <v>8.5299999999999994</v>
      </c>
    </row>
    <row r="2164" spans="1:2">
      <c r="A2164" s="52">
        <v>34435</v>
      </c>
      <c r="B2164">
        <v>8.51</v>
      </c>
    </row>
    <row r="2165" spans="1:2">
      <c r="A2165" s="52">
        <v>34436</v>
      </c>
      <c r="B2165">
        <v>8.4600000000000009</v>
      </c>
    </row>
    <row r="2166" spans="1:2">
      <c r="A2166" s="52">
        <v>34437</v>
      </c>
      <c r="B2166">
        <v>8.51</v>
      </c>
    </row>
    <row r="2167" spans="1:2">
      <c r="A2167" s="52">
        <v>34438</v>
      </c>
      <c r="B2167">
        <v>8.5299999999999994</v>
      </c>
    </row>
    <row r="2168" spans="1:2">
      <c r="A2168" s="52">
        <v>34439</v>
      </c>
      <c r="B2168">
        <v>8.5399999999999991</v>
      </c>
    </row>
    <row r="2169" spans="1:2">
      <c r="A2169" s="52">
        <v>34442</v>
      </c>
      <c r="B2169">
        <v>8.65</v>
      </c>
    </row>
    <row r="2170" spans="1:2">
      <c r="A2170" s="52">
        <v>34443</v>
      </c>
      <c r="B2170">
        <v>8.61</v>
      </c>
    </row>
    <row r="2171" spans="1:2">
      <c r="A2171" s="52">
        <v>34444</v>
      </c>
      <c r="B2171">
        <v>8.58</v>
      </c>
    </row>
    <row r="2172" spans="1:2">
      <c r="A2172" s="52">
        <v>34445</v>
      </c>
      <c r="B2172">
        <v>8.4600000000000009</v>
      </c>
    </row>
    <row r="2173" spans="1:2">
      <c r="A2173" s="52">
        <v>34446</v>
      </c>
      <c r="B2173">
        <v>8.4600000000000009</v>
      </c>
    </row>
    <row r="2174" spans="1:2">
      <c r="A2174" s="52">
        <v>34449</v>
      </c>
      <c r="B2174">
        <v>8.39</v>
      </c>
    </row>
    <row r="2175" spans="1:2">
      <c r="A2175" s="52">
        <v>34450</v>
      </c>
      <c r="B2175">
        <v>8.3699999999999992</v>
      </c>
    </row>
    <row r="2176" spans="1:2">
      <c r="A2176" s="52">
        <v>34451</v>
      </c>
      <c r="B2176" t="s">
        <v>7113</v>
      </c>
    </row>
    <row r="2177" spans="1:2">
      <c r="A2177" s="52">
        <v>34452</v>
      </c>
      <c r="B2177">
        <v>8.5399999999999991</v>
      </c>
    </row>
    <row r="2178" spans="1:2">
      <c r="A2178" s="52">
        <v>34453</v>
      </c>
      <c r="B2178">
        <v>8.5399999999999991</v>
      </c>
    </row>
    <row r="2179" spans="1:2">
      <c r="A2179" s="52">
        <v>34456</v>
      </c>
      <c r="B2179">
        <v>8.5500000000000007</v>
      </c>
    </row>
    <row r="2180" spans="1:2">
      <c r="A2180" s="52">
        <v>34457</v>
      </c>
      <c r="B2180">
        <v>8.57</v>
      </c>
    </row>
    <row r="2181" spans="1:2">
      <c r="A2181" s="52">
        <v>34458</v>
      </c>
      <c r="B2181">
        <v>8.58</v>
      </c>
    </row>
    <row r="2182" spans="1:2">
      <c r="A2182" s="52">
        <v>34459</v>
      </c>
      <c r="B2182">
        <v>8.5500000000000007</v>
      </c>
    </row>
    <row r="2183" spans="1:2">
      <c r="A2183" s="52">
        <v>34460</v>
      </c>
      <c r="B2183">
        <v>8.7100000000000009</v>
      </c>
    </row>
    <row r="2184" spans="1:2">
      <c r="A2184" s="52">
        <v>34463</v>
      </c>
      <c r="B2184">
        <v>8.7899999999999991</v>
      </c>
    </row>
    <row r="2185" spans="1:2">
      <c r="A2185" s="52">
        <v>34464</v>
      </c>
      <c r="B2185">
        <v>8.68</v>
      </c>
    </row>
    <row r="2186" spans="1:2">
      <c r="A2186" s="52">
        <v>34465</v>
      </c>
      <c r="B2186">
        <v>8.81</v>
      </c>
    </row>
    <row r="2187" spans="1:2">
      <c r="A2187" s="52">
        <v>34466</v>
      </c>
      <c r="B2187">
        <v>8.74</v>
      </c>
    </row>
    <row r="2188" spans="1:2">
      <c r="A2188" s="52">
        <v>34467</v>
      </c>
      <c r="B2188">
        <v>8.6999999999999993</v>
      </c>
    </row>
    <row r="2189" spans="1:2">
      <c r="A2189" s="52">
        <v>34470</v>
      </c>
      <c r="B2189">
        <v>8.67</v>
      </c>
    </row>
    <row r="2190" spans="1:2">
      <c r="A2190" s="52">
        <v>34471</v>
      </c>
      <c r="B2190">
        <v>8.4700000000000006</v>
      </c>
    </row>
    <row r="2191" spans="1:2">
      <c r="A2191" s="52">
        <v>34472</v>
      </c>
      <c r="B2191">
        <v>8.49</v>
      </c>
    </row>
    <row r="2192" spans="1:2">
      <c r="A2192" s="52">
        <v>34473</v>
      </c>
      <c r="B2192">
        <v>8.4600000000000009</v>
      </c>
    </row>
    <row r="2193" spans="1:2">
      <c r="A2193" s="52">
        <v>34474</v>
      </c>
      <c r="B2193">
        <v>8.5399999999999991</v>
      </c>
    </row>
    <row r="2194" spans="1:2">
      <c r="A2194" s="52">
        <v>34477</v>
      </c>
      <c r="B2194">
        <v>8.65</v>
      </c>
    </row>
    <row r="2195" spans="1:2">
      <c r="A2195" s="52">
        <v>34478</v>
      </c>
      <c r="B2195">
        <v>8.61</v>
      </c>
    </row>
    <row r="2196" spans="1:2">
      <c r="A2196" s="52">
        <v>34479</v>
      </c>
      <c r="B2196">
        <v>8.61</v>
      </c>
    </row>
    <row r="2197" spans="1:2">
      <c r="A2197" s="52">
        <v>34480</v>
      </c>
      <c r="B2197">
        <v>8.61</v>
      </c>
    </row>
    <row r="2198" spans="1:2">
      <c r="A2198" s="52">
        <v>34481</v>
      </c>
      <c r="B2198">
        <v>8.6300000000000008</v>
      </c>
    </row>
    <row r="2199" spans="1:2">
      <c r="A2199" s="52">
        <v>34484</v>
      </c>
      <c r="B2199" t="s">
        <v>7113</v>
      </c>
    </row>
    <row r="2200" spans="1:2">
      <c r="A2200" s="52">
        <v>34485</v>
      </c>
      <c r="B2200">
        <v>8.68</v>
      </c>
    </row>
    <row r="2201" spans="1:2">
      <c r="A2201" s="52">
        <v>34486</v>
      </c>
      <c r="B2201">
        <v>8.65</v>
      </c>
    </row>
    <row r="2202" spans="1:2">
      <c r="A2202" s="52">
        <v>34487</v>
      </c>
      <c r="B2202">
        <v>8.61</v>
      </c>
    </row>
    <row r="2203" spans="1:2">
      <c r="A2203" s="52">
        <v>34488</v>
      </c>
      <c r="B2203">
        <v>8.5</v>
      </c>
    </row>
    <row r="2204" spans="1:2">
      <c r="A2204" s="52">
        <v>34491</v>
      </c>
      <c r="B2204">
        <v>8.4600000000000009</v>
      </c>
    </row>
    <row r="2205" spans="1:2">
      <c r="A2205" s="52">
        <v>34492</v>
      </c>
      <c r="B2205">
        <v>8.49</v>
      </c>
    </row>
    <row r="2206" spans="1:2">
      <c r="A2206" s="52">
        <v>34493</v>
      </c>
      <c r="B2206">
        <v>8.52</v>
      </c>
    </row>
    <row r="2207" spans="1:2">
      <c r="A2207" s="52">
        <v>34494</v>
      </c>
      <c r="B2207">
        <v>8.51</v>
      </c>
    </row>
    <row r="2208" spans="1:2">
      <c r="A2208" s="52">
        <v>34495</v>
      </c>
      <c r="B2208">
        <v>8.56</v>
      </c>
    </row>
    <row r="2209" spans="1:2">
      <c r="A2209" s="52">
        <v>34498</v>
      </c>
      <c r="B2209">
        <v>8.6300000000000008</v>
      </c>
    </row>
    <row r="2210" spans="1:2">
      <c r="A2210" s="52">
        <v>34499</v>
      </c>
      <c r="B2210">
        <v>8.56</v>
      </c>
    </row>
    <row r="2211" spans="1:2">
      <c r="A2211" s="52">
        <v>34500</v>
      </c>
      <c r="B2211">
        <v>8.6199999999999992</v>
      </c>
    </row>
    <row r="2212" spans="1:2">
      <c r="A2212" s="52">
        <v>34501</v>
      </c>
      <c r="B2212">
        <v>8.6300000000000008</v>
      </c>
    </row>
    <row r="2213" spans="1:2">
      <c r="A2213" s="52">
        <v>34502</v>
      </c>
      <c r="B2213">
        <v>8.7200000000000006</v>
      </c>
    </row>
    <row r="2214" spans="1:2">
      <c r="A2214" s="52">
        <v>34505</v>
      </c>
      <c r="B2214">
        <v>8.74</v>
      </c>
    </row>
    <row r="2215" spans="1:2">
      <c r="A2215" s="52">
        <v>34506</v>
      </c>
      <c r="B2215">
        <v>8.77</v>
      </c>
    </row>
    <row r="2216" spans="1:2">
      <c r="A2216" s="52">
        <v>34507</v>
      </c>
      <c r="B2216">
        <v>8.68</v>
      </c>
    </row>
    <row r="2217" spans="1:2">
      <c r="A2217" s="52">
        <v>34508</v>
      </c>
      <c r="B2217">
        <v>8.67</v>
      </c>
    </row>
    <row r="2218" spans="1:2">
      <c r="A2218" s="52">
        <v>34509</v>
      </c>
      <c r="B2218">
        <v>8.77</v>
      </c>
    </row>
    <row r="2219" spans="1:2">
      <c r="A2219" s="52">
        <v>34512</v>
      </c>
      <c r="B2219">
        <v>8.73</v>
      </c>
    </row>
    <row r="2220" spans="1:2">
      <c r="A2220" s="52">
        <v>34513</v>
      </c>
      <c r="B2220">
        <v>8.7899999999999991</v>
      </c>
    </row>
    <row r="2221" spans="1:2">
      <c r="A2221" s="52">
        <v>34514</v>
      </c>
      <c r="B2221">
        <v>8.7799999999999994</v>
      </c>
    </row>
    <row r="2222" spans="1:2">
      <c r="A2222" s="52">
        <v>34515</v>
      </c>
      <c r="B2222">
        <v>8.86</v>
      </c>
    </row>
    <row r="2223" spans="1:2">
      <c r="A2223" s="52">
        <v>34516</v>
      </c>
      <c r="B2223">
        <v>8.85</v>
      </c>
    </row>
    <row r="2224" spans="1:2">
      <c r="A2224" s="52">
        <v>34519</v>
      </c>
      <c r="B2224" t="s">
        <v>7113</v>
      </c>
    </row>
    <row r="2225" spans="1:2">
      <c r="A2225" s="52">
        <v>34520</v>
      </c>
      <c r="B2225">
        <v>8.84</v>
      </c>
    </row>
    <row r="2226" spans="1:2">
      <c r="A2226" s="52">
        <v>34521</v>
      </c>
      <c r="B2226">
        <v>8.86</v>
      </c>
    </row>
    <row r="2227" spans="1:2">
      <c r="A2227" s="52">
        <v>34522</v>
      </c>
      <c r="B2227">
        <v>8.83</v>
      </c>
    </row>
    <row r="2228" spans="1:2">
      <c r="A2228" s="52">
        <v>34523</v>
      </c>
      <c r="B2228">
        <v>8.93</v>
      </c>
    </row>
    <row r="2229" spans="1:2">
      <c r="A2229" s="52">
        <v>34526</v>
      </c>
      <c r="B2229">
        <v>8.9600000000000009</v>
      </c>
    </row>
    <row r="2230" spans="1:2">
      <c r="A2230" s="52">
        <v>34527</v>
      </c>
      <c r="B2230">
        <v>8.93</v>
      </c>
    </row>
    <row r="2231" spans="1:2">
      <c r="A2231" s="52">
        <v>34528</v>
      </c>
      <c r="B2231">
        <v>8.91</v>
      </c>
    </row>
    <row r="2232" spans="1:2">
      <c r="A2232" s="52">
        <v>34529</v>
      </c>
      <c r="B2232">
        <v>8.76</v>
      </c>
    </row>
    <row r="2233" spans="1:2">
      <c r="A2233" s="52">
        <v>34530</v>
      </c>
      <c r="B2233">
        <v>8.76</v>
      </c>
    </row>
    <row r="2234" spans="1:2">
      <c r="A2234" s="52">
        <v>34533</v>
      </c>
      <c r="B2234">
        <v>8.7200000000000006</v>
      </c>
    </row>
    <row r="2235" spans="1:2">
      <c r="A2235" s="52">
        <v>34534</v>
      </c>
      <c r="B2235">
        <v>8.6999999999999993</v>
      </c>
    </row>
    <row r="2236" spans="1:2">
      <c r="A2236" s="52">
        <v>34535</v>
      </c>
      <c r="B2236">
        <v>8.77</v>
      </c>
    </row>
    <row r="2237" spans="1:2">
      <c r="A2237" s="52">
        <v>34536</v>
      </c>
      <c r="B2237">
        <v>8.77</v>
      </c>
    </row>
    <row r="2238" spans="1:2">
      <c r="A2238" s="52">
        <v>34537</v>
      </c>
      <c r="B2238">
        <v>8.7799999999999994</v>
      </c>
    </row>
    <row r="2239" spans="1:2">
      <c r="A2239" s="52">
        <v>34540</v>
      </c>
      <c r="B2239">
        <v>8.76</v>
      </c>
    </row>
    <row r="2240" spans="1:2">
      <c r="A2240" s="52">
        <v>34541</v>
      </c>
      <c r="B2240">
        <v>8.77</v>
      </c>
    </row>
    <row r="2241" spans="1:2">
      <c r="A2241" s="52">
        <v>34542</v>
      </c>
      <c r="B2241">
        <v>8.81</v>
      </c>
    </row>
    <row r="2242" spans="1:2">
      <c r="A2242" s="52">
        <v>34543</v>
      </c>
      <c r="B2242">
        <v>8.75</v>
      </c>
    </row>
    <row r="2243" spans="1:2">
      <c r="A2243" s="52">
        <v>34544</v>
      </c>
      <c r="B2243">
        <v>8.61</v>
      </c>
    </row>
    <row r="2244" spans="1:2">
      <c r="A2244" s="52">
        <v>34547</v>
      </c>
      <c r="B2244">
        <v>8.6300000000000008</v>
      </c>
    </row>
    <row r="2245" spans="1:2">
      <c r="A2245" s="52">
        <v>34548</v>
      </c>
      <c r="B2245">
        <v>8.6</v>
      </c>
    </row>
    <row r="2246" spans="1:2">
      <c r="A2246" s="52">
        <v>34549</v>
      </c>
      <c r="B2246">
        <v>8.6</v>
      </c>
    </row>
    <row r="2247" spans="1:2">
      <c r="A2247" s="52">
        <v>34550</v>
      </c>
      <c r="B2247">
        <v>8.61</v>
      </c>
    </row>
    <row r="2248" spans="1:2">
      <c r="A2248" s="52">
        <v>34551</v>
      </c>
      <c r="B2248">
        <v>8.75</v>
      </c>
    </row>
    <row r="2249" spans="1:2">
      <c r="A2249" s="52">
        <v>34554</v>
      </c>
      <c r="B2249">
        <v>8.73</v>
      </c>
    </row>
    <row r="2250" spans="1:2">
      <c r="A2250" s="52">
        <v>34555</v>
      </c>
      <c r="B2250">
        <v>8.7899999999999991</v>
      </c>
    </row>
    <row r="2251" spans="1:2">
      <c r="A2251" s="52">
        <v>34556</v>
      </c>
      <c r="B2251">
        <v>8.7899999999999991</v>
      </c>
    </row>
    <row r="2252" spans="1:2">
      <c r="A2252" s="52">
        <v>34557</v>
      </c>
      <c r="B2252">
        <v>8.85</v>
      </c>
    </row>
    <row r="2253" spans="1:2">
      <c r="A2253" s="52">
        <v>34558</v>
      </c>
      <c r="B2253">
        <v>8.7799999999999994</v>
      </c>
    </row>
    <row r="2254" spans="1:2">
      <c r="A2254" s="52">
        <v>34561</v>
      </c>
      <c r="B2254">
        <v>8.7799999999999994</v>
      </c>
    </row>
    <row r="2255" spans="1:2">
      <c r="A2255" s="52">
        <v>34562</v>
      </c>
      <c r="B2255">
        <v>8.69</v>
      </c>
    </row>
    <row r="2256" spans="1:2">
      <c r="A2256" s="52">
        <v>34563</v>
      </c>
      <c r="B2256">
        <v>8.66</v>
      </c>
    </row>
    <row r="2257" spans="1:2">
      <c r="A2257" s="52">
        <v>34564</v>
      </c>
      <c r="B2257">
        <v>8.75</v>
      </c>
    </row>
    <row r="2258" spans="1:2">
      <c r="A2258" s="52">
        <v>34565</v>
      </c>
      <c r="B2258">
        <v>8.7799999999999994</v>
      </c>
    </row>
    <row r="2259" spans="1:2">
      <c r="A2259" s="52">
        <v>34568</v>
      </c>
      <c r="B2259">
        <v>8.82</v>
      </c>
    </row>
    <row r="2260" spans="1:2">
      <c r="A2260" s="52">
        <v>34569</v>
      </c>
      <c r="B2260">
        <v>8.8000000000000007</v>
      </c>
    </row>
    <row r="2261" spans="1:2">
      <c r="A2261" s="52">
        <v>34570</v>
      </c>
      <c r="B2261">
        <v>8.75</v>
      </c>
    </row>
    <row r="2262" spans="1:2">
      <c r="A2262" s="52">
        <v>34571</v>
      </c>
      <c r="B2262">
        <v>8.81</v>
      </c>
    </row>
    <row r="2263" spans="1:2">
      <c r="A2263" s="52">
        <v>34572</v>
      </c>
      <c r="B2263">
        <v>8.77</v>
      </c>
    </row>
    <row r="2264" spans="1:2">
      <c r="A2264" s="52">
        <v>34575</v>
      </c>
      <c r="B2264">
        <v>8.7799999999999994</v>
      </c>
    </row>
    <row r="2265" spans="1:2">
      <c r="A2265" s="52">
        <v>34576</v>
      </c>
      <c r="B2265">
        <v>8.75</v>
      </c>
    </row>
    <row r="2266" spans="1:2">
      <c r="A2266" s="52">
        <v>34577</v>
      </c>
      <c r="B2266">
        <v>8.74</v>
      </c>
    </row>
    <row r="2267" spans="1:2">
      <c r="A2267" s="52">
        <v>34578</v>
      </c>
      <c r="B2267">
        <v>8.74</v>
      </c>
    </row>
    <row r="2268" spans="1:2">
      <c r="A2268" s="52">
        <v>34579</v>
      </c>
      <c r="B2268">
        <v>8.77</v>
      </c>
    </row>
    <row r="2269" spans="1:2">
      <c r="A2269" s="52">
        <v>34582</v>
      </c>
      <c r="B2269" t="s">
        <v>7113</v>
      </c>
    </row>
    <row r="2270" spans="1:2">
      <c r="A2270" s="52">
        <v>34583</v>
      </c>
      <c r="B2270">
        <v>8.83</v>
      </c>
    </row>
    <row r="2271" spans="1:2">
      <c r="A2271" s="52">
        <v>34584</v>
      </c>
      <c r="B2271">
        <v>8.85</v>
      </c>
    </row>
    <row r="2272" spans="1:2">
      <c r="A2272" s="52">
        <v>34585</v>
      </c>
      <c r="B2272">
        <v>8.85</v>
      </c>
    </row>
    <row r="2273" spans="1:2">
      <c r="A2273" s="52">
        <v>34586</v>
      </c>
      <c r="B2273">
        <v>8.98</v>
      </c>
    </row>
    <row r="2274" spans="1:2">
      <c r="A2274" s="52">
        <v>34589</v>
      </c>
      <c r="B2274">
        <v>8.9700000000000006</v>
      </c>
    </row>
    <row r="2275" spans="1:2">
      <c r="A2275" s="52">
        <v>34590</v>
      </c>
      <c r="B2275">
        <v>8.98</v>
      </c>
    </row>
    <row r="2276" spans="1:2">
      <c r="A2276" s="52">
        <v>34591</v>
      </c>
      <c r="B2276">
        <v>8.93</v>
      </c>
    </row>
    <row r="2277" spans="1:2">
      <c r="A2277" s="52">
        <v>34592</v>
      </c>
      <c r="B2277">
        <v>8.91</v>
      </c>
    </row>
    <row r="2278" spans="1:2">
      <c r="A2278" s="52">
        <v>34593</v>
      </c>
      <c r="B2278">
        <v>9.0399999999999991</v>
      </c>
    </row>
    <row r="2279" spans="1:2">
      <c r="A2279" s="52">
        <v>34596</v>
      </c>
      <c r="B2279">
        <v>9.01</v>
      </c>
    </row>
    <row r="2280" spans="1:2">
      <c r="A2280" s="52">
        <v>34597</v>
      </c>
      <c r="B2280">
        <v>9.0399999999999991</v>
      </c>
    </row>
    <row r="2281" spans="1:2">
      <c r="A2281" s="52">
        <v>34598</v>
      </c>
      <c r="B2281">
        <v>9.0500000000000007</v>
      </c>
    </row>
    <row r="2282" spans="1:2">
      <c r="A2282" s="52">
        <v>34599</v>
      </c>
      <c r="B2282">
        <v>9.0299999999999994</v>
      </c>
    </row>
    <row r="2283" spans="1:2">
      <c r="A2283" s="52">
        <v>34600</v>
      </c>
      <c r="B2283">
        <v>9.0500000000000007</v>
      </c>
    </row>
    <row r="2284" spans="1:2">
      <c r="A2284" s="52">
        <v>34603</v>
      </c>
      <c r="B2284">
        <v>9.0500000000000007</v>
      </c>
    </row>
    <row r="2285" spans="1:2">
      <c r="A2285" s="52">
        <v>34604</v>
      </c>
      <c r="B2285">
        <v>9.1</v>
      </c>
    </row>
    <row r="2286" spans="1:2">
      <c r="A2286" s="52">
        <v>34605</v>
      </c>
      <c r="B2286">
        <v>9.08</v>
      </c>
    </row>
    <row r="2287" spans="1:2">
      <c r="A2287" s="52">
        <v>34606</v>
      </c>
      <c r="B2287">
        <v>9.16</v>
      </c>
    </row>
    <row r="2288" spans="1:2">
      <c r="A2288" s="52">
        <v>34607</v>
      </c>
      <c r="B2288">
        <v>9.1199999999999992</v>
      </c>
    </row>
    <row r="2289" spans="1:2">
      <c r="A2289" s="52">
        <v>34610</v>
      </c>
      <c r="B2289">
        <v>9.16</v>
      </c>
    </row>
    <row r="2290" spans="1:2">
      <c r="A2290" s="52">
        <v>34611</v>
      </c>
      <c r="B2290">
        <v>9.17</v>
      </c>
    </row>
    <row r="2291" spans="1:2">
      <c r="A2291" s="52">
        <v>34612</v>
      </c>
      <c r="B2291">
        <v>9.24</v>
      </c>
    </row>
    <row r="2292" spans="1:2">
      <c r="A2292" s="52">
        <v>34613</v>
      </c>
      <c r="B2292">
        <v>9.24</v>
      </c>
    </row>
    <row r="2293" spans="1:2">
      <c r="A2293" s="52">
        <v>34614</v>
      </c>
      <c r="B2293">
        <v>9.2100000000000009</v>
      </c>
    </row>
    <row r="2294" spans="1:2">
      <c r="A2294" s="52">
        <v>34617</v>
      </c>
      <c r="B2294">
        <v>9.2100000000000009</v>
      </c>
    </row>
    <row r="2295" spans="1:2">
      <c r="A2295" s="52">
        <v>34618</v>
      </c>
      <c r="B2295">
        <v>9.1300000000000008</v>
      </c>
    </row>
    <row r="2296" spans="1:2">
      <c r="A2296" s="52">
        <v>34619</v>
      </c>
      <c r="B2296">
        <v>9.16</v>
      </c>
    </row>
    <row r="2297" spans="1:2">
      <c r="A2297" s="52">
        <v>34620</v>
      </c>
      <c r="B2297">
        <v>9.1</v>
      </c>
    </row>
    <row r="2298" spans="1:2">
      <c r="A2298" s="52">
        <v>34621</v>
      </c>
      <c r="B2298">
        <v>9.1</v>
      </c>
    </row>
    <row r="2299" spans="1:2">
      <c r="A2299" s="52">
        <v>34624</v>
      </c>
      <c r="B2299">
        <v>9.1300000000000008</v>
      </c>
    </row>
    <row r="2300" spans="1:2">
      <c r="A2300" s="52">
        <v>34625</v>
      </c>
      <c r="B2300">
        <v>9.1199999999999992</v>
      </c>
    </row>
    <row r="2301" spans="1:2">
      <c r="A2301" s="52">
        <v>34626</v>
      </c>
      <c r="B2301">
        <v>9.16</v>
      </c>
    </row>
    <row r="2302" spans="1:2">
      <c r="A2302" s="52">
        <v>34627</v>
      </c>
      <c r="B2302">
        <v>9.25</v>
      </c>
    </row>
    <row r="2303" spans="1:2">
      <c r="A2303" s="52">
        <v>34628</v>
      </c>
      <c r="B2303">
        <v>9.25</v>
      </c>
    </row>
    <row r="2304" spans="1:2">
      <c r="A2304" s="52">
        <v>34631</v>
      </c>
      <c r="B2304">
        <v>9.3000000000000007</v>
      </c>
    </row>
    <row r="2305" spans="1:2">
      <c r="A2305" s="52">
        <v>34632</v>
      </c>
      <c r="B2305">
        <v>9.32</v>
      </c>
    </row>
    <row r="2306" spans="1:2">
      <c r="A2306" s="52">
        <v>34633</v>
      </c>
      <c r="B2306">
        <v>9.32</v>
      </c>
    </row>
    <row r="2307" spans="1:2">
      <c r="A2307" s="52">
        <v>34634</v>
      </c>
      <c r="B2307">
        <v>9.3000000000000007</v>
      </c>
    </row>
    <row r="2308" spans="1:2">
      <c r="A2308" s="52">
        <v>34635</v>
      </c>
      <c r="B2308">
        <v>9.2200000000000006</v>
      </c>
    </row>
    <row r="2309" spans="1:2">
      <c r="A2309" s="52">
        <v>34638</v>
      </c>
      <c r="B2309">
        <v>9.2100000000000009</v>
      </c>
    </row>
    <row r="2310" spans="1:2">
      <c r="A2310" s="52">
        <v>34639</v>
      </c>
      <c r="B2310">
        <v>9.31</v>
      </c>
    </row>
    <row r="2311" spans="1:2">
      <c r="A2311" s="52">
        <v>34640</v>
      </c>
      <c r="B2311">
        <v>9.32</v>
      </c>
    </row>
    <row r="2312" spans="1:2">
      <c r="A2312" s="52">
        <v>34641</v>
      </c>
      <c r="B2312">
        <v>9.36</v>
      </c>
    </row>
    <row r="2313" spans="1:2">
      <c r="A2313" s="52">
        <v>34642</v>
      </c>
      <c r="B2313">
        <v>9.39</v>
      </c>
    </row>
    <row r="2314" spans="1:2">
      <c r="A2314" s="52">
        <v>34645</v>
      </c>
      <c r="B2314">
        <v>9.42</v>
      </c>
    </row>
    <row r="2315" spans="1:2">
      <c r="A2315" s="52">
        <v>34646</v>
      </c>
      <c r="B2315">
        <v>9.3699999999999992</v>
      </c>
    </row>
    <row r="2316" spans="1:2">
      <c r="A2316" s="52">
        <v>34647</v>
      </c>
      <c r="B2316">
        <v>9.32</v>
      </c>
    </row>
    <row r="2317" spans="1:2">
      <c r="A2317" s="52">
        <v>34648</v>
      </c>
      <c r="B2317">
        <v>9.3699999999999992</v>
      </c>
    </row>
    <row r="2318" spans="1:2">
      <c r="A2318" s="52">
        <v>34649</v>
      </c>
      <c r="B2318">
        <v>9.3699999999999992</v>
      </c>
    </row>
    <row r="2319" spans="1:2">
      <c r="A2319" s="52">
        <v>34652</v>
      </c>
      <c r="B2319">
        <v>9.33</v>
      </c>
    </row>
    <row r="2320" spans="1:2">
      <c r="A2320" s="52">
        <v>34653</v>
      </c>
      <c r="B2320">
        <v>9.26</v>
      </c>
    </row>
    <row r="2321" spans="1:2">
      <c r="A2321" s="52">
        <v>34654</v>
      </c>
      <c r="B2321">
        <v>9.32</v>
      </c>
    </row>
    <row r="2322" spans="1:2">
      <c r="A2322" s="52">
        <v>34655</v>
      </c>
      <c r="B2322">
        <v>9.4</v>
      </c>
    </row>
    <row r="2323" spans="1:2">
      <c r="A2323" s="52">
        <v>34656</v>
      </c>
      <c r="B2323">
        <v>9.36</v>
      </c>
    </row>
    <row r="2324" spans="1:2">
      <c r="A2324" s="52">
        <v>34659</v>
      </c>
      <c r="B2324">
        <v>9.3699999999999992</v>
      </c>
    </row>
    <row r="2325" spans="1:2">
      <c r="A2325" s="52">
        <v>34660</v>
      </c>
      <c r="B2325">
        <v>9.32</v>
      </c>
    </row>
    <row r="2326" spans="1:2">
      <c r="A2326" s="52">
        <v>34661</v>
      </c>
      <c r="B2326">
        <v>9.17</v>
      </c>
    </row>
    <row r="2327" spans="1:2">
      <c r="A2327" s="52">
        <v>34662</v>
      </c>
      <c r="B2327" t="s">
        <v>7113</v>
      </c>
    </row>
    <row r="2328" spans="1:2">
      <c r="A2328" s="52">
        <v>34663</v>
      </c>
      <c r="B2328">
        <v>9.18</v>
      </c>
    </row>
    <row r="2329" spans="1:2">
      <c r="A2329" s="52">
        <v>34666</v>
      </c>
      <c r="B2329">
        <v>9.2100000000000009</v>
      </c>
    </row>
    <row r="2330" spans="1:2">
      <c r="A2330" s="52">
        <v>34667</v>
      </c>
      <c r="B2330">
        <v>9.26</v>
      </c>
    </row>
    <row r="2331" spans="1:2">
      <c r="A2331" s="52">
        <v>34668</v>
      </c>
      <c r="B2331">
        <v>9.2100000000000009</v>
      </c>
    </row>
    <row r="2332" spans="1:2">
      <c r="A2332" s="52">
        <v>34669</v>
      </c>
      <c r="B2332">
        <v>9.23</v>
      </c>
    </row>
    <row r="2333" spans="1:2">
      <c r="A2333" s="52">
        <v>34670</v>
      </c>
      <c r="B2333">
        <v>9.14</v>
      </c>
    </row>
    <row r="2334" spans="1:2">
      <c r="A2334" s="52">
        <v>34673</v>
      </c>
      <c r="B2334">
        <v>9.16</v>
      </c>
    </row>
    <row r="2335" spans="1:2">
      <c r="A2335" s="52">
        <v>34674</v>
      </c>
      <c r="B2335">
        <v>9.08</v>
      </c>
    </row>
    <row r="2336" spans="1:2">
      <c r="A2336" s="52">
        <v>34675</v>
      </c>
      <c r="B2336">
        <v>9.1300000000000008</v>
      </c>
    </row>
    <row r="2337" spans="1:2">
      <c r="A2337" s="52">
        <v>34676</v>
      </c>
      <c r="B2337">
        <v>9.11</v>
      </c>
    </row>
    <row r="2338" spans="1:2">
      <c r="A2338" s="52">
        <v>34677</v>
      </c>
      <c r="B2338">
        <v>9.08</v>
      </c>
    </row>
    <row r="2339" spans="1:2">
      <c r="A2339" s="52">
        <v>34680</v>
      </c>
      <c r="B2339">
        <v>9.14</v>
      </c>
    </row>
    <row r="2340" spans="1:2">
      <c r="A2340" s="52">
        <v>34681</v>
      </c>
      <c r="B2340">
        <v>9.11</v>
      </c>
    </row>
    <row r="2341" spans="1:2">
      <c r="A2341" s="52">
        <v>34682</v>
      </c>
      <c r="B2341">
        <v>9.07</v>
      </c>
    </row>
    <row r="2342" spans="1:2">
      <c r="A2342" s="52">
        <v>34683</v>
      </c>
      <c r="B2342">
        <v>9.1</v>
      </c>
    </row>
    <row r="2343" spans="1:2">
      <c r="A2343" s="52">
        <v>34684</v>
      </c>
      <c r="B2343">
        <v>9.09</v>
      </c>
    </row>
    <row r="2344" spans="1:2">
      <c r="A2344" s="52">
        <v>34687</v>
      </c>
      <c r="B2344">
        <v>9.08</v>
      </c>
    </row>
    <row r="2345" spans="1:2">
      <c r="A2345" s="52">
        <v>34688</v>
      </c>
      <c r="B2345">
        <v>9.08</v>
      </c>
    </row>
    <row r="2346" spans="1:2">
      <c r="A2346" s="52">
        <v>34689</v>
      </c>
      <c r="B2346">
        <v>9.07</v>
      </c>
    </row>
    <row r="2347" spans="1:2">
      <c r="A2347" s="52">
        <v>34690</v>
      </c>
      <c r="B2347">
        <v>9.11</v>
      </c>
    </row>
    <row r="2348" spans="1:2">
      <c r="A2348" s="52">
        <v>34691</v>
      </c>
      <c r="B2348">
        <v>9.08</v>
      </c>
    </row>
    <row r="2349" spans="1:2">
      <c r="A2349" s="52">
        <v>34694</v>
      </c>
      <c r="B2349" t="s">
        <v>7113</v>
      </c>
    </row>
    <row r="2350" spans="1:2">
      <c r="A2350" s="52">
        <v>34695</v>
      </c>
      <c r="B2350">
        <v>9.01</v>
      </c>
    </row>
    <row r="2351" spans="1:2">
      <c r="A2351" s="52">
        <v>34696</v>
      </c>
      <c r="B2351">
        <v>9.06</v>
      </c>
    </row>
    <row r="2352" spans="1:2">
      <c r="A2352" s="52">
        <v>34697</v>
      </c>
      <c r="B2352">
        <v>9.1</v>
      </c>
    </row>
    <row r="2353" spans="1:2">
      <c r="A2353" s="52">
        <v>34698</v>
      </c>
      <c r="B2353">
        <v>9.14</v>
      </c>
    </row>
    <row r="2354" spans="1:2">
      <c r="A2354" s="52">
        <v>34701</v>
      </c>
      <c r="B2354" t="s">
        <v>7113</v>
      </c>
    </row>
    <row r="2355" spans="1:2">
      <c r="A2355" s="52">
        <v>34702</v>
      </c>
      <c r="B2355">
        <v>9.17</v>
      </c>
    </row>
    <row r="2356" spans="1:2">
      <c r="A2356" s="52">
        <v>34703</v>
      </c>
      <c r="B2356">
        <v>9.1</v>
      </c>
    </row>
    <row r="2357" spans="1:2">
      <c r="A2357" s="52">
        <v>34704</v>
      </c>
      <c r="B2357">
        <v>9.15</v>
      </c>
    </row>
    <row r="2358" spans="1:2">
      <c r="A2358" s="52">
        <v>34705</v>
      </c>
      <c r="B2358">
        <v>9.09</v>
      </c>
    </row>
    <row r="2359" spans="1:2">
      <c r="A2359" s="52">
        <v>34708</v>
      </c>
      <c r="B2359">
        <v>9.14</v>
      </c>
    </row>
    <row r="2360" spans="1:2">
      <c r="A2360" s="52">
        <v>34709</v>
      </c>
      <c r="B2360">
        <v>9.1</v>
      </c>
    </row>
    <row r="2361" spans="1:2">
      <c r="A2361" s="52">
        <v>34710</v>
      </c>
      <c r="B2361">
        <v>9.1</v>
      </c>
    </row>
    <row r="2362" spans="1:2">
      <c r="A2362" s="52">
        <v>34711</v>
      </c>
      <c r="B2362">
        <v>9.1199999999999992</v>
      </c>
    </row>
    <row r="2363" spans="1:2">
      <c r="A2363" s="52">
        <v>34712</v>
      </c>
      <c r="B2363">
        <v>9.0399999999999991</v>
      </c>
    </row>
    <row r="2364" spans="1:2">
      <c r="A2364" s="52">
        <v>34715</v>
      </c>
      <c r="B2364">
        <v>9.0399999999999991</v>
      </c>
    </row>
    <row r="2365" spans="1:2">
      <c r="A2365" s="52">
        <v>34716</v>
      </c>
      <c r="B2365">
        <v>9.0399999999999991</v>
      </c>
    </row>
    <row r="2366" spans="1:2">
      <c r="A2366" s="52">
        <v>34717</v>
      </c>
      <c r="B2366">
        <v>9.0299999999999994</v>
      </c>
    </row>
    <row r="2367" spans="1:2">
      <c r="A2367" s="52">
        <v>34718</v>
      </c>
      <c r="B2367">
        <v>9.06</v>
      </c>
    </row>
    <row r="2368" spans="1:2">
      <c r="A2368" s="52">
        <v>34719</v>
      </c>
      <c r="B2368">
        <v>9.1300000000000008</v>
      </c>
    </row>
    <row r="2369" spans="1:2">
      <c r="A2369" s="52">
        <v>34722</v>
      </c>
      <c r="B2369">
        <v>9.16</v>
      </c>
    </row>
    <row r="2370" spans="1:2">
      <c r="A2370" s="52">
        <v>34723</v>
      </c>
      <c r="B2370">
        <v>9.16</v>
      </c>
    </row>
    <row r="2371" spans="1:2">
      <c r="A2371" s="52">
        <v>34724</v>
      </c>
      <c r="B2371">
        <v>9.1199999999999992</v>
      </c>
    </row>
    <row r="2372" spans="1:2">
      <c r="A2372" s="52">
        <v>34725</v>
      </c>
      <c r="B2372">
        <v>9.07</v>
      </c>
    </row>
    <row r="2373" spans="1:2">
      <c r="A2373" s="52">
        <v>34726</v>
      </c>
      <c r="B2373">
        <v>8.9700000000000006</v>
      </c>
    </row>
    <row r="2374" spans="1:2">
      <c r="A2374" s="52">
        <v>34729</v>
      </c>
      <c r="B2374">
        <v>8.9600000000000009</v>
      </c>
    </row>
    <row r="2375" spans="1:2">
      <c r="A2375" s="52">
        <v>34730</v>
      </c>
      <c r="B2375">
        <v>8.93</v>
      </c>
    </row>
    <row r="2376" spans="1:2">
      <c r="A2376" s="52">
        <v>34731</v>
      </c>
      <c r="B2376">
        <v>8.94</v>
      </c>
    </row>
    <row r="2377" spans="1:2">
      <c r="A2377" s="52">
        <v>34732</v>
      </c>
      <c r="B2377">
        <v>8.9700000000000006</v>
      </c>
    </row>
    <row r="2378" spans="1:2">
      <c r="A2378" s="52">
        <v>34733</v>
      </c>
      <c r="B2378">
        <v>8.81</v>
      </c>
    </row>
    <row r="2379" spans="1:2">
      <c r="A2379" s="52">
        <v>34736</v>
      </c>
      <c r="B2379">
        <v>8.85</v>
      </c>
    </row>
    <row r="2380" spans="1:2">
      <c r="A2380" s="52">
        <v>34737</v>
      </c>
      <c r="B2380">
        <v>8.84</v>
      </c>
    </row>
    <row r="2381" spans="1:2">
      <c r="A2381" s="52">
        <v>34738</v>
      </c>
      <c r="B2381">
        <v>8.86</v>
      </c>
    </row>
    <row r="2382" spans="1:2">
      <c r="A2382" s="52">
        <v>34739</v>
      </c>
      <c r="B2382">
        <v>8.8800000000000008</v>
      </c>
    </row>
    <row r="2383" spans="1:2">
      <c r="A2383" s="52">
        <v>34740</v>
      </c>
      <c r="B2383">
        <v>8.94</v>
      </c>
    </row>
    <row r="2384" spans="1:2">
      <c r="A2384" s="52">
        <v>34743</v>
      </c>
      <c r="B2384">
        <v>8.93</v>
      </c>
    </row>
    <row r="2385" spans="1:2">
      <c r="A2385" s="52">
        <v>34744</v>
      </c>
      <c r="B2385">
        <v>8.8699999999999992</v>
      </c>
    </row>
    <row r="2386" spans="1:2">
      <c r="A2386" s="52">
        <v>34745</v>
      </c>
      <c r="B2386">
        <v>8.82</v>
      </c>
    </row>
    <row r="2387" spans="1:2">
      <c r="A2387" s="52">
        <v>34746</v>
      </c>
      <c r="B2387">
        <v>8.82</v>
      </c>
    </row>
    <row r="2388" spans="1:2">
      <c r="A2388" s="52">
        <v>34747</v>
      </c>
      <c r="B2388">
        <v>8.83</v>
      </c>
    </row>
    <row r="2389" spans="1:2">
      <c r="A2389" s="52">
        <v>34750</v>
      </c>
      <c r="B2389" t="s">
        <v>97</v>
      </c>
    </row>
    <row r="2390" spans="1:2">
      <c r="A2390" s="52">
        <v>34751</v>
      </c>
      <c r="B2390">
        <v>8.85</v>
      </c>
    </row>
    <row r="2391" spans="1:2">
      <c r="A2391" s="52">
        <v>34752</v>
      </c>
      <c r="B2391">
        <v>8.8000000000000007</v>
      </c>
    </row>
    <row r="2392" spans="1:2">
      <c r="A2392" s="52">
        <v>34753</v>
      </c>
      <c r="B2392">
        <v>8.81</v>
      </c>
    </row>
    <row r="2393" spans="1:2">
      <c r="A2393" s="52">
        <v>34754</v>
      </c>
      <c r="B2393">
        <v>8.82</v>
      </c>
    </row>
    <row r="2394" spans="1:2">
      <c r="A2394" s="52">
        <v>34757</v>
      </c>
      <c r="B2394">
        <v>8.76</v>
      </c>
    </row>
    <row r="2395" spans="1:2">
      <c r="A2395" s="52">
        <v>34758</v>
      </c>
      <c r="B2395">
        <v>8.75</v>
      </c>
    </row>
    <row r="2396" spans="1:2">
      <c r="A2396" s="52">
        <v>34759</v>
      </c>
      <c r="B2396">
        <v>8.7200000000000006</v>
      </c>
    </row>
    <row r="2397" spans="1:2">
      <c r="A2397" s="52">
        <v>34760</v>
      </c>
      <c r="B2397">
        <v>8.77</v>
      </c>
    </row>
    <row r="2398" spans="1:2">
      <c r="A2398" s="52">
        <v>34761</v>
      </c>
      <c r="B2398">
        <v>8.82</v>
      </c>
    </row>
    <row r="2399" spans="1:2">
      <c r="A2399" s="52">
        <v>34764</v>
      </c>
      <c r="B2399">
        <v>8.8699999999999992</v>
      </c>
    </row>
    <row r="2400" spans="1:2">
      <c r="A2400" s="52">
        <v>34765</v>
      </c>
      <c r="B2400">
        <v>8.9</v>
      </c>
    </row>
    <row r="2401" spans="1:2">
      <c r="A2401" s="52">
        <v>34766</v>
      </c>
      <c r="B2401">
        <v>8.8000000000000007</v>
      </c>
    </row>
    <row r="2402" spans="1:2">
      <c r="A2402" s="52">
        <v>34767</v>
      </c>
      <c r="B2402">
        <v>8.7799999999999994</v>
      </c>
    </row>
    <row r="2403" spans="1:2">
      <c r="A2403" s="52">
        <v>34768</v>
      </c>
      <c r="B2403">
        <v>8.6999999999999993</v>
      </c>
    </row>
    <row r="2404" spans="1:2">
      <c r="A2404" s="52">
        <v>34771</v>
      </c>
      <c r="B2404">
        <v>8.68</v>
      </c>
    </row>
    <row r="2405" spans="1:2">
      <c r="A2405" s="52">
        <v>34772</v>
      </c>
      <c r="B2405">
        <v>8.59</v>
      </c>
    </row>
    <row r="2406" spans="1:2">
      <c r="A2406" s="52">
        <v>34773</v>
      </c>
      <c r="B2406">
        <v>8.6199999999999992</v>
      </c>
    </row>
    <row r="2407" spans="1:2">
      <c r="A2407" s="52">
        <v>34774</v>
      </c>
      <c r="B2407">
        <v>8.58</v>
      </c>
    </row>
    <row r="2408" spans="1:2">
      <c r="A2408" s="52">
        <v>34775</v>
      </c>
      <c r="B2408">
        <v>8.64</v>
      </c>
    </row>
    <row r="2409" spans="1:2">
      <c r="A2409" s="52">
        <v>34778</v>
      </c>
      <c r="B2409">
        <v>8.65</v>
      </c>
    </row>
    <row r="2410" spans="1:2">
      <c r="A2410" s="52">
        <v>34779</v>
      </c>
      <c r="B2410">
        <v>8.68</v>
      </c>
    </row>
    <row r="2411" spans="1:2">
      <c r="A2411" s="52">
        <v>34780</v>
      </c>
      <c r="B2411">
        <v>8.74</v>
      </c>
    </row>
    <row r="2412" spans="1:2">
      <c r="A2412" s="52">
        <v>34781</v>
      </c>
      <c r="B2412">
        <v>8.7200000000000006</v>
      </c>
    </row>
    <row r="2413" spans="1:2">
      <c r="A2413" s="52">
        <v>34782</v>
      </c>
      <c r="B2413">
        <v>8.64</v>
      </c>
    </row>
    <row r="2414" spans="1:2">
      <c r="A2414" s="52">
        <v>34785</v>
      </c>
      <c r="B2414">
        <v>8.59</v>
      </c>
    </row>
    <row r="2415" spans="1:2">
      <c r="A2415" s="52">
        <v>34786</v>
      </c>
      <c r="B2415">
        <v>8.65</v>
      </c>
    </row>
    <row r="2416" spans="1:2">
      <c r="A2416" s="52">
        <v>34787</v>
      </c>
      <c r="B2416">
        <v>8.64</v>
      </c>
    </row>
    <row r="2417" spans="1:2">
      <c r="A2417" s="52">
        <v>34788</v>
      </c>
      <c r="B2417">
        <v>8.66</v>
      </c>
    </row>
    <row r="2418" spans="1:2">
      <c r="A2418" s="52">
        <v>34789</v>
      </c>
      <c r="B2418">
        <v>8.69</v>
      </c>
    </row>
    <row r="2419" spans="1:2">
      <c r="A2419" s="52">
        <v>34792</v>
      </c>
      <c r="B2419">
        <v>8.64</v>
      </c>
    </row>
    <row r="2420" spans="1:2">
      <c r="A2420" s="52">
        <v>34793</v>
      </c>
      <c r="B2420">
        <v>8.61</v>
      </c>
    </row>
    <row r="2421" spans="1:2">
      <c r="A2421" s="52">
        <v>34794</v>
      </c>
      <c r="B2421">
        <v>8.6199999999999992</v>
      </c>
    </row>
    <row r="2422" spans="1:2">
      <c r="A2422" s="52">
        <v>34795</v>
      </c>
      <c r="B2422">
        <v>8.61</v>
      </c>
    </row>
    <row r="2423" spans="1:2">
      <c r="A2423" s="52">
        <v>34796</v>
      </c>
      <c r="B2423">
        <v>8.6300000000000008</v>
      </c>
    </row>
    <row r="2424" spans="1:2">
      <c r="A2424" s="52">
        <v>34799</v>
      </c>
      <c r="B2424">
        <v>8.64</v>
      </c>
    </row>
    <row r="2425" spans="1:2">
      <c r="A2425" s="52">
        <v>34800</v>
      </c>
      <c r="B2425">
        <v>8.6300000000000008</v>
      </c>
    </row>
    <row r="2426" spans="1:2">
      <c r="A2426" s="52">
        <v>34801</v>
      </c>
      <c r="B2426">
        <v>8.61</v>
      </c>
    </row>
    <row r="2427" spans="1:2">
      <c r="A2427" s="52">
        <v>34802</v>
      </c>
      <c r="B2427">
        <v>8.58</v>
      </c>
    </row>
    <row r="2428" spans="1:2">
      <c r="A2428" s="52">
        <v>34803</v>
      </c>
      <c r="B2428" t="s">
        <v>97</v>
      </c>
    </row>
    <row r="2429" spans="1:2">
      <c r="A2429" s="52">
        <v>34806</v>
      </c>
      <c r="B2429">
        <v>8.6</v>
      </c>
    </row>
    <row r="2430" spans="1:2">
      <c r="A2430" s="52">
        <v>34807</v>
      </c>
      <c r="B2430">
        <v>8.6199999999999992</v>
      </c>
    </row>
    <row r="2431" spans="1:2">
      <c r="A2431" s="52">
        <v>34808</v>
      </c>
      <c r="B2431">
        <v>8.6</v>
      </c>
    </row>
    <row r="2432" spans="1:2">
      <c r="A2432" s="52">
        <v>34809</v>
      </c>
      <c r="B2432">
        <v>8.57</v>
      </c>
    </row>
    <row r="2433" spans="1:2">
      <c r="A2433" s="52">
        <v>34810</v>
      </c>
      <c r="B2433">
        <v>8.59</v>
      </c>
    </row>
    <row r="2434" spans="1:2">
      <c r="A2434" s="52">
        <v>34813</v>
      </c>
      <c r="B2434">
        <v>8.56</v>
      </c>
    </row>
    <row r="2435" spans="1:2">
      <c r="A2435" s="52">
        <v>34814</v>
      </c>
      <c r="B2435">
        <v>8.56</v>
      </c>
    </row>
    <row r="2436" spans="1:2">
      <c r="A2436" s="52">
        <v>34815</v>
      </c>
      <c r="B2436">
        <v>8.56</v>
      </c>
    </row>
    <row r="2437" spans="1:2">
      <c r="A2437" s="52">
        <v>34816</v>
      </c>
      <c r="B2437">
        <v>8.57</v>
      </c>
    </row>
    <row r="2438" spans="1:2">
      <c r="A2438" s="52">
        <v>34817</v>
      </c>
      <c r="B2438">
        <v>8.58</v>
      </c>
    </row>
    <row r="2439" spans="1:2">
      <c r="A2439" s="52">
        <v>34820</v>
      </c>
      <c r="B2439">
        <v>8.57</v>
      </c>
    </row>
    <row r="2440" spans="1:2">
      <c r="A2440" s="52">
        <v>34821</v>
      </c>
      <c r="B2440">
        <v>8.5299999999999994</v>
      </c>
    </row>
    <row r="2441" spans="1:2">
      <c r="A2441" s="52">
        <v>34822</v>
      </c>
      <c r="B2441">
        <v>8.48</v>
      </c>
    </row>
    <row r="2442" spans="1:2">
      <c r="A2442" s="52">
        <v>34823</v>
      </c>
      <c r="B2442">
        <v>8.3800000000000008</v>
      </c>
    </row>
    <row r="2443" spans="1:2">
      <c r="A2443" s="52">
        <v>34824</v>
      </c>
      <c r="B2443">
        <v>8.27</v>
      </c>
    </row>
    <row r="2444" spans="1:2">
      <c r="A2444" s="52">
        <v>34827</v>
      </c>
      <c r="B2444">
        <v>8.27</v>
      </c>
    </row>
    <row r="2445" spans="1:2">
      <c r="A2445" s="52">
        <v>34828</v>
      </c>
      <c r="B2445">
        <v>8.2200000000000006</v>
      </c>
    </row>
    <row r="2446" spans="1:2">
      <c r="A2446" s="52">
        <v>34829</v>
      </c>
      <c r="B2446">
        <v>8.24</v>
      </c>
    </row>
    <row r="2447" spans="1:2">
      <c r="A2447" s="52">
        <v>34830</v>
      </c>
      <c r="B2447">
        <v>8.26</v>
      </c>
    </row>
    <row r="2448" spans="1:2">
      <c r="A2448" s="52">
        <v>34831</v>
      </c>
      <c r="B2448">
        <v>8.25</v>
      </c>
    </row>
    <row r="2449" spans="1:2">
      <c r="A2449" s="52">
        <v>34834</v>
      </c>
      <c r="B2449">
        <v>8.1999999999999993</v>
      </c>
    </row>
    <row r="2450" spans="1:2">
      <c r="A2450" s="52">
        <v>34835</v>
      </c>
      <c r="B2450">
        <v>8.1300000000000008</v>
      </c>
    </row>
    <row r="2451" spans="1:2">
      <c r="A2451" s="52">
        <v>34836</v>
      </c>
      <c r="B2451">
        <v>8.1</v>
      </c>
    </row>
    <row r="2452" spans="1:2">
      <c r="A2452" s="52">
        <v>34837</v>
      </c>
      <c r="B2452">
        <v>8.16</v>
      </c>
    </row>
    <row r="2453" spans="1:2">
      <c r="A2453" s="52">
        <v>34838</v>
      </c>
      <c r="B2453">
        <v>8.15</v>
      </c>
    </row>
    <row r="2454" spans="1:2">
      <c r="A2454" s="52">
        <v>34841</v>
      </c>
      <c r="B2454">
        <v>8.16</v>
      </c>
    </row>
    <row r="2455" spans="1:2">
      <c r="A2455" s="52">
        <v>34842</v>
      </c>
      <c r="B2455">
        <v>8.1300000000000008</v>
      </c>
    </row>
    <row r="2456" spans="1:2">
      <c r="A2456" s="52">
        <v>34843</v>
      </c>
      <c r="B2456">
        <v>8.0299999999999994</v>
      </c>
    </row>
    <row r="2457" spans="1:2">
      <c r="A2457" s="52">
        <v>34844</v>
      </c>
      <c r="B2457">
        <v>8</v>
      </c>
    </row>
    <row r="2458" spans="1:2">
      <c r="A2458" s="52">
        <v>34845</v>
      </c>
      <c r="B2458">
        <v>8.0299999999999994</v>
      </c>
    </row>
    <row r="2459" spans="1:2">
      <c r="A2459" s="52">
        <v>34848</v>
      </c>
      <c r="B2459" t="s">
        <v>7113</v>
      </c>
    </row>
    <row r="2460" spans="1:2">
      <c r="A2460" s="52">
        <v>34849</v>
      </c>
      <c r="B2460">
        <v>7.95</v>
      </c>
    </row>
    <row r="2461" spans="1:2">
      <c r="A2461" s="52">
        <v>34850</v>
      </c>
      <c r="B2461">
        <v>7.96</v>
      </c>
    </row>
    <row r="2462" spans="1:2">
      <c r="A2462" s="52">
        <v>34851</v>
      </c>
      <c r="B2462">
        <v>7.91</v>
      </c>
    </row>
    <row r="2463" spans="1:2">
      <c r="A2463" s="52">
        <v>34852</v>
      </c>
      <c r="B2463">
        <v>7.81</v>
      </c>
    </row>
    <row r="2464" spans="1:2">
      <c r="A2464" s="52">
        <v>34855</v>
      </c>
      <c r="B2464">
        <v>7.81</v>
      </c>
    </row>
    <row r="2465" spans="1:2">
      <c r="A2465" s="52">
        <v>34856</v>
      </c>
      <c r="B2465">
        <v>7.8</v>
      </c>
    </row>
    <row r="2466" spans="1:2">
      <c r="A2466" s="52">
        <v>34857</v>
      </c>
      <c r="B2466">
        <v>7.85</v>
      </c>
    </row>
    <row r="2467" spans="1:2">
      <c r="A2467" s="52">
        <v>34858</v>
      </c>
      <c r="B2467">
        <v>7.87</v>
      </c>
    </row>
    <row r="2468" spans="1:2">
      <c r="A2468" s="52">
        <v>34859</v>
      </c>
      <c r="B2468">
        <v>8.02</v>
      </c>
    </row>
    <row r="2469" spans="1:2">
      <c r="A2469" s="52">
        <v>34862</v>
      </c>
      <c r="B2469">
        <v>8.0299999999999994</v>
      </c>
    </row>
    <row r="2470" spans="1:2">
      <c r="A2470" s="52">
        <v>34863</v>
      </c>
      <c r="B2470">
        <v>7.94</v>
      </c>
    </row>
    <row r="2471" spans="1:2">
      <c r="A2471" s="52">
        <v>34864</v>
      </c>
      <c r="B2471">
        <v>7.93</v>
      </c>
    </row>
    <row r="2472" spans="1:2">
      <c r="A2472" s="52">
        <v>34865</v>
      </c>
      <c r="B2472">
        <v>7.96</v>
      </c>
    </row>
    <row r="2473" spans="1:2">
      <c r="A2473" s="52">
        <v>34866</v>
      </c>
      <c r="B2473">
        <v>7.97</v>
      </c>
    </row>
    <row r="2474" spans="1:2">
      <c r="A2474" s="52">
        <v>34869</v>
      </c>
      <c r="B2474">
        <v>7.9</v>
      </c>
    </row>
    <row r="2475" spans="1:2">
      <c r="A2475" s="52">
        <v>34870</v>
      </c>
      <c r="B2475">
        <v>7.91</v>
      </c>
    </row>
    <row r="2476" spans="1:2">
      <c r="A2476" s="52">
        <v>34871</v>
      </c>
      <c r="B2476">
        <v>7.9</v>
      </c>
    </row>
    <row r="2477" spans="1:2">
      <c r="A2477" s="52">
        <v>34872</v>
      </c>
      <c r="B2477">
        <v>7.8</v>
      </c>
    </row>
    <row r="2478" spans="1:2">
      <c r="A2478" s="52">
        <v>34873</v>
      </c>
      <c r="B2478">
        <v>7.84</v>
      </c>
    </row>
    <row r="2479" spans="1:2">
      <c r="A2479" s="52">
        <v>34876</v>
      </c>
      <c r="B2479">
        <v>7.87</v>
      </c>
    </row>
    <row r="2480" spans="1:2">
      <c r="A2480" s="52">
        <v>34877</v>
      </c>
      <c r="B2480">
        <v>7.89</v>
      </c>
    </row>
    <row r="2481" spans="1:2">
      <c r="A2481" s="52">
        <v>34878</v>
      </c>
      <c r="B2481">
        <v>7.86</v>
      </c>
    </row>
    <row r="2482" spans="1:2">
      <c r="A2482" s="52">
        <v>34879</v>
      </c>
      <c r="B2482">
        <v>7.99</v>
      </c>
    </row>
    <row r="2483" spans="1:2">
      <c r="A2483" s="52">
        <v>34880</v>
      </c>
      <c r="B2483">
        <v>7.95</v>
      </c>
    </row>
    <row r="2484" spans="1:2">
      <c r="A2484" s="52">
        <v>34883</v>
      </c>
      <c r="B2484">
        <v>7.95</v>
      </c>
    </row>
    <row r="2485" spans="1:2">
      <c r="A2485" s="52">
        <v>34884</v>
      </c>
      <c r="B2485" t="s">
        <v>7113</v>
      </c>
    </row>
    <row r="2486" spans="1:2">
      <c r="A2486" s="52">
        <v>34885</v>
      </c>
      <c r="B2486">
        <v>7.95</v>
      </c>
    </row>
    <row r="2487" spans="1:2">
      <c r="A2487" s="52">
        <v>34886</v>
      </c>
      <c r="B2487">
        <v>7.87</v>
      </c>
    </row>
    <row r="2488" spans="1:2">
      <c r="A2488" s="52">
        <v>34887</v>
      </c>
      <c r="B2488">
        <v>7.84</v>
      </c>
    </row>
    <row r="2489" spans="1:2">
      <c r="A2489" s="52">
        <v>34890</v>
      </c>
      <c r="B2489">
        <v>7.84</v>
      </c>
    </row>
    <row r="2490" spans="1:2">
      <c r="A2490" s="52">
        <v>34891</v>
      </c>
      <c r="B2490">
        <v>7.88</v>
      </c>
    </row>
    <row r="2491" spans="1:2">
      <c r="A2491" s="52">
        <v>34892</v>
      </c>
      <c r="B2491">
        <v>7.89</v>
      </c>
    </row>
    <row r="2492" spans="1:2">
      <c r="A2492" s="52">
        <v>34893</v>
      </c>
      <c r="B2492">
        <v>7.87</v>
      </c>
    </row>
    <row r="2493" spans="1:2">
      <c r="A2493" s="52">
        <v>34894</v>
      </c>
      <c r="B2493">
        <v>7.92</v>
      </c>
    </row>
    <row r="2494" spans="1:2">
      <c r="A2494" s="52">
        <v>34897</v>
      </c>
      <c r="B2494">
        <v>7.98</v>
      </c>
    </row>
    <row r="2495" spans="1:2">
      <c r="A2495" s="52">
        <v>34898</v>
      </c>
      <c r="B2495">
        <v>8.02</v>
      </c>
    </row>
    <row r="2496" spans="1:2">
      <c r="A2496" s="52">
        <v>34899</v>
      </c>
      <c r="B2496">
        <v>8.18</v>
      </c>
    </row>
    <row r="2497" spans="1:2">
      <c r="A2497" s="52">
        <v>34900</v>
      </c>
      <c r="B2497">
        <v>8.19</v>
      </c>
    </row>
    <row r="2498" spans="1:2">
      <c r="A2498" s="52">
        <v>34901</v>
      </c>
      <c r="B2498">
        <v>8.27</v>
      </c>
    </row>
    <row r="2499" spans="1:2">
      <c r="A2499" s="52">
        <v>34904</v>
      </c>
      <c r="B2499">
        <v>8.24</v>
      </c>
    </row>
    <row r="2500" spans="1:2">
      <c r="A2500" s="52">
        <v>34905</v>
      </c>
      <c r="B2500">
        <v>8.17</v>
      </c>
    </row>
    <row r="2501" spans="1:2">
      <c r="A2501" s="52">
        <v>34906</v>
      </c>
      <c r="B2501">
        <v>8.19</v>
      </c>
    </row>
    <row r="2502" spans="1:2">
      <c r="A2502" s="52">
        <v>34907</v>
      </c>
      <c r="B2502">
        <v>8.15</v>
      </c>
    </row>
    <row r="2503" spans="1:2">
      <c r="A2503" s="52">
        <v>34908</v>
      </c>
      <c r="B2503">
        <v>8.1999999999999993</v>
      </c>
    </row>
    <row r="2504" spans="1:2">
      <c r="A2504" s="52">
        <v>34911</v>
      </c>
      <c r="B2504">
        <v>8.17</v>
      </c>
    </row>
    <row r="2505" spans="1:2">
      <c r="A2505" s="52">
        <v>34912</v>
      </c>
      <c r="B2505">
        <v>8.23</v>
      </c>
    </row>
    <row r="2506" spans="1:2">
      <c r="A2506" s="52">
        <v>34913</v>
      </c>
      <c r="B2506">
        <v>8.16</v>
      </c>
    </row>
    <row r="2507" spans="1:2">
      <c r="A2507" s="52">
        <v>34914</v>
      </c>
      <c r="B2507">
        <v>8.2100000000000009</v>
      </c>
    </row>
    <row r="2508" spans="1:2">
      <c r="A2508" s="52">
        <v>34915</v>
      </c>
      <c r="B2508">
        <v>8.1999999999999993</v>
      </c>
    </row>
    <row r="2509" spans="1:2">
      <c r="A2509" s="52">
        <v>34918</v>
      </c>
      <c r="B2509">
        <v>8.18</v>
      </c>
    </row>
    <row r="2510" spans="1:2">
      <c r="A2510" s="52">
        <v>34919</v>
      </c>
      <c r="B2510">
        <v>8.17</v>
      </c>
    </row>
    <row r="2511" spans="1:2">
      <c r="A2511" s="52">
        <v>34920</v>
      </c>
      <c r="B2511">
        <v>8.2100000000000009</v>
      </c>
    </row>
    <row r="2512" spans="1:2">
      <c r="A2512" s="52">
        <v>34921</v>
      </c>
      <c r="B2512">
        <v>8.24</v>
      </c>
    </row>
    <row r="2513" spans="1:2">
      <c r="A2513" s="52">
        <v>34922</v>
      </c>
      <c r="B2513">
        <v>8.3000000000000007</v>
      </c>
    </row>
    <row r="2514" spans="1:2">
      <c r="A2514" s="52">
        <v>34925</v>
      </c>
      <c r="B2514">
        <v>8.3000000000000007</v>
      </c>
    </row>
    <row r="2515" spans="1:2">
      <c r="A2515" s="52">
        <v>34926</v>
      </c>
      <c r="B2515">
        <v>8.27</v>
      </c>
    </row>
    <row r="2516" spans="1:2">
      <c r="A2516" s="52">
        <v>34927</v>
      </c>
      <c r="B2516">
        <v>8.23</v>
      </c>
    </row>
    <row r="2517" spans="1:2">
      <c r="A2517" s="52">
        <v>34928</v>
      </c>
      <c r="B2517">
        <v>8.25</v>
      </c>
    </row>
    <row r="2518" spans="1:2">
      <c r="A2518" s="52">
        <v>34929</v>
      </c>
      <c r="B2518">
        <v>8.25</v>
      </c>
    </row>
    <row r="2519" spans="1:2">
      <c r="A2519" s="52">
        <v>34932</v>
      </c>
      <c r="B2519">
        <v>8.2100000000000009</v>
      </c>
    </row>
    <row r="2520" spans="1:2">
      <c r="A2520" s="52">
        <v>34933</v>
      </c>
      <c r="B2520">
        <v>8.23</v>
      </c>
    </row>
    <row r="2521" spans="1:2">
      <c r="A2521" s="52">
        <v>34934</v>
      </c>
      <c r="B2521">
        <v>8.26</v>
      </c>
    </row>
    <row r="2522" spans="1:2">
      <c r="A2522" s="52">
        <v>34935</v>
      </c>
      <c r="B2522">
        <v>8.19</v>
      </c>
    </row>
    <row r="2523" spans="1:2">
      <c r="A2523" s="52">
        <v>34936</v>
      </c>
      <c r="B2523">
        <v>8.1300000000000008</v>
      </c>
    </row>
    <row r="2524" spans="1:2">
      <c r="A2524" s="52">
        <v>34939</v>
      </c>
      <c r="B2524">
        <v>8.07</v>
      </c>
    </row>
    <row r="2525" spans="1:2">
      <c r="A2525" s="52">
        <v>34940</v>
      </c>
      <c r="B2525">
        <v>8.08</v>
      </c>
    </row>
    <row r="2526" spans="1:2">
      <c r="A2526" s="52">
        <v>34941</v>
      </c>
      <c r="B2526">
        <v>8.06</v>
      </c>
    </row>
    <row r="2527" spans="1:2">
      <c r="A2527" s="52">
        <v>34942</v>
      </c>
      <c r="B2527">
        <v>8.01</v>
      </c>
    </row>
    <row r="2528" spans="1:2">
      <c r="A2528" s="52">
        <v>34943</v>
      </c>
      <c r="B2528">
        <v>7.98</v>
      </c>
    </row>
    <row r="2529" spans="1:2">
      <c r="A2529" s="52">
        <v>34946</v>
      </c>
      <c r="B2529" t="s">
        <v>7113</v>
      </c>
    </row>
    <row r="2530" spans="1:2">
      <c r="A2530" s="52">
        <v>34947</v>
      </c>
      <c r="B2530">
        <v>7.93</v>
      </c>
    </row>
    <row r="2531" spans="1:2">
      <c r="A2531" s="52">
        <v>34948</v>
      </c>
      <c r="B2531">
        <v>7.94</v>
      </c>
    </row>
    <row r="2532" spans="1:2">
      <c r="A2532" s="52">
        <v>34949</v>
      </c>
      <c r="B2532">
        <v>7.95</v>
      </c>
    </row>
    <row r="2533" spans="1:2">
      <c r="A2533" s="52">
        <v>34950</v>
      </c>
      <c r="B2533">
        <v>7.98</v>
      </c>
    </row>
    <row r="2534" spans="1:2">
      <c r="A2534" s="52">
        <v>34953</v>
      </c>
      <c r="B2534">
        <v>7.96</v>
      </c>
    </row>
    <row r="2535" spans="1:2">
      <c r="A2535" s="52">
        <v>34954</v>
      </c>
      <c r="B2535">
        <v>7.92</v>
      </c>
    </row>
    <row r="2536" spans="1:2">
      <c r="A2536" s="52">
        <v>34955</v>
      </c>
      <c r="B2536">
        <v>7.92</v>
      </c>
    </row>
    <row r="2537" spans="1:2">
      <c r="A2537" s="52">
        <v>34956</v>
      </c>
      <c r="B2537">
        <v>7.87</v>
      </c>
    </row>
    <row r="2538" spans="1:2">
      <c r="A2538" s="52">
        <v>34957</v>
      </c>
      <c r="B2538">
        <v>7.88</v>
      </c>
    </row>
    <row r="2539" spans="1:2">
      <c r="A2539" s="52">
        <v>34960</v>
      </c>
      <c r="B2539">
        <v>7.93</v>
      </c>
    </row>
    <row r="2540" spans="1:2">
      <c r="A2540" s="52">
        <v>34961</v>
      </c>
      <c r="B2540">
        <v>7.9</v>
      </c>
    </row>
    <row r="2541" spans="1:2">
      <c r="A2541" s="52">
        <v>34962</v>
      </c>
      <c r="B2541">
        <v>7.87</v>
      </c>
    </row>
    <row r="2542" spans="1:2">
      <c r="A2542" s="52">
        <v>34963</v>
      </c>
      <c r="B2542">
        <v>7.96</v>
      </c>
    </row>
    <row r="2543" spans="1:2">
      <c r="A2543" s="52">
        <v>34964</v>
      </c>
      <c r="B2543">
        <v>7.97</v>
      </c>
    </row>
    <row r="2544" spans="1:2">
      <c r="A2544" s="52">
        <v>34967</v>
      </c>
      <c r="B2544">
        <v>7.95</v>
      </c>
    </row>
    <row r="2545" spans="1:2">
      <c r="A2545" s="52">
        <v>34968</v>
      </c>
      <c r="B2545">
        <v>7.97</v>
      </c>
    </row>
    <row r="2546" spans="1:2">
      <c r="A2546" s="52">
        <v>34969</v>
      </c>
      <c r="B2546">
        <v>7.98</v>
      </c>
    </row>
    <row r="2547" spans="1:2">
      <c r="A2547" s="52">
        <v>34970</v>
      </c>
      <c r="B2547">
        <v>7.95</v>
      </c>
    </row>
    <row r="2548" spans="1:2">
      <c r="A2548" s="52">
        <v>34971</v>
      </c>
      <c r="B2548">
        <v>7.88</v>
      </c>
    </row>
    <row r="2549" spans="1:2">
      <c r="A2549" s="52">
        <v>34974</v>
      </c>
      <c r="B2549">
        <v>7.85</v>
      </c>
    </row>
    <row r="2550" spans="1:2">
      <c r="A2550" s="52">
        <v>34975</v>
      </c>
      <c r="B2550">
        <v>7.84</v>
      </c>
    </row>
    <row r="2551" spans="1:2">
      <c r="A2551" s="52">
        <v>34976</v>
      </c>
      <c r="B2551">
        <v>7.82</v>
      </c>
    </row>
    <row r="2552" spans="1:2">
      <c r="A2552" s="52">
        <v>34977</v>
      </c>
      <c r="B2552">
        <v>7.79</v>
      </c>
    </row>
    <row r="2553" spans="1:2">
      <c r="A2553" s="52">
        <v>34978</v>
      </c>
      <c r="B2553">
        <v>7.78</v>
      </c>
    </row>
    <row r="2554" spans="1:2">
      <c r="A2554" s="52">
        <v>34981</v>
      </c>
      <c r="B2554">
        <v>7.78</v>
      </c>
    </row>
    <row r="2555" spans="1:2">
      <c r="A2555" s="52">
        <v>34982</v>
      </c>
      <c r="B2555">
        <v>7.77</v>
      </c>
    </row>
    <row r="2556" spans="1:2">
      <c r="A2556" s="52">
        <v>34983</v>
      </c>
      <c r="B2556">
        <v>7.8</v>
      </c>
    </row>
    <row r="2557" spans="1:2">
      <c r="A2557" s="52">
        <v>34984</v>
      </c>
      <c r="B2557">
        <v>7.77</v>
      </c>
    </row>
    <row r="2558" spans="1:2">
      <c r="A2558" s="52">
        <v>34985</v>
      </c>
      <c r="B2558">
        <v>7.67</v>
      </c>
    </row>
    <row r="2559" spans="1:2">
      <c r="A2559" s="52">
        <v>34988</v>
      </c>
      <c r="B2559">
        <v>7.69</v>
      </c>
    </row>
    <row r="2560" spans="1:2">
      <c r="A2560" s="52">
        <v>34989</v>
      </c>
      <c r="B2560">
        <v>7.7</v>
      </c>
    </row>
    <row r="2561" spans="1:2">
      <c r="A2561" s="52">
        <v>34990</v>
      </c>
      <c r="B2561">
        <v>7.71</v>
      </c>
    </row>
    <row r="2562" spans="1:2">
      <c r="A2562" s="52">
        <v>34991</v>
      </c>
      <c r="B2562">
        <v>7.69</v>
      </c>
    </row>
    <row r="2563" spans="1:2">
      <c r="A2563" s="52">
        <v>34992</v>
      </c>
      <c r="B2563">
        <v>7.73</v>
      </c>
    </row>
    <row r="2564" spans="1:2">
      <c r="A2564" s="52">
        <v>34995</v>
      </c>
      <c r="B2564">
        <v>7.76</v>
      </c>
    </row>
    <row r="2565" spans="1:2">
      <c r="A2565" s="52">
        <v>34996</v>
      </c>
      <c r="B2565">
        <v>7.72</v>
      </c>
    </row>
    <row r="2566" spans="1:2">
      <c r="A2566" s="52">
        <v>34997</v>
      </c>
      <c r="B2566">
        <v>7.68</v>
      </c>
    </row>
    <row r="2567" spans="1:2">
      <c r="A2567" s="52">
        <v>34998</v>
      </c>
      <c r="B2567">
        <v>7.75</v>
      </c>
    </row>
    <row r="2568" spans="1:2">
      <c r="A2568" s="52">
        <v>34999</v>
      </c>
      <c r="B2568">
        <v>7.75</v>
      </c>
    </row>
    <row r="2569" spans="1:2">
      <c r="A2569" s="52">
        <v>35002</v>
      </c>
      <c r="B2569">
        <v>7.75</v>
      </c>
    </row>
    <row r="2570" spans="1:2">
      <c r="A2570" s="52">
        <v>35003</v>
      </c>
      <c r="B2570">
        <v>7.73</v>
      </c>
    </row>
    <row r="2571" spans="1:2">
      <c r="A2571" s="52">
        <v>35004</v>
      </c>
      <c r="B2571">
        <v>7.71</v>
      </c>
    </row>
    <row r="2572" spans="1:2">
      <c r="A2572" s="52">
        <v>35005</v>
      </c>
      <c r="B2572">
        <v>7.66</v>
      </c>
    </row>
    <row r="2573" spans="1:2">
      <c r="A2573" s="52">
        <v>35006</v>
      </c>
      <c r="B2573">
        <v>7.67</v>
      </c>
    </row>
    <row r="2574" spans="1:2">
      <c r="A2574" s="52">
        <v>35009</v>
      </c>
      <c r="B2574">
        <v>7.69</v>
      </c>
    </row>
    <row r="2575" spans="1:2">
      <c r="A2575" s="52">
        <v>35010</v>
      </c>
      <c r="B2575">
        <v>7.73</v>
      </c>
    </row>
    <row r="2576" spans="1:2">
      <c r="A2576" s="52">
        <v>35011</v>
      </c>
      <c r="B2576">
        <v>7.67</v>
      </c>
    </row>
    <row r="2577" spans="1:2">
      <c r="A2577" s="52">
        <v>35012</v>
      </c>
      <c r="B2577">
        <v>7.71</v>
      </c>
    </row>
    <row r="2578" spans="1:2">
      <c r="A2578" s="52">
        <v>35013</v>
      </c>
      <c r="B2578">
        <v>7.74</v>
      </c>
    </row>
    <row r="2579" spans="1:2">
      <c r="A2579" s="52">
        <v>35016</v>
      </c>
      <c r="B2579">
        <v>7.69</v>
      </c>
    </row>
    <row r="2580" spans="1:2">
      <c r="A2580" s="52">
        <v>35017</v>
      </c>
      <c r="B2580">
        <v>7.69</v>
      </c>
    </row>
    <row r="2581" spans="1:2">
      <c r="A2581" s="52">
        <v>35018</v>
      </c>
      <c r="B2581">
        <v>7.73</v>
      </c>
    </row>
    <row r="2582" spans="1:2">
      <c r="A2582" s="52">
        <v>35019</v>
      </c>
      <c r="B2582">
        <v>7.67</v>
      </c>
    </row>
    <row r="2583" spans="1:2">
      <c r="A2583" s="52">
        <v>35020</v>
      </c>
      <c r="B2583">
        <v>7.67</v>
      </c>
    </row>
    <row r="2584" spans="1:2">
      <c r="A2584" s="52">
        <v>35023</v>
      </c>
      <c r="B2584">
        <v>7.69</v>
      </c>
    </row>
    <row r="2585" spans="1:2">
      <c r="A2585" s="52">
        <v>35024</v>
      </c>
      <c r="B2585">
        <v>7.72</v>
      </c>
    </row>
    <row r="2586" spans="1:2">
      <c r="A2586" s="52">
        <v>35025</v>
      </c>
      <c r="B2586">
        <v>7.72</v>
      </c>
    </row>
    <row r="2587" spans="1:2">
      <c r="A2587" s="52">
        <v>35026</v>
      </c>
      <c r="B2587" t="s">
        <v>7113</v>
      </c>
    </row>
    <row r="2588" spans="1:2">
      <c r="A2588" s="52">
        <v>35027</v>
      </c>
      <c r="B2588">
        <v>7.69</v>
      </c>
    </row>
    <row r="2589" spans="1:2">
      <c r="A2589" s="52">
        <v>35030</v>
      </c>
      <c r="B2589">
        <v>7.65</v>
      </c>
    </row>
    <row r="2590" spans="1:2">
      <c r="A2590" s="52">
        <v>35031</v>
      </c>
      <c r="B2590">
        <v>7.66</v>
      </c>
    </row>
    <row r="2591" spans="1:2">
      <c r="A2591" s="52">
        <v>35032</v>
      </c>
      <c r="B2591">
        <v>7.65</v>
      </c>
    </row>
    <row r="2592" spans="1:2">
      <c r="A2592" s="52">
        <v>35033</v>
      </c>
      <c r="B2592">
        <v>7.57</v>
      </c>
    </row>
    <row r="2593" spans="1:2">
      <c r="A2593" s="52">
        <v>35034</v>
      </c>
      <c r="B2593">
        <v>7.54</v>
      </c>
    </row>
    <row r="2594" spans="1:2">
      <c r="A2594" s="52">
        <v>35037</v>
      </c>
      <c r="B2594">
        <v>7.46</v>
      </c>
    </row>
    <row r="2595" spans="1:2">
      <c r="A2595" s="52">
        <v>35038</v>
      </c>
      <c r="B2595">
        <v>7.47</v>
      </c>
    </row>
    <row r="2596" spans="1:2">
      <c r="A2596" s="52">
        <v>35039</v>
      </c>
      <c r="B2596">
        <v>7.48</v>
      </c>
    </row>
    <row r="2597" spans="1:2">
      <c r="A2597" s="52">
        <v>35040</v>
      </c>
      <c r="B2597">
        <v>7.51</v>
      </c>
    </row>
    <row r="2598" spans="1:2">
      <c r="A2598" s="52">
        <v>35041</v>
      </c>
      <c r="B2598">
        <v>7.49</v>
      </c>
    </row>
    <row r="2599" spans="1:2">
      <c r="A2599" s="52">
        <v>35044</v>
      </c>
      <c r="B2599">
        <v>7.46</v>
      </c>
    </row>
    <row r="2600" spans="1:2">
      <c r="A2600" s="52">
        <v>35045</v>
      </c>
      <c r="B2600">
        <v>7.49</v>
      </c>
    </row>
    <row r="2601" spans="1:2">
      <c r="A2601" s="52">
        <v>35046</v>
      </c>
      <c r="B2601">
        <v>7.51</v>
      </c>
    </row>
    <row r="2602" spans="1:2">
      <c r="A2602" s="52">
        <v>35047</v>
      </c>
      <c r="B2602">
        <v>7.5</v>
      </c>
    </row>
    <row r="2603" spans="1:2">
      <c r="A2603" s="52">
        <v>35048</v>
      </c>
      <c r="B2603">
        <v>7.52</v>
      </c>
    </row>
    <row r="2604" spans="1:2">
      <c r="A2604" s="52">
        <v>35051</v>
      </c>
      <c r="B2604">
        <v>7.59</v>
      </c>
    </row>
    <row r="2605" spans="1:2">
      <c r="A2605" s="52">
        <v>35052</v>
      </c>
      <c r="B2605">
        <v>7.53</v>
      </c>
    </row>
    <row r="2606" spans="1:2">
      <c r="A2606" s="52">
        <v>35053</v>
      </c>
      <c r="B2606">
        <v>7.53</v>
      </c>
    </row>
    <row r="2607" spans="1:2">
      <c r="A2607" s="52">
        <v>35054</v>
      </c>
      <c r="B2607">
        <v>7.54</v>
      </c>
    </row>
    <row r="2608" spans="1:2">
      <c r="A2608" s="52">
        <v>35055</v>
      </c>
      <c r="B2608">
        <v>7.49</v>
      </c>
    </row>
    <row r="2609" spans="1:2">
      <c r="A2609" s="52">
        <v>35058</v>
      </c>
      <c r="B2609" t="s">
        <v>7113</v>
      </c>
    </row>
    <row r="2610" spans="1:2">
      <c r="A2610" s="52">
        <v>35059</v>
      </c>
      <c r="B2610">
        <v>7.47</v>
      </c>
    </row>
    <row r="2611" spans="1:2">
      <c r="A2611" s="52">
        <v>35060</v>
      </c>
      <c r="B2611">
        <v>7.44</v>
      </c>
    </row>
    <row r="2612" spans="1:2">
      <c r="A2612" s="52">
        <v>35061</v>
      </c>
      <c r="B2612">
        <v>7.41</v>
      </c>
    </row>
    <row r="2613" spans="1:2">
      <c r="A2613" s="52">
        <v>35062</v>
      </c>
      <c r="B2613">
        <v>7.38</v>
      </c>
    </row>
    <row r="2614" spans="1:2">
      <c r="A2614" s="52">
        <v>35065</v>
      </c>
      <c r="B2614" t="s">
        <v>7113</v>
      </c>
    </row>
    <row r="2615" spans="1:2">
      <c r="A2615" s="52">
        <v>35066</v>
      </c>
      <c r="B2615">
        <v>7.38</v>
      </c>
    </row>
    <row r="2616" spans="1:2">
      <c r="A2616" s="52">
        <v>35067</v>
      </c>
      <c r="B2616">
        <v>7.37</v>
      </c>
    </row>
    <row r="2617" spans="1:2">
      <c r="A2617" s="52">
        <v>35068</v>
      </c>
      <c r="B2617">
        <v>7.44</v>
      </c>
    </row>
    <row r="2618" spans="1:2">
      <c r="A2618" s="52">
        <v>35069</v>
      </c>
      <c r="B2618">
        <v>7.5</v>
      </c>
    </row>
    <row r="2619" spans="1:2">
      <c r="A2619" s="52">
        <v>35072</v>
      </c>
      <c r="B2619">
        <v>7.49</v>
      </c>
    </row>
    <row r="2620" spans="1:2">
      <c r="A2620" s="52">
        <v>35073</v>
      </c>
      <c r="B2620">
        <v>7.46</v>
      </c>
    </row>
    <row r="2621" spans="1:2">
      <c r="A2621" s="52">
        <v>35074</v>
      </c>
      <c r="B2621">
        <v>7.57</v>
      </c>
    </row>
    <row r="2622" spans="1:2">
      <c r="A2622" s="52">
        <v>35075</v>
      </c>
      <c r="B2622">
        <v>7.56</v>
      </c>
    </row>
    <row r="2623" spans="1:2">
      <c r="A2623" s="52">
        <v>35076</v>
      </c>
      <c r="B2623">
        <v>7.54</v>
      </c>
    </row>
    <row r="2624" spans="1:2">
      <c r="A2624" s="52">
        <v>35079</v>
      </c>
      <c r="B2624">
        <v>7.55</v>
      </c>
    </row>
    <row r="2625" spans="1:2">
      <c r="A2625" s="52">
        <v>35080</v>
      </c>
      <c r="B2625">
        <v>7.5</v>
      </c>
    </row>
    <row r="2626" spans="1:2">
      <c r="A2626" s="52">
        <v>35081</v>
      </c>
      <c r="B2626">
        <v>7.43</v>
      </c>
    </row>
    <row r="2627" spans="1:2">
      <c r="A2627" s="52">
        <v>35082</v>
      </c>
      <c r="B2627">
        <v>7.39</v>
      </c>
    </row>
    <row r="2628" spans="1:2">
      <c r="A2628" s="52">
        <v>35083</v>
      </c>
      <c r="B2628">
        <v>7.38</v>
      </c>
    </row>
    <row r="2629" spans="1:2">
      <c r="A2629" s="52">
        <v>35086</v>
      </c>
      <c r="B2629">
        <v>7.45</v>
      </c>
    </row>
    <row r="2630" spans="1:2">
      <c r="A2630" s="52">
        <v>35087</v>
      </c>
      <c r="B2630">
        <v>7.48</v>
      </c>
    </row>
    <row r="2631" spans="1:2">
      <c r="A2631" s="52">
        <v>35088</v>
      </c>
      <c r="B2631">
        <v>7.45</v>
      </c>
    </row>
    <row r="2632" spans="1:2">
      <c r="A2632" s="52">
        <v>35089</v>
      </c>
      <c r="B2632">
        <v>7.49</v>
      </c>
    </row>
    <row r="2633" spans="1:2">
      <c r="A2633" s="52">
        <v>35090</v>
      </c>
      <c r="B2633">
        <v>7.47</v>
      </c>
    </row>
    <row r="2634" spans="1:2">
      <c r="A2634" s="52">
        <v>35093</v>
      </c>
      <c r="B2634">
        <v>7.49</v>
      </c>
    </row>
    <row r="2635" spans="1:2">
      <c r="A2635" s="52">
        <v>35094</v>
      </c>
      <c r="B2635">
        <v>7.44</v>
      </c>
    </row>
    <row r="2636" spans="1:2">
      <c r="A2636" s="52">
        <v>35095</v>
      </c>
      <c r="B2636">
        <v>7.42</v>
      </c>
    </row>
    <row r="2637" spans="1:2">
      <c r="A2637" s="52">
        <v>35096</v>
      </c>
      <c r="B2637">
        <v>7.46</v>
      </c>
    </row>
    <row r="2638" spans="1:2">
      <c r="A2638" s="52">
        <v>35097</v>
      </c>
      <c r="B2638">
        <v>7.5</v>
      </c>
    </row>
    <row r="2639" spans="1:2">
      <c r="A2639" s="52">
        <v>35100</v>
      </c>
      <c r="B2639">
        <v>7.52</v>
      </c>
    </row>
    <row r="2640" spans="1:2">
      <c r="A2640" s="52">
        <v>35101</v>
      </c>
      <c r="B2640">
        <v>7.49</v>
      </c>
    </row>
    <row r="2641" spans="1:2">
      <c r="A2641" s="52">
        <v>35102</v>
      </c>
      <c r="B2641">
        <v>7.49</v>
      </c>
    </row>
    <row r="2642" spans="1:2">
      <c r="A2642" s="52">
        <v>35103</v>
      </c>
      <c r="B2642">
        <v>7.51</v>
      </c>
    </row>
    <row r="2643" spans="1:2">
      <c r="A2643" s="52">
        <v>35104</v>
      </c>
      <c r="B2643">
        <v>7.5</v>
      </c>
    </row>
    <row r="2644" spans="1:2">
      <c r="A2644" s="52">
        <v>35107</v>
      </c>
      <c r="B2644">
        <v>7.44</v>
      </c>
    </row>
    <row r="2645" spans="1:2">
      <c r="A2645" s="52">
        <v>35108</v>
      </c>
      <c r="B2645">
        <v>7.42</v>
      </c>
    </row>
    <row r="2646" spans="1:2">
      <c r="A2646" s="52">
        <v>35109</v>
      </c>
      <c r="B2646">
        <v>7.46</v>
      </c>
    </row>
    <row r="2647" spans="1:2">
      <c r="A2647" s="52">
        <v>35110</v>
      </c>
      <c r="B2647">
        <v>7.55</v>
      </c>
    </row>
    <row r="2648" spans="1:2">
      <c r="A2648" s="52">
        <v>35111</v>
      </c>
      <c r="B2648">
        <v>7.63</v>
      </c>
    </row>
    <row r="2649" spans="1:2">
      <c r="A2649" s="52">
        <v>35114</v>
      </c>
      <c r="B2649" t="s">
        <v>7113</v>
      </c>
    </row>
    <row r="2650" spans="1:2">
      <c r="A2650" s="52">
        <v>35115</v>
      </c>
      <c r="B2650">
        <v>7.76</v>
      </c>
    </row>
    <row r="2651" spans="1:2">
      <c r="A2651" s="52">
        <v>35116</v>
      </c>
      <c r="B2651">
        <v>7.76</v>
      </c>
    </row>
    <row r="2652" spans="1:2">
      <c r="A2652" s="52">
        <v>35117</v>
      </c>
      <c r="B2652">
        <v>7.75</v>
      </c>
    </row>
    <row r="2653" spans="1:2">
      <c r="A2653" s="52">
        <v>35118</v>
      </c>
      <c r="B2653">
        <v>7.81</v>
      </c>
    </row>
    <row r="2654" spans="1:2">
      <c r="A2654" s="52">
        <v>35121</v>
      </c>
      <c r="B2654">
        <v>7.82</v>
      </c>
    </row>
    <row r="2655" spans="1:2">
      <c r="A2655" s="52">
        <v>35122</v>
      </c>
      <c r="B2655">
        <v>7.87</v>
      </c>
    </row>
    <row r="2656" spans="1:2">
      <c r="A2656" s="52">
        <v>35123</v>
      </c>
      <c r="B2656">
        <v>7.88</v>
      </c>
    </row>
    <row r="2657" spans="1:2">
      <c r="A2657" s="52">
        <v>35124</v>
      </c>
      <c r="B2657">
        <v>7.91</v>
      </c>
    </row>
    <row r="2658" spans="1:2">
      <c r="A2658" s="52">
        <v>35125</v>
      </c>
      <c r="B2658">
        <v>7.81</v>
      </c>
    </row>
    <row r="2659" spans="1:2">
      <c r="A2659" s="52">
        <v>35128</v>
      </c>
      <c r="B2659">
        <v>7.78</v>
      </c>
    </row>
    <row r="2660" spans="1:2">
      <c r="A2660" s="52">
        <v>35129</v>
      </c>
      <c r="B2660">
        <v>7.81</v>
      </c>
    </row>
    <row r="2661" spans="1:2">
      <c r="A2661" s="52">
        <v>35130</v>
      </c>
      <c r="B2661">
        <v>7.88</v>
      </c>
    </row>
    <row r="2662" spans="1:2">
      <c r="A2662" s="52">
        <v>35131</v>
      </c>
      <c r="B2662">
        <v>7.9</v>
      </c>
    </row>
    <row r="2663" spans="1:2">
      <c r="A2663" s="52">
        <v>35132</v>
      </c>
      <c r="B2663">
        <v>8.1199999999999992</v>
      </c>
    </row>
    <row r="2664" spans="1:2">
      <c r="A2664" s="52">
        <v>35135</v>
      </c>
      <c r="B2664">
        <v>8.06</v>
      </c>
    </row>
    <row r="2665" spans="1:2">
      <c r="A2665" s="52">
        <v>35136</v>
      </c>
      <c r="B2665">
        <v>8.1</v>
      </c>
    </row>
    <row r="2666" spans="1:2">
      <c r="A2666" s="52">
        <v>35137</v>
      </c>
      <c r="B2666">
        <v>8.08</v>
      </c>
    </row>
    <row r="2667" spans="1:2">
      <c r="A2667" s="52">
        <v>35138</v>
      </c>
      <c r="B2667">
        <v>8.08</v>
      </c>
    </row>
    <row r="2668" spans="1:2">
      <c r="A2668" s="52">
        <v>35139</v>
      </c>
      <c r="B2668">
        <v>8.16</v>
      </c>
    </row>
    <row r="2669" spans="1:2">
      <c r="A2669" s="52">
        <v>35142</v>
      </c>
      <c r="B2669">
        <v>8.15</v>
      </c>
    </row>
    <row r="2670" spans="1:2">
      <c r="A2670" s="52">
        <v>35143</v>
      </c>
      <c r="B2670">
        <v>8.1199999999999992</v>
      </c>
    </row>
    <row r="2671" spans="1:2">
      <c r="A2671" s="52">
        <v>35144</v>
      </c>
      <c r="B2671">
        <v>8.1</v>
      </c>
    </row>
    <row r="2672" spans="1:2">
      <c r="A2672" s="52">
        <v>35145</v>
      </c>
      <c r="B2672">
        <v>8.06</v>
      </c>
    </row>
    <row r="2673" spans="1:2">
      <c r="A2673" s="52">
        <v>35146</v>
      </c>
      <c r="B2673">
        <v>8.09</v>
      </c>
    </row>
    <row r="2674" spans="1:2">
      <c r="A2674" s="52">
        <v>35149</v>
      </c>
      <c r="B2674">
        <v>8.02</v>
      </c>
    </row>
    <row r="2675" spans="1:2">
      <c r="A2675" s="52">
        <v>35150</v>
      </c>
      <c r="B2675">
        <v>8.0299999999999994</v>
      </c>
    </row>
    <row r="2676" spans="1:2">
      <c r="A2676" s="52">
        <v>35151</v>
      </c>
      <c r="B2676">
        <v>8.1199999999999992</v>
      </c>
    </row>
    <row r="2677" spans="1:2">
      <c r="A2677" s="52">
        <v>35152</v>
      </c>
      <c r="B2677">
        <v>8.17</v>
      </c>
    </row>
    <row r="2678" spans="1:2">
      <c r="A2678" s="52">
        <v>35153</v>
      </c>
      <c r="B2678">
        <v>8.1199999999999992</v>
      </c>
    </row>
    <row r="2679" spans="1:2">
      <c r="A2679" s="52">
        <v>35156</v>
      </c>
      <c r="B2679">
        <v>8.1</v>
      </c>
    </row>
    <row r="2680" spans="1:2">
      <c r="A2680" s="52">
        <v>35157</v>
      </c>
      <c r="B2680">
        <v>8.06</v>
      </c>
    </row>
    <row r="2681" spans="1:2">
      <c r="A2681" s="52">
        <v>35158</v>
      </c>
      <c r="B2681">
        <v>8.08</v>
      </c>
    </row>
    <row r="2682" spans="1:2">
      <c r="A2682" s="52">
        <v>35159</v>
      </c>
      <c r="B2682">
        <v>8.1</v>
      </c>
    </row>
    <row r="2683" spans="1:2">
      <c r="A2683" s="52">
        <v>35160</v>
      </c>
      <c r="B2683">
        <v>8.25</v>
      </c>
    </row>
    <row r="2684" spans="1:2">
      <c r="A2684" s="52">
        <v>35163</v>
      </c>
      <c r="B2684">
        <v>8.34</v>
      </c>
    </row>
    <row r="2685" spans="1:2">
      <c r="A2685" s="52">
        <v>35164</v>
      </c>
      <c r="B2685">
        <v>8.26</v>
      </c>
    </row>
    <row r="2686" spans="1:2">
      <c r="A2686" s="52">
        <v>35165</v>
      </c>
      <c r="B2686">
        <v>8.33</v>
      </c>
    </row>
    <row r="2687" spans="1:2">
      <c r="A2687" s="52">
        <v>35166</v>
      </c>
      <c r="B2687">
        <v>8.34</v>
      </c>
    </row>
    <row r="2688" spans="1:2">
      <c r="A2688" s="52">
        <v>35167</v>
      </c>
      <c r="B2688">
        <v>8.2200000000000006</v>
      </c>
    </row>
    <row r="2689" spans="1:2">
      <c r="A2689" s="52">
        <v>35170</v>
      </c>
      <c r="B2689">
        <v>8.19</v>
      </c>
    </row>
    <row r="2690" spans="1:2">
      <c r="A2690" s="52">
        <v>35171</v>
      </c>
      <c r="B2690">
        <v>8.16</v>
      </c>
    </row>
    <row r="2691" spans="1:2">
      <c r="A2691" s="52">
        <v>35172</v>
      </c>
      <c r="B2691">
        <v>8.19</v>
      </c>
    </row>
    <row r="2692" spans="1:2">
      <c r="A2692" s="52">
        <v>35173</v>
      </c>
      <c r="B2692">
        <v>8.2200000000000006</v>
      </c>
    </row>
    <row r="2693" spans="1:2">
      <c r="A2693" s="52">
        <v>35174</v>
      </c>
      <c r="B2693">
        <v>8.18</v>
      </c>
    </row>
    <row r="2694" spans="1:2">
      <c r="A2694" s="52">
        <v>35177</v>
      </c>
      <c r="B2694">
        <v>8.1300000000000008</v>
      </c>
    </row>
    <row r="2695" spans="1:2">
      <c r="A2695" s="52">
        <v>35178</v>
      </c>
      <c r="B2695">
        <v>8.16</v>
      </c>
    </row>
    <row r="2696" spans="1:2">
      <c r="A2696" s="52">
        <v>35179</v>
      </c>
      <c r="B2696">
        <v>8.18</v>
      </c>
    </row>
    <row r="2697" spans="1:2">
      <c r="A2697" s="52">
        <v>35180</v>
      </c>
      <c r="B2697">
        <v>8.18</v>
      </c>
    </row>
    <row r="2698" spans="1:2">
      <c r="A2698" s="52">
        <v>35181</v>
      </c>
      <c r="B2698">
        <v>8.17</v>
      </c>
    </row>
    <row r="2699" spans="1:2">
      <c r="A2699" s="52">
        <v>35184</v>
      </c>
      <c r="B2699">
        <v>8.1999999999999993</v>
      </c>
    </row>
    <row r="2700" spans="1:2">
      <c r="A2700" s="52">
        <v>35185</v>
      </c>
      <c r="B2700">
        <v>8.27</v>
      </c>
    </row>
    <row r="2701" spans="1:2">
      <c r="A2701" s="52">
        <v>35186</v>
      </c>
      <c r="B2701">
        <v>8.2899999999999991</v>
      </c>
    </row>
    <row r="2702" spans="1:2">
      <c r="A2702" s="52">
        <v>35187</v>
      </c>
      <c r="B2702">
        <v>8.43</v>
      </c>
    </row>
    <row r="2703" spans="1:2">
      <c r="A2703" s="52">
        <v>35188</v>
      </c>
      <c r="B2703">
        <v>8.48</v>
      </c>
    </row>
    <row r="2704" spans="1:2">
      <c r="A2704" s="52">
        <v>35191</v>
      </c>
      <c r="B2704">
        <v>8.4600000000000009</v>
      </c>
    </row>
    <row r="2705" spans="1:2">
      <c r="A2705" s="52">
        <v>35192</v>
      </c>
      <c r="B2705">
        <v>8.4499999999999993</v>
      </c>
    </row>
    <row r="2706" spans="1:2">
      <c r="A2706" s="52">
        <v>35193</v>
      </c>
      <c r="B2706">
        <v>8.3800000000000008</v>
      </c>
    </row>
    <row r="2707" spans="1:2">
      <c r="A2707" s="52">
        <v>35194</v>
      </c>
      <c r="B2707">
        <v>8.39</v>
      </c>
    </row>
    <row r="2708" spans="1:2">
      <c r="A2708" s="52">
        <v>35195</v>
      </c>
      <c r="B2708">
        <v>8.32</v>
      </c>
    </row>
    <row r="2709" spans="1:2">
      <c r="A2709" s="52">
        <v>35198</v>
      </c>
      <c r="B2709">
        <v>8.2899999999999991</v>
      </c>
    </row>
    <row r="2710" spans="1:2">
      <c r="A2710" s="52">
        <v>35199</v>
      </c>
      <c r="B2710">
        <v>8.24</v>
      </c>
    </row>
    <row r="2711" spans="1:2">
      <c r="A2711" s="52">
        <v>35200</v>
      </c>
      <c r="B2711">
        <v>8.23</v>
      </c>
    </row>
    <row r="2712" spans="1:2">
      <c r="A2712" s="52">
        <v>35201</v>
      </c>
      <c r="B2712">
        <v>8.27</v>
      </c>
    </row>
    <row r="2713" spans="1:2">
      <c r="A2713" s="52">
        <v>35202</v>
      </c>
      <c r="B2713">
        <v>8.2200000000000006</v>
      </c>
    </row>
    <row r="2714" spans="1:2">
      <c r="A2714" s="52">
        <v>35205</v>
      </c>
      <c r="B2714">
        <v>8.19</v>
      </c>
    </row>
    <row r="2715" spans="1:2">
      <c r="A2715" s="52">
        <v>35206</v>
      </c>
      <c r="B2715">
        <v>8.2100000000000009</v>
      </c>
    </row>
    <row r="2716" spans="1:2">
      <c r="A2716" s="52">
        <v>35207</v>
      </c>
      <c r="B2716">
        <v>8.18</v>
      </c>
    </row>
    <row r="2717" spans="1:2">
      <c r="A2717" s="52">
        <v>35208</v>
      </c>
      <c r="B2717">
        <v>8.23</v>
      </c>
    </row>
    <row r="2718" spans="1:2">
      <c r="A2718" s="52">
        <v>35209</v>
      </c>
      <c r="B2718">
        <v>8.2100000000000009</v>
      </c>
    </row>
    <row r="2719" spans="1:2">
      <c r="A2719" s="52">
        <v>35212</v>
      </c>
      <c r="B2719" t="s">
        <v>7113</v>
      </c>
    </row>
    <row r="2720" spans="1:2">
      <c r="A2720" s="52">
        <v>35213</v>
      </c>
      <c r="B2720">
        <v>8.2100000000000009</v>
      </c>
    </row>
    <row r="2721" spans="1:2">
      <c r="A2721" s="52">
        <v>35214</v>
      </c>
      <c r="B2721">
        <v>8.27</v>
      </c>
    </row>
    <row r="2722" spans="1:2">
      <c r="A2722" s="52">
        <v>35215</v>
      </c>
      <c r="B2722">
        <v>8.27</v>
      </c>
    </row>
    <row r="2723" spans="1:2">
      <c r="A2723" s="52">
        <v>35216</v>
      </c>
      <c r="B2723">
        <v>8.33</v>
      </c>
    </row>
    <row r="2724" spans="1:2">
      <c r="A2724" s="52">
        <v>35219</v>
      </c>
      <c r="B2724">
        <v>8.35</v>
      </c>
    </row>
    <row r="2725" spans="1:2">
      <c r="A2725" s="52">
        <v>35220</v>
      </c>
      <c r="B2725">
        <v>8.35</v>
      </c>
    </row>
    <row r="2726" spans="1:2">
      <c r="A2726" s="52">
        <v>35221</v>
      </c>
      <c r="B2726">
        <v>8.33</v>
      </c>
    </row>
    <row r="2727" spans="1:2">
      <c r="A2727" s="52">
        <v>35222</v>
      </c>
      <c r="B2727">
        <v>8.25</v>
      </c>
    </row>
    <row r="2728" spans="1:2">
      <c r="A2728" s="52">
        <v>35223</v>
      </c>
      <c r="B2728">
        <v>8.41</v>
      </c>
    </row>
    <row r="2729" spans="1:2">
      <c r="A2729" s="52">
        <v>35226</v>
      </c>
      <c r="B2729">
        <v>8.43</v>
      </c>
    </row>
    <row r="2730" spans="1:2">
      <c r="A2730" s="52">
        <v>35227</v>
      </c>
      <c r="B2730">
        <v>8.4499999999999993</v>
      </c>
    </row>
    <row r="2731" spans="1:2">
      <c r="A2731" s="52">
        <v>35228</v>
      </c>
      <c r="B2731">
        <v>8.51</v>
      </c>
    </row>
    <row r="2732" spans="1:2">
      <c r="A2732" s="52">
        <v>35229</v>
      </c>
      <c r="B2732">
        <v>8.51</v>
      </c>
    </row>
    <row r="2733" spans="1:2">
      <c r="A2733" s="52">
        <v>35230</v>
      </c>
      <c r="B2733">
        <v>8.44</v>
      </c>
    </row>
    <row r="2734" spans="1:2">
      <c r="A2734" s="52">
        <v>35233</v>
      </c>
      <c r="B2734">
        <v>8.4</v>
      </c>
    </row>
    <row r="2735" spans="1:2">
      <c r="A2735" s="52">
        <v>35234</v>
      </c>
      <c r="B2735">
        <v>8.43</v>
      </c>
    </row>
    <row r="2736" spans="1:2">
      <c r="A2736" s="52">
        <v>35235</v>
      </c>
      <c r="B2736">
        <v>8.44</v>
      </c>
    </row>
    <row r="2737" spans="1:2">
      <c r="A2737" s="52">
        <v>35236</v>
      </c>
      <c r="B2737">
        <v>8.4600000000000009</v>
      </c>
    </row>
    <row r="2738" spans="1:2">
      <c r="A2738" s="52">
        <v>35237</v>
      </c>
      <c r="B2738">
        <v>8.4600000000000009</v>
      </c>
    </row>
    <row r="2739" spans="1:2">
      <c r="A2739" s="52">
        <v>35240</v>
      </c>
      <c r="B2739">
        <v>8.42</v>
      </c>
    </row>
    <row r="2740" spans="1:2">
      <c r="A2740" s="52">
        <v>35241</v>
      </c>
      <c r="B2740">
        <v>8.4</v>
      </c>
    </row>
    <row r="2741" spans="1:2">
      <c r="A2741" s="52">
        <v>35242</v>
      </c>
      <c r="B2741">
        <v>8.3800000000000008</v>
      </c>
    </row>
    <row r="2742" spans="1:2">
      <c r="A2742" s="52">
        <v>35243</v>
      </c>
      <c r="B2742">
        <v>8.34</v>
      </c>
    </row>
    <row r="2743" spans="1:2">
      <c r="A2743" s="52">
        <v>35244</v>
      </c>
      <c r="B2743">
        <v>8.24</v>
      </c>
    </row>
    <row r="2744" spans="1:2">
      <c r="A2744" s="52">
        <v>35247</v>
      </c>
      <c r="B2744">
        <v>8.24</v>
      </c>
    </row>
    <row r="2745" spans="1:2">
      <c r="A2745" s="52">
        <v>35248</v>
      </c>
      <c r="B2745">
        <v>8.26</v>
      </c>
    </row>
    <row r="2746" spans="1:2">
      <c r="A2746" s="52">
        <v>35249</v>
      </c>
      <c r="B2746">
        <v>8.27</v>
      </c>
    </row>
    <row r="2747" spans="1:2">
      <c r="A2747" s="52">
        <v>35250</v>
      </c>
      <c r="B2747" t="s">
        <v>7113</v>
      </c>
    </row>
    <row r="2748" spans="1:2">
      <c r="A2748" s="52">
        <v>35251</v>
      </c>
      <c r="B2748">
        <v>8.49</v>
      </c>
    </row>
    <row r="2749" spans="1:2">
      <c r="A2749" s="52">
        <v>35254</v>
      </c>
      <c r="B2749">
        <v>8.49</v>
      </c>
    </row>
    <row r="2750" spans="1:2">
      <c r="A2750" s="52">
        <v>35255</v>
      </c>
      <c r="B2750">
        <v>8.4600000000000009</v>
      </c>
    </row>
    <row r="2751" spans="1:2">
      <c r="A2751" s="52">
        <v>35256</v>
      </c>
      <c r="B2751">
        <v>8.44</v>
      </c>
    </row>
    <row r="2752" spans="1:2">
      <c r="A2752" s="52">
        <v>35257</v>
      </c>
      <c r="B2752">
        <v>8.3800000000000008</v>
      </c>
    </row>
    <row r="2753" spans="1:2">
      <c r="A2753" s="52">
        <v>35258</v>
      </c>
      <c r="B2753">
        <v>8.34</v>
      </c>
    </row>
    <row r="2754" spans="1:2">
      <c r="A2754" s="52">
        <v>35261</v>
      </c>
      <c r="B2754">
        <v>8.3800000000000008</v>
      </c>
    </row>
    <row r="2755" spans="1:2">
      <c r="A2755" s="52">
        <v>35262</v>
      </c>
      <c r="B2755">
        <v>8.34</v>
      </c>
    </row>
    <row r="2756" spans="1:2">
      <c r="A2756" s="52">
        <v>35263</v>
      </c>
      <c r="B2756">
        <v>8.34</v>
      </c>
    </row>
    <row r="2757" spans="1:2">
      <c r="A2757" s="52">
        <v>35264</v>
      </c>
      <c r="B2757">
        <v>8.26</v>
      </c>
    </row>
    <row r="2758" spans="1:2">
      <c r="A2758" s="52">
        <v>35265</v>
      </c>
      <c r="B2758">
        <v>8.2899999999999991</v>
      </c>
    </row>
    <row r="2759" spans="1:2">
      <c r="A2759" s="52">
        <v>35268</v>
      </c>
      <c r="B2759">
        <v>8.34</v>
      </c>
    </row>
    <row r="2760" spans="1:2">
      <c r="A2760" s="52">
        <v>35269</v>
      </c>
      <c r="B2760">
        <v>8.3000000000000007</v>
      </c>
    </row>
    <row r="2761" spans="1:2">
      <c r="A2761" s="52">
        <v>35270</v>
      </c>
      <c r="B2761">
        <v>8.3699999999999992</v>
      </c>
    </row>
    <row r="2762" spans="1:2">
      <c r="A2762" s="52">
        <v>35271</v>
      </c>
      <c r="B2762">
        <v>8.36</v>
      </c>
    </row>
    <row r="2763" spans="1:2">
      <c r="A2763" s="52">
        <v>35272</v>
      </c>
      <c r="B2763">
        <v>8.34</v>
      </c>
    </row>
    <row r="2764" spans="1:2">
      <c r="A2764" s="52">
        <v>35275</v>
      </c>
      <c r="B2764">
        <v>8.4</v>
      </c>
    </row>
    <row r="2765" spans="1:2">
      <c r="A2765" s="52">
        <v>35276</v>
      </c>
      <c r="B2765">
        <v>8.3800000000000008</v>
      </c>
    </row>
    <row r="2766" spans="1:2">
      <c r="A2766" s="52">
        <v>35277</v>
      </c>
      <c r="B2766">
        <v>8.3000000000000007</v>
      </c>
    </row>
    <row r="2767" spans="1:2">
      <c r="A2767" s="52">
        <v>35278</v>
      </c>
      <c r="B2767">
        <v>8.19</v>
      </c>
    </row>
    <row r="2768" spans="1:2">
      <c r="A2768" s="52">
        <v>35279</v>
      </c>
      <c r="B2768">
        <v>8.08</v>
      </c>
    </row>
    <row r="2769" spans="1:2">
      <c r="A2769" s="52">
        <v>35282</v>
      </c>
      <c r="B2769">
        <v>8.08</v>
      </c>
    </row>
    <row r="2770" spans="1:2">
      <c r="A2770" s="52">
        <v>35283</v>
      </c>
      <c r="B2770">
        <v>8.08</v>
      </c>
    </row>
    <row r="2771" spans="1:2">
      <c r="A2771" s="52">
        <v>35284</v>
      </c>
      <c r="B2771">
        <v>8.09</v>
      </c>
    </row>
    <row r="2772" spans="1:2">
      <c r="A2772" s="52">
        <v>35285</v>
      </c>
      <c r="B2772">
        <v>8.11</v>
      </c>
    </row>
    <row r="2773" spans="1:2">
      <c r="A2773" s="52">
        <v>35286</v>
      </c>
      <c r="B2773">
        <v>8.0399999999999991</v>
      </c>
    </row>
    <row r="2774" spans="1:2">
      <c r="A2774" s="52">
        <v>35289</v>
      </c>
      <c r="B2774">
        <v>8.0500000000000007</v>
      </c>
    </row>
    <row r="2775" spans="1:2">
      <c r="A2775" s="52">
        <v>35290</v>
      </c>
      <c r="B2775">
        <v>8.09</v>
      </c>
    </row>
    <row r="2776" spans="1:2">
      <c r="A2776" s="52">
        <v>35291</v>
      </c>
      <c r="B2776">
        <v>8.14</v>
      </c>
    </row>
    <row r="2777" spans="1:2">
      <c r="A2777" s="52">
        <v>35292</v>
      </c>
      <c r="B2777">
        <v>8.15</v>
      </c>
    </row>
    <row r="2778" spans="1:2">
      <c r="A2778" s="52">
        <v>35293</v>
      </c>
      <c r="B2778">
        <v>8.11</v>
      </c>
    </row>
    <row r="2779" spans="1:2">
      <c r="A2779" s="52">
        <v>35296</v>
      </c>
      <c r="B2779">
        <v>8.1300000000000008</v>
      </c>
    </row>
    <row r="2780" spans="1:2">
      <c r="A2780" s="52">
        <v>35297</v>
      </c>
      <c r="B2780">
        <v>8.14</v>
      </c>
    </row>
    <row r="2781" spans="1:2">
      <c r="A2781" s="52">
        <v>35298</v>
      </c>
      <c r="B2781">
        <v>8.18</v>
      </c>
    </row>
    <row r="2782" spans="1:2">
      <c r="A2782" s="52">
        <v>35299</v>
      </c>
      <c r="B2782">
        <v>8.19</v>
      </c>
    </row>
    <row r="2783" spans="1:2">
      <c r="A2783" s="52">
        <v>35300</v>
      </c>
      <c r="B2783">
        <v>8.26</v>
      </c>
    </row>
    <row r="2784" spans="1:2">
      <c r="A2784" s="52">
        <v>35303</v>
      </c>
      <c r="B2784">
        <v>8.32</v>
      </c>
    </row>
    <row r="2785" spans="1:2">
      <c r="A2785" s="52">
        <v>35304</v>
      </c>
      <c r="B2785">
        <v>8.31</v>
      </c>
    </row>
    <row r="2786" spans="1:2">
      <c r="A2786" s="52">
        <v>35305</v>
      </c>
      <c r="B2786">
        <v>8.32</v>
      </c>
    </row>
    <row r="2787" spans="1:2">
      <c r="A2787" s="52">
        <v>35306</v>
      </c>
      <c r="B2787">
        <v>8.36</v>
      </c>
    </row>
    <row r="2788" spans="1:2">
      <c r="A2788" s="52">
        <v>35307</v>
      </c>
      <c r="B2788">
        <v>8.44</v>
      </c>
    </row>
    <row r="2789" spans="1:2">
      <c r="A2789" s="52">
        <v>35310</v>
      </c>
      <c r="B2789" t="s">
        <v>7113</v>
      </c>
    </row>
    <row r="2790" spans="1:2">
      <c r="A2790" s="52">
        <v>35311</v>
      </c>
      <c r="B2790">
        <v>8.4</v>
      </c>
    </row>
    <row r="2791" spans="1:2">
      <c r="A2791" s="52">
        <v>35312</v>
      </c>
      <c r="B2791">
        <v>8.44</v>
      </c>
    </row>
    <row r="2792" spans="1:2">
      <c r="A2792" s="52">
        <v>35313</v>
      </c>
      <c r="B2792">
        <v>8.4600000000000009</v>
      </c>
    </row>
    <row r="2793" spans="1:2">
      <c r="A2793" s="52">
        <v>35314</v>
      </c>
      <c r="B2793">
        <v>8.42</v>
      </c>
    </row>
    <row r="2794" spans="1:2">
      <c r="A2794" s="52">
        <v>35317</v>
      </c>
      <c r="B2794">
        <v>8.41</v>
      </c>
    </row>
    <row r="2795" spans="1:2">
      <c r="A2795" s="52">
        <v>35318</v>
      </c>
      <c r="B2795">
        <v>8.4499999999999993</v>
      </c>
    </row>
    <row r="2796" spans="1:2">
      <c r="A2796" s="52">
        <v>35319</v>
      </c>
      <c r="B2796">
        <v>8.4499999999999993</v>
      </c>
    </row>
    <row r="2797" spans="1:2">
      <c r="A2797" s="52">
        <v>35320</v>
      </c>
      <c r="B2797">
        <v>8.4</v>
      </c>
    </row>
    <row r="2798" spans="1:2">
      <c r="A2798" s="52">
        <v>35321</v>
      </c>
      <c r="B2798">
        <v>8.2799999999999994</v>
      </c>
    </row>
    <row r="2799" spans="1:2">
      <c r="A2799" s="52">
        <v>35324</v>
      </c>
      <c r="B2799">
        <v>8.27</v>
      </c>
    </row>
    <row r="2800" spans="1:2">
      <c r="A2800" s="52">
        <v>35325</v>
      </c>
      <c r="B2800">
        <v>8.32</v>
      </c>
    </row>
    <row r="2801" spans="1:2">
      <c r="A2801" s="52">
        <v>35326</v>
      </c>
      <c r="B2801">
        <v>8.34</v>
      </c>
    </row>
    <row r="2802" spans="1:2">
      <c r="A2802" s="52">
        <v>35327</v>
      </c>
      <c r="B2802">
        <v>8.36</v>
      </c>
    </row>
    <row r="2803" spans="1:2">
      <c r="A2803" s="52">
        <v>35328</v>
      </c>
      <c r="B2803">
        <v>8.34</v>
      </c>
    </row>
    <row r="2804" spans="1:2">
      <c r="A2804" s="52">
        <v>35331</v>
      </c>
      <c r="B2804">
        <v>8.34</v>
      </c>
    </row>
    <row r="2805" spans="1:2">
      <c r="A2805" s="52">
        <v>35332</v>
      </c>
      <c r="B2805">
        <v>8.32</v>
      </c>
    </row>
    <row r="2806" spans="1:2">
      <c r="A2806" s="52">
        <v>35333</v>
      </c>
      <c r="B2806">
        <v>8.27</v>
      </c>
    </row>
    <row r="2807" spans="1:2">
      <c r="A2807" s="52">
        <v>35334</v>
      </c>
      <c r="B2807">
        <v>8.1999999999999993</v>
      </c>
    </row>
    <row r="2808" spans="1:2">
      <c r="A2808" s="52">
        <v>35335</v>
      </c>
      <c r="B2808">
        <v>8.2100000000000009</v>
      </c>
    </row>
    <row r="2809" spans="1:2">
      <c r="A2809" s="52">
        <v>35338</v>
      </c>
      <c r="B2809">
        <v>8.2200000000000006</v>
      </c>
    </row>
    <row r="2810" spans="1:2">
      <c r="A2810" s="52">
        <v>35339</v>
      </c>
      <c r="B2810">
        <v>8.17</v>
      </c>
    </row>
    <row r="2811" spans="1:2">
      <c r="A2811" s="52">
        <v>35340</v>
      </c>
      <c r="B2811">
        <v>8.14</v>
      </c>
    </row>
    <row r="2812" spans="1:2">
      <c r="A2812" s="52">
        <v>35341</v>
      </c>
      <c r="B2812">
        <v>8.14</v>
      </c>
    </row>
    <row r="2813" spans="1:2">
      <c r="A2813" s="52">
        <v>35342</v>
      </c>
      <c r="B2813">
        <v>8.0299999999999994</v>
      </c>
    </row>
    <row r="2814" spans="1:2">
      <c r="A2814" s="52">
        <v>35345</v>
      </c>
      <c r="B2814">
        <v>8.07</v>
      </c>
    </row>
    <row r="2815" spans="1:2">
      <c r="A2815" s="52">
        <v>35346</v>
      </c>
      <c r="B2815">
        <v>8.07</v>
      </c>
    </row>
    <row r="2816" spans="1:2">
      <c r="A2816" s="52">
        <v>35347</v>
      </c>
      <c r="B2816">
        <v>8.1199999999999992</v>
      </c>
    </row>
    <row r="2817" spans="1:2">
      <c r="A2817" s="52">
        <v>35348</v>
      </c>
      <c r="B2817">
        <v>8.16</v>
      </c>
    </row>
    <row r="2818" spans="1:2">
      <c r="A2818" s="52">
        <v>35349</v>
      </c>
      <c r="B2818">
        <v>8.1</v>
      </c>
    </row>
    <row r="2819" spans="1:2">
      <c r="A2819" s="52">
        <v>35352</v>
      </c>
      <c r="B2819" t="s">
        <v>7113</v>
      </c>
    </row>
    <row r="2820" spans="1:2">
      <c r="A2820" s="52">
        <v>35353</v>
      </c>
      <c r="B2820">
        <v>8.11</v>
      </c>
    </row>
    <row r="2821" spans="1:2">
      <c r="A2821" s="52">
        <v>35354</v>
      </c>
      <c r="B2821">
        <v>8.1199999999999992</v>
      </c>
    </row>
    <row r="2822" spans="1:2">
      <c r="A2822" s="52">
        <v>35355</v>
      </c>
      <c r="B2822">
        <v>8.07</v>
      </c>
    </row>
    <row r="2823" spans="1:2">
      <c r="A2823" s="52">
        <v>35356</v>
      </c>
      <c r="B2823">
        <v>8.02</v>
      </c>
    </row>
    <row r="2824" spans="1:2">
      <c r="A2824" s="52">
        <v>35359</v>
      </c>
      <c r="B2824">
        <v>8.0399999999999991</v>
      </c>
    </row>
    <row r="2825" spans="1:2">
      <c r="A2825" s="52">
        <v>35360</v>
      </c>
      <c r="B2825">
        <v>8.06</v>
      </c>
    </row>
    <row r="2826" spans="1:2">
      <c r="A2826" s="52">
        <v>35361</v>
      </c>
      <c r="B2826">
        <v>8.08</v>
      </c>
    </row>
    <row r="2827" spans="1:2">
      <c r="A2827" s="52">
        <v>35362</v>
      </c>
      <c r="B2827">
        <v>8.1</v>
      </c>
    </row>
    <row r="2828" spans="1:2">
      <c r="A2828" s="52">
        <v>35363</v>
      </c>
      <c r="B2828">
        <v>8.06</v>
      </c>
    </row>
    <row r="2829" spans="1:2">
      <c r="A2829" s="52">
        <v>35366</v>
      </c>
      <c r="B2829">
        <v>8.07</v>
      </c>
    </row>
    <row r="2830" spans="1:2">
      <c r="A2830" s="52">
        <v>35367</v>
      </c>
      <c r="B2830">
        <v>7.95</v>
      </c>
    </row>
    <row r="2831" spans="1:2">
      <c r="A2831" s="52">
        <v>35368</v>
      </c>
      <c r="B2831">
        <v>7.93</v>
      </c>
    </row>
    <row r="2832" spans="1:2">
      <c r="A2832" s="52">
        <v>35369</v>
      </c>
      <c r="B2832">
        <v>7.91</v>
      </c>
    </row>
    <row r="2833" spans="1:2">
      <c r="A2833" s="52">
        <v>35370</v>
      </c>
      <c r="B2833">
        <v>7.94</v>
      </c>
    </row>
    <row r="2834" spans="1:2">
      <c r="A2834" s="52">
        <v>35373</v>
      </c>
      <c r="B2834">
        <v>7.92</v>
      </c>
    </row>
    <row r="2835" spans="1:2">
      <c r="A2835" s="52">
        <v>35374</v>
      </c>
      <c r="B2835">
        <v>7.87</v>
      </c>
    </row>
    <row r="2836" spans="1:2">
      <c r="A2836" s="52">
        <v>35375</v>
      </c>
      <c r="B2836">
        <v>7.86</v>
      </c>
    </row>
    <row r="2837" spans="1:2">
      <c r="A2837" s="52">
        <v>35376</v>
      </c>
      <c r="B2837">
        <v>7.81</v>
      </c>
    </row>
    <row r="2838" spans="1:2">
      <c r="A2838" s="52">
        <v>35377</v>
      </c>
      <c r="B2838">
        <v>7.82</v>
      </c>
    </row>
    <row r="2839" spans="1:2">
      <c r="A2839" s="52">
        <v>35380</v>
      </c>
      <c r="B2839" t="s">
        <v>7113</v>
      </c>
    </row>
    <row r="2840" spans="1:2">
      <c r="A2840" s="52">
        <v>35381</v>
      </c>
      <c r="B2840">
        <v>7.75</v>
      </c>
    </row>
    <row r="2841" spans="1:2">
      <c r="A2841" s="52">
        <v>35382</v>
      </c>
      <c r="B2841">
        <v>7.77</v>
      </c>
    </row>
    <row r="2842" spans="1:2">
      <c r="A2842" s="52">
        <v>35383</v>
      </c>
      <c r="B2842">
        <v>7.73</v>
      </c>
    </row>
    <row r="2843" spans="1:2">
      <c r="A2843" s="52">
        <v>35384</v>
      </c>
      <c r="B2843">
        <v>7.76</v>
      </c>
    </row>
    <row r="2844" spans="1:2">
      <c r="A2844" s="52">
        <v>35387</v>
      </c>
      <c r="B2844">
        <v>7.78</v>
      </c>
    </row>
    <row r="2845" spans="1:2">
      <c r="A2845" s="52">
        <v>35388</v>
      </c>
      <c r="B2845">
        <v>7.75</v>
      </c>
    </row>
    <row r="2846" spans="1:2">
      <c r="A2846" s="52">
        <v>35389</v>
      </c>
      <c r="B2846">
        <v>7.72</v>
      </c>
    </row>
    <row r="2847" spans="1:2">
      <c r="A2847" s="52">
        <v>35390</v>
      </c>
      <c r="B2847">
        <v>7.71</v>
      </c>
    </row>
    <row r="2848" spans="1:2">
      <c r="A2848" s="52">
        <v>35391</v>
      </c>
      <c r="B2848">
        <v>7.77</v>
      </c>
    </row>
    <row r="2849" spans="1:2">
      <c r="A2849" s="52">
        <v>35394</v>
      </c>
      <c r="B2849">
        <v>7.75</v>
      </c>
    </row>
    <row r="2850" spans="1:2">
      <c r="A2850" s="52">
        <v>35395</v>
      </c>
      <c r="B2850">
        <v>7.77</v>
      </c>
    </row>
    <row r="2851" spans="1:2">
      <c r="A2851" s="52">
        <v>35396</v>
      </c>
      <c r="B2851">
        <v>7.77</v>
      </c>
    </row>
    <row r="2852" spans="1:2">
      <c r="A2852" s="52">
        <v>35397</v>
      </c>
      <c r="B2852" t="s">
        <v>7113</v>
      </c>
    </row>
    <row r="2853" spans="1:2">
      <c r="A2853" s="52">
        <v>35398</v>
      </c>
      <c r="B2853">
        <v>7.71</v>
      </c>
    </row>
    <row r="2854" spans="1:2">
      <c r="A2854" s="52">
        <v>35401</v>
      </c>
      <c r="B2854">
        <v>7.73</v>
      </c>
    </row>
    <row r="2855" spans="1:2">
      <c r="A2855" s="52">
        <v>35402</v>
      </c>
      <c r="B2855">
        <v>7.73</v>
      </c>
    </row>
    <row r="2856" spans="1:2">
      <c r="A2856" s="52">
        <v>35403</v>
      </c>
      <c r="B2856">
        <v>7.77</v>
      </c>
    </row>
    <row r="2857" spans="1:2">
      <c r="A2857" s="52">
        <v>35404</v>
      </c>
      <c r="B2857">
        <v>7.85</v>
      </c>
    </row>
    <row r="2858" spans="1:2">
      <c r="A2858" s="52">
        <v>35405</v>
      </c>
      <c r="B2858">
        <v>7.88</v>
      </c>
    </row>
    <row r="2859" spans="1:2">
      <c r="A2859" s="52">
        <v>35408</v>
      </c>
      <c r="B2859">
        <v>7.83</v>
      </c>
    </row>
    <row r="2860" spans="1:2">
      <c r="A2860" s="52">
        <v>35409</v>
      </c>
      <c r="B2860">
        <v>7.84</v>
      </c>
    </row>
    <row r="2861" spans="1:2">
      <c r="A2861" s="52">
        <v>35410</v>
      </c>
      <c r="B2861">
        <v>7.94</v>
      </c>
    </row>
    <row r="2862" spans="1:2">
      <c r="A2862" s="52">
        <v>35411</v>
      </c>
      <c r="B2862">
        <v>7.96</v>
      </c>
    </row>
    <row r="2863" spans="1:2">
      <c r="A2863" s="52">
        <v>35412</v>
      </c>
      <c r="B2863">
        <v>7.91</v>
      </c>
    </row>
    <row r="2864" spans="1:2">
      <c r="A2864" s="52">
        <v>35415</v>
      </c>
      <c r="B2864">
        <v>7.97</v>
      </c>
    </row>
    <row r="2865" spans="1:2">
      <c r="A2865" s="52">
        <v>35416</v>
      </c>
      <c r="B2865">
        <v>8</v>
      </c>
    </row>
    <row r="2866" spans="1:2">
      <c r="A2866" s="52">
        <v>35417</v>
      </c>
      <c r="B2866">
        <v>8.02</v>
      </c>
    </row>
    <row r="2867" spans="1:2">
      <c r="A2867" s="52">
        <v>35418</v>
      </c>
      <c r="B2867">
        <v>7.95</v>
      </c>
    </row>
    <row r="2868" spans="1:2">
      <c r="A2868" s="52">
        <v>35419</v>
      </c>
      <c r="B2868">
        <v>7.92</v>
      </c>
    </row>
    <row r="2869" spans="1:2">
      <c r="A2869" s="52">
        <v>35422</v>
      </c>
      <c r="B2869">
        <v>7.92</v>
      </c>
    </row>
    <row r="2870" spans="1:2">
      <c r="A2870" s="52">
        <v>35423</v>
      </c>
      <c r="B2870">
        <v>7.91</v>
      </c>
    </row>
    <row r="2871" spans="1:2">
      <c r="A2871" s="52">
        <v>35424</v>
      </c>
      <c r="B2871" t="s">
        <v>7113</v>
      </c>
    </row>
    <row r="2872" spans="1:2">
      <c r="A2872" s="52">
        <v>35425</v>
      </c>
      <c r="B2872">
        <v>7.92</v>
      </c>
    </row>
    <row r="2873" spans="1:2">
      <c r="A2873" s="52">
        <v>35426</v>
      </c>
      <c r="B2873">
        <v>7.87</v>
      </c>
    </row>
    <row r="2874" spans="1:2">
      <c r="A2874" s="52">
        <v>35429</v>
      </c>
      <c r="B2874">
        <v>7.86</v>
      </c>
    </row>
    <row r="2875" spans="1:2">
      <c r="A2875" s="52">
        <v>35430</v>
      </c>
      <c r="B2875">
        <v>7.97</v>
      </c>
    </row>
    <row r="2876" spans="1:2">
      <c r="A2876" s="52">
        <v>35431</v>
      </c>
      <c r="B2876" t="s">
        <v>7113</v>
      </c>
    </row>
    <row r="2877" spans="1:2">
      <c r="A2877" s="52">
        <v>35432</v>
      </c>
      <c r="B2877">
        <v>8.06</v>
      </c>
    </row>
    <row r="2878" spans="1:2">
      <c r="A2878" s="52">
        <v>35433</v>
      </c>
      <c r="B2878">
        <v>8.0500000000000007</v>
      </c>
    </row>
    <row r="2879" spans="1:2">
      <c r="A2879" s="52">
        <v>35436</v>
      </c>
      <c r="B2879">
        <v>8.07</v>
      </c>
    </row>
    <row r="2880" spans="1:2">
      <c r="A2880" s="52">
        <v>35437</v>
      </c>
      <c r="B2880">
        <v>8.1199999999999992</v>
      </c>
    </row>
    <row r="2881" spans="1:2">
      <c r="A2881" s="52">
        <v>35438</v>
      </c>
      <c r="B2881">
        <v>8.1300000000000008</v>
      </c>
    </row>
    <row r="2882" spans="1:2">
      <c r="A2882" s="52">
        <v>35439</v>
      </c>
      <c r="B2882">
        <v>8.06</v>
      </c>
    </row>
    <row r="2883" spans="1:2">
      <c r="A2883" s="52">
        <v>35440</v>
      </c>
      <c r="B2883">
        <v>8.15</v>
      </c>
    </row>
    <row r="2884" spans="1:2">
      <c r="A2884" s="52">
        <v>35443</v>
      </c>
      <c r="B2884">
        <v>8.11</v>
      </c>
    </row>
    <row r="2885" spans="1:2">
      <c r="A2885" s="52">
        <v>35444</v>
      </c>
      <c r="B2885">
        <v>8.0399999999999991</v>
      </c>
    </row>
    <row r="2886" spans="1:2">
      <c r="A2886" s="52">
        <v>35445</v>
      </c>
      <c r="B2886">
        <v>8.0399999999999991</v>
      </c>
    </row>
    <row r="2887" spans="1:2">
      <c r="A2887" s="52">
        <v>35446</v>
      </c>
      <c r="B2887">
        <v>8.09</v>
      </c>
    </row>
    <row r="2888" spans="1:2">
      <c r="A2888" s="52">
        <v>35447</v>
      </c>
      <c r="B2888">
        <v>8.08</v>
      </c>
    </row>
    <row r="2889" spans="1:2">
      <c r="A2889" s="52">
        <v>35450</v>
      </c>
      <c r="B2889">
        <v>8.08</v>
      </c>
    </row>
    <row r="2890" spans="1:2">
      <c r="A2890" s="52">
        <v>35451</v>
      </c>
      <c r="B2890">
        <v>8.08</v>
      </c>
    </row>
    <row r="2891" spans="1:2">
      <c r="A2891" s="52">
        <v>35452</v>
      </c>
      <c r="B2891">
        <v>8.08</v>
      </c>
    </row>
    <row r="2892" spans="1:2">
      <c r="A2892" s="52">
        <v>35453</v>
      </c>
      <c r="B2892">
        <v>8.09</v>
      </c>
    </row>
    <row r="2893" spans="1:2">
      <c r="A2893" s="52">
        <v>35454</v>
      </c>
      <c r="B2893">
        <v>8.15</v>
      </c>
    </row>
    <row r="2894" spans="1:2">
      <c r="A2894" s="52">
        <v>35457</v>
      </c>
      <c r="B2894">
        <v>8.18</v>
      </c>
    </row>
    <row r="2895" spans="1:2">
      <c r="A2895" s="52">
        <v>35458</v>
      </c>
      <c r="B2895">
        <v>8.15</v>
      </c>
    </row>
    <row r="2896" spans="1:2">
      <c r="A2896" s="52">
        <v>35459</v>
      </c>
      <c r="B2896">
        <v>8.14</v>
      </c>
    </row>
    <row r="2897" spans="1:2">
      <c r="A2897" s="52">
        <v>35460</v>
      </c>
      <c r="B2897">
        <v>8.1199999999999992</v>
      </c>
    </row>
    <row r="2898" spans="1:2">
      <c r="A2898" s="52">
        <v>35461</v>
      </c>
      <c r="B2898">
        <v>8.0299999999999994</v>
      </c>
    </row>
    <row r="2899" spans="1:2">
      <c r="A2899" s="52">
        <v>35464</v>
      </c>
      <c r="B2899">
        <v>7.98</v>
      </c>
    </row>
    <row r="2900" spans="1:2">
      <c r="A2900" s="52">
        <v>35465</v>
      </c>
      <c r="B2900">
        <v>7.96</v>
      </c>
    </row>
    <row r="2901" spans="1:2">
      <c r="A2901" s="52">
        <v>35466</v>
      </c>
      <c r="B2901">
        <v>7.98</v>
      </c>
    </row>
    <row r="2902" spans="1:2">
      <c r="A2902" s="52">
        <v>35467</v>
      </c>
      <c r="B2902">
        <v>8</v>
      </c>
    </row>
    <row r="2903" spans="1:2">
      <c r="A2903" s="52">
        <v>35468</v>
      </c>
      <c r="B2903">
        <v>7.97</v>
      </c>
    </row>
    <row r="2904" spans="1:2">
      <c r="A2904" s="52">
        <v>35471</v>
      </c>
      <c r="B2904">
        <v>7.97</v>
      </c>
    </row>
    <row r="2905" spans="1:2">
      <c r="A2905" s="52">
        <v>35472</v>
      </c>
      <c r="B2905">
        <v>7.91</v>
      </c>
    </row>
    <row r="2906" spans="1:2">
      <c r="A2906" s="52">
        <v>35473</v>
      </c>
      <c r="B2906">
        <v>7.92</v>
      </c>
    </row>
    <row r="2907" spans="1:2">
      <c r="A2907" s="52">
        <v>35474</v>
      </c>
      <c r="B2907">
        <v>7.86</v>
      </c>
    </row>
    <row r="2908" spans="1:2">
      <c r="A2908" s="52">
        <v>35475</v>
      </c>
      <c r="B2908">
        <v>7.81</v>
      </c>
    </row>
    <row r="2909" spans="1:2">
      <c r="A2909" s="52">
        <v>35478</v>
      </c>
      <c r="B2909" t="s">
        <v>7113</v>
      </c>
    </row>
    <row r="2910" spans="1:2">
      <c r="A2910" s="52">
        <v>35479</v>
      </c>
      <c r="B2910">
        <v>7.82</v>
      </c>
    </row>
    <row r="2911" spans="1:2">
      <c r="A2911" s="52">
        <v>35480</v>
      </c>
      <c r="B2911">
        <v>7.85</v>
      </c>
    </row>
    <row r="2912" spans="1:2">
      <c r="A2912" s="52">
        <v>35481</v>
      </c>
      <c r="B2912">
        <v>7.89</v>
      </c>
    </row>
    <row r="2913" spans="1:2">
      <c r="A2913" s="52">
        <v>35482</v>
      </c>
      <c r="B2913">
        <v>7.91</v>
      </c>
    </row>
    <row r="2914" spans="1:2">
      <c r="A2914" s="52">
        <v>35485</v>
      </c>
      <c r="B2914">
        <v>7.93</v>
      </c>
    </row>
    <row r="2915" spans="1:2">
      <c r="A2915" s="52">
        <v>35486</v>
      </c>
      <c r="B2915">
        <v>7.94</v>
      </c>
    </row>
    <row r="2916" spans="1:2">
      <c r="A2916" s="52">
        <v>35487</v>
      </c>
      <c r="B2916">
        <v>8.06</v>
      </c>
    </row>
    <row r="2917" spans="1:2">
      <c r="A2917" s="52">
        <v>35488</v>
      </c>
      <c r="B2917">
        <v>8.08</v>
      </c>
    </row>
    <row r="2918" spans="1:2">
      <c r="A2918" s="52">
        <v>35489</v>
      </c>
      <c r="B2918">
        <v>8.0500000000000007</v>
      </c>
    </row>
    <row r="2919" spans="1:2">
      <c r="A2919" s="52">
        <v>35492</v>
      </c>
      <c r="B2919">
        <v>8.09</v>
      </c>
    </row>
    <row r="2920" spans="1:2">
      <c r="A2920" s="52">
        <v>35493</v>
      </c>
      <c r="B2920">
        <v>8.1</v>
      </c>
    </row>
    <row r="2921" spans="1:2">
      <c r="A2921" s="52">
        <v>35494</v>
      </c>
      <c r="B2921">
        <v>8.09</v>
      </c>
    </row>
    <row r="2922" spans="1:2">
      <c r="A2922" s="52">
        <v>35495</v>
      </c>
      <c r="B2922">
        <v>8.1300000000000008</v>
      </c>
    </row>
    <row r="2923" spans="1:2">
      <c r="A2923" s="52">
        <v>35496</v>
      </c>
      <c r="B2923">
        <v>8.1</v>
      </c>
    </row>
    <row r="2924" spans="1:2">
      <c r="A2924" s="52">
        <v>35499</v>
      </c>
      <c r="B2924">
        <v>8.09</v>
      </c>
    </row>
    <row r="2925" spans="1:2">
      <c r="A2925" s="52">
        <v>35500</v>
      </c>
      <c r="B2925">
        <v>8.11</v>
      </c>
    </row>
    <row r="2926" spans="1:2">
      <c r="A2926" s="52">
        <v>35501</v>
      </c>
      <c r="B2926">
        <v>8.1199999999999992</v>
      </c>
    </row>
    <row r="2927" spans="1:2">
      <c r="A2927" s="52">
        <v>35502</v>
      </c>
      <c r="B2927">
        <v>8.2200000000000006</v>
      </c>
    </row>
    <row r="2928" spans="1:2">
      <c r="A2928" s="52">
        <v>35503</v>
      </c>
      <c r="B2928">
        <v>8.19</v>
      </c>
    </row>
    <row r="2929" spans="1:2">
      <c r="A2929" s="52">
        <v>35506</v>
      </c>
      <c r="B2929">
        <v>8.1999999999999993</v>
      </c>
    </row>
    <row r="2930" spans="1:2">
      <c r="A2930" s="52">
        <v>35507</v>
      </c>
      <c r="B2930">
        <v>8.1999999999999993</v>
      </c>
    </row>
    <row r="2931" spans="1:2">
      <c r="A2931" s="52">
        <v>35508</v>
      </c>
      <c r="B2931">
        <v>8.25</v>
      </c>
    </row>
    <row r="2932" spans="1:2">
      <c r="A2932" s="52">
        <v>35509</v>
      </c>
      <c r="B2932">
        <v>8.24</v>
      </c>
    </row>
    <row r="2933" spans="1:2">
      <c r="A2933" s="52">
        <v>35510</v>
      </c>
      <c r="B2933">
        <v>8.23</v>
      </c>
    </row>
    <row r="2934" spans="1:2">
      <c r="A2934" s="52">
        <v>35513</v>
      </c>
      <c r="B2934">
        <v>8.1999999999999993</v>
      </c>
    </row>
    <row r="2935" spans="1:2">
      <c r="A2935" s="52">
        <v>35514</v>
      </c>
      <c r="B2935">
        <v>8.2200000000000006</v>
      </c>
    </row>
    <row r="2936" spans="1:2">
      <c r="A2936" s="52">
        <v>35515</v>
      </c>
      <c r="B2936">
        <v>8.23</v>
      </c>
    </row>
    <row r="2937" spans="1:2">
      <c r="A2937" s="52">
        <v>35516</v>
      </c>
      <c r="B2937">
        <v>8.32</v>
      </c>
    </row>
    <row r="2938" spans="1:2">
      <c r="A2938" s="52">
        <v>35517</v>
      </c>
      <c r="B2938" t="s">
        <v>7113</v>
      </c>
    </row>
    <row r="2939" spans="1:2">
      <c r="A2939" s="52">
        <v>35520</v>
      </c>
      <c r="B2939">
        <v>8.32</v>
      </c>
    </row>
    <row r="2940" spans="1:2">
      <c r="A2940" s="52">
        <v>35521</v>
      </c>
      <c r="B2940">
        <v>8.31</v>
      </c>
    </row>
    <row r="2941" spans="1:2">
      <c r="A2941" s="52">
        <v>35522</v>
      </c>
      <c r="B2941">
        <v>8.31</v>
      </c>
    </row>
    <row r="2942" spans="1:2">
      <c r="A2942" s="52">
        <v>35523</v>
      </c>
      <c r="B2942">
        <v>8.31</v>
      </c>
    </row>
    <row r="2943" spans="1:2">
      <c r="A2943" s="52">
        <v>35524</v>
      </c>
      <c r="B2943">
        <v>8.3800000000000008</v>
      </c>
    </row>
    <row r="2944" spans="1:2">
      <c r="A2944" s="52">
        <v>35527</v>
      </c>
      <c r="B2944">
        <v>8.34</v>
      </c>
    </row>
    <row r="2945" spans="1:2">
      <c r="A2945" s="52">
        <v>35528</v>
      </c>
      <c r="B2945">
        <v>8.35</v>
      </c>
    </row>
    <row r="2946" spans="1:2">
      <c r="A2946" s="52">
        <v>35529</v>
      </c>
      <c r="B2946">
        <v>8.35</v>
      </c>
    </row>
    <row r="2947" spans="1:2">
      <c r="A2947" s="52">
        <v>35530</v>
      </c>
      <c r="B2947">
        <v>8.35</v>
      </c>
    </row>
    <row r="2948" spans="1:2">
      <c r="A2948" s="52">
        <v>35531</v>
      </c>
      <c r="B2948">
        <v>8.4</v>
      </c>
    </row>
    <row r="2949" spans="1:2">
      <c r="A2949" s="52">
        <v>35534</v>
      </c>
      <c r="B2949">
        <v>8.4</v>
      </c>
    </row>
    <row r="2950" spans="1:2">
      <c r="A2950" s="52">
        <v>35535</v>
      </c>
      <c r="B2950">
        <v>8.33</v>
      </c>
    </row>
    <row r="2951" spans="1:2">
      <c r="A2951" s="52">
        <v>35536</v>
      </c>
      <c r="B2951">
        <v>8.34</v>
      </c>
    </row>
    <row r="2952" spans="1:2">
      <c r="A2952" s="52">
        <v>35537</v>
      </c>
      <c r="B2952">
        <v>8.31</v>
      </c>
    </row>
    <row r="2953" spans="1:2">
      <c r="A2953" s="52">
        <v>35538</v>
      </c>
      <c r="B2953">
        <v>8.32</v>
      </c>
    </row>
    <row r="2954" spans="1:2">
      <c r="A2954" s="52">
        <v>35541</v>
      </c>
      <c r="B2954">
        <v>8.35</v>
      </c>
    </row>
    <row r="2955" spans="1:2">
      <c r="A2955" s="52">
        <v>35542</v>
      </c>
      <c r="B2955">
        <v>8.31</v>
      </c>
    </row>
    <row r="2956" spans="1:2">
      <c r="A2956" s="52">
        <v>35543</v>
      </c>
      <c r="B2956">
        <v>8.34</v>
      </c>
    </row>
    <row r="2957" spans="1:2">
      <c r="A2957" s="52">
        <v>35544</v>
      </c>
      <c r="B2957">
        <v>8.36</v>
      </c>
    </row>
    <row r="2958" spans="1:2">
      <c r="A2958" s="52">
        <v>35545</v>
      </c>
      <c r="B2958">
        <v>8.39</v>
      </c>
    </row>
    <row r="2959" spans="1:2">
      <c r="A2959" s="52">
        <v>35548</v>
      </c>
      <c r="B2959">
        <v>8.3800000000000008</v>
      </c>
    </row>
    <row r="2960" spans="1:2">
      <c r="A2960" s="52">
        <v>35549</v>
      </c>
      <c r="B2960">
        <v>8.26</v>
      </c>
    </row>
    <row r="2961" spans="1:2">
      <c r="A2961" s="52">
        <v>35550</v>
      </c>
      <c r="B2961">
        <v>8.2200000000000006</v>
      </c>
    </row>
    <row r="2962" spans="1:2">
      <c r="A2962" s="52">
        <v>35551</v>
      </c>
      <c r="B2962">
        <v>8.2100000000000009</v>
      </c>
    </row>
    <row r="2963" spans="1:2">
      <c r="A2963" s="52">
        <v>35552</v>
      </c>
      <c r="B2963">
        <v>8.2100000000000009</v>
      </c>
    </row>
    <row r="2964" spans="1:2">
      <c r="A2964" s="52">
        <v>35555</v>
      </c>
      <c r="B2964">
        <v>8.18</v>
      </c>
    </row>
    <row r="2965" spans="1:2">
      <c r="A2965" s="52">
        <v>35556</v>
      </c>
      <c r="B2965">
        <v>8.16</v>
      </c>
    </row>
    <row r="2966" spans="1:2">
      <c r="A2966" s="52">
        <v>35557</v>
      </c>
      <c r="B2966">
        <v>8.2200000000000006</v>
      </c>
    </row>
    <row r="2967" spans="1:2">
      <c r="A2967" s="52">
        <v>35558</v>
      </c>
      <c r="B2967">
        <v>8.18</v>
      </c>
    </row>
    <row r="2968" spans="1:2">
      <c r="A2968" s="52">
        <v>35559</v>
      </c>
      <c r="B2968">
        <v>8.17</v>
      </c>
    </row>
    <row r="2969" spans="1:2">
      <c r="A2969" s="52">
        <v>35562</v>
      </c>
      <c r="B2969">
        <v>8.16</v>
      </c>
    </row>
    <row r="2970" spans="1:2">
      <c r="A2970" s="52">
        <v>35563</v>
      </c>
      <c r="B2970">
        <v>8.19</v>
      </c>
    </row>
    <row r="2971" spans="1:2">
      <c r="A2971" s="52">
        <v>35564</v>
      </c>
      <c r="B2971">
        <v>8.17</v>
      </c>
    </row>
    <row r="2972" spans="1:2">
      <c r="A2972" s="52">
        <v>35565</v>
      </c>
      <c r="B2972">
        <v>8.15</v>
      </c>
    </row>
    <row r="2973" spans="1:2">
      <c r="A2973" s="52">
        <v>35566</v>
      </c>
      <c r="B2973">
        <v>8.17</v>
      </c>
    </row>
    <row r="2974" spans="1:2">
      <c r="A2974" s="52">
        <v>35569</v>
      </c>
      <c r="B2974">
        <v>8.18</v>
      </c>
    </row>
    <row r="2975" spans="1:2">
      <c r="A2975" s="52">
        <v>35570</v>
      </c>
      <c r="B2975">
        <v>8.18</v>
      </c>
    </row>
    <row r="2976" spans="1:2">
      <c r="A2976" s="52">
        <v>35571</v>
      </c>
      <c r="B2976">
        <v>8.23</v>
      </c>
    </row>
    <row r="2977" spans="1:2">
      <c r="A2977" s="52">
        <v>35572</v>
      </c>
      <c r="B2977">
        <v>8.25</v>
      </c>
    </row>
    <row r="2978" spans="1:2">
      <c r="A2978" s="52">
        <v>35573</v>
      </c>
      <c r="B2978">
        <v>8.25</v>
      </c>
    </row>
    <row r="2979" spans="1:2">
      <c r="A2979" s="52">
        <v>35576</v>
      </c>
      <c r="B2979" t="s">
        <v>7113</v>
      </c>
    </row>
    <row r="2980" spans="1:2">
      <c r="A2980" s="52">
        <v>35577</v>
      </c>
      <c r="B2980">
        <v>8.2899999999999991</v>
      </c>
    </row>
    <row r="2981" spans="1:2">
      <c r="A2981" s="52">
        <v>35578</v>
      </c>
      <c r="B2981">
        <v>8.2799999999999994</v>
      </c>
    </row>
    <row r="2982" spans="1:2">
      <c r="A2982" s="52">
        <v>35579</v>
      </c>
      <c r="B2982">
        <v>8.25</v>
      </c>
    </row>
    <row r="2983" spans="1:2">
      <c r="A2983" s="52">
        <v>35580</v>
      </c>
      <c r="B2983">
        <v>8.18</v>
      </c>
    </row>
    <row r="2984" spans="1:2">
      <c r="A2984" s="52">
        <v>35583</v>
      </c>
      <c r="B2984">
        <v>8.16</v>
      </c>
    </row>
    <row r="2985" spans="1:2">
      <c r="A2985" s="52">
        <v>35584</v>
      </c>
      <c r="B2985">
        <v>8.14</v>
      </c>
    </row>
    <row r="2986" spans="1:2">
      <c r="A2986" s="52">
        <v>35585</v>
      </c>
      <c r="B2986">
        <v>8.1300000000000008</v>
      </c>
    </row>
    <row r="2987" spans="1:2">
      <c r="A2987" s="52">
        <v>35586</v>
      </c>
      <c r="B2987">
        <v>8.14</v>
      </c>
    </row>
    <row r="2988" spans="1:2">
      <c r="A2988" s="52">
        <v>35587</v>
      </c>
      <c r="B2988">
        <v>8.06</v>
      </c>
    </row>
    <row r="2989" spans="1:2">
      <c r="A2989" s="52">
        <v>35590</v>
      </c>
      <c r="B2989">
        <v>8.1</v>
      </c>
    </row>
    <row r="2990" spans="1:2">
      <c r="A2990" s="52">
        <v>35591</v>
      </c>
      <c r="B2990">
        <v>8.1199999999999992</v>
      </c>
    </row>
    <row r="2991" spans="1:2">
      <c r="A2991" s="52">
        <v>35592</v>
      </c>
      <c r="B2991">
        <v>8.1</v>
      </c>
    </row>
    <row r="2992" spans="1:2">
      <c r="A2992" s="52">
        <v>35593</v>
      </c>
      <c r="B2992">
        <v>8.01</v>
      </c>
    </row>
    <row r="2993" spans="1:2">
      <c r="A2993" s="52">
        <v>35594</v>
      </c>
      <c r="B2993">
        <v>7.97</v>
      </c>
    </row>
    <row r="2994" spans="1:2">
      <c r="A2994" s="52">
        <v>35597</v>
      </c>
      <c r="B2994">
        <v>7.95</v>
      </c>
    </row>
    <row r="2995" spans="1:2">
      <c r="A2995" s="52">
        <v>35598</v>
      </c>
      <c r="B2995">
        <v>7.97</v>
      </c>
    </row>
    <row r="2996" spans="1:2">
      <c r="A2996" s="52">
        <v>35599</v>
      </c>
      <c r="B2996">
        <v>7.94</v>
      </c>
    </row>
    <row r="2997" spans="1:2">
      <c r="A2997" s="52">
        <v>35600</v>
      </c>
      <c r="B2997">
        <v>7.94</v>
      </c>
    </row>
    <row r="2998" spans="1:2">
      <c r="A2998" s="52">
        <v>35601</v>
      </c>
      <c r="B2998">
        <v>7.89</v>
      </c>
    </row>
    <row r="2999" spans="1:2">
      <c r="A2999" s="52">
        <v>35604</v>
      </c>
      <c r="B2999">
        <v>7.94</v>
      </c>
    </row>
    <row r="3000" spans="1:2">
      <c r="A3000" s="52">
        <v>35605</v>
      </c>
      <c r="B3000">
        <v>7.93</v>
      </c>
    </row>
    <row r="3001" spans="1:2">
      <c r="A3001" s="52">
        <v>35606</v>
      </c>
      <c r="B3001">
        <v>7.96</v>
      </c>
    </row>
    <row r="3002" spans="1:2">
      <c r="A3002" s="52">
        <v>35607</v>
      </c>
      <c r="B3002">
        <v>8</v>
      </c>
    </row>
    <row r="3003" spans="1:2">
      <c r="A3003" s="52">
        <v>35608</v>
      </c>
      <c r="B3003">
        <v>7.97</v>
      </c>
    </row>
    <row r="3004" spans="1:2">
      <c r="A3004" s="52">
        <v>35611</v>
      </c>
      <c r="B3004">
        <v>8.01</v>
      </c>
    </row>
    <row r="3005" spans="1:2">
      <c r="A3005" s="52">
        <v>35612</v>
      </c>
      <c r="B3005">
        <v>7.96</v>
      </c>
    </row>
    <row r="3006" spans="1:2">
      <c r="A3006" s="52">
        <v>35613</v>
      </c>
      <c r="B3006">
        <v>7.94</v>
      </c>
    </row>
    <row r="3007" spans="1:2">
      <c r="A3007" s="52">
        <v>35614</v>
      </c>
      <c r="B3007">
        <v>7.86</v>
      </c>
    </row>
    <row r="3008" spans="1:2">
      <c r="A3008" s="52">
        <v>35615</v>
      </c>
      <c r="B3008" t="s">
        <v>7113</v>
      </c>
    </row>
    <row r="3009" spans="1:2">
      <c r="A3009" s="52">
        <v>35618</v>
      </c>
      <c r="B3009">
        <v>7.82</v>
      </c>
    </row>
    <row r="3010" spans="1:2">
      <c r="A3010" s="52">
        <v>35619</v>
      </c>
      <c r="B3010">
        <v>7.81</v>
      </c>
    </row>
    <row r="3011" spans="1:2">
      <c r="A3011" s="52">
        <v>35620</v>
      </c>
      <c r="B3011">
        <v>7.78</v>
      </c>
    </row>
    <row r="3012" spans="1:2">
      <c r="A3012" s="52">
        <v>35621</v>
      </c>
      <c r="B3012">
        <v>7.79</v>
      </c>
    </row>
    <row r="3013" spans="1:2">
      <c r="A3013" s="52">
        <v>35622</v>
      </c>
      <c r="B3013">
        <v>7.77</v>
      </c>
    </row>
    <row r="3014" spans="1:2">
      <c r="A3014" s="52">
        <v>35625</v>
      </c>
      <c r="B3014">
        <v>7.78</v>
      </c>
    </row>
    <row r="3015" spans="1:2">
      <c r="A3015" s="52">
        <v>35626</v>
      </c>
      <c r="B3015">
        <v>7.78</v>
      </c>
    </row>
    <row r="3016" spans="1:2">
      <c r="A3016" s="52">
        <v>35627</v>
      </c>
      <c r="B3016">
        <v>7.73</v>
      </c>
    </row>
    <row r="3017" spans="1:2">
      <c r="A3017" s="52">
        <v>35628</v>
      </c>
      <c r="B3017">
        <v>7.73</v>
      </c>
    </row>
    <row r="3018" spans="1:2">
      <c r="A3018" s="52">
        <v>35629</v>
      </c>
      <c r="B3018">
        <v>7.76</v>
      </c>
    </row>
    <row r="3019" spans="1:2">
      <c r="A3019" s="52">
        <v>35632</v>
      </c>
      <c r="B3019">
        <v>7.79</v>
      </c>
    </row>
    <row r="3020" spans="1:2">
      <c r="A3020" s="52">
        <v>35633</v>
      </c>
      <c r="B3020">
        <v>7.69</v>
      </c>
    </row>
    <row r="3021" spans="1:2">
      <c r="A3021" s="52">
        <v>35634</v>
      </c>
      <c r="B3021">
        <v>7.66</v>
      </c>
    </row>
    <row r="3022" spans="1:2">
      <c r="A3022" s="52">
        <v>35635</v>
      </c>
      <c r="B3022">
        <v>7.67</v>
      </c>
    </row>
    <row r="3023" spans="1:2">
      <c r="A3023" s="52">
        <v>35636</v>
      </c>
      <c r="B3023">
        <v>7.69</v>
      </c>
    </row>
    <row r="3024" spans="1:2">
      <c r="A3024" s="52">
        <v>35639</v>
      </c>
      <c r="B3024">
        <v>7.66</v>
      </c>
    </row>
    <row r="3025" spans="1:2">
      <c r="A3025" s="52">
        <v>35640</v>
      </c>
      <c r="B3025">
        <v>7.63</v>
      </c>
    </row>
    <row r="3026" spans="1:2">
      <c r="A3026" s="52">
        <v>35641</v>
      </c>
      <c r="B3026">
        <v>7.58</v>
      </c>
    </row>
    <row r="3027" spans="1:2">
      <c r="A3027" s="52">
        <v>35642</v>
      </c>
      <c r="B3027">
        <v>7.56</v>
      </c>
    </row>
    <row r="3028" spans="1:2">
      <c r="A3028" s="52">
        <v>35643</v>
      </c>
      <c r="B3028">
        <v>7.69</v>
      </c>
    </row>
    <row r="3029" spans="1:2">
      <c r="A3029" s="52">
        <v>35646</v>
      </c>
      <c r="B3029">
        <v>7.73</v>
      </c>
    </row>
    <row r="3030" spans="1:2">
      <c r="A3030" s="52">
        <v>35647</v>
      </c>
      <c r="B3030">
        <v>7.73</v>
      </c>
    </row>
    <row r="3031" spans="1:2">
      <c r="A3031" s="52">
        <v>35648</v>
      </c>
      <c r="B3031">
        <v>7.71</v>
      </c>
    </row>
    <row r="3032" spans="1:2">
      <c r="A3032" s="52">
        <v>35649</v>
      </c>
      <c r="B3032">
        <v>7.74</v>
      </c>
    </row>
    <row r="3033" spans="1:2">
      <c r="A3033" s="52">
        <v>35650</v>
      </c>
      <c r="B3033">
        <v>7.89</v>
      </c>
    </row>
    <row r="3034" spans="1:2">
      <c r="A3034" s="52">
        <v>35653</v>
      </c>
      <c r="B3034">
        <v>7.86</v>
      </c>
    </row>
    <row r="3035" spans="1:2">
      <c r="A3035" s="52">
        <v>35654</v>
      </c>
      <c r="B3035">
        <v>7.87</v>
      </c>
    </row>
    <row r="3036" spans="1:2">
      <c r="A3036" s="52">
        <v>35655</v>
      </c>
      <c r="B3036">
        <v>7.88</v>
      </c>
    </row>
    <row r="3037" spans="1:2">
      <c r="A3037" s="52">
        <v>35656</v>
      </c>
      <c r="B3037">
        <v>7.85</v>
      </c>
    </row>
    <row r="3038" spans="1:2">
      <c r="A3038" s="52">
        <v>35657</v>
      </c>
      <c r="B3038">
        <v>7.85</v>
      </c>
    </row>
    <row r="3039" spans="1:2">
      <c r="A3039" s="52">
        <v>35660</v>
      </c>
      <c r="B3039">
        <v>7.84</v>
      </c>
    </row>
    <row r="3040" spans="1:2">
      <c r="A3040" s="52">
        <v>35661</v>
      </c>
      <c r="B3040">
        <v>7.83</v>
      </c>
    </row>
    <row r="3041" spans="1:2">
      <c r="A3041" s="52">
        <v>35662</v>
      </c>
      <c r="B3041">
        <v>7.83</v>
      </c>
    </row>
    <row r="3042" spans="1:2">
      <c r="A3042" s="52">
        <v>35663</v>
      </c>
      <c r="B3042">
        <v>7.85</v>
      </c>
    </row>
    <row r="3043" spans="1:2">
      <c r="A3043" s="52">
        <v>35664</v>
      </c>
      <c r="B3043">
        <v>7.88</v>
      </c>
    </row>
    <row r="3044" spans="1:2">
      <c r="A3044" s="52">
        <v>35667</v>
      </c>
      <c r="B3044">
        <v>7.91</v>
      </c>
    </row>
    <row r="3045" spans="1:2">
      <c r="A3045" s="52">
        <v>35668</v>
      </c>
      <c r="B3045">
        <v>7.83</v>
      </c>
    </row>
    <row r="3046" spans="1:2">
      <c r="A3046" s="52">
        <v>35669</v>
      </c>
      <c r="B3046">
        <v>7.82</v>
      </c>
    </row>
    <row r="3047" spans="1:2">
      <c r="A3047" s="52">
        <v>35670</v>
      </c>
      <c r="B3047">
        <v>7.78</v>
      </c>
    </row>
    <row r="3048" spans="1:2">
      <c r="A3048" s="52">
        <v>35671</v>
      </c>
      <c r="B3048">
        <v>7.78</v>
      </c>
    </row>
    <row r="3049" spans="1:2">
      <c r="A3049" s="52">
        <v>35674</v>
      </c>
      <c r="B3049" t="s">
        <v>7113</v>
      </c>
    </row>
    <row r="3050" spans="1:2">
      <c r="A3050" s="52">
        <v>35675</v>
      </c>
      <c r="B3050">
        <v>7.77</v>
      </c>
    </row>
    <row r="3051" spans="1:2">
      <c r="A3051" s="52">
        <v>35676</v>
      </c>
      <c r="B3051">
        <v>7.78</v>
      </c>
    </row>
    <row r="3052" spans="1:2">
      <c r="A3052" s="52">
        <v>35677</v>
      </c>
      <c r="B3052">
        <v>7.78</v>
      </c>
    </row>
    <row r="3053" spans="1:2">
      <c r="A3053" s="52">
        <v>35678</v>
      </c>
      <c r="B3053">
        <v>7.81</v>
      </c>
    </row>
    <row r="3054" spans="1:2">
      <c r="A3054" s="52">
        <v>35681</v>
      </c>
      <c r="B3054">
        <v>7.8</v>
      </c>
    </row>
    <row r="3055" spans="1:2">
      <c r="A3055" s="52">
        <v>35682</v>
      </c>
      <c r="B3055">
        <v>7.8</v>
      </c>
    </row>
    <row r="3056" spans="1:2">
      <c r="A3056" s="52">
        <v>35683</v>
      </c>
      <c r="B3056">
        <v>7.82</v>
      </c>
    </row>
    <row r="3057" spans="1:2">
      <c r="A3057" s="52">
        <v>35684</v>
      </c>
      <c r="B3057">
        <v>7.85</v>
      </c>
    </row>
    <row r="3058" spans="1:2">
      <c r="A3058" s="52">
        <v>35685</v>
      </c>
      <c r="B3058">
        <v>7.77</v>
      </c>
    </row>
    <row r="3059" spans="1:2">
      <c r="A3059" s="52">
        <v>35688</v>
      </c>
      <c r="B3059">
        <v>7.77</v>
      </c>
    </row>
    <row r="3060" spans="1:2">
      <c r="A3060" s="52">
        <v>35689</v>
      </c>
      <c r="B3060">
        <v>7.67</v>
      </c>
    </row>
    <row r="3061" spans="1:2">
      <c r="A3061" s="52">
        <v>35690</v>
      </c>
      <c r="B3061">
        <v>7.64</v>
      </c>
    </row>
    <row r="3062" spans="1:2">
      <c r="A3062" s="52">
        <v>35691</v>
      </c>
      <c r="B3062">
        <v>7.64</v>
      </c>
    </row>
    <row r="3063" spans="1:2">
      <c r="A3063" s="52">
        <v>35692</v>
      </c>
      <c r="B3063">
        <v>7.64</v>
      </c>
    </row>
    <row r="3064" spans="1:2">
      <c r="A3064" s="52">
        <v>35695</v>
      </c>
      <c r="B3064">
        <v>7.62</v>
      </c>
    </row>
    <row r="3065" spans="1:2">
      <c r="A3065" s="52">
        <v>35696</v>
      </c>
      <c r="B3065">
        <v>7.64</v>
      </c>
    </row>
    <row r="3066" spans="1:2">
      <c r="A3066" s="52">
        <v>35697</v>
      </c>
      <c r="B3066">
        <v>7.59</v>
      </c>
    </row>
    <row r="3067" spans="1:2">
      <c r="A3067" s="52">
        <v>35698</v>
      </c>
      <c r="B3067">
        <v>7.65</v>
      </c>
    </row>
    <row r="3068" spans="1:2">
      <c r="A3068" s="52">
        <v>35699</v>
      </c>
      <c r="B3068">
        <v>7.63</v>
      </c>
    </row>
    <row r="3069" spans="1:2">
      <c r="A3069" s="52">
        <v>35702</v>
      </c>
      <c r="B3069">
        <v>7.64</v>
      </c>
    </row>
    <row r="3070" spans="1:2">
      <c r="A3070" s="52">
        <v>35703</v>
      </c>
      <c r="B3070">
        <v>7.66</v>
      </c>
    </row>
    <row r="3071" spans="1:2">
      <c r="A3071" s="52">
        <v>35704</v>
      </c>
      <c r="B3071">
        <v>7.59</v>
      </c>
    </row>
    <row r="3072" spans="1:2">
      <c r="A3072" s="52">
        <v>35705</v>
      </c>
      <c r="B3072">
        <v>7.58</v>
      </c>
    </row>
    <row r="3073" spans="1:2">
      <c r="A3073" s="52">
        <v>35706</v>
      </c>
      <c r="B3073">
        <v>7.58</v>
      </c>
    </row>
    <row r="3074" spans="1:2">
      <c r="A3074" s="52">
        <v>35709</v>
      </c>
      <c r="B3074">
        <v>7.56</v>
      </c>
    </row>
    <row r="3075" spans="1:2">
      <c r="A3075" s="52">
        <v>35710</v>
      </c>
      <c r="B3075">
        <v>7.53</v>
      </c>
    </row>
    <row r="3076" spans="1:2">
      <c r="A3076" s="52">
        <v>35711</v>
      </c>
      <c r="B3076">
        <v>7.63</v>
      </c>
    </row>
    <row r="3077" spans="1:2">
      <c r="A3077" s="52">
        <v>35712</v>
      </c>
      <c r="B3077">
        <v>7.63</v>
      </c>
    </row>
    <row r="3078" spans="1:2">
      <c r="A3078" s="52">
        <v>35713</v>
      </c>
      <c r="B3078">
        <v>7.66</v>
      </c>
    </row>
    <row r="3079" spans="1:2">
      <c r="A3079" s="52">
        <v>35716</v>
      </c>
      <c r="B3079" t="s">
        <v>7113</v>
      </c>
    </row>
    <row r="3080" spans="1:2">
      <c r="A3080" s="52">
        <v>35717</v>
      </c>
      <c r="B3080">
        <v>7.62</v>
      </c>
    </row>
    <row r="3081" spans="1:2">
      <c r="A3081" s="52">
        <v>35718</v>
      </c>
      <c r="B3081">
        <v>7.64</v>
      </c>
    </row>
    <row r="3082" spans="1:2">
      <c r="A3082" s="52">
        <v>35719</v>
      </c>
      <c r="B3082">
        <v>7.64</v>
      </c>
    </row>
    <row r="3083" spans="1:2">
      <c r="A3083" s="52">
        <v>35720</v>
      </c>
      <c r="B3083">
        <v>7.64</v>
      </c>
    </row>
    <row r="3084" spans="1:2">
      <c r="A3084" s="52">
        <v>35723</v>
      </c>
      <c r="B3084">
        <v>7.67</v>
      </c>
    </row>
    <row r="3085" spans="1:2">
      <c r="A3085" s="52">
        <v>35724</v>
      </c>
      <c r="B3085">
        <v>7.59</v>
      </c>
    </row>
    <row r="3086" spans="1:2">
      <c r="A3086" s="52">
        <v>35725</v>
      </c>
      <c r="B3086">
        <v>7.59</v>
      </c>
    </row>
    <row r="3087" spans="1:2">
      <c r="A3087" s="52">
        <v>35726</v>
      </c>
      <c r="B3087">
        <v>7.49</v>
      </c>
    </row>
    <row r="3088" spans="1:2">
      <c r="A3088" s="52">
        <v>35727</v>
      </c>
      <c r="B3088">
        <v>7.49</v>
      </c>
    </row>
    <row r="3089" spans="1:2">
      <c r="A3089" s="52">
        <v>35730</v>
      </c>
      <c r="B3089">
        <v>7.52</v>
      </c>
    </row>
    <row r="3090" spans="1:2">
      <c r="A3090" s="52">
        <v>35731</v>
      </c>
      <c r="B3090">
        <v>7.54</v>
      </c>
    </row>
    <row r="3091" spans="1:2">
      <c r="A3091" s="52">
        <v>35732</v>
      </c>
      <c r="B3091">
        <v>7.5</v>
      </c>
    </row>
    <row r="3092" spans="1:2">
      <c r="A3092" s="52">
        <v>35733</v>
      </c>
      <c r="B3092">
        <v>7.45</v>
      </c>
    </row>
    <row r="3093" spans="1:2">
      <c r="A3093" s="52">
        <v>35734</v>
      </c>
      <c r="B3093">
        <v>7.44</v>
      </c>
    </row>
    <row r="3094" spans="1:2">
      <c r="A3094" s="52">
        <v>35737</v>
      </c>
      <c r="B3094">
        <v>7.47</v>
      </c>
    </row>
    <row r="3095" spans="1:2">
      <c r="A3095" s="52">
        <v>35738</v>
      </c>
      <c r="B3095">
        <v>7.46</v>
      </c>
    </row>
    <row r="3096" spans="1:2">
      <c r="A3096" s="52">
        <v>35739</v>
      </c>
      <c r="B3096">
        <v>7.5</v>
      </c>
    </row>
    <row r="3097" spans="1:2">
      <c r="A3097" s="52">
        <v>35740</v>
      </c>
      <c r="B3097">
        <v>7.46</v>
      </c>
    </row>
    <row r="3098" spans="1:2">
      <c r="A3098" s="52">
        <v>35741</v>
      </c>
      <c r="B3098">
        <v>7.46</v>
      </c>
    </row>
    <row r="3099" spans="1:2">
      <c r="A3099" s="52">
        <v>35744</v>
      </c>
      <c r="B3099">
        <v>7.46</v>
      </c>
    </row>
    <row r="3100" spans="1:2">
      <c r="A3100" s="52">
        <v>35745</v>
      </c>
      <c r="B3100" t="s">
        <v>7113</v>
      </c>
    </row>
    <row r="3101" spans="1:2">
      <c r="A3101" s="52">
        <v>35746</v>
      </c>
      <c r="B3101">
        <v>7.45</v>
      </c>
    </row>
    <row r="3102" spans="1:2">
      <c r="A3102" s="52">
        <v>35747</v>
      </c>
      <c r="B3102">
        <v>7.42</v>
      </c>
    </row>
    <row r="3103" spans="1:2">
      <c r="A3103" s="52">
        <v>35748</v>
      </c>
      <c r="B3103">
        <v>7.42</v>
      </c>
    </row>
    <row r="3104" spans="1:2">
      <c r="A3104" s="52">
        <v>35751</v>
      </c>
      <c r="B3104">
        <v>7.41</v>
      </c>
    </row>
    <row r="3105" spans="1:2">
      <c r="A3105" s="52">
        <v>35752</v>
      </c>
      <c r="B3105">
        <v>7.39</v>
      </c>
    </row>
    <row r="3106" spans="1:2">
      <c r="A3106" s="52">
        <v>35753</v>
      </c>
      <c r="B3106">
        <v>7.36</v>
      </c>
    </row>
    <row r="3107" spans="1:2">
      <c r="A3107" s="52">
        <v>35754</v>
      </c>
      <c r="B3107">
        <v>7.38</v>
      </c>
    </row>
    <row r="3108" spans="1:2">
      <c r="A3108" s="52">
        <v>35755</v>
      </c>
      <c r="B3108">
        <v>7.37</v>
      </c>
    </row>
    <row r="3109" spans="1:2">
      <c r="A3109" s="52">
        <v>35758</v>
      </c>
      <c r="B3109">
        <v>7.4</v>
      </c>
    </row>
    <row r="3110" spans="1:2">
      <c r="A3110" s="52">
        <v>35759</v>
      </c>
      <c r="B3110">
        <v>7.38</v>
      </c>
    </row>
    <row r="3111" spans="1:2">
      <c r="A3111" s="52">
        <v>35760</v>
      </c>
      <c r="B3111">
        <v>7.37</v>
      </c>
    </row>
    <row r="3112" spans="1:2">
      <c r="A3112" s="52">
        <v>35761</v>
      </c>
      <c r="B3112" t="s">
        <v>7113</v>
      </c>
    </row>
    <row r="3113" spans="1:2">
      <c r="A3113" s="52">
        <v>35762</v>
      </c>
      <c r="B3113">
        <v>7.38</v>
      </c>
    </row>
    <row r="3114" spans="1:2">
      <c r="A3114" s="52">
        <v>35765</v>
      </c>
      <c r="B3114">
        <v>7.35</v>
      </c>
    </row>
    <row r="3115" spans="1:2">
      <c r="A3115" s="52">
        <v>35766</v>
      </c>
      <c r="B3115">
        <v>7.35</v>
      </c>
    </row>
    <row r="3116" spans="1:2">
      <c r="A3116" s="52">
        <v>35767</v>
      </c>
      <c r="B3116">
        <v>7.35</v>
      </c>
    </row>
    <row r="3117" spans="1:2">
      <c r="A3117" s="52">
        <v>35768</v>
      </c>
      <c r="B3117">
        <v>7.36</v>
      </c>
    </row>
    <row r="3118" spans="1:2">
      <c r="A3118" s="52">
        <v>35769</v>
      </c>
      <c r="B3118">
        <v>7.4</v>
      </c>
    </row>
    <row r="3119" spans="1:2">
      <c r="A3119" s="52">
        <v>35772</v>
      </c>
      <c r="B3119">
        <v>7.43</v>
      </c>
    </row>
    <row r="3120" spans="1:2">
      <c r="A3120" s="52">
        <v>35773</v>
      </c>
      <c r="B3120">
        <v>7.45</v>
      </c>
    </row>
    <row r="3121" spans="1:2">
      <c r="A3121" s="52">
        <v>35774</v>
      </c>
      <c r="B3121">
        <v>7.42</v>
      </c>
    </row>
    <row r="3122" spans="1:2">
      <c r="A3122" s="52">
        <v>35775</v>
      </c>
      <c r="B3122">
        <v>7.35</v>
      </c>
    </row>
    <row r="3123" spans="1:2">
      <c r="A3123" s="52">
        <v>35776</v>
      </c>
      <c r="B3123">
        <v>7.3</v>
      </c>
    </row>
    <row r="3124" spans="1:2">
      <c r="A3124" s="52">
        <v>35779</v>
      </c>
      <c r="B3124">
        <v>7.32</v>
      </c>
    </row>
    <row r="3125" spans="1:2">
      <c r="A3125" s="52">
        <v>35780</v>
      </c>
      <c r="B3125">
        <v>7.3</v>
      </c>
    </row>
    <row r="3126" spans="1:2">
      <c r="A3126" s="52">
        <v>35781</v>
      </c>
      <c r="B3126">
        <v>7.33</v>
      </c>
    </row>
    <row r="3127" spans="1:2">
      <c r="A3127" s="52">
        <v>35782</v>
      </c>
      <c r="B3127">
        <v>7.29</v>
      </c>
    </row>
    <row r="3128" spans="1:2">
      <c r="A3128" s="52">
        <v>35783</v>
      </c>
      <c r="B3128">
        <v>7.26</v>
      </c>
    </row>
    <row r="3129" spans="1:2">
      <c r="A3129" s="52">
        <v>35786</v>
      </c>
      <c r="B3129">
        <v>7.25</v>
      </c>
    </row>
    <row r="3130" spans="1:2">
      <c r="A3130" s="52">
        <v>35787</v>
      </c>
      <c r="B3130">
        <v>7.26</v>
      </c>
    </row>
    <row r="3131" spans="1:2">
      <c r="A3131" s="52">
        <v>35788</v>
      </c>
      <c r="B3131">
        <v>7.26</v>
      </c>
    </row>
    <row r="3132" spans="1:2">
      <c r="A3132" s="52">
        <v>35789</v>
      </c>
      <c r="B3132" t="s">
        <v>7113</v>
      </c>
    </row>
    <row r="3133" spans="1:2">
      <c r="A3133" s="52">
        <v>35790</v>
      </c>
      <c r="B3133">
        <v>7.26</v>
      </c>
    </row>
    <row r="3134" spans="1:2">
      <c r="A3134" s="52">
        <v>35793</v>
      </c>
      <c r="B3134">
        <v>7.28</v>
      </c>
    </row>
    <row r="3135" spans="1:2">
      <c r="A3135" s="52">
        <v>35794</v>
      </c>
      <c r="B3135">
        <v>7.32</v>
      </c>
    </row>
    <row r="3136" spans="1:2">
      <c r="A3136" s="52">
        <v>35795</v>
      </c>
      <c r="B3136">
        <v>7.28</v>
      </c>
    </row>
    <row r="3137" spans="1:2">
      <c r="A3137" s="52">
        <v>35796</v>
      </c>
      <c r="B3137" t="s">
        <v>7113</v>
      </c>
    </row>
    <row r="3138" spans="1:2">
      <c r="A3138" s="52">
        <v>35797</v>
      </c>
      <c r="B3138">
        <v>7.21</v>
      </c>
    </row>
    <row r="3139" spans="1:2">
      <c r="A3139" s="52">
        <v>35800</v>
      </c>
      <c r="B3139">
        <v>7.12</v>
      </c>
    </row>
    <row r="3140" spans="1:2">
      <c r="A3140" s="52">
        <v>35801</v>
      </c>
      <c r="B3140">
        <v>7.12</v>
      </c>
    </row>
    <row r="3141" spans="1:2">
      <c r="A3141" s="52">
        <v>35802</v>
      </c>
      <c r="B3141">
        <v>7.17</v>
      </c>
    </row>
    <row r="3142" spans="1:2">
      <c r="A3142" s="52">
        <v>35803</v>
      </c>
      <c r="B3142">
        <v>7.13</v>
      </c>
    </row>
    <row r="3143" spans="1:2">
      <c r="A3143" s="52">
        <v>35804</v>
      </c>
      <c r="B3143">
        <v>7.11</v>
      </c>
    </row>
    <row r="3144" spans="1:2">
      <c r="A3144" s="52">
        <v>35807</v>
      </c>
      <c r="B3144">
        <v>7.1</v>
      </c>
    </row>
    <row r="3145" spans="1:2">
      <c r="A3145" s="52">
        <v>35808</v>
      </c>
      <c r="B3145">
        <v>7.12</v>
      </c>
    </row>
    <row r="3146" spans="1:2">
      <c r="A3146" s="52">
        <v>35809</v>
      </c>
      <c r="B3146">
        <v>7.13</v>
      </c>
    </row>
    <row r="3147" spans="1:2">
      <c r="A3147" s="52">
        <v>35810</v>
      </c>
      <c r="B3147">
        <v>7.14</v>
      </c>
    </row>
    <row r="3148" spans="1:2">
      <c r="A3148" s="52">
        <v>35811</v>
      </c>
      <c r="B3148">
        <v>7.21</v>
      </c>
    </row>
    <row r="3149" spans="1:2">
      <c r="A3149" s="52">
        <v>35814</v>
      </c>
      <c r="B3149" t="s">
        <v>7113</v>
      </c>
    </row>
    <row r="3150" spans="1:2">
      <c r="A3150" s="52">
        <v>35815</v>
      </c>
      <c r="B3150">
        <v>7.21</v>
      </c>
    </row>
    <row r="3151" spans="1:2">
      <c r="A3151" s="52">
        <v>35816</v>
      </c>
      <c r="B3151">
        <v>7.2</v>
      </c>
    </row>
    <row r="3152" spans="1:2">
      <c r="A3152" s="52">
        <v>35817</v>
      </c>
      <c r="B3152">
        <v>7.23</v>
      </c>
    </row>
    <row r="3153" spans="1:2">
      <c r="A3153" s="52">
        <v>35818</v>
      </c>
      <c r="B3153">
        <v>7.33</v>
      </c>
    </row>
    <row r="3154" spans="1:2">
      <c r="A3154" s="52">
        <v>35821</v>
      </c>
      <c r="B3154">
        <v>7.28</v>
      </c>
    </row>
    <row r="3155" spans="1:2">
      <c r="A3155" s="52">
        <v>35822</v>
      </c>
      <c r="B3155">
        <v>7.32</v>
      </c>
    </row>
    <row r="3156" spans="1:2">
      <c r="A3156" s="52">
        <v>35823</v>
      </c>
      <c r="B3156">
        <v>7.34</v>
      </c>
    </row>
    <row r="3157" spans="1:2">
      <c r="A3157" s="52">
        <v>35824</v>
      </c>
      <c r="B3157">
        <v>7.25</v>
      </c>
    </row>
    <row r="3158" spans="1:2">
      <c r="A3158" s="52">
        <v>35825</v>
      </c>
      <c r="B3158">
        <v>7.21</v>
      </c>
    </row>
    <row r="3159" spans="1:2">
      <c r="A3159" s="52">
        <v>35828</v>
      </c>
      <c r="B3159">
        <v>7.25</v>
      </c>
    </row>
    <row r="3160" spans="1:2">
      <c r="A3160" s="52">
        <v>35829</v>
      </c>
      <c r="B3160">
        <v>7.25</v>
      </c>
    </row>
    <row r="3161" spans="1:2">
      <c r="A3161" s="52">
        <v>35830</v>
      </c>
      <c r="B3161">
        <v>7.25</v>
      </c>
    </row>
    <row r="3162" spans="1:2">
      <c r="A3162" s="52">
        <v>35831</v>
      </c>
      <c r="B3162">
        <v>7.3</v>
      </c>
    </row>
    <row r="3163" spans="1:2">
      <c r="A3163" s="52">
        <v>35832</v>
      </c>
      <c r="B3163">
        <v>7.3</v>
      </c>
    </row>
    <row r="3164" spans="1:2">
      <c r="A3164" s="52">
        <v>35835</v>
      </c>
      <c r="B3164">
        <v>7.34</v>
      </c>
    </row>
    <row r="3165" spans="1:2">
      <c r="A3165" s="52">
        <v>35836</v>
      </c>
      <c r="B3165">
        <v>7.31</v>
      </c>
    </row>
    <row r="3166" spans="1:2">
      <c r="A3166" s="52">
        <v>35837</v>
      </c>
      <c r="B3166">
        <v>7.25</v>
      </c>
    </row>
    <row r="3167" spans="1:2">
      <c r="A3167" s="52">
        <v>35838</v>
      </c>
      <c r="B3167">
        <v>7.25</v>
      </c>
    </row>
    <row r="3168" spans="1:2">
      <c r="A3168" s="52">
        <v>35839</v>
      </c>
      <c r="B3168">
        <v>7.21</v>
      </c>
    </row>
    <row r="3169" spans="1:2">
      <c r="A3169" s="52">
        <v>35842</v>
      </c>
      <c r="B3169" t="s">
        <v>7113</v>
      </c>
    </row>
    <row r="3170" spans="1:2">
      <c r="A3170" s="52">
        <v>35843</v>
      </c>
      <c r="B3170">
        <v>7.17</v>
      </c>
    </row>
    <row r="3171" spans="1:2">
      <c r="A3171" s="52">
        <v>35844</v>
      </c>
      <c r="B3171">
        <v>7.19</v>
      </c>
    </row>
    <row r="3172" spans="1:2">
      <c r="A3172" s="52">
        <v>35845</v>
      </c>
      <c r="B3172">
        <v>7.2</v>
      </c>
    </row>
    <row r="3173" spans="1:2">
      <c r="A3173" s="52">
        <v>35846</v>
      </c>
      <c r="B3173">
        <v>7.22</v>
      </c>
    </row>
    <row r="3174" spans="1:2">
      <c r="A3174" s="52">
        <v>35849</v>
      </c>
      <c r="B3174">
        <v>7.24</v>
      </c>
    </row>
    <row r="3175" spans="1:2">
      <c r="A3175" s="52">
        <v>35850</v>
      </c>
      <c r="B3175">
        <v>7.3</v>
      </c>
    </row>
    <row r="3176" spans="1:2">
      <c r="A3176" s="52">
        <v>35851</v>
      </c>
      <c r="B3176">
        <v>7.27</v>
      </c>
    </row>
    <row r="3177" spans="1:2">
      <c r="A3177" s="52">
        <v>35852</v>
      </c>
      <c r="B3177">
        <v>7.28</v>
      </c>
    </row>
    <row r="3178" spans="1:2">
      <c r="A3178" s="52">
        <v>35853</v>
      </c>
      <c r="B3178">
        <v>7.29</v>
      </c>
    </row>
    <row r="3179" spans="1:2">
      <c r="A3179" s="52">
        <v>35856</v>
      </c>
      <c r="B3179">
        <v>7.37</v>
      </c>
    </row>
    <row r="3180" spans="1:2">
      <c r="A3180" s="52">
        <v>35857</v>
      </c>
      <c r="B3180">
        <v>7.41</v>
      </c>
    </row>
    <row r="3181" spans="1:2">
      <c r="A3181" s="52">
        <v>35858</v>
      </c>
      <c r="B3181">
        <v>7.4</v>
      </c>
    </row>
    <row r="3182" spans="1:2">
      <c r="A3182" s="52">
        <v>35859</v>
      </c>
      <c r="B3182">
        <v>7.43</v>
      </c>
    </row>
    <row r="3183" spans="1:2">
      <c r="A3183" s="52">
        <v>35860</v>
      </c>
      <c r="B3183">
        <v>7.37</v>
      </c>
    </row>
    <row r="3184" spans="1:2">
      <c r="A3184" s="52">
        <v>35863</v>
      </c>
      <c r="B3184">
        <v>7.33</v>
      </c>
    </row>
    <row r="3185" spans="1:2">
      <c r="A3185" s="52">
        <v>35864</v>
      </c>
      <c r="B3185">
        <v>7.32</v>
      </c>
    </row>
    <row r="3186" spans="1:2">
      <c r="A3186" s="52">
        <v>35865</v>
      </c>
      <c r="B3186">
        <v>7.32</v>
      </c>
    </row>
    <row r="3187" spans="1:2">
      <c r="A3187" s="52">
        <v>35866</v>
      </c>
      <c r="B3187">
        <v>7.25</v>
      </c>
    </row>
    <row r="3188" spans="1:2">
      <c r="A3188" s="52">
        <v>35867</v>
      </c>
      <c r="B3188">
        <v>7.27</v>
      </c>
    </row>
    <row r="3189" spans="1:2">
      <c r="A3189" s="52">
        <v>35870</v>
      </c>
      <c r="B3189">
        <v>7.24</v>
      </c>
    </row>
    <row r="3190" spans="1:2">
      <c r="A3190" s="52">
        <v>35871</v>
      </c>
      <c r="B3190">
        <v>7.27</v>
      </c>
    </row>
    <row r="3191" spans="1:2">
      <c r="A3191" s="52">
        <v>35872</v>
      </c>
      <c r="B3191">
        <v>7.27</v>
      </c>
    </row>
    <row r="3192" spans="1:2">
      <c r="A3192" s="52">
        <v>35873</v>
      </c>
      <c r="B3192">
        <v>7.29</v>
      </c>
    </row>
    <row r="3193" spans="1:2">
      <c r="A3193" s="52">
        <v>35874</v>
      </c>
      <c r="B3193">
        <v>7.27</v>
      </c>
    </row>
    <row r="3194" spans="1:2">
      <c r="A3194" s="52">
        <v>35877</v>
      </c>
      <c r="B3194">
        <v>7.27</v>
      </c>
    </row>
    <row r="3195" spans="1:2">
      <c r="A3195" s="52">
        <v>35878</v>
      </c>
      <c r="B3195">
        <v>7.27</v>
      </c>
    </row>
    <row r="3196" spans="1:2">
      <c r="A3196" s="52">
        <v>35879</v>
      </c>
      <c r="B3196">
        <v>7.31</v>
      </c>
    </row>
    <row r="3197" spans="1:2">
      <c r="A3197" s="52">
        <v>35880</v>
      </c>
      <c r="B3197">
        <v>7.32</v>
      </c>
    </row>
    <row r="3198" spans="1:2">
      <c r="A3198" s="52">
        <v>35881</v>
      </c>
      <c r="B3198">
        <v>7.34</v>
      </c>
    </row>
    <row r="3199" spans="1:2">
      <c r="A3199" s="52">
        <v>35884</v>
      </c>
      <c r="B3199">
        <v>7.36</v>
      </c>
    </row>
    <row r="3200" spans="1:2">
      <c r="A3200" s="52">
        <v>35885</v>
      </c>
      <c r="B3200">
        <v>7.34</v>
      </c>
    </row>
    <row r="3201" spans="1:2">
      <c r="A3201" s="52">
        <v>35886</v>
      </c>
      <c r="B3201">
        <v>7.32</v>
      </c>
    </row>
    <row r="3202" spans="1:2">
      <c r="A3202" s="52">
        <v>35887</v>
      </c>
      <c r="B3202">
        <v>7.27</v>
      </c>
    </row>
    <row r="3203" spans="1:2">
      <c r="A3203" s="52">
        <v>35888</v>
      </c>
      <c r="B3203">
        <v>7.21</v>
      </c>
    </row>
    <row r="3204" spans="1:2">
      <c r="A3204" s="52">
        <v>35891</v>
      </c>
      <c r="B3204">
        <v>7.24</v>
      </c>
    </row>
    <row r="3205" spans="1:2">
      <c r="A3205" s="52">
        <v>35892</v>
      </c>
      <c r="B3205">
        <v>7.26</v>
      </c>
    </row>
    <row r="3206" spans="1:2">
      <c r="A3206" s="52">
        <v>35893</v>
      </c>
      <c r="B3206">
        <v>7.32</v>
      </c>
    </row>
    <row r="3207" spans="1:2">
      <c r="A3207" s="52">
        <v>35894</v>
      </c>
      <c r="B3207">
        <v>7.3</v>
      </c>
    </row>
    <row r="3208" spans="1:2">
      <c r="A3208" s="52">
        <v>35895</v>
      </c>
      <c r="B3208" t="s">
        <v>7113</v>
      </c>
    </row>
    <row r="3209" spans="1:2">
      <c r="A3209" s="52">
        <v>35898</v>
      </c>
      <c r="B3209">
        <v>7.35</v>
      </c>
    </row>
    <row r="3210" spans="1:2">
      <c r="A3210" s="52">
        <v>35899</v>
      </c>
      <c r="B3210">
        <v>7.33</v>
      </c>
    </row>
    <row r="3211" spans="1:2">
      <c r="A3211" s="52">
        <v>35900</v>
      </c>
      <c r="B3211">
        <v>7.31</v>
      </c>
    </row>
    <row r="3212" spans="1:2">
      <c r="A3212" s="52">
        <v>35901</v>
      </c>
      <c r="B3212">
        <v>7.29</v>
      </c>
    </row>
    <row r="3213" spans="1:2">
      <c r="A3213" s="52">
        <v>35902</v>
      </c>
      <c r="B3213">
        <v>7.29</v>
      </c>
    </row>
    <row r="3214" spans="1:2">
      <c r="A3214" s="52">
        <v>35905</v>
      </c>
      <c r="B3214">
        <v>7.33</v>
      </c>
    </row>
    <row r="3215" spans="1:2">
      <c r="A3215" s="52">
        <v>35906</v>
      </c>
      <c r="B3215">
        <v>7.35</v>
      </c>
    </row>
    <row r="3216" spans="1:2">
      <c r="A3216" s="52">
        <v>35907</v>
      </c>
      <c r="B3216">
        <v>7.37</v>
      </c>
    </row>
    <row r="3217" spans="1:2">
      <c r="A3217" s="52">
        <v>35908</v>
      </c>
      <c r="B3217">
        <v>7.37</v>
      </c>
    </row>
    <row r="3218" spans="1:2">
      <c r="A3218" s="52">
        <v>35909</v>
      </c>
      <c r="B3218">
        <v>7.35</v>
      </c>
    </row>
    <row r="3219" spans="1:2">
      <c r="A3219" s="52">
        <v>35912</v>
      </c>
      <c r="B3219">
        <v>7.45</v>
      </c>
    </row>
    <row r="3220" spans="1:2">
      <c r="A3220" s="52">
        <v>35913</v>
      </c>
      <c r="B3220">
        <v>7.44</v>
      </c>
    </row>
    <row r="3221" spans="1:2">
      <c r="A3221" s="52">
        <v>35914</v>
      </c>
      <c r="B3221">
        <v>7.45</v>
      </c>
    </row>
    <row r="3222" spans="1:2">
      <c r="A3222" s="52">
        <v>35915</v>
      </c>
      <c r="B3222">
        <v>7.34</v>
      </c>
    </row>
    <row r="3223" spans="1:2">
      <c r="A3223" s="52">
        <v>35916</v>
      </c>
      <c r="B3223">
        <v>7.33</v>
      </c>
    </row>
    <row r="3224" spans="1:2">
      <c r="A3224" s="52">
        <v>35919</v>
      </c>
      <c r="B3224">
        <v>7.33</v>
      </c>
    </row>
    <row r="3225" spans="1:2">
      <c r="A3225" s="52">
        <v>35920</v>
      </c>
      <c r="B3225">
        <v>7.36</v>
      </c>
    </row>
    <row r="3226" spans="1:2">
      <c r="A3226" s="52">
        <v>35921</v>
      </c>
      <c r="B3226">
        <v>7.33</v>
      </c>
    </row>
    <row r="3227" spans="1:2">
      <c r="A3227" s="52">
        <v>35922</v>
      </c>
      <c r="B3227">
        <v>7.34</v>
      </c>
    </row>
    <row r="3228" spans="1:2">
      <c r="A3228" s="52">
        <v>35923</v>
      </c>
      <c r="B3228">
        <v>7.34</v>
      </c>
    </row>
    <row r="3229" spans="1:2">
      <c r="A3229" s="52">
        <v>35926</v>
      </c>
      <c r="B3229">
        <v>7.41</v>
      </c>
    </row>
    <row r="3230" spans="1:2">
      <c r="A3230" s="52">
        <v>35927</v>
      </c>
      <c r="B3230">
        <v>7.34</v>
      </c>
    </row>
    <row r="3231" spans="1:2">
      <c r="A3231" s="52">
        <v>35928</v>
      </c>
      <c r="B3231">
        <v>7.33</v>
      </c>
    </row>
    <row r="3232" spans="1:2">
      <c r="A3232" s="52">
        <v>35929</v>
      </c>
      <c r="B3232">
        <v>7.35</v>
      </c>
    </row>
    <row r="3233" spans="1:2">
      <c r="A3233" s="52">
        <v>35930</v>
      </c>
      <c r="B3233">
        <v>7.31</v>
      </c>
    </row>
    <row r="3234" spans="1:2">
      <c r="A3234" s="52">
        <v>35933</v>
      </c>
      <c r="B3234">
        <v>7.27</v>
      </c>
    </row>
    <row r="3235" spans="1:2">
      <c r="A3235" s="52">
        <v>35934</v>
      </c>
      <c r="B3235">
        <v>7.29</v>
      </c>
    </row>
    <row r="3236" spans="1:2">
      <c r="A3236" s="52">
        <v>35935</v>
      </c>
      <c r="B3236">
        <v>7.25</v>
      </c>
    </row>
    <row r="3237" spans="1:2">
      <c r="A3237" s="52">
        <v>35936</v>
      </c>
      <c r="B3237">
        <v>7.28</v>
      </c>
    </row>
    <row r="3238" spans="1:2">
      <c r="A3238" s="52">
        <v>35937</v>
      </c>
      <c r="B3238">
        <v>7.26</v>
      </c>
    </row>
    <row r="3239" spans="1:2">
      <c r="A3239" s="52">
        <v>35940</v>
      </c>
      <c r="B3239" t="s">
        <v>7113</v>
      </c>
    </row>
    <row r="3240" spans="1:2">
      <c r="A3240" s="52">
        <v>35941</v>
      </c>
      <c r="B3240">
        <v>7.22</v>
      </c>
    </row>
    <row r="3241" spans="1:2">
      <c r="A3241" s="52">
        <v>35942</v>
      </c>
      <c r="B3241">
        <v>7.21</v>
      </c>
    </row>
    <row r="3242" spans="1:2">
      <c r="A3242" s="52">
        <v>35943</v>
      </c>
      <c r="B3242">
        <v>7.21</v>
      </c>
    </row>
    <row r="3243" spans="1:2">
      <c r="A3243" s="52">
        <v>35944</v>
      </c>
      <c r="B3243">
        <v>7.19</v>
      </c>
    </row>
    <row r="3244" spans="1:2">
      <c r="A3244" s="52">
        <v>35947</v>
      </c>
      <c r="B3244">
        <v>7.17</v>
      </c>
    </row>
    <row r="3245" spans="1:2">
      <c r="A3245" s="52">
        <v>35948</v>
      </c>
      <c r="B3245">
        <v>7.19</v>
      </c>
    </row>
    <row r="3246" spans="1:2">
      <c r="A3246" s="52">
        <v>35949</v>
      </c>
      <c r="B3246">
        <v>7.19</v>
      </c>
    </row>
    <row r="3247" spans="1:2">
      <c r="A3247" s="52">
        <v>35950</v>
      </c>
      <c r="B3247">
        <v>7.2</v>
      </c>
    </row>
    <row r="3248" spans="1:2">
      <c r="A3248" s="52">
        <v>35951</v>
      </c>
      <c r="B3248">
        <v>7.18</v>
      </c>
    </row>
    <row r="3249" spans="1:2">
      <c r="A3249" s="52">
        <v>35954</v>
      </c>
      <c r="B3249">
        <v>7.18</v>
      </c>
    </row>
    <row r="3250" spans="1:2">
      <c r="A3250" s="52">
        <v>35955</v>
      </c>
      <c r="B3250">
        <v>7.18</v>
      </c>
    </row>
    <row r="3251" spans="1:2">
      <c r="A3251" s="52">
        <v>35956</v>
      </c>
      <c r="B3251">
        <v>7.12</v>
      </c>
    </row>
    <row r="3252" spans="1:2">
      <c r="A3252" s="52">
        <v>35957</v>
      </c>
      <c r="B3252">
        <v>7.08</v>
      </c>
    </row>
    <row r="3253" spans="1:2">
      <c r="A3253" s="52">
        <v>35958</v>
      </c>
      <c r="B3253">
        <v>7.08</v>
      </c>
    </row>
    <row r="3254" spans="1:2">
      <c r="A3254" s="52">
        <v>35961</v>
      </c>
      <c r="B3254">
        <v>7.04</v>
      </c>
    </row>
    <row r="3255" spans="1:2">
      <c r="A3255" s="52">
        <v>35962</v>
      </c>
      <c r="B3255">
        <v>7.08</v>
      </c>
    </row>
    <row r="3256" spans="1:2">
      <c r="A3256" s="52">
        <v>35963</v>
      </c>
      <c r="B3256">
        <v>7.15</v>
      </c>
    </row>
    <row r="3257" spans="1:2">
      <c r="A3257" s="52">
        <v>35964</v>
      </c>
      <c r="B3257">
        <v>7.12</v>
      </c>
    </row>
    <row r="3258" spans="1:2">
      <c r="A3258" s="52">
        <v>35965</v>
      </c>
      <c r="B3258">
        <v>7.12</v>
      </c>
    </row>
    <row r="3259" spans="1:2">
      <c r="A3259" s="52">
        <v>35968</v>
      </c>
      <c r="B3259">
        <v>7.1</v>
      </c>
    </row>
    <row r="3260" spans="1:2">
      <c r="A3260" s="52">
        <v>35969</v>
      </c>
      <c r="B3260">
        <v>7.12</v>
      </c>
    </row>
    <row r="3261" spans="1:2">
      <c r="A3261" s="52">
        <v>35970</v>
      </c>
      <c r="B3261">
        <v>7.14</v>
      </c>
    </row>
    <row r="3262" spans="1:2">
      <c r="A3262" s="52">
        <v>35971</v>
      </c>
      <c r="B3262">
        <v>7.14</v>
      </c>
    </row>
    <row r="3263" spans="1:2">
      <c r="A3263" s="52">
        <v>35972</v>
      </c>
      <c r="B3263">
        <v>7.13</v>
      </c>
    </row>
    <row r="3264" spans="1:2">
      <c r="A3264" s="52">
        <v>35975</v>
      </c>
      <c r="B3264">
        <v>7.13</v>
      </c>
    </row>
    <row r="3265" spans="1:2">
      <c r="A3265" s="52">
        <v>35976</v>
      </c>
      <c r="B3265">
        <v>7.11</v>
      </c>
    </row>
    <row r="3266" spans="1:2">
      <c r="A3266" s="52">
        <v>35977</v>
      </c>
      <c r="B3266">
        <v>7.11</v>
      </c>
    </row>
    <row r="3267" spans="1:2">
      <c r="A3267" s="52">
        <v>35978</v>
      </c>
      <c r="B3267">
        <v>7.09</v>
      </c>
    </row>
    <row r="3268" spans="1:2">
      <c r="A3268" s="52">
        <v>35979</v>
      </c>
      <c r="B3268" t="s">
        <v>7113</v>
      </c>
    </row>
    <row r="3269" spans="1:2">
      <c r="A3269" s="52">
        <v>35982</v>
      </c>
      <c r="B3269">
        <v>7.07</v>
      </c>
    </row>
    <row r="3270" spans="1:2">
      <c r="A3270" s="52">
        <v>35983</v>
      </c>
      <c r="B3270">
        <v>7.09</v>
      </c>
    </row>
    <row r="3271" spans="1:2">
      <c r="A3271" s="52">
        <v>35984</v>
      </c>
      <c r="B3271">
        <v>7.11</v>
      </c>
    </row>
    <row r="3272" spans="1:2">
      <c r="A3272" s="52">
        <v>35985</v>
      </c>
      <c r="B3272">
        <v>7.09</v>
      </c>
    </row>
    <row r="3273" spans="1:2">
      <c r="A3273" s="52">
        <v>35986</v>
      </c>
      <c r="B3273">
        <v>7.1</v>
      </c>
    </row>
    <row r="3274" spans="1:2">
      <c r="A3274" s="52">
        <v>35989</v>
      </c>
      <c r="B3274">
        <v>7.15</v>
      </c>
    </row>
    <row r="3275" spans="1:2">
      <c r="A3275" s="52">
        <v>35990</v>
      </c>
      <c r="B3275">
        <v>7.18</v>
      </c>
    </row>
    <row r="3276" spans="1:2">
      <c r="A3276" s="52">
        <v>35991</v>
      </c>
      <c r="B3276">
        <v>7.17</v>
      </c>
    </row>
    <row r="3277" spans="1:2">
      <c r="A3277" s="52">
        <v>35992</v>
      </c>
      <c r="B3277">
        <v>7.18</v>
      </c>
    </row>
    <row r="3278" spans="1:2">
      <c r="A3278" s="52">
        <v>35993</v>
      </c>
      <c r="B3278">
        <v>7.19</v>
      </c>
    </row>
    <row r="3279" spans="1:2">
      <c r="A3279" s="52">
        <v>35996</v>
      </c>
      <c r="B3279">
        <v>7.18</v>
      </c>
    </row>
    <row r="3280" spans="1:2">
      <c r="A3280" s="52">
        <v>35997</v>
      </c>
      <c r="B3280">
        <v>7.14</v>
      </c>
    </row>
    <row r="3281" spans="1:2">
      <c r="A3281" s="52">
        <v>35998</v>
      </c>
      <c r="B3281">
        <v>7.15</v>
      </c>
    </row>
    <row r="3282" spans="1:2">
      <c r="A3282" s="52">
        <v>35999</v>
      </c>
      <c r="B3282">
        <v>7.14</v>
      </c>
    </row>
    <row r="3283" spans="1:2">
      <c r="A3283" s="52">
        <v>36000</v>
      </c>
      <c r="B3283">
        <v>7.15</v>
      </c>
    </row>
    <row r="3284" spans="1:2">
      <c r="A3284" s="52">
        <v>36003</v>
      </c>
      <c r="B3284">
        <v>7.17</v>
      </c>
    </row>
    <row r="3285" spans="1:2">
      <c r="A3285" s="52">
        <v>36004</v>
      </c>
      <c r="B3285">
        <v>7.17</v>
      </c>
    </row>
    <row r="3286" spans="1:2">
      <c r="A3286" s="52">
        <v>36005</v>
      </c>
      <c r="B3286">
        <v>7.23</v>
      </c>
    </row>
    <row r="3287" spans="1:2">
      <c r="A3287" s="52">
        <v>36006</v>
      </c>
      <c r="B3287">
        <v>7.21</v>
      </c>
    </row>
    <row r="3288" spans="1:2">
      <c r="A3288" s="52">
        <v>36007</v>
      </c>
      <c r="B3288">
        <v>7.21</v>
      </c>
    </row>
    <row r="3289" spans="1:2">
      <c r="A3289" s="52">
        <v>36010</v>
      </c>
      <c r="B3289">
        <v>7.16</v>
      </c>
    </row>
    <row r="3290" spans="1:2">
      <c r="A3290" s="52">
        <v>36011</v>
      </c>
      <c r="B3290">
        <v>7.15</v>
      </c>
    </row>
    <row r="3291" spans="1:2">
      <c r="A3291" s="52">
        <v>36012</v>
      </c>
      <c r="B3291">
        <v>7.15</v>
      </c>
    </row>
    <row r="3292" spans="1:2">
      <c r="A3292" s="52">
        <v>36013</v>
      </c>
      <c r="B3292">
        <v>7.16</v>
      </c>
    </row>
    <row r="3293" spans="1:2">
      <c r="A3293" s="52">
        <v>36014</v>
      </c>
      <c r="B3293">
        <v>7.13</v>
      </c>
    </row>
    <row r="3294" spans="1:2">
      <c r="A3294" s="52">
        <v>36017</v>
      </c>
      <c r="B3294">
        <v>7.13</v>
      </c>
    </row>
    <row r="3295" spans="1:2">
      <c r="A3295" s="52">
        <v>36018</v>
      </c>
      <c r="B3295">
        <v>7.11</v>
      </c>
    </row>
    <row r="3296" spans="1:2">
      <c r="A3296" s="52">
        <v>36019</v>
      </c>
      <c r="B3296">
        <v>7.15</v>
      </c>
    </row>
    <row r="3297" spans="1:2">
      <c r="A3297" s="52">
        <v>36020</v>
      </c>
      <c r="B3297">
        <v>7.17</v>
      </c>
    </row>
    <row r="3298" spans="1:2">
      <c r="A3298" s="52">
        <v>36021</v>
      </c>
      <c r="B3298">
        <v>7.14</v>
      </c>
    </row>
    <row r="3299" spans="1:2">
      <c r="A3299" s="52">
        <v>36024</v>
      </c>
      <c r="B3299">
        <v>7.14</v>
      </c>
    </row>
    <row r="3300" spans="1:2">
      <c r="A3300" s="52">
        <v>36025</v>
      </c>
      <c r="B3300">
        <v>7.14</v>
      </c>
    </row>
    <row r="3301" spans="1:2">
      <c r="A3301" s="52">
        <v>36026</v>
      </c>
      <c r="B3301">
        <v>7.16</v>
      </c>
    </row>
    <row r="3302" spans="1:2">
      <c r="A3302" s="52">
        <v>36027</v>
      </c>
      <c r="B3302">
        <v>7.12</v>
      </c>
    </row>
    <row r="3303" spans="1:2">
      <c r="A3303" s="52">
        <v>36028</v>
      </c>
      <c r="B3303">
        <v>7.12</v>
      </c>
    </row>
    <row r="3304" spans="1:2">
      <c r="A3304" s="52">
        <v>36031</v>
      </c>
      <c r="B3304">
        <v>7.12</v>
      </c>
    </row>
    <row r="3305" spans="1:2">
      <c r="A3305" s="52">
        <v>36032</v>
      </c>
      <c r="B3305">
        <v>7.15</v>
      </c>
    </row>
    <row r="3306" spans="1:2">
      <c r="A3306" s="52">
        <v>36033</v>
      </c>
      <c r="B3306">
        <v>7.17</v>
      </c>
    </row>
    <row r="3307" spans="1:2">
      <c r="A3307" s="52">
        <v>36034</v>
      </c>
      <c r="B3307">
        <v>7.17</v>
      </c>
    </row>
    <row r="3308" spans="1:2">
      <c r="A3308" s="52">
        <v>36035</v>
      </c>
      <c r="B3308">
        <v>7.16</v>
      </c>
    </row>
    <row r="3309" spans="1:2">
      <c r="A3309" s="52">
        <v>36038</v>
      </c>
      <c r="B3309">
        <v>7.11</v>
      </c>
    </row>
    <row r="3310" spans="1:2">
      <c r="A3310" s="52">
        <v>36039</v>
      </c>
      <c r="B3310">
        <v>7.14</v>
      </c>
    </row>
    <row r="3311" spans="1:2">
      <c r="A3311" s="52">
        <v>36040</v>
      </c>
      <c r="B3311">
        <v>7.14</v>
      </c>
    </row>
    <row r="3312" spans="1:2">
      <c r="A3312" s="52">
        <v>36041</v>
      </c>
      <c r="B3312">
        <v>7.11</v>
      </c>
    </row>
    <row r="3313" spans="1:2">
      <c r="A3313" s="52">
        <v>36042</v>
      </c>
      <c r="B3313">
        <v>7.09</v>
      </c>
    </row>
    <row r="3314" spans="1:2">
      <c r="A3314" s="52">
        <v>36045</v>
      </c>
      <c r="B3314" t="s">
        <v>7113</v>
      </c>
    </row>
    <row r="3315" spans="1:2">
      <c r="A3315" s="52">
        <v>36046</v>
      </c>
      <c r="B3315">
        <v>7.13</v>
      </c>
    </row>
    <row r="3316" spans="1:2">
      <c r="A3316" s="52">
        <v>36047</v>
      </c>
      <c r="B3316">
        <v>7.08</v>
      </c>
    </row>
    <row r="3317" spans="1:2">
      <c r="A3317" s="52">
        <v>36048</v>
      </c>
      <c r="B3317">
        <v>7.01</v>
      </c>
    </row>
    <row r="3318" spans="1:2">
      <c r="A3318" s="52">
        <v>36049</v>
      </c>
      <c r="B3318">
        <v>7.08</v>
      </c>
    </row>
    <row r="3319" spans="1:2">
      <c r="A3319" s="52">
        <v>36052</v>
      </c>
      <c r="B3319">
        <v>7.11</v>
      </c>
    </row>
    <row r="3320" spans="1:2">
      <c r="A3320" s="52">
        <v>36053</v>
      </c>
      <c r="B3320">
        <v>7.12</v>
      </c>
    </row>
    <row r="3321" spans="1:2">
      <c r="A3321" s="52">
        <v>36054</v>
      </c>
      <c r="B3321">
        <v>7.12</v>
      </c>
    </row>
    <row r="3322" spans="1:2">
      <c r="A3322" s="52">
        <v>36055</v>
      </c>
      <c r="B3322">
        <v>7.09</v>
      </c>
    </row>
    <row r="3323" spans="1:2">
      <c r="A3323" s="52">
        <v>36056</v>
      </c>
      <c r="B3323">
        <v>7.07</v>
      </c>
    </row>
    <row r="3324" spans="1:2">
      <c r="A3324" s="52">
        <v>36059</v>
      </c>
      <c r="B3324">
        <v>7.07</v>
      </c>
    </row>
    <row r="3325" spans="1:2">
      <c r="A3325" s="52">
        <v>36060</v>
      </c>
      <c r="B3325">
        <v>7.08</v>
      </c>
    </row>
    <row r="3326" spans="1:2">
      <c r="A3326" s="52">
        <v>36061</v>
      </c>
      <c r="B3326">
        <v>7.07</v>
      </c>
    </row>
    <row r="3327" spans="1:2">
      <c r="A3327" s="52">
        <v>36062</v>
      </c>
      <c r="B3327">
        <v>7.06</v>
      </c>
    </row>
    <row r="3328" spans="1:2">
      <c r="A3328" s="52">
        <v>36063</v>
      </c>
      <c r="B3328">
        <v>7.08</v>
      </c>
    </row>
    <row r="3329" spans="1:2">
      <c r="A3329" s="52">
        <v>36066</v>
      </c>
      <c r="B3329">
        <v>7.1</v>
      </c>
    </row>
    <row r="3330" spans="1:2">
      <c r="A3330" s="52">
        <v>36067</v>
      </c>
      <c r="B3330">
        <v>7.09</v>
      </c>
    </row>
    <row r="3331" spans="1:2">
      <c r="A3331" s="52">
        <v>36068</v>
      </c>
      <c r="B3331">
        <v>7.01</v>
      </c>
    </row>
    <row r="3332" spans="1:2">
      <c r="A3332" s="52">
        <v>36069</v>
      </c>
      <c r="B3332">
        <v>6.95</v>
      </c>
    </row>
    <row r="3333" spans="1:2">
      <c r="A3333" s="52">
        <v>36070</v>
      </c>
      <c r="B3333">
        <v>6.91</v>
      </c>
    </row>
    <row r="3334" spans="1:2">
      <c r="A3334" s="52">
        <v>36073</v>
      </c>
      <c r="B3334">
        <v>6.85</v>
      </c>
    </row>
    <row r="3335" spans="1:2">
      <c r="A3335" s="52">
        <v>36074</v>
      </c>
      <c r="B3335">
        <v>6.9</v>
      </c>
    </row>
    <row r="3336" spans="1:2">
      <c r="A3336" s="52">
        <v>36075</v>
      </c>
      <c r="B3336">
        <v>6.96</v>
      </c>
    </row>
    <row r="3337" spans="1:2">
      <c r="A3337" s="52">
        <v>36076</v>
      </c>
      <c r="B3337">
        <v>7.21</v>
      </c>
    </row>
    <row r="3338" spans="1:2">
      <c r="A3338" s="52">
        <v>36077</v>
      </c>
      <c r="B3338">
        <v>7.33</v>
      </c>
    </row>
    <row r="3339" spans="1:2">
      <c r="A3339" s="52">
        <v>36080</v>
      </c>
      <c r="B3339" t="s">
        <v>7113</v>
      </c>
    </row>
    <row r="3340" spans="1:2">
      <c r="A3340" s="52">
        <v>36081</v>
      </c>
      <c r="B3340">
        <v>7.31</v>
      </c>
    </row>
    <row r="3341" spans="1:2">
      <c r="A3341" s="52">
        <v>36082</v>
      </c>
      <c r="B3341">
        <v>7.23</v>
      </c>
    </row>
    <row r="3342" spans="1:2">
      <c r="A3342" s="52">
        <v>36083</v>
      </c>
      <c r="B3342">
        <v>7.26</v>
      </c>
    </row>
    <row r="3343" spans="1:2">
      <c r="A3343" s="52">
        <v>36084</v>
      </c>
      <c r="B3343">
        <v>7.21</v>
      </c>
    </row>
    <row r="3344" spans="1:2">
      <c r="A3344" s="52">
        <v>36087</v>
      </c>
      <c r="B3344">
        <v>7.21</v>
      </c>
    </row>
    <row r="3345" spans="1:2">
      <c r="A3345" s="52">
        <v>36088</v>
      </c>
      <c r="B3345">
        <v>7.27</v>
      </c>
    </row>
    <row r="3346" spans="1:2">
      <c r="A3346" s="52">
        <v>36089</v>
      </c>
      <c r="B3346">
        <v>7.26</v>
      </c>
    </row>
    <row r="3347" spans="1:2">
      <c r="A3347" s="52">
        <v>36090</v>
      </c>
      <c r="B3347">
        <v>7.31</v>
      </c>
    </row>
    <row r="3348" spans="1:2">
      <c r="A3348" s="52">
        <v>36091</v>
      </c>
      <c r="B3348">
        <v>7.34</v>
      </c>
    </row>
    <row r="3349" spans="1:2">
      <c r="A3349" s="52">
        <v>36094</v>
      </c>
      <c r="B3349">
        <v>7.3</v>
      </c>
    </row>
    <row r="3350" spans="1:2">
      <c r="A3350" s="52">
        <v>36095</v>
      </c>
      <c r="B3350">
        <v>7.24</v>
      </c>
    </row>
    <row r="3351" spans="1:2">
      <c r="A3351" s="52">
        <v>36096</v>
      </c>
      <c r="B3351">
        <v>7.26</v>
      </c>
    </row>
    <row r="3352" spans="1:2">
      <c r="A3352" s="52">
        <v>36097</v>
      </c>
      <c r="B3352">
        <v>7.23</v>
      </c>
    </row>
    <row r="3353" spans="1:2">
      <c r="A3353" s="52">
        <v>36098</v>
      </c>
      <c r="B3353">
        <v>7.29</v>
      </c>
    </row>
    <row r="3354" spans="1:2">
      <c r="A3354" s="52">
        <v>36101</v>
      </c>
      <c r="B3354">
        <v>7.38</v>
      </c>
    </row>
    <row r="3355" spans="1:2">
      <c r="A3355" s="52">
        <v>36102</v>
      </c>
      <c r="B3355">
        <v>7.38</v>
      </c>
    </row>
    <row r="3356" spans="1:2">
      <c r="A3356" s="52">
        <v>36103</v>
      </c>
      <c r="B3356">
        <v>7.43</v>
      </c>
    </row>
    <row r="3357" spans="1:2">
      <c r="A3357" s="52">
        <v>36104</v>
      </c>
      <c r="B3357">
        <v>7.43</v>
      </c>
    </row>
    <row r="3358" spans="1:2">
      <c r="A3358" s="52">
        <v>36105</v>
      </c>
      <c r="B3358">
        <v>7.47</v>
      </c>
    </row>
    <row r="3359" spans="1:2">
      <c r="A3359" s="52">
        <v>36108</v>
      </c>
      <c r="B3359">
        <v>7.34</v>
      </c>
    </row>
    <row r="3360" spans="1:2">
      <c r="A3360" s="52">
        <v>36109</v>
      </c>
      <c r="B3360">
        <v>7.35</v>
      </c>
    </row>
    <row r="3361" spans="1:2">
      <c r="A3361" s="52">
        <v>36110</v>
      </c>
      <c r="B3361" t="s">
        <v>7113</v>
      </c>
    </row>
    <row r="3362" spans="1:2">
      <c r="A3362" s="52">
        <v>36111</v>
      </c>
      <c r="B3362">
        <v>7.33</v>
      </c>
    </row>
    <row r="3363" spans="1:2">
      <c r="A3363" s="52">
        <v>36112</v>
      </c>
      <c r="B3363">
        <v>7.34</v>
      </c>
    </row>
    <row r="3364" spans="1:2">
      <c r="A3364" s="52">
        <v>36115</v>
      </c>
      <c r="B3364">
        <v>7.37</v>
      </c>
    </row>
    <row r="3365" spans="1:2">
      <c r="A3365" s="52">
        <v>36116</v>
      </c>
      <c r="B3365">
        <v>7.36</v>
      </c>
    </row>
    <row r="3366" spans="1:2">
      <c r="A3366" s="52">
        <v>36117</v>
      </c>
      <c r="B3366">
        <v>7.35</v>
      </c>
    </row>
    <row r="3367" spans="1:2">
      <c r="A3367" s="52">
        <v>36118</v>
      </c>
      <c r="B3367">
        <v>7.31</v>
      </c>
    </row>
    <row r="3368" spans="1:2">
      <c r="A3368" s="52">
        <v>36119</v>
      </c>
      <c r="B3368">
        <v>7.28</v>
      </c>
    </row>
    <row r="3369" spans="1:2">
      <c r="A3369" s="52">
        <v>36122</v>
      </c>
      <c r="B3369">
        <v>7.3</v>
      </c>
    </row>
    <row r="3370" spans="1:2">
      <c r="A3370" s="52">
        <v>36123</v>
      </c>
      <c r="B3370">
        <v>7.29</v>
      </c>
    </row>
    <row r="3371" spans="1:2">
      <c r="A3371" s="52">
        <v>36124</v>
      </c>
      <c r="B3371">
        <v>7.27</v>
      </c>
    </row>
    <row r="3372" spans="1:2">
      <c r="A3372" s="52">
        <v>36125</v>
      </c>
      <c r="B3372" t="s">
        <v>7113</v>
      </c>
    </row>
    <row r="3373" spans="1:2">
      <c r="A3373" s="52">
        <v>36126</v>
      </c>
      <c r="B3373">
        <v>7.25</v>
      </c>
    </row>
    <row r="3374" spans="1:2">
      <c r="A3374" s="52">
        <v>36129</v>
      </c>
      <c r="B3374">
        <v>7.19</v>
      </c>
    </row>
    <row r="3375" spans="1:2">
      <c r="A3375" s="52">
        <v>36130</v>
      </c>
      <c r="B3375">
        <v>7.18</v>
      </c>
    </row>
    <row r="3376" spans="1:2">
      <c r="A3376" s="52">
        <v>36131</v>
      </c>
      <c r="B3376">
        <v>7.16</v>
      </c>
    </row>
    <row r="3377" spans="1:2">
      <c r="A3377" s="52">
        <v>36132</v>
      </c>
      <c r="B3377">
        <v>7.18</v>
      </c>
    </row>
    <row r="3378" spans="1:2">
      <c r="A3378" s="52">
        <v>36133</v>
      </c>
      <c r="B3378">
        <v>7.22</v>
      </c>
    </row>
    <row r="3379" spans="1:2">
      <c r="A3379" s="52">
        <v>36136</v>
      </c>
      <c r="B3379">
        <v>7.22</v>
      </c>
    </row>
    <row r="3380" spans="1:2">
      <c r="A3380" s="52">
        <v>36137</v>
      </c>
      <c r="B3380">
        <v>7.19</v>
      </c>
    </row>
    <row r="3381" spans="1:2">
      <c r="A3381" s="52">
        <v>36138</v>
      </c>
      <c r="B3381">
        <v>7.16</v>
      </c>
    </row>
    <row r="3382" spans="1:2">
      <c r="A3382" s="52">
        <v>36139</v>
      </c>
      <c r="B3382">
        <v>7.16</v>
      </c>
    </row>
    <row r="3383" spans="1:2">
      <c r="A3383" s="52">
        <v>36140</v>
      </c>
      <c r="B3383">
        <v>7.21</v>
      </c>
    </row>
    <row r="3384" spans="1:2">
      <c r="A3384" s="52">
        <v>36143</v>
      </c>
      <c r="B3384">
        <v>7.19</v>
      </c>
    </row>
    <row r="3385" spans="1:2">
      <c r="A3385" s="52">
        <v>36144</v>
      </c>
      <c r="B3385">
        <v>7.22</v>
      </c>
    </row>
    <row r="3386" spans="1:2">
      <c r="A3386" s="52">
        <v>36145</v>
      </c>
      <c r="B3386">
        <v>7.2</v>
      </c>
    </row>
    <row r="3387" spans="1:2">
      <c r="A3387" s="52">
        <v>36146</v>
      </c>
      <c r="B3387">
        <v>7.2</v>
      </c>
    </row>
    <row r="3388" spans="1:2">
      <c r="A3388" s="52">
        <v>36147</v>
      </c>
      <c r="B3388">
        <v>7.23</v>
      </c>
    </row>
    <row r="3389" spans="1:2">
      <c r="A3389" s="52">
        <v>36150</v>
      </c>
      <c r="B3389">
        <v>7.23</v>
      </c>
    </row>
    <row r="3390" spans="1:2">
      <c r="A3390" s="52">
        <v>36151</v>
      </c>
      <c r="B3390">
        <v>7.27</v>
      </c>
    </row>
    <row r="3391" spans="1:2">
      <c r="A3391" s="52">
        <v>36152</v>
      </c>
      <c r="B3391">
        <v>7.32</v>
      </c>
    </row>
    <row r="3392" spans="1:2">
      <c r="A3392" s="52">
        <v>36153</v>
      </c>
      <c r="B3392">
        <v>7.36</v>
      </c>
    </row>
    <row r="3393" spans="1:2">
      <c r="A3393" s="52">
        <v>36154</v>
      </c>
      <c r="B3393" t="s">
        <v>7113</v>
      </c>
    </row>
    <row r="3394" spans="1:2">
      <c r="A3394" s="52">
        <v>36157</v>
      </c>
      <c r="B3394">
        <v>7.31</v>
      </c>
    </row>
    <row r="3395" spans="1:2">
      <c r="A3395" s="52">
        <v>36158</v>
      </c>
      <c r="B3395">
        <v>7.28</v>
      </c>
    </row>
    <row r="3396" spans="1:2">
      <c r="A3396" s="52">
        <v>36159</v>
      </c>
      <c r="B3396">
        <v>7.26</v>
      </c>
    </row>
    <row r="3397" spans="1:2">
      <c r="A3397" s="52">
        <v>36160</v>
      </c>
      <c r="B3397">
        <v>7.23</v>
      </c>
    </row>
    <row r="3398" spans="1:2">
      <c r="A3398" s="52">
        <v>36161</v>
      </c>
      <c r="B3398" t="s">
        <v>7113</v>
      </c>
    </row>
    <row r="3399" spans="1:2">
      <c r="A3399" s="52">
        <v>36164</v>
      </c>
      <c r="B3399">
        <v>7.3</v>
      </c>
    </row>
    <row r="3400" spans="1:2">
      <c r="A3400" s="52">
        <v>36165</v>
      </c>
      <c r="B3400">
        <v>7.35</v>
      </c>
    </row>
    <row r="3401" spans="1:2">
      <c r="A3401" s="52">
        <v>36166</v>
      </c>
      <c r="B3401">
        <v>7.32</v>
      </c>
    </row>
    <row r="3402" spans="1:2">
      <c r="A3402" s="52">
        <v>36167</v>
      </c>
      <c r="B3402">
        <v>7.34</v>
      </c>
    </row>
    <row r="3403" spans="1:2">
      <c r="A3403" s="52">
        <v>36168</v>
      </c>
      <c r="B3403">
        <v>7.37</v>
      </c>
    </row>
    <row r="3404" spans="1:2">
      <c r="A3404" s="52">
        <v>36171</v>
      </c>
      <c r="B3404">
        <v>7.38</v>
      </c>
    </row>
    <row r="3405" spans="1:2">
      <c r="A3405" s="52">
        <v>36172</v>
      </c>
      <c r="B3405">
        <v>7.35</v>
      </c>
    </row>
    <row r="3406" spans="1:2">
      <c r="A3406" s="52">
        <v>36173</v>
      </c>
      <c r="B3406">
        <v>7.29</v>
      </c>
    </row>
    <row r="3407" spans="1:2">
      <c r="A3407" s="52">
        <v>36174</v>
      </c>
      <c r="B3407">
        <v>7.23</v>
      </c>
    </row>
    <row r="3408" spans="1:2">
      <c r="A3408" s="52">
        <v>36175</v>
      </c>
      <c r="B3408">
        <v>7.27</v>
      </c>
    </row>
    <row r="3409" spans="1:2">
      <c r="A3409" s="52">
        <v>36178</v>
      </c>
      <c r="B3409" t="s">
        <v>7113</v>
      </c>
    </row>
    <row r="3410" spans="1:2">
      <c r="A3410" s="52">
        <v>36179</v>
      </c>
      <c r="B3410">
        <v>7.27</v>
      </c>
    </row>
    <row r="3411" spans="1:2">
      <c r="A3411" s="52">
        <v>36180</v>
      </c>
      <c r="B3411">
        <v>7.29</v>
      </c>
    </row>
    <row r="3412" spans="1:2">
      <c r="A3412" s="52">
        <v>36181</v>
      </c>
      <c r="B3412">
        <v>7.27</v>
      </c>
    </row>
    <row r="3413" spans="1:2">
      <c r="A3413" s="52">
        <v>36182</v>
      </c>
      <c r="B3413">
        <v>7.23</v>
      </c>
    </row>
    <row r="3414" spans="1:2">
      <c r="A3414" s="52">
        <v>36185</v>
      </c>
      <c r="B3414">
        <v>7.25</v>
      </c>
    </row>
    <row r="3415" spans="1:2">
      <c r="A3415" s="52">
        <v>36186</v>
      </c>
      <c r="B3415">
        <v>7.26</v>
      </c>
    </row>
    <row r="3416" spans="1:2">
      <c r="A3416" s="52">
        <v>36187</v>
      </c>
      <c r="B3416">
        <v>7.26</v>
      </c>
    </row>
    <row r="3417" spans="1:2">
      <c r="A3417" s="52">
        <v>36188</v>
      </c>
      <c r="B3417">
        <v>7.23</v>
      </c>
    </row>
    <row r="3418" spans="1:2">
      <c r="A3418" s="52">
        <v>36189</v>
      </c>
      <c r="B3418">
        <v>7.21</v>
      </c>
    </row>
    <row r="3419" spans="1:2">
      <c r="A3419" s="52">
        <v>36192</v>
      </c>
      <c r="B3419">
        <v>7.28</v>
      </c>
    </row>
    <row r="3420" spans="1:2">
      <c r="A3420" s="52">
        <v>36193</v>
      </c>
      <c r="B3420">
        <v>7.32</v>
      </c>
    </row>
    <row r="3421" spans="1:2">
      <c r="A3421" s="52">
        <v>36194</v>
      </c>
      <c r="B3421">
        <v>7.32</v>
      </c>
    </row>
    <row r="3422" spans="1:2">
      <c r="A3422" s="52">
        <v>36195</v>
      </c>
      <c r="B3422">
        <v>7.37</v>
      </c>
    </row>
    <row r="3423" spans="1:2">
      <c r="A3423" s="52">
        <v>36196</v>
      </c>
      <c r="B3423">
        <v>7.39</v>
      </c>
    </row>
    <row r="3424" spans="1:2">
      <c r="A3424" s="52">
        <v>36199</v>
      </c>
      <c r="B3424">
        <v>7.39</v>
      </c>
    </row>
    <row r="3425" spans="1:2">
      <c r="A3425" s="52">
        <v>36200</v>
      </c>
      <c r="B3425">
        <v>7.36</v>
      </c>
    </row>
    <row r="3426" spans="1:2">
      <c r="A3426" s="52">
        <v>36201</v>
      </c>
      <c r="B3426">
        <v>7.36</v>
      </c>
    </row>
    <row r="3427" spans="1:2">
      <c r="A3427" s="52">
        <v>36202</v>
      </c>
      <c r="B3427">
        <v>7.37</v>
      </c>
    </row>
    <row r="3428" spans="1:2">
      <c r="A3428" s="52">
        <v>36203</v>
      </c>
      <c r="B3428">
        <v>7.37</v>
      </c>
    </row>
    <row r="3429" spans="1:2">
      <c r="A3429" s="52">
        <v>36206</v>
      </c>
      <c r="B3429" t="s">
        <v>7113</v>
      </c>
    </row>
    <row r="3430" spans="1:2">
      <c r="A3430" s="52">
        <v>36207</v>
      </c>
      <c r="B3430">
        <v>7.37</v>
      </c>
    </row>
    <row r="3431" spans="1:2">
      <c r="A3431" s="52">
        <v>36208</v>
      </c>
      <c r="B3431">
        <v>7.35</v>
      </c>
    </row>
    <row r="3432" spans="1:2">
      <c r="A3432" s="52">
        <v>36209</v>
      </c>
      <c r="B3432">
        <v>7.39</v>
      </c>
    </row>
    <row r="3433" spans="1:2">
      <c r="A3433" s="52">
        <v>36210</v>
      </c>
      <c r="B3433">
        <v>7.41</v>
      </c>
    </row>
    <row r="3434" spans="1:2">
      <c r="A3434" s="52">
        <v>36213</v>
      </c>
      <c r="B3434">
        <v>7.37</v>
      </c>
    </row>
    <row r="3435" spans="1:2">
      <c r="A3435" s="52">
        <v>36214</v>
      </c>
      <c r="B3435">
        <v>7.41</v>
      </c>
    </row>
    <row r="3436" spans="1:2">
      <c r="A3436" s="52">
        <v>36215</v>
      </c>
      <c r="B3436">
        <v>7.47</v>
      </c>
    </row>
    <row r="3437" spans="1:2">
      <c r="A3437" s="52">
        <v>36216</v>
      </c>
      <c r="B3437">
        <v>7.56</v>
      </c>
    </row>
    <row r="3438" spans="1:2">
      <c r="A3438" s="52">
        <v>36217</v>
      </c>
      <c r="B3438">
        <v>7.53</v>
      </c>
    </row>
    <row r="3439" spans="1:2">
      <c r="A3439" s="52">
        <v>36220</v>
      </c>
      <c r="B3439">
        <v>7.61</v>
      </c>
    </row>
    <row r="3440" spans="1:2">
      <c r="A3440" s="52">
        <v>36221</v>
      </c>
      <c r="B3440">
        <v>7.58</v>
      </c>
    </row>
    <row r="3441" spans="1:2">
      <c r="A3441" s="52">
        <v>36222</v>
      </c>
      <c r="B3441">
        <v>7.63</v>
      </c>
    </row>
    <row r="3442" spans="1:2">
      <c r="A3442" s="52">
        <v>36223</v>
      </c>
      <c r="B3442">
        <v>7.64</v>
      </c>
    </row>
    <row r="3443" spans="1:2">
      <c r="A3443" s="52">
        <v>36224</v>
      </c>
      <c r="B3443">
        <v>7.58</v>
      </c>
    </row>
    <row r="3444" spans="1:2">
      <c r="A3444" s="52">
        <v>36227</v>
      </c>
      <c r="B3444">
        <v>7.56</v>
      </c>
    </row>
    <row r="3445" spans="1:2">
      <c r="A3445" s="52">
        <v>36228</v>
      </c>
      <c r="B3445">
        <v>7.5</v>
      </c>
    </row>
    <row r="3446" spans="1:2">
      <c r="A3446" s="52">
        <v>36229</v>
      </c>
      <c r="B3446">
        <v>7.51</v>
      </c>
    </row>
    <row r="3447" spans="1:2">
      <c r="A3447" s="52">
        <v>36230</v>
      </c>
      <c r="B3447">
        <v>7.52</v>
      </c>
    </row>
    <row r="3448" spans="1:2">
      <c r="A3448" s="52">
        <v>36231</v>
      </c>
      <c r="B3448">
        <v>7.49</v>
      </c>
    </row>
    <row r="3449" spans="1:2">
      <c r="A3449" s="52">
        <v>36234</v>
      </c>
      <c r="B3449">
        <v>7.47</v>
      </c>
    </row>
    <row r="3450" spans="1:2">
      <c r="A3450" s="52">
        <v>36235</v>
      </c>
      <c r="B3450">
        <v>7.45</v>
      </c>
    </row>
    <row r="3451" spans="1:2">
      <c r="A3451" s="52">
        <v>36236</v>
      </c>
      <c r="B3451">
        <v>7.48</v>
      </c>
    </row>
    <row r="3452" spans="1:2">
      <c r="A3452" s="52">
        <v>36237</v>
      </c>
      <c r="B3452">
        <v>7.47</v>
      </c>
    </row>
    <row r="3453" spans="1:2">
      <c r="A3453" s="52">
        <v>36238</v>
      </c>
      <c r="B3453">
        <v>7.5</v>
      </c>
    </row>
    <row r="3454" spans="1:2">
      <c r="A3454" s="52">
        <v>36241</v>
      </c>
      <c r="B3454">
        <v>7.53</v>
      </c>
    </row>
    <row r="3455" spans="1:2">
      <c r="A3455" s="52">
        <v>36242</v>
      </c>
      <c r="B3455">
        <v>7.53</v>
      </c>
    </row>
    <row r="3456" spans="1:2">
      <c r="A3456" s="52">
        <v>36243</v>
      </c>
      <c r="B3456">
        <v>7.5</v>
      </c>
    </row>
    <row r="3457" spans="1:2">
      <c r="A3457" s="52">
        <v>36244</v>
      </c>
      <c r="B3457">
        <v>7.53</v>
      </c>
    </row>
    <row r="3458" spans="1:2">
      <c r="A3458" s="52">
        <v>36245</v>
      </c>
      <c r="B3458">
        <v>7.54</v>
      </c>
    </row>
    <row r="3459" spans="1:2">
      <c r="A3459" s="52">
        <v>36248</v>
      </c>
      <c r="B3459">
        <v>7.57</v>
      </c>
    </row>
    <row r="3460" spans="1:2">
      <c r="A3460" s="52">
        <v>36249</v>
      </c>
      <c r="B3460">
        <v>7.53</v>
      </c>
    </row>
    <row r="3461" spans="1:2">
      <c r="A3461" s="52">
        <v>36250</v>
      </c>
      <c r="B3461">
        <v>7.56</v>
      </c>
    </row>
    <row r="3462" spans="1:2">
      <c r="A3462" s="52">
        <v>36251</v>
      </c>
      <c r="B3462">
        <v>7.59</v>
      </c>
    </row>
    <row r="3463" spans="1:2">
      <c r="A3463" s="52">
        <v>36252</v>
      </c>
      <c r="B3463">
        <v>7.53</v>
      </c>
    </row>
    <row r="3464" spans="1:2">
      <c r="A3464" s="52">
        <v>36255</v>
      </c>
      <c r="B3464">
        <v>7.52</v>
      </c>
    </row>
    <row r="3465" spans="1:2">
      <c r="A3465" s="52">
        <v>36256</v>
      </c>
      <c r="B3465">
        <v>7.47</v>
      </c>
    </row>
    <row r="3466" spans="1:2">
      <c r="A3466" s="52">
        <v>36257</v>
      </c>
      <c r="B3466">
        <v>7.47</v>
      </c>
    </row>
    <row r="3467" spans="1:2">
      <c r="A3467" s="52">
        <v>36258</v>
      </c>
      <c r="B3467">
        <v>7.4</v>
      </c>
    </row>
    <row r="3468" spans="1:2">
      <c r="A3468" s="52">
        <v>36259</v>
      </c>
      <c r="B3468">
        <v>7.4</v>
      </c>
    </row>
    <row r="3469" spans="1:2">
      <c r="A3469" s="52">
        <v>36262</v>
      </c>
      <c r="B3469">
        <v>7.4</v>
      </c>
    </row>
    <row r="3470" spans="1:2">
      <c r="A3470" s="52">
        <v>36263</v>
      </c>
      <c r="B3470">
        <v>7.43</v>
      </c>
    </row>
    <row r="3471" spans="1:2">
      <c r="A3471" s="52">
        <v>36264</v>
      </c>
      <c r="B3471">
        <v>7.44</v>
      </c>
    </row>
    <row r="3472" spans="1:2">
      <c r="A3472" s="52">
        <v>36265</v>
      </c>
      <c r="B3472">
        <v>7.45</v>
      </c>
    </row>
    <row r="3473" spans="1:2">
      <c r="A3473" s="52">
        <v>36266</v>
      </c>
      <c r="B3473">
        <v>7.5</v>
      </c>
    </row>
    <row r="3474" spans="1:2">
      <c r="A3474" s="52">
        <v>36269</v>
      </c>
      <c r="B3474">
        <v>7.47</v>
      </c>
    </row>
    <row r="3475" spans="1:2">
      <c r="A3475" s="52">
        <v>36270</v>
      </c>
      <c r="B3475">
        <v>7.45</v>
      </c>
    </row>
    <row r="3476" spans="1:2">
      <c r="A3476" s="52">
        <v>36271</v>
      </c>
      <c r="B3476">
        <v>7.46</v>
      </c>
    </row>
    <row r="3477" spans="1:2">
      <c r="A3477" s="52">
        <v>36272</v>
      </c>
      <c r="B3477">
        <v>7.52</v>
      </c>
    </row>
    <row r="3478" spans="1:2">
      <c r="A3478" s="52">
        <v>36273</v>
      </c>
      <c r="B3478">
        <v>7.52</v>
      </c>
    </row>
    <row r="3479" spans="1:2">
      <c r="A3479" s="52">
        <v>36276</v>
      </c>
      <c r="B3479">
        <v>7.5</v>
      </c>
    </row>
    <row r="3480" spans="1:2">
      <c r="A3480" s="52">
        <v>36277</v>
      </c>
      <c r="B3480">
        <v>7.48</v>
      </c>
    </row>
    <row r="3481" spans="1:2">
      <c r="A3481" s="52">
        <v>36278</v>
      </c>
      <c r="B3481">
        <v>7.5</v>
      </c>
    </row>
    <row r="3482" spans="1:2">
      <c r="A3482" s="52">
        <v>36279</v>
      </c>
      <c r="B3482">
        <v>7.46</v>
      </c>
    </row>
    <row r="3483" spans="1:2">
      <c r="A3483" s="52">
        <v>36280</v>
      </c>
      <c r="B3483">
        <v>7.58</v>
      </c>
    </row>
    <row r="3484" spans="1:2">
      <c r="A3484" s="52">
        <v>36283</v>
      </c>
      <c r="B3484">
        <v>7.58</v>
      </c>
    </row>
    <row r="3485" spans="1:2">
      <c r="A3485" s="52">
        <v>36284</v>
      </c>
      <c r="B3485">
        <v>7.63</v>
      </c>
    </row>
    <row r="3486" spans="1:2">
      <c r="A3486" s="52">
        <v>36285</v>
      </c>
      <c r="B3486">
        <v>7.61</v>
      </c>
    </row>
    <row r="3487" spans="1:2">
      <c r="A3487" s="52">
        <v>36286</v>
      </c>
      <c r="B3487">
        <v>7.69</v>
      </c>
    </row>
    <row r="3488" spans="1:2">
      <c r="A3488" s="52">
        <v>36287</v>
      </c>
      <c r="B3488">
        <v>7.71</v>
      </c>
    </row>
    <row r="3489" spans="1:2">
      <c r="A3489" s="52">
        <v>36290</v>
      </c>
      <c r="B3489">
        <v>7.67</v>
      </c>
    </row>
    <row r="3490" spans="1:2">
      <c r="A3490" s="52">
        <v>36291</v>
      </c>
      <c r="B3490">
        <v>7.71</v>
      </c>
    </row>
    <row r="3491" spans="1:2">
      <c r="A3491" s="52">
        <v>36292</v>
      </c>
      <c r="B3491">
        <v>7.7</v>
      </c>
    </row>
    <row r="3492" spans="1:2">
      <c r="A3492" s="52">
        <v>36293</v>
      </c>
      <c r="B3492">
        <v>7.61</v>
      </c>
    </row>
    <row r="3493" spans="1:2">
      <c r="A3493" s="52">
        <v>36294</v>
      </c>
      <c r="B3493">
        <v>7.74</v>
      </c>
    </row>
    <row r="3494" spans="1:2">
      <c r="A3494" s="52">
        <v>36297</v>
      </c>
      <c r="B3494">
        <v>7.75</v>
      </c>
    </row>
    <row r="3495" spans="1:2">
      <c r="A3495" s="52">
        <v>36298</v>
      </c>
      <c r="B3495">
        <v>7.79</v>
      </c>
    </row>
    <row r="3496" spans="1:2">
      <c r="A3496" s="52">
        <v>36299</v>
      </c>
      <c r="B3496">
        <v>7.74</v>
      </c>
    </row>
    <row r="3497" spans="1:2">
      <c r="A3497" s="52">
        <v>36300</v>
      </c>
      <c r="B3497">
        <v>7.81</v>
      </c>
    </row>
    <row r="3498" spans="1:2">
      <c r="A3498" s="52">
        <v>36301</v>
      </c>
      <c r="B3498">
        <v>7.75</v>
      </c>
    </row>
    <row r="3499" spans="1:2">
      <c r="A3499" s="52">
        <v>36304</v>
      </c>
      <c r="B3499">
        <v>7.77</v>
      </c>
    </row>
    <row r="3500" spans="1:2">
      <c r="A3500" s="52">
        <v>36305</v>
      </c>
      <c r="B3500">
        <v>7.76</v>
      </c>
    </row>
    <row r="3501" spans="1:2">
      <c r="A3501" s="52">
        <v>36306</v>
      </c>
      <c r="B3501">
        <v>7.79</v>
      </c>
    </row>
    <row r="3502" spans="1:2">
      <c r="A3502" s="52">
        <v>36307</v>
      </c>
      <c r="B3502">
        <v>7.81</v>
      </c>
    </row>
    <row r="3503" spans="1:2">
      <c r="A3503" s="52">
        <v>36308</v>
      </c>
      <c r="B3503">
        <v>7.82</v>
      </c>
    </row>
    <row r="3504" spans="1:2">
      <c r="A3504" s="52">
        <v>36311</v>
      </c>
      <c r="B3504" t="s">
        <v>7113</v>
      </c>
    </row>
    <row r="3505" spans="1:2">
      <c r="A3505" s="52">
        <v>36312</v>
      </c>
      <c r="B3505">
        <v>7.9</v>
      </c>
    </row>
    <row r="3506" spans="1:2">
      <c r="A3506" s="52">
        <v>36313</v>
      </c>
      <c r="B3506">
        <v>7.9</v>
      </c>
    </row>
    <row r="3507" spans="1:2">
      <c r="A3507" s="52">
        <v>36314</v>
      </c>
      <c r="B3507">
        <v>7.92</v>
      </c>
    </row>
    <row r="3508" spans="1:2">
      <c r="A3508" s="52">
        <v>36315</v>
      </c>
      <c r="B3508">
        <v>7.94</v>
      </c>
    </row>
    <row r="3509" spans="1:2">
      <c r="A3509" s="52">
        <v>36318</v>
      </c>
      <c r="B3509">
        <v>7.94</v>
      </c>
    </row>
    <row r="3510" spans="1:2">
      <c r="A3510" s="52">
        <v>36319</v>
      </c>
      <c r="B3510">
        <v>7.96</v>
      </c>
    </row>
    <row r="3511" spans="1:2">
      <c r="A3511" s="52">
        <v>36320</v>
      </c>
      <c r="B3511">
        <v>7.97</v>
      </c>
    </row>
    <row r="3512" spans="1:2">
      <c r="A3512" s="52">
        <v>36321</v>
      </c>
      <c r="B3512">
        <v>8.01</v>
      </c>
    </row>
    <row r="3513" spans="1:2">
      <c r="A3513" s="52">
        <v>36322</v>
      </c>
      <c r="B3513">
        <v>8.09</v>
      </c>
    </row>
    <row r="3514" spans="1:2">
      <c r="A3514" s="52">
        <v>36325</v>
      </c>
      <c r="B3514">
        <v>8.06</v>
      </c>
    </row>
    <row r="3515" spans="1:2">
      <c r="A3515" s="52">
        <v>36326</v>
      </c>
      <c r="B3515">
        <v>8.07</v>
      </c>
    </row>
    <row r="3516" spans="1:2">
      <c r="A3516" s="52">
        <v>36327</v>
      </c>
      <c r="B3516">
        <v>8.0500000000000007</v>
      </c>
    </row>
    <row r="3517" spans="1:2">
      <c r="A3517" s="52">
        <v>36328</v>
      </c>
      <c r="B3517">
        <v>7.94</v>
      </c>
    </row>
    <row r="3518" spans="1:2">
      <c r="A3518" s="52">
        <v>36329</v>
      </c>
      <c r="B3518">
        <v>7.97</v>
      </c>
    </row>
    <row r="3519" spans="1:2">
      <c r="A3519" s="52">
        <v>36332</v>
      </c>
      <c r="B3519">
        <v>8.02</v>
      </c>
    </row>
    <row r="3520" spans="1:2">
      <c r="A3520" s="52">
        <v>36333</v>
      </c>
      <c r="B3520">
        <v>8.06</v>
      </c>
    </row>
    <row r="3521" spans="1:2">
      <c r="A3521" s="52">
        <v>36334</v>
      </c>
      <c r="B3521">
        <v>8.1</v>
      </c>
    </row>
    <row r="3522" spans="1:2">
      <c r="A3522" s="52">
        <v>36335</v>
      </c>
      <c r="B3522">
        <v>8.15</v>
      </c>
    </row>
    <row r="3523" spans="1:2">
      <c r="A3523" s="52">
        <v>36336</v>
      </c>
      <c r="B3523">
        <v>8.15</v>
      </c>
    </row>
    <row r="3524" spans="1:2">
      <c r="A3524" s="52">
        <v>36339</v>
      </c>
      <c r="B3524">
        <v>8.09</v>
      </c>
    </row>
    <row r="3525" spans="1:2">
      <c r="A3525" s="52">
        <v>36340</v>
      </c>
      <c r="B3525">
        <v>8.0500000000000007</v>
      </c>
    </row>
    <row r="3526" spans="1:2">
      <c r="A3526" s="52">
        <v>36341</v>
      </c>
      <c r="B3526">
        <v>7.99</v>
      </c>
    </row>
    <row r="3527" spans="1:2">
      <c r="A3527" s="52">
        <v>36342</v>
      </c>
      <c r="B3527">
        <v>7.98</v>
      </c>
    </row>
    <row r="3528" spans="1:2">
      <c r="A3528" s="52">
        <v>36343</v>
      </c>
      <c r="B3528">
        <v>7.96</v>
      </c>
    </row>
    <row r="3529" spans="1:2">
      <c r="A3529" s="52">
        <v>36346</v>
      </c>
      <c r="B3529" t="s">
        <v>7113</v>
      </c>
    </row>
    <row r="3530" spans="1:2">
      <c r="A3530" s="52">
        <v>36347</v>
      </c>
      <c r="B3530">
        <v>8</v>
      </c>
    </row>
    <row r="3531" spans="1:2">
      <c r="A3531" s="52">
        <v>36348</v>
      </c>
      <c r="B3531">
        <v>8</v>
      </c>
    </row>
    <row r="3532" spans="1:2">
      <c r="A3532" s="52">
        <v>36349</v>
      </c>
      <c r="B3532">
        <v>7.96</v>
      </c>
    </row>
    <row r="3533" spans="1:2">
      <c r="A3533" s="52">
        <v>36350</v>
      </c>
      <c r="B3533">
        <v>7.95</v>
      </c>
    </row>
    <row r="3534" spans="1:2">
      <c r="A3534" s="52">
        <v>36353</v>
      </c>
      <c r="B3534">
        <v>7.86</v>
      </c>
    </row>
    <row r="3535" spans="1:2">
      <c r="A3535" s="52">
        <v>36354</v>
      </c>
      <c r="B3535">
        <v>7.85</v>
      </c>
    </row>
    <row r="3536" spans="1:2">
      <c r="A3536" s="52">
        <v>36355</v>
      </c>
      <c r="B3536">
        <v>7.87</v>
      </c>
    </row>
    <row r="3537" spans="1:2">
      <c r="A3537" s="52">
        <v>36356</v>
      </c>
      <c r="B3537">
        <v>7.87</v>
      </c>
    </row>
    <row r="3538" spans="1:2">
      <c r="A3538" s="52">
        <v>36357</v>
      </c>
      <c r="B3538">
        <v>7.85</v>
      </c>
    </row>
    <row r="3539" spans="1:2">
      <c r="A3539" s="52">
        <v>36360</v>
      </c>
      <c r="B3539">
        <v>7.85</v>
      </c>
    </row>
    <row r="3540" spans="1:2">
      <c r="A3540" s="52">
        <v>36361</v>
      </c>
      <c r="B3540">
        <v>7.84</v>
      </c>
    </row>
    <row r="3541" spans="1:2">
      <c r="A3541" s="52">
        <v>36362</v>
      </c>
      <c r="B3541">
        <v>7.9</v>
      </c>
    </row>
    <row r="3542" spans="1:2">
      <c r="A3542" s="52">
        <v>36363</v>
      </c>
      <c r="B3542">
        <v>7.96</v>
      </c>
    </row>
    <row r="3543" spans="1:2">
      <c r="A3543" s="52">
        <v>36364</v>
      </c>
      <c r="B3543">
        <v>8.02</v>
      </c>
    </row>
    <row r="3544" spans="1:2">
      <c r="A3544" s="52">
        <v>36367</v>
      </c>
      <c r="B3544">
        <v>8.02</v>
      </c>
    </row>
    <row r="3545" spans="1:2">
      <c r="A3545" s="52">
        <v>36368</v>
      </c>
      <c r="B3545">
        <v>7.99</v>
      </c>
    </row>
    <row r="3546" spans="1:2">
      <c r="A3546" s="52">
        <v>36369</v>
      </c>
      <c r="B3546">
        <v>7.99</v>
      </c>
    </row>
    <row r="3547" spans="1:2">
      <c r="A3547" s="52">
        <v>36370</v>
      </c>
      <c r="B3547">
        <v>8.08</v>
      </c>
    </row>
    <row r="3548" spans="1:2">
      <c r="A3548" s="52">
        <v>36371</v>
      </c>
      <c r="B3548">
        <v>8.11</v>
      </c>
    </row>
    <row r="3549" spans="1:2">
      <c r="A3549" s="52">
        <v>36374</v>
      </c>
      <c r="B3549">
        <v>8.11</v>
      </c>
    </row>
    <row r="3550" spans="1:2">
      <c r="A3550" s="52">
        <v>36375</v>
      </c>
      <c r="B3550">
        <v>8.14</v>
      </c>
    </row>
    <row r="3551" spans="1:2">
      <c r="A3551" s="52">
        <v>36376</v>
      </c>
      <c r="B3551">
        <v>8.1199999999999992</v>
      </c>
    </row>
    <row r="3552" spans="1:2">
      <c r="A3552" s="52">
        <v>36377</v>
      </c>
      <c r="B3552">
        <v>8.07</v>
      </c>
    </row>
    <row r="3553" spans="1:2">
      <c r="A3553" s="52">
        <v>36378</v>
      </c>
      <c r="B3553">
        <v>8.2100000000000009</v>
      </c>
    </row>
    <row r="3554" spans="1:2">
      <c r="A3554" s="52">
        <v>36381</v>
      </c>
      <c r="B3554">
        <v>8.27</v>
      </c>
    </row>
    <row r="3555" spans="1:2">
      <c r="A3555" s="52">
        <v>36382</v>
      </c>
      <c r="B3555">
        <v>8.2899999999999991</v>
      </c>
    </row>
    <row r="3556" spans="1:2">
      <c r="A3556" s="52">
        <v>36383</v>
      </c>
      <c r="B3556">
        <v>8.26</v>
      </c>
    </row>
    <row r="3557" spans="1:2">
      <c r="A3557" s="52">
        <v>36384</v>
      </c>
      <c r="B3557">
        <v>8.3000000000000007</v>
      </c>
    </row>
    <row r="3558" spans="1:2">
      <c r="A3558" s="52">
        <v>36385</v>
      </c>
      <c r="B3558">
        <v>8.24</v>
      </c>
    </row>
    <row r="3559" spans="1:2">
      <c r="A3559" s="52">
        <v>36388</v>
      </c>
      <c r="B3559">
        <v>8.19</v>
      </c>
    </row>
    <row r="3560" spans="1:2">
      <c r="A3560" s="52">
        <v>36389</v>
      </c>
      <c r="B3560">
        <v>8.1300000000000008</v>
      </c>
    </row>
    <row r="3561" spans="1:2">
      <c r="A3561" s="52">
        <v>36390</v>
      </c>
      <c r="B3561">
        <v>8.1199999999999992</v>
      </c>
    </row>
    <row r="3562" spans="1:2">
      <c r="A3562" s="52">
        <v>36391</v>
      </c>
      <c r="B3562">
        <v>8.1300000000000008</v>
      </c>
    </row>
    <row r="3563" spans="1:2">
      <c r="A3563" s="52">
        <v>36392</v>
      </c>
      <c r="B3563">
        <v>8.11</v>
      </c>
    </row>
    <row r="3564" spans="1:2">
      <c r="A3564" s="52">
        <v>36395</v>
      </c>
      <c r="B3564">
        <v>8.1</v>
      </c>
    </row>
    <row r="3565" spans="1:2">
      <c r="A3565" s="52">
        <v>36396</v>
      </c>
      <c r="B3565">
        <v>8.1</v>
      </c>
    </row>
    <row r="3566" spans="1:2">
      <c r="A3566" s="52">
        <v>36397</v>
      </c>
      <c r="B3566">
        <v>8</v>
      </c>
    </row>
    <row r="3567" spans="1:2">
      <c r="A3567" s="52">
        <v>36398</v>
      </c>
      <c r="B3567">
        <v>8.02</v>
      </c>
    </row>
    <row r="3568" spans="1:2">
      <c r="A3568" s="52">
        <v>36399</v>
      </c>
      <c r="B3568">
        <v>8.09</v>
      </c>
    </row>
    <row r="3569" spans="1:2">
      <c r="A3569" s="52">
        <v>36402</v>
      </c>
      <c r="B3569">
        <v>8.18</v>
      </c>
    </row>
    <row r="3570" spans="1:2">
      <c r="A3570" s="52">
        <v>36403</v>
      </c>
      <c r="B3570">
        <v>8.2100000000000009</v>
      </c>
    </row>
    <row r="3571" spans="1:2">
      <c r="A3571" s="52">
        <v>36404</v>
      </c>
      <c r="B3571">
        <v>8.2200000000000006</v>
      </c>
    </row>
    <row r="3572" spans="1:2">
      <c r="A3572" s="52">
        <v>36405</v>
      </c>
      <c r="B3572">
        <v>8.27</v>
      </c>
    </row>
    <row r="3573" spans="1:2">
      <c r="A3573" s="52">
        <v>36406</v>
      </c>
      <c r="B3573">
        <v>8.17</v>
      </c>
    </row>
    <row r="3574" spans="1:2">
      <c r="A3574" s="52">
        <v>36409</v>
      </c>
      <c r="B3574" t="s">
        <v>7113</v>
      </c>
    </row>
    <row r="3575" spans="1:2">
      <c r="A3575" s="52">
        <v>36410</v>
      </c>
      <c r="B3575">
        <v>8.2100000000000009</v>
      </c>
    </row>
    <row r="3576" spans="1:2">
      <c r="A3576" s="52">
        <v>36411</v>
      </c>
      <c r="B3576">
        <v>8.1999999999999993</v>
      </c>
    </row>
    <row r="3577" spans="1:2">
      <c r="A3577" s="52">
        <v>36412</v>
      </c>
      <c r="B3577">
        <v>8.23</v>
      </c>
    </row>
    <row r="3578" spans="1:2">
      <c r="A3578" s="52">
        <v>36413</v>
      </c>
      <c r="B3578">
        <v>8.16</v>
      </c>
    </row>
    <row r="3579" spans="1:2">
      <c r="A3579" s="52">
        <v>36416</v>
      </c>
      <c r="B3579">
        <v>8.19</v>
      </c>
    </row>
    <row r="3580" spans="1:2">
      <c r="A3580" s="52">
        <v>36417</v>
      </c>
      <c r="B3580">
        <v>8.2100000000000009</v>
      </c>
    </row>
    <row r="3581" spans="1:2">
      <c r="A3581" s="52">
        <v>36418</v>
      </c>
      <c r="B3581">
        <v>8.19</v>
      </c>
    </row>
    <row r="3582" spans="1:2">
      <c r="A3582" s="52">
        <v>36419</v>
      </c>
      <c r="B3582">
        <v>8.16</v>
      </c>
    </row>
    <row r="3583" spans="1:2">
      <c r="A3583" s="52">
        <v>36420</v>
      </c>
      <c r="B3583">
        <v>8.15</v>
      </c>
    </row>
    <row r="3584" spans="1:2">
      <c r="A3584" s="52">
        <v>36423</v>
      </c>
      <c r="B3584">
        <v>8.19</v>
      </c>
    </row>
    <row r="3585" spans="1:2">
      <c r="A3585" s="52">
        <v>36424</v>
      </c>
      <c r="B3585">
        <v>8.2100000000000009</v>
      </c>
    </row>
    <row r="3586" spans="1:2">
      <c r="A3586" s="52">
        <v>36425</v>
      </c>
      <c r="B3586">
        <v>8.1999999999999993</v>
      </c>
    </row>
    <row r="3587" spans="1:2">
      <c r="A3587" s="52">
        <v>36426</v>
      </c>
      <c r="B3587">
        <v>8.1999999999999993</v>
      </c>
    </row>
    <row r="3588" spans="1:2">
      <c r="A3588" s="52">
        <v>36427</v>
      </c>
      <c r="B3588">
        <v>8.16</v>
      </c>
    </row>
    <row r="3589" spans="1:2">
      <c r="A3589" s="52">
        <v>36430</v>
      </c>
      <c r="B3589">
        <v>8.2100000000000009</v>
      </c>
    </row>
    <row r="3590" spans="1:2">
      <c r="A3590" s="52">
        <v>36431</v>
      </c>
      <c r="B3590">
        <v>8.24</v>
      </c>
    </row>
    <row r="3591" spans="1:2">
      <c r="A3591" s="52">
        <v>36432</v>
      </c>
      <c r="B3591">
        <v>8.2799999999999994</v>
      </c>
    </row>
    <row r="3592" spans="1:2">
      <c r="A3592" s="52">
        <v>36433</v>
      </c>
      <c r="B3592">
        <v>8.1999999999999993</v>
      </c>
    </row>
    <row r="3593" spans="1:2">
      <c r="A3593" s="52">
        <v>36434</v>
      </c>
      <c r="B3593">
        <v>8.26</v>
      </c>
    </row>
    <row r="3594" spans="1:2">
      <c r="A3594" s="52">
        <v>36437</v>
      </c>
      <c r="B3594">
        <v>8.23</v>
      </c>
    </row>
    <row r="3595" spans="1:2">
      <c r="A3595" s="52">
        <v>36438</v>
      </c>
      <c r="B3595">
        <v>8.2899999999999991</v>
      </c>
    </row>
    <row r="3596" spans="1:2">
      <c r="A3596" s="52">
        <v>36439</v>
      </c>
      <c r="B3596">
        <v>8.2799999999999994</v>
      </c>
    </row>
    <row r="3597" spans="1:2">
      <c r="A3597" s="52">
        <v>36440</v>
      </c>
      <c r="B3597">
        <v>8.2899999999999991</v>
      </c>
    </row>
    <row r="3598" spans="1:2">
      <c r="A3598" s="52">
        <v>36441</v>
      </c>
      <c r="B3598">
        <v>8.3000000000000007</v>
      </c>
    </row>
    <row r="3599" spans="1:2">
      <c r="A3599" s="52">
        <v>36444</v>
      </c>
      <c r="B3599" t="s">
        <v>7113</v>
      </c>
    </row>
    <row r="3600" spans="1:2">
      <c r="A3600" s="52">
        <v>36445</v>
      </c>
      <c r="B3600">
        <v>8.35</v>
      </c>
    </row>
    <row r="3601" spans="1:2">
      <c r="A3601" s="52">
        <v>36446</v>
      </c>
      <c r="B3601">
        <v>8.41</v>
      </c>
    </row>
    <row r="3602" spans="1:2">
      <c r="A3602" s="52">
        <v>36447</v>
      </c>
      <c r="B3602">
        <v>8.4499999999999993</v>
      </c>
    </row>
    <row r="3603" spans="1:2">
      <c r="A3603" s="52">
        <v>36448</v>
      </c>
      <c r="B3603">
        <v>8.4</v>
      </c>
    </row>
    <row r="3604" spans="1:2">
      <c r="A3604" s="52">
        <v>36451</v>
      </c>
      <c r="B3604">
        <v>8.43</v>
      </c>
    </row>
    <row r="3605" spans="1:2">
      <c r="A3605" s="52">
        <v>36452</v>
      </c>
      <c r="B3605">
        <v>8.43</v>
      </c>
    </row>
    <row r="3606" spans="1:2">
      <c r="A3606" s="52">
        <v>36453</v>
      </c>
      <c r="B3606">
        <v>8.43</v>
      </c>
    </row>
    <row r="3607" spans="1:2">
      <c r="A3607" s="52">
        <v>36454</v>
      </c>
      <c r="B3607">
        <v>8.4700000000000006</v>
      </c>
    </row>
    <row r="3608" spans="1:2">
      <c r="A3608" s="52">
        <v>36455</v>
      </c>
      <c r="B3608">
        <v>8.4600000000000009</v>
      </c>
    </row>
    <row r="3609" spans="1:2">
      <c r="A3609" s="52">
        <v>36458</v>
      </c>
      <c r="B3609">
        <v>8.4700000000000006</v>
      </c>
    </row>
    <row r="3610" spans="1:2">
      <c r="A3610" s="52">
        <v>36459</v>
      </c>
      <c r="B3610">
        <v>8.48</v>
      </c>
    </row>
    <row r="3611" spans="1:2">
      <c r="A3611" s="52">
        <v>36460</v>
      </c>
      <c r="B3611">
        <v>8.4499999999999993</v>
      </c>
    </row>
    <row r="3612" spans="1:2">
      <c r="A3612" s="52">
        <v>36461</v>
      </c>
      <c r="B3612">
        <v>8.3800000000000008</v>
      </c>
    </row>
    <row r="3613" spans="1:2">
      <c r="A3613" s="52">
        <v>36462</v>
      </c>
      <c r="B3613">
        <v>8.3000000000000007</v>
      </c>
    </row>
    <row r="3614" spans="1:2">
      <c r="A3614" s="52">
        <v>36465</v>
      </c>
      <c r="B3614">
        <v>8.33</v>
      </c>
    </row>
    <row r="3615" spans="1:2">
      <c r="A3615" s="52">
        <v>36466</v>
      </c>
      <c r="B3615">
        <v>8.3000000000000007</v>
      </c>
    </row>
    <row r="3616" spans="1:2">
      <c r="A3616" s="52">
        <v>36467</v>
      </c>
      <c r="B3616">
        <v>8.2799999999999994</v>
      </c>
    </row>
    <row r="3617" spans="1:2">
      <c r="A3617" s="52">
        <v>36468</v>
      </c>
      <c r="B3617">
        <v>8.23</v>
      </c>
    </row>
    <row r="3618" spans="1:2">
      <c r="A3618" s="52">
        <v>36469</v>
      </c>
      <c r="B3618">
        <v>8.19</v>
      </c>
    </row>
    <row r="3619" spans="1:2">
      <c r="A3619" s="52">
        <v>36472</v>
      </c>
      <c r="B3619">
        <v>8.1999999999999993</v>
      </c>
    </row>
    <row r="3620" spans="1:2">
      <c r="A3620" s="52">
        <v>36473</v>
      </c>
      <c r="B3620">
        <v>8.1300000000000008</v>
      </c>
    </row>
    <row r="3621" spans="1:2">
      <c r="A3621" s="52">
        <v>36474</v>
      </c>
      <c r="B3621">
        <v>8.1300000000000008</v>
      </c>
    </row>
    <row r="3622" spans="1:2">
      <c r="A3622" s="52">
        <v>36475</v>
      </c>
      <c r="B3622">
        <v>8.1199999999999992</v>
      </c>
    </row>
    <row r="3623" spans="1:2">
      <c r="A3623" s="52">
        <v>36476</v>
      </c>
      <c r="B3623">
        <v>8.06</v>
      </c>
    </row>
    <row r="3624" spans="1:2">
      <c r="A3624" s="52">
        <v>36479</v>
      </c>
      <c r="B3624">
        <v>8.0299999999999994</v>
      </c>
    </row>
    <row r="3625" spans="1:2">
      <c r="A3625" s="52">
        <v>36480</v>
      </c>
      <c r="B3625">
        <v>8.01</v>
      </c>
    </row>
    <row r="3626" spans="1:2">
      <c r="A3626" s="52">
        <v>36481</v>
      </c>
      <c r="B3626">
        <v>8.08</v>
      </c>
    </row>
    <row r="3627" spans="1:2">
      <c r="A3627" s="52">
        <v>36482</v>
      </c>
      <c r="B3627">
        <v>8.1</v>
      </c>
    </row>
    <row r="3628" spans="1:2">
      <c r="A3628" s="52">
        <v>36483</v>
      </c>
      <c r="B3628">
        <v>8.09</v>
      </c>
    </row>
    <row r="3629" spans="1:2">
      <c r="A3629" s="52">
        <v>36486</v>
      </c>
      <c r="B3629">
        <v>8.1199999999999992</v>
      </c>
    </row>
    <row r="3630" spans="1:2">
      <c r="A3630" s="52">
        <v>36487</v>
      </c>
      <c r="B3630">
        <v>8.1199999999999992</v>
      </c>
    </row>
    <row r="3631" spans="1:2">
      <c r="A3631" s="52">
        <v>36488</v>
      </c>
      <c r="B3631">
        <v>8.11</v>
      </c>
    </row>
    <row r="3632" spans="1:2">
      <c r="A3632" s="52">
        <v>36489</v>
      </c>
      <c r="B3632" t="s">
        <v>7113</v>
      </c>
    </row>
    <row r="3633" spans="1:2">
      <c r="A3633" s="52">
        <v>36490</v>
      </c>
      <c r="B3633">
        <v>8.1300000000000008</v>
      </c>
    </row>
    <row r="3634" spans="1:2">
      <c r="A3634" s="52">
        <v>36493</v>
      </c>
      <c r="B3634">
        <v>8.1999999999999993</v>
      </c>
    </row>
    <row r="3635" spans="1:2">
      <c r="A3635" s="52">
        <v>36494</v>
      </c>
      <c r="B3635">
        <v>8.17</v>
      </c>
    </row>
    <row r="3636" spans="1:2">
      <c r="A3636" s="52">
        <v>36495</v>
      </c>
      <c r="B3636">
        <v>8.18</v>
      </c>
    </row>
    <row r="3637" spans="1:2">
      <c r="A3637" s="52">
        <v>36496</v>
      </c>
      <c r="B3637">
        <v>8.19</v>
      </c>
    </row>
    <row r="3638" spans="1:2">
      <c r="A3638" s="52">
        <v>36497</v>
      </c>
      <c r="B3638">
        <v>8.1300000000000008</v>
      </c>
    </row>
    <row r="3639" spans="1:2">
      <c r="A3639" s="52">
        <v>36500</v>
      </c>
      <c r="B3639">
        <v>8.1199999999999992</v>
      </c>
    </row>
    <row r="3640" spans="1:2">
      <c r="A3640" s="52">
        <v>36501</v>
      </c>
      <c r="B3640">
        <v>8.08</v>
      </c>
    </row>
    <row r="3641" spans="1:2">
      <c r="A3641" s="52">
        <v>36502</v>
      </c>
      <c r="B3641">
        <v>8.1</v>
      </c>
    </row>
    <row r="3642" spans="1:2">
      <c r="A3642" s="52">
        <v>36503</v>
      </c>
      <c r="B3642">
        <v>8.09</v>
      </c>
    </row>
    <row r="3643" spans="1:2">
      <c r="A3643" s="52">
        <v>36504</v>
      </c>
      <c r="B3643">
        <v>8.0299999999999994</v>
      </c>
    </row>
    <row r="3644" spans="1:2">
      <c r="A3644" s="52">
        <v>36507</v>
      </c>
      <c r="B3644">
        <v>8.06</v>
      </c>
    </row>
    <row r="3645" spans="1:2">
      <c r="A3645" s="52">
        <v>36508</v>
      </c>
      <c r="B3645">
        <v>8.16</v>
      </c>
    </row>
    <row r="3646" spans="1:2">
      <c r="A3646" s="52">
        <v>36509</v>
      </c>
      <c r="B3646">
        <v>8.18</v>
      </c>
    </row>
    <row r="3647" spans="1:2">
      <c r="A3647" s="52">
        <v>36510</v>
      </c>
      <c r="B3647">
        <v>8.24</v>
      </c>
    </row>
    <row r="3648" spans="1:2">
      <c r="A3648" s="52">
        <v>36511</v>
      </c>
      <c r="B3648">
        <v>8.23</v>
      </c>
    </row>
    <row r="3649" spans="1:2">
      <c r="A3649" s="52">
        <v>36514</v>
      </c>
      <c r="B3649">
        <v>8.27</v>
      </c>
    </row>
    <row r="3650" spans="1:2">
      <c r="A3650" s="52">
        <v>36515</v>
      </c>
      <c r="B3650">
        <v>8.3000000000000007</v>
      </c>
    </row>
    <row r="3651" spans="1:2">
      <c r="A3651" s="52">
        <v>36516</v>
      </c>
      <c r="B3651">
        <v>8.2799999999999994</v>
      </c>
    </row>
    <row r="3652" spans="1:2">
      <c r="A3652" s="52">
        <v>36517</v>
      </c>
      <c r="B3652">
        <v>8.2899999999999991</v>
      </c>
    </row>
    <row r="3653" spans="1:2">
      <c r="A3653" s="52">
        <v>36518</v>
      </c>
      <c r="B3653" t="s">
        <v>7113</v>
      </c>
    </row>
    <row r="3654" spans="1:2">
      <c r="A3654" s="52">
        <v>36521</v>
      </c>
      <c r="B3654">
        <v>8.26</v>
      </c>
    </row>
    <row r="3655" spans="1:2">
      <c r="A3655" s="52">
        <v>36522</v>
      </c>
      <c r="B3655">
        <v>8.2799999999999994</v>
      </c>
    </row>
    <row r="3656" spans="1:2">
      <c r="A3656" s="52">
        <v>36523</v>
      </c>
      <c r="B3656">
        <v>8.24</v>
      </c>
    </row>
    <row r="3657" spans="1:2">
      <c r="A3657" s="52">
        <v>36524</v>
      </c>
      <c r="B3657">
        <v>8.23</v>
      </c>
    </row>
    <row r="3658" spans="1:2">
      <c r="A3658" s="52">
        <v>36525</v>
      </c>
      <c r="B3658">
        <v>8.18</v>
      </c>
    </row>
    <row r="3659" spans="1:2">
      <c r="A3659" s="52">
        <v>36528</v>
      </c>
      <c r="B3659">
        <v>8.27</v>
      </c>
    </row>
    <row r="3660" spans="1:2">
      <c r="A3660" s="52">
        <v>36529</v>
      </c>
      <c r="B3660">
        <v>8.2100000000000009</v>
      </c>
    </row>
    <row r="3661" spans="1:2">
      <c r="A3661" s="52">
        <v>36530</v>
      </c>
      <c r="B3661">
        <v>8.2899999999999991</v>
      </c>
    </row>
    <row r="3662" spans="1:2">
      <c r="A3662" s="52">
        <v>36531</v>
      </c>
      <c r="B3662">
        <v>8.24</v>
      </c>
    </row>
    <row r="3663" spans="1:2">
      <c r="A3663" s="52">
        <v>36532</v>
      </c>
      <c r="B3663">
        <v>8.2200000000000006</v>
      </c>
    </row>
    <row r="3664" spans="1:2">
      <c r="A3664" s="52">
        <v>36535</v>
      </c>
      <c r="B3664">
        <v>8.27</v>
      </c>
    </row>
    <row r="3665" spans="1:2">
      <c r="A3665" s="52">
        <v>36536</v>
      </c>
      <c r="B3665">
        <v>8.36</v>
      </c>
    </row>
    <row r="3666" spans="1:2">
      <c r="A3666" s="52">
        <v>36537</v>
      </c>
      <c r="B3666">
        <v>8.4</v>
      </c>
    </row>
    <row r="3667" spans="1:2">
      <c r="A3667" s="52">
        <v>36538</v>
      </c>
      <c r="B3667">
        <v>8.3800000000000008</v>
      </c>
    </row>
    <row r="3668" spans="1:2">
      <c r="A3668" s="52">
        <v>36539</v>
      </c>
      <c r="B3668">
        <v>8.42</v>
      </c>
    </row>
    <row r="3669" spans="1:2">
      <c r="A3669" s="52">
        <v>36542</v>
      </c>
      <c r="B3669" t="s">
        <v>7113</v>
      </c>
    </row>
    <row r="3670" spans="1:2">
      <c r="A3670" s="52">
        <v>36543</v>
      </c>
      <c r="B3670">
        <v>8.4700000000000006</v>
      </c>
    </row>
    <row r="3671" spans="1:2">
      <c r="A3671" s="52">
        <v>36544</v>
      </c>
      <c r="B3671">
        <v>8.43</v>
      </c>
    </row>
    <row r="3672" spans="1:2">
      <c r="A3672" s="52">
        <v>36545</v>
      </c>
      <c r="B3672">
        <v>8.4499999999999993</v>
      </c>
    </row>
    <row r="3673" spans="1:2">
      <c r="A3673" s="52">
        <v>36546</v>
      </c>
      <c r="B3673">
        <v>8.42</v>
      </c>
    </row>
    <row r="3674" spans="1:2">
      <c r="A3674" s="52">
        <v>36549</v>
      </c>
      <c r="B3674">
        <v>8.36</v>
      </c>
    </row>
    <row r="3675" spans="1:2">
      <c r="A3675" s="52">
        <v>36550</v>
      </c>
      <c r="B3675">
        <v>8.33</v>
      </c>
    </row>
    <row r="3676" spans="1:2">
      <c r="A3676" s="52">
        <v>36551</v>
      </c>
      <c r="B3676">
        <v>8.2799999999999994</v>
      </c>
    </row>
    <row r="3677" spans="1:2">
      <c r="A3677" s="52">
        <v>36552</v>
      </c>
      <c r="B3677">
        <v>8.23</v>
      </c>
    </row>
    <row r="3678" spans="1:2">
      <c r="A3678" s="52">
        <v>36553</v>
      </c>
      <c r="B3678">
        <v>8.26</v>
      </c>
    </row>
    <row r="3679" spans="1:2">
      <c r="A3679" s="52">
        <v>36556</v>
      </c>
      <c r="B3679">
        <v>8.36</v>
      </c>
    </row>
    <row r="3680" spans="1:2">
      <c r="A3680" s="52">
        <v>36557</v>
      </c>
      <c r="B3680">
        <v>8.27</v>
      </c>
    </row>
    <row r="3681" spans="1:2">
      <c r="A3681" s="52">
        <v>36558</v>
      </c>
      <c r="B3681">
        <v>8.2200000000000006</v>
      </c>
    </row>
    <row r="3682" spans="1:2">
      <c r="A3682" s="52">
        <v>36559</v>
      </c>
      <c r="B3682">
        <v>8.1300000000000008</v>
      </c>
    </row>
    <row r="3683" spans="1:2">
      <c r="A3683" s="52">
        <v>36560</v>
      </c>
      <c r="B3683">
        <v>8.1300000000000008</v>
      </c>
    </row>
    <row r="3684" spans="1:2">
      <c r="A3684" s="52">
        <v>36563</v>
      </c>
      <c r="B3684">
        <v>8.3000000000000007</v>
      </c>
    </row>
    <row r="3685" spans="1:2">
      <c r="A3685" s="52">
        <v>36564</v>
      </c>
      <c r="B3685">
        <v>8.18</v>
      </c>
    </row>
    <row r="3686" spans="1:2">
      <c r="A3686" s="52">
        <v>36565</v>
      </c>
      <c r="B3686">
        <v>8.26</v>
      </c>
    </row>
    <row r="3687" spans="1:2">
      <c r="A3687" s="52">
        <v>36566</v>
      </c>
      <c r="B3687">
        <v>8.39</v>
      </c>
    </row>
    <row r="3688" spans="1:2">
      <c r="A3688" s="52">
        <v>36567</v>
      </c>
      <c r="B3688">
        <v>8.36</v>
      </c>
    </row>
    <row r="3689" spans="1:2">
      <c r="A3689" s="52">
        <v>36570</v>
      </c>
      <c r="B3689">
        <v>8.3000000000000007</v>
      </c>
    </row>
    <row r="3690" spans="1:2">
      <c r="A3690" s="52">
        <v>36571</v>
      </c>
      <c r="B3690">
        <v>8.33</v>
      </c>
    </row>
    <row r="3691" spans="1:2">
      <c r="A3691" s="52">
        <v>36572</v>
      </c>
      <c r="B3691">
        <v>8.35</v>
      </c>
    </row>
    <row r="3692" spans="1:2">
      <c r="A3692" s="52">
        <v>36573</v>
      </c>
      <c r="B3692">
        <v>8.33</v>
      </c>
    </row>
    <row r="3693" spans="1:2">
      <c r="A3693" s="52">
        <v>36574</v>
      </c>
      <c r="B3693">
        <v>8.31</v>
      </c>
    </row>
    <row r="3694" spans="1:2">
      <c r="A3694" s="52">
        <v>36577</v>
      </c>
      <c r="B3694" t="s">
        <v>7113</v>
      </c>
    </row>
    <row r="3695" spans="1:2">
      <c r="A3695" s="52">
        <v>36578</v>
      </c>
      <c r="B3695">
        <v>8.24</v>
      </c>
    </row>
    <row r="3696" spans="1:2">
      <c r="A3696" s="52">
        <v>36579</v>
      </c>
      <c r="B3696">
        <v>8.2799999999999994</v>
      </c>
    </row>
    <row r="3697" spans="1:2">
      <c r="A3697" s="52">
        <v>36580</v>
      </c>
      <c r="B3697">
        <v>8.3000000000000007</v>
      </c>
    </row>
    <row r="3698" spans="1:2">
      <c r="A3698" s="52">
        <v>36581</v>
      </c>
      <c r="B3698">
        <v>8.35</v>
      </c>
    </row>
    <row r="3699" spans="1:2">
      <c r="A3699" s="52">
        <v>36584</v>
      </c>
      <c r="B3699">
        <v>8.3800000000000008</v>
      </c>
    </row>
    <row r="3700" spans="1:2">
      <c r="A3700" s="52">
        <v>36585</v>
      </c>
      <c r="B3700">
        <v>8.33</v>
      </c>
    </row>
    <row r="3701" spans="1:2">
      <c r="A3701" s="52">
        <v>36586</v>
      </c>
      <c r="B3701">
        <v>8.35</v>
      </c>
    </row>
    <row r="3702" spans="1:2">
      <c r="A3702" s="52">
        <v>36587</v>
      </c>
      <c r="B3702">
        <v>8.35</v>
      </c>
    </row>
    <row r="3703" spans="1:2">
      <c r="A3703" s="52">
        <v>36588</v>
      </c>
      <c r="B3703">
        <v>8.32</v>
      </c>
    </row>
    <row r="3704" spans="1:2">
      <c r="A3704" s="52">
        <v>36591</v>
      </c>
      <c r="B3704">
        <v>8.33</v>
      </c>
    </row>
    <row r="3705" spans="1:2">
      <c r="A3705" s="52">
        <v>36592</v>
      </c>
      <c r="B3705">
        <v>8.34</v>
      </c>
    </row>
    <row r="3706" spans="1:2">
      <c r="A3706" s="52">
        <v>36593</v>
      </c>
      <c r="B3706">
        <v>8.36</v>
      </c>
    </row>
    <row r="3707" spans="1:2">
      <c r="A3707" s="52">
        <v>36594</v>
      </c>
      <c r="B3707">
        <v>8.4</v>
      </c>
    </row>
    <row r="3708" spans="1:2">
      <c r="A3708" s="52">
        <v>36595</v>
      </c>
      <c r="B3708">
        <v>8.48</v>
      </c>
    </row>
    <row r="3709" spans="1:2">
      <c r="A3709" s="52">
        <v>36598</v>
      </c>
      <c r="B3709">
        <v>8.5299999999999994</v>
      </c>
    </row>
    <row r="3710" spans="1:2">
      <c r="A3710" s="52">
        <v>36599</v>
      </c>
      <c r="B3710">
        <v>8.4600000000000009</v>
      </c>
    </row>
    <row r="3711" spans="1:2">
      <c r="A3711" s="52">
        <v>36600</v>
      </c>
      <c r="B3711">
        <v>8.4600000000000009</v>
      </c>
    </row>
    <row r="3712" spans="1:2">
      <c r="A3712" s="52">
        <v>36601</v>
      </c>
      <c r="B3712">
        <v>8.42</v>
      </c>
    </row>
    <row r="3713" spans="1:2">
      <c r="A3713" s="52">
        <v>36602</v>
      </c>
      <c r="B3713">
        <v>8.36</v>
      </c>
    </row>
    <row r="3714" spans="1:2">
      <c r="A3714" s="52">
        <v>36605</v>
      </c>
      <c r="B3714">
        <v>8.32</v>
      </c>
    </row>
    <row r="3715" spans="1:2">
      <c r="A3715" s="52">
        <v>36606</v>
      </c>
      <c r="B3715">
        <v>8.31</v>
      </c>
    </row>
    <row r="3716" spans="1:2">
      <c r="A3716" s="52">
        <v>36607</v>
      </c>
      <c r="B3716">
        <v>8.33</v>
      </c>
    </row>
    <row r="3717" spans="1:2">
      <c r="A3717" s="52">
        <v>36608</v>
      </c>
      <c r="B3717">
        <v>8.2799999999999994</v>
      </c>
    </row>
    <row r="3718" spans="1:2">
      <c r="A3718" s="52">
        <v>36609</v>
      </c>
      <c r="B3718">
        <v>8.33</v>
      </c>
    </row>
    <row r="3719" spans="1:2">
      <c r="A3719" s="52">
        <v>36612</v>
      </c>
      <c r="B3719">
        <v>8.32</v>
      </c>
    </row>
    <row r="3720" spans="1:2">
      <c r="A3720" s="52">
        <v>36613</v>
      </c>
      <c r="B3720">
        <v>8.33</v>
      </c>
    </row>
    <row r="3721" spans="1:2">
      <c r="A3721" s="52">
        <v>36614</v>
      </c>
      <c r="B3721">
        <v>8.3800000000000008</v>
      </c>
    </row>
    <row r="3722" spans="1:2">
      <c r="A3722" s="52">
        <v>36615</v>
      </c>
      <c r="B3722">
        <v>8.36</v>
      </c>
    </row>
    <row r="3723" spans="1:2">
      <c r="A3723" s="52">
        <v>36616</v>
      </c>
      <c r="B3723">
        <v>8.33</v>
      </c>
    </row>
    <row r="3724" spans="1:2">
      <c r="A3724" s="52">
        <v>36619</v>
      </c>
      <c r="B3724">
        <v>8.3000000000000007</v>
      </c>
    </row>
    <row r="3725" spans="1:2">
      <c r="A3725" s="52">
        <v>36620</v>
      </c>
      <c r="B3725">
        <v>8.2799999999999994</v>
      </c>
    </row>
    <row r="3726" spans="1:2">
      <c r="A3726" s="52">
        <v>36621</v>
      </c>
      <c r="B3726">
        <v>8.35</v>
      </c>
    </row>
    <row r="3727" spans="1:2">
      <c r="A3727" s="52">
        <v>36622</v>
      </c>
      <c r="B3727">
        <v>8.32</v>
      </c>
    </row>
    <row r="3728" spans="1:2">
      <c r="A3728" s="52">
        <v>36623</v>
      </c>
      <c r="B3728">
        <v>8.26</v>
      </c>
    </row>
    <row r="3729" spans="1:2">
      <c r="A3729" s="52">
        <v>36626</v>
      </c>
      <c r="B3729">
        <v>8.24</v>
      </c>
    </row>
    <row r="3730" spans="1:2">
      <c r="A3730" s="52">
        <v>36627</v>
      </c>
      <c r="B3730">
        <v>8.34</v>
      </c>
    </row>
    <row r="3731" spans="1:2">
      <c r="A3731" s="52">
        <v>36628</v>
      </c>
      <c r="B3731">
        <v>8.41</v>
      </c>
    </row>
    <row r="3732" spans="1:2">
      <c r="A3732" s="52">
        <v>36629</v>
      </c>
      <c r="B3732">
        <v>8.39</v>
      </c>
    </row>
    <row r="3733" spans="1:2">
      <c r="A3733" s="52">
        <v>36630</v>
      </c>
      <c r="B3733">
        <v>8.3800000000000008</v>
      </c>
    </row>
    <row r="3734" spans="1:2">
      <c r="A3734" s="52">
        <v>36633</v>
      </c>
      <c r="B3734">
        <v>8.51</v>
      </c>
    </row>
    <row r="3735" spans="1:2">
      <c r="A3735" s="52">
        <v>36634</v>
      </c>
      <c r="B3735">
        <v>8.48</v>
      </c>
    </row>
    <row r="3736" spans="1:2">
      <c r="A3736" s="52">
        <v>36635</v>
      </c>
      <c r="B3736">
        <v>8.41</v>
      </c>
    </row>
    <row r="3737" spans="1:2">
      <c r="A3737" s="52">
        <v>36636</v>
      </c>
      <c r="B3737">
        <v>8.4</v>
      </c>
    </row>
    <row r="3738" spans="1:2">
      <c r="A3738" s="52">
        <v>36637</v>
      </c>
      <c r="B3738" t="s">
        <v>7113</v>
      </c>
    </row>
    <row r="3739" spans="1:2">
      <c r="A3739" s="52">
        <v>36640</v>
      </c>
      <c r="B3739">
        <v>8.42</v>
      </c>
    </row>
    <row r="3740" spans="1:2">
      <c r="A3740" s="52">
        <v>36641</v>
      </c>
      <c r="B3740">
        <v>8.5</v>
      </c>
    </row>
    <row r="3741" spans="1:2">
      <c r="A3741" s="52">
        <v>36642</v>
      </c>
      <c r="B3741">
        <v>8.51</v>
      </c>
    </row>
    <row r="3742" spans="1:2">
      <c r="A3742" s="52">
        <v>36643</v>
      </c>
      <c r="B3742">
        <v>8.57</v>
      </c>
    </row>
    <row r="3743" spans="1:2">
      <c r="A3743" s="52">
        <v>36644</v>
      </c>
      <c r="B3743">
        <v>8.57</v>
      </c>
    </row>
    <row r="3744" spans="1:2">
      <c r="A3744" s="52">
        <v>36647</v>
      </c>
      <c r="B3744">
        <v>8.59</v>
      </c>
    </row>
    <row r="3745" spans="1:2">
      <c r="A3745" s="52">
        <v>36648</v>
      </c>
      <c r="B3745">
        <v>8.64</v>
      </c>
    </row>
    <row r="3746" spans="1:2">
      <c r="A3746" s="52">
        <v>36649</v>
      </c>
      <c r="B3746">
        <v>8.74</v>
      </c>
    </row>
    <row r="3747" spans="1:2">
      <c r="A3747" s="52">
        <v>36650</v>
      </c>
      <c r="B3747">
        <v>8.84</v>
      </c>
    </row>
    <row r="3748" spans="1:2">
      <c r="A3748" s="52">
        <v>36651</v>
      </c>
      <c r="B3748">
        <v>8.8699999999999992</v>
      </c>
    </row>
    <row r="3749" spans="1:2">
      <c r="A3749" s="52">
        <v>36654</v>
      </c>
      <c r="B3749">
        <v>8.92</v>
      </c>
    </row>
    <row r="3750" spans="1:2">
      <c r="A3750" s="52">
        <v>36655</v>
      </c>
      <c r="B3750">
        <v>8.89</v>
      </c>
    </row>
    <row r="3751" spans="1:2">
      <c r="A3751" s="52">
        <v>36656</v>
      </c>
      <c r="B3751">
        <v>8.8800000000000008</v>
      </c>
    </row>
    <row r="3752" spans="1:2">
      <c r="A3752" s="52">
        <v>36657</v>
      </c>
      <c r="B3752">
        <v>8.92</v>
      </c>
    </row>
    <row r="3753" spans="1:2">
      <c r="A3753" s="52">
        <v>36658</v>
      </c>
      <c r="B3753">
        <v>9.0299999999999994</v>
      </c>
    </row>
    <row r="3754" spans="1:2">
      <c r="A3754" s="52">
        <v>36661</v>
      </c>
      <c r="B3754">
        <v>8.99</v>
      </c>
    </row>
    <row r="3755" spans="1:2">
      <c r="A3755" s="52">
        <v>36662</v>
      </c>
      <c r="B3755">
        <v>8.94</v>
      </c>
    </row>
    <row r="3756" spans="1:2">
      <c r="A3756" s="52">
        <v>36663</v>
      </c>
      <c r="B3756">
        <v>9.01</v>
      </c>
    </row>
    <row r="3757" spans="1:2">
      <c r="A3757" s="52">
        <v>36664</v>
      </c>
      <c r="B3757">
        <v>9.08</v>
      </c>
    </row>
    <row r="3758" spans="1:2">
      <c r="A3758" s="52">
        <v>36665</v>
      </c>
      <c r="B3758">
        <v>9.06</v>
      </c>
    </row>
    <row r="3759" spans="1:2">
      <c r="A3759" s="52">
        <v>36668</v>
      </c>
      <c r="B3759">
        <v>9.01</v>
      </c>
    </row>
    <row r="3760" spans="1:2">
      <c r="A3760" s="52">
        <v>36669</v>
      </c>
      <c r="B3760">
        <v>9</v>
      </c>
    </row>
    <row r="3761" spans="1:2">
      <c r="A3761" s="52">
        <v>36670</v>
      </c>
      <c r="B3761">
        <v>8.99</v>
      </c>
    </row>
    <row r="3762" spans="1:2">
      <c r="A3762" s="52">
        <v>36671</v>
      </c>
      <c r="B3762">
        <v>8.89</v>
      </c>
    </row>
    <row r="3763" spans="1:2">
      <c r="A3763" s="52">
        <v>36672</v>
      </c>
      <c r="B3763">
        <v>8.84</v>
      </c>
    </row>
    <row r="3764" spans="1:2">
      <c r="A3764" s="52">
        <v>36675</v>
      </c>
      <c r="B3764" t="s">
        <v>7113</v>
      </c>
    </row>
    <row r="3765" spans="1:2">
      <c r="A3765" s="52">
        <v>36676</v>
      </c>
      <c r="B3765">
        <v>8.8699999999999992</v>
      </c>
    </row>
    <row r="3766" spans="1:2">
      <c r="A3766" s="52">
        <v>36677</v>
      </c>
      <c r="B3766">
        <v>8.81</v>
      </c>
    </row>
    <row r="3767" spans="1:2">
      <c r="A3767" s="52">
        <v>36678</v>
      </c>
      <c r="B3767">
        <v>8.7100000000000009</v>
      </c>
    </row>
    <row r="3768" spans="1:2">
      <c r="A3768" s="52">
        <v>36679</v>
      </c>
      <c r="B3768">
        <v>8.65</v>
      </c>
    </row>
    <row r="3769" spans="1:2">
      <c r="A3769" s="52">
        <v>36682</v>
      </c>
      <c r="B3769">
        <v>8.56</v>
      </c>
    </row>
    <row r="3770" spans="1:2">
      <c r="A3770" s="52">
        <v>36683</v>
      </c>
      <c r="B3770">
        <v>8.5299999999999994</v>
      </c>
    </row>
    <row r="3771" spans="1:2">
      <c r="A3771" s="52">
        <v>36684</v>
      </c>
      <c r="B3771">
        <v>8.49</v>
      </c>
    </row>
    <row r="3772" spans="1:2">
      <c r="A3772" s="52">
        <v>36685</v>
      </c>
      <c r="B3772">
        <v>8.48</v>
      </c>
    </row>
    <row r="3773" spans="1:2">
      <c r="A3773" s="52">
        <v>36686</v>
      </c>
      <c r="B3773">
        <v>8.4700000000000006</v>
      </c>
    </row>
    <row r="3774" spans="1:2">
      <c r="A3774" s="52">
        <v>36689</v>
      </c>
      <c r="B3774">
        <v>8.44</v>
      </c>
    </row>
    <row r="3775" spans="1:2">
      <c r="A3775" s="52">
        <v>36690</v>
      </c>
      <c r="B3775">
        <v>8.4700000000000006</v>
      </c>
    </row>
    <row r="3776" spans="1:2">
      <c r="A3776" s="52">
        <v>36691</v>
      </c>
      <c r="B3776">
        <v>8.41</v>
      </c>
    </row>
    <row r="3777" spans="1:2">
      <c r="A3777" s="52">
        <v>36692</v>
      </c>
      <c r="B3777">
        <v>8.41</v>
      </c>
    </row>
    <row r="3778" spans="1:2">
      <c r="A3778" s="52">
        <v>36693</v>
      </c>
      <c r="B3778">
        <v>8.36</v>
      </c>
    </row>
    <row r="3779" spans="1:2">
      <c r="A3779" s="52">
        <v>36696</v>
      </c>
      <c r="B3779">
        <v>8.3800000000000008</v>
      </c>
    </row>
    <row r="3780" spans="1:2">
      <c r="A3780" s="52">
        <v>36697</v>
      </c>
      <c r="B3780">
        <v>8.39</v>
      </c>
    </row>
    <row r="3781" spans="1:2">
      <c r="A3781" s="52">
        <v>36698</v>
      </c>
      <c r="B3781">
        <v>8.4600000000000009</v>
      </c>
    </row>
    <row r="3782" spans="1:2">
      <c r="A3782" s="52">
        <v>36699</v>
      </c>
      <c r="B3782">
        <v>8.49</v>
      </c>
    </row>
    <row r="3783" spans="1:2">
      <c r="A3783" s="52">
        <v>36700</v>
      </c>
      <c r="B3783">
        <v>8.5299999999999994</v>
      </c>
    </row>
    <row r="3784" spans="1:2">
      <c r="A3784" s="52">
        <v>36703</v>
      </c>
      <c r="B3784">
        <v>8.52</v>
      </c>
    </row>
    <row r="3785" spans="1:2">
      <c r="A3785" s="52">
        <v>36704</v>
      </c>
      <c r="B3785">
        <v>8.48</v>
      </c>
    </row>
    <row r="3786" spans="1:2">
      <c r="A3786" s="52">
        <v>36705</v>
      </c>
      <c r="B3786">
        <v>8.51</v>
      </c>
    </row>
    <row r="3787" spans="1:2">
      <c r="A3787" s="52">
        <v>36706</v>
      </c>
      <c r="B3787">
        <v>8.44</v>
      </c>
    </row>
    <row r="3788" spans="1:2">
      <c r="A3788" s="52">
        <v>36707</v>
      </c>
      <c r="B3788">
        <v>8.43</v>
      </c>
    </row>
    <row r="3789" spans="1:2">
      <c r="A3789" s="52">
        <v>36710</v>
      </c>
      <c r="B3789">
        <v>8.41</v>
      </c>
    </row>
    <row r="3790" spans="1:2">
      <c r="A3790" s="52">
        <v>36711</v>
      </c>
      <c r="B3790" t="s">
        <v>7113</v>
      </c>
    </row>
    <row r="3791" spans="1:2">
      <c r="A3791" s="52">
        <v>36712</v>
      </c>
      <c r="B3791">
        <v>8.39</v>
      </c>
    </row>
    <row r="3792" spans="1:2">
      <c r="A3792" s="52">
        <v>36713</v>
      </c>
      <c r="B3792">
        <v>8.43</v>
      </c>
    </row>
    <row r="3793" spans="1:2">
      <c r="A3793" s="52">
        <v>36714</v>
      </c>
      <c r="B3793">
        <v>8.3800000000000008</v>
      </c>
    </row>
    <row r="3794" spans="1:2">
      <c r="A3794" s="52">
        <v>36717</v>
      </c>
      <c r="B3794">
        <v>8.3800000000000008</v>
      </c>
    </row>
    <row r="3795" spans="1:2">
      <c r="A3795" s="52">
        <v>36718</v>
      </c>
      <c r="B3795">
        <v>8.39</v>
      </c>
    </row>
    <row r="3796" spans="1:2">
      <c r="A3796" s="52">
        <v>36719</v>
      </c>
      <c r="B3796">
        <v>8.3800000000000008</v>
      </c>
    </row>
    <row r="3797" spans="1:2">
      <c r="A3797" s="52">
        <v>36720</v>
      </c>
      <c r="B3797">
        <v>8.31</v>
      </c>
    </row>
    <row r="3798" spans="1:2">
      <c r="A3798" s="52">
        <v>36721</v>
      </c>
      <c r="B3798">
        <v>8.34</v>
      </c>
    </row>
    <row r="3799" spans="1:2">
      <c r="A3799" s="52">
        <v>36724</v>
      </c>
      <c r="B3799">
        <v>8.39</v>
      </c>
    </row>
    <row r="3800" spans="1:2">
      <c r="A3800" s="52">
        <v>36725</v>
      </c>
      <c r="B3800">
        <v>8.3800000000000008</v>
      </c>
    </row>
    <row r="3801" spans="1:2">
      <c r="A3801" s="52">
        <v>36726</v>
      </c>
      <c r="B3801">
        <v>8.4</v>
      </c>
    </row>
    <row r="3802" spans="1:2">
      <c r="A3802" s="52">
        <v>36727</v>
      </c>
      <c r="B3802">
        <v>8.3000000000000007</v>
      </c>
    </row>
    <row r="3803" spans="1:2">
      <c r="A3803" s="52">
        <v>36728</v>
      </c>
      <c r="B3803">
        <v>8.2799999999999994</v>
      </c>
    </row>
    <row r="3804" spans="1:2">
      <c r="A3804" s="52">
        <v>36731</v>
      </c>
      <c r="B3804">
        <v>8.3000000000000007</v>
      </c>
    </row>
    <row r="3805" spans="1:2">
      <c r="A3805" s="52">
        <v>36732</v>
      </c>
      <c r="B3805">
        <v>8.3000000000000007</v>
      </c>
    </row>
    <row r="3806" spans="1:2">
      <c r="A3806" s="52">
        <v>36733</v>
      </c>
      <c r="B3806">
        <v>8.31</v>
      </c>
    </row>
    <row r="3807" spans="1:2">
      <c r="A3807" s="52">
        <v>36734</v>
      </c>
      <c r="B3807">
        <v>8.26</v>
      </c>
    </row>
    <row r="3808" spans="1:2">
      <c r="A3808" s="52">
        <v>36735</v>
      </c>
      <c r="B3808">
        <v>8.2899999999999991</v>
      </c>
    </row>
    <row r="3809" spans="1:2">
      <c r="A3809" s="52">
        <v>36738</v>
      </c>
      <c r="B3809">
        <v>8.31</v>
      </c>
    </row>
    <row r="3810" spans="1:2">
      <c r="A3810" s="52">
        <v>36739</v>
      </c>
      <c r="B3810">
        <v>8.27</v>
      </c>
    </row>
    <row r="3811" spans="1:2">
      <c r="A3811" s="52">
        <v>36740</v>
      </c>
      <c r="B3811">
        <v>8.2799999999999994</v>
      </c>
    </row>
    <row r="3812" spans="1:2">
      <c r="A3812" s="52">
        <v>36741</v>
      </c>
      <c r="B3812">
        <v>8.26</v>
      </c>
    </row>
    <row r="3813" spans="1:2">
      <c r="A3813" s="52">
        <v>36742</v>
      </c>
      <c r="B3813">
        <v>8.24</v>
      </c>
    </row>
    <row r="3814" spans="1:2">
      <c r="A3814" s="52">
        <v>36745</v>
      </c>
      <c r="B3814">
        <v>8.26</v>
      </c>
    </row>
    <row r="3815" spans="1:2">
      <c r="A3815" s="52">
        <v>36746</v>
      </c>
      <c r="B3815">
        <v>8.24</v>
      </c>
    </row>
    <row r="3816" spans="1:2">
      <c r="A3816" s="52">
        <v>36747</v>
      </c>
      <c r="B3816">
        <v>8.25</v>
      </c>
    </row>
    <row r="3817" spans="1:2">
      <c r="A3817" s="52">
        <v>36748</v>
      </c>
      <c r="B3817">
        <v>8.23</v>
      </c>
    </row>
    <row r="3818" spans="1:2">
      <c r="A3818" s="52">
        <v>36749</v>
      </c>
      <c r="B3818">
        <v>8.24</v>
      </c>
    </row>
    <row r="3819" spans="1:2">
      <c r="A3819" s="52">
        <v>36752</v>
      </c>
      <c r="B3819">
        <v>8.23</v>
      </c>
    </row>
    <row r="3820" spans="1:2">
      <c r="A3820" s="52">
        <v>36753</v>
      </c>
      <c r="B3820">
        <v>8.24</v>
      </c>
    </row>
    <row r="3821" spans="1:2">
      <c r="A3821" s="52">
        <v>36754</v>
      </c>
      <c r="B3821">
        <v>8.25</v>
      </c>
    </row>
    <row r="3822" spans="1:2">
      <c r="A3822" s="52">
        <v>36755</v>
      </c>
      <c r="B3822">
        <v>8.27</v>
      </c>
    </row>
    <row r="3823" spans="1:2">
      <c r="A3823" s="52">
        <v>36756</v>
      </c>
      <c r="B3823">
        <v>8.24</v>
      </c>
    </row>
    <row r="3824" spans="1:2">
      <c r="A3824" s="52">
        <v>36759</v>
      </c>
      <c r="B3824">
        <v>8.26</v>
      </c>
    </row>
    <row r="3825" spans="1:2">
      <c r="A3825" s="52">
        <v>36760</v>
      </c>
      <c r="B3825">
        <v>8.2899999999999991</v>
      </c>
    </row>
    <row r="3826" spans="1:2">
      <c r="A3826" s="52">
        <v>36761</v>
      </c>
      <c r="B3826">
        <v>8.26</v>
      </c>
    </row>
    <row r="3827" spans="1:2">
      <c r="A3827" s="52">
        <v>36762</v>
      </c>
      <c r="B3827">
        <v>8.2200000000000006</v>
      </c>
    </row>
    <row r="3828" spans="1:2">
      <c r="A3828" s="52">
        <v>36763</v>
      </c>
      <c r="B3828">
        <v>8.23</v>
      </c>
    </row>
    <row r="3829" spans="1:2">
      <c r="A3829" s="52">
        <v>36766</v>
      </c>
      <c r="B3829">
        <v>8.27</v>
      </c>
    </row>
    <row r="3830" spans="1:2">
      <c r="A3830" s="52">
        <v>36767</v>
      </c>
      <c r="B3830">
        <v>8.3000000000000007</v>
      </c>
    </row>
    <row r="3831" spans="1:2">
      <c r="A3831" s="52">
        <v>36768</v>
      </c>
      <c r="B3831">
        <v>8.3000000000000007</v>
      </c>
    </row>
    <row r="3832" spans="1:2">
      <c r="A3832" s="52">
        <v>36769</v>
      </c>
      <c r="B3832">
        <v>8.24</v>
      </c>
    </row>
    <row r="3833" spans="1:2">
      <c r="A3833" s="52">
        <v>36770</v>
      </c>
      <c r="B3833">
        <v>8.2200000000000006</v>
      </c>
    </row>
    <row r="3834" spans="1:2">
      <c r="A3834" s="52">
        <v>36773</v>
      </c>
      <c r="B3834" t="s">
        <v>7113</v>
      </c>
    </row>
    <row r="3835" spans="1:2">
      <c r="A3835" s="52">
        <v>36774</v>
      </c>
      <c r="B3835">
        <v>8.2200000000000006</v>
      </c>
    </row>
    <row r="3836" spans="1:2">
      <c r="A3836" s="52">
        <v>36775</v>
      </c>
      <c r="B3836">
        <v>8.26</v>
      </c>
    </row>
    <row r="3837" spans="1:2">
      <c r="A3837" s="52">
        <v>36776</v>
      </c>
      <c r="B3837">
        <v>8.27</v>
      </c>
    </row>
    <row r="3838" spans="1:2">
      <c r="A3838" s="52">
        <v>36777</v>
      </c>
      <c r="B3838">
        <v>8.25</v>
      </c>
    </row>
    <row r="3839" spans="1:2">
      <c r="A3839" s="52">
        <v>36780</v>
      </c>
      <c r="B3839">
        <v>8.2899999999999991</v>
      </c>
    </row>
    <row r="3840" spans="1:2">
      <c r="A3840" s="52">
        <v>36781</v>
      </c>
      <c r="B3840">
        <v>8.34</v>
      </c>
    </row>
    <row r="3841" spans="1:2">
      <c r="A3841" s="52">
        <v>36782</v>
      </c>
      <c r="B3841">
        <v>8.32</v>
      </c>
    </row>
    <row r="3842" spans="1:2">
      <c r="A3842" s="52">
        <v>36783</v>
      </c>
      <c r="B3842">
        <v>8.3699999999999992</v>
      </c>
    </row>
    <row r="3843" spans="1:2">
      <c r="A3843" s="52">
        <v>36784</v>
      </c>
      <c r="B3843">
        <v>8.44</v>
      </c>
    </row>
    <row r="3844" spans="1:2">
      <c r="A3844" s="52">
        <v>36787</v>
      </c>
      <c r="B3844">
        <v>8.49</v>
      </c>
    </row>
    <row r="3845" spans="1:2">
      <c r="A3845" s="52">
        <v>36788</v>
      </c>
      <c r="B3845">
        <v>8.43</v>
      </c>
    </row>
    <row r="3846" spans="1:2">
      <c r="A3846" s="52">
        <v>36789</v>
      </c>
      <c r="B3846">
        <v>8.4600000000000009</v>
      </c>
    </row>
    <row r="3847" spans="1:2">
      <c r="A3847" s="52">
        <v>36790</v>
      </c>
      <c r="B3847">
        <v>8.43</v>
      </c>
    </row>
    <row r="3848" spans="1:2">
      <c r="A3848" s="52">
        <v>36791</v>
      </c>
      <c r="B3848">
        <v>8.4</v>
      </c>
    </row>
    <row r="3849" spans="1:2">
      <c r="A3849" s="52">
        <v>36794</v>
      </c>
      <c r="B3849">
        <v>8.3699999999999992</v>
      </c>
    </row>
    <row r="3850" spans="1:2">
      <c r="A3850" s="52">
        <v>36795</v>
      </c>
      <c r="B3850">
        <v>8.33</v>
      </c>
    </row>
    <row r="3851" spans="1:2">
      <c r="A3851" s="52">
        <v>36796</v>
      </c>
      <c r="B3851">
        <v>8.3699999999999992</v>
      </c>
    </row>
    <row r="3852" spans="1:2">
      <c r="A3852" s="52">
        <v>36797</v>
      </c>
      <c r="B3852">
        <v>8.32</v>
      </c>
    </row>
    <row r="3853" spans="1:2">
      <c r="A3853" s="52">
        <v>36798</v>
      </c>
      <c r="B3853">
        <v>8.34</v>
      </c>
    </row>
    <row r="3854" spans="1:2">
      <c r="A3854" s="52">
        <v>36801</v>
      </c>
      <c r="B3854">
        <v>8.41</v>
      </c>
    </row>
    <row r="3855" spans="1:2">
      <c r="A3855" s="52">
        <v>36802</v>
      </c>
      <c r="B3855">
        <v>8.41</v>
      </c>
    </row>
    <row r="3856" spans="1:2">
      <c r="A3856" s="52">
        <v>36803</v>
      </c>
      <c r="B3856">
        <v>8.41</v>
      </c>
    </row>
    <row r="3857" spans="1:2">
      <c r="A3857" s="52">
        <v>36804</v>
      </c>
      <c r="B3857">
        <v>8.39</v>
      </c>
    </row>
    <row r="3858" spans="1:2">
      <c r="A3858" s="52">
        <v>36805</v>
      </c>
      <c r="B3858">
        <v>8.35</v>
      </c>
    </row>
    <row r="3859" spans="1:2">
      <c r="A3859" s="52">
        <v>36808</v>
      </c>
      <c r="B3859" t="s">
        <v>7113</v>
      </c>
    </row>
    <row r="3860" spans="1:2">
      <c r="A3860" s="52">
        <v>36809</v>
      </c>
      <c r="B3860">
        <v>8.34</v>
      </c>
    </row>
    <row r="3861" spans="1:2">
      <c r="A3861" s="52">
        <v>36810</v>
      </c>
      <c r="B3861">
        <v>8.3800000000000008</v>
      </c>
    </row>
    <row r="3862" spans="1:2">
      <c r="A3862" s="52">
        <v>36811</v>
      </c>
      <c r="B3862">
        <v>8.3699999999999992</v>
      </c>
    </row>
    <row r="3863" spans="1:2">
      <c r="A3863" s="52">
        <v>36812</v>
      </c>
      <c r="B3863">
        <v>8.3699999999999992</v>
      </c>
    </row>
    <row r="3864" spans="1:2">
      <c r="A3864" s="52">
        <v>36815</v>
      </c>
      <c r="B3864">
        <v>8.3699999999999992</v>
      </c>
    </row>
    <row r="3865" spans="1:2">
      <c r="A3865" s="52">
        <v>36816</v>
      </c>
      <c r="B3865">
        <v>8.32</v>
      </c>
    </row>
    <row r="3866" spans="1:2">
      <c r="A3866" s="52">
        <v>36817</v>
      </c>
      <c r="B3866">
        <v>8.34</v>
      </c>
    </row>
    <row r="3867" spans="1:2">
      <c r="A3867" s="52">
        <v>36818</v>
      </c>
      <c r="B3867">
        <v>8.32</v>
      </c>
    </row>
    <row r="3868" spans="1:2">
      <c r="A3868" s="52">
        <v>36819</v>
      </c>
      <c r="B3868">
        <v>8.2899999999999991</v>
      </c>
    </row>
    <row r="3869" spans="1:2">
      <c r="A3869" s="52">
        <v>36822</v>
      </c>
      <c r="B3869">
        <v>8.27</v>
      </c>
    </row>
    <row r="3870" spans="1:2">
      <c r="A3870" s="52">
        <v>36823</v>
      </c>
      <c r="B3870">
        <v>8.2899999999999991</v>
      </c>
    </row>
    <row r="3871" spans="1:2">
      <c r="A3871" s="52">
        <v>36824</v>
      </c>
      <c r="B3871">
        <v>8.32</v>
      </c>
    </row>
    <row r="3872" spans="1:2">
      <c r="A3872" s="52">
        <v>36825</v>
      </c>
      <c r="B3872">
        <v>8.2899999999999991</v>
      </c>
    </row>
    <row r="3873" spans="1:2">
      <c r="A3873" s="52">
        <v>36826</v>
      </c>
      <c r="B3873">
        <v>8.3000000000000007</v>
      </c>
    </row>
    <row r="3874" spans="1:2">
      <c r="A3874" s="52">
        <v>36829</v>
      </c>
      <c r="B3874">
        <v>8.3000000000000007</v>
      </c>
    </row>
    <row r="3875" spans="1:2">
      <c r="A3875" s="52">
        <v>36830</v>
      </c>
      <c r="B3875">
        <v>8.33</v>
      </c>
    </row>
    <row r="3876" spans="1:2">
      <c r="A3876" s="52">
        <v>36831</v>
      </c>
      <c r="B3876">
        <v>8.31</v>
      </c>
    </row>
    <row r="3877" spans="1:2">
      <c r="A3877" s="52">
        <v>36832</v>
      </c>
      <c r="B3877">
        <v>8.2799999999999994</v>
      </c>
    </row>
    <row r="3878" spans="1:2">
      <c r="A3878" s="52">
        <v>36833</v>
      </c>
      <c r="B3878">
        <v>8.35</v>
      </c>
    </row>
    <row r="3879" spans="1:2">
      <c r="A3879" s="52">
        <v>36836</v>
      </c>
      <c r="B3879">
        <v>8.3699999999999992</v>
      </c>
    </row>
    <row r="3880" spans="1:2">
      <c r="A3880" s="52">
        <v>36837</v>
      </c>
      <c r="B3880">
        <v>8.3699999999999992</v>
      </c>
    </row>
    <row r="3881" spans="1:2">
      <c r="A3881" s="52">
        <v>36838</v>
      </c>
      <c r="B3881">
        <v>8.35</v>
      </c>
    </row>
    <row r="3882" spans="1:2">
      <c r="A3882" s="52">
        <v>36839</v>
      </c>
      <c r="B3882">
        <v>8.32</v>
      </c>
    </row>
    <row r="3883" spans="1:2">
      <c r="A3883" s="52">
        <v>36840</v>
      </c>
      <c r="B3883">
        <v>8.32</v>
      </c>
    </row>
    <row r="3884" spans="1:2">
      <c r="A3884" s="52">
        <v>36843</v>
      </c>
      <c r="B3884">
        <v>8.2899999999999991</v>
      </c>
    </row>
    <row r="3885" spans="1:2">
      <c r="A3885" s="52">
        <v>36844</v>
      </c>
      <c r="B3885">
        <v>8.2799999999999994</v>
      </c>
    </row>
    <row r="3886" spans="1:2">
      <c r="A3886" s="52">
        <v>36845</v>
      </c>
      <c r="B3886">
        <v>8.24</v>
      </c>
    </row>
    <row r="3887" spans="1:2">
      <c r="A3887" s="52">
        <v>36846</v>
      </c>
      <c r="B3887">
        <v>8.2200000000000006</v>
      </c>
    </row>
    <row r="3888" spans="1:2">
      <c r="A3888" s="52">
        <v>36847</v>
      </c>
      <c r="B3888">
        <v>8.2899999999999991</v>
      </c>
    </row>
    <row r="3889" spans="1:2">
      <c r="A3889" s="52">
        <v>36850</v>
      </c>
      <c r="B3889">
        <v>8.2899999999999991</v>
      </c>
    </row>
    <row r="3890" spans="1:2">
      <c r="A3890" s="52">
        <v>36851</v>
      </c>
      <c r="B3890">
        <v>8.31</v>
      </c>
    </row>
    <row r="3891" spans="1:2">
      <c r="A3891" s="52">
        <v>36852</v>
      </c>
      <c r="B3891">
        <v>8.23</v>
      </c>
    </row>
    <row r="3892" spans="1:2">
      <c r="A3892" s="52">
        <v>36853</v>
      </c>
      <c r="B3892" t="s">
        <v>7113</v>
      </c>
    </row>
    <row r="3893" spans="1:2">
      <c r="A3893" s="52">
        <v>36854</v>
      </c>
      <c r="B3893">
        <v>8.26</v>
      </c>
    </row>
    <row r="3894" spans="1:2">
      <c r="A3894" s="52">
        <v>36857</v>
      </c>
      <c r="B3894">
        <v>8.2899999999999991</v>
      </c>
    </row>
    <row r="3895" spans="1:2">
      <c r="A3895" s="52">
        <v>36858</v>
      </c>
      <c r="B3895">
        <v>8.19</v>
      </c>
    </row>
    <row r="3896" spans="1:2">
      <c r="A3896" s="52">
        <v>36859</v>
      </c>
      <c r="B3896">
        <v>8.18</v>
      </c>
    </row>
    <row r="3897" spans="1:2">
      <c r="A3897" s="52">
        <v>36860</v>
      </c>
      <c r="B3897">
        <v>8.1199999999999992</v>
      </c>
    </row>
    <row r="3898" spans="1:2">
      <c r="A3898" s="52">
        <v>36861</v>
      </c>
      <c r="B3898">
        <v>8.18</v>
      </c>
    </row>
    <row r="3899" spans="1:2">
      <c r="A3899" s="52">
        <v>36864</v>
      </c>
      <c r="B3899">
        <v>8.19</v>
      </c>
    </row>
    <row r="3900" spans="1:2">
      <c r="A3900" s="52">
        <v>36865</v>
      </c>
      <c r="B3900">
        <v>8.1199999999999992</v>
      </c>
    </row>
    <row r="3901" spans="1:2">
      <c r="A3901" s="52">
        <v>36866</v>
      </c>
      <c r="B3901">
        <v>8.0500000000000007</v>
      </c>
    </row>
    <row r="3902" spans="1:2">
      <c r="A3902" s="52">
        <v>36867</v>
      </c>
      <c r="B3902">
        <v>8.0399999999999991</v>
      </c>
    </row>
    <row r="3903" spans="1:2">
      <c r="A3903" s="52">
        <v>36868</v>
      </c>
      <c r="B3903">
        <v>8.09</v>
      </c>
    </row>
    <row r="3904" spans="1:2">
      <c r="A3904" s="52">
        <v>36871</v>
      </c>
      <c r="B3904">
        <v>8.08</v>
      </c>
    </row>
    <row r="3905" spans="1:2">
      <c r="A3905" s="52">
        <v>36872</v>
      </c>
      <c r="B3905">
        <v>8.08</v>
      </c>
    </row>
    <row r="3906" spans="1:2">
      <c r="A3906" s="52">
        <v>36873</v>
      </c>
      <c r="B3906">
        <v>8.0299999999999994</v>
      </c>
    </row>
    <row r="3907" spans="1:2">
      <c r="A3907" s="52">
        <v>36874</v>
      </c>
      <c r="B3907">
        <v>8</v>
      </c>
    </row>
    <row r="3908" spans="1:2">
      <c r="A3908" s="52">
        <v>36875</v>
      </c>
      <c r="B3908">
        <v>7.97</v>
      </c>
    </row>
    <row r="3909" spans="1:2">
      <c r="A3909" s="52">
        <v>36878</v>
      </c>
      <c r="B3909">
        <v>7.98</v>
      </c>
    </row>
    <row r="3910" spans="1:2">
      <c r="A3910" s="52">
        <v>36879</v>
      </c>
      <c r="B3910">
        <v>8</v>
      </c>
    </row>
    <row r="3911" spans="1:2">
      <c r="A3911" s="52">
        <v>36880</v>
      </c>
      <c r="B3911">
        <v>7.95</v>
      </c>
    </row>
    <row r="3912" spans="1:2">
      <c r="A3912" s="52">
        <v>36881</v>
      </c>
      <c r="B3912">
        <v>7.92</v>
      </c>
    </row>
    <row r="3913" spans="1:2">
      <c r="A3913" s="52">
        <v>36882</v>
      </c>
      <c r="B3913">
        <v>7.92</v>
      </c>
    </row>
    <row r="3914" spans="1:2">
      <c r="A3914" s="52">
        <v>36885</v>
      </c>
      <c r="B3914" t="s">
        <v>7113</v>
      </c>
    </row>
    <row r="3915" spans="1:2">
      <c r="A3915" s="52">
        <v>36886</v>
      </c>
      <c r="B3915">
        <v>7.93</v>
      </c>
    </row>
    <row r="3916" spans="1:2">
      <c r="A3916" s="52">
        <v>36887</v>
      </c>
      <c r="B3916">
        <v>7.97</v>
      </c>
    </row>
    <row r="3917" spans="1:2">
      <c r="A3917" s="52">
        <v>36888</v>
      </c>
      <c r="B3917">
        <v>7.96</v>
      </c>
    </row>
    <row r="3918" spans="1:2">
      <c r="A3918" s="52">
        <v>36889</v>
      </c>
      <c r="B3918">
        <v>8</v>
      </c>
    </row>
    <row r="3919" spans="1:2">
      <c r="A3919" s="52">
        <v>36892</v>
      </c>
      <c r="B3919" t="s">
        <v>7113</v>
      </c>
    </row>
    <row r="3920" spans="1:2">
      <c r="A3920" s="52">
        <v>36893</v>
      </c>
      <c r="B3920">
        <v>7.91</v>
      </c>
    </row>
    <row r="3921" spans="1:2">
      <c r="A3921" s="52">
        <v>36894</v>
      </c>
      <c r="B3921">
        <v>7.97</v>
      </c>
    </row>
    <row r="3922" spans="1:2">
      <c r="A3922" s="52">
        <v>36895</v>
      </c>
      <c r="B3922">
        <v>7.94</v>
      </c>
    </row>
    <row r="3923" spans="1:2">
      <c r="A3923" s="52">
        <v>36896</v>
      </c>
      <c r="B3923">
        <v>7.92</v>
      </c>
    </row>
    <row r="3924" spans="1:2">
      <c r="A3924" s="52">
        <v>36899</v>
      </c>
      <c r="B3924">
        <v>7.88</v>
      </c>
    </row>
    <row r="3925" spans="1:2">
      <c r="A3925" s="52">
        <v>36900</v>
      </c>
      <c r="B3925">
        <v>7.9</v>
      </c>
    </row>
    <row r="3926" spans="1:2">
      <c r="A3926" s="52">
        <v>36901</v>
      </c>
      <c r="B3926">
        <v>7.93</v>
      </c>
    </row>
    <row r="3927" spans="1:2">
      <c r="A3927" s="52">
        <v>36902</v>
      </c>
      <c r="B3927">
        <v>7.99</v>
      </c>
    </row>
    <row r="3928" spans="1:2">
      <c r="A3928" s="52">
        <v>36903</v>
      </c>
      <c r="B3928">
        <v>8.0500000000000007</v>
      </c>
    </row>
    <row r="3929" spans="1:2">
      <c r="A3929" s="52">
        <v>36906</v>
      </c>
      <c r="B3929" t="s">
        <v>7113</v>
      </c>
    </row>
    <row r="3930" spans="1:2">
      <c r="A3930" s="52">
        <v>36907</v>
      </c>
      <c r="B3930">
        <v>7.97</v>
      </c>
    </row>
    <row r="3931" spans="1:2">
      <c r="A3931" s="52">
        <v>36908</v>
      </c>
      <c r="B3931">
        <v>7.91</v>
      </c>
    </row>
    <row r="3932" spans="1:2">
      <c r="A3932" s="52">
        <v>36909</v>
      </c>
      <c r="B3932">
        <v>7.84</v>
      </c>
    </row>
    <row r="3933" spans="1:2">
      <c r="A3933" s="52">
        <v>36910</v>
      </c>
      <c r="B3933">
        <v>7.89</v>
      </c>
    </row>
    <row r="3934" spans="1:2">
      <c r="A3934" s="52">
        <v>36913</v>
      </c>
      <c r="B3934">
        <v>7.96</v>
      </c>
    </row>
    <row r="3935" spans="1:2">
      <c r="A3935" s="52">
        <v>36914</v>
      </c>
      <c r="B3935">
        <v>7.97</v>
      </c>
    </row>
    <row r="3936" spans="1:2">
      <c r="A3936" s="52">
        <v>36915</v>
      </c>
      <c r="B3936">
        <v>7.94</v>
      </c>
    </row>
    <row r="3937" spans="1:2">
      <c r="A3937" s="52">
        <v>36916</v>
      </c>
      <c r="B3937">
        <v>7.92</v>
      </c>
    </row>
    <row r="3938" spans="1:2">
      <c r="A3938" s="52">
        <v>36917</v>
      </c>
      <c r="B3938">
        <v>7.94</v>
      </c>
    </row>
    <row r="3939" spans="1:2">
      <c r="A3939" s="52">
        <v>36920</v>
      </c>
      <c r="B3939">
        <v>7.97</v>
      </c>
    </row>
    <row r="3940" spans="1:2">
      <c r="A3940" s="52">
        <v>36921</v>
      </c>
      <c r="B3940">
        <v>7.89</v>
      </c>
    </row>
    <row r="3941" spans="1:2">
      <c r="A3941" s="52">
        <v>36922</v>
      </c>
      <c r="B3941">
        <v>7.81</v>
      </c>
    </row>
    <row r="3942" spans="1:2">
      <c r="A3942" s="52">
        <v>36923</v>
      </c>
      <c r="B3942">
        <v>7.73</v>
      </c>
    </row>
    <row r="3943" spans="1:2">
      <c r="A3943" s="52">
        <v>36924</v>
      </c>
      <c r="B3943">
        <v>7.8</v>
      </c>
    </row>
    <row r="3944" spans="1:2">
      <c r="A3944" s="52">
        <v>36927</v>
      </c>
      <c r="B3944">
        <v>7.77</v>
      </c>
    </row>
    <row r="3945" spans="1:2">
      <c r="A3945" s="52">
        <v>36928</v>
      </c>
      <c r="B3945">
        <v>7.8</v>
      </c>
    </row>
    <row r="3946" spans="1:2">
      <c r="A3946" s="52">
        <v>36929</v>
      </c>
      <c r="B3946">
        <v>7.87</v>
      </c>
    </row>
    <row r="3947" spans="1:2">
      <c r="A3947" s="52">
        <v>36930</v>
      </c>
      <c r="B3947">
        <v>7.88</v>
      </c>
    </row>
    <row r="3948" spans="1:2">
      <c r="A3948" s="52">
        <v>36931</v>
      </c>
      <c r="B3948">
        <v>7.82</v>
      </c>
    </row>
    <row r="3949" spans="1:2">
      <c r="A3949" s="52">
        <v>36934</v>
      </c>
      <c r="B3949">
        <v>7.87</v>
      </c>
    </row>
    <row r="3950" spans="1:2">
      <c r="A3950" s="52">
        <v>36935</v>
      </c>
      <c r="B3950">
        <v>7.89</v>
      </c>
    </row>
    <row r="3951" spans="1:2">
      <c r="A3951" s="52">
        <v>36936</v>
      </c>
      <c r="B3951">
        <v>7.9</v>
      </c>
    </row>
    <row r="3952" spans="1:2">
      <c r="A3952" s="52">
        <v>36937</v>
      </c>
      <c r="B3952">
        <v>7.96</v>
      </c>
    </row>
    <row r="3953" spans="1:2">
      <c r="A3953" s="52">
        <v>36938</v>
      </c>
      <c r="B3953">
        <v>7.92</v>
      </c>
    </row>
    <row r="3954" spans="1:2">
      <c r="A3954" s="52">
        <v>36941</v>
      </c>
      <c r="B3954" t="s">
        <v>7113</v>
      </c>
    </row>
    <row r="3955" spans="1:2">
      <c r="A3955" s="52">
        <v>36942</v>
      </c>
      <c r="B3955">
        <v>7.92</v>
      </c>
    </row>
    <row r="3956" spans="1:2">
      <c r="A3956" s="52">
        <v>36943</v>
      </c>
      <c r="B3956">
        <v>7.96</v>
      </c>
    </row>
    <row r="3957" spans="1:2">
      <c r="A3957" s="52">
        <v>36944</v>
      </c>
      <c r="B3957">
        <v>7.99</v>
      </c>
    </row>
    <row r="3958" spans="1:2">
      <c r="A3958" s="52">
        <v>36945</v>
      </c>
      <c r="B3958">
        <v>7.96</v>
      </c>
    </row>
    <row r="3959" spans="1:2">
      <c r="A3959" s="52">
        <v>36948</v>
      </c>
      <c r="B3959">
        <v>7.94</v>
      </c>
    </row>
    <row r="3960" spans="1:2">
      <c r="A3960" s="52">
        <v>36949</v>
      </c>
      <c r="B3960">
        <v>7.82</v>
      </c>
    </row>
    <row r="3961" spans="1:2">
      <c r="A3961" s="52">
        <v>36950</v>
      </c>
      <c r="B3961">
        <v>7.8</v>
      </c>
    </row>
    <row r="3962" spans="1:2">
      <c r="A3962" s="52">
        <v>36951</v>
      </c>
      <c r="B3962">
        <v>7.75</v>
      </c>
    </row>
    <row r="3963" spans="1:2">
      <c r="A3963" s="52">
        <v>36952</v>
      </c>
      <c r="B3963">
        <v>7.82</v>
      </c>
    </row>
    <row r="3964" spans="1:2">
      <c r="A3964" s="52">
        <v>36955</v>
      </c>
      <c r="B3964">
        <v>7.81</v>
      </c>
    </row>
    <row r="3965" spans="1:2">
      <c r="A3965" s="52">
        <v>36956</v>
      </c>
      <c r="B3965">
        <v>7.84</v>
      </c>
    </row>
    <row r="3966" spans="1:2">
      <c r="A3966" s="52">
        <v>36957</v>
      </c>
      <c r="B3966">
        <v>7.77</v>
      </c>
    </row>
    <row r="3967" spans="1:2">
      <c r="A3967" s="52">
        <v>36958</v>
      </c>
      <c r="B3967">
        <v>7.76</v>
      </c>
    </row>
    <row r="3968" spans="1:2">
      <c r="A3968" s="52">
        <v>36959</v>
      </c>
      <c r="B3968">
        <v>7.77</v>
      </c>
    </row>
    <row r="3969" spans="1:2">
      <c r="A3969" s="52">
        <v>36962</v>
      </c>
      <c r="B3969">
        <v>7.78</v>
      </c>
    </row>
    <row r="3970" spans="1:2">
      <c r="A3970" s="52">
        <v>36963</v>
      </c>
      <c r="B3970">
        <v>7.8</v>
      </c>
    </row>
    <row r="3971" spans="1:2">
      <c r="A3971" s="52">
        <v>36964</v>
      </c>
      <c r="B3971">
        <v>7.82</v>
      </c>
    </row>
    <row r="3972" spans="1:2">
      <c r="A3972" s="52">
        <v>36965</v>
      </c>
      <c r="B3972">
        <v>7.84</v>
      </c>
    </row>
    <row r="3973" spans="1:2">
      <c r="A3973" s="52">
        <v>36966</v>
      </c>
      <c r="B3973">
        <v>7.81</v>
      </c>
    </row>
    <row r="3974" spans="1:2">
      <c r="A3974" s="52">
        <v>36969</v>
      </c>
      <c r="B3974">
        <v>7.84</v>
      </c>
    </row>
    <row r="3975" spans="1:2">
      <c r="A3975" s="52">
        <v>36970</v>
      </c>
      <c r="B3975">
        <v>7.84</v>
      </c>
    </row>
    <row r="3976" spans="1:2">
      <c r="A3976" s="52">
        <v>36971</v>
      </c>
      <c r="B3976">
        <v>7.83</v>
      </c>
    </row>
    <row r="3977" spans="1:2">
      <c r="A3977" s="52">
        <v>36972</v>
      </c>
      <c r="B3977">
        <v>7.8</v>
      </c>
    </row>
    <row r="3978" spans="1:2">
      <c r="A3978" s="52">
        <v>36973</v>
      </c>
      <c r="B3978">
        <v>7.84</v>
      </c>
    </row>
    <row r="3979" spans="1:2">
      <c r="A3979" s="52">
        <v>36976</v>
      </c>
      <c r="B3979">
        <v>7.9</v>
      </c>
    </row>
    <row r="3980" spans="1:2">
      <c r="A3980" s="52">
        <v>36977</v>
      </c>
      <c r="B3980">
        <v>7.98</v>
      </c>
    </row>
    <row r="3981" spans="1:2">
      <c r="A3981" s="52">
        <v>36978</v>
      </c>
      <c r="B3981">
        <v>8</v>
      </c>
    </row>
    <row r="3982" spans="1:2">
      <c r="A3982" s="52">
        <v>36979</v>
      </c>
      <c r="B3982">
        <v>8</v>
      </c>
    </row>
    <row r="3983" spans="1:2">
      <c r="A3983" s="52">
        <v>36980</v>
      </c>
      <c r="B3983">
        <v>7.97</v>
      </c>
    </row>
    <row r="3984" spans="1:2">
      <c r="A3984" s="52">
        <v>36983</v>
      </c>
      <c r="B3984">
        <v>7.98</v>
      </c>
    </row>
    <row r="3985" spans="1:2">
      <c r="A3985" s="52">
        <v>36984</v>
      </c>
      <c r="B3985">
        <v>7.97</v>
      </c>
    </row>
    <row r="3986" spans="1:2">
      <c r="A3986" s="52">
        <v>36985</v>
      </c>
      <c r="B3986">
        <v>7.98</v>
      </c>
    </row>
    <row r="3987" spans="1:2">
      <c r="A3987" s="52">
        <v>36986</v>
      </c>
      <c r="B3987">
        <v>8.01</v>
      </c>
    </row>
    <row r="3988" spans="1:2">
      <c r="A3988" s="52">
        <v>36987</v>
      </c>
      <c r="B3988">
        <v>7.95</v>
      </c>
    </row>
    <row r="3989" spans="1:2">
      <c r="A3989" s="52">
        <v>36990</v>
      </c>
      <c r="B3989">
        <v>7.97</v>
      </c>
    </row>
    <row r="3990" spans="1:2">
      <c r="A3990" s="52">
        <v>36991</v>
      </c>
      <c r="B3990">
        <v>8.08</v>
      </c>
    </row>
    <row r="3991" spans="1:2">
      <c r="A3991" s="52">
        <v>36992</v>
      </c>
      <c r="B3991">
        <v>8.08</v>
      </c>
    </row>
    <row r="3992" spans="1:2">
      <c r="A3992" s="52">
        <v>36993</v>
      </c>
      <c r="B3992">
        <v>8.09</v>
      </c>
    </row>
    <row r="3993" spans="1:2">
      <c r="A3993" s="52">
        <v>36994</v>
      </c>
      <c r="B3993" t="s">
        <v>7113</v>
      </c>
    </row>
    <row r="3994" spans="1:2">
      <c r="A3994" s="52">
        <v>36997</v>
      </c>
      <c r="B3994">
        <v>8.18</v>
      </c>
    </row>
    <row r="3995" spans="1:2">
      <c r="A3995" s="52">
        <v>36998</v>
      </c>
      <c r="B3995">
        <v>8.14</v>
      </c>
    </row>
    <row r="3996" spans="1:2">
      <c r="A3996" s="52">
        <v>36999</v>
      </c>
      <c r="B3996">
        <v>8.09</v>
      </c>
    </row>
    <row r="3997" spans="1:2">
      <c r="A3997" s="52">
        <v>37000</v>
      </c>
      <c r="B3997">
        <v>8.18</v>
      </c>
    </row>
    <row r="3998" spans="1:2">
      <c r="A3998" s="52">
        <v>37001</v>
      </c>
      <c r="B3998">
        <v>8.16</v>
      </c>
    </row>
    <row r="3999" spans="1:2">
      <c r="A3999" s="52">
        <v>37004</v>
      </c>
      <c r="B3999">
        <v>8.1</v>
      </c>
    </row>
    <row r="4000" spans="1:2">
      <c r="A4000" s="52">
        <v>37005</v>
      </c>
      <c r="B4000">
        <v>8.07</v>
      </c>
    </row>
    <row r="4001" spans="1:2">
      <c r="A4001" s="52">
        <v>37006</v>
      </c>
      <c r="B4001">
        <v>8.1300000000000008</v>
      </c>
    </row>
    <row r="4002" spans="1:2">
      <c r="A4002" s="52">
        <v>37007</v>
      </c>
      <c r="B4002">
        <v>8.0299999999999994</v>
      </c>
    </row>
    <row r="4003" spans="1:2">
      <c r="A4003" s="52">
        <v>37008</v>
      </c>
      <c r="B4003">
        <v>8.1</v>
      </c>
    </row>
    <row r="4004" spans="1:2">
      <c r="A4004" s="52">
        <v>37011</v>
      </c>
      <c r="B4004">
        <v>8.08</v>
      </c>
    </row>
    <row r="4005" spans="1:2">
      <c r="A4005" s="52">
        <v>37012</v>
      </c>
      <c r="B4005">
        <v>8.0500000000000007</v>
      </c>
    </row>
    <row r="4006" spans="1:2">
      <c r="A4006" s="52">
        <v>37013</v>
      </c>
      <c r="B4006">
        <v>8.01</v>
      </c>
    </row>
    <row r="4007" spans="1:2">
      <c r="A4007" s="52">
        <v>37014</v>
      </c>
      <c r="B4007">
        <v>7.92</v>
      </c>
    </row>
    <row r="4008" spans="1:2">
      <c r="A4008" s="52">
        <v>37015</v>
      </c>
      <c r="B4008">
        <v>7.94</v>
      </c>
    </row>
    <row r="4009" spans="1:2">
      <c r="A4009" s="52">
        <v>37018</v>
      </c>
      <c r="B4009">
        <v>7.96</v>
      </c>
    </row>
    <row r="4010" spans="1:2">
      <c r="A4010" s="52">
        <v>37019</v>
      </c>
      <c r="B4010">
        <v>8</v>
      </c>
    </row>
    <row r="4011" spans="1:2">
      <c r="A4011" s="52">
        <v>37020</v>
      </c>
      <c r="B4011">
        <v>7.96</v>
      </c>
    </row>
    <row r="4012" spans="1:2">
      <c r="A4012" s="52">
        <v>37021</v>
      </c>
      <c r="B4012">
        <v>8.0500000000000007</v>
      </c>
    </row>
    <row r="4013" spans="1:2">
      <c r="A4013" s="52">
        <v>37022</v>
      </c>
      <c r="B4013">
        <v>8.18</v>
      </c>
    </row>
    <row r="4014" spans="1:2">
      <c r="A4014" s="52">
        <v>37025</v>
      </c>
      <c r="B4014">
        <v>8.14</v>
      </c>
    </row>
    <row r="4015" spans="1:2">
      <c r="A4015" s="52">
        <v>37026</v>
      </c>
      <c r="B4015">
        <v>8.19</v>
      </c>
    </row>
    <row r="4016" spans="1:2">
      <c r="A4016" s="52">
        <v>37027</v>
      </c>
      <c r="B4016">
        <v>8.14</v>
      </c>
    </row>
    <row r="4017" spans="1:2">
      <c r="A4017" s="52">
        <v>37028</v>
      </c>
      <c r="B4017">
        <v>8.07</v>
      </c>
    </row>
    <row r="4018" spans="1:2">
      <c r="A4018" s="52">
        <v>37029</v>
      </c>
      <c r="B4018">
        <v>8.0299999999999994</v>
      </c>
    </row>
    <row r="4019" spans="1:2">
      <c r="A4019" s="52">
        <v>37032</v>
      </c>
      <c r="B4019">
        <v>8.02</v>
      </c>
    </row>
    <row r="4020" spans="1:2">
      <c r="A4020" s="52">
        <v>37033</v>
      </c>
      <c r="B4020">
        <v>8.0500000000000007</v>
      </c>
    </row>
    <row r="4021" spans="1:2">
      <c r="A4021" s="52">
        <v>37034</v>
      </c>
      <c r="B4021">
        <v>8.1</v>
      </c>
    </row>
    <row r="4022" spans="1:2">
      <c r="A4022" s="52">
        <v>37035</v>
      </c>
      <c r="B4022">
        <v>8.17</v>
      </c>
    </row>
    <row r="4023" spans="1:2">
      <c r="A4023" s="52">
        <v>37036</v>
      </c>
      <c r="B4023">
        <v>8.17</v>
      </c>
    </row>
    <row r="4024" spans="1:2">
      <c r="A4024" s="52">
        <v>37039</v>
      </c>
      <c r="B4024" t="s">
        <v>7113</v>
      </c>
    </row>
    <row r="4025" spans="1:2">
      <c r="A4025" s="52">
        <v>37040</v>
      </c>
      <c r="B4025">
        <v>8.18</v>
      </c>
    </row>
    <row r="4026" spans="1:2">
      <c r="A4026" s="52">
        <v>37041</v>
      </c>
      <c r="B4026">
        <v>8.17</v>
      </c>
    </row>
    <row r="4027" spans="1:2">
      <c r="A4027" s="52">
        <v>37042</v>
      </c>
      <c r="B4027">
        <v>8.08</v>
      </c>
    </row>
    <row r="4028" spans="1:2">
      <c r="A4028" s="52">
        <v>37043</v>
      </c>
      <c r="B4028">
        <v>8.02</v>
      </c>
    </row>
    <row r="4029" spans="1:2">
      <c r="A4029" s="52">
        <v>37046</v>
      </c>
      <c r="B4029">
        <v>8</v>
      </c>
    </row>
    <row r="4030" spans="1:2">
      <c r="A4030" s="52">
        <v>37047</v>
      </c>
      <c r="B4030">
        <v>7.95</v>
      </c>
    </row>
    <row r="4031" spans="1:2">
      <c r="A4031" s="52">
        <v>37048</v>
      </c>
      <c r="B4031">
        <v>7.96</v>
      </c>
    </row>
    <row r="4032" spans="1:2">
      <c r="A4032" s="52">
        <v>37049</v>
      </c>
      <c r="B4032">
        <v>8.01</v>
      </c>
    </row>
    <row r="4033" spans="1:2">
      <c r="A4033" s="52">
        <v>37050</v>
      </c>
      <c r="B4033">
        <v>8.0299999999999994</v>
      </c>
    </row>
    <row r="4034" spans="1:2">
      <c r="A4034" s="52">
        <v>37053</v>
      </c>
      <c r="B4034">
        <v>7.98</v>
      </c>
    </row>
    <row r="4035" spans="1:2">
      <c r="A4035" s="52">
        <v>37054</v>
      </c>
      <c r="B4035">
        <v>7.95</v>
      </c>
    </row>
    <row r="4036" spans="1:2">
      <c r="A4036" s="52">
        <v>37055</v>
      </c>
      <c r="B4036">
        <v>7.95</v>
      </c>
    </row>
    <row r="4037" spans="1:2">
      <c r="A4037" s="52">
        <v>37056</v>
      </c>
      <c r="B4037">
        <v>7.93</v>
      </c>
    </row>
    <row r="4038" spans="1:2">
      <c r="A4038" s="52">
        <v>37057</v>
      </c>
      <c r="B4038">
        <v>7.98</v>
      </c>
    </row>
    <row r="4039" spans="1:2">
      <c r="A4039" s="52">
        <v>37060</v>
      </c>
      <c r="B4039">
        <v>8</v>
      </c>
    </row>
    <row r="4040" spans="1:2">
      <c r="A4040" s="52">
        <v>37061</v>
      </c>
      <c r="B4040">
        <v>7.99</v>
      </c>
    </row>
    <row r="4041" spans="1:2">
      <c r="A4041" s="52">
        <v>37062</v>
      </c>
      <c r="B4041">
        <v>7.98</v>
      </c>
    </row>
    <row r="4042" spans="1:2">
      <c r="A4042" s="52">
        <v>37063</v>
      </c>
      <c r="B4042">
        <v>7.96</v>
      </c>
    </row>
    <row r="4043" spans="1:2">
      <c r="A4043" s="52">
        <v>37064</v>
      </c>
      <c r="B4043">
        <v>7.89</v>
      </c>
    </row>
    <row r="4044" spans="1:2">
      <c r="A4044" s="52">
        <v>37067</v>
      </c>
      <c r="B4044">
        <v>7.91</v>
      </c>
    </row>
    <row r="4045" spans="1:2">
      <c r="A4045" s="52">
        <v>37068</v>
      </c>
      <c r="B4045">
        <v>7.96</v>
      </c>
    </row>
    <row r="4046" spans="1:2">
      <c r="A4046" s="52">
        <v>37069</v>
      </c>
      <c r="B4046">
        <v>7.94</v>
      </c>
    </row>
    <row r="4047" spans="1:2">
      <c r="A4047" s="52">
        <v>37070</v>
      </c>
      <c r="B4047">
        <v>8.01</v>
      </c>
    </row>
    <row r="4048" spans="1:2">
      <c r="A4048" s="52">
        <v>37071</v>
      </c>
      <c r="B4048">
        <v>8.07</v>
      </c>
    </row>
    <row r="4049" spans="1:2">
      <c r="A4049" s="52">
        <v>37074</v>
      </c>
      <c r="B4049">
        <v>8.0399999999999991</v>
      </c>
    </row>
    <row r="4050" spans="1:2">
      <c r="A4050" s="52">
        <v>37075</v>
      </c>
      <c r="B4050">
        <v>8.08</v>
      </c>
    </row>
    <row r="4051" spans="1:2">
      <c r="A4051" s="52">
        <v>37076</v>
      </c>
      <c r="B4051" t="s">
        <v>7113</v>
      </c>
    </row>
    <row r="4052" spans="1:2">
      <c r="A4052" s="52">
        <v>37077</v>
      </c>
      <c r="B4052">
        <v>8.11</v>
      </c>
    </row>
    <row r="4053" spans="1:2">
      <c r="A4053" s="52">
        <v>37078</v>
      </c>
      <c r="B4053">
        <v>8.1</v>
      </c>
    </row>
    <row r="4054" spans="1:2">
      <c r="A4054" s="52">
        <v>37081</v>
      </c>
      <c r="B4054">
        <v>8.06</v>
      </c>
    </row>
    <row r="4055" spans="1:2">
      <c r="A4055" s="52">
        <v>37082</v>
      </c>
      <c r="B4055">
        <v>8.0299999999999994</v>
      </c>
    </row>
    <row r="4056" spans="1:2">
      <c r="A4056" s="52">
        <v>37083</v>
      </c>
      <c r="B4056">
        <v>8.0500000000000007</v>
      </c>
    </row>
    <row r="4057" spans="1:2">
      <c r="A4057" s="52">
        <v>37084</v>
      </c>
      <c r="B4057">
        <v>8.01</v>
      </c>
    </row>
    <row r="4058" spans="1:2">
      <c r="A4058" s="52">
        <v>37085</v>
      </c>
      <c r="B4058">
        <v>7.98</v>
      </c>
    </row>
    <row r="4059" spans="1:2">
      <c r="A4059" s="52">
        <v>37088</v>
      </c>
      <c r="B4059">
        <v>7.95</v>
      </c>
    </row>
    <row r="4060" spans="1:2">
      <c r="A4060" s="52">
        <v>37089</v>
      </c>
      <c r="B4060">
        <v>7.95</v>
      </c>
    </row>
    <row r="4061" spans="1:2">
      <c r="A4061" s="52">
        <v>37090</v>
      </c>
      <c r="B4061">
        <v>7.9</v>
      </c>
    </row>
    <row r="4062" spans="1:2">
      <c r="A4062" s="52">
        <v>37091</v>
      </c>
      <c r="B4062">
        <v>7.91</v>
      </c>
    </row>
    <row r="4063" spans="1:2">
      <c r="A4063" s="52">
        <v>37092</v>
      </c>
      <c r="B4063">
        <v>7.92</v>
      </c>
    </row>
    <row r="4064" spans="1:2">
      <c r="A4064" s="52">
        <v>37095</v>
      </c>
      <c r="B4064">
        <v>7.9</v>
      </c>
    </row>
    <row r="4065" spans="1:2">
      <c r="A4065" s="52">
        <v>37096</v>
      </c>
      <c r="B4065">
        <v>7.87</v>
      </c>
    </row>
    <row r="4066" spans="1:2">
      <c r="A4066" s="52">
        <v>37097</v>
      </c>
      <c r="B4066">
        <v>7.94</v>
      </c>
    </row>
    <row r="4067" spans="1:2">
      <c r="A4067" s="52">
        <v>37098</v>
      </c>
      <c r="B4067">
        <v>7.95</v>
      </c>
    </row>
    <row r="4068" spans="1:2">
      <c r="A4068" s="52">
        <v>37099</v>
      </c>
      <c r="B4068">
        <v>7.9</v>
      </c>
    </row>
    <row r="4069" spans="1:2">
      <c r="A4069" s="52">
        <v>37102</v>
      </c>
      <c r="B4069">
        <v>7.87</v>
      </c>
    </row>
    <row r="4070" spans="1:2">
      <c r="A4070" s="52">
        <v>37103</v>
      </c>
      <c r="B4070">
        <v>7.85</v>
      </c>
    </row>
    <row r="4071" spans="1:2">
      <c r="A4071" s="52">
        <v>37104</v>
      </c>
      <c r="B4071">
        <v>7.87</v>
      </c>
    </row>
    <row r="4072" spans="1:2">
      <c r="A4072" s="52">
        <v>37105</v>
      </c>
      <c r="B4072">
        <v>7.91</v>
      </c>
    </row>
    <row r="4073" spans="1:2">
      <c r="A4073" s="52">
        <v>37106</v>
      </c>
      <c r="B4073">
        <v>7.92</v>
      </c>
    </row>
    <row r="4074" spans="1:2">
      <c r="A4074" s="52">
        <v>37109</v>
      </c>
      <c r="B4074">
        <v>7.94</v>
      </c>
    </row>
    <row r="4075" spans="1:2">
      <c r="A4075" s="52">
        <v>37110</v>
      </c>
      <c r="B4075">
        <v>7.94</v>
      </c>
    </row>
    <row r="4076" spans="1:2">
      <c r="A4076" s="52">
        <v>37111</v>
      </c>
      <c r="B4076">
        <v>7.87</v>
      </c>
    </row>
    <row r="4077" spans="1:2">
      <c r="A4077" s="52">
        <v>37112</v>
      </c>
      <c r="B4077">
        <v>7.88</v>
      </c>
    </row>
    <row r="4078" spans="1:2">
      <c r="A4078" s="52">
        <v>37113</v>
      </c>
      <c r="B4078">
        <v>7.86</v>
      </c>
    </row>
    <row r="4079" spans="1:2">
      <c r="A4079" s="52">
        <v>37116</v>
      </c>
      <c r="B4079">
        <v>7.86</v>
      </c>
    </row>
    <row r="4080" spans="1:2">
      <c r="A4080" s="52">
        <v>37117</v>
      </c>
      <c r="B4080">
        <v>7.86</v>
      </c>
    </row>
    <row r="4081" spans="1:2">
      <c r="A4081" s="52">
        <v>37118</v>
      </c>
      <c r="B4081">
        <v>7.86</v>
      </c>
    </row>
    <row r="4082" spans="1:2">
      <c r="A4082" s="52">
        <v>37119</v>
      </c>
      <c r="B4082">
        <v>7.84</v>
      </c>
    </row>
    <row r="4083" spans="1:2">
      <c r="A4083" s="52">
        <v>37120</v>
      </c>
      <c r="B4083">
        <v>7.81</v>
      </c>
    </row>
    <row r="4084" spans="1:2">
      <c r="A4084" s="52">
        <v>37123</v>
      </c>
      <c r="B4084">
        <v>7.84</v>
      </c>
    </row>
    <row r="4085" spans="1:2">
      <c r="A4085" s="52">
        <v>37124</v>
      </c>
      <c r="B4085">
        <v>7.85</v>
      </c>
    </row>
    <row r="4086" spans="1:2">
      <c r="A4086" s="52">
        <v>37125</v>
      </c>
      <c r="B4086">
        <v>7.85</v>
      </c>
    </row>
    <row r="4087" spans="1:2">
      <c r="A4087" s="52">
        <v>37126</v>
      </c>
      <c r="B4087">
        <v>7.81</v>
      </c>
    </row>
    <row r="4088" spans="1:2">
      <c r="A4088" s="52">
        <v>37127</v>
      </c>
      <c r="B4088">
        <v>7.84</v>
      </c>
    </row>
    <row r="4089" spans="1:2">
      <c r="A4089" s="52">
        <v>37130</v>
      </c>
      <c r="B4089">
        <v>7.85</v>
      </c>
    </row>
    <row r="4090" spans="1:2">
      <c r="A4090" s="52">
        <v>37131</v>
      </c>
      <c r="B4090">
        <v>7.8</v>
      </c>
    </row>
    <row r="4091" spans="1:2">
      <c r="A4091" s="52">
        <v>37132</v>
      </c>
      <c r="B4091">
        <v>7.75</v>
      </c>
    </row>
    <row r="4092" spans="1:2">
      <c r="A4092" s="52">
        <v>37133</v>
      </c>
      <c r="B4092">
        <v>7.76</v>
      </c>
    </row>
    <row r="4093" spans="1:2">
      <c r="A4093" s="52">
        <v>37134</v>
      </c>
      <c r="B4093">
        <v>7.75</v>
      </c>
    </row>
    <row r="4094" spans="1:2">
      <c r="A4094" s="52">
        <v>37137</v>
      </c>
      <c r="B4094" t="s">
        <v>7113</v>
      </c>
    </row>
    <row r="4095" spans="1:2">
      <c r="A4095" s="52">
        <v>37138</v>
      </c>
      <c r="B4095">
        <v>7.87</v>
      </c>
    </row>
    <row r="4096" spans="1:2">
      <c r="A4096" s="52">
        <v>37139</v>
      </c>
      <c r="B4096">
        <v>7.87</v>
      </c>
    </row>
    <row r="4097" spans="1:2">
      <c r="A4097" s="52">
        <v>37140</v>
      </c>
      <c r="B4097">
        <v>7.8</v>
      </c>
    </row>
    <row r="4098" spans="1:2">
      <c r="A4098" s="52">
        <v>37141</v>
      </c>
      <c r="B4098">
        <v>7.79</v>
      </c>
    </row>
    <row r="4099" spans="1:2">
      <c r="A4099" s="52">
        <v>37144</v>
      </c>
      <c r="B4099">
        <v>7.83</v>
      </c>
    </row>
    <row r="4100" spans="1:2">
      <c r="A4100" s="52">
        <v>37145</v>
      </c>
      <c r="B4100" t="s">
        <v>7113</v>
      </c>
    </row>
    <row r="4101" spans="1:2">
      <c r="A4101" s="52">
        <v>37146</v>
      </c>
      <c r="B4101" t="s">
        <v>7113</v>
      </c>
    </row>
    <row r="4102" spans="1:2">
      <c r="A4102" s="52">
        <v>37147</v>
      </c>
      <c r="B4102">
        <v>7.8</v>
      </c>
    </row>
    <row r="4103" spans="1:2">
      <c r="A4103" s="52">
        <v>37148</v>
      </c>
      <c r="B4103">
        <v>7.93</v>
      </c>
    </row>
    <row r="4104" spans="1:2">
      <c r="A4104" s="52">
        <v>37151</v>
      </c>
      <c r="B4104">
        <v>8.08</v>
      </c>
    </row>
    <row r="4105" spans="1:2">
      <c r="A4105" s="52">
        <v>37152</v>
      </c>
      <c r="B4105">
        <v>8.1999999999999993</v>
      </c>
    </row>
    <row r="4106" spans="1:2">
      <c r="A4106" s="52">
        <v>37153</v>
      </c>
      <c r="B4106">
        <v>8.2100000000000009</v>
      </c>
    </row>
    <row r="4107" spans="1:2">
      <c r="A4107" s="52">
        <v>37154</v>
      </c>
      <c r="B4107">
        <v>8.27</v>
      </c>
    </row>
    <row r="4108" spans="1:2">
      <c r="A4108" s="52">
        <v>37155</v>
      </c>
      <c r="B4108">
        <v>8.23</v>
      </c>
    </row>
    <row r="4109" spans="1:2">
      <c r="A4109" s="52">
        <v>37158</v>
      </c>
      <c r="B4109">
        <v>8.2100000000000009</v>
      </c>
    </row>
    <row r="4110" spans="1:2">
      <c r="A4110" s="52">
        <v>37159</v>
      </c>
      <c r="B4110">
        <v>8.1999999999999993</v>
      </c>
    </row>
    <row r="4111" spans="1:2">
      <c r="A4111" s="52">
        <v>37160</v>
      </c>
      <c r="B4111">
        <v>8.11</v>
      </c>
    </row>
    <row r="4112" spans="1:2">
      <c r="A4112" s="52">
        <v>37161</v>
      </c>
      <c r="B4112">
        <v>8.0500000000000007</v>
      </c>
    </row>
    <row r="4113" spans="1:2">
      <c r="A4113" s="52">
        <v>37162</v>
      </c>
      <c r="B4113">
        <v>8.02</v>
      </c>
    </row>
    <row r="4114" spans="1:2">
      <c r="A4114" s="52">
        <v>37165</v>
      </c>
      <c r="B4114">
        <v>7.99</v>
      </c>
    </row>
    <row r="4115" spans="1:2">
      <c r="A4115" s="52">
        <v>37166</v>
      </c>
      <c r="B4115">
        <v>7.95</v>
      </c>
    </row>
    <row r="4116" spans="1:2">
      <c r="A4116" s="52">
        <v>37167</v>
      </c>
      <c r="B4116">
        <v>7.93</v>
      </c>
    </row>
    <row r="4117" spans="1:2">
      <c r="A4117" s="52">
        <v>37168</v>
      </c>
      <c r="B4117">
        <v>7.91</v>
      </c>
    </row>
    <row r="4118" spans="1:2">
      <c r="A4118" s="52">
        <v>37169</v>
      </c>
      <c r="B4118">
        <v>7.92</v>
      </c>
    </row>
    <row r="4119" spans="1:2">
      <c r="A4119" s="52">
        <v>37172</v>
      </c>
      <c r="B4119" t="s">
        <v>7113</v>
      </c>
    </row>
    <row r="4120" spans="1:2">
      <c r="A4120" s="52">
        <v>37173</v>
      </c>
      <c r="B4120">
        <v>7.98</v>
      </c>
    </row>
    <row r="4121" spans="1:2">
      <c r="A4121" s="52">
        <v>37174</v>
      </c>
      <c r="B4121">
        <v>7.95</v>
      </c>
    </row>
    <row r="4122" spans="1:2">
      <c r="A4122" s="52">
        <v>37175</v>
      </c>
      <c r="B4122">
        <v>7.99</v>
      </c>
    </row>
    <row r="4123" spans="1:2">
      <c r="A4123" s="52">
        <v>37176</v>
      </c>
      <c r="B4123">
        <v>8.01</v>
      </c>
    </row>
    <row r="4124" spans="1:2">
      <c r="A4124" s="52">
        <v>37179</v>
      </c>
      <c r="B4124">
        <v>7.96</v>
      </c>
    </row>
    <row r="4125" spans="1:2">
      <c r="A4125" s="52">
        <v>37180</v>
      </c>
      <c r="B4125">
        <v>7.92</v>
      </c>
    </row>
    <row r="4126" spans="1:2">
      <c r="A4126" s="52">
        <v>37181</v>
      </c>
      <c r="B4126">
        <v>7.9</v>
      </c>
    </row>
    <row r="4127" spans="1:2">
      <c r="A4127" s="52">
        <v>37182</v>
      </c>
      <c r="B4127">
        <v>7.89</v>
      </c>
    </row>
    <row r="4128" spans="1:2">
      <c r="A4128" s="52">
        <v>37183</v>
      </c>
      <c r="B4128">
        <v>7.92</v>
      </c>
    </row>
    <row r="4129" spans="1:2">
      <c r="A4129" s="52">
        <v>37186</v>
      </c>
      <c r="B4129">
        <v>7.91</v>
      </c>
    </row>
    <row r="4130" spans="1:2">
      <c r="A4130" s="52">
        <v>37187</v>
      </c>
      <c r="B4130">
        <v>7.94</v>
      </c>
    </row>
    <row r="4131" spans="1:2">
      <c r="A4131" s="52">
        <v>37188</v>
      </c>
      <c r="B4131">
        <v>7.89</v>
      </c>
    </row>
    <row r="4132" spans="1:2">
      <c r="A4132" s="52">
        <v>37189</v>
      </c>
      <c r="B4132">
        <v>7.86</v>
      </c>
    </row>
    <row r="4133" spans="1:2">
      <c r="A4133" s="52">
        <v>37190</v>
      </c>
      <c r="B4133">
        <v>7.84</v>
      </c>
    </row>
    <row r="4134" spans="1:2">
      <c r="A4134" s="52">
        <v>37193</v>
      </c>
      <c r="B4134">
        <v>7.82</v>
      </c>
    </row>
    <row r="4135" spans="1:2">
      <c r="A4135" s="52">
        <v>37194</v>
      </c>
      <c r="B4135">
        <v>7.79</v>
      </c>
    </row>
    <row r="4136" spans="1:2">
      <c r="A4136" s="52">
        <v>37195</v>
      </c>
      <c r="B4136">
        <v>7.68</v>
      </c>
    </row>
    <row r="4137" spans="1:2">
      <c r="A4137" s="52">
        <v>37196</v>
      </c>
      <c r="B4137">
        <v>7.61</v>
      </c>
    </row>
    <row r="4138" spans="1:2">
      <c r="A4138" s="52">
        <v>37197</v>
      </c>
      <c r="B4138">
        <v>7.74</v>
      </c>
    </row>
    <row r="4139" spans="1:2">
      <c r="A4139" s="52">
        <v>37200</v>
      </c>
      <c r="B4139">
        <v>7.65</v>
      </c>
    </row>
    <row r="4140" spans="1:2">
      <c r="A4140" s="52">
        <v>37201</v>
      </c>
      <c r="B4140">
        <v>7.66</v>
      </c>
    </row>
    <row r="4141" spans="1:2">
      <c r="A4141" s="52">
        <v>37202</v>
      </c>
      <c r="B4141">
        <v>7.57</v>
      </c>
    </row>
    <row r="4142" spans="1:2">
      <c r="A4142" s="52">
        <v>37203</v>
      </c>
      <c r="B4142">
        <v>7.6</v>
      </c>
    </row>
    <row r="4143" spans="1:2">
      <c r="A4143" s="52">
        <v>37204</v>
      </c>
      <c r="B4143">
        <v>7.61</v>
      </c>
    </row>
    <row r="4144" spans="1:2">
      <c r="A4144" s="52">
        <v>37207</v>
      </c>
      <c r="B4144" t="s">
        <v>7113</v>
      </c>
    </row>
    <row r="4145" spans="1:2">
      <c r="A4145" s="52">
        <v>37208</v>
      </c>
      <c r="B4145">
        <v>7.65</v>
      </c>
    </row>
    <row r="4146" spans="1:2">
      <c r="A4146" s="52">
        <v>37209</v>
      </c>
      <c r="B4146">
        <v>7.73</v>
      </c>
    </row>
    <row r="4147" spans="1:2">
      <c r="A4147" s="52">
        <v>37210</v>
      </c>
      <c r="B4147">
        <v>7.89</v>
      </c>
    </row>
    <row r="4148" spans="1:2">
      <c r="A4148" s="52">
        <v>37211</v>
      </c>
      <c r="B4148">
        <v>7.98</v>
      </c>
    </row>
    <row r="4149" spans="1:2">
      <c r="A4149" s="52">
        <v>37214</v>
      </c>
      <c r="B4149">
        <v>7.88</v>
      </c>
    </row>
    <row r="4150" spans="1:2">
      <c r="A4150" s="52">
        <v>37215</v>
      </c>
      <c r="B4150">
        <v>7.96</v>
      </c>
    </row>
    <row r="4151" spans="1:2">
      <c r="A4151" s="52">
        <v>37216</v>
      </c>
      <c r="B4151">
        <v>7.99</v>
      </c>
    </row>
    <row r="4152" spans="1:2">
      <c r="A4152" s="52">
        <v>37217</v>
      </c>
      <c r="B4152" t="s">
        <v>7113</v>
      </c>
    </row>
    <row r="4153" spans="1:2">
      <c r="A4153" s="52">
        <v>37218</v>
      </c>
      <c r="B4153">
        <v>8.01</v>
      </c>
    </row>
    <row r="4154" spans="1:2">
      <c r="A4154" s="52">
        <v>37221</v>
      </c>
      <c r="B4154">
        <v>8.01</v>
      </c>
    </row>
    <row r="4155" spans="1:2">
      <c r="A4155" s="52">
        <v>37222</v>
      </c>
      <c r="B4155">
        <v>7.99</v>
      </c>
    </row>
    <row r="4156" spans="1:2">
      <c r="A4156" s="52">
        <v>37223</v>
      </c>
      <c r="B4156">
        <v>7.99</v>
      </c>
    </row>
    <row r="4157" spans="1:2">
      <c r="A4157" s="52">
        <v>37224</v>
      </c>
      <c r="B4157">
        <v>7.86</v>
      </c>
    </row>
    <row r="4158" spans="1:2">
      <c r="A4158" s="52">
        <v>37225</v>
      </c>
      <c r="B4158">
        <v>7.88</v>
      </c>
    </row>
    <row r="4159" spans="1:2">
      <c r="A4159" s="52">
        <v>37228</v>
      </c>
      <c r="B4159">
        <v>7.89</v>
      </c>
    </row>
    <row r="4160" spans="1:2">
      <c r="A4160" s="52">
        <v>37229</v>
      </c>
      <c r="B4160">
        <v>7.85</v>
      </c>
    </row>
    <row r="4161" spans="1:2">
      <c r="A4161" s="52">
        <v>37230</v>
      </c>
      <c r="B4161">
        <v>7.99</v>
      </c>
    </row>
    <row r="4162" spans="1:2">
      <c r="A4162" s="52">
        <v>37231</v>
      </c>
      <c r="B4162">
        <v>8.07</v>
      </c>
    </row>
    <row r="4163" spans="1:2">
      <c r="A4163" s="52">
        <v>37232</v>
      </c>
      <c r="B4163">
        <v>8.16</v>
      </c>
    </row>
    <row r="4164" spans="1:2">
      <c r="A4164" s="52">
        <v>37235</v>
      </c>
      <c r="B4164">
        <v>8.17</v>
      </c>
    </row>
    <row r="4165" spans="1:2">
      <c r="A4165" s="52">
        <v>37236</v>
      </c>
      <c r="B4165">
        <v>8.14</v>
      </c>
    </row>
    <row r="4166" spans="1:2">
      <c r="A4166" s="52">
        <v>37237</v>
      </c>
      <c r="B4166">
        <v>8.06</v>
      </c>
    </row>
    <row r="4167" spans="1:2">
      <c r="A4167" s="52">
        <v>37238</v>
      </c>
      <c r="B4167">
        <v>8.11</v>
      </c>
    </row>
    <row r="4168" spans="1:2">
      <c r="A4168" s="52">
        <v>37239</v>
      </c>
      <c r="B4168">
        <v>8.15</v>
      </c>
    </row>
    <row r="4169" spans="1:2">
      <c r="A4169" s="52">
        <v>37242</v>
      </c>
      <c r="B4169">
        <v>8.23</v>
      </c>
    </row>
    <row r="4170" spans="1:2">
      <c r="A4170" s="52">
        <v>37243</v>
      </c>
      <c r="B4170">
        <v>8.1</v>
      </c>
    </row>
    <row r="4171" spans="1:2">
      <c r="A4171" s="52">
        <v>37244</v>
      </c>
      <c r="B4171">
        <v>8.02</v>
      </c>
    </row>
    <row r="4172" spans="1:2">
      <c r="A4172" s="52">
        <v>37245</v>
      </c>
      <c r="B4172">
        <v>8</v>
      </c>
    </row>
    <row r="4173" spans="1:2">
      <c r="A4173" s="52">
        <v>37246</v>
      </c>
      <c r="B4173">
        <v>7.99</v>
      </c>
    </row>
    <row r="4174" spans="1:2">
      <c r="A4174" s="52">
        <v>37249</v>
      </c>
      <c r="B4174" t="s">
        <v>7113</v>
      </c>
    </row>
    <row r="4175" spans="1:2">
      <c r="A4175" s="52">
        <v>37250</v>
      </c>
      <c r="B4175" t="s">
        <v>7113</v>
      </c>
    </row>
    <row r="4176" spans="1:2">
      <c r="A4176" s="52">
        <v>37251</v>
      </c>
      <c r="B4176">
        <v>8.0399999999999991</v>
      </c>
    </row>
    <row r="4177" spans="1:2">
      <c r="A4177" s="52">
        <v>37252</v>
      </c>
      <c r="B4177">
        <v>8.01</v>
      </c>
    </row>
    <row r="4178" spans="1:2">
      <c r="A4178" s="52">
        <v>37253</v>
      </c>
      <c r="B4178">
        <v>8.02</v>
      </c>
    </row>
    <row r="4179" spans="1:2">
      <c r="A4179" s="52">
        <v>37256</v>
      </c>
      <c r="B4179">
        <v>7.92</v>
      </c>
    </row>
    <row r="4180" spans="1:2">
      <c r="A4180" s="52">
        <v>37257</v>
      </c>
      <c r="B4180" t="s">
        <v>7113</v>
      </c>
    </row>
    <row r="4181" spans="1:2">
      <c r="A4181" s="52">
        <v>37258</v>
      </c>
      <c r="B4181">
        <v>8.02</v>
      </c>
    </row>
    <row r="4182" spans="1:2">
      <c r="A4182" s="52">
        <v>37259</v>
      </c>
      <c r="B4182">
        <v>7.98</v>
      </c>
    </row>
    <row r="4183" spans="1:2">
      <c r="A4183" s="52">
        <v>37260</v>
      </c>
      <c r="B4183">
        <v>7.96</v>
      </c>
    </row>
    <row r="4184" spans="1:2">
      <c r="A4184" s="52">
        <v>37263</v>
      </c>
      <c r="B4184">
        <v>7.89</v>
      </c>
    </row>
    <row r="4185" spans="1:2">
      <c r="A4185" s="52">
        <v>37264</v>
      </c>
      <c r="B4185">
        <v>7.9</v>
      </c>
    </row>
    <row r="4186" spans="1:2">
      <c r="A4186" s="52">
        <v>37265</v>
      </c>
      <c r="B4186">
        <v>7.88</v>
      </c>
    </row>
    <row r="4187" spans="1:2">
      <c r="A4187" s="52">
        <v>37266</v>
      </c>
      <c r="B4187">
        <v>7.82</v>
      </c>
    </row>
    <row r="4188" spans="1:2">
      <c r="A4188" s="52">
        <v>37267</v>
      </c>
      <c r="B4188">
        <v>7.78</v>
      </c>
    </row>
    <row r="4189" spans="1:2">
      <c r="A4189" s="52">
        <v>37270</v>
      </c>
      <c r="B4189">
        <v>7.79</v>
      </c>
    </row>
    <row r="4190" spans="1:2">
      <c r="A4190" s="52">
        <v>37271</v>
      </c>
      <c r="B4190">
        <v>7.74</v>
      </c>
    </row>
    <row r="4191" spans="1:2">
      <c r="A4191" s="52">
        <v>37272</v>
      </c>
      <c r="B4191">
        <v>7.75</v>
      </c>
    </row>
    <row r="4192" spans="1:2">
      <c r="A4192" s="52">
        <v>37273</v>
      </c>
      <c r="B4192">
        <v>7.8</v>
      </c>
    </row>
    <row r="4193" spans="1:2">
      <c r="A4193" s="52">
        <v>37274</v>
      </c>
      <c r="B4193">
        <v>7.8</v>
      </c>
    </row>
    <row r="4194" spans="1:2">
      <c r="A4194" s="52">
        <v>37277</v>
      </c>
      <c r="B4194" t="s">
        <v>7113</v>
      </c>
    </row>
    <row r="4195" spans="1:2">
      <c r="A4195" s="52">
        <v>37278</v>
      </c>
      <c r="B4195">
        <v>7.81</v>
      </c>
    </row>
    <row r="4196" spans="1:2">
      <c r="A4196" s="52">
        <v>37279</v>
      </c>
      <c r="B4196">
        <v>7.92</v>
      </c>
    </row>
    <row r="4197" spans="1:2">
      <c r="A4197" s="52">
        <v>37280</v>
      </c>
      <c r="B4197">
        <v>7.92</v>
      </c>
    </row>
    <row r="4198" spans="1:2">
      <c r="A4198" s="52">
        <v>37281</v>
      </c>
      <c r="B4198">
        <v>7.91</v>
      </c>
    </row>
    <row r="4199" spans="1:2">
      <c r="A4199" s="52">
        <v>37284</v>
      </c>
      <c r="B4199">
        <v>7.9</v>
      </c>
    </row>
    <row r="4200" spans="1:2">
      <c r="A4200" s="52">
        <v>37285</v>
      </c>
      <c r="B4200">
        <v>7.86</v>
      </c>
    </row>
    <row r="4201" spans="1:2">
      <c r="A4201" s="52">
        <v>37286</v>
      </c>
      <c r="B4201">
        <v>7.91</v>
      </c>
    </row>
    <row r="4202" spans="1:2">
      <c r="A4202" s="52">
        <v>37287</v>
      </c>
      <c r="B4202">
        <v>7.92</v>
      </c>
    </row>
    <row r="4203" spans="1:2">
      <c r="A4203" s="52">
        <v>37288</v>
      </c>
      <c r="B4203">
        <v>7.88</v>
      </c>
    </row>
    <row r="4204" spans="1:2">
      <c r="A4204" s="52">
        <v>37291</v>
      </c>
      <c r="B4204">
        <v>7.87</v>
      </c>
    </row>
    <row r="4205" spans="1:2">
      <c r="A4205" s="52">
        <v>37292</v>
      </c>
      <c r="B4205">
        <v>7.9</v>
      </c>
    </row>
    <row r="4206" spans="1:2">
      <c r="A4206" s="52">
        <v>37293</v>
      </c>
      <c r="B4206">
        <v>7.93</v>
      </c>
    </row>
    <row r="4207" spans="1:2">
      <c r="A4207" s="52">
        <v>37294</v>
      </c>
      <c r="B4207">
        <v>7.98</v>
      </c>
    </row>
    <row r="4208" spans="1:2">
      <c r="A4208" s="52">
        <v>37295</v>
      </c>
      <c r="B4208">
        <v>7.93</v>
      </c>
    </row>
    <row r="4209" spans="1:2">
      <c r="A4209" s="52">
        <v>37298</v>
      </c>
      <c r="B4209">
        <v>7.93</v>
      </c>
    </row>
    <row r="4210" spans="1:2">
      <c r="A4210" s="52">
        <v>37299</v>
      </c>
      <c r="B4210">
        <v>7.96</v>
      </c>
    </row>
    <row r="4211" spans="1:2">
      <c r="A4211" s="52">
        <v>37300</v>
      </c>
      <c r="B4211">
        <v>7.94</v>
      </c>
    </row>
    <row r="4212" spans="1:2">
      <c r="A4212" s="52">
        <v>37301</v>
      </c>
      <c r="B4212">
        <v>7.9</v>
      </c>
    </row>
    <row r="4213" spans="1:2">
      <c r="A4213" s="52">
        <v>37302</v>
      </c>
      <c r="B4213">
        <v>7.84</v>
      </c>
    </row>
    <row r="4214" spans="1:2">
      <c r="A4214" s="52">
        <v>37305</v>
      </c>
      <c r="B4214" t="s">
        <v>7113</v>
      </c>
    </row>
    <row r="4215" spans="1:2">
      <c r="A4215" s="52">
        <v>37306</v>
      </c>
      <c r="B4215">
        <v>7.87</v>
      </c>
    </row>
    <row r="4216" spans="1:2">
      <c r="A4216" s="52">
        <v>37307</v>
      </c>
      <c r="B4216">
        <v>7.89</v>
      </c>
    </row>
    <row r="4217" spans="1:2">
      <c r="A4217" s="52">
        <v>37308</v>
      </c>
      <c r="B4217">
        <v>7.85</v>
      </c>
    </row>
    <row r="4218" spans="1:2">
      <c r="A4218" s="52">
        <v>37309</v>
      </c>
      <c r="B4218">
        <v>7.82</v>
      </c>
    </row>
    <row r="4219" spans="1:2">
      <c r="A4219" s="52">
        <v>37312</v>
      </c>
      <c r="B4219">
        <v>7.84</v>
      </c>
    </row>
    <row r="4220" spans="1:2">
      <c r="A4220" s="52">
        <v>37313</v>
      </c>
      <c r="B4220">
        <v>7.89</v>
      </c>
    </row>
    <row r="4221" spans="1:2">
      <c r="A4221" s="52">
        <v>37314</v>
      </c>
      <c r="B4221">
        <v>7.84</v>
      </c>
    </row>
    <row r="4222" spans="1:2">
      <c r="A4222" s="52">
        <v>37315</v>
      </c>
      <c r="B4222">
        <v>7.86</v>
      </c>
    </row>
    <row r="4223" spans="1:2">
      <c r="A4223" s="52">
        <v>37316</v>
      </c>
      <c r="B4223">
        <v>7.95</v>
      </c>
    </row>
    <row r="4224" spans="1:2">
      <c r="A4224" s="52">
        <v>37319</v>
      </c>
      <c r="B4224">
        <v>7.96</v>
      </c>
    </row>
    <row r="4225" spans="1:2">
      <c r="A4225" s="52">
        <v>37320</v>
      </c>
      <c r="B4225">
        <v>7.92</v>
      </c>
    </row>
    <row r="4226" spans="1:2">
      <c r="A4226" s="52">
        <v>37321</v>
      </c>
      <c r="B4226">
        <v>7.97</v>
      </c>
    </row>
    <row r="4227" spans="1:2">
      <c r="A4227" s="52">
        <v>37322</v>
      </c>
      <c r="B4227">
        <v>8.0500000000000007</v>
      </c>
    </row>
    <row r="4228" spans="1:2">
      <c r="A4228" s="52">
        <v>37323</v>
      </c>
      <c r="B4228">
        <v>8.1199999999999992</v>
      </c>
    </row>
    <row r="4229" spans="1:2">
      <c r="A4229" s="52">
        <v>37326</v>
      </c>
      <c r="B4229">
        <v>8.11</v>
      </c>
    </row>
    <row r="4230" spans="1:2">
      <c r="A4230" s="52">
        <v>37327</v>
      </c>
      <c r="B4230">
        <v>8.1</v>
      </c>
    </row>
    <row r="4231" spans="1:2">
      <c r="A4231" s="52">
        <v>37328</v>
      </c>
      <c r="B4231">
        <v>8.1</v>
      </c>
    </row>
    <row r="4232" spans="1:2">
      <c r="A4232" s="52">
        <v>37329</v>
      </c>
      <c r="B4232">
        <v>8.19</v>
      </c>
    </row>
    <row r="4233" spans="1:2">
      <c r="A4233" s="52">
        <v>37330</v>
      </c>
      <c r="B4233">
        <v>8.16</v>
      </c>
    </row>
    <row r="4234" spans="1:2">
      <c r="A4234" s="52">
        <v>37333</v>
      </c>
      <c r="B4234">
        <v>8.1199999999999992</v>
      </c>
    </row>
    <row r="4235" spans="1:2">
      <c r="A4235" s="52">
        <v>37334</v>
      </c>
      <c r="B4235">
        <v>8.16</v>
      </c>
    </row>
    <row r="4236" spans="1:2">
      <c r="A4236" s="52">
        <v>37335</v>
      </c>
      <c r="B4236">
        <v>8.2100000000000009</v>
      </c>
    </row>
    <row r="4237" spans="1:2">
      <c r="A4237" s="52">
        <v>37336</v>
      </c>
      <c r="B4237">
        <v>8.17</v>
      </c>
    </row>
    <row r="4238" spans="1:2">
      <c r="A4238" s="52">
        <v>37337</v>
      </c>
      <c r="B4238">
        <v>8.18</v>
      </c>
    </row>
    <row r="4239" spans="1:2">
      <c r="A4239" s="52">
        <v>37340</v>
      </c>
      <c r="B4239">
        <v>8.15</v>
      </c>
    </row>
    <row r="4240" spans="1:2">
      <c r="A4240" s="52">
        <v>37341</v>
      </c>
      <c r="B4240">
        <v>8.11</v>
      </c>
    </row>
    <row r="4241" spans="1:2">
      <c r="A4241" s="52">
        <v>37342</v>
      </c>
      <c r="B4241">
        <v>8.16</v>
      </c>
    </row>
    <row r="4242" spans="1:2">
      <c r="A4242" s="52">
        <v>37343</v>
      </c>
      <c r="B4242">
        <v>8.23</v>
      </c>
    </row>
    <row r="4243" spans="1:2">
      <c r="A4243" s="52">
        <v>37344</v>
      </c>
      <c r="B4243" t="s">
        <v>7113</v>
      </c>
    </row>
    <row r="4244" spans="1:2">
      <c r="A4244" s="52">
        <v>37347</v>
      </c>
      <c r="B4244">
        <v>8.2200000000000006</v>
      </c>
    </row>
    <row r="4245" spans="1:2">
      <c r="A4245" s="52">
        <v>37348</v>
      </c>
      <c r="B4245">
        <v>8.17</v>
      </c>
    </row>
    <row r="4246" spans="1:2">
      <c r="A4246" s="52">
        <v>37349</v>
      </c>
      <c r="B4246">
        <v>8.1300000000000008</v>
      </c>
    </row>
    <row r="4247" spans="1:2">
      <c r="A4247" s="52">
        <v>37350</v>
      </c>
      <c r="B4247">
        <v>8.1199999999999992</v>
      </c>
    </row>
    <row r="4248" spans="1:2">
      <c r="A4248" s="52">
        <v>37351</v>
      </c>
      <c r="B4248">
        <v>8.07</v>
      </c>
    </row>
    <row r="4249" spans="1:2">
      <c r="A4249" s="52">
        <v>37354</v>
      </c>
      <c r="B4249">
        <v>8.1</v>
      </c>
    </row>
    <row r="4250" spans="1:2">
      <c r="A4250" s="52">
        <v>37355</v>
      </c>
      <c r="B4250">
        <v>8.07</v>
      </c>
    </row>
    <row r="4251" spans="1:2">
      <c r="A4251" s="52">
        <v>37356</v>
      </c>
      <c r="B4251">
        <v>8.08</v>
      </c>
    </row>
    <row r="4252" spans="1:2">
      <c r="A4252" s="52">
        <v>37357</v>
      </c>
      <c r="B4252">
        <v>8.0500000000000007</v>
      </c>
    </row>
    <row r="4253" spans="1:2">
      <c r="A4253" s="52">
        <v>37358</v>
      </c>
      <c r="B4253">
        <v>8.0399999999999991</v>
      </c>
    </row>
    <row r="4254" spans="1:2">
      <c r="A4254" s="52">
        <v>37361</v>
      </c>
      <c r="B4254">
        <v>7.99</v>
      </c>
    </row>
    <row r="4255" spans="1:2">
      <c r="A4255" s="52">
        <v>37362</v>
      </c>
      <c r="B4255">
        <v>8.01</v>
      </c>
    </row>
    <row r="4256" spans="1:2">
      <c r="A4256" s="52">
        <v>37363</v>
      </c>
      <c r="B4256">
        <v>8.0299999999999994</v>
      </c>
    </row>
    <row r="4257" spans="1:2">
      <c r="A4257" s="52">
        <v>37364</v>
      </c>
      <c r="B4257">
        <v>8.0500000000000007</v>
      </c>
    </row>
    <row r="4258" spans="1:2">
      <c r="A4258" s="52">
        <v>37365</v>
      </c>
      <c r="B4258">
        <v>8.01</v>
      </c>
    </row>
    <row r="4259" spans="1:2">
      <c r="A4259" s="52">
        <v>37368</v>
      </c>
      <c r="B4259">
        <v>7.96</v>
      </c>
    </row>
    <row r="4260" spans="1:2">
      <c r="A4260" s="52">
        <v>37369</v>
      </c>
      <c r="B4260">
        <v>7.96</v>
      </c>
    </row>
    <row r="4261" spans="1:2">
      <c r="A4261" s="52">
        <v>37370</v>
      </c>
      <c r="B4261">
        <v>7.92</v>
      </c>
    </row>
    <row r="4262" spans="1:2">
      <c r="A4262" s="52">
        <v>37371</v>
      </c>
      <c r="B4262">
        <v>7.93</v>
      </c>
    </row>
    <row r="4263" spans="1:2">
      <c r="A4263" s="52">
        <v>37372</v>
      </c>
      <c r="B4263">
        <v>7.91</v>
      </c>
    </row>
    <row r="4264" spans="1:2">
      <c r="A4264" s="52">
        <v>37375</v>
      </c>
      <c r="B4264">
        <v>7.95</v>
      </c>
    </row>
    <row r="4265" spans="1:2">
      <c r="A4265" s="52">
        <v>37376</v>
      </c>
      <c r="B4265">
        <v>7.95</v>
      </c>
    </row>
    <row r="4266" spans="1:2">
      <c r="A4266" s="52">
        <v>37377</v>
      </c>
      <c r="B4266">
        <v>7.94</v>
      </c>
    </row>
    <row r="4267" spans="1:2">
      <c r="A4267" s="52">
        <v>37378</v>
      </c>
      <c r="B4267">
        <v>7.97</v>
      </c>
    </row>
    <row r="4268" spans="1:2">
      <c r="A4268" s="52">
        <v>37379</v>
      </c>
      <c r="B4268">
        <v>7.97</v>
      </c>
    </row>
    <row r="4269" spans="1:2">
      <c r="A4269" s="52">
        <v>37382</v>
      </c>
      <c r="B4269">
        <v>7.96</v>
      </c>
    </row>
    <row r="4270" spans="1:2">
      <c r="A4270" s="52">
        <v>37383</v>
      </c>
      <c r="B4270">
        <v>7.95</v>
      </c>
    </row>
    <row r="4271" spans="1:2">
      <c r="A4271" s="52">
        <v>37384</v>
      </c>
      <c r="B4271">
        <v>8.1</v>
      </c>
    </row>
    <row r="4272" spans="1:2">
      <c r="A4272" s="52">
        <v>37385</v>
      </c>
      <c r="B4272">
        <v>8.09</v>
      </c>
    </row>
    <row r="4273" spans="1:2">
      <c r="A4273" s="52">
        <v>37386</v>
      </c>
      <c r="B4273">
        <v>8.08</v>
      </c>
    </row>
    <row r="4274" spans="1:2">
      <c r="A4274" s="52">
        <v>37389</v>
      </c>
      <c r="B4274">
        <v>8.1300000000000008</v>
      </c>
    </row>
    <row r="4275" spans="1:2">
      <c r="A4275" s="52">
        <v>37390</v>
      </c>
      <c r="B4275">
        <v>8.2100000000000009</v>
      </c>
    </row>
    <row r="4276" spans="1:2">
      <c r="A4276" s="52">
        <v>37391</v>
      </c>
      <c r="B4276">
        <v>8.19</v>
      </c>
    </row>
    <row r="4277" spans="1:2">
      <c r="A4277" s="52">
        <v>37392</v>
      </c>
      <c r="B4277">
        <v>8.16</v>
      </c>
    </row>
    <row r="4278" spans="1:2">
      <c r="A4278" s="52">
        <v>37393</v>
      </c>
      <c r="B4278">
        <v>8.2100000000000009</v>
      </c>
    </row>
    <row r="4279" spans="1:2">
      <c r="A4279" s="52">
        <v>37396</v>
      </c>
      <c r="B4279">
        <v>8.17</v>
      </c>
    </row>
    <row r="4280" spans="1:2">
      <c r="A4280" s="52">
        <v>37397</v>
      </c>
      <c r="B4280">
        <v>8.1300000000000008</v>
      </c>
    </row>
    <row r="4281" spans="1:2">
      <c r="A4281" s="52">
        <v>37398</v>
      </c>
      <c r="B4281">
        <v>8.11</v>
      </c>
    </row>
    <row r="4282" spans="1:2">
      <c r="A4282" s="52">
        <v>37399</v>
      </c>
      <c r="B4282">
        <v>8.1300000000000008</v>
      </c>
    </row>
    <row r="4283" spans="1:2">
      <c r="A4283" s="52">
        <v>37400</v>
      </c>
      <c r="B4283">
        <v>8.1199999999999992</v>
      </c>
    </row>
    <row r="4284" spans="1:2">
      <c r="A4284" s="52">
        <v>37403</v>
      </c>
      <c r="B4284" t="s">
        <v>7113</v>
      </c>
    </row>
    <row r="4285" spans="1:2">
      <c r="A4285" s="52">
        <v>37404</v>
      </c>
      <c r="B4285">
        <v>8.11</v>
      </c>
    </row>
    <row r="4286" spans="1:2">
      <c r="A4286" s="52">
        <v>37405</v>
      </c>
      <c r="B4286">
        <v>8.08</v>
      </c>
    </row>
    <row r="4287" spans="1:2">
      <c r="A4287" s="52">
        <v>37406</v>
      </c>
      <c r="B4287">
        <v>8.06</v>
      </c>
    </row>
    <row r="4288" spans="1:2">
      <c r="A4288" s="52">
        <v>37407</v>
      </c>
      <c r="B4288">
        <v>8.06</v>
      </c>
    </row>
    <row r="4289" spans="1:2">
      <c r="A4289" s="52">
        <v>37410</v>
      </c>
      <c r="B4289">
        <v>8.06</v>
      </c>
    </row>
    <row r="4290" spans="1:2">
      <c r="A4290" s="52">
        <v>37411</v>
      </c>
      <c r="B4290">
        <v>8.0500000000000007</v>
      </c>
    </row>
    <row r="4291" spans="1:2">
      <c r="A4291" s="52">
        <v>37412</v>
      </c>
      <c r="B4291">
        <v>8.07</v>
      </c>
    </row>
    <row r="4292" spans="1:2">
      <c r="A4292" s="52">
        <v>37413</v>
      </c>
      <c r="B4292">
        <v>8.0299999999999994</v>
      </c>
    </row>
    <row r="4293" spans="1:2">
      <c r="A4293" s="52">
        <v>37414</v>
      </c>
      <c r="B4293">
        <v>8.06</v>
      </c>
    </row>
    <row r="4294" spans="1:2">
      <c r="A4294" s="52">
        <v>37417</v>
      </c>
      <c r="B4294">
        <v>8.02</v>
      </c>
    </row>
    <row r="4295" spans="1:2">
      <c r="A4295" s="52">
        <v>37418</v>
      </c>
      <c r="B4295">
        <v>7.97</v>
      </c>
    </row>
    <row r="4296" spans="1:2">
      <c r="A4296" s="52">
        <v>37419</v>
      </c>
      <c r="B4296">
        <v>7.98</v>
      </c>
    </row>
    <row r="4297" spans="1:2">
      <c r="A4297" s="52">
        <v>37420</v>
      </c>
      <c r="B4297">
        <v>7.94</v>
      </c>
    </row>
    <row r="4298" spans="1:2">
      <c r="A4298" s="52">
        <v>37421</v>
      </c>
      <c r="B4298">
        <v>7.85</v>
      </c>
    </row>
    <row r="4299" spans="1:2">
      <c r="A4299" s="52">
        <v>37424</v>
      </c>
      <c r="B4299">
        <v>7.86</v>
      </c>
    </row>
    <row r="4300" spans="1:2">
      <c r="A4300" s="52">
        <v>37425</v>
      </c>
      <c r="B4300">
        <v>7.9</v>
      </c>
    </row>
    <row r="4301" spans="1:2">
      <c r="A4301" s="52">
        <v>37426</v>
      </c>
      <c r="B4301">
        <v>7.82</v>
      </c>
    </row>
    <row r="4302" spans="1:2">
      <c r="A4302" s="52">
        <v>37427</v>
      </c>
      <c r="B4302">
        <v>7.9</v>
      </c>
    </row>
    <row r="4303" spans="1:2">
      <c r="A4303" s="52">
        <v>37428</v>
      </c>
      <c r="B4303">
        <v>7.84</v>
      </c>
    </row>
    <row r="4304" spans="1:2">
      <c r="A4304" s="52">
        <v>37431</v>
      </c>
      <c r="B4304">
        <v>7.9</v>
      </c>
    </row>
    <row r="4305" spans="1:2">
      <c r="A4305" s="52">
        <v>37432</v>
      </c>
      <c r="B4305">
        <v>7.91</v>
      </c>
    </row>
    <row r="4306" spans="1:2">
      <c r="A4306" s="52">
        <v>37433</v>
      </c>
      <c r="B4306">
        <v>7.87</v>
      </c>
    </row>
    <row r="4307" spans="1:2">
      <c r="A4307" s="52">
        <v>37434</v>
      </c>
      <c r="B4307">
        <v>7.98</v>
      </c>
    </row>
    <row r="4308" spans="1:2">
      <c r="A4308" s="52">
        <v>37435</v>
      </c>
      <c r="B4308">
        <v>7.99</v>
      </c>
    </row>
    <row r="4309" spans="1:2">
      <c r="A4309" s="52">
        <v>37438</v>
      </c>
      <c r="B4309">
        <v>7.99</v>
      </c>
    </row>
    <row r="4310" spans="1:2">
      <c r="A4310" s="52">
        <v>37439</v>
      </c>
      <c r="B4310">
        <v>7.95</v>
      </c>
    </row>
    <row r="4311" spans="1:2">
      <c r="A4311" s="52">
        <v>37440</v>
      </c>
      <c r="B4311">
        <v>7.95</v>
      </c>
    </row>
    <row r="4312" spans="1:2">
      <c r="A4312" s="52">
        <v>37441</v>
      </c>
      <c r="B4312" t="s">
        <v>7113</v>
      </c>
    </row>
    <row r="4313" spans="1:2">
      <c r="A4313" s="52">
        <v>37442</v>
      </c>
      <c r="B4313">
        <v>8.0500000000000007</v>
      </c>
    </row>
    <row r="4314" spans="1:2">
      <c r="A4314" s="52">
        <v>37445</v>
      </c>
      <c r="B4314">
        <v>8.0299999999999994</v>
      </c>
    </row>
    <row r="4315" spans="1:2">
      <c r="A4315" s="52">
        <v>37446</v>
      </c>
      <c r="B4315">
        <v>7.97</v>
      </c>
    </row>
    <row r="4316" spans="1:2">
      <c r="A4316" s="52">
        <v>37447</v>
      </c>
      <c r="B4316">
        <v>7.87</v>
      </c>
    </row>
    <row r="4317" spans="1:2">
      <c r="A4317" s="52">
        <v>37448</v>
      </c>
      <c r="B4317">
        <v>7.87</v>
      </c>
    </row>
    <row r="4318" spans="1:2">
      <c r="A4318" s="52">
        <v>37449</v>
      </c>
      <c r="B4318">
        <v>7.87</v>
      </c>
    </row>
    <row r="4319" spans="1:2">
      <c r="A4319" s="52">
        <v>37452</v>
      </c>
      <c r="B4319">
        <v>7.92</v>
      </c>
    </row>
    <row r="4320" spans="1:2">
      <c r="A4320" s="52">
        <v>37453</v>
      </c>
      <c r="B4320">
        <v>7.99</v>
      </c>
    </row>
    <row r="4321" spans="1:2">
      <c r="A4321" s="52">
        <v>37454</v>
      </c>
      <c r="B4321">
        <v>7.98</v>
      </c>
    </row>
    <row r="4322" spans="1:2">
      <c r="A4322" s="52">
        <v>37455</v>
      </c>
      <c r="B4322">
        <v>7.96</v>
      </c>
    </row>
    <row r="4323" spans="1:2">
      <c r="A4323" s="52">
        <v>37456</v>
      </c>
      <c r="B4323">
        <v>7.86</v>
      </c>
    </row>
    <row r="4324" spans="1:2">
      <c r="A4324" s="52">
        <v>37459</v>
      </c>
      <c r="B4324">
        <v>7.81</v>
      </c>
    </row>
    <row r="4325" spans="1:2">
      <c r="A4325" s="52">
        <v>37460</v>
      </c>
      <c r="B4325">
        <v>7.8</v>
      </c>
    </row>
    <row r="4326" spans="1:2">
      <c r="A4326" s="52">
        <v>37461</v>
      </c>
      <c r="B4326">
        <v>7.84</v>
      </c>
    </row>
    <row r="4327" spans="1:2">
      <c r="A4327" s="52">
        <v>37462</v>
      </c>
      <c r="B4327">
        <v>7.78</v>
      </c>
    </row>
    <row r="4328" spans="1:2">
      <c r="A4328" s="52">
        <v>37463</v>
      </c>
      <c r="B4328">
        <v>7.77</v>
      </c>
    </row>
    <row r="4329" spans="1:2">
      <c r="A4329" s="52">
        <v>37466</v>
      </c>
      <c r="B4329">
        <v>7.87</v>
      </c>
    </row>
    <row r="4330" spans="1:2">
      <c r="A4330" s="52">
        <v>37467</v>
      </c>
      <c r="B4330">
        <v>7.86</v>
      </c>
    </row>
    <row r="4331" spans="1:2">
      <c r="A4331" s="52">
        <v>37468</v>
      </c>
      <c r="B4331">
        <v>7.76</v>
      </c>
    </row>
    <row r="4332" spans="1:2">
      <c r="A4332" s="52">
        <v>37469</v>
      </c>
      <c r="B4332">
        <v>7.74</v>
      </c>
    </row>
    <row r="4333" spans="1:2">
      <c r="A4333" s="52">
        <v>37470</v>
      </c>
      <c r="B4333">
        <v>7.67</v>
      </c>
    </row>
    <row r="4334" spans="1:2">
      <c r="A4334" s="52">
        <v>37473</v>
      </c>
      <c r="B4334">
        <v>7.65</v>
      </c>
    </row>
    <row r="4335" spans="1:2">
      <c r="A4335" s="52">
        <v>37474</v>
      </c>
      <c r="B4335">
        <v>7.72</v>
      </c>
    </row>
    <row r="4336" spans="1:2">
      <c r="A4336" s="52">
        <v>37475</v>
      </c>
      <c r="B4336">
        <v>7.7</v>
      </c>
    </row>
    <row r="4337" spans="1:2">
      <c r="A4337" s="52">
        <v>37476</v>
      </c>
      <c r="B4337">
        <v>7.73</v>
      </c>
    </row>
    <row r="4338" spans="1:2">
      <c r="A4338" s="52">
        <v>37477</v>
      </c>
      <c r="B4338">
        <v>7.63</v>
      </c>
    </row>
    <row r="4339" spans="1:2">
      <c r="A4339" s="52">
        <v>37480</v>
      </c>
      <c r="B4339">
        <v>7.55</v>
      </c>
    </row>
    <row r="4340" spans="1:2">
      <c r="A4340" s="52">
        <v>37481</v>
      </c>
      <c r="B4340">
        <v>7.51</v>
      </c>
    </row>
    <row r="4341" spans="1:2">
      <c r="A4341" s="52">
        <v>37482</v>
      </c>
      <c r="B4341">
        <v>7.43</v>
      </c>
    </row>
    <row r="4342" spans="1:2">
      <c r="A4342" s="52">
        <v>37483</v>
      </c>
      <c r="B4342">
        <v>7.52</v>
      </c>
    </row>
    <row r="4343" spans="1:2">
      <c r="A4343" s="52">
        <v>37484</v>
      </c>
      <c r="B4343">
        <v>7.64</v>
      </c>
    </row>
    <row r="4344" spans="1:2">
      <c r="A4344" s="52">
        <v>37487</v>
      </c>
      <c r="B4344">
        <v>7.61</v>
      </c>
    </row>
    <row r="4345" spans="1:2">
      <c r="A4345" s="52">
        <v>37488</v>
      </c>
      <c r="B4345">
        <v>7.53</v>
      </c>
    </row>
    <row r="4346" spans="1:2">
      <c r="A4346" s="52">
        <v>37489</v>
      </c>
      <c r="B4346">
        <v>7.52</v>
      </c>
    </row>
    <row r="4347" spans="1:2">
      <c r="A4347" s="52">
        <v>37490</v>
      </c>
      <c r="B4347">
        <v>7.58</v>
      </c>
    </row>
    <row r="4348" spans="1:2">
      <c r="A4348" s="52">
        <v>37491</v>
      </c>
      <c r="B4348">
        <v>7.52</v>
      </c>
    </row>
    <row r="4349" spans="1:2">
      <c r="A4349" s="52">
        <v>37494</v>
      </c>
      <c r="B4349">
        <v>7.51</v>
      </c>
    </row>
    <row r="4350" spans="1:2">
      <c r="A4350" s="52">
        <v>37495</v>
      </c>
      <c r="B4350">
        <v>7.57</v>
      </c>
    </row>
    <row r="4351" spans="1:2">
      <c r="A4351" s="52">
        <v>37496</v>
      </c>
      <c r="B4351">
        <v>7.52</v>
      </c>
    </row>
    <row r="4352" spans="1:2">
      <c r="A4352" s="52">
        <v>37497</v>
      </c>
      <c r="B4352">
        <v>7.49</v>
      </c>
    </row>
    <row r="4353" spans="1:2">
      <c r="A4353" s="52">
        <v>37498</v>
      </c>
      <c r="B4353">
        <v>7.46</v>
      </c>
    </row>
    <row r="4354" spans="1:2">
      <c r="A4354" s="52">
        <v>37501</v>
      </c>
      <c r="B4354" t="s">
        <v>7113</v>
      </c>
    </row>
    <row r="4355" spans="1:2">
      <c r="A4355" s="52">
        <v>37502</v>
      </c>
      <c r="B4355">
        <v>7.37</v>
      </c>
    </row>
    <row r="4356" spans="1:2">
      <c r="A4356" s="52">
        <v>37503</v>
      </c>
      <c r="B4356">
        <v>7.36</v>
      </c>
    </row>
    <row r="4357" spans="1:2">
      <c r="A4357" s="52">
        <v>37504</v>
      </c>
      <c r="B4357">
        <v>7.38</v>
      </c>
    </row>
    <row r="4358" spans="1:2">
      <c r="A4358" s="52">
        <v>37505</v>
      </c>
      <c r="B4358">
        <v>7.47</v>
      </c>
    </row>
    <row r="4359" spans="1:2">
      <c r="A4359" s="52">
        <v>37508</v>
      </c>
      <c r="B4359">
        <v>7.46</v>
      </c>
    </row>
    <row r="4360" spans="1:2">
      <c r="A4360" s="52">
        <v>37509</v>
      </c>
      <c r="B4360">
        <v>7.43</v>
      </c>
    </row>
    <row r="4361" spans="1:2">
      <c r="A4361" s="52">
        <v>37510</v>
      </c>
      <c r="B4361">
        <v>7.49</v>
      </c>
    </row>
    <row r="4362" spans="1:2">
      <c r="A4362" s="52">
        <v>37511</v>
      </c>
      <c r="B4362">
        <v>7.43</v>
      </c>
    </row>
    <row r="4363" spans="1:2">
      <c r="A4363" s="52">
        <v>37512</v>
      </c>
      <c r="B4363">
        <v>7.36</v>
      </c>
    </row>
    <row r="4364" spans="1:2">
      <c r="A4364" s="52">
        <v>37515</v>
      </c>
      <c r="B4364">
        <v>7.37</v>
      </c>
    </row>
    <row r="4365" spans="1:2">
      <c r="A4365" s="52">
        <v>37516</v>
      </c>
      <c r="B4365">
        <v>7.38</v>
      </c>
    </row>
    <row r="4366" spans="1:2">
      <c r="A4366" s="52">
        <v>37517</v>
      </c>
      <c r="B4366">
        <v>7.37</v>
      </c>
    </row>
    <row r="4367" spans="1:2">
      <c r="A4367" s="52">
        <v>37518</v>
      </c>
      <c r="B4367">
        <v>7.34</v>
      </c>
    </row>
    <row r="4368" spans="1:2">
      <c r="A4368" s="52">
        <v>37519</v>
      </c>
      <c r="B4368">
        <v>7.38</v>
      </c>
    </row>
    <row r="4369" spans="1:2">
      <c r="A4369" s="52">
        <v>37522</v>
      </c>
      <c r="B4369">
        <v>7.33</v>
      </c>
    </row>
    <row r="4370" spans="1:2">
      <c r="A4370" s="52">
        <v>37523</v>
      </c>
      <c r="B4370">
        <v>7.34</v>
      </c>
    </row>
    <row r="4371" spans="1:2">
      <c r="A4371" s="52">
        <v>37524</v>
      </c>
      <c r="B4371">
        <v>7.44</v>
      </c>
    </row>
    <row r="4372" spans="1:2">
      <c r="A4372" s="52">
        <v>37525</v>
      </c>
      <c r="B4372">
        <v>7.43</v>
      </c>
    </row>
    <row r="4373" spans="1:2">
      <c r="A4373" s="52">
        <v>37526</v>
      </c>
      <c r="B4373">
        <v>7.4</v>
      </c>
    </row>
    <row r="4374" spans="1:2">
      <c r="A4374" s="52">
        <v>37529</v>
      </c>
      <c r="B4374">
        <v>7.39</v>
      </c>
    </row>
    <row r="4375" spans="1:2">
      <c r="A4375" s="52">
        <v>37530</v>
      </c>
      <c r="B4375">
        <v>7.46</v>
      </c>
    </row>
    <row r="4376" spans="1:2">
      <c r="A4376" s="52">
        <v>37531</v>
      </c>
      <c r="B4376">
        <v>7.44</v>
      </c>
    </row>
    <row r="4377" spans="1:2">
      <c r="A4377" s="52">
        <v>37532</v>
      </c>
      <c r="B4377">
        <v>7.46</v>
      </c>
    </row>
    <row r="4378" spans="1:2">
      <c r="A4378" s="52">
        <v>37533</v>
      </c>
      <c r="B4378">
        <v>7.47</v>
      </c>
    </row>
    <row r="4379" spans="1:2">
      <c r="A4379" s="52">
        <v>37536</v>
      </c>
      <c r="B4379">
        <v>7.5</v>
      </c>
    </row>
    <row r="4380" spans="1:2">
      <c r="A4380" s="52">
        <v>37537</v>
      </c>
      <c r="B4380">
        <v>7.54</v>
      </c>
    </row>
    <row r="4381" spans="1:2">
      <c r="A4381" s="52">
        <v>37538</v>
      </c>
      <c r="B4381">
        <v>7.51</v>
      </c>
    </row>
    <row r="4382" spans="1:2">
      <c r="A4382" s="52">
        <v>37539</v>
      </c>
      <c r="B4382">
        <v>7.58</v>
      </c>
    </row>
    <row r="4383" spans="1:2">
      <c r="A4383" s="52">
        <v>37540</v>
      </c>
      <c r="B4383">
        <v>7.71</v>
      </c>
    </row>
    <row r="4384" spans="1:2">
      <c r="A4384" s="52">
        <v>37543</v>
      </c>
      <c r="B4384" t="s">
        <v>7113</v>
      </c>
    </row>
    <row r="4385" spans="1:2">
      <c r="A4385" s="52">
        <v>37544</v>
      </c>
      <c r="B4385">
        <v>7.81</v>
      </c>
    </row>
    <row r="4386" spans="1:2">
      <c r="A4386" s="52">
        <v>37545</v>
      </c>
      <c r="B4386">
        <v>7.83</v>
      </c>
    </row>
    <row r="4387" spans="1:2">
      <c r="A4387" s="52">
        <v>37546</v>
      </c>
      <c r="B4387">
        <v>7.89</v>
      </c>
    </row>
    <row r="4388" spans="1:2">
      <c r="A4388" s="52">
        <v>37547</v>
      </c>
      <c r="B4388">
        <v>7.9</v>
      </c>
    </row>
    <row r="4389" spans="1:2">
      <c r="A4389" s="52">
        <v>37550</v>
      </c>
      <c r="B4389">
        <v>7.94</v>
      </c>
    </row>
    <row r="4390" spans="1:2">
      <c r="A4390" s="52">
        <v>37551</v>
      </c>
      <c r="B4390">
        <v>7.98</v>
      </c>
    </row>
    <row r="4391" spans="1:2">
      <c r="A4391" s="52">
        <v>37552</v>
      </c>
      <c r="B4391">
        <v>7.99</v>
      </c>
    </row>
    <row r="4392" spans="1:2">
      <c r="A4392" s="52">
        <v>37553</v>
      </c>
      <c r="B4392">
        <v>7.93</v>
      </c>
    </row>
    <row r="4393" spans="1:2">
      <c r="A4393" s="52">
        <v>37554</v>
      </c>
      <c r="B4393">
        <v>7.9</v>
      </c>
    </row>
    <row r="4394" spans="1:2">
      <c r="A4394" s="52">
        <v>37557</v>
      </c>
      <c r="B4394">
        <v>7.91</v>
      </c>
    </row>
    <row r="4395" spans="1:2">
      <c r="A4395" s="52">
        <v>37558</v>
      </c>
      <c r="B4395">
        <v>7.82</v>
      </c>
    </row>
    <row r="4396" spans="1:2">
      <c r="A4396" s="52">
        <v>37559</v>
      </c>
      <c r="B4396">
        <v>7.82</v>
      </c>
    </row>
    <row r="4397" spans="1:2">
      <c r="A4397" s="52">
        <v>37560</v>
      </c>
      <c r="B4397">
        <v>7.75</v>
      </c>
    </row>
    <row r="4398" spans="1:2">
      <c r="A4398" s="52">
        <v>37561</v>
      </c>
      <c r="B4398">
        <v>7.77</v>
      </c>
    </row>
    <row r="4399" spans="1:2">
      <c r="A4399" s="52">
        <v>37564</v>
      </c>
      <c r="B4399">
        <v>7.79</v>
      </c>
    </row>
    <row r="4400" spans="1:2">
      <c r="A4400" s="52">
        <v>37565</v>
      </c>
      <c r="B4400">
        <v>7.82</v>
      </c>
    </row>
    <row r="4401" spans="1:2">
      <c r="A4401" s="52">
        <v>37566</v>
      </c>
      <c r="B4401">
        <v>7.81</v>
      </c>
    </row>
    <row r="4402" spans="1:2">
      <c r="A4402" s="52">
        <v>37567</v>
      </c>
      <c r="B4402">
        <v>7.61</v>
      </c>
    </row>
    <row r="4403" spans="1:2">
      <c r="A4403" s="52">
        <v>37568</v>
      </c>
      <c r="B4403">
        <v>7.51</v>
      </c>
    </row>
    <row r="4404" spans="1:2">
      <c r="A4404" s="52">
        <v>37571</v>
      </c>
      <c r="B4404" t="s">
        <v>7113</v>
      </c>
    </row>
    <row r="4405" spans="1:2">
      <c r="A4405" s="52">
        <v>37572</v>
      </c>
      <c r="B4405">
        <v>7.52</v>
      </c>
    </row>
    <row r="4406" spans="1:2">
      <c r="A4406" s="52">
        <v>37573</v>
      </c>
      <c r="B4406">
        <v>7.51</v>
      </c>
    </row>
    <row r="4407" spans="1:2">
      <c r="A4407" s="52">
        <v>37574</v>
      </c>
      <c r="B4407">
        <v>7.61</v>
      </c>
    </row>
    <row r="4408" spans="1:2">
      <c r="A4408" s="52">
        <v>37575</v>
      </c>
      <c r="B4408">
        <v>7.59</v>
      </c>
    </row>
    <row r="4409" spans="1:2">
      <c r="A4409" s="52">
        <v>37578</v>
      </c>
      <c r="B4409">
        <v>7.54</v>
      </c>
    </row>
    <row r="4410" spans="1:2">
      <c r="A4410" s="52">
        <v>37579</v>
      </c>
      <c r="B4410">
        <v>7.49</v>
      </c>
    </row>
    <row r="4411" spans="1:2">
      <c r="A4411" s="52">
        <v>37580</v>
      </c>
      <c r="B4411">
        <v>7.56</v>
      </c>
    </row>
    <row r="4412" spans="1:2">
      <c r="A4412" s="52">
        <v>37581</v>
      </c>
      <c r="B4412">
        <v>7.6</v>
      </c>
    </row>
    <row r="4413" spans="1:2">
      <c r="A4413" s="52">
        <v>37582</v>
      </c>
      <c r="B4413">
        <v>7.61</v>
      </c>
    </row>
    <row r="4414" spans="1:2">
      <c r="A4414" s="52">
        <v>37585</v>
      </c>
      <c r="B4414">
        <v>7.61</v>
      </c>
    </row>
    <row r="4415" spans="1:2">
      <c r="A4415" s="52">
        <v>37586</v>
      </c>
      <c r="B4415">
        <v>7.53</v>
      </c>
    </row>
    <row r="4416" spans="1:2">
      <c r="A4416" s="52">
        <v>37587</v>
      </c>
      <c r="B4416">
        <v>7.65</v>
      </c>
    </row>
    <row r="4417" spans="1:2">
      <c r="A4417" s="52">
        <v>37588</v>
      </c>
      <c r="B4417" t="s">
        <v>7113</v>
      </c>
    </row>
    <row r="4418" spans="1:2">
      <c r="A4418" s="52">
        <v>37589</v>
      </c>
      <c r="B4418">
        <v>7.6</v>
      </c>
    </row>
    <row r="4419" spans="1:2">
      <c r="A4419" s="52">
        <v>37592</v>
      </c>
      <c r="B4419">
        <v>7.59</v>
      </c>
    </row>
    <row r="4420" spans="1:2">
      <c r="A4420" s="52">
        <v>37593</v>
      </c>
      <c r="B4420">
        <v>7.59</v>
      </c>
    </row>
    <row r="4421" spans="1:2">
      <c r="A4421" s="52">
        <v>37594</v>
      </c>
      <c r="B4421">
        <v>7.56</v>
      </c>
    </row>
    <row r="4422" spans="1:2">
      <c r="A4422" s="52">
        <v>37595</v>
      </c>
      <c r="B4422">
        <v>7.51</v>
      </c>
    </row>
    <row r="4423" spans="1:2">
      <c r="A4423" s="52">
        <v>37596</v>
      </c>
      <c r="B4423">
        <v>7.51</v>
      </c>
    </row>
    <row r="4424" spans="1:2">
      <c r="A4424" s="52">
        <v>37599</v>
      </c>
      <c r="B4424">
        <v>7.48</v>
      </c>
    </row>
    <row r="4425" spans="1:2">
      <c r="A4425" s="52">
        <v>37600</v>
      </c>
      <c r="B4425">
        <v>7.46</v>
      </c>
    </row>
    <row r="4426" spans="1:2">
      <c r="A4426" s="52">
        <v>37601</v>
      </c>
      <c r="B4426">
        <v>7.41</v>
      </c>
    </row>
    <row r="4427" spans="1:2">
      <c r="A4427" s="52">
        <v>37602</v>
      </c>
      <c r="B4427">
        <v>7.43</v>
      </c>
    </row>
    <row r="4428" spans="1:2">
      <c r="A4428" s="52">
        <v>37603</v>
      </c>
      <c r="B4428">
        <v>7.49</v>
      </c>
    </row>
    <row r="4429" spans="1:2">
      <c r="A4429" s="52">
        <v>37606</v>
      </c>
      <c r="B4429">
        <v>7.52</v>
      </c>
    </row>
    <row r="4430" spans="1:2">
      <c r="A4430" s="52">
        <v>37607</v>
      </c>
      <c r="B4430">
        <v>7.5</v>
      </c>
    </row>
    <row r="4431" spans="1:2">
      <c r="A4431" s="52">
        <v>37608</v>
      </c>
      <c r="B4431">
        <v>7.46</v>
      </c>
    </row>
    <row r="4432" spans="1:2">
      <c r="A4432" s="52">
        <v>37609</v>
      </c>
      <c r="B4432">
        <v>7.4</v>
      </c>
    </row>
    <row r="4433" spans="1:2">
      <c r="A4433" s="52">
        <v>37610</v>
      </c>
      <c r="B4433">
        <v>7.39</v>
      </c>
    </row>
    <row r="4434" spans="1:2">
      <c r="A4434" s="52">
        <v>37613</v>
      </c>
      <c r="B4434">
        <v>7.42</v>
      </c>
    </row>
    <row r="4435" spans="1:2">
      <c r="A4435" s="52">
        <v>37614</v>
      </c>
      <c r="B4435">
        <v>7.39</v>
      </c>
    </row>
    <row r="4436" spans="1:2">
      <c r="A4436" s="52">
        <v>37615</v>
      </c>
      <c r="B4436" t="s">
        <v>7113</v>
      </c>
    </row>
    <row r="4437" spans="1:2">
      <c r="A4437" s="52">
        <v>37616</v>
      </c>
      <c r="B4437">
        <v>7.38</v>
      </c>
    </row>
    <row r="4438" spans="1:2">
      <c r="A4438" s="52">
        <v>37617</v>
      </c>
      <c r="B4438">
        <v>7.32</v>
      </c>
    </row>
    <row r="4439" spans="1:2">
      <c r="A4439" s="52">
        <v>37620</v>
      </c>
      <c r="B4439">
        <v>7.3</v>
      </c>
    </row>
    <row r="4440" spans="1:2">
      <c r="A4440" s="52">
        <v>37621</v>
      </c>
      <c r="B4440">
        <v>7.31</v>
      </c>
    </row>
    <row r="4441" spans="1:2">
      <c r="A4441" s="52">
        <v>37622</v>
      </c>
      <c r="B4441" t="s">
        <v>7113</v>
      </c>
    </row>
    <row r="4442" spans="1:2">
      <c r="A4442" s="52">
        <v>37623</v>
      </c>
      <c r="B4442">
        <v>7.44</v>
      </c>
    </row>
    <row r="4443" spans="1:2">
      <c r="A4443" s="52">
        <v>37624</v>
      </c>
      <c r="B4443">
        <v>7.44</v>
      </c>
    </row>
    <row r="4444" spans="1:2">
      <c r="A4444" s="52">
        <v>37627</v>
      </c>
      <c r="B4444">
        <v>7.47</v>
      </c>
    </row>
    <row r="4445" spans="1:2">
      <c r="A4445" s="52">
        <v>37628</v>
      </c>
      <c r="B4445">
        <v>7.43</v>
      </c>
    </row>
    <row r="4446" spans="1:2">
      <c r="A4446" s="52">
        <v>37629</v>
      </c>
      <c r="B4446">
        <v>7.35</v>
      </c>
    </row>
    <row r="4447" spans="1:2">
      <c r="A4447" s="52">
        <v>37630</v>
      </c>
      <c r="B4447">
        <v>7.48</v>
      </c>
    </row>
    <row r="4448" spans="1:2">
      <c r="A4448" s="52">
        <v>37631</v>
      </c>
      <c r="B4448">
        <v>7.47</v>
      </c>
    </row>
    <row r="4449" spans="1:2">
      <c r="A4449" s="52">
        <v>37634</v>
      </c>
      <c r="B4449">
        <v>7.44</v>
      </c>
    </row>
    <row r="4450" spans="1:2">
      <c r="A4450" s="52">
        <v>37635</v>
      </c>
      <c r="B4450">
        <v>7.41</v>
      </c>
    </row>
    <row r="4451" spans="1:2">
      <c r="A4451" s="52">
        <v>37636</v>
      </c>
      <c r="B4451">
        <v>7.39</v>
      </c>
    </row>
    <row r="4452" spans="1:2">
      <c r="A4452" s="52">
        <v>37637</v>
      </c>
      <c r="B4452">
        <v>7.39</v>
      </c>
    </row>
    <row r="4453" spans="1:2">
      <c r="A4453" s="52">
        <v>37638</v>
      </c>
      <c r="B4453">
        <v>7.34</v>
      </c>
    </row>
    <row r="4454" spans="1:2">
      <c r="A4454" s="52">
        <v>37641</v>
      </c>
      <c r="B4454" t="s">
        <v>7113</v>
      </c>
    </row>
    <row r="4455" spans="1:2">
      <c r="A4455" s="52">
        <v>37642</v>
      </c>
      <c r="B4455">
        <v>7.32</v>
      </c>
    </row>
    <row r="4456" spans="1:2">
      <c r="A4456" s="52">
        <v>37643</v>
      </c>
      <c r="B4456">
        <v>7.28</v>
      </c>
    </row>
    <row r="4457" spans="1:2">
      <c r="A4457" s="52">
        <v>37644</v>
      </c>
      <c r="B4457">
        <v>7.31</v>
      </c>
    </row>
    <row r="4458" spans="1:2">
      <c r="A4458" s="52">
        <v>37645</v>
      </c>
      <c r="B4458">
        <v>7.27</v>
      </c>
    </row>
    <row r="4459" spans="1:2">
      <c r="A4459" s="52">
        <v>37648</v>
      </c>
      <c r="B4459">
        <v>7.25</v>
      </c>
    </row>
    <row r="4460" spans="1:2">
      <c r="A4460" s="52">
        <v>37649</v>
      </c>
      <c r="B4460">
        <v>7.23</v>
      </c>
    </row>
    <row r="4461" spans="1:2">
      <c r="A4461" s="52">
        <v>37650</v>
      </c>
      <c r="B4461">
        <v>7.24</v>
      </c>
    </row>
    <row r="4462" spans="1:2">
      <c r="A4462" s="52">
        <v>37651</v>
      </c>
      <c r="B4462">
        <v>7.19</v>
      </c>
    </row>
    <row r="4463" spans="1:2">
      <c r="A4463" s="52">
        <v>37652</v>
      </c>
      <c r="B4463">
        <v>7.16</v>
      </c>
    </row>
    <row r="4464" spans="1:2">
      <c r="A4464" s="52">
        <v>37655</v>
      </c>
      <c r="B4464">
        <v>7.15</v>
      </c>
    </row>
    <row r="4465" spans="1:2">
      <c r="A4465" s="52">
        <v>37656</v>
      </c>
      <c r="B4465">
        <v>7.08</v>
      </c>
    </row>
    <row r="4466" spans="1:2">
      <c r="A4466" s="52">
        <v>37657</v>
      </c>
      <c r="B4466">
        <v>7.13</v>
      </c>
    </row>
    <row r="4467" spans="1:2">
      <c r="A4467" s="52">
        <v>37658</v>
      </c>
      <c r="B4467">
        <v>7.09</v>
      </c>
    </row>
    <row r="4468" spans="1:2">
      <c r="A4468" s="52">
        <v>37659</v>
      </c>
      <c r="B4468">
        <v>7.07</v>
      </c>
    </row>
    <row r="4469" spans="1:2">
      <c r="A4469" s="52">
        <v>37662</v>
      </c>
      <c r="B4469">
        <v>7.1</v>
      </c>
    </row>
    <row r="4470" spans="1:2">
      <c r="A4470" s="52">
        <v>37663</v>
      </c>
      <c r="B4470">
        <v>7.11</v>
      </c>
    </row>
    <row r="4471" spans="1:2">
      <c r="A4471" s="52">
        <v>37664</v>
      </c>
      <c r="B4471">
        <v>7.09</v>
      </c>
    </row>
    <row r="4472" spans="1:2">
      <c r="A4472" s="52">
        <v>37665</v>
      </c>
      <c r="B4472">
        <v>7.06</v>
      </c>
    </row>
    <row r="4473" spans="1:2">
      <c r="A4473" s="52">
        <v>37666</v>
      </c>
      <c r="B4473">
        <v>7.11</v>
      </c>
    </row>
    <row r="4474" spans="1:2">
      <c r="A4474" s="52">
        <v>37669</v>
      </c>
      <c r="B4474" t="s">
        <v>7113</v>
      </c>
    </row>
    <row r="4475" spans="1:2">
      <c r="A4475" s="52">
        <v>37670</v>
      </c>
      <c r="B4475">
        <v>7.1</v>
      </c>
    </row>
    <row r="4476" spans="1:2">
      <c r="A4476" s="52">
        <v>37671</v>
      </c>
      <c r="B4476">
        <v>7.04</v>
      </c>
    </row>
    <row r="4477" spans="1:2">
      <c r="A4477" s="52">
        <v>37672</v>
      </c>
      <c r="B4477">
        <v>7.03</v>
      </c>
    </row>
    <row r="4478" spans="1:2">
      <c r="A4478" s="52">
        <v>37673</v>
      </c>
      <c r="B4478">
        <v>7.06</v>
      </c>
    </row>
    <row r="4479" spans="1:2">
      <c r="A4479" s="52">
        <v>37676</v>
      </c>
      <c r="B4479">
        <v>7.03</v>
      </c>
    </row>
    <row r="4480" spans="1:2">
      <c r="A4480" s="52">
        <v>37677</v>
      </c>
      <c r="B4480">
        <v>6.99</v>
      </c>
    </row>
    <row r="4481" spans="1:2">
      <c r="A4481" s="52">
        <v>37678</v>
      </c>
      <c r="B4481">
        <v>6.96</v>
      </c>
    </row>
    <row r="4482" spans="1:2">
      <c r="A4482" s="52">
        <v>37679</v>
      </c>
      <c r="B4482">
        <v>6.96</v>
      </c>
    </row>
    <row r="4483" spans="1:2">
      <c r="A4483" s="52">
        <v>37680</v>
      </c>
      <c r="B4483">
        <v>6.92</v>
      </c>
    </row>
    <row r="4484" spans="1:2">
      <c r="A4484" s="52">
        <v>37683</v>
      </c>
      <c r="B4484">
        <v>6.91</v>
      </c>
    </row>
    <row r="4485" spans="1:2">
      <c r="A4485" s="52">
        <v>37684</v>
      </c>
      <c r="B4485">
        <v>6.9</v>
      </c>
    </row>
    <row r="4486" spans="1:2">
      <c r="A4486" s="52">
        <v>37685</v>
      </c>
      <c r="B4486">
        <v>6.88</v>
      </c>
    </row>
    <row r="4487" spans="1:2">
      <c r="A4487" s="52">
        <v>37686</v>
      </c>
      <c r="B4487">
        <v>6.91</v>
      </c>
    </row>
    <row r="4488" spans="1:2">
      <c r="A4488" s="52">
        <v>37687</v>
      </c>
      <c r="B4488">
        <v>6.89</v>
      </c>
    </row>
    <row r="4489" spans="1:2">
      <c r="A4489" s="52">
        <v>37690</v>
      </c>
      <c r="B4489">
        <v>6.88</v>
      </c>
    </row>
    <row r="4490" spans="1:2">
      <c r="A4490" s="52">
        <v>37691</v>
      </c>
      <c r="B4490">
        <v>6.88</v>
      </c>
    </row>
    <row r="4491" spans="1:2">
      <c r="A4491" s="52">
        <v>37692</v>
      </c>
      <c r="B4491">
        <v>6.86</v>
      </c>
    </row>
    <row r="4492" spans="1:2">
      <c r="A4492" s="52">
        <v>37693</v>
      </c>
      <c r="B4492">
        <v>6.95</v>
      </c>
    </row>
    <row r="4493" spans="1:2">
      <c r="A4493" s="52">
        <v>37694</v>
      </c>
      <c r="B4493">
        <v>6.94</v>
      </c>
    </row>
    <row r="4494" spans="1:2">
      <c r="A4494" s="52">
        <v>37697</v>
      </c>
      <c r="B4494">
        <v>6.99</v>
      </c>
    </row>
    <row r="4495" spans="1:2">
      <c r="A4495" s="52">
        <v>37698</v>
      </c>
      <c r="B4495">
        <v>7.02</v>
      </c>
    </row>
    <row r="4496" spans="1:2">
      <c r="A4496" s="52">
        <v>37699</v>
      </c>
      <c r="B4496">
        <v>7.02</v>
      </c>
    </row>
    <row r="4497" spans="1:2">
      <c r="A4497" s="52">
        <v>37700</v>
      </c>
      <c r="B4497">
        <v>7.06</v>
      </c>
    </row>
    <row r="4498" spans="1:2">
      <c r="A4498" s="52">
        <v>37701</v>
      </c>
      <c r="B4498">
        <v>7.1</v>
      </c>
    </row>
    <row r="4499" spans="1:2">
      <c r="A4499" s="52">
        <v>37704</v>
      </c>
      <c r="B4499">
        <v>7.01</v>
      </c>
    </row>
    <row r="4500" spans="1:2">
      <c r="A4500" s="52">
        <v>37705</v>
      </c>
      <c r="B4500">
        <v>7.01</v>
      </c>
    </row>
    <row r="4501" spans="1:2">
      <c r="A4501" s="52">
        <v>37706</v>
      </c>
      <c r="B4501">
        <v>6.97</v>
      </c>
    </row>
    <row r="4502" spans="1:2">
      <c r="A4502" s="52">
        <v>37707</v>
      </c>
      <c r="B4502">
        <v>6.95</v>
      </c>
    </row>
    <row r="4503" spans="1:2">
      <c r="A4503" s="52">
        <v>37708</v>
      </c>
      <c r="B4503">
        <v>6.93</v>
      </c>
    </row>
    <row r="4504" spans="1:2">
      <c r="A4504" s="52">
        <v>37711</v>
      </c>
      <c r="B4504">
        <v>6.87</v>
      </c>
    </row>
    <row r="4505" spans="1:2">
      <c r="A4505" s="52">
        <v>37712</v>
      </c>
      <c r="B4505">
        <v>6.86</v>
      </c>
    </row>
    <row r="4506" spans="1:2">
      <c r="A4506" s="52">
        <v>37713</v>
      </c>
      <c r="B4506">
        <v>6.92</v>
      </c>
    </row>
    <row r="4507" spans="1:2">
      <c r="A4507" s="52">
        <v>37714</v>
      </c>
      <c r="B4507">
        <v>6.94</v>
      </c>
    </row>
    <row r="4508" spans="1:2">
      <c r="A4508" s="52">
        <v>37715</v>
      </c>
      <c r="B4508">
        <v>6.95</v>
      </c>
    </row>
    <row r="4509" spans="1:2">
      <c r="A4509" s="52">
        <v>37718</v>
      </c>
      <c r="B4509">
        <v>6.98</v>
      </c>
    </row>
    <row r="4510" spans="1:2">
      <c r="A4510" s="52">
        <v>37719</v>
      </c>
      <c r="B4510">
        <v>6.92</v>
      </c>
    </row>
    <row r="4511" spans="1:2">
      <c r="A4511" s="52">
        <v>37720</v>
      </c>
      <c r="B4511">
        <v>6.9</v>
      </c>
    </row>
    <row r="4512" spans="1:2">
      <c r="A4512" s="52">
        <v>37721</v>
      </c>
      <c r="B4512">
        <v>6.91</v>
      </c>
    </row>
    <row r="4513" spans="1:2">
      <c r="A4513" s="52">
        <v>37722</v>
      </c>
      <c r="B4513">
        <v>6.93</v>
      </c>
    </row>
    <row r="4514" spans="1:2">
      <c r="A4514" s="52">
        <v>37725</v>
      </c>
      <c r="B4514">
        <v>6.96</v>
      </c>
    </row>
    <row r="4515" spans="1:2">
      <c r="A4515" s="52">
        <v>37726</v>
      </c>
      <c r="B4515">
        <v>6.9</v>
      </c>
    </row>
    <row r="4516" spans="1:2">
      <c r="A4516" s="52">
        <v>37727</v>
      </c>
      <c r="B4516">
        <v>6.86</v>
      </c>
    </row>
    <row r="4517" spans="1:2">
      <c r="A4517" s="52">
        <v>37728</v>
      </c>
      <c r="B4517">
        <v>6.84</v>
      </c>
    </row>
    <row r="4518" spans="1:2">
      <c r="A4518" s="52">
        <v>37729</v>
      </c>
      <c r="B4518" t="s">
        <v>7113</v>
      </c>
    </row>
    <row r="4519" spans="1:2">
      <c r="A4519" s="52">
        <v>37732</v>
      </c>
      <c r="B4519">
        <v>6.84</v>
      </c>
    </row>
    <row r="4520" spans="1:2">
      <c r="A4520" s="52">
        <v>37733</v>
      </c>
      <c r="B4520">
        <v>6.84</v>
      </c>
    </row>
    <row r="4521" spans="1:2">
      <c r="A4521" s="52">
        <v>37734</v>
      </c>
      <c r="B4521">
        <v>6.81</v>
      </c>
    </row>
    <row r="4522" spans="1:2">
      <c r="A4522" s="52">
        <v>37735</v>
      </c>
      <c r="B4522">
        <v>6.73</v>
      </c>
    </row>
    <row r="4523" spans="1:2">
      <c r="A4523" s="52">
        <v>37736</v>
      </c>
      <c r="B4523">
        <v>6.73</v>
      </c>
    </row>
    <row r="4524" spans="1:2">
      <c r="A4524" s="52">
        <v>37739</v>
      </c>
      <c r="B4524">
        <v>6.71</v>
      </c>
    </row>
    <row r="4525" spans="1:2">
      <c r="A4525" s="52">
        <v>37740</v>
      </c>
      <c r="B4525">
        <v>6.73</v>
      </c>
    </row>
    <row r="4526" spans="1:2">
      <c r="A4526" s="52">
        <v>37741</v>
      </c>
      <c r="B4526">
        <v>6.65</v>
      </c>
    </row>
    <row r="4527" spans="1:2">
      <c r="A4527" s="52">
        <v>37742</v>
      </c>
      <c r="B4527">
        <v>6.65</v>
      </c>
    </row>
    <row r="4528" spans="1:2">
      <c r="A4528" s="52">
        <v>37743</v>
      </c>
      <c r="B4528">
        <v>6.67</v>
      </c>
    </row>
    <row r="4529" spans="1:2">
      <c r="A4529" s="52">
        <v>37746</v>
      </c>
      <c r="B4529">
        <v>6.63</v>
      </c>
    </row>
    <row r="4530" spans="1:2">
      <c r="A4530" s="52">
        <v>37747</v>
      </c>
      <c r="B4530">
        <v>6.58</v>
      </c>
    </row>
    <row r="4531" spans="1:2">
      <c r="A4531" s="52">
        <v>37748</v>
      </c>
      <c r="B4531">
        <v>6.5</v>
      </c>
    </row>
    <row r="4532" spans="1:2">
      <c r="A4532" s="52">
        <v>37749</v>
      </c>
      <c r="B4532">
        <v>6.37</v>
      </c>
    </row>
    <row r="4533" spans="1:2">
      <c r="A4533" s="52">
        <v>37750</v>
      </c>
      <c r="B4533">
        <v>6.5</v>
      </c>
    </row>
    <row r="4534" spans="1:2">
      <c r="A4534" s="52">
        <v>37753</v>
      </c>
      <c r="B4534">
        <v>6.47</v>
      </c>
    </row>
    <row r="4535" spans="1:2">
      <c r="A4535" s="52">
        <v>37754</v>
      </c>
      <c r="B4535">
        <v>6.46</v>
      </c>
    </row>
    <row r="4536" spans="1:2">
      <c r="A4536" s="52">
        <v>37755</v>
      </c>
      <c r="B4536">
        <v>6.36</v>
      </c>
    </row>
    <row r="4537" spans="1:2">
      <c r="A4537" s="52">
        <v>37756</v>
      </c>
      <c r="B4537">
        <v>6.36</v>
      </c>
    </row>
    <row r="4538" spans="1:2">
      <c r="A4538" s="52">
        <v>37757</v>
      </c>
      <c r="B4538">
        <v>6.3</v>
      </c>
    </row>
    <row r="4539" spans="1:2">
      <c r="A4539" s="52">
        <v>37760</v>
      </c>
      <c r="B4539">
        <v>6.32</v>
      </c>
    </row>
    <row r="4540" spans="1:2">
      <c r="A4540" s="52">
        <v>37761</v>
      </c>
      <c r="B4540">
        <v>6.24</v>
      </c>
    </row>
    <row r="4541" spans="1:2">
      <c r="A4541" s="52">
        <v>37762</v>
      </c>
      <c r="B4541">
        <v>6.25</v>
      </c>
    </row>
    <row r="4542" spans="1:2">
      <c r="A4542" s="52">
        <v>37763</v>
      </c>
      <c r="B4542">
        <v>6.19</v>
      </c>
    </row>
    <row r="4543" spans="1:2">
      <c r="A4543" s="52">
        <v>37764</v>
      </c>
      <c r="B4543">
        <v>6.15</v>
      </c>
    </row>
    <row r="4544" spans="1:2">
      <c r="A4544" s="52">
        <v>37767</v>
      </c>
      <c r="B4544" t="s">
        <v>7113</v>
      </c>
    </row>
    <row r="4545" spans="1:2">
      <c r="A4545" s="52">
        <v>37768</v>
      </c>
      <c r="B4545">
        <v>6.24</v>
      </c>
    </row>
    <row r="4546" spans="1:2">
      <c r="A4546" s="52">
        <v>37769</v>
      </c>
      <c r="B4546">
        <v>6.27</v>
      </c>
    </row>
    <row r="4547" spans="1:2">
      <c r="A4547" s="52">
        <v>37770</v>
      </c>
      <c r="B4547">
        <v>6.21</v>
      </c>
    </row>
    <row r="4548" spans="1:2">
      <c r="A4548" s="52">
        <v>37771</v>
      </c>
      <c r="B4548">
        <v>6.22</v>
      </c>
    </row>
    <row r="4549" spans="1:2">
      <c r="A4549" s="52">
        <v>37774</v>
      </c>
      <c r="B4549">
        <v>6.28</v>
      </c>
    </row>
    <row r="4550" spans="1:2">
      <c r="A4550" s="52">
        <v>37775</v>
      </c>
      <c r="B4550">
        <v>6.22</v>
      </c>
    </row>
    <row r="4551" spans="1:2">
      <c r="A4551" s="52">
        <v>37776</v>
      </c>
      <c r="B4551">
        <v>6.17</v>
      </c>
    </row>
    <row r="4552" spans="1:2">
      <c r="A4552" s="52">
        <v>37777</v>
      </c>
      <c r="B4552">
        <v>6.21</v>
      </c>
    </row>
    <row r="4553" spans="1:2">
      <c r="A4553" s="52">
        <v>37778</v>
      </c>
      <c r="B4553">
        <v>6.2</v>
      </c>
    </row>
    <row r="4554" spans="1:2">
      <c r="A4554" s="52">
        <v>37781</v>
      </c>
      <c r="B4554">
        <v>6.16</v>
      </c>
    </row>
    <row r="4555" spans="1:2">
      <c r="A4555" s="52">
        <v>37782</v>
      </c>
      <c r="B4555">
        <v>6.09</v>
      </c>
    </row>
    <row r="4556" spans="1:2">
      <c r="A4556" s="52">
        <v>37783</v>
      </c>
      <c r="B4556">
        <v>6.08</v>
      </c>
    </row>
    <row r="4557" spans="1:2">
      <c r="A4557" s="52">
        <v>37784</v>
      </c>
      <c r="B4557">
        <v>6.06</v>
      </c>
    </row>
    <row r="4558" spans="1:2">
      <c r="A4558" s="52">
        <v>37785</v>
      </c>
      <c r="B4558">
        <v>6.01</v>
      </c>
    </row>
    <row r="4559" spans="1:2">
      <c r="A4559" s="52">
        <v>37788</v>
      </c>
      <c r="B4559">
        <v>6.05</v>
      </c>
    </row>
    <row r="4560" spans="1:2">
      <c r="A4560" s="52">
        <v>37789</v>
      </c>
      <c r="B4560">
        <v>6.12</v>
      </c>
    </row>
    <row r="4561" spans="1:2">
      <c r="A4561" s="52">
        <v>37790</v>
      </c>
      <c r="B4561">
        <v>6.2</v>
      </c>
    </row>
    <row r="4562" spans="1:2">
      <c r="A4562" s="52">
        <v>37791</v>
      </c>
      <c r="B4562">
        <v>6.22</v>
      </c>
    </row>
    <row r="4563" spans="1:2">
      <c r="A4563" s="52">
        <v>37792</v>
      </c>
      <c r="B4563">
        <v>6.26</v>
      </c>
    </row>
    <row r="4564" spans="1:2">
      <c r="A4564" s="52">
        <v>37795</v>
      </c>
      <c r="B4564">
        <v>6.2</v>
      </c>
    </row>
    <row r="4565" spans="1:2">
      <c r="A4565" s="52">
        <v>37796</v>
      </c>
      <c r="B4565">
        <v>6.16</v>
      </c>
    </row>
    <row r="4566" spans="1:2">
      <c r="A4566" s="52">
        <v>37797</v>
      </c>
      <c r="B4566">
        <v>6.23</v>
      </c>
    </row>
    <row r="4567" spans="1:2">
      <c r="A4567" s="52">
        <v>37798</v>
      </c>
      <c r="B4567">
        <v>6.35</v>
      </c>
    </row>
    <row r="4568" spans="1:2">
      <c r="A4568" s="52">
        <v>37799</v>
      </c>
      <c r="B4568">
        <v>6.38</v>
      </c>
    </row>
    <row r="4569" spans="1:2">
      <c r="A4569" s="52">
        <v>37802</v>
      </c>
      <c r="B4569">
        <v>6.35</v>
      </c>
    </row>
    <row r="4570" spans="1:2">
      <c r="A4570" s="52">
        <v>37803</v>
      </c>
      <c r="B4570">
        <v>6.37</v>
      </c>
    </row>
    <row r="4571" spans="1:2">
      <c r="A4571" s="52">
        <v>37804</v>
      </c>
      <c r="B4571">
        <v>6.31</v>
      </c>
    </row>
    <row r="4572" spans="1:2">
      <c r="A4572" s="52">
        <v>37805</v>
      </c>
      <c r="B4572">
        <v>6.39</v>
      </c>
    </row>
    <row r="4573" spans="1:2">
      <c r="A4573" s="52">
        <v>37806</v>
      </c>
      <c r="B4573" t="s">
        <v>7113</v>
      </c>
    </row>
    <row r="4574" spans="1:2">
      <c r="A4574" s="52">
        <v>37809</v>
      </c>
      <c r="B4574">
        <v>6.44</v>
      </c>
    </row>
    <row r="4575" spans="1:2">
      <c r="A4575" s="52">
        <v>37810</v>
      </c>
      <c r="B4575">
        <v>6.43</v>
      </c>
    </row>
    <row r="4576" spans="1:2">
      <c r="A4576" s="52">
        <v>37811</v>
      </c>
      <c r="B4576">
        <v>6.41</v>
      </c>
    </row>
    <row r="4577" spans="1:2">
      <c r="A4577" s="52">
        <v>37812</v>
      </c>
      <c r="B4577">
        <v>6.41</v>
      </c>
    </row>
    <row r="4578" spans="1:2">
      <c r="A4578" s="52">
        <v>37813</v>
      </c>
      <c r="B4578">
        <v>6.39</v>
      </c>
    </row>
    <row r="4579" spans="1:2">
      <c r="A4579" s="52">
        <v>37816</v>
      </c>
      <c r="B4579">
        <v>6.46</v>
      </c>
    </row>
    <row r="4580" spans="1:2">
      <c r="A4580" s="52">
        <v>37817</v>
      </c>
      <c r="B4580">
        <v>6.6</v>
      </c>
    </row>
    <row r="4581" spans="1:2">
      <c r="A4581" s="52">
        <v>37818</v>
      </c>
      <c r="B4581">
        <v>6.59</v>
      </c>
    </row>
    <row r="4582" spans="1:2">
      <c r="A4582" s="52">
        <v>37819</v>
      </c>
      <c r="B4582">
        <v>6.59</v>
      </c>
    </row>
    <row r="4583" spans="1:2">
      <c r="A4583" s="52">
        <v>37820</v>
      </c>
      <c r="B4583">
        <v>6.61</v>
      </c>
    </row>
    <row r="4584" spans="1:2">
      <c r="A4584" s="52">
        <v>37823</v>
      </c>
      <c r="B4584">
        <v>6.76</v>
      </c>
    </row>
    <row r="4585" spans="1:2">
      <c r="A4585" s="52">
        <v>37824</v>
      </c>
      <c r="B4585">
        <v>6.73</v>
      </c>
    </row>
    <row r="4586" spans="1:2">
      <c r="A4586" s="52">
        <v>37825</v>
      </c>
      <c r="B4586">
        <v>6.71</v>
      </c>
    </row>
    <row r="4587" spans="1:2">
      <c r="A4587" s="52">
        <v>37826</v>
      </c>
      <c r="B4587">
        <v>6.75</v>
      </c>
    </row>
    <row r="4588" spans="1:2">
      <c r="A4588" s="52">
        <v>37827</v>
      </c>
      <c r="B4588">
        <v>6.79</v>
      </c>
    </row>
    <row r="4589" spans="1:2">
      <c r="A4589" s="52">
        <v>37830</v>
      </c>
      <c r="B4589">
        <v>6.89</v>
      </c>
    </row>
    <row r="4590" spans="1:2">
      <c r="A4590" s="52">
        <v>37831</v>
      </c>
      <c r="B4590">
        <v>6.97</v>
      </c>
    </row>
    <row r="4591" spans="1:2">
      <c r="A4591" s="52">
        <v>37832</v>
      </c>
      <c r="B4591">
        <v>6.89</v>
      </c>
    </row>
    <row r="4592" spans="1:2">
      <c r="A4592" s="52">
        <v>37833</v>
      </c>
      <c r="B4592">
        <v>7.07</v>
      </c>
    </row>
    <row r="4593" spans="1:2">
      <c r="A4593" s="52">
        <v>37834</v>
      </c>
      <c r="B4593">
        <v>7.01</v>
      </c>
    </row>
    <row r="4594" spans="1:2">
      <c r="A4594" s="52">
        <v>37837</v>
      </c>
      <c r="B4594">
        <v>6.97</v>
      </c>
    </row>
    <row r="4595" spans="1:2">
      <c r="A4595" s="52">
        <v>37838</v>
      </c>
      <c r="B4595">
        <v>7.09</v>
      </c>
    </row>
    <row r="4596" spans="1:2">
      <c r="A4596" s="52">
        <v>37839</v>
      </c>
      <c r="B4596">
        <v>6.96</v>
      </c>
    </row>
    <row r="4597" spans="1:2">
      <c r="A4597" s="52">
        <v>37840</v>
      </c>
      <c r="B4597">
        <v>6.94</v>
      </c>
    </row>
    <row r="4598" spans="1:2">
      <c r="A4598" s="52">
        <v>37841</v>
      </c>
      <c r="B4598">
        <v>6.96</v>
      </c>
    </row>
    <row r="4599" spans="1:2">
      <c r="A4599" s="52">
        <v>37844</v>
      </c>
      <c r="B4599">
        <v>6.99</v>
      </c>
    </row>
    <row r="4600" spans="1:2">
      <c r="A4600" s="52">
        <v>37845</v>
      </c>
      <c r="B4600">
        <v>7</v>
      </c>
    </row>
    <row r="4601" spans="1:2">
      <c r="A4601" s="52">
        <v>37846</v>
      </c>
      <c r="B4601">
        <v>7.14</v>
      </c>
    </row>
    <row r="4602" spans="1:2">
      <c r="A4602" s="52">
        <v>37847</v>
      </c>
      <c r="B4602">
        <v>7.14</v>
      </c>
    </row>
    <row r="4603" spans="1:2">
      <c r="A4603" s="52">
        <v>37848</v>
      </c>
      <c r="B4603">
        <v>7.1</v>
      </c>
    </row>
    <row r="4604" spans="1:2">
      <c r="A4604" s="52">
        <v>37851</v>
      </c>
      <c r="B4604">
        <v>7.09</v>
      </c>
    </row>
    <row r="4605" spans="1:2">
      <c r="A4605" s="52">
        <v>37852</v>
      </c>
      <c r="B4605">
        <v>6.99</v>
      </c>
    </row>
    <row r="4606" spans="1:2">
      <c r="A4606" s="52">
        <v>37853</v>
      </c>
      <c r="B4606">
        <v>7.01</v>
      </c>
    </row>
    <row r="4607" spans="1:2">
      <c r="A4607" s="52">
        <v>37854</v>
      </c>
      <c r="B4607">
        <v>7.04</v>
      </c>
    </row>
    <row r="4608" spans="1:2">
      <c r="A4608" s="52">
        <v>37855</v>
      </c>
      <c r="B4608">
        <v>6.97</v>
      </c>
    </row>
    <row r="4609" spans="1:2">
      <c r="A4609" s="52">
        <v>37858</v>
      </c>
      <c r="B4609">
        <v>7.03</v>
      </c>
    </row>
    <row r="4610" spans="1:2">
      <c r="A4610" s="52">
        <v>37859</v>
      </c>
      <c r="B4610">
        <v>6.99</v>
      </c>
    </row>
    <row r="4611" spans="1:2">
      <c r="A4611" s="52">
        <v>37860</v>
      </c>
      <c r="B4611">
        <v>7.01</v>
      </c>
    </row>
    <row r="4612" spans="1:2">
      <c r="A4612" s="52">
        <v>37861</v>
      </c>
      <c r="B4612">
        <v>6.91</v>
      </c>
    </row>
    <row r="4613" spans="1:2">
      <c r="A4613" s="52">
        <v>37862</v>
      </c>
      <c r="B4613">
        <v>6.91</v>
      </c>
    </row>
    <row r="4614" spans="1:2">
      <c r="A4614" s="52">
        <v>37865</v>
      </c>
      <c r="B4614" t="s">
        <v>7113</v>
      </c>
    </row>
    <row r="4615" spans="1:2">
      <c r="A4615" s="52">
        <v>37866</v>
      </c>
      <c r="B4615">
        <v>7</v>
      </c>
    </row>
    <row r="4616" spans="1:2">
      <c r="A4616" s="52">
        <v>37867</v>
      </c>
      <c r="B4616">
        <v>7</v>
      </c>
    </row>
    <row r="4617" spans="1:2">
      <c r="A4617" s="52">
        <v>37868</v>
      </c>
      <c r="B4617">
        <v>6.98</v>
      </c>
    </row>
    <row r="4618" spans="1:2">
      <c r="A4618" s="52">
        <v>37869</v>
      </c>
      <c r="B4618">
        <v>6.87</v>
      </c>
    </row>
    <row r="4619" spans="1:2">
      <c r="A4619" s="52">
        <v>37872</v>
      </c>
      <c r="B4619">
        <v>6.89</v>
      </c>
    </row>
    <row r="4620" spans="1:2">
      <c r="A4620" s="52">
        <v>37873</v>
      </c>
      <c r="B4620">
        <v>6.9</v>
      </c>
    </row>
    <row r="4621" spans="1:2">
      <c r="A4621" s="52">
        <v>37874</v>
      </c>
      <c r="B4621">
        <v>6.83</v>
      </c>
    </row>
    <row r="4622" spans="1:2">
      <c r="A4622" s="52">
        <v>37875</v>
      </c>
      <c r="B4622">
        <v>6.83</v>
      </c>
    </row>
    <row r="4623" spans="1:2">
      <c r="A4623" s="52">
        <v>37876</v>
      </c>
      <c r="B4623">
        <v>6.83</v>
      </c>
    </row>
    <row r="4624" spans="1:2">
      <c r="A4624" s="52">
        <v>37879</v>
      </c>
      <c r="B4624">
        <v>6.83</v>
      </c>
    </row>
    <row r="4625" spans="1:2">
      <c r="A4625" s="52">
        <v>37880</v>
      </c>
      <c r="B4625">
        <v>6.86</v>
      </c>
    </row>
    <row r="4626" spans="1:2">
      <c r="A4626" s="52">
        <v>37881</v>
      </c>
      <c r="B4626">
        <v>6.76</v>
      </c>
    </row>
    <row r="4627" spans="1:2">
      <c r="A4627" s="52">
        <v>37882</v>
      </c>
      <c r="B4627">
        <v>6.73</v>
      </c>
    </row>
    <row r="4628" spans="1:2">
      <c r="A4628" s="52">
        <v>37883</v>
      </c>
      <c r="B4628">
        <v>6.69</v>
      </c>
    </row>
    <row r="4629" spans="1:2">
      <c r="A4629" s="52">
        <v>37886</v>
      </c>
      <c r="B4629">
        <v>6.78</v>
      </c>
    </row>
    <row r="4630" spans="1:2">
      <c r="A4630" s="52">
        <v>37887</v>
      </c>
      <c r="B4630">
        <v>6.74</v>
      </c>
    </row>
    <row r="4631" spans="1:2">
      <c r="A4631" s="52">
        <v>37888</v>
      </c>
      <c r="B4631">
        <v>6.66</v>
      </c>
    </row>
    <row r="4632" spans="1:2">
      <c r="A4632" s="52">
        <v>37889</v>
      </c>
      <c r="B4632">
        <v>6.64</v>
      </c>
    </row>
    <row r="4633" spans="1:2">
      <c r="A4633" s="52">
        <v>37890</v>
      </c>
      <c r="B4633">
        <v>6.59</v>
      </c>
    </row>
    <row r="4634" spans="1:2">
      <c r="A4634" s="52">
        <v>37893</v>
      </c>
      <c r="B4634">
        <v>6.65</v>
      </c>
    </row>
    <row r="4635" spans="1:2">
      <c r="A4635" s="52">
        <v>37894</v>
      </c>
      <c r="B4635">
        <v>6.53</v>
      </c>
    </row>
    <row r="4636" spans="1:2">
      <c r="A4636" s="52">
        <v>37895</v>
      </c>
      <c r="B4636">
        <v>6.52</v>
      </c>
    </row>
    <row r="4637" spans="1:2">
      <c r="A4637" s="52">
        <v>37896</v>
      </c>
      <c r="B4637">
        <v>6.57</v>
      </c>
    </row>
    <row r="4638" spans="1:2">
      <c r="A4638" s="52">
        <v>37897</v>
      </c>
      <c r="B4638">
        <v>6.73</v>
      </c>
    </row>
    <row r="4639" spans="1:2">
      <c r="A4639" s="52">
        <v>37900</v>
      </c>
      <c r="B4639">
        <v>6.68</v>
      </c>
    </row>
    <row r="4640" spans="1:2">
      <c r="A4640" s="52">
        <v>37901</v>
      </c>
      <c r="B4640">
        <v>6.76</v>
      </c>
    </row>
    <row r="4641" spans="1:2">
      <c r="A4641" s="52">
        <v>37902</v>
      </c>
      <c r="B4641">
        <v>6.78</v>
      </c>
    </row>
    <row r="4642" spans="1:2">
      <c r="A4642" s="52">
        <v>37903</v>
      </c>
      <c r="B4642">
        <v>6.82</v>
      </c>
    </row>
    <row r="4643" spans="1:2">
      <c r="A4643" s="52">
        <v>37904</v>
      </c>
      <c r="B4643">
        <v>6.77</v>
      </c>
    </row>
    <row r="4644" spans="1:2">
      <c r="A4644" s="52">
        <v>37907</v>
      </c>
      <c r="B4644" t="s">
        <v>7113</v>
      </c>
    </row>
    <row r="4645" spans="1:2">
      <c r="A4645" s="52">
        <v>37908</v>
      </c>
      <c r="B4645">
        <v>6.85</v>
      </c>
    </row>
    <row r="4646" spans="1:2">
      <c r="A4646" s="52">
        <v>37909</v>
      </c>
      <c r="B4646">
        <v>6.87</v>
      </c>
    </row>
    <row r="4647" spans="1:2">
      <c r="A4647" s="52">
        <v>37910</v>
      </c>
      <c r="B4647">
        <v>6.87</v>
      </c>
    </row>
    <row r="4648" spans="1:2">
      <c r="A4648" s="52">
        <v>37911</v>
      </c>
      <c r="B4648">
        <v>6.79</v>
      </c>
    </row>
    <row r="4649" spans="1:2">
      <c r="A4649" s="52">
        <v>37914</v>
      </c>
      <c r="B4649">
        <v>6.77</v>
      </c>
    </row>
    <row r="4650" spans="1:2">
      <c r="A4650" s="52">
        <v>37915</v>
      </c>
      <c r="B4650">
        <v>6.77</v>
      </c>
    </row>
    <row r="4651" spans="1:2">
      <c r="A4651" s="52">
        <v>37916</v>
      </c>
      <c r="B4651">
        <v>6.72</v>
      </c>
    </row>
    <row r="4652" spans="1:2">
      <c r="A4652" s="52">
        <v>37917</v>
      </c>
      <c r="B4652">
        <v>6.75</v>
      </c>
    </row>
    <row r="4653" spans="1:2">
      <c r="A4653" s="52">
        <v>37918</v>
      </c>
      <c r="B4653">
        <v>6.66</v>
      </c>
    </row>
    <row r="4654" spans="1:2">
      <c r="A4654" s="52">
        <v>37921</v>
      </c>
      <c r="B4654">
        <v>6.69</v>
      </c>
    </row>
    <row r="4655" spans="1:2">
      <c r="A4655" s="52">
        <v>37922</v>
      </c>
      <c r="B4655">
        <v>6.64</v>
      </c>
    </row>
    <row r="4656" spans="1:2">
      <c r="A4656" s="52">
        <v>37923</v>
      </c>
      <c r="B4656">
        <v>6.7</v>
      </c>
    </row>
    <row r="4657" spans="1:2">
      <c r="A4657" s="52">
        <v>37924</v>
      </c>
      <c r="B4657">
        <v>6.72</v>
      </c>
    </row>
    <row r="4658" spans="1:2">
      <c r="A4658" s="52">
        <v>37925</v>
      </c>
      <c r="B4658">
        <v>6.69</v>
      </c>
    </row>
    <row r="4659" spans="1:2">
      <c r="A4659" s="52">
        <v>37928</v>
      </c>
      <c r="B4659">
        <v>6.72</v>
      </c>
    </row>
    <row r="4660" spans="1:2">
      <c r="A4660" s="52">
        <v>37929</v>
      </c>
      <c r="B4660">
        <v>6.69</v>
      </c>
    </row>
    <row r="4661" spans="1:2">
      <c r="A4661" s="52">
        <v>37930</v>
      </c>
      <c r="B4661">
        <v>6.73</v>
      </c>
    </row>
    <row r="4662" spans="1:2">
      <c r="A4662" s="52">
        <v>37931</v>
      </c>
      <c r="B4662">
        <v>6.79</v>
      </c>
    </row>
    <row r="4663" spans="1:2">
      <c r="A4663" s="52">
        <v>37932</v>
      </c>
      <c r="B4663">
        <v>6.8</v>
      </c>
    </row>
    <row r="4664" spans="1:2">
      <c r="A4664" s="52">
        <v>37935</v>
      </c>
      <c r="B4664">
        <v>6.82</v>
      </c>
    </row>
    <row r="4665" spans="1:2">
      <c r="A4665" s="52">
        <v>37936</v>
      </c>
      <c r="B4665" t="s">
        <v>7113</v>
      </c>
    </row>
    <row r="4666" spans="1:2">
      <c r="A4666" s="52">
        <v>37937</v>
      </c>
      <c r="B4666">
        <v>6.77</v>
      </c>
    </row>
    <row r="4667" spans="1:2">
      <c r="A4667" s="52">
        <v>37938</v>
      </c>
      <c r="B4667">
        <v>6.65</v>
      </c>
    </row>
    <row r="4668" spans="1:2">
      <c r="A4668" s="52">
        <v>37939</v>
      </c>
      <c r="B4668">
        <v>6.59</v>
      </c>
    </row>
    <row r="4669" spans="1:2">
      <c r="A4669" s="52">
        <v>37942</v>
      </c>
      <c r="B4669">
        <v>6.57</v>
      </c>
    </row>
    <row r="4670" spans="1:2">
      <c r="A4670" s="52">
        <v>37943</v>
      </c>
      <c r="B4670">
        <v>6.55</v>
      </c>
    </row>
    <row r="4671" spans="1:2">
      <c r="A4671" s="52">
        <v>37944</v>
      </c>
      <c r="B4671">
        <v>6.61</v>
      </c>
    </row>
    <row r="4672" spans="1:2">
      <c r="A4672" s="52">
        <v>37945</v>
      </c>
      <c r="B4672">
        <v>6.56</v>
      </c>
    </row>
    <row r="4673" spans="1:2">
      <c r="A4673" s="52">
        <v>37946</v>
      </c>
      <c r="B4673">
        <v>6.54</v>
      </c>
    </row>
    <row r="4674" spans="1:2">
      <c r="A4674" s="52">
        <v>37949</v>
      </c>
      <c r="B4674">
        <v>6.61</v>
      </c>
    </row>
    <row r="4675" spans="1:2">
      <c r="A4675" s="52">
        <v>37950</v>
      </c>
      <c r="B4675">
        <v>6.57</v>
      </c>
    </row>
    <row r="4676" spans="1:2">
      <c r="A4676" s="52">
        <v>37951</v>
      </c>
      <c r="B4676">
        <v>6.6</v>
      </c>
    </row>
    <row r="4677" spans="1:2">
      <c r="A4677" s="52">
        <v>37952</v>
      </c>
      <c r="B4677" t="s">
        <v>7113</v>
      </c>
    </row>
    <row r="4678" spans="1:2">
      <c r="A4678" s="52">
        <v>37953</v>
      </c>
      <c r="B4678">
        <v>6.67</v>
      </c>
    </row>
    <row r="4679" spans="1:2">
      <c r="A4679" s="52">
        <v>37956</v>
      </c>
      <c r="B4679">
        <v>6.7</v>
      </c>
    </row>
    <row r="4680" spans="1:2">
      <c r="A4680" s="52">
        <v>37957</v>
      </c>
      <c r="B4680">
        <v>6.68</v>
      </c>
    </row>
    <row r="4681" spans="1:2">
      <c r="A4681" s="52">
        <v>37958</v>
      </c>
      <c r="B4681">
        <v>6.7</v>
      </c>
    </row>
    <row r="4682" spans="1:2">
      <c r="A4682" s="52">
        <v>37959</v>
      </c>
      <c r="B4682">
        <v>6.67</v>
      </c>
    </row>
    <row r="4683" spans="1:2">
      <c r="A4683" s="52">
        <v>37960</v>
      </c>
      <c r="B4683">
        <v>6.56</v>
      </c>
    </row>
    <row r="4684" spans="1:2">
      <c r="A4684" s="52">
        <v>37963</v>
      </c>
      <c r="B4684">
        <v>6.62</v>
      </c>
    </row>
    <row r="4685" spans="1:2">
      <c r="A4685" s="52">
        <v>37964</v>
      </c>
      <c r="B4685">
        <v>6.66</v>
      </c>
    </row>
    <row r="4686" spans="1:2">
      <c r="A4686" s="52">
        <v>37965</v>
      </c>
      <c r="B4686">
        <v>6.65</v>
      </c>
    </row>
    <row r="4687" spans="1:2">
      <c r="A4687" s="52">
        <v>37966</v>
      </c>
      <c r="B4687">
        <v>6.62</v>
      </c>
    </row>
    <row r="4688" spans="1:2">
      <c r="A4688" s="52">
        <v>37967</v>
      </c>
      <c r="B4688">
        <v>6.6</v>
      </c>
    </row>
    <row r="4689" spans="1:2">
      <c r="A4689" s="52">
        <v>37970</v>
      </c>
      <c r="B4689">
        <v>6.62</v>
      </c>
    </row>
    <row r="4690" spans="1:2">
      <c r="A4690" s="52">
        <v>37971</v>
      </c>
      <c r="B4690">
        <v>6.59</v>
      </c>
    </row>
    <row r="4691" spans="1:2">
      <c r="A4691" s="52">
        <v>37972</v>
      </c>
      <c r="B4691">
        <v>6.54</v>
      </c>
    </row>
    <row r="4692" spans="1:2">
      <c r="A4692" s="52">
        <v>37973</v>
      </c>
      <c r="B4692">
        <v>6.48</v>
      </c>
    </row>
    <row r="4693" spans="1:2">
      <c r="A4693" s="52">
        <v>37974</v>
      </c>
      <c r="B4693">
        <v>6.48</v>
      </c>
    </row>
    <row r="4694" spans="1:2">
      <c r="A4694" s="52">
        <v>37977</v>
      </c>
      <c r="B4694">
        <v>6.52</v>
      </c>
    </row>
    <row r="4695" spans="1:2">
      <c r="A4695" s="52">
        <v>37978</v>
      </c>
      <c r="B4695">
        <v>6.59</v>
      </c>
    </row>
    <row r="4696" spans="1:2">
      <c r="A4696" s="52">
        <v>37979</v>
      </c>
      <c r="B4696">
        <v>6.54</v>
      </c>
    </row>
    <row r="4697" spans="1:2">
      <c r="A4697" s="52">
        <v>37980</v>
      </c>
      <c r="B4697" t="s">
        <v>7113</v>
      </c>
    </row>
    <row r="4698" spans="1:2">
      <c r="A4698" s="52">
        <v>37981</v>
      </c>
      <c r="B4698">
        <v>6.5</v>
      </c>
    </row>
    <row r="4699" spans="1:2">
      <c r="A4699" s="52">
        <v>37984</v>
      </c>
      <c r="B4699">
        <v>6.57</v>
      </c>
    </row>
    <row r="4700" spans="1:2">
      <c r="A4700" s="52">
        <v>37985</v>
      </c>
      <c r="B4700">
        <v>6.62</v>
      </c>
    </row>
    <row r="4701" spans="1:2">
      <c r="A4701" s="52">
        <v>37986</v>
      </c>
      <c r="B4701">
        <v>6.61</v>
      </c>
    </row>
    <row r="4702" spans="1:2">
      <c r="A4702" s="52">
        <v>37987</v>
      </c>
      <c r="B4702" t="s">
        <v>7113</v>
      </c>
    </row>
    <row r="4703" spans="1:2">
      <c r="A4703" s="52">
        <v>37988</v>
      </c>
      <c r="B4703">
        <v>6.7</v>
      </c>
    </row>
    <row r="4704" spans="1:2">
      <c r="A4704" s="52">
        <v>37991</v>
      </c>
      <c r="B4704">
        <v>6.68</v>
      </c>
    </row>
    <row r="4705" spans="1:2">
      <c r="A4705" s="52">
        <v>37992</v>
      </c>
      <c r="B4705">
        <v>6.61</v>
      </c>
    </row>
    <row r="4706" spans="1:2">
      <c r="A4706" s="52">
        <v>37993</v>
      </c>
      <c r="B4706">
        <v>6.57</v>
      </c>
    </row>
    <row r="4707" spans="1:2">
      <c r="A4707" s="52">
        <v>37994</v>
      </c>
      <c r="B4707">
        <v>6.53</v>
      </c>
    </row>
    <row r="4708" spans="1:2">
      <c r="A4708" s="52">
        <v>37995</v>
      </c>
      <c r="B4708">
        <v>6.42</v>
      </c>
    </row>
    <row r="4709" spans="1:2">
      <c r="A4709" s="52">
        <v>37998</v>
      </c>
      <c r="B4709">
        <v>6.43</v>
      </c>
    </row>
    <row r="4710" spans="1:2">
      <c r="A4710" s="52">
        <v>37999</v>
      </c>
      <c r="B4710">
        <v>6.4</v>
      </c>
    </row>
    <row r="4711" spans="1:2">
      <c r="A4711" s="52">
        <v>38000</v>
      </c>
      <c r="B4711">
        <v>6.34</v>
      </c>
    </row>
    <row r="4712" spans="1:2">
      <c r="A4712" s="52">
        <v>38001</v>
      </c>
      <c r="B4712">
        <v>6.32</v>
      </c>
    </row>
    <row r="4713" spans="1:2">
      <c r="A4713" s="52">
        <v>38002</v>
      </c>
      <c r="B4713">
        <v>6.34</v>
      </c>
    </row>
    <row r="4714" spans="1:2">
      <c r="A4714" s="52">
        <v>38005</v>
      </c>
      <c r="B4714" t="s">
        <v>7113</v>
      </c>
    </row>
    <row r="4715" spans="1:2">
      <c r="A4715" s="52">
        <v>38006</v>
      </c>
      <c r="B4715">
        <v>6.39</v>
      </c>
    </row>
    <row r="4716" spans="1:2">
      <c r="A4716" s="52">
        <v>38007</v>
      </c>
      <c r="B4716">
        <v>6.38</v>
      </c>
    </row>
    <row r="4717" spans="1:2">
      <c r="A4717" s="52">
        <v>38008</v>
      </c>
      <c r="B4717">
        <v>6.32</v>
      </c>
    </row>
    <row r="4718" spans="1:2">
      <c r="A4718" s="52">
        <v>38009</v>
      </c>
      <c r="B4718">
        <v>6.39</v>
      </c>
    </row>
    <row r="4719" spans="1:2">
      <c r="A4719" s="52">
        <v>38012</v>
      </c>
      <c r="B4719">
        <v>6.44</v>
      </c>
    </row>
    <row r="4720" spans="1:2">
      <c r="A4720" s="52">
        <v>38013</v>
      </c>
      <c r="B4720">
        <v>6.37</v>
      </c>
    </row>
    <row r="4721" spans="1:2">
      <c r="A4721" s="52">
        <v>38014</v>
      </c>
      <c r="B4721">
        <v>6.45</v>
      </c>
    </row>
    <row r="4722" spans="1:2">
      <c r="A4722" s="52">
        <v>38015</v>
      </c>
      <c r="B4722">
        <v>6.41</v>
      </c>
    </row>
    <row r="4723" spans="1:2">
      <c r="A4723" s="52">
        <v>38016</v>
      </c>
      <c r="B4723">
        <v>6.35</v>
      </c>
    </row>
    <row r="4724" spans="1:2">
      <c r="A4724" s="52">
        <v>38019</v>
      </c>
      <c r="B4724">
        <v>6.35</v>
      </c>
    </row>
    <row r="4725" spans="1:2">
      <c r="A4725" s="52">
        <v>38020</v>
      </c>
      <c r="B4725">
        <v>6.31</v>
      </c>
    </row>
    <row r="4726" spans="1:2">
      <c r="A4726" s="52">
        <v>38021</v>
      </c>
      <c r="B4726">
        <v>6.31</v>
      </c>
    </row>
    <row r="4727" spans="1:2">
      <c r="A4727" s="52">
        <v>38022</v>
      </c>
      <c r="B4727">
        <v>6.33</v>
      </c>
    </row>
    <row r="4728" spans="1:2">
      <c r="A4728" s="52">
        <v>38023</v>
      </c>
      <c r="B4728">
        <v>6.28</v>
      </c>
    </row>
    <row r="4729" spans="1:2">
      <c r="A4729" s="52">
        <v>38026</v>
      </c>
      <c r="B4729">
        <v>6.25</v>
      </c>
    </row>
    <row r="4730" spans="1:2">
      <c r="A4730" s="52">
        <v>38027</v>
      </c>
      <c r="B4730">
        <v>6.28</v>
      </c>
    </row>
    <row r="4731" spans="1:2">
      <c r="A4731" s="52">
        <v>38028</v>
      </c>
      <c r="B4731">
        <v>6.24</v>
      </c>
    </row>
    <row r="4732" spans="1:2">
      <c r="A4732" s="52">
        <v>38029</v>
      </c>
      <c r="B4732">
        <v>6.28</v>
      </c>
    </row>
    <row r="4733" spans="1:2">
      <c r="A4733" s="52">
        <v>38030</v>
      </c>
      <c r="B4733">
        <v>6.25</v>
      </c>
    </row>
    <row r="4734" spans="1:2">
      <c r="A4734" s="52">
        <v>38033</v>
      </c>
      <c r="B4734" t="s">
        <v>7113</v>
      </c>
    </row>
    <row r="4735" spans="1:2">
      <c r="A4735" s="52">
        <v>38034</v>
      </c>
      <c r="B4735">
        <v>6.24</v>
      </c>
    </row>
    <row r="4736" spans="1:2">
      <c r="A4736" s="52">
        <v>38035</v>
      </c>
      <c r="B4736">
        <v>6.24</v>
      </c>
    </row>
    <row r="4737" spans="1:2">
      <c r="A4737" s="52">
        <v>38036</v>
      </c>
      <c r="B4737">
        <v>6.24</v>
      </c>
    </row>
    <row r="4738" spans="1:2">
      <c r="A4738" s="52">
        <v>38037</v>
      </c>
      <c r="B4738">
        <v>6.28</v>
      </c>
    </row>
    <row r="4739" spans="1:2">
      <c r="A4739" s="52">
        <v>38040</v>
      </c>
      <c r="B4739">
        <v>6.25</v>
      </c>
    </row>
    <row r="4740" spans="1:2">
      <c r="A4740" s="52">
        <v>38041</v>
      </c>
      <c r="B4740">
        <v>6.23</v>
      </c>
    </row>
    <row r="4741" spans="1:2">
      <c r="A4741" s="52">
        <v>38042</v>
      </c>
      <c r="B4741">
        <v>6.23</v>
      </c>
    </row>
    <row r="4742" spans="1:2">
      <c r="A4742" s="52">
        <v>38043</v>
      </c>
      <c r="B4742">
        <v>6.25</v>
      </c>
    </row>
    <row r="4743" spans="1:2">
      <c r="A4743" s="52">
        <v>38044</v>
      </c>
      <c r="B4743">
        <v>6.2</v>
      </c>
    </row>
    <row r="4744" spans="1:2">
      <c r="A4744" s="52">
        <v>38047</v>
      </c>
      <c r="B4744">
        <v>6.2</v>
      </c>
    </row>
    <row r="4745" spans="1:2">
      <c r="A4745" s="52">
        <v>38048</v>
      </c>
      <c r="B4745">
        <v>6.24</v>
      </c>
    </row>
    <row r="4746" spans="1:2">
      <c r="A4746" s="52">
        <v>38049</v>
      </c>
      <c r="B4746">
        <v>6.25</v>
      </c>
    </row>
    <row r="4747" spans="1:2">
      <c r="A4747" s="52">
        <v>38050</v>
      </c>
      <c r="B4747">
        <v>6.22</v>
      </c>
    </row>
    <row r="4748" spans="1:2">
      <c r="A4748" s="52">
        <v>38051</v>
      </c>
      <c r="B4748">
        <v>6.1</v>
      </c>
    </row>
    <row r="4749" spans="1:2">
      <c r="A4749" s="52">
        <v>38054</v>
      </c>
      <c r="B4749">
        <v>6.08</v>
      </c>
    </row>
    <row r="4750" spans="1:2">
      <c r="A4750" s="52">
        <v>38055</v>
      </c>
      <c r="B4750">
        <v>6.03</v>
      </c>
    </row>
    <row r="4751" spans="1:2">
      <c r="A4751" s="52">
        <v>38056</v>
      </c>
      <c r="B4751">
        <v>6.05</v>
      </c>
    </row>
    <row r="4752" spans="1:2">
      <c r="A4752" s="52">
        <v>38057</v>
      </c>
      <c r="B4752">
        <v>6.06</v>
      </c>
    </row>
    <row r="4753" spans="1:2">
      <c r="A4753" s="52">
        <v>38058</v>
      </c>
      <c r="B4753">
        <v>6.09</v>
      </c>
    </row>
    <row r="4754" spans="1:2">
      <c r="A4754" s="52">
        <v>38061</v>
      </c>
      <c r="B4754">
        <v>6.09</v>
      </c>
    </row>
    <row r="4755" spans="1:2">
      <c r="A4755" s="52">
        <v>38062</v>
      </c>
      <c r="B4755">
        <v>6.04</v>
      </c>
    </row>
    <row r="4756" spans="1:2">
      <c r="A4756" s="52">
        <v>38063</v>
      </c>
      <c r="B4756">
        <v>6.04</v>
      </c>
    </row>
    <row r="4757" spans="1:2">
      <c r="A4757" s="52">
        <v>38064</v>
      </c>
      <c r="B4757">
        <v>6.08</v>
      </c>
    </row>
    <row r="4758" spans="1:2">
      <c r="A4758" s="52">
        <v>38065</v>
      </c>
      <c r="B4758">
        <v>6.1</v>
      </c>
    </row>
    <row r="4759" spans="1:2">
      <c r="A4759" s="52">
        <v>38068</v>
      </c>
      <c r="B4759">
        <v>6.06</v>
      </c>
    </row>
    <row r="4760" spans="1:2">
      <c r="A4760" s="52">
        <v>38069</v>
      </c>
      <c r="B4760">
        <v>6.06</v>
      </c>
    </row>
    <row r="4761" spans="1:2">
      <c r="A4761" s="52">
        <v>38070</v>
      </c>
      <c r="B4761">
        <v>6.06</v>
      </c>
    </row>
    <row r="4762" spans="1:2">
      <c r="A4762" s="52">
        <v>38071</v>
      </c>
      <c r="B4762">
        <v>6.09</v>
      </c>
    </row>
    <row r="4763" spans="1:2">
      <c r="A4763" s="52">
        <v>38072</v>
      </c>
      <c r="B4763">
        <v>6.16</v>
      </c>
    </row>
    <row r="4764" spans="1:2">
      <c r="A4764" s="52">
        <v>38075</v>
      </c>
      <c r="B4764">
        <v>6.19</v>
      </c>
    </row>
    <row r="4765" spans="1:2">
      <c r="A4765" s="52">
        <v>38076</v>
      </c>
      <c r="B4765">
        <v>6.19</v>
      </c>
    </row>
    <row r="4766" spans="1:2">
      <c r="A4766" s="52">
        <v>38077</v>
      </c>
      <c r="B4766">
        <v>6.15</v>
      </c>
    </row>
    <row r="4767" spans="1:2">
      <c r="A4767" s="52">
        <v>38078</v>
      </c>
      <c r="B4767">
        <v>6.18</v>
      </c>
    </row>
    <row r="4768" spans="1:2">
      <c r="A4768" s="52">
        <v>38079</v>
      </c>
      <c r="B4768">
        <v>6.32</v>
      </c>
    </row>
    <row r="4769" spans="1:2">
      <c r="A4769" s="52">
        <v>38082</v>
      </c>
      <c r="B4769">
        <v>6.37</v>
      </c>
    </row>
    <row r="4770" spans="1:2">
      <c r="A4770" s="52">
        <v>38083</v>
      </c>
      <c r="B4770">
        <v>6.35</v>
      </c>
    </row>
    <row r="4771" spans="1:2">
      <c r="A4771" s="52">
        <v>38084</v>
      </c>
      <c r="B4771">
        <v>6.34</v>
      </c>
    </row>
    <row r="4772" spans="1:2">
      <c r="A4772" s="52">
        <v>38085</v>
      </c>
      <c r="B4772">
        <v>6.36</v>
      </c>
    </row>
    <row r="4773" spans="1:2">
      <c r="A4773" s="52">
        <v>38086</v>
      </c>
      <c r="B4773" t="s">
        <v>7113</v>
      </c>
    </row>
    <row r="4774" spans="1:2">
      <c r="A4774" s="52">
        <v>38089</v>
      </c>
      <c r="B4774">
        <v>6.38</v>
      </c>
    </row>
    <row r="4775" spans="1:2">
      <c r="A4775" s="52">
        <v>38090</v>
      </c>
      <c r="B4775">
        <v>6.46</v>
      </c>
    </row>
    <row r="4776" spans="1:2">
      <c r="A4776" s="52">
        <v>38091</v>
      </c>
      <c r="B4776">
        <v>6.48</v>
      </c>
    </row>
    <row r="4777" spans="1:2">
      <c r="A4777" s="52">
        <v>38092</v>
      </c>
      <c r="B4777">
        <v>6.51</v>
      </c>
    </row>
    <row r="4778" spans="1:2">
      <c r="A4778" s="52">
        <v>38093</v>
      </c>
      <c r="B4778">
        <v>6.48</v>
      </c>
    </row>
    <row r="4779" spans="1:2">
      <c r="A4779" s="52">
        <v>38096</v>
      </c>
      <c r="B4779">
        <v>6.51</v>
      </c>
    </row>
    <row r="4780" spans="1:2">
      <c r="A4780" s="52">
        <v>38097</v>
      </c>
      <c r="B4780">
        <v>6.53</v>
      </c>
    </row>
    <row r="4781" spans="1:2">
      <c r="A4781" s="52">
        <v>38098</v>
      </c>
      <c r="B4781">
        <v>6.54</v>
      </c>
    </row>
    <row r="4782" spans="1:2">
      <c r="A4782" s="52">
        <v>38099</v>
      </c>
      <c r="B4782">
        <v>6.5</v>
      </c>
    </row>
    <row r="4783" spans="1:2">
      <c r="A4783" s="52">
        <v>38100</v>
      </c>
      <c r="B4783">
        <v>6.55</v>
      </c>
    </row>
    <row r="4784" spans="1:2">
      <c r="A4784" s="52">
        <v>38103</v>
      </c>
      <c r="B4784">
        <v>6.52</v>
      </c>
    </row>
    <row r="4785" spans="1:2">
      <c r="A4785" s="52">
        <v>38104</v>
      </c>
      <c r="B4785">
        <v>6.51</v>
      </c>
    </row>
    <row r="4786" spans="1:2">
      <c r="A4786" s="52">
        <v>38105</v>
      </c>
      <c r="B4786">
        <v>6.56</v>
      </c>
    </row>
    <row r="4787" spans="1:2">
      <c r="A4787" s="52">
        <v>38106</v>
      </c>
      <c r="B4787">
        <v>6.61</v>
      </c>
    </row>
    <row r="4788" spans="1:2">
      <c r="A4788" s="52">
        <v>38107</v>
      </c>
      <c r="B4788">
        <v>6.58</v>
      </c>
    </row>
    <row r="4789" spans="1:2">
      <c r="A4789" s="52">
        <v>38110</v>
      </c>
      <c r="B4789">
        <v>6.58</v>
      </c>
    </row>
    <row r="4790" spans="1:2">
      <c r="A4790" s="52">
        <v>38111</v>
      </c>
      <c r="B4790">
        <v>6.63</v>
      </c>
    </row>
    <row r="4791" spans="1:2">
      <c r="A4791" s="52">
        <v>38112</v>
      </c>
      <c r="B4791">
        <v>6.66</v>
      </c>
    </row>
    <row r="4792" spans="1:2">
      <c r="A4792" s="52">
        <v>38113</v>
      </c>
      <c r="B4792">
        <v>6.69</v>
      </c>
    </row>
    <row r="4793" spans="1:2">
      <c r="A4793" s="52">
        <v>38114</v>
      </c>
      <c r="B4793">
        <v>6.76</v>
      </c>
    </row>
    <row r="4794" spans="1:2">
      <c r="A4794" s="52">
        <v>38117</v>
      </c>
      <c r="B4794">
        <v>6.79</v>
      </c>
    </row>
    <row r="4795" spans="1:2">
      <c r="A4795" s="52">
        <v>38118</v>
      </c>
      <c r="B4795">
        <v>6.78</v>
      </c>
    </row>
    <row r="4796" spans="1:2">
      <c r="A4796" s="52">
        <v>38119</v>
      </c>
      <c r="B4796">
        <v>6.83</v>
      </c>
    </row>
    <row r="4797" spans="1:2">
      <c r="A4797" s="52">
        <v>38120</v>
      </c>
      <c r="B4797">
        <v>6.87</v>
      </c>
    </row>
    <row r="4798" spans="1:2">
      <c r="A4798" s="52">
        <v>38121</v>
      </c>
      <c r="B4798">
        <v>6.82</v>
      </c>
    </row>
    <row r="4799" spans="1:2">
      <c r="A4799" s="52">
        <v>38124</v>
      </c>
      <c r="B4799">
        <v>6.78</v>
      </c>
    </row>
    <row r="4800" spans="1:2">
      <c r="A4800" s="52">
        <v>38125</v>
      </c>
      <c r="B4800">
        <v>6.79</v>
      </c>
    </row>
    <row r="4801" spans="1:2">
      <c r="A4801" s="52">
        <v>38126</v>
      </c>
      <c r="B4801">
        <v>6.82</v>
      </c>
    </row>
    <row r="4802" spans="1:2">
      <c r="A4802" s="52">
        <v>38127</v>
      </c>
      <c r="B4802">
        <v>6.77</v>
      </c>
    </row>
    <row r="4803" spans="1:2">
      <c r="A4803" s="52">
        <v>38128</v>
      </c>
      <c r="B4803">
        <v>6.79</v>
      </c>
    </row>
    <row r="4804" spans="1:2">
      <c r="A4804" s="52">
        <v>38131</v>
      </c>
      <c r="B4804">
        <v>6.77</v>
      </c>
    </row>
    <row r="4805" spans="1:2">
      <c r="A4805" s="52">
        <v>38132</v>
      </c>
      <c r="B4805">
        <v>6.75</v>
      </c>
    </row>
    <row r="4806" spans="1:2">
      <c r="A4806" s="52">
        <v>38133</v>
      </c>
      <c r="B4806">
        <v>6.72</v>
      </c>
    </row>
    <row r="4807" spans="1:2">
      <c r="A4807" s="52">
        <v>38134</v>
      </c>
      <c r="B4807">
        <v>6.65</v>
      </c>
    </row>
    <row r="4808" spans="1:2">
      <c r="A4808" s="52">
        <v>38135</v>
      </c>
      <c r="B4808">
        <v>6.69</v>
      </c>
    </row>
    <row r="4809" spans="1:2">
      <c r="A4809" s="52">
        <v>38138</v>
      </c>
      <c r="B4809" t="s">
        <v>7113</v>
      </c>
    </row>
    <row r="4810" spans="1:2">
      <c r="A4810" s="52">
        <v>38139</v>
      </c>
      <c r="B4810">
        <v>6.76</v>
      </c>
    </row>
    <row r="4811" spans="1:2">
      <c r="A4811" s="52">
        <v>38140</v>
      </c>
      <c r="B4811">
        <v>6.8</v>
      </c>
    </row>
    <row r="4812" spans="1:2">
      <c r="A4812" s="52">
        <v>38141</v>
      </c>
      <c r="B4812">
        <v>6.79</v>
      </c>
    </row>
    <row r="4813" spans="1:2">
      <c r="A4813" s="52">
        <v>38142</v>
      </c>
      <c r="B4813">
        <v>6.84</v>
      </c>
    </row>
    <row r="4814" spans="1:2">
      <c r="A4814" s="52">
        <v>38145</v>
      </c>
      <c r="B4814">
        <v>6.83</v>
      </c>
    </row>
    <row r="4815" spans="1:2">
      <c r="A4815" s="52">
        <v>38146</v>
      </c>
      <c r="B4815">
        <v>6.82</v>
      </c>
    </row>
    <row r="4816" spans="1:2">
      <c r="A4816" s="52">
        <v>38147</v>
      </c>
      <c r="B4816">
        <v>6.85</v>
      </c>
    </row>
    <row r="4817" spans="1:2">
      <c r="A4817" s="52">
        <v>38148</v>
      </c>
      <c r="B4817">
        <v>6.84</v>
      </c>
    </row>
    <row r="4818" spans="1:2">
      <c r="A4818" s="52">
        <v>38149</v>
      </c>
      <c r="B4818" t="s">
        <v>7113</v>
      </c>
    </row>
    <row r="4819" spans="1:2">
      <c r="A4819" s="52">
        <v>38152</v>
      </c>
      <c r="B4819">
        <v>6.9</v>
      </c>
    </row>
    <row r="4820" spans="1:2">
      <c r="A4820" s="52">
        <v>38153</v>
      </c>
      <c r="B4820">
        <v>6.75</v>
      </c>
    </row>
    <row r="4821" spans="1:2">
      <c r="A4821" s="52">
        <v>38154</v>
      </c>
      <c r="B4821">
        <v>6.78</v>
      </c>
    </row>
    <row r="4822" spans="1:2">
      <c r="A4822" s="52">
        <v>38155</v>
      </c>
      <c r="B4822">
        <v>6.74</v>
      </c>
    </row>
    <row r="4823" spans="1:2">
      <c r="A4823" s="52">
        <v>38156</v>
      </c>
      <c r="B4823">
        <v>6.75</v>
      </c>
    </row>
    <row r="4824" spans="1:2">
      <c r="A4824" s="52">
        <v>38159</v>
      </c>
      <c r="B4824">
        <v>6.75</v>
      </c>
    </row>
    <row r="4825" spans="1:2">
      <c r="A4825" s="52">
        <v>38160</v>
      </c>
      <c r="B4825">
        <v>6.77</v>
      </c>
    </row>
    <row r="4826" spans="1:2">
      <c r="A4826" s="52">
        <v>38161</v>
      </c>
      <c r="B4826">
        <v>6.77</v>
      </c>
    </row>
    <row r="4827" spans="1:2">
      <c r="A4827" s="52">
        <v>38162</v>
      </c>
      <c r="B4827">
        <v>6.72</v>
      </c>
    </row>
    <row r="4828" spans="1:2">
      <c r="A4828" s="52">
        <v>38163</v>
      </c>
      <c r="B4828">
        <v>6.73</v>
      </c>
    </row>
    <row r="4829" spans="1:2">
      <c r="A4829" s="52">
        <v>38166</v>
      </c>
      <c r="B4829">
        <v>6.8</v>
      </c>
    </row>
    <row r="4830" spans="1:2">
      <c r="A4830" s="52">
        <v>38167</v>
      </c>
      <c r="B4830">
        <v>6.76</v>
      </c>
    </row>
    <row r="4831" spans="1:2">
      <c r="A4831" s="52">
        <v>38168</v>
      </c>
      <c r="B4831">
        <v>6.71</v>
      </c>
    </row>
    <row r="4832" spans="1:2">
      <c r="A4832" s="52">
        <v>38169</v>
      </c>
      <c r="B4832">
        <v>6.69</v>
      </c>
    </row>
    <row r="4833" spans="1:2">
      <c r="A4833" s="52">
        <v>38170</v>
      </c>
      <c r="B4833">
        <v>6.61</v>
      </c>
    </row>
    <row r="4834" spans="1:2">
      <c r="A4834" s="52">
        <v>38173</v>
      </c>
      <c r="B4834" t="s">
        <v>7113</v>
      </c>
    </row>
    <row r="4835" spans="1:2">
      <c r="A4835" s="52">
        <v>38174</v>
      </c>
      <c r="B4835">
        <v>6.63</v>
      </c>
    </row>
    <row r="4836" spans="1:2">
      <c r="A4836" s="52">
        <v>38175</v>
      </c>
      <c r="B4836">
        <v>6.63</v>
      </c>
    </row>
    <row r="4837" spans="1:2">
      <c r="A4837" s="52">
        <v>38176</v>
      </c>
      <c r="B4837">
        <v>6.63</v>
      </c>
    </row>
    <row r="4838" spans="1:2">
      <c r="A4838" s="52">
        <v>38177</v>
      </c>
      <c r="B4838">
        <v>6.63</v>
      </c>
    </row>
    <row r="4839" spans="1:2">
      <c r="A4839" s="52">
        <v>38180</v>
      </c>
      <c r="B4839">
        <v>6.61</v>
      </c>
    </row>
    <row r="4840" spans="1:2">
      <c r="A4840" s="52">
        <v>38181</v>
      </c>
      <c r="B4840">
        <v>6.64</v>
      </c>
    </row>
    <row r="4841" spans="1:2">
      <c r="A4841" s="52">
        <v>38182</v>
      </c>
      <c r="B4841">
        <v>6.62</v>
      </c>
    </row>
    <row r="4842" spans="1:2">
      <c r="A4842" s="52">
        <v>38183</v>
      </c>
      <c r="B4842">
        <v>6.62</v>
      </c>
    </row>
    <row r="4843" spans="1:2">
      <c r="A4843" s="52">
        <v>38184</v>
      </c>
      <c r="B4843">
        <v>6.53</v>
      </c>
    </row>
    <row r="4844" spans="1:2">
      <c r="A4844" s="52">
        <v>38187</v>
      </c>
      <c r="B4844">
        <v>6.52</v>
      </c>
    </row>
    <row r="4845" spans="1:2">
      <c r="A4845" s="52">
        <v>38188</v>
      </c>
      <c r="B4845">
        <v>6.59</v>
      </c>
    </row>
    <row r="4846" spans="1:2">
      <c r="A4846" s="52">
        <v>38189</v>
      </c>
      <c r="B4846">
        <v>6.62</v>
      </c>
    </row>
    <row r="4847" spans="1:2">
      <c r="A4847" s="52">
        <v>38190</v>
      </c>
      <c r="B4847">
        <v>6.61</v>
      </c>
    </row>
    <row r="4848" spans="1:2">
      <c r="A4848" s="52">
        <v>38191</v>
      </c>
      <c r="B4848">
        <v>6.58</v>
      </c>
    </row>
    <row r="4849" spans="1:2">
      <c r="A4849" s="52">
        <v>38194</v>
      </c>
      <c r="B4849">
        <v>6.6</v>
      </c>
    </row>
    <row r="4850" spans="1:2">
      <c r="A4850" s="52">
        <v>38195</v>
      </c>
      <c r="B4850">
        <v>6.71</v>
      </c>
    </row>
    <row r="4851" spans="1:2">
      <c r="A4851" s="52">
        <v>38196</v>
      </c>
      <c r="B4851">
        <v>6.71</v>
      </c>
    </row>
    <row r="4852" spans="1:2">
      <c r="A4852" s="52">
        <v>38197</v>
      </c>
      <c r="B4852">
        <v>6.69</v>
      </c>
    </row>
    <row r="4853" spans="1:2">
      <c r="A4853" s="52">
        <v>38198</v>
      </c>
      <c r="B4853">
        <v>6.6</v>
      </c>
    </row>
    <row r="4854" spans="1:2">
      <c r="A4854" s="52">
        <v>38201</v>
      </c>
      <c r="B4854">
        <v>6.61</v>
      </c>
    </row>
    <row r="4855" spans="1:2">
      <c r="A4855" s="52">
        <v>38202</v>
      </c>
      <c r="B4855">
        <v>6.59</v>
      </c>
    </row>
    <row r="4856" spans="1:2">
      <c r="A4856" s="52">
        <v>38203</v>
      </c>
      <c r="B4856">
        <v>6.59</v>
      </c>
    </row>
    <row r="4857" spans="1:2">
      <c r="A4857" s="52">
        <v>38204</v>
      </c>
      <c r="B4857">
        <v>6.57</v>
      </c>
    </row>
    <row r="4858" spans="1:2">
      <c r="A4858" s="52">
        <v>38205</v>
      </c>
      <c r="B4858">
        <v>6.46</v>
      </c>
    </row>
    <row r="4859" spans="1:2">
      <c r="A4859" s="52">
        <v>38208</v>
      </c>
      <c r="B4859">
        <v>6.47</v>
      </c>
    </row>
    <row r="4860" spans="1:2">
      <c r="A4860" s="52">
        <v>38209</v>
      </c>
      <c r="B4860">
        <v>6.5</v>
      </c>
    </row>
    <row r="4861" spans="1:2">
      <c r="A4861" s="52">
        <v>38210</v>
      </c>
      <c r="B4861">
        <v>6.47</v>
      </c>
    </row>
    <row r="4862" spans="1:2">
      <c r="A4862" s="52">
        <v>38211</v>
      </c>
      <c r="B4862">
        <v>6.46</v>
      </c>
    </row>
    <row r="4863" spans="1:2">
      <c r="A4863" s="52">
        <v>38212</v>
      </c>
      <c r="B4863">
        <v>6.42</v>
      </c>
    </row>
    <row r="4864" spans="1:2">
      <c r="A4864" s="52">
        <v>38215</v>
      </c>
      <c r="B4864">
        <v>6.46</v>
      </c>
    </row>
    <row r="4865" spans="1:2">
      <c r="A4865" s="52">
        <v>38216</v>
      </c>
      <c r="B4865">
        <v>6.42</v>
      </c>
    </row>
    <row r="4866" spans="1:2">
      <c r="A4866" s="52">
        <v>38217</v>
      </c>
      <c r="B4866">
        <v>6.43</v>
      </c>
    </row>
    <row r="4867" spans="1:2">
      <c r="A4867" s="52">
        <v>38218</v>
      </c>
      <c r="B4867">
        <v>6.42</v>
      </c>
    </row>
    <row r="4868" spans="1:2">
      <c r="A4868" s="52">
        <v>38219</v>
      </c>
      <c r="B4868">
        <v>6.43</v>
      </c>
    </row>
    <row r="4869" spans="1:2">
      <c r="A4869" s="52">
        <v>38222</v>
      </c>
      <c r="B4869">
        <v>6.47</v>
      </c>
    </row>
    <row r="4870" spans="1:2">
      <c r="A4870" s="52">
        <v>38223</v>
      </c>
      <c r="B4870">
        <v>6.46</v>
      </c>
    </row>
    <row r="4871" spans="1:2">
      <c r="A4871" s="52">
        <v>38224</v>
      </c>
      <c r="B4871">
        <v>6.44</v>
      </c>
    </row>
    <row r="4872" spans="1:2">
      <c r="A4872" s="52">
        <v>38225</v>
      </c>
      <c r="B4872">
        <v>6.41</v>
      </c>
    </row>
    <row r="4873" spans="1:2">
      <c r="A4873" s="52">
        <v>38226</v>
      </c>
      <c r="B4873">
        <v>6.41</v>
      </c>
    </row>
    <row r="4874" spans="1:2">
      <c r="A4874" s="52">
        <v>38229</v>
      </c>
      <c r="B4874">
        <v>6.38</v>
      </c>
    </row>
    <row r="4875" spans="1:2">
      <c r="A4875" s="52">
        <v>38230</v>
      </c>
      <c r="B4875">
        <v>6.32</v>
      </c>
    </row>
    <row r="4876" spans="1:2">
      <c r="A4876" s="52">
        <v>38231</v>
      </c>
      <c r="B4876">
        <v>6.33</v>
      </c>
    </row>
    <row r="4877" spans="1:2">
      <c r="A4877" s="52">
        <v>38232</v>
      </c>
      <c r="B4877">
        <v>6.37</v>
      </c>
    </row>
    <row r="4878" spans="1:2">
      <c r="A4878" s="52">
        <v>38233</v>
      </c>
      <c r="B4878">
        <v>6.45</v>
      </c>
    </row>
    <row r="4879" spans="1:2">
      <c r="A4879" s="52">
        <v>38236</v>
      </c>
      <c r="B4879" t="s">
        <v>7113</v>
      </c>
    </row>
    <row r="4880" spans="1:2">
      <c r="A4880" s="52">
        <v>38237</v>
      </c>
      <c r="B4880">
        <v>6.39</v>
      </c>
    </row>
    <row r="4881" spans="1:2">
      <c r="A4881" s="52">
        <v>38238</v>
      </c>
      <c r="B4881">
        <v>6.33</v>
      </c>
    </row>
    <row r="4882" spans="1:2">
      <c r="A4882" s="52">
        <v>38239</v>
      </c>
      <c r="B4882">
        <v>6.37</v>
      </c>
    </row>
    <row r="4883" spans="1:2">
      <c r="A4883" s="52">
        <v>38240</v>
      </c>
      <c r="B4883">
        <v>6.35</v>
      </c>
    </row>
    <row r="4884" spans="1:2">
      <c r="A4884" s="52">
        <v>38243</v>
      </c>
      <c r="B4884">
        <v>6.31</v>
      </c>
    </row>
    <row r="4885" spans="1:2">
      <c r="A4885" s="52">
        <v>38244</v>
      </c>
      <c r="B4885">
        <v>6.3</v>
      </c>
    </row>
    <row r="4886" spans="1:2">
      <c r="A4886" s="52">
        <v>38245</v>
      </c>
      <c r="B4886">
        <v>6.32</v>
      </c>
    </row>
    <row r="4887" spans="1:2">
      <c r="A4887" s="52">
        <v>38246</v>
      </c>
      <c r="B4887">
        <v>6.24</v>
      </c>
    </row>
    <row r="4888" spans="1:2">
      <c r="A4888" s="52">
        <v>38247</v>
      </c>
      <c r="B4888">
        <v>6.27</v>
      </c>
    </row>
    <row r="4889" spans="1:2">
      <c r="A4889" s="52">
        <v>38250</v>
      </c>
      <c r="B4889">
        <v>6.21</v>
      </c>
    </row>
    <row r="4890" spans="1:2">
      <c r="A4890" s="52">
        <v>38251</v>
      </c>
      <c r="B4890">
        <v>6.19</v>
      </c>
    </row>
    <row r="4891" spans="1:2">
      <c r="A4891" s="52">
        <v>38252</v>
      </c>
      <c r="B4891">
        <v>6.13</v>
      </c>
    </row>
    <row r="4892" spans="1:2">
      <c r="A4892" s="52">
        <v>38253</v>
      </c>
      <c r="B4892">
        <v>6.15</v>
      </c>
    </row>
    <row r="4893" spans="1:2">
      <c r="A4893" s="52">
        <v>38254</v>
      </c>
      <c r="B4893">
        <v>6.16</v>
      </c>
    </row>
    <row r="4894" spans="1:2">
      <c r="A4894" s="52">
        <v>38257</v>
      </c>
      <c r="B4894">
        <v>6.14</v>
      </c>
    </row>
    <row r="4895" spans="1:2">
      <c r="A4895" s="52">
        <v>38258</v>
      </c>
      <c r="B4895">
        <v>6.16</v>
      </c>
    </row>
    <row r="4896" spans="1:2">
      <c r="A4896" s="52">
        <v>38259</v>
      </c>
      <c r="B4896">
        <v>6.22</v>
      </c>
    </row>
    <row r="4897" spans="1:2">
      <c r="A4897" s="52">
        <v>38260</v>
      </c>
      <c r="B4897">
        <v>6.25</v>
      </c>
    </row>
    <row r="4898" spans="1:2">
      <c r="A4898" s="52">
        <v>38261</v>
      </c>
      <c r="B4898">
        <v>6.3</v>
      </c>
    </row>
    <row r="4899" spans="1:2">
      <c r="A4899" s="52">
        <v>38264</v>
      </c>
      <c r="B4899">
        <v>6.29</v>
      </c>
    </row>
    <row r="4900" spans="1:2">
      <c r="A4900" s="52">
        <v>38265</v>
      </c>
      <c r="B4900">
        <v>6.28</v>
      </c>
    </row>
    <row r="4901" spans="1:2">
      <c r="A4901" s="52">
        <v>38266</v>
      </c>
      <c r="B4901">
        <v>6.32</v>
      </c>
    </row>
    <row r="4902" spans="1:2">
      <c r="A4902" s="52">
        <v>38267</v>
      </c>
      <c r="B4902">
        <v>6.35</v>
      </c>
    </row>
    <row r="4903" spans="1:2">
      <c r="A4903" s="52">
        <v>38268</v>
      </c>
      <c r="B4903">
        <v>6.25</v>
      </c>
    </row>
    <row r="4904" spans="1:2">
      <c r="A4904" s="52">
        <v>38271</v>
      </c>
      <c r="B4904" t="s">
        <v>7113</v>
      </c>
    </row>
    <row r="4905" spans="1:2">
      <c r="A4905" s="52">
        <v>38272</v>
      </c>
      <c r="B4905">
        <v>6.23</v>
      </c>
    </row>
    <row r="4906" spans="1:2">
      <c r="A4906" s="52">
        <v>38273</v>
      </c>
      <c r="B4906">
        <v>6.21</v>
      </c>
    </row>
    <row r="4907" spans="1:2">
      <c r="A4907" s="52">
        <v>38274</v>
      </c>
      <c r="B4907">
        <v>6.16</v>
      </c>
    </row>
    <row r="4908" spans="1:2">
      <c r="A4908" s="52">
        <v>38275</v>
      </c>
      <c r="B4908">
        <v>6.19</v>
      </c>
    </row>
    <row r="4909" spans="1:2">
      <c r="A4909" s="52">
        <v>38278</v>
      </c>
      <c r="B4909">
        <v>6.2</v>
      </c>
    </row>
    <row r="4910" spans="1:2">
      <c r="A4910" s="52">
        <v>38279</v>
      </c>
      <c r="B4910">
        <v>6.17</v>
      </c>
    </row>
    <row r="4911" spans="1:2">
      <c r="A4911" s="52">
        <v>38280</v>
      </c>
      <c r="B4911">
        <v>6.14</v>
      </c>
    </row>
    <row r="4912" spans="1:2">
      <c r="A4912" s="52">
        <v>38281</v>
      </c>
      <c r="B4912">
        <v>6.13</v>
      </c>
    </row>
    <row r="4913" spans="1:2">
      <c r="A4913" s="52">
        <v>38282</v>
      </c>
      <c r="B4913">
        <v>6.12</v>
      </c>
    </row>
    <row r="4914" spans="1:2">
      <c r="A4914" s="52">
        <v>38285</v>
      </c>
      <c r="B4914">
        <v>6.12</v>
      </c>
    </row>
    <row r="4915" spans="1:2">
      <c r="A4915" s="52">
        <v>38286</v>
      </c>
      <c r="B4915">
        <v>6.12</v>
      </c>
    </row>
    <row r="4916" spans="1:2">
      <c r="A4916" s="52">
        <v>38287</v>
      </c>
      <c r="B4916">
        <v>6.19</v>
      </c>
    </row>
    <row r="4917" spans="1:2">
      <c r="A4917" s="52">
        <v>38288</v>
      </c>
      <c r="B4917">
        <v>6.19</v>
      </c>
    </row>
    <row r="4918" spans="1:2">
      <c r="A4918" s="52">
        <v>38289</v>
      </c>
      <c r="B4918">
        <v>6.14</v>
      </c>
    </row>
    <row r="4919" spans="1:2">
      <c r="A4919" s="52">
        <v>38292</v>
      </c>
      <c r="B4919">
        <v>6.2</v>
      </c>
    </row>
    <row r="4920" spans="1:2">
      <c r="A4920" s="52">
        <v>38293</v>
      </c>
      <c r="B4920">
        <v>6.19</v>
      </c>
    </row>
    <row r="4921" spans="1:2">
      <c r="A4921" s="52">
        <v>38294</v>
      </c>
      <c r="B4921">
        <v>6.17</v>
      </c>
    </row>
    <row r="4922" spans="1:2">
      <c r="A4922" s="52">
        <v>38295</v>
      </c>
      <c r="B4922">
        <v>6.15</v>
      </c>
    </row>
    <row r="4923" spans="1:2">
      <c r="A4923" s="52">
        <v>38296</v>
      </c>
      <c r="B4923">
        <v>6.23</v>
      </c>
    </row>
    <row r="4924" spans="1:2">
      <c r="A4924" s="52">
        <v>38299</v>
      </c>
      <c r="B4924">
        <v>6.25</v>
      </c>
    </row>
    <row r="4925" spans="1:2">
      <c r="A4925" s="52">
        <v>38300</v>
      </c>
      <c r="B4925">
        <v>6.25</v>
      </c>
    </row>
    <row r="4926" spans="1:2">
      <c r="A4926" s="52">
        <v>38301</v>
      </c>
      <c r="B4926">
        <v>6.29</v>
      </c>
    </row>
    <row r="4927" spans="1:2">
      <c r="A4927" s="52">
        <v>38302</v>
      </c>
      <c r="B4927" t="s">
        <v>7113</v>
      </c>
    </row>
    <row r="4928" spans="1:2">
      <c r="A4928" s="52">
        <v>38303</v>
      </c>
      <c r="B4928">
        <v>6.22</v>
      </c>
    </row>
    <row r="4929" spans="1:2">
      <c r="A4929" s="52">
        <v>38306</v>
      </c>
      <c r="B4929">
        <v>6.21</v>
      </c>
    </row>
    <row r="4930" spans="1:2">
      <c r="A4930" s="52">
        <v>38307</v>
      </c>
      <c r="B4930">
        <v>6.21</v>
      </c>
    </row>
    <row r="4931" spans="1:2">
      <c r="A4931" s="52">
        <v>38308</v>
      </c>
      <c r="B4931">
        <v>6.15</v>
      </c>
    </row>
    <row r="4932" spans="1:2">
      <c r="A4932" s="52">
        <v>38309</v>
      </c>
      <c r="B4932">
        <v>6.13</v>
      </c>
    </row>
    <row r="4933" spans="1:2">
      <c r="A4933" s="52">
        <v>38310</v>
      </c>
      <c r="B4933">
        <v>6.19</v>
      </c>
    </row>
    <row r="4934" spans="1:2">
      <c r="A4934" s="52">
        <v>38313</v>
      </c>
      <c r="B4934">
        <v>6.14</v>
      </c>
    </row>
    <row r="4935" spans="1:2">
      <c r="A4935" s="52">
        <v>38314</v>
      </c>
      <c r="B4935">
        <v>6.15</v>
      </c>
    </row>
    <row r="4936" spans="1:2">
      <c r="A4936" s="52">
        <v>38315</v>
      </c>
      <c r="B4936">
        <v>6.15</v>
      </c>
    </row>
    <row r="4937" spans="1:2">
      <c r="A4937" s="52">
        <v>38316</v>
      </c>
      <c r="B4937" t="s">
        <v>7113</v>
      </c>
    </row>
    <row r="4938" spans="1:2">
      <c r="A4938" s="52">
        <v>38317</v>
      </c>
      <c r="B4938">
        <v>6.2</v>
      </c>
    </row>
    <row r="4939" spans="1:2">
      <c r="A4939" s="52">
        <v>38320</v>
      </c>
      <c r="B4939">
        <v>6.27</v>
      </c>
    </row>
    <row r="4940" spans="1:2">
      <c r="A4940" s="52">
        <v>38321</v>
      </c>
      <c r="B4940">
        <v>6.31</v>
      </c>
    </row>
    <row r="4941" spans="1:2">
      <c r="A4941" s="52">
        <v>38322</v>
      </c>
      <c r="B4941">
        <v>6.33</v>
      </c>
    </row>
    <row r="4942" spans="1:2">
      <c r="A4942" s="52">
        <v>38323</v>
      </c>
      <c r="B4942">
        <v>6.34</v>
      </c>
    </row>
    <row r="4943" spans="1:2">
      <c r="A4943" s="52">
        <v>38324</v>
      </c>
      <c r="B4943">
        <v>6.23</v>
      </c>
    </row>
    <row r="4944" spans="1:2">
      <c r="A4944" s="52">
        <v>38327</v>
      </c>
      <c r="B4944">
        <v>6.2</v>
      </c>
    </row>
    <row r="4945" spans="1:2">
      <c r="A4945" s="52">
        <v>38328</v>
      </c>
      <c r="B4945">
        <v>6.19</v>
      </c>
    </row>
    <row r="4946" spans="1:2">
      <c r="A4946" s="52">
        <v>38329</v>
      </c>
      <c r="B4946">
        <v>6.08</v>
      </c>
    </row>
    <row r="4947" spans="1:2">
      <c r="A4947" s="52">
        <v>38330</v>
      </c>
      <c r="B4947">
        <v>6.13</v>
      </c>
    </row>
    <row r="4948" spans="1:2">
      <c r="A4948" s="52">
        <v>38331</v>
      </c>
      <c r="B4948">
        <v>6.11</v>
      </c>
    </row>
    <row r="4949" spans="1:2">
      <c r="A4949" s="52">
        <v>38334</v>
      </c>
      <c r="B4949">
        <v>6.1</v>
      </c>
    </row>
    <row r="4950" spans="1:2">
      <c r="A4950" s="52">
        <v>38335</v>
      </c>
      <c r="B4950">
        <v>6.08</v>
      </c>
    </row>
    <row r="4951" spans="1:2">
      <c r="A4951" s="52">
        <v>38336</v>
      </c>
      <c r="B4951">
        <v>6</v>
      </c>
    </row>
    <row r="4952" spans="1:2">
      <c r="A4952" s="52">
        <v>38337</v>
      </c>
      <c r="B4952">
        <v>6.11</v>
      </c>
    </row>
    <row r="4953" spans="1:2">
      <c r="A4953" s="52">
        <v>38338</v>
      </c>
      <c r="B4953">
        <v>6.13</v>
      </c>
    </row>
    <row r="4954" spans="1:2">
      <c r="A4954" s="52">
        <v>38341</v>
      </c>
      <c r="B4954">
        <v>6.11</v>
      </c>
    </row>
    <row r="4955" spans="1:2">
      <c r="A4955" s="52">
        <v>38342</v>
      </c>
      <c r="B4955">
        <v>6.09</v>
      </c>
    </row>
    <row r="4956" spans="1:2">
      <c r="A4956" s="52">
        <v>38343</v>
      </c>
      <c r="B4956">
        <v>6.12</v>
      </c>
    </row>
    <row r="4957" spans="1:2">
      <c r="A4957" s="52">
        <v>38344</v>
      </c>
      <c r="B4957">
        <v>6.14</v>
      </c>
    </row>
    <row r="4958" spans="1:2">
      <c r="A4958" s="52">
        <v>38345</v>
      </c>
      <c r="B4958" t="s">
        <v>7113</v>
      </c>
    </row>
    <row r="4959" spans="1:2">
      <c r="A4959" s="52">
        <v>38348</v>
      </c>
      <c r="B4959">
        <v>6.2</v>
      </c>
    </row>
    <row r="4960" spans="1:2">
      <c r="A4960" s="52">
        <v>38349</v>
      </c>
      <c r="B4960">
        <v>6.21</v>
      </c>
    </row>
    <row r="4961" spans="1:2">
      <c r="A4961" s="52">
        <v>38350</v>
      </c>
      <c r="B4961">
        <v>6.22</v>
      </c>
    </row>
    <row r="4962" spans="1:2">
      <c r="A4962" s="52">
        <v>38351</v>
      </c>
      <c r="B4962">
        <v>6.16</v>
      </c>
    </row>
    <row r="4963" spans="1:2">
      <c r="A4963" s="52">
        <v>38352</v>
      </c>
      <c r="B4963">
        <v>6.1</v>
      </c>
    </row>
    <row r="4964" spans="1:2">
      <c r="A4964" s="52">
        <v>38355</v>
      </c>
      <c r="B4964">
        <v>6.09</v>
      </c>
    </row>
    <row r="4965" spans="1:2">
      <c r="A4965" s="52">
        <v>38356</v>
      </c>
      <c r="B4965">
        <v>6.14</v>
      </c>
    </row>
    <row r="4966" spans="1:2">
      <c r="A4966" s="52">
        <v>38357</v>
      </c>
      <c r="B4966">
        <v>6.12</v>
      </c>
    </row>
    <row r="4967" spans="1:2">
      <c r="A4967" s="52">
        <v>38358</v>
      </c>
      <c r="B4967">
        <v>6.13</v>
      </c>
    </row>
    <row r="4968" spans="1:2">
      <c r="A4968" s="52">
        <v>38359</v>
      </c>
      <c r="B4968">
        <v>6.12</v>
      </c>
    </row>
    <row r="4969" spans="1:2">
      <c r="A4969" s="52">
        <v>38362</v>
      </c>
      <c r="B4969">
        <v>6.11</v>
      </c>
    </row>
    <row r="4970" spans="1:2">
      <c r="A4970" s="52">
        <v>38363</v>
      </c>
      <c r="B4970">
        <v>6.07</v>
      </c>
    </row>
    <row r="4971" spans="1:2">
      <c r="A4971" s="52">
        <v>38364</v>
      </c>
      <c r="B4971">
        <v>6.06</v>
      </c>
    </row>
    <row r="4972" spans="1:2">
      <c r="A4972" s="52">
        <v>38365</v>
      </c>
      <c r="B4972">
        <v>6</v>
      </c>
    </row>
    <row r="4973" spans="1:2">
      <c r="A4973" s="52">
        <v>38366</v>
      </c>
      <c r="B4973">
        <v>6.02</v>
      </c>
    </row>
    <row r="4974" spans="1:2">
      <c r="A4974" s="52">
        <v>38369</v>
      </c>
      <c r="B4974" t="s">
        <v>7113</v>
      </c>
    </row>
    <row r="4975" spans="1:2">
      <c r="A4975" s="52">
        <v>38370</v>
      </c>
      <c r="B4975">
        <v>5.98</v>
      </c>
    </row>
    <row r="4976" spans="1:2">
      <c r="A4976" s="52">
        <v>38371</v>
      </c>
      <c r="B4976">
        <v>5.96</v>
      </c>
    </row>
    <row r="4977" spans="1:2">
      <c r="A4977" s="52">
        <v>38372</v>
      </c>
      <c r="B4977">
        <v>5.97</v>
      </c>
    </row>
    <row r="4978" spans="1:2">
      <c r="A4978" s="52">
        <v>38373</v>
      </c>
      <c r="B4978">
        <v>5.95</v>
      </c>
    </row>
    <row r="4979" spans="1:2">
      <c r="A4979" s="52">
        <v>38376</v>
      </c>
      <c r="B4979">
        <v>5.91</v>
      </c>
    </row>
    <row r="4980" spans="1:2">
      <c r="A4980" s="52">
        <v>38377</v>
      </c>
      <c r="B4980">
        <v>5.98</v>
      </c>
    </row>
    <row r="4981" spans="1:2">
      <c r="A4981" s="52">
        <v>38378</v>
      </c>
      <c r="B4981">
        <v>5.97</v>
      </c>
    </row>
    <row r="4982" spans="1:2">
      <c r="A4982" s="52">
        <v>38379</v>
      </c>
      <c r="B4982">
        <v>5.97</v>
      </c>
    </row>
    <row r="4983" spans="1:2">
      <c r="A4983" s="52">
        <v>38380</v>
      </c>
      <c r="B4983">
        <v>5.91</v>
      </c>
    </row>
    <row r="4984" spans="1:2">
      <c r="A4984" s="52">
        <v>38383</v>
      </c>
      <c r="B4984">
        <v>5.89</v>
      </c>
    </row>
    <row r="4985" spans="1:2">
      <c r="A4985" s="52">
        <v>38384</v>
      </c>
      <c r="B4985">
        <v>5.89</v>
      </c>
    </row>
    <row r="4986" spans="1:2">
      <c r="A4986" s="52">
        <v>38385</v>
      </c>
      <c r="B4986">
        <v>5.88</v>
      </c>
    </row>
    <row r="4987" spans="1:2">
      <c r="A4987" s="52">
        <v>38386</v>
      </c>
      <c r="B4987">
        <v>5.88</v>
      </c>
    </row>
    <row r="4988" spans="1:2">
      <c r="A4988" s="52">
        <v>38387</v>
      </c>
      <c r="B4988">
        <v>5.78</v>
      </c>
    </row>
    <row r="4989" spans="1:2">
      <c r="A4989" s="52">
        <v>38390</v>
      </c>
      <c r="B4989">
        <v>5.72</v>
      </c>
    </row>
    <row r="4990" spans="1:2">
      <c r="A4990" s="52">
        <v>38391</v>
      </c>
      <c r="B4990">
        <v>5.68</v>
      </c>
    </row>
    <row r="4991" spans="1:2">
      <c r="A4991" s="52">
        <v>38392</v>
      </c>
      <c r="B4991">
        <v>5.64</v>
      </c>
    </row>
    <row r="4992" spans="1:2">
      <c r="A4992" s="52">
        <v>38393</v>
      </c>
      <c r="B4992">
        <v>5.74</v>
      </c>
    </row>
    <row r="4993" spans="1:2">
      <c r="A4993" s="52">
        <v>38394</v>
      </c>
      <c r="B4993">
        <v>5.75</v>
      </c>
    </row>
    <row r="4994" spans="1:2">
      <c r="A4994" s="52">
        <v>38397</v>
      </c>
      <c r="B4994">
        <v>5.71</v>
      </c>
    </row>
    <row r="4995" spans="1:2">
      <c r="A4995" s="52">
        <v>38398</v>
      </c>
      <c r="B4995">
        <v>5.74</v>
      </c>
    </row>
    <row r="4996" spans="1:2">
      <c r="A4996" s="52">
        <v>38399</v>
      </c>
      <c r="B4996">
        <v>5.78</v>
      </c>
    </row>
    <row r="4997" spans="1:2">
      <c r="A4997" s="52">
        <v>38400</v>
      </c>
      <c r="B4997">
        <v>5.83</v>
      </c>
    </row>
    <row r="4998" spans="1:2">
      <c r="A4998" s="52">
        <v>38401</v>
      </c>
      <c r="B4998">
        <v>5.89</v>
      </c>
    </row>
    <row r="4999" spans="1:2">
      <c r="A4999" s="52">
        <v>38404</v>
      </c>
      <c r="B4999" t="s">
        <v>7113</v>
      </c>
    </row>
    <row r="5000" spans="1:2">
      <c r="A5000" s="52">
        <v>38405</v>
      </c>
      <c r="B5000">
        <v>5.93</v>
      </c>
    </row>
    <row r="5001" spans="1:2">
      <c r="A5001" s="52">
        <v>38406</v>
      </c>
      <c r="B5001">
        <v>5.91</v>
      </c>
    </row>
    <row r="5002" spans="1:2">
      <c r="A5002" s="52">
        <v>38407</v>
      </c>
      <c r="B5002">
        <v>5.91</v>
      </c>
    </row>
    <row r="5003" spans="1:2">
      <c r="A5003" s="52">
        <v>38408</v>
      </c>
      <c r="B5003">
        <v>5.89</v>
      </c>
    </row>
    <row r="5004" spans="1:2">
      <c r="A5004" s="52">
        <v>38411</v>
      </c>
      <c r="B5004">
        <v>5.95</v>
      </c>
    </row>
    <row r="5005" spans="1:2">
      <c r="A5005" s="52">
        <v>38412</v>
      </c>
      <c r="B5005">
        <v>5.96</v>
      </c>
    </row>
    <row r="5006" spans="1:2">
      <c r="A5006" s="52">
        <v>38413</v>
      </c>
      <c r="B5006">
        <v>5.98</v>
      </c>
    </row>
    <row r="5007" spans="1:2">
      <c r="A5007" s="52">
        <v>38414</v>
      </c>
      <c r="B5007">
        <v>5.98</v>
      </c>
    </row>
    <row r="5008" spans="1:2">
      <c r="A5008" s="52">
        <v>38415</v>
      </c>
      <c r="B5008">
        <v>5.89</v>
      </c>
    </row>
    <row r="5009" spans="1:2">
      <c r="A5009" s="52">
        <v>38418</v>
      </c>
      <c r="B5009">
        <v>5.86</v>
      </c>
    </row>
    <row r="5010" spans="1:2">
      <c r="A5010" s="52">
        <v>38419</v>
      </c>
      <c r="B5010">
        <v>5.92</v>
      </c>
    </row>
    <row r="5011" spans="1:2">
      <c r="A5011" s="52">
        <v>38420</v>
      </c>
      <c r="B5011">
        <v>6.05</v>
      </c>
    </row>
    <row r="5012" spans="1:2">
      <c r="A5012" s="52">
        <v>38421</v>
      </c>
      <c r="B5012">
        <v>5.99</v>
      </c>
    </row>
    <row r="5013" spans="1:2">
      <c r="A5013" s="52">
        <v>38422</v>
      </c>
      <c r="B5013">
        <v>6.04</v>
      </c>
    </row>
    <row r="5014" spans="1:2">
      <c r="A5014" s="52">
        <v>38425</v>
      </c>
      <c r="B5014">
        <v>6.02</v>
      </c>
    </row>
    <row r="5015" spans="1:2">
      <c r="A5015" s="52">
        <v>38426</v>
      </c>
      <c r="B5015">
        <v>6.05</v>
      </c>
    </row>
    <row r="5016" spans="1:2">
      <c r="A5016" s="52">
        <v>38427</v>
      </c>
      <c r="B5016">
        <v>6.05</v>
      </c>
    </row>
    <row r="5017" spans="1:2">
      <c r="A5017" s="52">
        <v>38428</v>
      </c>
      <c r="B5017">
        <v>6.04</v>
      </c>
    </row>
    <row r="5018" spans="1:2">
      <c r="A5018" s="52">
        <v>38429</v>
      </c>
      <c r="B5018">
        <v>6.1</v>
      </c>
    </row>
    <row r="5019" spans="1:2">
      <c r="A5019" s="52">
        <v>38432</v>
      </c>
      <c r="B5019">
        <v>6.13</v>
      </c>
    </row>
    <row r="5020" spans="1:2">
      <c r="A5020" s="52">
        <v>38433</v>
      </c>
      <c r="B5020">
        <v>6.19</v>
      </c>
    </row>
    <row r="5021" spans="1:2">
      <c r="A5021" s="52">
        <v>38434</v>
      </c>
      <c r="B5021">
        <v>6.18</v>
      </c>
    </row>
    <row r="5022" spans="1:2">
      <c r="A5022" s="52">
        <v>38435</v>
      </c>
      <c r="B5022">
        <v>6.18</v>
      </c>
    </row>
    <row r="5023" spans="1:2">
      <c r="A5023" s="52">
        <v>38436</v>
      </c>
      <c r="B5023" t="s">
        <v>7113</v>
      </c>
    </row>
    <row r="5024" spans="1:2">
      <c r="A5024" s="52">
        <v>38439</v>
      </c>
      <c r="B5024">
        <v>6.22</v>
      </c>
    </row>
    <row r="5025" spans="1:2">
      <c r="A5025" s="52">
        <v>38440</v>
      </c>
      <c r="B5025">
        <v>6.2</v>
      </c>
    </row>
    <row r="5026" spans="1:2">
      <c r="A5026" s="52">
        <v>38441</v>
      </c>
      <c r="B5026">
        <v>6.17</v>
      </c>
    </row>
    <row r="5027" spans="1:2">
      <c r="A5027" s="52">
        <v>38442</v>
      </c>
      <c r="B5027">
        <v>6.14</v>
      </c>
    </row>
    <row r="5028" spans="1:2">
      <c r="A5028" s="52">
        <v>38443</v>
      </c>
      <c r="B5028">
        <v>6.11</v>
      </c>
    </row>
    <row r="5029" spans="1:2">
      <c r="A5029" s="52">
        <v>38446</v>
      </c>
      <c r="B5029">
        <v>6.12</v>
      </c>
    </row>
    <row r="5030" spans="1:2">
      <c r="A5030" s="52">
        <v>38447</v>
      </c>
      <c r="B5030">
        <v>6.14</v>
      </c>
    </row>
    <row r="5031" spans="1:2">
      <c r="A5031" s="52">
        <v>38448</v>
      </c>
      <c r="B5031">
        <v>6.11</v>
      </c>
    </row>
    <row r="5032" spans="1:2">
      <c r="A5032" s="52">
        <v>38449</v>
      </c>
      <c r="B5032">
        <v>6.14</v>
      </c>
    </row>
    <row r="5033" spans="1:2">
      <c r="A5033" s="52">
        <v>38450</v>
      </c>
      <c r="B5033">
        <v>6.14</v>
      </c>
    </row>
    <row r="5034" spans="1:2">
      <c r="A5034" s="52">
        <v>38453</v>
      </c>
      <c r="B5034">
        <v>6.12</v>
      </c>
    </row>
    <row r="5035" spans="1:2">
      <c r="A5035" s="52">
        <v>38454</v>
      </c>
      <c r="B5035">
        <v>6.04</v>
      </c>
    </row>
    <row r="5036" spans="1:2">
      <c r="A5036" s="52">
        <v>38455</v>
      </c>
      <c r="B5036">
        <v>6.07</v>
      </c>
    </row>
    <row r="5037" spans="1:2">
      <c r="A5037" s="52">
        <v>38456</v>
      </c>
      <c r="B5037">
        <v>6.12</v>
      </c>
    </row>
    <row r="5038" spans="1:2">
      <c r="A5038" s="52">
        <v>38457</v>
      </c>
      <c r="B5038">
        <v>6.05</v>
      </c>
    </row>
    <row r="5039" spans="1:2">
      <c r="A5039" s="52">
        <v>38460</v>
      </c>
      <c r="B5039">
        <v>6.02</v>
      </c>
    </row>
    <row r="5040" spans="1:2">
      <c r="A5040" s="52">
        <v>38461</v>
      </c>
      <c r="B5040">
        <v>5.97</v>
      </c>
    </row>
    <row r="5041" spans="1:2">
      <c r="A5041" s="52">
        <v>38462</v>
      </c>
      <c r="B5041">
        <v>6</v>
      </c>
    </row>
    <row r="5042" spans="1:2">
      <c r="A5042" s="52">
        <v>38463</v>
      </c>
      <c r="B5042">
        <v>6.05</v>
      </c>
    </row>
    <row r="5043" spans="1:2">
      <c r="A5043" s="52">
        <v>38464</v>
      </c>
      <c r="B5043">
        <v>6</v>
      </c>
    </row>
    <row r="5044" spans="1:2">
      <c r="A5044" s="52">
        <v>38467</v>
      </c>
      <c r="B5044">
        <v>5.97</v>
      </c>
    </row>
    <row r="5045" spans="1:2">
      <c r="A5045" s="52">
        <v>38468</v>
      </c>
      <c r="B5045">
        <v>5.98</v>
      </c>
    </row>
    <row r="5046" spans="1:2">
      <c r="A5046" s="52">
        <v>38469</v>
      </c>
      <c r="B5046">
        <v>5.97</v>
      </c>
    </row>
    <row r="5047" spans="1:2">
      <c r="A5047" s="52">
        <v>38470</v>
      </c>
      <c r="B5047">
        <v>5.94</v>
      </c>
    </row>
    <row r="5048" spans="1:2">
      <c r="A5048" s="52">
        <v>38471</v>
      </c>
      <c r="B5048">
        <v>5.97</v>
      </c>
    </row>
    <row r="5049" spans="1:2">
      <c r="A5049" s="52">
        <v>38474</v>
      </c>
      <c r="B5049">
        <v>5.98</v>
      </c>
    </row>
    <row r="5050" spans="1:2">
      <c r="A5050" s="52">
        <v>38475</v>
      </c>
      <c r="B5050">
        <v>5.98</v>
      </c>
    </row>
    <row r="5051" spans="1:2">
      <c r="A5051" s="52">
        <v>38476</v>
      </c>
      <c r="B5051">
        <v>6.03</v>
      </c>
    </row>
    <row r="5052" spans="1:2">
      <c r="A5052" s="52">
        <v>38477</v>
      </c>
      <c r="B5052">
        <v>6.03</v>
      </c>
    </row>
    <row r="5053" spans="1:2">
      <c r="A5053" s="52">
        <v>38478</v>
      </c>
      <c r="B5053">
        <v>6.1</v>
      </c>
    </row>
    <row r="5054" spans="1:2">
      <c r="A5054" s="52">
        <v>38481</v>
      </c>
      <c r="B5054">
        <v>6.07</v>
      </c>
    </row>
    <row r="5055" spans="1:2">
      <c r="A5055" s="52">
        <v>38482</v>
      </c>
      <c r="B5055">
        <v>6.05</v>
      </c>
    </row>
    <row r="5056" spans="1:2">
      <c r="A5056" s="52">
        <v>38483</v>
      </c>
      <c r="B5056">
        <v>6.02</v>
      </c>
    </row>
    <row r="5057" spans="1:2">
      <c r="A5057" s="52">
        <v>38484</v>
      </c>
      <c r="B5057">
        <v>6.01</v>
      </c>
    </row>
    <row r="5058" spans="1:2">
      <c r="A5058" s="52">
        <v>38485</v>
      </c>
      <c r="B5058">
        <v>6</v>
      </c>
    </row>
    <row r="5059" spans="1:2">
      <c r="A5059" s="52">
        <v>38488</v>
      </c>
      <c r="B5059">
        <v>6.02</v>
      </c>
    </row>
    <row r="5060" spans="1:2">
      <c r="A5060" s="52">
        <v>38489</v>
      </c>
      <c r="B5060">
        <v>6.03</v>
      </c>
    </row>
    <row r="5061" spans="1:2">
      <c r="A5061" s="52">
        <v>38490</v>
      </c>
      <c r="B5061">
        <v>5.99</v>
      </c>
    </row>
    <row r="5062" spans="1:2">
      <c r="A5062" s="52">
        <v>38491</v>
      </c>
      <c r="B5062">
        <v>6.02</v>
      </c>
    </row>
    <row r="5063" spans="1:2">
      <c r="A5063" s="52">
        <v>38492</v>
      </c>
      <c r="B5063">
        <v>6.02</v>
      </c>
    </row>
    <row r="5064" spans="1:2">
      <c r="A5064" s="52">
        <v>38495</v>
      </c>
      <c r="B5064">
        <v>5.96</v>
      </c>
    </row>
    <row r="5065" spans="1:2">
      <c r="A5065" s="52">
        <v>38496</v>
      </c>
      <c r="B5065">
        <v>5.95</v>
      </c>
    </row>
    <row r="5066" spans="1:2">
      <c r="A5066" s="52">
        <v>38497</v>
      </c>
      <c r="B5066">
        <v>5.99</v>
      </c>
    </row>
    <row r="5067" spans="1:2">
      <c r="A5067" s="52">
        <v>38498</v>
      </c>
      <c r="B5067">
        <v>5.99</v>
      </c>
    </row>
    <row r="5068" spans="1:2">
      <c r="A5068" s="52">
        <v>38499</v>
      </c>
      <c r="B5068">
        <v>5.99</v>
      </c>
    </row>
    <row r="5069" spans="1:2">
      <c r="A5069" s="52">
        <v>38502</v>
      </c>
      <c r="B5069" t="s">
        <v>7113</v>
      </c>
    </row>
    <row r="5070" spans="1:2">
      <c r="A5070" s="52">
        <v>38503</v>
      </c>
      <c r="B5070">
        <v>5.9</v>
      </c>
    </row>
    <row r="5071" spans="1:2">
      <c r="A5071" s="52">
        <v>38504</v>
      </c>
      <c r="B5071">
        <v>5.82</v>
      </c>
    </row>
    <row r="5072" spans="1:2">
      <c r="A5072" s="52">
        <v>38505</v>
      </c>
      <c r="B5072">
        <v>5.78</v>
      </c>
    </row>
    <row r="5073" spans="1:2">
      <c r="A5073" s="52">
        <v>38506</v>
      </c>
      <c r="B5073">
        <v>5.82</v>
      </c>
    </row>
    <row r="5074" spans="1:2">
      <c r="A5074" s="52">
        <v>38509</v>
      </c>
      <c r="B5074">
        <v>5.78</v>
      </c>
    </row>
    <row r="5075" spans="1:2">
      <c r="A5075" s="52">
        <v>38510</v>
      </c>
      <c r="B5075">
        <v>5.74</v>
      </c>
    </row>
    <row r="5076" spans="1:2">
      <c r="A5076" s="52">
        <v>38511</v>
      </c>
      <c r="B5076">
        <v>5.77</v>
      </c>
    </row>
    <row r="5077" spans="1:2">
      <c r="A5077" s="52">
        <v>38512</v>
      </c>
      <c r="B5077">
        <v>5.81</v>
      </c>
    </row>
    <row r="5078" spans="1:2">
      <c r="A5078" s="52">
        <v>38513</v>
      </c>
      <c r="B5078">
        <v>5.89</v>
      </c>
    </row>
    <row r="5079" spans="1:2">
      <c r="A5079" s="52">
        <v>38516</v>
      </c>
      <c r="B5079">
        <v>5.93</v>
      </c>
    </row>
    <row r="5080" spans="1:2">
      <c r="A5080" s="52">
        <v>38517</v>
      </c>
      <c r="B5080">
        <v>6</v>
      </c>
    </row>
    <row r="5081" spans="1:2">
      <c r="A5081" s="52">
        <v>38518</v>
      </c>
      <c r="B5081">
        <v>5.99</v>
      </c>
    </row>
    <row r="5082" spans="1:2">
      <c r="A5082" s="52">
        <v>38519</v>
      </c>
      <c r="B5082">
        <v>5.95</v>
      </c>
    </row>
    <row r="5083" spans="1:2">
      <c r="A5083" s="52">
        <v>38520</v>
      </c>
      <c r="B5083">
        <v>5.94</v>
      </c>
    </row>
    <row r="5084" spans="1:2">
      <c r="A5084" s="52">
        <v>38523</v>
      </c>
      <c r="B5084">
        <v>5.96</v>
      </c>
    </row>
    <row r="5085" spans="1:2">
      <c r="A5085" s="52">
        <v>38524</v>
      </c>
      <c r="B5085">
        <v>5.91</v>
      </c>
    </row>
    <row r="5086" spans="1:2">
      <c r="A5086" s="52">
        <v>38525</v>
      </c>
      <c r="B5086">
        <v>5.84</v>
      </c>
    </row>
    <row r="5087" spans="1:2">
      <c r="A5087" s="52">
        <v>38526</v>
      </c>
      <c r="B5087">
        <v>5.84</v>
      </c>
    </row>
    <row r="5088" spans="1:2">
      <c r="A5088" s="52">
        <v>38527</v>
      </c>
      <c r="B5088">
        <v>5.81</v>
      </c>
    </row>
    <row r="5089" spans="1:2">
      <c r="A5089" s="52">
        <v>38530</v>
      </c>
      <c r="B5089">
        <v>5.79</v>
      </c>
    </row>
    <row r="5090" spans="1:2">
      <c r="A5090" s="52">
        <v>38531</v>
      </c>
      <c r="B5090">
        <v>5.84</v>
      </c>
    </row>
    <row r="5091" spans="1:2">
      <c r="A5091" s="52">
        <v>38532</v>
      </c>
      <c r="B5091">
        <v>5.86</v>
      </c>
    </row>
    <row r="5092" spans="1:2">
      <c r="A5092" s="52">
        <v>38533</v>
      </c>
      <c r="B5092">
        <v>5.81</v>
      </c>
    </row>
    <row r="5093" spans="1:2">
      <c r="A5093" s="52">
        <v>38534</v>
      </c>
      <c r="B5093">
        <v>5.89</v>
      </c>
    </row>
    <row r="5094" spans="1:2">
      <c r="A5094" s="52">
        <v>38537</v>
      </c>
      <c r="B5094" t="s">
        <v>7113</v>
      </c>
    </row>
    <row r="5095" spans="1:2">
      <c r="A5095" s="52">
        <v>38538</v>
      </c>
      <c r="B5095">
        <v>5.95</v>
      </c>
    </row>
    <row r="5096" spans="1:2">
      <c r="A5096" s="52">
        <v>38539</v>
      </c>
      <c r="B5096">
        <v>5.93</v>
      </c>
    </row>
    <row r="5097" spans="1:2">
      <c r="A5097" s="52">
        <v>38540</v>
      </c>
      <c r="B5097">
        <v>5.89</v>
      </c>
    </row>
    <row r="5098" spans="1:2">
      <c r="A5098" s="52">
        <v>38541</v>
      </c>
      <c r="B5098">
        <v>5.94</v>
      </c>
    </row>
    <row r="5099" spans="1:2">
      <c r="A5099" s="52">
        <v>38544</v>
      </c>
      <c r="B5099">
        <v>5.92</v>
      </c>
    </row>
    <row r="5100" spans="1:2">
      <c r="A5100" s="52">
        <v>38545</v>
      </c>
      <c r="B5100">
        <v>5.95</v>
      </c>
    </row>
    <row r="5101" spans="1:2">
      <c r="A5101" s="52">
        <v>38546</v>
      </c>
      <c r="B5101">
        <v>5.96</v>
      </c>
    </row>
    <row r="5102" spans="1:2">
      <c r="A5102" s="52">
        <v>38547</v>
      </c>
      <c r="B5102">
        <v>5.97</v>
      </c>
    </row>
    <row r="5103" spans="1:2">
      <c r="A5103" s="52">
        <v>38548</v>
      </c>
      <c r="B5103">
        <v>5.95</v>
      </c>
    </row>
    <row r="5104" spans="1:2">
      <c r="A5104" s="52">
        <v>38551</v>
      </c>
      <c r="B5104">
        <v>6.02</v>
      </c>
    </row>
    <row r="5105" spans="1:2">
      <c r="A5105" s="52">
        <v>38552</v>
      </c>
      <c r="B5105">
        <v>5.98</v>
      </c>
    </row>
    <row r="5106" spans="1:2">
      <c r="A5106" s="52">
        <v>38553</v>
      </c>
      <c r="B5106">
        <v>5.94</v>
      </c>
    </row>
    <row r="5107" spans="1:2">
      <c r="A5107" s="52">
        <v>38554</v>
      </c>
      <c r="B5107">
        <v>6.04</v>
      </c>
    </row>
    <row r="5108" spans="1:2">
      <c r="A5108" s="52">
        <v>38555</v>
      </c>
      <c r="B5108">
        <v>5.98</v>
      </c>
    </row>
    <row r="5109" spans="1:2">
      <c r="A5109" s="52">
        <v>38558</v>
      </c>
      <c r="B5109">
        <v>5.97</v>
      </c>
    </row>
    <row r="5110" spans="1:2">
      <c r="A5110" s="52">
        <v>38559</v>
      </c>
      <c r="B5110">
        <v>5.96</v>
      </c>
    </row>
    <row r="5111" spans="1:2">
      <c r="A5111" s="52">
        <v>38560</v>
      </c>
      <c r="B5111">
        <v>5.98</v>
      </c>
    </row>
    <row r="5112" spans="1:2">
      <c r="A5112" s="52">
        <v>38561</v>
      </c>
      <c r="B5112">
        <v>5.88</v>
      </c>
    </row>
    <row r="5113" spans="1:2">
      <c r="A5113" s="52">
        <v>38562</v>
      </c>
      <c r="B5113">
        <v>5.95</v>
      </c>
    </row>
    <row r="5114" spans="1:2">
      <c r="A5114" s="52">
        <v>38565</v>
      </c>
      <c r="B5114">
        <v>5.99</v>
      </c>
    </row>
    <row r="5115" spans="1:2">
      <c r="A5115" s="52">
        <v>38566</v>
      </c>
      <c r="B5115">
        <v>6.02</v>
      </c>
    </row>
    <row r="5116" spans="1:2">
      <c r="A5116" s="52">
        <v>38567</v>
      </c>
      <c r="B5116">
        <v>6</v>
      </c>
    </row>
    <row r="5117" spans="1:2">
      <c r="A5117" s="52">
        <v>38568</v>
      </c>
      <c r="B5117">
        <v>6.01</v>
      </c>
    </row>
    <row r="5118" spans="1:2">
      <c r="A5118" s="52">
        <v>38569</v>
      </c>
      <c r="B5118">
        <v>6.07</v>
      </c>
    </row>
    <row r="5119" spans="1:2">
      <c r="A5119" s="52">
        <v>38572</v>
      </c>
      <c r="B5119">
        <v>6.09</v>
      </c>
    </row>
    <row r="5120" spans="1:2">
      <c r="A5120" s="52">
        <v>38573</v>
      </c>
      <c r="B5120">
        <v>6.07</v>
      </c>
    </row>
    <row r="5121" spans="1:2">
      <c r="A5121" s="52">
        <v>38574</v>
      </c>
      <c r="B5121">
        <v>6.08</v>
      </c>
    </row>
    <row r="5122" spans="1:2">
      <c r="A5122" s="52">
        <v>38575</v>
      </c>
      <c r="B5122">
        <v>6.03</v>
      </c>
    </row>
    <row r="5123" spans="1:2">
      <c r="A5123" s="52">
        <v>38576</v>
      </c>
      <c r="B5123">
        <v>5.95</v>
      </c>
    </row>
    <row r="5124" spans="1:2">
      <c r="A5124" s="52">
        <v>38579</v>
      </c>
      <c r="B5124">
        <v>5.98</v>
      </c>
    </row>
    <row r="5125" spans="1:2">
      <c r="A5125" s="52">
        <v>38580</v>
      </c>
      <c r="B5125">
        <v>5.94</v>
      </c>
    </row>
    <row r="5126" spans="1:2">
      <c r="A5126" s="52">
        <v>38581</v>
      </c>
      <c r="B5126">
        <v>5.99</v>
      </c>
    </row>
    <row r="5127" spans="1:2">
      <c r="A5127" s="52">
        <v>38582</v>
      </c>
      <c r="B5127">
        <v>5.94</v>
      </c>
    </row>
    <row r="5128" spans="1:2">
      <c r="A5128" s="52">
        <v>38583</v>
      </c>
      <c r="B5128">
        <v>5.93</v>
      </c>
    </row>
    <row r="5129" spans="1:2">
      <c r="A5129" s="52">
        <v>38586</v>
      </c>
      <c r="B5129">
        <v>5.94</v>
      </c>
    </row>
    <row r="5130" spans="1:2">
      <c r="A5130" s="52">
        <v>38587</v>
      </c>
      <c r="B5130">
        <v>5.92</v>
      </c>
    </row>
    <row r="5131" spans="1:2">
      <c r="A5131" s="52">
        <v>38588</v>
      </c>
      <c r="B5131">
        <v>5.91</v>
      </c>
    </row>
    <row r="5132" spans="1:2">
      <c r="A5132" s="52">
        <v>38589</v>
      </c>
      <c r="B5132">
        <v>5.88</v>
      </c>
    </row>
    <row r="5133" spans="1:2">
      <c r="A5133" s="52">
        <v>38590</v>
      </c>
      <c r="B5133">
        <v>5.89</v>
      </c>
    </row>
    <row r="5134" spans="1:2">
      <c r="A5134" s="52">
        <v>38593</v>
      </c>
      <c r="B5134">
        <v>5.88</v>
      </c>
    </row>
    <row r="5135" spans="1:2">
      <c r="A5135" s="52">
        <v>38594</v>
      </c>
      <c r="B5135">
        <v>5.83</v>
      </c>
    </row>
    <row r="5136" spans="1:2">
      <c r="A5136" s="52">
        <v>38595</v>
      </c>
      <c r="B5136">
        <v>5.79</v>
      </c>
    </row>
    <row r="5137" spans="1:2">
      <c r="A5137" s="52">
        <v>38596</v>
      </c>
      <c r="B5137">
        <v>5.83</v>
      </c>
    </row>
    <row r="5138" spans="1:2">
      <c r="A5138" s="52">
        <v>38597</v>
      </c>
      <c r="B5138">
        <v>5.87</v>
      </c>
    </row>
    <row r="5139" spans="1:2">
      <c r="A5139" s="52">
        <v>38600</v>
      </c>
      <c r="B5139" t="s">
        <v>7113</v>
      </c>
    </row>
    <row r="5140" spans="1:2">
      <c r="A5140" s="52">
        <v>38601</v>
      </c>
      <c r="B5140">
        <v>5.92</v>
      </c>
    </row>
    <row r="5141" spans="1:2">
      <c r="A5141" s="52">
        <v>38602</v>
      </c>
      <c r="B5141">
        <v>5.98</v>
      </c>
    </row>
    <row r="5142" spans="1:2">
      <c r="A5142" s="52">
        <v>38603</v>
      </c>
      <c r="B5142">
        <v>5.98</v>
      </c>
    </row>
    <row r="5143" spans="1:2">
      <c r="A5143" s="52">
        <v>38604</v>
      </c>
      <c r="B5143">
        <v>5.96</v>
      </c>
    </row>
    <row r="5144" spans="1:2">
      <c r="A5144" s="52">
        <v>38607</v>
      </c>
      <c r="B5144">
        <v>6</v>
      </c>
    </row>
    <row r="5145" spans="1:2">
      <c r="A5145" s="52">
        <v>38608</v>
      </c>
      <c r="B5145">
        <v>5.97</v>
      </c>
    </row>
    <row r="5146" spans="1:2">
      <c r="A5146" s="52">
        <v>38609</v>
      </c>
      <c r="B5146">
        <v>6</v>
      </c>
    </row>
    <row r="5147" spans="1:2">
      <c r="A5147" s="52">
        <v>38610</v>
      </c>
      <c r="B5147">
        <v>6.06</v>
      </c>
    </row>
    <row r="5148" spans="1:2">
      <c r="A5148" s="52">
        <v>38611</v>
      </c>
      <c r="B5148">
        <v>6.11</v>
      </c>
    </row>
    <row r="5149" spans="1:2">
      <c r="A5149" s="52">
        <v>38614</v>
      </c>
      <c r="B5149">
        <v>6.1</v>
      </c>
    </row>
    <row r="5150" spans="1:2">
      <c r="A5150" s="52">
        <v>38615</v>
      </c>
      <c r="B5150">
        <v>6.07</v>
      </c>
    </row>
    <row r="5151" spans="1:2">
      <c r="A5151" s="52">
        <v>38616</v>
      </c>
      <c r="B5151">
        <v>6.03</v>
      </c>
    </row>
    <row r="5152" spans="1:2">
      <c r="A5152" s="52">
        <v>38617</v>
      </c>
      <c r="B5152">
        <v>6.03</v>
      </c>
    </row>
    <row r="5153" spans="1:2">
      <c r="A5153" s="52">
        <v>38618</v>
      </c>
      <c r="B5153">
        <v>6.08</v>
      </c>
    </row>
    <row r="5154" spans="1:2">
      <c r="A5154" s="52">
        <v>38621</v>
      </c>
      <c r="B5154">
        <v>6.13</v>
      </c>
    </row>
    <row r="5155" spans="1:2">
      <c r="A5155" s="52">
        <v>38622</v>
      </c>
      <c r="B5155">
        <v>6.14</v>
      </c>
    </row>
    <row r="5156" spans="1:2">
      <c r="A5156" s="52">
        <v>38623</v>
      </c>
      <c r="B5156">
        <v>6.08</v>
      </c>
    </row>
    <row r="5157" spans="1:2">
      <c r="A5157" s="52">
        <v>38624</v>
      </c>
      <c r="B5157">
        <v>6.12</v>
      </c>
    </row>
    <row r="5158" spans="1:2">
      <c r="A5158" s="52">
        <v>38625</v>
      </c>
      <c r="B5158">
        <v>6.15</v>
      </c>
    </row>
    <row r="5159" spans="1:2">
      <c r="A5159" s="52">
        <v>38628</v>
      </c>
      <c r="B5159">
        <v>6.21</v>
      </c>
    </row>
    <row r="5160" spans="1:2">
      <c r="A5160" s="52">
        <v>38629</v>
      </c>
      <c r="B5160">
        <v>6.19</v>
      </c>
    </row>
    <row r="5161" spans="1:2">
      <c r="A5161" s="52">
        <v>38630</v>
      </c>
      <c r="B5161">
        <v>6.17</v>
      </c>
    </row>
    <row r="5162" spans="1:2">
      <c r="A5162" s="52">
        <v>38631</v>
      </c>
      <c r="B5162">
        <v>6.19</v>
      </c>
    </row>
    <row r="5163" spans="1:2">
      <c r="A5163" s="52">
        <v>38632</v>
      </c>
      <c r="B5163">
        <v>6.17</v>
      </c>
    </row>
    <row r="5164" spans="1:2">
      <c r="A5164" s="52">
        <v>38635</v>
      </c>
      <c r="B5164" t="s">
        <v>7113</v>
      </c>
    </row>
    <row r="5165" spans="1:2">
      <c r="A5165" s="52">
        <v>38636</v>
      </c>
      <c r="B5165">
        <v>6.19</v>
      </c>
    </row>
    <row r="5166" spans="1:2">
      <c r="A5166" s="52">
        <v>38637</v>
      </c>
      <c r="B5166">
        <v>6.28</v>
      </c>
    </row>
    <row r="5167" spans="1:2">
      <c r="A5167" s="52">
        <v>38638</v>
      </c>
      <c r="B5167">
        <v>6.34</v>
      </c>
    </row>
    <row r="5168" spans="1:2">
      <c r="A5168" s="52">
        <v>38639</v>
      </c>
      <c r="B5168">
        <v>6.35</v>
      </c>
    </row>
    <row r="5169" spans="1:2">
      <c r="A5169" s="52">
        <v>38642</v>
      </c>
      <c r="B5169">
        <v>6.34</v>
      </c>
    </row>
    <row r="5170" spans="1:2">
      <c r="A5170" s="52">
        <v>38643</v>
      </c>
      <c r="B5170">
        <v>6.33</v>
      </c>
    </row>
    <row r="5171" spans="1:2">
      <c r="A5171" s="52">
        <v>38644</v>
      </c>
      <c r="B5171">
        <v>6.33</v>
      </c>
    </row>
    <row r="5172" spans="1:2">
      <c r="A5172" s="52">
        <v>38645</v>
      </c>
      <c r="B5172">
        <v>6.32</v>
      </c>
    </row>
    <row r="5173" spans="1:2">
      <c r="A5173" s="52">
        <v>38646</v>
      </c>
      <c r="B5173">
        <v>6.24</v>
      </c>
    </row>
    <row r="5174" spans="1:2">
      <c r="A5174" s="52">
        <v>38649</v>
      </c>
      <c r="B5174">
        <v>6.3</v>
      </c>
    </row>
    <row r="5175" spans="1:2">
      <c r="A5175" s="52">
        <v>38650</v>
      </c>
      <c r="B5175">
        <v>6.35</v>
      </c>
    </row>
    <row r="5176" spans="1:2">
      <c r="A5176" s="52">
        <v>38651</v>
      </c>
      <c r="B5176">
        <v>6.44</v>
      </c>
    </row>
    <row r="5177" spans="1:2">
      <c r="A5177" s="52">
        <v>38652</v>
      </c>
      <c r="B5177">
        <v>6.41</v>
      </c>
    </row>
    <row r="5178" spans="1:2">
      <c r="A5178" s="52">
        <v>38653</v>
      </c>
      <c r="B5178">
        <v>6.41</v>
      </c>
    </row>
    <row r="5179" spans="1:2">
      <c r="A5179" s="52">
        <v>38656</v>
      </c>
      <c r="B5179">
        <v>6.4</v>
      </c>
    </row>
    <row r="5180" spans="1:2">
      <c r="A5180" s="52">
        <v>38657</v>
      </c>
      <c r="B5180">
        <v>6.42</v>
      </c>
    </row>
    <row r="5181" spans="1:2">
      <c r="A5181" s="52">
        <v>38658</v>
      </c>
      <c r="B5181">
        <v>6.45</v>
      </c>
    </row>
    <row r="5182" spans="1:2">
      <c r="A5182" s="52">
        <v>38659</v>
      </c>
      <c r="B5182">
        <v>6.47</v>
      </c>
    </row>
    <row r="5183" spans="1:2">
      <c r="A5183" s="52">
        <v>38660</v>
      </c>
      <c r="B5183">
        <v>6.48</v>
      </c>
    </row>
    <row r="5184" spans="1:2">
      <c r="A5184" s="52">
        <v>38663</v>
      </c>
      <c r="B5184">
        <v>6.47</v>
      </c>
    </row>
    <row r="5185" spans="1:2">
      <c r="A5185" s="52">
        <v>38664</v>
      </c>
      <c r="B5185">
        <v>6.4</v>
      </c>
    </row>
    <row r="5186" spans="1:2">
      <c r="A5186" s="52">
        <v>38665</v>
      </c>
      <c r="B5186">
        <v>6.46</v>
      </c>
    </row>
    <row r="5187" spans="1:2">
      <c r="A5187" s="52">
        <v>38666</v>
      </c>
      <c r="B5187">
        <v>6.39</v>
      </c>
    </row>
    <row r="5188" spans="1:2">
      <c r="A5188" s="52">
        <v>38667</v>
      </c>
      <c r="B5188" t="s">
        <v>7113</v>
      </c>
    </row>
    <row r="5189" spans="1:2">
      <c r="A5189" s="52">
        <v>38670</v>
      </c>
      <c r="B5189">
        <v>6.44</v>
      </c>
    </row>
    <row r="5190" spans="1:2">
      <c r="A5190" s="52">
        <v>38671</v>
      </c>
      <c r="B5190">
        <v>6.39</v>
      </c>
    </row>
    <row r="5191" spans="1:2">
      <c r="A5191" s="52">
        <v>38672</v>
      </c>
      <c r="B5191">
        <v>6.33</v>
      </c>
    </row>
    <row r="5192" spans="1:2">
      <c r="A5192" s="52">
        <v>38673</v>
      </c>
      <c r="B5192">
        <v>6.31</v>
      </c>
    </row>
    <row r="5193" spans="1:2">
      <c r="A5193" s="52">
        <v>38674</v>
      </c>
      <c r="B5193">
        <v>6.36</v>
      </c>
    </row>
    <row r="5194" spans="1:2">
      <c r="A5194" s="52">
        <v>38677</v>
      </c>
      <c r="B5194">
        <v>6.33</v>
      </c>
    </row>
    <row r="5195" spans="1:2">
      <c r="A5195" s="52">
        <v>38678</v>
      </c>
      <c r="B5195">
        <v>6.34</v>
      </c>
    </row>
    <row r="5196" spans="1:2">
      <c r="A5196" s="52">
        <v>38679</v>
      </c>
      <c r="B5196">
        <v>6.38</v>
      </c>
    </row>
    <row r="5197" spans="1:2">
      <c r="A5197" s="52">
        <v>38680</v>
      </c>
      <c r="B5197" t="s">
        <v>7113</v>
      </c>
    </row>
    <row r="5198" spans="1:2">
      <c r="A5198" s="52">
        <v>38681</v>
      </c>
      <c r="B5198">
        <v>6.34</v>
      </c>
    </row>
    <row r="5199" spans="1:2">
      <c r="A5199" s="52">
        <v>38684</v>
      </c>
      <c r="B5199">
        <v>6.3</v>
      </c>
    </row>
    <row r="5200" spans="1:2">
      <c r="A5200" s="52">
        <v>38685</v>
      </c>
      <c r="B5200">
        <v>6.36</v>
      </c>
    </row>
    <row r="5201" spans="1:2">
      <c r="A5201" s="52">
        <v>38686</v>
      </c>
      <c r="B5201">
        <v>6.38</v>
      </c>
    </row>
    <row r="5202" spans="1:2">
      <c r="A5202" s="52">
        <v>38687</v>
      </c>
      <c r="B5202">
        <v>6.39</v>
      </c>
    </row>
    <row r="5203" spans="1:2">
      <c r="A5203" s="52">
        <v>38688</v>
      </c>
      <c r="B5203">
        <v>6.39</v>
      </c>
    </row>
    <row r="5204" spans="1:2">
      <c r="A5204" s="52">
        <v>38691</v>
      </c>
      <c r="B5204">
        <v>6.43</v>
      </c>
    </row>
    <row r="5205" spans="1:2">
      <c r="A5205" s="52">
        <v>38692</v>
      </c>
      <c r="B5205">
        <v>6.37</v>
      </c>
    </row>
    <row r="5206" spans="1:2">
      <c r="A5206" s="52">
        <v>38693</v>
      </c>
      <c r="B5206">
        <v>6.4</v>
      </c>
    </row>
    <row r="5207" spans="1:2">
      <c r="A5207" s="52">
        <v>38694</v>
      </c>
      <c r="B5207">
        <v>6.35</v>
      </c>
    </row>
    <row r="5208" spans="1:2">
      <c r="A5208" s="52">
        <v>38695</v>
      </c>
      <c r="B5208">
        <v>6.42</v>
      </c>
    </row>
    <row r="5209" spans="1:2">
      <c r="A5209" s="52">
        <v>38698</v>
      </c>
      <c r="B5209">
        <v>6.42</v>
      </c>
    </row>
    <row r="5210" spans="1:2">
      <c r="A5210" s="52">
        <v>38699</v>
      </c>
      <c r="B5210">
        <v>6.42</v>
      </c>
    </row>
    <row r="5211" spans="1:2">
      <c r="A5211" s="52">
        <v>38700</v>
      </c>
      <c r="B5211">
        <v>6.33</v>
      </c>
    </row>
    <row r="5212" spans="1:2">
      <c r="A5212" s="52">
        <v>38701</v>
      </c>
      <c r="B5212">
        <v>6.34</v>
      </c>
    </row>
    <row r="5213" spans="1:2">
      <c r="A5213" s="52">
        <v>38702</v>
      </c>
      <c r="B5213">
        <v>6.3</v>
      </c>
    </row>
    <row r="5214" spans="1:2">
      <c r="A5214" s="52">
        <v>38705</v>
      </c>
      <c r="B5214">
        <v>6.29</v>
      </c>
    </row>
    <row r="5215" spans="1:2">
      <c r="A5215" s="52">
        <v>38706</v>
      </c>
      <c r="B5215">
        <v>6.31</v>
      </c>
    </row>
    <row r="5216" spans="1:2">
      <c r="A5216" s="52">
        <v>38707</v>
      </c>
      <c r="B5216">
        <v>6.33</v>
      </c>
    </row>
    <row r="5217" spans="1:2">
      <c r="A5217" s="52">
        <v>38708</v>
      </c>
      <c r="B5217">
        <v>6.27</v>
      </c>
    </row>
    <row r="5218" spans="1:2">
      <c r="A5218" s="52">
        <v>38709</v>
      </c>
      <c r="B5218">
        <v>6.21</v>
      </c>
    </row>
    <row r="5219" spans="1:2">
      <c r="A5219" s="52">
        <v>38712</v>
      </c>
      <c r="B5219" t="s">
        <v>7113</v>
      </c>
    </row>
    <row r="5220" spans="1:2">
      <c r="A5220" s="52">
        <v>38713</v>
      </c>
      <c r="B5220">
        <v>6.17</v>
      </c>
    </row>
    <row r="5221" spans="1:2">
      <c r="A5221" s="52">
        <v>38714</v>
      </c>
      <c r="B5221">
        <v>6.2</v>
      </c>
    </row>
    <row r="5222" spans="1:2">
      <c r="A5222" s="52">
        <v>38715</v>
      </c>
      <c r="B5222">
        <v>6.19</v>
      </c>
    </row>
    <row r="5223" spans="1:2">
      <c r="A5223" s="52">
        <v>38716</v>
      </c>
      <c r="B5223">
        <v>6.21</v>
      </c>
    </row>
    <row r="5224" spans="1:2">
      <c r="A5224" s="52">
        <v>38719</v>
      </c>
      <c r="B5224" t="s">
        <v>7113</v>
      </c>
    </row>
    <row r="5225" spans="1:2">
      <c r="A5225" s="52">
        <v>38720</v>
      </c>
      <c r="B5225">
        <v>6.21</v>
      </c>
    </row>
    <row r="5226" spans="1:2">
      <c r="A5226" s="52">
        <v>38721</v>
      </c>
      <c r="B5226">
        <v>6.2</v>
      </c>
    </row>
    <row r="5227" spans="1:2">
      <c r="A5227" s="52">
        <v>38722</v>
      </c>
      <c r="B5227">
        <v>6.2</v>
      </c>
    </row>
    <row r="5228" spans="1:2">
      <c r="A5228" s="52">
        <v>38723</v>
      </c>
      <c r="B5228">
        <v>6.22</v>
      </c>
    </row>
    <row r="5229" spans="1:2">
      <c r="A5229" s="52">
        <v>38726</v>
      </c>
      <c r="B5229">
        <v>6.22</v>
      </c>
    </row>
    <row r="5230" spans="1:2">
      <c r="A5230" s="52">
        <v>38727</v>
      </c>
      <c r="B5230">
        <v>6.27</v>
      </c>
    </row>
    <row r="5231" spans="1:2">
      <c r="A5231" s="52">
        <v>38728</v>
      </c>
      <c r="B5231">
        <v>6.3</v>
      </c>
    </row>
    <row r="5232" spans="1:2">
      <c r="A5232" s="52">
        <v>38729</v>
      </c>
      <c r="B5232">
        <v>6.25</v>
      </c>
    </row>
    <row r="5233" spans="1:2">
      <c r="A5233" s="52">
        <v>38730</v>
      </c>
      <c r="B5233">
        <v>6.18</v>
      </c>
    </row>
    <row r="5234" spans="1:2">
      <c r="A5234" s="52">
        <v>38733</v>
      </c>
      <c r="B5234" t="s">
        <v>7113</v>
      </c>
    </row>
    <row r="5235" spans="1:2">
      <c r="A5235" s="52">
        <v>38734</v>
      </c>
      <c r="B5235">
        <v>6.17</v>
      </c>
    </row>
    <row r="5236" spans="1:2">
      <c r="A5236" s="52">
        <v>38735</v>
      </c>
      <c r="B5236">
        <v>6.18</v>
      </c>
    </row>
    <row r="5237" spans="1:2">
      <c r="A5237" s="52">
        <v>38736</v>
      </c>
      <c r="B5237">
        <v>6.21</v>
      </c>
    </row>
    <row r="5238" spans="1:2">
      <c r="A5238" s="52">
        <v>38737</v>
      </c>
      <c r="B5238">
        <v>6.18</v>
      </c>
    </row>
    <row r="5239" spans="1:2">
      <c r="A5239" s="52">
        <v>38740</v>
      </c>
      <c r="B5239">
        <v>6.18</v>
      </c>
    </row>
    <row r="5240" spans="1:2">
      <c r="A5240" s="52">
        <v>38741</v>
      </c>
      <c r="B5240">
        <v>6.21</v>
      </c>
    </row>
    <row r="5241" spans="1:2">
      <c r="A5241" s="52">
        <v>38742</v>
      </c>
      <c r="B5241">
        <v>6.29</v>
      </c>
    </row>
    <row r="5242" spans="1:2">
      <c r="A5242" s="52">
        <v>38743</v>
      </c>
      <c r="B5242">
        <v>6.33</v>
      </c>
    </row>
    <row r="5243" spans="1:2">
      <c r="A5243" s="52">
        <v>38744</v>
      </c>
      <c r="B5243">
        <v>6.3</v>
      </c>
    </row>
    <row r="5244" spans="1:2">
      <c r="A5244" s="52">
        <v>38747</v>
      </c>
      <c r="B5244">
        <v>6.33</v>
      </c>
    </row>
    <row r="5245" spans="1:2">
      <c r="A5245" s="52">
        <v>38748</v>
      </c>
      <c r="B5245">
        <v>6.31</v>
      </c>
    </row>
    <row r="5246" spans="1:2">
      <c r="A5246" s="52">
        <v>38749</v>
      </c>
      <c r="B5246">
        <v>6.33</v>
      </c>
    </row>
    <row r="5247" spans="1:2">
      <c r="A5247" s="52">
        <v>38750</v>
      </c>
      <c r="B5247">
        <v>6.31</v>
      </c>
    </row>
    <row r="5248" spans="1:2">
      <c r="A5248" s="52">
        <v>38751</v>
      </c>
      <c r="B5248">
        <v>6.26</v>
      </c>
    </row>
    <row r="5249" spans="1:2">
      <c r="A5249" s="52">
        <v>38754</v>
      </c>
      <c r="B5249">
        <v>6.24</v>
      </c>
    </row>
    <row r="5250" spans="1:2">
      <c r="A5250" s="52">
        <v>38755</v>
      </c>
      <c r="B5250">
        <v>6.28</v>
      </c>
    </row>
    <row r="5251" spans="1:2">
      <c r="A5251" s="52">
        <v>38756</v>
      </c>
      <c r="B5251">
        <v>6.31</v>
      </c>
    </row>
    <row r="5252" spans="1:2">
      <c r="A5252" s="52">
        <v>38757</v>
      </c>
      <c r="B5252">
        <v>6.27</v>
      </c>
    </row>
    <row r="5253" spans="1:2">
      <c r="A5253" s="52">
        <v>38758</v>
      </c>
      <c r="B5253">
        <v>6.3</v>
      </c>
    </row>
    <row r="5254" spans="1:2">
      <c r="A5254" s="52">
        <v>38761</v>
      </c>
      <c r="B5254">
        <v>6.3</v>
      </c>
    </row>
    <row r="5255" spans="1:2">
      <c r="A5255" s="52">
        <v>38762</v>
      </c>
      <c r="B5255">
        <v>6.33</v>
      </c>
    </row>
    <row r="5256" spans="1:2">
      <c r="A5256" s="52">
        <v>38763</v>
      </c>
      <c r="B5256">
        <v>6.31</v>
      </c>
    </row>
    <row r="5257" spans="1:2">
      <c r="A5257" s="52">
        <v>38764</v>
      </c>
      <c r="B5257">
        <v>6.3</v>
      </c>
    </row>
    <row r="5258" spans="1:2">
      <c r="A5258" s="52">
        <v>38765</v>
      </c>
      <c r="B5258">
        <v>6.24</v>
      </c>
    </row>
    <row r="5259" spans="1:2">
      <c r="A5259" s="52">
        <v>38768</v>
      </c>
      <c r="B5259" t="s">
        <v>7113</v>
      </c>
    </row>
    <row r="5260" spans="1:2">
      <c r="A5260" s="52">
        <v>38769</v>
      </c>
      <c r="B5260">
        <v>6.25</v>
      </c>
    </row>
    <row r="5261" spans="1:2">
      <c r="A5261" s="52">
        <v>38770</v>
      </c>
      <c r="B5261">
        <v>6.21</v>
      </c>
    </row>
    <row r="5262" spans="1:2">
      <c r="A5262" s="52">
        <v>38771</v>
      </c>
      <c r="B5262">
        <v>6.23</v>
      </c>
    </row>
    <row r="5263" spans="1:2">
      <c r="A5263" s="52">
        <v>38772</v>
      </c>
      <c r="B5263">
        <v>6.22</v>
      </c>
    </row>
    <row r="5264" spans="1:2">
      <c r="A5264" s="52">
        <v>38775</v>
      </c>
      <c r="B5264">
        <v>6.24</v>
      </c>
    </row>
    <row r="5265" spans="1:2">
      <c r="A5265" s="52">
        <v>38776</v>
      </c>
      <c r="B5265">
        <v>6.2</v>
      </c>
    </row>
    <row r="5266" spans="1:2">
      <c r="A5266" s="52">
        <v>38777</v>
      </c>
      <c r="B5266">
        <v>6.25</v>
      </c>
    </row>
    <row r="5267" spans="1:2">
      <c r="A5267" s="52">
        <v>38778</v>
      </c>
      <c r="B5267">
        <v>6.3</v>
      </c>
    </row>
    <row r="5268" spans="1:2">
      <c r="A5268" s="52">
        <v>38779</v>
      </c>
      <c r="B5268">
        <v>6.35</v>
      </c>
    </row>
    <row r="5269" spans="1:2">
      <c r="A5269" s="52">
        <v>38782</v>
      </c>
      <c r="B5269">
        <v>6.41</v>
      </c>
    </row>
    <row r="5270" spans="1:2">
      <c r="A5270" s="52">
        <v>38783</v>
      </c>
      <c r="B5270">
        <v>6.41</v>
      </c>
    </row>
    <row r="5271" spans="1:2">
      <c r="A5271" s="52">
        <v>38784</v>
      </c>
      <c r="B5271">
        <v>6.41</v>
      </c>
    </row>
    <row r="5272" spans="1:2">
      <c r="A5272" s="52">
        <v>38785</v>
      </c>
      <c r="B5272">
        <v>6.41</v>
      </c>
    </row>
    <row r="5273" spans="1:2">
      <c r="A5273" s="52">
        <v>38786</v>
      </c>
      <c r="B5273">
        <v>6.43</v>
      </c>
    </row>
    <row r="5274" spans="1:2">
      <c r="A5274" s="52">
        <v>38789</v>
      </c>
      <c r="B5274">
        <v>6.46</v>
      </c>
    </row>
    <row r="5275" spans="1:2">
      <c r="A5275" s="52">
        <v>38790</v>
      </c>
      <c r="B5275">
        <v>6.39</v>
      </c>
    </row>
    <row r="5276" spans="1:2">
      <c r="A5276" s="52">
        <v>38791</v>
      </c>
      <c r="B5276">
        <v>6.43</v>
      </c>
    </row>
    <row r="5277" spans="1:2">
      <c r="A5277" s="52">
        <v>38792</v>
      </c>
      <c r="B5277">
        <v>6.37</v>
      </c>
    </row>
    <row r="5278" spans="1:2">
      <c r="A5278" s="52">
        <v>38793</v>
      </c>
      <c r="B5278">
        <v>6.38</v>
      </c>
    </row>
    <row r="5279" spans="1:2">
      <c r="A5279" s="52">
        <v>38796</v>
      </c>
      <c r="B5279">
        <v>6.36</v>
      </c>
    </row>
    <row r="5280" spans="1:2">
      <c r="A5280" s="52">
        <v>38797</v>
      </c>
      <c r="B5280">
        <v>6.41</v>
      </c>
    </row>
    <row r="5281" spans="1:2">
      <c r="A5281" s="52">
        <v>38798</v>
      </c>
      <c r="B5281">
        <v>6.39</v>
      </c>
    </row>
    <row r="5282" spans="1:2">
      <c r="A5282" s="52">
        <v>38799</v>
      </c>
      <c r="B5282">
        <v>6.43</v>
      </c>
    </row>
    <row r="5283" spans="1:2">
      <c r="A5283" s="52">
        <v>38800</v>
      </c>
      <c r="B5283">
        <v>6.37</v>
      </c>
    </row>
    <row r="5284" spans="1:2">
      <c r="A5284" s="52">
        <v>38803</v>
      </c>
      <c r="B5284">
        <v>6.4</v>
      </c>
    </row>
    <row r="5285" spans="1:2">
      <c r="A5285" s="52">
        <v>38804</v>
      </c>
      <c r="B5285">
        <v>6.47</v>
      </c>
    </row>
    <row r="5286" spans="1:2">
      <c r="A5286" s="52">
        <v>38805</v>
      </c>
      <c r="B5286">
        <v>6.52</v>
      </c>
    </row>
    <row r="5287" spans="1:2">
      <c r="A5287" s="52">
        <v>38806</v>
      </c>
      <c r="B5287">
        <v>6.56</v>
      </c>
    </row>
    <row r="5288" spans="1:2">
      <c r="A5288" s="52">
        <v>38807</v>
      </c>
      <c r="B5288">
        <v>6.55</v>
      </c>
    </row>
    <row r="5289" spans="1:2">
      <c r="A5289" s="52">
        <v>38810</v>
      </c>
      <c r="B5289">
        <v>6.56</v>
      </c>
    </row>
    <row r="5290" spans="1:2">
      <c r="A5290" s="52">
        <v>38811</v>
      </c>
      <c r="B5290">
        <v>6.56</v>
      </c>
    </row>
    <row r="5291" spans="1:2">
      <c r="A5291" s="52">
        <v>38812</v>
      </c>
      <c r="B5291">
        <v>6.54</v>
      </c>
    </row>
    <row r="5292" spans="1:2">
      <c r="A5292" s="52">
        <v>38813</v>
      </c>
      <c r="B5292">
        <v>6.6</v>
      </c>
    </row>
    <row r="5293" spans="1:2">
      <c r="A5293" s="52">
        <v>38814</v>
      </c>
      <c r="B5293">
        <v>6.67</v>
      </c>
    </row>
    <row r="5294" spans="1:2">
      <c r="A5294" s="52">
        <v>38817</v>
      </c>
      <c r="B5294">
        <v>6.67</v>
      </c>
    </row>
    <row r="5295" spans="1:2">
      <c r="A5295" s="52">
        <v>38818</v>
      </c>
      <c r="B5295">
        <v>6.64</v>
      </c>
    </row>
    <row r="5296" spans="1:2">
      <c r="A5296" s="52">
        <v>38819</v>
      </c>
      <c r="B5296">
        <v>6.69</v>
      </c>
    </row>
    <row r="5297" spans="1:2">
      <c r="A5297" s="52">
        <v>38820</v>
      </c>
      <c r="B5297">
        <v>6.74</v>
      </c>
    </row>
    <row r="5298" spans="1:2">
      <c r="A5298" s="52">
        <v>38821</v>
      </c>
      <c r="B5298" t="s">
        <v>7113</v>
      </c>
    </row>
    <row r="5299" spans="1:2">
      <c r="A5299" s="52">
        <v>38824</v>
      </c>
      <c r="B5299">
        <v>6.71</v>
      </c>
    </row>
    <row r="5300" spans="1:2">
      <c r="A5300" s="52">
        <v>38825</v>
      </c>
      <c r="B5300">
        <v>6.69</v>
      </c>
    </row>
    <row r="5301" spans="1:2">
      <c r="A5301" s="52">
        <v>38826</v>
      </c>
      <c r="B5301">
        <v>6.74</v>
      </c>
    </row>
    <row r="5302" spans="1:2">
      <c r="A5302" s="52">
        <v>38827</v>
      </c>
      <c r="B5302">
        <v>6.74</v>
      </c>
    </row>
    <row r="5303" spans="1:2">
      <c r="A5303" s="52">
        <v>38828</v>
      </c>
      <c r="B5303">
        <v>6.71</v>
      </c>
    </row>
    <row r="5304" spans="1:2">
      <c r="A5304" s="52">
        <v>38831</v>
      </c>
      <c r="B5304">
        <v>6.66</v>
      </c>
    </row>
    <row r="5305" spans="1:2">
      <c r="A5305" s="52">
        <v>38832</v>
      </c>
      <c r="B5305">
        <v>6.75</v>
      </c>
    </row>
    <row r="5306" spans="1:2">
      <c r="A5306" s="52">
        <v>38833</v>
      </c>
      <c r="B5306">
        <v>6.76</v>
      </c>
    </row>
    <row r="5307" spans="1:2">
      <c r="A5307" s="52">
        <v>38834</v>
      </c>
      <c r="B5307">
        <v>6.76</v>
      </c>
    </row>
    <row r="5308" spans="1:2">
      <c r="A5308" s="52">
        <v>38835</v>
      </c>
      <c r="B5308">
        <v>6.74</v>
      </c>
    </row>
    <row r="5309" spans="1:2">
      <c r="A5309" s="52">
        <v>38838</v>
      </c>
      <c r="B5309">
        <v>6.77</v>
      </c>
    </row>
    <row r="5310" spans="1:2">
      <c r="A5310" s="52">
        <v>38839</v>
      </c>
      <c r="B5310">
        <v>6.73</v>
      </c>
    </row>
    <row r="5311" spans="1:2">
      <c r="A5311" s="52">
        <v>38840</v>
      </c>
      <c r="B5311">
        <v>6.76</v>
      </c>
    </row>
    <row r="5312" spans="1:2">
      <c r="A5312" s="52">
        <v>38841</v>
      </c>
      <c r="B5312">
        <v>6.76</v>
      </c>
    </row>
    <row r="5313" spans="1:2">
      <c r="A5313" s="52">
        <v>38842</v>
      </c>
      <c r="B5313">
        <v>6.72</v>
      </c>
    </row>
    <row r="5314" spans="1:2">
      <c r="A5314" s="52">
        <v>38845</v>
      </c>
      <c r="B5314">
        <v>6.71</v>
      </c>
    </row>
    <row r="5315" spans="1:2">
      <c r="A5315" s="52">
        <v>38846</v>
      </c>
      <c r="B5315">
        <v>6.72</v>
      </c>
    </row>
    <row r="5316" spans="1:2">
      <c r="A5316" s="52">
        <v>38847</v>
      </c>
      <c r="B5316">
        <v>6.71</v>
      </c>
    </row>
    <row r="5317" spans="1:2">
      <c r="A5317" s="52">
        <v>38848</v>
      </c>
      <c r="B5317">
        <v>6.75</v>
      </c>
    </row>
    <row r="5318" spans="1:2">
      <c r="A5318" s="52">
        <v>38849</v>
      </c>
      <c r="B5318">
        <v>6.82</v>
      </c>
    </row>
    <row r="5319" spans="1:2">
      <c r="A5319" s="52">
        <v>38852</v>
      </c>
      <c r="B5319">
        <v>6.79</v>
      </c>
    </row>
    <row r="5320" spans="1:2">
      <c r="A5320" s="52">
        <v>38853</v>
      </c>
      <c r="B5320">
        <v>6.76</v>
      </c>
    </row>
    <row r="5321" spans="1:2">
      <c r="A5321" s="52">
        <v>38854</v>
      </c>
      <c r="B5321">
        <v>6.82</v>
      </c>
    </row>
    <row r="5322" spans="1:2">
      <c r="A5322" s="52">
        <v>38855</v>
      </c>
      <c r="B5322">
        <v>6.74</v>
      </c>
    </row>
    <row r="5323" spans="1:2">
      <c r="A5323" s="52">
        <v>38856</v>
      </c>
      <c r="B5323">
        <v>6.7</v>
      </c>
    </row>
    <row r="5324" spans="1:2">
      <c r="A5324" s="52">
        <v>38859</v>
      </c>
      <c r="B5324">
        <v>6.7</v>
      </c>
    </row>
    <row r="5325" spans="1:2">
      <c r="A5325" s="52">
        <v>38860</v>
      </c>
      <c r="B5325">
        <v>6.72</v>
      </c>
    </row>
    <row r="5326" spans="1:2">
      <c r="A5326" s="52">
        <v>38861</v>
      </c>
      <c r="B5326">
        <v>6.71</v>
      </c>
    </row>
    <row r="5327" spans="1:2">
      <c r="A5327" s="52">
        <v>38862</v>
      </c>
      <c r="B5327">
        <v>6.74</v>
      </c>
    </row>
    <row r="5328" spans="1:2">
      <c r="A5328" s="52">
        <v>38863</v>
      </c>
      <c r="B5328">
        <v>6.73</v>
      </c>
    </row>
    <row r="5329" spans="1:2">
      <c r="A5329" s="52">
        <v>38866</v>
      </c>
      <c r="B5329" t="s">
        <v>7113</v>
      </c>
    </row>
    <row r="5330" spans="1:2">
      <c r="A5330" s="52">
        <v>38867</v>
      </c>
      <c r="B5330">
        <v>6.76</v>
      </c>
    </row>
    <row r="5331" spans="1:2">
      <c r="A5331" s="52">
        <v>38868</v>
      </c>
      <c r="B5331">
        <v>6.78</v>
      </c>
    </row>
    <row r="5332" spans="1:2">
      <c r="A5332" s="52">
        <v>38869</v>
      </c>
      <c r="B5332">
        <v>6.77</v>
      </c>
    </row>
    <row r="5333" spans="1:2">
      <c r="A5333" s="52">
        <v>38870</v>
      </c>
      <c r="B5333">
        <v>6.67</v>
      </c>
    </row>
    <row r="5334" spans="1:2">
      <c r="A5334" s="52">
        <v>38873</v>
      </c>
      <c r="B5334">
        <v>6.69</v>
      </c>
    </row>
    <row r="5335" spans="1:2">
      <c r="A5335" s="52">
        <v>38874</v>
      </c>
      <c r="B5335">
        <v>6.66</v>
      </c>
    </row>
    <row r="5336" spans="1:2">
      <c r="A5336" s="52">
        <v>38875</v>
      </c>
      <c r="B5336">
        <v>6.69</v>
      </c>
    </row>
    <row r="5337" spans="1:2">
      <c r="A5337" s="52">
        <v>38876</v>
      </c>
      <c r="B5337">
        <v>6.66</v>
      </c>
    </row>
    <row r="5338" spans="1:2">
      <c r="A5338" s="52">
        <v>38877</v>
      </c>
      <c r="B5338">
        <v>6.64</v>
      </c>
    </row>
    <row r="5339" spans="1:2">
      <c r="A5339" s="52">
        <v>38880</v>
      </c>
      <c r="B5339">
        <v>6.64</v>
      </c>
    </row>
    <row r="5340" spans="1:2">
      <c r="A5340" s="52">
        <v>38881</v>
      </c>
      <c r="B5340">
        <v>6.64</v>
      </c>
    </row>
    <row r="5341" spans="1:2">
      <c r="A5341" s="52">
        <v>38882</v>
      </c>
      <c r="B5341">
        <v>6.72</v>
      </c>
    </row>
    <row r="5342" spans="1:2">
      <c r="A5342" s="52">
        <v>38883</v>
      </c>
      <c r="B5342">
        <v>6.77</v>
      </c>
    </row>
    <row r="5343" spans="1:2">
      <c r="A5343" s="52">
        <v>38884</v>
      </c>
      <c r="B5343">
        <v>6.8</v>
      </c>
    </row>
    <row r="5344" spans="1:2">
      <c r="A5344" s="52">
        <v>38887</v>
      </c>
      <c r="B5344">
        <v>6.81</v>
      </c>
    </row>
    <row r="5345" spans="1:2">
      <c r="A5345" s="52">
        <v>38888</v>
      </c>
      <c r="B5345">
        <v>6.82</v>
      </c>
    </row>
    <row r="5346" spans="1:2">
      <c r="A5346" s="52">
        <v>38889</v>
      </c>
      <c r="B5346">
        <v>6.84</v>
      </c>
    </row>
    <row r="5347" spans="1:2">
      <c r="A5347" s="52">
        <v>38890</v>
      </c>
      <c r="B5347">
        <v>6.89</v>
      </c>
    </row>
    <row r="5348" spans="1:2">
      <c r="A5348" s="52">
        <v>38891</v>
      </c>
      <c r="B5348">
        <v>6.92</v>
      </c>
    </row>
    <row r="5349" spans="1:2">
      <c r="A5349" s="52">
        <v>38894</v>
      </c>
      <c r="B5349">
        <v>6.94</v>
      </c>
    </row>
    <row r="5350" spans="1:2">
      <c r="A5350" s="52">
        <v>38895</v>
      </c>
      <c r="B5350">
        <v>6.91</v>
      </c>
    </row>
    <row r="5351" spans="1:2">
      <c r="A5351" s="52">
        <v>38896</v>
      </c>
      <c r="B5351">
        <v>6.94</v>
      </c>
    </row>
    <row r="5352" spans="1:2">
      <c r="A5352" s="52">
        <v>38897</v>
      </c>
      <c r="B5352">
        <v>6.91</v>
      </c>
    </row>
    <row r="5353" spans="1:2">
      <c r="A5353" s="52">
        <v>38898</v>
      </c>
      <c r="B5353">
        <v>6.82</v>
      </c>
    </row>
    <row r="5354" spans="1:2">
      <c r="A5354" s="52">
        <v>38901</v>
      </c>
      <c r="B5354">
        <v>6.83</v>
      </c>
    </row>
    <row r="5355" spans="1:2">
      <c r="A5355" s="52">
        <v>38902</v>
      </c>
      <c r="B5355" t="s">
        <v>7113</v>
      </c>
    </row>
    <row r="5356" spans="1:2">
      <c r="A5356" s="52">
        <v>38903</v>
      </c>
      <c r="B5356">
        <v>6.9</v>
      </c>
    </row>
    <row r="5357" spans="1:2">
      <c r="A5357" s="52">
        <v>38904</v>
      </c>
      <c r="B5357">
        <v>6.85</v>
      </c>
    </row>
    <row r="5358" spans="1:2">
      <c r="A5358" s="52">
        <v>38905</v>
      </c>
      <c r="B5358">
        <v>6.8</v>
      </c>
    </row>
    <row r="5359" spans="1:2">
      <c r="A5359" s="52">
        <v>38908</v>
      </c>
      <c r="B5359">
        <v>6.79</v>
      </c>
    </row>
    <row r="5360" spans="1:2">
      <c r="A5360" s="52">
        <v>38909</v>
      </c>
      <c r="B5360">
        <v>6.77</v>
      </c>
    </row>
    <row r="5361" spans="1:2">
      <c r="A5361" s="52">
        <v>38910</v>
      </c>
      <c r="B5361">
        <v>6.76</v>
      </c>
    </row>
    <row r="5362" spans="1:2">
      <c r="A5362" s="52">
        <v>38911</v>
      </c>
      <c r="B5362">
        <v>6.74</v>
      </c>
    </row>
    <row r="5363" spans="1:2">
      <c r="A5363" s="52">
        <v>38912</v>
      </c>
      <c r="B5363">
        <v>6.76</v>
      </c>
    </row>
    <row r="5364" spans="1:2">
      <c r="A5364" s="52">
        <v>38915</v>
      </c>
      <c r="B5364">
        <v>6.75</v>
      </c>
    </row>
    <row r="5365" spans="1:2">
      <c r="A5365" s="52">
        <v>38916</v>
      </c>
      <c r="B5365">
        <v>6.81</v>
      </c>
    </row>
    <row r="5366" spans="1:2">
      <c r="A5366" s="52">
        <v>38917</v>
      </c>
      <c r="B5366">
        <v>6.75</v>
      </c>
    </row>
    <row r="5367" spans="1:2">
      <c r="A5367" s="52">
        <v>38918</v>
      </c>
      <c r="B5367">
        <v>6.72</v>
      </c>
    </row>
    <row r="5368" spans="1:2">
      <c r="A5368" s="52">
        <v>38919</v>
      </c>
      <c r="B5368">
        <v>6.74</v>
      </c>
    </row>
    <row r="5369" spans="1:2">
      <c r="A5369" s="52">
        <v>38922</v>
      </c>
      <c r="B5369">
        <v>6.74</v>
      </c>
    </row>
    <row r="5370" spans="1:2">
      <c r="A5370" s="52">
        <v>38923</v>
      </c>
      <c r="B5370">
        <v>6.75</v>
      </c>
    </row>
    <row r="5371" spans="1:2">
      <c r="A5371" s="52">
        <v>38924</v>
      </c>
      <c r="B5371">
        <v>6.72</v>
      </c>
    </row>
    <row r="5372" spans="1:2">
      <c r="A5372" s="52">
        <v>38925</v>
      </c>
      <c r="B5372">
        <v>6.72</v>
      </c>
    </row>
    <row r="5373" spans="1:2">
      <c r="A5373" s="52">
        <v>38926</v>
      </c>
      <c r="B5373">
        <v>6.67</v>
      </c>
    </row>
    <row r="5374" spans="1:2">
      <c r="A5374" s="52">
        <v>38929</v>
      </c>
      <c r="B5374">
        <v>6.67</v>
      </c>
    </row>
    <row r="5375" spans="1:2">
      <c r="A5375" s="52">
        <v>38930</v>
      </c>
      <c r="B5375">
        <v>6.68</v>
      </c>
    </row>
    <row r="5376" spans="1:2">
      <c r="A5376" s="52">
        <v>38931</v>
      </c>
      <c r="B5376">
        <v>6.65</v>
      </c>
    </row>
    <row r="5377" spans="1:2">
      <c r="A5377" s="52">
        <v>38932</v>
      </c>
      <c r="B5377">
        <v>6.64</v>
      </c>
    </row>
    <row r="5378" spans="1:2">
      <c r="A5378" s="52">
        <v>38933</v>
      </c>
      <c r="B5378">
        <v>6.6</v>
      </c>
    </row>
    <row r="5379" spans="1:2">
      <c r="A5379" s="52">
        <v>38936</v>
      </c>
      <c r="B5379">
        <v>6.6</v>
      </c>
    </row>
    <row r="5380" spans="1:2">
      <c r="A5380" s="52">
        <v>38937</v>
      </c>
      <c r="B5380">
        <v>6.63</v>
      </c>
    </row>
    <row r="5381" spans="1:2">
      <c r="A5381" s="52">
        <v>38938</v>
      </c>
      <c r="B5381">
        <v>6.65</v>
      </c>
    </row>
    <row r="5382" spans="1:2">
      <c r="A5382" s="52">
        <v>38939</v>
      </c>
      <c r="B5382">
        <v>6.66</v>
      </c>
    </row>
    <row r="5383" spans="1:2">
      <c r="A5383" s="52">
        <v>38940</v>
      </c>
      <c r="B5383">
        <v>6.69</v>
      </c>
    </row>
    <row r="5384" spans="1:2">
      <c r="A5384" s="52">
        <v>38943</v>
      </c>
      <c r="B5384">
        <v>6.69</v>
      </c>
    </row>
    <row r="5385" spans="1:2">
      <c r="A5385" s="52">
        <v>38944</v>
      </c>
      <c r="B5385">
        <v>6.63</v>
      </c>
    </row>
    <row r="5386" spans="1:2">
      <c r="A5386" s="52">
        <v>38945</v>
      </c>
      <c r="B5386">
        <v>6.58</v>
      </c>
    </row>
    <row r="5387" spans="1:2">
      <c r="A5387" s="52">
        <v>38946</v>
      </c>
      <c r="B5387">
        <v>6.58</v>
      </c>
    </row>
    <row r="5388" spans="1:2">
      <c r="A5388" s="52">
        <v>38947</v>
      </c>
      <c r="B5388">
        <v>6.55</v>
      </c>
    </row>
    <row r="5389" spans="1:2">
      <c r="A5389" s="52">
        <v>38950</v>
      </c>
      <c r="B5389">
        <v>6.54</v>
      </c>
    </row>
    <row r="5390" spans="1:2">
      <c r="A5390" s="52">
        <v>38951</v>
      </c>
      <c r="B5390">
        <v>6.53</v>
      </c>
    </row>
    <row r="5391" spans="1:2">
      <c r="A5391" s="52">
        <v>38952</v>
      </c>
      <c r="B5391">
        <v>6.54</v>
      </c>
    </row>
    <row r="5392" spans="1:2">
      <c r="A5392" s="52">
        <v>38953</v>
      </c>
      <c r="B5392">
        <v>6.53</v>
      </c>
    </row>
    <row r="5393" spans="1:2">
      <c r="A5393" s="52">
        <v>38954</v>
      </c>
      <c r="B5393">
        <v>6.53</v>
      </c>
    </row>
    <row r="5394" spans="1:2">
      <c r="A5394" s="52">
        <v>38957</v>
      </c>
      <c r="B5394">
        <v>6.53</v>
      </c>
    </row>
    <row r="5395" spans="1:2">
      <c r="A5395" s="52">
        <v>38958</v>
      </c>
      <c r="B5395">
        <v>6.53</v>
      </c>
    </row>
    <row r="5396" spans="1:2">
      <c r="A5396" s="52">
        <v>38959</v>
      </c>
      <c r="B5396">
        <v>6.5</v>
      </c>
    </row>
    <row r="5397" spans="1:2">
      <c r="A5397" s="52">
        <v>38960</v>
      </c>
      <c r="B5397">
        <v>6.47</v>
      </c>
    </row>
    <row r="5398" spans="1:2">
      <c r="A5398" s="52">
        <v>38961</v>
      </c>
      <c r="B5398">
        <v>6.46</v>
      </c>
    </row>
    <row r="5399" spans="1:2">
      <c r="A5399" s="52">
        <v>38964</v>
      </c>
      <c r="B5399" t="s">
        <v>7113</v>
      </c>
    </row>
    <row r="5400" spans="1:2">
      <c r="A5400" s="52">
        <v>38965</v>
      </c>
      <c r="B5400">
        <v>6.51</v>
      </c>
    </row>
    <row r="5401" spans="1:2">
      <c r="A5401" s="52">
        <v>38966</v>
      </c>
      <c r="B5401">
        <v>6.53</v>
      </c>
    </row>
    <row r="5402" spans="1:2">
      <c r="A5402" s="52">
        <v>38967</v>
      </c>
      <c r="B5402">
        <v>6.52</v>
      </c>
    </row>
    <row r="5403" spans="1:2">
      <c r="A5403" s="52">
        <v>38968</v>
      </c>
      <c r="B5403">
        <v>6.5</v>
      </c>
    </row>
    <row r="5404" spans="1:2">
      <c r="A5404" s="52">
        <v>38971</v>
      </c>
      <c r="B5404">
        <v>6.52</v>
      </c>
    </row>
    <row r="5405" spans="1:2">
      <c r="A5405" s="52">
        <v>38972</v>
      </c>
      <c r="B5405">
        <v>6.48</v>
      </c>
    </row>
    <row r="5406" spans="1:2">
      <c r="A5406" s="52">
        <v>38973</v>
      </c>
      <c r="B5406">
        <v>6.47</v>
      </c>
    </row>
    <row r="5407" spans="1:2">
      <c r="A5407" s="52">
        <v>38974</v>
      </c>
      <c r="B5407">
        <v>6.49</v>
      </c>
    </row>
    <row r="5408" spans="1:2">
      <c r="A5408" s="52">
        <v>38975</v>
      </c>
      <c r="B5408">
        <v>6.49</v>
      </c>
    </row>
    <row r="5409" spans="1:2">
      <c r="A5409" s="52">
        <v>38978</v>
      </c>
      <c r="B5409">
        <v>6.49</v>
      </c>
    </row>
    <row r="5410" spans="1:2">
      <c r="A5410" s="52">
        <v>38979</v>
      </c>
      <c r="B5410">
        <v>6.43</v>
      </c>
    </row>
    <row r="5411" spans="1:2">
      <c r="A5411" s="52">
        <v>38980</v>
      </c>
      <c r="B5411">
        <v>6.42</v>
      </c>
    </row>
    <row r="5412" spans="1:2">
      <c r="A5412" s="52">
        <v>38981</v>
      </c>
      <c r="B5412">
        <v>6.36</v>
      </c>
    </row>
    <row r="5413" spans="1:2">
      <c r="A5413" s="52">
        <v>38982</v>
      </c>
      <c r="B5413">
        <v>6.32</v>
      </c>
    </row>
    <row r="5414" spans="1:2">
      <c r="A5414" s="52">
        <v>38985</v>
      </c>
      <c r="B5414">
        <v>6.28</v>
      </c>
    </row>
    <row r="5415" spans="1:2">
      <c r="A5415" s="52">
        <v>38986</v>
      </c>
      <c r="B5415">
        <v>6.3</v>
      </c>
    </row>
    <row r="5416" spans="1:2">
      <c r="A5416" s="52">
        <v>38987</v>
      </c>
      <c r="B5416">
        <v>6.31</v>
      </c>
    </row>
    <row r="5417" spans="1:2">
      <c r="A5417" s="52">
        <v>38988</v>
      </c>
      <c r="B5417">
        <v>6.36</v>
      </c>
    </row>
    <row r="5418" spans="1:2">
      <c r="A5418" s="52">
        <v>38989</v>
      </c>
      <c r="B5418">
        <v>6.36</v>
      </c>
    </row>
    <row r="5419" spans="1:2">
      <c r="A5419" s="52">
        <v>38992</v>
      </c>
      <c r="B5419">
        <v>6.35</v>
      </c>
    </row>
    <row r="5420" spans="1:2">
      <c r="A5420" s="52">
        <v>38993</v>
      </c>
      <c r="B5420">
        <v>6.34</v>
      </c>
    </row>
    <row r="5421" spans="1:2">
      <c r="A5421" s="52">
        <v>38994</v>
      </c>
      <c r="B5421">
        <v>6.31</v>
      </c>
    </row>
    <row r="5422" spans="1:2">
      <c r="A5422" s="52">
        <v>38995</v>
      </c>
      <c r="B5422">
        <v>6.35</v>
      </c>
    </row>
    <row r="5423" spans="1:2">
      <c r="A5423" s="52">
        <v>38996</v>
      </c>
      <c r="B5423">
        <v>6.43</v>
      </c>
    </row>
    <row r="5424" spans="1:2">
      <c r="A5424" s="52">
        <v>38999</v>
      </c>
      <c r="B5424" t="s">
        <v>7113</v>
      </c>
    </row>
    <row r="5425" spans="1:2">
      <c r="A5425" s="52">
        <v>39000</v>
      </c>
      <c r="B5425">
        <v>6.47</v>
      </c>
    </row>
    <row r="5426" spans="1:2">
      <c r="A5426" s="52">
        <v>39001</v>
      </c>
      <c r="B5426">
        <v>6.51</v>
      </c>
    </row>
    <row r="5427" spans="1:2">
      <c r="A5427" s="52">
        <v>39002</v>
      </c>
      <c r="B5427">
        <v>6.5</v>
      </c>
    </row>
    <row r="5428" spans="1:2">
      <c r="A5428" s="52">
        <v>39003</v>
      </c>
      <c r="B5428">
        <v>6.53</v>
      </c>
    </row>
    <row r="5429" spans="1:2">
      <c r="A5429" s="52">
        <v>39006</v>
      </c>
      <c r="B5429">
        <v>6.5</v>
      </c>
    </row>
    <row r="5430" spans="1:2">
      <c r="A5430" s="52">
        <v>39007</v>
      </c>
      <c r="B5430">
        <v>6.49</v>
      </c>
    </row>
    <row r="5431" spans="1:2">
      <c r="A5431" s="52">
        <v>39008</v>
      </c>
      <c r="B5431">
        <v>6.47</v>
      </c>
    </row>
    <row r="5432" spans="1:2">
      <c r="A5432" s="52">
        <v>39009</v>
      </c>
      <c r="B5432">
        <v>6.49</v>
      </c>
    </row>
    <row r="5433" spans="1:2">
      <c r="A5433" s="52">
        <v>39010</v>
      </c>
      <c r="B5433">
        <v>6.48</v>
      </c>
    </row>
    <row r="5434" spans="1:2">
      <c r="A5434" s="52">
        <v>39013</v>
      </c>
      <c r="B5434">
        <v>6.49</v>
      </c>
    </row>
    <row r="5435" spans="1:2">
      <c r="A5435" s="52">
        <v>39014</v>
      </c>
      <c r="B5435">
        <v>6.48</v>
      </c>
    </row>
    <row r="5436" spans="1:2">
      <c r="A5436" s="52">
        <v>39015</v>
      </c>
      <c r="B5436">
        <v>6.44</v>
      </c>
    </row>
    <row r="5437" spans="1:2">
      <c r="A5437" s="52">
        <v>39016</v>
      </c>
      <c r="B5437">
        <v>6.38</v>
      </c>
    </row>
    <row r="5438" spans="1:2">
      <c r="A5438" s="52">
        <v>39017</v>
      </c>
      <c r="B5438">
        <v>6.33</v>
      </c>
    </row>
    <row r="5439" spans="1:2">
      <c r="A5439" s="52">
        <v>39020</v>
      </c>
      <c r="B5439">
        <v>6.32</v>
      </c>
    </row>
    <row r="5440" spans="1:2">
      <c r="A5440" s="52">
        <v>39021</v>
      </c>
      <c r="B5440">
        <v>6.25</v>
      </c>
    </row>
    <row r="5441" spans="1:2">
      <c r="A5441" s="52">
        <v>39022</v>
      </c>
      <c r="B5441">
        <v>6.21</v>
      </c>
    </row>
    <row r="5442" spans="1:2">
      <c r="A5442" s="52">
        <v>39023</v>
      </c>
      <c r="B5442">
        <v>6.24</v>
      </c>
    </row>
    <row r="5443" spans="1:2">
      <c r="A5443" s="52">
        <v>39024</v>
      </c>
      <c r="B5443">
        <v>6.31</v>
      </c>
    </row>
    <row r="5444" spans="1:2">
      <c r="A5444" s="52">
        <v>39027</v>
      </c>
      <c r="B5444">
        <v>6.3</v>
      </c>
    </row>
    <row r="5445" spans="1:2">
      <c r="A5445" s="52">
        <v>39028</v>
      </c>
      <c r="B5445">
        <v>6.26</v>
      </c>
    </row>
    <row r="5446" spans="1:2">
      <c r="A5446" s="52">
        <v>39029</v>
      </c>
      <c r="B5446">
        <v>6.23</v>
      </c>
    </row>
    <row r="5447" spans="1:2">
      <c r="A5447" s="52">
        <v>39030</v>
      </c>
      <c r="B5447">
        <v>6.24</v>
      </c>
    </row>
    <row r="5448" spans="1:2">
      <c r="A5448" s="52">
        <v>39031</v>
      </c>
      <c r="B5448">
        <v>6.2</v>
      </c>
    </row>
    <row r="5449" spans="1:2">
      <c r="A5449" s="52">
        <v>39034</v>
      </c>
      <c r="B5449">
        <v>6.21</v>
      </c>
    </row>
    <row r="5450" spans="1:2">
      <c r="A5450" s="52">
        <v>39035</v>
      </c>
      <c r="B5450">
        <v>6.18</v>
      </c>
    </row>
    <row r="5451" spans="1:2">
      <c r="A5451" s="52">
        <v>39036</v>
      </c>
      <c r="B5451">
        <v>6.22</v>
      </c>
    </row>
    <row r="5452" spans="1:2">
      <c r="A5452" s="52">
        <v>39037</v>
      </c>
      <c r="B5452">
        <v>6.25</v>
      </c>
    </row>
    <row r="5453" spans="1:2">
      <c r="A5453" s="52">
        <v>39038</v>
      </c>
      <c r="B5453">
        <v>6.21</v>
      </c>
    </row>
    <row r="5454" spans="1:2">
      <c r="A5454" s="52">
        <v>39041</v>
      </c>
      <c r="B5454">
        <v>6.2</v>
      </c>
    </row>
    <row r="5455" spans="1:2">
      <c r="A5455" s="52">
        <v>39042</v>
      </c>
      <c r="B5455">
        <v>6.18</v>
      </c>
    </row>
    <row r="5456" spans="1:2">
      <c r="A5456" s="52">
        <v>39043</v>
      </c>
      <c r="B5456">
        <v>6.17</v>
      </c>
    </row>
    <row r="5457" spans="1:2">
      <c r="A5457" s="52">
        <v>39044</v>
      </c>
      <c r="B5457" t="s">
        <v>7113</v>
      </c>
    </row>
    <row r="5458" spans="1:2">
      <c r="A5458" s="52">
        <v>39045</v>
      </c>
      <c r="B5458">
        <v>6.15</v>
      </c>
    </row>
    <row r="5459" spans="1:2">
      <c r="A5459" s="52">
        <v>39048</v>
      </c>
      <c r="B5459">
        <v>6.15</v>
      </c>
    </row>
    <row r="5460" spans="1:2">
      <c r="A5460" s="52">
        <v>39049</v>
      </c>
      <c r="B5460">
        <v>6.13</v>
      </c>
    </row>
    <row r="5461" spans="1:2">
      <c r="A5461" s="52">
        <v>39050</v>
      </c>
      <c r="B5461">
        <v>6.14</v>
      </c>
    </row>
    <row r="5462" spans="1:2">
      <c r="A5462" s="52">
        <v>39051</v>
      </c>
      <c r="B5462">
        <v>6.1</v>
      </c>
    </row>
    <row r="5463" spans="1:2">
      <c r="A5463" s="52">
        <v>39052</v>
      </c>
      <c r="B5463">
        <v>6.08</v>
      </c>
    </row>
    <row r="5464" spans="1:2">
      <c r="A5464" s="52">
        <v>39055</v>
      </c>
      <c r="B5464">
        <v>6.09</v>
      </c>
    </row>
    <row r="5465" spans="1:2">
      <c r="A5465" s="52">
        <v>39056</v>
      </c>
      <c r="B5465">
        <v>6.1</v>
      </c>
    </row>
    <row r="5466" spans="1:2">
      <c r="A5466" s="52">
        <v>39057</v>
      </c>
      <c r="B5466">
        <v>6.13</v>
      </c>
    </row>
    <row r="5467" spans="1:2">
      <c r="A5467" s="52">
        <v>39058</v>
      </c>
      <c r="B5467">
        <v>6.13</v>
      </c>
    </row>
    <row r="5468" spans="1:2">
      <c r="A5468" s="52">
        <v>39059</v>
      </c>
      <c r="B5468">
        <v>6.19</v>
      </c>
    </row>
    <row r="5469" spans="1:2">
      <c r="A5469" s="52">
        <v>39062</v>
      </c>
      <c r="B5469">
        <v>6.16</v>
      </c>
    </row>
    <row r="5470" spans="1:2">
      <c r="A5470" s="52">
        <v>39063</v>
      </c>
      <c r="B5470">
        <v>6.14</v>
      </c>
    </row>
    <row r="5471" spans="1:2">
      <c r="A5471" s="52">
        <v>39064</v>
      </c>
      <c r="B5471">
        <v>6.22</v>
      </c>
    </row>
    <row r="5472" spans="1:2">
      <c r="A5472" s="52">
        <v>39065</v>
      </c>
      <c r="B5472">
        <v>6.26</v>
      </c>
    </row>
    <row r="5473" spans="1:2">
      <c r="A5473" s="52">
        <v>39066</v>
      </c>
      <c r="B5473">
        <v>6.26</v>
      </c>
    </row>
    <row r="5474" spans="1:2">
      <c r="A5474" s="52">
        <v>39069</v>
      </c>
      <c r="B5474">
        <v>6.25</v>
      </c>
    </row>
    <row r="5475" spans="1:2">
      <c r="A5475" s="52">
        <v>39070</v>
      </c>
      <c r="B5475">
        <v>6.27</v>
      </c>
    </row>
    <row r="5476" spans="1:2">
      <c r="A5476" s="52">
        <v>39071</v>
      </c>
      <c r="B5476">
        <v>6.27</v>
      </c>
    </row>
    <row r="5477" spans="1:2">
      <c r="A5477" s="52">
        <v>39072</v>
      </c>
      <c r="B5477">
        <v>6.23</v>
      </c>
    </row>
    <row r="5478" spans="1:2">
      <c r="A5478" s="52">
        <v>39073</v>
      </c>
      <c r="B5478">
        <v>6.3</v>
      </c>
    </row>
    <row r="5479" spans="1:2">
      <c r="A5479" s="52">
        <v>39076</v>
      </c>
      <c r="B5479" t="s">
        <v>7113</v>
      </c>
    </row>
    <row r="5480" spans="1:2">
      <c r="A5480" s="52">
        <v>39077</v>
      </c>
      <c r="B5480">
        <v>6.27</v>
      </c>
    </row>
    <row r="5481" spans="1:2">
      <c r="A5481" s="52">
        <v>39078</v>
      </c>
      <c r="B5481">
        <v>6.32</v>
      </c>
    </row>
    <row r="5482" spans="1:2">
      <c r="A5482" s="52">
        <v>39079</v>
      </c>
      <c r="B5482">
        <v>6.35</v>
      </c>
    </row>
    <row r="5483" spans="1:2">
      <c r="A5483" s="52">
        <v>39080</v>
      </c>
      <c r="B5483">
        <v>6.35</v>
      </c>
    </row>
    <row r="5484" spans="1:2">
      <c r="A5484" s="52">
        <v>39083</v>
      </c>
      <c r="B5484" t="s">
        <v>7113</v>
      </c>
    </row>
    <row r="5485" spans="1:2">
      <c r="A5485" s="52">
        <v>39084</v>
      </c>
      <c r="B5485">
        <v>6.32</v>
      </c>
    </row>
    <row r="5486" spans="1:2">
      <c r="A5486" s="52">
        <v>39085</v>
      </c>
      <c r="B5486">
        <v>6.28</v>
      </c>
    </row>
    <row r="5487" spans="1:2">
      <c r="A5487" s="52">
        <v>39086</v>
      </c>
      <c r="B5487">
        <v>6.24</v>
      </c>
    </row>
    <row r="5488" spans="1:2">
      <c r="A5488" s="52">
        <v>39087</v>
      </c>
      <c r="B5488">
        <v>6.25</v>
      </c>
    </row>
    <row r="5489" spans="1:2">
      <c r="A5489" s="52">
        <v>39090</v>
      </c>
      <c r="B5489">
        <v>6.25</v>
      </c>
    </row>
    <row r="5490" spans="1:2">
      <c r="A5490" s="52">
        <v>39091</v>
      </c>
      <c r="B5490">
        <v>6.25</v>
      </c>
    </row>
    <row r="5491" spans="1:2">
      <c r="A5491" s="52">
        <v>39092</v>
      </c>
      <c r="B5491">
        <v>6.28</v>
      </c>
    </row>
    <row r="5492" spans="1:2">
      <c r="A5492" s="52">
        <v>39093</v>
      </c>
      <c r="B5492">
        <v>6.33</v>
      </c>
    </row>
    <row r="5493" spans="1:2">
      <c r="A5493" s="52">
        <v>39094</v>
      </c>
      <c r="B5493">
        <v>6.36</v>
      </c>
    </row>
    <row r="5494" spans="1:2">
      <c r="A5494" s="52">
        <v>39097</v>
      </c>
      <c r="B5494" t="s">
        <v>7113</v>
      </c>
    </row>
    <row r="5495" spans="1:2">
      <c r="A5495" s="52">
        <v>39098</v>
      </c>
      <c r="B5495">
        <v>6.34</v>
      </c>
    </row>
    <row r="5496" spans="1:2">
      <c r="A5496" s="52">
        <v>39099</v>
      </c>
      <c r="B5496">
        <v>6.37</v>
      </c>
    </row>
    <row r="5497" spans="1:2">
      <c r="A5497" s="52">
        <v>39100</v>
      </c>
      <c r="B5497">
        <v>6.33</v>
      </c>
    </row>
    <row r="5498" spans="1:2">
      <c r="A5498" s="52">
        <v>39101</v>
      </c>
      <c r="B5498">
        <v>6.35</v>
      </c>
    </row>
    <row r="5499" spans="1:2">
      <c r="A5499" s="52">
        <v>39104</v>
      </c>
      <c r="B5499">
        <v>6.33</v>
      </c>
    </row>
    <row r="5500" spans="1:2">
      <c r="A5500" s="52">
        <v>39105</v>
      </c>
      <c r="B5500">
        <v>6.38</v>
      </c>
    </row>
    <row r="5501" spans="1:2">
      <c r="A5501" s="52">
        <v>39106</v>
      </c>
      <c r="B5501">
        <v>6.38</v>
      </c>
    </row>
    <row r="5502" spans="1:2">
      <c r="A5502" s="52">
        <v>39107</v>
      </c>
      <c r="B5502">
        <v>6.43</v>
      </c>
    </row>
    <row r="5503" spans="1:2">
      <c r="A5503" s="52">
        <v>39108</v>
      </c>
      <c r="B5503">
        <v>6.44</v>
      </c>
    </row>
    <row r="5504" spans="1:2">
      <c r="A5504" s="52">
        <v>39111</v>
      </c>
      <c r="B5504">
        <v>6.45</v>
      </c>
    </row>
    <row r="5505" spans="1:2">
      <c r="A5505" s="52">
        <v>39112</v>
      </c>
      <c r="B5505">
        <v>6.44</v>
      </c>
    </row>
    <row r="5506" spans="1:2">
      <c r="A5506" s="52">
        <v>39113</v>
      </c>
      <c r="B5506">
        <v>6.4</v>
      </c>
    </row>
    <row r="5507" spans="1:2">
      <c r="A5507" s="52">
        <v>39114</v>
      </c>
      <c r="B5507">
        <v>6.4</v>
      </c>
    </row>
    <row r="5508" spans="1:2">
      <c r="A5508" s="52">
        <v>39115</v>
      </c>
      <c r="B5508">
        <v>6.39</v>
      </c>
    </row>
    <row r="5509" spans="1:2">
      <c r="A5509" s="52">
        <v>39118</v>
      </c>
      <c r="B5509">
        <v>6.37</v>
      </c>
    </row>
    <row r="5510" spans="1:2">
      <c r="A5510" s="52">
        <v>39119</v>
      </c>
      <c r="B5510">
        <v>6.32</v>
      </c>
    </row>
    <row r="5511" spans="1:2">
      <c r="A5511" s="52">
        <v>39120</v>
      </c>
      <c r="B5511">
        <v>6.3</v>
      </c>
    </row>
    <row r="5512" spans="1:2">
      <c r="A5512" s="52">
        <v>39121</v>
      </c>
      <c r="B5512">
        <v>6.28</v>
      </c>
    </row>
    <row r="5513" spans="1:2">
      <c r="A5513" s="52">
        <v>39122</v>
      </c>
      <c r="B5513">
        <v>6.33</v>
      </c>
    </row>
    <row r="5514" spans="1:2">
      <c r="A5514" s="52">
        <v>39125</v>
      </c>
      <c r="B5514">
        <v>6.34</v>
      </c>
    </row>
    <row r="5515" spans="1:2">
      <c r="A5515" s="52">
        <v>39126</v>
      </c>
      <c r="B5515">
        <v>6.36</v>
      </c>
    </row>
    <row r="5516" spans="1:2">
      <c r="A5516" s="52">
        <v>39127</v>
      </c>
      <c r="B5516">
        <v>6.29</v>
      </c>
    </row>
    <row r="5517" spans="1:2">
      <c r="A5517" s="52">
        <v>39128</v>
      </c>
      <c r="B5517">
        <v>6.26</v>
      </c>
    </row>
    <row r="5518" spans="1:2">
      <c r="A5518" s="52">
        <v>39129</v>
      </c>
      <c r="B5518">
        <v>6.24</v>
      </c>
    </row>
    <row r="5519" spans="1:2">
      <c r="A5519" s="52">
        <v>39132</v>
      </c>
      <c r="B5519" t="s">
        <v>7113</v>
      </c>
    </row>
    <row r="5520" spans="1:2">
      <c r="A5520" s="52">
        <v>39133</v>
      </c>
      <c r="B5520">
        <v>6.23</v>
      </c>
    </row>
    <row r="5521" spans="1:2">
      <c r="A5521" s="52">
        <v>39134</v>
      </c>
      <c r="B5521">
        <v>6.23</v>
      </c>
    </row>
    <row r="5522" spans="1:2">
      <c r="A5522" s="52">
        <v>39135</v>
      </c>
      <c r="B5522">
        <v>6.27</v>
      </c>
    </row>
    <row r="5523" spans="1:2">
      <c r="A5523" s="52">
        <v>39136</v>
      </c>
      <c r="B5523">
        <v>6.21</v>
      </c>
    </row>
    <row r="5524" spans="1:2">
      <c r="A5524" s="52">
        <v>39139</v>
      </c>
      <c r="B5524">
        <v>6.17</v>
      </c>
    </row>
    <row r="5525" spans="1:2">
      <c r="A5525" s="52">
        <v>39140</v>
      </c>
      <c r="B5525">
        <v>6.09</v>
      </c>
    </row>
    <row r="5526" spans="1:2">
      <c r="A5526" s="52">
        <v>39141</v>
      </c>
      <c r="B5526">
        <v>6.16</v>
      </c>
    </row>
    <row r="5527" spans="1:2">
      <c r="A5527" s="52">
        <v>39142</v>
      </c>
      <c r="B5527">
        <v>6.18</v>
      </c>
    </row>
    <row r="5528" spans="1:2">
      <c r="A5528" s="52">
        <v>39143</v>
      </c>
      <c r="B5528">
        <v>6.16</v>
      </c>
    </row>
    <row r="5529" spans="1:2">
      <c r="A5529" s="52">
        <v>39146</v>
      </c>
      <c r="B5529">
        <v>6.19</v>
      </c>
    </row>
    <row r="5530" spans="1:2">
      <c r="A5530" s="52">
        <v>39147</v>
      </c>
      <c r="B5530">
        <v>6.19</v>
      </c>
    </row>
    <row r="5531" spans="1:2">
      <c r="A5531" s="52">
        <v>39148</v>
      </c>
      <c r="B5531">
        <v>6.16</v>
      </c>
    </row>
    <row r="5532" spans="1:2">
      <c r="A5532" s="52">
        <v>39149</v>
      </c>
      <c r="B5532">
        <v>6.18</v>
      </c>
    </row>
    <row r="5533" spans="1:2">
      <c r="A5533" s="52">
        <v>39150</v>
      </c>
      <c r="B5533">
        <v>6.24</v>
      </c>
    </row>
    <row r="5534" spans="1:2">
      <c r="A5534" s="52">
        <v>39153</v>
      </c>
      <c r="B5534">
        <v>6.21</v>
      </c>
    </row>
    <row r="5535" spans="1:2">
      <c r="A5535" s="52">
        <v>39154</v>
      </c>
      <c r="B5535">
        <v>6.2</v>
      </c>
    </row>
    <row r="5536" spans="1:2">
      <c r="A5536" s="52">
        <v>39155</v>
      </c>
      <c r="B5536">
        <v>6.25</v>
      </c>
    </row>
    <row r="5537" spans="1:2">
      <c r="A5537" s="52">
        <v>39156</v>
      </c>
      <c r="B5537">
        <v>6.24</v>
      </c>
    </row>
    <row r="5538" spans="1:2">
      <c r="A5538" s="52">
        <v>39157</v>
      </c>
      <c r="B5538">
        <v>6.25</v>
      </c>
    </row>
    <row r="5539" spans="1:2">
      <c r="A5539" s="52">
        <v>39160</v>
      </c>
      <c r="B5539">
        <v>6.28</v>
      </c>
    </row>
    <row r="5540" spans="1:2">
      <c r="A5540" s="52">
        <v>39161</v>
      </c>
      <c r="B5540">
        <v>6.27</v>
      </c>
    </row>
    <row r="5541" spans="1:2">
      <c r="A5541" s="52">
        <v>39162</v>
      </c>
      <c r="B5541">
        <v>6.26</v>
      </c>
    </row>
    <row r="5542" spans="1:2">
      <c r="A5542" s="52">
        <v>39163</v>
      </c>
      <c r="B5542">
        <v>6.35</v>
      </c>
    </row>
    <row r="5543" spans="1:2">
      <c r="A5543" s="52">
        <v>39164</v>
      </c>
      <c r="B5543">
        <v>6.37</v>
      </c>
    </row>
    <row r="5544" spans="1:2">
      <c r="A5544" s="52">
        <v>39167</v>
      </c>
      <c r="B5544">
        <v>6.35</v>
      </c>
    </row>
    <row r="5545" spans="1:2">
      <c r="A5545" s="52">
        <v>39168</v>
      </c>
      <c r="B5545">
        <v>6.38</v>
      </c>
    </row>
    <row r="5546" spans="1:2">
      <c r="A5546" s="52">
        <v>39169</v>
      </c>
      <c r="B5546">
        <v>6.4</v>
      </c>
    </row>
    <row r="5547" spans="1:2">
      <c r="A5547" s="52">
        <v>39170</v>
      </c>
      <c r="B5547">
        <v>6.38</v>
      </c>
    </row>
    <row r="5548" spans="1:2">
      <c r="A5548" s="52">
        <v>39171</v>
      </c>
      <c r="B5548">
        <v>6.4</v>
      </c>
    </row>
    <row r="5549" spans="1:2">
      <c r="A5549" s="52">
        <v>39174</v>
      </c>
      <c r="B5549">
        <v>6.39</v>
      </c>
    </row>
    <row r="5550" spans="1:2">
      <c r="A5550" s="52">
        <v>39175</v>
      </c>
      <c r="B5550">
        <v>6.4</v>
      </c>
    </row>
    <row r="5551" spans="1:2">
      <c r="A5551" s="52">
        <v>39176</v>
      </c>
      <c r="B5551">
        <v>6.4</v>
      </c>
    </row>
    <row r="5552" spans="1:2">
      <c r="A5552" s="52">
        <v>39177</v>
      </c>
      <c r="B5552">
        <v>6.42</v>
      </c>
    </row>
    <row r="5553" spans="1:2">
      <c r="A5553" s="52">
        <v>39178</v>
      </c>
      <c r="B5553">
        <v>6.47</v>
      </c>
    </row>
    <row r="5554" spans="1:2">
      <c r="A5554" s="52">
        <v>39181</v>
      </c>
      <c r="B5554">
        <v>6.47</v>
      </c>
    </row>
    <row r="5555" spans="1:2">
      <c r="A5555" s="52">
        <v>39182</v>
      </c>
      <c r="B5555">
        <v>6.45</v>
      </c>
    </row>
    <row r="5556" spans="1:2">
      <c r="A5556" s="52">
        <v>39183</v>
      </c>
      <c r="B5556">
        <v>6.45</v>
      </c>
    </row>
    <row r="5557" spans="1:2">
      <c r="A5557" s="52">
        <v>39184</v>
      </c>
      <c r="B5557">
        <v>6.45</v>
      </c>
    </row>
    <row r="5558" spans="1:2">
      <c r="A5558" s="52">
        <v>39185</v>
      </c>
      <c r="B5558">
        <v>6.46</v>
      </c>
    </row>
    <row r="5559" spans="1:2">
      <c r="A5559" s="52">
        <v>39188</v>
      </c>
      <c r="B5559">
        <v>6.42</v>
      </c>
    </row>
    <row r="5560" spans="1:2">
      <c r="A5560" s="52">
        <v>39189</v>
      </c>
      <c r="B5560">
        <v>6.37</v>
      </c>
    </row>
    <row r="5561" spans="1:2">
      <c r="A5561" s="52">
        <v>39190</v>
      </c>
      <c r="B5561">
        <v>6.33</v>
      </c>
    </row>
    <row r="5562" spans="1:2">
      <c r="A5562" s="52">
        <v>39191</v>
      </c>
      <c r="B5562">
        <v>6.35</v>
      </c>
    </row>
    <row r="5563" spans="1:2">
      <c r="A5563" s="52">
        <v>39192</v>
      </c>
      <c r="B5563">
        <v>6.36</v>
      </c>
    </row>
    <row r="5564" spans="1:2">
      <c r="A5564" s="52">
        <v>39195</v>
      </c>
      <c r="B5564">
        <v>6.34</v>
      </c>
    </row>
    <row r="5565" spans="1:2">
      <c r="A5565" s="52">
        <v>39196</v>
      </c>
      <c r="B5565">
        <v>6.31</v>
      </c>
    </row>
    <row r="5566" spans="1:2">
      <c r="A5566" s="52">
        <v>39197</v>
      </c>
      <c r="B5566">
        <v>6.34</v>
      </c>
    </row>
    <row r="5567" spans="1:2">
      <c r="A5567" s="52">
        <v>39198</v>
      </c>
      <c r="B5567">
        <v>6.38</v>
      </c>
    </row>
    <row r="5568" spans="1:2">
      <c r="A5568" s="52">
        <v>39199</v>
      </c>
      <c r="B5568">
        <v>6.39</v>
      </c>
    </row>
    <row r="5569" spans="1:2">
      <c r="A5569" s="52">
        <v>39202</v>
      </c>
      <c r="B5569">
        <v>6.31</v>
      </c>
    </row>
    <row r="5570" spans="1:2">
      <c r="A5570" s="52">
        <v>39203</v>
      </c>
      <c r="B5570">
        <v>6.31</v>
      </c>
    </row>
    <row r="5571" spans="1:2">
      <c r="A5571" s="52">
        <v>39204</v>
      </c>
      <c r="B5571">
        <v>6.31</v>
      </c>
    </row>
    <row r="5572" spans="1:2">
      <c r="A5572" s="52">
        <v>39205</v>
      </c>
      <c r="B5572">
        <v>6.32</v>
      </c>
    </row>
    <row r="5573" spans="1:2">
      <c r="A5573" s="52">
        <v>39206</v>
      </c>
      <c r="B5573">
        <v>6.29</v>
      </c>
    </row>
    <row r="5574" spans="1:2">
      <c r="A5574" s="52">
        <v>39209</v>
      </c>
      <c r="B5574">
        <v>6.28</v>
      </c>
    </row>
    <row r="5575" spans="1:2">
      <c r="A5575" s="52">
        <v>39210</v>
      </c>
      <c r="B5575">
        <v>6.29</v>
      </c>
    </row>
    <row r="5576" spans="1:2">
      <c r="A5576" s="52">
        <v>39211</v>
      </c>
      <c r="B5576">
        <v>6.32</v>
      </c>
    </row>
    <row r="5577" spans="1:2">
      <c r="A5577" s="52">
        <v>39212</v>
      </c>
      <c r="B5577">
        <v>6.31</v>
      </c>
    </row>
    <row r="5578" spans="1:2">
      <c r="A5578" s="52">
        <v>39213</v>
      </c>
      <c r="B5578">
        <v>6.33</v>
      </c>
    </row>
    <row r="5579" spans="1:2">
      <c r="A5579" s="52">
        <v>39216</v>
      </c>
      <c r="B5579">
        <v>6.34</v>
      </c>
    </row>
    <row r="5580" spans="1:2">
      <c r="A5580" s="52">
        <v>39217</v>
      </c>
      <c r="B5580">
        <v>6.36</v>
      </c>
    </row>
    <row r="5581" spans="1:2">
      <c r="A5581" s="52">
        <v>39218</v>
      </c>
      <c r="B5581">
        <v>6.35</v>
      </c>
    </row>
    <row r="5582" spans="1:2">
      <c r="A5582" s="52">
        <v>39219</v>
      </c>
      <c r="B5582">
        <v>6.4</v>
      </c>
    </row>
    <row r="5583" spans="1:2">
      <c r="A5583" s="52">
        <v>39220</v>
      </c>
      <c r="B5583">
        <v>6.44</v>
      </c>
    </row>
    <row r="5584" spans="1:2">
      <c r="A5584" s="52">
        <v>39223</v>
      </c>
      <c r="B5584">
        <v>6.42</v>
      </c>
    </row>
    <row r="5585" spans="1:2">
      <c r="A5585" s="52">
        <v>39224</v>
      </c>
      <c r="B5585">
        <v>6.46</v>
      </c>
    </row>
    <row r="5586" spans="1:2">
      <c r="A5586" s="52">
        <v>39225</v>
      </c>
      <c r="B5586">
        <v>6.49</v>
      </c>
    </row>
    <row r="5587" spans="1:2">
      <c r="A5587" s="52">
        <v>39226</v>
      </c>
      <c r="B5587">
        <v>6.49</v>
      </c>
    </row>
    <row r="5588" spans="1:2">
      <c r="A5588" s="52">
        <v>39227</v>
      </c>
      <c r="B5588">
        <v>6.48</v>
      </c>
    </row>
    <row r="5589" spans="1:2">
      <c r="A5589" s="52">
        <v>39230</v>
      </c>
      <c r="B5589" t="s">
        <v>7113</v>
      </c>
    </row>
    <row r="5590" spans="1:2">
      <c r="A5590" s="52">
        <v>39231</v>
      </c>
      <c r="B5590">
        <v>6.5</v>
      </c>
    </row>
    <row r="5591" spans="1:2">
      <c r="A5591" s="52">
        <v>39232</v>
      </c>
      <c r="B5591">
        <v>6.49</v>
      </c>
    </row>
    <row r="5592" spans="1:2">
      <c r="A5592" s="52">
        <v>39233</v>
      </c>
      <c r="B5592">
        <v>6.5</v>
      </c>
    </row>
    <row r="5593" spans="1:2">
      <c r="A5593" s="52">
        <v>39234</v>
      </c>
      <c r="B5593">
        <v>6.55</v>
      </c>
    </row>
    <row r="5594" spans="1:2">
      <c r="A5594" s="52">
        <v>39237</v>
      </c>
      <c r="B5594">
        <v>6.51</v>
      </c>
    </row>
    <row r="5595" spans="1:2">
      <c r="A5595" s="52">
        <v>39238</v>
      </c>
      <c r="B5595">
        <v>6.55</v>
      </c>
    </row>
    <row r="5596" spans="1:2">
      <c r="A5596" s="52">
        <v>39239</v>
      </c>
      <c r="B5596">
        <v>6.57</v>
      </c>
    </row>
    <row r="5597" spans="1:2">
      <c r="A5597" s="52">
        <v>39240</v>
      </c>
      <c r="B5597">
        <v>6.71</v>
      </c>
    </row>
    <row r="5598" spans="1:2">
      <c r="A5598" s="52">
        <v>39241</v>
      </c>
      <c r="B5598">
        <v>6.74</v>
      </c>
    </row>
    <row r="5599" spans="1:2">
      <c r="A5599" s="52">
        <v>39244</v>
      </c>
      <c r="B5599">
        <v>6.75</v>
      </c>
    </row>
    <row r="5600" spans="1:2">
      <c r="A5600" s="52">
        <v>39245</v>
      </c>
      <c r="B5600">
        <v>6.86</v>
      </c>
    </row>
    <row r="5601" spans="1:2">
      <c r="A5601" s="52">
        <v>39246</v>
      </c>
      <c r="B5601">
        <v>6.78</v>
      </c>
    </row>
    <row r="5602" spans="1:2">
      <c r="A5602" s="52">
        <v>39247</v>
      </c>
      <c r="B5602">
        <v>6.8</v>
      </c>
    </row>
    <row r="5603" spans="1:2">
      <c r="A5603" s="52">
        <v>39248</v>
      </c>
      <c r="B5603">
        <v>6.76</v>
      </c>
    </row>
    <row r="5604" spans="1:2">
      <c r="A5604" s="52">
        <v>39251</v>
      </c>
      <c r="B5604">
        <v>6.75</v>
      </c>
    </row>
    <row r="5605" spans="1:2">
      <c r="A5605" s="52">
        <v>39252</v>
      </c>
      <c r="B5605">
        <v>6.69</v>
      </c>
    </row>
    <row r="5606" spans="1:2">
      <c r="A5606" s="52">
        <v>39253</v>
      </c>
      <c r="B5606">
        <v>6.71</v>
      </c>
    </row>
    <row r="5607" spans="1:2">
      <c r="A5607" s="52">
        <v>39254</v>
      </c>
      <c r="B5607">
        <v>6.76</v>
      </c>
    </row>
    <row r="5608" spans="1:2">
      <c r="A5608" s="52">
        <v>39255</v>
      </c>
      <c r="B5608">
        <v>6.74</v>
      </c>
    </row>
    <row r="5609" spans="1:2">
      <c r="A5609" s="52">
        <v>39258</v>
      </c>
      <c r="B5609">
        <v>6.68</v>
      </c>
    </row>
    <row r="5610" spans="1:2">
      <c r="A5610" s="52">
        <v>39259</v>
      </c>
      <c r="B5610">
        <v>6.71</v>
      </c>
    </row>
    <row r="5611" spans="1:2">
      <c r="A5611" s="52">
        <v>39260</v>
      </c>
      <c r="B5611">
        <v>6.68</v>
      </c>
    </row>
    <row r="5612" spans="1:2">
      <c r="A5612" s="52">
        <v>39261</v>
      </c>
      <c r="B5612">
        <v>6.72</v>
      </c>
    </row>
    <row r="5613" spans="1:2">
      <c r="A5613" s="52">
        <v>39262</v>
      </c>
      <c r="B5613">
        <v>6.62</v>
      </c>
    </row>
    <row r="5614" spans="1:2">
      <c r="A5614" s="52">
        <v>39265</v>
      </c>
      <c r="B5614">
        <v>6.6</v>
      </c>
    </row>
    <row r="5615" spans="1:2">
      <c r="A5615" s="52">
        <v>39266</v>
      </c>
      <c r="B5615">
        <v>6.65</v>
      </c>
    </row>
    <row r="5616" spans="1:2">
      <c r="A5616" s="52">
        <v>39267</v>
      </c>
      <c r="B5616" t="s">
        <v>7113</v>
      </c>
    </row>
    <row r="5617" spans="1:2">
      <c r="A5617" s="52">
        <v>39268</v>
      </c>
      <c r="B5617">
        <v>6.74</v>
      </c>
    </row>
    <row r="5618" spans="1:2">
      <c r="A5618" s="52">
        <v>39269</v>
      </c>
      <c r="B5618">
        <v>6.78</v>
      </c>
    </row>
    <row r="5619" spans="1:2">
      <c r="A5619" s="52">
        <v>39272</v>
      </c>
      <c r="B5619">
        <v>6.74</v>
      </c>
    </row>
    <row r="5620" spans="1:2">
      <c r="A5620" s="52">
        <v>39273</v>
      </c>
      <c r="B5620">
        <v>6.63</v>
      </c>
    </row>
    <row r="5621" spans="1:2">
      <c r="A5621" s="52">
        <v>39274</v>
      </c>
      <c r="B5621">
        <v>6.68</v>
      </c>
    </row>
    <row r="5622" spans="1:2">
      <c r="A5622" s="52">
        <v>39275</v>
      </c>
      <c r="B5622">
        <v>6.72</v>
      </c>
    </row>
    <row r="5623" spans="1:2">
      <c r="A5623" s="52">
        <v>39276</v>
      </c>
      <c r="B5623">
        <v>6.7</v>
      </c>
    </row>
    <row r="5624" spans="1:2">
      <c r="A5624" s="52">
        <v>39279</v>
      </c>
      <c r="B5624">
        <v>6.63</v>
      </c>
    </row>
    <row r="5625" spans="1:2">
      <c r="A5625" s="52">
        <v>39280</v>
      </c>
      <c r="B5625">
        <v>6.67</v>
      </c>
    </row>
    <row r="5626" spans="1:2">
      <c r="A5626" s="52">
        <v>39281</v>
      </c>
      <c r="B5626">
        <v>6.6</v>
      </c>
    </row>
    <row r="5627" spans="1:2">
      <c r="A5627" s="52">
        <v>39282</v>
      </c>
      <c r="B5627">
        <v>6.63</v>
      </c>
    </row>
    <row r="5628" spans="1:2">
      <c r="A5628" s="52">
        <v>39283</v>
      </c>
      <c r="B5628">
        <v>6.57</v>
      </c>
    </row>
    <row r="5629" spans="1:2">
      <c r="A5629" s="52">
        <v>39286</v>
      </c>
      <c r="B5629">
        <v>6.58</v>
      </c>
    </row>
    <row r="5630" spans="1:2">
      <c r="A5630" s="52">
        <v>39287</v>
      </c>
      <c r="B5630">
        <v>6.59</v>
      </c>
    </row>
    <row r="5631" spans="1:2">
      <c r="A5631" s="52">
        <v>39288</v>
      </c>
      <c r="B5631">
        <v>6.57</v>
      </c>
    </row>
    <row r="5632" spans="1:2">
      <c r="A5632" s="52">
        <v>39289</v>
      </c>
      <c r="B5632">
        <v>6.62</v>
      </c>
    </row>
    <row r="5633" spans="1:2">
      <c r="A5633" s="52">
        <v>39290</v>
      </c>
      <c r="B5633">
        <v>6.67</v>
      </c>
    </row>
    <row r="5634" spans="1:2">
      <c r="A5634" s="52">
        <v>39293</v>
      </c>
      <c r="B5634">
        <v>6.7</v>
      </c>
    </row>
    <row r="5635" spans="1:2">
      <c r="A5635" s="52">
        <v>39294</v>
      </c>
      <c r="B5635">
        <v>6.63</v>
      </c>
    </row>
    <row r="5636" spans="1:2">
      <c r="A5636" s="52">
        <v>39295</v>
      </c>
      <c r="B5636">
        <v>6.62</v>
      </c>
    </row>
    <row r="5637" spans="1:2">
      <c r="A5637" s="52">
        <v>39296</v>
      </c>
      <c r="B5637">
        <v>6.6</v>
      </c>
    </row>
    <row r="5638" spans="1:2">
      <c r="A5638" s="52">
        <v>39297</v>
      </c>
      <c r="B5638">
        <v>6.57</v>
      </c>
    </row>
    <row r="5639" spans="1:2">
      <c r="A5639" s="52">
        <v>39300</v>
      </c>
      <c r="B5639">
        <v>6.61</v>
      </c>
    </row>
    <row r="5640" spans="1:2">
      <c r="A5640" s="52">
        <v>39301</v>
      </c>
      <c r="B5640">
        <v>6.6</v>
      </c>
    </row>
    <row r="5641" spans="1:2">
      <c r="A5641" s="52">
        <v>39302</v>
      </c>
      <c r="B5641">
        <v>6.71</v>
      </c>
    </row>
    <row r="5642" spans="1:2">
      <c r="A5642" s="52">
        <v>39303</v>
      </c>
      <c r="B5642">
        <v>6.7</v>
      </c>
    </row>
    <row r="5643" spans="1:2">
      <c r="A5643" s="52">
        <v>39304</v>
      </c>
      <c r="B5643">
        <v>6.69</v>
      </c>
    </row>
    <row r="5644" spans="1:2">
      <c r="A5644" s="52">
        <v>39307</v>
      </c>
      <c r="B5644">
        <v>6.69</v>
      </c>
    </row>
    <row r="5645" spans="1:2">
      <c r="A5645" s="52">
        <v>39308</v>
      </c>
      <c r="B5645">
        <v>6.68</v>
      </c>
    </row>
    <row r="5646" spans="1:2">
      <c r="A5646" s="52">
        <v>39309</v>
      </c>
      <c r="B5646">
        <v>6.72</v>
      </c>
    </row>
    <row r="5647" spans="1:2">
      <c r="A5647" s="52">
        <v>39310</v>
      </c>
      <c r="B5647">
        <v>6.66</v>
      </c>
    </row>
    <row r="5648" spans="1:2">
      <c r="A5648" s="52">
        <v>39311</v>
      </c>
      <c r="B5648">
        <v>6.75</v>
      </c>
    </row>
    <row r="5649" spans="1:2">
      <c r="A5649" s="52">
        <v>39314</v>
      </c>
      <c r="B5649">
        <v>6.72</v>
      </c>
    </row>
    <row r="5650" spans="1:2">
      <c r="A5650" s="52">
        <v>39315</v>
      </c>
      <c r="B5650">
        <v>6.69</v>
      </c>
    </row>
    <row r="5651" spans="1:2">
      <c r="A5651" s="52">
        <v>39316</v>
      </c>
      <c r="B5651">
        <v>6.7</v>
      </c>
    </row>
    <row r="5652" spans="1:2">
      <c r="A5652" s="52">
        <v>39317</v>
      </c>
      <c r="B5652">
        <v>6.66</v>
      </c>
    </row>
    <row r="5653" spans="1:2">
      <c r="A5653" s="52">
        <v>39318</v>
      </c>
      <c r="B5653">
        <v>6.64</v>
      </c>
    </row>
    <row r="5654" spans="1:2">
      <c r="A5654" s="52">
        <v>39321</v>
      </c>
      <c r="B5654">
        <v>6.6</v>
      </c>
    </row>
    <row r="5655" spans="1:2">
      <c r="A5655" s="52">
        <v>39322</v>
      </c>
      <c r="B5655">
        <v>6.6</v>
      </c>
    </row>
    <row r="5656" spans="1:2">
      <c r="A5656" s="52">
        <v>39323</v>
      </c>
      <c r="B5656">
        <v>6.62</v>
      </c>
    </row>
    <row r="5657" spans="1:2">
      <c r="A5657" s="52">
        <v>39324</v>
      </c>
      <c r="B5657">
        <v>6.58</v>
      </c>
    </row>
    <row r="5658" spans="1:2">
      <c r="A5658" s="52">
        <v>39325</v>
      </c>
      <c r="B5658">
        <v>6.59</v>
      </c>
    </row>
    <row r="5659" spans="1:2">
      <c r="A5659" s="52">
        <v>39328</v>
      </c>
      <c r="B5659" t="s">
        <v>7113</v>
      </c>
    </row>
    <row r="5660" spans="1:2">
      <c r="A5660" s="52">
        <v>39329</v>
      </c>
      <c r="B5660">
        <v>6.6</v>
      </c>
    </row>
    <row r="5661" spans="1:2">
      <c r="A5661" s="52">
        <v>39330</v>
      </c>
      <c r="B5661">
        <v>6.54</v>
      </c>
    </row>
    <row r="5662" spans="1:2">
      <c r="A5662" s="52">
        <v>39331</v>
      </c>
      <c r="B5662">
        <v>6.57</v>
      </c>
    </row>
    <row r="5663" spans="1:2">
      <c r="A5663" s="52">
        <v>39332</v>
      </c>
      <c r="B5663">
        <v>6.48</v>
      </c>
    </row>
    <row r="5664" spans="1:2">
      <c r="A5664" s="52">
        <v>39335</v>
      </c>
      <c r="B5664">
        <v>6.47</v>
      </c>
    </row>
    <row r="5665" spans="1:2">
      <c r="A5665" s="52">
        <v>39336</v>
      </c>
      <c r="B5665">
        <v>6.48</v>
      </c>
    </row>
    <row r="5666" spans="1:2">
      <c r="A5666" s="52">
        <v>39337</v>
      </c>
      <c r="B5666">
        <v>6.54</v>
      </c>
    </row>
    <row r="5667" spans="1:2">
      <c r="A5667" s="52">
        <v>39338</v>
      </c>
      <c r="B5667">
        <v>6.61</v>
      </c>
    </row>
    <row r="5668" spans="1:2">
      <c r="A5668" s="52">
        <v>39339</v>
      </c>
      <c r="B5668">
        <v>6.59</v>
      </c>
    </row>
    <row r="5669" spans="1:2">
      <c r="A5669" s="52">
        <v>39342</v>
      </c>
      <c r="B5669">
        <v>6.58</v>
      </c>
    </row>
    <row r="5670" spans="1:2">
      <c r="A5670" s="52">
        <v>39343</v>
      </c>
      <c r="B5670">
        <v>6.61</v>
      </c>
    </row>
    <row r="5671" spans="1:2">
      <c r="A5671" s="52">
        <v>39344</v>
      </c>
      <c r="B5671">
        <v>6.64</v>
      </c>
    </row>
    <row r="5672" spans="1:2">
      <c r="A5672" s="52">
        <v>39345</v>
      </c>
      <c r="B5672">
        <v>6.73</v>
      </c>
    </row>
    <row r="5673" spans="1:2">
      <c r="A5673" s="52">
        <v>39346</v>
      </c>
      <c r="B5673">
        <v>6.67</v>
      </c>
    </row>
    <row r="5674" spans="1:2">
      <c r="A5674" s="52">
        <v>39349</v>
      </c>
      <c r="B5674">
        <v>6.65</v>
      </c>
    </row>
    <row r="5675" spans="1:2">
      <c r="A5675" s="52">
        <v>39350</v>
      </c>
      <c r="B5675">
        <v>6.65</v>
      </c>
    </row>
    <row r="5676" spans="1:2">
      <c r="A5676" s="52">
        <v>39351</v>
      </c>
      <c r="B5676">
        <v>6.66</v>
      </c>
    </row>
    <row r="5677" spans="1:2">
      <c r="A5677" s="52">
        <v>39352</v>
      </c>
      <c r="B5677">
        <v>6.59</v>
      </c>
    </row>
    <row r="5678" spans="1:2">
      <c r="A5678" s="52">
        <v>39353</v>
      </c>
      <c r="B5678">
        <v>6.59</v>
      </c>
    </row>
    <row r="5679" spans="1:2">
      <c r="A5679" s="52">
        <v>39356</v>
      </c>
      <c r="B5679">
        <v>6.55</v>
      </c>
    </row>
    <row r="5680" spans="1:2">
      <c r="A5680" s="52">
        <v>39357</v>
      </c>
      <c r="B5680">
        <v>6.54</v>
      </c>
    </row>
    <row r="5681" spans="1:2">
      <c r="A5681" s="52">
        <v>39358</v>
      </c>
      <c r="B5681">
        <v>6.54</v>
      </c>
    </row>
    <row r="5682" spans="1:2">
      <c r="A5682" s="52">
        <v>39359</v>
      </c>
      <c r="B5682">
        <v>6.51</v>
      </c>
    </row>
    <row r="5683" spans="1:2">
      <c r="A5683" s="52">
        <v>39360</v>
      </c>
      <c r="B5683">
        <v>6.59</v>
      </c>
    </row>
    <row r="5684" spans="1:2">
      <c r="A5684" s="52">
        <v>39363</v>
      </c>
      <c r="B5684" t="s">
        <v>7113</v>
      </c>
    </row>
    <row r="5685" spans="1:2">
      <c r="A5685" s="52">
        <v>39364</v>
      </c>
      <c r="B5685">
        <v>6.57</v>
      </c>
    </row>
    <row r="5686" spans="1:2">
      <c r="A5686" s="52">
        <v>39365</v>
      </c>
      <c r="B5686">
        <v>6.56</v>
      </c>
    </row>
    <row r="5687" spans="1:2">
      <c r="A5687" s="52">
        <v>39366</v>
      </c>
      <c r="B5687">
        <v>6.56</v>
      </c>
    </row>
    <row r="5688" spans="1:2">
      <c r="A5688" s="52">
        <v>39367</v>
      </c>
      <c r="B5688">
        <v>6.57</v>
      </c>
    </row>
    <row r="5689" spans="1:2">
      <c r="A5689" s="52">
        <v>39370</v>
      </c>
      <c r="B5689">
        <v>6.57</v>
      </c>
    </row>
    <row r="5690" spans="1:2">
      <c r="A5690" s="52">
        <v>39371</v>
      </c>
      <c r="B5690">
        <v>6.58</v>
      </c>
    </row>
    <row r="5691" spans="1:2">
      <c r="A5691" s="52">
        <v>39372</v>
      </c>
      <c r="B5691">
        <v>6.48</v>
      </c>
    </row>
    <row r="5692" spans="1:2">
      <c r="A5692" s="52">
        <v>39373</v>
      </c>
      <c r="B5692">
        <v>6.46</v>
      </c>
    </row>
    <row r="5693" spans="1:2">
      <c r="A5693" s="52">
        <v>39374</v>
      </c>
      <c r="B5693">
        <v>6.38</v>
      </c>
    </row>
    <row r="5694" spans="1:2">
      <c r="A5694" s="52">
        <v>39377</v>
      </c>
      <c r="B5694">
        <v>6.38</v>
      </c>
    </row>
    <row r="5695" spans="1:2">
      <c r="A5695" s="52">
        <v>39378</v>
      </c>
      <c r="B5695">
        <v>6.39</v>
      </c>
    </row>
    <row r="5696" spans="1:2">
      <c r="A5696" s="52">
        <v>39379</v>
      </c>
      <c r="B5696">
        <v>6.34</v>
      </c>
    </row>
    <row r="5697" spans="1:2">
      <c r="A5697" s="52">
        <v>39380</v>
      </c>
      <c r="B5697">
        <v>6.36</v>
      </c>
    </row>
    <row r="5698" spans="1:2">
      <c r="A5698" s="52">
        <v>39381</v>
      </c>
      <c r="B5698">
        <v>6.39</v>
      </c>
    </row>
    <row r="5699" spans="1:2">
      <c r="A5699" s="52">
        <v>39384</v>
      </c>
      <c r="B5699">
        <v>6.37</v>
      </c>
    </row>
    <row r="5700" spans="1:2">
      <c r="A5700" s="52">
        <v>39385</v>
      </c>
      <c r="B5700">
        <v>6.39</v>
      </c>
    </row>
    <row r="5701" spans="1:2">
      <c r="A5701" s="52">
        <v>39386</v>
      </c>
      <c r="B5701">
        <v>6.47</v>
      </c>
    </row>
    <row r="5702" spans="1:2">
      <c r="A5702" s="52">
        <v>39387</v>
      </c>
      <c r="B5702">
        <v>6.37</v>
      </c>
    </row>
    <row r="5703" spans="1:2">
      <c r="A5703" s="52">
        <v>39388</v>
      </c>
      <c r="B5703">
        <v>6.35</v>
      </c>
    </row>
    <row r="5704" spans="1:2">
      <c r="A5704" s="52">
        <v>39391</v>
      </c>
      <c r="B5704">
        <v>6.37</v>
      </c>
    </row>
    <row r="5705" spans="1:2">
      <c r="A5705" s="52">
        <v>39392</v>
      </c>
      <c r="B5705">
        <v>6.41</v>
      </c>
    </row>
    <row r="5706" spans="1:2">
      <c r="A5706" s="52">
        <v>39393</v>
      </c>
      <c r="B5706">
        <v>6.44</v>
      </c>
    </row>
    <row r="5707" spans="1:2">
      <c r="A5707" s="52">
        <v>39394</v>
      </c>
      <c r="B5707">
        <v>6.44</v>
      </c>
    </row>
    <row r="5708" spans="1:2">
      <c r="A5708" s="52">
        <v>39395</v>
      </c>
      <c r="B5708">
        <v>6.41</v>
      </c>
    </row>
    <row r="5709" spans="1:2">
      <c r="A5709" s="52">
        <v>39398</v>
      </c>
      <c r="B5709" t="s">
        <v>7113</v>
      </c>
    </row>
    <row r="5710" spans="1:2">
      <c r="A5710" s="52">
        <v>39399</v>
      </c>
      <c r="B5710">
        <v>6.44</v>
      </c>
    </row>
    <row r="5711" spans="1:2">
      <c r="A5711" s="52">
        <v>39400</v>
      </c>
      <c r="B5711">
        <v>6.44</v>
      </c>
    </row>
    <row r="5712" spans="1:2">
      <c r="A5712" s="52">
        <v>39401</v>
      </c>
      <c r="B5712">
        <v>6.39</v>
      </c>
    </row>
    <row r="5713" spans="1:2">
      <c r="A5713" s="52">
        <v>39402</v>
      </c>
      <c r="B5713">
        <v>6.41</v>
      </c>
    </row>
    <row r="5714" spans="1:2">
      <c r="A5714" s="52">
        <v>39405</v>
      </c>
      <c r="B5714">
        <v>6.37</v>
      </c>
    </row>
    <row r="5715" spans="1:2">
      <c r="A5715" s="52">
        <v>39406</v>
      </c>
      <c r="B5715">
        <v>6.41</v>
      </c>
    </row>
    <row r="5716" spans="1:2">
      <c r="A5716" s="52">
        <v>39407</v>
      </c>
      <c r="B5716">
        <v>6.41</v>
      </c>
    </row>
    <row r="5717" spans="1:2">
      <c r="A5717" s="52">
        <v>39408</v>
      </c>
      <c r="B5717" t="s">
        <v>7113</v>
      </c>
    </row>
    <row r="5718" spans="1:2">
      <c r="A5718" s="52">
        <v>39409</v>
      </c>
      <c r="B5718">
        <v>6.38</v>
      </c>
    </row>
    <row r="5719" spans="1:2">
      <c r="A5719" s="52">
        <v>39412</v>
      </c>
      <c r="B5719">
        <v>6.23</v>
      </c>
    </row>
    <row r="5720" spans="1:2">
      <c r="A5720" s="52">
        <v>39413</v>
      </c>
      <c r="B5720">
        <v>6.36</v>
      </c>
    </row>
    <row r="5721" spans="1:2">
      <c r="A5721" s="52">
        <v>39414</v>
      </c>
      <c r="B5721">
        <v>6.43</v>
      </c>
    </row>
    <row r="5722" spans="1:2">
      <c r="A5722" s="52">
        <v>39415</v>
      </c>
      <c r="B5722">
        <v>6.4</v>
      </c>
    </row>
    <row r="5723" spans="1:2">
      <c r="A5723" s="52">
        <v>39416</v>
      </c>
      <c r="B5723">
        <v>6.44</v>
      </c>
    </row>
    <row r="5724" spans="1:2">
      <c r="A5724" s="52">
        <v>39419</v>
      </c>
      <c r="B5724">
        <v>6.41</v>
      </c>
    </row>
    <row r="5725" spans="1:2">
      <c r="A5725" s="52">
        <v>39420</v>
      </c>
      <c r="B5725">
        <v>6.42</v>
      </c>
    </row>
    <row r="5726" spans="1:2">
      <c r="A5726" s="52">
        <v>39421</v>
      </c>
      <c r="B5726">
        <v>6.5</v>
      </c>
    </row>
    <row r="5727" spans="1:2">
      <c r="A5727" s="52">
        <v>39422</v>
      </c>
      <c r="B5727">
        <v>6.61</v>
      </c>
    </row>
    <row r="5728" spans="1:2">
      <c r="A5728" s="52">
        <v>39423</v>
      </c>
      <c r="B5728">
        <v>6.73</v>
      </c>
    </row>
    <row r="5729" spans="1:2">
      <c r="A5729" s="52">
        <v>39426</v>
      </c>
      <c r="B5729">
        <v>6.74</v>
      </c>
    </row>
    <row r="5730" spans="1:2">
      <c r="A5730" s="52">
        <v>39427</v>
      </c>
      <c r="B5730">
        <v>6.61</v>
      </c>
    </row>
    <row r="5731" spans="1:2">
      <c r="A5731" s="52">
        <v>39428</v>
      </c>
      <c r="B5731">
        <v>6.68</v>
      </c>
    </row>
    <row r="5732" spans="1:2">
      <c r="A5732" s="52">
        <v>39429</v>
      </c>
      <c r="B5732">
        <v>6.76</v>
      </c>
    </row>
    <row r="5733" spans="1:2">
      <c r="A5733" s="52">
        <v>39430</v>
      </c>
      <c r="B5733">
        <v>6.79</v>
      </c>
    </row>
    <row r="5734" spans="1:2">
      <c r="A5734" s="52">
        <v>39433</v>
      </c>
      <c r="B5734">
        <v>6.75</v>
      </c>
    </row>
    <row r="5735" spans="1:2">
      <c r="A5735" s="52">
        <v>39434</v>
      </c>
      <c r="B5735">
        <v>6.66</v>
      </c>
    </row>
    <row r="5736" spans="1:2">
      <c r="A5736" s="52">
        <v>39435</v>
      </c>
      <c r="B5736">
        <v>6.6</v>
      </c>
    </row>
    <row r="5737" spans="1:2">
      <c r="A5737" s="52">
        <v>39436</v>
      </c>
      <c r="B5737">
        <v>6.55</v>
      </c>
    </row>
    <row r="5738" spans="1:2">
      <c r="A5738" s="52">
        <v>39437</v>
      </c>
      <c r="B5738">
        <v>6.68</v>
      </c>
    </row>
    <row r="5739" spans="1:2">
      <c r="A5739" s="52">
        <v>39440</v>
      </c>
      <c r="B5739">
        <v>6.72</v>
      </c>
    </row>
    <row r="5740" spans="1:2">
      <c r="A5740" s="52">
        <v>39441</v>
      </c>
      <c r="B5740" t="s">
        <v>7113</v>
      </c>
    </row>
    <row r="5741" spans="1:2">
      <c r="A5741" s="52">
        <v>39442</v>
      </c>
      <c r="B5741">
        <v>6.79</v>
      </c>
    </row>
    <row r="5742" spans="1:2">
      <c r="A5742" s="52">
        <v>39443</v>
      </c>
      <c r="B5742">
        <v>6.73</v>
      </c>
    </row>
    <row r="5743" spans="1:2">
      <c r="A5743" s="52">
        <v>39444</v>
      </c>
      <c r="B5743">
        <v>6.62</v>
      </c>
    </row>
    <row r="5744" spans="1:2">
      <c r="A5744" s="52">
        <v>39447</v>
      </c>
      <c r="B5744">
        <v>6.56</v>
      </c>
    </row>
    <row r="5745" spans="1:2">
      <c r="A5745" s="52">
        <v>39448</v>
      </c>
      <c r="B5745" t="s">
        <v>7113</v>
      </c>
    </row>
    <row r="5746" spans="1:2">
      <c r="A5746" s="52">
        <v>39449</v>
      </c>
      <c r="B5746">
        <v>6.45</v>
      </c>
    </row>
    <row r="5747" spans="1:2">
      <c r="A5747" s="52">
        <v>39450</v>
      </c>
      <c r="B5747">
        <v>6.48</v>
      </c>
    </row>
    <row r="5748" spans="1:2">
      <c r="A5748" s="52">
        <v>39451</v>
      </c>
      <c r="B5748">
        <v>6.47</v>
      </c>
    </row>
    <row r="5749" spans="1:2">
      <c r="A5749" s="52">
        <v>39454</v>
      </c>
      <c r="B5749">
        <v>6.46</v>
      </c>
    </row>
    <row r="5750" spans="1:2">
      <c r="A5750" s="52">
        <v>39455</v>
      </c>
      <c r="B5750">
        <v>6.49</v>
      </c>
    </row>
    <row r="5751" spans="1:2">
      <c r="A5751" s="52">
        <v>39456</v>
      </c>
      <c r="B5751">
        <v>6.49</v>
      </c>
    </row>
    <row r="5752" spans="1:2">
      <c r="A5752" s="52">
        <v>39457</v>
      </c>
      <c r="B5752">
        <v>6.64</v>
      </c>
    </row>
    <row r="5753" spans="1:2">
      <c r="A5753" s="52">
        <v>39458</v>
      </c>
      <c r="B5753">
        <v>6.59</v>
      </c>
    </row>
    <row r="5754" spans="1:2">
      <c r="A5754" s="52">
        <v>39461</v>
      </c>
      <c r="B5754">
        <v>6.57</v>
      </c>
    </row>
    <row r="5755" spans="1:2">
      <c r="A5755" s="52">
        <v>39462</v>
      </c>
      <c r="B5755">
        <v>6.5</v>
      </c>
    </row>
    <row r="5756" spans="1:2">
      <c r="A5756" s="52">
        <v>39463</v>
      </c>
      <c r="B5756">
        <v>6.51</v>
      </c>
    </row>
    <row r="5757" spans="1:2">
      <c r="A5757" s="52">
        <v>39464</v>
      </c>
      <c r="B5757">
        <v>6.47</v>
      </c>
    </row>
    <row r="5758" spans="1:2">
      <c r="A5758" s="52">
        <v>39465</v>
      </c>
      <c r="B5758">
        <v>6.53</v>
      </c>
    </row>
    <row r="5759" spans="1:2">
      <c r="A5759" s="52">
        <v>39468</v>
      </c>
      <c r="B5759" t="s">
        <v>7113</v>
      </c>
    </row>
    <row r="5760" spans="1:2">
      <c r="A5760" s="52">
        <v>39469</v>
      </c>
      <c r="B5760">
        <v>6.5</v>
      </c>
    </row>
    <row r="5761" spans="1:2">
      <c r="A5761" s="52">
        <v>39470</v>
      </c>
      <c r="B5761">
        <v>6.46</v>
      </c>
    </row>
    <row r="5762" spans="1:2">
      <c r="A5762" s="52">
        <v>39471</v>
      </c>
      <c r="B5762">
        <v>6.63</v>
      </c>
    </row>
    <row r="5763" spans="1:2">
      <c r="A5763" s="52">
        <v>39472</v>
      </c>
      <c r="B5763">
        <v>6.56</v>
      </c>
    </row>
    <row r="5764" spans="1:2">
      <c r="A5764" s="52">
        <v>39475</v>
      </c>
      <c r="B5764">
        <v>6.58</v>
      </c>
    </row>
    <row r="5765" spans="1:2">
      <c r="A5765" s="52">
        <v>39476</v>
      </c>
      <c r="B5765">
        <v>6.63</v>
      </c>
    </row>
    <row r="5766" spans="1:2">
      <c r="A5766" s="52">
        <v>39477</v>
      </c>
      <c r="B5766">
        <v>6.72</v>
      </c>
    </row>
    <row r="5767" spans="1:2">
      <c r="A5767" s="52">
        <v>39478</v>
      </c>
      <c r="B5767">
        <v>6.63</v>
      </c>
    </row>
    <row r="5768" spans="1:2">
      <c r="A5768" s="52">
        <v>39479</v>
      </c>
      <c r="B5768">
        <v>6.6</v>
      </c>
    </row>
    <row r="5769" spans="1:2">
      <c r="A5769" s="52">
        <v>39482</v>
      </c>
      <c r="B5769">
        <v>6.66</v>
      </c>
    </row>
    <row r="5770" spans="1:2">
      <c r="A5770" s="52">
        <v>39483</v>
      </c>
      <c r="B5770">
        <v>6.62</v>
      </c>
    </row>
    <row r="5771" spans="1:2">
      <c r="A5771" s="52">
        <v>39484</v>
      </c>
      <c r="B5771">
        <v>6.66</v>
      </c>
    </row>
    <row r="5772" spans="1:2">
      <c r="A5772" s="52">
        <v>39485</v>
      </c>
      <c r="B5772">
        <v>6.8</v>
      </c>
    </row>
    <row r="5773" spans="1:2">
      <c r="A5773" s="52">
        <v>39486</v>
      </c>
      <c r="B5773">
        <v>6.73</v>
      </c>
    </row>
    <row r="5774" spans="1:2">
      <c r="A5774" s="52">
        <v>39489</v>
      </c>
      <c r="B5774">
        <v>6.71</v>
      </c>
    </row>
    <row r="5775" spans="1:2">
      <c r="A5775" s="52">
        <v>39490</v>
      </c>
      <c r="B5775">
        <v>6.77</v>
      </c>
    </row>
    <row r="5776" spans="1:2">
      <c r="A5776" s="52">
        <v>39491</v>
      </c>
      <c r="B5776">
        <v>6.81</v>
      </c>
    </row>
    <row r="5777" spans="1:2">
      <c r="A5777" s="52">
        <v>39492</v>
      </c>
      <c r="B5777">
        <v>6.95</v>
      </c>
    </row>
    <row r="5778" spans="1:2">
      <c r="A5778" s="52">
        <v>39493</v>
      </c>
      <c r="B5778">
        <v>6.9</v>
      </c>
    </row>
    <row r="5779" spans="1:2">
      <c r="A5779" s="52">
        <v>39496</v>
      </c>
      <c r="B5779" t="s">
        <v>7113</v>
      </c>
    </row>
    <row r="5780" spans="1:2">
      <c r="A5780" s="52">
        <v>39497</v>
      </c>
      <c r="B5780">
        <v>6.96</v>
      </c>
    </row>
    <row r="5781" spans="1:2">
      <c r="A5781" s="52">
        <v>39498</v>
      </c>
      <c r="B5781">
        <v>6.96</v>
      </c>
    </row>
    <row r="5782" spans="1:2">
      <c r="A5782" s="52">
        <v>39499</v>
      </c>
      <c r="B5782">
        <v>6.87</v>
      </c>
    </row>
    <row r="5783" spans="1:2">
      <c r="A5783" s="52">
        <v>39500</v>
      </c>
      <c r="B5783">
        <v>6.91</v>
      </c>
    </row>
    <row r="5784" spans="1:2">
      <c r="A5784" s="52">
        <v>39503</v>
      </c>
      <c r="B5784">
        <v>6.99</v>
      </c>
    </row>
    <row r="5785" spans="1:2">
      <c r="A5785" s="52">
        <v>39504</v>
      </c>
      <c r="B5785">
        <v>6.98</v>
      </c>
    </row>
    <row r="5786" spans="1:2">
      <c r="A5786" s="52">
        <v>39505</v>
      </c>
      <c r="B5786">
        <v>6.96</v>
      </c>
    </row>
    <row r="5787" spans="1:2">
      <c r="A5787" s="52">
        <v>39506</v>
      </c>
      <c r="B5787">
        <v>6.88</v>
      </c>
    </row>
    <row r="5788" spans="1:2">
      <c r="A5788" s="52">
        <v>39507</v>
      </c>
      <c r="B5788">
        <v>6.75</v>
      </c>
    </row>
    <row r="5789" spans="1:2">
      <c r="A5789" s="52">
        <v>39510</v>
      </c>
      <c r="B5789">
        <v>6.76</v>
      </c>
    </row>
    <row r="5790" spans="1:2">
      <c r="A5790" s="52">
        <v>39511</v>
      </c>
      <c r="B5790">
        <v>6.82</v>
      </c>
    </row>
    <row r="5791" spans="1:2">
      <c r="A5791" s="52">
        <v>39512</v>
      </c>
      <c r="B5791">
        <v>6.96</v>
      </c>
    </row>
    <row r="5792" spans="1:2">
      <c r="A5792" s="52">
        <v>39513</v>
      </c>
      <c r="B5792">
        <v>6.97</v>
      </c>
    </row>
    <row r="5793" spans="1:2">
      <c r="A5793" s="52">
        <v>39514</v>
      </c>
      <c r="B5793">
        <v>6.95</v>
      </c>
    </row>
    <row r="5794" spans="1:2">
      <c r="A5794" s="52">
        <v>39517</v>
      </c>
      <c r="B5794">
        <v>6.89</v>
      </c>
    </row>
    <row r="5795" spans="1:2">
      <c r="A5795" s="52">
        <v>39518</v>
      </c>
      <c r="B5795">
        <v>6.99</v>
      </c>
    </row>
    <row r="5796" spans="1:2">
      <c r="A5796" s="52">
        <v>39519</v>
      </c>
      <c r="B5796">
        <v>6.88</v>
      </c>
    </row>
    <row r="5797" spans="1:2">
      <c r="A5797" s="52">
        <v>39520</v>
      </c>
      <c r="B5797">
        <v>6.95</v>
      </c>
    </row>
    <row r="5798" spans="1:2">
      <c r="A5798" s="52">
        <v>39521</v>
      </c>
      <c r="B5798">
        <v>6.86</v>
      </c>
    </row>
    <row r="5799" spans="1:2">
      <c r="A5799" s="52">
        <v>39524</v>
      </c>
      <c r="B5799">
        <v>6.84</v>
      </c>
    </row>
    <row r="5800" spans="1:2">
      <c r="A5800" s="52">
        <v>39525</v>
      </c>
      <c r="B5800">
        <v>6.87</v>
      </c>
    </row>
    <row r="5801" spans="1:2">
      <c r="A5801" s="52">
        <v>39526</v>
      </c>
      <c r="B5801">
        <v>6.82</v>
      </c>
    </row>
    <row r="5802" spans="1:2">
      <c r="A5802" s="52">
        <v>39527</v>
      </c>
      <c r="B5802">
        <v>6.76</v>
      </c>
    </row>
    <row r="5803" spans="1:2">
      <c r="A5803" s="52">
        <v>39528</v>
      </c>
      <c r="B5803" t="s">
        <v>7113</v>
      </c>
    </row>
    <row r="5804" spans="1:2">
      <c r="A5804" s="52">
        <v>39531</v>
      </c>
      <c r="B5804">
        <v>6.9</v>
      </c>
    </row>
    <row r="5805" spans="1:2">
      <c r="A5805" s="52">
        <v>39532</v>
      </c>
      <c r="B5805">
        <v>6.9</v>
      </c>
    </row>
    <row r="5806" spans="1:2">
      <c r="A5806" s="52">
        <v>39533</v>
      </c>
      <c r="B5806">
        <v>6.92</v>
      </c>
    </row>
    <row r="5807" spans="1:2">
      <c r="A5807" s="52">
        <v>39534</v>
      </c>
      <c r="B5807">
        <v>6.97</v>
      </c>
    </row>
    <row r="5808" spans="1:2">
      <c r="A5808" s="52">
        <v>39535</v>
      </c>
      <c r="B5808">
        <v>6.94</v>
      </c>
    </row>
    <row r="5809" spans="1:2">
      <c r="A5809" s="52">
        <v>39538</v>
      </c>
      <c r="B5809">
        <v>6.9</v>
      </c>
    </row>
    <row r="5810" spans="1:2">
      <c r="A5810" s="52">
        <v>39539</v>
      </c>
      <c r="B5810">
        <v>7</v>
      </c>
    </row>
    <row r="5811" spans="1:2">
      <c r="A5811" s="52">
        <v>39540</v>
      </c>
      <c r="B5811">
        <v>7</v>
      </c>
    </row>
    <row r="5812" spans="1:2">
      <c r="A5812" s="52">
        <v>39541</v>
      </c>
      <c r="B5812">
        <v>6.99</v>
      </c>
    </row>
    <row r="5813" spans="1:2">
      <c r="A5813" s="52">
        <v>39542</v>
      </c>
      <c r="B5813">
        <v>6.9</v>
      </c>
    </row>
    <row r="5814" spans="1:2">
      <c r="A5814" s="52">
        <v>39545</v>
      </c>
      <c r="B5814">
        <v>6.94</v>
      </c>
    </row>
    <row r="5815" spans="1:2">
      <c r="A5815" s="52">
        <v>39546</v>
      </c>
      <c r="B5815">
        <v>6.95</v>
      </c>
    </row>
    <row r="5816" spans="1:2">
      <c r="A5816" s="52">
        <v>39547</v>
      </c>
      <c r="B5816">
        <v>6.87</v>
      </c>
    </row>
    <row r="5817" spans="1:2">
      <c r="A5817" s="52">
        <v>39548</v>
      </c>
      <c r="B5817">
        <v>6.9</v>
      </c>
    </row>
    <row r="5818" spans="1:2">
      <c r="A5818" s="52">
        <v>39549</v>
      </c>
      <c r="B5818">
        <v>6.87</v>
      </c>
    </row>
    <row r="5819" spans="1:2">
      <c r="A5819" s="52">
        <v>39552</v>
      </c>
      <c r="B5819">
        <v>6.92</v>
      </c>
    </row>
    <row r="5820" spans="1:2">
      <c r="A5820" s="52">
        <v>39553</v>
      </c>
      <c r="B5820">
        <v>6.99</v>
      </c>
    </row>
    <row r="5821" spans="1:2">
      <c r="A5821" s="52">
        <v>39554</v>
      </c>
      <c r="B5821">
        <v>7.11</v>
      </c>
    </row>
    <row r="5822" spans="1:2">
      <c r="A5822" s="52">
        <v>39555</v>
      </c>
      <c r="B5822">
        <v>7.09</v>
      </c>
    </row>
    <row r="5823" spans="1:2">
      <c r="A5823" s="52">
        <v>39556</v>
      </c>
      <c r="B5823">
        <v>7.03</v>
      </c>
    </row>
    <row r="5824" spans="1:2">
      <c r="A5824" s="52">
        <v>39559</v>
      </c>
      <c r="B5824">
        <v>6.97</v>
      </c>
    </row>
    <row r="5825" spans="1:2">
      <c r="A5825" s="52">
        <v>39560</v>
      </c>
      <c r="B5825">
        <v>6.95</v>
      </c>
    </row>
    <row r="5826" spans="1:2">
      <c r="A5826" s="52">
        <v>39561</v>
      </c>
      <c r="B5826">
        <v>6.95</v>
      </c>
    </row>
    <row r="5827" spans="1:2">
      <c r="A5827" s="52">
        <v>39562</v>
      </c>
      <c r="B5827">
        <v>7</v>
      </c>
    </row>
    <row r="5828" spans="1:2">
      <c r="A5828" s="52">
        <v>39563</v>
      </c>
      <c r="B5828">
        <v>7.05</v>
      </c>
    </row>
    <row r="5829" spans="1:2">
      <c r="A5829" s="52">
        <v>39566</v>
      </c>
      <c r="B5829">
        <v>6.97</v>
      </c>
    </row>
    <row r="5830" spans="1:2">
      <c r="A5830" s="52">
        <v>39567</v>
      </c>
      <c r="B5830">
        <v>6.96</v>
      </c>
    </row>
    <row r="5831" spans="1:2">
      <c r="A5831" s="52">
        <v>39568</v>
      </c>
      <c r="B5831">
        <v>6.87</v>
      </c>
    </row>
    <row r="5832" spans="1:2">
      <c r="A5832" s="52">
        <v>39569</v>
      </c>
      <c r="B5832">
        <v>6.82</v>
      </c>
    </row>
    <row r="5833" spans="1:2">
      <c r="A5833" s="52">
        <v>39570</v>
      </c>
      <c r="B5833">
        <v>6.86</v>
      </c>
    </row>
    <row r="5834" spans="1:2">
      <c r="A5834" s="52">
        <v>39573</v>
      </c>
      <c r="B5834">
        <v>6.89</v>
      </c>
    </row>
    <row r="5835" spans="1:2">
      <c r="A5835" s="52">
        <v>39574</v>
      </c>
      <c r="B5835">
        <v>6.94</v>
      </c>
    </row>
    <row r="5836" spans="1:2">
      <c r="A5836" s="52">
        <v>39575</v>
      </c>
      <c r="B5836">
        <v>6.92</v>
      </c>
    </row>
    <row r="5837" spans="1:2">
      <c r="A5837" s="52">
        <v>39576</v>
      </c>
      <c r="B5837">
        <v>6.87</v>
      </c>
    </row>
    <row r="5838" spans="1:2">
      <c r="A5838" s="52">
        <v>39577</v>
      </c>
      <c r="B5838">
        <v>6.84</v>
      </c>
    </row>
    <row r="5839" spans="1:2">
      <c r="A5839" s="52">
        <v>39580</v>
      </c>
      <c r="B5839">
        <v>6.84</v>
      </c>
    </row>
    <row r="5840" spans="1:2">
      <c r="A5840" s="52">
        <v>39581</v>
      </c>
      <c r="B5840">
        <v>6.94</v>
      </c>
    </row>
    <row r="5841" spans="1:2">
      <c r="A5841" s="52">
        <v>39582</v>
      </c>
      <c r="B5841">
        <v>6.98</v>
      </c>
    </row>
    <row r="5842" spans="1:2">
      <c r="A5842" s="52">
        <v>39583</v>
      </c>
      <c r="B5842">
        <v>6.91</v>
      </c>
    </row>
    <row r="5843" spans="1:2">
      <c r="A5843" s="52">
        <v>39584</v>
      </c>
      <c r="B5843">
        <v>6.91</v>
      </c>
    </row>
    <row r="5844" spans="1:2">
      <c r="A5844" s="52">
        <v>39587</v>
      </c>
      <c r="B5844">
        <v>6.9</v>
      </c>
    </row>
    <row r="5845" spans="1:2">
      <c r="A5845" s="52">
        <v>39588</v>
      </c>
      <c r="B5845">
        <v>6.86</v>
      </c>
    </row>
    <row r="5846" spans="1:2">
      <c r="A5846" s="52">
        <v>39589</v>
      </c>
      <c r="B5846">
        <v>6.89</v>
      </c>
    </row>
    <row r="5847" spans="1:2">
      <c r="A5847" s="52">
        <v>39590</v>
      </c>
      <c r="B5847">
        <v>6.98</v>
      </c>
    </row>
    <row r="5848" spans="1:2">
      <c r="A5848" s="52">
        <v>39591</v>
      </c>
      <c r="B5848">
        <v>6.91</v>
      </c>
    </row>
    <row r="5849" spans="1:2">
      <c r="A5849" s="52">
        <v>39594</v>
      </c>
      <c r="B5849" t="s">
        <v>7113</v>
      </c>
    </row>
    <row r="5850" spans="1:2">
      <c r="A5850" s="52">
        <v>39595</v>
      </c>
      <c r="B5850">
        <v>7.01</v>
      </c>
    </row>
    <row r="5851" spans="1:2">
      <c r="A5851" s="52">
        <v>39596</v>
      </c>
      <c r="B5851">
        <v>7.06</v>
      </c>
    </row>
    <row r="5852" spans="1:2">
      <c r="A5852" s="52">
        <v>39597</v>
      </c>
      <c r="B5852">
        <v>7.12</v>
      </c>
    </row>
    <row r="5853" spans="1:2">
      <c r="A5853" s="52">
        <v>39598</v>
      </c>
      <c r="B5853">
        <v>7.06</v>
      </c>
    </row>
    <row r="5854" spans="1:2">
      <c r="A5854" s="52">
        <v>39601</v>
      </c>
      <c r="B5854">
        <v>7.03</v>
      </c>
    </row>
    <row r="5855" spans="1:2">
      <c r="A5855" s="52">
        <v>39602</v>
      </c>
      <c r="B5855">
        <v>6.95</v>
      </c>
    </row>
    <row r="5856" spans="1:2">
      <c r="A5856" s="52">
        <v>39603</v>
      </c>
      <c r="B5856">
        <v>7.02</v>
      </c>
    </row>
    <row r="5857" spans="1:2">
      <c r="A5857" s="52">
        <v>39604</v>
      </c>
      <c r="B5857">
        <v>7.07</v>
      </c>
    </row>
    <row r="5858" spans="1:2">
      <c r="A5858" s="52">
        <v>39605</v>
      </c>
      <c r="B5858">
        <v>6.98</v>
      </c>
    </row>
    <row r="5859" spans="1:2">
      <c r="A5859" s="52">
        <v>39608</v>
      </c>
      <c r="B5859">
        <v>6.96</v>
      </c>
    </row>
    <row r="5860" spans="1:2">
      <c r="A5860" s="52">
        <v>39609</v>
      </c>
      <c r="B5860">
        <v>7.05</v>
      </c>
    </row>
    <row r="5861" spans="1:2">
      <c r="A5861" s="52">
        <v>39610</v>
      </c>
      <c r="B5861">
        <v>7.07</v>
      </c>
    </row>
    <row r="5862" spans="1:2">
      <c r="A5862" s="52">
        <v>39611</v>
      </c>
      <c r="B5862">
        <v>7.13</v>
      </c>
    </row>
    <row r="5863" spans="1:2">
      <c r="A5863" s="52">
        <v>39612</v>
      </c>
      <c r="B5863">
        <v>7.17</v>
      </c>
    </row>
    <row r="5864" spans="1:2">
      <c r="A5864" s="52">
        <v>39615</v>
      </c>
      <c r="B5864">
        <v>7.17</v>
      </c>
    </row>
    <row r="5865" spans="1:2">
      <c r="A5865" s="52">
        <v>39616</v>
      </c>
      <c r="B5865">
        <v>7.17</v>
      </c>
    </row>
    <row r="5866" spans="1:2">
      <c r="A5866" s="52">
        <v>39617</v>
      </c>
      <c r="B5866">
        <v>7.11</v>
      </c>
    </row>
    <row r="5867" spans="1:2">
      <c r="A5867" s="52">
        <v>39618</v>
      </c>
      <c r="B5867">
        <v>7.14</v>
      </c>
    </row>
    <row r="5868" spans="1:2">
      <c r="A5868" s="52">
        <v>39619</v>
      </c>
      <c r="B5868">
        <v>7.11</v>
      </c>
    </row>
    <row r="5869" spans="1:2">
      <c r="A5869" s="52">
        <v>39622</v>
      </c>
      <c r="B5869">
        <v>7.12</v>
      </c>
    </row>
    <row r="5870" spans="1:2">
      <c r="A5870" s="52">
        <v>39623</v>
      </c>
      <c r="B5870">
        <v>7.08</v>
      </c>
    </row>
    <row r="5871" spans="1:2">
      <c r="A5871" s="52">
        <v>39624</v>
      </c>
      <c r="B5871">
        <v>7.08</v>
      </c>
    </row>
    <row r="5872" spans="1:2">
      <c r="A5872" s="52">
        <v>39625</v>
      </c>
      <c r="B5872">
        <v>7.07</v>
      </c>
    </row>
    <row r="5873" spans="1:2">
      <c r="A5873" s="52">
        <v>39626</v>
      </c>
      <c r="B5873">
        <v>7.03</v>
      </c>
    </row>
    <row r="5874" spans="1:2">
      <c r="A5874" s="52">
        <v>39629</v>
      </c>
      <c r="B5874">
        <v>7.04</v>
      </c>
    </row>
    <row r="5875" spans="1:2">
      <c r="A5875" s="52">
        <v>39630</v>
      </c>
      <c r="B5875">
        <v>7.07</v>
      </c>
    </row>
    <row r="5876" spans="1:2">
      <c r="A5876" s="52">
        <v>39631</v>
      </c>
      <c r="B5876">
        <v>7.04</v>
      </c>
    </row>
    <row r="5877" spans="1:2">
      <c r="A5877" s="52">
        <v>39632</v>
      </c>
      <c r="B5877">
        <v>7.07</v>
      </c>
    </row>
    <row r="5878" spans="1:2">
      <c r="A5878" s="52">
        <v>39633</v>
      </c>
      <c r="B5878" t="s">
        <v>7113</v>
      </c>
    </row>
    <row r="5879" spans="1:2">
      <c r="A5879" s="52">
        <v>39636</v>
      </c>
      <c r="B5879">
        <v>7.05</v>
      </c>
    </row>
    <row r="5880" spans="1:2">
      <c r="A5880" s="52">
        <v>39637</v>
      </c>
      <c r="B5880">
        <v>7.02</v>
      </c>
    </row>
    <row r="5881" spans="1:2">
      <c r="A5881" s="52">
        <v>39638</v>
      </c>
      <c r="B5881">
        <v>6.99</v>
      </c>
    </row>
    <row r="5882" spans="1:2">
      <c r="A5882" s="52">
        <v>39639</v>
      </c>
      <c r="B5882">
        <v>7</v>
      </c>
    </row>
    <row r="5883" spans="1:2">
      <c r="A5883" s="52">
        <v>39640</v>
      </c>
      <c r="B5883">
        <v>7.11</v>
      </c>
    </row>
    <row r="5884" spans="1:2">
      <c r="A5884" s="52">
        <v>39643</v>
      </c>
      <c r="B5884">
        <v>7.06</v>
      </c>
    </row>
    <row r="5885" spans="1:2">
      <c r="A5885" s="52">
        <v>39644</v>
      </c>
      <c r="B5885">
        <v>7.09</v>
      </c>
    </row>
    <row r="5886" spans="1:2">
      <c r="A5886" s="52">
        <v>39645</v>
      </c>
      <c r="B5886">
        <v>7.21</v>
      </c>
    </row>
    <row r="5887" spans="1:2">
      <c r="A5887" s="52">
        <v>39646</v>
      </c>
      <c r="B5887">
        <v>7.27</v>
      </c>
    </row>
    <row r="5888" spans="1:2">
      <c r="A5888" s="52">
        <v>39647</v>
      </c>
      <c r="B5888">
        <v>7.28</v>
      </c>
    </row>
    <row r="5889" spans="1:2">
      <c r="A5889" s="52">
        <v>39650</v>
      </c>
      <c r="B5889">
        <v>7.27</v>
      </c>
    </row>
    <row r="5890" spans="1:2">
      <c r="A5890" s="52">
        <v>39651</v>
      </c>
      <c r="B5890">
        <v>7.27</v>
      </c>
    </row>
    <row r="5891" spans="1:2">
      <c r="A5891" s="52">
        <v>39652</v>
      </c>
      <c r="B5891">
        <v>7.3</v>
      </c>
    </row>
    <row r="5892" spans="1:2">
      <c r="A5892" s="52">
        <v>39653</v>
      </c>
      <c r="B5892">
        <v>7.22</v>
      </c>
    </row>
    <row r="5893" spans="1:2">
      <c r="A5893" s="52">
        <v>39654</v>
      </c>
      <c r="B5893">
        <v>7.3</v>
      </c>
    </row>
    <row r="5894" spans="1:2">
      <c r="A5894" s="52">
        <v>39657</v>
      </c>
      <c r="B5894">
        <v>7.22</v>
      </c>
    </row>
    <row r="5895" spans="1:2">
      <c r="A5895" s="52">
        <v>39658</v>
      </c>
      <c r="B5895">
        <v>7.22</v>
      </c>
    </row>
    <row r="5896" spans="1:2">
      <c r="A5896" s="52">
        <v>39659</v>
      </c>
      <c r="B5896">
        <v>7.24</v>
      </c>
    </row>
    <row r="5897" spans="1:2">
      <c r="A5897" s="52">
        <v>39660</v>
      </c>
      <c r="B5897">
        <v>7.21</v>
      </c>
    </row>
    <row r="5898" spans="1:2">
      <c r="A5898" s="52">
        <v>39661</v>
      </c>
      <c r="B5898">
        <v>7.18</v>
      </c>
    </row>
    <row r="5899" spans="1:2">
      <c r="A5899" s="52">
        <v>39664</v>
      </c>
      <c r="B5899">
        <v>7.2</v>
      </c>
    </row>
    <row r="5900" spans="1:2">
      <c r="A5900" s="52">
        <v>39665</v>
      </c>
      <c r="B5900">
        <v>7.24</v>
      </c>
    </row>
    <row r="5901" spans="1:2">
      <c r="A5901" s="52">
        <v>39666</v>
      </c>
      <c r="B5901">
        <v>7.3</v>
      </c>
    </row>
    <row r="5902" spans="1:2">
      <c r="A5902" s="52">
        <v>39667</v>
      </c>
      <c r="B5902">
        <v>7.17</v>
      </c>
    </row>
    <row r="5903" spans="1:2">
      <c r="A5903" s="52">
        <v>39668</v>
      </c>
      <c r="B5903">
        <v>7.17</v>
      </c>
    </row>
    <row r="5904" spans="1:2">
      <c r="A5904" s="52">
        <v>39671</v>
      </c>
      <c r="B5904">
        <v>7.23</v>
      </c>
    </row>
    <row r="5905" spans="1:2">
      <c r="A5905" s="52">
        <v>39672</v>
      </c>
      <c r="B5905">
        <v>7.17</v>
      </c>
    </row>
    <row r="5906" spans="1:2">
      <c r="A5906" s="52">
        <v>39673</v>
      </c>
      <c r="B5906">
        <v>7.19</v>
      </c>
    </row>
    <row r="5907" spans="1:2">
      <c r="A5907" s="52">
        <v>39674</v>
      </c>
      <c r="B5907">
        <v>7.15</v>
      </c>
    </row>
    <row r="5908" spans="1:2">
      <c r="A5908" s="52">
        <v>39675</v>
      </c>
      <c r="B5908">
        <v>7.11</v>
      </c>
    </row>
    <row r="5909" spans="1:2">
      <c r="A5909" s="52">
        <v>39678</v>
      </c>
      <c r="B5909">
        <v>7.08</v>
      </c>
    </row>
    <row r="5910" spans="1:2">
      <c r="A5910" s="52">
        <v>39679</v>
      </c>
      <c r="B5910">
        <v>7.11</v>
      </c>
    </row>
    <row r="5911" spans="1:2">
      <c r="A5911" s="52">
        <v>39680</v>
      </c>
      <c r="B5911">
        <v>7.1</v>
      </c>
    </row>
    <row r="5912" spans="1:2">
      <c r="A5912" s="52">
        <v>39681</v>
      </c>
      <c r="B5912">
        <v>7.12</v>
      </c>
    </row>
    <row r="5913" spans="1:2">
      <c r="A5913" s="52">
        <v>39682</v>
      </c>
      <c r="B5913">
        <v>7.14</v>
      </c>
    </row>
    <row r="5914" spans="1:2">
      <c r="A5914" s="52">
        <v>39685</v>
      </c>
      <c r="B5914">
        <v>7.09</v>
      </c>
    </row>
    <row r="5915" spans="1:2">
      <c r="A5915" s="52">
        <v>39686</v>
      </c>
      <c r="B5915">
        <v>7.1</v>
      </c>
    </row>
    <row r="5916" spans="1:2">
      <c r="A5916" s="52">
        <v>39687</v>
      </c>
      <c r="B5916">
        <v>7.07</v>
      </c>
    </row>
    <row r="5917" spans="1:2">
      <c r="A5917" s="52">
        <v>39688</v>
      </c>
      <c r="B5917">
        <v>7.08</v>
      </c>
    </row>
    <row r="5918" spans="1:2">
      <c r="A5918" s="52">
        <v>39689</v>
      </c>
      <c r="B5918">
        <v>7.12</v>
      </c>
    </row>
    <row r="5919" spans="1:2">
      <c r="A5919" s="52">
        <v>39692</v>
      </c>
      <c r="B5919" t="s">
        <v>7113</v>
      </c>
    </row>
    <row r="5920" spans="1:2">
      <c r="A5920" s="52">
        <v>39693</v>
      </c>
      <c r="B5920">
        <v>7.07</v>
      </c>
    </row>
    <row r="5921" spans="1:2">
      <c r="A5921" s="52">
        <v>39694</v>
      </c>
      <c r="B5921">
        <v>7.03</v>
      </c>
    </row>
    <row r="5922" spans="1:2">
      <c r="A5922" s="52">
        <v>39695</v>
      </c>
      <c r="B5922">
        <v>7.01</v>
      </c>
    </row>
    <row r="5923" spans="1:2">
      <c r="A5923" s="52">
        <v>39696</v>
      </c>
      <c r="B5923">
        <v>7.03</v>
      </c>
    </row>
    <row r="5924" spans="1:2">
      <c r="A5924" s="52">
        <v>39699</v>
      </c>
      <c r="B5924">
        <v>7.03</v>
      </c>
    </row>
    <row r="5925" spans="1:2">
      <c r="A5925" s="52">
        <v>39700</v>
      </c>
      <c r="B5925">
        <v>6.97</v>
      </c>
    </row>
    <row r="5926" spans="1:2">
      <c r="A5926" s="52">
        <v>39701</v>
      </c>
      <c r="B5926">
        <v>7.02</v>
      </c>
    </row>
    <row r="5927" spans="1:2">
      <c r="A5927" s="52">
        <v>39702</v>
      </c>
      <c r="B5927">
        <v>7.05</v>
      </c>
    </row>
    <row r="5928" spans="1:2">
      <c r="A5928" s="52">
        <v>39703</v>
      </c>
      <c r="B5928">
        <v>7.17</v>
      </c>
    </row>
    <row r="5929" spans="1:2">
      <c r="A5929" s="52">
        <v>39706</v>
      </c>
      <c r="B5929">
        <v>7.13</v>
      </c>
    </row>
    <row r="5930" spans="1:2">
      <c r="A5930" s="52">
        <v>39707</v>
      </c>
      <c r="B5930">
        <v>7.16</v>
      </c>
    </row>
    <row r="5931" spans="1:2">
      <c r="A5931" s="52">
        <v>39708</v>
      </c>
      <c r="B5931">
        <v>7.25</v>
      </c>
    </row>
    <row r="5932" spans="1:2">
      <c r="A5932" s="52">
        <v>39709</v>
      </c>
      <c r="B5932">
        <v>7.33</v>
      </c>
    </row>
    <row r="5933" spans="1:2">
      <c r="A5933" s="52">
        <v>39710</v>
      </c>
      <c r="B5933">
        <v>7.55</v>
      </c>
    </row>
    <row r="5934" spans="1:2">
      <c r="A5934" s="52">
        <v>39713</v>
      </c>
      <c r="B5934">
        <v>7.61</v>
      </c>
    </row>
    <row r="5935" spans="1:2">
      <c r="A5935" s="52">
        <v>39714</v>
      </c>
      <c r="B5935">
        <v>7.62</v>
      </c>
    </row>
    <row r="5936" spans="1:2">
      <c r="A5936" s="52">
        <v>39715</v>
      </c>
      <c r="B5936">
        <v>7.58</v>
      </c>
    </row>
    <row r="5937" spans="1:2">
      <c r="A5937" s="52">
        <v>39716</v>
      </c>
      <c r="B5937">
        <v>7.74</v>
      </c>
    </row>
    <row r="5938" spans="1:2">
      <c r="A5938" s="52">
        <v>39717</v>
      </c>
      <c r="B5938">
        <v>7.73</v>
      </c>
    </row>
    <row r="5939" spans="1:2">
      <c r="A5939" s="52">
        <v>39720</v>
      </c>
      <c r="B5939">
        <v>7.62</v>
      </c>
    </row>
    <row r="5940" spans="1:2">
      <c r="A5940" s="52">
        <v>39721</v>
      </c>
      <c r="B5940">
        <v>7.85</v>
      </c>
    </row>
    <row r="5941" spans="1:2">
      <c r="A5941" s="52">
        <v>39722</v>
      </c>
      <c r="B5941">
        <v>7.87</v>
      </c>
    </row>
    <row r="5942" spans="1:2">
      <c r="A5942" s="52">
        <v>39723</v>
      </c>
      <c r="B5942">
        <v>7.97</v>
      </c>
    </row>
    <row r="5943" spans="1:2">
      <c r="A5943" s="52">
        <v>39724</v>
      </c>
      <c r="B5943">
        <v>7.98</v>
      </c>
    </row>
    <row r="5944" spans="1:2">
      <c r="A5944" s="52">
        <v>39727</v>
      </c>
      <c r="B5944">
        <v>7.91</v>
      </c>
    </row>
    <row r="5945" spans="1:2">
      <c r="A5945" s="52">
        <v>39728</v>
      </c>
      <c r="B5945">
        <v>8.0500000000000007</v>
      </c>
    </row>
    <row r="5946" spans="1:2">
      <c r="A5946" s="52">
        <v>39729</v>
      </c>
      <c r="B5946">
        <v>8.2100000000000009</v>
      </c>
    </row>
    <row r="5947" spans="1:2">
      <c r="A5947" s="52">
        <v>39730</v>
      </c>
      <c r="B5947">
        <v>8.32</v>
      </c>
    </row>
    <row r="5948" spans="1:2">
      <c r="A5948" s="52">
        <v>39731</v>
      </c>
      <c r="B5948">
        <v>8.75</v>
      </c>
    </row>
    <row r="5949" spans="1:2">
      <c r="A5949" s="52">
        <v>39734</v>
      </c>
      <c r="B5949" t="s">
        <v>7113</v>
      </c>
    </row>
    <row r="5950" spans="1:2">
      <c r="A5950" s="52">
        <v>39735</v>
      </c>
      <c r="B5950">
        <v>8.86</v>
      </c>
    </row>
    <row r="5951" spans="1:2">
      <c r="A5951" s="52">
        <v>39736</v>
      </c>
      <c r="B5951">
        <v>8.98</v>
      </c>
    </row>
    <row r="5952" spans="1:2">
      <c r="A5952" s="52">
        <v>39737</v>
      </c>
      <c r="B5952">
        <v>9.08</v>
      </c>
    </row>
    <row r="5953" spans="1:2">
      <c r="A5953" s="52">
        <v>39738</v>
      </c>
      <c r="B5953">
        <v>9.43</v>
      </c>
    </row>
    <row r="5954" spans="1:2">
      <c r="A5954" s="52">
        <v>39741</v>
      </c>
      <c r="B5954">
        <v>9.43</v>
      </c>
    </row>
    <row r="5955" spans="1:2">
      <c r="A5955" s="52">
        <v>39742</v>
      </c>
      <c r="B5955">
        <v>9.36</v>
      </c>
    </row>
    <row r="5956" spans="1:2">
      <c r="A5956" s="52">
        <v>39743</v>
      </c>
      <c r="B5956">
        <v>9.25</v>
      </c>
    </row>
    <row r="5957" spans="1:2">
      <c r="A5957" s="52">
        <v>39744</v>
      </c>
      <c r="B5957">
        <v>9.11</v>
      </c>
    </row>
    <row r="5958" spans="1:2">
      <c r="A5958" s="52">
        <v>39745</v>
      </c>
      <c r="B5958">
        <v>9.3000000000000007</v>
      </c>
    </row>
    <row r="5959" spans="1:2">
      <c r="A5959" s="52">
        <v>39748</v>
      </c>
      <c r="B5959">
        <v>9.39</v>
      </c>
    </row>
    <row r="5960" spans="1:2">
      <c r="A5960" s="52">
        <v>39749</v>
      </c>
      <c r="B5960">
        <v>9.48</v>
      </c>
    </row>
    <row r="5961" spans="1:2">
      <c r="A5961" s="52">
        <v>39750</v>
      </c>
      <c r="B5961">
        <v>9.51</v>
      </c>
    </row>
    <row r="5962" spans="1:2">
      <c r="A5962" s="52">
        <v>39751</v>
      </c>
      <c r="B5962">
        <v>9.52</v>
      </c>
    </row>
    <row r="5963" spans="1:2">
      <c r="A5963" s="52">
        <v>39752</v>
      </c>
      <c r="B5963">
        <v>9.5399999999999991</v>
      </c>
    </row>
    <row r="5964" spans="1:2">
      <c r="A5964" s="52">
        <v>39755</v>
      </c>
      <c r="B5964">
        <v>9.49</v>
      </c>
    </row>
    <row r="5965" spans="1:2">
      <c r="A5965" s="52">
        <v>39756</v>
      </c>
      <c r="B5965">
        <v>9.3699999999999992</v>
      </c>
    </row>
    <row r="5966" spans="1:2">
      <c r="A5966" s="52">
        <v>39757</v>
      </c>
      <c r="B5966">
        <v>9.26</v>
      </c>
    </row>
    <row r="5967" spans="1:2">
      <c r="A5967" s="52">
        <v>39758</v>
      </c>
      <c r="B5967">
        <v>9.25</v>
      </c>
    </row>
    <row r="5968" spans="1:2">
      <c r="A5968" s="52">
        <v>39759</v>
      </c>
      <c r="B5968">
        <v>9.2799999999999994</v>
      </c>
    </row>
    <row r="5969" spans="1:2">
      <c r="A5969" s="52">
        <v>39762</v>
      </c>
      <c r="B5969">
        <v>9.2200000000000006</v>
      </c>
    </row>
    <row r="5970" spans="1:2">
      <c r="A5970" s="52">
        <v>39763</v>
      </c>
      <c r="B5970" t="s">
        <v>7113</v>
      </c>
    </row>
    <row r="5971" spans="1:2">
      <c r="A5971" s="52">
        <v>39764</v>
      </c>
      <c r="B5971">
        <v>9.16</v>
      </c>
    </row>
    <row r="5972" spans="1:2">
      <c r="A5972" s="52">
        <v>39765</v>
      </c>
      <c r="B5972">
        <v>9.3800000000000008</v>
      </c>
    </row>
    <row r="5973" spans="1:2">
      <c r="A5973" s="52">
        <v>39766</v>
      </c>
      <c r="B5973">
        <v>9.2799999999999994</v>
      </c>
    </row>
    <row r="5974" spans="1:2">
      <c r="A5974" s="52">
        <v>39769</v>
      </c>
      <c r="B5974">
        <v>9.26</v>
      </c>
    </row>
    <row r="5975" spans="1:2">
      <c r="A5975" s="52">
        <v>39770</v>
      </c>
      <c r="B5975">
        <v>9.24</v>
      </c>
    </row>
    <row r="5976" spans="1:2">
      <c r="A5976" s="52">
        <v>39771</v>
      </c>
      <c r="B5976">
        <v>9.11</v>
      </c>
    </row>
    <row r="5977" spans="1:2">
      <c r="A5977" s="52">
        <v>39772</v>
      </c>
      <c r="B5977">
        <v>9.02</v>
      </c>
    </row>
    <row r="5978" spans="1:2">
      <c r="A5978" s="52">
        <v>39773</v>
      </c>
      <c r="B5978">
        <v>9.08</v>
      </c>
    </row>
    <row r="5979" spans="1:2">
      <c r="A5979" s="52">
        <v>39776</v>
      </c>
      <c r="B5979">
        <v>9.2100000000000009</v>
      </c>
    </row>
    <row r="5980" spans="1:2">
      <c r="A5980" s="52">
        <v>39777</v>
      </c>
      <c r="B5980">
        <v>9.1199999999999992</v>
      </c>
    </row>
    <row r="5981" spans="1:2">
      <c r="A5981" s="52">
        <v>39778</v>
      </c>
      <c r="B5981">
        <v>9.0500000000000007</v>
      </c>
    </row>
    <row r="5982" spans="1:2">
      <c r="A5982" s="52">
        <v>39779</v>
      </c>
      <c r="B5982" t="s">
        <v>7113</v>
      </c>
    </row>
    <row r="5983" spans="1:2">
      <c r="A5983" s="52">
        <v>39780</v>
      </c>
      <c r="B5983">
        <v>9.0299999999999994</v>
      </c>
    </row>
    <row r="5984" spans="1:2">
      <c r="A5984" s="52">
        <v>39783</v>
      </c>
      <c r="B5984">
        <v>8.84</v>
      </c>
    </row>
    <row r="5985" spans="1:2">
      <c r="A5985" s="52">
        <v>39784</v>
      </c>
      <c r="B5985">
        <v>8.7899999999999991</v>
      </c>
    </row>
    <row r="5986" spans="1:2">
      <c r="A5986" s="52">
        <v>39785</v>
      </c>
      <c r="B5986">
        <v>8.8000000000000007</v>
      </c>
    </row>
    <row r="5987" spans="1:2">
      <c r="A5987" s="52">
        <v>39786</v>
      </c>
      <c r="B5987">
        <v>8.7100000000000009</v>
      </c>
    </row>
    <row r="5988" spans="1:2">
      <c r="A5988" s="52">
        <v>39787</v>
      </c>
      <c r="B5988">
        <v>8.74</v>
      </c>
    </row>
    <row r="5989" spans="1:2">
      <c r="A5989" s="52">
        <v>39790</v>
      </c>
      <c r="B5989">
        <v>8.7899999999999991</v>
      </c>
    </row>
    <row r="5990" spans="1:2">
      <c r="A5990" s="52">
        <v>39791</v>
      </c>
      <c r="B5990">
        <v>8.73</v>
      </c>
    </row>
    <row r="5991" spans="1:2">
      <c r="A5991" s="52">
        <v>39792</v>
      </c>
      <c r="B5991">
        <v>8.6999999999999993</v>
      </c>
    </row>
    <row r="5992" spans="1:2">
      <c r="A5992" s="52">
        <v>39793</v>
      </c>
      <c r="B5992">
        <v>8.7100000000000009</v>
      </c>
    </row>
    <row r="5993" spans="1:2">
      <c r="A5993" s="52">
        <v>39794</v>
      </c>
      <c r="B5993">
        <v>8.68</v>
      </c>
    </row>
    <row r="5994" spans="1:2">
      <c r="A5994" s="52">
        <v>39797</v>
      </c>
      <c r="B5994">
        <v>8.6300000000000008</v>
      </c>
    </row>
    <row r="5995" spans="1:2">
      <c r="A5995" s="52">
        <v>39798</v>
      </c>
      <c r="B5995">
        <v>8.48</v>
      </c>
    </row>
    <row r="5996" spans="1:2">
      <c r="A5996" s="52">
        <v>39799</v>
      </c>
      <c r="B5996">
        <v>8.2200000000000006</v>
      </c>
    </row>
    <row r="5997" spans="1:2">
      <c r="A5997" s="52">
        <v>39800</v>
      </c>
      <c r="B5997">
        <v>8.11</v>
      </c>
    </row>
    <row r="5998" spans="1:2">
      <c r="A5998" s="52">
        <v>39801</v>
      </c>
      <c r="B5998">
        <v>8.07</v>
      </c>
    </row>
    <row r="5999" spans="1:2">
      <c r="A5999" s="52">
        <v>39804</v>
      </c>
      <c r="B5999">
        <v>8.09</v>
      </c>
    </row>
    <row r="6000" spans="1:2">
      <c r="A6000" s="52">
        <v>39805</v>
      </c>
      <c r="B6000">
        <v>8.1199999999999992</v>
      </c>
    </row>
    <row r="6001" spans="1:2">
      <c r="A6001" s="52">
        <v>39806</v>
      </c>
      <c r="B6001">
        <v>8.1</v>
      </c>
    </row>
    <row r="6002" spans="1:2">
      <c r="A6002" s="52">
        <v>39807</v>
      </c>
      <c r="B6002" t="s">
        <v>7113</v>
      </c>
    </row>
    <row r="6003" spans="1:2">
      <c r="A6003" s="52">
        <v>39808</v>
      </c>
      <c r="B6003">
        <v>8.06</v>
      </c>
    </row>
    <row r="6004" spans="1:2">
      <c r="A6004" s="52">
        <v>39811</v>
      </c>
      <c r="B6004">
        <v>8.0500000000000007</v>
      </c>
    </row>
    <row r="6005" spans="1:2">
      <c r="A6005" s="52">
        <v>39812</v>
      </c>
      <c r="B6005">
        <v>7.97</v>
      </c>
    </row>
    <row r="6006" spans="1:2">
      <c r="A6006" s="52">
        <v>39813</v>
      </c>
      <c r="B6006">
        <v>8.07</v>
      </c>
    </row>
    <row r="6007" spans="1:2">
      <c r="A6007" s="52">
        <v>39814</v>
      </c>
      <c r="B6007" t="s">
        <v>7113</v>
      </c>
    </row>
    <row r="6008" spans="1:2">
      <c r="A6008" s="52">
        <v>39815</v>
      </c>
      <c r="B6008">
        <v>8.18</v>
      </c>
    </row>
    <row r="6009" spans="1:2">
      <c r="A6009" s="52">
        <v>39818</v>
      </c>
      <c r="B6009">
        <v>8.31</v>
      </c>
    </row>
    <row r="6010" spans="1:2">
      <c r="A6010" s="52">
        <v>39819</v>
      </c>
      <c r="B6010">
        <v>8.2799999999999994</v>
      </c>
    </row>
    <row r="6011" spans="1:2">
      <c r="A6011" s="52">
        <v>39820</v>
      </c>
      <c r="B6011">
        <v>8.23</v>
      </c>
    </row>
    <row r="6012" spans="1:2">
      <c r="A6012" s="52">
        <v>39821</v>
      </c>
      <c r="B6012">
        <v>8.18</v>
      </c>
    </row>
    <row r="6013" spans="1:2">
      <c r="A6013" s="52">
        <v>39822</v>
      </c>
      <c r="B6013">
        <v>8.15</v>
      </c>
    </row>
    <row r="6014" spans="1:2">
      <c r="A6014" s="52">
        <v>39825</v>
      </c>
      <c r="B6014">
        <v>8.0500000000000007</v>
      </c>
    </row>
    <row r="6015" spans="1:2">
      <c r="A6015" s="52">
        <v>39826</v>
      </c>
      <c r="B6015">
        <v>8.0500000000000007</v>
      </c>
    </row>
    <row r="6016" spans="1:2">
      <c r="A6016" s="52">
        <v>39827</v>
      </c>
      <c r="B6016">
        <v>7.92</v>
      </c>
    </row>
    <row r="6017" spans="1:2">
      <c r="A6017" s="52">
        <v>39828</v>
      </c>
      <c r="B6017">
        <v>7.91</v>
      </c>
    </row>
    <row r="6018" spans="1:2">
      <c r="A6018" s="52">
        <v>39829</v>
      </c>
      <c r="B6018">
        <v>7.91</v>
      </c>
    </row>
    <row r="6019" spans="1:2">
      <c r="A6019" s="52">
        <v>39832</v>
      </c>
      <c r="B6019" t="s">
        <v>7113</v>
      </c>
    </row>
    <row r="6020" spans="1:2">
      <c r="A6020" s="52">
        <v>39833</v>
      </c>
      <c r="B6020">
        <v>7.95</v>
      </c>
    </row>
    <row r="6021" spans="1:2">
      <c r="A6021" s="52">
        <v>39834</v>
      </c>
      <c r="B6021">
        <v>8.14</v>
      </c>
    </row>
    <row r="6022" spans="1:2">
      <c r="A6022" s="52">
        <v>39835</v>
      </c>
      <c r="B6022">
        <v>8.24</v>
      </c>
    </row>
    <row r="6023" spans="1:2">
      <c r="A6023" s="52">
        <v>39836</v>
      </c>
      <c r="B6023">
        <v>8.2799999999999994</v>
      </c>
    </row>
    <row r="6024" spans="1:2">
      <c r="A6024" s="52">
        <v>39839</v>
      </c>
      <c r="B6024">
        <v>8.3000000000000007</v>
      </c>
    </row>
    <row r="6025" spans="1:2">
      <c r="A6025" s="52">
        <v>39840</v>
      </c>
      <c r="B6025">
        <v>8.06</v>
      </c>
    </row>
    <row r="6026" spans="1:2">
      <c r="A6026" s="52">
        <v>39841</v>
      </c>
      <c r="B6026">
        <v>8.1999999999999993</v>
      </c>
    </row>
    <row r="6027" spans="1:2">
      <c r="A6027" s="52">
        <v>39842</v>
      </c>
      <c r="B6027">
        <v>8.2799999999999994</v>
      </c>
    </row>
    <row r="6028" spans="1:2">
      <c r="A6028" s="52">
        <v>39843</v>
      </c>
      <c r="B6028">
        <v>8.25</v>
      </c>
    </row>
    <row r="6029" spans="1:2">
      <c r="A6029" s="52">
        <v>39846</v>
      </c>
      <c r="B6029">
        <v>8.09</v>
      </c>
    </row>
    <row r="6030" spans="1:2">
      <c r="A6030" s="52">
        <v>39847</v>
      </c>
      <c r="B6030">
        <v>8.2100000000000009</v>
      </c>
    </row>
    <row r="6031" spans="1:2">
      <c r="A6031" s="52">
        <v>39848</v>
      </c>
      <c r="B6031">
        <v>8.24</v>
      </c>
    </row>
    <row r="6032" spans="1:2">
      <c r="A6032" s="52">
        <v>39849</v>
      </c>
      <c r="B6032">
        <v>8.18</v>
      </c>
    </row>
    <row r="6033" spans="1:2">
      <c r="A6033" s="52">
        <v>39850</v>
      </c>
      <c r="B6033">
        <v>8.18</v>
      </c>
    </row>
    <row r="6034" spans="1:2">
      <c r="A6034" s="52">
        <v>39853</v>
      </c>
      <c r="B6034">
        <v>8.16</v>
      </c>
    </row>
    <row r="6035" spans="1:2">
      <c r="A6035" s="52">
        <v>39854</v>
      </c>
      <c r="B6035">
        <v>7.98</v>
      </c>
    </row>
    <row r="6036" spans="1:2">
      <c r="A6036" s="52">
        <v>39855</v>
      </c>
      <c r="B6036">
        <v>7.88</v>
      </c>
    </row>
    <row r="6037" spans="1:2">
      <c r="A6037" s="52">
        <v>39856</v>
      </c>
      <c r="B6037">
        <v>7.91</v>
      </c>
    </row>
    <row r="6038" spans="1:2">
      <c r="A6038" s="52">
        <v>39857</v>
      </c>
      <c r="B6038">
        <v>8.1300000000000008</v>
      </c>
    </row>
    <row r="6039" spans="1:2">
      <c r="A6039" s="52">
        <v>39860</v>
      </c>
      <c r="B6039" t="s">
        <v>7113</v>
      </c>
    </row>
    <row r="6040" spans="1:2">
      <c r="A6040" s="52">
        <v>39861</v>
      </c>
      <c r="B6040">
        <v>7.92</v>
      </c>
    </row>
    <row r="6041" spans="1:2">
      <c r="A6041" s="52">
        <v>39862</v>
      </c>
      <c r="B6041">
        <v>7.95</v>
      </c>
    </row>
    <row r="6042" spans="1:2">
      <c r="A6042" s="52">
        <v>39863</v>
      </c>
      <c r="B6042">
        <v>8.1199999999999992</v>
      </c>
    </row>
    <row r="6043" spans="1:2">
      <c r="A6043" s="52">
        <v>39864</v>
      </c>
      <c r="B6043">
        <v>8.0299999999999994</v>
      </c>
    </row>
    <row r="6044" spans="1:2">
      <c r="A6044" s="52">
        <v>39867</v>
      </c>
      <c r="B6044">
        <v>8.02</v>
      </c>
    </row>
    <row r="6045" spans="1:2">
      <c r="A6045" s="52">
        <v>39868</v>
      </c>
      <c r="B6045">
        <v>8.0299999999999994</v>
      </c>
    </row>
    <row r="6046" spans="1:2">
      <c r="A6046" s="52">
        <v>39869</v>
      </c>
      <c r="B6046">
        <v>8.1300000000000008</v>
      </c>
    </row>
    <row r="6047" spans="1:2">
      <c r="A6047" s="52">
        <v>39870</v>
      </c>
      <c r="B6047">
        <v>8.2100000000000009</v>
      </c>
    </row>
    <row r="6048" spans="1:2">
      <c r="A6048" s="52">
        <v>39871</v>
      </c>
      <c r="B6048">
        <v>8.24</v>
      </c>
    </row>
    <row r="6049" spans="1:2">
      <c r="A6049" s="52">
        <v>39874</v>
      </c>
      <c r="B6049">
        <v>8.1999999999999993</v>
      </c>
    </row>
    <row r="6050" spans="1:2">
      <c r="A6050" s="52">
        <v>39875</v>
      </c>
      <c r="B6050">
        <v>8.27</v>
      </c>
    </row>
    <row r="6051" spans="1:2">
      <c r="A6051" s="52">
        <v>39876</v>
      </c>
      <c r="B6051">
        <v>8.32</v>
      </c>
    </row>
    <row r="6052" spans="1:2">
      <c r="A6052" s="52">
        <v>39877</v>
      </c>
      <c r="B6052">
        <v>8.17</v>
      </c>
    </row>
    <row r="6053" spans="1:2">
      <c r="A6053" s="52">
        <v>39878</v>
      </c>
      <c r="B6053">
        <v>8.18</v>
      </c>
    </row>
    <row r="6054" spans="1:2">
      <c r="A6054" s="52">
        <v>39881</v>
      </c>
      <c r="B6054">
        <v>8.2899999999999991</v>
      </c>
    </row>
    <row r="6055" spans="1:2">
      <c r="A6055" s="52">
        <v>39882</v>
      </c>
      <c r="B6055">
        <v>8.44</v>
      </c>
    </row>
    <row r="6056" spans="1:2">
      <c r="A6056" s="52">
        <v>39883</v>
      </c>
      <c r="B6056">
        <v>8.4</v>
      </c>
    </row>
    <row r="6057" spans="1:2">
      <c r="A6057" s="52">
        <v>39884</v>
      </c>
      <c r="B6057">
        <v>8.41</v>
      </c>
    </row>
    <row r="6058" spans="1:2">
      <c r="A6058" s="52">
        <v>39885</v>
      </c>
      <c r="B6058">
        <v>8.4499999999999993</v>
      </c>
    </row>
    <row r="6059" spans="1:2">
      <c r="A6059" s="52">
        <v>39888</v>
      </c>
      <c r="B6059">
        <v>8.5399999999999991</v>
      </c>
    </row>
    <row r="6060" spans="1:2">
      <c r="A6060" s="52">
        <v>39889</v>
      </c>
      <c r="B6060">
        <v>8.6199999999999992</v>
      </c>
    </row>
    <row r="6061" spans="1:2">
      <c r="A6061" s="52">
        <v>39890</v>
      </c>
      <c r="B6061">
        <v>8.39</v>
      </c>
    </row>
    <row r="6062" spans="1:2">
      <c r="A6062" s="52">
        <v>39891</v>
      </c>
      <c r="B6062">
        <v>8.4499999999999993</v>
      </c>
    </row>
    <row r="6063" spans="1:2">
      <c r="A6063" s="52">
        <v>39892</v>
      </c>
      <c r="B6063">
        <v>8.51</v>
      </c>
    </row>
    <row r="6064" spans="1:2">
      <c r="A6064" s="52">
        <v>39895</v>
      </c>
      <c r="B6064">
        <v>8.56</v>
      </c>
    </row>
    <row r="6065" spans="1:2">
      <c r="A6065" s="52">
        <v>39896</v>
      </c>
      <c r="B6065">
        <v>8.48</v>
      </c>
    </row>
    <row r="6066" spans="1:2">
      <c r="A6066" s="52">
        <v>39897</v>
      </c>
      <c r="B6066">
        <v>8.6</v>
      </c>
    </row>
    <row r="6067" spans="1:2">
      <c r="A6067" s="52">
        <v>39898</v>
      </c>
      <c r="B6067">
        <v>8.52</v>
      </c>
    </row>
    <row r="6068" spans="1:2">
      <c r="A6068" s="52">
        <v>39899</v>
      </c>
      <c r="B6068">
        <v>8.5</v>
      </c>
    </row>
    <row r="6069" spans="1:2">
      <c r="A6069" s="52">
        <v>39902</v>
      </c>
      <c r="B6069">
        <v>8.48</v>
      </c>
    </row>
    <row r="6070" spans="1:2">
      <c r="A6070" s="52">
        <v>39903</v>
      </c>
      <c r="B6070">
        <v>8.4499999999999993</v>
      </c>
    </row>
    <row r="6071" spans="1:2">
      <c r="A6071" s="52">
        <v>39904</v>
      </c>
      <c r="B6071">
        <v>8.3800000000000008</v>
      </c>
    </row>
    <row r="6072" spans="1:2">
      <c r="A6072" s="52">
        <v>39905</v>
      </c>
      <c r="B6072">
        <v>8.4600000000000009</v>
      </c>
    </row>
    <row r="6073" spans="1:2">
      <c r="A6073" s="52">
        <v>39906</v>
      </c>
      <c r="B6073">
        <v>8.59</v>
      </c>
    </row>
    <row r="6074" spans="1:2">
      <c r="A6074" s="52">
        <v>39909</v>
      </c>
      <c r="B6074">
        <v>8.6300000000000008</v>
      </c>
    </row>
    <row r="6075" spans="1:2">
      <c r="A6075" s="52">
        <v>39910</v>
      </c>
      <c r="B6075">
        <v>8.6</v>
      </c>
    </row>
    <row r="6076" spans="1:2">
      <c r="A6076" s="52">
        <v>39911</v>
      </c>
      <c r="B6076">
        <v>8.5</v>
      </c>
    </row>
    <row r="6077" spans="1:2">
      <c r="A6077" s="52">
        <v>39912</v>
      </c>
      <c r="B6077">
        <v>8.57</v>
      </c>
    </row>
    <row r="6078" spans="1:2">
      <c r="A6078" s="52">
        <v>39913</v>
      </c>
      <c r="B6078" t="s">
        <v>7113</v>
      </c>
    </row>
    <row r="6079" spans="1:2">
      <c r="A6079" s="52">
        <v>39916</v>
      </c>
      <c r="B6079">
        <v>8.48</v>
      </c>
    </row>
    <row r="6080" spans="1:2">
      <c r="A6080" s="52">
        <v>39917</v>
      </c>
      <c r="B6080">
        <v>8.4</v>
      </c>
    </row>
    <row r="6081" spans="1:2">
      <c r="A6081" s="52">
        <v>39918</v>
      </c>
      <c r="B6081">
        <v>8.35</v>
      </c>
    </row>
    <row r="6082" spans="1:2">
      <c r="A6082" s="52">
        <v>39919</v>
      </c>
      <c r="B6082">
        <v>8.3800000000000008</v>
      </c>
    </row>
    <row r="6083" spans="1:2">
      <c r="A6083" s="52">
        <v>39920</v>
      </c>
      <c r="B6083">
        <v>8.41</v>
      </c>
    </row>
    <row r="6084" spans="1:2">
      <c r="A6084" s="52">
        <v>39923</v>
      </c>
      <c r="B6084">
        <v>8.23</v>
      </c>
    </row>
    <row r="6085" spans="1:2">
      <c r="A6085" s="52">
        <v>39924</v>
      </c>
      <c r="B6085">
        <v>8.24</v>
      </c>
    </row>
    <row r="6086" spans="1:2">
      <c r="A6086" s="52">
        <v>39925</v>
      </c>
      <c r="B6086">
        <v>8.31</v>
      </c>
    </row>
    <row r="6087" spans="1:2">
      <c r="A6087" s="52">
        <v>39926</v>
      </c>
      <c r="B6087">
        <v>8.26</v>
      </c>
    </row>
    <row r="6088" spans="1:2">
      <c r="A6088" s="52">
        <v>39927</v>
      </c>
      <c r="B6088">
        <v>8.2799999999999994</v>
      </c>
    </row>
    <row r="6089" spans="1:2">
      <c r="A6089" s="52">
        <v>39930</v>
      </c>
      <c r="B6089">
        <v>8.25</v>
      </c>
    </row>
    <row r="6090" spans="1:2">
      <c r="A6090" s="52">
        <v>39931</v>
      </c>
      <c r="B6090">
        <v>8.2899999999999991</v>
      </c>
    </row>
    <row r="6091" spans="1:2">
      <c r="A6091" s="52">
        <v>39932</v>
      </c>
      <c r="B6091">
        <v>8.2899999999999991</v>
      </c>
    </row>
    <row r="6092" spans="1:2">
      <c r="A6092" s="52">
        <v>39933</v>
      </c>
      <c r="B6092">
        <v>8.24</v>
      </c>
    </row>
    <row r="6093" spans="1:2">
      <c r="A6093" s="52">
        <v>39934</v>
      </c>
      <c r="B6093">
        <v>8.2200000000000006</v>
      </c>
    </row>
    <row r="6094" spans="1:2">
      <c r="A6094" s="52">
        <v>39937</v>
      </c>
      <c r="B6094">
        <v>8.17</v>
      </c>
    </row>
    <row r="6095" spans="1:2">
      <c r="A6095" s="52">
        <v>39938</v>
      </c>
      <c r="B6095">
        <v>8.1300000000000008</v>
      </c>
    </row>
    <row r="6096" spans="1:2">
      <c r="A6096" s="52">
        <v>39939</v>
      </c>
      <c r="B6096">
        <v>8.09</v>
      </c>
    </row>
    <row r="6097" spans="1:2">
      <c r="A6097" s="52">
        <v>39940</v>
      </c>
      <c r="B6097">
        <v>8.19</v>
      </c>
    </row>
    <row r="6098" spans="1:2">
      <c r="A6098" s="52">
        <v>39941</v>
      </c>
      <c r="B6098">
        <v>8.14</v>
      </c>
    </row>
    <row r="6099" spans="1:2">
      <c r="A6099" s="52">
        <v>39944</v>
      </c>
      <c r="B6099">
        <v>8.0500000000000007</v>
      </c>
    </row>
    <row r="6100" spans="1:2">
      <c r="A6100" s="52">
        <v>39945</v>
      </c>
      <c r="B6100">
        <v>8.0299999999999994</v>
      </c>
    </row>
    <row r="6101" spans="1:2">
      <c r="A6101" s="52">
        <v>39946</v>
      </c>
      <c r="B6101">
        <v>7.97</v>
      </c>
    </row>
    <row r="6102" spans="1:2">
      <c r="A6102" s="52">
        <v>39947</v>
      </c>
      <c r="B6102">
        <v>7.97</v>
      </c>
    </row>
    <row r="6103" spans="1:2">
      <c r="A6103" s="52">
        <v>39948</v>
      </c>
      <c r="B6103">
        <v>7.99</v>
      </c>
    </row>
    <row r="6104" spans="1:2">
      <c r="A6104" s="52">
        <v>39951</v>
      </c>
      <c r="B6104">
        <v>8.07</v>
      </c>
    </row>
    <row r="6105" spans="1:2">
      <c r="A6105" s="52">
        <v>39952</v>
      </c>
      <c r="B6105">
        <v>8.0399999999999991</v>
      </c>
    </row>
    <row r="6106" spans="1:2">
      <c r="A6106" s="52">
        <v>39953</v>
      </c>
      <c r="B6106">
        <v>7.93</v>
      </c>
    </row>
    <row r="6107" spans="1:2">
      <c r="A6107" s="52">
        <v>39954</v>
      </c>
      <c r="B6107">
        <v>8.0500000000000007</v>
      </c>
    </row>
    <row r="6108" spans="1:2">
      <c r="A6108" s="52">
        <v>39955</v>
      </c>
      <c r="B6108">
        <v>8.11</v>
      </c>
    </row>
    <row r="6109" spans="1:2">
      <c r="A6109" s="52">
        <v>39958</v>
      </c>
      <c r="B6109" t="s">
        <v>7113</v>
      </c>
    </row>
    <row r="6110" spans="1:2">
      <c r="A6110" s="52">
        <v>39959</v>
      </c>
      <c r="B6110">
        <v>8.1199999999999992</v>
      </c>
    </row>
    <row r="6111" spans="1:2">
      <c r="A6111" s="52">
        <v>39960</v>
      </c>
      <c r="B6111">
        <v>8.19</v>
      </c>
    </row>
    <row r="6112" spans="1:2">
      <c r="A6112" s="52">
        <v>39961</v>
      </c>
      <c r="B6112">
        <v>8.0500000000000007</v>
      </c>
    </row>
    <row r="6113" spans="1:2">
      <c r="A6113" s="52">
        <v>39962</v>
      </c>
      <c r="B6113">
        <v>7.76</v>
      </c>
    </row>
    <row r="6114" spans="1:2">
      <c r="A6114" s="52">
        <v>39965</v>
      </c>
      <c r="B6114">
        <v>7.97</v>
      </c>
    </row>
    <row r="6115" spans="1:2">
      <c r="A6115" s="52">
        <v>39966</v>
      </c>
      <c r="B6115">
        <v>7.79</v>
      </c>
    </row>
    <row r="6116" spans="1:2">
      <c r="A6116" s="52">
        <v>39967</v>
      </c>
      <c r="B6116">
        <v>7.66</v>
      </c>
    </row>
    <row r="6117" spans="1:2">
      <c r="A6117" s="52">
        <v>39968</v>
      </c>
      <c r="B6117">
        <v>7.77</v>
      </c>
    </row>
    <row r="6118" spans="1:2">
      <c r="A6118" s="52">
        <v>39969</v>
      </c>
      <c r="B6118">
        <v>7.79</v>
      </c>
    </row>
    <row r="6119" spans="1:2">
      <c r="A6119" s="52">
        <v>39972</v>
      </c>
      <c r="B6119">
        <v>7.72</v>
      </c>
    </row>
    <row r="6120" spans="1:2">
      <c r="A6120" s="52">
        <v>39973</v>
      </c>
      <c r="B6120">
        <v>7.71</v>
      </c>
    </row>
    <row r="6121" spans="1:2">
      <c r="A6121" s="52">
        <v>39974</v>
      </c>
      <c r="B6121">
        <v>7.75</v>
      </c>
    </row>
    <row r="6122" spans="1:2">
      <c r="A6122" s="52">
        <v>39975</v>
      </c>
      <c r="B6122">
        <v>7.67</v>
      </c>
    </row>
    <row r="6123" spans="1:2">
      <c r="A6123" s="52">
        <v>39976</v>
      </c>
      <c r="B6123">
        <v>7.6</v>
      </c>
    </row>
    <row r="6124" spans="1:2">
      <c r="A6124" s="52">
        <v>39979</v>
      </c>
      <c r="B6124">
        <v>7.52</v>
      </c>
    </row>
    <row r="6125" spans="1:2">
      <c r="A6125" s="52">
        <v>39980</v>
      </c>
      <c r="B6125">
        <v>7.41</v>
      </c>
    </row>
    <row r="6126" spans="1:2">
      <c r="A6126" s="52">
        <v>39981</v>
      </c>
      <c r="B6126">
        <v>7.35</v>
      </c>
    </row>
    <row r="6127" spans="1:2">
      <c r="A6127" s="52">
        <v>39982</v>
      </c>
      <c r="B6127">
        <v>7.47</v>
      </c>
    </row>
    <row r="6128" spans="1:2">
      <c r="A6128" s="52">
        <v>39983</v>
      </c>
      <c r="B6128">
        <v>7.33</v>
      </c>
    </row>
    <row r="6129" spans="1:2">
      <c r="A6129" s="52">
        <v>39986</v>
      </c>
      <c r="B6129">
        <v>7.23</v>
      </c>
    </row>
    <row r="6130" spans="1:2">
      <c r="A6130" s="52">
        <v>39987</v>
      </c>
      <c r="B6130">
        <v>7.18</v>
      </c>
    </row>
    <row r="6131" spans="1:2">
      <c r="A6131" s="52">
        <v>39988</v>
      </c>
      <c r="B6131">
        <v>7.24</v>
      </c>
    </row>
    <row r="6132" spans="1:2">
      <c r="A6132" s="52">
        <v>39989</v>
      </c>
      <c r="B6132">
        <v>7.19</v>
      </c>
    </row>
    <row r="6133" spans="1:2">
      <c r="A6133" s="52">
        <v>39990</v>
      </c>
      <c r="B6133">
        <v>7.17</v>
      </c>
    </row>
    <row r="6134" spans="1:2">
      <c r="A6134" s="52">
        <v>39993</v>
      </c>
      <c r="B6134">
        <v>7.2</v>
      </c>
    </row>
    <row r="6135" spans="1:2">
      <c r="A6135" s="52">
        <v>39994</v>
      </c>
      <c r="B6135">
        <v>7.17</v>
      </c>
    </row>
    <row r="6136" spans="1:2">
      <c r="A6136" s="52">
        <v>39995</v>
      </c>
      <c r="B6136">
        <v>7.2</v>
      </c>
    </row>
    <row r="6137" spans="1:2">
      <c r="A6137" s="52">
        <v>39996</v>
      </c>
      <c r="B6137">
        <v>7.14</v>
      </c>
    </row>
    <row r="6138" spans="1:2">
      <c r="A6138" s="52">
        <v>39997</v>
      </c>
      <c r="B6138" t="s">
        <v>7113</v>
      </c>
    </row>
    <row r="6139" spans="1:2">
      <c r="A6139" s="52">
        <v>40000</v>
      </c>
      <c r="B6139">
        <v>7.18</v>
      </c>
    </row>
    <row r="6140" spans="1:2">
      <c r="A6140" s="52">
        <v>40001</v>
      </c>
      <c r="B6140">
        <v>7.13</v>
      </c>
    </row>
    <row r="6141" spans="1:2">
      <c r="A6141" s="52">
        <v>40002</v>
      </c>
      <c r="B6141">
        <v>6.99</v>
      </c>
    </row>
    <row r="6142" spans="1:2">
      <c r="A6142" s="52">
        <v>40003</v>
      </c>
      <c r="B6142">
        <v>7.15</v>
      </c>
    </row>
    <row r="6143" spans="1:2">
      <c r="A6143" s="52">
        <v>40004</v>
      </c>
      <c r="B6143">
        <v>7.03</v>
      </c>
    </row>
    <row r="6144" spans="1:2">
      <c r="A6144" s="52">
        <v>40007</v>
      </c>
      <c r="B6144">
        <v>7.08</v>
      </c>
    </row>
    <row r="6145" spans="1:2">
      <c r="A6145" s="52">
        <v>40008</v>
      </c>
      <c r="B6145">
        <v>7.18</v>
      </c>
    </row>
    <row r="6146" spans="1:2">
      <c r="A6146" s="52">
        <v>40009</v>
      </c>
      <c r="B6146">
        <v>7.26</v>
      </c>
    </row>
    <row r="6147" spans="1:2">
      <c r="A6147" s="52">
        <v>40010</v>
      </c>
      <c r="B6147">
        <v>7.19</v>
      </c>
    </row>
    <row r="6148" spans="1:2">
      <c r="A6148" s="52">
        <v>40011</v>
      </c>
      <c r="B6148">
        <v>7.23</v>
      </c>
    </row>
    <row r="6149" spans="1:2">
      <c r="A6149" s="52">
        <v>40014</v>
      </c>
      <c r="B6149">
        <v>7.16</v>
      </c>
    </row>
    <row r="6150" spans="1:2">
      <c r="A6150" s="52">
        <v>40015</v>
      </c>
      <c r="B6150">
        <v>7.05</v>
      </c>
    </row>
    <row r="6151" spans="1:2">
      <c r="A6151" s="52">
        <v>40016</v>
      </c>
      <c r="B6151">
        <v>7.11</v>
      </c>
    </row>
    <row r="6152" spans="1:2">
      <c r="A6152" s="52">
        <v>40017</v>
      </c>
      <c r="B6152">
        <v>7.2</v>
      </c>
    </row>
    <row r="6153" spans="1:2">
      <c r="A6153" s="52">
        <v>40018</v>
      </c>
      <c r="B6153">
        <v>7.11</v>
      </c>
    </row>
    <row r="6154" spans="1:2">
      <c r="A6154" s="52">
        <v>40021</v>
      </c>
      <c r="B6154">
        <v>7.15</v>
      </c>
    </row>
    <row r="6155" spans="1:2">
      <c r="A6155" s="52">
        <v>40022</v>
      </c>
      <c r="B6155">
        <v>7.04</v>
      </c>
    </row>
    <row r="6156" spans="1:2">
      <c r="A6156" s="52">
        <v>40023</v>
      </c>
      <c r="B6156">
        <v>6.92</v>
      </c>
    </row>
    <row r="6157" spans="1:2">
      <c r="A6157" s="52">
        <v>40024</v>
      </c>
      <c r="B6157">
        <v>6.8</v>
      </c>
    </row>
    <row r="6158" spans="1:2">
      <c r="A6158" s="52">
        <v>40025</v>
      </c>
      <c r="B6158">
        <v>6.63</v>
      </c>
    </row>
    <row r="6159" spans="1:2">
      <c r="A6159" s="52">
        <v>40028</v>
      </c>
      <c r="B6159">
        <v>6.7</v>
      </c>
    </row>
    <row r="6160" spans="1:2">
      <c r="A6160" s="52">
        <v>40029</v>
      </c>
      <c r="B6160">
        <v>6.69</v>
      </c>
    </row>
    <row r="6161" spans="1:2">
      <c r="A6161" s="52">
        <v>40030</v>
      </c>
      <c r="B6161">
        <v>6.75</v>
      </c>
    </row>
    <row r="6162" spans="1:2">
      <c r="A6162" s="52">
        <v>40031</v>
      </c>
      <c r="B6162">
        <v>6.69</v>
      </c>
    </row>
    <row r="6163" spans="1:2">
      <c r="A6163" s="52">
        <v>40032</v>
      </c>
      <c r="B6163">
        <v>6.74</v>
      </c>
    </row>
    <row r="6164" spans="1:2">
      <c r="A6164" s="52">
        <v>40035</v>
      </c>
      <c r="B6164">
        <v>6.65</v>
      </c>
    </row>
    <row r="6165" spans="1:2">
      <c r="A6165" s="52">
        <v>40036</v>
      </c>
      <c r="B6165">
        <v>6.59</v>
      </c>
    </row>
    <row r="6166" spans="1:2">
      <c r="A6166" s="52">
        <v>40037</v>
      </c>
      <c r="B6166">
        <v>6.69</v>
      </c>
    </row>
    <row r="6167" spans="1:2">
      <c r="A6167" s="52">
        <v>40038</v>
      </c>
      <c r="B6167">
        <v>6.58</v>
      </c>
    </row>
    <row r="6168" spans="1:2">
      <c r="A6168" s="52">
        <v>40039</v>
      </c>
      <c r="B6168">
        <v>6.57</v>
      </c>
    </row>
    <row r="6169" spans="1:2">
      <c r="A6169" s="52">
        <v>40042</v>
      </c>
      <c r="B6169">
        <v>6.56</v>
      </c>
    </row>
    <row r="6170" spans="1:2">
      <c r="A6170" s="52">
        <v>40043</v>
      </c>
      <c r="B6170">
        <v>6.58</v>
      </c>
    </row>
    <row r="6171" spans="1:2">
      <c r="A6171" s="52">
        <v>40044</v>
      </c>
      <c r="B6171">
        <v>6.55</v>
      </c>
    </row>
    <row r="6172" spans="1:2">
      <c r="A6172" s="52">
        <v>40045</v>
      </c>
      <c r="B6172">
        <v>6.51</v>
      </c>
    </row>
    <row r="6173" spans="1:2">
      <c r="A6173" s="52">
        <v>40046</v>
      </c>
      <c r="B6173">
        <v>6.62</v>
      </c>
    </row>
    <row r="6174" spans="1:2">
      <c r="A6174" s="52">
        <v>40049</v>
      </c>
      <c r="B6174">
        <v>6.53</v>
      </c>
    </row>
    <row r="6175" spans="1:2">
      <c r="A6175" s="52">
        <v>40050</v>
      </c>
      <c r="B6175">
        <v>6.46</v>
      </c>
    </row>
    <row r="6176" spans="1:2">
      <c r="A6176" s="52">
        <v>40051</v>
      </c>
      <c r="B6176">
        <v>6.42</v>
      </c>
    </row>
    <row r="6177" spans="1:2">
      <c r="A6177" s="52">
        <v>40052</v>
      </c>
      <c r="B6177">
        <v>6.43</v>
      </c>
    </row>
    <row r="6178" spans="1:2">
      <c r="A6178" s="52">
        <v>40053</v>
      </c>
      <c r="B6178">
        <v>6.41</v>
      </c>
    </row>
    <row r="6179" spans="1:2">
      <c r="A6179" s="52">
        <v>40056</v>
      </c>
      <c r="B6179">
        <v>6.38</v>
      </c>
    </row>
    <row r="6180" spans="1:2">
      <c r="A6180" s="52">
        <v>40057</v>
      </c>
      <c r="B6180">
        <v>6.39</v>
      </c>
    </row>
    <row r="6181" spans="1:2">
      <c r="A6181" s="52">
        <v>40058</v>
      </c>
      <c r="B6181">
        <v>6.28</v>
      </c>
    </row>
    <row r="6182" spans="1:2">
      <c r="A6182" s="52">
        <v>40059</v>
      </c>
      <c r="B6182">
        <v>6.33</v>
      </c>
    </row>
    <row r="6183" spans="1:2">
      <c r="A6183" s="52">
        <v>40060</v>
      </c>
      <c r="B6183">
        <v>6.45</v>
      </c>
    </row>
    <row r="6184" spans="1:2">
      <c r="A6184" s="52">
        <v>40063</v>
      </c>
      <c r="B6184" t="s">
        <v>7113</v>
      </c>
    </row>
    <row r="6185" spans="1:2">
      <c r="A6185" s="52">
        <v>40064</v>
      </c>
      <c r="B6185">
        <v>6.45</v>
      </c>
    </row>
    <row r="6186" spans="1:2">
      <c r="A6186" s="52">
        <v>40065</v>
      </c>
      <c r="B6186">
        <v>6.49</v>
      </c>
    </row>
    <row r="6187" spans="1:2">
      <c r="A6187" s="52">
        <v>40066</v>
      </c>
      <c r="B6187">
        <v>6.32</v>
      </c>
    </row>
    <row r="6188" spans="1:2">
      <c r="A6188" s="52">
        <v>40067</v>
      </c>
      <c r="B6188">
        <v>6.31</v>
      </c>
    </row>
    <row r="6189" spans="1:2">
      <c r="A6189" s="52">
        <v>40070</v>
      </c>
      <c r="B6189">
        <v>6.36</v>
      </c>
    </row>
    <row r="6190" spans="1:2">
      <c r="A6190" s="52">
        <v>40071</v>
      </c>
      <c r="B6190">
        <v>6.4</v>
      </c>
    </row>
    <row r="6191" spans="1:2">
      <c r="A6191" s="52">
        <v>40072</v>
      </c>
      <c r="B6191">
        <v>6.39</v>
      </c>
    </row>
    <row r="6192" spans="1:2">
      <c r="A6192" s="52">
        <v>40073</v>
      </c>
      <c r="B6192">
        <v>6.29</v>
      </c>
    </row>
    <row r="6193" spans="1:2">
      <c r="A6193" s="52">
        <v>40074</v>
      </c>
      <c r="B6193">
        <v>6.34</v>
      </c>
    </row>
    <row r="6194" spans="1:2">
      <c r="A6194" s="52">
        <v>40077</v>
      </c>
      <c r="B6194">
        <v>6.35</v>
      </c>
    </row>
    <row r="6195" spans="1:2">
      <c r="A6195" s="52">
        <v>40078</v>
      </c>
      <c r="B6195">
        <v>6.3</v>
      </c>
    </row>
    <row r="6196" spans="1:2">
      <c r="A6196" s="52">
        <v>40079</v>
      </c>
      <c r="B6196">
        <v>6.28</v>
      </c>
    </row>
    <row r="6197" spans="1:2">
      <c r="A6197" s="52">
        <v>40080</v>
      </c>
      <c r="B6197">
        <v>6.26</v>
      </c>
    </row>
    <row r="6198" spans="1:2">
      <c r="A6198" s="52">
        <v>40081</v>
      </c>
      <c r="B6198">
        <v>6.17</v>
      </c>
    </row>
    <row r="6199" spans="1:2">
      <c r="A6199" s="52">
        <v>40084</v>
      </c>
      <c r="B6199">
        <v>6.12</v>
      </c>
    </row>
    <row r="6200" spans="1:2">
      <c r="A6200" s="52">
        <v>40085</v>
      </c>
      <c r="B6200">
        <v>6.12</v>
      </c>
    </row>
    <row r="6201" spans="1:2">
      <c r="A6201" s="52">
        <v>40086</v>
      </c>
      <c r="B6201">
        <v>6.17</v>
      </c>
    </row>
    <row r="6202" spans="1:2">
      <c r="A6202" s="52">
        <v>40087</v>
      </c>
      <c r="B6202">
        <v>6.11</v>
      </c>
    </row>
    <row r="6203" spans="1:2">
      <c r="A6203" s="52">
        <v>40088</v>
      </c>
      <c r="B6203">
        <v>6.17</v>
      </c>
    </row>
    <row r="6204" spans="1:2">
      <c r="A6204" s="52">
        <v>40091</v>
      </c>
      <c r="B6204">
        <v>6.19</v>
      </c>
    </row>
    <row r="6205" spans="1:2">
      <c r="A6205" s="52">
        <v>40092</v>
      </c>
      <c r="B6205">
        <v>6.21</v>
      </c>
    </row>
    <row r="6206" spans="1:2">
      <c r="A6206" s="52">
        <v>40093</v>
      </c>
      <c r="B6206">
        <v>6.13</v>
      </c>
    </row>
    <row r="6207" spans="1:2">
      <c r="A6207" s="52">
        <v>40094</v>
      </c>
      <c r="B6207">
        <v>6.23</v>
      </c>
    </row>
    <row r="6208" spans="1:2">
      <c r="A6208" s="52">
        <v>40095</v>
      </c>
      <c r="B6208">
        <v>6.36</v>
      </c>
    </row>
    <row r="6209" spans="1:2">
      <c r="A6209" s="52">
        <v>40098</v>
      </c>
      <c r="B6209" t="s">
        <v>7113</v>
      </c>
    </row>
    <row r="6210" spans="1:2">
      <c r="A6210" s="52">
        <v>40099</v>
      </c>
      <c r="B6210">
        <v>6.29</v>
      </c>
    </row>
    <row r="6211" spans="1:2">
      <c r="A6211" s="52">
        <v>40100</v>
      </c>
      <c r="B6211">
        <v>6.41</v>
      </c>
    </row>
    <row r="6212" spans="1:2">
      <c r="A6212" s="52">
        <v>40101</v>
      </c>
      <c r="B6212">
        <v>6.45</v>
      </c>
    </row>
    <row r="6213" spans="1:2">
      <c r="A6213" s="52">
        <v>40102</v>
      </c>
      <c r="B6213">
        <v>6.36</v>
      </c>
    </row>
    <row r="6214" spans="1:2">
      <c r="A6214" s="52">
        <v>40105</v>
      </c>
      <c r="B6214">
        <v>6.32</v>
      </c>
    </row>
    <row r="6215" spans="1:2">
      <c r="A6215" s="52">
        <v>40106</v>
      </c>
      <c r="B6215">
        <v>6.26</v>
      </c>
    </row>
    <row r="6216" spans="1:2">
      <c r="A6216" s="52">
        <v>40107</v>
      </c>
      <c r="B6216">
        <v>6.31</v>
      </c>
    </row>
    <row r="6217" spans="1:2">
      <c r="A6217" s="52">
        <v>40108</v>
      </c>
      <c r="B6217">
        <v>6.32</v>
      </c>
    </row>
    <row r="6218" spans="1:2">
      <c r="A6218" s="52">
        <v>40109</v>
      </c>
      <c r="B6218">
        <v>6.31</v>
      </c>
    </row>
    <row r="6219" spans="1:2">
      <c r="A6219" s="52">
        <v>40112</v>
      </c>
      <c r="B6219">
        <v>6.42</v>
      </c>
    </row>
    <row r="6220" spans="1:2">
      <c r="A6220" s="52">
        <v>40113</v>
      </c>
      <c r="B6220">
        <v>6.33</v>
      </c>
    </row>
    <row r="6221" spans="1:2">
      <c r="A6221" s="52">
        <v>40114</v>
      </c>
      <c r="B6221">
        <v>6.29</v>
      </c>
    </row>
    <row r="6222" spans="1:2">
      <c r="A6222" s="52">
        <v>40115</v>
      </c>
      <c r="B6222">
        <v>6.39</v>
      </c>
    </row>
    <row r="6223" spans="1:2">
      <c r="A6223" s="52">
        <v>40116</v>
      </c>
      <c r="B6223">
        <v>6.27</v>
      </c>
    </row>
    <row r="6224" spans="1:2">
      <c r="A6224" s="52">
        <v>40119</v>
      </c>
      <c r="B6224">
        <v>6.3</v>
      </c>
    </row>
    <row r="6225" spans="1:2">
      <c r="A6225" s="52">
        <v>40120</v>
      </c>
      <c r="B6225">
        <v>6.37</v>
      </c>
    </row>
    <row r="6226" spans="1:2">
      <c r="A6226" s="52">
        <v>40121</v>
      </c>
      <c r="B6226">
        <v>6.46</v>
      </c>
    </row>
    <row r="6227" spans="1:2">
      <c r="A6227" s="52">
        <v>40122</v>
      </c>
      <c r="B6227">
        <v>6.43</v>
      </c>
    </row>
    <row r="6228" spans="1:2">
      <c r="A6228" s="52">
        <v>40123</v>
      </c>
      <c r="B6228">
        <v>6.4</v>
      </c>
    </row>
    <row r="6229" spans="1:2">
      <c r="A6229" s="52">
        <v>40126</v>
      </c>
      <c r="B6229">
        <v>6.41</v>
      </c>
    </row>
    <row r="6230" spans="1:2">
      <c r="A6230" s="52">
        <v>40127</v>
      </c>
      <c r="B6230">
        <v>6.42</v>
      </c>
    </row>
    <row r="6231" spans="1:2">
      <c r="A6231" s="52">
        <v>40128</v>
      </c>
      <c r="B6231" t="s">
        <v>7113</v>
      </c>
    </row>
    <row r="6232" spans="1:2">
      <c r="A6232" s="52">
        <v>40129</v>
      </c>
      <c r="B6232">
        <v>6.39</v>
      </c>
    </row>
    <row r="6233" spans="1:2">
      <c r="A6233" s="52">
        <v>40130</v>
      </c>
      <c r="B6233">
        <v>6.36</v>
      </c>
    </row>
    <row r="6234" spans="1:2">
      <c r="A6234" s="52">
        <v>40133</v>
      </c>
      <c r="B6234">
        <v>6.25</v>
      </c>
    </row>
    <row r="6235" spans="1:2">
      <c r="A6235" s="52">
        <v>40134</v>
      </c>
      <c r="B6235">
        <v>6.25</v>
      </c>
    </row>
    <row r="6236" spans="1:2">
      <c r="A6236" s="52">
        <v>40135</v>
      </c>
      <c r="B6236">
        <v>6.3</v>
      </c>
    </row>
    <row r="6237" spans="1:2">
      <c r="A6237" s="52">
        <v>40136</v>
      </c>
      <c r="B6237">
        <v>6.27</v>
      </c>
    </row>
    <row r="6238" spans="1:2">
      <c r="A6238" s="52">
        <v>40137</v>
      </c>
      <c r="B6238">
        <v>6.29</v>
      </c>
    </row>
    <row r="6239" spans="1:2">
      <c r="A6239" s="52">
        <v>40140</v>
      </c>
      <c r="B6239">
        <v>6.29</v>
      </c>
    </row>
    <row r="6240" spans="1:2">
      <c r="A6240" s="52">
        <v>40141</v>
      </c>
      <c r="B6240">
        <v>6.25</v>
      </c>
    </row>
    <row r="6241" spans="1:2">
      <c r="A6241" s="52">
        <v>40142</v>
      </c>
      <c r="B6241">
        <v>6.23</v>
      </c>
    </row>
    <row r="6242" spans="1:2">
      <c r="A6242" s="52">
        <v>40143</v>
      </c>
      <c r="B6242" t="s">
        <v>7113</v>
      </c>
    </row>
    <row r="6243" spans="1:2">
      <c r="A6243" s="52">
        <v>40144</v>
      </c>
      <c r="B6243">
        <v>6.2</v>
      </c>
    </row>
    <row r="6244" spans="1:2">
      <c r="A6244" s="52">
        <v>40147</v>
      </c>
      <c r="B6244">
        <v>6.2</v>
      </c>
    </row>
    <row r="6245" spans="1:2">
      <c r="A6245" s="52">
        <v>40148</v>
      </c>
      <c r="B6245">
        <v>6.28</v>
      </c>
    </row>
    <row r="6246" spans="1:2">
      <c r="A6246" s="52">
        <v>40149</v>
      </c>
      <c r="B6246">
        <v>6.27</v>
      </c>
    </row>
    <row r="6247" spans="1:2">
      <c r="A6247" s="52">
        <v>40150</v>
      </c>
      <c r="B6247">
        <v>6.32</v>
      </c>
    </row>
    <row r="6248" spans="1:2">
      <c r="A6248" s="52">
        <v>40151</v>
      </c>
      <c r="B6248">
        <v>6.39</v>
      </c>
    </row>
    <row r="6249" spans="1:2">
      <c r="A6249" s="52">
        <v>40154</v>
      </c>
      <c r="B6249">
        <v>6.37</v>
      </c>
    </row>
    <row r="6250" spans="1:2">
      <c r="A6250" s="52">
        <v>40155</v>
      </c>
      <c r="B6250">
        <v>6.32</v>
      </c>
    </row>
    <row r="6251" spans="1:2">
      <c r="A6251" s="52">
        <v>40156</v>
      </c>
      <c r="B6251">
        <v>6.34</v>
      </c>
    </row>
    <row r="6252" spans="1:2">
      <c r="A6252" s="52">
        <v>40157</v>
      </c>
      <c r="B6252">
        <v>6.42</v>
      </c>
    </row>
    <row r="6253" spans="1:2">
      <c r="A6253" s="52">
        <v>40158</v>
      </c>
      <c r="B6253">
        <v>6.41</v>
      </c>
    </row>
    <row r="6254" spans="1:2">
      <c r="A6254" s="52">
        <v>40161</v>
      </c>
      <c r="B6254">
        <v>6.35</v>
      </c>
    </row>
    <row r="6255" spans="1:2">
      <c r="A6255" s="52">
        <v>40162</v>
      </c>
      <c r="B6255">
        <v>6.4</v>
      </c>
    </row>
    <row r="6256" spans="1:2">
      <c r="A6256" s="52">
        <v>40163</v>
      </c>
      <c r="B6256">
        <v>6.38</v>
      </c>
    </row>
    <row r="6257" spans="1:2">
      <c r="A6257" s="52">
        <v>40164</v>
      </c>
      <c r="B6257">
        <v>6.25</v>
      </c>
    </row>
    <row r="6258" spans="1:2">
      <c r="A6258" s="52">
        <v>40165</v>
      </c>
      <c r="B6258">
        <v>6.28</v>
      </c>
    </row>
    <row r="6259" spans="1:2">
      <c r="A6259" s="52">
        <v>40168</v>
      </c>
      <c r="B6259">
        <v>6.38</v>
      </c>
    </row>
    <row r="6260" spans="1:2">
      <c r="A6260" s="52">
        <v>40169</v>
      </c>
      <c r="B6260">
        <v>6.41</v>
      </c>
    </row>
    <row r="6261" spans="1:2">
      <c r="A6261" s="52">
        <v>40170</v>
      </c>
      <c r="B6261">
        <v>6.4</v>
      </c>
    </row>
    <row r="6262" spans="1:2">
      <c r="A6262" s="52">
        <v>40171</v>
      </c>
      <c r="B6262">
        <v>6.47</v>
      </c>
    </row>
    <row r="6263" spans="1:2">
      <c r="A6263" s="52">
        <v>40172</v>
      </c>
      <c r="B6263" t="s">
        <v>7113</v>
      </c>
    </row>
    <row r="6264" spans="1:2">
      <c r="A6264" s="52">
        <v>40175</v>
      </c>
      <c r="B6264">
        <v>6.49</v>
      </c>
    </row>
    <row r="6265" spans="1:2">
      <c r="A6265" s="52">
        <v>40176</v>
      </c>
      <c r="B6265">
        <v>6.41</v>
      </c>
    </row>
    <row r="6266" spans="1:2">
      <c r="A6266" s="52">
        <v>40177</v>
      </c>
      <c r="B6266">
        <v>6.36</v>
      </c>
    </row>
    <row r="6267" spans="1:2">
      <c r="A6267" s="52">
        <v>40178</v>
      </c>
      <c r="B6267">
        <v>6.39</v>
      </c>
    </row>
    <row r="6268" spans="1:2">
      <c r="A6268" s="52">
        <v>40179</v>
      </c>
      <c r="B6268" t="s">
        <v>7113</v>
      </c>
    </row>
    <row r="6269" spans="1:2">
      <c r="A6269" s="52">
        <v>40182</v>
      </c>
      <c r="B6269">
        <v>6.39</v>
      </c>
    </row>
    <row r="6270" spans="1:2">
      <c r="A6270" s="52">
        <v>40183</v>
      </c>
      <c r="B6270">
        <v>6.3</v>
      </c>
    </row>
    <row r="6271" spans="1:2">
      <c r="A6271" s="52">
        <v>40184</v>
      </c>
      <c r="B6271">
        <v>6.34</v>
      </c>
    </row>
    <row r="6272" spans="1:2">
      <c r="A6272" s="52">
        <v>40185</v>
      </c>
      <c r="B6272">
        <v>6.33</v>
      </c>
    </row>
    <row r="6273" spans="1:2">
      <c r="A6273" s="52">
        <v>40186</v>
      </c>
      <c r="B6273">
        <v>6.32</v>
      </c>
    </row>
    <row r="6274" spans="1:2">
      <c r="A6274" s="52">
        <v>40189</v>
      </c>
      <c r="B6274">
        <v>6.32</v>
      </c>
    </row>
    <row r="6275" spans="1:2">
      <c r="A6275" s="52">
        <v>40190</v>
      </c>
      <c r="B6275">
        <v>6.22</v>
      </c>
    </row>
    <row r="6276" spans="1:2">
      <c r="A6276" s="52">
        <v>40191</v>
      </c>
      <c r="B6276">
        <v>6.3</v>
      </c>
    </row>
    <row r="6277" spans="1:2">
      <c r="A6277" s="52">
        <v>40192</v>
      </c>
      <c r="B6277">
        <v>6.22</v>
      </c>
    </row>
    <row r="6278" spans="1:2">
      <c r="A6278" s="52">
        <v>40193</v>
      </c>
      <c r="B6278">
        <v>6.18</v>
      </c>
    </row>
    <row r="6279" spans="1:2">
      <c r="A6279" s="52">
        <v>40196</v>
      </c>
      <c r="B6279" t="s">
        <v>7113</v>
      </c>
    </row>
    <row r="6280" spans="1:2">
      <c r="A6280" s="52">
        <v>40197</v>
      </c>
      <c r="B6280">
        <v>6.21</v>
      </c>
    </row>
    <row r="6281" spans="1:2">
      <c r="A6281" s="52">
        <v>40198</v>
      </c>
      <c r="B6281">
        <v>6.16</v>
      </c>
    </row>
    <row r="6282" spans="1:2">
      <c r="A6282" s="52">
        <v>40199</v>
      </c>
      <c r="B6282">
        <v>6.13</v>
      </c>
    </row>
    <row r="6283" spans="1:2">
      <c r="A6283" s="52">
        <v>40200</v>
      </c>
      <c r="B6283">
        <v>6.15</v>
      </c>
    </row>
    <row r="6284" spans="1:2">
      <c r="A6284" s="52">
        <v>40203</v>
      </c>
      <c r="B6284">
        <v>6.22</v>
      </c>
    </row>
    <row r="6285" spans="1:2">
      <c r="A6285" s="52">
        <v>40204</v>
      </c>
      <c r="B6285">
        <v>6.24</v>
      </c>
    </row>
    <row r="6286" spans="1:2">
      <c r="A6286" s="52">
        <v>40205</v>
      </c>
      <c r="B6286">
        <v>6.23</v>
      </c>
    </row>
    <row r="6287" spans="1:2">
      <c r="A6287" s="52">
        <v>40206</v>
      </c>
      <c r="B6287">
        <v>6.25</v>
      </c>
    </row>
    <row r="6288" spans="1:2">
      <c r="A6288" s="52">
        <v>40207</v>
      </c>
      <c r="B6288">
        <v>6.2</v>
      </c>
    </row>
    <row r="6289" spans="1:2">
      <c r="A6289" s="52">
        <v>40210</v>
      </c>
      <c r="B6289">
        <v>6.25</v>
      </c>
    </row>
    <row r="6290" spans="1:2">
      <c r="A6290" s="52">
        <v>40211</v>
      </c>
      <c r="B6290">
        <v>6.23</v>
      </c>
    </row>
    <row r="6291" spans="1:2">
      <c r="A6291" s="52">
        <v>40212</v>
      </c>
      <c r="B6291">
        <v>6.31</v>
      </c>
    </row>
    <row r="6292" spans="1:2">
      <c r="A6292" s="52">
        <v>40213</v>
      </c>
      <c r="B6292">
        <v>6.24</v>
      </c>
    </row>
    <row r="6293" spans="1:2">
      <c r="A6293" s="52">
        <v>40214</v>
      </c>
      <c r="B6293">
        <v>6.21</v>
      </c>
    </row>
    <row r="6294" spans="1:2">
      <c r="A6294" s="52">
        <v>40217</v>
      </c>
      <c r="B6294">
        <v>6.26</v>
      </c>
    </row>
    <row r="6295" spans="1:2">
      <c r="A6295" s="52">
        <v>40218</v>
      </c>
      <c r="B6295">
        <v>6.32</v>
      </c>
    </row>
    <row r="6296" spans="1:2">
      <c r="A6296" s="52">
        <v>40219</v>
      </c>
      <c r="B6296">
        <v>6.38</v>
      </c>
    </row>
    <row r="6297" spans="1:2">
      <c r="A6297" s="52">
        <v>40220</v>
      </c>
      <c r="B6297">
        <v>6.43</v>
      </c>
    </row>
    <row r="6298" spans="1:2">
      <c r="A6298" s="52">
        <v>40221</v>
      </c>
      <c r="B6298">
        <v>6.41</v>
      </c>
    </row>
    <row r="6299" spans="1:2">
      <c r="A6299" s="52">
        <v>40224</v>
      </c>
      <c r="B6299" t="s">
        <v>7113</v>
      </c>
    </row>
    <row r="6300" spans="1:2">
      <c r="A6300" s="52">
        <v>40225</v>
      </c>
      <c r="B6300">
        <v>6.39</v>
      </c>
    </row>
    <row r="6301" spans="1:2">
      <c r="A6301" s="52">
        <v>40226</v>
      </c>
      <c r="B6301">
        <v>6.47</v>
      </c>
    </row>
    <row r="6302" spans="1:2">
      <c r="A6302" s="52">
        <v>40227</v>
      </c>
      <c r="B6302">
        <v>6.51</v>
      </c>
    </row>
    <row r="6303" spans="1:2">
      <c r="A6303" s="52">
        <v>40228</v>
      </c>
      <c r="B6303">
        <v>6.43</v>
      </c>
    </row>
    <row r="6304" spans="1:2">
      <c r="A6304" s="52">
        <v>40231</v>
      </c>
      <c r="B6304">
        <v>6.45</v>
      </c>
    </row>
    <row r="6305" spans="1:2">
      <c r="A6305" s="52">
        <v>40232</v>
      </c>
      <c r="B6305">
        <v>6.34</v>
      </c>
    </row>
    <row r="6306" spans="1:2">
      <c r="A6306" s="52">
        <v>40233</v>
      </c>
      <c r="B6306">
        <v>6.35</v>
      </c>
    </row>
    <row r="6307" spans="1:2">
      <c r="A6307" s="52">
        <v>40234</v>
      </c>
      <c r="B6307">
        <v>6.28</v>
      </c>
    </row>
    <row r="6308" spans="1:2">
      <c r="A6308" s="52">
        <v>40235</v>
      </c>
      <c r="B6308">
        <v>6.23</v>
      </c>
    </row>
    <row r="6309" spans="1:2">
      <c r="A6309" s="52">
        <v>40238</v>
      </c>
      <c r="B6309">
        <v>6.26</v>
      </c>
    </row>
    <row r="6310" spans="1:2">
      <c r="A6310" s="52">
        <v>40239</v>
      </c>
      <c r="B6310">
        <v>6.26</v>
      </c>
    </row>
    <row r="6311" spans="1:2">
      <c r="A6311" s="52">
        <v>40240</v>
      </c>
      <c r="B6311">
        <v>6.26</v>
      </c>
    </row>
    <row r="6312" spans="1:2">
      <c r="A6312" s="52">
        <v>40241</v>
      </c>
      <c r="B6312">
        <v>6.23</v>
      </c>
    </row>
    <row r="6313" spans="1:2">
      <c r="A6313" s="52">
        <v>40242</v>
      </c>
      <c r="B6313">
        <v>6.3</v>
      </c>
    </row>
    <row r="6314" spans="1:2">
      <c r="A6314" s="52">
        <v>40245</v>
      </c>
      <c r="B6314">
        <v>6.31</v>
      </c>
    </row>
    <row r="6315" spans="1:2">
      <c r="A6315" s="52">
        <v>40246</v>
      </c>
      <c r="B6315">
        <v>6.32</v>
      </c>
    </row>
    <row r="6316" spans="1:2">
      <c r="A6316" s="52">
        <v>40247</v>
      </c>
      <c r="B6316">
        <v>6.32</v>
      </c>
    </row>
    <row r="6317" spans="1:2">
      <c r="A6317" s="52">
        <v>40248</v>
      </c>
      <c r="B6317">
        <v>6.29</v>
      </c>
    </row>
    <row r="6318" spans="1:2">
      <c r="A6318" s="52">
        <v>40249</v>
      </c>
      <c r="B6318">
        <v>6.26</v>
      </c>
    </row>
    <row r="6319" spans="1:2">
      <c r="A6319" s="52">
        <v>40252</v>
      </c>
      <c r="B6319">
        <v>6.27</v>
      </c>
    </row>
    <row r="6320" spans="1:2">
      <c r="A6320" s="52">
        <v>40253</v>
      </c>
      <c r="B6320">
        <v>6.21</v>
      </c>
    </row>
    <row r="6321" spans="1:2">
      <c r="A6321" s="52">
        <v>40254</v>
      </c>
      <c r="B6321">
        <v>6.18</v>
      </c>
    </row>
    <row r="6322" spans="1:2">
      <c r="A6322" s="52">
        <v>40255</v>
      </c>
      <c r="B6322">
        <v>6.2</v>
      </c>
    </row>
    <row r="6323" spans="1:2">
      <c r="A6323" s="52">
        <v>40256</v>
      </c>
      <c r="B6323">
        <v>6.19</v>
      </c>
    </row>
    <row r="6324" spans="1:2">
      <c r="A6324" s="52">
        <v>40259</v>
      </c>
      <c r="B6324">
        <v>6.17</v>
      </c>
    </row>
    <row r="6325" spans="1:2">
      <c r="A6325" s="52">
        <v>40260</v>
      </c>
      <c r="B6325">
        <v>6.2</v>
      </c>
    </row>
    <row r="6326" spans="1:2">
      <c r="A6326" s="52">
        <v>40261</v>
      </c>
      <c r="B6326">
        <v>6.32</v>
      </c>
    </row>
    <row r="6327" spans="1:2">
      <c r="A6327" s="52">
        <v>40262</v>
      </c>
      <c r="B6327">
        <v>6.38</v>
      </c>
    </row>
    <row r="6328" spans="1:2">
      <c r="A6328" s="52">
        <v>40263</v>
      </c>
      <c r="B6328">
        <v>6.35</v>
      </c>
    </row>
    <row r="6329" spans="1:2">
      <c r="A6329" s="52">
        <v>40266</v>
      </c>
      <c r="B6329">
        <v>6.37</v>
      </c>
    </row>
    <row r="6330" spans="1:2">
      <c r="A6330" s="52">
        <v>40267</v>
      </c>
      <c r="B6330">
        <v>6.36</v>
      </c>
    </row>
    <row r="6331" spans="1:2">
      <c r="A6331" s="52">
        <v>40268</v>
      </c>
      <c r="B6331">
        <v>6.31</v>
      </c>
    </row>
    <row r="6332" spans="1:2">
      <c r="A6332" s="52">
        <v>40269</v>
      </c>
      <c r="B6332">
        <v>6.33</v>
      </c>
    </row>
    <row r="6333" spans="1:2">
      <c r="A6333" s="52">
        <v>40270</v>
      </c>
      <c r="B6333">
        <v>6.4</v>
      </c>
    </row>
    <row r="6334" spans="1:2">
      <c r="A6334" s="52">
        <v>40273</v>
      </c>
      <c r="B6334">
        <v>6.44</v>
      </c>
    </row>
    <row r="6335" spans="1:2">
      <c r="A6335" s="52">
        <v>40274</v>
      </c>
      <c r="B6335">
        <v>6.44</v>
      </c>
    </row>
    <row r="6336" spans="1:2">
      <c r="A6336" s="52">
        <v>40275</v>
      </c>
      <c r="B6336">
        <v>6.33</v>
      </c>
    </row>
    <row r="6337" spans="1:2">
      <c r="A6337" s="52">
        <v>40276</v>
      </c>
      <c r="B6337">
        <v>6.34</v>
      </c>
    </row>
    <row r="6338" spans="1:2">
      <c r="A6338" s="52">
        <v>40277</v>
      </c>
      <c r="B6338">
        <v>6.33</v>
      </c>
    </row>
    <row r="6339" spans="1:2">
      <c r="A6339" s="52">
        <v>40280</v>
      </c>
      <c r="B6339">
        <v>6.27</v>
      </c>
    </row>
    <row r="6340" spans="1:2">
      <c r="A6340" s="52">
        <v>40281</v>
      </c>
      <c r="B6340">
        <v>6.24</v>
      </c>
    </row>
    <row r="6341" spans="1:2">
      <c r="A6341" s="52">
        <v>40282</v>
      </c>
      <c r="B6341">
        <v>6.28</v>
      </c>
    </row>
    <row r="6342" spans="1:2">
      <c r="A6342" s="52">
        <v>40283</v>
      </c>
      <c r="B6342">
        <v>6.28</v>
      </c>
    </row>
    <row r="6343" spans="1:2">
      <c r="A6343" s="52">
        <v>40284</v>
      </c>
      <c r="B6343">
        <v>6.22</v>
      </c>
    </row>
    <row r="6344" spans="1:2">
      <c r="A6344" s="52">
        <v>40287</v>
      </c>
      <c r="B6344">
        <v>6.25</v>
      </c>
    </row>
    <row r="6345" spans="1:2">
      <c r="A6345" s="52">
        <v>40288</v>
      </c>
      <c r="B6345">
        <v>6.22</v>
      </c>
    </row>
    <row r="6346" spans="1:2">
      <c r="A6346" s="52">
        <v>40289</v>
      </c>
      <c r="B6346">
        <v>6.15</v>
      </c>
    </row>
    <row r="6347" spans="1:2">
      <c r="A6347" s="52">
        <v>40290</v>
      </c>
      <c r="B6347">
        <v>6.18</v>
      </c>
    </row>
    <row r="6348" spans="1:2">
      <c r="A6348" s="52">
        <v>40291</v>
      </c>
      <c r="B6348">
        <v>6.21</v>
      </c>
    </row>
    <row r="6349" spans="1:2">
      <c r="A6349" s="52">
        <v>40294</v>
      </c>
      <c r="B6349">
        <v>6.21</v>
      </c>
    </row>
    <row r="6350" spans="1:2">
      <c r="A6350" s="52">
        <v>40295</v>
      </c>
      <c r="B6350">
        <v>6.1</v>
      </c>
    </row>
    <row r="6351" spans="1:2">
      <c r="A6351" s="52">
        <v>40296</v>
      </c>
      <c r="B6351">
        <v>6.18</v>
      </c>
    </row>
    <row r="6352" spans="1:2">
      <c r="A6352" s="52">
        <v>40297</v>
      </c>
      <c r="B6352">
        <v>6.13</v>
      </c>
    </row>
    <row r="6353" spans="1:2">
      <c r="A6353" s="52">
        <v>40298</v>
      </c>
      <c r="B6353">
        <v>6.07</v>
      </c>
    </row>
    <row r="6354" spans="1:2">
      <c r="A6354" s="52">
        <v>40301</v>
      </c>
      <c r="B6354">
        <v>6.09</v>
      </c>
    </row>
    <row r="6355" spans="1:2">
      <c r="A6355" s="52">
        <v>40302</v>
      </c>
      <c r="B6355">
        <v>6.01</v>
      </c>
    </row>
    <row r="6356" spans="1:2">
      <c r="A6356" s="52">
        <v>40303</v>
      </c>
      <c r="B6356">
        <v>5.98</v>
      </c>
    </row>
    <row r="6357" spans="1:2">
      <c r="A6357" s="52">
        <v>40304</v>
      </c>
      <c r="B6357">
        <v>5.82</v>
      </c>
    </row>
    <row r="6358" spans="1:2">
      <c r="A6358" s="52">
        <v>40305</v>
      </c>
      <c r="B6358">
        <v>6</v>
      </c>
    </row>
    <row r="6359" spans="1:2">
      <c r="A6359" s="52">
        <v>40308</v>
      </c>
      <c r="B6359">
        <v>6.1</v>
      </c>
    </row>
    <row r="6360" spans="1:2">
      <c r="A6360" s="52">
        <v>40309</v>
      </c>
      <c r="B6360">
        <v>6.14</v>
      </c>
    </row>
    <row r="6361" spans="1:2">
      <c r="A6361" s="52">
        <v>40310</v>
      </c>
      <c r="B6361">
        <v>6.17</v>
      </c>
    </row>
    <row r="6362" spans="1:2">
      <c r="A6362" s="52">
        <v>40311</v>
      </c>
      <c r="B6362">
        <v>6.15</v>
      </c>
    </row>
    <row r="6363" spans="1:2">
      <c r="A6363" s="52">
        <v>40312</v>
      </c>
      <c r="B6363">
        <v>6.03</v>
      </c>
    </row>
    <row r="6364" spans="1:2">
      <c r="A6364" s="52">
        <v>40315</v>
      </c>
      <c r="B6364">
        <v>6.06</v>
      </c>
    </row>
    <row r="6365" spans="1:2">
      <c r="A6365" s="52">
        <v>40316</v>
      </c>
      <c r="B6365">
        <v>5.99</v>
      </c>
    </row>
    <row r="6366" spans="1:2">
      <c r="A6366" s="52">
        <v>40317</v>
      </c>
      <c r="B6366">
        <v>6.01</v>
      </c>
    </row>
    <row r="6367" spans="1:2">
      <c r="A6367" s="52">
        <v>40318</v>
      </c>
      <c r="B6367">
        <v>5.99</v>
      </c>
    </row>
    <row r="6368" spans="1:2">
      <c r="A6368" s="52">
        <v>40319</v>
      </c>
      <c r="B6368">
        <v>5.96</v>
      </c>
    </row>
    <row r="6369" spans="1:2">
      <c r="A6369" s="52">
        <v>40322</v>
      </c>
      <c r="B6369">
        <v>6.02</v>
      </c>
    </row>
    <row r="6370" spans="1:2">
      <c r="A6370" s="52">
        <v>40323</v>
      </c>
      <c r="B6370">
        <v>5.99</v>
      </c>
    </row>
    <row r="6371" spans="1:2">
      <c r="A6371" s="52">
        <v>40324</v>
      </c>
      <c r="B6371">
        <v>6.08</v>
      </c>
    </row>
    <row r="6372" spans="1:2">
      <c r="A6372" s="52">
        <v>40325</v>
      </c>
      <c r="B6372">
        <v>6.23</v>
      </c>
    </row>
    <row r="6373" spans="1:2">
      <c r="A6373" s="52">
        <v>40326</v>
      </c>
      <c r="B6373">
        <v>6.2</v>
      </c>
    </row>
    <row r="6374" spans="1:2">
      <c r="A6374" s="52">
        <v>40329</v>
      </c>
      <c r="B6374" t="s">
        <v>7113</v>
      </c>
    </row>
    <row r="6375" spans="1:2">
      <c r="A6375" s="52">
        <v>40330</v>
      </c>
      <c r="B6375">
        <v>6.21</v>
      </c>
    </row>
    <row r="6376" spans="1:2">
      <c r="A6376" s="52">
        <v>40331</v>
      </c>
      <c r="B6376">
        <v>6.26</v>
      </c>
    </row>
    <row r="6377" spans="1:2">
      <c r="A6377" s="52">
        <v>40332</v>
      </c>
      <c r="B6377">
        <v>6.31</v>
      </c>
    </row>
    <row r="6378" spans="1:2">
      <c r="A6378" s="52">
        <v>40333</v>
      </c>
      <c r="B6378">
        <v>6.15</v>
      </c>
    </row>
    <row r="6379" spans="1:2">
      <c r="A6379" s="52">
        <v>40336</v>
      </c>
      <c r="B6379">
        <v>6.17</v>
      </c>
    </row>
    <row r="6380" spans="1:2">
      <c r="A6380" s="52">
        <v>40337</v>
      </c>
      <c r="B6380">
        <v>6.17</v>
      </c>
    </row>
    <row r="6381" spans="1:2">
      <c r="A6381" s="52">
        <v>40338</v>
      </c>
      <c r="B6381">
        <v>6.2</v>
      </c>
    </row>
    <row r="6382" spans="1:2">
      <c r="A6382" s="52">
        <v>40339</v>
      </c>
      <c r="B6382">
        <v>6.34</v>
      </c>
    </row>
    <row r="6383" spans="1:2">
      <c r="A6383" s="52">
        <v>40340</v>
      </c>
      <c r="B6383">
        <v>6.28</v>
      </c>
    </row>
    <row r="6384" spans="1:2">
      <c r="A6384" s="52">
        <v>40343</v>
      </c>
      <c r="B6384">
        <v>6.34</v>
      </c>
    </row>
    <row r="6385" spans="1:2">
      <c r="A6385" s="52">
        <v>40344</v>
      </c>
      <c r="B6385">
        <v>6.37</v>
      </c>
    </row>
    <row r="6386" spans="1:2">
      <c r="A6386" s="52">
        <v>40345</v>
      </c>
      <c r="B6386">
        <v>6.34</v>
      </c>
    </row>
    <row r="6387" spans="1:2">
      <c r="A6387" s="52">
        <v>40346</v>
      </c>
      <c r="B6387">
        <v>6.25</v>
      </c>
    </row>
    <row r="6388" spans="1:2">
      <c r="A6388" s="52">
        <v>40347</v>
      </c>
      <c r="B6388">
        <v>6.28</v>
      </c>
    </row>
    <row r="6389" spans="1:2">
      <c r="A6389" s="52">
        <v>40350</v>
      </c>
      <c r="B6389">
        <v>6.28</v>
      </c>
    </row>
    <row r="6390" spans="1:2">
      <c r="A6390" s="52">
        <v>40351</v>
      </c>
      <c r="B6390">
        <v>6.22</v>
      </c>
    </row>
    <row r="6391" spans="1:2">
      <c r="A6391" s="52">
        <v>40352</v>
      </c>
      <c r="B6391">
        <v>6.18</v>
      </c>
    </row>
    <row r="6392" spans="1:2">
      <c r="A6392" s="52">
        <v>40353</v>
      </c>
      <c r="B6392">
        <v>6.22</v>
      </c>
    </row>
    <row r="6393" spans="1:2">
      <c r="A6393" s="52">
        <v>40354</v>
      </c>
      <c r="B6393">
        <v>6.21</v>
      </c>
    </row>
    <row r="6394" spans="1:2">
      <c r="A6394" s="52">
        <v>40357</v>
      </c>
      <c r="B6394">
        <v>6.15</v>
      </c>
    </row>
    <row r="6395" spans="1:2">
      <c r="A6395" s="52">
        <v>40358</v>
      </c>
      <c r="B6395">
        <v>6.09</v>
      </c>
    </row>
    <row r="6396" spans="1:2">
      <c r="A6396" s="52">
        <v>40359</v>
      </c>
      <c r="B6396">
        <v>6.05</v>
      </c>
    </row>
    <row r="6397" spans="1:2">
      <c r="A6397" s="52">
        <v>40360</v>
      </c>
      <c r="B6397">
        <v>5.98</v>
      </c>
    </row>
    <row r="6398" spans="1:2">
      <c r="A6398" s="52">
        <v>40361</v>
      </c>
      <c r="B6398">
        <v>6.04</v>
      </c>
    </row>
    <row r="6399" spans="1:2">
      <c r="A6399" s="52">
        <v>40364</v>
      </c>
      <c r="B6399" t="s">
        <v>7113</v>
      </c>
    </row>
    <row r="6400" spans="1:2">
      <c r="A6400" s="52">
        <v>40365</v>
      </c>
      <c r="B6400">
        <v>6</v>
      </c>
    </row>
    <row r="6401" spans="1:2">
      <c r="A6401" s="52">
        <v>40366</v>
      </c>
      <c r="B6401">
        <v>6.08</v>
      </c>
    </row>
    <row r="6402" spans="1:2">
      <c r="A6402" s="52">
        <v>40367</v>
      </c>
      <c r="B6402">
        <v>6.11</v>
      </c>
    </row>
    <row r="6403" spans="1:2">
      <c r="A6403" s="52">
        <v>40368</v>
      </c>
      <c r="B6403">
        <v>6.14</v>
      </c>
    </row>
    <row r="6404" spans="1:2">
      <c r="A6404" s="52">
        <v>40371</v>
      </c>
      <c r="B6404">
        <v>6.13</v>
      </c>
    </row>
    <row r="6405" spans="1:2">
      <c r="A6405" s="52">
        <v>40372</v>
      </c>
      <c r="B6405">
        <v>6.18</v>
      </c>
    </row>
    <row r="6406" spans="1:2">
      <c r="A6406" s="52">
        <v>40373</v>
      </c>
      <c r="B6406">
        <v>6.09</v>
      </c>
    </row>
    <row r="6407" spans="1:2">
      <c r="A6407" s="52">
        <v>40374</v>
      </c>
      <c r="B6407">
        <v>6.02</v>
      </c>
    </row>
    <row r="6408" spans="1:2">
      <c r="A6408" s="52">
        <v>40375</v>
      </c>
      <c r="B6408">
        <v>6</v>
      </c>
    </row>
    <row r="6409" spans="1:2">
      <c r="A6409" s="52">
        <v>40378</v>
      </c>
      <c r="B6409">
        <v>6.03</v>
      </c>
    </row>
    <row r="6410" spans="1:2">
      <c r="A6410" s="52">
        <v>40379</v>
      </c>
      <c r="B6410">
        <v>5.97</v>
      </c>
    </row>
    <row r="6411" spans="1:2">
      <c r="A6411" s="52">
        <v>40380</v>
      </c>
      <c r="B6411">
        <v>5.88</v>
      </c>
    </row>
    <row r="6412" spans="1:2">
      <c r="A6412" s="52">
        <v>40381</v>
      </c>
      <c r="B6412">
        <v>5.93</v>
      </c>
    </row>
    <row r="6413" spans="1:2">
      <c r="A6413" s="52">
        <v>40382</v>
      </c>
      <c r="B6413">
        <v>5.97</v>
      </c>
    </row>
    <row r="6414" spans="1:2">
      <c r="A6414" s="52">
        <v>40385</v>
      </c>
      <c r="B6414">
        <v>5.95</v>
      </c>
    </row>
    <row r="6415" spans="1:2">
      <c r="A6415" s="52">
        <v>40386</v>
      </c>
      <c r="B6415">
        <v>5.98</v>
      </c>
    </row>
    <row r="6416" spans="1:2">
      <c r="A6416" s="52">
        <v>40387</v>
      </c>
      <c r="B6416">
        <v>5.95</v>
      </c>
    </row>
    <row r="6417" spans="1:2">
      <c r="A6417" s="52">
        <v>40388</v>
      </c>
      <c r="B6417">
        <v>5.95</v>
      </c>
    </row>
    <row r="6418" spans="1:2">
      <c r="A6418" s="52">
        <v>40389</v>
      </c>
      <c r="B6418">
        <v>5.85</v>
      </c>
    </row>
    <row r="6419" spans="1:2">
      <c r="A6419" s="52">
        <v>40392</v>
      </c>
      <c r="B6419">
        <v>5.89</v>
      </c>
    </row>
    <row r="6420" spans="1:2">
      <c r="A6420" s="52">
        <v>40393</v>
      </c>
      <c r="B6420">
        <v>5.86</v>
      </c>
    </row>
    <row r="6421" spans="1:2">
      <c r="A6421" s="52">
        <v>40394</v>
      </c>
      <c r="B6421">
        <v>5.88</v>
      </c>
    </row>
    <row r="6422" spans="1:2">
      <c r="A6422" s="52">
        <v>40395</v>
      </c>
      <c r="B6422">
        <v>5.87</v>
      </c>
    </row>
    <row r="6423" spans="1:2">
      <c r="A6423" s="52">
        <v>40396</v>
      </c>
      <c r="B6423">
        <v>5.8</v>
      </c>
    </row>
    <row r="6424" spans="1:2">
      <c r="A6424" s="52">
        <v>40399</v>
      </c>
      <c r="B6424">
        <v>5.81</v>
      </c>
    </row>
    <row r="6425" spans="1:2">
      <c r="A6425" s="52">
        <v>40400</v>
      </c>
      <c r="B6425">
        <v>5.84</v>
      </c>
    </row>
    <row r="6426" spans="1:2">
      <c r="A6426" s="52">
        <v>40401</v>
      </c>
      <c r="B6426">
        <v>5.75</v>
      </c>
    </row>
    <row r="6427" spans="1:2">
      <c r="A6427" s="52">
        <v>40402</v>
      </c>
      <c r="B6427">
        <v>5.78</v>
      </c>
    </row>
    <row r="6428" spans="1:2">
      <c r="A6428" s="52">
        <v>40403</v>
      </c>
      <c r="B6428">
        <v>5.73</v>
      </c>
    </row>
    <row r="6429" spans="1:2">
      <c r="A6429" s="52">
        <v>40406</v>
      </c>
      <c r="B6429">
        <v>5.58</v>
      </c>
    </row>
    <row r="6430" spans="1:2">
      <c r="A6430" s="52">
        <v>40407</v>
      </c>
      <c r="B6430">
        <v>5.63</v>
      </c>
    </row>
    <row r="6431" spans="1:2">
      <c r="A6431" s="52">
        <v>40408</v>
      </c>
      <c r="B6431">
        <v>5.58</v>
      </c>
    </row>
    <row r="6432" spans="1:2">
      <c r="A6432" s="52">
        <v>40409</v>
      </c>
      <c r="B6432">
        <v>5.51</v>
      </c>
    </row>
    <row r="6433" spans="1:2">
      <c r="A6433" s="52">
        <v>40410</v>
      </c>
      <c r="B6433">
        <v>5.52</v>
      </c>
    </row>
    <row r="6434" spans="1:2">
      <c r="A6434" s="52">
        <v>40413</v>
      </c>
      <c r="B6434">
        <v>5.54</v>
      </c>
    </row>
    <row r="6435" spans="1:2">
      <c r="A6435" s="52">
        <v>40414</v>
      </c>
      <c r="B6435">
        <v>5.45</v>
      </c>
    </row>
    <row r="6436" spans="1:2">
      <c r="A6436" s="52">
        <v>40415</v>
      </c>
      <c r="B6436">
        <v>5.48</v>
      </c>
    </row>
    <row r="6437" spans="1:2">
      <c r="A6437" s="52">
        <v>40416</v>
      </c>
      <c r="B6437">
        <v>5.45</v>
      </c>
    </row>
    <row r="6438" spans="1:2">
      <c r="A6438" s="52">
        <v>40417</v>
      </c>
      <c r="B6438">
        <v>5.62</v>
      </c>
    </row>
    <row r="6439" spans="1:2">
      <c r="A6439" s="52">
        <v>40420</v>
      </c>
      <c r="B6439">
        <v>5.53</v>
      </c>
    </row>
    <row r="6440" spans="1:2">
      <c r="A6440" s="52">
        <v>40421</v>
      </c>
      <c r="B6440">
        <v>5.48</v>
      </c>
    </row>
    <row r="6441" spans="1:2">
      <c r="A6441" s="52">
        <v>40422</v>
      </c>
      <c r="B6441">
        <v>5.59</v>
      </c>
    </row>
    <row r="6442" spans="1:2">
      <c r="A6442" s="52">
        <v>40423</v>
      </c>
      <c r="B6442">
        <v>5.65</v>
      </c>
    </row>
    <row r="6443" spans="1:2">
      <c r="A6443" s="52">
        <v>40424</v>
      </c>
      <c r="B6443">
        <v>5.69</v>
      </c>
    </row>
    <row r="6444" spans="1:2">
      <c r="A6444" s="52">
        <v>40427</v>
      </c>
      <c r="B6444" t="s">
        <v>7113</v>
      </c>
    </row>
    <row r="6445" spans="1:2">
      <c r="A6445" s="52">
        <v>40428</v>
      </c>
      <c r="B6445">
        <v>5.57</v>
      </c>
    </row>
    <row r="6446" spans="1:2">
      <c r="A6446" s="52">
        <v>40429</v>
      </c>
      <c r="B6446">
        <v>5.61</v>
      </c>
    </row>
    <row r="6447" spans="1:2">
      <c r="A6447" s="52">
        <v>40430</v>
      </c>
      <c r="B6447">
        <v>5.73</v>
      </c>
    </row>
    <row r="6448" spans="1:2">
      <c r="A6448" s="52">
        <v>40431</v>
      </c>
      <c r="B6448">
        <v>5.75</v>
      </c>
    </row>
    <row r="6449" spans="1:2">
      <c r="A6449" s="52">
        <v>40434</v>
      </c>
      <c r="B6449">
        <v>5.71</v>
      </c>
    </row>
    <row r="6450" spans="1:2">
      <c r="A6450" s="52">
        <v>40435</v>
      </c>
      <c r="B6450">
        <v>5.65</v>
      </c>
    </row>
    <row r="6451" spans="1:2">
      <c r="A6451" s="52">
        <v>40436</v>
      </c>
      <c r="B6451">
        <v>5.74</v>
      </c>
    </row>
    <row r="6452" spans="1:2">
      <c r="A6452" s="52">
        <v>40437</v>
      </c>
      <c r="B6452">
        <v>5.79</v>
      </c>
    </row>
    <row r="6453" spans="1:2">
      <c r="A6453" s="52">
        <v>40438</v>
      </c>
      <c r="B6453">
        <v>5.78</v>
      </c>
    </row>
    <row r="6454" spans="1:2">
      <c r="A6454" s="52">
        <v>40441</v>
      </c>
      <c r="B6454">
        <v>5.74</v>
      </c>
    </row>
    <row r="6455" spans="1:2">
      <c r="A6455" s="52">
        <v>40442</v>
      </c>
      <c r="B6455">
        <v>5.66</v>
      </c>
    </row>
    <row r="6456" spans="1:2">
      <c r="A6456" s="52">
        <v>40443</v>
      </c>
      <c r="B6456">
        <v>5.61</v>
      </c>
    </row>
    <row r="6457" spans="1:2">
      <c r="A6457" s="52">
        <v>40444</v>
      </c>
      <c r="B6457">
        <v>5.6</v>
      </c>
    </row>
    <row r="6458" spans="1:2">
      <c r="A6458" s="52">
        <v>40445</v>
      </c>
      <c r="B6458">
        <v>5.67</v>
      </c>
    </row>
    <row r="6459" spans="1:2">
      <c r="A6459" s="52">
        <v>40448</v>
      </c>
      <c r="B6459">
        <v>5.58</v>
      </c>
    </row>
    <row r="6460" spans="1:2">
      <c r="A6460" s="52">
        <v>40449</v>
      </c>
      <c r="B6460">
        <v>5.54</v>
      </c>
    </row>
    <row r="6461" spans="1:2">
      <c r="A6461" s="52">
        <v>40450</v>
      </c>
      <c r="B6461">
        <v>5.58</v>
      </c>
    </row>
    <row r="6462" spans="1:2">
      <c r="A6462" s="52">
        <v>40451</v>
      </c>
      <c r="B6462">
        <v>5.58</v>
      </c>
    </row>
    <row r="6463" spans="1:2">
      <c r="A6463" s="52">
        <v>40452</v>
      </c>
      <c r="B6463">
        <v>5.61</v>
      </c>
    </row>
    <row r="6464" spans="1:2">
      <c r="A6464" s="52">
        <v>40455</v>
      </c>
      <c r="B6464">
        <v>5.6</v>
      </c>
    </row>
    <row r="6465" spans="1:2">
      <c r="A6465" s="52">
        <v>40456</v>
      </c>
      <c r="B6465">
        <v>5.61</v>
      </c>
    </row>
    <row r="6466" spans="1:2">
      <c r="A6466" s="52">
        <v>40457</v>
      </c>
      <c r="B6466">
        <v>5.54</v>
      </c>
    </row>
    <row r="6467" spans="1:2">
      <c r="A6467" s="52">
        <v>40458</v>
      </c>
      <c r="B6467">
        <v>5.59</v>
      </c>
    </row>
    <row r="6468" spans="1:2">
      <c r="A6468" s="52">
        <v>40459</v>
      </c>
      <c r="B6468">
        <v>5.62</v>
      </c>
    </row>
    <row r="6469" spans="1:2">
      <c r="A6469" s="52">
        <v>40462</v>
      </c>
      <c r="B6469" t="s">
        <v>7113</v>
      </c>
    </row>
    <row r="6470" spans="1:2">
      <c r="A6470" s="52">
        <v>40463</v>
      </c>
      <c r="B6470">
        <v>5.66</v>
      </c>
    </row>
    <row r="6471" spans="1:2">
      <c r="A6471" s="52">
        <v>40464</v>
      </c>
      <c r="B6471">
        <v>5.68</v>
      </c>
    </row>
    <row r="6472" spans="1:2">
      <c r="A6472" s="52">
        <v>40465</v>
      </c>
      <c r="B6472">
        <v>5.75</v>
      </c>
    </row>
    <row r="6473" spans="1:2">
      <c r="A6473" s="52">
        <v>40466</v>
      </c>
      <c r="B6473">
        <v>5.85</v>
      </c>
    </row>
    <row r="6474" spans="1:2">
      <c r="A6474" s="52">
        <v>40469</v>
      </c>
      <c r="B6474">
        <v>5.78</v>
      </c>
    </row>
    <row r="6475" spans="1:2">
      <c r="A6475" s="52">
        <v>40470</v>
      </c>
      <c r="B6475">
        <v>5.75</v>
      </c>
    </row>
    <row r="6476" spans="1:2">
      <c r="A6476" s="52">
        <v>40471</v>
      </c>
      <c r="B6476">
        <v>5.74</v>
      </c>
    </row>
    <row r="6477" spans="1:2">
      <c r="A6477" s="52">
        <v>40472</v>
      </c>
      <c r="B6477">
        <v>5.77</v>
      </c>
    </row>
    <row r="6478" spans="1:2">
      <c r="A6478" s="52">
        <v>40473</v>
      </c>
      <c r="B6478">
        <v>5.77</v>
      </c>
    </row>
    <row r="6479" spans="1:2">
      <c r="A6479" s="52">
        <v>40476</v>
      </c>
      <c r="B6479">
        <v>5.72</v>
      </c>
    </row>
    <row r="6480" spans="1:2">
      <c r="A6480" s="52">
        <v>40477</v>
      </c>
      <c r="B6480">
        <v>5.8</v>
      </c>
    </row>
    <row r="6481" spans="1:2">
      <c r="A6481" s="52">
        <v>40478</v>
      </c>
      <c r="B6481">
        <v>5.84</v>
      </c>
    </row>
    <row r="6482" spans="1:2">
      <c r="A6482" s="52">
        <v>40479</v>
      </c>
      <c r="B6482">
        <v>5.85</v>
      </c>
    </row>
    <row r="6483" spans="1:2">
      <c r="A6483" s="52">
        <v>40480</v>
      </c>
      <c r="B6483">
        <v>5.78</v>
      </c>
    </row>
    <row r="6484" spans="1:2">
      <c r="A6484" s="52">
        <v>40483</v>
      </c>
      <c r="B6484">
        <v>5.79</v>
      </c>
    </row>
    <row r="6485" spans="1:2">
      <c r="A6485" s="52">
        <v>40484</v>
      </c>
      <c r="B6485">
        <v>5.71</v>
      </c>
    </row>
    <row r="6486" spans="1:2">
      <c r="A6486" s="52">
        <v>40485</v>
      </c>
      <c r="B6486">
        <v>5.83</v>
      </c>
    </row>
    <row r="6487" spans="1:2">
      <c r="A6487" s="52">
        <v>40486</v>
      </c>
      <c r="B6487">
        <v>5.77</v>
      </c>
    </row>
    <row r="6488" spans="1:2">
      <c r="A6488" s="52">
        <v>40487</v>
      </c>
      <c r="B6488">
        <v>5.85</v>
      </c>
    </row>
    <row r="6489" spans="1:2">
      <c r="A6489" s="52">
        <v>40490</v>
      </c>
      <c r="B6489">
        <v>5.85</v>
      </c>
    </row>
    <row r="6490" spans="1:2">
      <c r="A6490" s="52">
        <v>40491</v>
      </c>
      <c r="B6490">
        <v>5.97</v>
      </c>
    </row>
    <row r="6491" spans="1:2">
      <c r="A6491" s="52">
        <v>40492</v>
      </c>
      <c r="B6491">
        <v>5.96</v>
      </c>
    </row>
    <row r="6492" spans="1:2">
      <c r="A6492" s="52">
        <v>40493</v>
      </c>
      <c r="B6492">
        <v>5.97</v>
      </c>
    </row>
    <row r="6493" spans="1:2">
      <c r="A6493" s="52">
        <v>40494</v>
      </c>
      <c r="B6493">
        <v>6</v>
      </c>
    </row>
    <row r="6494" spans="1:2">
      <c r="A6494" s="52">
        <v>40497</v>
      </c>
      <c r="B6494">
        <v>6.12</v>
      </c>
    </row>
    <row r="6495" spans="1:2">
      <c r="A6495" s="52">
        <v>40498</v>
      </c>
      <c r="B6495">
        <v>6</v>
      </c>
    </row>
    <row r="6496" spans="1:2">
      <c r="A6496" s="52">
        <v>40499</v>
      </c>
      <c r="B6496">
        <v>6.02</v>
      </c>
    </row>
    <row r="6497" spans="1:2">
      <c r="A6497" s="52">
        <v>40500</v>
      </c>
      <c r="B6497">
        <v>6.02</v>
      </c>
    </row>
    <row r="6498" spans="1:2">
      <c r="A6498" s="52">
        <v>40501</v>
      </c>
      <c r="B6498">
        <v>5.99</v>
      </c>
    </row>
    <row r="6499" spans="1:2">
      <c r="A6499" s="52">
        <v>40504</v>
      </c>
      <c r="B6499">
        <v>5.94</v>
      </c>
    </row>
    <row r="6500" spans="1:2">
      <c r="A6500" s="52">
        <v>40505</v>
      </c>
      <c r="B6500">
        <v>5.9</v>
      </c>
    </row>
    <row r="6501" spans="1:2">
      <c r="A6501" s="52">
        <v>40506</v>
      </c>
      <c r="B6501">
        <v>6.03</v>
      </c>
    </row>
    <row r="6502" spans="1:2">
      <c r="A6502" s="52">
        <v>40507</v>
      </c>
      <c r="B6502" t="s">
        <v>7113</v>
      </c>
    </row>
    <row r="6503" spans="1:2">
      <c r="A6503" s="52">
        <v>40508</v>
      </c>
      <c r="B6503">
        <v>5.94</v>
      </c>
    </row>
    <row r="6504" spans="1:2">
      <c r="A6504" s="52">
        <v>40511</v>
      </c>
      <c r="B6504">
        <v>5.88</v>
      </c>
    </row>
    <row r="6505" spans="1:2">
      <c r="A6505" s="52">
        <v>40512</v>
      </c>
      <c r="B6505">
        <v>5.84</v>
      </c>
    </row>
    <row r="6506" spans="1:2">
      <c r="A6506" s="52">
        <v>40513</v>
      </c>
      <c r="B6506">
        <v>5.98</v>
      </c>
    </row>
    <row r="6507" spans="1:2">
      <c r="A6507" s="52">
        <v>40514</v>
      </c>
      <c r="B6507">
        <v>6</v>
      </c>
    </row>
    <row r="6508" spans="1:2">
      <c r="A6508" s="52">
        <v>40515</v>
      </c>
      <c r="B6508">
        <v>6.05</v>
      </c>
    </row>
    <row r="6509" spans="1:2">
      <c r="A6509" s="52">
        <v>40518</v>
      </c>
      <c r="B6509">
        <v>5.97</v>
      </c>
    </row>
    <row r="6510" spans="1:2">
      <c r="A6510" s="52">
        <v>40519</v>
      </c>
      <c r="B6510">
        <v>6.14</v>
      </c>
    </row>
    <row r="6511" spans="1:2">
      <c r="A6511" s="52">
        <v>40520</v>
      </c>
      <c r="B6511">
        <v>6.16</v>
      </c>
    </row>
    <row r="6512" spans="1:2">
      <c r="A6512" s="52">
        <v>40521</v>
      </c>
      <c r="B6512">
        <v>6.09</v>
      </c>
    </row>
    <row r="6513" spans="1:2">
      <c r="A6513" s="52">
        <v>40522</v>
      </c>
      <c r="B6513">
        <v>6.11</v>
      </c>
    </row>
    <row r="6514" spans="1:2">
      <c r="A6514" s="52">
        <v>40525</v>
      </c>
      <c r="B6514">
        <v>6.09</v>
      </c>
    </row>
    <row r="6515" spans="1:2">
      <c r="A6515" s="52">
        <v>40526</v>
      </c>
      <c r="B6515">
        <v>6.24</v>
      </c>
    </row>
    <row r="6516" spans="1:2">
      <c r="A6516" s="52">
        <v>40527</v>
      </c>
      <c r="B6516">
        <v>6.27</v>
      </c>
    </row>
    <row r="6517" spans="1:2">
      <c r="A6517" s="52">
        <v>40528</v>
      </c>
      <c r="B6517">
        <v>6.24</v>
      </c>
    </row>
    <row r="6518" spans="1:2">
      <c r="A6518" s="52">
        <v>40529</v>
      </c>
      <c r="B6518">
        <v>6.06</v>
      </c>
    </row>
    <row r="6519" spans="1:2">
      <c r="A6519" s="52">
        <v>40532</v>
      </c>
      <c r="B6519">
        <v>6.11</v>
      </c>
    </row>
    <row r="6520" spans="1:2">
      <c r="A6520" s="52">
        <v>40533</v>
      </c>
      <c r="B6520">
        <v>6.07</v>
      </c>
    </row>
    <row r="6521" spans="1:2">
      <c r="A6521" s="52">
        <v>40534</v>
      </c>
      <c r="B6521">
        <v>6.09</v>
      </c>
    </row>
    <row r="6522" spans="1:2">
      <c r="A6522" s="52">
        <v>40535</v>
      </c>
      <c r="B6522">
        <v>6.11</v>
      </c>
    </row>
    <row r="6523" spans="1:2">
      <c r="A6523" s="52">
        <v>40536</v>
      </c>
      <c r="B6523" t="s">
        <v>7113</v>
      </c>
    </row>
    <row r="6524" spans="1:2">
      <c r="A6524" s="52">
        <v>40539</v>
      </c>
      <c r="B6524">
        <v>6.06</v>
      </c>
    </row>
    <row r="6525" spans="1:2">
      <c r="A6525" s="52">
        <v>40540</v>
      </c>
      <c r="B6525">
        <v>6.18</v>
      </c>
    </row>
    <row r="6526" spans="1:2">
      <c r="A6526" s="52">
        <v>40541</v>
      </c>
      <c r="B6526">
        <v>6.05</v>
      </c>
    </row>
    <row r="6527" spans="1:2">
      <c r="A6527" s="52">
        <v>40542</v>
      </c>
      <c r="B6527">
        <v>6.07</v>
      </c>
    </row>
    <row r="6528" spans="1:2">
      <c r="A6528" s="52">
        <v>40543</v>
      </c>
      <c r="B6528">
        <v>5.98</v>
      </c>
    </row>
    <row r="6529" spans="1:2">
      <c r="A6529" s="52">
        <v>40546</v>
      </c>
      <c r="B6529">
        <v>6.04</v>
      </c>
    </row>
    <row r="6530" spans="1:2">
      <c r="A6530" s="52">
        <v>40547</v>
      </c>
      <c r="B6530">
        <v>6.07</v>
      </c>
    </row>
    <row r="6531" spans="1:2">
      <c r="A6531" s="52">
        <v>40548</v>
      </c>
      <c r="B6531">
        <v>6.17</v>
      </c>
    </row>
    <row r="6532" spans="1:2">
      <c r="A6532" s="52">
        <v>40549</v>
      </c>
      <c r="B6532">
        <v>6.11</v>
      </c>
    </row>
    <row r="6533" spans="1:2">
      <c r="A6533" s="52">
        <v>40550</v>
      </c>
      <c r="B6533">
        <v>6.07</v>
      </c>
    </row>
    <row r="6534" spans="1:2">
      <c r="A6534" s="52">
        <v>40553</v>
      </c>
      <c r="B6534">
        <v>6.07</v>
      </c>
    </row>
    <row r="6535" spans="1:2">
      <c r="A6535" s="52">
        <v>40554</v>
      </c>
      <c r="B6535">
        <v>6.05</v>
      </c>
    </row>
    <row r="6536" spans="1:2">
      <c r="A6536" s="52">
        <v>40555</v>
      </c>
      <c r="B6536">
        <v>6.08</v>
      </c>
    </row>
    <row r="6537" spans="1:2">
      <c r="A6537" s="52">
        <v>40556</v>
      </c>
      <c r="B6537">
        <v>6.05</v>
      </c>
    </row>
    <row r="6538" spans="1:2">
      <c r="A6538" s="52">
        <v>40557</v>
      </c>
      <c r="B6538">
        <v>6.09</v>
      </c>
    </row>
    <row r="6539" spans="1:2">
      <c r="A6539" s="52">
        <v>40560</v>
      </c>
      <c r="B6539" t="s">
        <v>7113</v>
      </c>
    </row>
    <row r="6540" spans="1:2">
      <c r="A6540" s="52">
        <v>40561</v>
      </c>
      <c r="B6540">
        <v>6.11</v>
      </c>
    </row>
    <row r="6541" spans="1:2">
      <c r="A6541" s="52">
        <v>40562</v>
      </c>
      <c r="B6541">
        <v>6.07</v>
      </c>
    </row>
    <row r="6542" spans="1:2">
      <c r="A6542" s="52">
        <v>40563</v>
      </c>
      <c r="B6542">
        <v>6.17</v>
      </c>
    </row>
    <row r="6543" spans="1:2">
      <c r="A6543" s="52">
        <v>40564</v>
      </c>
      <c r="B6543">
        <v>6.12</v>
      </c>
    </row>
    <row r="6544" spans="1:2">
      <c r="A6544" s="52">
        <v>40567</v>
      </c>
      <c r="B6544">
        <v>6.1</v>
      </c>
    </row>
    <row r="6545" spans="1:2">
      <c r="A6545" s="52">
        <v>40568</v>
      </c>
      <c r="B6545">
        <v>6.01</v>
      </c>
    </row>
    <row r="6546" spans="1:2">
      <c r="A6546" s="52">
        <v>40569</v>
      </c>
      <c r="B6546">
        <v>6.13</v>
      </c>
    </row>
    <row r="6547" spans="1:2">
      <c r="A6547" s="52">
        <v>40570</v>
      </c>
      <c r="B6547">
        <v>6.09</v>
      </c>
    </row>
    <row r="6548" spans="1:2">
      <c r="A6548" s="52">
        <v>40571</v>
      </c>
      <c r="B6548">
        <v>6.06</v>
      </c>
    </row>
    <row r="6549" spans="1:2">
      <c r="A6549" s="52">
        <v>40574</v>
      </c>
      <c r="B6549">
        <v>6.1</v>
      </c>
    </row>
    <row r="6550" spans="1:2">
      <c r="A6550" s="52">
        <v>40575</v>
      </c>
      <c r="B6550">
        <v>6.14</v>
      </c>
    </row>
    <row r="6551" spans="1:2">
      <c r="A6551" s="52">
        <v>40576</v>
      </c>
      <c r="B6551">
        <v>6.16</v>
      </c>
    </row>
    <row r="6552" spans="1:2">
      <c r="A6552" s="52">
        <v>40577</v>
      </c>
      <c r="B6552">
        <v>6.19</v>
      </c>
    </row>
    <row r="6553" spans="1:2">
      <c r="A6553" s="52">
        <v>40578</v>
      </c>
      <c r="B6553">
        <v>6.25</v>
      </c>
    </row>
    <row r="6554" spans="1:2">
      <c r="A6554" s="52">
        <v>40581</v>
      </c>
      <c r="B6554">
        <v>6.21</v>
      </c>
    </row>
    <row r="6555" spans="1:2">
      <c r="A6555" s="52">
        <v>40582</v>
      </c>
      <c r="B6555">
        <v>6.25</v>
      </c>
    </row>
    <row r="6556" spans="1:2">
      <c r="A6556" s="52">
        <v>40583</v>
      </c>
      <c r="B6556">
        <v>6.18</v>
      </c>
    </row>
    <row r="6557" spans="1:2">
      <c r="A6557" s="52">
        <v>40584</v>
      </c>
      <c r="B6557">
        <v>6.25</v>
      </c>
    </row>
    <row r="6558" spans="1:2">
      <c r="A6558" s="52">
        <v>40585</v>
      </c>
      <c r="B6558">
        <v>6.2</v>
      </c>
    </row>
    <row r="6559" spans="1:2">
      <c r="A6559" s="52">
        <v>40588</v>
      </c>
      <c r="B6559">
        <v>6.15</v>
      </c>
    </row>
    <row r="6560" spans="1:2">
      <c r="A6560" s="52">
        <v>40589</v>
      </c>
      <c r="B6560">
        <v>6.14</v>
      </c>
    </row>
    <row r="6561" spans="1:2">
      <c r="A6561" s="52">
        <v>40590</v>
      </c>
      <c r="B6561">
        <v>6.15</v>
      </c>
    </row>
    <row r="6562" spans="1:2">
      <c r="A6562" s="52">
        <v>40591</v>
      </c>
      <c r="B6562">
        <v>6.14</v>
      </c>
    </row>
    <row r="6563" spans="1:2">
      <c r="A6563" s="52">
        <v>40592</v>
      </c>
      <c r="B6563">
        <v>6.17</v>
      </c>
    </row>
    <row r="6564" spans="1:2">
      <c r="A6564" s="52">
        <v>40595</v>
      </c>
      <c r="B6564" t="s">
        <v>7113</v>
      </c>
    </row>
    <row r="6565" spans="1:2">
      <c r="A6565" s="52">
        <v>40596</v>
      </c>
      <c r="B6565">
        <v>6.08</v>
      </c>
    </row>
    <row r="6566" spans="1:2">
      <c r="A6566" s="52">
        <v>40597</v>
      </c>
      <c r="B6566">
        <v>6.09</v>
      </c>
    </row>
    <row r="6567" spans="1:2">
      <c r="A6567" s="52">
        <v>40598</v>
      </c>
      <c r="B6567">
        <v>6.05</v>
      </c>
    </row>
    <row r="6568" spans="1:2">
      <c r="A6568" s="52">
        <v>40599</v>
      </c>
      <c r="B6568">
        <v>6.02</v>
      </c>
    </row>
    <row r="6569" spans="1:2">
      <c r="A6569" s="52">
        <v>40602</v>
      </c>
      <c r="B6569">
        <v>5.99</v>
      </c>
    </row>
    <row r="6570" spans="1:2">
      <c r="A6570" s="52">
        <v>40603</v>
      </c>
      <c r="B6570">
        <v>6</v>
      </c>
    </row>
    <row r="6571" spans="1:2">
      <c r="A6571" s="52">
        <v>40604</v>
      </c>
      <c r="B6571">
        <v>6.06</v>
      </c>
    </row>
    <row r="6572" spans="1:2">
      <c r="A6572" s="52">
        <v>40605</v>
      </c>
      <c r="B6572">
        <v>6.13</v>
      </c>
    </row>
    <row r="6573" spans="1:2">
      <c r="A6573" s="52">
        <v>40606</v>
      </c>
      <c r="B6573">
        <v>6.09</v>
      </c>
    </row>
    <row r="6574" spans="1:2">
      <c r="A6574" s="52">
        <v>40609</v>
      </c>
      <c r="B6574">
        <v>6.1</v>
      </c>
    </row>
    <row r="6575" spans="1:2">
      <c r="A6575" s="52">
        <v>40610</v>
      </c>
      <c r="B6575">
        <v>6.15</v>
      </c>
    </row>
    <row r="6576" spans="1:2">
      <c r="A6576" s="52">
        <v>40611</v>
      </c>
      <c r="B6576">
        <v>6.09</v>
      </c>
    </row>
    <row r="6577" spans="1:2">
      <c r="A6577" s="52">
        <v>40612</v>
      </c>
      <c r="B6577">
        <v>6.03</v>
      </c>
    </row>
    <row r="6578" spans="1:2">
      <c r="A6578" s="52">
        <v>40613</v>
      </c>
      <c r="B6578">
        <v>6.03</v>
      </c>
    </row>
    <row r="6579" spans="1:2">
      <c r="A6579" s="52">
        <v>40616</v>
      </c>
      <c r="B6579">
        <v>6.01</v>
      </c>
    </row>
    <row r="6580" spans="1:2">
      <c r="A6580" s="52">
        <v>40617</v>
      </c>
      <c r="B6580">
        <v>6.01</v>
      </c>
    </row>
    <row r="6581" spans="1:2">
      <c r="A6581" s="52">
        <v>40618</v>
      </c>
      <c r="B6581">
        <v>5.93</v>
      </c>
    </row>
    <row r="6582" spans="1:2">
      <c r="A6582" s="52">
        <v>40619</v>
      </c>
      <c r="B6582">
        <v>5.97</v>
      </c>
    </row>
    <row r="6583" spans="1:2">
      <c r="A6583" s="52">
        <v>40620</v>
      </c>
      <c r="B6583">
        <v>5.97</v>
      </c>
    </row>
    <row r="6584" spans="1:2">
      <c r="A6584" s="52">
        <v>40623</v>
      </c>
      <c r="B6584">
        <v>5.98</v>
      </c>
    </row>
    <row r="6585" spans="1:2">
      <c r="A6585" s="52">
        <v>40624</v>
      </c>
      <c r="B6585">
        <v>5.98</v>
      </c>
    </row>
    <row r="6586" spans="1:2">
      <c r="A6586" s="52">
        <v>40625</v>
      </c>
      <c r="B6586">
        <v>5.99</v>
      </c>
    </row>
    <row r="6587" spans="1:2">
      <c r="A6587" s="52">
        <v>40626</v>
      </c>
      <c r="B6587">
        <v>6.01</v>
      </c>
    </row>
    <row r="6588" spans="1:2">
      <c r="A6588" s="52">
        <v>40627</v>
      </c>
      <c r="B6588">
        <v>6.04</v>
      </c>
    </row>
    <row r="6589" spans="1:2">
      <c r="A6589" s="52">
        <v>40630</v>
      </c>
      <c r="B6589">
        <v>6.03</v>
      </c>
    </row>
    <row r="6590" spans="1:2">
      <c r="A6590" s="52">
        <v>40631</v>
      </c>
      <c r="B6590">
        <v>6.09</v>
      </c>
    </row>
    <row r="6591" spans="1:2">
      <c r="A6591" s="52">
        <v>40632</v>
      </c>
      <c r="B6591">
        <v>6.06</v>
      </c>
    </row>
    <row r="6592" spans="1:2">
      <c r="A6592" s="52">
        <v>40633</v>
      </c>
      <c r="B6592">
        <v>6.05</v>
      </c>
    </row>
    <row r="6593" spans="1:2">
      <c r="A6593" s="52">
        <v>40634</v>
      </c>
      <c r="B6593">
        <v>6.04</v>
      </c>
    </row>
    <row r="6594" spans="1:2">
      <c r="A6594" s="52">
        <v>40637</v>
      </c>
      <c r="B6594">
        <v>6.03</v>
      </c>
    </row>
    <row r="6595" spans="1:2">
      <c r="A6595" s="52">
        <v>40638</v>
      </c>
      <c r="B6595">
        <v>6.05</v>
      </c>
    </row>
    <row r="6596" spans="1:2">
      <c r="A6596" s="52">
        <v>40639</v>
      </c>
      <c r="B6596">
        <v>6.11</v>
      </c>
    </row>
    <row r="6597" spans="1:2">
      <c r="A6597" s="52">
        <v>40640</v>
      </c>
      <c r="B6597">
        <v>6.15</v>
      </c>
    </row>
    <row r="6598" spans="1:2">
      <c r="A6598" s="52">
        <v>40641</v>
      </c>
      <c r="B6598">
        <v>6.15</v>
      </c>
    </row>
    <row r="6599" spans="1:2">
      <c r="A6599" s="52">
        <v>40644</v>
      </c>
      <c r="B6599">
        <v>6.14</v>
      </c>
    </row>
    <row r="6600" spans="1:2">
      <c r="A6600" s="52">
        <v>40645</v>
      </c>
      <c r="B6600">
        <v>6.1</v>
      </c>
    </row>
    <row r="6601" spans="1:2">
      <c r="A6601" s="52">
        <v>40646</v>
      </c>
      <c r="B6601">
        <v>6.07</v>
      </c>
    </row>
    <row r="6602" spans="1:2">
      <c r="A6602" s="52">
        <v>40647</v>
      </c>
      <c r="B6602">
        <v>6.06</v>
      </c>
    </row>
    <row r="6603" spans="1:2">
      <c r="A6603" s="52">
        <v>40648</v>
      </c>
      <c r="B6603">
        <v>5.99</v>
      </c>
    </row>
    <row r="6604" spans="1:2">
      <c r="A6604" s="52">
        <v>40651</v>
      </c>
      <c r="B6604">
        <v>5.98</v>
      </c>
    </row>
    <row r="6605" spans="1:2">
      <c r="A6605" s="52">
        <v>40652</v>
      </c>
      <c r="B6605">
        <v>5.95</v>
      </c>
    </row>
    <row r="6606" spans="1:2">
      <c r="A6606" s="52">
        <v>40653</v>
      </c>
      <c r="B6606">
        <v>5.98</v>
      </c>
    </row>
    <row r="6607" spans="1:2">
      <c r="A6607" s="52">
        <v>40654</v>
      </c>
      <c r="B6607">
        <v>5.99</v>
      </c>
    </row>
    <row r="6608" spans="1:2">
      <c r="A6608" s="52">
        <v>40655</v>
      </c>
      <c r="B6608" t="s">
        <v>7113</v>
      </c>
    </row>
    <row r="6609" spans="1:2">
      <c r="A6609" s="52">
        <v>40658</v>
      </c>
      <c r="B6609">
        <v>5.97</v>
      </c>
    </row>
    <row r="6610" spans="1:2">
      <c r="A6610" s="52">
        <v>40659</v>
      </c>
      <c r="B6610">
        <v>5.91</v>
      </c>
    </row>
    <row r="6611" spans="1:2">
      <c r="A6611" s="52">
        <v>40660</v>
      </c>
      <c r="B6611">
        <v>5.96</v>
      </c>
    </row>
    <row r="6612" spans="1:2">
      <c r="A6612" s="52">
        <v>40661</v>
      </c>
      <c r="B6612">
        <v>5.93</v>
      </c>
    </row>
    <row r="6613" spans="1:2">
      <c r="A6613" s="52">
        <v>40662</v>
      </c>
      <c r="B6613">
        <v>5.9</v>
      </c>
    </row>
    <row r="6614" spans="1:2">
      <c r="A6614" s="52">
        <v>40665</v>
      </c>
      <c r="B6614">
        <v>5.88</v>
      </c>
    </row>
    <row r="6615" spans="1:2">
      <c r="A6615" s="52">
        <v>40666</v>
      </c>
      <c r="B6615">
        <v>5.85</v>
      </c>
    </row>
    <row r="6616" spans="1:2">
      <c r="A6616" s="52">
        <v>40667</v>
      </c>
      <c r="B6616">
        <v>5.81</v>
      </c>
    </row>
    <row r="6617" spans="1:2">
      <c r="A6617" s="52">
        <v>40668</v>
      </c>
      <c r="B6617">
        <v>5.77</v>
      </c>
    </row>
    <row r="6618" spans="1:2">
      <c r="A6618" s="52">
        <v>40669</v>
      </c>
      <c r="B6618">
        <v>5.79</v>
      </c>
    </row>
    <row r="6619" spans="1:2">
      <c r="A6619" s="52">
        <v>40672</v>
      </c>
      <c r="B6619">
        <v>5.81</v>
      </c>
    </row>
    <row r="6620" spans="1:2">
      <c r="A6620" s="52">
        <v>40673</v>
      </c>
      <c r="B6620">
        <v>5.84</v>
      </c>
    </row>
    <row r="6621" spans="1:2">
      <c r="A6621" s="52">
        <v>40674</v>
      </c>
      <c r="B6621">
        <v>5.8</v>
      </c>
    </row>
    <row r="6622" spans="1:2">
      <c r="A6622" s="52">
        <v>40675</v>
      </c>
      <c r="B6622">
        <v>5.86</v>
      </c>
    </row>
    <row r="6623" spans="1:2">
      <c r="A6623" s="52">
        <v>40676</v>
      </c>
      <c r="B6623">
        <v>5.82</v>
      </c>
    </row>
    <row r="6624" spans="1:2">
      <c r="A6624" s="52">
        <v>40679</v>
      </c>
      <c r="B6624">
        <v>5.75</v>
      </c>
    </row>
    <row r="6625" spans="1:2">
      <c r="A6625" s="52">
        <v>40680</v>
      </c>
      <c r="B6625">
        <v>5.71</v>
      </c>
    </row>
    <row r="6626" spans="1:2">
      <c r="A6626" s="52">
        <v>40681</v>
      </c>
      <c r="B6626">
        <v>5.77</v>
      </c>
    </row>
    <row r="6627" spans="1:2">
      <c r="A6627" s="52">
        <v>40682</v>
      </c>
      <c r="B6627">
        <v>5.78</v>
      </c>
    </row>
    <row r="6628" spans="1:2">
      <c r="A6628" s="52">
        <v>40683</v>
      </c>
      <c r="B6628">
        <v>5.78</v>
      </c>
    </row>
    <row r="6629" spans="1:2">
      <c r="A6629" s="52">
        <v>40686</v>
      </c>
      <c r="B6629">
        <v>5.75</v>
      </c>
    </row>
    <row r="6630" spans="1:2">
      <c r="A6630" s="52">
        <v>40687</v>
      </c>
      <c r="B6630">
        <v>5.74</v>
      </c>
    </row>
    <row r="6631" spans="1:2">
      <c r="A6631" s="52">
        <v>40688</v>
      </c>
      <c r="B6631">
        <v>5.77</v>
      </c>
    </row>
    <row r="6632" spans="1:2">
      <c r="A6632" s="52">
        <v>40689</v>
      </c>
      <c r="B6632">
        <v>5.71</v>
      </c>
    </row>
    <row r="6633" spans="1:2">
      <c r="A6633" s="52">
        <v>40690</v>
      </c>
      <c r="B6633">
        <v>5.72</v>
      </c>
    </row>
    <row r="6634" spans="1:2">
      <c r="A6634" s="52">
        <v>40693</v>
      </c>
      <c r="B6634" t="s">
        <v>7113</v>
      </c>
    </row>
    <row r="6635" spans="1:2">
      <c r="A6635" s="52">
        <v>40694</v>
      </c>
      <c r="B6635">
        <v>5.7</v>
      </c>
    </row>
    <row r="6636" spans="1:2">
      <c r="A6636" s="52">
        <v>40695</v>
      </c>
      <c r="B6636">
        <v>5.64</v>
      </c>
    </row>
    <row r="6637" spans="1:2">
      <c r="A6637" s="52">
        <v>40696</v>
      </c>
      <c r="B6637">
        <v>5.74</v>
      </c>
    </row>
    <row r="6638" spans="1:2">
      <c r="A6638" s="52">
        <v>40697</v>
      </c>
      <c r="B6638">
        <v>5.72</v>
      </c>
    </row>
    <row r="6639" spans="1:2">
      <c r="A6639" s="52">
        <v>40700</v>
      </c>
      <c r="B6639">
        <v>5.76</v>
      </c>
    </row>
    <row r="6640" spans="1:2">
      <c r="A6640" s="52">
        <v>40701</v>
      </c>
      <c r="B6640">
        <v>5.76</v>
      </c>
    </row>
    <row r="6641" spans="1:2">
      <c r="A6641" s="52">
        <v>40702</v>
      </c>
      <c r="B6641">
        <v>5.71</v>
      </c>
    </row>
    <row r="6642" spans="1:2">
      <c r="A6642" s="52">
        <v>40703</v>
      </c>
      <c r="B6642">
        <v>5.74</v>
      </c>
    </row>
    <row r="6643" spans="1:2">
      <c r="A6643" s="52">
        <v>40704</v>
      </c>
      <c r="B6643">
        <v>5.7</v>
      </c>
    </row>
    <row r="6644" spans="1:2">
      <c r="A6644" s="52">
        <v>40707</v>
      </c>
      <c r="B6644">
        <v>5.72</v>
      </c>
    </row>
    <row r="6645" spans="1:2">
      <c r="A6645" s="52">
        <v>40708</v>
      </c>
      <c r="B6645">
        <v>5.82</v>
      </c>
    </row>
    <row r="6646" spans="1:2">
      <c r="A6646" s="52">
        <v>40709</v>
      </c>
      <c r="B6646">
        <v>5.72</v>
      </c>
    </row>
    <row r="6647" spans="1:2">
      <c r="A6647" s="52">
        <v>40710</v>
      </c>
      <c r="B6647">
        <v>5.68</v>
      </c>
    </row>
    <row r="6648" spans="1:2">
      <c r="A6648" s="52">
        <v>40711</v>
      </c>
      <c r="B6648">
        <v>5.73</v>
      </c>
    </row>
    <row r="6649" spans="1:2">
      <c r="A6649" s="52">
        <v>40714</v>
      </c>
      <c r="B6649">
        <v>5.73</v>
      </c>
    </row>
    <row r="6650" spans="1:2">
      <c r="A6650" s="52">
        <v>40715</v>
      </c>
      <c r="B6650">
        <v>5.74</v>
      </c>
    </row>
    <row r="6651" spans="1:2">
      <c r="A6651" s="52">
        <v>40716</v>
      </c>
      <c r="B6651">
        <v>5.75</v>
      </c>
    </row>
    <row r="6652" spans="1:2">
      <c r="A6652" s="52">
        <v>40717</v>
      </c>
      <c r="B6652">
        <v>5.69</v>
      </c>
    </row>
    <row r="6653" spans="1:2">
      <c r="A6653" s="52">
        <v>40718</v>
      </c>
      <c r="B6653">
        <v>5.71</v>
      </c>
    </row>
    <row r="6654" spans="1:2">
      <c r="A6654" s="52">
        <v>40721</v>
      </c>
      <c r="B6654">
        <v>5.82</v>
      </c>
    </row>
    <row r="6655" spans="1:2">
      <c r="A6655" s="52">
        <v>40722</v>
      </c>
      <c r="B6655">
        <v>5.86</v>
      </c>
    </row>
    <row r="6656" spans="1:2">
      <c r="A6656" s="52">
        <v>40723</v>
      </c>
      <c r="B6656">
        <v>5.89</v>
      </c>
    </row>
    <row r="6657" spans="1:2">
      <c r="A6657" s="52">
        <v>40724</v>
      </c>
      <c r="B6657">
        <v>5.9</v>
      </c>
    </row>
    <row r="6658" spans="1:2">
      <c r="A6658" s="52">
        <v>40725</v>
      </c>
      <c r="B6658">
        <v>5.91</v>
      </c>
    </row>
    <row r="6659" spans="1:2">
      <c r="A6659" s="52">
        <v>40728</v>
      </c>
      <c r="B6659" t="s">
        <v>7113</v>
      </c>
    </row>
    <row r="6660" spans="1:2">
      <c r="A6660" s="52">
        <v>40729</v>
      </c>
      <c r="B6660">
        <v>5.9</v>
      </c>
    </row>
    <row r="6661" spans="1:2">
      <c r="A6661" s="52">
        <v>40730</v>
      </c>
      <c r="B6661">
        <v>5.85</v>
      </c>
    </row>
    <row r="6662" spans="1:2">
      <c r="A6662" s="52">
        <v>40731</v>
      </c>
      <c r="B6662">
        <v>5.86</v>
      </c>
    </row>
    <row r="6663" spans="1:2">
      <c r="A6663" s="52">
        <v>40732</v>
      </c>
      <c r="B6663">
        <v>5.76</v>
      </c>
    </row>
    <row r="6664" spans="1:2">
      <c r="A6664" s="52">
        <v>40735</v>
      </c>
      <c r="B6664">
        <v>5.7</v>
      </c>
    </row>
    <row r="6665" spans="1:2">
      <c r="A6665" s="52">
        <v>40736</v>
      </c>
      <c r="B6665">
        <v>5.69</v>
      </c>
    </row>
    <row r="6666" spans="1:2">
      <c r="A6666" s="52">
        <v>40737</v>
      </c>
      <c r="B6666">
        <v>5.68</v>
      </c>
    </row>
    <row r="6667" spans="1:2">
      <c r="A6667" s="52">
        <v>40738</v>
      </c>
      <c r="B6667">
        <v>5.74</v>
      </c>
    </row>
    <row r="6668" spans="1:2">
      <c r="A6668" s="52">
        <v>40739</v>
      </c>
      <c r="B6668">
        <v>5.74</v>
      </c>
    </row>
    <row r="6669" spans="1:2">
      <c r="A6669" s="52">
        <v>40742</v>
      </c>
      <c r="B6669">
        <v>5.78</v>
      </c>
    </row>
    <row r="6670" spans="1:2">
      <c r="A6670" s="52">
        <v>40743</v>
      </c>
      <c r="B6670">
        <v>5.69</v>
      </c>
    </row>
    <row r="6671" spans="1:2">
      <c r="A6671" s="52">
        <v>40744</v>
      </c>
      <c r="B6671">
        <v>5.76</v>
      </c>
    </row>
    <row r="6672" spans="1:2">
      <c r="A6672" s="52">
        <v>40745</v>
      </c>
      <c r="B6672">
        <v>5.8</v>
      </c>
    </row>
    <row r="6673" spans="1:2">
      <c r="A6673" s="52">
        <v>40746</v>
      </c>
      <c r="B6673">
        <v>5.74</v>
      </c>
    </row>
    <row r="6674" spans="1:2">
      <c r="A6674" s="52">
        <v>40749</v>
      </c>
      <c r="B6674">
        <v>5.8</v>
      </c>
    </row>
    <row r="6675" spans="1:2">
      <c r="A6675" s="52">
        <v>40750</v>
      </c>
      <c r="B6675">
        <v>5.75</v>
      </c>
    </row>
    <row r="6676" spans="1:2">
      <c r="A6676" s="52">
        <v>40751</v>
      </c>
      <c r="B6676">
        <v>5.74</v>
      </c>
    </row>
    <row r="6677" spans="1:2">
      <c r="A6677" s="52">
        <v>40752</v>
      </c>
      <c r="B6677">
        <v>5.71</v>
      </c>
    </row>
    <row r="6678" spans="1:2">
      <c r="A6678" s="52">
        <v>40753</v>
      </c>
      <c r="B6678">
        <v>5.59</v>
      </c>
    </row>
    <row r="6679" spans="1:2">
      <c r="A6679" s="52">
        <v>40756</v>
      </c>
      <c r="B6679">
        <v>5.54</v>
      </c>
    </row>
    <row r="6680" spans="1:2">
      <c r="A6680" s="52">
        <v>40757</v>
      </c>
      <c r="B6680">
        <v>5.4</v>
      </c>
    </row>
    <row r="6681" spans="1:2">
      <c r="A6681" s="52">
        <v>40758</v>
      </c>
      <c r="B6681">
        <v>5.36</v>
      </c>
    </row>
    <row r="6682" spans="1:2">
      <c r="A6682" s="52">
        <v>40759</v>
      </c>
      <c r="B6682">
        <v>5.24</v>
      </c>
    </row>
    <row r="6683" spans="1:2">
      <c r="A6683" s="52">
        <v>40760</v>
      </c>
      <c r="B6683">
        <v>5.35</v>
      </c>
    </row>
    <row r="6684" spans="1:2">
      <c r="A6684" s="52">
        <v>40763</v>
      </c>
      <c r="B6684">
        <v>5.28</v>
      </c>
    </row>
    <row r="6685" spans="1:2">
      <c r="A6685" s="52">
        <v>40764</v>
      </c>
      <c r="B6685">
        <v>5.21</v>
      </c>
    </row>
    <row r="6686" spans="1:2">
      <c r="A6686" s="52">
        <v>40765</v>
      </c>
      <c r="B6686">
        <v>5.2</v>
      </c>
    </row>
    <row r="6687" spans="1:2">
      <c r="A6687" s="52">
        <v>40766</v>
      </c>
      <c r="B6687">
        <v>5.49</v>
      </c>
    </row>
    <row r="6688" spans="1:2">
      <c r="A6688" s="52">
        <v>40767</v>
      </c>
      <c r="B6688">
        <v>5.38</v>
      </c>
    </row>
    <row r="6689" spans="1:2">
      <c r="A6689" s="52">
        <v>40770</v>
      </c>
      <c r="B6689">
        <v>5.44</v>
      </c>
    </row>
    <row r="6690" spans="1:2">
      <c r="A6690" s="52">
        <v>40771</v>
      </c>
      <c r="B6690">
        <v>5.35</v>
      </c>
    </row>
    <row r="6691" spans="1:2">
      <c r="A6691" s="52">
        <v>40772</v>
      </c>
      <c r="B6691">
        <v>5.28</v>
      </c>
    </row>
    <row r="6692" spans="1:2">
      <c r="A6692" s="52">
        <v>40773</v>
      </c>
      <c r="B6692">
        <v>5.2</v>
      </c>
    </row>
    <row r="6693" spans="1:2">
      <c r="A6693" s="52">
        <v>40774</v>
      </c>
      <c r="B6693">
        <v>5.19</v>
      </c>
    </row>
    <row r="6694" spans="1:2">
      <c r="A6694" s="52">
        <v>40777</v>
      </c>
      <c r="B6694">
        <v>5.23</v>
      </c>
    </row>
    <row r="6695" spans="1:2">
      <c r="A6695" s="52">
        <v>40778</v>
      </c>
      <c r="B6695">
        <v>5.34</v>
      </c>
    </row>
    <row r="6696" spans="1:2">
      <c r="A6696" s="52">
        <v>40779</v>
      </c>
      <c r="B6696">
        <v>5.5</v>
      </c>
    </row>
    <row r="6697" spans="1:2">
      <c r="A6697" s="52">
        <v>40780</v>
      </c>
      <c r="B6697">
        <v>5.48</v>
      </c>
    </row>
    <row r="6698" spans="1:2">
      <c r="A6698" s="52">
        <v>40781</v>
      </c>
      <c r="B6698">
        <v>5.44</v>
      </c>
    </row>
    <row r="6699" spans="1:2">
      <c r="A6699" s="52">
        <v>40784</v>
      </c>
      <c r="B6699">
        <v>5.53</v>
      </c>
    </row>
    <row r="6700" spans="1:2">
      <c r="A6700" s="52">
        <v>40785</v>
      </c>
      <c r="B6700">
        <v>5.41</v>
      </c>
    </row>
    <row r="6701" spans="1:2">
      <c r="A6701" s="52">
        <v>40786</v>
      </c>
      <c r="B6701">
        <v>5.48</v>
      </c>
    </row>
    <row r="6702" spans="1:2">
      <c r="A6702" s="52">
        <v>40787</v>
      </c>
      <c r="B6702">
        <v>5.38</v>
      </c>
    </row>
    <row r="6703" spans="1:2">
      <c r="A6703" s="52">
        <v>40788</v>
      </c>
      <c r="B6703">
        <v>5.2</v>
      </c>
    </row>
    <row r="6704" spans="1:2">
      <c r="A6704" s="52">
        <v>40791</v>
      </c>
      <c r="B6704" t="s">
        <v>7113</v>
      </c>
    </row>
    <row r="6705" spans="1:2">
      <c r="A6705" s="52">
        <v>40792</v>
      </c>
      <c r="B6705">
        <v>5.19</v>
      </c>
    </row>
    <row r="6706" spans="1:2">
      <c r="A6706" s="52">
        <v>40793</v>
      </c>
      <c r="B6706">
        <v>5.3</v>
      </c>
    </row>
    <row r="6707" spans="1:2">
      <c r="A6707" s="52">
        <v>40794</v>
      </c>
      <c r="B6707">
        <v>5.26</v>
      </c>
    </row>
    <row r="6708" spans="1:2">
      <c r="A6708" s="52">
        <v>40795</v>
      </c>
      <c r="B6708">
        <v>5.21</v>
      </c>
    </row>
    <row r="6709" spans="1:2">
      <c r="A6709" s="52">
        <v>40798</v>
      </c>
      <c r="B6709">
        <v>5.23</v>
      </c>
    </row>
    <row r="6710" spans="1:2">
      <c r="A6710" s="52">
        <v>40799</v>
      </c>
      <c r="B6710">
        <v>5.32</v>
      </c>
    </row>
    <row r="6711" spans="1:2">
      <c r="A6711" s="52">
        <v>40800</v>
      </c>
      <c r="B6711">
        <v>5.33</v>
      </c>
    </row>
    <row r="6712" spans="1:2">
      <c r="A6712" s="52">
        <v>40801</v>
      </c>
      <c r="B6712">
        <v>5.4</v>
      </c>
    </row>
    <row r="6713" spans="1:2">
      <c r="A6713" s="52">
        <v>40802</v>
      </c>
      <c r="B6713">
        <v>5.39</v>
      </c>
    </row>
    <row r="6714" spans="1:2">
      <c r="A6714" s="52">
        <v>40805</v>
      </c>
      <c r="B6714">
        <v>5.28</v>
      </c>
    </row>
    <row r="6715" spans="1:2">
      <c r="A6715" s="52">
        <v>40806</v>
      </c>
      <c r="B6715">
        <v>5.3</v>
      </c>
    </row>
    <row r="6716" spans="1:2">
      <c r="A6716" s="52">
        <v>40807</v>
      </c>
      <c r="B6716">
        <v>5.14</v>
      </c>
    </row>
    <row r="6717" spans="1:2">
      <c r="A6717" s="52">
        <v>40808</v>
      </c>
      <c r="B6717">
        <v>5.04</v>
      </c>
    </row>
    <row r="6718" spans="1:2">
      <c r="A6718" s="52">
        <v>40809</v>
      </c>
      <c r="B6718">
        <v>5.15</v>
      </c>
    </row>
    <row r="6719" spans="1:2">
      <c r="A6719" s="52">
        <v>40812</v>
      </c>
      <c r="B6719">
        <v>5.28</v>
      </c>
    </row>
    <row r="6720" spans="1:2">
      <c r="A6720" s="52">
        <v>40813</v>
      </c>
      <c r="B6720">
        <v>5.39</v>
      </c>
    </row>
    <row r="6721" spans="1:2">
      <c r="A6721" s="52">
        <v>40814</v>
      </c>
      <c r="B6721">
        <v>5.38</v>
      </c>
    </row>
    <row r="6722" spans="1:2">
      <c r="A6722" s="52">
        <v>40815</v>
      </c>
      <c r="B6722">
        <v>5.29</v>
      </c>
    </row>
    <row r="6723" spans="1:2">
      <c r="A6723" s="52">
        <v>40816</v>
      </c>
      <c r="B6723">
        <v>5.22</v>
      </c>
    </row>
    <row r="6724" spans="1:2">
      <c r="A6724" s="52">
        <v>40819</v>
      </c>
      <c r="B6724">
        <v>5.1100000000000003</v>
      </c>
    </row>
    <row r="6725" spans="1:2">
      <c r="A6725" s="52">
        <v>40820</v>
      </c>
      <c r="B6725">
        <v>5.14</v>
      </c>
    </row>
    <row r="6726" spans="1:2">
      <c r="A6726" s="52">
        <v>40821</v>
      </c>
      <c r="B6726">
        <v>5.28</v>
      </c>
    </row>
    <row r="6727" spans="1:2">
      <c r="A6727" s="52">
        <v>40822</v>
      </c>
      <c r="B6727">
        <v>5.35</v>
      </c>
    </row>
    <row r="6728" spans="1:2">
      <c r="A6728" s="52">
        <v>40823</v>
      </c>
      <c r="B6728">
        <v>5.42</v>
      </c>
    </row>
    <row r="6729" spans="1:2">
      <c r="A6729" s="52">
        <v>40826</v>
      </c>
      <c r="B6729" t="s">
        <v>7113</v>
      </c>
    </row>
    <row r="6730" spans="1:2">
      <c r="A6730" s="52">
        <v>40827</v>
      </c>
      <c r="B6730">
        <v>5.5</v>
      </c>
    </row>
    <row r="6731" spans="1:2">
      <c r="A6731" s="52">
        <v>40828</v>
      </c>
      <c r="B6731">
        <v>5.57</v>
      </c>
    </row>
    <row r="6732" spans="1:2">
      <c r="A6732" s="52">
        <v>40829</v>
      </c>
      <c r="B6732">
        <v>5.48</v>
      </c>
    </row>
    <row r="6733" spans="1:2">
      <c r="A6733" s="52">
        <v>40830</v>
      </c>
      <c r="B6733">
        <v>5.52</v>
      </c>
    </row>
    <row r="6734" spans="1:2">
      <c r="A6734" s="52">
        <v>40833</v>
      </c>
      <c r="B6734">
        <v>5.44</v>
      </c>
    </row>
    <row r="6735" spans="1:2">
      <c r="A6735" s="52">
        <v>40834</v>
      </c>
      <c r="B6735">
        <v>5.42</v>
      </c>
    </row>
    <row r="6736" spans="1:2">
      <c r="A6736" s="52">
        <v>40835</v>
      </c>
      <c r="B6736">
        <v>5.39</v>
      </c>
    </row>
    <row r="6737" spans="1:2">
      <c r="A6737" s="52">
        <v>40836</v>
      </c>
      <c r="B6737">
        <v>5.4</v>
      </c>
    </row>
    <row r="6738" spans="1:2">
      <c r="A6738" s="52">
        <v>40837</v>
      </c>
      <c r="B6738">
        <v>5.41</v>
      </c>
    </row>
    <row r="6739" spans="1:2">
      <c r="A6739" s="52">
        <v>40840</v>
      </c>
      <c r="B6739">
        <v>5.41</v>
      </c>
    </row>
    <row r="6740" spans="1:2">
      <c r="A6740" s="52">
        <v>40841</v>
      </c>
      <c r="B6740">
        <v>5.28</v>
      </c>
    </row>
    <row r="6741" spans="1:2">
      <c r="A6741" s="52">
        <v>40842</v>
      </c>
      <c r="B6741">
        <v>5.33</v>
      </c>
    </row>
    <row r="6742" spans="1:2">
      <c r="A6742" s="52">
        <v>40843</v>
      </c>
      <c r="B6742">
        <v>5.46</v>
      </c>
    </row>
    <row r="6743" spans="1:2">
      <c r="A6743" s="52">
        <v>40844</v>
      </c>
      <c r="B6743">
        <v>5.33</v>
      </c>
    </row>
    <row r="6744" spans="1:2">
      <c r="A6744" s="52">
        <v>40847</v>
      </c>
      <c r="B6744">
        <v>5.19</v>
      </c>
    </row>
    <row r="6745" spans="1:2">
      <c r="A6745" s="52">
        <v>40848</v>
      </c>
      <c r="B6745">
        <v>5.04</v>
      </c>
    </row>
    <row r="6746" spans="1:2">
      <c r="A6746" s="52">
        <v>40849</v>
      </c>
      <c r="B6746">
        <v>5.0599999999999996</v>
      </c>
    </row>
    <row r="6747" spans="1:2">
      <c r="A6747" s="52">
        <v>40850</v>
      </c>
      <c r="B6747">
        <v>5.13</v>
      </c>
    </row>
    <row r="6748" spans="1:2">
      <c r="A6748" s="52">
        <v>40851</v>
      </c>
      <c r="B6748">
        <v>5.12</v>
      </c>
    </row>
    <row r="6749" spans="1:2">
      <c r="A6749" s="52">
        <v>40854</v>
      </c>
      <c r="B6749">
        <v>5.0599999999999996</v>
      </c>
    </row>
    <row r="6750" spans="1:2">
      <c r="A6750" s="52">
        <v>40855</v>
      </c>
      <c r="B6750">
        <v>5.15</v>
      </c>
    </row>
    <row r="6751" spans="1:2">
      <c r="A6751" s="52">
        <v>40856</v>
      </c>
      <c r="B6751">
        <v>5.08</v>
      </c>
    </row>
    <row r="6752" spans="1:2">
      <c r="A6752" s="52">
        <v>40857</v>
      </c>
      <c r="B6752">
        <v>5.18</v>
      </c>
    </row>
    <row r="6753" spans="1:2">
      <c r="A6753" s="52">
        <v>40858</v>
      </c>
      <c r="B6753" t="s">
        <v>7113</v>
      </c>
    </row>
    <row r="6754" spans="1:2">
      <c r="A6754" s="52">
        <v>40861</v>
      </c>
      <c r="B6754">
        <v>5.17</v>
      </c>
    </row>
    <row r="6755" spans="1:2">
      <c r="A6755" s="52">
        <v>40862</v>
      </c>
      <c r="B6755">
        <v>5.2</v>
      </c>
    </row>
    <row r="6756" spans="1:2">
      <c r="A6756" s="52">
        <v>40863</v>
      </c>
      <c r="B6756">
        <v>5.18</v>
      </c>
    </row>
    <row r="6757" spans="1:2">
      <c r="A6757" s="52">
        <v>40864</v>
      </c>
      <c r="B6757">
        <v>5.12</v>
      </c>
    </row>
    <row r="6758" spans="1:2">
      <c r="A6758" s="52">
        <v>40865</v>
      </c>
      <c r="B6758">
        <v>5.15</v>
      </c>
    </row>
    <row r="6759" spans="1:2">
      <c r="A6759" s="52">
        <v>40868</v>
      </c>
      <c r="B6759">
        <v>5.12</v>
      </c>
    </row>
    <row r="6760" spans="1:2">
      <c r="A6760" s="52">
        <v>40869</v>
      </c>
      <c r="B6760">
        <v>5.1100000000000003</v>
      </c>
    </row>
    <row r="6761" spans="1:2">
      <c r="A6761" s="52">
        <v>40870</v>
      </c>
      <c r="B6761">
        <v>5.04</v>
      </c>
    </row>
    <row r="6762" spans="1:2">
      <c r="A6762" s="52">
        <v>40871</v>
      </c>
      <c r="B6762" t="s">
        <v>7113</v>
      </c>
    </row>
    <row r="6763" spans="1:2">
      <c r="A6763" s="52">
        <v>40872</v>
      </c>
      <c r="B6763">
        <v>5.15</v>
      </c>
    </row>
    <row r="6764" spans="1:2">
      <c r="A6764" s="52">
        <v>40875</v>
      </c>
      <c r="B6764">
        <v>5.16</v>
      </c>
    </row>
    <row r="6765" spans="1:2">
      <c r="A6765" s="52">
        <v>40876</v>
      </c>
      <c r="B6765">
        <v>5.22</v>
      </c>
    </row>
    <row r="6766" spans="1:2">
      <c r="A6766" s="52">
        <v>40877</v>
      </c>
      <c r="B6766">
        <v>5.32</v>
      </c>
    </row>
    <row r="6767" spans="1:2">
      <c r="A6767" s="52">
        <v>40878</v>
      </c>
      <c r="B6767">
        <v>5.41</v>
      </c>
    </row>
    <row r="6768" spans="1:2">
      <c r="A6768" s="52">
        <v>40879</v>
      </c>
      <c r="B6768">
        <v>5.29</v>
      </c>
    </row>
    <row r="6769" spans="1:2">
      <c r="A6769" s="52">
        <v>40882</v>
      </c>
      <c r="B6769">
        <v>5.29</v>
      </c>
    </row>
    <row r="6770" spans="1:2">
      <c r="A6770" s="52">
        <v>40883</v>
      </c>
      <c r="B6770">
        <v>5.34</v>
      </c>
    </row>
    <row r="6771" spans="1:2">
      <c r="A6771" s="52">
        <v>40884</v>
      </c>
      <c r="B6771">
        <v>5.28</v>
      </c>
    </row>
    <row r="6772" spans="1:2">
      <c r="A6772" s="52">
        <v>40885</v>
      </c>
      <c r="B6772">
        <v>5.25</v>
      </c>
    </row>
    <row r="6773" spans="1:2">
      <c r="A6773" s="52">
        <v>40886</v>
      </c>
      <c r="B6773">
        <v>5.35</v>
      </c>
    </row>
    <row r="6774" spans="1:2">
      <c r="A6774" s="52">
        <v>40889</v>
      </c>
      <c r="B6774">
        <v>5.3</v>
      </c>
    </row>
    <row r="6775" spans="1:2">
      <c r="A6775" s="52">
        <v>40890</v>
      </c>
      <c r="B6775">
        <v>5.25</v>
      </c>
    </row>
    <row r="6776" spans="1:2">
      <c r="A6776" s="52">
        <v>40891</v>
      </c>
      <c r="B6776">
        <v>5.16</v>
      </c>
    </row>
    <row r="6777" spans="1:2">
      <c r="A6777" s="52">
        <v>40892</v>
      </c>
      <c r="B6777">
        <v>5.19</v>
      </c>
    </row>
    <row r="6778" spans="1:2">
      <c r="A6778" s="52">
        <v>40893</v>
      </c>
      <c r="B6778">
        <v>5.12</v>
      </c>
    </row>
    <row r="6779" spans="1:2">
      <c r="A6779" s="52">
        <v>40896</v>
      </c>
      <c r="B6779">
        <v>5.08</v>
      </c>
    </row>
    <row r="6780" spans="1:2">
      <c r="A6780" s="52">
        <v>40897</v>
      </c>
      <c r="B6780">
        <v>5.21</v>
      </c>
    </row>
    <row r="6781" spans="1:2">
      <c r="A6781" s="52">
        <v>40898</v>
      </c>
      <c r="B6781">
        <v>5.28</v>
      </c>
    </row>
    <row r="6782" spans="1:2">
      <c r="A6782" s="52">
        <v>40899</v>
      </c>
      <c r="B6782">
        <v>5.26</v>
      </c>
    </row>
    <row r="6783" spans="1:2">
      <c r="A6783" s="52">
        <v>40900</v>
      </c>
      <c r="B6783">
        <v>5.35</v>
      </c>
    </row>
    <row r="6784" spans="1:2">
      <c r="A6784" s="52">
        <v>40903</v>
      </c>
      <c r="B6784" t="s">
        <v>7113</v>
      </c>
    </row>
    <row r="6785" spans="1:2">
      <c r="A6785" s="52">
        <v>40904</v>
      </c>
      <c r="B6785">
        <v>5.32</v>
      </c>
    </row>
    <row r="6786" spans="1:2">
      <c r="A6786" s="52">
        <v>40905</v>
      </c>
      <c r="B6786">
        <v>5.18</v>
      </c>
    </row>
    <row r="6787" spans="1:2">
      <c r="A6787" s="52">
        <v>40906</v>
      </c>
      <c r="B6787">
        <v>5.19</v>
      </c>
    </row>
    <row r="6788" spans="1:2">
      <c r="A6788" s="52">
        <v>40907</v>
      </c>
      <c r="B6788">
        <v>5.16</v>
      </c>
    </row>
    <row r="6789" spans="1:2">
      <c r="A6789" s="52">
        <v>40910</v>
      </c>
      <c r="B6789" t="s">
        <v>7113</v>
      </c>
    </row>
    <row r="6790" spans="1:2">
      <c r="A6790" s="52">
        <v>40911</v>
      </c>
      <c r="B6790">
        <v>5.26</v>
      </c>
    </row>
    <row r="6791" spans="1:2">
      <c r="A6791" s="52">
        <v>40912</v>
      </c>
      <c r="B6791">
        <v>5.3</v>
      </c>
    </row>
    <row r="6792" spans="1:2">
      <c r="A6792" s="52">
        <v>40913</v>
      </c>
      <c r="B6792">
        <v>5.29</v>
      </c>
    </row>
    <row r="6793" spans="1:2">
      <c r="A6793" s="52">
        <v>40914</v>
      </c>
      <c r="B6793">
        <v>5.25</v>
      </c>
    </row>
    <row r="6794" spans="1:2">
      <c r="A6794" s="52">
        <v>40917</v>
      </c>
      <c r="B6794">
        <v>5.26</v>
      </c>
    </row>
    <row r="6795" spans="1:2">
      <c r="A6795" s="52">
        <v>40918</v>
      </c>
      <c r="B6795">
        <v>5.25</v>
      </c>
    </row>
    <row r="6796" spans="1:2">
      <c r="A6796" s="52">
        <v>40919</v>
      </c>
      <c r="B6796">
        <v>5.2</v>
      </c>
    </row>
    <row r="6797" spans="1:2">
      <c r="A6797" s="52">
        <v>40920</v>
      </c>
      <c r="B6797">
        <v>5.21</v>
      </c>
    </row>
    <row r="6798" spans="1:2">
      <c r="A6798" s="52">
        <v>40921</v>
      </c>
      <c r="B6798">
        <v>5.13</v>
      </c>
    </row>
    <row r="6799" spans="1:2">
      <c r="A6799" s="52">
        <v>40924</v>
      </c>
      <c r="B6799" t="s">
        <v>7113</v>
      </c>
    </row>
    <row r="6800" spans="1:2">
      <c r="A6800" s="52">
        <v>40925</v>
      </c>
      <c r="B6800">
        <v>5.1100000000000003</v>
      </c>
    </row>
    <row r="6801" spans="1:2">
      <c r="A6801" s="52">
        <v>40926</v>
      </c>
      <c r="B6801">
        <v>5.17</v>
      </c>
    </row>
    <row r="6802" spans="1:2">
      <c r="A6802" s="52">
        <v>40927</v>
      </c>
      <c r="B6802">
        <v>5.23</v>
      </c>
    </row>
    <row r="6803" spans="1:2">
      <c r="A6803" s="52">
        <v>40928</v>
      </c>
      <c r="B6803">
        <v>5.29</v>
      </c>
    </row>
    <row r="6804" spans="1:2">
      <c r="A6804" s="52">
        <v>40931</v>
      </c>
      <c r="B6804">
        <v>5.33</v>
      </c>
    </row>
    <row r="6805" spans="1:2">
      <c r="A6805" s="52">
        <v>40932</v>
      </c>
      <c r="B6805">
        <v>5.33</v>
      </c>
    </row>
    <row r="6806" spans="1:2">
      <c r="A6806" s="52">
        <v>40933</v>
      </c>
      <c r="B6806">
        <v>5.32</v>
      </c>
    </row>
    <row r="6807" spans="1:2">
      <c r="A6807" s="52">
        <v>40934</v>
      </c>
      <c r="B6807">
        <v>5.24</v>
      </c>
    </row>
    <row r="6808" spans="1:2">
      <c r="A6808" s="52">
        <v>40935</v>
      </c>
      <c r="B6808">
        <v>5.21</v>
      </c>
    </row>
    <row r="6809" spans="1:2">
      <c r="A6809" s="52">
        <v>40938</v>
      </c>
      <c r="B6809">
        <v>5.12</v>
      </c>
    </row>
    <row r="6810" spans="1:2">
      <c r="A6810" s="52">
        <v>40939</v>
      </c>
      <c r="B6810">
        <v>5.07</v>
      </c>
    </row>
    <row r="6811" spans="1:2">
      <c r="A6811" s="52">
        <v>40940</v>
      </c>
      <c r="B6811">
        <v>5.12</v>
      </c>
    </row>
    <row r="6812" spans="1:2">
      <c r="A6812" s="52">
        <v>40941</v>
      </c>
      <c r="B6812">
        <v>5.1100000000000003</v>
      </c>
    </row>
    <row r="6813" spans="1:2">
      <c r="A6813" s="52">
        <v>40942</v>
      </c>
      <c r="B6813">
        <v>5.23</v>
      </c>
    </row>
    <row r="6814" spans="1:2">
      <c r="A6814" s="52">
        <v>40945</v>
      </c>
      <c r="B6814">
        <v>5.15</v>
      </c>
    </row>
    <row r="6815" spans="1:2">
      <c r="A6815" s="52">
        <v>40946</v>
      </c>
      <c r="B6815">
        <v>5.19</v>
      </c>
    </row>
    <row r="6816" spans="1:2">
      <c r="A6816" s="52">
        <v>40947</v>
      </c>
      <c r="B6816">
        <v>5.18</v>
      </c>
    </row>
    <row r="6817" spans="1:2">
      <c r="A6817" s="52">
        <v>40948</v>
      </c>
      <c r="B6817">
        <v>5.22</v>
      </c>
    </row>
    <row r="6818" spans="1:2">
      <c r="A6818" s="52">
        <v>40949</v>
      </c>
      <c r="B6818">
        <v>5.13</v>
      </c>
    </row>
    <row r="6819" spans="1:2">
      <c r="A6819" s="52">
        <v>40952</v>
      </c>
      <c r="B6819">
        <v>5.18</v>
      </c>
    </row>
    <row r="6820" spans="1:2">
      <c r="A6820" s="52">
        <v>40953</v>
      </c>
      <c r="B6820">
        <v>5.0999999999999996</v>
      </c>
    </row>
    <row r="6821" spans="1:2">
      <c r="A6821" s="52">
        <v>40954</v>
      </c>
      <c r="B6821">
        <v>5.12</v>
      </c>
    </row>
    <row r="6822" spans="1:2">
      <c r="A6822" s="52">
        <v>40955</v>
      </c>
      <c r="B6822">
        <v>5.16</v>
      </c>
    </row>
    <row r="6823" spans="1:2">
      <c r="A6823" s="52">
        <v>40956</v>
      </c>
      <c r="B6823">
        <v>5.18</v>
      </c>
    </row>
    <row r="6824" spans="1:2">
      <c r="A6824" s="52">
        <v>40959</v>
      </c>
      <c r="B6824" t="s">
        <v>7113</v>
      </c>
    </row>
    <row r="6825" spans="1:2">
      <c r="A6825" s="52">
        <v>40960</v>
      </c>
      <c r="B6825">
        <v>5.2</v>
      </c>
    </row>
    <row r="6826" spans="1:2">
      <c r="A6826" s="52">
        <v>40961</v>
      </c>
      <c r="B6826">
        <v>5.16</v>
      </c>
    </row>
    <row r="6827" spans="1:2">
      <c r="A6827" s="52">
        <v>40962</v>
      </c>
      <c r="B6827">
        <v>5.13</v>
      </c>
    </row>
    <row r="6828" spans="1:2">
      <c r="A6828" s="52">
        <v>40963</v>
      </c>
      <c r="B6828">
        <v>5.0999999999999996</v>
      </c>
    </row>
    <row r="6829" spans="1:2">
      <c r="A6829" s="52">
        <v>40966</v>
      </c>
      <c r="B6829">
        <v>5.04</v>
      </c>
    </row>
    <row r="6830" spans="1:2">
      <c r="A6830" s="52">
        <v>40967</v>
      </c>
      <c r="B6830">
        <v>5.0599999999999996</v>
      </c>
    </row>
    <row r="6831" spans="1:2">
      <c r="A6831" s="52">
        <v>40968</v>
      </c>
      <c r="B6831">
        <v>5.08</v>
      </c>
    </row>
    <row r="6832" spans="1:2">
      <c r="A6832" s="52">
        <v>40969</v>
      </c>
      <c r="B6832">
        <v>5.13</v>
      </c>
    </row>
    <row r="6833" spans="1:2">
      <c r="A6833" s="52">
        <v>40970</v>
      </c>
      <c r="B6833">
        <v>5.08</v>
      </c>
    </row>
    <row r="6834" spans="1:2">
      <c r="A6834" s="52">
        <v>40973</v>
      </c>
      <c r="B6834">
        <v>5.1100000000000003</v>
      </c>
    </row>
    <row r="6835" spans="1:2">
      <c r="A6835" s="52">
        <v>40974</v>
      </c>
      <c r="B6835">
        <v>5.0599999999999996</v>
      </c>
    </row>
    <row r="6836" spans="1:2">
      <c r="A6836" s="52">
        <v>40975</v>
      </c>
      <c r="B6836">
        <v>5.09</v>
      </c>
    </row>
    <row r="6837" spans="1:2">
      <c r="A6837" s="52">
        <v>40976</v>
      </c>
      <c r="B6837">
        <v>5.14</v>
      </c>
    </row>
    <row r="6838" spans="1:2">
      <c r="A6838" s="52">
        <v>40977</v>
      </c>
      <c r="B6838">
        <v>5.15</v>
      </c>
    </row>
    <row r="6839" spans="1:2">
      <c r="A6839" s="52">
        <v>40980</v>
      </c>
      <c r="B6839">
        <v>5.13</v>
      </c>
    </row>
    <row r="6840" spans="1:2">
      <c r="A6840" s="52">
        <v>40981</v>
      </c>
      <c r="B6840">
        <v>5.22</v>
      </c>
    </row>
    <row r="6841" spans="1:2">
      <c r="A6841" s="52">
        <v>40982</v>
      </c>
      <c r="B6841">
        <v>5.36</v>
      </c>
    </row>
    <row r="6842" spans="1:2">
      <c r="A6842" s="52">
        <v>40983</v>
      </c>
      <c r="B6842">
        <v>5.36</v>
      </c>
    </row>
    <row r="6843" spans="1:2">
      <c r="A6843" s="52">
        <v>40984</v>
      </c>
      <c r="B6843">
        <v>5.35</v>
      </c>
    </row>
    <row r="6844" spans="1:2">
      <c r="A6844" s="52">
        <v>40987</v>
      </c>
      <c r="B6844">
        <v>5.42</v>
      </c>
    </row>
    <row r="6845" spans="1:2">
      <c r="A6845" s="52">
        <v>40988</v>
      </c>
      <c r="B6845">
        <v>5.4</v>
      </c>
    </row>
    <row r="6846" spans="1:2">
      <c r="A6846" s="52">
        <v>40989</v>
      </c>
      <c r="B6846">
        <v>5.31</v>
      </c>
    </row>
    <row r="6847" spans="1:2">
      <c r="A6847" s="52">
        <v>40990</v>
      </c>
      <c r="B6847">
        <v>5.3</v>
      </c>
    </row>
    <row r="6848" spans="1:2">
      <c r="A6848" s="52">
        <v>40991</v>
      </c>
      <c r="B6848">
        <v>5.26</v>
      </c>
    </row>
    <row r="6849" spans="1:2">
      <c r="A6849" s="52">
        <v>40994</v>
      </c>
      <c r="B6849">
        <v>5.27</v>
      </c>
    </row>
    <row r="6850" spans="1:2">
      <c r="A6850" s="52">
        <v>40995</v>
      </c>
      <c r="B6850">
        <v>5.24</v>
      </c>
    </row>
    <row r="6851" spans="1:2">
      <c r="A6851" s="52">
        <v>40996</v>
      </c>
      <c r="B6851">
        <v>5.24</v>
      </c>
    </row>
    <row r="6852" spans="1:2">
      <c r="A6852" s="52">
        <v>40997</v>
      </c>
      <c r="B6852">
        <v>5.21</v>
      </c>
    </row>
    <row r="6853" spans="1:2">
      <c r="A6853" s="52">
        <v>40998</v>
      </c>
      <c r="B6853">
        <v>5.3</v>
      </c>
    </row>
    <row r="6854" spans="1:2">
      <c r="A6854" s="52">
        <v>41001</v>
      </c>
      <c r="B6854">
        <v>5.3</v>
      </c>
    </row>
    <row r="6855" spans="1:2">
      <c r="A6855" s="52">
        <v>41002</v>
      </c>
      <c r="B6855">
        <v>5.36</v>
      </c>
    </row>
    <row r="6856" spans="1:2">
      <c r="A6856" s="52">
        <v>41003</v>
      </c>
      <c r="B6856">
        <v>5.33</v>
      </c>
    </row>
    <row r="6857" spans="1:2">
      <c r="A6857" s="52">
        <v>41004</v>
      </c>
      <c r="B6857">
        <v>5.28</v>
      </c>
    </row>
    <row r="6858" spans="1:2">
      <c r="A6858" s="52">
        <v>41005</v>
      </c>
      <c r="B6858">
        <v>5.2</v>
      </c>
    </row>
    <row r="6859" spans="1:2">
      <c r="A6859" s="52">
        <v>41008</v>
      </c>
      <c r="B6859">
        <v>5.17</v>
      </c>
    </row>
    <row r="6860" spans="1:2">
      <c r="A6860" s="52">
        <v>41009</v>
      </c>
      <c r="B6860">
        <v>5.15</v>
      </c>
    </row>
    <row r="6861" spans="1:2">
      <c r="A6861" s="52">
        <v>41010</v>
      </c>
      <c r="B6861">
        <v>5.21</v>
      </c>
    </row>
    <row r="6862" spans="1:2">
      <c r="A6862" s="52">
        <v>41011</v>
      </c>
      <c r="B6862">
        <v>5.23</v>
      </c>
    </row>
    <row r="6863" spans="1:2">
      <c r="A6863" s="52">
        <v>41012</v>
      </c>
      <c r="B6863">
        <v>5.17</v>
      </c>
    </row>
    <row r="6864" spans="1:2">
      <c r="A6864" s="52">
        <v>41015</v>
      </c>
      <c r="B6864">
        <v>5.14</v>
      </c>
    </row>
    <row r="6865" spans="1:2">
      <c r="A6865" s="52">
        <v>41016</v>
      </c>
      <c r="B6865">
        <v>5.17</v>
      </c>
    </row>
    <row r="6866" spans="1:2">
      <c r="A6866" s="52">
        <v>41017</v>
      </c>
      <c r="B6866">
        <v>5.15</v>
      </c>
    </row>
    <row r="6867" spans="1:2">
      <c r="A6867" s="52">
        <v>41018</v>
      </c>
      <c r="B6867">
        <v>5.13</v>
      </c>
    </row>
    <row r="6868" spans="1:2">
      <c r="A6868" s="52">
        <v>41019</v>
      </c>
      <c r="B6868">
        <v>5.16</v>
      </c>
    </row>
    <row r="6869" spans="1:2">
      <c r="A6869" s="52">
        <v>41022</v>
      </c>
      <c r="B6869">
        <v>5.12</v>
      </c>
    </row>
    <row r="6870" spans="1:2">
      <c r="A6870" s="52">
        <v>41023</v>
      </c>
      <c r="B6870">
        <v>5.15</v>
      </c>
    </row>
    <row r="6871" spans="1:2">
      <c r="A6871" s="52">
        <v>41024</v>
      </c>
      <c r="B6871">
        <v>5.18</v>
      </c>
    </row>
    <row r="6872" spans="1:2">
      <c r="A6872" s="52">
        <v>41025</v>
      </c>
      <c r="B6872">
        <v>5.17</v>
      </c>
    </row>
    <row r="6873" spans="1:2">
      <c r="A6873" s="52">
        <v>41026</v>
      </c>
      <c r="B6873">
        <v>5.15</v>
      </c>
    </row>
    <row r="6874" spans="1:2">
      <c r="A6874" s="52">
        <v>41029</v>
      </c>
      <c r="B6874">
        <v>5.15</v>
      </c>
    </row>
    <row r="6875" spans="1:2">
      <c r="A6875" s="52">
        <v>41030</v>
      </c>
      <c r="B6875">
        <v>5.2</v>
      </c>
    </row>
    <row r="6876" spans="1:2">
      <c r="A6876" s="52">
        <v>41031</v>
      </c>
      <c r="B6876">
        <v>5.15</v>
      </c>
    </row>
    <row r="6877" spans="1:2">
      <c r="A6877" s="52">
        <v>41032</v>
      </c>
      <c r="B6877">
        <v>5.14</v>
      </c>
    </row>
    <row r="6878" spans="1:2">
      <c r="A6878" s="52">
        <v>41033</v>
      </c>
      <c r="B6878">
        <v>5.0999999999999996</v>
      </c>
    </row>
    <row r="6879" spans="1:2">
      <c r="A6879" s="52">
        <v>41036</v>
      </c>
      <c r="B6879">
        <v>5.0999999999999996</v>
      </c>
    </row>
    <row r="6880" spans="1:2">
      <c r="A6880" s="52">
        <v>41037</v>
      </c>
      <c r="B6880">
        <v>5.07</v>
      </c>
    </row>
    <row r="6881" spans="1:2">
      <c r="A6881" s="52">
        <v>41038</v>
      </c>
      <c r="B6881">
        <v>5.09</v>
      </c>
    </row>
    <row r="6882" spans="1:2">
      <c r="A6882" s="52">
        <v>41039</v>
      </c>
      <c r="B6882">
        <v>5.0999999999999996</v>
      </c>
    </row>
    <row r="6883" spans="1:2">
      <c r="A6883" s="52">
        <v>41040</v>
      </c>
      <c r="B6883">
        <v>5.0599999999999996</v>
      </c>
    </row>
    <row r="6884" spans="1:2">
      <c r="A6884" s="52">
        <v>41043</v>
      </c>
      <c r="B6884">
        <v>5</v>
      </c>
    </row>
    <row r="6885" spans="1:2">
      <c r="A6885" s="52">
        <v>41044</v>
      </c>
      <c r="B6885">
        <v>5</v>
      </c>
    </row>
    <row r="6886" spans="1:2">
      <c r="A6886" s="52">
        <v>41045</v>
      </c>
      <c r="B6886">
        <v>5.01</v>
      </c>
    </row>
    <row r="6887" spans="1:2">
      <c r="A6887" s="52">
        <v>41046</v>
      </c>
      <c r="B6887">
        <v>4.93</v>
      </c>
    </row>
    <row r="6888" spans="1:2">
      <c r="A6888" s="52">
        <v>41047</v>
      </c>
      <c r="B6888">
        <v>4.9800000000000004</v>
      </c>
    </row>
    <row r="6889" spans="1:2">
      <c r="A6889" s="52">
        <v>41050</v>
      </c>
      <c r="B6889">
        <v>5</v>
      </c>
    </row>
    <row r="6890" spans="1:2">
      <c r="A6890" s="52">
        <v>41051</v>
      </c>
      <c r="B6890">
        <v>5.13</v>
      </c>
    </row>
    <row r="6891" spans="1:2">
      <c r="A6891" s="52">
        <v>41052</v>
      </c>
      <c r="B6891">
        <v>5.0599999999999996</v>
      </c>
    </row>
    <row r="6892" spans="1:2">
      <c r="A6892" s="52">
        <v>41053</v>
      </c>
      <c r="B6892">
        <v>5.13</v>
      </c>
    </row>
    <row r="6893" spans="1:2">
      <c r="A6893" s="52">
        <v>41054</v>
      </c>
      <c r="B6893">
        <v>5.12</v>
      </c>
    </row>
    <row r="6894" spans="1:2">
      <c r="A6894" s="52">
        <v>41057</v>
      </c>
      <c r="B6894" t="s">
        <v>7113</v>
      </c>
    </row>
    <row r="6895" spans="1:2">
      <c r="A6895" s="52">
        <v>41058</v>
      </c>
      <c r="B6895">
        <v>5.12</v>
      </c>
    </row>
    <row r="6896" spans="1:2">
      <c r="A6896" s="52">
        <v>41059</v>
      </c>
      <c r="B6896">
        <v>5.03</v>
      </c>
    </row>
    <row r="6897" spans="1:2">
      <c r="A6897" s="52">
        <v>41060</v>
      </c>
      <c r="B6897">
        <v>4.99</v>
      </c>
    </row>
    <row r="6898" spans="1:2">
      <c r="A6898" s="52">
        <v>41061</v>
      </c>
      <c r="B6898">
        <v>4.88</v>
      </c>
    </row>
    <row r="6899" spans="1:2">
      <c r="A6899" s="52">
        <v>41064</v>
      </c>
      <c r="B6899">
        <v>4.93</v>
      </c>
    </row>
    <row r="6900" spans="1:2">
      <c r="A6900" s="52">
        <v>41065</v>
      </c>
      <c r="B6900">
        <v>4.97</v>
      </c>
    </row>
    <row r="6901" spans="1:2">
      <c r="A6901" s="52">
        <v>41066</v>
      </c>
      <c r="B6901">
        <v>5.07</v>
      </c>
    </row>
    <row r="6902" spans="1:2">
      <c r="A6902" s="52">
        <v>41067</v>
      </c>
      <c r="B6902">
        <v>5.09</v>
      </c>
    </row>
    <row r="6903" spans="1:2">
      <c r="A6903" s="52">
        <v>41068</v>
      </c>
      <c r="B6903">
        <v>5.09</v>
      </c>
    </row>
    <row r="6904" spans="1:2">
      <c r="A6904" s="52">
        <v>41071</v>
      </c>
      <c r="B6904">
        <v>5.0599999999999996</v>
      </c>
    </row>
    <row r="6905" spans="1:2">
      <c r="A6905" s="52">
        <v>41072</v>
      </c>
      <c r="B6905">
        <v>5.0999999999999996</v>
      </c>
    </row>
    <row r="6906" spans="1:2">
      <c r="A6906" s="52">
        <v>41073</v>
      </c>
      <c r="B6906">
        <v>5.04</v>
      </c>
    </row>
    <row r="6907" spans="1:2">
      <c r="A6907" s="52">
        <v>41074</v>
      </c>
      <c r="B6907">
        <v>5.04</v>
      </c>
    </row>
    <row r="6908" spans="1:2">
      <c r="A6908" s="52">
        <v>41075</v>
      </c>
      <c r="B6908">
        <v>5.0199999999999996</v>
      </c>
    </row>
    <row r="6909" spans="1:2">
      <c r="A6909" s="52">
        <v>41078</v>
      </c>
      <c r="B6909">
        <v>5.01</v>
      </c>
    </row>
    <row r="6910" spans="1:2">
      <c r="A6910" s="52">
        <v>41079</v>
      </c>
      <c r="B6910">
        <v>5.05</v>
      </c>
    </row>
    <row r="6911" spans="1:2">
      <c r="A6911" s="52">
        <v>41080</v>
      </c>
      <c r="B6911">
        <v>5.03</v>
      </c>
    </row>
    <row r="6912" spans="1:2">
      <c r="A6912" s="52">
        <v>41081</v>
      </c>
      <c r="B6912">
        <v>4.9800000000000004</v>
      </c>
    </row>
    <row r="6913" spans="1:2">
      <c r="A6913" s="52">
        <v>41082</v>
      </c>
      <c r="B6913">
        <v>5.05</v>
      </c>
    </row>
    <row r="6914" spans="1:2">
      <c r="A6914" s="52">
        <v>41085</v>
      </c>
      <c r="B6914">
        <v>4.99</v>
      </c>
    </row>
    <row r="6915" spans="1:2">
      <c r="A6915" s="52">
        <v>41086</v>
      </c>
      <c r="B6915">
        <v>5</v>
      </c>
    </row>
    <row r="6916" spans="1:2">
      <c r="A6916" s="52">
        <v>41087</v>
      </c>
      <c r="B6916">
        <v>5</v>
      </c>
    </row>
    <row r="6917" spans="1:2">
      <c r="A6917" s="52">
        <v>41088</v>
      </c>
      <c r="B6917">
        <v>4.97</v>
      </c>
    </row>
    <row r="6918" spans="1:2">
      <c r="A6918" s="52">
        <v>41089</v>
      </c>
      <c r="B6918">
        <v>5.0599999999999996</v>
      </c>
    </row>
    <row r="6919" spans="1:2">
      <c r="A6919" s="52">
        <v>41092</v>
      </c>
      <c r="B6919">
        <v>5.01</v>
      </c>
    </row>
    <row r="6920" spans="1:2">
      <c r="A6920" s="52">
        <v>41093</v>
      </c>
      <c r="B6920">
        <v>5.0599999999999996</v>
      </c>
    </row>
    <row r="6921" spans="1:2">
      <c r="A6921" s="52">
        <v>41094</v>
      </c>
      <c r="B6921" t="s">
        <v>7113</v>
      </c>
    </row>
    <row r="6922" spans="1:2">
      <c r="A6922" s="52">
        <v>41095</v>
      </c>
      <c r="B6922">
        <v>5.05</v>
      </c>
    </row>
    <row r="6923" spans="1:2">
      <c r="A6923" s="52">
        <v>41096</v>
      </c>
      <c r="B6923">
        <v>4.9800000000000004</v>
      </c>
    </row>
    <row r="6924" spans="1:2">
      <c r="A6924" s="52">
        <v>41099</v>
      </c>
      <c r="B6924">
        <v>4.9400000000000004</v>
      </c>
    </row>
    <row r="6925" spans="1:2">
      <c r="A6925" s="52">
        <v>41100</v>
      </c>
      <c r="B6925">
        <v>4.92</v>
      </c>
    </row>
    <row r="6926" spans="1:2">
      <c r="A6926" s="52">
        <v>41101</v>
      </c>
      <c r="B6926">
        <v>4.9000000000000004</v>
      </c>
    </row>
    <row r="6927" spans="1:2">
      <c r="A6927" s="52">
        <v>41102</v>
      </c>
      <c r="B6927">
        <v>4.87</v>
      </c>
    </row>
    <row r="6928" spans="1:2">
      <c r="A6928" s="52">
        <v>41103</v>
      </c>
      <c r="B6928">
        <v>4.8899999999999997</v>
      </c>
    </row>
    <row r="6929" spans="1:2">
      <c r="A6929" s="52">
        <v>41106</v>
      </c>
      <c r="B6929">
        <v>4.8499999999999996</v>
      </c>
    </row>
    <row r="6930" spans="1:2">
      <c r="A6930" s="52">
        <v>41107</v>
      </c>
      <c r="B6930">
        <v>4.88</v>
      </c>
    </row>
    <row r="6931" spans="1:2">
      <c r="A6931" s="52">
        <v>41108</v>
      </c>
      <c r="B6931">
        <v>4.8499999999999996</v>
      </c>
    </row>
    <row r="6932" spans="1:2">
      <c r="A6932" s="52">
        <v>41109</v>
      </c>
      <c r="B6932">
        <v>4.88</v>
      </c>
    </row>
    <row r="6933" spans="1:2">
      <c r="A6933" s="52">
        <v>41110</v>
      </c>
      <c r="B6933">
        <v>4.8</v>
      </c>
    </row>
    <row r="6934" spans="1:2">
      <c r="A6934" s="52">
        <v>41113</v>
      </c>
      <c r="B6934">
        <v>4.78</v>
      </c>
    </row>
    <row r="6935" spans="1:2">
      <c r="A6935" s="52">
        <v>41114</v>
      </c>
      <c r="B6935">
        <v>4.7300000000000004</v>
      </c>
    </row>
    <row r="6936" spans="1:2">
      <c r="A6936" s="52">
        <v>41115</v>
      </c>
      <c r="B6936">
        <v>4.7300000000000004</v>
      </c>
    </row>
    <row r="6937" spans="1:2">
      <c r="A6937" s="52">
        <v>41116</v>
      </c>
      <c r="B6937">
        <v>4.75</v>
      </c>
    </row>
    <row r="6938" spans="1:2">
      <c r="A6938" s="52">
        <v>41117</v>
      </c>
      <c r="B6938">
        <v>4.87</v>
      </c>
    </row>
    <row r="6939" spans="1:2">
      <c r="A6939" s="52">
        <v>41120</v>
      </c>
      <c r="B6939">
        <v>4.79</v>
      </c>
    </row>
    <row r="6940" spans="1:2">
      <c r="A6940" s="52">
        <v>41121</v>
      </c>
      <c r="B6940">
        <v>4.78</v>
      </c>
    </row>
    <row r="6941" spans="1:2">
      <c r="A6941" s="52">
        <v>41122</v>
      </c>
      <c r="B6941">
        <v>4.82</v>
      </c>
    </row>
    <row r="6942" spans="1:2">
      <c r="A6942" s="52">
        <v>41123</v>
      </c>
      <c r="B6942">
        <v>4.75</v>
      </c>
    </row>
    <row r="6943" spans="1:2">
      <c r="A6943" s="52">
        <v>41124</v>
      </c>
      <c r="B6943">
        <v>4.8600000000000003</v>
      </c>
    </row>
    <row r="6944" spans="1:2">
      <c r="A6944" s="52">
        <v>41127</v>
      </c>
      <c r="B6944">
        <v>4.83</v>
      </c>
    </row>
    <row r="6945" spans="1:2">
      <c r="A6945" s="52">
        <v>41128</v>
      </c>
      <c r="B6945">
        <v>4.9000000000000004</v>
      </c>
    </row>
    <row r="6946" spans="1:2">
      <c r="A6946" s="52">
        <v>41129</v>
      </c>
      <c r="B6946">
        <v>4.91</v>
      </c>
    </row>
    <row r="6947" spans="1:2">
      <c r="A6947" s="52">
        <v>41130</v>
      </c>
      <c r="B6947">
        <v>4.92</v>
      </c>
    </row>
    <row r="6948" spans="1:2">
      <c r="A6948" s="52">
        <v>41131</v>
      </c>
      <c r="B6948">
        <v>4.88</v>
      </c>
    </row>
    <row r="6949" spans="1:2">
      <c r="A6949" s="52">
        <v>41134</v>
      </c>
      <c r="B6949">
        <v>4.8899999999999997</v>
      </c>
    </row>
    <row r="6950" spans="1:2">
      <c r="A6950" s="52">
        <v>41135</v>
      </c>
      <c r="B6950">
        <v>4.9800000000000004</v>
      </c>
    </row>
    <row r="6951" spans="1:2">
      <c r="A6951" s="52">
        <v>41136</v>
      </c>
      <c r="B6951">
        <v>5.07</v>
      </c>
    </row>
    <row r="6952" spans="1:2">
      <c r="A6952" s="52">
        <v>41137</v>
      </c>
      <c r="B6952">
        <v>5.09</v>
      </c>
    </row>
    <row r="6953" spans="1:2">
      <c r="A6953" s="52">
        <v>41138</v>
      </c>
      <c r="B6953">
        <v>5.0599999999999996</v>
      </c>
    </row>
    <row r="6954" spans="1:2">
      <c r="A6954" s="52">
        <v>41141</v>
      </c>
      <c r="B6954">
        <v>5.05</v>
      </c>
    </row>
    <row r="6955" spans="1:2">
      <c r="A6955" s="52">
        <v>41142</v>
      </c>
      <c r="B6955">
        <v>5.03</v>
      </c>
    </row>
    <row r="6956" spans="1:2">
      <c r="A6956" s="52">
        <v>41143</v>
      </c>
      <c r="B6956">
        <v>4.93</v>
      </c>
    </row>
    <row r="6957" spans="1:2">
      <c r="A6957" s="52">
        <v>41144</v>
      </c>
      <c r="B6957">
        <v>4.88</v>
      </c>
    </row>
    <row r="6958" spans="1:2">
      <c r="A6958" s="52">
        <v>41145</v>
      </c>
      <c r="B6958">
        <v>4.8899999999999997</v>
      </c>
    </row>
    <row r="6959" spans="1:2">
      <c r="A6959" s="52">
        <v>41148</v>
      </c>
      <c r="B6959">
        <v>4.84</v>
      </c>
    </row>
    <row r="6960" spans="1:2">
      <c r="A6960" s="52">
        <v>41149</v>
      </c>
      <c r="B6960">
        <v>4.83</v>
      </c>
    </row>
    <row r="6961" spans="1:2">
      <c r="A6961" s="52">
        <v>41150</v>
      </c>
      <c r="B6961">
        <v>4.8499999999999996</v>
      </c>
    </row>
    <row r="6962" spans="1:2">
      <c r="A6962" s="52">
        <v>41151</v>
      </c>
      <c r="B6962">
        <v>4.83</v>
      </c>
    </row>
    <row r="6963" spans="1:2">
      <c r="A6963" s="52">
        <v>41152</v>
      </c>
      <c r="B6963">
        <v>4.78</v>
      </c>
    </row>
    <row r="6964" spans="1:2">
      <c r="A6964" s="52">
        <v>41155</v>
      </c>
      <c r="B6964" t="s">
        <v>7113</v>
      </c>
    </row>
    <row r="6965" spans="1:2">
      <c r="A6965" s="52">
        <v>41156</v>
      </c>
      <c r="B6965">
        <v>4.7699999999999996</v>
      </c>
    </row>
    <row r="6966" spans="1:2">
      <c r="A6966" s="52">
        <v>41157</v>
      </c>
      <c r="B6966">
        <v>4.78</v>
      </c>
    </row>
    <row r="6967" spans="1:2">
      <c r="A6967" s="52">
        <v>41158</v>
      </c>
      <c r="B6967">
        <v>4.87</v>
      </c>
    </row>
    <row r="6968" spans="1:2">
      <c r="A6968" s="52">
        <v>41159</v>
      </c>
      <c r="B6968">
        <v>4.87</v>
      </c>
    </row>
    <row r="6969" spans="1:2">
      <c r="A6969" s="52">
        <v>41162</v>
      </c>
      <c r="B6969">
        <v>4.88</v>
      </c>
    </row>
    <row r="6970" spans="1:2">
      <c r="A6970" s="52">
        <v>41163</v>
      </c>
      <c r="B6970">
        <v>4.88</v>
      </c>
    </row>
    <row r="6971" spans="1:2">
      <c r="A6971" s="52">
        <v>41164</v>
      </c>
      <c r="B6971">
        <v>4.95</v>
      </c>
    </row>
    <row r="6972" spans="1:2">
      <c r="A6972" s="52">
        <v>41165</v>
      </c>
      <c r="B6972">
        <v>4.96</v>
      </c>
    </row>
    <row r="6973" spans="1:2">
      <c r="A6973" s="52">
        <v>41166</v>
      </c>
      <c r="B6973">
        <v>5.03</v>
      </c>
    </row>
    <row r="6974" spans="1:2">
      <c r="A6974" s="52">
        <v>41169</v>
      </c>
      <c r="B6974">
        <v>4.97</v>
      </c>
    </row>
    <row r="6975" spans="1:2">
      <c r="A6975" s="52">
        <v>41170</v>
      </c>
      <c r="B6975">
        <v>4.91</v>
      </c>
    </row>
    <row r="6976" spans="1:2">
      <c r="A6976" s="52">
        <v>41171</v>
      </c>
      <c r="B6976">
        <v>4.8600000000000003</v>
      </c>
    </row>
    <row r="6977" spans="1:2">
      <c r="A6977" s="52">
        <v>41172</v>
      </c>
      <c r="B6977">
        <v>4.84</v>
      </c>
    </row>
    <row r="6978" spans="1:2">
      <c r="A6978" s="52">
        <v>41173</v>
      </c>
      <c r="B6978">
        <v>4.83</v>
      </c>
    </row>
    <row r="6979" spans="1:2">
      <c r="A6979" s="52">
        <v>41176</v>
      </c>
      <c r="B6979">
        <v>4.76</v>
      </c>
    </row>
    <row r="6980" spans="1:2">
      <c r="A6980" s="52">
        <v>41177</v>
      </c>
      <c r="B6980">
        <v>4.7300000000000004</v>
      </c>
    </row>
    <row r="6981" spans="1:2">
      <c r="A6981" s="52">
        <v>41178</v>
      </c>
      <c r="B6981">
        <v>4.67</v>
      </c>
    </row>
    <row r="6982" spans="1:2">
      <c r="A6982" s="52">
        <v>41179</v>
      </c>
      <c r="B6982">
        <v>4.71</v>
      </c>
    </row>
    <row r="6983" spans="1:2">
      <c r="A6983" s="52">
        <v>41180</v>
      </c>
      <c r="B6983">
        <v>4.72</v>
      </c>
    </row>
    <row r="6984" spans="1:2">
      <c r="A6984" s="52">
        <v>41183</v>
      </c>
      <c r="B6984">
        <v>4.7</v>
      </c>
    </row>
    <row r="6985" spans="1:2">
      <c r="A6985" s="52">
        <v>41184</v>
      </c>
      <c r="B6985">
        <v>4.68</v>
      </c>
    </row>
    <row r="6986" spans="1:2">
      <c r="A6986" s="52">
        <v>41185</v>
      </c>
      <c r="B6986">
        <v>4.67</v>
      </c>
    </row>
    <row r="6987" spans="1:2">
      <c r="A6987" s="52">
        <v>41186</v>
      </c>
      <c r="B6987">
        <v>4.6900000000000004</v>
      </c>
    </row>
    <row r="6988" spans="1:2">
      <c r="A6988" s="52">
        <v>41187</v>
      </c>
      <c r="B6988">
        <v>4.7300000000000004</v>
      </c>
    </row>
    <row r="6989" spans="1:2">
      <c r="A6989" s="52">
        <v>41190</v>
      </c>
      <c r="B6989" t="s">
        <v>7113</v>
      </c>
    </row>
    <row r="6990" spans="1:2">
      <c r="A6990" s="52">
        <v>41191</v>
      </c>
      <c r="B6990">
        <v>4.67</v>
      </c>
    </row>
    <row r="6991" spans="1:2">
      <c r="A6991" s="52">
        <v>41192</v>
      </c>
      <c r="B6991">
        <v>4.62</v>
      </c>
    </row>
    <row r="6992" spans="1:2">
      <c r="A6992" s="52">
        <v>41193</v>
      </c>
      <c r="B6992">
        <v>4.57</v>
      </c>
    </row>
    <row r="6993" spans="1:2">
      <c r="A6993" s="52">
        <v>41194</v>
      </c>
      <c r="B6993">
        <v>4.54</v>
      </c>
    </row>
    <row r="6994" spans="1:2">
      <c r="A6994" s="52">
        <v>41197</v>
      </c>
      <c r="B6994">
        <v>4.53</v>
      </c>
    </row>
    <row r="6995" spans="1:2">
      <c r="A6995" s="52">
        <v>41198</v>
      </c>
      <c r="B6995">
        <v>4.55</v>
      </c>
    </row>
    <row r="6996" spans="1:2">
      <c r="A6996" s="52">
        <v>41199</v>
      </c>
      <c r="B6996">
        <v>4.5999999999999996</v>
      </c>
    </row>
    <row r="6997" spans="1:2">
      <c r="A6997" s="52">
        <v>41200</v>
      </c>
      <c r="B6997">
        <v>4.58</v>
      </c>
    </row>
    <row r="6998" spans="1:2">
      <c r="A6998" s="52">
        <v>41201</v>
      </c>
      <c r="B6998">
        <v>4.5</v>
      </c>
    </row>
    <row r="6999" spans="1:2">
      <c r="A6999" s="52">
        <v>41204</v>
      </c>
      <c r="B6999">
        <v>4.51</v>
      </c>
    </row>
    <row r="7000" spans="1:2">
      <c r="A7000" s="52">
        <v>41205</v>
      </c>
      <c r="B7000">
        <v>4.5199999999999996</v>
      </c>
    </row>
    <row r="7001" spans="1:2">
      <c r="A7001" s="52">
        <v>41206</v>
      </c>
      <c r="B7001">
        <v>4.54</v>
      </c>
    </row>
    <row r="7002" spans="1:2">
      <c r="A7002" s="52">
        <v>41207</v>
      </c>
      <c r="B7002">
        <v>4.59</v>
      </c>
    </row>
    <row r="7003" spans="1:2">
      <c r="A7003" s="52">
        <v>41208</v>
      </c>
      <c r="B7003">
        <v>4.54</v>
      </c>
    </row>
    <row r="7004" spans="1:2">
      <c r="A7004" s="52">
        <v>41211</v>
      </c>
      <c r="B7004">
        <v>4.49</v>
      </c>
    </row>
    <row r="7005" spans="1:2">
      <c r="A7005" s="52">
        <v>41212</v>
      </c>
      <c r="B7005" t="s">
        <v>7113</v>
      </c>
    </row>
    <row r="7006" spans="1:2">
      <c r="A7006" s="52">
        <v>41213</v>
      </c>
      <c r="B7006">
        <v>4.45</v>
      </c>
    </row>
    <row r="7007" spans="1:2">
      <c r="A7007" s="52">
        <v>41214</v>
      </c>
      <c r="B7007">
        <v>4.5</v>
      </c>
    </row>
    <row r="7008" spans="1:2">
      <c r="A7008" s="52">
        <v>41215</v>
      </c>
      <c r="B7008">
        <v>4.5199999999999996</v>
      </c>
    </row>
    <row r="7009" spans="1:2">
      <c r="A7009" s="52">
        <v>41218</v>
      </c>
      <c r="B7009">
        <v>4.46</v>
      </c>
    </row>
    <row r="7010" spans="1:2">
      <c r="A7010" s="52">
        <v>41219</v>
      </c>
      <c r="B7010">
        <v>4.5199999999999996</v>
      </c>
    </row>
    <row r="7011" spans="1:2">
      <c r="A7011" s="52">
        <v>41220</v>
      </c>
      <c r="B7011">
        <v>4.46</v>
      </c>
    </row>
    <row r="7012" spans="1:2">
      <c r="A7012" s="52">
        <v>41221</v>
      </c>
      <c r="B7012">
        <v>4.42</v>
      </c>
    </row>
    <row r="7013" spans="1:2">
      <c r="A7013" s="52">
        <v>41222</v>
      </c>
      <c r="B7013">
        <v>4.43</v>
      </c>
    </row>
    <row r="7014" spans="1:2">
      <c r="A7014" s="52">
        <v>41225</v>
      </c>
      <c r="B7014" t="s">
        <v>7113</v>
      </c>
    </row>
    <row r="7015" spans="1:2">
      <c r="A7015" s="52">
        <v>41226</v>
      </c>
      <c r="B7015">
        <v>4.4400000000000004</v>
      </c>
    </row>
    <row r="7016" spans="1:2">
      <c r="A7016" s="52">
        <v>41227</v>
      </c>
      <c r="B7016">
        <v>4.46</v>
      </c>
    </row>
    <row r="7017" spans="1:2">
      <c r="A7017" s="52">
        <v>41228</v>
      </c>
      <c r="B7017">
        <v>4.4800000000000004</v>
      </c>
    </row>
    <row r="7018" spans="1:2">
      <c r="A7018" s="52">
        <v>41229</v>
      </c>
      <c r="B7018">
        <v>4.4800000000000004</v>
      </c>
    </row>
    <row r="7019" spans="1:2">
      <c r="A7019" s="52">
        <v>41232</v>
      </c>
      <c r="B7019">
        <v>4.5199999999999996</v>
      </c>
    </row>
    <row r="7020" spans="1:2">
      <c r="A7020" s="52">
        <v>41233</v>
      </c>
      <c r="B7020">
        <v>4.5599999999999996</v>
      </c>
    </row>
    <row r="7021" spans="1:2">
      <c r="A7021" s="52">
        <v>41234</v>
      </c>
      <c r="B7021">
        <v>4.58</v>
      </c>
    </row>
    <row r="7022" spans="1:2">
      <c r="A7022" s="52">
        <v>41235</v>
      </c>
      <c r="B7022" t="s">
        <v>7113</v>
      </c>
    </row>
    <row r="7023" spans="1:2">
      <c r="A7023" s="52">
        <v>41236</v>
      </c>
      <c r="B7023">
        <v>4.59</v>
      </c>
    </row>
    <row r="7024" spans="1:2">
      <c r="A7024" s="52">
        <v>41239</v>
      </c>
      <c r="B7024">
        <v>4.5599999999999996</v>
      </c>
    </row>
    <row r="7025" spans="1:2">
      <c r="A7025" s="52">
        <v>41240</v>
      </c>
      <c r="B7025">
        <v>4.55</v>
      </c>
    </row>
    <row r="7026" spans="1:2">
      <c r="A7026" s="52">
        <v>41241</v>
      </c>
      <c r="B7026">
        <v>4.54</v>
      </c>
    </row>
    <row r="7027" spans="1:2">
      <c r="A7027" s="52">
        <v>41242</v>
      </c>
      <c r="B7027">
        <v>4.57</v>
      </c>
    </row>
    <row r="7028" spans="1:2">
      <c r="A7028" s="52">
        <v>41243</v>
      </c>
      <c r="B7028">
        <v>4.57</v>
      </c>
    </row>
    <row r="7029" spans="1:2">
      <c r="A7029" s="52">
        <v>41246</v>
      </c>
      <c r="B7029">
        <v>4.58</v>
      </c>
    </row>
    <row r="7030" spans="1:2">
      <c r="A7030" s="52">
        <v>41247</v>
      </c>
      <c r="B7030">
        <v>4.5599999999999996</v>
      </c>
    </row>
    <row r="7031" spans="1:2">
      <c r="A7031" s="52">
        <v>41248</v>
      </c>
      <c r="B7031">
        <v>4.57</v>
      </c>
    </row>
    <row r="7032" spans="1:2">
      <c r="A7032" s="52">
        <v>41249</v>
      </c>
      <c r="B7032">
        <v>4.55</v>
      </c>
    </row>
    <row r="7033" spans="1:2">
      <c r="A7033" s="52">
        <v>41250</v>
      </c>
      <c r="B7033">
        <v>4.5999999999999996</v>
      </c>
    </row>
    <row r="7034" spans="1:2">
      <c r="A7034" s="52">
        <v>41253</v>
      </c>
      <c r="B7034">
        <v>4.58</v>
      </c>
    </row>
    <row r="7035" spans="1:2">
      <c r="A7035" s="52">
        <v>41254</v>
      </c>
      <c r="B7035">
        <v>4.6100000000000003</v>
      </c>
    </row>
    <row r="7036" spans="1:2">
      <c r="A7036" s="52">
        <v>41255</v>
      </c>
      <c r="B7036">
        <v>4.66</v>
      </c>
    </row>
    <row r="7037" spans="1:2">
      <c r="A7037" s="52">
        <v>41256</v>
      </c>
      <c r="B7037">
        <v>4.66</v>
      </c>
    </row>
    <row r="7038" spans="1:2">
      <c r="A7038" s="52">
        <v>41257</v>
      </c>
      <c r="B7038">
        <v>4.62</v>
      </c>
    </row>
    <row r="7039" spans="1:2">
      <c r="A7039" s="52">
        <v>41260</v>
      </c>
      <c r="B7039">
        <v>4.68</v>
      </c>
    </row>
    <row r="7040" spans="1:2">
      <c r="A7040" s="52">
        <v>41261</v>
      </c>
      <c r="B7040">
        <v>4.76</v>
      </c>
    </row>
    <row r="7041" spans="1:2">
      <c r="A7041" s="52">
        <v>41262</v>
      </c>
      <c r="B7041">
        <v>4.71</v>
      </c>
    </row>
    <row r="7042" spans="1:2">
      <c r="A7042" s="52">
        <v>41263</v>
      </c>
      <c r="B7042">
        <v>4.7</v>
      </c>
    </row>
    <row r="7043" spans="1:2">
      <c r="A7043" s="52">
        <v>41264</v>
      </c>
      <c r="B7043">
        <v>4.63</v>
      </c>
    </row>
    <row r="7044" spans="1:2">
      <c r="A7044" s="52">
        <v>41267</v>
      </c>
      <c r="B7044">
        <v>4.6500000000000004</v>
      </c>
    </row>
    <row r="7045" spans="1:2">
      <c r="A7045" s="52">
        <v>41268</v>
      </c>
      <c r="B7045" t="s">
        <v>7113</v>
      </c>
    </row>
    <row r="7046" spans="1:2">
      <c r="A7046" s="52">
        <v>41269</v>
      </c>
      <c r="B7046">
        <v>4.6399999999999997</v>
      </c>
    </row>
    <row r="7047" spans="1:2">
      <c r="A7047" s="52">
        <v>41270</v>
      </c>
      <c r="B7047">
        <v>4.58</v>
      </c>
    </row>
    <row r="7048" spans="1:2">
      <c r="A7048" s="52">
        <v>41271</v>
      </c>
      <c r="B7048">
        <v>4.58</v>
      </c>
    </row>
    <row r="7049" spans="1:2">
      <c r="A7049" s="52">
        <v>41274</v>
      </c>
      <c r="B7049">
        <v>4.63</v>
      </c>
    </row>
    <row r="7050" spans="1:2">
      <c r="A7050" s="52">
        <v>41275</v>
      </c>
      <c r="B7050" t="s">
        <v>7113</v>
      </c>
    </row>
    <row r="7051" spans="1:2">
      <c r="A7051" s="52">
        <v>41276</v>
      </c>
      <c r="B7051">
        <v>4.71</v>
      </c>
    </row>
    <row r="7052" spans="1:2">
      <c r="A7052" s="52">
        <v>41277</v>
      </c>
      <c r="B7052">
        <v>4.76</v>
      </c>
    </row>
    <row r="7053" spans="1:2">
      <c r="A7053" s="52">
        <v>41278</v>
      </c>
      <c r="B7053">
        <v>4.74</v>
      </c>
    </row>
    <row r="7054" spans="1:2">
      <c r="A7054" s="52">
        <v>41281</v>
      </c>
      <c r="B7054">
        <v>4.72</v>
      </c>
    </row>
    <row r="7055" spans="1:2">
      <c r="A7055" s="52">
        <v>41282</v>
      </c>
      <c r="B7055">
        <v>4.7</v>
      </c>
    </row>
    <row r="7056" spans="1:2">
      <c r="A7056" s="52">
        <v>41283</v>
      </c>
      <c r="B7056">
        <v>4.6900000000000004</v>
      </c>
    </row>
    <row r="7057" spans="1:2">
      <c r="A7057" s="52">
        <v>41284</v>
      </c>
      <c r="B7057">
        <v>4.71</v>
      </c>
    </row>
    <row r="7058" spans="1:2">
      <c r="A7058" s="52">
        <v>41285</v>
      </c>
      <c r="B7058">
        <v>4.6900000000000004</v>
      </c>
    </row>
    <row r="7059" spans="1:2">
      <c r="A7059" s="52">
        <v>41288</v>
      </c>
      <c r="B7059">
        <v>4.6900000000000004</v>
      </c>
    </row>
    <row r="7060" spans="1:2">
      <c r="A7060" s="52">
        <v>41289</v>
      </c>
      <c r="B7060">
        <v>4.67</v>
      </c>
    </row>
    <row r="7061" spans="1:2">
      <c r="A7061" s="52">
        <v>41290</v>
      </c>
      <c r="B7061">
        <v>4.68</v>
      </c>
    </row>
    <row r="7062" spans="1:2">
      <c r="A7062" s="52">
        <v>41291</v>
      </c>
      <c r="B7062">
        <v>4.7300000000000004</v>
      </c>
    </row>
    <row r="7063" spans="1:2">
      <c r="A7063" s="52">
        <v>41292</v>
      </c>
      <c r="B7063">
        <v>4.6900000000000004</v>
      </c>
    </row>
    <row r="7064" spans="1:2">
      <c r="A7064" s="52">
        <v>41295</v>
      </c>
      <c r="B7064" t="s">
        <v>7113</v>
      </c>
    </row>
    <row r="7065" spans="1:2">
      <c r="A7065" s="52">
        <v>41296</v>
      </c>
      <c r="B7065">
        <v>4.68</v>
      </c>
    </row>
    <row r="7066" spans="1:2">
      <c r="A7066" s="52">
        <v>41297</v>
      </c>
      <c r="B7066">
        <v>4.6900000000000004</v>
      </c>
    </row>
    <row r="7067" spans="1:2">
      <c r="A7067" s="52">
        <v>41298</v>
      </c>
      <c r="B7067">
        <v>4.7</v>
      </c>
    </row>
    <row r="7068" spans="1:2">
      <c r="A7068" s="52">
        <v>41299</v>
      </c>
      <c r="B7068">
        <v>4.8</v>
      </c>
    </row>
    <row r="7069" spans="1:2">
      <c r="A7069" s="52">
        <v>41302</v>
      </c>
      <c r="B7069">
        <v>4.82</v>
      </c>
    </row>
    <row r="7070" spans="1:2">
      <c r="A7070" s="52">
        <v>41303</v>
      </c>
      <c r="B7070">
        <v>4.84</v>
      </c>
    </row>
    <row r="7071" spans="1:2">
      <c r="A7071" s="52">
        <v>41304</v>
      </c>
      <c r="B7071">
        <v>4.87</v>
      </c>
    </row>
    <row r="7072" spans="1:2">
      <c r="A7072" s="52">
        <v>41305</v>
      </c>
      <c r="B7072">
        <v>4.84</v>
      </c>
    </row>
    <row r="7073" spans="1:2">
      <c r="A7073" s="52">
        <v>41306</v>
      </c>
      <c r="B7073">
        <v>4.88</v>
      </c>
    </row>
    <row r="7074" spans="1:2">
      <c r="A7074" s="52">
        <v>41309</v>
      </c>
      <c r="B7074">
        <v>4.8499999999999996</v>
      </c>
    </row>
    <row r="7075" spans="1:2">
      <c r="A7075" s="52">
        <v>41310</v>
      </c>
      <c r="B7075">
        <v>4.8899999999999997</v>
      </c>
    </row>
    <row r="7076" spans="1:2">
      <c r="A7076" s="52">
        <v>41311</v>
      </c>
      <c r="B7076">
        <v>4.8600000000000003</v>
      </c>
    </row>
    <row r="7077" spans="1:2">
      <c r="A7077" s="52">
        <v>41312</v>
      </c>
      <c r="B7077">
        <v>4.84</v>
      </c>
    </row>
    <row r="7078" spans="1:2">
      <c r="A7078" s="52">
        <v>41313</v>
      </c>
      <c r="B7078">
        <v>4.8499999999999996</v>
      </c>
    </row>
    <row r="7079" spans="1:2">
      <c r="A7079" s="52">
        <v>41316</v>
      </c>
      <c r="B7079">
        <v>4.83</v>
      </c>
    </row>
    <row r="7080" spans="1:2">
      <c r="A7080" s="52">
        <v>41317</v>
      </c>
      <c r="B7080">
        <v>4.87</v>
      </c>
    </row>
    <row r="7081" spans="1:2">
      <c r="A7081" s="52">
        <v>41318</v>
      </c>
      <c r="B7081">
        <v>4.8899999999999997</v>
      </c>
    </row>
    <row r="7082" spans="1:2">
      <c r="A7082" s="52">
        <v>41319</v>
      </c>
      <c r="B7082">
        <v>4.8499999999999996</v>
      </c>
    </row>
    <row r="7083" spans="1:2">
      <c r="A7083" s="52">
        <v>41320</v>
      </c>
      <c r="B7083">
        <v>4.8600000000000003</v>
      </c>
    </row>
    <row r="7084" spans="1:2">
      <c r="A7084" s="52">
        <v>41323</v>
      </c>
      <c r="B7084" t="s">
        <v>7113</v>
      </c>
    </row>
    <row r="7085" spans="1:2">
      <c r="A7085" s="52">
        <v>41324</v>
      </c>
      <c r="B7085">
        <v>4.8899999999999997</v>
      </c>
    </row>
    <row r="7086" spans="1:2">
      <c r="A7086" s="52">
        <v>41325</v>
      </c>
      <c r="B7086">
        <v>4.8899999999999997</v>
      </c>
    </row>
    <row r="7087" spans="1:2">
      <c r="A7087" s="52">
        <v>41326</v>
      </c>
      <c r="B7087">
        <v>4.8600000000000003</v>
      </c>
    </row>
    <row r="7088" spans="1:2">
      <c r="A7088" s="52">
        <v>41327</v>
      </c>
      <c r="B7088">
        <v>4.84</v>
      </c>
    </row>
    <row r="7089" spans="1:2">
      <c r="A7089" s="52">
        <v>41330</v>
      </c>
      <c r="B7089">
        <v>4.7699999999999996</v>
      </c>
    </row>
    <row r="7090" spans="1:2">
      <c r="A7090" s="52">
        <v>41331</v>
      </c>
      <c r="B7090">
        <v>4.78</v>
      </c>
    </row>
    <row r="7091" spans="1:2">
      <c r="A7091" s="52">
        <v>41332</v>
      </c>
      <c r="B7091">
        <v>4.8099999999999996</v>
      </c>
    </row>
    <row r="7092" spans="1:2">
      <c r="A7092" s="52">
        <v>41333</v>
      </c>
      <c r="B7092">
        <v>4.78</v>
      </c>
    </row>
    <row r="7093" spans="1:2">
      <c r="A7093" s="52">
        <v>41334</v>
      </c>
      <c r="B7093">
        <v>4.76</v>
      </c>
    </row>
    <row r="7094" spans="1:2">
      <c r="A7094" s="52">
        <v>41337</v>
      </c>
      <c r="B7094">
        <v>4.78</v>
      </c>
    </row>
    <row r="7095" spans="1:2">
      <c r="A7095" s="52">
        <v>41338</v>
      </c>
      <c r="B7095">
        <v>4.8</v>
      </c>
    </row>
    <row r="7096" spans="1:2">
      <c r="A7096" s="52">
        <v>41339</v>
      </c>
      <c r="B7096">
        <v>4.84</v>
      </c>
    </row>
    <row r="7097" spans="1:2">
      <c r="A7097" s="52">
        <v>41340</v>
      </c>
      <c r="B7097">
        <v>4.8899999999999997</v>
      </c>
    </row>
    <row r="7098" spans="1:2">
      <c r="A7098" s="52">
        <v>41341</v>
      </c>
      <c r="B7098">
        <v>4.9400000000000004</v>
      </c>
    </row>
    <row r="7099" spans="1:2">
      <c r="A7099" s="52">
        <v>41344</v>
      </c>
      <c r="B7099">
        <v>4.9400000000000004</v>
      </c>
    </row>
    <row r="7100" spans="1:2">
      <c r="A7100" s="52">
        <v>41345</v>
      </c>
      <c r="B7100">
        <v>4.9000000000000004</v>
      </c>
    </row>
    <row r="7101" spans="1:2">
      <c r="A7101" s="52">
        <v>41346</v>
      </c>
      <c r="B7101">
        <v>4.8899999999999997</v>
      </c>
    </row>
    <row r="7102" spans="1:2">
      <c r="A7102" s="52">
        <v>41347</v>
      </c>
      <c r="B7102">
        <v>4.92</v>
      </c>
    </row>
    <row r="7103" spans="1:2">
      <c r="A7103" s="52">
        <v>41348</v>
      </c>
      <c r="B7103">
        <v>4.9000000000000004</v>
      </c>
    </row>
    <row r="7104" spans="1:2">
      <c r="A7104" s="52">
        <v>41351</v>
      </c>
      <c r="B7104">
        <v>4.87</v>
      </c>
    </row>
    <row r="7105" spans="1:2">
      <c r="A7105" s="52">
        <v>41352</v>
      </c>
      <c r="B7105">
        <v>4.82</v>
      </c>
    </row>
    <row r="7106" spans="1:2">
      <c r="A7106" s="52">
        <v>41353</v>
      </c>
      <c r="B7106">
        <v>4.8600000000000003</v>
      </c>
    </row>
    <row r="7107" spans="1:2">
      <c r="A7107" s="52">
        <v>41354</v>
      </c>
      <c r="B7107">
        <v>4.8499999999999996</v>
      </c>
    </row>
    <row r="7108" spans="1:2">
      <c r="A7108" s="52">
        <v>41355</v>
      </c>
      <c r="B7108">
        <v>4.83</v>
      </c>
    </row>
    <row r="7109" spans="1:2">
      <c r="A7109" s="52">
        <v>41358</v>
      </c>
      <c r="B7109">
        <v>4.84</v>
      </c>
    </row>
    <row r="7110" spans="1:2">
      <c r="A7110" s="52">
        <v>41359</v>
      </c>
      <c r="B7110">
        <v>4.83</v>
      </c>
    </row>
    <row r="7111" spans="1:2">
      <c r="A7111" s="52">
        <v>41360</v>
      </c>
      <c r="B7111">
        <v>4.8</v>
      </c>
    </row>
    <row r="7112" spans="1:2">
      <c r="A7112" s="52">
        <v>41361</v>
      </c>
      <c r="B7112">
        <v>4.83</v>
      </c>
    </row>
    <row r="7113" spans="1:2">
      <c r="A7113" s="52">
        <v>41362</v>
      </c>
      <c r="B7113" t="s">
        <v>7113</v>
      </c>
    </row>
    <row r="7114" spans="1:2">
      <c r="A7114" s="52">
        <v>41365</v>
      </c>
      <c r="B7114">
        <v>4.7699999999999996</v>
      </c>
    </row>
    <row r="7115" spans="1:2">
      <c r="A7115" s="52">
        <v>41366</v>
      </c>
      <c r="B7115">
        <v>4.79</v>
      </c>
    </row>
    <row r="7116" spans="1:2">
      <c r="A7116" s="52">
        <v>41367</v>
      </c>
      <c r="B7116">
        <v>4.74</v>
      </c>
    </row>
    <row r="7117" spans="1:2">
      <c r="A7117" s="52">
        <v>41368</v>
      </c>
      <c r="B7117">
        <v>4.66</v>
      </c>
    </row>
    <row r="7118" spans="1:2">
      <c r="A7118" s="52">
        <v>41369</v>
      </c>
      <c r="B7118">
        <v>4.54</v>
      </c>
    </row>
    <row r="7119" spans="1:2">
      <c r="A7119" s="52">
        <v>41372</v>
      </c>
      <c r="B7119">
        <v>4.58</v>
      </c>
    </row>
    <row r="7120" spans="1:2">
      <c r="A7120" s="52">
        <v>41373</v>
      </c>
      <c r="B7120">
        <v>4.5999999999999996</v>
      </c>
    </row>
    <row r="7121" spans="1:2">
      <c r="A7121" s="52">
        <v>41374</v>
      </c>
      <c r="B7121">
        <v>4.67</v>
      </c>
    </row>
    <row r="7122" spans="1:2">
      <c r="A7122" s="52">
        <v>41375</v>
      </c>
      <c r="B7122">
        <v>4.66</v>
      </c>
    </row>
    <row r="7123" spans="1:2">
      <c r="A7123" s="52">
        <v>41376</v>
      </c>
      <c r="B7123">
        <v>4.57</v>
      </c>
    </row>
    <row r="7124" spans="1:2">
      <c r="A7124" s="52">
        <v>41379</v>
      </c>
      <c r="B7124">
        <v>4.54</v>
      </c>
    </row>
    <row r="7125" spans="1:2">
      <c r="A7125" s="52">
        <v>41380</v>
      </c>
      <c r="B7125">
        <v>4.5599999999999996</v>
      </c>
    </row>
    <row r="7126" spans="1:2">
      <c r="A7126" s="52">
        <v>41381</v>
      </c>
      <c r="B7126">
        <v>4.54</v>
      </c>
    </row>
    <row r="7127" spans="1:2">
      <c r="A7127" s="52">
        <v>41382</v>
      </c>
      <c r="B7127">
        <v>4.5199999999999996</v>
      </c>
    </row>
    <row r="7128" spans="1:2">
      <c r="A7128" s="52">
        <v>41383</v>
      </c>
      <c r="B7128">
        <v>4.54</v>
      </c>
    </row>
    <row r="7129" spans="1:2">
      <c r="A7129" s="52">
        <v>41386</v>
      </c>
      <c r="B7129">
        <v>4.54</v>
      </c>
    </row>
    <row r="7130" spans="1:2">
      <c r="A7130" s="52">
        <v>41387</v>
      </c>
      <c r="B7130">
        <v>4.54</v>
      </c>
    </row>
    <row r="7131" spans="1:2">
      <c r="A7131" s="52">
        <v>41388</v>
      </c>
      <c r="B7131">
        <v>4.53</v>
      </c>
    </row>
    <row r="7132" spans="1:2">
      <c r="A7132" s="52">
        <v>41389</v>
      </c>
      <c r="B7132">
        <v>4.55</v>
      </c>
    </row>
    <row r="7133" spans="1:2">
      <c r="A7133" s="52">
        <v>41390</v>
      </c>
      <c r="B7133">
        <v>4.51</v>
      </c>
    </row>
    <row r="7134" spans="1:2">
      <c r="A7134" s="52">
        <v>41393</v>
      </c>
      <c r="B7134">
        <v>4.5199999999999996</v>
      </c>
    </row>
    <row r="7135" spans="1:2">
      <c r="A7135" s="52">
        <v>41394</v>
      </c>
      <c r="B7135">
        <v>4.53</v>
      </c>
    </row>
    <row r="7136" spans="1:2">
      <c r="A7136" s="52">
        <v>41395</v>
      </c>
      <c r="B7136">
        <v>4.4800000000000004</v>
      </c>
    </row>
    <row r="7137" spans="1:2">
      <c r="A7137" s="52">
        <v>41396</v>
      </c>
      <c r="B7137">
        <v>4.47</v>
      </c>
    </row>
    <row r="7138" spans="1:2">
      <c r="A7138" s="52">
        <v>41397</v>
      </c>
      <c r="B7138">
        <v>4.5999999999999996</v>
      </c>
    </row>
    <row r="7139" spans="1:2">
      <c r="A7139" s="52">
        <v>41400</v>
      </c>
      <c r="B7139">
        <v>4.63</v>
      </c>
    </row>
    <row r="7140" spans="1:2">
      <c r="A7140" s="52">
        <v>41401</v>
      </c>
      <c r="B7140">
        <v>4.6399999999999997</v>
      </c>
    </row>
    <row r="7141" spans="1:2">
      <c r="A7141" s="52">
        <v>41402</v>
      </c>
      <c r="B7141">
        <v>4.6100000000000003</v>
      </c>
    </row>
    <row r="7142" spans="1:2">
      <c r="A7142" s="52">
        <v>41403</v>
      </c>
      <c r="B7142">
        <v>4.63</v>
      </c>
    </row>
    <row r="7143" spans="1:2">
      <c r="A7143" s="52">
        <v>41404</v>
      </c>
      <c r="B7143">
        <v>4.72</v>
      </c>
    </row>
    <row r="7144" spans="1:2">
      <c r="A7144" s="52">
        <v>41407</v>
      </c>
      <c r="B7144">
        <v>4.7300000000000004</v>
      </c>
    </row>
    <row r="7145" spans="1:2">
      <c r="A7145" s="52">
        <v>41408</v>
      </c>
      <c r="B7145">
        <v>4.7699999999999996</v>
      </c>
    </row>
    <row r="7146" spans="1:2">
      <c r="A7146" s="52">
        <v>41409</v>
      </c>
      <c r="B7146">
        <v>4.76</v>
      </c>
    </row>
    <row r="7147" spans="1:2">
      <c r="A7147" s="52">
        <v>41410</v>
      </c>
      <c r="B7147">
        <v>4.68</v>
      </c>
    </row>
    <row r="7148" spans="1:2">
      <c r="A7148" s="52">
        <v>41411</v>
      </c>
      <c r="B7148">
        <v>4.76</v>
      </c>
    </row>
    <row r="7149" spans="1:2">
      <c r="A7149" s="52">
        <v>41414</v>
      </c>
      <c r="B7149">
        <v>4.7699999999999996</v>
      </c>
    </row>
    <row r="7150" spans="1:2">
      <c r="A7150" s="52">
        <v>41415</v>
      </c>
      <c r="B7150">
        <v>4.75</v>
      </c>
    </row>
    <row r="7151" spans="1:2">
      <c r="A7151" s="52">
        <v>41416</v>
      </c>
      <c r="B7151">
        <v>4.8099999999999996</v>
      </c>
    </row>
    <row r="7152" spans="1:2">
      <c r="A7152" s="52">
        <v>41417</v>
      </c>
      <c r="B7152">
        <v>4.79</v>
      </c>
    </row>
    <row r="7153" spans="1:2">
      <c r="A7153" s="52">
        <v>41418</v>
      </c>
      <c r="B7153">
        <v>4.76</v>
      </c>
    </row>
    <row r="7154" spans="1:2">
      <c r="A7154" s="52">
        <v>41421</v>
      </c>
      <c r="B7154" t="s">
        <v>7113</v>
      </c>
    </row>
    <row r="7155" spans="1:2">
      <c r="A7155" s="52">
        <v>41422</v>
      </c>
      <c r="B7155">
        <v>4.88</v>
      </c>
    </row>
    <row r="7156" spans="1:2">
      <c r="A7156" s="52">
        <v>41423</v>
      </c>
      <c r="B7156">
        <v>4.88</v>
      </c>
    </row>
    <row r="7157" spans="1:2">
      <c r="A7157" s="52">
        <v>41424</v>
      </c>
      <c r="B7157">
        <v>4.9000000000000004</v>
      </c>
    </row>
    <row r="7158" spans="1:2">
      <c r="A7158" s="52">
        <v>41425</v>
      </c>
      <c r="B7158">
        <v>4.95</v>
      </c>
    </row>
    <row r="7159" spans="1:2">
      <c r="A7159" s="52">
        <v>41428</v>
      </c>
      <c r="B7159">
        <v>4.95</v>
      </c>
    </row>
    <row r="7160" spans="1:2">
      <c r="A7160" s="52">
        <v>41429</v>
      </c>
      <c r="B7160">
        <v>5</v>
      </c>
    </row>
    <row r="7161" spans="1:2">
      <c r="A7161" s="52">
        <v>41430</v>
      </c>
      <c r="B7161">
        <v>4.99</v>
      </c>
    </row>
    <row r="7162" spans="1:2">
      <c r="A7162" s="52">
        <v>41431</v>
      </c>
      <c r="B7162">
        <v>4.96</v>
      </c>
    </row>
    <row r="7163" spans="1:2">
      <c r="A7163" s="52">
        <v>41432</v>
      </c>
      <c r="B7163">
        <v>5.0599999999999996</v>
      </c>
    </row>
    <row r="7164" spans="1:2">
      <c r="A7164" s="52">
        <v>41435</v>
      </c>
      <c r="B7164">
        <v>5.1100000000000003</v>
      </c>
    </row>
    <row r="7165" spans="1:2">
      <c r="A7165" s="52">
        <v>41436</v>
      </c>
      <c r="B7165">
        <v>5.1100000000000003</v>
      </c>
    </row>
    <row r="7166" spans="1:2">
      <c r="A7166" s="52">
        <v>41437</v>
      </c>
      <c r="B7166">
        <v>5.16</v>
      </c>
    </row>
    <row r="7167" spans="1:2">
      <c r="A7167" s="52">
        <v>41438</v>
      </c>
      <c r="B7167">
        <v>5.1100000000000003</v>
      </c>
    </row>
    <row r="7168" spans="1:2">
      <c r="A7168" s="52">
        <v>41439</v>
      </c>
      <c r="B7168">
        <v>5.07</v>
      </c>
    </row>
    <row r="7169" spans="1:2">
      <c r="A7169" s="52">
        <v>41442</v>
      </c>
      <c r="B7169">
        <v>5.12</v>
      </c>
    </row>
    <row r="7170" spans="1:2">
      <c r="A7170" s="52">
        <v>41443</v>
      </c>
      <c r="B7170">
        <v>5.12</v>
      </c>
    </row>
    <row r="7171" spans="1:2">
      <c r="A7171" s="52">
        <v>41444</v>
      </c>
      <c r="B7171">
        <v>5.2</v>
      </c>
    </row>
    <row r="7172" spans="1:2">
      <c r="A7172" s="52">
        <v>41445</v>
      </c>
      <c r="B7172">
        <v>5.34</v>
      </c>
    </row>
    <row r="7173" spans="1:2">
      <c r="A7173" s="52">
        <v>41446</v>
      </c>
      <c r="B7173">
        <v>5.39</v>
      </c>
    </row>
    <row r="7174" spans="1:2">
      <c r="A7174" s="52">
        <v>41449</v>
      </c>
      <c r="B7174">
        <v>5.43</v>
      </c>
    </row>
    <row r="7175" spans="1:2">
      <c r="A7175" s="52">
        <v>41450</v>
      </c>
      <c r="B7175">
        <v>5.48</v>
      </c>
    </row>
    <row r="7176" spans="1:2">
      <c r="A7176" s="52">
        <v>41451</v>
      </c>
      <c r="B7176">
        <v>5.44</v>
      </c>
    </row>
    <row r="7177" spans="1:2">
      <c r="A7177" s="52">
        <v>41452</v>
      </c>
      <c r="B7177">
        <v>5.41</v>
      </c>
    </row>
    <row r="7178" spans="1:2">
      <c r="A7178" s="52">
        <v>41453</v>
      </c>
      <c r="B7178">
        <v>5.35</v>
      </c>
    </row>
    <row r="7179" spans="1:2">
      <c r="A7179" s="52">
        <v>41456</v>
      </c>
      <c r="B7179">
        <v>5.33</v>
      </c>
    </row>
    <row r="7180" spans="1:2">
      <c r="A7180" s="52">
        <v>41457</v>
      </c>
      <c r="B7180">
        <v>5.29</v>
      </c>
    </row>
    <row r="7181" spans="1:2">
      <c r="A7181" s="52">
        <v>41458</v>
      </c>
      <c r="B7181">
        <v>5.32</v>
      </c>
    </row>
    <row r="7182" spans="1:2">
      <c r="A7182" s="52">
        <v>41459</v>
      </c>
      <c r="B7182" t="s">
        <v>7113</v>
      </c>
    </row>
    <row r="7183" spans="1:2">
      <c r="A7183" s="52">
        <v>41460</v>
      </c>
      <c r="B7183">
        <v>5.5</v>
      </c>
    </row>
    <row r="7184" spans="1:2">
      <c r="A7184" s="52">
        <v>41463</v>
      </c>
      <c r="B7184">
        <v>5.44</v>
      </c>
    </row>
    <row r="7185" spans="1:2">
      <c r="A7185" s="52">
        <v>41464</v>
      </c>
      <c r="B7185">
        <v>5.43</v>
      </c>
    </row>
    <row r="7186" spans="1:2">
      <c r="A7186" s="52">
        <v>41465</v>
      </c>
      <c r="B7186">
        <v>5.45</v>
      </c>
    </row>
    <row r="7187" spans="1:2">
      <c r="A7187" s="52">
        <v>41466</v>
      </c>
      <c r="B7187">
        <v>5.37</v>
      </c>
    </row>
    <row r="7188" spans="1:2">
      <c r="A7188" s="52">
        <v>41467</v>
      </c>
      <c r="B7188">
        <v>5.38</v>
      </c>
    </row>
    <row r="7189" spans="1:2">
      <c r="A7189" s="52">
        <v>41470</v>
      </c>
      <c r="B7189">
        <v>5.33</v>
      </c>
    </row>
    <row r="7190" spans="1:2">
      <c r="A7190" s="52">
        <v>41471</v>
      </c>
      <c r="B7190">
        <v>5.29</v>
      </c>
    </row>
    <row r="7191" spans="1:2">
      <c r="A7191" s="52">
        <v>41472</v>
      </c>
      <c r="B7191">
        <v>5.26</v>
      </c>
    </row>
    <row r="7192" spans="1:2">
      <c r="A7192" s="52">
        <v>41473</v>
      </c>
      <c r="B7192">
        <v>5.31</v>
      </c>
    </row>
    <row r="7193" spans="1:2">
      <c r="A7193" s="52">
        <v>41474</v>
      </c>
      <c r="B7193">
        <v>5.24</v>
      </c>
    </row>
    <row r="7194" spans="1:2">
      <c r="A7194" s="52">
        <v>41477</v>
      </c>
      <c r="B7194">
        <v>5.21</v>
      </c>
    </row>
    <row r="7195" spans="1:2">
      <c r="A7195" s="52">
        <v>41478</v>
      </c>
      <c r="B7195">
        <v>5.23</v>
      </c>
    </row>
    <row r="7196" spans="1:2">
      <c r="A7196" s="52">
        <v>41479</v>
      </c>
      <c r="B7196">
        <v>5.28</v>
      </c>
    </row>
    <row r="7197" spans="1:2">
      <c r="A7197" s="52">
        <v>41480</v>
      </c>
      <c r="B7197">
        <v>5.3</v>
      </c>
    </row>
    <row r="7198" spans="1:2">
      <c r="A7198" s="52">
        <v>41481</v>
      </c>
      <c r="B7198">
        <v>5.25</v>
      </c>
    </row>
    <row r="7199" spans="1:2">
      <c r="A7199" s="52">
        <v>41484</v>
      </c>
      <c r="B7199">
        <v>5.3</v>
      </c>
    </row>
    <row r="7200" spans="1:2">
      <c r="A7200" s="52">
        <v>41485</v>
      </c>
      <c r="B7200">
        <v>5.31</v>
      </c>
    </row>
    <row r="7201" spans="1:2">
      <c r="A7201" s="52">
        <v>41486</v>
      </c>
      <c r="B7201">
        <v>5.28</v>
      </c>
    </row>
    <row r="7202" spans="1:2">
      <c r="A7202" s="52">
        <v>41487</v>
      </c>
      <c r="B7202">
        <v>5.4</v>
      </c>
    </row>
    <row r="7203" spans="1:2">
      <c r="A7203" s="52">
        <v>41488</v>
      </c>
      <c r="B7203">
        <v>5.31</v>
      </c>
    </row>
    <row r="7204" spans="1:2">
      <c r="A7204" s="52">
        <v>41491</v>
      </c>
      <c r="B7204">
        <v>5.37</v>
      </c>
    </row>
    <row r="7205" spans="1:2">
      <c r="A7205" s="52">
        <v>41492</v>
      </c>
      <c r="B7205">
        <v>5.36</v>
      </c>
    </row>
    <row r="7206" spans="1:2">
      <c r="A7206" s="52">
        <v>41493</v>
      </c>
      <c r="B7206">
        <v>5.33</v>
      </c>
    </row>
    <row r="7207" spans="1:2">
      <c r="A7207" s="52">
        <v>41494</v>
      </c>
      <c r="B7207">
        <v>5.31</v>
      </c>
    </row>
    <row r="7208" spans="1:2">
      <c r="A7208" s="52">
        <v>41495</v>
      </c>
      <c r="B7208">
        <v>5.31</v>
      </c>
    </row>
    <row r="7209" spans="1:2">
      <c r="A7209" s="52">
        <v>41498</v>
      </c>
      <c r="B7209">
        <v>5.33</v>
      </c>
    </row>
    <row r="7210" spans="1:2">
      <c r="A7210" s="52">
        <v>41499</v>
      </c>
      <c r="B7210">
        <v>5.43</v>
      </c>
    </row>
    <row r="7211" spans="1:2">
      <c r="A7211" s="52">
        <v>41500</v>
      </c>
      <c r="B7211">
        <v>5.43</v>
      </c>
    </row>
    <row r="7212" spans="1:2">
      <c r="A7212" s="52">
        <v>41501</v>
      </c>
      <c r="B7212">
        <v>5.47</v>
      </c>
    </row>
    <row r="7213" spans="1:2">
      <c r="A7213" s="52">
        <v>41502</v>
      </c>
      <c r="B7213">
        <v>5.54</v>
      </c>
    </row>
    <row r="7214" spans="1:2">
      <c r="A7214" s="52">
        <v>41505</v>
      </c>
      <c r="B7214">
        <v>5.58</v>
      </c>
    </row>
    <row r="7215" spans="1:2">
      <c r="A7215" s="52">
        <v>41506</v>
      </c>
      <c r="B7215">
        <v>5.54</v>
      </c>
    </row>
    <row r="7216" spans="1:2">
      <c r="A7216" s="52">
        <v>41507</v>
      </c>
      <c r="B7216">
        <v>5.58</v>
      </c>
    </row>
    <row r="7217" spans="1:2">
      <c r="A7217" s="52">
        <v>41508</v>
      </c>
      <c r="B7217">
        <v>5.58</v>
      </c>
    </row>
    <row r="7218" spans="1:2">
      <c r="A7218" s="52">
        <v>41509</v>
      </c>
      <c r="B7218">
        <v>5.49</v>
      </c>
    </row>
    <row r="7219" spans="1:2">
      <c r="A7219" s="52">
        <v>41512</v>
      </c>
      <c r="B7219">
        <v>5.46</v>
      </c>
    </row>
    <row r="7220" spans="1:2">
      <c r="A7220" s="52">
        <v>41513</v>
      </c>
      <c r="B7220">
        <v>5.38</v>
      </c>
    </row>
    <row r="7221" spans="1:2">
      <c r="A7221" s="52">
        <v>41514</v>
      </c>
      <c r="B7221">
        <v>5.43</v>
      </c>
    </row>
    <row r="7222" spans="1:2">
      <c r="A7222" s="52">
        <v>41515</v>
      </c>
      <c r="B7222">
        <v>5.37</v>
      </c>
    </row>
    <row r="7223" spans="1:2">
      <c r="A7223" s="52">
        <v>41516</v>
      </c>
      <c r="B7223">
        <v>5.34</v>
      </c>
    </row>
    <row r="7224" spans="1:2">
      <c r="A7224" s="52">
        <v>41519</v>
      </c>
      <c r="B7224" t="s">
        <v>7113</v>
      </c>
    </row>
    <row r="7225" spans="1:2">
      <c r="A7225" s="52">
        <v>41520</v>
      </c>
      <c r="B7225">
        <v>5.44</v>
      </c>
    </row>
    <row r="7226" spans="1:2">
      <c r="A7226" s="52">
        <v>41521</v>
      </c>
      <c r="B7226">
        <v>5.45</v>
      </c>
    </row>
    <row r="7227" spans="1:2">
      <c r="A7227" s="52">
        <v>41522</v>
      </c>
      <c r="B7227">
        <v>5.53</v>
      </c>
    </row>
    <row r="7228" spans="1:2">
      <c r="A7228" s="52">
        <v>41523</v>
      </c>
      <c r="B7228">
        <v>5.53</v>
      </c>
    </row>
    <row r="7229" spans="1:2">
      <c r="A7229" s="52">
        <v>41526</v>
      </c>
      <c r="B7229">
        <v>5.5</v>
      </c>
    </row>
    <row r="7230" spans="1:2">
      <c r="A7230" s="52">
        <v>41527</v>
      </c>
      <c r="B7230">
        <v>5.57</v>
      </c>
    </row>
    <row r="7231" spans="1:2">
      <c r="A7231" s="52">
        <v>41528</v>
      </c>
      <c r="B7231">
        <v>5.54</v>
      </c>
    </row>
    <row r="7232" spans="1:2">
      <c r="A7232" s="52">
        <v>41529</v>
      </c>
      <c r="B7232">
        <v>5.53</v>
      </c>
    </row>
    <row r="7233" spans="1:2">
      <c r="A7233" s="52">
        <v>41530</v>
      </c>
      <c r="B7233">
        <v>5.54</v>
      </c>
    </row>
    <row r="7234" spans="1:2">
      <c r="A7234" s="52">
        <v>41533</v>
      </c>
      <c r="B7234">
        <v>5.56</v>
      </c>
    </row>
    <row r="7235" spans="1:2">
      <c r="A7235" s="52">
        <v>41534</v>
      </c>
      <c r="B7235">
        <v>5.53</v>
      </c>
    </row>
    <row r="7236" spans="1:2">
      <c r="A7236" s="52">
        <v>41535</v>
      </c>
      <c r="B7236">
        <v>5.44</v>
      </c>
    </row>
    <row r="7237" spans="1:2">
      <c r="A7237" s="52">
        <v>41536</v>
      </c>
      <c r="B7237">
        <v>5.48</v>
      </c>
    </row>
    <row r="7238" spans="1:2">
      <c r="A7238" s="52">
        <v>41537</v>
      </c>
      <c r="B7238">
        <v>5.43</v>
      </c>
    </row>
    <row r="7239" spans="1:2">
      <c r="A7239" s="52">
        <v>41540</v>
      </c>
      <c r="B7239">
        <v>5.42</v>
      </c>
    </row>
    <row r="7240" spans="1:2">
      <c r="A7240" s="52">
        <v>41541</v>
      </c>
      <c r="B7240">
        <v>5.35</v>
      </c>
    </row>
    <row r="7241" spans="1:2">
      <c r="A7241" s="52">
        <v>41542</v>
      </c>
      <c r="B7241">
        <v>5.33</v>
      </c>
    </row>
    <row r="7242" spans="1:2">
      <c r="A7242" s="52">
        <v>41543</v>
      </c>
      <c r="B7242">
        <v>5.38</v>
      </c>
    </row>
    <row r="7243" spans="1:2">
      <c r="A7243" s="52">
        <v>41544</v>
      </c>
      <c r="B7243">
        <v>5.37</v>
      </c>
    </row>
    <row r="7244" spans="1:2">
      <c r="A7244" s="52">
        <v>41547</v>
      </c>
      <c r="B7244">
        <v>5.39</v>
      </c>
    </row>
    <row r="7245" spans="1:2">
      <c r="A7245" s="52">
        <v>41548</v>
      </c>
      <c r="B7245">
        <v>5.42</v>
      </c>
    </row>
    <row r="7246" spans="1:2">
      <c r="A7246" s="52">
        <v>41549</v>
      </c>
      <c r="B7246">
        <v>5.4</v>
      </c>
    </row>
    <row r="7247" spans="1:2">
      <c r="A7247" s="52">
        <v>41550</v>
      </c>
      <c r="B7247">
        <v>5.4</v>
      </c>
    </row>
    <row r="7248" spans="1:2">
      <c r="A7248" s="52">
        <v>41551</v>
      </c>
      <c r="B7248">
        <v>5.42</v>
      </c>
    </row>
    <row r="7249" spans="1:2">
      <c r="A7249" s="52">
        <v>41554</v>
      </c>
      <c r="B7249">
        <v>5.39</v>
      </c>
    </row>
    <row r="7250" spans="1:2">
      <c r="A7250" s="52">
        <v>41555</v>
      </c>
      <c r="B7250">
        <v>5.37</v>
      </c>
    </row>
    <row r="7251" spans="1:2">
      <c r="A7251" s="52">
        <v>41556</v>
      </c>
      <c r="B7251">
        <v>5.39</v>
      </c>
    </row>
    <row r="7252" spans="1:2">
      <c r="A7252" s="52">
        <v>41557</v>
      </c>
      <c r="B7252">
        <v>5.39</v>
      </c>
    </row>
    <row r="7253" spans="1:2">
      <c r="A7253" s="52">
        <v>41558</v>
      </c>
      <c r="B7253">
        <v>5.38</v>
      </c>
    </row>
    <row r="7254" spans="1:2">
      <c r="A7254" s="52">
        <v>41561</v>
      </c>
      <c r="B7254" t="s">
        <v>7113</v>
      </c>
    </row>
    <row r="7255" spans="1:2">
      <c r="A7255" s="52">
        <v>41562</v>
      </c>
      <c r="B7255">
        <v>5.41</v>
      </c>
    </row>
    <row r="7256" spans="1:2">
      <c r="A7256" s="52">
        <v>41563</v>
      </c>
      <c r="B7256">
        <v>5.35</v>
      </c>
    </row>
    <row r="7257" spans="1:2">
      <c r="A7257" s="52">
        <v>41564</v>
      </c>
      <c r="B7257">
        <v>5.27</v>
      </c>
    </row>
    <row r="7258" spans="1:2">
      <c r="A7258" s="52">
        <v>41565</v>
      </c>
      <c r="B7258">
        <v>5.26</v>
      </c>
    </row>
    <row r="7259" spans="1:2">
      <c r="A7259" s="52">
        <v>41568</v>
      </c>
      <c r="B7259">
        <v>5.28</v>
      </c>
    </row>
    <row r="7260" spans="1:2">
      <c r="A7260" s="52">
        <v>41569</v>
      </c>
      <c r="B7260">
        <v>5.2</v>
      </c>
    </row>
    <row r="7261" spans="1:2">
      <c r="A7261" s="52">
        <v>41570</v>
      </c>
      <c r="B7261">
        <v>5.18</v>
      </c>
    </row>
    <row r="7262" spans="1:2">
      <c r="A7262" s="52">
        <v>41571</v>
      </c>
      <c r="B7262">
        <v>5.21</v>
      </c>
    </row>
    <row r="7263" spans="1:2">
      <c r="A7263" s="52">
        <v>41572</v>
      </c>
      <c r="B7263">
        <v>5.19</v>
      </c>
    </row>
    <row r="7264" spans="1:2">
      <c r="A7264" s="52">
        <v>41575</v>
      </c>
      <c r="B7264">
        <v>5.2</v>
      </c>
    </row>
    <row r="7265" spans="1:2">
      <c r="A7265" s="52">
        <v>41576</v>
      </c>
      <c r="B7265">
        <v>5.22</v>
      </c>
    </row>
    <row r="7266" spans="1:2">
      <c r="A7266" s="52">
        <v>41577</v>
      </c>
      <c r="B7266">
        <v>5.23</v>
      </c>
    </row>
    <row r="7267" spans="1:2">
      <c r="A7267" s="52">
        <v>41578</v>
      </c>
      <c r="B7267">
        <v>5.22</v>
      </c>
    </row>
    <row r="7268" spans="1:2">
      <c r="A7268" s="52">
        <v>41579</v>
      </c>
      <c r="B7268">
        <v>5.29</v>
      </c>
    </row>
    <row r="7269" spans="1:2">
      <c r="A7269" s="52">
        <v>41582</v>
      </c>
      <c r="B7269">
        <v>5.29</v>
      </c>
    </row>
    <row r="7270" spans="1:2">
      <c r="A7270" s="52">
        <v>41583</v>
      </c>
      <c r="B7270">
        <v>5.35</v>
      </c>
    </row>
    <row r="7271" spans="1:2">
      <c r="A7271" s="52">
        <v>41584</v>
      </c>
      <c r="B7271">
        <v>5.37</v>
      </c>
    </row>
    <row r="7272" spans="1:2">
      <c r="A7272" s="52">
        <v>41585</v>
      </c>
      <c r="B7272">
        <v>5.33</v>
      </c>
    </row>
    <row r="7273" spans="1:2">
      <c r="A7273" s="52">
        <v>41586</v>
      </c>
      <c r="B7273">
        <v>5.46</v>
      </c>
    </row>
    <row r="7274" spans="1:2">
      <c r="A7274" s="52">
        <v>41589</v>
      </c>
      <c r="B7274" t="s">
        <v>7113</v>
      </c>
    </row>
    <row r="7275" spans="1:2">
      <c r="A7275" s="52">
        <v>41590</v>
      </c>
      <c r="B7275">
        <v>5.47</v>
      </c>
    </row>
    <row r="7276" spans="1:2">
      <c r="A7276" s="52">
        <v>41591</v>
      </c>
      <c r="B7276">
        <v>5.44</v>
      </c>
    </row>
    <row r="7277" spans="1:2">
      <c r="A7277" s="52">
        <v>41592</v>
      </c>
      <c r="B7277">
        <v>5.41</v>
      </c>
    </row>
    <row r="7278" spans="1:2">
      <c r="A7278" s="52">
        <v>41593</v>
      </c>
      <c r="B7278">
        <v>5.41</v>
      </c>
    </row>
    <row r="7279" spans="1:2">
      <c r="A7279" s="52">
        <v>41596</v>
      </c>
      <c r="B7279">
        <v>5.33</v>
      </c>
    </row>
    <row r="7280" spans="1:2">
      <c r="A7280" s="52">
        <v>41597</v>
      </c>
      <c r="B7280">
        <v>5.37</v>
      </c>
    </row>
    <row r="7281" spans="1:2">
      <c r="A7281" s="52">
        <v>41598</v>
      </c>
      <c r="B7281">
        <v>5.47</v>
      </c>
    </row>
    <row r="7282" spans="1:2">
      <c r="A7282" s="52">
        <v>41599</v>
      </c>
      <c r="B7282">
        <v>5.44</v>
      </c>
    </row>
    <row r="7283" spans="1:2">
      <c r="A7283" s="52">
        <v>41600</v>
      </c>
      <c r="B7283">
        <v>5.4</v>
      </c>
    </row>
    <row r="7284" spans="1:2">
      <c r="A7284" s="52">
        <v>41603</v>
      </c>
      <c r="B7284">
        <v>5.39</v>
      </c>
    </row>
    <row r="7285" spans="1:2">
      <c r="A7285" s="52">
        <v>41604</v>
      </c>
      <c r="B7285">
        <v>5.34</v>
      </c>
    </row>
    <row r="7286" spans="1:2">
      <c r="A7286" s="52">
        <v>41605</v>
      </c>
      <c r="B7286">
        <v>5.37</v>
      </c>
    </row>
    <row r="7287" spans="1:2">
      <c r="A7287" s="52">
        <v>41606</v>
      </c>
      <c r="B7287" t="s">
        <v>7113</v>
      </c>
    </row>
    <row r="7288" spans="1:2">
      <c r="A7288" s="52">
        <v>41607</v>
      </c>
      <c r="B7288">
        <v>5.36</v>
      </c>
    </row>
    <row r="7289" spans="1:2">
      <c r="A7289" s="52">
        <v>41610</v>
      </c>
      <c r="B7289">
        <v>5.41</v>
      </c>
    </row>
    <row r="7290" spans="1:2">
      <c r="A7290" s="52">
        <v>41611</v>
      </c>
      <c r="B7290">
        <v>5.39</v>
      </c>
    </row>
    <row r="7291" spans="1:2">
      <c r="A7291" s="52">
        <v>41612</v>
      </c>
      <c r="B7291">
        <v>5.46</v>
      </c>
    </row>
    <row r="7292" spans="1:2">
      <c r="A7292" s="52">
        <v>41613</v>
      </c>
      <c r="B7292">
        <v>5.47</v>
      </c>
    </row>
    <row r="7293" spans="1:2">
      <c r="A7293" s="52">
        <v>41614</v>
      </c>
      <c r="B7293">
        <v>5.46</v>
      </c>
    </row>
    <row r="7294" spans="1:2">
      <c r="A7294" s="52">
        <v>41617</v>
      </c>
      <c r="B7294">
        <v>5.43</v>
      </c>
    </row>
    <row r="7295" spans="1:2">
      <c r="A7295" s="52">
        <v>41618</v>
      </c>
      <c r="B7295">
        <v>5.37</v>
      </c>
    </row>
    <row r="7296" spans="1:2">
      <c r="A7296" s="52">
        <v>41619</v>
      </c>
      <c r="B7296">
        <v>5.41</v>
      </c>
    </row>
    <row r="7297" spans="1:2">
      <c r="A7297" s="52">
        <v>41620</v>
      </c>
      <c r="B7297">
        <v>5.42</v>
      </c>
    </row>
    <row r="7298" spans="1:2">
      <c r="A7298" s="52">
        <v>41621</v>
      </c>
      <c r="B7298">
        <v>5.38</v>
      </c>
    </row>
    <row r="7299" spans="1:2">
      <c r="A7299" s="52">
        <v>41624</v>
      </c>
      <c r="B7299">
        <v>5.39</v>
      </c>
    </row>
    <row r="7300" spans="1:2">
      <c r="A7300" s="52">
        <v>41625</v>
      </c>
      <c r="B7300">
        <v>5.35</v>
      </c>
    </row>
    <row r="7301" spans="1:2">
      <c r="A7301" s="52">
        <v>41626</v>
      </c>
      <c r="B7301">
        <v>5.39</v>
      </c>
    </row>
    <row r="7302" spans="1:2">
      <c r="A7302" s="52">
        <v>41627</v>
      </c>
      <c r="B7302">
        <v>5.36</v>
      </c>
    </row>
    <row r="7303" spans="1:2">
      <c r="A7303" s="52">
        <v>41628</v>
      </c>
      <c r="B7303">
        <v>5.27</v>
      </c>
    </row>
    <row r="7304" spans="1:2">
      <c r="A7304" s="52">
        <v>41631</v>
      </c>
      <c r="B7304">
        <v>5.29</v>
      </c>
    </row>
    <row r="7305" spans="1:2">
      <c r="A7305" s="52">
        <v>41632</v>
      </c>
      <c r="B7305">
        <v>5.35</v>
      </c>
    </row>
    <row r="7306" spans="1:2">
      <c r="A7306" s="52">
        <v>41633</v>
      </c>
      <c r="B7306" t="s">
        <v>7113</v>
      </c>
    </row>
    <row r="7307" spans="1:2">
      <c r="A7307" s="52">
        <v>41634</v>
      </c>
      <c r="B7307">
        <v>5.37</v>
      </c>
    </row>
    <row r="7308" spans="1:2">
      <c r="A7308" s="52">
        <v>41635</v>
      </c>
      <c r="B7308">
        <v>5.39</v>
      </c>
    </row>
    <row r="7309" spans="1:2">
      <c r="A7309" s="52">
        <v>41638</v>
      </c>
      <c r="B7309">
        <v>5.34</v>
      </c>
    </row>
    <row r="7310" spans="1:2">
      <c r="A7310" s="52">
        <v>41639</v>
      </c>
      <c r="B7310">
        <v>5.37</v>
      </c>
    </row>
    <row r="7311" spans="1:2">
      <c r="A7311" s="52">
        <v>41640</v>
      </c>
      <c r="B7311" t="s">
        <v>7113</v>
      </c>
    </row>
    <row r="7312" spans="1:2">
      <c r="A7312" s="52">
        <v>41641</v>
      </c>
      <c r="B7312">
        <v>5.34</v>
      </c>
    </row>
    <row r="7313" spans="1:2">
      <c r="A7313" s="52">
        <v>41642</v>
      </c>
      <c r="B7313">
        <v>5.35</v>
      </c>
    </row>
    <row r="7314" spans="1:2">
      <c r="A7314" s="52">
        <v>41645</v>
      </c>
      <c r="B7314">
        <v>5.3</v>
      </c>
    </row>
    <row r="7315" spans="1:2">
      <c r="A7315" s="52">
        <v>41646</v>
      </c>
      <c r="B7315">
        <v>5.28</v>
      </c>
    </row>
    <row r="7316" spans="1:2">
      <c r="A7316" s="52">
        <v>41647</v>
      </c>
      <c r="B7316">
        <v>5.32</v>
      </c>
    </row>
    <row r="7317" spans="1:2">
      <c r="A7317" s="52">
        <v>41648</v>
      </c>
      <c r="B7317">
        <v>5.28</v>
      </c>
    </row>
    <row r="7318" spans="1:2">
      <c r="A7318" s="52">
        <v>41649</v>
      </c>
      <c r="B7318">
        <v>5.2</v>
      </c>
    </row>
    <row r="7319" spans="1:2">
      <c r="A7319" s="52">
        <v>41652</v>
      </c>
      <c r="B7319">
        <v>5.18</v>
      </c>
    </row>
    <row r="7320" spans="1:2">
      <c r="A7320" s="52">
        <v>41653</v>
      </c>
      <c r="B7320">
        <v>5.22</v>
      </c>
    </row>
    <row r="7321" spans="1:2">
      <c r="A7321" s="52">
        <v>41654</v>
      </c>
      <c r="B7321">
        <v>5.22</v>
      </c>
    </row>
    <row r="7322" spans="1:2">
      <c r="A7322" s="52">
        <v>41655</v>
      </c>
      <c r="B7322">
        <v>5.18</v>
      </c>
    </row>
    <row r="7323" spans="1:2">
      <c r="A7323" s="52">
        <v>41656</v>
      </c>
      <c r="B7323">
        <v>5.17</v>
      </c>
    </row>
    <row r="7324" spans="1:2">
      <c r="A7324" s="52">
        <v>41659</v>
      </c>
      <c r="B7324" t="s">
        <v>7113</v>
      </c>
    </row>
    <row r="7325" spans="1:2">
      <c r="A7325" s="52">
        <v>41660</v>
      </c>
      <c r="B7325">
        <v>5.15</v>
      </c>
    </row>
    <row r="7326" spans="1:2">
      <c r="A7326" s="52">
        <v>41661</v>
      </c>
      <c r="B7326">
        <v>5.17</v>
      </c>
    </row>
    <row r="7327" spans="1:2">
      <c r="A7327" s="52">
        <v>41662</v>
      </c>
      <c r="B7327">
        <v>5.1100000000000003</v>
      </c>
    </row>
    <row r="7328" spans="1:2">
      <c r="A7328" s="52">
        <v>41663</v>
      </c>
      <c r="B7328">
        <v>5.0999999999999996</v>
      </c>
    </row>
    <row r="7329" spans="1:2">
      <c r="A7329" s="52">
        <v>41666</v>
      </c>
      <c r="B7329">
        <v>5.14</v>
      </c>
    </row>
    <row r="7330" spans="1:2">
      <c r="A7330" s="52">
        <v>41667</v>
      </c>
      <c r="B7330">
        <v>5.12</v>
      </c>
    </row>
    <row r="7331" spans="1:2">
      <c r="A7331" s="52">
        <v>41668</v>
      </c>
      <c r="B7331">
        <v>5.07</v>
      </c>
    </row>
    <row r="7332" spans="1:2">
      <c r="A7332" s="52">
        <v>41669</v>
      </c>
      <c r="B7332">
        <v>5.08</v>
      </c>
    </row>
    <row r="7333" spans="1:2">
      <c r="A7333" s="52">
        <v>41670</v>
      </c>
      <c r="B7333">
        <v>5.07</v>
      </c>
    </row>
    <row r="7334" spans="1:2">
      <c r="A7334" s="52">
        <v>41673</v>
      </c>
      <c r="B7334">
        <v>5</v>
      </c>
    </row>
    <row r="7335" spans="1:2">
      <c r="A7335" s="52">
        <v>41674</v>
      </c>
      <c r="B7335">
        <v>5.05</v>
      </c>
    </row>
    <row r="7336" spans="1:2">
      <c r="A7336" s="52">
        <v>41675</v>
      </c>
      <c r="B7336">
        <v>5.12</v>
      </c>
    </row>
    <row r="7337" spans="1:2">
      <c r="A7337" s="52">
        <v>41676</v>
      </c>
      <c r="B7337">
        <v>5.13</v>
      </c>
    </row>
    <row r="7338" spans="1:2">
      <c r="A7338" s="52">
        <v>41677</v>
      </c>
      <c r="B7338">
        <v>5.13</v>
      </c>
    </row>
    <row r="7339" spans="1:2">
      <c r="A7339" s="52">
        <v>41680</v>
      </c>
      <c r="B7339">
        <v>5.12</v>
      </c>
    </row>
    <row r="7340" spans="1:2">
      <c r="A7340" s="52">
        <v>41681</v>
      </c>
      <c r="B7340">
        <v>5.14</v>
      </c>
    </row>
    <row r="7341" spans="1:2">
      <c r="A7341" s="52">
        <v>41682</v>
      </c>
      <c r="B7341">
        <v>5.16</v>
      </c>
    </row>
    <row r="7342" spans="1:2">
      <c r="A7342" s="52">
        <v>41683</v>
      </c>
      <c r="B7342">
        <v>5.12</v>
      </c>
    </row>
    <row r="7343" spans="1:2">
      <c r="A7343" s="52">
        <v>41684</v>
      </c>
      <c r="B7343">
        <v>5.13</v>
      </c>
    </row>
    <row r="7344" spans="1:2">
      <c r="A7344" s="52">
        <v>41687</v>
      </c>
      <c r="B7344" t="s">
        <v>7113</v>
      </c>
    </row>
    <row r="7345" spans="1:2">
      <c r="A7345" s="52">
        <v>41688</v>
      </c>
      <c r="B7345">
        <v>5.1100000000000003</v>
      </c>
    </row>
    <row r="7346" spans="1:2">
      <c r="A7346" s="52">
        <v>41689</v>
      </c>
      <c r="B7346">
        <v>5.14</v>
      </c>
    </row>
    <row r="7347" spans="1:2">
      <c r="A7347" s="52">
        <v>41690</v>
      </c>
      <c r="B7347">
        <v>5.15</v>
      </c>
    </row>
    <row r="7348" spans="1:2">
      <c r="A7348" s="52">
        <v>41691</v>
      </c>
      <c r="B7348">
        <v>5.1100000000000003</v>
      </c>
    </row>
    <row r="7349" spans="1:2">
      <c r="A7349" s="52">
        <v>41694</v>
      </c>
      <c r="B7349">
        <v>5.13</v>
      </c>
    </row>
    <row r="7350" spans="1:2">
      <c r="A7350" s="52">
        <v>41695</v>
      </c>
      <c r="B7350">
        <v>5.08</v>
      </c>
    </row>
    <row r="7351" spans="1:2">
      <c r="A7351" s="52">
        <v>41696</v>
      </c>
      <c r="B7351">
        <v>5.05</v>
      </c>
    </row>
    <row r="7352" spans="1:2">
      <c r="A7352" s="52">
        <v>41697</v>
      </c>
      <c r="B7352">
        <v>5.01</v>
      </c>
    </row>
    <row r="7353" spans="1:2">
      <c r="A7353" s="52">
        <v>41698</v>
      </c>
      <c r="B7353">
        <v>5.01</v>
      </c>
    </row>
    <row r="7354" spans="1:2">
      <c r="A7354" s="52">
        <v>41701</v>
      </c>
      <c r="B7354">
        <v>4.97</v>
      </c>
    </row>
    <row r="7355" spans="1:2">
      <c r="A7355" s="52">
        <v>41702</v>
      </c>
      <c r="B7355">
        <v>5.05</v>
      </c>
    </row>
    <row r="7356" spans="1:2">
      <c r="A7356" s="52">
        <v>41703</v>
      </c>
      <c r="B7356">
        <v>5.0599999999999996</v>
      </c>
    </row>
    <row r="7357" spans="1:2">
      <c r="A7357" s="52">
        <v>41704</v>
      </c>
      <c r="B7357">
        <v>5.1100000000000003</v>
      </c>
    </row>
    <row r="7358" spans="1:2">
      <c r="A7358" s="52">
        <v>41705</v>
      </c>
      <c r="B7358">
        <v>5.14</v>
      </c>
    </row>
    <row r="7359" spans="1:2">
      <c r="A7359" s="52">
        <v>41708</v>
      </c>
      <c r="B7359">
        <v>5.15</v>
      </c>
    </row>
    <row r="7360" spans="1:2">
      <c r="A7360" s="52">
        <v>41709</v>
      </c>
      <c r="B7360">
        <v>5.14</v>
      </c>
    </row>
    <row r="7361" spans="1:2">
      <c r="A7361" s="52">
        <v>41710</v>
      </c>
      <c r="B7361">
        <v>5.1100000000000003</v>
      </c>
    </row>
    <row r="7362" spans="1:2">
      <c r="A7362" s="52">
        <v>41711</v>
      </c>
      <c r="B7362">
        <v>5.05</v>
      </c>
    </row>
    <row r="7363" spans="1:2">
      <c r="A7363" s="52">
        <v>41712</v>
      </c>
      <c r="B7363">
        <v>5.05</v>
      </c>
    </row>
    <row r="7364" spans="1:2">
      <c r="A7364" s="52">
        <v>41715</v>
      </c>
      <c r="B7364">
        <v>5.0999999999999996</v>
      </c>
    </row>
    <row r="7365" spans="1:2">
      <c r="A7365" s="52">
        <v>41716</v>
      </c>
      <c r="B7365">
        <v>5.0999999999999996</v>
      </c>
    </row>
    <row r="7366" spans="1:2">
      <c r="A7366" s="52">
        <v>41717</v>
      </c>
      <c r="B7366">
        <v>5.15</v>
      </c>
    </row>
    <row r="7367" spans="1:2">
      <c r="A7367" s="52">
        <v>41718</v>
      </c>
      <c r="B7367">
        <v>5.13</v>
      </c>
    </row>
    <row r="7368" spans="1:2">
      <c r="A7368" s="52">
        <v>41719</v>
      </c>
      <c r="B7368">
        <v>5.07</v>
      </c>
    </row>
    <row r="7369" spans="1:2">
      <c r="A7369" s="52">
        <v>41722</v>
      </c>
      <c r="B7369">
        <v>5.03</v>
      </c>
    </row>
    <row r="7370" spans="1:2">
      <c r="A7370" s="52">
        <v>41723</v>
      </c>
      <c r="B7370">
        <v>5.03</v>
      </c>
    </row>
    <row r="7371" spans="1:2">
      <c r="A7371" s="52">
        <v>41724</v>
      </c>
      <c r="B7371">
        <v>4.99</v>
      </c>
    </row>
    <row r="7372" spans="1:2">
      <c r="A7372" s="52">
        <v>41725</v>
      </c>
      <c r="B7372">
        <v>4.95</v>
      </c>
    </row>
    <row r="7373" spans="1:2">
      <c r="A7373" s="52">
        <v>41726</v>
      </c>
      <c r="B7373">
        <v>4.9800000000000004</v>
      </c>
    </row>
    <row r="7374" spans="1:2">
      <c r="A7374" s="52">
        <v>41729</v>
      </c>
      <c r="B7374">
        <v>4.99</v>
      </c>
    </row>
    <row r="7375" spans="1:2">
      <c r="A7375" s="52">
        <v>41730</v>
      </c>
      <c r="B7375">
        <v>5.03</v>
      </c>
    </row>
    <row r="7376" spans="1:2">
      <c r="A7376" s="52">
        <v>41731</v>
      </c>
      <c r="B7376">
        <v>5.07</v>
      </c>
    </row>
    <row r="7377" spans="1:2">
      <c r="A7377" s="52">
        <v>41732</v>
      </c>
      <c r="B7377">
        <v>5.04</v>
      </c>
    </row>
    <row r="7378" spans="1:2">
      <c r="A7378" s="52">
        <v>41733</v>
      </c>
      <c r="B7378">
        <v>4.99</v>
      </c>
    </row>
    <row r="7379" spans="1:2">
      <c r="A7379" s="52">
        <v>41736</v>
      </c>
      <c r="B7379">
        <v>4.95</v>
      </c>
    </row>
    <row r="7380" spans="1:2">
      <c r="A7380" s="52">
        <v>41737</v>
      </c>
      <c r="B7380">
        <v>4.95</v>
      </c>
    </row>
    <row r="7381" spans="1:2">
      <c r="A7381" s="52">
        <v>41738</v>
      </c>
      <c r="B7381">
        <v>4.96</v>
      </c>
    </row>
    <row r="7382" spans="1:2">
      <c r="A7382" s="52">
        <v>41739</v>
      </c>
      <c r="B7382">
        <v>4.8899999999999997</v>
      </c>
    </row>
    <row r="7383" spans="1:2">
      <c r="A7383" s="52">
        <v>41740</v>
      </c>
      <c r="B7383">
        <v>4.8600000000000003</v>
      </c>
    </row>
    <row r="7384" spans="1:2">
      <c r="A7384" s="52">
        <v>41743</v>
      </c>
      <c r="B7384">
        <v>4.87</v>
      </c>
    </row>
    <row r="7385" spans="1:2">
      <c r="A7385" s="52">
        <v>41744</v>
      </c>
      <c r="B7385">
        <v>4.84</v>
      </c>
    </row>
    <row r="7386" spans="1:2">
      <c r="A7386" s="52">
        <v>41745</v>
      </c>
      <c r="B7386">
        <v>4.84</v>
      </c>
    </row>
    <row r="7387" spans="1:2">
      <c r="A7387" s="52">
        <v>41746</v>
      </c>
      <c r="B7387">
        <v>4.8899999999999997</v>
      </c>
    </row>
    <row r="7388" spans="1:2">
      <c r="A7388" s="52">
        <v>41747</v>
      </c>
      <c r="B7388" t="s">
        <v>7113</v>
      </c>
    </row>
    <row r="7389" spans="1:2">
      <c r="A7389" s="52">
        <v>41750</v>
      </c>
      <c r="B7389">
        <v>4.91</v>
      </c>
    </row>
    <row r="7390" spans="1:2">
      <c r="A7390" s="52">
        <v>41751</v>
      </c>
      <c r="B7390">
        <v>4.88</v>
      </c>
    </row>
    <row r="7391" spans="1:2">
      <c r="A7391" s="52">
        <v>41752</v>
      </c>
      <c r="B7391">
        <v>4.8499999999999996</v>
      </c>
    </row>
    <row r="7392" spans="1:2">
      <c r="A7392" s="52">
        <v>41753</v>
      </c>
      <c r="B7392">
        <v>4.84</v>
      </c>
    </row>
    <row r="7393" spans="1:2">
      <c r="A7393" s="52">
        <v>41754</v>
      </c>
      <c r="B7393">
        <v>4.8099999999999996</v>
      </c>
    </row>
    <row r="7394" spans="1:2">
      <c r="A7394" s="52">
        <v>41757</v>
      </c>
      <c r="B7394">
        <v>4.83</v>
      </c>
    </row>
    <row r="7395" spans="1:2">
      <c r="A7395" s="52">
        <v>41758</v>
      </c>
      <c r="B7395">
        <v>4.8600000000000003</v>
      </c>
    </row>
    <row r="7396" spans="1:2">
      <c r="A7396" s="52">
        <v>41759</v>
      </c>
      <c r="B7396">
        <v>4.83</v>
      </c>
    </row>
    <row r="7397" spans="1:2">
      <c r="A7397" s="52">
        <v>41760</v>
      </c>
      <c r="B7397">
        <v>4.7699999999999996</v>
      </c>
    </row>
    <row r="7398" spans="1:2">
      <c r="A7398" s="52">
        <v>41761</v>
      </c>
      <c r="B7398">
        <v>4.74</v>
      </c>
    </row>
    <row r="7399" spans="1:2">
      <c r="A7399" s="52">
        <v>41764</v>
      </c>
      <c r="B7399">
        <v>4.78</v>
      </c>
    </row>
    <row r="7400" spans="1:2">
      <c r="A7400" s="52">
        <v>41765</v>
      </c>
      <c r="B7400">
        <v>4.76</v>
      </c>
    </row>
    <row r="7401" spans="1:2">
      <c r="A7401" s="52">
        <v>41766</v>
      </c>
      <c r="B7401">
        <v>4.78</v>
      </c>
    </row>
    <row r="7402" spans="1:2">
      <c r="A7402" s="52">
        <v>41767</v>
      </c>
      <c r="B7402">
        <v>4.79</v>
      </c>
    </row>
    <row r="7403" spans="1:2">
      <c r="A7403" s="52">
        <v>41768</v>
      </c>
      <c r="B7403">
        <v>4.83</v>
      </c>
    </row>
    <row r="7404" spans="1:2">
      <c r="A7404" s="52">
        <v>41771</v>
      </c>
      <c r="B7404">
        <v>4.8600000000000003</v>
      </c>
    </row>
    <row r="7405" spans="1:2">
      <c r="A7405" s="52">
        <v>41772</v>
      </c>
      <c r="B7405">
        <v>4.82</v>
      </c>
    </row>
    <row r="7406" spans="1:2">
      <c r="A7406" s="52">
        <v>41773</v>
      </c>
      <c r="B7406">
        <v>4.74</v>
      </c>
    </row>
    <row r="7407" spans="1:2">
      <c r="A7407" s="52">
        <v>41774</v>
      </c>
      <c r="B7407">
        <v>4.72</v>
      </c>
    </row>
    <row r="7408" spans="1:2">
      <c r="A7408" s="52">
        <v>41775</v>
      </c>
      <c r="B7408">
        <v>4.72</v>
      </c>
    </row>
    <row r="7409" spans="1:2">
      <c r="A7409" s="52">
        <v>41778</v>
      </c>
      <c r="B7409">
        <v>4.76</v>
      </c>
    </row>
    <row r="7410" spans="1:2">
      <c r="A7410" s="52">
        <v>41779</v>
      </c>
      <c r="B7410">
        <v>4.75</v>
      </c>
    </row>
    <row r="7411" spans="1:2">
      <c r="A7411" s="52">
        <v>41780</v>
      </c>
      <c r="B7411">
        <v>4.8</v>
      </c>
    </row>
    <row r="7412" spans="1:2">
      <c r="A7412" s="52">
        <v>41781</v>
      </c>
      <c r="B7412">
        <v>4.8099999999999996</v>
      </c>
    </row>
    <row r="7413" spans="1:2">
      <c r="A7413" s="52">
        <v>41782</v>
      </c>
      <c r="B7413">
        <v>4.78</v>
      </c>
    </row>
    <row r="7414" spans="1:2">
      <c r="A7414" s="52">
        <v>41785</v>
      </c>
      <c r="B7414" t="s">
        <v>7113</v>
      </c>
    </row>
    <row r="7415" spans="1:2">
      <c r="A7415" s="52">
        <v>41786</v>
      </c>
      <c r="B7415">
        <v>4.75</v>
      </c>
    </row>
    <row r="7416" spans="1:2">
      <c r="A7416" s="52">
        <v>41787</v>
      </c>
      <c r="B7416">
        <v>4.67</v>
      </c>
    </row>
    <row r="7417" spans="1:2">
      <c r="A7417" s="52">
        <v>41788</v>
      </c>
      <c r="B7417">
        <v>4.6900000000000004</v>
      </c>
    </row>
    <row r="7418" spans="1:2">
      <c r="A7418" s="52">
        <v>41789</v>
      </c>
      <c r="B7418">
        <v>4.7</v>
      </c>
    </row>
    <row r="7419" spans="1:2">
      <c r="A7419" s="52">
        <v>41792</v>
      </c>
      <c r="B7419">
        <v>4.76</v>
      </c>
    </row>
    <row r="7420" spans="1:2">
      <c r="A7420" s="52">
        <v>41793</v>
      </c>
      <c r="B7420">
        <v>4.82</v>
      </c>
    </row>
    <row r="7421" spans="1:2">
      <c r="A7421" s="52">
        <v>41794</v>
      </c>
      <c r="B7421">
        <v>4.84</v>
      </c>
    </row>
    <row r="7422" spans="1:2">
      <c r="A7422" s="52">
        <v>41795</v>
      </c>
      <c r="B7422">
        <v>4.83</v>
      </c>
    </row>
    <row r="7423" spans="1:2">
      <c r="A7423" s="52">
        <v>41796</v>
      </c>
      <c r="B7423">
        <v>4.83</v>
      </c>
    </row>
    <row r="7424" spans="1:2">
      <c r="A7424" s="52">
        <v>41799</v>
      </c>
      <c r="B7424">
        <v>4.84</v>
      </c>
    </row>
    <row r="7425" spans="1:2">
      <c r="A7425" s="52">
        <v>41800</v>
      </c>
      <c r="B7425">
        <v>4.8499999999999996</v>
      </c>
    </row>
    <row r="7426" spans="1:2">
      <c r="A7426" s="52">
        <v>41801</v>
      </c>
      <c r="B7426">
        <v>4.8499999999999996</v>
      </c>
    </row>
    <row r="7427" spans="1:2">
      <c r="A7427" s="52">
        <v>41802</v>
      </c>
      <c r="B7427">
        <v>4.79</v>
      </c>
    </row>
    <row r="7428" spans="1:2">
      <c r="A7428" s="52">
        <v>41803</v>
      </c>
      <c r="B7428">
        <v>4.79</v>
      </c>
    </row>
    <row r="7429" spans="1:2">
      <c r="A7429" s="52">
        <v>41806</v>
      </c>
      <c r="B7429">
        <v>4.78</v>
      </c>
    </row>
    <row r="7430" spans="1:2">
      <c r="A7430" s="52">
        <v>41807</v>
      </c>
      <c r="B7430">
        <v>4.83</v>
      </c>
    </row>
    <row r="7431" spans="1:2">
      <c r="A7431" s="52">
        <v>41808</v>
      </c>
      <c r="B7431">
        <v>4.8</v>
      </c>
    </row>
    <row r="7432" spans="1:2">
      <c r="A7432" s="52">
        <v>41809</v>
      </c>
      <c r="B7432">
        <v>4.83</v>
      </c>
    </row>
    <row r="7433" spans="1:2">
      <c r="A7433" s="52">
        <v>41810</v>
      </c>
      <c r="B7433">
        <v>4.83</v>
      </c>
    </row>
    <row r="7434" spans="1:2">
      <c r="A7434" s="52">
        <v>41813</v>
      </c>
      <c r="B7434">
        <v>4.82</v>
      </c>
    </row>
    <row r="7435" spans="1:2">
      <c r="A7435" s="52">
        <v>41814</v>
      </c>
      <c r="B7435">
        <v>4.7699999999999996</v>
      </c>
    </row>
    <row r="7436" spans="1:2">
      <c r="A7436" s="52">
        <v>41815</v>
      </c>
      <c r="B7436">
        <v>4.75</v>
      </c>
    </row>
    <row r="7437" spans="1:2">
      <c r="A7437" s="52">
        <v>41816</v>
      </c>
      <c r="B7437">
        <v>4.71</v>
      </c>
    </row>
    <row r="7438" spans="1:2">
      <c r="A7438" s="52">
        <v>41817</v>
      </c>
      <c r="B7438">
        <v>4.74</v>
      </c>
    </row>
    <row r="7439" spans="1:2">
      <c r="A7439" s="52">
        <v>41820</v>
      </c>
      <c r="B7439">
        <v>4.71</v>
      </c>
    </row>
    <row r="7440" spans="1:2">
      <c r="A7440" s="52">
        <v>41821</v>
      </c>
      <c r="B7440">
        <v>4.7699999999999996</v>
      </c>
    </row>
    <row r="7441" spans="1:2">
      <c r="A7441" s="52">
        <v>41822</v>
      </c>
      <c r="B7441">
        <v>4.84</v>
      </c>
    </row>
    <row r="7442" spans="1:2">
      <c r="A7442" s="52">
        <v>41823</v>
      </c>
      <c r="B7442">
        <v>4.8600000000000003</v>
      </c>
    </row>
    <row r="7443" spans="1:2">
      <c r="A7443" s="52">
        <v>41824</v>
      </c>
      <c r="B7443" t="s">
        <v>7113</v>
      </c>
    </row>
    <row r="7444" spans="1:2">
      <c r="A7444" s="52">
        <v>41827</v>
      </c>
      <c r="B7444">
        <v>4.8099999999999996</v>
      </c>
    </row>
    <row r="7445" spans="1:2">
      <c r="A7445" s="52">
        <v>41828</v>
      </c>
      <c r="B7445">
        <v>4.76</v>
      </c>
    </row>
    <row r="7446" spans="1:2">
      <c r="A7446" s="52">
        <v>41829</v>
      </c>
      <c r="B7446">
        <v>4.74</v>
      </c>
    </row>
    <row r="7447" spans="1:2">
      <c r="A7447" s="52">
        <v>41830</v>
      </c>
      <c r="B7447">
        <v>4.75</v>
      </c>
    </row>
    <row r="7448" spans="1:2">
      <c r="A7448" s="52">
        <v>41831</v>
      </c>
      <c r="B7448">
        <v>4.7300000000000004</v>
      </c>
    </row>
    <row r="7449" spans="1:2">
      <c r="A7449" s="52">
        <v>41834</v>
      </c>
      <c r="B7449">
        <v>4.76</v>
      </c>
    </row>
    <row r="7450" spans="1:2">
      <c r="A7450" s="52">
        <v>41835</v>
      </c>
      <c r="B7450">
        <v>4.76</v>
      </c>
    </row>
    <row r="7451" spans="1:2">
      <c r="A7451" s="52">
        <v>41836</v>
      </c>
      <c r="B7451">
        <v>4.74</v>
      </c>
    </row>
    <row r="7452" spans="1:2">
      <c r="A7452" s="52">
        <v>41837</v>
      </c>
      <c r="B7452">
        <v>4.6900000000000004</v>
      </c>
    </row>
    <row r="7453" spans="1:2">
      <c r="A7453" s="52">
        <v>41838</v>
      </c>
      <c r="B7453">
        <v>4.7</v>
      </c>
    </row>
    <row r="7454" spans="1:2">
      <c r="A7454" s="52">
        <v>41841</v>
      </c>
      <c r="B7454">
        <v>4.68</v>
      </c>
    </row>
    <row r="7455" spans="1:2">
      <c r="A7455" s="52">
        <v>41842</v>
      </c>
      <c r="B7455">
        <v>4.67</v>
      </c>
    </row>
    <row r="7456" spans="1:2">
      <c r="A7456" s="52">
        <v>41843</v>
      </c>
      <c r="B7456">
        <v>4.68</v>
      </c>
    </row>
    <row r="7457" spans="1:2">
      <c r="A7457" s="52">
        <v>41844</v>
      </c>
      <c r="B7457">
        <v>4.72</v>
      </c>
    </row>
    <row r="7458" spans="1:2">
      <c r="A7458" s="52">
        <v>41845</v>
      </c>
      <c r="B7458">
        <v>4.67</v>
      </c>
    </row>
    <row r="7459" spans="1:2">
      <c r="A7459" s="52">
        <v>41848</v>
      </c>
      <c r="B7459">
        <v>4.6900000000000004</v>
      </c>
    </row>
    <row r="7460" spans="1:2">
      <c r="A7460" s="52">
        <v>41849</v>
      </c>
      <c r="B7460">
        <v>4.6500000000000004</v>
      </c>
    </row>
    <row r="7461" spans="1:2">
      <c r="A7461" s="52">
        <v>41850</v>
      </c>
      <c r="B7461">
        <v>4.74</v>
      </c>
    </row>
    <row r="7462" spans="1:2">
      <c r="A7462" s="52">
        <v>41851</v>
      </c>
      <c r="B7462">
        <v>4.75</v>
      </c>
    </row>
    <row r="7463" spans="1:2">
      <c r="A7463" s="52">
        <v>41852</v>
      </c>
      <c r="B7463">
        <v>4.75</v>
      </c>
    </row>
    <row r="7464" spans="1:2">
      <c r="A7464" s="52">
        <v>41855</v>
      </c>
      <c r="B7464">
        <v>4.75</v>
      </c>
    </row>
    <row r="7465" spans="1:2">
      <c r="A7465" s="52">
        <v>41856</v>
      </c>
      <c r="B7465">
        <v>4.74</v>
      </c>
    </row>
    <row r="7466" spans="1:2">
      <c r="A7466" s="52">
        <v>41857</v>
      </c>
      <c r="B7466">
        <v>4.75</v>
      </c>
    </row>
    <row r="7467" spans="1:2">
      <c r="A7467" s="52">
        <v>41858</v>
      </c>
      <c r="B7467">
        <v>4.71</v>
      </c>
    </row>
    <row r="7468" spans="1:2">
      <c r="A7468" s="52">
        <v>41859</v>
      </c>
      <c r="B7468">
        <v>4.71</v>
      </c>
    </row>
    <row r="7469" spans="1:2">
      <c r="A7469" s="52">
        <v>41862</v>
      </c>
      <c r="B7469">
        <v>4.72</v>
      </c>
    </row>
    <row r="7470" spans="1:2">
      <c r="A7470" s="52">
        <v>41863</v>
      </c>
      <c r="B7470">
        <v>4.75</v>
      </c>
    </row>
    <row r="7471" spans="1:2">
      <c r="A7471" s="52">
        <v>41864</v>
      </c>
      <c r="B7471">
        <v>4.74</v>
      </c>
    </row>
    <row r="7472" spans="1:2">
      <c r="A7472" s="52">
        <v>41865</v>
      </c>
      <c r="B7472">
        <v>4.6900000000000004</v>
      </c>
    </row>
    <row r="7473" spans="1:2">
      <c r="A7473" s="52">
        <v>41866</v>
      </c>
      <c r="B7473">
        <v>4.63</v>
      </c>
    </row>
    <row r="7474" spans="1:2">
      <c r="A7474" s="52">
        <v>41869</v>
      </c>
      <c r="B7474">
        <v>4.7</v>
      </c>
    </row>
    <row r="7475" spans="1:2">
      <c r="A7475" s="52">
        <v>41870</v>
      </c>
      <c r="B7475">
        <v>4.7300000000000004</v>
      </c>
    </row>
    <row r="7476" spans="1:2">
      <c r="A7476" s="52">
        <v>41871</v>
      </c>
      <c r="B7476">
        <v>4.7300000000000004</v>
      </c>
    </row>
    <row r="7477" spans="1:2">
      <c r="A7477" s="52">
        <v>41872</v>
      </c>
      <c r="B7477">
        <v>4.6900000000000004</v>
      </c>
    </row>
    <row r="7478" spans="1:2">
      <c r="A7478" s="52">
        <v>41873</v>
      </c>
      <c r="B7478">
        <v>4.66</v>
      </c>
    </row>
    <row r="7479" spans="1:2">
      <c r="A7479" s="52">
        <v>41876</v>
      </c>
      <c r="B7479">
        <v>4.6399999999999997</v>
      </c>
    </row>
    <row r="7480" spans="1:2">
      <c r="A7480" s="52">
        <v>41877</v>
      </c>
      <c r="B7480">
        <v>4.6500000000000004</v>
      </c>
    </row>
    <row r="7481" spans="1:2">
      <c r="A7481" s="52">
        <v>41878</v>
      </c>
      <c r="B7481">
        <v>4.6100000000000003</v>
      </c>
    </row>
    <row r="7482" spans="1:2">
      <c r="A7482" s="52">
        <v>41879</v>
      </c>
      <c r="B7482">
        <v>4.57</v>
      </c>
    </row>
    <row r="7483" spans="1:2">
      <c r="A7483" s="52">
        <v>41880</v>
      </c>
      <c r="B7483">
        <v>4.58</v>
      </c>
    </row>
    <row r="7484" spans="1:2">
      <c r="A7484" s="52">
        <v>41883</v>
      </c>
      <c r="B7484" t="s">
        <v>7113</v>
      </c>
    </row>
    <row r="7485" spans="1:2">
      <c r="A7485" s="52">
        <v>41884</v>
      </c>
      <c r="B7485">
        <v>4.67</v>
      </c>
    </row>
    <row r="7486" spans="1:2">
      <c r="A7486" s="52">
        <v>41885</v>
      </c>
      <c r="B7486">
        <v>4.6500000000000004</v>
      </c>
    </row>
    <row r="7487" spans="1:2">
      <c r="A7487" s="52">
        <v>41886</v>
      </c>
      <c r="B7487">
        <v>4.7</v>
      </c>
    </row>
    <row r="7488" spans="1:2">
      <c r="A7488" s="52">
        <v>41887</v>
      </c>
      <c r="B7488">
        <v>4.75</v>
      </c>
    </row>
    <row r="7489" spans="1:2">
      <c r="A7489" s="52">
        <v>41890</v>
      </c>
      <c r="B7489">
        <v>4.74</v>
      </c>
    </row>
    <row r="7490" spans="1:2">
      <c r="A7490" s="52">
        <v>41891</v>
      </c>
      <c r="B7490">
        <v>4.75</v>
      </c>
    </row>
    <row r="7491" spans="1:2">
      <c r="A7491" s="52">
        <v>41892</v>
      </c>
      <c r="B7491">
        <v>4.8</v>
      </c>
    </row>
    <row r="7492" spans="1:2">
      <c r="A7492" s="52">
        <v>41893</v>
      </c>
      <c r="B7492">
        <v>4.79</v>
      </c>
    </row>
    <row r="7493" spans="1:2">
      <c r="A7493" s="52">
        <v>41894</v>
      </c>
      <c r="B7493">
        <v>4.8899999999999997</v>
      </c>
    </row>
    <row r="7494" spans="1:2">
      <c r="A7494" s="52">
        <v>41897</v>
      </c>
      <c r="B7494">
        <v>4.88</v>
      </c>
    </row>
    <row r="7495" spans="1:2">
      <c r="A7495" s="52">
        <v>41898</v>
      </c>
      <c r="B7495">
        <v>4.9000000000000004</v>
      </c>
    </row>
    <row r="7496" spans="1:2">
      <c r="A7496" s="52">
        <v>41899</v>
      </c>
      <c r="B7496">
        <v>4.91</v>
      </c>
    </row>
    <row r="7497" spans="1:2">
      <c r="A7497" s="52">
        <v>41900</v>
      </c>
      <c r="B7497">
        <v>4.91</v>
      </c>
    </row>
    <row r="7498" spans="1:2">
      <c r="A7498" s="52">
        <v>41901</v>
      </c>
      <c r="B7498">
        <v>4.8499999999999996</v>
      </c>
    </row>
    <row r="7499" spans="1:2">
      <c r="A7499" s="52">
        <v>41904</v>
      </c>
      <c r="B7499">
        <v>4.84</v>
      </c>
    </row>
    <row r="7500" spans="1:2">
      <c r="A7500" s="52">
        <v>41905</v>
      </c>
      <c r="B7500">
        <v>4.8</v>
      </c>
    </row>
    <row r="7501" spans="1:2">
      <c r="A7501" s="52">
        <v>41906</v>
      </c>
      <c r="B7501">
        <v>4.84</v>
      </c>
    </row>
    <row r="7502" spans="1:2">
      <c r="A7502" s="52">
        <v>41907</v>
      </c>
      <c r="B7502">
        <v>4.79</v>
      </c>
    </row>
    <row r="7503" spans="1:2">
      <c r="A7503" s="52">
        <v>41908</v>
      </c>
      <c r="B7503">
        <v>4.8099999999999996</v>
      </c>
    </row>
    <row r="7504" spans="1:2">
      <c r="A7504" s="52">
        <v>41911</v>
      </c>
      <c r="B7504">
        <v>4.7699999999999996</v>
      </c>
    </row>
    <row r="7505" spans="1:2">
      <c r="A7505" s="52">
        <v>41912</v>
      </c>
      <c r="B7505">
        <v>4.8099999999999996</v>
      </c>
    </row>
    <row r="7506" spans="1:2">
      <c r="A7506" s="52">
        <v>41913</v>
      </c>
      <c r="B7506">
        <v>4.7300000000000004</v>
      </c>
    </row>
    <row r="7507" spans="1:2">
      <c r="A7507" s="52">
        <v>41914</v>
      </c>
      <c r="B7507">
        <v>4.76</v>
      </c>
    </row>
    <row r="7508" spans="1:2">
      <c r="A7508" s="52">
        <v>41915</v>
      </c>
      <c r="B7508">
        <v>4.74</v>
      </c>
    </row>
    <row r="7509" spans="1:2">
      <c r="A7509" s="52">
        <v>41918</v>
      </c>
      <c r="B7509">
        <v>4.7300000000000004</v>
      </c>
    </row>
    <row r="7510" spans="1:2">
      <c r="A7510" s="52">
        <v>41919</v>
      </c>
      <c r="B7510">
        <v>4.66</v>
      </c>
    </row>
    <row r="7511" spans="1:2">
      <c r="A7511" s="52">
        <v>41920</v>
      </c>
      <c r="B7511">
        <v>4.67</v>
      </c>
    </row>
    <row r="7512" spans="1:2">
      <c r="A7512" s="52">
        <v>41921</v>
      </c>
      <c r="B7512">
        <v>4.68</v>
      </c>
    </row>
    <row r="7513" spans="1:2">
      <c r="A7513" s="52">
        <v>41922</v>
      </c>
      <c r="B7513">
        <v>4.67</v>
      </c>
    </row>
    <row r="7514" spans="1:2">
      <c r="A7514" s="52">
        <v>41925</v>
      </c>
      <c r="B7514" t="s">
        <v>7113</v>
      </c>
    </row>
    <row r="7515" spans="1:2">
      <c r="A7515" s="52">
        <v>41926</v>
      </c>
      <c r="B7515">
        <v>4.5999999999999996</v>
      </c>
    </row>
    <row r="7516" spans="1:2">
      <c r="A7516" s="52">
        <v>41927</v>
      </c>
      <c r="B7516">
        <v>4.59</v>
      </c>
    </row>
    <row r="7517" spans="1:2">
      <c r="A7517" s="52">
        <v>41928</v>
      </c>
      <c r="B7517">
        <v>4.6399999999999997</v>
      </c>
    </row>
    <row r="7518" spans="1:2">
      <c r="A7518" s="52">
        <v>41929</v>
      </c>
      <c r="B7518">
        <v>4.66</v>
      </c>
    </row>
    <row r="7519" spans="1:2">
      <c r="A7519" s="52">
        <v>41932</v>
      </c>
      <c r="B7519">
        <v>4.6500000000000004</v>
      </c>
    </row>
    <row r="7520" spans="1:2">
      <c r="A7520" s="52">
        <v>41933</v>
      </c>
      <c r="B7520">
        <v>4.66</v>
      </c>
    </row>
    <row r="7521" spans="1:2">
      <c r="A7521" s="52">
        <v>41934</v>
      </c>
      <c r="B7521">
        <v>4.67</v>
      </c>
    </row>
    <row r="7522" spans="1:2">
      <c r="A7522" s="52">
        <v>41935</v>
      </c>
      <c r="B7522">
        <v>4.71</v>
      </c>
    </row>
    <row r="7523" spans="1:2">
      <c r="A7523" s="52">
        <v>41936</v>
      </c>
      <c r="B7523">
        <v>4.72</v>
      </c>
    </row>
    <row r="7524" spans="1:2">
      <c r="A7524" s="52">
        <v>41939</v>
      </c>
      <c r="B7524">
        <v>4.71</v>
      </c>
    </row>
    <row r="7525" spans="1:2">
      <c r="A7525" s="52">
        <v>41940</v>
      </c>
      <c r="B7525">
        <v>4.7300000000000004</v>
      </c>
    </row>
    <row r="7526" spans="1:2">
      <c r="A7526" s="52">
        <v>41941</v>
      </c>
      <c r="B7526">
        <v>4.7</v>
      </c>
    </row>
    <row r="7527" spans="1:2">
      <c r="A7527" s="52">
        <v>41942</v>
      </c>
      <c r="B7527">
        <v>4.71</v>
      </c>
    </row>
    <row r="7528" spans="1:2">
      <c r="A7528" s="52">
        <v>41943</v>
      </c>
      <c r="B7528">
        <v>4.74</v>
      </c>
    </row>
    <row r="7529" spans="1:2">
      <c r="A7529" s="52">
        <v>41946</v>
      </c>
      <c r="B7529">
        <v>4.75</v>
      </c>
    </row>
    <row r="7530" spans="1:2">
      <c r="A7530" s="52">
        <v>41947</v>
      </c>
      <c r="B7530">
        <v>4.74</v>
      </c>
    </row>
    <row r="7531" spans="1:2">
      <c r="A7531" s="52">
        <v>41948</v>
      </c>
      <c r="B7531">
        <v>4.75</v>
      </c>
    </row>
    <row r="7532" spans="1:2">
      <c r="A7532" s="52">
        <v>41949</v>
      </c>
      <c r="B7532">
        <v>4.79</v>
      </c>
    </row>
    <row r="7533" spans="1:2">
      <c r="A7533" s="52">
        <v>41950</v>
      </c>
      <c r="B7533">
        <v>4.75</v>
      </c>
    </row>
    <row r="7534" spans="1:2">
      <c r="A7534" s="52">
        <v>41953</v>
      </c>
      <c r="B7534">
        <v>4.79</v>
      </c>
    </row>
    <row r="7535" spans="1:2">
      <c r="A7535" s="52">
        <v>41954</v>
      </c>
      <c r="B7535" t="s">
        <v>7113</v>
      </c>
    </row>
    <row r="7536" spans="1:2">
      <c r="A7536" s="52">
        <v>41955</v>
      </c>
      <c r="B7536">
        <v>4.8</v>
      </c>
    </row>
    <row r="7537" spans="1:2">
      <c r="A7537" s="52">
        <v>41956</v>
      </c>
      <c r="B7537">
        <v>4.82</v>
      </c>
    </row>
    <row r="7538" spans="1:2">
      <c r="A7538" s="52">
        <v>41957</v>
      </c>
      <c r="B7538">
        <v>4.8</v>
      </c>
    </row>
    <row r="7539" spans="1:2">
      <c r="A7539" s="52">
        <v>41960</v>
      </c>
      <c r="B7539">
        <v>4.83</v>
      </c>
    </row>
    <row r="7540" spans="1:2">
      <c r="A7540" s="52">
        <v>41961</v>
      </c>
      <c r="B7540">
        <v>4.84</v>
      </c>
    </row>
    <row r="7541" spans="1:2">
      <c r="A7541" s="52">
        <v>41962</v>
      </c>
      <c r="B7541">
        <v>4.87</v>
      </c>
    </row>
    <row r="7542" spans="1:2">
      <c r="A7542" s="52">
        <v>41963</v>
      </c>
      <c r="B7542">
        <v>4.8600000000000003</v>
      </c>
    </row>
    <row r="7543" spans="1:2">
      <c r="A7543" s="52">
        <v>41964</v>
      </c>
      <c r="B7543">
        <v>4.8</v>
      </c>
    </row>
    <row r="7544" spans="1:2">
      <c r="A7544" s="52">
        <v>41967</v>
      </c>
      <c r="B7544">
        <v>4.8</v>
      </c>
    </row>
    <row r="7545" spans="1:2">
      <c r="A7545" s="52">
        <v>41968</v>
      </c>
      <c r="B7545">
        <v>4.7300000000000004</v>
      </c>
    </row>
    <row r="7546" spans="1:2">
      <c r="A7546" s="52">
        <v>41969</v>
      </c>
      <c r="B7546">
        <v>4.71</v>
      </c>
    </row>
    <row r="7547" spans="1:2">
      <c r="A7547" s="52">
        <v>41970</v>
      </c>
      <c r="B7547" t="s">
        <v>7113</v>
      </c>
    </row>
    <row r="7548" spans="1:2">
      <c r="A7548" s="52">
        <v>41971</v>
      </c>
      <c r="B7548">
        <v>4.7</v>
      </c>
    </row>
    <row r="7549" spans="1:2">
      <c r="A7549" s="52">
        <v>41974</v>
      </c>
      <c r="B7549">
        <v>4.76</v>
      </c>
    </row>
    <row r="7550" spans="1:2">
      <c r="A7550" s="52">
        <v>41975</v>
      </c>
      <c r="B7550">
        <v>4.82</v>
      </c>
    </row>
    <row r="7551" spans="1:2">
      <c r="A7551" s="52">
        <v>41976</v>
      </c>
      <c r="B7551">
        <v>4.8099999999999996</v>
      </c>
    </row>
    <row r="7552" spans="1:2">
      <c r="A7552" s="52">
        <v>41977</v>
      </c>
      <c r="B7552">
        <v>4.78</v>
      </c>
    </row>
    <row r="7553" spans="1:2">
      <c r="A7553" s="52">
        <v>41978</v>
      </c>
      <c r="B7553">
        <v>4.79</v>
      </c>
    </row>
    <row r="7554" spans="1:2">
      <c r="A7554" s="52">
        <v>41981</v>
      </c>
      <c r="B7554">
        <v>4.74</v>
      </c>
    </row>
    <row r="7555" spans="1:2">
      <c r="A7555" s="52">
        <v>41982</v>
      </c>
      <c r="B7555">
        <v>4.7300000000000004</v>
      </c>
    </row>
    <row r="7556" spans="1:2">
      <c r="A7556" s="52">
        <v>41983</v>
      </c>
      <c r="B7556">
        <v>4.71</v>
      </c>
    </row>
    <row r="7557" spans="1:2">
      <c r="A7557" s="52">
        <v>41984</v>
      </c>
      <c r="B7557">
        <v>4.72</v>
      </c>
    </row>
    <row r="7558" spans="1:2">
      <c r="A7558" s="52">
        <v>41985</v>
      </c>
      <c r="B7558">
        <v>4.68</v>
      </c>
    </row>
    <row r="7559" spans="1:2">
      <c r="A7559" s="52">
        <v>41988</v>
      </c>
      <c r="B7559">
        <v>4.68</v>
      </c>
    </row>
    <row r="7560" spans="1:2">
      <c r="A7560" s="52">
        <v>41989</v>
      </c>
      <c r="B7560">
        <v>4.67</v>
      </c>
    </row>
    <row r="7561" spans="1:2">
      <c r="A7561" s="52">
        <v>41990</v>
      </c>
      <c r="B7561">
        <v>4.74</v>
      </c>
    </row>
    <row r="7562" spans="1:2">
      <c r="A7562" s="52">
        <v>41991</v>
      </c>
      <c r="B7562">
        <v>4.78</v>
      </c>
    </row>
    <row r="7563" spans="1:2">
      <c r="A7563" s="52">
        <v>41992</v>
      </c>
      <c r="B7563">
        <v>4.7300000000000004</v>
      </c>
    </row>
    <row r="7564" spans="1:2">
      <c r="A7564" s="52">
        <v>41995</v>
      </c>
      <c r="B7564">
        <v>4.7</v>
      </c>
    </row>
    <row r="7565" spans="1:2">
      <c r="A7565" s="52">
        <v>41996</v>
      </c>
      <c r="B7565">
        <v>4.79</v>
      </c>
    </row>
    <row r="7566" spans="1:2">
      <c r="A7566" s="52">
        <v>41997</v>
      </c>
      <c r="B7566">
        <v>4.7699999999999996</v>
      </c>
    </row>
    <row r="7567" spans="1:2">
      <c r="A7567" s="52">
        <v>41998</v>
      </c>
      <c r="B7567" t="s">
        <v>7113</v>
      </c>
    </row>
    <row r="7568" spans="1:2">
      <c r="A7568" s="52">
        <v>41999</v>
      </c>
      <c r="B7568">
        <v>4.75</v>
      </c>
    </row>
    <row r="7569" spans="1:2">
      <c r="A7569" s="52">
        <v>42002</v>
      </c>
      <c r="B7569">
        <v>4.71</v>
      </c>
    </row>
    <row r="7570" spans="1:2">
      <c r="A7570" s="52">
        <v>42003</v>
      </c>
      <c r="B7570">
        <v>4.6900000000000004</v>
      </c>
    </row>
    <row r="7571" spans="1:2">
      <c r="A7571" s="52">
        <v>42004</v>
      </c>
      <c r="B7571">
        <v>4.68</v>
      </c>
    </row>
    <row r="7572" spans="1:2">
      <c r="A7572" s="52">
        <v>42005</v>
      </c>
      <c r="B7572" t="s">
        <v>7113</v>
      </c>
    </row>
    <row r="7573" spans="1:2">
      <c r="A7573" s="52">
        <v>42006</v>
      </c>
      <c r="B7573">
        <v>4.63</v>
      </c>
    </row>
    <row r="7574" spans="1:2">
      <c r="A7574" s="52">
        <v>42009</v>
      </c>
      <c r="B7574">
        <v>4.5599999999999996</v>
      </c>
    </row>
    <row r="7575" spans="1:2">
      <c r="A7575" s="52">
        <v>42010</v>
      </c>
      <c r="B7575">
        <v>4.49</v>
      </c>
    </row>
    <row r="7576" spans="1:2">
      <c r="A7576" s="52">
        <v>42011</v>
      </c>
      <c r="B7576">
        <v>4.49</v>
      </c>
    </row>
    <row r="7577" spans="1:2">
      <c r="A7577" s="52">
        <v>42012</v>
      </c>
      <c r="B7577">
        <v>4.57</v>
      </c>
    </row>
    <row r="7578" spans="1:2">
      <c r="A7578" s="52">
        <v>42013</v>
      </c>
      <c r="B7578">
        <v>4.53</v>
      </c>
    </row>
    <row r="7579" spans="1:2">
      <c r="A7579" s="52">
        <v>42016</v>
      </c>
      <c r="B7579">
        <v>4.47</v>
      </c>
    </row>
    <row r="7580" spans="1:2">
      <c r="A7580" s="52">
        <v>42017</v>
      </c>
      <c r="B7580">
        <v>4.46</v>
      </c>
    </row>
    <row r="7581" spans="1:2">
      <c r="A7581" s="52">
        <v>42018</v>
      </c>
      <c r="B7581">
        <v>4.4400000000000004</v>
      </c>
    </row>
    <row r="7582" spans="1:2">
      <c r="A7582" s="52">
        <v>42019</v>
      </c>
      <c r="B7582">
        <v>4.42</v>
      </c>
    </row>
    <row r="7583" spans="1:2">
      <c r="A7583" s="52">
        <v>42020</v>
      </c>
      <c r="B7583">
        <v>4.45</v>
      </c>
    </row>
    <row r="7584" spans="1:2">
      <c r="A7584" s="52">
        <v>42023</v>
      </c>
      <c r="B7584" t="s">
        <v>7113</v>
      </c>
    </row>
    <row r="7585" spans="1:2">
      <c r="A7585" s="52">
        <v>42024</v>
      </c>
      <c r="B7585">
        <v>4.43</v>
      </c>
    </row>
    <row r="7586" spans="1:2">
      <c r="A7586" s="52">
        <v>42025</v>
      </c>
      <c r="B7586">
        <v>4.46</v>
      </c>
    </row>
    <row r="7587" spans="1:2">
      <c r="A7587" s="52">
        <v>42026</v>
      </c>
      <c r="B7587">
        <v>4.49</v>
      </c>
    </row>
    <row r="7588" spans="1:2">
      <c r="A7588" s="52">
        <v>42027</v>
      </c>
      <c r="B7588">
        <v>4.41</v>
      </c>
    </row>
    <row r="7589" spans="1:2">
      <c r="A7589" s="52">
        <v>42030</v>
      </c>
      <c r="B7589">
        <v>4.41</v>
      </c>
    </row>
    <row r="7590" spans="1:2">
      <c r="A7590" s="52">
        <v>42031</v>
      </c>
      <c r="B7590">
        <v>4.42</v>
      </c>
    </row>
    <row r="7591" spans="1:2">
      <c r="A7591" s="52">
        <v>42032</v>
      </c>
      <c r="B7591">
        <v>4.32</v>
      </c>
    </row>
    <row r="7592" spans="1:2">
      <c r="A7592" s="52">
        <v>42033</v>
      </c>
      <c r="B7592">
        <v>4.3499999999999996</v>
      </c>
    </row>
    <row r="7593" spans="1:2">
      <c r="A7593" s="52">
        <v>42034</v>
      </c>
      <c r="B7593">
        <v>4.29</v>
      </c>
    </row>
    <row r="7594" spans="1:2">
      <c r="A7594" s="52">
        <v>42037</v>
      </c>
      <c r="B7594">
        <v>4.29</v>
      </c>
    </row>
    <row r="7595" spans="1:2">
      <c r="A7595" s="52">
        <v>42038</v>
      </c>
      <c r="B7595">
        <v>4.4000000000000004</v>
      </c>
    </row>
    <row r="7596" spans="1:2">
      <c r="A7596" s="52">
        <v>42039</v>
      </c>
      <c r="B7596">
        <v>4.41</v>
      </c>
    </row>
    <row r="7597" spans="1:2">
      <c r="A7597" s="52">
        <v>42040</v>
      </c>
      <c r="B7597">
        <v>4.43</v>
      </c>
    </row>
    <row r="7598" spans="1:2">
      <c r="A7598" s="52">
        <v>42041</v>
      </c>
      <c r="B7598">
        <v>4.5</v>
      </c>
    </row>
    <row r="7599" spans="1:2">
      <c r="A7599" s="52">
        <v>42044</v>
      </c>
      <c r="B7599">
        <v>4.49</v>
      </c>
    </row>
    <row r="7600" spans="1:2">
      <c r="A7600" s="52">
        <v>42045</v>
      </c>
      <c r="B7600">
        <v>4.54</v>
      </c>
    </row>
    <row r="7601" spans="1:2">
      <c r="A7601" s="52">
        <v>42046</v>
      </c>
      <c r="B7601">
        <v>4.53</v>
      </c>
    </row>
    <row r="7602" spans="1:2">
      <c r="A7602" s="52">
        <v>42047</v>
      </c>
      <c r="B7602">
        <v>4.53</v>
      </c>
    </row>
    <row r="7603" spans="1:2">
      <c r="A7603" s="52">
        <v>42048</v>
      </c>
      <c r="B7603">
        <v>4.57</v>
      </c>
    </row>
    <row r="7604" spans="1:2">
      <c r="A7604" s="52">
        <v>42051</v>
      </c>
      <c r="B7604" t="s">
        <v>7113</v>
      </c>
    </row>
    <row r="7605" spans="1:2">
      <c r="A7605" s="52">
        <v>42052</v>
      </c>
      <c r="B7605">
        <v>4.67</v>
      </c>
    </row>
    <row r="7606" spans="1:2">
      <c r="A7606" s="52">
        <v>42053</v>
      </c>
      <c r="B7606">
        <v>4.5999999999999996</v>
      </c>
    </row>
    <row r="7607" spans="1:2">
      <c r="A7607" s="52">
        <v>42054</v>
      </c>
      <c r="B7607">
        <v>4.6399999999999997</v>
      </c>
    </row>
    <row r="7608" spans="1:2">
      <c r="A7608" s="52">
        <v>42055</v>
      </c>
      <c r="B7608">
        <v>4.63</v>
      </c>
    </row>
    <row r="7609" spans="1:2">
      <c r="A7609" s="52">
        <v>42058</v>
      </c>
      <c r="B7609">
        <v>4.54</v>
      </c>
    </row>
    <row r="7610" spans="1:2">
      <c r="A7610" s="52">
        <v>42059</v>
      </c>
      <c r="B7610">
        <v>4.4800000000000004</v>
      </c>
    </row>
    <row r="7611" spans="1:2">
      <c r="A7611" s="52">
        <v>42060</v>
      </c>
      <c r="B7611">
        <v>4.45</v>
      </c>
    </row>
    <row r="7612" spans="1:2">
      <c r="A7612" s="52">
        <v>42061</v>
      </c>
      <c r="B7612">
        <v>4.47</v>
      </c>
    </row>
    <row r="7613" spans="1:2">
      <c r="A7613" s="52">
        <v>42062</v>
      </c>
      <c r="B7613">
        <v>4.46</v>
      </c>
    </row>
    <row r="7614" spans="1:2">
      <c r="A7614" s="52">
        <v>42065</v>
      </c>
      <c r="B7614">
        <v>4.5599999999999996</v>
      </c>
    </row>
    <row r="7615" spans="1:2">
      <c r="A7615" s="52">
        <v>42066</v>
      </c>
      <c r="B7615">
        <v>4.58</v>
      </c>
    </row>
    <row r="7616" spans="1:2">
      <c r="A7616" s="52">
        <v>42067</v>
      </c>
      <c r="B7616">
        <v>4.58</v>
      </c>
    </row>
    <row r="7617" spans="1:2">
      <c r="A7617" s="52">
        <v>42068</v>
      </c>
      <c r="B7617">
        <v>4.58</v>
      </c>
    </row>
    <row r="7618" spans="1:2">
      <c r="A7618" s="52">
        <v>42069</v>
      </c>
      <c r="B7618">
        <v>4.6900000000000004</v>
      </c>
    </row>
    <row r="7619" spans="1:2">
      <c r="A7619" s="52">
        <v>42072</v>
      </c>
      <c r="B7619">
        <v>4.66</v>
      </c>
    </row>
    <row r="7620" spans="1:2">
      <c r="A7620" s="52">
        <v>42073</v>
      </c>
      <c r="B7620">
        <v>4.59</v>
      </c>
    </row>
    <row r="7621" spans="1:2">
      <c r="A7621" s="52">
        <v>42074</v>
      </c>
      <c r="B7621">
        <v>4.5599999999999996</v>
      </c>
    </row>
    <row r="7622" spans="1:2">
      <c r="A7622" s="52">
        <v>42075</v>
      </c>
      <c r="B7622">
        <v>4.5599999999999996</v>
      </c>
    </row>
    <row r="7623" spans="1:2">
      <c r="A7623" s="52">
        <v>42076</v>
      </c>
      <c r="B7623">
        <v>4.5999999999999996</v>
      </c>
    </row>
    <row r="7624" spans="1:2">
      <c r="A7624" s="52">
        <v>42079</v>
      </c>
      <c r="B7624">
        <v>4.58</v>
      </c>
    </row>
    <row r="7625" spans="1:2">
      <c r="A7625" s="52">
        <v>42080</v>
      </c>
      <c r="B7625">
        <v>4.55</v>
      </c>
    </row>
    <row r="7626" spans="1:2">
      <c r="A7626" s="52">
        <v>42081</v>
      </c>
      <c r="B7626">
        <v>4.4800000000000004</v>
      </c>
    </row>
    <row r="7627" spans="1:2">
      <c r="A7627" s="52">
        <v>42082</v>
      </c>
      <c r="B7627">
        <v>4.4800000000000004</v>
      </c>
    </row>
    <row r="7628" spans="1:2">
      <c r="A7628" s="52">
        <v>42083</v>
      </c>
      <c r="B7628">
        <v>4.4400000000000004</v>
      </c>
    </row>
    <row r="7629" spans="1:2">
      <c r="A7629" s="52">
        <v>42086</v>
      </c>
      <c r="B7629">
        <v>4.46</v>
      </c>
    </row>
    <row r="7630" spans="1:2">
      <c r="A7630" s="52">
        <v>42087</v>
      </c>
      <c r="B7630">
        <v>4.41</v>
      </c>
    </row>
    <row r="7631" spans="1:2">
      <c r="A7631" s="52">
        <v>42088</v>
      </c>
      <c r="B7631">
        <v>4.46</v>
      </c>
    </row>
    <row r="7632" spans="1:2">
      <c r="A7632" s="52">
        <v>42089</v>
      </c>
      <c r="B7632">
        <v>4.5599999999999996</v>
      </c>
    </row>
    <row r="7633" spans="1:2">
      <c r="A7633" s="52">
        <v>42090</v>
      </c>
      <c r="B7633">
        <v>4.4800000000000004</v>
      </c>
    </row>
    <row r="7634" spans="1:2">
      <c r="A7634" s="52">
        <v>42093</v>
      </c>
      <c r="B7634">
        <v>4.51</v>
      </c>
    </row>
    <row r="7635" spans="1:2">
      <c r="A7635" s="52">
        <v>42094</v>
      </c>
      <c r="B7635">
        <v>4.49</v>
      </c>
    </row>
    <row r="7636" spans="1:2">
      <c r="A7636" s="52">
        <v>42095</v>
      </c>
      <c r="B7636">
        <v>4.42</v>
      </c>
    </row>
    <row r="7637" spans="1:2">
      <c r="A7637" s="52">
        <v>42096</v>
      </c>
      <c r="B7637">
        <v>4.47</v>
      </c>
    </row>
    <row r="7638" spans="1:2">
      <c r="A7638" s="52">
        <v>42097</v>
      </c>
      <c r="B7638">
        <v>4.43</v>
      </c>
    </row>
    <row r="7639" spans="1:2">
      <c r="A7639" s="52">
        <v>42100</v>
      </c>
      <c r="B7639">
        <v>4.5</v>
      </c>
    </row>
    <row r="7640" spans="1:2">
      <c r="A7640" s="52">
        <v>42101</v>
      </c>
      <c r="B7640">
        <v>4.45</v>
      </c>
    </row>
    <row r="7641" spans="1:2">
      <c r="A7641" s="52">
        <v>42102</v>
      </c>
      <c r="B7641">
        <v>4.43</v>
      </c>
    </row>
    <row r="7642" spans="1:2">
      <c r="A7642" s="52">
        <v>42103</v>
      </c>
      <c r="B7642">
        <v>4.5</v>
      </c>
    </row>
    <row r="7643" spans="1:2">
      <c r="A7643" s="52">
        <v>42104</v>
      </c>
      <c r="B7643">
        <v>4.49</v>
      </c>
    </row>
    <row r="7644" spans="1:2">
      <c r="A7644" s="52">
        <v>42107</v>
      </c>
      <c r="B7644">
        <v>4.4800000000000004</v>
      </c>
    </row>
    <row r="7645" spans="1:2">
      <c r="A7645" s="52">
        <v>42108</v>
      </c>
      <c r="B7645">
        <v>4.4400000000000004</v>
      </c>
    </row>
    <row r="7646" spans="1:2">
      <c r="A7646" s="52">
        <v>42109</v>
      </c>
      <c r="B7646">
        <v>4.45</v>
      </c>
    </row>
    <row r="7647" spans="1:2">
      <c r="A7647" s="52">
        <v>42110</v>
      </c>
      <c r="B7647">
        <v>4.45</v>
      </c>
    </row>
    <row r="7648" spans="1:2">
      <c r="A7648" s="52">
        <v>42111</v>
      </c>
      <c r="B7648">
        <v>4.4000000000000004</v>
      </c>
    </row>
    <row r="7649" spans="1:2">
      <c r="A7649" s="52">
        <v>42114</v>
      </c>
      <c r="B7649">
        <v>4.45</v>
      </c>
    </row>
    <row r="7650" spans="1:2">
      <c r="A7650" s="52">
        <v>42115</v>
      </c>
      <c r="B7650">
        <v>4.46</v>
      </c>
    </row>
    <row r="7651" spans="1:2">
      <c r="A7651" s="52">
        <v>42116</v>
      </c>
      <c r="B7651">
        <v>4.5199999999999996</v>
      </c>
    </row>
    <row r="7652" spans="1:2">
      <c r="A7652" s="52">
        <v>42117</v>
      </c>
      <c r="B7652">
        <v>4.5</v>
      </c>
    </row>
    <row r="7653" spans="1:2">
      <c r="A7653" s="52">
        <v>42118</v>
      </c>
      <c r="B7653">
        <v>4.49</v>
      </c>
    </row>
    <row r="7654" spans="1:2">
      <c r="A7654" s="52">
        <v>42121</v>
      </c>
      <c r="B7654">
        <v>4.4800000000000004</v>
      </c>
    </row>
    <row r="7655" spans="1:2">
      <c r="A7655" s="52">
        <v>42122</v>
      </c>
      <c r="B7655">
        <v>4.55</v>
      </c>
    </row>
    <row r="7656" spans="1:2">
      <c r="A7656" s="52">
        <v>42123</v>
      </c>
      <c r="B7656">
        <v>4.6399999999999997</v>
      </c>
    </row>
    <row r="7657" spans="1:2">
      <c r="A7657" s="52">
        <v>42124</v>
      </c>
      <c r="B7657">
        <v>4.6500000000000004</v>
      </c>
    </row>
    <row r="7658" spans="1:2">
      <c r="A7658" s="52">
        <v>42125</v>
      </c>
      <c r="B7658">
        <v>4.7300000000000004</v>
      </c>
    </row>
    <row r="7659" spans="1:2">
      <c r="A7659" s="52">
        <v>42128</v>
      </c>
      <c r="B7659">
        <v>4.7699999999999996</v>
      </c>
    </row>
    <row r="7660" spans="1:2">
      <c r="A7660" s="52">
        <v>42129</v>
      </c>
      <c r="B7660">
        <v>4.8099999999999996</v>
      </c>
    </row>
    <row r="7661" spans="1:2">
      <c r="A7661" s="52">
        <v>42130</v>
      </c>
      <c r="B7661">
        <v>4.8899999999999997</v>
      </c>
    </row>
    <row r="7662" spans="1:2">
      <c r="A7662" s="52">
        <v>42131</v>
      </c>
      <c r="B7662">
        <v>4.82</v>
      </c>
    </row>
    <row r="7663" spans="1:2">
      <c r="A7663" s="52">
        <v>42132</v>
      </c>
      <c r="B7663">
        <v>4.8099999999999996</v>
      </c>
    </row>
    <row r="7664" spans="1:2">
      <c r="A7664" s="52">
        <v>42135</v>
      </c>
      <c r="B7664">
        <v>4.9400000000000004</v>
      </c>
    </row>
    <row r="7665" spans="1:2">
      <c r="A7665" s="52">
        <v>42136</v>
      </c>
      <c r="B7665">
        <v>4.93</v>
      </c>
    </row>
    <row r="7666" spans="1:2">
      <c r="A7666" s="52">
        <v>42137</v>
      </c>
      <c r="B7666">
        <v>4.9800000000000004</v>
      </c>
    </row>
    <row r="7667" spans="1:2">
      <c r="A7667" s="52">
        <v>42138</v>
      </c>
      <c r="B7667">
        <v>4.97</v>
      </c>
    </row>
    <row r="7668" spans="1:2">
      <c r="A7668" s="52">
        <v>42139</v>
      </c>
      <c r="B7668">
        <v>4.8600000000000003</v>
      </c>
    </row>
    <row r="7669" spans="1:2">
      <c r="A7669" s="52">
        <v>42142</v>
      </c>
      <c r="B7669">
        <v>4.96</v>
      </c>
    </row>
    <row r="7670" spans="1:2">
      <c r="A7670" s="52">
        <v>42143</v>
      </c>
      <c r="B7670">
        <v>4.9800000000000004</v>
      </c>
    </row>
    <row r="7671" spans="1:2">
      <c r="A7671" s="52">
        <v>42144</v>
      </c>
      <c r="B7671">
        <v>4.99</v>
      </c>
    </row>
    <row r="7672" spans="1:2">
      <c r="A7672" s="52">
        <v>42145</v>
      </c>
      <c r="B7672">
        <v>4.9400000000000004</v>
      </c>
    </row>
    <row r="7673" spans="1:2">
      <c r="A7673" s="52">
        <v>42146</v>
      </c>
      <c r="B7673">
        <v>4.95</v>
      </c>
    </row>
    <row r="7674" spans="1:2">
      <c r="A7674" s="52">
        <v>42149</v>
      </c>
      <c r="B7674" t="s">
        <v>7113</v>
      </c>
    </row>
    <row r="7675" spans="1:2">
      <c r="A7675" s="52">
        <v>42150</v>
      </c>
      <c r="B7675">
        <v>4.87</v>
      </c>
    </row>
    <row r="7676" spans="1:2">
      <c r="A7676" s="52">
        <v>42151</v>
      </c>
      <c r="B7676">
        <v>4.8499999999999996</v>
      </c>
    </row>
    <row r="7677" spans="1:2">
      <c r="A7677" s="52">
        <v>42152</v>
      </c>
      <c r="B7677">
        <v>4.88</v>
      </c>
    </row>
    <row r="7678" spans="1:2">
      <c r="A7678" s="52">
        <v>42153</v>
      </c>
      <c r="B7678">
        <v>4.84</v>
      </c>
    </row>
    <row r="7679" spans="1:2">
      <c r="A7679" s="52">
        <v>42156</v>
      </c>
      <c r="B7679">
        <v>4.9400000000000004</v>
      </c>
    </row>
    <row r="7680" spans="1:2">
      <c r="A7680" s="52">
        <v>42157</v>
      </c>
      <c r="B7680">
        <v>5.0199999999999996</v>
      </c>
    </row>
    <row r="7681" spans="1:2">
      <c r="A7681" s="52">
        <v>42158</v>
      </c>
      <c r="B7681">
        <v>5.0999999999999996</v>
      </c>
    </row>
    <row r="7682" spans="1:2">
      <c r="A7682" s="52">
        <v>42159</v>
      </c>
      <c r="B7682">
        <v>5.03</v>
      </c>
    </row>
    <row r="7683" spans="1:2">
      <c r="A7683" s="52">
        <v>42160</v>
      </c>
      <c r="B7683">
        <v>5.0999999999999996</v>
      </c>
    </row>
    <row r="7684" spans="1:2">
      <c r="A7684" s="52">
        <v>42163</v>
      </c>
      <c r="B7684">
        <v>5.09</v>
      </c>
    </row>
    <row r="7685" spans="1:2">
      <c r="A7685" s="52">
        <v>42164</v>
      </c>
      <c r="B7685">
        <v>5.15</v>
      </c>
    </row>
    <row r="7686" spans="1:2">
      <c r="A7686" s="52">
        <v>42165</v>
      </c>
      <c r="B7686">
        <v>5.2</v>
      </c>
    </row>
    <row r="7687" spans="1:2">
      <c r="A7687" s="52">
        <v>42166</v>
      </c>
      <c r="B7687">
        <v>5.0999999999999996</v>
      </c>
    </row>
    <row r="7688" spans="1:2">
      <c r="A7688" s="52">
        <v>42167</v>
      </c>
      <c r="B7688">
        <v>5.09</v>
      </c>
    </row>
    <row r="7689" spans="1:2">
      <c r="A7689" s="52">
        <v>42170</v>
      </c>
      <c r="B7689">
        <v>5.09</v>
      </c>
    </row>
    <row r="7690" spans="1:2">
      <c r="A7690" s="52">
        <v>42171</v>
      </c>
      <c r="B7690">
        <v>5.0599999999999996</v>
      </c>
    </row>
    <row r="7691" spans="1:2">
      <c r="A7691" s="52">
        <v>42172</v>
      </c>
      <c r="B7691">
        <v>5.08</v>
      </c>
    </row>
    <row r="7692" spans="1:2">
      <c r="A7692" s="52">
        <v>42173</v>
      </c>
      <c r="B7692">
        <v>5.17</v>
      </c>
    </row>
    <row r="7693" spans="1:2">
      <c r="A7693" s="52">
        <v>42174</v>
      </c>
      <c r="B7693">
        <v>5.08</v>
      </c>
    </row>
    <row r="7694" spans="1:2">
      <c r="A7694" s="52">
        <v>42177</v>
      </c>
      <c r="B7694">
        <v>5.18</v>
      </c>
    </row>
    <row r="7695" spans="1:2">
      <c r="A7695" s="52">
        <v>42178</v>
      </c>
      <c r="B7695">
        <v>5.24</v>
      </c>
    </row>
    <row r="7696" spans="1:2">
      <c r="A7696" s="52">
        <v>42179</v>
      </c>
      <c r="B7696">
        <v>5.19</v>
      </c>
    </row>
    <row r="7697" spans="1:2">
      <c r="A7697" s="52">
        <v>42180</v>
      </c>
      <c r="B7697">
        <v>5.2</v>
      </c>
    </row>
    <row r="7698" spans="1:2">
      <c r="A7698" s="52">
        <v>42181</v>
      </c>
      <c r="B7698">
        <v>5.3</v>
      </c>
    </row>
    <row r="7699" spans="1:2">
      <c r="A7699" s="52">
        <v>42184</v>
      </c>
      <c r="B7699">
        <v>5.17</v>
      </c>
    </row>
    <row r="7700" spans="1:2">
      <c r="A7700" s="52">
        <v>42185</v>
      </c>
      <c r="B7700">
        <v>5.18</v>
      </c>
    </row>
    <row r="7701" spans="1:2">
      <c r="A7701" s="52">
        <v>42186</v>
      </c>
      <c r="B7701">
        <v>5.26</v>
      </c>
    </row>
    <row r="7702" spans="1:2">
      <c r="A7702" s="52">
        <v>42187</v>
      </c>
      <c r="B7702">
        <v>5.26</v>
      </c>
    </row>
    <row r="7703" spans="1:2">
      <c r="A7703" s="52">
        <v>42188</v>
      </c>
      <c r="B7703" t="s">
        <v>7113</v>
      </c>
    </row>
    <row r="7704" spans="1:2">
      <c r="A7704" s="52">
        <v>42191</v>
      </c>
      <c r="B7704">
        <v>5.14</v>
      </c>
    </row>
    <row r="7705" spans="1:2">
      <c r="A7705" s="52">
        <v>42192</v>
      </c>
      <c r="B7705">
        <v>5.1100000000000003</v>
      </c>
    </row>
    <row r="7706" spans="1:2">
      <c r="A7706" s="52">
        <v>42193</v>
      </c>
      <c r="B7706">
        <v>5.09</v>
      </c>
    </row>
    <row r="7707" spans="1:2">
      <c r="A7707" s="52">
        <v>42194</v>
      </c>
      <c r="B7707">
        <v>5.2</v>
      </c>
    </row>
    <row r="7708" spans="1:2">
      <c r="A7708" s="52">
        <v>42195</v>
      </c>
      <c r="B7708">
        <v>5.32</v>
      </c>
    </row>
    <row r="7709" spans="1:2">
      <c r="A7709" s="52">
        <v>42198</v>
      </c>
      <c r="B7709">
        <v>5.32</v>
      </c>
    </row>
    <row r="7710" spans="1:2">
      <c r="A7710" s="52">
        <v>42199</v>
      </c>
      <c r="B7710">
        <v>5.32</v>
      </c>
    </row>
    <row r="7711" spans="1:2">
      <c r="A7711" s="52">
        <v>42200</v>
      </c>
      <c r="B7711">
        <v>5.27</v>
      </c>
    </row>
    <row r="7712" spans="1:2">
      <c r="A7712" s="52">
        <v>42201</v>
      </c>
      <c r="B7712">
        <v>5.24</v>
      </c>
    </row>
    <row r="7713" spans="1:2">
      <c r="A7713" s="52">
        <v>42202</v>
      </c>
      <c r="B7713">
        <v>5.21</v>
      </c>
    </row>
    <row r="7714" spans="1:2">
      <c r="A7714" s="52">
        <v>42205</v>
      </c>
      <c r="B7714">
        <v>5.24</v>
      </c>
    </row>
    <row r="7715" spans="1:2">
      <c r="A7715" s="52">
        <v>42206</v>
      </c>
      <c r="B7715">
        <v>5.22</v>
      </c>
    </row>
    <row r="7716" spans="1:2">
      <c r="A7716" s="52">
        <v>42207</v>
      </c>
      <c r="B7716">
        <v>5.18</v>
      </c>
    </row>
    <row r="7717" spans="1:2">
      <c r="A7717" s="52">
        <v>42208</v>
      </c>
      <c r="B7717">
        <v>5.13</v>
      </c>
    </row>
    <row r="7718" spans="1:2">
      <c r="A7718" s="52">
        <v>42209</v>
      </c>
      <c r="B7718">
        <v>5.14</v>
      </c>
    </row>
    <row r="7719" spans="1:2">
      <c r="A7719" s="52">
        <v>42212</v>
      </c>
      <c r="B7719">
        <v>5.13</v>
      </c>
    </row>
    <row r="7720" spans="1:2">
      <c r="A7720" s="52">
        <v>42213</v>
      </c>
      <c r="B7720">
        <v>5.17</v>
      </c>
    </row>
    <row r="7721" spans="1:2">
      <c r="A7721" s="52">
        <v>42214</v>
      </c>
      <c r="B7721">
        <v>5.19</v>
      </c>
    </row>
    <row r="7722" spans="1:2">
      <c r="A7722" s="52">
        <v>42215</v>
      </c>
      <c r="B7722">
        <v>5.16</v>
      </c>
    </row>
    <row r="7723" spans="1:2">
      <c r="A7723" s="52">
        <v>42216</v>
      </c>
      <c r="B7723">
        <v>5.14</v>
      </c>
    </row>
    <row r="7724" spans="1:2">
      <c r="A7724" s="52">
        <v>42219</v>
      </c>
      <c r="B7724">
        <v>5.08</v>
      </c>
    </row>
    <row r="7725" spans="1:2">
      <c r="A7725" s="52">
        <v>42220</v>
      </c>
      <c r="B7725">
        <v>5.1100000000000003</v>
      </c>
    </row>
    <row r="7726" spans="1:2">
      <c r="A7726" s="52">
        <v>42221</v>
      </c>
      <c r="B7726">
        <v>5.18</v>
      </c>
    </row>
    <row r="7727" spans="1:2">
      <c r="A7727" s="52">
        <v>42222</v>
      </c>
      <c r="B7727">
        <v>5.15</v>
      </c>
    </row>
    <row r="7728" spans="1:2">
      <c r="A7728" s="52">
        <v>42223</v>
      </c>
      <c r="B7728">
        <v>5.09</v>
      </c>
    </row>
    <row r="7729" spans="1:2">
      <c r="A7729" s="52">
        <v>42226</v>
      </c>
      <c r="B7729">
        <v>5.17</v>
      </c>
    </row>
    <row r="7730" spans="1:2">
      <c r="A7730" s="52">
        <v>42227</v>
      </c>
      <c r="B7730">
        <v>5.09</v>
      </c>
    </row>
    <row r="7731" spans="1:2">
      <c r="A7731" s="52">
        <v>42228</v>
      </c>
      <c r="B7731">
        <v>5.1100000000000003</v>
      </c>
    </row>
    <row r="7732" spans="1:2">
      <c r="A7732" s="52">
        <v>42229</v>
      </c>
      <c r="B7732">
        <v>5.17</v>
      </c>
    </row>
    <row r="7733" spans="1:2">
      <c r="A7733" s="52">
        <v>42230</v>
      </c>
      <c r="B7733">
        <v>5.17</v>
      </c>
    </row>
    <row r="7734" spans="1:2">
      <c r="A7734" s="52">
        <v>42233</v>
      </c>
      <c r="B7734">
        <v>5.13</v>
      </c>
    </row>
    <row r="7735" spans="1:2">
      <c r="A7735" s="52">
        <v>42234</v>
      </c>
      <c r="B7735">
        <v>5.21</v>
      </c>
    </row>
    <row r="7736" spans="1:2">
      <c r="A7736" s="52">
        <v>42235</v>
      </c>
      <c r="B7736">
        <v>5.18</v>
      </c>
    </row>
    <row r="7737" spans="1:2">
      <c r="A7737" s="52">
        <v>42236</v>
      </c>
      <c r="B7737">
        <v>5.13</v>
      </c>
    </row>
    <row r="7738" spans="1:2">
      <c r="A7738" s="52">
        <v>42237</v>
      </c>
      <c r="B7738">
        <v>5.15</v>
      </c>
    </row>
    <row r="7739" spans="1:2">
      <c r="A7739" s="52">
        <v>42240</v>
      </c>
      <c r="B7739">
        <v>5.15</v>
      </c>
    </row>
    <row r="7740" spans="1:2">
      <c r="A7740" s="52">
        <v>42241</v>
      </c>
      <c r="B7740">
        <v>5.29</v>
      </c>
    </row>
    <row r="7741" spans="1:2">
      <c r="A7741" s="52">
        <v>42242</v>
      </c>
      <c r="B7741">
        <v>5.38</v>
      </c>
    </row>
    <row r="7742" spans="1:2">
      <c r="A7742" s="52">
        <v>42243</v>
      </c>
      <c r="B7742">
        <v>5.33</v>
      </c>
    </row>
    <row r="7743" spans="1:2">
      <c r="A7743" s="52">
        <v>42244</v>
      </c>
      <c r="B7743">
        <v>5.32</v>
      </c>
    </row>
    <row r="7744" spans="1:2">
      <c r="A7744" s="52">
        <v>42247</v>
      </c>
      <c r="B7744">
        <v>5.36</v>
      </c>
    </row>
    <row r="7745" spans="1:2">
      <c r="A7745" s="52">
        <v>42248</v>
      </c>
      <c r="B7745">
        <v>5.35</v>
      </c>
    </row>
    <row r="7746" spans="1:2">
      <c r="A7746" s="52">
        <v>42249</v>
      </c>
      <c r="B7746">
        <v>5.37</v>
      </c>
    </row>
    <row r="7747" spans="1:2">
      <c r="A7747" s="52">
        <v>42250</v>
      </c>
      <c r="B7747">
        <v>5.35</v>
      </c>
    </row>
    <row r="7748" spans="1:2">
      <c r="A7748" s="52">
        <v>42251</v>
      </c>
      <c r="B7748">
        <v>5.28</v>
      </c>
    </row>
    <row r="7749" spans="1:2">
      <c r="A7749" s="52">
        <v>42254</v>
      </c>
      <c r="B7749" t="s">
        <v>7113</v>
      </c>
    </row>
    <row r="7750" spans="1:2">
      <c r="A7750" s="52">
        <v>42255</v>
      </c>
      <c r="B7750">
        <v>5.36</v>
      </c>
    </row>
    <row r="7751" spans="1:2">
      <c r="A7751" s="52">
        <v>42256</v>
      </c>
      <c r="B7751">
        <v>5.31</v>
      </c>
    </row>
    <row r="7752" spans="1:2">
      <c r="A7752" s="52">
        <v>42257</v>
      </c>
      <c r="B7752">
        <v>5.35</v>
      </c>
    </row>
    <row r="7753" spans="1:2">
      <c r="A7753" s="52">
        <v>42258</v>
      </c>
      <c r="B7753">
        <v>5.31</v>
      </c>
    </row>
    <row r="7754" spans="1:2">
      <c r="A7754" s="52">
        <v>42261</v>
      </c>
      <c r="B7754">
        <v>5.31</v>
      </c>
    </row>
    <row r="7755" spans="1:2">
      <c r="A7755" s="52">
        <v>42262</v>
      </c>
      <c r="B7755">
        <v>5.44</v>
      </c>
    </row>
    <row r="7756" spans="1:2">
      <c r="A7756" s="52">
        <v>42263</v>
      </c>
      <c r="B7756">
        <v>5.45</v>
      </c>
    </row>
    <row r="7757" spans="1:2">
      <c r="A7757" s="52">
        <v>42264</v>
      </c>
      <c r="B7757">
        <v>5.39</v>
      </c>
    </row>
    <row r="7758" spans="1:2">
      <c r="A7758" s="52">
        <v>42265</v>
      </c>
      <c r="B7758">
        <v>5.28</v>
      </c>
    </row>
    <row r="7759" spans="1:2">
      <c r="A7759" s="52">
        <v>42268</v>
      </c>
      <c r="B7759">
        <v>5.39</v>
      </c>
    </row>
    <row r="7760" spans="1:2">
      <c r="A7760" s="52">
        <v>42269</v>
      </c>
      <c r="B7760">
        <v>5.29</v>
      </c>
    </row>
    <row r="7761" spans="1:2">
      <c r="A7761" s="52">
        <v>42270</v>
      </c>
      <c r="B7761">
        <v>5.31</v>
      </c>
    </row>
    <row r="7762" spans="1:2">
      <c r="A7762" s="52">
        <v>42271</v>
      </c>
      <c r="B7762">
        <v>5.29</v>
      </c>
    </row>
    <row r="7763" spans="1:2">
      <c r="A7763" s="52">
        <v>42272</v>
      </c>
      <c r="B7763">
        <v>5.36</v>
      </c>
    </row>
    <row r="7764" spans="1:2">
      <c r="A7764" s="52">
        <v>42275</v>
      </c>
      <c r="B7764">
        <v>5.31</v>
      </c>
    </row>
    <row r="7765" spans="1:2">
      <c r="A7765" s="52">
        <v>42276</v>
      </c>
      <c r="B7765">
        <v>5.31</v>
      </c>
    </row>
    <row r="7766" spans="1:2">
      <c r="A7766" s="52">
        <v>42277</v>
      </c>
      <c r="B7766">
        <v>5.35</v>
      </c>
    </row>
    <row r="7767" spans="1:2">
      <c r="A7767" s="52">
        <v>42278</v>
      </c>
      <c r="B7767">
        <v>5.36</v>
      </c>
    </row>
    <row r="7768" spans="1:2">
      <c r="A7768" s="52">
        <v>42279</v>
      </c>
      <c r="B7768">
        <v>5.33</v>
      </c>
    </row>
    <row r="7769" spans="1:2">
      <c r="A7769" s="52">
        <v>42282</v>
      </c>
      <c r="B7769">
        <v>5.4</v>
      </c>
    </row>
    <row r="7770" spans="1:2">
      <c r="A7770" s="52">
        <v>42283</v>
      </c>
      <c r="B7770">
        <v>5.37</v>
      </c>
    </row>
    <row r="7771" spans="1:2">
      <c r="A7771" s="52">
        <v>42284</v>
      </c>
      <c r="B7771">
        <v>5.35</v>
      </c>
    </row>
    <row r="7772" spans="1:2">
      <c r="A7772" s="52">
        <v>42285</v>
      </c>
      <c r="B7772">
        <v>5.4</v>
      </c>
    </row>
    <row r="7773" spans="1:2">
      <c r="A7773" s="52">
        <v>42286</v>
      </c>
      <c r="B7773">
        <v>5.38</v>
      </c>
    </row>
    <row r="7774" spans="1:2">
      <c r="A7774" s="52">
        <v>42289</v>
      </c>
      <c r="B7774" t="s">
        <v>7113</v>
      </c>
    </row>
    <row r="7775" spans="1:2">
      <c r="A7775" s="52">
        <v>42290</v>
      </c>
      <c r="B7775">
        <v>5.34</v>
      </c>
    </row>
    <row r="7776" spans="1:2">
      <c r="A7776" s="52">
        <v>42291</v>
      </c>
      <c r="B7776">
        <v>5.3</v>
      </c>
    </row>
    <row r="7777" spans="1:2">
      <c r="A7777" s="52">
        <v>42292</v>
      </c>
      <c r="B7777">
        <v>5.33</v>
      </c>
    </row>
    <row r="7778" spans="1:2">
      <c r="A7778" s="52">
        <v>42293</v>
      </c>
      <c r="B7778">
        <v>5.32</v>
      </c>
    </row>
    <row r="7779" spans="1:2">
      <c r="A7779" s="52">
        <v>42296</v>
      </c>
      <c r="B7779">
        <v>5.34</v>
      </c>
    </row>
    <row r="7780" spans="1:2">
      <c r="A7780" s="52">
        <v>42297</v>
      </c>
      <c r="B7780">
        <v>5.37</v>
      </c>
    </row>
    <row r="7781" spans="1:2">
      <c r="A7781" s="52">
        <v>42298</v>
      </c>
      <c r="B7781">
        <v>5.32</v>
      </c>
    </row>
    <row r="7782" spans="1:2">
      <c r="A7782" s="52">
        <v>42299</v>
      </c>
      <c r="B7782">
        <v>5.3</v>
      </c>
    </row>
    <row r="7783" spans="1:2">
      <c r="A7783" s="52">
        <v>42300</v>
      </c>
      <c r="B7783">
        <v>5.32</v>
      </c>
    </row>
    <row r="7784" spans="1:2">
      <c r="A7784" s="52">
        <v>42303</v>
      </c>
      <c r="B7784">
        <v>5.29</v>
      </c>
    </row>
    <row r="7785" spans="1:2">
      <c r="A7785" s="52">
        <v>42304</v>
      </c>
      <c r="B7785">
        <v>5.3</v>
      </c>
    </row>
    <row r="7786" spans="1:2">
      <c r="A7786" s="52">
        <v>42305</v>
      </c>
      <c r="B7786">
        <v>5.3</v>
      </c>
    </row>
    <row r="7787" spans="1:2">
      <c r="A7787" s="52">
        <v>42306</v>
      </c>
      <c r="B7787">
        <v>5.4</v>
      </c>
    </row>
    <row r="7788" spans="1:2">
      <c r="A7788" s="52">
        <v>42307</v>
      </c>
      <c r="B7788">
        <v>5.35</v>
      </c>
    </row>
    <row r="7789" spans="1:2">
      <c r="A7789" s="52">
        <v>42310</v>
      </c>
      <c r="B7789">
        <v>5.38</v>
      </c>
    </row>
    <row r="7790" spans="1:2">
      <c r="A7790" s="52">
        <v>42311</v>
      </c>
      <c r="B7790">
        <v>5.42</v>
      </c>
    </row>
    <row r="7791" spans="1:2">
      <c r="A7791" s="52">
        <v>42312</v>
      </c>
      <c r="B7791">
        <v>5.41</v>
      </c>
    </row>
    <row r="7792" spans="1:2">
      <c r="A7792" s="52">
        <v>42313</v>
      </c>
      <c r="B7792">
        <v>5.44</v>
      </c>
    </row>
    <row r="7793" spans="1:2">
      <c r="A7793" s="52">
        <v>42314</v>
      </c>
      <c r="B7793">
        <v>5.51</v>
      </c>
    </row>
    <row r="7794" spans="1:2">
      <c r="A7794" s="52">
        <v>42317</v>
      </c>
      <c r="B7794">
        <v>5.51</v>
      </c>
    </row>
    <row r="7795" spans="1:2">
      <c r="A7795" s="52">
        <v>42318</v>
      </c>
      <c r="B7795">
        <v>5.5</v>
      </c>
    </row>
    <row r="7796" spans="1:2">
      <c r="A7796" s="52">
        <v>42319</v>
      </c>
      <c r="B7796" t="s">
        <v>7113</v>
      </c>
    </row>
    <row r="7797" spans="1:2">
      <c r="A7797" s="52">
        <v>42320</v>
      </c>
      <c r="B7797">
        <v>5.51</v>
      </c>
    </row>
    <row r="7798" spans="1:2">
      <c r="A7798" s="52">
        <v>42321</v>
      </c>
      <c r="B7798">
        <v>5.48</v>
      </c>
    </row>
    <row r="7799" spans="1:2">
      <c r="A7799" s="52">
        <v>42324</v>
      </c>
      <c r="B7799">
        <v>5.51</v>
      </c>
    </row>
    <row r="7800" spans="1:2">
      <c r="A7800" s="52">
        <v>42325</v>
      </c>
      <c r="B7800">
        <v>5.48</v>
      </c>
    </row>
    <row r="7801" spans="1:2">
      <c r="A7801" s="52">
        <v>42326</v>
      </c>
      <c r="B7801">
        <v>5.48</v>
      </c>
    </row>
    <row r="7802" spans="1:2">
      <c r="A7802" s="52">
        <v>42327</v>
      </c>
      <c r="B7802">
        <v>5.44</v>
      </c>
    </row>
    <row r="7803" spans="1:2">
      <c r="A7803" s="52">
        <v>42328</v>
      </c>
      <c r="B7803">
        <v>5.46</v>
      </c>
    </row>
    <row r="7804" spans="1:2">
      <c r="A7804" s="52">
        <v>42331</v>
      </c>
      <c r="B7804">
        <v>5.44</v>
      </c>
    </row>
    <row r="7805" spans="1:2">
      <c r="A7805" s="52">
        <v>42332</v>
      </c>
      <c r="B7805">
        <v>5.44</v>
      </c>
    </row>
    <row r="7806" spans="1:2">
      <c r="A7806" s="52">
        <v>42333</v>
      </c>
      <c r="B7806">
        <v>5.44</v>
      </c>
    </row>
    <row r="7807" spans="1:2">
      <c r="A7807" s="52">
        <v>42334</v>
      </c>
      <c r="B7807" t="s">
        <v>7113</v>
      </c>
    </row>
    <row r="7808" spans="1:2">
      <c r="A7808" s="52">
        <v>42335</v>
      </c>
      <c r="B7808">
        <v>5.44</v>
      </c>
    </row>
    <row r="7809" spans="1:2">
      <c r="A7809" s="52">
        <v>42338</v>
      </c>
      <c r="B7809">
        <v>5.41</v>
      </c>
    </row>
    <row r="7810" spans="1:2">
      <c r="A7810" s="52">
        <v>42339</v>
      </c>
      <c r="B7810">
        <v>5.36</v>
      </c>
    </row>
    <row r="7811" spans="1:2">
      <c r="A7811" s="52">
        <v>42340</v>
      </c>
      <c r="B7811">
        <v>5.35</v>
      </c>
    </row>
    <row r="7812" spans="1:2">
      <c r="A7812" s="52">
        <v>42341</v>
      </c>
      <c r="B7812">
        <v>5.51</v>
      </c>
    </row>
    <row r="7813" spans="1:2">
      <c r="A7813" s="52">
        <v>42342</v>
      </c>
      <c r="B7813">
        <v>5.43</v>
      </c>
    </row>
    <row r="7814" spans="1:2">
      <c r="A7814" s="52">
        <v>42345</v>
      </c>
      <c r="B7814">
        <v>5.38</v>
      </c>
    </row>
    <row r="7815" spans="1:2">
      <c r="A7815" s="52">
        <v>42346</v>
      </c>
      <c r="B7815">
        <v>5.43</v>
      </c>
    </row>
    <row r="7816" spans="1:2">
      <c r="A7816" s="52">
        <v>42347</v>
      </c>
      <c r="B7816">
        <v>5.4</v>
      </c>
    </row>
    <row r="7817" spans="1:2">
      <c r="A7817" s="52">
        <v>42348</v>
      </c>
      <c r="B7817">
        <v>5.43</v>
      </c>
    </row>
    <row r="7818" spans="1:2">
      <c r="A7818" s="52">
        <v>42349</v>
      </c>
      <c r="B7818">
        <v>5.37</v>
      </c>
    </row>
    <row r="7819" spans="1:2">
      <c r="A7819" s="52">
        <v>42352</v>
      </c>
      <c r="B7819">
        <v>5.46</v>
      </c>
    </row>
    <row r="7820" spans="1:2">
      <c r="A7820" s="52">
        <v>42353</v>
      </c>
      <c r="B7820">
        <v>5.49</v>
      </c>
    </row>
    <row r="7821" spans="1:2">
      <c r="A7821" s="52">
        <v>42354</v>
      </c>
      <c r="B7821">
        <v>5.51</v>
      </c>
    </row>
    <row r="7822" spans="1:2">
      <c r="A7822" s="52">
        <v>42355</v>
      </c>
      <c r="B7822">
        <v>5.45</v>
      </c>
    </row>
    <row r="7823" spans="1:2">
      <c r="A7823" s="52">
        <v>42356</v>
      </c>
      <c r="B7823">
        <v>5.44</v>
      </c>
    </row>
    <row r="7824" spans="1:2">
      <c r="A7824" s="52">
        <v>42359</v>
      </c>
      <c r="B7824">
        <v>5.47</v>
      </c>
    </row>
    <row r="7825" spans="1:2">
      <c r="A7825" s="52">
        <v>42360</v>
      </c>
      <c r="B7825">
        <v>5.5</v>
      </c>
    </row>
    <row r="7826" spans="1:2">
      <c r="A7826" s="52">
        <v>42361</v>
      </c>
      <c r="B7826">
        <v>5.53</v>
      </c>
    </row>
    <row r="7827" spans="1:2">
      <c r="A7827" s="52">
        <v>42362</v>
      </c>
      <c r="B7827">
        <v>5.47</v>
      </c>
    </row>
    <row r="7828" spans="1:2">
      <c r="A7828" s="52">
        <v>42363</v>
      </c>
      <c r="B7828" t="s">
        <v>7113</v>
      </c>
    </row>
    <row r="7829" spans="1:2">
      <c r="A7829" s="52">
        <v>42366</v>
      </c>
      <c r="B7829">
        <v>5.45</v>
      </c>
    </row>
    <row r="7830" spans="1:2">
      <c r="A7830" s="52">
        <v>42367</v>
      </c>
      <c r="B7830">
        <v>5.54</v>
      </c>
    </row>
    <row r="7831" spans="1:2">
      <c r="A7831" s="52">
        <v>42368</v>
      </c>
      <c r="B7831">
        <v>5.54</v>
      </c>
    </row>
    <row r="7832" spans="1:2">
      <c r="A7832" s="52">
        <v>42369</v>
      </c>
      <c r="B7832">
        <v>5.5</v>
      </c>
    </row>
    <row r="7833" spans="1:2">
      <c r="A7833" s="52">
        <v>42370</v>
      </c>
      <c r="B7833" t="s">
        <v>7113</v>
      </c>
    </row>
    <row r="7834" spans="1:2">
      <c r="A7834" s="52">
        <v>42373</v>
      </c>
      <c r="B7834">
        <v>5.48</v>
      </c>
    </row>
    <row r="7835" spans="1:2">
      <c r="A7835" s="52">
        <v>42374</v>
      </c>
      <c r="B7835">
        <v>5.5</v>
      </c>
    </row>
    <row r="7836" spans="1:2">
      <c r="A7836" s="52">
        <v>42375</v>
      </c>
      <c r="B7836">
        <v>5.44</v>
      </c>
    </row>
    <row r="7837" spans="1:2">
      <c r="A7837" s="52">
        <v>42376</v>
      </c>
      <c r="B7837">
        <v>5.44</v>
      </c>
    </row>
    <row r="7838" spans="1:2">
      <c r="A7838" s="52">
        <v>42377</v>
      </c>
      <c r="B7838">
        <v>5.44</v>
      </c>
    </row>
    <row r="7839" spans="1:2">
      <c r="A7839" s="52">
        <v>42380</v>
      </c>
      <c r="B7839">
        <v>5.47</v>
      </c>
    </row>
    <row r="7840" spans="1:2">
      <c r="A7840" s="52">
        <v>42381</v>
      </c>
      <c r="B7840">
        <v>5.41</v>
      </c>
    </row>
    <row r="7841" spans="1:2">
      <c r="A7841" s="52">
        <v>42382</v>
      </c>
      <c r="B7841">
        <v>5.36</v>
      </c>
    </row>
    <row r="7842" spans="1:2">
      <c r="A7842" s="52">
        <v>42383</v>
      </c>
      <c r="B7842">
        <v>5.46</v>
      </c>
    </row>
    <row r="7843" spans="1:2">
      <c r="A7843" s="52">
        <v>42384</v>
      </c>
      <c r="B7843">
        <v>5.41</v>
      </c>
    </row>
    <row r="7844" spans="1:2">
      <c r="A7844" s="52">
        <v>42387</v>
      </c>
      <c r="B7844" t="s">
        <v>7113</v>
      </c>
    </row>
    <row r="7845" spans="1:2">
      <c r="A7845" s="52">
        <v>42388</v>
      </c>
      <c r="B7845">
        <v>5.41</v>
      </c>
    </row>
    <row r="7846" spans="1:2">
      <c r="A7846" s="52">
        <v>42389</v>
      </c>
      <c r="B7846">
        <v>5.41</v>
      </c>
    </row>
    <row r="7847" spans="1:2">
      <c r="A7847" s="52">
        <v>42390</v>
      </c>
      <c r="B7847">
        <v>5.47</v>
      </c>
    </row>
    <row r="7848" spans="1:2">
      <c r="A7848" s="52">
        <v>42391</v>
      </c>
      <c r="B7848">
        <v>5.49</v>
      </c>
    </row>
    <row r="7849" spans="1:2">
      <c r="A7849" s="52">
        <v>42394</v>
      </c>
      <c r="B7849">
        <v>5.47</v>
      </c>
    </row>
    <row r="7850" spans="1:2">
      <c r="A7850" s="52">
        <v>42395</v>
      </c>
      <c r="B7850">
        <v>5.47</v>
      </c>
    </row>
    <row r="7851" spans="1:2">
      <c r="A7851" s="52">
        <v>42396</v>
      </c>
      <c r="B7851">
        <v>5.48</v>
      </c>
    </row>
    <row r="7852" spans="1:2">
      <c r="A7852" s="52">
        <v>42397</v>
      </c>
      <c r="B7852">
        <v>5.48</v>
      </c>
    </row>
    <row r="7853" spans="1:2">
      <c r="A7853" s="52">
        <v>42398</v>
      </c>
      <c r="B7853">
        <v>5.42</v>
      </c>
    </row>
    <row r="7854" spans="1:2">
      <c r="A7854" s="52">
        <v>42401</v>
      </c>
      <c r="B7854">
        <v>5.46</v>
      </c>
    </row>
    <row r="7855" spans="1:2">
      <c r="A7855" s="52">
        <v>42402</v>
      </c>
      <c r="B7855">
        <v>5.36</v>
      </c>
    </row>
    <row r="7856" spans="1:2">
      <c r="A7856" s="52">
        <v>42403</v>
      </c>
      <c r="B7856">
        <v>5.4</v>
      </c>
    </row>
    <row r="7857" spans="1:2">
      <c r="A7857" s="52">
        <v>42404</v>
      </c>
      <c r="B7857">
        <v>5.4</v>
      </c>
    </row>
    <row r="7858" spans="1:2">
      <c r="A7858" s="52">
        <v>42405</v>
      </c>
      <c r="B7858">
        <v>5.38</v>
      </c>
    </row>
    <row r="7859" spans="1:2">
      <c r="A7859" s="52">
        <v>42408</v>
      </c>
      <c r="B7859">
        <v>5.28</v>
      </c>
    </row>
    <row r="7860" spans="1:2">
      <c r="A7860" s="52">
        <v>42409</v>
      </c>
      <c r="B7860">
        <v>5.28</v>
      </c>
    </row>
    <row r="7861" spans="1:2">
      <c r="A7861" s="52">
        <v>42410</v>
      </c>
      <c r="B7861">
        <v>5.27</v>
      </c>
    </row>
    <row r="7862" spans="1:2">
      <c r="A7862" s="52">
        <v>42411</v>
      </c>
      <c r="B7862">
        <v>5.26</v>
      </c>
    </row>
    <row r="7863" spans="1:2">
      <c r="A7863" s="52">
        <v>42412</v>
      </c>
      <c r="B7863">
        <v>5.34</v>
      </c>
    </row>
    <row r="7864" spans="1:2">
      <c r="A7864" s="52">
        <v>42415</v>
      </c>
      <c r="B7864" t="s">
        <v>7113</v>
      </c>
    </row>
    <row r="7865" spans="1:2">
      <c r="A7865" s="52">
        <v>42416</v>
      </c>
      <c r="B7865">
        <v>5.37</v>
      </c>
    </row>
    <row r="7866" spans="1:2">
      <c r="A7866" s="52">
        <v>42417</v>
      </c>
      <c r="B7866">
        <v>5.43</v>
      </c>
    </row>
    <row r="7867" spans="1:2">
      <c r="A7867" s="52">
        <v>42418</v>
      </c>
      <c r="B7867">
        <v>5.37</v>
      </c>
    </row>
    <row r="7868" spans="1:2">
      <c r="A7868" s="52">
        <v>42419</v>
      </c>
      <c r="B7868">
        <v>5.32</v>
      </c>
    </row>
    <row r="7869" spans="1:2">
      <c r="A7869" s="52">
        <v>42422</v>
      </c>
      <c r="B7869">
        <v>5.34</v>
      </c>
    </row>
    <row r="7870" spans="1:2">
      <c r="A7870" s="52">
        <v>42423</v>
      </c>
      <c r="B7870">
        <v>5.32</v>
      </c>
    </row>
    <row r="7871" spans="1:2">
      <c r="A7871" s="52">
        <v>42424</v>
      </c>
      <c r="B7871">
        <v>5.31</v>
      </c>
    </row>
    <row r="7872" spans="1:2">
      <c r="A7872" s="52">
        <v>42425</v>
      </c>
      <c r="B7872">
        <v>5.27</v>
      </c>
    </row>
    <row r="7873" spans="1:2">
      <c r="A7873" s="52">
        <v>42426</v>
      </c>
      <c r="B7873">
        <v>5.32</v>
      </c>
    </row>
    <row r="7874" spans="1:2">
      <c r="A7874" s="52">
        <v>42429</v>
      </c>
      <c r="B7874">
        <v>5.29</v>
      </c>
    </row>
    <row r="7875" spans="1:2">
      <c r="A7875" s="52">
        <v>42430</v>
      </c>
      <c r="B7875">
        <v>5.37</v>
      </c>
    </row>
    <row r="7876" spans="1:2">
      <c r="A7876" s="52">
        <v>42431</v>
      </c>
      <c r="B7876">
        <v>5.34</v>
      </c>
    </row>
    <row r="7877" spans="1:2">
      <c r="A7877" s="52">
        <v>42432</v>
      </c>
      <c r="B7877">
        <v>5.3</v>
      </c>
    </row>
    <row r="7878" spans="1:2">
      <c r="A7878" s="52">
        <v>42433</v>
      </c>
      <c r="B7878">
        <v>5.31</v>
      </c>
    </row>
    <row r="7879" spans="1:2">
      <c r="A7879" s="52">
        <v>42436</v>
      </c>
      <c r="B7879">
        <v>5.3</v>
      </c>
    </row>
    <row r="7880" spans="1:2">
      <c r="A7880" s="52">
        <v>42437</v>
      </c>
      <c r="B7880">
        <v>5.21</v>
      </c>
    </row>
    <row r="7881" spans="1:2">
      <c r="A7881" s="52">
        <v>42438</v>
      </c>
      <c r="B7881">
        <v>5.26</v>
      </c>
    </row>
    <row r="7882" spans="1:2">
      <c r="A7882" s="52">
        <v>42439</v>
      </c>
      <c r="B7882">
        <v>5.23</v>
      </c>
    </row>
    <row r="7883" spans="1:2">
      <c r="A7883" s="52">
        <v>42440</v>
      </c>
      <c r="B7883">
        <v>5.24</v>
      </c>
    </row>
    <row r="7884" spans="1:2">
      <c r="A7884" s="52">
        <v>42443</v>
      </c>
      <c r="B7884">
        <v>5.19</v>
      </c>
    </row>
    <row r="7885" spans="1:2">
      <c r="A7885" s="52">
        <v>42444</v>
      </c>
      <c r="B7885">
        <v>5.16</v>
      </c>
    </row>
    <row r="7886" spans="1:2">
      <c r="A7886" s="52">
        <v>42445</v>
      </c>
      <c r="B7886">
        <v>5.16</v>
      </c>
    </row>
    <row r="7887" spans="1:2">
      <c r="A7887" s="52">
        <v>42446</v>
      </c>
      <c r="B7887">
        <v>5.1100000000000003</v>
      </c>
    </row>
    <row r="7888" spans="1:2">
      <c r="A7888" s="52">
        <v>42447</v>
      </c>
      <c r="B7888">
        <v>5.05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37E9C7"/>
  </sheetPr>
  <dimension ref="A1:K4731"/>
  <sheetViews>
    <sheetView workbookViewId="0"/>
  </sheetViews>
  <sheetFormatPr defaultColWidth="9.33203125" defaultRowHeight="15"/>
  <cols>
    <col min="1" max="1" width="12.5" style="446" bestFit="1" customWidth="1"/>
    <col min="2" max="4" width="9.33203125" style="446"/>
    <col min="5" max="5" width="9.5" style="446" bestFit="1" customWidth="1"/>
    <col min="6" max="16384" width="9.33203125" style="446"/>
  </cols>
  <sheetData>
    <row r="1" spans="1:11">
      <c r="A1" s="446" t="s">
        <v>2175</v>
      </c>
      <c r="B1" s="446" t="s">
        <v>2174</v>
      </c>
      <c r="C1" s="446" t="s">
        <v>2173</v>
      </c>
      <c r="D1" s="446" t="s">
        <v>2172</v>
      </c>
      <c r="E1" s="482" t="s">
        <v>2176</v>
      </c>
      <c r="K1" s="534" t="s">
        <v>2435</v>
      </c>
    </row>
    <row r="2" spans="1:11">
      <c r="A2" s="446" t="s">
        <v>2175</v>
      </c>
      <c r="B2" s="446" t="s">
        <v>2174</v>
      </c>
      <c r="C2" s="446" t="s">
        <v>2173</v>
      </c>
      <c r="D2" s="446" t="s">
        <v>2172</v>
      </c>
    </row>
    <row r="3" spans="1:11">
      <c r="A3" s="446" t="s">
        <v>230</v>
      </c>
      <c r="B3" s="446" t="s">
        <v>2171</v>
      </c>
      <c r="C3" s="446" t="s">
        <v>254</v>
      </c>
    </row>
    <row r="4" spans="1:11">
      <c r="A4" s="494" t="s">
        <v>2436</v>
      </c>
      <c r="B4" s="446">
        <v>3.452</v>
      </c>
      <c r="E4" s="450"/>
    </row>
    <row r="5" spans="1:11">
      <c r="A5" s="494" t="s">
        <v>2437</v>
      </c>
      <c r="B5" s="446">
        <v>3.4820000000000002</v>
      </c>
      <c r="E5" s="450"/>
    </row>
    <row r="6" spans="1:11">
      <c r="A6" s="494" t="s">
        <v>2438</v>
      </c>
      <c r="B6" s="446">
        <v>3.5219999999999998</v>
      </c>
      <c r="E6" s="450"/>
    </row>
    <row r="7" spans="1:11">
      <c r="A7" s="494" t="s">
        <v>2439</v>
      </c>
      <c r="B7" s="446">
        <v>3.5449999999999999</v>
      </c>
      <c r="E7" s="450"/>
    </row>
    <row r="8" spans="1:11">
      <c r="A8" s="494" t="s">
        <v>2440</v>
      </c>
      <c r="B8" s="446">
        <v>3.556</v>
      </c>
      <c r="E8" s="450"/>
    </row>
    <row r="9" spans="1:11">
      <c r="A9" s="494" t="s">
        <v>2441</v>
      </c>
      <c r="B9" s="446">
        <v>3.5859999999999999</v>
      </c>
      <c r="E9" s="450"/>
    </row>
    <row r="10" spans="1:11">
      <c r="A10" s="494" t="s">
        <v>2442</v>
      </c>
      <c r="B10" s="446">
        <v>3.5529999999999999</v>
      </c>
      <c r="E10" s="450"/>
    </row>
    <row r="11" spans="1:11">
      <c r="A11" s="494" t="s">
        <v>2443</v>
      </c>
      <c r="B11" s="446">
        <v>3.5390000000000001</v>
      </c>
      <c r="E11" s="450"/>
    </row>
    <row r="12" spans="1:11">
      <c r="A12" s="494" t="s">
        <v>2444</v>
      </c>
      <c r="B12" s="446">
        <v>3.5009999999999999</v>
      </c>
      <c r="E12" s="450"/>
    </row>
    <row r="13" spans="1:11">
      <c r="A13" s="494" t="s">
        <v>2445</v>
      </c>
      <c r="B13" s="446">
        <v>3.55</v>
      </c>
      <c r="E13" s="450"/>
    </row>
    <row r="14" spans="1:11">
      <c r="A14" s="494" t="s">
        <v>2446</v>
      </c>
      <c r="B14" s="446">
        <v>3.5459999999999998</v>
      </c>
      <c r="E14" s="450"/>
    </row>
    <row r="15" spans="1:11">
      <c r="A15" s="494" t="s">
        <v>2447</v>
      </c>
      <c r="B15" s="446">
        <v>3.5070000000000001</v>
      </c>
      <c r="E15" s="450"/>
    </row>
    <row r="16" spans="1:11">
      <c r="A16" s="494" t="s">
        <v>2448</v>
      </c>
      <c r="B16" s="446">
        <v>3.5329999999999999</v>
      </c>
      <c r="E16" s="450"/>
    </row>
    <row r="17" spans="1:5">
      <c r="A17" s="494" t="s">
        <v>2449</v>
      </c>
      <c r="B17" s="446">
        <v>3.5339999999999998</v>
      </c>
      <c r="E17" s="450"/>
    </row>
    <row r="18" spans="1:5">
      <c r="A18" s="494" t="s">
        <v>2450</v>
      </c>
      <c r="B18" s="446">
        <v>3.4670000000000001</v>
      </c>
      <c r="E18" s="450"/>
    </row>
    <row r="19" spans="1:5">
      <c r="A19" s="494" t="s">
        <v>2451</v>
      </c>
      <c r="B19" s="446">
        <v>3.46</v>
      </c>
      <c r="E19" s="450"/>
    </row>
    <row r="20" spans="1:5">
      <c r="A20" s="494" t="s">
        <v>2452</v>
      </c>
      <c r="B20" s="446">
        <v>3.403</v>
      </c>
      <c r="E20" s="450"/>
    </row>
    <row r="21" spans="1:5">
      <c r="A21" s="494" t="s">
        <v>2453</v>
      </c>
      <c r="B21" s="446">
        <v>3.4329999999999998</v>
      </c>
      <c r="E21" s="450"/>
    </row>
    <row r="22" spans="1:5">
      <c r="A22" s="494" t="s">
        <v>2454</v>
      </c>
      <c r="B22" s="446">
        <v>3.4350000000000001</v>
      </c>
      <c r="E22" s="450"/>
    </row>
    <row r="23" spans="1:5">
      <c r="A23" s="494" t="s">
        <v>2455</v>
      </c>
      <c r="B23" s="446">
        <v>3.4449999999999998</v>
      </c>
      <c r="E23" s="450"/>
    </row>
    <row r="24" spans="1:5">
      <c r="A24" s="494" t="s">
        <v>2456</v>
      </c>
      <c r="B24" s="446">
        <v>3.4340000000000002</v>
      </c>
      <c r="E24" s="450"/>
    </row>
    <row r="25" spans="1:5">
      <c r="A25" s="494" t="s">
        <v>2457</v>
      </c>
      <c r="B25" s="446">
        <v>3.4390000000000001</v>
      </c>
      <c r="E25" s="450"/>
    </row>
    <row r="26" spans="1:5">
      <c r="A26" s="494" t="s">
        <v>2458</v>
      </c>
      <c r="B26" s="446">
        <v>3.4830000000000001</v>
      </c>
      <c r="E26" s="450"/>
    </row>
    <row r="27" spans="1:5">
      <c r="A27" s="494" t="s">
        <v>2459</v>
      </c>
      <c r="B27" s="446">
        <v>3.4489999999999998</v>
      </c>
      <c r="E27" s="450"/>
    </row>
    <row r="28" spans="1:5">
      <c r="A28" s="494" t="s">
        <v>2460</v>
      </c>
      <c r="B28" s="446">
        <v>3.427</v>
      </c>
      <c r="E28" s="450"/>
    </row>
    <row r="29" spans="1:5">
      <c r="A29" s="494" t="s">
        <v>2461</v>
      </c>
      <c r="B29" s="446">
        <v>3.4329999999999998</v>
      </c>
      <c r="E29" s="450"/>
    </row>
    <row r="30" spans="1:5">
      <c r="A30" s="494" t="s">
        <v>2462</v>
      </c>
      <c r="B30" s="446">
        <v>3.3580000000000001</v>
      </c>
      <c r="E30" s="450"/>
    </row>
    <row r="31" spans="1:5">
      <c r="A31" s="494" t="s">
        <v>2463</v>
      </c>
      <c r="B31" s="446">
        <v>3.39</v>
      </c>
      <c r="E31" s="450"/>
    </row>
    <row r="32" spans="1:5">
      <c r="A32" s="494" t="s">
        <v>2464</v>
      </c>
      <c r="B32" s="446">
        <v>3.4</v>
      </c>
      <c r="E32" s="450"/>
    </row>
    <row r="33" spans="1:5">
      <c r="A33" s="494" t="s">
        <v>2465</v>
      </c>
      <c r="B33" s="446">
        <v>3.395</v>
      </c>
      <c r="E33" s="450"/>
    </row>
    <row r="34" spans="1:5">
      <c r="A34" s="494" t="s">
        <v>2466</v>
      </c>
      <c r="B34" s="446">
        <v>3.4849999999999999</v>
      </c>
      <c r="E34" s="450"/>
    </row>
    <row r="35" spans="1:5">
      <c r="A35" s="494" t="s">
        <v>2467</v>
      </c>
      <c r="B35" s="446">
        <v>3.4910000000000001</v>
      </c>
      <c r="E35" s="450"/>
    </row>
    <row r="36" spans="1:5">
      <c r="A36" s="494" t="s">
        <v>2468</v>
      </c>
      <c r="B36" s="446">
        <v>3.5030000000000001</v>
      </c>
      <c r="E36" s="450"/>
    </row>
    <row r="37" spans="1:5">
      <c r="A37" s="494" t="s">
        <v>2469</v>
      </c>
      <c r="B37" s="446">
        <v>3.4820000000000002</v>
      </c>
      <c r="E37" s="450"/>
    </row>
    <row r="38" spans="1:5">
      <c r="A38" s="494" t="s">
        <v>2470</v>
      </c>
      <c r="B38" s="446">
        <v>3.56</v>
      </c>
      <c r="E38" s="450"/>
    </row>
    <row r="39" spans="1:5">
      <c r="A39" s="494" t="s">
        <v>2471</v>
      </c>
      <c r="B39" s="446">
        <v>3.5259999999999998</v>
      </c>
      <c r="E39" s="450"/>
    </row>
    <row r="40" spans="1:5">
      <c r="A40" s="494" t="s">
        <v>2472</v>
      </c>
      <c r="B40" s="446">
        <v>3.5089999999999999</v>
      </c>
      <c r="E40" s="450"/>
    </row>
    <row r="41" spans="1:5">
      <c r="A41" s="494" t="s">
        <v>2473</v>
      </c>
      <c r="B41" s="446">
        <v>3.5470000000000002</v>
      </c>
      <c r="E41" s="450"/>
    </row>
    <row r="42" spans="1:5">
      <c r="A42" s="494" t="s">
        <v>2474</v>
      </c>
      <c r="B42" s="446">
        <v>3.5590000000000002</v>
      </c>
      <c r="E42" s="450"/>
    </row>
    <row r="43" spans="1:5">
      <c r="A43" s="494" t="s">
        <v>2475</v>
      </c>
      <c r="B43" s="446">
        <v>3.5550000000000002</v>
      </c>
      <c r="E43" s="450"/>
    </row>
    <row r="44" spans="1:5">
      <c r="A44" s="494" t="s">
        <v>2476</v>
      </c>
      <c r="B44" s="446">
        <v>3.5750000000000002</v>
      </c>
      <c r="E44" s="450"/>
    </row>
    <row r="45" spans="1:5">
      <c r="A45" s="494" t="s">
        <v>2477</v>
      </c>
      <c r="B45" s="446">
        <v>3.5950000000000002</v>
      </c>
      <c r="E45" s="450"/>
    </row>
    <row r="46" spans="1:5">
      <c r="A46" s="494" t="s">
        <v>2478</v>
      </c>
      <c r="B46" s="446">
        <v>3.5790000000000002</v>
      </c>
      <c r="E46" s="450"/>
    </row>
    <row r="47" spans="1:5">
      <c r="A47" s="494" t="s">
        <v>2479</v>
      </c>
      <c r="B47" s="446">
        <v>3.5449999999999999</v>
      </c>
      <c r="E47" s="450"/>
    </row>
    <row r="48" spans="1:5">
      <c r="A48" s="494" t="s">
        <v>2480</v>
      </c>
      <c r="B48" s="446">
        <v>3.5670000000000002</v>
      </c>
      <c r="E48" s="450"/>
    </row>
    <row r="49" spans="1:5">
      <c r="A49" s="494" t="s">
        <v>2481</v>
      </c>
      <c r="B49" s="446">
        <v>3.5649999999999999</v>
      </c>
      <c r="E49" s="450"/>
    </row>
    <row r="50" spans="1:5">
      <c r="A50" s="494" t="s">
        <v>2482</v>
      </c>
      <c r="B50" s="446">
        <v>3.5680000000000001</v>
      </c>
      <c r="E50" s="450"/>
    </row>
    <row r="51" spans="1:5">
      <c r="A51" s="494" t="s">
        <v>2483</v>
      </c>
      <c r="B51" s="446">
        <v>3.6120000000000001</v>
      </c>
      <c r="E51" s="450"/>
    </row>
    <row r="52" spans="1:5">
      <c r="A52" s="494" t="s">
        <v>2484</v>
      </c>
      <c r="B52" s="446">
        <v>3.5720000000000001</v>
      </c>
      <c r="E52" s="450"/>
    </row>
    <row r="53" spans="1:5">
      <c r="A53" s="494" t="s">
        <v>2485</v>
      </c>
      <c r="B53" s="446">
        <v>3.613</v>
      </c>
      <c r="E53" s="450"/>
    </row>
    <row r="54" spans="1:5">
      <c r="A54" s="494" t="s">
        <v>2486</v>
      </c>
      <c r="B54" s="446">
        <v>3.6560000000000001</v>
      </c>
      <c r="E54" s="450"/>
    </row>
    <row r="55" spans="1:5">
      <c r="A55" s="494" t="s">
        <v>2487</v>
      </c>
      <c r="B55" s="446">
        <v>3.637</v>
      </c>
      <c r="E55" s="450"/>
    </row>
    <row r="56" spans="1:5">
      <c r="A56" s="494" t="s">
        <v>2488</v>
      </c>
      <c r="B56" s="446">
        <v>3.6469999999999998</v>
      </c>
      <c r="E56" s="450"/>
    </row>
    <row r="57" spans="1:5">
      <c r="A57" s="494" t="s">
        <v>2489</v>
      </c>
      <c r="B57" s="446">
        <v>3.6579999999999999</v>
      </c>
      <c r="E57" s="450"/>
    </row>
    <row r="58" spans="1:5">
      <c r="A58" s="494" t="s">
        <v>2490</v>
      </c>
      <c r="B58" s="446">
        <v>3.7120000000000002</v>
      </c>
      <c r="E58" s="450"/>
    </row>
    <row r="59" spans="1:5">
      <c r="A59" s="494" t="s">
        <v>2491</v>
      </c>
      <c r="B59" s="446">
        <v>3.702</v>
      </c>
      <c r="E59" s="450"/>
    </row>
    <row r="60" spans="1:5">
      <c r="A60" s="494" t="s">
        <v>2492</v>
      </c>
      <c r="B60" s="446">
        <v>3.7280000000000002</v>
      </c>
      <c r="E60" s="450"/>
    </row>
    <row r="61" spans="1:5">
      <c r="A61" s="494" t="s">
        <v>2492</v>
      </c>
      <c r="B61" s="446">
        <v>3.7280000000000002</v>
      </c>
      <c r="E61" s="450"/>
    </row>
    <row r="62" spans="1:5">
      <c r="A62" s="494" t="s">
        <v>2493</v>
      </c>
      <c r="B62" s="446">
        <v>3.7450000000000001</v>
      </c>
      <c r="E62" s="450"/>
    </row>
    <row r="63" spans="1:5">
      <c r="A63" s="494" t="s">
        <v>2494</v>
      </c>
      <c r="B63" s="446">
        <v>3.7480000000000002</v>
      </c>
      <c r="E63" s="450"/>
    </row>
    <row r="64" spans="1:5">
      <c r="A64" s="494" t="s">
        <v>2495</v>
      </c>
      <c r="B64" s="446">
        <v>3.6720000000000002</v>
      </c>
      <c r="E64" s="450"/>
    </row>
    <row r="65" spans="1:5">
      <c r="A65" s="494" t="s">
        <v>2496</v>
      </c>
      <c r="B65" s="446">
        <v>3.6859999999999999</v>
      </c>
      <c r="E65" s="450"/>
    </row>
    <row r="66" spans="1:5">
      <c r="A66" s="494" t="s">
        <v>2496</v>
      </c>
      <c r="B66" s="446">
        <v>3.6859999999999999</v>
      </c>
      <c r="E66" s="450"/>
    </row>
    <row r="67" spans="1:5">
      <c r="A67" s="494" t="s">
        <v>2497</v>
      </c>
      <c r="B67" s="446">
        <v>3.706</v>
      </c>
      <c r="E67" s="450"/>
    </row>
    <row r="68" spans="1:5">
      <c r="A68" s="494" t="s">
        <v>2498</v>
      </c>
      <c r="B68" s="446">
        <v>3.6829999999999998</v>
      </c>
      <c r="E68" s="450"/>
    </row>
    <row r="69" spans="1:5">
      <c r="A69" s="494" t="s">
        <v>2499</v>
      </c>
      <c r="B69" s="446">
        <v>3.6480000000000001</v>
      </c>
      <c r="E69" s="450"/>
    </row>
    <row r="70" spans="1:5">
      <c r="A70" s="494" t="s">
        <v>2500</v>
      </c>
      <c r="B70" s="446">
        <v>3.645</v>
      </c>
      <c r="E70" s="450"/>
    </row>
    <row r="71" spans="1:5">
      <c r="A71" s="494" t="s">
        <v>2501</v>
      </c>
      <c r="B71" s="446">
        <v>3.673</v>
      </c>
      <c r="E71" s="450"/>
    </row>
    <row r="72" spans="1:5">
      <c r="A72" s="494" t="s">
        <v>2502</v>
      </c>
      <c r="B72" s="446">
        <v>3.7120000000000002</v>
      </c>
      <c r="E72" s="450"/>
    </row>
    <row r="73" spans="1:5">
      <c r="A73" s="494" t="s">
        <v>2503</v>
      </c>
      <c r="B73" s="446">
        <v>3.6930000000000001</v>
      </c>
      <c r="E73" s="450"/>
    </row>
    <row r="74" spans="1:5">
      <c r="A74" s="494" t="s">
        <v>2504</v>
      </c>
      <c r="B74" s="446">
        <v>3.6589999999999998</v>
      </c>
      <c r="E74" s="450"/>
    </row>
    <row r="75" spans="1:5">
      <c r="A75" s="494" t="s">
        <v>2505</v>
      </c>
      <c r="B75" s="446">
        <v>3.585</v>
      </c>
      <c r="E75" s="450"/>
    </row>
    <row r="76" spans="1:5">
      <c r="A76" s="494" t="s">
        <v>2506</v>
      </c>
      <c r="B76" s="446">
        <v>3.6640000000000001</v>
      </c>
      <c r="E76" s="450"/>
    </row>
    <row r="77" spans="1:5">
      <c r="A77" s="494" t="s">
        <v>2507</v>
      </c>
      <c r="B77" s="446">
        <v>3.6419999999999999</v>
      </c>
      <c r="E77" s="450"/>
    </row>
    <row r="78" spans="1:5">
      <c r="A78" s="494" t="s">
        <v>2508</v>
      </c>
      <c r="B78" s="446">
        <v>3.6619999999999999</v>
      </c>
      <c r="E78" s="450"/>
    </row>
    <row r="79" spans="1:5">
      <c r="A79" s="494" t="s">
        <v>2509</v>
      </c>
      <c r="B79" s="446">
        <v>3.6459999999999999</v>
      </c>
      <c r="E79" s="450"/>
    </row>
    <row r="80" spans="1:5">
      <c r="A80" s="494" t="s">
        <v>2510</v>
      </c>
      <c r="B80" s="446">
        <v>3.6880000000000002</v>
      </c>
      <c r="E80" s="450"/>
    </row>
    <row r="81" spans="1:5">
      <c r="A81" s="494" t="s">
        <v>2511</v>
      </c>
      <c r="B81" s="446">
        <v>3.7330000000000001</v>
      </c>
      <c r="E81" s="450"/>
    </row>
    <row r="82" spans="1:5">
      <c r="A82" s="494" t="s">
        <v>2512</v>
      </c>
      <c r="B82" s="446">
        <v>3.6120000000000001</v>
      </c>
      <c r="E82" s="450"/>
    </row>
    <row r="83" spans="1:5">
      <c r="A83" s="494" t="s">
        <v>2513</v>
      </c>
      <c r="B83" s="446">
        <v>3.6040000000000001</v>
      </c>
      <c r="E83" s="450"/>
    </row>
    <row r="84" spans="1:5">
      <c r="A84" s="494" t="s">
        <v>2514</v>
      </c>
      <c r="B84" s="446">
        <v>3.6619999999999999</v>
      </c>
      <c r="E84" s="450"/>
    </row>
    <row r="85" spans="1:5">
      <c r="A85" s="494" t="s">
        <v>2515</v>
      </c>
      <c r="B85" s="446">
        <v>3.63</v>
      </c>
      <c r="E85" s="450"/>
    </row>
    <row r="86" spans="1:5">
      <c r="A86" s="494" t="s">
        <v>2516</v>
      </c>
      <c r="B86" s="446">
        <v>3.63</v>
      </c>
      <c r="E86" s="450"/>
    </row>
    <row r="87" spans="1:5">
      <c r="A87" s="494" t="s">
        <v>2517</v>
      </c>
      <c r="B87" s="446">
        <v>3.6309999999999998</v>
      </c>
      <c r="E87" s="450"/>
    </row>
    <row r="88" spans="1:5">
      <c r="A88" s="494" t="s">
        <v>2518</v>
      </c>
      <c r="B88" s="446">
        <v>3.633</v>
      </c>
      <c r="E88" s="450"/>
    </row>
    <row r="89" spans="1:5">
      <c r="A89" s="494" t="s">
        <v>2519</v>
      </c>
      <c r="B89" s="446">
        <v>3.6360000000000001</v>
      </c>
      <c r="E89" s="450"/>
    </row>
    <row r="90" spans="1:5">
      <c r="A90" s="494" t="s">
        <v>2520</v>
      </c>
      <c r="B90" s="446">
        <v>3.6429999999999998</v>
      </c>
      <c r="E90" s="450"/>
    </row>
    <row r="91" spans="1:5">
      <c r="A91" s="494" t="s">
        <v>2332</v>
      </c>
      <c r="B91" s="446">
        <v>3.63</v>
      </c>
      <c r="E91" s="450"/>
    </row>
    <row r="92" spans="1:5">
      <c r="A92" s="494" t="s">
        <v>2521</v>
      </c>
      <c r="B92" s="446">
        <v>3.653</v>
      </c>
      <c r="E92" s="450"/>
    </row>
    <row r="93" spans="1:5">
      <c r="A93" s="494" t="s">
        <v>2522</v>
      </c>
      <c r="B93" s="446">
        <v>3.6480000000000001</v>
      </c>
      <c r="E93" s="450"/>
    </row>
    <row r="94" spans="1:5">
      <c r="A94" s="494" t="s">
        <v>2523</v>
      </c>
      <c r="B94" s="446">
        <v>3.6589999999999998</v>
      </c>
      <c r="E94" s="450"/>
    </row>
    <row r="95" spans="1:5">
      <c r="A95" s="494" t="s">
        <v>2524</v>
      </c>
      <c r="B95" s="446">
        <v>3.669</v>
      </c>
      <c r="E95" s="450"/>
    </row>
    <row r="96" spans="1:5">
      <c r="A96" s="494" t="s">
        <v>2525</v>
      </c>
      <c r="B96" s="446">
        <v>3.6970000000000001</v>
      </c>
      <c r="E96" s="450"/>
    </row>
    <row r="97" spans="1:5">
      <c r="A97" s="494" t="s">
        <v>2526</v>
      </c>
      <c r="B97" s="446">
        <v>3.6909999999999998</v>
      </c>
      <c r="E97" s="450"/>
    </row>
    <row r="98" spans="1:5">
      <c r="A98" s="494" t="s">
        <v>2527</v>
      </c>
      <c r="B98" s="446">
        <v>3.6909999999999998</v>
      </c>
      <c r="E98" s="450"/>
    </row>
    <row r="99" spans="1:5">
      <c r="A99" s="494" t="s">
        <v>2528</v>
      </c>
      <c r="B99" s="446">
        <v>3.7080000000000002</v>
      </c>
      <c r="E99" s="450"/>
    </row>
    <row r="100" spans="1:5">
      <c r="A100" s="494" t="s">
        <v>2529</v>
      </c>
      <c r="B100" s="446">
        <v>3.6970000000000001</v>
      </c>
      <c r="E100" s="450"/>
    </row>
    <row r="101" spans="1:5">
      <c r="A101" s="494" t="s">
        <v>2530</v>
      </c>
      <c r="B101" s="446">
        <v>3.6240000000000001</v>
      </c>
      <c r="E101" s="450"/>
    </row>
    <row r="102" spans="1:5">
      <c r="A102" s="494" t="s">
        <v>2531</v>
      </c>
      <c r="B102" s="446">
        <v>3.6110000000000002</v>
      </c>
      <c r="E102" s="450"/>
    </row>
    <row r="103" spans="1:5">
      <c r="A103" s="494" t="s">
        <v>2532</v>
      </c>
      <c r="B103" s="446">
        <v>3.601</v>
      </c>
      <c r="E103" s="450"/>
    </row>
    <row r="104" spans="1:5">
      <c r="A104" s="494" t="s">
        <v>2533</v>
      </c>
      <c r="B104" s="446">
        <v>3.57</v>
      </c>
      <c r="E104" s="450"/>
    </row>
    <row r="105" spans="1:5">
      <c r="A105" s="494" t="s">
        <v>2534</v>
      </c>
      <c r="B105" s="446">
        <v>3.5470000000000002</v>
      </c>
      <c r="E105" s="450"/>
    </row>
    <row r="106" spans="1:5">
      <c r="A106" s="494" t="s">
        <v>2535</v>
      </c>
      <c r="B106" s="446">
        <v>3.5110000000000001</v>
      </c>
      <c r="E106" s="450"/>
    </row>
    <row r="107" spans="1:5">
      <c r="A107" s="494" t="s">
        <v>2536</v>
      </c>
      <c r="B107" s="446">
        <v>3.53</v>
      </c>
      <c r="E107" s="450"/>
    </row>
    <row r="108" spans="1:5">
      <c r="A108" s="494" t="s">
        <v>2537</v>
      </c>
      <c r="B108" s="446">
        <v>3.4609999999999999</v>
      </c>
      <c r="E108" s="450"/>
    </row>
    <row r="109" spans="1:5">
      <c r="A109" s="494" t="s">
        <v>2538</v>
      </c>
      <c r="B109" s="446">
        <v>3.42</v>
      </c>
      <c r="E109" s="450"/>
    </row>
    <row r="110" spans="1:5">
      <c r="A110" s="494" t="s">
        <v>2539</v>
      </c>
      <c r="B110" s="446">
        <v>3.4430000000000001</v>
      </c>
      <c r="E110" s="450"/>
    </row>
    <row r="111" spans="1:5">
      <c r="A111" s="494" t="s">
        <v>2540</v>
      </c>
      <c r="B111" s="446">
        <v>3.468</v>
      </c>
      <c r="E111" s="450"/>
    </row>
    <row r="112" spans="1:5">
      <c r="A112" s="494" t="s">
        <v>2541</v>
      </c>
      <c r="B112" s="446">
        <v>3.4289999999999998</v>
      </c>
      <c r="E112" s="450"/>
    </row>
    <row r="113" spans="1:5">
      <c r="A113" s="494" t="s">
        <v>2542</v>
      </c>
      <c r="B113" s="446">
        <v>3.4409999999999998</v>
      </c>
      <c r="E113" s="450"/>
    </row>
    <row r="114" spans="1:5">
      <c r="A114" s="494" t="s">
        <v>2543</v>
      </c>
      <c r="B114" s="446">
        <v>3.4769999999999999</v>
      </c>
      <c r="E114" s="450"/>
    </row>
    <row r="115" spans="1:5">
      <c r="A115" s="494" t="s">
        <v>2544</v>
      </c>
      <c r="B115" s="446">
        <v>3.4449999999999998</v>
      </c>
      <c r="E115" s="450"/>
    </row>
    <row r="116" spans="1:5">
      <c r="A116" s="494" t="s">
        <v>2545</v>
      </c>
      <c r="B116" s="446">
        <v>3.44</v>
      </c>
      <c r="E116" s="450"/>
    </row>
    <row r="117" spans="1:5">
      <c r="A117" s="494" t="s">
        <v>2331</v>
      </c>
      <c r="B117" s="446">
        <v>3.4420000000000002</v>
      </c>
      <c r="E117" s="450"/>
    </row>
    <row r="118" spans="1:5">
      <c r="A118" s="494" t="s">
        <v>2546</v>
      </c>
      <c r="B118" s="446">
        <v>3.4119999999999999</v>
      </c>
      <c r="E118" s="450"/>
    </row>
    <row r="119" spans="1:5">
      <c r="A119" s="494" t="s">
        <v>2547</v>
      </c>
      <c r="B119" s="446">
        <v>3.4670000000000001</v>
      </c>
      <c r="E119" s="450"/>
    </row>
    <row r="120" spans="1:5">
      <c r="A120" s="494" t="s">
        <v>2548</v>
      </c>
      <c r="B120" s="446">
        <v>3.504</v>
      </c>
      <c r="E120" s="450"/>
    </row>
    <row r="121" spans="1:5">
      <c r="A121" s="494" t="s">
        <v>2549</v>
      </c>
      <c r="B121" s="446">
        <v>3.5070000000000001</v>
      </c>
      <c r="E121" s="450"/>
    </row>
    <row r="122" spans="1:5">
      <c r="A122" s="494" t="s">
        <v>2550</v>
      </c>
      <c r="B122" s="446">
        <v>3.5129999999999999</v>
      </c>
      <c r="E122" s="450"/>
    </row>
    <row r="123" spans="1:5">
      <c r="A123" s="494" t="s">
        <v>2551</v>
      </c>
      <c r="B123" s="446">
        <v>3.4670000000000001</v>
      </c>
      <c r="E123" s="450"/>
    </row>
    <row r="124" spans="1:5">
      <c r="A124" s="494" t="s">
        <v>2552</v>
      </c>
      <c r="B124" s="446">
        <v>3.4489999999999998</v>
      </c>
      <c r="E124" s="450"/>
    </row>
    <row r="125" spans="1:5">
      <c r="A125" s="494" t="s">
        <v>2553</v>
      </c>
      <c r="B125" s="446">
        <v>3.4670000000000001</v>
      </c>
      <c r="E125" s="450"/>
    </row>
    <row r="126" spans="1:5">
      <c r="A126" s="494" t="s">
        <v>2554</v>
      </c>
      <c r="B126" s="446">
        <v>3.4129999999999998</v>
      </c>
      <c r="E126" s="450"/>
    </row>
    <row r="127" spans="1:5">
      <c r="A127" s="494" t="s">
        <v>2555</v>
      </c>
      <c r="B127" s="446">
        <v>3.4540000000000002</v>
      </c>
      <c r="E127" s="450"/>
    </row>
    <row r="128" spans="1:5">
      <c r="A128" s="494" t="s">
        <v>2556</v>
      </c>
      <c r="B128" s="446">
        <v>3.4660000000000002</v>
      </c>
      <c r="E128" s="450"/>
    </row>
    <row r="129" spans="1:5">
      <c r="A129" s="494" t="s">
        <v>2557</v>
      </c>
      <c r="B129" s="446">
        <v>3.423</v>
      </c>
      <c r="E129" s="450"/>
    </row>
    <row r="130" spans="1:5">
      <c r="A130" s="494" t="s">
        <v>2558</v>
      </c>
      <c r="B130" s="446">
        <v>3.4409999999999998</v>
      </c>
      <c r="E130" s="450"/>
    </row>
    <row r="131" spans="1:5">
      <c r="A131" s="494" t="s">
        <v>2559</v>
      </c>
      <c r="B131" s="446">
        <v>3.5070000000000001</v>
      </c>
      <c r="E131" s="450"/>
    </row>
    <row r="132" spans="1:5">
      <c r="A132" s="494" t="s">
        <v>2560</v>
      </c>
      <c r="B132" s="446">
        <v>3.4710000000000001</v>
      </c>
      <c r="E132" s="450"/>
    </row>
    <row r="133" spans="1:5">
      <c r="A133" s="494" t="s">
        <v>2561</v>
      </c>
      <c r="B133" s="446">
        <v>3.4969999999999999</v>
      </c>
      <c r="E133" s="450"/>
    </row>
    <row r="134" spans="1:5">
      <c r="A134" s="494" t="s">
        <v>2562</v>
      </c>
      <c r="B134" s="446">
        <v>3.484</v>
      </c>
      <c r="E134" s="450"/>
    </row>
    <row r="135" spans="1:5">
      <c r="A135" s="494" t="s">
        <v>2563</v>
      </c>
      <c r="B135" s="446">
        <v>3.5579999999999998</v>
      </c>
      <c r="E135" s="450"/>
    </row>
    <row r="136" spans="1:5">
      <c r="A136" s="494" t="s">
        <v>2564</v>
      </c>
      <c r="B136" s="446">
        <v>3.4889999999999999</v>
      </c>
      <c r="E136" s="450"/>
    </row>
    <row r="137" spans="1:5">
      <c r="A137" s="494" t="s">
        <v>2565</v>
      </c>
      <c r="B137" s="446">
        <v>3.5670000000000002</v>
      </c>
      <c r="E137" s="450"/>
    </row>
    <row r="138" spans="1:5">
      <c r="A138" s="494" t="s">
        <v>2566</v>
      </c>
      <c r="B138" s="446">
        <v>3.64</v>
      </c>
      <c r="E138" s="450"/>
    </row>
    <row r="139" spans="1:5">
      <c r="A139" s="494" t="s">
        <v>2567</v>
      </c>
      <c r="B139" s="446">
        <v>3.62</v>
      </c>
      <c r="E139" s="450"/>
    </row>
    <row r="140" spans="1:5">
      <c r="A140" s="494" t="s">
        <v>2568</v>
      </c>
      <c r="B140" s="446">
        <v>3.5259999999999998</v>
      </c>
      <c r="E140" s="450"/>
    </row>
    <row r="141" spans="1:5">
      <c r="A141" s="494" t="s">
        <v>2569</v>
      </c>
      <c r="B141" s="446">
        <v>3.536</v>
      </c>
      <c r="E141" s="450"/>
    </row>
    <row r="142" spans="1:5">
      <c r="A142" s="494" t="s">
        <v>2570</v>
      </c>
      <c r="B142" s="446">
        <v>3.569</v>
      </c>
      <c r="E142" s="450"/>
    </row>
    <row r="143" spans="1:5">
      <c r="A143" s="494" t="s">
        <v>2571</v>
      </c>
      <c r="B143" s="446">
        <v>3.5430000000000001</v>
      </c>
      <c r="E143" s="450"/>
    </row>
    <row r="144" spans="1:5">
      <c r="A144" s="494" t="s">
        <v>2572</v>
      </c>
      <c r="B144" s="446">
        <v>3.556</v>
      </c>
      <c r="E144" s="450"/>
    </row>
    <row r="145" spans="1:5">
      <c r="A145" s="494" t="s">
        <v>2573</v>
      </c>
      <c r="B145" s="446">
        <v>3.496</v>
      </c>
      <c r="E145" s="450"/>
    </row>
    <row r="146" spans="1:5">
      <c r="A146" s="494" t="s">
        <v>2574</v>
      </c>
      <c r="B146" s="446">
        <v>3.4980000000000002</v>
      </c>
      <c r="E146" s="450"/>
    </row>
    <row r="147" spans="1:5">
      <c r="A147" s="494" t="s">
        <v>2575</v>
      </c>
      <c r="B147" s="446">
        <v>3.5350000000000001</v>
      </c>
      <c r="E147" s="450"/>
    </row>
    <row r="148" spans="1:5">
      <c r="A148" s="494" t="s">
        <v>2576</v>
      </c>
      <c r="B148" s="446">
        <v>3.556</v>
      </c>
      <c r="E148" s="450"/>
    </row>
    <row r="149" spans="1:5">
      <c r="A149" s="494" t="s">
        <v>2577</v>
      </c>
      <c r="B149" s="446">
        <v>3.532</v>
      </c>
      <c r="E149" s="450"/>
    </row>
    <row r="150" spans="1:5">
      <c r="A150" s="494" t="s">
        <v>2578</v>
      </c>
      <c r="B150" s="446">
        <v>3.548</v>
      </c>
      <c r="E150" s="450"/>
    </row>
    <row r="151" spans="1:5">
      <c r="A151" s="494" t="s">
        <v>2579</v>
      </c>
      <c r="B151" s="446">
        <v>3.5209999999999999</v>
      </c>
      <c r="E151" s="450"/>
    </row>
    <row r="152" spans="1:5">
      <c r="A152" s="494" t="s">
        <v>2580</v>
      </c>
      <c r="B152" s="446">
        <v>3.4980000000000002</v>
      </c>
      <c r="E152" s="450"/>
    </row>
    <row r="153" spans="1:5">
      <c r="A153" s="494" t="s">
        <v>2581</v>
      </c>
      <c r="B153" s="446">
        <v>3.5089999999999999</v>
      </c>
      <c r="E153" s="450"/>
    </row>
    <row r="154" spans="1:5">
      <c r="A154" s="494" t="s">
        <v>2582</v>
      </c>
      <c r="B154" s="446">
        <v>3.4620000000000002</v>
      </c>
      <c r="E154" s="450"/>
    </row>
    <row r="155" spans="1:5">
      <c r="A155" s="494" t="s">
        <v>2583</v>
      </c>
      <c r="B155" s="446">
        <v>3.3420000000000001</v>
      </c>
      <c r="E155" s="450"/>
    </row>
    <row r="156" spans="1:5">
      <c r="A156" s="494" t="s">
        <v>2584</v>
      </c>
      <c r="B156" s="446">
        <v>3.3660000000000001</v>
      </c>
      <c r="E156" s="450"/>
    </row>
    <row r="157" spans="1:5">
      <c r="A157" s="494" t="s">
        <v>2585</v>
      </c>
      <c r="B157" s="446">
        <v>3.3839999999999999</v>
      </c>
      <c r="E157" s="450"/>
    </row>
    <row r="158" spans="1:5">
      <c r="A158" s="494" t="s">
        <v>2586</v>
      </c>
      <c r="B158" s="446">
        <v>3.4159999999999999</v>
      </c>
      <c r="E158" s="450"/>
    </row>
    <row r="159" spans="1:5">
      <c r="A159" s="494" t="s">
        <v>2587</v>
      </c>
      <c r="B159" s="446">
        <v>3.4580000000000002</v>
      </c>
      <c r="E159" s="450"/>
    </row>
    <row r="160" spans="1:5">
      <c r="A160" s="494" t="s">
        <v>2588</v>
      </c>
      <c r="B160" s="446">
        <v>3.4129999999999998</v>
      </c>
      <c r="E160" s="450"/>
    </row>
    <row r="161" spans="1:5">
      <c r="A161" s="494" t="s">
        <v>2589</v>
      </c>
      <c r="B161" s="446">
        <v>3.4460000000000002</v>
      </c>
      <c r="E161" s="450"/>
    </row>
    <row r="162" spans="1:5">
      <c r="A162" s="494" t="s">
        <v>2590</v>
      </c>
      <c r="B162" s="446">
        <v>3.4489999999999998</v>
      </c>
      <c r="E162" s="450"/>
    </row>
    <row r="163" spans="1:5">
      <c r="A163" s="494" t="s">
        <v>2591</v>
      </c>
      <c r="B163" s="446">
        <v>3.399</v>
      </c>
      <c r="E163" s="450"/>
    </row>
    <row r="164" spans="1:5">
      <c r="A164" s="494" t="s">
        <v>2592</v>
      </c>
      <c r="B164" s="446">
        <v>3.3969999999999998</v>
      </c>
      <c r="E164" s="450"/>
    </row>
    <row r="165" spans="1:5">
      <c r="A165" s="494" t="s">
        <v>2593</v>
      </c>
      <c r="B165" s="446">
        <v>3.4729999999999999</v>
      </c>
      <c r="E165" s="450"/>
    </row>
    <row r="166" spans="1:5">
      <c r="A166" s="494" t="s">
        <v>2594</v>
      </c>
      <c r="B166" s="446">
        <v>3.4169999999999998</v>
      </c>
      <c r="E166" s="450"/>
    </row>
    <row r="167" spans="1:5">
      <c r="A167" s="494" t="s">
        <v>2595</v>
      </c>
      <c r="B167" s="446">
        <v>3.4649999999999999</v>
      </c>
      <c r="E167" s="450"/>
    </row>
    <row r="168" spans="1:5">
      <c r="A168" s="494" t="s">
        <v>2596</v>
      </c>
      <c r="B168" s="446">
        <v>3.492</v>
      </c>
      <c r="E168" s="450"/>
    </row>
    <row r="169" spans="1:5">
      <c r="A169" s="494" t="s">
        <v>2597</v>
      </c>
      <c r="B169" s="446">
        <v>3.448</v>
      </c>
      <c r="E169" s="450"/>
    </row>
    <row r="170" spans="1:5">
      <c r="A170" s="494" t="s">
        <v>2598</v>
      </c>
      <c r="B170" s="446">
        <v>3.4</v>
      </c>
      <c r="E170" s="450"/>
    </row>
    <row r="171" spans="1:5">
      <c r="A171" s="494" t="s">
        <v>2599</v>
      </c>
      <c r="B171" s="446">
        <v>3.448</v>
      </c>
      <c r="E171" s="450"/>
    </row>
    <row r="172" spans="1:5">
      <c r="A172" s="494" t="s">
        <v>2600</v>
      </c>
      <c r="B172" s="446">
        <v>3.4630000000000001</v>
      </c>
      <c r="E172" s="450"/>
    </row>
    <row r="173" spans="1:5">
      <c r="A173" s="494" t="s">
        <v>2601</v>
      </c>
      <c r="B173" s="446">
        <v>3.4729999999999999</v>
      </c>
      <c r="E173" s="450"/>
    </row>
    <row r="174" spans="1:5">
      <c r="A174" s="494" t="s">
        <v>2602</v>
      </c>
      <c r="B174" s="446">
        <v>3.45</v>
      </c>
      <c r="E174" s="450"/>
    </row>
    <row r="175" spans="1:5">
      <c r="A175" s="494" t="s">
        <v>2603</v>
      </c>
      <c r="B175" s="446">
        <v>3.431</v>
      </c>
      <c r="E175" s="450"/>
    </row>
    <row r="176" spans="1:5">
      <c r="A176" s="494" t="s">
        <v>2604</v>
      </c>
      <c r="B176" s="446">
        <v>3.4670000000000001</v>
      </c>
      <c r="E176" s="450"/>
    </row>
    <row r="177" spans="1:5">
      <c r="A177" s="494" t="s">
        <v>2605</v>
      </c>
      <c r="B177" s="446">
        <v>3.4740000000000002</v>
      </c>
      <c r="E177" s="450"/>
    </row>
    <row r="178" spans="1:5">
      <c r="A178" s="494" t="s">
        <v>2606</v>
      </c>
      <c r="B178" s="446">
        <v>3.5129999999999999</v>
      </c>
      <c r="E178" s="450"/>
    </row>
    <row r="179" spans="1:5">
      <c r="A179" s="494" t="s">
        <v>2607</v>
      </c>
      <c r="B179" s="446">
        <v>3.5270000000000001</v>
      </c>
      <c r="E179" s="450"/>
    </row>
    <row r="180" spans="1:5">
      <c r="A180" s="494" t="s">
        <v>2608</v>
      </c>
      <c r="B180" s="446">
        <v>3.5539999999999998</v>
      </c>
      <c r="E180" s="450"/>
    </row>
    <row r="181" spans="1:5">
      <c r="A181" s="494" t="s">
        <v>2609</v>
      </c>
      <c r="B181" s="446">
        <v>3.5270000000000001</v>
      </c>
      <c r="E181" s="450"/>
    </row>
    <row r="182" spans="1:5">
      <c r="A182" s="494" t="s">
        <v>2610</v>
      </c>
      <c r="B182" s="446">
        <v>3.5409999999999999</v>
      </c>
      <c r="E182" s="450"/>
    </row>
    <row r="183" spans="1:5">
      <c r="A183" s="494" t="s">
        <v>2611</v>
      </c>
      <c r="B183" s="446">
        <v>3.5390000000000001</v>
      </c>
      <c r="E183" s="450"/>
    </row>
    <row r="184" spans="1:5">
      <c r="A184" s="494" t="s">
        <v>2612</v>
      </c>
      <c r="B184" s="446">
        <v>3.5760000000000001</v>
      </c>
      <c r="E184" s="450"/>
    </row>
    <row r="185" spans="1:5">
      <c r="A185" s="494" t="s">
        <v>2613</v>
      </c>
      <c r="B185" s="446">
        <v>3.6040000000000001</v>
      </c>
      <c r="E185" s="450"/>
    </row>
    <row r="186" spans="1:5">
      <c r="A186" s="494" t="s">
        <v>2614</v>
      </c>
      <c r="B186" s="446">
        <v>3.5990000000000002</v>
      </c>
      <c r="E186" s="450"/>
    </row>
    <row r="187" spans="1:5">
      <c r="A187" s="494" t="s">
        <v>2615</v>
      </c>
      <c r="B187" s="446">
        <v>3.5059999999999998</v>
      </c>
      <c r="E187" s="450"/>
    </row>
    <row r="188" spans="1:5">
      <c r="A188" s="494" t="s">
        <v>2616</v>
      </c>
      <c r="B188" s="446">
        <v>3.423</v>
      </c>
      <c r="E188" s="450"/>
    </row>
    <row r="189" spans="1:5">
      <c r="A189" s="494" t="s">
        <v>2617</v>
      </c>
      <c r="B189" s="446">
        <v>3.4460000000000002</v>
      </c>
      <c r="E189" s="450"/>
    </row>
    <row r="190" spans="1:5">
      <c r="A190" s="494" t="s">
        <v>2618</v>
      </c>
      <c r="B190" s="446">
        <v>3.4809999999999999</v>
      </c>
      <c r="E190" s="450"/>
    </row>
    <row r="191" spans="1:5">
      <c r="A191" s="494" t="s">
        <v>2619</v>
      </c>
      <c r="B191" s="446">
        <v>3.5750000000000002</v>
      </c>
      <c r="E191" s="450"/>
    </row>
    <row r="192" spans="1:5">
      <c r="A192" s="494" t="s">
        <v>2620</v>
      </c>
      <c r="B192" s="446">
        <v>3.5760000000000001</v>
      </c>
      <c r="E192" s="450"/>
    </row>
    <row r="193" spans="1:5">
      <c r="A193" s="494" t="s">
        <v>2621</v>
      </c>
      <c r="B193" s="446">
        <v>3.5990000000000002</v>
      </c>
      <c r="E193" s="450"/>
    </row>
    <row r="194" spans="1:5">
      <c r="A194" s="494" t="s">
        <v>2622</v>
      </c>
      <c r="B194" s="446">
        <v>3.5289999999999999</v>
      </c>
      <c r="E194" s="450"/>
    </row>
    <row r="195" spans="1:5">
      <c r="A195" s="494" t="s">
        <v>2623</v>
      </c>
      <c r="B195" s="446">
        <v>3.4809999999999999</v>
      </c>
      <c r="E195" s="450"/>
    </row>
    <row r="196" spans="1:5">
      <c r="A196" s="494" t="s">
        <v>2624</v>
      </c>
      <c r="B196" s="446">
        <v>3.5960000000000001</v>
      </c>
      <c r="E196" s="450"/>
    </row>
    <row r="197" spans="1:5">
      <c r="A197" s="494" t="s">
        <v>2625</v>
      </c>
      <c r="B197" s="446">
        <v>3.5289999999999999</v>
      </c>
      <c r="E197" s="450"/>
    </row>
    <row r="198" spans="1:5">
      <c r="A198" s="494" t="s">
        <v>2626</v>
      </c>
      <c r="B198" s="446">
        <v>3.5139999999999998</v>
      </c>
      <c r="E198" s="450"/>
    </row>
    <row r="199" spans="1:5">
      <c r="A199" s="494" t="s">
        <v>2627</v>
      </c>
      <c r="B199" s="446">
        <v>3.5430000000000001</v>
      </c>
      <c r="E199" s="450"/>
    </row>
    <row r="200" spans="1:5">
      <c r="A200" s="494" t="s">
        <v>2628</v>
      </c>
      <c r="B200" s="446">
        <v>3.5</v>
      </c>
      <c r="E200" s="450"/>
    </row>
    <row r="201" spans="1:5">
      <c r="A201" s="494" t="s">
        <v>2629</v>
      </c>
      <c r="B201" s="446">
        <v>3.431</v>
      </c>
      <c r="E201" s="450"/>
    </row>
    <row r="202" spans="1:5">
      <c r="A202" s="494" t="s">
        <v>2630</v>
      </c>
      <c r="B202" s="446">
        <v>3.496</v>
      </c>
      <c r="E202" s="450"/>
    </row>
    <row r="203" spans="1:5">
      <c r="A203" s="494" t="s">
        <v>2631</v>
      </c>
      <c r="B203" s="446">
        <v>3.4550000000000001</v>
      </c>
      <c r="E203" s="450"/>
    </row>
    <row r="204" spans="1:5">
      <c r="A204" s="494" t="s">
        <v>2632</v>
      </c>
      <c r="B204" s="446">
        <v>3.456</v>
      </c>
      <c r="E204" s="450"/>
    </row>
    <row r="205" spans="1:5">
      <c r="A205" s="494" t="s">
        <v>2633</v>
      </c>
      <c r="B205" s="446">
        <v>3.4820000000000002</v>
      </c>
      <c r="E205" s="450"/>
    </row>
    <row r="206" spans="1:5">
      <c r="A206" s="494" t="s">
        <v>2634</v>
      </c>
      <c r="B206" s="446">
        <v>3.5019999999999998</v>
      </c>
      <c r="E206" s="450"/>
    </row>
    <row r="207" spans="1:5">
      <c r="A207" s="494" t="s">
        <v>2635</v>
      </c>
      <c r="B207" s="446">
        <v>3.5009999999999999</v>
      </c>
      <c r="E207" s="450"/>
    </row>
    <row r="208" spans="1:5">
      <c r="A208" s="494" t="s">
        <v>2636</v>
      </c>
      <c r="B208" s="446">
        <v>3.5739999999999998</v>
      </c>
      <c r="E208" s="450"/>
    </row>
    <row r="209" spans="1:5">
      <c r="A209" s="494" t="s">
        <v>2637</v>
      </c>
      <c r="B209" s="446">
        <v>3.524</v>
      </c>
      <c r="E209" s="450"/>
    </row>
    <row r="210" spans="1:5">
      <c r="A210" s="494" t="s">
        <v>2638</v>
      </c>
      <c r="B210" s="446">
        <v>3.4849999999999999</v>
      </c>
      <c r="E210" s="450"/>
    </row>
    <row r="211" spans="1:5">
      <c r="A211" s="494" t="s">
        <v>2639</v>
      </c>
      <c r="B211" s="446">
        <v>3.5009999999999999</v>
      </c>
      <c r="E211" s="450"/>
    </row>
    <row r="212" spans="1:5">
      <c r="A212" s="494" t="s">
        <v>2640</v>
      </c>
      <c r="B212" s="446">
        <v>3.4279999999999999</v>
      </c>
      <c r="E212" s="450"/>
    </row>
    <row r="213" spans="1:5">
      <c r="A213" s="494" t="s">
        <v>2641</v>
      </c>
      <c r="B213" s="446">
        <v>3.4729999999999999</v>
      </c>
      <c r="E213" s="450"/>
    </row>
    <row r="214" spans="1:5">
      <c r="A214" s="494" t="s">
        <v>2642</v>
      </c>
      <c r="B214" s="446">
        <v>3.3980000000000001</v>
      </c>
      <c r="E214" s="450"/>
    </row>
    <row r="215" spans="1:5">
      <c r="A215" s="494" t="s">
        <v>2643</v>
      </c>
      <c r="B215" s="446">
        <v>3.343</v>
      </c>
      <c r="E215" s="450"/>
    </row>
    <row r="216" spans="1:5">
      <c r="A216" s="494" t="s">
        <v>2644</v>
      </c>
      <c r="B216" s="446">
        <v>3.262</v>
      </c>
      <c r="E216" s="450"/>
    </row>
    <row r="217" spans="1:5">
      <c r="A217" s="494" t="s">
        <v>2645</v>
      </c>
      <c r="B217" s="446">
        <v>3.2410000000000001</v>
      </c>
      <c r="E217" s="450"/>
    </row>
    <row r="218" spans="1:5">
      <c r="A218" s="494" t="s">
        <v>2646</v>
      </c>
      <c r="B218" s="446">
        <v>3.2669999999999999</v>
      </c>
      <c r="E218" s="450"/>
    </row>
    <row r="219" spans="1:5">
      <c r="A219" s="494" t="s">
        <v>2647</v>
      </c>
      <c r="B219" s="446">
        <v>3.2629999999999999</v>
      </c>
      <c r="E219" s="450"/>
    </row>
    <row r="220" spans="1:5">
      <c r="A220" s="494" t="s">
        <v>2648</v>
      </c>
      <c r="B220" s="446">
        <v>3.2639999999999998</v>
      </c>
      <c r="E220" s="450"/>
    </row>
    <row r="221" spans="1:5">
      <c r="A221" s="494" t="s">
        <v>2649</v>
      </c>
      <c r="B221" s="446">
        <v>3.3319999999999999</v>
      </c>
      <c r="E221" s="450"/>
    </row>
    <row r="222" spans="1:5">
      <c r="A222" s="494" t="s">
        <v>2649</v>
      </c>
      <c r="B222" s="446">
        <v>3.3319999999999999</v>
      </c>
      <c r="E222" s="450"/>
    </row>
    <row r="223" spans="1:5">
      <c r="A223" s="494" t="s">
        <v>2650</v>
      </c>
      <c r="B223" s="446">
        <v>3.2989999999999999</v>
      </c>
      <c r="E223" s="450"/>
    </row>
    <row r="224" spans="1:5">
      <c r="A224" s="494" t="s">
        <v>2651</v>
      </c>
      <c r="B224" s="446">
        <v>3.347</v>
      </c>
      <c r="E224" s="450"/>
    </row>
    <row r="225" spans="1:5">
      <c r="A225" s="494" t="s">
        <v>2652</v>
      </c>
      <c r="B225" s="446">
        <v>3.3450000000000002</v>
      </c>
      <c r="E225" s="450"/>
    </row>
    <row r="226" spans="1:5">
      <c r="A226" s="494" t="s">
        <v>2653</v>
      </c>
      <c r="B226" s="446">
        <v>3.3119999999999998</v>
      </c>
      <c r="E226" s="450"/>
    </row>
    <row r="227" spans="1:5">
      <c r="A227" s="494" t="s">
        <v>2654</v>
      </c>
      <c r="B227" s="446">
        <v>3.2450000000000001</v>
      </c>
      <c r="E227" s="450"/>
    </row>
    <row r="228" spans="1:5">
      <c r="A228" s="494" t="s">
        <v>2655</v>
      </c>
      <c r="B228" s="446">
        <v>3.3210000000000002</v>
      </c>
      <c r="E228" s="450"/>
    </row>
    <row r="229" spans="1:5">
      <c r="A229" s="494" t="s">
        <v>2656</v>
      </c>
      <c r="B229" s="446">
        <v>3.3490000000000002</v>
      </c>
      <c r="E229" s="450"/>
    </row>
    <row r="230" spans="1:5">
      <c r="A230" s="494" t="s">
        <v>2657</v>
      </c>
      <c r="B230" s="446">
        <v>3.3279999999999998</v>
      </c>
      <c r="E230" s="450"/>
    </row>
    <row r="231" spans="1:5">
      <c r="A231" s="494" t="s">
        <v>2658</v>
      </c>
      <c r="B231" s="446">
        <v>3.3330000000000002</v>
      </c>
      <c r="E231" s="450"/>
    </row>
    <row r="232" spans="1:5">
      <c r="A232" s="494" t="s">
        <v>2659</v>
      </c>
      <c r="B232" s="446">
        <v>3.238</v>
      </c>
      <c r="E232" s="450"/>
    </row>
    <row r="233" spans="1:5">
      <c r="A233" s="494" t="s">
        <v>2660</v>
      </c>
      <c r="B233" s="446">
        <v>3.2650000000000001</v>
      </c>
      <c r="E233" s="450"/>
    </row>
    <row r="234" spans="1:5">
      <c r="A234" s="494" t="s">
        <v>2661</v>
      </c>
      <c r="B234" s="446">
        <v>3.3039999999999998</v>
      </c>
      <c r="E234" s="450"/>
    </row>
    <row r="235" spans="1:5">
      <c r="A235" s="494" t="s">
        <v>2662</v>
      </c>
      <c r="B235" s="446">
        <v>3.2509999999999999</v>
      </c>
      <c r="E235" s="450"/>
    </row>
    <row r="236" spans="1:5">
      <c r="A236" s="494" t="s">
        <v>2663</v>
      </c>
      <c r="B236" s="446">
        <v>3.2130000000000001</v>
      </c>
      <c r="E236" s="450"/>
    </row>
    <row r="237" spans="1:5">
      <c r="A237" s="494" t="s">
        <v>2664</v>
      </c>
      <c r="B237" s="446">
        <v>3.1970000000000001</v>
      </c>
      <c r="E237" s="450"/>
    </row>
    <row r="238" spans="1:5">
      <c r="A238" s="494" t="s">
        <v>2665</v>
      </c>
      <c r="B238" s="446">
        <v>3.1360000000000001</v>
      </c>
      <c r="E238" s="450"/>
    </row>
    <row r="239" spans="1:5">
      <c r="A239" s="494" t="s">
        <v>2666</v>
      </c>
      <c r="B239" s="446">
        <v>3.1579999999999999</v>
      </c>
      <c r="E239" s="450"/>
    </row>
    <row r="240" spans="1:5">
      <c r="A240" s="494" t="s">
        <v>2667</v>
      </c>
      <c r="B240" s="446">
        <v>3.1080000000000001</v>
      </c>
      <c r="E240" s="450"/>
    </row>
    <row r="241" spans="1:5">
      <c r="A241" s="494" t="s">
        <v>2668</v>
      </c>
      <c r="B241" s="446">
        <v>3.0670000000000002</v>
      </c>
      <c r="E241" s="450"/>
    </row>
    <row r="242" spans="1:5">
      <c r="A242" s="494" t="s">
        <v>2669</v>
      </c>
      <c r="B242" s="446">
        <v>3.0659999999999998</v>
      </c>
      <c r="E242" s="450"/>
    </row>
    <row r="243" spans="1:5">
      <c r="A243" s="494" t="s">
        <v>2670</v>
      </c>
      <c r="B243" s="446">
        <v>3.0880000000000001</v>
      </c>
      <c r="E243" s="450"/>
    </row>
    <row r="244" spans="1:5">
      <c r="A244" s="494" t="s">
        <v>2671</v>
      </c>
      <c r="B244" s="446">
        <v>3.1040000000000001</v>
      </c>
      <c r="E244" s="450"/>
    </row>
    <row r="245" spans="1:5">
      <c r="A245" s="494" t="s">
        <v>2672</v>
      </c>
      <c r="B245" s="446">
        <v>3.0550000000000002</v>
      </c>
      <c r="E245" s="450"/>
    </row>
    <row r="246" spans="1:5">
      <c r="A246" s="494" t="s">
        <v>2673</v>
      </c>
      <c r="B246" s="446">
        <v>3.0430000000000001</v>
      </c>
      <c r="E246" s="450"/>
    </row>
    <row r="247" spans="1:5">
      <c r="A247" s="494" t="s">
        <v>2674</v>
      </c>
      <c r="B247" s="446">
        <v>3.0009999999999999</v>
      </c>
      <c r="E247" s="450"/>
    </row>
    <row r="248" spans="1:5">
      <c r="A248" s="494" t="s">
        <v>2675</v>
      </c>
      <c r="B248" s="446">
        <v>3.0249999999999999</v>
      </c>
      <c r="E248" s="450"/>
    </row>
    <row r="249" spans="1:5">
      <c r="A249" s="494" t="s">
        <v>2676</v>
      </c>
      <c r="B249" s="446">
        <v>3.0339999999999998</v>
      </c>
      <c r="E249" s="450"/>
    </row>
    <row r="250" spans="1:5">
      <c r="A250" s="494" t="s">
        <v>2677</v>
      </c>
      <c r="B250" s="446">
        <v>3.0369999999999999</v>
      </c>
      <c r="E250" s="450"/>
    </row>
    <row r="251" spans="1:5">
      <c r="A251" s="494" t="s">
        <v>2678</v>
      </c>
      <c r="B251" s="446">
        <v>3.069</v>
      </c>
      <c r="E251" s="450"/>
    </row>
    <row r="252" spans="1:5">
      <c r="A252" s="494" t="s">
        <v>2679</v>
      </c>
      <c r="B252" s="446">
        <v>3.0840000000000001</v>
      </c>
      <c r="E252" s="450"/>
    </row>
    <row r="253" spans="1:5">
      <c r="A253" s="494" t="s">
        <v>2680</v>
      </c>
      <c r="B253" s="446">
        <v>3.0880000000000001</v>
      </c>
      <c r="E253" s="450"/>
    </row>
    <row r="254" spans="1:5">
      <c r="A254" s="494" t="s">
        <v>2681</v>
      </c>
      <c r="B254" s="446">
        <v>3.0310000000000001</v>
      </c>
      <c r="E254" s="450"/>
    </row>
    <row r="255" spans="1:5">
      <c r="A255" s="494" t="s">
        <v>2682</v>
      </c>
      <c r="B255" s="446">
        <v>3.0369999999999999</v>
      </c>
      <c r="E255" s="450"/>
    </row>
    <row r="256" spans="1:5">
      <c r="A256" s="494" t="s">
        <v>2683</v>
      </c>
      <c r="B256" s="446">
        <v>3.0550000000000002</v>
      </c>
      <c r="E256" s="450"/>
    </row>
    <row r="257" spans="1:5">
      <c r="A257" s="494" t="s">
        <v>2684</v>
      </c>
      <c r="B257" s="446">
        <v>3.0510000000000002</v>
      </c>
      <c r="E257" s="450"/>
    </row>
    <row r="258" spans="1:5">
      <c r="A258" s="494" t="s">
        <v>2684</v>
      </c>
      <c r="B258" s="446">
        <v>3.0510000000000002</v>
      </c>
      <c r="E258" s="450"/>
    </row>
    <row r="259" spans="1:5">
      <c r="A259" s="494" t="s">
        <v>2685</v>
      </c>
      <c r="B259" s="446">
        <v>3.02</v>
      </c>
      <c r="E259" s="450"/>
    </row>
    <row r="260" spans="1:5">
      <c r="A260" s="494" t="s">
        <v>2686</v>
      </c>
      <c r="B260" s="446">
        <v>3.0720000000000001</v>
      </c>
      <c r="E260" s="450"/>
    </row>
    <row r="261" spans="1:5">
      <c r="A261" s="494" t="s">
        <v>2687</v>
      </c>
      <c r="B261" s="446">
        <v>3.0750000000000002</v>
      </c>
      <c r="E261" s="450"/>
    </row>
    <row r="262" spans="1:5">
      <c r="A262" s="494" t="s">
        <v>2688</v>
      </c>
      <c r="B262" s="446">
        <v>3.0579999999999998</v>
      </c>
      <c r="E262" s="450"/>
    </row>
    <row r="263" spans="1:5">
      <c r="A263" s="494" t="s">
        <v>2689</v>
      </c>
      <c r="B263" s="446">
        <v>3.1139999999999999</v>
      </c>
      <c r="E263" s="450"/>
    </row>
    <row r="264" spans="1:5">
      <c r="A264" s="494" t="s">
        <v>2690</v>
      </c>
      <c r="B264" s="446">
        <v>3.0379999999999998</v>
      </c>
      <c r="E264" s="450"/>
    </row>
    <row r="265" spans="1:5">
      <c r="A265" s="494" t="s">
        <v>2691</v>
      </c>
      <c r="B265" s="446">
        <v>3.0019999999999998</v>
      </c>
      <c r="E265" s="450"/>
    </row>
    <row r="266" spans="1:5">
      <c r="A266" s="494" t="s">
        <v>2692</v>
      </c>
      <c r="B266" s="446">
        <v>3.03</v>
      </c>
      <c r="E266" s="450"/>
    </row>
    <row r="267" spans="1:5">
      <c r="A267" s="494" t="s">
        <v>2693</v>
      </c>
      <c r="B267" s="446">
        <v>3.0369999999999999</v>
      </c>
      <c r="E267" s="450"/>
    </row>
    <row r="268" spans="1:5">
      <c r="A268" s="494" t="s">
        <v>2694</v>
      </c>
      <c r="B268" s="446">
        <v>3.073</v>
      </c>
      <c r="E268" s="450"/>
    </row>
    <row r="269" spans="1:5">
      <c r="A269" s="494" t="s">
        <v>2695</v>
      </c>
      <c r="B269" s="446">
        <v>3.0539999999999998</v>
      </c>
      <c r="E269" s="450"/>
    </row>
    <row r="270" spans="1:5">
      <c r="A270" s="494" t="s">
        <v>2696</v>
      </c>
      <c r="B270" s="446">
        <v>3.1339999999999999</v>
      </c>
      <c r="E270" s="450"/>
    </row>
    <row r="271" spans="1:5">
      <c r="A271" s="494" t="s">
        <v>2697</v>
      </c>
      <c r="B271" s="446">
        <v>3.1669999999999998</v>
      </c>
      <c r="E271" s="450"/>
    </row>
    <row r="272" spans="1:5">
      <c r="A272" s="494" t="s">
        <v>2698</v>
      </c>
      <c r="B272" s="446">
        <v>3.1880000000000002</v>
      </c>
      <c r="E272" s="450"/>
    </row>
    <row r="273" spans="1:5">
      <c r="A273" s="494" t="s">
        <v>2699</v>
      </c>
      <c r="B273" s="446">
        <v>3.177</v>
      </c>
      <c r="E273" s="450"/>
    </row>
    <row r="274" spans="1:5">
      <c r="A274" s="494" t="s">
        <v>2700</v>
      </c>
      <c r="B274" s="446">
        <v>3.1880000000000002</v>
      </c>
      <c r="E274" s="450"/>
    </row>
    <row r="275" spans="1:5">
      <c r="A275" s="494" t="s">
        <v>2701</v>
      </c>
      <c r="B275" s="446">
        <v>3.2029999999999998</v>
      </c>
      <c r="E275" s="450"/>
    </row>
    <row r="276" spans="1:5">
      <c r="A276" s="494" t="s">
        <v>2702</v>
      </c>
      <c r="B276" s="446">
        <v>3.2549999999999999</v>
      </c>
      <c r="E276" s="450"/>
    </row>
    <row r="277" spans="1:5">
      <c r="A277" s="494" t="s">
        <v>2703</v>
      </c>
      <c r="B277" s="446">
        <v>3.2879999999999998</v>
      </c>
      <c r="E277" s="450"/>
    </row>
    <row r="278" spans="1:5">
      <c r="A278" s="494" t="s">
        <v>2704</v>
      </c>
      <c r="B278" s="446">
        <v>3.1850000000000001</v>
      </c>
      <c r="E278" s="450"/>
    </row>
    <row r="279" spans="1:5">
      <c r="A279" s="494" t="s">
        <v>2705</v>
      </c>
      <c r="B279" s="446">
        <v>3.1970000000000001</v>
      </c>
      <c r="E279" s="450"/>
    </row>
    <row r="280" spans="1:5">
      <c r="A280" s="494" t="s">
        <v>2706</v>
      </c>
      <c r="B280" s="446">
        <v>3.1970000000000001</v>
      </c>
      <c r="E280" s="450"/>
    </row>
    <row r="281" spans="1:5">
      <c r="A281" s="494" t="s">
        <v>2707</v>
      </c>
      <c r="B281" s="446">
        <v>3.17</v>
      </c>
      <c r="E281" s="450"/>
    </row>
    <row r="282" spans="1:5">
      <c r="A282" s="494" t="s">
        <v>2708</v>
      </c>
      <c r="B282" s="446">
        <v>3.1059999999999999</v>
      </c>
      <c r="E282" s="450"/>
    </row>
    <row r="283" spans="1:5">
      <c r="A283" s="494" t="s">
        <v>2709</v>
      </c>
      <c r="B283" s="446">
        <v>3.097</v>
      </c>
      <c r="E283" s="450"/>
    </row>
    <row r="284" spans="1:5">
      <c r="A284" s="494" t="s">
        <v>2710</v>
      </c>
      <c r="B284" s="446">
        <v>3.109</v>
      </c>
      <c r="E284" s="450"/>
    </row>
    <row r="285" spans="1:5">
      <c r="A285" s="494" t="s">
        <v>2711</v>
      </c>
      <c r="B285" s="446">
        <v>3.077</v>
      </c>
      <c r="E285" s="450"/>
    </row>
    <row r="286" spans="1:5">
      <c r="A286" s="494" t="s">
        <v>2712</v>
      </c>
      <c r="B286" s="446">
        <v>3.085</v>
      </c>
      <c r="E286" s="450"/>
    </row>
    <row r="287" spans="1:5">
      <c r="A287" s="494" t="s">
        <v>2713</v>
      </c>
      <c r="B287" s="446">
        <v>3.1469999999999998</v>
      </c>
      <c r="E287" s="450"/>
    </row>
    <row r="288" spans="1:5">
      <c r="A288" s="494" t="s">
        <v>2714</v>
      </c>
      <c r="B288" s="446">
        <v>3.2130000000000001</v>
      </c>
      <c r="E288" s="450"/>
    </row>
    <row r="289" spans="1:5">
      <c r="A289" s="494" t="s">
        <v>2715</v>
      </c>
      <c r="B289" s="446">
        <v>3.2040000000000002</v>
      </c>
      <c r="E289" s="450"/>
    </row>
    <row r="290" spans="1:5">
      <c r="A290" s="494" t="s">
        <v>2716</v>
      </c>
      <c r="B290" s="446">
        <v>3.1680000000000001</v>
      </c>
      <c r="E290" s="450"/>
    </row>
    <row r="291" spans="1:5">
      <c r="A291" s="494" t="s">
        <v>2717</v>
      </c>
      <c r="B291" s="446">
        <v>3.2309999999999999</v>
      </c>
      <c r="E291" s="450"/>
    </row>
    <row r="292" spans="1:5">
      <c r="A292" s="494" t="s">
        <v>2718</v>
      </c>
      <c r="B292" s="446">
        <v>3.145</v>
      </c>
      <c r="E292" s="450"/>
    </row>
    <row r="293" spans="1:5">
      <c r="A293" s="494" t="s">
        <v>2719</v>
      </c>
      <c r="B293" s="446">
        <v>3.1520000000000001</v>
      </c>
      <c r="E293" s="450"/>
    </row>
    <row r="294" spans="1:5">
      <c r="A294" s="494" t="s">
        <v>2720</v>
      </c>
      <c r="B294" s="446">
        <v>3.1160000000000001</v>
      </c>
      <c r="E294" s="450"/>
    </row>
    <row r="295" spans="1:5">
      <c r="A295" s="494" t="s">
        <v>2721</v>
      </c>
      <c r="B295" s="446">
        <v>3.1230000000000002</v>
      </c>
      <c r="E295" s="450"/>
    </row>
    <row r="296" spans="1:5">
      <c r="A296" s="494" t="s">
        <v>2722</v>
      </c>
      <c r="B296" s="446">
        <v>3.1259999999999999</v>
      </c>
      <c r="E296" s="450"/>
    </row>
    <row r="297" spans="1:5">
      <c r="A297" s="494" t="s">
        <v>2723</v>
      </c>
      <c r="B297" s="446">
        <v>3.0859999999999999</v>
      </c>
      <c r="E297" s="450"/>
    </row>
    <row r="298" spans="1:5">
      <c r="A298" s="494" t="s">
        <v>2724</v>
      </c>
      <c r="B298" s="446">
        <v>3.0880000000000001</v>
      </c>
      <c r="E298" s="450"/>
    </row>
    <row r="299" spans="1:5">
      <c r="A299" s="494" t="s">
        <v>2725</v>
      </c>
      <c r="B299" s="446">
        <v>2.984</v>
      </c>
      <c r="E299" s="450"/>
    </row>
    <row r="300" spans="1:5">
      <c r="A300" s="494" t="s">
        <v>2726</v>
      </c>
      <c r="B300" s="446">
        <v>2.9630000000000001</v>
      </c>
      <c r="E300" s="450"/>
    </row>
    <row r="301" spans="1:5">
      <c r="A301" s="494" t="s">
        <v>2727</v>
      </c>
      <c r="B301" s="446">
        <v>2.9489999999999998</v>
      </c>
      <c r="E301" s="450"/>
    </row>
    <row r="302" spans="1:5">
      <c r="A302" s="494" t="s">
        <v>2728</v>
      </c>
      <c r="B302" s="446">
        <v>2.8570000000000002</v>
      </c>
      <c r="E302" s="450"/>
    </row>
    <row r="303" spans="1:5">
      <c r="A303" s="494" t="s">
        <v>2729</v>
      </c>
      <c r="B303" s="446">
        <v>2.86</v>
      </c>
      <c r="E303" s="450"/>
    </row>
    <row r="304" spans="1:5">
      <c r="A304" s="494" t="s">
        <v>2730</v>
      </c>
      <c r="B304" s="446">
        <v>2.8420000000000001</v>
      </c>
      <c r="E304" s="450"/>
    </row>
    <row r="305" spans="1:5">
      <c r="A305" s="494" t="s">
        <v>2731</v>
      </c>
      <c r="B305" s="446">
        <v>2.9039999999999999</v>
      </c>
      <c r="E305" s="450"/>
    </row>
    <row r="306" spans="1:5">
      <c r="A306" s="494" t="s">
        <v>2732</v>
      </c>
      <c r="B306" s="446">
        <v>2.8849999999999998</v>
      </c>
      <c r="E306" s="450"/>
    </row>
    <row r="307" spans="1:5">
      <c r="A307" s="494" t="s">
        <v>2733</v>
      </c>
      <c r="B307" s="446">
        <v>2.9649999999999999</v>
      </c>
      <c r="E307" s="450"/>
    </row>
    <row r="308" spans="1:5">
      <c r="A308" s="494" t="s">
        <v>2734</v>
      </c>
      <c r="B308" s="446">
        <v>2.972</v>
      </c>
      <c r="E308" s="450"/>
    </row>
    <row r="309" spans="1:5">
      <c r="A309" s="494" t="s">
        <v>2735</v>
      </c>
      <c r="B309" s="446">
        <v>2.968</v>
      </c>
      <c r="E309" s="450"/>
    </row>
    <row r="310" spans="1:5">
      <c r="A310" s="494" t="s">
        <v>2736</v>
      </c>
      <c r="B310" s="446">
        <v>3.028</v>
      </c>
      <c r="E310" s="450"/>
    </row>
    <row r="311" spans="1:5">
      <c r="A311" s="494" t="s">
        <v>2737</v>
      </c>
      <c r="B311" s="446">
        <v>2.9990000000000001</v>
      </c>
      <c r="E311" s="450"/>
    </row>
    <row r="312" spans="1:5">
      <c r="A312" s="494" t="s">
        <v>2738</v>
      </c>
      <c r="B312" s="446">
        <v>2.9609999999999999</v>
      </c>
      <c r="E312" s="450"/>
    </row>
    <row r="313" spans="1:5">
      <c r="A313" s="494" t="s">
        <v>2739</v>
      </c>
      <c r="B313" s="446">
        <v>2.9780000000000002</v>
      </c>
      <c r="E313" s="450"/>
    </row>
    <row r="314" spans="1:5">
      <c r="A314" s="494" t="s">
        <v>2740</v>
      </c>
      <c r="B314" s="446">
        <v>2.98</v>
      </c>
      <c r="E314" s="450"/>
    </row>
    <row r="315" spans="1:5">
      <c r="A315" s="494" t="s">
        <v>2741</v>
      </c>
      <c r="B315" s="446">
        <v>2.9460000000000002</v>
      </c>
      <c r="E315" s="450"/>
    </row>
    <row r="316" spans="1:5">
      <c r="A316" s="494" t="s">
        <v>2742</v>
      </c>
      <c r="B316" s="446">
        <v>2.9910000000000001</v>
      </c>
      <c r="E316" s="450"/>
    </row>
    <row r="317" spans="1:5">
      <c r="A317" s="494" t="s">
        <v>2743</v>
      </c>
      <c r="B317" s="446">
        <v>3.0329999999999999</v>
      </c>
      <c r="E317" s="450"/>
    </row>
    <row r="318" spans="1:5">
      <c r="A318" s="494" t="s">
        <v>2744</v>
      </c>
      <c r="B318" s="446">
        <v>3.05</v>
      </c>
      <c r="E318" s="450"/>
    </row>
    <row r="319" spans="1:5">
      <c r="A319" s="494" t="s">
        <v>2745</v>
      </c>
      <c r="B319" s="446">
        <v>3.1040000000000001</v>
      </c>
      <c r="E319" s="450"/>
    </row>
    <row r="320" spans="1:5">
      <c r="A320" s="494" t="s">
        <v>2746</v>
      </c>
      <c r="B320" s="446">
        <v>3.1429999999999998</v>
      </c>
      <c r="E320" s="450"/>
    </row>
    <row r="321" spans="1:5">
      <c r="A321" s="494" t="s">
        <v>2747</v>
      </c>
      <c r="B321" s="446">
        <v>3.0950000000000002</v>
      </c>
      <c r="E321" s="450"/>
    </row>
    <row r="322" spans="1:5">
      <c r="A322" s="494" t="s">
        <v>2748</v>
      </c>
      <c r="B322" s="446">
        <v>3.1030000000000002</v>
      </c>
      <c r="E322" s="450"/>
    </row>
    <row r="323" spans="1:5">
      <c r="A323" s="494" t="s">
        <v>2749</v>
      </c>
      <c r="B323" s="446">
        <v>3.1709999999999998</v>
      </c>
      <c r="E323" s="450"/>
    </row>
    <row r="324" spans="1:5">
      <c r="A324" s="494" t="s">
        <v>2750</v>
      </c>
      <c r="B324" s="446">
        <v>3.2349999999999999</v>
      </c>
      <c r="E324" s="450"/>
    </row>
    <row r="325" spans="1:5">
      <c r="A325" s="494" t="s">
        <v>2751</v>
      </c>
      <c r="B325" s="446">
        <v>3.2759999999999998</v>
      </c>
      <c r="E325" s="450"/>
    </row>
    <row r="326" spans="1:5">
      <c r="A326" s="494" t="s">
        <v>2751</v>
      </c>
      <c r="B326" s="446">
        <v>3.2759999999999998</v>
      </c>
      <c r="E326" s="450"/>
    </row>
    <row r="327" spans="1:5">
      <c r="A327" s="494" t="s">
        <v>2752</v>
      </c>
      <c r="B327" s="446">
        <v>3.262</v>
      </c>
      <c r="E327" s="450"/>
    </row>
    <row r="328" spans="1:5">
      <c r="A328" s="494" t="s">
        <v>2753</v>
      </c>
      <c r="B328" s="446">
        <v>3.2789999999999999</v>
      </c>
      <c r="E328" s="450"/>
    </row>
    <row r="329" spans="1:5">
      <c r="A329" s="494" t="s">
        <v>2754</v>
      </c>
      <c r="B329" s="446">
        <v>3.319</v>
      </c>
      <c r="E329" s="450"/>
    </row>
    <row r="330" spans="1:5">
      <c r="A330" s="494" t="s">
        <v>2755</v>
      </c>
      <c r="B330" s="446">
        <v>3.3290000000000002</v>
      </c>
      <c r="E330" s="450"/>
    </row>
    <row r="331" spans="1:5">
      <c r="A331" s="494" t="s">
        <v>2755</v>
      </c>
      <c r="B331" s="446">
        <v>3.3290000000000002</v>
      </c>
      <c r="E331" s="450"/>
    </row>
    <row r="332" spans="1:5">
      <c r="A332" s="494" t="s">
        <v>2756</v>
      </c>
      <c r="B332" s="446">
        <v>3.335</v>
      </c>
      <c r="E332" s="450"/>
    </row>
    <row r="333" spans="1:5">
      <c r="A333" s="494" t="s">
        <v>2757</v>
      </c>
      <c r="B333" s="446">
        <v>3.26</v>
      </c>
      <c r="E333" s="450"/>
    </row>
    <row r="334" spans="1:5">
      <c r="A334" s="494" t="s">
        <v>2758</v>
      </c>
      <c r="B334" s="446">
        <v>3.2749999999999999</v>
      </c>
      <c r="E334" s="450"/>
    </row>
    <row r="335" spans="1:5">
      <c r="A335" s="494" t="s">
        <v>2313</v>
      </c>
      <c r="B335" s="446">
        <v>3.2959999999999998</v>
      </c>
      <c r="E335" s="450"/>
    </row>
    <row r="336" spans="1:5">
      <c r="A336" s="494" t="s">
        <v>2312</v>
      </c>
      <c r="B336" s="446">
        <v>3.2559999999999998</v>
      </c>
      <c r="E336" s="450"/>
    </row>
    <row r="337" spans="1:5">
      <c r="A337" s="494" t="s">
        <v>2759</v>
      </c>
      <c r="B337" s="446">
        <v>3.1909999999999998</v>
      </c>
      <c r="E337" s="450"/>
    </row>
    <row r="338" spans="1:5">
      <c r="A338" s="494" t="s">
        <v>2760</v>
      </c>
      <c r="B338" s="446">
        <v>3.2170000000000001</v>
      </c>
      <c r="E338" s="450"/>
    </row>
    <row r="339" spans="1:5">
      <c r="A339" s="494" t="s">
        <v>2310</v>
      </c>
      <c r="B339" s="446">
        <v>3.2</v>
      </c>
      <c r="E339" s="450"/>
    </row>
    <row r="340" spans="1:5">
      <c r="A340" s="494" t="s">
        <v>2271</v>
      </c>
      <c r="B340" s="446">
        <v>3.2629999999999999</v>
      </c>
      <c r="E340" s="450"/>
    </row>
    <row r="341" spans="1:5">
      <c r="A341" s="494" t="s">
        <v>2308</v>
      </c>
      <c r="B341" s="446">
        <v>3.2509999999999999</v>
      </c>
      <c r="E341" s="450"/>
    </row>
    <row r="342" spans="1:5">
      <c r="A342" s="494" t="s">
        <v>2761</v>
      </c>
      <c r="B342" s="446">
        <v>3.29</v>
      </c>
      <c r="E342" s="450"/>
    </row>
    <row r="343" spans="1:5">
      <c r="A343" s="494" t="s">
        <v>2762</v>
      </c>
      <c r="B343" s="446">
        <v>3.3079999999999998</v>
      </c>
      <c r="E343" s="450"/>
    </row>
    <row r="344" spans="1:5">
      <c r="A344" s="494" t="s">
        <v>2763</v>
      </c>
      <c r="B344" s="446">
        <v>3.3490000000000002</v>
      </c>
      <c r="E344" s="450"/>
    </row>
    <row r="345" spans="1:5">
      <c r="A345" s="494" t="s">
        <v>2764</v>
      </c>
      <c r="B345" s="446">
        <v>3.3079999999999998</v>
      </c>
      <c r="E345" s="450"/>
    </row>
    <row r="346" spans="1:5">
      <c r="A346" s="494" t="s">
        <v>2765</v>
      </c>
      <c r="B346" s="446">
        <v>3.331</v>
      </c>
      <c r="E346" s="450"/>
    </row>
    <row r="347" spans="1:5">
      <c r="A347" s="494" t="s">
        <v>2766</v>
      </c>
      <c r="B347" s="446">
        <v>3.3250000000000002</v>
      </c>
      <c r="E347" s="450"/>
    </row>
    <row r="348" spans="1:5">
      <c r="A348" s="494" t="s">
        <v>2767</v>
      </c>
      <c r="B348" s="446">
        <v>3.2679999999999998</v>
      </c>
      <c r="E348" s="450"/>
    </row>
    <row r="349" spans="1:5">
      <c r="A349" s="494" t="s">
        <v>2768</v>
      </c>
      <c r="B349" s="446">
        <v>3.2450000000000001</v>
      </c>
      <c r="E349" s="450"/>
    </row>
    <row r="350" spans="1:5">
      <c r="A350" s="494" t="s">
        <v>2769</v>
      </c>
      <c r="B350" s="446">
        <v>3.2170000000000001</v>
      </c>
      <c r="E350" s="450"/>
    </row>
    <row r="351" spans="1:5">
      <c r="A351" s="494" t="s">
        <v>2770</v>
      </c>
      <c r="B351" s="446">
        <v>3.2469999999999999</v>
      </c>
      <c r="E351" s="450"/>
    </row>
    <row r="352" spans="1:5">
      <c r="A352" s="494" t="s">
        <v>2269</v>
      </c>
      <c r="B352" s="446">
        <v>3.2490000000000001</v>
      </c>
      <c r="E352" s="450"/>
    </row>
    <row r="353" spans="1:5">
      <c r="A353" s="494" t="s">
        <v>2771</v>
      </c>
      <c r="B353" s="446">
        <v>3.266</v>
      </c>
      <c r="E353" s="450"/>
    </row>
    <row r="354" spans="1:5">
      <c r="A354" s="494" t="s">
        <v>2772</v>
      </c>
      <c r="B354" s="446">
        <v>3.3029999999999999</v>
      </c>
      <c r="E354" s="450"/>
    </row>
    <row r="355" spans="1:5">
      <c r="A355" s="494" t="s">
        <v>2773</v>
      </c>
      <c r="B355" s="446">
        <v>3.3069999999999999</v>
      </c>
      <c r="E355" s="450"/>
    </row>
    <row r="356" spans="1:5">
      <c r="A356" s="494" t="s">
        <v>2774</v>
      </c>
      <c r="B356" s="446">
        <v>3.327</v>
      </c>
      <c r="E356" s="450"/>
    </row>
    <row r="357" spans="1:5">
      <c r="A357" s="494" t="s">
        <v>2775</v>
      </c>
      <c r="B357" s="446">
        <v>3.33</v>
      </c>
      <c r="E357" s="450"/>
    </row>
    <row r="358" spans="1:5">
      <c r="A358" s="494" t="s">
        <v>2776</v>
      </c>
      <c r="B358" s="446">
        <v>3.2989999999999999</v>
      </c>
      <c r="E358" s="450"/>
    </row>
    <row r="359" spans="1:5">
      <c r="A359" s="494" t="s">
        <v>2777</v>
      </c>
      <c r="B359" s="446">
        <v>3.306</v>
      </c>
      <c r="E359" s="450"/>
    </row>
    <row r="360" spans="1:5">
      <c r="A360" s="494" t="s">
        <v>2268</v>
      </c>
      <c r="B360" s="446">
        <v>3.286</v>
      </c>
      <c r="E360" s="450"/>
    </row>
    <row r="361" spans="1:5">
      <c r="A361" s="494" t="s">
        <v>2778</v>
      </c>
      <c r="B361" s="446">
        <v>3.31</v>
      </c>
      <c r="E361" s="450"/>
    </row>
    <row r="362" spans="1:5">
      <c r="A362" s="494" t="s">
        <v>2779</v>
      </c>
      <c r="B362" s="446">
        <v>3.319</v>
      </c>
      <c r="E362" s="450"/>
    </row>
    <row r="363" spans="1:5">
      <c r="A363" s="494" t="s">
        <v>2780</v>
      </c>
      <c r="B363" s="446">
        <v>3.32</v>
      </c>
      <c r="E363" s="450"/>
    </row>
    <row r="364" spans="1:5">
      <c r="A364" s="494" t="s">
        <v>2781</v>
      </c>
      <c r="B364" s="446">
        <v>3.3210000000000002</v>
      </c>
      <c r="E364" s="450"/>
    </row>
    <row r="365" spans="1:5">
      <c r="A365" s="494" t="s">
        <v>2782</v>
      </c>
      <c r="B365" s="446">
        <v>3.286</v>
      </c>
      <c r="E365" s="450"/>
    </row>
    <row r="366" spans="1:5">
      <c r="A366" s="494" t="s">
        <v>2783</v>
      </c>
      <c r="B366" s="446">
        <v>3.331</v>
      </c>
      <c r="E366" s="450"/>
    </row>
    <row r="367" spans="1:5">
      <c r="A367" s="494" t="s">
        <v>2784</v>
      </c>
      <c r="B367" s="446">
        <v>3.3050000000000002</v>
      </c>
      <c r="E367" s="450"/>
    </row>
    <row r="368" spans="1:5">
      <c r="A368" s="494" t="s">
        <v>2785</v>
      </c>
      <c r="B368" s="446">
        <v>3.2949999999999999</v>
      </c>
      <c r="E368" s="450"/>
    </row>
    <row r="369" spans="1:5">
      <c r="A369" s="494" t="s">
        <v>2786</v>
      </c>
      <c r="B369" s="446">
        <v>3.302</v>
      </c>
      <c r="E369" s="450"/>
    </row>
    <row r="370" spans="1:5">
      <c r="A370" s="494" t="s">
        <v>2787</v>
      </c>
      <c r="B370" s="446">
        <v>3.2949999999999999</v>
      </c>
      <c r="E370" s="450"/>
    </row>
    <row r="371" spans="1:5">
      <c r="A371" s="494" t="s">
        <v>2788</v>
      </c>
      <c r="B371" s="446">
        <v>3.2429999999999999</v>
      </c>
      <c r="E371" s="450"/>
    </row>
    <row r="372" spans="1:5">
      <c r="A372" s="494" t="s">
        <v>2789</v>
      </c>
      <c r="B372" s="446">
        <v>3.2469999999999999</v>
      </c>
      <c r="E372" s="450"/>
    </row>
    <row r="373" spans="1:5">
      <c r="A373" s="494" t="s">
        <v>2790</v>
      </c>
      <c r="B373" s="446">
        <v>3.2309999999999999</v>
      </c>
      <c r="E373" s="450"/>
    </row>
    <row r="374" spans="1:5">
      <c r="A374" s="494" t="s">
        <v>2791</v>
      </c>
      <c r="B374" s="446">
        <v>3.2069999999999999</v>
      </c>
      <c r="E374" s="450"/>
    </row>
    <row r="375" spans="1:5">
      <c r="A375" s="494" t="s">
        <v>2792</v>
      </c>
      <c r="B375" s="446">
        <v>3.2229999999999999</v>
      </c>
      <c r="E375" s="450"/>
    </row>
    <row r="376" spans="1:5">
      <c r="A376" s="494" t="s">
        <v>2793</v>
      </c>
      <c r="B376" s="446">
        <v>3.222</v>
      </c>
      <c r="E376" s="450"/>
    </row>
    <row r="377" spans="1:5">
      <c r="A377" s="494" t="s">
        <v>2794</v>
      </c>
      <c r="B377" s="446">
        <v>3.1819999999999999</v>
      </c>
      <c r="E377" s="450"/>
    </row>
    <row r="378" spans="1:5">
      <c r="A378" s="494" t="s">
        <v>2795</v>
      </c>
      <c r="B378" s="446">
        <v>3.1640000000000001</v>
      </c>
      <c r="E378" s="450"/>
    </row>
    <row r="379" spans="1:5">
      <c r="A379" s="494" t="s">
        <v>2796</v>
      </c>
      <c r="B379" s="446">
        <v>3.1459999999999999</v>
      </c>
      <c r="E379" s="450"/>
    </row>
    <row r="380" spans="1:5">
      <c r="A380" s="494" t="s">
        <v>2797</v>
      </c>
      <c r="B380" s="446">
        <v>3.161</v>
      </c>
      <c r="E380" s="450"/>
    </row>
    <row r="381" spans="1:5">
      <c r="A381" s="494" t="s">
        <v>2798</v>
      </c>
      <c r="B381" s="446">
        <v>3.129</v>
      </c>
      <c r="E381" s="450"/>
    </row>
    <row r="382" spans="1:5">
      <c r="A382" s="494" t="s">
        <v>2799</v>
      </c>
      <c r="B382" s="446">
        <v>3.0750000000000002</v>
      </c>
      <c r="E382" s="450"/>
    </row>
    <row r="383" spans="1:5">
      <c r="A383" s="494" t="s">
        <v>2800</v>
      </c>
      <c r="B383" s="446">
        <v>3.1379999999999999</v>
      </c>
      <c r="E383" s="450"/>
    </row>
    <row r="384" spans="1:5">
      <c r="A384" s="494" t="s">
        <v>2801</v>
      </c>
      <c r="B384" s="446">
        <v>3.2170000000000001</v>
      </c>
      <c r="E384" s="450"/>
    </row>
    <row r="385" spans="1:5">
      <c r="A385" s="494" t="s">
        <v>2802</v>
      </c>
      <c r="B385" s="446">
        <v>3.22</v>
      </c>
      <c r="E385" s="450"/>
    </row>
    <row r="386" spans="1:5">
      <c r="A386" s="494" t="s">
        <v>2803</v>
      </c>
      <c r="B386" s="446">
        <v>3.2370000000000001</v>
      </c>
      <c r="E386" s="450"/>
    </row>
    <row r="387" spans="1:5">
      <c r="A387" s="494" t="s">
        <v>2804</v>
      </c>
      <c r="B387" s="446">
        <v>3.2410000000000001</v>
      </c>
      <c r="E387" s="450"/>
    </row>
    <row r="388" spans="1:5">
      <c r="A388" s="494" t="s">
        <v>2805</v>
      </c>
      <c r="B388" s="446">
        <v>3.2549999999999999</v>
      </c>
      <c r="E388" s="450"/>
    </row>
    <row r="389" spans="1:5">
      <c r="A389" s="494" t="s">
        <v>2806</v>
      </c>
      <c r="B389" s="446">
        <v>3.3149999999999999</v>
      </c>
      <c r="E389" s="450"/>
    </row>
    <row r="390" spans="1:5">
      <c r="A390" s="494" t="s">
        <v>2807</v>
      </c>
      <c r="B390" s="446">
        <v>3.3359999999999999</v>
      </c>
      <c r="E390" s="450"/>
    </row>
    <row r="391" spans="1:5">
      <c r="A391" s="494" t="s">
        <v>2808</v>
      </c>
      <c r="B391" s="446">
        <v>3.3319999999999999</v>
      </c>
      <c r="E391" s="450"/>
    </row>
    <row r="392" spans="1:5">
      <c r="A392" s="494" t="s">
        <v>2809</v>
      </c>
      <c r="B392" s="446">
        <v>3.3029999999999999</v>
      </c>
      <c r="E392" s="450"/>
    </row>
    <row r="393" spans="1:5">
      <c r="A393" s="494" t="s">
        <v>2810</v>
      </c>
      <c r="B393" s="446">
        <v>3.3849999999999998</v>
      </c>
      <c r="E393" s="450"/>
    </row>
    <row r="394" spans="1:5">
      <c r="A394" s="494" t="s">
        <v>2811</v>
      </c>
      <c r="B394" s="446">
        <v>3.339</v>
      </c>
      <c r="E394" s="450"/>
    </row>
    <row r="395" spans="1:5">
      <c r="A395" s="494" t="s">
        <v>2812</v>
      </c>
      <c r="B395" s="446">
        <v>3.3660000000000001</v>
      </c>
      <c r="E395" s="450"/>
    </row>
    <row r="396" spans="1:5">
      <c r="A396" s="494" t="s">
        <v>2813</v>
      </c>
      <c r="B396" s="446">
        <v>3.3490000000000002</v>
      </c>
      <c r="E396" s="450"/>
    </row>
    <row r="397" spans="1:5">
      <c r="A397" s="494" t="s">
        <v>2814</v>
      </c>
      <c r="B397" s="446">
        <v>3.3940000000000001</v>
      </c>
      <c r="E397" s="450"/>
    </row>
    <row r="398" spans="1:5">
      <c r="A398" s="494" t="s">
        <v>2815</v>
      </c>
      <c r="B398" s="446">
        <v>3.3639999999999999</v>
      </c>
      <c r="E398" s="450"/>
    </row>
    <row r="399" spans="1:5">
      <c r="A399" s="494" t="s">
        <v>2816</v>
      </c>
      <c r="B399" s="446">
        <v>3.39</v>
      </c>
      <c r="E399" s="450"/>
    </row>
    <row r="400" spans="1:5">
      <c r="A400" s="494" t="s">
        <v>2817</v>
      </c>
      <c r="B400" s="446">
        <v>3.41</v>
      </c>
      <c r="E400" s="450"/>
    </row>
    <row r="401" spans="1:5">
      <c r="A401" s="494" t="s">
        <v>2818</v>
      </c>
      <c r="B401" s="446">
        <v>3.4449999999999998</v>
      </c>
      <c r="E401" s="450"/>
    </row>
    <row r="402" spans="1:5">
      <c r="A402" s="494" t="s">
        <v>2819</v>
      </c>
      <c r="B402" s="446">
        <v>3.4329999999999998</v>
      </c>
      <c r="E402" s="450"/>
    </row>
    <row r="403" spans="1:5">
      <c r="A403" s="494" t="s">
        <v>2820</v>
      </c>
      <c r="B403" s="446">
        <v>3.419</v>
      </c>
      <c r="E403" s="450"/>
    </row>
    <row r="404" spans="1:5">
      <c r="A404" s="494" t="s">
        <v>2821</v>
      </c>
      <c r="B404" s="446">
        <v>3.4169999999999998</v>
      </c>
      <c r="E404" s="450"/>
    </row>
    <row r="405" spans="1:5">
      <c r="A405" s="494" t="s">
        <v>2822</v>
      </c>
      <c r="B405" s="446">
        <v>3.4390000000000001</v>
      </c>
      <c r="E405" s="450"/>
    </row>
    <row r="406" spans="1:5">
      <c r="A406" s="494" t="s">
        <v>2823</v>
      </c>
      <c r="B406" s="446">
        <v>3.3730000000000002</v>
      </c>
      <c r="E406" s="450"/>
    </row>
    <row r="407" spans="1:5">
      <c r="A407" s="494" t="s">
        <v>2824</v>
      </c>
      <c r="B407" s="446">
        <v>3.379</v>
      </c>
      <c r="E407" s="450"/>
    </row>
    <row r="408" spans="1:5">
      <c r="A408" s="494" t="s">
        <v>2825</v>
      </c>
      <c r="B408" s="446">
        <v>3.3460000000000001</v>
      </c>
      <c r="E408" s="450"/>
    </row>
    <row r="409" spans="1:5">
      <c r="A409" s="494" t="s">
        <v>2826</v>
      </c>
      <c r="B409" s="446">
        <v>3.3210000000000002</v>
      </c>
      <c r="E409" s="450"/>
    </row>
    <row r="410" spans="1:5">
      <c r="A410" s="494" t="s">
        <v>2827</v>
      </c>
      <c r="B410" s="446">
        <v>3.3210000000000002</v>
      </c>
      <c r="E410" s="450"/>
    </row>
    <row r="411" spans="1:5">
      <c r="A411" s="494" t="s">
        <v>2828</v>
      </c>
      <c r="B411" s="446">
        <v>3.3090000000000002</v>
      </c>
      <c r="E411" s="450"/>
    </row>
    <row r="412" spans="1:5">
      <c r="A412" s="494" t="s">
        <v>2829</v>
      </c>
      <c r="B412" s="446">
        <v>3.274</v>
      </c>
      <c r="E412" s="450"/>
    </row>
    <row r="413" spans="1:5">
      <c r="A413" s="494" t="s">
        <v>2830</v>
      </c>
      <c r="B413" s="446">
        <v>3.2789999999999999</v>
      </c>
      <c r="E413" s="450"/>
    </row>
    <row r="414" spans="1:5">
      <c r="A414" s="494" t="s">
        <v>2831</v>
      </c>
      <c r="B414" s="446">
        <v>3.2149999999999999</v>
      </c>
      <c r="E414" s="450"/>
    </row>
    <row r="415" spans="1:5">
      <c r="A415" s="494" t="s">
        <v>2832</v>
      </c>
      <c r="B415" s="446">
        <v>3.2160000000000002</v>
      </c>
      <c r="E415" s="450"/>
    </row>
    <row r="416" spans="1:5">
      <c r="A416" s="494" t="s">
        <v>2833</v>
      </c>
      <c r="B416" s="446">
        <v>3.194</v>
      </c>
      <c r="E416" s="450"/>
    </row>
    <row r="417" spans="1:5">
      <c r="A417" s="494" t="s">
        <v>2834</v>
      </c>
      <c r="B417" s="446">
        <v>3.19</v>
      </c>
      <c r="E417" s="450"/>
    </row>
    <row r="418" spans="1:5">
      <c r="A418" s="494" t="s">
        <v>2835</v>
      </c>
      <c r="B418" s="446">
        <v>3.2130000000000001</v>
      </c>
      <c r="E418" s="450"/>
    </row>
    <row r="419" spans="1:5">
      <c r="A419" s="494" t="s">
        <v>2836</v>
      </c>
      <c r="B419" s="446">
        <v>3.238</v>
      </c>
      <c r="E419" s="450"/>
    </row>
    <row r="420" spans="1:5">
      <c r="A420" s="494" t="s">
        <v>2837</v>
      </c>
      <c r="B420" s="446">
        <v>3.2349999999999999</v>
      </c>
      <c r="E420" s="450"/>
    </row>
    <row r="421" spans="1:5">
      <c r="A421" s="494" t="s">
        <v>2838</v>
      </c>
      <c r="B421" s="446">
        <v>3.246</v>
      </c>
      <c r="E421" s="450"/>
    </row>
    <row r="422" spans="1:5">
      <c r="A422" s="494" t="s">
        <v>2839</v>
      </c>
      <c r="B422" s="446">
        <v>3.2509999999999999</v>
      </c>
      <c r="E422" s="450"/>
    </row>
    <row r="423" spans="1:5">
      <c r="A423" s="494" t="s">
        <v>2840</v>
      </c>
      <c r="B423" s="446">
        <v>3.2650000000000001</v>
      </c>
      <c r="E423" s="450"/>
    </row>
    <row r="424" spans="1:5">
      <c r="A424" s="494" t="s">
        <v>2841</v>
      </c>
      <c r="B424" s="446">
        <v>3.2450000000000001</v>
      </c>
      <c r="E424" s="450"/>
    </row>
    <row r="425" spans="1:5">
      <c r="A425" s="494" t="s">
        <v>2842</v>
      </c>
      <c r="B425" s="446">
        <v>3.23</v>
      </c>
      <c r="E425" s="450"/>
    </row>
    <row r="426" spans="1:5">
      <c r="A426" s="494" t="s">
        <v>2843</v>
      </c>
      <c r="B426" s="446">
        <v>3.1890000000000001</v>
      </c>
      <c r="E426" s="450"/>
    </row>
    <row r="427" spans="1:5">
      <c r="A427" s="494" t="s">
        <v>2844</v>
      </c>
      <c r="B427" s="446">
        <v>3.2269999999999999</v>
      </c>
      <c r="E427" s="450"/>
    </row>
    <row r="428" spans="1:5">
      <c r="A428" s="494" t="s">
        <v>2845</v>
      </c>
      <c r="B428" s="446">
        <v>3.2589999999999999</v>
      </c>
      <c r="E428" s="450"/>
    </row>
    <row r="429" spans="1:5">
      <c r="A429" s="494" t="s">
        <v>2846</v>
      </c>
      <c r="B429" s="446">
        <v>3.2829999999999999</v>
      </c>
      <c r="E429" s="450"/>
    </row>
    <row r="430" spans="1:5">
      <c r="A430" s="494" t="s">
        <v>2847</v>
      </c>
      <c r="B430" s="446">
        <v>3.2639999999999998</v>
      </c>
      <c r="E430" s="450"/>
    </row>
    <row r="431" spans="1:5">
      <c r="A431" s="494" t="s">
        <v>2848</v>
      </c>
      <c r="B431" s="446">
        <v>3.2629999999999999</v>
      </c>
      <c r="E431" s="450"/>
    </row>
    <row r="432" spans="1:5">
      <c r="A432" s="494" t="s">
        <v>2849</v>
      </c>
      <c r="B432" s="446">
        <v>3.2629999999999999</v>
      </c>
      <c r="E432" s="450"/>
    </row>
    <row r="433" spans="1:5">
      <c r="A433" s="494" t="s">
        <v>2850</v>
      </c>
      <c r="B433" s="446">
        <v>3.2970000000000002</v>
      </c>
      <c r="E433" s="450"/>
    </row>
    <row r="434" spans="1:5">
      <c r="A434" s="494" t="s">
        <v>2851</v>
      </c>
      <c r="B434" s="446">
        <v>3.298</v>
      </c>
      <c r="E434" s="450"/>
    </row>
    <row r="435" spans="1:5">
      <c r="A435" s="494" t="s">
        <v>2852</v>
      </c>
      <c r="B435" s="446">
        <v>3.3039999999999998</v>
      </c>
      <c r="E435" s="450"/>
    </row>
    <row r="436" spans="1:5">
      <c r="A436" s="494" t="s">
        <v>2853</v>
      </c>
      <c r="B436" s="446">
        <v>3.3109999999999999</v>
      </c>
      <c r="E436" s="450"/>
    </row>
    <row r="437" spans="1:5">
      <c r="A437" s="494" t="s">
        <v>2854</v>
      </c>
      <c r="B437" s="446">
        <v>3.347</v>
      </c>
      <c r="E437" s="450"/>
    </row>
    <row r="438" spans="1:5">
      <c r="A438" s="494" t="s">
        <v>2855</v>
      </c>
      <c r="B438" s="446">
        <v>3.3279999999999998</v>
      </c>
      <c r="E438" s="450"/>
    </row>
    <row r="439" spans="1:5">
      <c r="A439" s="494" t="s">
        <v>2856</v>
      </c>
      <c r="B439" s="446">
        <v>3.258</v>
      </c>
      <c r="E439" s="450"/>
    </row>
    <row r="440" spans="1:5">
      <c r="A440" s="494" t="s">
        <v>2857</v>
      </c>
      <c r="B440" s="446">
        <v>3.2829999999999999</v>
      </c>
      <c r="E440" s="450"/>
    </row>
    <row r="441" spans="1:5">
      <c r="A441" s="494" t="s">
        <v>2858</v>
      </c>
      <c r="B441" s="446">
        <v>3.2709999999999999</v>
      </c>
      <c r="E441" s="450"/>
    </row>
    <row r="442" spans="1:5">
      <c r="A442" s="494" t="s">
        <v>2859</v>
      </c>
      <c r="B442" s="446">
        <v>3.3069999999999999</v>
      </c>
      <c r="E442" s="450"/>
    </row>
    <row r="443" spans="1:5">
      <c r="A443" s="494" t="s">
        <v>2860</v>
      </c>
      <c r="B443" s="446">
        <v>3.2709999999999999</v>
      </c>
      <c r="E443" s="450"/>
    </row>
    <row r="444" spans="1:5">
      <c r="A444" s="494" t="s">
        <v>2861</v>
      </c>
      <c r="B444" s="446">
        <v>3.27</v>
      </c>
      <c r="E444" s="450"/>
    </row>
    <row r="445" spans="1:5">
      <c r="A445" s="494" t="s">
        <v>2862</v>
      </c>
      <c r="B445" s="446">
        <v>3.282</v>
      </c>
      <c r="E445" s="450"/>
    </row>
    <row r="446" spans="1:5">
      <c r="A446" s="494" t="s">
        <v>2863</v>
      </c>
      <c r="B446" s="446">
        <v>3.2949999999999999</v>
      </c>
      <c r="E446" s="450"/>
    </row>
    <row r="447" spans="1:5">
      <c r="A447" s="494" t="s">
        <v>2864</v>
      </c>
      <c r="B447" s="446">
        <v>3.286</v>
      </c>
      <c r="E447" s="450"/>
    </row>
    <row r="448" spans="1:5">
      <c r="A448" s="494" t="s">
        <v>2865</v>
      </c>
      <c r="B448" s="446">
        <v>3.3319999999999999</v>
      </c>
      <c r="E448" s="450"/>
    </row>
    <row r="449" spans="1:5">
      <c r="A449" s="494" t="s">
        <v>2866</v>
      </c>
      <c r="B449" s="446">
        <v>3.3359999999999999</v>
      </c>
      <c r="E449" s="450"/>
    </row>
    <row r="450" spans="1:5">
      <c r="A450" s="494" t="s">
        <v>2867</v>
      </c>
      <c r="B450" s="446">
        <v>3.3340000000000001</v>
      </c>
      <c r="E450" s="450"/>
    </row>
    <row r="451" spans="1:5">
      <c r="A451" s="494" t="s">
        <v>2868</v>
      </c>
      <c r="B451" s="446">
        <v>3.3170000000000002</v>
      </c>
      <c r="E451" s="450"/>
    </row>
    <row r="452" spans="1:5">
      <c r="A452" s="494" t="s">
        <v>2869</v>
      </c>
      <c r="B452" s="446">
        <v>3.3290000000000002</v>
      </c>
      <c r="E452" s="450"/>
    </row>
    <row r="453" spans="1:5">
      <c r="A453" s="494" t="s">
        <v>2870</v>
      </c>
      <c r="B453" s="446">
        <v>3.339</v>
      </c>
      <c r="E453" s="450"/>
    </row>
    <row r="454" spans="1:5">
      <c r="A454" s="494" t="s">
        <v>2871</v>
      </c>
      <c r="B454" s="446">
        <v>3.3540000000000001</v>
      </c>
      <c r="E454" s="450"/>
    </row>
    <row r="455" spans="1:5">
      <c r="A455" s="494" t="s">
        <v>2872</v>
      </c>
      <c r="B455" s="446">
        <v>3.3980000000000001</v>
      </c>
      <c r="E455" s="450"/>
    </row>
    <row r="456" spans="1:5">
      <c r="A456" s="494" t="s">
        <v>2873</v>
      </c>
      <c r="B456" s="446">
        <v>3.423</v>
      </c>
      <c r="E456" s="450"/>
    </row>
    <row r="457" spans="1:5">
      <c r="A457" s="494" t="s">
        <v>2874</v>
      </c>
      <c r="B457" s="446">
        <v>3.4239999999999999</v>
      </c>
      <c r="E457" s="450"/>
    </row>
    <row r="458" spans="1:5">
      <c r="A458" s="494" t="s">
        <v>2875</v>
      </c>
      <c r="B458" s="446">
        <v>3.4060000000000001</v>
      </c>
      <c r="E458" s="450"/>
    </row>
    <row r="459" spans="1:5">
      <c r="A459" s="494" t="s">
        <v>2876</v>
      </c>
      <c r="B459" s="446">
        <v>3.3519999999999999</v>
      </c>
      <c r="E459" s="450"/>
    </row>
    <row r="460" spans="1:5">
      <c r="A460" s="494" t="s">
        <v>2877</v>
      </c>
      <c r="B460" s="446">
        <v>3.3090000000000002</v>
      </c>
      <c r="E460" s="450"/>
    </row>
    <row r="461" spans="1:5">
      <c r="A461" s="494" t="s">
        <v>2878</v>
      </c>
      <c r="B461" s="446">
        <v>3.3180000000000001</v>
      </c>
      <c r="E461" s="450"/>
    </row>
    <row r="462" spans="1:5">
      <c r="A462" s="494" t="s">
        <v>2879</v>
      </c>
      <c r="B462" s="446">
        <v>3.3090000000000002</v>
      </c>
      <c r="E462" s="450"/>
    </row>
    <row r="463" spans="1:5">
      <c r="A463" s="494" t="s">
        <v>2880</v>
      </c>
      <c r="B463" s="446">
        <v>3.3380000000000001</v>
      </c>
      <c r="E463" s="450"/>
    </row>
    <row r="464" spans="1:5">
      <c r="A464" s="494" t="s">
        <v>2881</v>
      </c>
      <c r="B464" s="446">
        <v>3.359</v>
      </c>
      <c r="E464" s="450"/>
    </row>
    <row r="465" spans="1:5">
      <c r="A465" s="494" t="s">
        <v>2882</v>
      </c>
      <c r="B465" s="446">
        <v>3.3860000000000001</v>
      </c>
      <c r="E465" s="450"/>
    </row>
    <row r="466" spans="1:5">
      <c r="A466" s="494" t="s">
        <v>2883</v>
      </c>
      <c r="B466" s="446">
        <v>3.3940000000000001</v>
      </c>
      <c r="E466" s="450"/>
    </row>
    <row r="467" spans="1:5">
      <c r="A467" s="494" t="s">
        <v>2884</v>
      </c>
      <c r="B467" s="446">
        <v>3.395</v>
      </c>
      <c r="E467" s="450"/>
    </row>
    <row r="468" spans="1:5">
      <c r="A468" s="494" t="s">
        <v>2885</v>
      </c>
      <c r="B468" s="446">
        <v>3.387</v>
      </c>
      <c r="E468" s="450"/>
    </row>
    <row r="469" spans="1:5">
      <c r="A469" s="494" t="s">
        <v>2886</v>
      </c>
      <c r="B469" s="446">
        <v>3.41</v>
      </c>
      <c r="E469" s="450"/>
    </row>
    <row r="470" spans="1:5">
      <c r="A470" s="494" t="s">
        <v>2887</v>
      </c>
      <c r="B470" s="446">
        <v>3.3660000000000001</v>
      </c>
      <c r="E470" s="450"/>
    </row>
    <row r="471" spans="1:5">
      <c r="A471" s="494" t="s">
        <v>2888</v>
      </c>
      <c r="B471" s="446">
        <v>3.379</v>
      </c>
      <c r="E471" s="450"/>
    </row>
    <row r="472" spans="1:5">
      <c r="A472" s="494" t="s">
        <v>2889</v>
      </c>
      <c r="B472" s="446">
        <v>3.3650000000000002</v>
      </c>
      <c r="E472" s="450"/>
    </row>
    <row r="473" spans="1:5">
      <c r="A473" s="494" t="s">
        <v>2890</v>
      </c>
      <c r="B473" s="446">
        <v>3.4049999999999998</v>
      </c>
      <c r="E473" s="450"/>
    </row>
    <row r="474" spans="1:5">
      <c r="A474" s="494" t="s">
        <v>2891</v>
      </c>
      <c r="B474" s="446">
        <v>3.4049999999999998</v>
      </c>
      <c r="E474" s="450"/>
    </row>
    <row r="475" spans="1:5">
      <c r="A475" s="494" t="s">
        <v>2892</v>
      </c>
      <c r="B475" s="446">
        <v>3.3889999999999998</v>
      </c>
      <c r="E475" s="450"/>
    </row>
    <row r="476" spans="1:5">
      <c r="A476" s="494" t="s">
        <v>2893</v>
      </c>
      <c r="B476" s="446">
        <v>3.3759999999999999</v>
      </c>
      <c r="E476" s="450"/>
    </row>
    <row r="477" spans="1:5">
      <c r="A477" s="494" t="s">
        <v>2894</v>
      </c>
      <c r="B477" s="446">
        <v>3.3660000000000001</v>
      </c>
      <c r="E477" s="450"/>
    </row>
    <row r="478" spans="1:5">
      <c r="A478" s="494" t="s">
        <v>2895</v>
      </c>
      <c r="B478" s="446">
        <v>3.38</v>
      </c>
      <c r="E478" s="450"/>
    </row>
    <row r="479" spans="1:5">
      <c r="A479" s="494" t="s">
        <v>2896</v>
      </c>
      <c r="B479" s="446">
        <v>3.37</v>
      </c>
      <c r="E479" s="450"/>
    </row>
    <row r="480" spans="1:5">
      <c r="A480" s="494" t="s">
        <v>2897</v>
      </c>
      <c r="B480" s="446">
        <v>3.3260000000000001</v>
      </c>
      <c r="E480" s="450"/>
    </row>
    <row r="481" spans="1:5">
      <c r="A481" s="494" t="s">
        <v>2898</v>
      </c>
      <c r="B481" s="446">
        <v>3.266</v>
      </c>
      <c r="E481" s="450"/>
    </row>
    <row r="482" spans="1:5">
      <c r="A482" s="494" t="s">
        <v>2899</v>
      </c>
      <c r="B482" s="446">
        <v>3.246</v>
      </c>
      <c r="E482" s="450"/>
    </row>
    <row r="483" spans="1:5">
      <c r="A483" s="494" t="s">
        <v>2900</v>
      </c>
      <c r="B483" s="446">
        <v>3.2360000000000002</v>
      </c>
      <c r="E483" s="450"/>
    </row>
    <row r="484" spans="1:5">
      <c r="A484" s="494" t="s">
        <v>2901</v>
      </c>
      <c r="B484" s="446">
        <v>3.226</v>
      </c>
      <c r="E484" s="450"/>
    </row>
    <row r="485" spans="1:5">
      <c r="A485" s="494" t="s">
        <v>2902</v>
      </c>
      <c r="B485" s="446">
        <v>3.2829999999999999</v>
      </c>
      <c r="E485" s="450"/>
    </row>
    <row r="486" spans="1:5">
      <c r="A486" s="494" t="s">
        <v>2903</v>
      </c>
      <c r="B486" s="446">
        <v>3.298</v>
      </c>
      <c r="E486" s="450"/>
    </row>
    <row r="487" spans="1:5">
      <c r="A487" s="494" t="s">
        <v>2904</v>
      </c>
      <c r="B487" s="446">
        <v>3.3010000000000002</v>
      </c>
      <c r="E487" s="450"/>
    </row>
    <row r="488" spans="1:5">
      <c r="A488" s="494" t="s">
        <v>2905</v>
      </c>
      <c r="B488" s="446">
        <v>3.3239999999999998</v>
      </c>
      <c r="E488" s="450"/>
    </row>
    <row r="489" spans="1:5">
      <c r="A489" s="494" t="s">
        <v>2906</v>
      </c>
      <c r="B489" s="446">
        <v>3.3079999999999998</v>
      </c>
      <c r="E489" s="450"/>
    </row>
    <row r="490" spans="1:5">
      <c r="A490" s="494" t="s">
        <v>2907</v>
      </c>
      <c r="B490" s="446">
        <v>3.28</v>
      </c>
      <c r="E490" s="450"/>
    </row>
    <row r="491" spans="1:5">
      <c r="A491" s="494" t="s">
        <v>2908</v>
      </c>
      <c r="B491" s="446">
        <v>3.2959999999999998</v>
      </c>
      <c r="E491" s="450"/>
    </row>
    <row r="492" spans="1:5">
      <c r="A492" s="494" t="s">
        <v>2909</v>
      </c>
      <c r="B492" s="446">
        <v>3.2839999999999998</v>
      </c>
      <c r="E492" s="450"/>
    </row>
    <row r="493" spans="1:5">
      <c r="A493" s="494" t="s">
        <v>2910</v>
      </c>
      <c r="B493" s="446">
        <v>3.2749999999999999</v>
      </c>
      <c r="E493" s="450"/>
    </row>
    <row r="494" spans="1:5">
      <c r="A494" s="494" t="s">
        <v>2911</v>
      </c>
      <c r="B494" s="446">
        <v>3.306</v>
      </c>
      <c r="E494" s="450"/>
    </row>
    <row r="495" spans="1:5">
      <c r="A495" s="494" t="s">
        <v>2912</v>
      </c>
      <c r="B495" s="446">
        <v>3.371</v>
      </c>
      <c r="E495" s="450"/>
    </row>
    <row r="496" spans="1:5">
      <c r="A496" s="494" t="s">
        <v>2913</v>
      </c>
      <c r="B496" s="446">
        <v>3.4039999999999999</v>
      </c>
      <c r="E496" s="450"/>
    </row>
    <row r="497" spans="1:5">
      <c r="A497" s="494" t="s">
        <v>2914</v>
      </c>
      <c r="B497" s="446">
        <v>3.3769999999999998</v>
      </c>
      <c r="E497" s="450"/>
    </row>
    <row r="498" spans="1:5">
      <c r="A498" s="494" t="s">
        <v>2915</v>
      </c>
      <c r="B498" s="446">
        <v>3.3580000000000001</v>
      </c>
      <c r="E498" s="450"/>
    </row>
    <row r="499" spans="1:5">
      <c r="A499" s="494" t="s">
        <v>2916</v>
      </c>
      <c r="B499" s="446">
        <v>3.3679999999999999</v>
      </c>
      <c r="E499" s="450"/>
    </row>
    <row r="500" spans="1:5">
      <c r="A500" s="494" t="s">
        <v>2917</v>
      </c>
      <c r="B500" s="446">
        <v>3.37</v>
      </c>
      <c r="E500" s="450"/>
    </row>
    <row r="501" spans="1:5">
      <c r="A501" s="494" t="s">
        <v>2918</v>
      </c>
      <c r="B501" s="446">
        <v>3.383</v>
      </c>
      <c r="E501" s="450"/>
    </row>
    <row r="502" spans="1:5">
      <c r="A502" s="494" t="s">
        <v>2919</v>
      </c>
      <c r="B502" s="446">
        <v>3.3660000000000001</v>
      </c>
      <c r="E502" s="450"/>
    </row>
    <row r="503" spans="1:5">
      <c r="A503" s="494" t="s">
        <v>2920</v>
      </c>
      <c r="B503" s="446">
        <v>3.3769999999999998</v>
      </c>
      <c r="E503" s="450"/>
    </row>
    <row r="504" spans="1:5">
      <c r="A504" s="494" t="s">
        <v>2921</v>
      </c>
      <c r="B504" s="446">
        <v>3.4159999999999999</v>
      </c>
      <c r="E504" s="450"/>
    </row>
    <row r="505" spans="1:5">
      <c r="A505" s="494" t="s">
        <v>2922</v>
      </c>
      <c r="B505" s="446">
        <v>3.4289999999999998</v>
      </c>
      <c r="E505" s="450"/>
    </row>
    <row r="506" spans="1:5">
      <c r="A506" s="494" t="s">
        <v>2923</v>
      </c>
      <c r="B506" s="446">
        <v>3.4129999999999998</v>
      </c>
      <c r="E506" s="450"/>
    </row>
    <row r="507" spans="1:5">
      <c r="A507" s="494" t="s">
        <v>2924</v>
      </c>
      <c r="B507" s="446">
        <v>3.4</v>
      </c>
      <c r="E507" s="450"/>
    </row>
    <row r="508" spans="1:5">
      <c r="A508" s="494" t="s">
        <v>2925</v>
      </c>
      <c r="B508" s="446">
        <v>3.4180000000000001</v>
      </c>
      <c r="E508" s="450"/>
    </row>
    <row r="509" spans="1:5">
      <c r="A509" s="494" t="s">
        <v>2926</v>
      </c>
      <c r="B509" s="446">
        <v>3.42</v>
      </c>
      <c r="E509" s="450"/>
    </row>
    <row r="510" spans="1:5">
      <c r="A510" s="494" t="s">
        <v>2927</v>
      </c>
      <c r="B510" s="446">
        <v>3.452</v>
      </c>
      <c r="E510" s="450"/>
    </row>
    <row r="511" spans="1:5">
      <c r="A511" s="494" t="s">
        <v>2928</v>
      </c>
      <c r="B511" s="446">
        <v>3.4540000000000002</v>
      </c>
      <c r="E511" s="450"/>
    </row>
    <row r="512" spans="1:5">
      <c r="A512" s="494" t="s">
        <v>2929</v>
      </c>
      <c r="B512" s="446">
        <v>3.4540000000000002</v>
      </c>
      <c r="E512" s="450"/>
    </row>
    <row r="513" spans="1:5">
      <c r="A513" s="494" t="s">
        <v>2929</v>
      </c>
      <c r="B513" s="446">
        <v>3.4540000000000002</v>
      </c>
      <c r="E513" s="450"/>
    </row>
    <row r="514" spans="1:5">
      <c r="A514" s="494" t="s">
        <v>2930</v>
      </c>
      <c r="B514" s="446">
        <v>3.4039999999999999</v>
      </c>
      <c r="E514" s="450"/>
    </row>
    <row r="515" spans="1:5">
      <c r="A515" s="494" t="s">
        <v>2931</v>
      </c>
      <c r="B515" s="446">
        <v>3.3959999999999999</v>
      </c>
      <c r="E515" s="450"/>
    </row>
    <row r="516" spans="1:5">
      <c r="A516" s="494" t="s">
        <v>2932</v>
      </c>
      <c r="B516" s="446">
        <v>3.4020000000000001</v>
      </c>
      <c r="E516" s="450"/>
    </row>
    <row r="517" spans="1:5">
      <c r="A517" s="494" t="s">
        <v>2933</v>
      </c>
      <c r="B517" s="446">
        <v>3.391</v>
      </c>
      <c r="E517" s="450"/>
    </row>
    <row r="518" spans="1:5">
      <c r="A518" s="494" t="s">
        <v>2934</v>
      </c>
      <c r="B518" s="446">
        <v>3.4060000000000001</v>
      </c>
      <c r="E518" s="450"/>
    </row>
    <row r="519" spans="1:5">
      <c r="A519" s="494" t="s">
        <v>2935</v>
      </c>
      <c r="B519" s="446">
        <v>3.46</v>
      </c>
      <c r="E519" s="450"/>
    </row>
    <row r="520" spans="1:5">
      <c r="A520" s="494" t="s">
        <v>2936</v>
      </c>
      <c r="B520" s="446">
        <v>3.46</v>
      </c>
      <c r="E520" s="450"/>
    </row>
    <row r="521" spans="1:5">
      <c r="A521" s="494" t="s">
        <v>2937</v>
      </c>
      <c r="B521" s="446">
        <v>3.4710000000000001</v>
      </c>
      <c r="E521" s="450"/>
    </row>
    <row r="522" spans="1:5">
      <c r="A522" s="494" t="s">
        <v>2938</v>
      </c>
      <c r="B522" s="446">
        <v>3.5019999999999998</v>
      </c>
      <c r="E522" s="450"/>
    </row>
    <row r="523" spans="1:5">
      <c r="A523" s="494" t="s">
        <v>2939</v>
      </c>
      <c r="B523" s="446">
        <v>3.5529999999999999</v>
      </c>
      <c r="E523" s="450"/>
    </row>
    <row r="524" spans="1:5">
      <c r="A524" s="494" t="s">
        <v>2940</v>
      </c>
      <c r="B524" s="446">
        <v>3.5670000000000002</v>
      </c>
      <c r="E524" s="450"/>
    </row>
    <row r="525" spans="1:5">
      <c r="A525" s="494" t="s">
        <v>2941</v>
      </c>
      <c r="B525" s="446">
        <v>3.5259999999999998</v>
      </c>
      <c r="E525" s="450"/>
    </row>
    <row r="526" spans="1:5">
      <c r="A526" s="494" t="s">
        <v>2942</v>
      </c>
      <c r="B526" s="446">
        <v>3.5049999999999999</v>
      </c>
      <c r="E526" s="450"/>
    </row>
    <row r="527" spans="1:5">
      <c r="A527" s="494" t="s">
        <v>2943</v>
      </c>
      <c r="B527" s="446">
        <v>3.4729999999999999</v>
      </c>
      <c r="E527" s="450"/>
    </row>
    <row r="528" spans="1:5">
      <c r="A528" s="494" t="s">
        <v>2944</v>
      </c>
      <c r="B528" s="446">
        <v>3.4449999999999998</v>
      </c>
      <c r="E528" s="450"/>
    </row>
    <row r="529" spans="1:5">
      <c r="A529" s="494" t="s">
        <v>2945</v>
      </c>
      <c r="B529" s="446">
        <v>3.468</v>
      </c>
      <c r="E529" s="450"/>
    </row>
    <row r="530" spans="1:5">
      <c r="A530" s="494" t="s">
        <v>2946</v>
      </c>
      <c r="B530" s="446">
        <v>3.4969999999999999</v>
      </c>
      <c r="E530" s="450"/>
    </row>
    <row r="531" spans="1:5">
      <c r="A531" s="494" t="s">
        <v>2947</v>
      </c>
      <c r="B531" s="446">
        <v>3.5</v>
      </c>
      <c r="E531" s="450"/>
    </row>
    <row r="532" spans="1:5">
      <c r="A532" s="494" t="s">
        <v>2948</v>
      </c>
      <c r="B532" s="446">
        <v>3.5139999999999998</v>
      </c>
      <c r="E532" s="450"/>
    </row>
    <row r="533" spans="1:5">
      <c r="A533" s="494" t="s">
        <v>2949</v>
      </c>
      <c r="B533" s="446">
        <v>3.5379999999999998</v>
      </c>
      <c r="E533" s="450"/>
    </row>
    <row r="534" spans="1:5">
      <c r="A534" s="494" t="s">
        <v>2950</v>
      </c>
      <c r="B534" s="446">
        <v>3.5310000000000001</v>
      </c>
      <c r="E534" s="450"/>
    </row>
    <row r="535" spans="1:5">
      <c r="A535" s="494" t="s">
        <v>2951</v>
      </c>
      <c r="B535" s="446">
        <v>3.4580000000000002</v>
      </c>
      <c r="E535" s="450"/>
    </row>
    <row r="536" spans="1:5">
      <c r="A536" s="494" t="s">
        <v>2952</v>
      </c>
      <c r="B536" s="446">
        <v>3.468</v>
      </c>
      <c r="E536" s="450"/>
    </row>
    <row r="537" spans="1:5">
      <c r="A537" s="494" t="s">
        <v>2953</v>
      </c>
      <c r="B537" s="446">
        <v>3.4340000000000002</v>
      </c>
      <c r="E537" s="450"/>
    </row>
    <row r="538" spans="1:5">
      <c r="A538" s="494" t="s">
        <v>2954</v>
      </c>
      <c r="B538" s="446">
        <v>3.4420000000000002</v>
      </c>
      <c r="E538" s="450"/>
    </row>
    <row r="539" spans="1:5">
      <c r="A539" s="494" t="s">
        <v>2955</v>
      </c>
      <c r="B539" s="446">
        <v>3.49</v>
      </c>
      <c r="E539" s="450"/>
    </row>
    <row r="540" spans="1:5">
      <c r="A540" s="494" t="s">
        <v>2956</v>
      </c>
      <c r="B540" s="446">
        <v>3.516</v>
      </c>
      <c r="E540" s="450"/>
    </row>
    <row r="541" spans="1:5">
      <c r="A541" s="494" t="s">
        <v>2957</v>
      </c>
      <c r="B541" s="446">
        <v>3.53</v>
      </c>
      <c r="E541" s="450"/>
    </row>
    <row r="542" spans="1:5">
      <c r="A542" s="494" t="s">
        <v>2958</v>
      </c>
      <c r="B542" s="446">
        <v>3.5329999999999999</v>
      </c>
      <c r="E542" s="450"/>
    </row>
    <row r="543" spans="1:5">
      <c r="A543" s="494" t="s">
        <v>2959</v>
      </c>
      <c r="B543" s="446">
        <v>3.4929999999999999</v>
      </c>
      <c r="E543" s="450"/>
    </row>
    <row r="544" spans="1:5">
      <c r="A544" s="494" t="s">
        <v>2960</v>
      </c>
      <c r="B544" s="446">
        <v>3.4630000000000001</v>
      </c>
      <c r="E544" s="450"/>
    </row>
    <row r="545" spans="1:5">
      <c r="A545" s="494" t="s">
        <v>2961</v>
      </c>
      <c r="B545" s="446">
        <v>3.4550000000000001</v>
      </c>
      <c r="E545" s="450"/>
    </row>
    <row r="546" spans="1:5">
      <c r="A546" s="494" t="s">
        <v>2962</v>
      </c>
      <c r="B546" s="446">
        <v>3.3940000000000001</v>
      </c>
      <c r="E546" s="450"/>
    </row>
    <row r="547" spans="1:5">
      <c r="A547" s="494" t="s">
        <v>2963</v>
      </c>
      <c r="B547" s="446">
        <v>3.427</v>
      </c>
      <c r="E547" s="450"/>
    </row>
    <row r="548" spans="1:5">
      <c r="A548" s="494" t="s">
        <v>2964</v>
      </c>
      <c r="B548" s="446">
        <v>3.444</v>
      </c>
      <c r="E548" s="450"/>
    </row>
    <row r="549" spans="1:5">
      <c r="A549" s="494" t="s">
        <v>2965</v>
      </c>
      <c r="B549" s="446">
        <v>3.472</v>
      </c>
      <c r="E549" s="450"/>
    </row>
    <row r="550" spans="1:5">
      <c r="A550" s="494" t="s">
        <v>2966</v>
      </c>
      <c r="B550" s="446">
        <v>3.4940000000000002</v>
      </c>
      <c r="E550" s="450"/>
    </row>
    <row r="551" spans="1:5">
      <c r="A551" s="494" t="s">
        <v>2967</v>
      </c>
      <c r="B551" s="446">
        <v>3.5369999999999999</v>
      </c>
      <c r="E551" s="450"/>
    </row>
    <row r="552" spans="1:5">
      <c r="A552" s="494" t="s">
        <v>2968</v>
      </c>
      <c r="B552" s="446">
        <v>3.53</v>
      </c>
      <c r="E552" s="450"/>
    </row>
    <row r="553" spans="1:5">
      <c r="A553" s="494" t="s">
        <v>2969</v>
      </c>
      <c r="B553" s="446">
        <v>3.55</v>
      </c>
      <c r="E553" s="450"/>
    </row>
    <row r="554" spans="1:5">
      <c r="A554" s="494" t="s">
        <v>2970</v>
      </c>
      <c r="B554" s="446">
        <v>3.5339999999999998</v>
      </c>
      <c r="E554" s="450"/>
    </row>
    <row r="555" spans="1:5">
      <c r="A555" s="494" t="s">
        <v>2971</v>
      </c>
      <c r="B555" s="446">
        <v>3.512</v>
      </c>
      <c r="E555" s="450"/>
    </row>
    <row r="556" spans="1:5">
      <c r="A556" s="494" t="s">
        <v>2972</v>
      </c>
      <c r="B556" s="446">
        <v>3.5419999999999998</v>
      </c>
      <c r="E556" s="450"/>
    </row>
    <row r="557" spans="1:5">
      <c r="A557" s="494" t="s">
        <v>2973</v>
      </c>
      <c r="B557" s="446">
        <v>3.544</v>
      </c>
      <c r="E557" s="450"/>
    </row>
    <row r="558" spans="1:5">
      <c r="A558" s="494" t="s">
        <v>2974</v>
      </c>
      <c r="B558" s="446">
        <v>3.5419999999999998</v>
      </c>
      <c r="E558" s="450"/>
    </row>
    <row r="559" spans="1:5">
      <c r="A559" s="494" t="s">
        <v>2975</v>
      </c>
      <c r="B559" s="446">
        <v>3.5870000000000002</v>
      </c>
      <c r="E559" s="450"/>
    </row>
    <row r="560" spans="1:5">
      <c r="A560" s="494" t="s">
        <v>2976</v>
      </c>
      <c r="B560" s="446">
        <v>3.5539999999999998</v>
      </c>
      <c r="E560" s="450"/>
    </row>
    <row r="561" spans="1:5">
      <c r="A561" s="494" t="s">
        <v>2977</v>
      </c>
      <c r="B561" s="446">
        <v>3.528</v>
      </c>
      <c r="E561" s="450"/>
    </row>
    <row r="562" spans="1:5">
      <c r="A562" s="494" t="s">
        <v>2978</v>
      </c>
      <c r="B562" s="446">
        <v>3.5289999999999999</v>
      </c>
      <c r="E562" s="450"/>
    </row>
    <row r="563" spans="1:5">
      <c r="A563" s="494" t="s">
        <v>2979</v>
      </c>
      <c r="B563" s="446">
        <v>3.552</v>
      </c>
      <c r="E563" s="450"/>
    </row>
    <row r="564" spans="1:5">
      <c r="A564" s="494" t="s">
        <v>2980</v>
      </c>
      <c r="B564" s="446">
        <v>3.5310000000000001</v>
      </c>
      <c r="E564" s="450"/>
    </row>
    <row r="565" spans="1:5">
      <c r="A565" s="494" t="s">
        <v>2981</v>
      </c>
      <c r="B565" s="446">
        <v>3.4940000000000002</v>
      </c>
      <c r="E565" s="450"/>
    </row>
    <row r="566" spans="1:5">
      <c r="A566" s="494" t="s">
        <v>2982</v>
      </c>
      <c r="B566" s="446">
        <v>3.46</v>
      </c>
      <c r="E566" s="450"/>
    </row>
    <row r="567" spans="1:5">
      <c r="A567" s="494" t="s">
        <v>2983</v>
      </c>
      <c r="B567" s="446">
        <v>3.5190000000000001</v>
      </c>
      <c r="E567" s="450"/>
    </row>
    <row r="568" spans="1:5">
      <c r="A568" s="494" t="s">
        <v>2984</v>
      </c>
      <c r="B568" s="446">
        <v>3.5110000000000001</v>
      </c>
      <c r="E568" s="450"/>
    </row>
    <row r="569" spans="1:5">
      <c r="A569" s="494" t="s">
        <v>2985</v>
      </c>
      <c r="B569" s="446">
        <v>3.4980000000000002</v>
      </c>
      <c r="E569" s="450"/>
    </row>
    <row r="570" spans="1:5">
      <c r="A570" s="494" t="s">
        <v>2986</v>
      </c>
      <c r="B570" s="446">
        <v>3.5459999999999998</v>
      </c>
      <c r="E570" s="450"/>
    </row>
    <row r="571" spans="1:5">
      <c r="A571" s="494" t="s">
        <v>2987</v>
      </c>
      <c r="B571" s="446">
        <v>3.5609999999999999</v>
      </c>
      <c r="E571" s="450"/>
    </row>
    <row r="572" spans="1:5">
      <c r="A572" s="494" t="s">
        <v>2988</v>
      </c>
      <c r="B572" s="446">
        <v>3.5430000000000001</v>
      </c>
      <c r="E572" s="450"/>
    </row>
    <row r="573" spans="1:5">
      <c r="A573" s="494" t="s">
        <v>2989</v>
      </c>
      <c r="B573" s="446">
        <v>3.5609999999999999</v>
      </c>
      <c r="E573" s="450"/>
    </row>
    <row r="574" spans="1:5">
      <c r="A574" s="494" t="s">
        <v>2990</v>
      </c>
      <c r="B574" s="446">
        <v>3.63</v>
      </c>
      <c r="E574" s="450"/>
    </row>
    <row r="575" spans="1:5">
      <c r="A575" s="494" t="s">
        <v>2991</v>
      </c>
      <c r="B575" s="446">
        <v>3.601</v>
      </c>
      <c r="E575" s="450"/>
    </row>
    <row r="576" spans="1:5">
      <c r="A576" s="494" t="s">
        <v>2992</v>
      </c>
      <c r="B576" s="446">
        <v>3.6080000000000001</v>
      </c>
      <c r="E576" s="450"/>
    </row>
    <row r="577" spans="1:5">
      <c r="A577" s="494" t="s">
        <v>2993</v>
      </c>
      <c r="B577" s="446">
        <v>3.6110000000000002</v>
      </c>
      <c r="E577" s="450"/>
    </row>
    <row r="578" spans="1:5">
      <c r="A578" s="494" t="s">
        <v>2994</v>
      </c>
      <c r="B578" s="446">
        <v>3.625</v>
      </c>
      <c r="E578" s="450"/>
    </row>
    <row r="579" spans="1:5">
      <c r="A579" s="494" t="s">
        <v>2995</v>
      </c>
      <c r="B579" s="446">
        <v>3.6539999999999999</v>
      </c>
      <c r="E579" s="450"/>
    </row>
    <row r="580" spans="1:5">
      <c r="A580" s="494" t="s">
        <v>2996</v>
      </c>
      <c r="B580" s="446">
        <v>3.6440000000000001</v>
      </c>
      <c r="E580" s="450"/>
    </row>
    <row r="581" spans="1:5">
      <c r="A581" s="494" t="s">
        <v>2997</v>
      </c>
      <c r="B581" s="446">
        <v>3.62</v>
      </c>
      <c r="E581" s="450"/>
    </row>
    <row r="582" spans="1:5">
      <c r="A582" s="494" t="s">
        <v>2998</v>
      </c>
      <c r="B582" s="446">
        <v>3.6520000000000001</v>
      </c>
      <c r="E582" s="450"/>
    </row>
    <row r="583" spans="1:5">
      <c r="A583" s="494" t="s">
        <v>2999</v>
      </c>
      <c r="B583" s="446">
        <v>3.7349999999999999</v>
      </c>
      <c r="E583" s="450"/>
    </row>
    <row r="584" spans="1:5">
      <c r="A584" s="494" t="s">
        <v>3000</v>
      </c>
      <c r="B584" s="446">
        <v>3.7559999999999998</v>
      </c>
      <c r="E584" s="450"/>
    </row>
    <row r="585" spans="1:5">
      <c r="A585" s="494" t="s">
        <v>3001</v>
      </c>
      <c r="B585" s="446">
        <v>3.7149999999999999</v>
      </c>
      <c r="E585" s="450"/>
    </row>
    <row r="586" spans="1:5">
      <c r="A586" s="494" t="s">
        <v>3002</v>
      </c>
      <c r="B586" s="446">
        <v>3.734</v>
      </c>
      <c r="E586" s="450"/>
    </row>
    <row r="587" spans="1:5">
      <c r="A587" s="494" t="s">
        <v>3003</v>
      </c>
      <c r="B587" s="446">
        <v>3.7679999999999998</v>
      </c>
      <c r="E587" s="450"/>
    </row>
    <row r="588" spans="1:5">
      <c r="A588" s="494" t="s">
        <v>3004</v>
      </c>
      <c r="B588" s="446">
        <v>3.7650000000000001</v>
      </c>
      <c r="E588" s="450"/>
    </row>
    <row r="589" spans="1:5">
      <c r="A589" s="494" t="s">
        <v>3005</v>
      </c>
      <c r="B589" s="446">
        <v>3.78</v>
      </c>
      <c r="E589" s="450"/>
    </row>
    <row r="590" spans="1:5">
      <c r="A590" s="494" t="s">
        <v>3005</v>
      </c>
      <c r="B590" s="446">
        <v>3.78</v>
      </c>
      <c r="E590" s="450"/>
    </row>
    <row r="591" spans="1:5">
      <c r="A591" s="494" t="s">
        <v>940</v>
      </c>
      <c r="B591" s="446">
        <v>3.762</v>
      </c>
      <c r="E591" s="450"/>
    </row>
    <row r="592" spans="1:5">
      <c r="A592" s="494" t="s">
        <v>3006</v>
      </c>
      <c r="B592" s="446">
        <v>3.7949999999999999</v>
      </c>
      <c r="E592" s="450"/>
    </row>
    <row r="593" spans="1:5">
      <c r="A593" s="494" t="s">
        <v>3007</v>
      </c>
      <c r="B593" s="446">
        <v>3.7879999999999998</v>
      </c>
      <c r="E593" s="450"/>
    </row>
    <row r="594" spans="1:5">
      <c r="A594" s="494" t="s">
        <v>3008</v>
      </c>
      <c r="B594" s="446">
        <v>3.7829999999999999</v>
      </c>
      <c r="E594" s="450"/>
    </row>
    <row r="595" spans="1:5">
      <c r="A595" s="494" t="s">
        <v>3008</v>
      </c>
      <c r="B595" s="446">
        <v>3.7829999999999999</v>
      </c>
      <c r="E595" s="450"/>
    </row>
    <row r="596" spans="1:5">
      <c r="A596" s="494" t="s">
        <v>3009</v>
      </c>
      <c r="B596" s="446">
        <v>3.7389999999999999</v>
      </c>
      <c r="E596" s="450"/>
    </row>
    <row r="597" spans="1:5">
      <c r="A597" s="494" t="s">
        <v>3010</v>
      </c>
      <c r="B597" s="446">
        <v>3.7109999999999999</v>
      </c>
      <c r="E597" s="450"/>
    </row>
    <row r="598" spans="1:5">
      <c r="A598" s="494" t="s">
        <v>942</v>
      </c>
      <c r="B598" s="446">
        <v>3.7519999999999998</v>
      </c>
      <c r="E598" s="450"/>
    </row>
    <row r="599" spans="1:5">
      <c r="A599" s="494" t="s">
        <v>943</v>
      </c>
      <c r="B599" s="446">
        <v>3.734</v>
      </c>
      <c r="E599" s="450"/>
    </row>
    <row r="600" spans="1:5">
      <c r="A600" s="494" t="s">
        <v>944</v>
      </c>
      <c r="B600" s="446">
        <v>3.7069999999999999</v>
      </c>
      <c r="E600" s="450"/>
    </row>
    <row r="601" spans="1:5">
      <c r="A601" s="494" t="s">
        <v>947</v>
      </c>
      <c r="B601" s="446">
        <v>3.7360000000000002</v>
      </c>
      <c r="E601" s="450"/>
    </row>
    <row r="602" spans="1:5">
      <c r="A602" s="494" t="s">
        <v>949</v>
      </c>
      <c r="B602" s="446">
        <v>3.74</v>
      </c>
      <c r="E602" s="450"/>
    </row>
    <row r="603" spans="1:5">
      <c r="A603" s="494" t="s">
        <v>3011</v>
      </c>
      <c r="B603" s="446">
        <v>3.7559999999999998</v>
      </c>
      <c r="E603" s="450"/>
    </row>
    <row r="604" spans="1:5">
      <c r="A604" s="494" t="s">
        <v>3012</v>
      </c>
      <c r="B604" s="446">
        <v>3.7370000000000001</v>
      </c>
      <c r="E604" s="450"/>
    </row>
    <row r="605" spans="1:5">
      <c r="A605" s="494" t="s">
        <v>3013</v>
      </c>
      <c r="B605" s="446">
        <v>3.7040000000000002</v>
      </c>
      <c r="E605" s="450"/>
    </row>
    <row r="606" spans="1:5">
      <c r="A606" s="494" t="s">
        <v>3014</v>
      </c>
      <c r="B606" s="446">
        <v>3.7519999999999998</v>
      </c>
      <c r="E606" s="450"/>
    </row>
    <row r="607" spans="1:5">
      <c r="A607" s="494" t="s">
        <v>3015</v>
      </c>
      <c r="B607" s="446">
        <v>3.7690000000000001</v>
      </c>
      <c r="E607" s="450"/>
    </row>
    <row r="608" spans="1:5">
      <c r="A608" s="494" t="s">
        <v>3016</v>
      </c>
      <c r="B608" s="446">
        <v>3.76</v>
      </c>
      <c r="E608" s="450"/>
    </row>
    <row r="609" spans="1:5">
      <c r="A609" s="494" t="s">
        <v>3017</v>
      </c>
      <c r="B609" s="446">
        <v>3.746</v>
      </c>
      <c r="E609" s="450"/>
    </row>
    <row r="610" spans="1:5">
      <c r="A610" s="494" t="s">
        <v>3018</v>
      </c>
      <c r="B610" s="446">
        <v>3.694</v>
      </c>
      <c r="E610" s="450"/>
    </row>
    <row r="611" spans="1:5">
      <c r="A611" s="494" t="s">
        <v>3019</v>
      </c>
      <c r="B611" s="446">
        <v>3.718</v>
      </c>
      <c r="E611" s="450"/>
    </row>
    <row r="612" spans="1:5">
      <c r="A612" s="494" t="s">
        <v>3020</v>
      </c>
      <c r="B612" s="446">
        <v>3.669</v>
      </c>
      <c r="E612" s="450"/>
    </row>
    <row r="613" spans="1:5">
      <c r="A613" s="494" t="s">
        <v>3021</v>
      </c>
      <c r="B613" s="446">
        <v>3.66</v>
      </c>
      <c r="E613" s="450"/>
    </row>
    <row r="614" spans="1:5">
      <c r="A614" s="494" t="s">
        <v>3022</v>
      </c>
      <c r="B614" s="446">
        <v>3.661</v>
      </c>
      <c r="E614" s="450"/>
    </row>
    <row r="615" spans="1:5">
      <c r="A615" s="494" t="s">
        <v>3023</v>
      </c>
      <c r="B615" s="446">
        <v>3.6619999999999999</v>
      </c>
      <c r="E615" s="450"/>
    </row>
    <row r="616" spans="1:5">
      <c r="A616" s="494" t="s">
        <v>954</v>
      </c>
      <c r="B616" s="446">
        <v>3.6379999999999999</v>
      </c>
      <c r="E616" s="450"/>
    </row>
    <row r="617" spans="1:5">
      <c r="A617" s="494" t="s">
        <v>3024</v>
      </c>
      <c r="B617" s="446">
        <v>3.6779999999999999</v>
      </c>
      <c r="E617" s="450"/>
    </row>
    <row r="618" spans="1:5">
      <c r="A618" s="494" t="s">
        <v>3025</v>
      </c>
      <c r="B618" s="446">
        <v>3.6859999999999999</v>
      </c>
      <c r="E618" s="450"/>
    </row>
    <row r="619" spans="1:5">
      <c r="A619" s="494" t="s">
        <v>956</v>
      </c>
      <c r="B619" s="446">
        <v>3.7130000000000001</v>
      </c>
      <c r="E619" s="450"/>
    </row>
    <row r="620" spans="1:5">
      <c r="A620" s="494" t="s">
        <v>3026</v>
      </c>
      <c r="B620" s="446">
        <v>3.726</v>
      </c>
      <c r="E620" s="450"/>
    </row>
    <row r="621" spans="1:5">
      <c r="A621" s="494" t="s">
        <v>3027</v>
      </c>
      <c r="B621" s="446">
        <v>3.677</v>
      </c>
      <c r="E621" s="450"/>
    </row>
    <row r="622" spans="1:5">
      <c r="A622" s="494" t="s">
        <v>3028</v>
      </c>
      <c r="B622" s="446">
        <v>3.65</v>
      </c>
      <c r="E622" s="450"/>
    </row>
    <row r="623" spans="1:5">
      <c r="A623" s="494" t="s">
        <v>3029</v>
      </c>
      <c r="B623" s="446">
        <v>3.694</v>
      </c>
      <c r="E623" s="450"/>
    </row>
    <row r="624" spans="1:5">
      <c r="A624" s="494" t="s">
        <v>3030</v>
      </c>
      <c r="B624" s="446">
        <v>3.6890000000000001</v>
      </c>
      <c r="E624" s="450"/>
    </row>
    <row r="625" spans="1:5">
      <c r="A625" s="494" t="s">
        <v>3031</v>
      </c>
      <c r="B625" s="446">
        <v>3.7360000000000002</v>
      </c>
      <c r="E625" s="450"/>
    </row>
    <row r="626" spans="1:5">
      <c r="A626" s="494" t="s">
        <v>3032</v>
      </c>
      <c r="B626" s="446">
        <v>3.7690000000000001</v>
      </c>
      <c r="E626" s="450"/>
    </row>
    <row r="627" spans="1:5">
      <c r="A627" s="494" t="s">
        <v>3033</v>
      </c>
      <c r="B627" s="446">
        <v>3.746</v>
      </c>
      <c r="E627" s="450"/>
    </row>
    <row r="628" spans="1:5">
      <c r="A628" s="494" t="s">
        <v>3034</v>
      </c>
      <c r="B628" s="446">
        <v>3.7480000000000002</v>
      </c>
      <c r="E628" s="450"/>
    </row>
    <row r="629" spans="1:5">
      <c r="A629" s="494" t="s">
        <v>3035</v>
      </c>
      <c r="B629" s="446">
        <v>3.653</v>
      </c>
      <c r="E629" s="450"/>
    </row>
    <row r="630" spans="1:5">
      <c r="A630" s="494" t="s">
        <v>3036</v>
      </c>
      <c r="B630" s="446">
        <v>3.681</v>
      </c>
      <c r="E630" s="450"/>
    </row>
    <row r="631" spans="1:5">
      <c r="A631" s="494" t="s">
        <v>3037</v>
      </c>
      <c r="B631" s="446">
        <v>3.6890000000000001</v>
      </c>
      <c r="E631" s="450"/>
    </row>
    <row r="632" spans="1:5">
      <c r="A632" s="494" t="s">
        <v>3038</v>
      </c>
      <c r="B632" s="446">
        <v>3.6440000000000001</v>
      </c>
      <c r="E632" s="450"/>
    </row>
    <row r="633" spans="1:5">
      <c r="A633" s="494" t="s">
        <v>3039</v>
      </c>
      <c r="B633" s="446">
        <v>3.6520000000000001</v>
      </c>
      <c r="E633" s="450"/>
    </row>
    <row r="634" spans="1:5">
      <c r="A634" s="494" t="s">
        <v>3040</v>
      </c>
      <c r="B634" s="446">
        <v>3.601</v>
      </c>
      <c r="E634" s="450"/>
    </row>
    <row r="635" spans="1:5">
      <c r="A635" s="494" t="s">
        <v>3041</v>
      </c>
      <c r="B635" s="446">
        <v>3.5619999999999998</v>
      </c>
      <c r="E635" s="450"/>
    </row>
    <row r="636" spans="1:5">
      <c r="A636" s="494" t="s">
        <v>3042</v>
      </c>
      <c r="B636" s="446">
        <v>3.556</v>
      </c>
      <c r="E636" s="450"/>
    </row>
    <row r="637" spans="1:5">
      <c r="A637" s="494" t="s">
        <v>3043</v>
      </c>
      <c r="B637" s="446">
        <v>3.5550000000000002</v>
      </c>
      <c r="E637" s="450"/>
    </row>
    <row r="638" spans="1:5">
      <c r="A638" s="494" t="s">
        <v>3044</v>
      </c>
      <c r="B638" s="446">
        <v>3.5510000000000002</v>
      </c>
      <c r="E638" s="450"/>
    </row>
    <row r="639" spans="1:5">
      <c r="A639" s="494" t="s">
        <v>3045</v>
      </c>
      <c r="B639" s="446">
        <v>3.5710000000000002</v>
      </c>
      <c r="E639" s="450"/>
    </row>
    <row r="640" spans="1:5">
      <c r="A640" s="494" t="s">
        <v>3046</v>
      </c>
      <c r="B640" s="446">
        <v>3.5449999999999999</v>
      </c>
      <c r="E640" s="450"/>
    </row>
    <row r="641" spans="1:5">
      <c r="A641" s="494" t="s">
        <v>3047</v>
      </c>
      <c r="B641" s="446">
        <v>3.5630000000000002</v>
      </c>
      <c r="E641" s="450"/>
    </row>
    <row r="642" spans="1:5">
      <c r="A642" s="494" t="s">
        <v>3048</v>
      </c>
      <c r="B642" s="446">
        <v>3.629</v>
      </c>
      <c r="E642" s="450"/>
    </row>
    <row r="643" spans="1:5">
      <c r="A643" s="494" t="s">
        <v>3049</v>
      </c>
      <c r="B643" s="446">
        <v>3.613</v>
      </c>
      <c r="E643" s="450"/>
    </row>
    <row r="644" spans="1:5">
      <c r="A644" s="494" t="s">
        <v>3050</v>
      </c>
      <c r="B644" s="446">
        <v>3.6160000000000001</v>
      </c>
      <c r="E644" s="450"/>
    </row>
    <row r="645" spans="1:5">
      <c r="A645" s="494" t="s">
        <v>3051</v>
      </c>
      <c r="B645" s="446">
        <v>3.6819999999999999</v>
      </c>
      <c r="E645" s="450"/>
    </row>
    <row r="646" spans="1:5">
      <c r="A646" s="494" t="s">
        <v>3052</v>
      </c>
      <c r="B646" s="446">
        <v>3.7189999999999999</v>
      </c>
      <c r="E646" s="450"/>
    </row>
    <row r="647" spans="1:5">
      <c r="A647" s="494" t="s">
        <v>3053</v>
      </c>
      <c r="B647" s="446">
        <v>3.6920000000000002</v>
      </c>
      <c r="E647" s="450"/>
    </row>
    <row r="648" spans="1:5">
      <c r="A648" s="494" t="s">
        <v>3054</v>
      </c>
      <c r="B648" s="446">
        <v>3.6970000000000001</v>
      </c>
      <c r="E648" s="450"/>
    </row>
    <row r="649" spans="1:5">
      <c r="A649" s="494" t="s">
        <v>3055</v>
      </c>
      <c r="B649" s="446">
        <v>3.7109999999999999</v>
      </c>
      <c r="E649" s="450"/>
    </row>
    <row r="650" spans="1:5">
      <c r="A650" s="494" t="s">
        <v>3056</v>
      </c>
      <c r="B650" s="446">
        <v>3.6930000000000001</v>
      </c>
      <c r="E650" s="450"/>
    </row>
    <row r="651" spans="1:5">
      <c r="A651" s="494" t="s">
        <v>3057</v>
      </c>
      <c r="B651" s="446">
        <v>3.6819999999999999</v>
      </c>
      <c r="E651" s="450"/>
    </row>
    <row r="652" spans="1:5">
      <c r="A652" s="494" t="s">
        <v>3058</v>
      </c>
      <c r="B652" s="446">
        <v>3.6760000000000002</v>
      </c>
      <c r="E652" s="450"/>
    </row>
    <row r="653" spans="1:5">
      <c r="A653" s="494" t="s">
        <v>3059</v>
      </c>
      <c r="B653" s="446">
        <v>3.6960000000000002</v>
      </c>
      <c r="E653" s="450"/>
    </row>
    <row r="654" spans="1:5">
      <c r="A654" s="494" t="s">
        <v>3060</v>
      </c>
      <c r="B654" s="446">
        <v>3.6680000000000001</v>
      </c>
      <c r="E654" s="450"/>
    </row>
    <row r="655" spans="1:5">
      <c r="A655" s="494" t="s">
        <v>3061</v>
      </c>
      <c r="B655" s="446">
        <v>3.68</v>
      </c>
      <c r="E655" s="450"/>
    </row>
    <row r="656" spans="1:5">
      <c r="A656" s="494" t="s">
        <v>3062</v>
      </c>
      <c r="B656" s="446">
        <v>3.698</v>
      </c>
      <c r="E656" s="450"/>
    </row>
    <row r="657" spans="1:5">
      <c r="A657" s="494" t="s">
        <v>3063</v>
      </c>
      <c r="B657" s="446">
        <v>3.6739999999999999</v>
      </c>
      <c r="E657" s="450"/>
    </row>
    <row r="658" spans="1:5">
      <c r="A658" s="494" t="s">
        <v>3064</v>
      </c>
      <c r="B658" s="446">
        <v>3.6419999999999999</v>
      </c>
      <c r="E658" s="450"/>
    </row>
    <row r="659" spans="1:5">
      <c r="A659" s="494" t="s">
        <v>3065</v>
      </c>
      <c r="B659" s="446">
        <v>3.6560000000000001</v>
      </c>
      <c r="E659" s="450"/>
    </row>
    <row r="660" spans="1:5">
      <c r="A660" s="494" t="s">
        <v>3066</v>
      </c>
      <c r="B660" s="446">
        <v>3.625</v>
      </c>
      <c r="E660" s="450"/>
    </row>
    <row r="661" spans="1:5">
      <c r="A661" s="494" t="s">
        <v>3067</v>
      </c>
      <c r="B661" s="446">
        <v>3.649</v>
      </c>
      <c r="E661" s="450"/>
    </row>
    <row r="662" spans="1:5">
      <c r="A662" s="494" t="s">
        <v>3068</v>
      </c>
      <c r="B662" s="446">
        <v>3.6989999999999998</v>
      </c>
      <c r="E662" s="450"/>
    </row>
    <row r="663" spans="1:5">
      <c r="A663" s="494" t="s">
        <v>3069</v>
      </c>
      <c r="B663" s="446">
        <v>3.7149999999999999</v>
      </c>
      <c r="E663" s="450"/>
    </row>
    <row r="664" spans="1:5">
      <c r="A664" s="494" t="s">
        <v>3070</v>
      </c>
      <c r="B664" s="446">
        <v>3.7360000000000002</v>
      </c>
      <c r="E664" s="450"/>
    </row>
    <row r="665" spans="1:5">
      <c r="A665" s="494" t="s">
        <v>3071</v>
      </c>
      <c r="B665" s="446">
        <v>3.714</v>
      </c>
      <c r="E665" s="450"/>
    </row>
    <row r="666" spans="1:5">
      <c r="A666" s="494" t="s">
        <v>3072</v>
      </c>
      <c r="B666" s="446">
        <v>3.8090000000000002</v>
      </c>
      <c r="E666" s="450"/>
    </row>
    <row r="667" spans="1:5">
      <c r="A667" s="494" t="s">
        <v>3073</v>
      </c>
      <c r="B667" s="446">
        <v>3.8279999999999998</v>
      </c>
      <c r="E667" s="450"/>
    </row>
    <row r="668" spans="1:5">
      <c r="A668" s="494" t="s">
        <v>3074</v>
      </c>
      <c r="B668" s="446">
        <v>3.8540000000000001</v>
      </c>
      <c r="E668" s="450"/>
    </row>
    <row r="669" spans="1:5">
      <c r="A669" s="494" t="s">
        <v>3075</v>
      </c>
      <c r="B669" s="446">
        <v>3.85</v>
      </c>
      <c r="E669" s="450"/>
    </row>
    <row r="670" spans="1:5">
      <c r="A670" s="494" t="s">
        <v>3076</v>
      </c>
      <c r="B670" s="446">
        <v>3.8610000000000002</v>
      </c>
      <c r="E670" s="450"/>
    </row>
    <row r="671" spans="1:5">
      <c r="A671" s="494" t="s">
        <v>3077</v>
      </c>
      <c r="B671" s="446">
        <v>3.8940000000000001</v>
      </c>
      <c r="E671" s="450"/>
    </row>
    <row r="672" spans="1:5">
      <c r="A672" s="494" t="s">
        <v>3078</v>
      </c>
      <c r="B672" s="446">
        <v>3.8479999999999999</v>
      </c>
      <c r="E672" s="450"/>
    </row>
    <row r="673" spans="1:5">
      <c r="A673" s="494" t="s">
        <v>3079</v>
      </c>
      <c r="B673" s="446">
        <v>3.887</v>
      </c>
      <c r="E673" s="450"/>
    </row>
    <row r="674" spans="1:5">
      <c r="A674" s="494" t="s">
        <v>3080</v>
      </c>
      <c r="B674" s="446">
        <v>3.9159999999999999</v>
      </c>
      <c r="E674" s="450"/>
    </row>
    <row r="675" spans="1:5">
      <c r="A675" s="494" t="s">
        <v>3081</v>
      </c>
      <c r="B675" s="446">
        <v>3.8410000000000002</v>
      </c>
      <c r="E675" s="450"/>
    </row>
    <row r="676" spans="1:5">
      <c r="A676" s="494" t="s">
        <v>3082</v>
      </c>
      <c r="B676" s="446">
        <v>3.8090000000000002</v>
      </c>
      <c r="E676" s="450"/>
    </row>
    <row r="677" spans="1:5">
      <c r="A677" s="494" t="s">
        <v>3083</v>
      </c>
      <c r="B677" s="446">
        <v>3.7240000000000002</v>
      </c>
      <c r="E677" s="450"/>
    </row>
    <row r="678" spans="1:5">
      <c r="A678" s="494" t="s">
        <v>3084</v>
      </c>
      <c r="B678" s="446">
        <v>3.726</v>
      </c>
      <c r="E678" s="450"/>
    </row>
    <row r="679" spans="1:5">
      <c r="A679" s="494" t="s">
        <v>3085</v>
      </c>
      <c r="B679" s="446">
        <v>3.6970000000000001</v>
      </c>
      <c r="E679" s="450"/>
    </row>
    <row r="680" spans="1:5">
      <c r="A680" s="494" t="s">
        <v>3086</v>
      </c>
      <c r="B680" s="446">
        <v>3.7090000000000001</v>
      </c>
      <c r="E680" s="450"/>
    </row>
    <row r="681" spans="1:5">
      <c r="A681" s="494" t="s">
        <v>3087</v>
      </c>
      <c r="B681" s="446">
        <v>3.7410000000000001</v>
      </c>
      <c r="E681" s="450"/>
    </row>
    <row r="682" spans="1:5">
      <c r="A682" s="494" t="s">
        <v>3088</v>
      </c>
      <c r="B682" s="446">
        <v>3.6909999999999998</v>
      </c>
      <c r="E682" s="450"/>
    </row>
    <row r="683" spans="1:5">
      <c r="A683" s="494" t="s">
        <v>3089</v>
      </c>
      <c r="B683" s="446">
        <v>3.758</v>
      </c>
      <c r="E683" s="450"/>
    </row>
    <row r="684" spans="1:5">
      <c r="A684" s="494" t="s">
        <v>3090</v>
      </c>
      <c r="B684" s="446">
        <v>3.7789999999999999</v>
      </c>
      <c r="E684" s="450"/>
    </row>
    <row r="685" spans="1:5">
      <c r="A685" s="494" t="s">
        <v>3091</v>
      </c>
      <c r="B685" s="446">
        <v>3.8380000000000001</v>
      </c>
      <c r="E685" s="450"/>
    </row>
    <row r="686" spans="1:5">
      <c r="A686" s="494" t="s">
        <v>3092</v>
      </c>
      <c r="B686" s="446">
        <v>3.8050000000000002</v>
      </c>
      <c r="E686" s="450"/>
    </row>
    <row r="687" spans="1:5">
      <c r="A687" s="494" t="s">
        <v>3093</v>
      </c>
      <c r="B687" s="446">
        <v>3.7690000000000001</v>
      </c>
      <c r="E687" s="450"/>
    </row>
    <row r="688" spans="1:5">
      <c r="A688" s="494" t="s">
        <v>3094</v>
      </c>
      <c r="B688" s="446">
        <v>3.81</v>
      </c>
      <c r="E688" s="450"/>
    </row>
    <row r="689" spans="1:5">
      <c r="A689" s="494" t="s">
        <v>3095</v>
      </c>
      <c r="B689" s="446">
        <v>3.7709999999999999</v>
      </c>
      <c r="E689" s="450"/>
    </row>
    <row r="690" spans="1:5">
      <c r="A690" s="494" t="s">
        <v>3096</v>
      </c>
      <c r="B690" s="446">
        <v>3.72</v>
      </c>
      <c r="E690" s="450"/>
    </row>
    <row r="691" spans="1:5">
      <c r="A691" s="494" t="s">
        <v>3097</v>
      </c>
      <c r="B691" s="446">
        <v>3.681</v>
      </c>
      <c r="E691" s="450"/>
    </row>
    <row r="692" spans="1:5">
      <c r="A692" s="494" t="s">
        <v>3098</v>
      </c>
      <c r="B692" s="446">
        <v>3.6880000000000002</v>
      </c>
      <c r="E692" s="450"/>
    </row>
    <row r="693" spans="1:5">
      <c r="A693" s="494" t="s">
        <v>3099</v>
      </c>
      <c r="B693" s="446">
        <v>3.6080000000000001</v>
      </c>
      <c r="E693" s="450"/>
    </row>
    <row r="694" spans="1:5">
      <c r="A694" s="494" t="s">
        <v>3100</v>
      </c>
      <c r="B694" s="446">
        <v>3.5859999999999999</v>
      </c>
      <c r="E694" s="450"/>
    </row>
    <row r="695" spans="1:5">
      <c r="A695" s="494" t="s">
        <v>3101</v>
      </c>
      <c r="B695" s="446">
        <v>3.589</v>
      </c>
      <c r="E695" s="450"/>
    </row>
    <row r="696" spans="1:5">
      <c r="A696" s="494" t="s">
        <v>3102</v>
      </c>
      <c r="B696" s="446">
        <v>3.6040000000000001</v>
      </c>
      <c r="E696" s="450"/>
    </row>
    <row r="697" spans="1:5">
      <c r="A697" s="494" t="s">
        <v>3103</v>
      </c>
      <c r="B697" s="446">
        <v>3.633</v>
      </c>
      <c r="E697" s="450"/>
    </row>
    <row r="698" spans="1:5">
      <c r="A698" s="494" t="s">
        <v>3104</v>
      </c>
      <c r="B698" s="446">
        <v>3.6349999999999998</v>
      </c>
      <c r="E698" s="450"/>
    </row>
    <row r="699" spans="1:5">
      <c r="A699" s="494" t="s">
        <v>3105</v>
      </c>
      <c r="B699" s="446">
        <v>3.609</v>
      </c>
      <c r="E699" s="450"/>
    </row>
    <row r="700" spans="1:5">
      <c r="A700" s="494" t="s">
        <v>3106</v>
      </c>
      <c r="B700" s="446">
        <v>3.6960000000000002</v>
      </c>
      <c r="E700" s="450"/>
    </row>
    <row r="701" spans="1:5">
      <c r="A701" s="494" t="s">
        <v>3107</v>
      </c>
      <c r="B701" s="446">
        <v>3.6070000000000002</v>
      </c>
      <c r="E701" s="450"/>
    </row>
    <row r="702" spans="1:5">
      <c r="A702" s="494" t="s">
        <v>3108</v>
      </c>
      <c r="B702" s="446">
        <v>3.5859999999999999</v>
      </c>
      <c r="E702" s="450"/>
    </row>
    <row r="703" spans="1:5">
      <c r="A703" s="494" t="s">
        <v>3109</v>
      </c>
      <c r="B703" s="446">
        <v>3.58</v>
      </c>
      <c r="E703" s="450"/>
    </row>
    <row r="704" spans="1:5">
      <c r="A704" s="494" t="s">
        <v>3110</v>
      </c>
      <c r="B704" s="446">
        <v>3.5609999999999999</v>
      </c>
      <c r="E704" s="450"/>
    </row>
    <row r="705" spans="1:5">
      <c r="A705" s="494" t="s">
        <v>3111</v>
      </c>
      <c r="B705" s="446">
        <v>3.6070000000000002</v>
      </c>
      <c r="E705" s="450"/>
    </row>
    <row r="706" spans="1:5">
      <c r="A706" s="494" t="s">
        <v>3112</v>
      </c>
      <c r="B706" s="446">
        <v>3.601</v>
      </c>
      <c r="E706" s="450"/>
    </row>
    <row r="707" spans="1:5">
      <c r="A707" s="494" t="s">
        <v>3113</v>
      </c>
      <c r="B707" s="446">
        <v>3.5569999999999999</v>
      </c>
      <c r="E707" s="450"/>
    </row>
    <row r="708" spans="1:5">
      <c r="A708" s="494" t="s">
        <v>3114</v>
      </c>
      <c r="B708" s="446">
        <v>3.5390000000000001</v>
      </c>
      <c r="E708" s="450"/>
    </row>
    <row r="709" spans="1:5">
      <c r="A709" s="494" t="s">
        <v>3115</v>
      </c>
      <c r="B709" s="446">
        <v>3.5579999999999998</v>
      </c>
      <c r="E709" s="450"/>
    </row>
    <row r="710" spans="1:5">
      <c r="A710" s="494" t="s">
        <v>3116</v>
      </c>
      <c r="B710" s="446">
        <v>3.6019999999999999</v>
      </c>
      <c r="E710" s="450"/>
    </row>
    <row r="711" spans="1:5">
      <c r="A711" s="494" t="s">
        <v>3117</v>
      </c>
      <c r="B711" s="446">
        <v>3.5750000000000002</v>
      </c>
      <c r="E711" s="450"/>
    </row>
    <row r="712" spans="1:5">
      <c r="A712" s="494" t="s">
        <v>3118</v>
      </c>
      <c r="B712" s="446">
        <v>3.6120000000000001</v>
      </c>
      <c r="E712" s="450"/>
    </row>
    <row r="713" spans="1:5">
      <c r="A713" s="494" t="s">
        <v>3119</v>
      </c>
      <c r="B713" s="446">
        <v>3.6429999999999998</v>
      </c>
      <c r="E713" s="450"/>
    </row>
    <row r="714" spans="1:5">
      <c r="A714" s="494" t="s">
        <v>3120</v>
      </c>
      <c r="B714" s="446">
        <v>3.6869999999999998</v>
      </c>
      <c r="E714" s="450"/>
    </row>
    <row r="715" spans="1:5">
      <c r="A715" s="494" t="s">
        <v>3121</v>
      </c>
      <c r="B715" s="446">
        <v>3.673</v>
      </c>
      <c r="E715" s="450"/>
    </row>
    <row r="716" spans="1:5">
      <c r="A716" s="494" t="s">
        <v>3122</v>
      </c>
      <c r="B716" s="446">
        <v>3.7559999999999998</v>
      </c>
      <c r="E716" s="450"/>
    </row>
    <row r="717" spans="1:5">
      <c r="A717" s="494" t="s">
        <v>3123</v>
      </c>
      <c r="B717" s="446">
        <v>3.7450000000000001</v>
      </c>
      <c r="E717" s="450"/>
    </row>
    <row r="718" spans="1:5">
      <c r="A718" s="494" t="s">
        <v>3124</v>
      </c>
      <c r="B718" s="446">
        <v>3.7559999999999998</v>
      </c>
      <c r="E718" s="450"/>
    </row>
    <row r="719" spans="1:5">
      <c r="A719" s="494" t="s">
        <v>3125</v>
      </c>
      <c r="B719" s="446">
        <v>3.8029999999999999</v>
      </c>
      <c r="E719" s="450"/>
    </row>
    <row r="720" spans="1:5">
      <c r="A720" s="494" t="s">
        <v>3126</v>
      </c>
      <c r="B720" s="446">
        <v>3.6480000000000001</v>
      </c>
      <c r="E720" s="450"/>
    </row>
    <row r="721" spans="1:5">
      <c r="A721" s="494" t="s">
        <v>3127</v>
      </c>
      <c r="B721" s="446">
        <v>3.649</v>
      </c>
      <c r="E721" s="450"/>
    </row>
    <row r="722" spans="1:5">
      <c r="A722" s="494" t="s">
        <v>3128</v>
      </c>
      <c r="B722" s="446">
        <v>3.6309999999999998</v>
      </c>
      <c r="E722" s="450"/>
    </row>
    <row r="723" spans="1:5">
      <c r="A723" s="494" t="s">
        <v>3129</v>
      </c>
      <c r="B723" s="446">
        <v>3.6480000000000001</v>
      </c>
      <c r="E723" s="450"/>
    </row>
    <row r="724" spans="1:5">
      <c r="A724" s="494" t="s">
        <v>3130</v>
      </c>
      <c r="B724" s="446">
        <v>3.6509999999999998</v>
      </c>
      <c r="E724" s="450"/>
    </row>
    <row r="725" spans="1:5">
      <c r="A725" s="494" t="s">
        <v>3131</v>
      </c>
      <c r="B725" s="446">
        <v>3.633</v>
      </c>
      <c r="E725" s="450"/>
    </row>
    <row r="726" spans="1:5">
      <c r="A726" s="494" t="s">
        <v>3132</v>
      </c>
      <c r="B726" s="446">
        <v>3.653</v>
      </c>
      <c r="E726" s="450"/>
    </row>
    <row r="727" spans="1:5">
      <c r="A727" s="494" t="s">
        <v>3133</v>
      </c>
      <c r="B727" s="446">
        <v>3.6949999999999998</v>
      </c>
      <c r="E727" s="450"/>
    </row>
    <row r="728" spans="1:5">
      <c r="A728" s="494" t="s">
        <v>3134</v>
      </c>
      <c r="B728" s="446">
        <v>3.7280000000000002</v>
      </c>
      <c r="E728" s="450"/>
    </row>
    <row r="729" spans="1:5">
      <c r="A729" s="494" t="s">
        <v>3135</v>
      </c>
      <c r="B729" s="446">
        <v>3.6829999999999998</v>
      </c>
      <c r="E729" s="450"/>
    </row>
    <row r="730" spans="1:5">
      <c r="A730" s="494" t="s">
        <v>3136</v>
      </c>
      <c r="B730" s="446">
        <v>3.637</v>
      </c>
      <c r="E730" s="450"/>
    </row>
    <row r="731" spans="1:5">
      <c r="A731" s="494" t="s">
        <v>3137</v>
      </c>
      <c r="B731" s="446">
        <v>3.5569999999999999</v>
      </c>
      <c r="E731" s="450"/>
    </row>
    <row r="732" spans="1:5">
      <c r="A732" s="494" t="s">
        <v>3138</v>
      </c>
      <c r="B732" s="446">
        <v>3.4369999999999998</v>
      </c>
      <c r="E732" s="450"/>
    </row>
    <row r="733" spans="1:5">
      <c r="A733" s="494" t="s">
        <v>3139</v>
      </c>
      <c r="B733" s="446">
        <v>3.3460000000000001</v>
      </c>
      <c r="E733" s="450"/>
    </row>
    <row r="734" spans="1:5">
      <c r="A734" s="494" t="s">
        <v>3140</v>
      </c>
      <c r="B734" s="446">
        <v>3.339</v>
      </c>
      <c r="E734" s="450"/>
    </row>
    <row r="735" spans="1:5">
      <c r="A735" s="494" t="s">
        <v>3141</v>
      </c>
      <c r="B735" s="446">
        <v>3.3079999999999998</v>
      </c>
      <c r="E735" s="450"/>
    </row>
    <row r="736" spans="1:5">
      <c r="A736" s="494" t="s">
        <v>3142</v>
      </c>
      <c r="B736" s="446">
        <v>3.36</v>
      </c>
      <c r="E736" s="450"/>
    </row>
    <row r="737" spans="1:5">
      <c r="A737" s="494" t="s">
        <v>3143</v>
      </c>
      <c r="B737" s="446">
        <v>3.395</v>
      </c>
      <c r="E737" s="450"/>
    </row>
    <row r="738" spans="1:5">
      <c r="A738" s="494" t="s">
        <v>3144</v>
      </c>
      <c r="B738" s="446">
        <v>3.367</v>
      </c>
      <c r="E738" s="450"/>
    </row>
    <row r="739" spans="1:5">
      <c r="A739" s="494" t="s">
        <v>3145</v>
      </c>
      <c r="B739" s="446">
        <v>3.3740000000000001</v>
      </c>
      <c r="E739" s="450"/>
    </row>
    <row r="740" spans="1:5">
      <c r="A740" s="494" t="s">
        <v>3146</v>
      </c>
      <c r="B740" s="446">
        <v>3.3330000000000002</v>
      </c>
      <c r="E740" s="450"/>
    </row>
    <row r="741" spans="1:5">
      <c r="A741" s="494" t="s">
        <v>3147</v>
      </c>
      <c r="B741" s="446">
        <v>3.2610000000000001</v>
      </c>
      <c r="E741" s="450"/>
    </row>
    <row r="742" spans="1:5">
      <c r="A742" s="494" t="s">
        <v>3148</v>
      </c>
      <c r="B742" s="446">
        <v>3.2650000000000001</v>
      </c>
      <c r="E742" s="450"/>
    </row>
    <row r="743" spans="1:5">
      <c r="A743" s="494" t="s">
        <v>3149</v>
      </c>
      <c r="B743" s="446">
        <v>3.28</v>
      </c>
      <c r="E743" s="450"/>
    </row>
    <row r="744" spans="1:5">
      <c r="A744" s="494" t="s">
        <v>3150</v>
      </c>
      <c r="B744" s="446">
        <v>3.2589999999999999</v>
      </c>
      <c r="E744" s="450"/>
    </row>
    <row r="745" spans="1:5">
      <c r="A745" s="494" t="s">
        <v>3151</v>
      </c>
      <c r="B745" s="446">
        <v>3.274</v>
      </c>
      <c r="E745" s="450"/>
    </row>
    <row r="746" spans="1:5">
      <c r="A746" s="494" t="s">
        <v>3152</v>
      </c>
      <c r="B746" s="446">
        <v>3.2330000000000001</v>
      </c>
      <c r="E746" s="450"/>
    </row>
    <row r="747" spans="1:5">
      <c r="A747" s="494" t="s">
        <v>3153</v>
      </c>
      <c r="B747" s="446">
        <v>3.226</v>
      </c>
      <c r="E747" s="450"/>
    </row>
    <row r="748" spans="1:5">
      <c r="A748" s="494" t="s">
        <v>3154</v>
      </c>
      <c r="B748" s="446">
        <v>3.22</v>
      </c>
      <c r="E748" s="450"/>
    </row>
    <row r="749" spans="1:5">
      <c r="A749" s="494" t="s">
        <v>3155</v>
      </c>
      <c r="B749" s="446">
        <v>3.1259999999999999</v>
      </c>
      <c r="E749" s="450"/>
    </row>
    <row r="750" spans="1:5">
      <c r="A750" s="494" t="s">
        <v>3156</v>
      </c>
      <c r="B750" s="446">
        <v>3.129</v>
      </c>
      <c r="E750" s="450"/>
    </row>
    <row r="751" spans="1:5">
      <c r="A751" s="494" t="s">
        <v>3157</v>
      </c>
      <c r="B751" s="446">
        <v>3.141</v>
      </c>
      <c r="E751" s="450"/>
    </row>
    <row r="752" spans="1:5">
      <c r="A752" s="494" t="s">
        <v>3158</v>
      </c>
      <c r="B752" s="446">
        <v>3.1419999999999999</v>
      </c>
      <c r="E752" s="450"/>
    </row>
    <row r="753" spans="1:5">
      <c r="A753" s="494" t="s">
        <v>3159</v>
      </c>
      <c r="B753" s="446">
        <v>3.09</v>
      </c>
      <c r="E753" s="450"/>
    </row>
    <row r="754" spans="1:5">
      <c r="A754" s="494" t="s">
        <v>3160</v>
      </c>
      <c r="B754" s="446">
        <v>3.1040000000000001</v>
      </c>
      <c r="E754" s="450"/>
    </row>
    <row r="755" spans="1:5">
      <c r="A755" s="494" t="s">
        <v>3161</v>
      </c>
      <c r="B755" s="446">
        <v>3.101</v>
      </c>
      <c r="E755" s="450"/>
    </row>
    <row r="756" spans="1:5">
      <c r="A756" s="494" t="s">
        <v>3162</v>
      </c>
      <c r="B756" s="446">
        <v>3.0409999999999999</v>
      </c>
      <c r="E756" s="450"/>
    </row>
    <row r="757" spans="1:5">
      <c r="A757" s="494" t="s">
        <v>3163</v>
      </c>
      <c r="B757" s="446">
        <v>3.0979999999999999</v>
      </c>
      <c r="E757" s="450"/>
    </row>
    <row r="758" spans="1:5">
      <c r="A758" s="494" t="s">
        <v>3164</v>
      </c>
      <c r="B758" s="446">
        <v>3.101</v>
      </c>
      <c r="E758" s="450"/>
    </row>
    <row r="759" spans="1:5">
      <c r="A759" s="494" t="s">
        <v>3165</v>
      </c>
      <c r="B759" s="446">
        <v>3.0840000000000001</v>
      </c>
      <c r="E759" s="450"/>
    </row>
    <row r="760" spans="1:5">
      <c r="A760" s="494" t="s">
        <v>3166</v>
      </c>
      <c r="B760" s="446">
        <v>3.07</v>
      </c>
      <c r="E760" s="450"/>
    </row>
    <row r="761" spans="1:5">
      <c r="A761" s="494" t="s">
        <v>3167</v>
      </c>
      <c r="B761" s="446">
        <v>3.004</v>
      </c>
      <c r="E761" s="450"/>
    </row>
    <row r="762" spans="1:5">
      <c r="A762" s="494" t="s">
        <v>3168</v>
      </c>
      <c r="B762" s="446">
        <v>2.9940000000000002</v>
      </c>
      <c r="E762" s="450"/>
    </row>
    <row r="763" spans="1:5">
      <c r="A763" s="494" t="s">
        <v>3169</v>
      </c>
      <c r="B763" s="446">
        <v>3.01</v>
      </c>
      <c r="E763" s="450"/>
    </row>
    <row r="764" spans="1:5">
      <c r="A764" s="494" t="s">
        <v>3170</v>
      </c>
      <c r="B764" s="446">
        <v>3.0009999999999999</v>
      </c>
      <c r="E764" s="450"/>
    </row>
    <row r="765" spans="1:5">
      <c r="A765" s="494" t="s">
        <v>3171</v>
      </c>
      <c r="B765" s="446">
        <v>2.984</v>
      </c>
      <c r="E765" s="450"/>
    </row>
    <row r="766" spans="1:5">
      <c r="A766" s="494" t="s">
        <v>3172</v>
      </c>
      <c r="B766" s="446">
        <v>2.8969999999999998</v>
      </c>
      <c r="E766" s="450"/>
    </row>
    <row r="767" spans="1:5">
      <c r="A767" s="494" t="s">
        <v>3173</v>
      </c>
      <c r="B767" s="446">
        <v>2.9060000000000001</v>
      </c>
      <c r="E767" s="450"/>
    </row>
    <row r="768" spans="1:5">
      <c r="A768" s="494" t="s">
        <v>3174</v>
      </c>
      <c r="B768" s="446">
        <v>2.9340000000000002</v>
      </c>
      <c r="E768" s="450"/>
    </row>
    <row r="769" spans="1:5">
      <c r="A769" s="494" t="s">
        <v>3175</v>
      </c>
      <c r="B769" s="446">
        <v>2.9089999999999998</v>
      </c>
      <c r="E769" s="450"/>
    </row>
    <row r="770" spans="1:5">
      <c r="A770" s="494" t="s">
        <v>3176</v>
      </c>
      <c r="B770" s="446">
        <v>2.9039999999999999</v>
      </c>
      <c r="E770" s="450"/>
    </row>
    <row r="771" spans="1:5">
      <c r="A771" s="494" t="s">
        <v>3177</v>
      </c>
      <c r="B771" s="446">
        <v>2.9430000000000001</v>
      </c>
      <c r="E771" s="450"/>
    </row>
    <row r="772" spans="1:5">
      <c r="A772" s="494" t="s">
        <v>3178</v>
      </c>
      <c r="B772" s="446">
        <v>2.9319999999999999</v>
      </c>
      <c r="E772" s="450"/>
    </row>
    <row r="773" spans="1:5">
      <c r="A773" s="494" t="s">
        <v>3179</v>
      </c>
      <c r="B773" s="446">
        <v>2.9350000000000001</v>
      </c>
      <c r="E773" s="450"/>
    </row>
    <row r="774" spans="1:5">
      <c r="A774" s="494" t="s">
        <v>3180</v>
      </c>
      <c r="B774" s="446">
        <v>2.931</v>
      </c>
      <c r="E774" s="450"/>
    </row>
    <row r="775" spans="1:5">
      <c r="A775" s="494" t="s">
        <v>3181</v>
      </c>
      <c r="B775" s="446">
        <v>2.9380000000000002</v>
      </c>
      <c r="E775" s="450"/>
    </row>
    <row r="776" spans="1:5">
      <c r="A776" s="494" t="s">
        <v>3182</v>
      </c>
      <c r="B776" s="446">
        <v>2.9260000000000002</v>
      </c>
      <c r="E776" s="450"/>
    </row>
    <row r="777" spans="1:5">
      <c r="A777" s="494" t="s">
        <v>3183</v>
      </c>
      <c r="B777" s="446">
        <v>2.9380000000000002</v>
      </c>
      <c r="E777" s="450"/>
    </row>
    <row r="778" spans="1:5">
      <c r="A778" s="494" t="s">
        <v>3184</v>
      </c>
      <c r="B778" s="446">
        <v>2.9510000000000001</v>
      </c>
      <c r="E778" s="450"/>
    </row>
    <row r="779" spans="1:5">
      <c r="A779" s="494" t="s">
        <v>3185</v>
      </c>
      <c r="B779" s="446">
        <v>2.9369999999999998</v>
      </c>
      <c r="E779" s="450"/>
    </row>
    <row r="780" spans="1:5">
      <c r="A780" s="494" t="s">
        <v>3186</v>
      </c>
      <c r="B780" s="446">
        <v>2.9590000000000001</v>
      </c>
      <c r="E780" s="450"/>
    </row>
    <row r="781" spans="1:5">
      <c r="A781" s="494" t="s">
        <v>3187</v>
      </c>
      <c r="B781" s="446">
        <v>3.008</v>
      </c>
      <c r="E781" s="450"/>
    </row>
    <row r="782" spans="1:5">
      <c r="A782" s="494" t="s">
        <v>3188</v>
      </c>
      <c r="B782" s="446">
        <v>3.016</v>
      </c>
      <c r="E782" s="450"/>
    </row>
    <row r="783" spans="1:5">
      <c r="A783" s="494" t="s">
        <v>3189</v>
      </c>
      <c r="B783" s="446">
        <v>2.968</v>
      </c>
      <c r="E783" s="450"/>
    </row>
    <row r="784" spans="1:5">
      <c r="A784" s="494" t="s">
        <v>3190</v>
      </c>
      <c r="B784" s="446">
        <v>2.9550000000000001</v>
      </c>
      <c r="E784" s="450"/>
    </row>
    <row r="785" spans="1:5">
      <c r="A785" s="494" t="s">
        <v>3191</v>
      </c>
      <c r="B785" s="446">
        <v>2.931</v>
      </c>
      <c r="E785" s="450"/>
    </row>
    <row r="786" spans="1:5">
      <c r="A786" s="494" t="s">
        <v>3192</v>
      </c>
      <c r="B786" s="446">
        <v>2.9950000000000001</v>
      </c>
      <c r="E786" s="450"/>
    </row>
    <row r="787" spans="1:5">
      <c r="A787" s="494" t="s">
        <v>3193</v>
      </c>
      <c r="B787" s="446">
        <v>3.0409999999999999</v>
      </c>
      <c r="E787" s="450"/>
    </row>
    <row r="788" spans="1:5">
      <c r="A788" s="494" t="s">
        <v>3194</v>
      </c>
      <c r="B788" s="446">
        <v>3.073</v>
      </c>
      <c r="E788" s="450"/>
    </row>
    <row r="789" spans="1:5">
      <c r="A789" s="494" t="s">
        <v>3195</v>
      </c>
      <c r="B789" s="446">
        <v>3.0579999999999998</v>
      </c>
      <c r="E789" s="450"/>
    </row>
    <row r="790" spans="1:5">
      <c r="A790" s="494" t="s">
        <v>3196</v>
      </c>
      <c r="B790" s="446">
        <v>3.0720000000000001</v>
      </c>
      <c r="E790" s="450"/>
    </row>
    <row r="791" spans="1:5">
      <c r="A791" s="494" t="s">
        <v>3197</v>
      </c>
      <c r="B791" s="446">
        <v>3.052</v>
      </c>
      <c r="E791" s="450"/>
    </row>
    <row r="792" spans="1:5">
      <c r="A792" s="494" t="s">
        <v>3197</v>
      </c>
      <c r="B792" s="446">
        <v>3.052</v>
      </c>
      <c r="E792" s="450"/>
    </row>
    <row r="793" spans="1:5">
      <c r="A793" s="494" t="s">
        <v>3198</v>
      </c>
      <c r="B793" s="446">
        <v>3.0369999999999999</v>
      </c>
      <c r="E793" s="450"/>
    </row>
    <row r="794" spans="1:5">
      <c r="A794" s="494" t="s">
        <v>3199</v>
      </c>
      <c r="B794" s="446">
        <v>3.07</v>
      </c>
      <c r="E794" s="450"/>
    </row>
    <row r="795" spans="1:5">
      <c r="A795" s="494" t="s">
        <v>3200</v>
      </c>
      <c r="B795" s="446">
        <v>3.0710000000000002</v>
      </c>
      <c r="E795" s="450"/>
    </row>
    <row r="796" spans="1:5">
      <c r="A796" s="494" t="s">
        <v>3201</v>
      </c>
      <c r="B796" s="446">
        <v>3.0710000000000002</v>
      </c>
      <c r="E796" s="450"/>
    </row>
    <row r="797" spans="1:5">
      <c r="A797" s="494" t="s">
        <v>3202</v>
      </c>
      <c r="B797" s="446">
        <v>3.0790000000000002</v>
      </c>
      <c r="E797" s="450"/>
    </row>
    <row r="798" spans="1:5">
      <c r="A798" s="494" t="s">
        <v>3203</v>
      </c>
      <c r="B798" s="446">
        <v>3.0880000000000001</v>
      </c>
      <c r="E798" s="450"/>
    </row>
    <row r="799" spans="1:5">
      <c r="A799" s="494" t="s">
        <v>3204</v>
      </c>
      <c r="B799" s="446">
        <v>3.0609999999999999</v>
      </c>
      <c r="E799" s="450"/>
    </row>
    <row r="800" spans="1:5">
      <c r="A800" s="494" t="s">
        <v>3205</v>
      </c>
      <c r="B800" s="446">
        <v>3.097</v>
      </c>
      <c r="E800" s="450"/>
    </row>
    <row r="801" spans="1:5">
      <c r="A801" s="494" t="s">
        <v>3206</v>
      </c>
      <c r="B801" s="446">
        <v>3.1240000000000001</v>
      </c>
      <c r="E801" s="450"/>
    </row>
    <row r="802" spans="1:5">
      <c r="A802" s="494" t="s">
        <v>3207</v>
      </c>
      <c r="B802" s="446">
        <v>3.1480000000000001</v>
      </c>
      <c r="E802" s="450"/>
    </row>
    <row r="803" spans="1:5">
      <c r="A803" s="494" t="s">
        <v>3208</v>
      </c>
      <c r="B803" s="446">
        <v>3.14</v>
      </c>
      <c r="E803" s="450"/>
    </row>
    <row r="804" spans="1:5">
      <c r="A804" s="494" t="s">
        <v>3209</v>
      </c>
      <c r="B804" s="446">
        <v>3.137</v>
      </c>
      <c r="E804" s="450"/>
    </row>
    <row r="805" spans="1:5">
      <c r="A805" s="494" t="s">
        <v>3210</v>
      </c>
      <c r="B805" s="446">
        <v>3.161</v>
      </c>
      <c r="E805" s="450"/>
    </row>
    <row r="806" spans="1:5">
      <c r="A806" s="494" t="s">
        <v>3211</v>
      </c>
      <c r="B806" s="446">
        <v>3.165</v>
      </c>
      <c r="E806" s="450"/>
    </row>
    <row r="807" spans="1:5">
      <c r="A807" s="494" t="s">
        <v>3212</v>
      </c>
      <c r="B807" s="446">
        <v>3.125</v>
      </c>
      <c r="E807" s="450"/>
    </row>
    <row r="808" spans="1:5">
      <c r="A808" s="494" t="s">
        <v>3213</v>
      </c>
      <c r="B808" s="446">
        <v>3.089</v>
      </c>
      <c r="E808" s="450"/>
    </row>
    <row r="809" spans="1:5">
      <c r="A809" s="494" t="s">
        <v>3214</v>
      </c>
      <c r="B809" s="446">
        <v>3.0550000000000002</v>
      </c>
      <c r="E809" s="450"/>
    </row>
    <row r="810" spans="1:5">
      <c r="A810" s="494" t="s">
        <v>3215</v>
      </c>
      <c r="B810" s="446">
        <v>3.044</v>
      </c>
      <c r="E810" s="450"/>
    </row>
    <row r="811" spans="1:5">
      <c r="A811" s="494" t="s">
        <v>3216</v>
      </c>
      <c r="B811" s="446">
        <v>3.0270000000000001</v>
      </c>
      <c r="E811" s="450"/>
    </row>
    <row r="812" spans="1:5">
      <c r="A812" s="494" t="s">
        <v>3217</v>
      </c>
      <c r="B812" s="446">
        <v>3.0489999999999999</v>
      </c>
      <c r="E812" s="450"/>
    </row>
    <row r="813" spans="1:5">
      <c r="A813" s="494" t="s">
        <v>3218</v>
      </c>
      <c r="B813" s="446">
        <v>3.0569999999999999</v>
      </c>
      <c r="E813" s="450"/>
    </row>
    <row r="814" spans="1:5">
      <c r="A814" s="494" t="s">
        <v>3219</v>
      </c>
      <c r="B814" s="446">
        <v>3.04</v>
      </c>
      <c r="E814" s="450"/>
    </row>
    <row r="815" spans="1:5">
      <c r="A815" s="494" t="s">
        <v>3220</v>
      </c>
      <c r="B815" s="446">
        <v>3.05</v>
      </c>
      <c r="E815" s="450"/>
    </row>
    <row r="816" spans="1:5">
      <c r="A816" s="494" t="s">
        <v>3221</v>
      </c>
      <c r="B816" s="446">
        <v>3.1</v>
      </c>
      <c r="E816" s="450"/>
    </row>
    <row r="817" spans="1:5">
      <c r="A817" s="494" t="s">
        <v>3222</v>
      </c>
      <c r="B817" s="446">
        <v>3.109</v>
      </c>
      <c r="E817" s="450"/>
    </row>
    <row r="818" spans="1:5">
      <c r="A818" s="494" t="s">
        <v>3223</v>
      </c>
      <c r="B818" s="446">
        <v>3.1440000000000001</v>
      </c>
      <c r="E818" s="450"/>
    </row>
    <row r="819" spans="1:5">
      <c r="A819" s="494" t="s">
        <v>3224</v>
      </c>
      <c r="B819" s="446">
        <v>3.1480000000000001</v>
      </c>
      <c r="E819" s="450"/>
    </row>
    <row r="820" spans="1:5">
      <c r="A820" s="494" t="s">
        <v>3225</v>
      </c>
      <c r="B820" s="446">
        <v>3.13</v>
      </c>
      <c r="E820" s="450"/>
    </row>
    <row r="821" spans="1:5">
      <c r="A821" s="494" t="s">
        <v>3226</v>
      </c>
      <c r="B821" s="446">
        <v>3.133</v>
      </c>
      <c r="E821" s="450"/>
    </row>
    <row r="822" spans="1:5">
      <c r="A822" s="494" t="s">
        <v>3227</v>
      </c>
      <c r="B822" s="446">
        <v>3.1240000000000001</v>
      </c>
      <c r="E822" s="450"/>
    </row>
    <row r="823" spans="1:5">
      <c r="A823" s="494" t="s">
        <v>3228</v>
      </c>
      <c r="B823" s="446">
        <v>3.1640000000000001</v>
      </c>
      <c r="E823" s="450"/>
    </row>
    <row r="824" spans="1:5">
      <c r="A824" s="494" t="s">
        <v>3229</v>
      </c>
      <c r="B824" s="446">
        <v>3.1419999999999999</v>
      </c>
      <c r="E824" s="450"/>
    </row>
    <row r="825" spans="1:5">
      <c r="A825" s="494" t="s">
        <v>3230</v>
      </c>
      <c r="B825" s="446">
        <v>3.1150000000000002</v>
      </c>
      <c r="E825" s="450"/>
    </row>
    <row r="826" spans="1:5">
      <c r="A826" s="494" t="s">
        <v>3231</v>
      </c>
      <c r="B826" s="446">
        <v>3.129</v>
      </c>
      <c r="E826" s="450"/>
    </row>
    <row r="827" spans="1:5">
      <c r="A827" s="494" t="s">
        <v>3232</v>
      </c>
      <c r="B827" s="446">
        <v>3.1259999999999999</v>
      </c>
      <c r="E827" s="450"/>
    </row>
    <row r="828" spans="1:5">
      <c r="A828" s="494" t="s">
        <v>3233</v>
      </c>
      <c r="B828" s="446">
        <v>3.1389999999999998</v>
      </c>
      <c r="E828" s="450"/>
    </row>
    <row r="829" spans="1:5">
      <c r="A829" s="494" t="s">
        <v>3234</v>
      </c>
      <c r="B829" s="446">
        <v>3.173</v>
      </c>
      <c r="E829" s="450"/>
    </row>
    <row r="830" spans="1:5">
      <c r="A830" s="494" t="s">
        <v>3235</v>
      </c>
      <c r="B830" s="446">
        <v>3.1429999999999998</v>
      </c>
      <c r="E830" s="450"/>
    </row>
    <row r="831" spans="1:5">
      <c r="A831" s="494" t="s">
        <v>3236</v>
      </c>
      <c r="B831" s="446">
        <v>3.1659999999999999</v>
      </c>
      <c r="E831" s="450"/>
    </row>
    <row r="832" spans="1:5">
      <c r="A832" s="494" t="s">
        <v>3237</v>
      </c>
      <c r="B832" s="446">
        <v>3.15</v>
      </c>
      <c r="E832" s="450"/>
    </row>
    <row r="833" spans="1:5">
      <c r="A833" s="494" t="s">
        <v>3238</v>
      </c>
      <c r="B833" s="446">
        <v>3.0779999999999998</v>
      </c>
      <c r="E833" s="450"/>
    </row>
    <row r="834" spans="1:5">
      <c r="A834" s="494" t="s">
        <v>3239</v>
      </c>
      <c r="B834" s="446">
        <v>3.0619999999999998</v>
      </c>
      <c r="E834" s="450"/>
    </row>
    <row r="835" spans="1:5">
      <c r="A835" s="494" t="s">
        <v>3240</v>
      </c>
      <c r="B835" s="446">
        <v>3.0569999999999999</v>
      </c>
      <c r="E835" s="450"/>
    </row>
    <row r="836" spans="1:5">
      <c r="A836" s="494" t="s">
        <v>3241</v>
      </c>
      <c r="B836" s="446">
        <v>3.0390000000000001</v>
      </c>
      <c r="E836" s="450"/>
    </row>
    <row r="837" spans="1:5">
      <c r="A837" s="494" t="s">
        <v>3242</v>
      </c>
      <c r="B837" s="446">
        <v>2.9670000000000001</v>
      </c>
      <c r="E837" s="450"/>
    </row>
    <row r="838" spans="1:5">
      <c r="A838" s="494" t="s">
        <v>3243</v>
      </c>
      <c r="B838" s="446">
        <v>2.9609999999999999</v>
      </c>
      <c r="E838" s="450"/>
    </row>
    <row r="839" spans="1:5">
      <c r="A839" s="494" t="s">
        <v>3244</v>
      </c>
      <c r="B839" s="446">
        <v>2.9580000000000002</v>
      </c>
      <c r="E839" s="450"/>
    </row>
    <row r="840" spans="1:5">
      <c r="A840" s="494" t="s">
        <v>3245</v>
      </c>
      <c r="B840" s="446">
        <v>2.968</v>
      </c>
      <c r="E840" s="450"/>
    </row>
    <row r="841" spans="1:5">
      <c r="A841" s="494" t="s">
        <v>3246</v>
      </c>
      <c r="B841" s="446">
        <v>2.972</v>
      </c>
      <c r="E841" s="450"/>
    </row>
    <row r="842" spans="1:5">
      <c r="A842" s="494" t="s">
        <v>3247</v>
      </c>
      <c r="B842" s="446">
        <v>2.9980000000000002</v>
      </c>
      <c r="E842" s="450"/>
    </row>
    <row r="843" spans="1:5">
      <c r="A843" s="494" t="s">
        <v>3248</v>
      </c>
      <c r="B843" s="446">
        <v>2.9660000000000002</v>
      </c>
      <c r="E843" s="450"/>
    </row>
    <row r="844" spans="1:5">
      <c r="A844" s="494" t="s">
        <v>3249</v>
      </c>
      <c r="B844" s="446">
        <v>2.9670000000000001</v>
      </c>
      <c r="E844" s="450"/>
    </row>
    <row r="845" spans="1:5">
      <c r="A845" s="494" t="s">
        <v>3250</v>
      </c>
      <c r="B845" s="446">
        <v>2.9849999999999999</v>
      </c>
      <c r="E845" s="450"/>
    </row>
    <row r="846" spans="1:5">
      <c r="A846" s="494" t="s">
        <v>3251</v>
      </c>
      <c r="B846" s="446">
        <v>3.0030000000000001</v>
      </c>
      <c r="E846" s="450"/>
    </row>
    <row r="847" spans="1:5">
      <c r="A847" s="494" t="s">
        <v>3252</v>
      </c>
      <c r="B847" s="446">
        <v>3.02</v>
      </c>
      <c r="E847" s="450"/>
    </row>
    <row r="848" spans="1:5">
      <c r="A848" s="494" t="s">
        <v>3253</v>
      </c>
      <c r="B848" s="446">
        <v>3.004</v>
      </c>
      <c r="E848" s="450"/>
    </row>
    <row r="849" spans="1:5">
      <c r="A849" s="494" t="s">
        <v>3254</v>
      </c>
      <c r="B849" s="446">
        <v>3.0249999999999999</v>
      </c>
      <c r="E849" s="450"/>
    </row>
    <row r="850" spans="1:5">
      <c r="A850" s="494" t="s">
        <v>3255</v>
      </c>
      <c r="B850" s="446">
        <v>3.0510000000000002</v>
      </c>
      <c r="E850" s="450"/>
    </row>
    <row r="851" spans="1:5">
      <c r="A851" s="494" t="s">
        <v>3256</v>
      </c>
      <c r="B851" s="446">
        <v>3.069</v>
      </c>
      <c r="E851" s="450"/>
    </row>
    <row r="852" spans="1:5">
      <c r="A852" s="494" t="s">
        <v>3257</v>
      </c>
      <c r="B852" s="446">
        <v>3.0659999999999998</v>
      </c>
      <c r="E852" s="450"/>
    </row>
    <row r="853" spans="1:5">
      <c r="A853" s="494" t="s">
        <v>3258</v>
      </c>
      <c r="B853" s="446">
        <v>3.0310000000000001</v>
      </c>
      <c r="E853" s="450"/>
    </row>
    <row r="854" spans="1:5">
      <c r="A854" s="494" t="s">
        <v>3259</v>
      </c>
      <c r="B854" s="446">
        <v>2.96</v>
      </c>
      <c r="E854" s="450"/>
    </row>
    <row r="855" spans="1:5">
      <c r="A855" s="494" t="s">
        <v>3259</v>
      </c>
      <c r="B855" s="446">
        <v>2.96</v>
      </c>
      <c r="E855" s="450"/>
    </row>
    <row r="856" spans="1:5">
      <c r="A856" s="494" t="s">
        <v>3260</v>
      </c>
      <c r="B856" s="446">
        <v>2.9209999999999998</v>
      </c>
      <c r="E856" s="450"/>
    </row>
    <row r="857" spans="1:5">
      <c r="A857" s="494" t="s">
        <v>3261</v>
      </c>
      <c r="B857" s="446">
        <v>2.9249999999999998</v>
      </c>
      <c r="E857" s="450"/>
    </row>
    <row r="858" spans="1:5">
      <c r="A858" s="494" t="s">
        <v>210</v>
      </c>
      <c r="B858" s="446">
        <v>2.964</v>
      </c>
      <c r="E858" s="450"/>
    </row>
    <row r="859" spans="1:5">
      <c r="A859" s="494" t="s">
        <v>3262</v>
      </c>
      <c r="B859" s="446">
        <v>2.9689999999999999</v>
      </c>
      <c r="E859" s="450"/>
    </row>
    <row r="860" spans="1:5">
      <c r="A860" s="494" t="s">
        <v>3262</v>
      </c>
      <c r="B860" s="446">
        <v>2.9689999999999999</v>
      </c>
      <c r="E860" s="450"/>
    </row>
    <row r="861" spans="1:5">
      <c r="A861" s="494" t="s">
        <v>992</v>
      </c>
      <c r="B861" s="446">
        <v>2.9529999999999998</v>
      </c>
      <c r="E861" s="450"/>
    </row>
    <row r="862" spans="1:5">
      <c r="A862" s="494" t="s">
        <v>994</v>
      </c>
      <c r="B862" s="446">
        <v>2.992</v>
      </c>
      <c r="E862" s="450"/>
    </row>
    <row r="863" spans="1:5">
      <c r="A863" s="494" t="s">
        <v>1007</v>
      </c>
      <c r="B863" s="446">
        <v>2.992</v>
      </c>
      <c r="E863" s="450"/>
    </row>
    <row r="864" spans="1:5">
      <c r="A864" s="494" t="s">
        <v>3263</v>
      </c>
      <c r="B864" s="446">
        <v>3.0179999999999998</v>
      </c>
      <c r="E864" s="450"/>
    </row>
    <row r="865" spans="1:5">
      <c r="A865" s="494" t="s">
        <v>3264</v>
      </c>
      <c r="B865" s="446">
        <v>2.964</v>
      </c>
      <c r="E865" s="450"/>
    </row>
    <row r="866" spans="1:5">
      <c r="A866" s="494" t="s">
        <v>1010</v>
      </c>
      <c r="B866" s="446">
        <v>2.9249999999999998</v>
      </c>
      <c r="E866" s="450"/>
    </row>
    <row r="867" spans="1:5">
      <c r="A867" s="494" t="s">
        <v>1012</v>
      </c>
      <c r="B867" s="446">
        <v>2.948</v>
      </c>
      <c r="E867" s="450"/>
    </row>
    <row r="868" spans="1:5">
      <c r="A868" s="494" t="s">
        <v>211</v>
      </c>
      <c r="B868" s="446">
        <v>2.9329999999999998</v>
      </c>
      <c r="E868" s="450"/>
    </row>
    <row r="869" spans="1:5">
      <c r="A869" s="494" t="s">
        <v>3265</v>
      </c>
      <c r="B869" s="446">
        <v>2.8929999999999998</v>
      </c>
      <c r="E869" s="450"/>
    </row>
    <row r="870" spans="1:5">
      <c r="A870" s="494" t="s">
        <v>3266</v>
      </c>
      <c r="B870" s="446">
        <v>2.8660000000000001</v>
      </c>
      <c r="E870" s="450"/>
    </row>
    <row r="871" spans="1:5">
      <c r="A871" s="494" t="s">
        <v>3267</v>
      </c>
      <c r="B871" s="446">
        <v>2.8780000000000001</v>
      </c>
      <c r="E871" s="450"/>
    </row>
    <row r="872" spans="1:5">
      <c r="A872" s="494" t="s">
        <v>3268</v>
      </c>
      <c r="B872" s="446">
        <v>2.8439999999999999</v>
      </c>
      <c r="E872" s="450"/>
    </row>
    <row r="873" spans="1:5">
      <c r="A873" s="494" t="s">
        <v>3269</v>
      </c>
      <c r="B873" s="446">
        <v>2.851</v>
      </c>
      <c r="E873" s="450"/>
    </row>
    <row r="874" spans="1:5">
      <c r="A874" s="494" t="s">
        <v>3270</v>
      </c>
      <c r="B874" s="446">
        <v>2.8559999999999999</v>
      </c>
      <c r="E874" s="450"/>
    </row>
    <row r="875" spans="1:5">
      <c r="A875" s="494" t="s">
        <v>3271</v>
      </c>
      <c r="B875" s="446">
        <v>2.87</v>
      </c>
      <c r="E875" s="450"/>
    </row>
    <row r="876" spans="1:5">
      <c r="A876" s="494" t="s">
        <v>3272</v>
      </c>
      <c r="B876" s="446">
        <v>2.8620000000000001</v>
      </c>
      <c r="E876" s="450"/>
    </row>
    <row r="877" spans="1:5">
      <c r="A877" s="494" t="s">
        <v>1022</v>
      </c>
      <c r="B877" s="446">
        <v>2.843</v>
      </c>
      <c r="E877" s="450"/>
    </row>
    <row r="878" spans="1:5">
      <c r="A878" s="494" t="s">
        <v>1026</v>
      </c>
      <c r="B878" s="446">
        <v>2.8319999999999999</v>
      </c>
      <c r="E878" s="450"/>
    </row>
    <row r="879" spans="1:5">
      <c r="A879" s="494" t="s">
        <v>3273</v>
      </c>
      <c r="B879" s="446">
        <v>2.8380000000000001</v>
      </c>
      <c r="E879" s="450"/>
    </row>
    <row r="880" spans="1:5">
      <c r="A880" s="494" t="s">
        <v>3274</v>
      </c>
      <c r="B880" s="446">
        <v>2.8479999999999999</v>
      </c>
      <c r="E880" s="450"/>
    </row>
    <row r="881" spans="1:5">
      <c r="A881" s="494" t="s">
        <v>3275</v>
      </c>
      <c r="B881" s="446">
        <v>2.8690000000000002</v>
      </c>
      <c r="E881" s="450"/>
    </row>
    <row r="882" spans="1:5">
      <c r="A882" s="494" t="s">
        <v>3276</v>
      </c>
      <c r="B882" s="446">
        <v>2.863</v>
      </c>
      <c r="E882" s="450"/>
    </row>
    <row r="883" spans="1:5">
      <c r="A883" s="494" t="s">
        <v>3277</v>
      </c>
      <c r="B883" s="446">
        <v>2.8639999999999999</v>
      </c>
      <c r="E883" s="450"/>
    </row>
    <row r="884" spans="1:5">
      <c r="A884" s="494" t="s">
        <v>3278</v>
      </c>
      <c r="B884" s="446">
        <v>2.8410000000000002</v>
      </c>
      <c r="E884" s="450"/>
    </row>
    <row r="885" spans="1:5">
      <c r="A885" s="494" t="s">
        <v>3279</v>
      </c>
      <c r="B885" s="446">
        <v>2.7989999999999999</v>
      </c>
      <c r="E885" s="450"/>
    </row>
    <row r="886" spans="1:5">
      <c r="A886" s="494" t="s">
        <v>3280</v>
      </c>
      <c r="B886" s="446">
        <v>2.7650000000000001</v>
      </c>
      <c r="E886" s="450"/>
    </row>
    <row r="887" spans="1:5">
      <c r="A887" s="494" t="s">
        <v>3281</v>
      </c>
      <c r="B887" s="446">
        <v>2.7639999999999998</v>
      </c>
      <c r="E887" s="450"/>
    </row>
    <row r="888" spans="1:5">
      <c r="A888" s="494" t="s">
        <v>3282</v>
      </c>
      <c r="B888" s="446">
        <v>2.7589999999999999</v>
      </c>
      <c r="E888" s="450"/>
    </row>
    <row r="889" spans="1:5">
      <c r="A889" s="494" t="s">
        <v>3283</v>
      </c>
      <c r="B889" s="446">
        <v>2.75</v>
      </c>
      <c r="E889" s="450"/>
    </row>
    <row r="890" spans="1:5">
      <c r="A890" s="494" t="s">
        <v>3284</v>
      </c>
      <c r="B890" s="446">
        <v>2.7549999999999999</v>
      </c>
      <c r="E890" s="450"/>
    </row>
    <row r="891" spans="1:5">
      <c r="A891" s="494" t="s">
        <v>3285</v>
      </c>
      <c r="B891" s="446">
        <v>2.7589999999999999</v>
      </c>
      <c r="E891" s="450"/>
    </row>
    <row r="892" spans="1:5">
      <c r="A892" s="494" t="s">
        <v>3286</v>
      </c>
      <c r="B892" s="446">
        <v>2.76</v>
      </c>
      <c r="E892" s="450"/>
    </row>
    <row r="893" spans="1:5">
      <c r="A893" s="494" t="s">
        <v>3287</v>
      </c>
      <c r="B893" s="446">
        <v>2.7850000000000001</v>
      </c>
      <c r="E893" s="450"/>
    </row>
    <row r="894" spans="1:5">
      <c r="A894" s="494" t="s">
        <v>3288</v>
      </c>
      <c r="B894" s="446">
        <v>2.8530000000000002</v>
      </c>
      <c r="E894" s="450"/>
    </row>
    <row r="895" spans="1:5">
      <c r="A895" s="494" t="s">
        <v>3289</v>
      </c>
      <c r="B895" s="446">
        <v>2.8119999999999998</v>
      </c>
      <c r="E895" s="450"/>
    </row>
    <row r="896" spans="1:5">
      <c r="A896" s="494" t="s">
        <v>3290</v>
      </c>
      <c r="B896" s="446">
        <v>2.8530000000000002</v>
      </c>
      <c r="E896" s="450"/>
    </row>
    <row r="897" spans="1:5">
      <c r="A897" s="494" t="s">
        <v>3291</v>
      </c>
      <c r="B897" s="446">
        <v>2.8410000000000002</v>
      </c>
      <c r="E897" s="450"/>
    </row>
    <row r="898" spans="1:5">
      <c r="A898" s="494" t="s">
        <v>3292</v>
      </c>
      <c r="B898" s="446">
        <v>2.8140000000000001</v>
      </c>
      <c r="E898" s="450"/>
    </row>
    <row r="899" spans="1:5">
      <c r="A899" s="494" t="s">
        <v>3293</v>
      </c>
      <c r="B899" s="446">
        <v>2.835</v>
      </c>
      <c r="E899" s="450"/>
    </row>
    <row r="900" spans="1:5">
      <c r="A900" s="494" t="s">
        <v>3294</v>
      </c>
      <c r="B900" s="446">
        <v>2.835</v>
      </c>
      <c r="E900" s="450"/>
    </row>
    <row r="901" spans="1:5">
      <c r="A901" s="494" t="s">
        <v>3295</v>
      </c>
      <c r="B901" s="446">
        <v>2.8690000000000002</v>
      </c>
      <c r="E901" s="450"/>
    </row>
    <row r="902" spans="1:5">
      <c r="A902" s="494" t="s">
        <v>3296</v>
      </c>
      <c r="B902" s="446">
        <v>2.919</v>
      </c>
      <c r="E902" s="450"/>
    </row>
    <row r="903" spans="1:5">
      <c r="A903" s="494" t="s">
        <v>1031</v>
      </c>
      <c r="B903" s="446">
        <v>2.879</v>
      </c>
      <c r="E903" s="450"/>
    </row>
    <row r="904" spans="1:5">
      <c r="A904" s="494" t="s">
        <v>1033</v>
      </c>
      <c r="B904" s="446">
        <v>2.867</v>
      </c>
      <c r="E904" s="450"/>
    </row>
    <row r="905" spans="1:5">
      <c r="A905" s="494" t="s">
        <v>3297</v>
      </c>
      <c r="B905" s="446">
        <v>2.895</v>
      </c>
      <c r="E905" s="450"/>
    </row>
    <row r="906" spans="1:5">
      <c r="A906" s="494" t="s">
        <v>3298</v>
      </c>
      <c r="B906" s="446">
        <v>2.8849999999999998</v>
      </c>
      <c r="E906" s="450"/>
    </row>
    <row r="907" spans="1:5">
      <c r="A907" s="494" t="s">
        <v>3299</v>
      </c>
      <c r="B907" s="446">
        <v>2.9359999999999999</v>
      </c>
      <c r="E907" s="450"/>
    </row>
    <row r="908" spans="1:5">
      <c r="A908" s="494" t="s">
        <v>3300</v>
      </c>
      <c r="B908" s="446">
        <v>2.9380000000000002</v>
      </c>
      <c r="E908" s="450"/>
    </row>
    <row r="909" spans="1:5">
      <c r="A909" s="494" t="s">
        <v>3301</v>
      </c>
      <c r="B909" s="446">
        <v>2.8879999999999999</v>
      </c>
      <c r="E909" s="450"/>
    </row>
    <row r="910" spans="1:5">
      <c r="A910" s="494" t="s">
        <v>3302</v>
      </c>
      <c r="B910" s="446">
        <v>2.8570000000000002</v>
      </c>
      <c r="E910" s="450"/>
    </row>
    <row r="911" spans="1:5">
      <c r="A911" s="494" t="s">
        <v>1035</v>
      </c>
      <c r="B911" s="446">
        <v>2.8650000000000002</v>
      </c>
      <c r="E911" s="450"/>
    </row>
    <row r="912" spans="1:5">
      <c r="A912" s="494" t="s">
        <v>3303</v>
      </c>
      <c r="B912" s="446">
        <v>2.8839999999999999</v>
      </c>
      <c r="E912" s="450"/>
    </row>
    <row r="913" spans="1:5">
      <c r="A913" s="494" t="s">
        <v>3304</v>
      </c>
      <c r="B913" s="446">
        <v>2.9060000000000001</v>
      </c>
      <c r="E913" s="450"/>
    </row>
    <row r="914" spans="1:5">
      <c r="A914" s="494" t="s">
        <v>3305</v>
      </c>
      <c r="B914" s="446">
        <v>2.9409999999999998</v>
      </c>
      <c r="E914" s="450"/>
    </row>
    <row r="915" spans="1:5">
      <c r="A915" s="494" t="s">
        <v>3306</v>
      </c>
      <c r="B915" s="446">
        <v>2.97</v>
      </c>
      <c r="E915" s="450"/>
    </row>
    <row r="916" spans="1:5">
      <c r="A916" s="494" t="s">
        <v>3307</v>
      </c>
      <c r="B916" s="446">
        <v>2.9740000000000002</v>
      </c>
      <c r="E916" s="450"/>
    </row>
    <row r="917" spans="1:5">
      <c r="A917" s="494" t="s">
        <v>3308</v>
      </c>
      <c r="B917" s="446">
        <v>2.9279999999999999</v>
      </c>
      <c r="E917" s="450"/>
    </row>
    <row r="918" spans="1:5">
      <c r="A918" s="494" t="s">
        <v>3309</v>
      </c>
      <c r="B918" s="446">
        <v>2.903</v>
      </c>
      <c r="E918" s="450"/>
    </row>
    <row r="919" spans="1:5">
      <c r="A919" s="494" t="s">
        <v>3310</v>
      </c>
      <c r="B919" s="446">
        <v>2.9</v>
      </c>
      <c r="E919" s="450"/>
    </row>
    <row r="920" spans="1:5">
      <c r="A920" s="494" t="s">
        <v>3311</v>
      </c>
      <c r="B920" s="446">
        <v>2.915</v>
      </c>
      <c r="E920" s="450"/>
    </row>
    <row r="921" spans="1:5">
      <c r="A921" s="494" t="s">
        <v>3312</v>
      </c>
      <c r="B921" s="446">
        <v>2.9209999999999998</v>
      </c>
      <c r="E921" s="450"/>
    </row>
    <row r="922" spans="1:5">
      <c r="A922" s="494" t="s">
        <v>3313</v>
      </c>
      <c r="B922" s="446">
        <v>2.8839999999999999</v>
      </c>
      <c r="E922" s="450"/>
    </row>
    <row r="923" spans="1:5">
      <c r="A923" s="494" t="s">
        <v>3314</v>
      </c>
      <c r="B923" s="446">
        <v>2.887</v>
      </c>
      <c r="E923" s="450"/>
    </row>
    <row r="924" spans="1:5">
      <c r="A924" s="494" t="s">
        <v>3315</v>
      </c>
      <c r="B924" s="446">
        <v>2.87</v>
      </c>
      <c r="E924" s="450"/>
    </row>
    <row r="925" spans="1:5">
      <c r="A925" s="494" t="s">
        <v>3316</v>
      </c>
      <c r="B925" s="446">
        <v>2.92</v>
      </c>
      <c r="E925" s="450"/>
    </row>
    <row r="926" spans="1:5">
      <c r="A926" s="494" t="s">
        <v>3317</v>
      </c>
      <c r="B926" s="446">
        <v>2.9460000000000002</v>
      </c>
      <c r="E926" s="450"/>
    </row>
    <row r="927" spans="1:5">
      <c r="A927" s="494" t="s">
        <v>3318</v>
      </c>
      <c r="B927" s="446">
        <v>2.98</v>
      </c>
      <c r="E927" s="450"/>
    </row>
    <row r="928" spans="1:5">
      <c r="A928" s="494" t="s">
        <v>3319</v>
      </c>
      <c r="B928" s="446">
        <v>2.9849999999999999</v>
      </c>
      <c r="E928" s="450"/>
    </row>
    <row r="929" spans="1:5">
      <c r="A929" s="494" t="s">
        <v>3320</v>
      </c>
      <c r="B929" s="446">
        <v>2.9969999999999999</v>
      </c>
      <c r="E929" s="450"/>
    </row>
    <row r="930" spans="1:5">
      <c r="A930" s="494" t="s">
        <v>3321</v>
      </c>
      <c r="B930" s="446">
        <v>3.02</v>
      </c>
      <c r="E930" s="450"/>
    </row>
    <row r="931" spans="1:5">
      <c r="A931" s="494" t="s">
        <v>3322</v>
      </c>
      <c r="B931" s="446">
        <v>3.04</v>
      </c>
      <c r="E931" s="450"/>
    </row>
    <row r="932" spans="1:5">
      <c r="A932" s="494" t="s">
        <v>3323</v>
      </c>
      <c r="B932" s="446">
        <v>3.0750000000000002</v>
      </c>
      <c r="E932" s="450"/>
    </row>
    <row r="933" spans="1:5">
      <c r="A933" s="494" t="s">
        <v>3324</v>
      </c>
      <c r="B933" s="446">
        <v>3.008</v>
      </c>
      <c r="E933" s="450"/>
    </row>
    <row r="934" spans="1:5">
      <c r="A934" s="494" t="s">
        <v>3325</v>
      </c>
      <c r="B934" s="446">
        <v>3.0070000000000001</v>
      </c>
      <c r="E934" s="450"/>
    </row>
    <row r="935" spans="1:5">
      <c r="A935" s="494" t="s">
        <v>3326</v>
      </c>
      <c r="B935" s="446">
        <v>2.9580000000000002</v>
      </c>
      <c r="E935" s="450"/>
    </row>
    <row r="936" spans="1:5">
      <c r="A936" s="494" t="s">
        <v>3327</v>
      </c>
      <c r="B936" s="446">
        <v>2.9550000000000001</v>
      </c>
      <c r="E936" s="450"/>
    </row>
    <row r="937" spans="1:5">
      <c r="A937" s="494" t="s">
        <v>3328</v>
      </c>
      <c r="B937" s="446">
        <v>2.948</v>
      </c>
      <c r="E937" s="450"/>
    </row>
    <row r="938" spans="1:5">
      <c r="A938" s="494" t="s">
        <v>3329</v>
      </c>
      <c r="B938" s="446">
        <v>2.9510000000000001</v>
      </c>
      <c r="E938" s="450"/>
    </row>
    <row r="939" spans="1:5">
      <c r="A939" s="494" t="s">
        <v>3330</v>
      </c>
      <c r="B939" s="446">
        <v>2.887</v>
      </c>
      <c r="E939" s="450"/>
    </row>
    <row r="940" spans="1:5">
      <c r="A940" s="494" t="s">
        <v>3331</v>
      </c>
      <c r="B940" s="446">
        <v>2.8759999999999999</v>
      </c>
      <c r="E940" s="450"/>
    </row>
    <row r="941" spans="1:5">
      <c r="A941" s="494" t="s">
        <v>3332</v>
      </c>
      <c r="B941" s="446">
        <v>2.8679999999999999</v>
      </c>
      <c r="E941" s="450"/>
    </row>
    <row r="942" spans="1:5">
      <c r="A942" s="494" t="s">
        <v>3333</v>
      </c>
      <c r="B942" s="446">
        <v>2.8719999999999999</v>
      </c>
      <c r="E942" s="450"/>
    </row>
    <row r="943" spans="1:5">
      <c r="A943" s="494" t="s">
        <v>3334</v>
      </c>
      <c r="B943" s="446">
        <v>2.8860000000000001</v>
      </c>
      <c r="E943" s="450"/>
    </row>
    <row r="944" spans="1:5">
      <c r="A944" s="494" t="s">
        <v>3335</v>
      </c>
      <c r="B944" s="446">
        <v>2.9119999999999999</v>
      </c>
      <c r="E944" s="450"/>
    </row>
    <row r="945" spans="1:5">
      <c r="A945" s="494" t="s">
        <v>3336</v>
      </c>
      <c r="B945" s="446">
        <v>2.895</v>
      </c>
      <c r="E945" s="450"/>
    </row>
    <row r="946" spans="1:5">
      <c r="A946" s="494" t="s">
        <v>3337</v>
      </c>
      <c r="B946" s="446">
        <v>2.911</v>
      </c>
      <c r="E946" s="450"/>
    </row>
    <row r="947" spans="1:5">
      <c r="A947" s="494" t="s">
        <v>3338</v>
      </c>
      <c r="B947" s="446">
        <v>2.9460000000000002</v>
      </c>
      <c r="E947" s="450"/>
    </row>
    <row r="948" spans="1:5">
      <c r="A948" s="494" t="s">
        <v>3339</v>
      </c>
      <c r="B948" s="446">
        <v>2.9359999999999999</v>
      </c>
      <c r="E948" s="450"/>
    </row>
    <row r="949" spans="1:5">
      <c r="A949" s="494" t="s">
        <v>3340</v>
      </c>
      <c r="B949" s="446">
        <v>2.972</v>
      </c>
      <c r="E949" s="450"/>
    </row>
    <row r="950" spans="1:5">
      <c r="A950" s="494" t="s">
        <v>3341</v>
      </c>
      <c r="B950" s="446">
        <v>3.04</v>
      </c>
      <c r="E950" s="450"/>
    </row>
    <row r="951" spans="1:5">
      <c r="A951" s="494" t="s">
        <v>3342</v>
      </c>
      <c r="B951" s="446">
        <v>3.052</v>
      </c>
      <c r="E951" s="450"/>
    </row>
    <row r="952" spans="1:5">
      <c r="A952" s="494" t="s">
        <v>3343</v>
      </c>
      <c r="B952" s="446">
        <v>3.06</v>
      </c>
      <c r="E952" s="450"/>
    </row>
    <row r="953" spans="1:5">
      <c r="A953" s="494" t="s">
        <v>3344</v>
      </c>
      <c r="B953" s="446">
        <v>3.0880000000000001</v>
      </c>
      <c r="E953" s="450"/>
    </row>
    <row r="954" spans="1:5">
      <c r="A954" s="494" t="s">
        <v>3345</v>
      </c>
      <c r="B954" s="446">
        <v>3.06</v>
      </c>
      <c r="E954" s="450"/>
    </row>
    <row r="955" spans="1:5">
      <c r="A955" s="494" t="s">
        <v>3346</v>
      </c>
      <c r="B955" s="446">
        <v>2.9980000000000002</v>
      </c>
      <c r="E955" s="450"/>
    </row>
    <row r="956" spans="1:5">
      <c r="A956" s="494" t="s">
        <v>3347</v>
      </c>
      <c r="B956" s="446">
        <v>2.9489999999999998</v>
      </c>
      <c r="E956" s="450"/>
    </row>
    <row r="957" spans="1:5">
      <c r="A957" s="494" t="s">
        <v>3348</v>
      </c>
      <c r="B957" s="446">
        <v>2.9390000000000001</v>
      </c>
      <c r="E957" s="450"/>
    </row>
    <row r="958" spans="1:5">
      <c r="A958" s="494" t="s">
        <v>3349</v>
      </c>
      <c r="B958" s="446">
        <v>2.9670000000000001</v>
      </c>
      <c r="E958" s="450"/>
    </row>
    <row r="959" spans="1:5">
      <c r="A959" s="494" t="s">
        <v>3350</v>
      </c>
      <c r="B959" s="446">
        <v>2.9630000000000001</v>
      </c>
      <c r="E959" s="450"/>
    </row>
    <row r="960" spans="1:5">
      <c r="A960" s="494" t="s">
        <v>3351</v>
      </c>
      <c r="B960" s="446">
        <v>2.9449999999999998</v>
      </c>
      <c r="E960" s="450"/>
    </row>
    <row r="961" spans="1:5">
      <c r="A961" s="494" t="s">
        <v>3352</v>
      </c>
      <c r="B961" s="446">
        <v>2.903</v>
      </c>
      <c r="E961" s="450"/>
    </row>
    <row r="962" spans="1:5">
      <c r="A962" s="494" t="s">
        <v>3353</v>
      </c>
      <c r="B962" s="446">
        <v>2.9409999999999998</v>
      </c>
      <c r="E962" s="450"/>
    </row>
    <row r="963" spans="1:5">
      <c r="A963" s="494" t="s">
        <v>3354</v>
      </c>
      <c r="B963" s="446">
        <v>2.867</v>
      </c>
      <c r="E963" s="450"/>
    </row>
    <row r="964" spans="1:5">
      <c r="A964" s="494" t="s">
        <v>3355</v>
      </c>
      <c r="B964" s="446">
        <v>2.9140000000000001</v>
      </c>
      <c r="E964" s="450"/>
    </row>
    <row r="965" spans="1:5">
      <c r="A965" s="494" t="s">
        <v>3356</v>
      </c>
      <c r="B965" s="446">
        <v>2.883</v>
      </c>
      <c r="E965" s="450"/>
    </row>
    <row r="966" spans="1:5">
      <c r="A966" s="494" t="s">
        <v>3357</v>
      </c>
      <c r="B966" s="446">
        <v>2.891</v>
      </c>
      <c r="E966" s="450"/>
    </row>
    <row r="967" spans="1:5">
      <c r="A967" s="494" t="s">
        <v>3358</v>
      </c>
      <c r="B967" s="446">
        <v>2.9430000000000001</v>
      </c>
      <c r="E967" s="450"/>
    </row>
    <row r="968" spans="1:5">
      <c r="A968" s="494" t="s">
        <v>3359</v>
      </c>
      <c r="B968" s="446">
        <v>2.85</v>
      </c>
      <c r="E968" s="450"/>
    </row>
    <row r="969" spans="1:5">
      <c r="A969" s="494" t="s">
        <v>3360</v>
      </c>
      <c r="B969" s="446">
        <v>2.8410000000000002</v>
      </c>
      <c r="E969" s="450"/>
    </row>
    <row r="970" spans="1:5">
      <c r="A970" s="494" t="s">
        <v>3361</v>
      </c>
      <c r="B970" s="446">
        <v>2.8479999999999999</v>
      </c>
      <c r="E970" s="450"/>
    </row>
    <row r="971" spans="1:5">
      <c r="A971" s="494" t="s">
        <v>3362</v>
      </c>
      <c r="B971" s="446">
        <v>2.8809999999999998</v>
      </c>
      <c r="E971" s="450"/>
    </row>
    <row r="972" spans="1:5">
      <c r="A972" s="494" t="s">
        <v>3363</v>
      </c>
      <c r="B972" s="446">
        <v>2.907</v>
      </c>
      <c r="E972" s="450"/>
    </row>
    <row r="973" spans="1:5">
      <c r="A973" s="494" t="s">
        <v>3364</v>
      </c>
      <c r="B973" s="446">
        <v>2.956</v>
      </c>
      <c r="E973" s="450"/>
    </row>
    <row r="974" spans="1:5">
      <c r="A974" s="494" t="s">
        <v>3365</v>
      </c>
      <c r="B974" s="446">
        <v>2.94</v>
      </c>
      <c r="E974" s="450"/>
    </row>
    <row r="975" spans="1:5">
      <c r="A975" s="494" t="s">
        <v>3366</v>
      </c>
      <c r="B975" s="446">
        <v>2.96</v>
      </c>
      <c r="E975" s="450"/>
    </row>
    <row r="976" spans="1:5">
      <c r="A976" s="494" t="s">
        <v>3367</v>
      </c>
      <c r="B976" s="446">
        <v>2.9380000000000002</v>
      </c>
      <c r="E976" s="450"/>
    </row>
    <row r="977" spans="1:5">
      <c r="A977" s="494" t="s">
        <v>3368</v>
      </c>
      <c r="B977" s="446">
        <v>2.9910000000000001</v>
      </c>
      <c r="E977" s="450"/>
    </row>
    <row r="978" spans="1:5">
      <c r="A978" s="494" t="s">
        <v>3369</v>
      </c>
      <c r="B978" s="446">
        <v>2.9849999999999999</v>
      </c>
      <c r="E978" s="450"/>
    </row>
    <row r="979" spans="1:5">
      <c r="A979" s="494" t="s">
        <v>3370</v>
      </c>
      <c r="B979" s="446">
        <v>3.008</v>
      </c>
      <c r="E979" s="450"/>
    </row>
    <row r="980" spans="1:5">
      <c r="A980" s="494" t="s">
        <v>3371</v>
      </c>
      <c r="B980" s="446">
        <v>3.0129999999999999</v>
      </c>
      <c r="E980" s="450"/>
    </row>
    <row r="981" spans="1:5">
      <c r="A981" s="494" t="s">
        <v>3372</v>
      </c>
      <c r="B981" s="446">
        <v>3.024</v>
      </c>
      <c r="E981" s="450"/>
    </row>
    <row r="982" spans="1:5">
      <c r="A982" s="494" t="s">
        <v>3373</v>
      </c>
      <c r="B982" s="446">
        <v>3.0579999999999998</v>
      </c>
      <c r="E982" s="450"/>
    </row>
    <row r="983" spans="1:5">
      <c r="A983" s="494" t="s">
        <v>3374</v>
      </c>
      <c r="B983" s="446">
        <v>3.101</v>
      </c>
      <c r="E983" s="450"/>
    </row>
    <row r="984" spans="1:5">
      <c r="A984" s="494" t="s">
        <v>3375</v>
      </c>
      <c r="B984" s="446">
        <v>3.1230000000000002</v>
      </c>
      <c r="E984" s="450"/>
    </row>
    <row r="985" spans="1:5">
      <c r="A985" s="494" t="s">
        <v>3376</v>
      </c>
      <c r="B985" s="446">
        <v>3.1240000000000001</v>
      </c>
      <c r="E985" s="450"/>
    </row>
    <row r="986" spans="1:5">
      <c r="A986" s="494" t="s">
        <v>3377</v>
      </c>
      <c r="B986" s="446">
        <v>3.089</v>
      </c>
      <c r="E986" s="450"/>
    </row>
    <row r="987" spans="1:5">
      <c r="A987" s="494" t="s">
        <v>3378</v>
      </c>
      <c r="B987" s="446">
        <v>3.1539999999999999</v>
      </c>
      <c r="E987" s="450"/>
    </row>
    <row r="988" spans="1:5">
      <c r="A988" s="494" t="s">
        <v>3379</v>
      </c>
      <c r="B988" s="446">
        <v>3.1930000000000001</v>
      </c>
      <c r="E988" s="450"/>
    </row>
    <row r="989" spans="1:5">
      <c r="A989" s="494" t="s">
        <v>3380</v>
      </c>
      <c r="B989" s="446">
        <v>3.1389999999999998</v>
      </c>
      <c r="E989" s="450"/>
    </row>
    <row r="990" spans="1:5">
      <c r="A990" s="494" t="s">
        <v>3381</v>
      </c>
      <c r="B990" s="446">
        <v>3.1659999999999999</v>
      </c>
      <c r="E990" s="450"/>
    </row>
    <row r="991" spans="1:5">
      <c r="A991" s="494" t="s">
        <v>3382</v>
      </c>
      <c r="B991" s="446">
        <v>3.1709999999999998</v>
      </c>
      <c r="E991" s="450"/>
    </row>
    <row r="992" spans="1:5">
      <c r="A992" s="494" t="s">
        <v>3383</v>
      </c>
      <c r="B992" s="446">
        <v>3.16</v>
      </c>
      <c r="E992" s="450"/>
    </row>
    <row r="993" spans="1:5">
      <c r="A993" s="494" t="s">
        <v>3384</v>
      </c>
      <c r="B993" s="446">
        <v>3.2120000000000002</v>
      </c>
      <c r="E993" s="450"/>
    </row>
    <row r="994" spans="1:5">
      <c r="A994" s="494" t="s">
        <v>3385</v>
      </c>
      <c r="B994" s="446">
        <v>3.17</v>
      </c>
      <c r="E994" s="450"/>
    </row>
    <row r="995" spans="1:5">
      <c r="A995" s="494" t="s">
        <v>3386</v>
      </c>
      <c r="B995" s="446">
        <v>3.2</v>
      </c>
      <c r="E995" s="450"/>
    </row>
    <row r="996" spans="1:5">
      <c r="A996" s="494" t="s">
        <v>3387</v>
      </c>
      <c r="B996" s="446">
        <v>3.1970000000000001</v>
      </c>
      <c r="E996" s="450"/>
    </row>
    <row r="997" spans="1:5">
      <c r="A997" s="494" t="s">
        <v>3388</v>
      </c>
      <c r="B997" s="446">
        <v>3.1709999999999998</v>
      </c>
      <c r="E997" s="450"/>
    </row>
    <row r="998" spans="1:5">
      <c r="A998" s="494" t="s">
        <v>3389</v>
      </c>
      <c r="B998" s="446">
        <v>3.1749999999999998</v>
      </c>
      <c r="E998" s="450"/>
    </row>
    <row r="999" spans="1:5">
      <c r="A999" s="494" t="s">
        <v>3390</v>
      </c>
      <c r="B999" s="446">
        <v>3.1970000000000001</v>
      </c>
      <c r="E999" s="450"/>
    </row>
    <row r="1000" spans="1:5">
      <c r="A1000" s="494" t="s">
        <v>3391</v>
      </c>
      <c r="B1000" s="446">
        <v>3.1989999999999998</v>
      </c>
      <c r="E1000" s="450"/>
    </row>
    <row r="1001" spans="1:5">
      <c r="A1001" s="494" t="s">
        <v>3392</v>
      </c>
      <c r="B1001" s="446">
        <v>3.2349999999999999</v>
      </c>
      <c r="E1001" s="450"/>
    </row>
    <row r="1002" spans="1:5">
      <c r="A1002" s="494" t="s">
        <v>3393</v>
      </c>
      <c r="B1002" s="446">
        <v>3.1850000000000001</v>
      </c>
      <c r="E1002" s="450"/>
    </row>
    <row r="1003" spans="1:5">
      <c r="A1003" s="494" t="s">
        <v>3394</v>
      </c>
      <c r="B1003" s="446">
        <v>3.2280000000000002</v>
      </c>
      <c r="E1003" s="450"/>
    </row>
    <row r="1004" spans="1:5">
      <c r="A1004" s="494" t="s">
        <v>3395</v>
      </c>
      <c r="B1004" s="446">
        <v>3.2349999999999999</v>
      </c>
      <c r="E1004" s="450"/>
    </row>
    <row r="1005" spans="1:5">
      <c r="A1005" s="494" t="s">
        <v>3396</v>
      </c>
      <c r="B1005" s="446">
        <v>3.2330000000000001</v>
      </c>
      <c r="E1005" s="450"/>
    </row>
    <row r="1006" spans="1:5">
      <c r="A1006" s="494" t="s">
        <v>3397</v>
      </c>
      <c r="B1006" s="446">
        <v>3.1619999999999999</v>
      </c>
      <c r="E1006" s="450"/>
    </row>
    <row r="1007" spans="1:5">
      <c r="A1007" s="494" t="s">
        <v>3398</v>
      </c>
      <c r="B1007" s="446">
        <v>3.133</v>
      </c>
      <c r="E1007" s="450"/>
    </row>
    <row r="1008" spans="1:5">
      <c r="A1008" s="494" t="s">
        <v>3399</v>
      </c>
      <c r="B1008" s="446">
        <v>3.0830000000000002</v>
      </c>
      <c r="E1008" s="450"/>
    </row>
    <row r="1009" spans="1:5">
      <c r="A1009" s="494" t="s">
        <v>3400</v>
      </c>
      <c r="B1009" s="446">
        <v>3.157</v>
      </c>
      <c r="E1009" s="450"/>
    </row>
    <row r="1010" spans="1:5">
      <c r="A1010" s="494" t="s">
        <v>3401</v>
      </c>
      <c r="B1010" s="446">
        <v>3.2789999999999999</v>
      </c>
      <c r="E1010" s="450"/>
    </row>
    <row r="1011" spans="1:5">
      <c r="A1011" s="494" t="s">
        <v>3402</v>
      </c>
      <c r="B1011" s="446">
        <v>3.3540000000000001</v>
      </c>
      <c r="E1011" s="450"/>
    </row>
    <row r="1012" spans="1:5">
      <c r="A1012" s="494" t="s">
        <v>3403</v>
      </c>
      <c r="B1012" s="446">
        <v>3.3530000000000002</v>
      </c>
      <c r="E1012" s="450"/>
    </row>
    <row r="1013" spans="1:5">
      <c r="A1013" s="494" t="s">
        <v>3404</v>
      </c>
      <c r="B1013" s="446">
        <v>3.3559999999999999</v>
      </c>
      <c r="E1013" s="450"/>
    </row>
    <row r="1014" spans="1:5">
      <c r="A1014" s="494" t="s">
        <v>3405</v>
      </c>
      <c r="B1014" s="446">
        <v>3.3639999999999999</v>
      </c>
      <c r="E1014" s="450"/>
    </row>
    <row r="1015" spans="1:5">
      <c r="A1015" s="494" t="s">
        <v>3406</v>
      </c>
      <c r="B1015" s="446">
        <v>3.3170000000000002</v>
      </c>
      <c r="E1015" s="450"/>
    </row>
    <row r="1016" spans="1:5">
      <c r="A1016" s="494" t="s">
        <v>3407</v>
      </c>
      <c r="B1016" s="446">
        <v>3.3690000000000002</v>
      </c>
      <c r="E1016" s="450"/>
    </row>
    <row r="1017" spans="1:5">
      <c r="A1017" s="494" t="s">
        <v>3408</v>
      </c>
      <c r="B1017" s="446">
        <v>3.31</v>
      </c>
      <c r="E1017" s="450"/>
    </row>
    <row r="1018" spans="1:5">
      <c r="A1018" s="494" t="s">
        <v>3409</v>
      </c>
      <c r="B1018" s="446">
        <v>3.2810000000000001</v>
      </c>
      <c r="E1018" s="450"/>
    </row>
    <row r="1019" spans="1:5">
      <c r="A1019" s="494" t="s">
        <v>3410</v>
      </c>
      <c r="B1019" s="446">
        <v>3.2450000000000001</v>
      </c>
      <c r="E1019" s="450"/>
    </row>
    <row r="1020" spans="1:5">
      <c r="A1020" s="494" t="s">
        <v>3411</v>
      </c>
      <c r="B1020" s="446">
        <v>3.27</v>
      </c>
      <c r="E1020" s="450"/>
    </row>
    <row r="1021" spans="1:5">
      <c r="A1021" s="494" t="s">
        <v>3412</v>
      </c>
      <c r="B1021" s="446">
        <v>3.2610000000000001</v>
      </c>
      <c r="E1021" s="450"/>
    </row>
    <row r="1022" spans="1:5">
      <c r="A1022" s="494" t="s">
        <v>3413</v>
      </c>
      <c r="B1022" s="446">
        <v>3.2549999999999999</v>
      </c>
      <c r="E1022" s="450"/>
    </row>
    <row r="1023" spans="1:5">
      <c r="A1023" s="494" t="s">
        <v>3414</v>
      </c>
      <c r="B1023" s="446">
        <v>3.29</v>
      </c>
      <c r="E1023" s="450"/>
    </row>
    <row r="1024" spans="1:5">
      <c r="A1024" s="494" t="s">
        <v>3415</v>
      </c>
      <c r="B1024" s="446">
        <v>3.3180000000000001</v>
      </c>
      <c r="E1024" s="450"/>
    </row>
    <row r="1025" spans="1:5">
      <c r="A1025" s="494" t="s">
        <v>3416</v>
      </c>
      <c r="B1025" s="446">
        <v>3.3039999999999998</v>
      </c>
      <c r="E1025" s="450"/>
    </row>
    <row r="1026" spans="1:5">
      <c r="A1026" s="494" t="s">
        <v>3417</v>
      </c>
      <c r="B1026" s="446">
        <v>3.29</v>
      </c>
      <c r="E1026" s="450"/>
    </row>
    <row r="1027" spans="1:5">
      <c r="A1027" s="494" t="s">
        <v>3418</v>
      </c>
      <c r="B1027" s="446">
        <v>3.32</v>
      </c>
      <c r="E1027" s="450"/>
    </row>
    <row r="1028" spans="1:5">
      <c r="A1028" s="494" t="s">
        <v>3419</v>
      </c>
      <c r="B1028" s="446">
        <v>3.323</v>
      </c>
      <c r="E1028" s="450"/>
    </row>
    <row r="1029" spans="1:5">
      <c r="A1029" s="494" t="s">
        <v>3420</v>
      </c>
      <c r="B1029" s="446">
        <v>3.3559999999999999</v>
      </c>
      <c r="E1029" s="450"/>
    </row>
    <row r="1030" spans="1:5">
      <c r="A1030" s="494" t="s">
        <v>3421</v>
      </c>
      <c r="B1030" s="446">
        <v>3.3580000000000001</v>
      </c>
      <c r="E1030" s="450"/>
    </row>
    <row r="1031" spans="1:5">
      <c r="A1031" s="494" t="s">
        <v>3422</v>
      </c>
      <c r="B1031" s="446">
        <v>3.391</v>
      </c>
      <c r="E1031" s="450"/>
    </row>
    <row r="1032" spans="1:5">
      <c r="A1032" s="494" t="s">
        <v>3423</v>
      </c>
      <c r="B1032" s="446">
        <v>3.3610000000000002</v>
      </c>
      <c r="E1032" s="450"/>
    </row>
    <row r="1033" spans="1:5">
      <c r="A1033" s="494" t="s">
        <v>3424</v>
      </c>
      <c r="B1033" s="446">
        <v>3.343</v>
      </c>
      <c r="E1033" s="450"/>
    </row>
    <row r="1034" spans="1:5">
      <c r="A1034" s="494" t="s">
        <v>3425</v>
      </c>
      <c r="B1034" s="446">
        <v>3.3580000000000001</v>
      </c>
      <c r="E1034" s="450"/>
    </row>
    <row r="1035" spans="1:5">
      <c r="A1035" s="494" t="s">
        <v>3426</v>
      </c>
      <c r="B1035" s="446">
        <v>3.3719999999999999</v>
      </c>
      <c r="E1035" s="450"/>
    </row>
    <row r="1036" spans="1:5">
      <c r="A1036" s="494" t="s">
        <v>3427</v>
      </c>
      <c r="B1036" s="446">
        <v>3.355</v>
      </c>
      <c r="E1036" s="450"/>
    </row>
    <row r="1037" spans="1:5">
      <c r="A1037" s="494" t="s">
        <v>3428</v>
      </c>
      <c r="B1037" s="446">
        <v>3.3260000000000001</v>
      </c>
      <c r="E1037" s="450"/>
    </row>
    <row r="1038" spans="1:5">
      <c r="A1038" s="494" t="s">
        <v>3429</v>
      </c>
      <c r="B1038" s="446">
        <v>3.3559999999999999</v>
      </c>
      <c r="E1038" s="450"/>
    </row>
    <row r="1039" spans="1:5">
      <c r="A1039" s="494" t="s">
        <v>3430</v>
      </c>
      <c r="B1039" s="446">
        <v>3.343</v>
      </c>
      <c r="E1039" s="450"/>
    </row>
    <row r="1040" spans="1:5">
      <c r="A1040" s="494" t="s">
        <v>3431</v>
      </c>
      <c r="B1040" s="446">
        <v>3.3519999999999999</v>
      </c>
      <c r="E1040" s="450"/>
    </row>
    <row r="1041" spans="1:5">
      <c r="A1041" s="494" t="s">
        <v>3432</v>
      </c>
      <c r="B1041" s="446">
        <v>3.371</v>
      </c>
      <c r="E1041" s="450"/>
    </row>
    <row r="1042" spans="1:5">
      <c r="A1042" s="494" t="s">
        <v>3433</v>
      </c>
      <c r="B1042" s="446">
        <v>3.3460000000000001</v>
      </c>
      <c r="E1042" s="450"/>
    </row>
    <row r="1043" spans="1:5">
      <c r="A1043" s="494" t="s">
        <v>3434</v>
      </c>
      <c r="B1043" s="446">
        <v>3.3679999999999999</v>
      </c>
      <c r="E1043" s="450"/>
    </row>
    <row r="1044" spans="1:5">
      <c r="A1044" s="494" t="s">
        <v>3435</v>
      </c>
      <c r="B1044" s="446">
        <v>3.4119999999999999</v>
      </c>
      <c r="E1044" s="450"/>
    </row>
    <row r="1045" spans="1:5">
      <c r="A1045" s="494" t="s">
        <v>3436</v>
      </c>
      <c r="B1045" s="446">
        <v>3.395</v>
      </c>
      <c r="E1045" s="450"/>
    </row>
    <row r="1046" spans="1:5">
      <c r="A1046" s="494" t="s">
        <v>3437</v>
      </c>
      <c r="B1046" s="446">
        <v>3.3639999999999999</v>
      </c>
      <c r="E1046" s="450"/>
    </row>
    <row r="1047" spans="1:5">
      <c r="A1047" s="494" t="s">
        <v>3438</v>
      </c>
      <c r="B1047" s="446">
        <v>3.4009999999999998</v>
      </c>
      <c r="E1047" s="450"/>
    </row>
    <row r="1048" spans="1:5">
      <c r="A1048" s="494" t="s">
        <v>3439</v>
      </c>
      <c r="B1048" s="446">
        <v>3.4910000000000001</v>
      </c>
      <c r="E1048" s="450"/>
    </row>
    <row r="1049" spans="1:5">
      <c r="A1049" s="494" t="s">
        <v>3439</v>
      </c>
      <c r="B1049" s="446">
        <v>3.4910000000000001</v>
      </c>
      <c r="E1049" s="450"/>
    </row>
    <row r="1050" spans="1:5">
      <c r="A1050" s="494" t="s">
        <v>3440</v>
      </c>
      <c r="B1050" s="446">
        <v>3.5350000000000001</v>
      </c>
      <c r="E1050" s="450"/>
    </row>
    <row r="1051" spans="1:5">
      <c r="A1051" s="494" t="s">
        <v>3441</v>
      </c>
      <c r="B1051" s="446">
        <v>3.5659999999999998</v>
      </c>
      <c r="E1051" s="450"/>
    </row>
    <row r="1052" spans="1:5">
      <c r="A1052" s="494" t="s">
        <v>3442</v>
      </c>
      <c r="B1052" s="446">
        <v>3.5009999999999999</v>
      </c>
      <c r="E1052" s="450"/>
    </row>
    <row r="1053" spans="1:5">
      <c r="A1053" s="494" t="s">
        <v>3443</v>
      </c>
      <c r="B1053" s="446">
        <v>3.5129999999999999</v>
      </c>
      <c r="E1053" s="450"/>
    </row>
    <row r="1054" spans="1:5">
      <c r="A1054" s="494" t="s">
        <v>3444</v>
      </c>
      <c r="B1054" s="446">
        <v>3.5169999999999999</v>
      </c>
      <c r="E1054" s="450"/>
    </row>
    <row r="1055" spans="1:5">
      <c r="A1055" s="494" t="s">
        <v>3445</v>
      </c>
      <c r="B1055" s="446">
        <v>3.4769999999999999</v>
      </c>
      <c r="E1055" s="450"/>
    </row>
    <row r="1056" spans="1:5">
      <c r="A1056" s="494" t="s">
        <v>3446</v>
      </c>
      <c r="B1056" s="446">
        <v>3.5059999999999998</v>
      </c>
      <c r="E1056" s="450"/>
    </row>
    <row r="1057" spans="1:5">
      <c r="A1057" s="494" t="s">
        <v>3447</v>
      </c>
      <c r="B1057" s="446">
        <v>3.5009999999999999</v>
      </c>
      <c r="E1057" s="450"/>
    </row>
    <row r="1058" spans="1:5">
      <c r="A1058" s="494" t="s">
        <v>3448</v>
      </c>
      <c r="B1058" s="446">
        <v>3.5379999999999998</v>
      </c>
      <c r="E1058" s="450"/>
    </row>
    <row r="1059" spans="1:5">
      <c r="A1059" s="494" t="s">
        <v>3449</v>
      </c>
      <c r="B1059" s="446">
        <v>3.536</v>
      </c>
      <c r="E1059" s="450"/>
    </row>
    <row r="1060" spans="1:5">
      <c r="A1060" s="494" t="s">
        <v>3450</v>
      </c>
      <c r="B1060" s="446">
        <v>3.5670000000000002</v>
      </c>
      <c r="E1060" s="450"/>
    </row>
    <row r="1061" spans="1:5">
      <c r="A1061" s="494" t="s">
        <v>3451</v>
      </c>
      <c r="B1061" s="446">
        <v>3.5830000000000002</v>
      </c>
      <c r="E1061" s="450"/>
    </row>
    <row r="1062" spans="1:5">
      <c r="A1062" s="494" t="s">
        <v>3452</v>
      </c>
      <c r="B1062" s="446">
        <v>3.6440000000000001</v>
      </c>
      <c r="E1062" s="450"/>
    </row>
    <row r="1063" spans="1:5">
      <c r="A1063" s="494" t="s">
        <v>3453</v>
      </c>
      <c r="B1063" s="446">
        <v>3.6509999999999998</v>
      </c>
      <c r="E1063" s="450"/>
    </row>
    <row r="1064" spans="1:5">
      <c r="A1064" s="494" t="s">
        <v>3454</v>
      </c>
      <c r="B1064" s="446">
        <v>3.5979999999999999</v>
      </c>
      <c r="E1064" s="450"/>
    </row>
    <row r="1065" spans="1:5">
      <c r="A1065" s="494" t="s">
        <v>3455</v>
      </c>
      <c r="B1065" s="446">
        <v>3.5910000000000002</v>
      </c>
      <c r="E1065" s="450"/>
    </row>
    <row r="1066" spans="1:5">
      <c r="A1066" s="494" t="s">
        <v>3456</v>
      </c>
      <c r="B1066" s="446">
        <v>3.5990000000000002</v>
      </c>
      <c r="E1066" s="450"/>
    </row>
    <row r="1067" spans="1:5">
      <c r="A1067" s="494" t="s">
        <v>3457</v>
      </c>
      <c r="B1067" s="446">
        <v>3.4889999999999999</v>
      </c>
      <c r="E1067" s="450"/>
    </row>
    <row r="1068" spans="1:5">
      <c r="A1068" s="494" t="s">
        <v>3458</v>
      </c>
      <c r="B1068" s="446">
        <v>3.4340000000000002</v>
      </c>
      <c r="E1068" s="450"/>
    </row>
    <row r="1069" spans="1:5">
      <c r="A1069" s="494" t="s">
        <v>3459</v>
      </c>
      <c r="B1069" s="446">
        <v>3.4430000000000001</v>
      </c>
      <c r="E1069" s="450"/>
    </row>
    <row r="1070" spans="1:5">
      <c r="A1070" s="494" t="s">
        <v>3460</v>
      </c>
      <c r="B1070" s="446">
        <v>3.4279999999999999</v>
      </c>
      <c r="E1070" s="450"/>
    </row>
    <row r="1071" spans="1:5">
      <c r="A1071" s="494" t="s">
        <v>3461</v>
      </c>
      <c r="B1071" s="446">
        <v>3.3969999999999998</v>
      </c>
      <c r="E1071" s="450"/>
    </row>
    <row r="1072" spans="1:5">
      <c r="A1072" s="494" t="s">
        <v>3462</v>
      </c>
      <c r="B1072" s="446">
        <v>3.3690000000000002</v>
      </c>
      <c r="E1072" s="450"/>
    </row>
    <row r="1073" spans="1:5">
      <c r="A1073" s="494" t="s">
        <v>3463</v>
      </c>
      <c r="B1073" s="446">
        <v>3.4129999999999998</v>
      </c>
      <c r="E1073" s="450"/>
    </row>
    <row r="1074" spans="1:5">
      <c r="A1074" s="494" t="s">
        <v>3464</v>
      </c>
      <c r="B1074" s="446">
        <v>3.4039999999999999</v>
      </c>
      <c r="E1074" s="450"/>
    </row>
    <row r="1075" spans="1:5">
      <c r="A1075" s="494" t="s">
        <v>3465</v>
      </c>
      <c r="B1075" s="446">
        <v>3.4569999999999999</v>
      </c>
      <c r="E1075" s="450"/>
    </row>
    <row r="1076" spans="1:5">
      <c r="A1076" s="494" t="s">
        <v>3466</v>
      </c>
      <c r="B1076" s="446">
        <v>3.423</v>
      </c>
      <c r="E1076" s="450"/>
    </row>
    <row r="1077" spans="1:5">
      <c r="A1077" s="494" t="s">
        <v>3467</v>
      </c>
      <c r="B1077" s="446">
        <v>3.3769999999999998</v>
      </c>
      <c r="E1077" s="450"/>
    </row>
    <row r="1078" spans="1:5">
      <c r="A1078" s="494" t="s">
        <v>3468</v>
      </c>
      <c r="B1078" s="446">
        <v>3.3719999999999999</v>
      </c>
      <c r="E1078" s="450"/>
    </row>
    <row r="1079" spans="1:5">
      <c r="A1079" s="494" t="s">
        <v>3469</v>
      </c>
      <c r="B1079" s="446">
        <v>3.42</v>
      </c>
      <c r="E1079" s="450"/>
    </row>
    <row r="1080" spans="1:5">
      <c r="A1080" s="494" t="s">
        <v>3470</v>
      </c>
      <c r="B1080" s="446">
        <v>3.4359999999999999</v>
      </c>
      <c r="E1080" s="450"/>
    </row>
    <row r="1081" spans="1:5">
      <c r="A1081" s="494" t="s">
        <v>3471</v>
      </c>
      <c r="B1081" s="446">
        <v>3.456</v>
      </c>
      <c r="E1081" s="450"/>
    </row>
    <row r="1082" spans="1:5">
      <c r="A1082" s="494" t="s">
        <v>3472</v>
      </c>
      <c r="B1082" s="446">
        <v>3.5009999999999999</v>
      </c>
      <c r="E1082" s="450"/>
    </row>
    <row r="1083" spans="1:5">
      <c r="A1083" s="494" t="s">
        <v>3473</v>
      </c>
      <c r="B1083" s="446">
        <v>3.4790000000000001</v>
      </c>
      <c r="E1083" s="450"/>
    </row>
    <row r="1084" spans="1:5">
      <c r="A1084" s="494" t="s">
        <v>3474</v>
      </c>
      <c r="B1084" s="446">
        <v>3.4820000000000002</v>
      </c>
      <c r="E1084" s="450"/>
    </row>
    <row r="1085" spans="1:5">
      <c r="A1085" s="494" t="s">
        <v>3475</v>
      </c>
      <c r="B1085" s="446">
        <v>3.4790000000000001</v>
      </c>
      <c r="E1085" s="450"/>
    </row>
    <row r="1086" spans="1:5">
      <c r="A1086" s="494" t="s">
        <v>3476</v>
      </c>
      <c r="B1086" s="446">
        <v>3.4329999999999998</v>
      </c>
      <c r="E1086" s="450"/>
    </row>
    <row r="1087" spans="1:5">
      <c r="A1087" s="494" t="s">
        <v>3477</v>
      </c>
      <c r="B1087" s="446">
        <v>3.4289999999999998</v>
      </c>
      <c r="E1087" s="450"/>
    </row>
    <row r="1088" spans="1:5">
      <c r="A1088" s="494" t="s">
        <v>3478</v>
      </c>
      <c r="B1088" s="446">
        <v>3.4860000000000002</v>
      </c>
      <c r="E1088" s="450"/>
    </row>
    <row r="1089" spans="1:5">
      <c r="A1089" s="494" t="s">
        <v>3479</v>
      </c>
      <c r="B1089" s="446">
        <v>3.4630000000000001</v>
      </c>
      <c r="E1089" s="450"/>
    </row>
    <row r="1090" spans="1:5">
      <c r="A1090" s="494" t="s">
        <v>3480</v>
      </c>
      <c r="B1090" s="446">
        <v>3.5249999999999999</v>
      </c>
      <c r="E1090" s="450"/>
    </row>
    <row r="1091" spans="1:5">
      <c r="A1091" s="494" t="s">
        <v>3481</v>
      </c>
      <c r="B1091" s="446">
        <v>3.5030000000000001</v>
      </c>
      <c r="E1091" s="450"/>
    </row>
    <row r="1092" spans="1:5">
      <c r="A1092" s="494" t="s">
        <v>3482</v>
      </c>
      <c r="B1092" s="446">
        <v>3.508</v>
      </c>
      <c r="E1092" s="450"/>
    </row>
    <row r="1093" spans="1:5">
      <c r="A1093" s="494" t="s">
        <v>3483</v>
      </c>
      <c r="B1093" s="446">
        <v>3.4780000000000002</v>
      </c>
      <c r="E1093" s="450"/>
    </row>
    <row r="1094" spans="1:5">
      <c r="A1094" s="494" t="s">
        <v>3484</v>
      </c>
      <c r="B1094" s="446">
        <v>3.528</v>
      </c>
      <c r="E1094" s="450"/>
    </row>
    <row r="1095" spans="1:5">
      <c r="A1095" s="494" t="s">
        <v>3485</v>
      </c>
      <c r="B1095" s="446">
        <v>3.448</v>
      </c>
      <c r="E1095" s="450"/>
    </row>
    <row r="1096" spans="1:5">
      <c r="A1096" s="494" t="s">
        <v>3486</v>
      </c>
      <c r="B1096" s="446">
        <v>3.464</v>
      </c>
      <c r="E1096" s="450"/>
    </row>
    <row r="1097" spans="1:5">
      <c r="A1097" s="494" t="s">
        <v>3487</v>
      </c>
      <c r="B1097" s="446">
        <v>3.431</v>
      </c>
      <c r="E1097" s="450"/>
    </row>
    <row r="1098" spans="1:5">
      <c r="A1098" s="494" t="s">
        <v>3488</v>
      </c>
      <c r="B1098" s="446">
        <v>3.4119999999999999</v>
      </c>
      <c r="E1098" s="450"/>
    </row>
    <row r="1099" spans="1:5">
      <c r="A1099" s="494" t="s">
        <v>3489</v>
      </c>
      <c r="B1099" s="446">
        <v>3.468</v>
      </c>
      <c r="E1099" s="450"/>
    </row>
    <row r="1100" spans="1:5">
      <c r="A1100" s="494" t="s">
        <v>3490</v>
      </c>
      <c r="B1100" s="446">
        <v>3.4929999999999999</v>
      </c>
      <c r="E1100" s="450"/>
    </row>
    <row r="1101" spans="1:5">
      <c r="A1101" s="494" t="s">
        <v>3491</v>
      </c>
      <c r="B1101" s="446">
        <v>3.548</v>
      </c>
      <c r="E1101" s="450"/>
    </row>
    <row r="1102" spans="1:5">
      <c r="A1102" s="494" t="s">
        <v>3492</v>
      </c>
      <c r="B1102" s="446">
        <v>3.5870000000000002</v>
      </c>
      <c r="E1102" s="450"/>
    </row>
    <row r="1103" spans="1:5">
      <c r="A1103" s="494" t="s">
        <v>3493</v>
      </c>
      <c r="B1103" s="446">
        <v>3.597</v>
      </c>
      <c r="E1103" s="450"/>
    </row>
    <row r="1104" spans="1:5">
      <c r="A1104" s="494" t="s">
        <v>3494</v>
      </c>
      <c r="B1104" s="446">
        <v>3.5790000000000002</v>
      </c>
      <c r="E1104" s="450"/>
    </row>
    <row r="1105" spans="1:5">
      <c r="A1105" s="494" t="s">
        <v>3495</v>
      </c>
      <c r="B1105" s="446">
        <v>3.5430000000000001</v>
      </c>
      <c r="E1105" s="450"/>
    </row>
    <row r="1106" spans="1:5">
      <c r="A1106" s="494" t="s">
        <v>3496</v>
      </c>
      <c r="B1106" s="446">
        <v>3.496</v>
      </c>
      <c r="E1106" s="450"/>
    </row>
    <row r="1107" spans="1:5">
      <c r="A1107" s="494" t="s">
        <v>3497</v>
      </c>
      <c r="B1107" s="446">
        <v>3.46</v>
      </c>
      <c r="E1107" s="450"/>
    </row>
    <row r="1108" spans="1:5">
      <c r="A1108" s="494" t="s">
        <v>3498</v>
      </c>
      <c r="B1108" s="446">
        <v>3.468</v>
      </c>
      <c r="E1108" s="450"/>
    </row>
    <row r="1109" spans="1:5">
      <c r="A1109" s="494" t="s">
        <v>3499</v>
      </c>
      <c r="B1109" s="446">
        <v>3.4780000000000002</v>
      </c>
      <c r="E1109" s="450"/>
    </row>
    <row r="1110" spans="1:5">
      <c r="A1110" s="494" t="s">
        <v>3500</v>
      </c>
      <c r="B1110" s="446">
        <v>3.5369999999999999</v>
      </c>
      <c r="E1110" s="450"/>
    </row>
    <row r="1111" spans="1:5">
      <c r="A1111" s="494" t="s">
        <v>3501</v>
      </c>
      <c r="B1111" s="446">
        <v>3.5249999999999999</v>
      </c>
      <c r="E1111" s="450"/>
    </row>
    <row r="1112" spans="1:5">
      <c r="A1112" s="494" t="s">
        <v>3502</v>
      </c>
      <c r="B1112" s="446">
        <v>3.5630000000000002</v>
      </c>
      <c r="E1112" s="450"/>
    </row>
    <row r="1113" spans="1:5">
      <c r="A1113" s="494" t="s">
        <v>3503</v>
      </c>
      <c r="B1113" s="446">
        <v>3.5619999999999998</v>
      </c>
      <c r="E1113" s="450"/>
    </row>
    <row r="1114" spans="1:5">
      <c r="A1114" s="494" t="s">
        <v>3504</v>
      </c>
      <c r="B1114" s="446">
        <v>3.569</v>
      </c>
      <c r="E1114" s="450"/>
    </row>
    <row r="1115" spans="1:5">
      <c r="A1115" s="494" t="s">
        <v>3505</v>
      </c>
      <c r="B1115" s="446">
        <v>3.597</v>
      </c>
      <c r="E1115" s="450"/>
    </row>
    <row r="1116" spans="1:5">
      <c r="A1116" s="494" t="s">
        <v>3506</v>
      </c>
      <c r="B1116" s="446">
        <v>3.5950000000000002</v>
      </c>
      <c r="E1116" s="450"/>
    </row>
    <row r="1117" spans="1:5">
      <c r="A1117" s="494" t="s">
        <v>3507</v>
      </c>
      <c r="B1117" s="446">
        <v>3.5760000000000001</v>
      </c>
      <c r="E1117" s="450"/>
    </row>
    <row r="1118" spans="1:5">
      <c r="A1118" s="494" t="s">
        <v>3508</v>
      </c>
      <c r="B1118" s="446">
        <v>3.5219999999999998</v>
      </c>
      <c r="E1118" s="450"/>
    </row>
    <row r="1119" spans="1:5">
      <c r="A1119" s="494" t="s">
        <v>3508</v>
      </c>
      <c r="B1119" s="446">
        <v>3.5219999999999998</v>
      </c>
      <c r="E1119" s="450"/>
    </row>
    <row r="1120" spans="1:5">
      <c r="A1120" s="494" t="s">
        <v>3509</v>
      </c>
      <c r="B1120" s="446">
        <v>3.4710000000000001</v>
      </c>
      <c r="E1120" s="450"/>
    </row>
    <row r="1121" spans="1:5">
      <c r="A1121" s="494" t="s">
        <v>3510</v>
      </c>
      <c r="B1121" s="446">
        <v>3.4940000000000002</v>
      </c>
      <c r="E1121" s="450"/>
    </row>
    <row r="1122" spans="1:5">
      <c r="A1122" s="494" t="s">
        <v>3511</v>
      </c>
      <c r="B1122" s="446">
        <v>3.4969999999999999</v>
      </c>
      <c r="E1122" s="450"/>
    </row>
    <row r="1123" spans="1:5">
      <c r="A1123" s="494" t="s">
        <v>3512</v>
      </c>
      <c r="B1123" s="446">
        <v>3.5910000000000002</v>
      </c>
      <c r="E1123" s="450"/>
    </row>
    <row r="1124" spans="1:5">
      <c r="A1124" s="494" t="s">
        <v>1118</v>
      </c>
      <c r="B1124" s="446">
        <v>3.6110000000000002</v>
      </c>
      <c r="E1124" s="450"/>
    </row>
    <row r="1125" spans="1:5">
      <c r="A1125" s="494" t="s">
        <v>1118</v>
      </c>
      <c r="B1125" s="446">
        <v>3.6110000000000002</v>
      </c>
      <c r="E1125" s="450"/>
    </row>
    <row r="1126" spans="1:5">
      <c r="A1126" s="494" t="s">
        <v>1121</v>
      </c>
      <c r="B1126" s="446">
        <v>3.5430000000000001</v>
      </c>
      <c r="E1126" s="450"/>
    </row>
    <row r="1127" spans="1:5">
      <c r="A1127" s="494" t="s">
        <v>1126</v>
      </c>
      <c r="B1127" s="446">
        <v>3.5510000000000002</v>
      </c>
      <c r="E1127" s="450"/>
    </row>
    <row r="1128" spans="1:5">
      <c r="A1128" s="494" t="s">
        <v>1129</v>
      </c>
      <c r="B1128" s="446">
        <v>3.504</v>
      </c>
      <c r="E1128" s="450"/>
    </row>
    <row r="1129" spans="1:5">
      <c r="A1129" s="494" t="s">
        <v>3513</v>
      </c>
      <c r="B1129" s="446">
        <v>3.4209999999999998</v>
      </c>
      <c r="E1129" s="450"/>
    </row>
    <row r="1130" spans="1:5">
      <c r="A1130" s="494" t="s">
        <v>3514</v>
      </c>
      <c r="B1130" s="446">
        <v>3.4540000000000002</v>
      </c>
      <c r="E1130" s="450"/>
    </row>
    <row r="1131" spans="1:5">
      <c r="A1131" s="494" t="s">
        <v>3515</v>
      </c>
      <c r="B1131" s="446">
        <v>3.5019999999999998</v>
      </c>
      <c r="E1131" s="450"/>
    </row>
    <row r="1132" spans="1:5">
      <c r="A1132" s="494" t="s">
        <v>1132</v>
      </c>
      <c r="B1132" s="446">
        <v>3.49</v>
      </c>
      <c r="E1132" s="450"/>
    </row>
    <row r="1133" spans="1:5">
      <c r="A1133" s="494" t="s">
        <v>3516</v>
      </c>
      <c r="B1133" s="446">
        <v>3.5289999999999999</v>
      </c>
      <c r="E1133" s="450"/>
    </row>
    <row r="1134" spans="1:5">
      <c r="A1134" s="494" t="s">
        <v>3517</v>
      </c>
      <c r="B1134" s="446">
        <v>3.5569999999999999</v>
      </c>
      <c r="E1134" s="450"/>
    </row>
    <row r="1135" spans="1:5">
      <c r="A1135" s="494" t="s">
        <v>3518</v>
      </c>
      <c r="B1135" s="446">
        <v>3.5870000000000002</v>
      </c>
      <c r="E1135" s="450"/>
    </row>
    <row r="1136" spans="1:5">
      <c r="A1136" s="494" t="s">
        <v>3519</v>
      </c>
      <c r="B1136" s="446">
        <v>3.504</v>
      </c>
      <c r="E1136" s="450"/>
    </row>
    <row r="1137" spans="1:5">
      <c r="A1137" s="494" t="s">
        <v>3520</v>
      </c>
      <c r="B1137" s="446">
        <v>3.536</v>
      </c>
      <c r="E1137" s="450"/>
    </row>
    <row r="1138" spans="1:5">
      <c r="A1138" s="494" t="s">
        <v>3521</v>
      </c>
      <c r="B1138" s="446">
        <v>3.5939999999999999</v>
      </c>
      <c r="E1138" s="450"/>
    </row>
    <row r="1139" spans="1:5">
      <c r="A1139" s="494" t="s">
        <v>3522</v>
      </c>
      <c r="B1139" s="446">
        <v>3.5449999999999999</v>
      </c>
      <c r="E1139" s="450"/>
    </row>
    <row r="1140" spans="1:5">
      <c r="A1140" s="494" t="s">
        <v>3523</v>
      </c>
      <c r="B1140" s="446">
        <v>3.5390000000000001</v>
      </c>
      <c r="E1140" s="450"/>
    </row>
    <row r="1141" spans="1:5">
      <c r="A1141" s="494" t="s">
        <v>3524</v>
      </c>
      <c r="B1141" s="446">
        <v>3.609</v>
      </c>
      <c r="E1141" s="450"/>
    </row>
    <row r="1142" spans="1:5">
      <c r="A1142" s="494" t="s">
        <v>1137</v>
      </c>
      <c r="B1142" s="446">
        <v>3.5640000000000001</v>
      </c>
      <c r="E1142" s="450"/>
    </row>
    <row r="1143" spans="1:5">
      <c r="A1143" s="494" t="s">
        <v>3525</v>
      </c>
      <c r="B1143" s="446">
        <v>3.4780000000000002</v>
      </c>
      <c r="E1143" s="450"/>
    </row>
    <row r="1144" spans="1:5">
      <c r="A1144" s="494" t="s">
        <v>3526</v>
      </c>
      <c r="B1144" s="446">
        <v>3.4329999999999998</v>
      </c>
      <c r="E1144" s="450"/>
    </row>
    <row r="1145" spans="1:5">
      <c r="A1145" s="494" t="s">
        <v>3527</v>
      </c>
      <c r="B1145" s="446">
        <v>3.4260000000000002</v>
      </c>
      <c r="E1145" s="450"/>
    </row>
    <row r="1146" spans="1:5">
      <c r="A1146" s="494" t="s">
        <v>3528</v>
      </c>
      <c r="B1146" s="446">
        <v>3.3570000000000002</v>
      </c>
      <c r="E1146" s="450"/>
    </row>
    <row r="1147" spans="1:5">
      <c r="A1147" s="494" t="s">
        <v>3529</v>
      </c>
      <c r="B1147" s="446">
        <v>3.3580000000000001</v>
      </c>
      <c r="E1147" s="450"/>
    </row>
    <row r="1148" spans="1:5">
      <c r="A1148" s="494" t="s">
        <v>3530</v>
      </c>
      <c r="B1148" s="446">
        <v>3.411</v>
      </c>
      <c r="E1148" s="450"/>
    </row>
    <row r="1149" spans="1:5">
      <c r="A1149" s="494" t="s">
        <v>3531</v>
      </c>
      <c r="B1149" s="446">
        <v>3.415</v>
      </c>
      <c r="E1149" s="450"/>
    </row>
    <row r="1150" spans="1:5">
      <c r="A1150" s="494" t="s">
        <v>3532</v>
      </c>
      <c r="B1150" s="446">
        <v>3.4380000000000002</v>
      </c>
      <c r="E1150" s="450"/>
    </row>
    <row r="1151" spans="1:5">
      <c r="A1151" s="494" t="s">
        <v>3533</v>
      </c>
      <c r="B1151" s="446">
        <v>3.3969999999999998</v>
      </c>
      <c r="E1151" s="450"/>
    </row>
    <row r="1152" spans="1:5">
      <c r="A1152" s="494" t="s">
        <v>3534</v>
      </c>
      <c r="B1152" s="446">
        <v>3.4380000000000002</v>
      </c>
      <c r="E1152" s="450"/>
    </row>
    <row r="1153" spans="1:5">
      <c r="A1153" s="494" t="s">
        <v>3535</v>
      </c>
      <c r="B1153" s="446">
        <v>3.456</v>
      </c>
      <c r="E1153" s="450"/>
    </row>
    <row r="1154" spans="1:5">
      <c r="A1154" s="494" t="s">
        <v>3536</v>
      </c>
      <c r="B1154" s="446">
        <v>3.4420000000000002</v>
      </c>
      <c r="E1154" s="450"/>
    </row>
    <row r="1155" spans="1:5">
      <c r="A1155" s="494" t="s">
        <v>3537</v>
      </c>
      <c r="B1155" s="446">
        <v>3.4449999999999998</v>
      </c>
      <c r="E1155" s="450"/>
    </row>
    <row r="1156" spans="1:5">
      <c r="A1156" s="494" t="s">
        <v>3538</v>
      </c>
      <c r="B1156" s="446">
        <v>3.4460000000000002</v>
      </c>
      <c r="E1156" s="450"/>
    </row>
    <row r="1157" spans="1:5">
      <c r="A1157" s="494" t="s">
        <v>3539</v>
      </c>
      <c r="B1157" s="446">
        <v>3.3839999999999999</v>
      </c>
      <c r="E1157" s="450"/>
    </row>
    <row r="1158" spans="1:5">
      <c r="A1158" s="494" t="s">
        <v>3540</v>
      </c>
      <c r="B1158" s="446">
        <v>3.4449999999999998</v>
      </c>
      <c r="E1158" s="450"/>
    </row>
    <row r="1159" spans="1:5">
      <c r="A1159" s="494" t="s">
        <v>3541</v>
      </c>
      <c r="B1159" s="446">
        <v>3.3780000000000001</v>
      </c>
      <c r="E1159" s="450"/>
    </row>
    <row r="1160" spans="1:5">
      <c r="A1160" s="494" t="s">
        <v>3542</v>
      </c>
      <c r="B1160" s="446">
        <v>3.4140000000000001</v>
      </c>
      <c r="E1160" s="450"/>
    </row>
    <row r="1161" spans="1:5">
      <c r="A1161" s="494" t="s">
        <v>3543</v>
      </c>
      <c r="B1161" s="446">
        <v>3.4369999999999998</v>
      </c>
      <c r="E1161" s="450"/>
    </row>
    <row r="1162" spans="1:5">
      <c r="A1162" s="494" t="s">
        <v>3544</v>
      </c>
      <c r="B1162" s="446">
        <v>3.387</v>
      </c>
      <c r="E1162" s="450"/>
    </row>
    <row r="1163" spans="1:5">
      <c r="A1163" s="494" t="s">
        <v>3545</v>
      </c>
      <c r="B1163" s="446">
        <v>3.3809999999999998</v>
      </c>
      <c r="E1163" s="450"/>
    </row>
    <row r="1164" spans="1:5">
      <c r="A1164" s="494" t="s">
        <v>3546</v>
      </c>
      <c r="B1164" s="446">
        <v>3.5030000000000001</v>
      </c>
      <c r="E1164" s="450"/>
    </row>
    <row r="1165" spans="1:5">
      <c r="A1165" s="494" t="s">
        <v>3547</v>
      </c>
      <c r="B1165" s="446">
        <v>3.569</v>
      </c>
      <c r="E1165" s="450"/>
    </row>
    <row r="1166" spans="1:5">
      <c r="A1166" s="494" t="s">
        <v>3548</v>
      </c>
      <c r="B1166" s="446">
        <v>3.6640000000000001</v>
      </c>
      <c r="E1166" s="450"/>
    </row>
    <row r="1167" spans="1:5">
      <c r="A1167" s="494" t="s">
        <v>3549</v>
      </c>
      <c r="B1167" s="446">
        <v>3.589</v>
      </c>
      <c r="E1167" s="450"/>
    </row>
    <row r="1168" spans="1:5">
      <c r="A1168" s="494" t="s">
        <v>3550</v>
      </c>
      <c r="B1168" s="446">
        <v>3.5379999999999998</v>
      </c>
      <c r="E1168" s="450"/>
    </row>
    <row r="1169" spans="1:5">
      <c r="A1169" s="494" t="s">
        <v>3551</v>
      </c>
      <c r="B1169" s="446">
        <v>3.6429999999999998</v>
      </c>
      <c r="E1169" s="450"/>
    </row>
    <row r="1170" spans="1:5">
      <c r="A1170" s="494" t="s">
        <v>3552</v>
      </c>
      <c r="B1170" s="446">
        <v>3.64</v>
      </c>
      <c r="E1170" s="450"/>
    </row>
    <row r="1171" spans="1:5">
      <c r="A1171" s="494" t="s">
        <v>1140</v>
      </c>
      <c r="B1171" s="446">
        <v>3.633</v>
      </c>
      <c r="E1171" s="450"/>
    </row>
    <row r="1172" spans="1:5">
      <c r="A1172" s="494" t="s">
        <v>3553</v>
      </c>
      <c r="B1172" s="446">
        <v>3.625</v>
      </c>
      <c r="E1172" s="450"/>
    </row>
    <row r="1173" spans="1:5">
      <c r="A1173" s="494" t="s">
        <v>3554</v>
      </c>
      <c r="B1173" s="446">
        <v>3.6480000000000001</v>
      </c>
      <c r="E1173" s="450"/>
    </row>
    <row r="1174" spans="1:5">
      <c r="A1174" s="494" t="s">
        <v>3555</v>
      </c>
      <c r="B1174" s="446">
        <v>3.6549999999999998</v>
      </c>
      <c r="E1174" s="450"/>
    </row>
    <row r="1175" spans="1:5">
      <c r="A1175" s="494" t="s">
        <v>3556</v>
      </c>
      <c r="B1175" s="446">
        <v>3.73</v>
      </c>
      <c r="E1175" s="450"/>
    </row>
    <row r="1176" spans="1:5">
      <c r="A1176" s="494" t="s">
        <v>3557</v>
      </c>
      <c r="B1176" s="446">
        <v>3.7040000000000002</v>
      </c>
      <c r="E1176" s="450"/>
    </row>
    <row r="1177" spans="1:5">
      <c r="A1177" s="494" t="s">
        <v>1143</v>
      </c>
      <c r="B1177" s="446">
        <v>3.7719999999999998</v>
      </c>
      <c r="E1177" s="450"/>
    </row>
    <row r="1178" spans="1:5">
      <c r="A1178" s="494" t="s">
        <v>3558</v>
      </c>
      <c r="B1178" s="446">
        <v>3.7309999999999999</v>
      </c>
      <c r="E1178" s="450"/>
    </row>
    <row r="1179" spans="1:5">
      <c r="A1179" s="494" t="s">
        <v>3559</v>
      </c>
      <c r="B1179" s="446">
        <v>3.6739999999999999</v>
      </c>
      <c r="E1179" s="450"/>
    </row>
    <row r="1180" spans="1:5">
      <c r="A1180" s="494" t="s">
        <v>3560</v>
      </c>
      <c r="B1180" s="446">
        <v>3.6779999999999999</v>
      </c>
      <c r="E1180" s="450"/>
    </row>
    <row r="1181" spans="1:5">
      <c r="A1181" s="494" t="s">
        <v>3561</v>
      </c>
      <c r="B1181" s="446">
        <v>3.6219999999999999</v>
      </c>
      <c r="E1181" s="450"/>
    </row>
    <row r="1182" spans="1:5">
      <c r="A1182" s="494" t="s">
        <v>3562</v>
      </c>
      <c r="B1182" s="446">
        <v>3.577</v>
      </c>
      <c r="E1182" s="450"/>
    </row>
    <row r="1183" spans="1:5">
      <c r="A1183" s="494" t="s">
        <v>3563</v>
      </c>
      <c r="B1183" s="446">
        <v>3.484</v>
      </c>
      <c r="E1183" s="450"/>
    </row>
    <row r="1184" spans="1:5">
      <c r="A1184" s="494" t="s">
        <v>3564</v>
      </c>
      <c r="B1184" s="446">
        <v>3.4580000000000002</v>
      </c>
      <c r="E1184" s="450"/>
    </row>
    <row r="1185" spans="1:5">
      <c r="A1185" s="494" t="s">
        <v>3565</v>
      </c>
      <c r="B1185" s="446">
        <v>3.5459999999999998</v>
      </c>
      <c r="E1185" s="450"/>
    </row>
    <row r="1186" spans="1:5">
      <c r="A1186" s="494" t="s">
        <v>3566</v>
      </c>
      <c r="B1186" s="446">
        <v>3.569</v>
      </c>
      <c r="E1186" s="450"/>
    </row>
    <row r="1187" spans="1:5">
      <c r="A1187" s="494" t="s">
        <v>3567</v>
      </c>
      <c r="B1187" s="446">
        <v>3.621</v>
      </c>
      <c r="E1187" s="450"/>
    </row>
    <row r="1188" spans="1:5">
      <c r="A1188" s="494" t="s">
        <v>3568</v>
      </c>
      <c r="B1188" s="446">
        <v>3.629</v>
      </c>
      <c r="E1188" s="450"/>
    </row>
    <row r="1189" spans="1:5">
      <c r="A1189" s="494" t="s">
        <v>3569</v>
      </c>
      <c r="B1189" s="446">
        <v>3.54</v>
      </c>
      <c r="E1189" s="450"/>
    </row>
    <row r="1190" spans="1:5">
      <c r="A1190" s="494" t="s">
        <v>3570</v>
      </c>
      <c r="B1190" s="446">
        <v>3.444</v>
      </c>
      <c r="E1190" s="450"/>
    </row>
    <row r="1191" spans="1:5">
      <c r="A1191" s="494" t="s">
        <v>3571</v>
      </c>
      <c r="B1191" s="446">
        <v>3.3690000000000002</v>
      </c>
      <c r="E1191" s="450"/>
    </row>
    <row r="1192" spans="1:5">
      <c r="A1192" s="494" t="s">
        <v>3572</v>
      </c>
      <c r="B1192" s="446">
        <v>3.41</v>
      </c>
      <c r="E1192" s="450"/>
    </row>
    <row r="1193" spans="1:5">
      <c r="A1193" s="494" t="s">
        <v>3573</v>
      </c>
      <c r="B1193" s="446">
        <v>3.472</v>
      </c>
      <c r="E1193" s="450"/>
    </row>
    <row r="1194" spans="1:5">
      <c r="A1194" s="494" t="s">
        <v>3574</v>
      </c>
      <c r="B1194" s="446">
        <v>3.444</v>
      </c>
      <c r="E1194" s="450"/>
    </row>
    <row r="1195" spans="1:5">
      <c r="A1195" s="494" t="s">
        <v>3575</v>
      </c>
      <c r="B1195" s="446">
        <v>3.5459999999999998</v>
      </c>
      <c r="E1195" s="450"/>
    </row>
    <row r="1196" spans="1:5">
      <c r="A1196" s="494" t="s">
        <v>3576</v>
      </c>
      <c r="B1196" s="446">
        <v>3.5539999999999998</v>
      </c>
      <c r="E1196" s="450"/>
    </row>
    <row r="1197" spans="1:5">
      <c r="A1197" s="494" t="s">
        <v>3577</v>
      </c>
      <c r="B1197" s="446">
        <v>3.5049999999999999</v>
      </c>
      <c r="E1197" s="450"/>
    </row>
    <row r="1198" spans="1:5">
      <c r="A1198" s="494" t="s">
        <v>3578</v>
      </c>
      <c r="B1198" s="446">
        <v>3.492</v>
      </c>
      <c r="E1198" s="450"/>
    </row>
    <row r="1199" spans="1:5">
      <c r="A1199" s="494" t="s">
        <v>3579</v>
      </c>
      <c r="B1199" s="446">
        <v>3.4350000000000001</v>
      </c>
      <c r="E1199" s="450"/>
    </row>
    <row r="1200" spans="1:5">
      <c r="A1200" s="494" t="s">
        <v>3580</v>
      </c>
      <c r="B1200" s="446">
        <v>3.411</v>
      </c>
      <c r="E1200" s="450"/>
    </row>
    <row r="1201" spans="1:5">
      <c r="A1201" s="494" t="s">
        <v>3581</v>
      </c>
      <c r="B1201" s="446">
        <v>3.4470000000000001</v>
      </c>
      <c r="E1201" s="450"/>
    </row>
    <row r="1202" spans="1:5">
      <c r="A1202" s="494" t="s">
        <v>3582</v>
      </c>
      <c r="B1202" s="446">
        <v>3.476</v>
      </c>
      <c r="E1202" s="450"/>
    </row>
    <row r="1203" spans="1:5">
      <c r="A1203" s="494" t="s">
        <v>3583</v>
      </c>
      <c r="B1203" s="446">
        <v>3.4180000000000001</v>
      </c>
      <c r="E1203" s="450"/>
    </row>
    <row r="1204" spans="1:5">
      <c r="A1204" s="494" t="s">
        <v>3584</v>
      </c>
      <c r="B1204" s="446">
        <v>3.4220000000000002</v>
      </c>
      <c r="E1204" s="450"/>
    </row>
    <row r="1205" spans="1:5">
      <c r="A1205" s="494" t="s">
        <v>3585</v>
      </c>
      <c r="B1205" s="446">
        <v>3.4260000000000002</v>
      </c>
      <c r="E1205" s="450"/>
    </row>
    <row r="1206" spans="1:5">
      <c r="A1206" s="494" t="s">
        <v>3586</v>
      </c>
      <c r="B1206" s="446">
        <v>3.5310000000000001</v>
      </c>
      <c r="E1206" s="450"/>
    </row>
    <row r="1207" spans="1:5">
      <c r="A1207" s="494" t="s">
        <v>3587</v>
      </c>
      <c r="B1207" s="446">
        <v>3.5910000000000002</v>
      </c>
      <c r="E1207" s="450"/>
    </row>
    <row r="1208" spans="1:5">
      <c r="A1208" s="494" t="s">
        <v>3588</v>
      </c>
      <c r="B1208" s="446">
        <v>3.54</v>
      </c>
      <c r="E1208" s="450"/>
    </row>
    <row r="1209" spans="1:5">
      <c r="A1209" s="494" t="s">
        <v>3589</v>
      </c>
      <c r="B1209" s="446">
        <v>3.6179999999999999</v>
      </c>
      <c r="E1209" s="450"/>
    </row>
    <row r="1210" spans="1:5">
      <c r="A1210" s="494" t="s">
        <v>3590</v>
      </c>
      <c r="B1210" s="446">
        <v>3.5550000000000002</v>
      </c>
      <c r="E1210" s="450"/>
    </row>
    <row r="1211" spans="1:5">
      <c r="A1211" s="494" t="s">
        <v>3591</v>
      </c>
      <c r="B1211" s="446">
        <v>3.5859999999999999</v>
      </c>
      <c r="E1211" s="450"/>
    </row>
    <row r="1212" spans="1:5">
      <c r="A1212" s="494" t="s">
        <v>3592</v>
      </c>
      <c r="B1212" s="446">
        <v>3.5990000000000002</v>
      </c>
      <c r="E1212" s="450"/>
    </row>
    <row r="1213" spans="1:5">
      <c r="A1213" s="494" t="s">
        <v>3593</v>
      </c>
      <c r="B1213" s="446">
        <v>3.4809999999999999</v>
      </c>
      <c r="E1213" s="450"/>
    </row>
    <row r="1214" spans="1:5">
      <c r="A1214" s="494" t="s">
        <v>3594</v>
      </c>
      <c r="B1214" s="446">
        <v>3.411</v>
      </c>
      <c r="E1214" s="450"/>
    </row>
    <row r="1215" spans="1:5">
      <c r="A1215" s="494" t="s">
        <v>3595</v>
      </c>
      <c r="B1215" s="446">
        <v>3.4</v>
      </c>
      <c r="E1215" s="450"/>
    </row>
    <row r="1216" spans="1:5">
      <c r="A1216" s="494" t="s">
        <v>3596</v>
      </c>
      <c r="B1216" s="446">
        <v>3.411</v>
      </c>
      <c r="E1216" s="450"/>
    </row>
    <row r="1217" spans="1:5">
      <c r="A1217" s="494" t="s">
        <v>3597</v>
      </c>
      <c r="B1217" s="446">
        <v>3.4630000000000001</v>
      </c>
      <c r="E1217" s="450"/>
    </row>
    <row r="1218" spans="1:5">
      <c r="A1218" s="494" t="s">
        <v>3598</v>
      </c>
      <c r="B1218" s="446">
        <v>3.5</v>
      </c>
      <c r="E1218" s="450"/>
    </row>
    <row r="1219" spans="1:5">
      <c r="A1219" s="494" t="s">
        <v>3599</v>
      </c>
      <c r="B1219" s="446">
        <v>3.569</v>
      </c>
      <c r="E1219" s="450"/>
    </row>
    <row r="1220" spans="1:5">
      <c r="A1220" s="494" t="s">
        <v>3600</v>
      </c>
      <c r="B1220" s="446">
        <v>3.5219999999999998</v>
      </c>
      <c r="E1220" s="450"/>
    </row>
    <row r="1221" spans="1:5">
      <c r="A1221" s="494" t="s">
        <v>3601</v>
      </c>
      <c r="B1221" s="446">
        <v>3.589</v>
      </c>
      <c r="E1221" s="450"/>
    </row>
    <row r="1222" spans="1:5">
      <c r="A1222" s="494" t="s">
        <v>3602</v>
      </c>
      <c r="B1222" s="446">
        <v>3.431</v>
      </c>
      <c r="E1222" s="450"/>
    </row>
    <row r="1223" spans="1:5">
      <c r="A1223" s="494" t="s">
        <v>3603</v>
      </c>
      <c r="B1223" s="446">
        <v>3.4449999999999998</v>
      </c>
      <c r="E1223" s="450"/>
    </row>
    <row r="1224" spans="1:5">
      <c r="A1224" s="494" t="s">
        <v>3604</v>
      </c>
      <c r="B1224" s="446">
        <v>3.5419999999999998</v>
      </c>
      <c r="E1224" s="450"/>
    </row>
    <row r="1225" spans="1:5">
      <c r="A1225" s="494" t="s">
        <v>3605</v>
      </c>
      <c r="B1225" s="446">
        <v>3.625</v>
      </c>
      <c r="E1225" s="450"/>
    </row>
    <row r="1226" spans="1:5">
      <c r="A1226" s="494" t="s">
        <v>3606</v>
      </c>
      <c r="B1226" s="446">
        <v>3.5430000000000001</v>
      </c>
      <c r="E1226" s="450"/>
    </row>
    <row r="1227" spans="1:5">
      <c r="A1227" s="494" t="s">
        <v>3607</v>
      </c>
      <c r="B1227" s="446">
        <v>3.6429999999999998</v>
      </c>
      <c r="E1227" s="450"/>
    </row>
    <row r="1228" spans="1:5">
      <c r="A1228" s="494" t="s">
        <v>3608</v>
      </c>
      <c r="B1228" s="446">
        <v>3.66</v>
      </c>
      <c r="E1228" s="450"/>
    </row>
    <row r="1229" spans="1:5">
      <c r="A1229" s="494" t="s">
        <v>3609</v>
      </c>
      <c r="B1229" s="446">
        <v>3.758</v>
      </c>
      <c r="E1229" s="450"/>
    </row>
    <row r="1230" spans="1:5">
      <c r="A1230" s="494" t="s">
        <v>3610</v>
      </c>
      <c r="B1230" s="446">
        <v>3.8010000000000002</v>
      </c>
      <c r="E1230" s="450"/>
    </row>
    <row r="1231" spans="1:5">
      <c r="A1231" s="494" t="s">
        <v>3611</v>
      </c>
      <c r="B1231" s="446">
        <v>3.758</v>
      </c>
      <c r="E1231" s="450"/>
    </row>
    <row r="1232" spans="1:5">
      <c r="A1232" s="494" t="s">
        <v>3612</v>
      </c>
      <c r="B1232" s="446">
        <v>3.867</v>
      </c>
      <c r="E1232" s="450"/>
    </row>
    <row r="1233" spans="1:5">
      <c r="A1233" s="494" t="s">
        <v>3613</v>
      </c>
      <c r="B1233" s="446">
        <v>3.895</v>
      </c>
      <c r="E1233" s="450"/>
    </row>
    <row r="1234" spans="1:5">
      <c r="A1234" s="494" t="s">
        <v>3614</v>
      </c>
      <c r="B1234" s="446">
        <v>3.883</v>
      </c>
      <c r="E1234" s="450"/>
    </row>
    <row r="1235" spans="1:5">
      <c r="A1235" s="494" t="s">
        <v>3615</v>
      </c>
      <c r="B1235" s="446">
        <v>3.927</v>
      </c>
      <c r="E1235" s="450"/>
    </row>
    <row r="1236" spans="1:5">
      <c r="A1236" s="494" t="s">
        <v>3616</v>
      </c>
      <c r="B1236" s="446">
        <v>3.9</v>
      </c>
      <c r="E1236" s="450"/>
    </row>
    <row r="1237" spans="1:5">
      <c r="A1237" s="494" t="s">
        <v>3617</v>
      </c>
      <c r="B1237" s="446">
        <v>3.9550000000000001</v>
      </c>
      <c r="E1237" s="450"/>
    </row>
    <row r="1238" spans="1:5">
      <c r="A1238" s="494" t="s">
        <v>3618</v>
      </c>
      <c r="B1238" s="446">
        <v>3.923</v>
      </c>
      <c r="E1238" s="450"/>
    </row>
    <row r="1239" spans="1:5">
      <c r="A1239" s="494" t="s">
        <v>3619</v>
      </c>
      <c r="B1239" s="446">
        <v>3.89</v>
      </c>
      <c r="E1239" s="450"/>
    </row>
    <row r="1240" spans="1:5">
      <c r="A1240" s="494" t="s">
        <v>3620</v>
      </c>
      <c r="B1240" s="446">
        <v>3.931</v>
      </c>
      <c r="E1240" s="450"/>
    </row>
    <row r="1241" spans="1:5">
      <c r="A1241" s="494" t="s">
        <v>3621</v>
      </c>
      <c r="B1241" s="446">
        <v>3.9089999999999998</v>
      </c>
      <c r="E1241" s="450"/>
    </row>
    <row r="1242" spans="1:5">
      <c r="A1242" s="494" t="s">
        <v>3622</v>
      </c>
      <c r="B1242" s="446">
        <v>3.9220000000000002</v>
      </c>
      <c r="E1242" s="450"/>
    </row>
    <row r="1243" spans="1:5">
      <c r="A1243" s="494" t="s">
        <v>3623</v>
      </c>
      <c r="B1243" s="446">
        <v>3.8929999999999998</v>
      </c>
      <c r="E1243" s="450"/>
    </row>
    <row r="1244" spans="1:5">
      <c r="A1244" s="494" t="s">
        <v>3624</v>
      </c>
      <c r="B1244" s="446">
        <v>3.91</v>
      </c>
      <c r="E1244" s="450"/>
    </row>
    <row r="1245" spans="1:5">
      <c r="A1245" s="494" t="s">
        <v>3625</v>
      </c>
      <c r="B1245" s="446">
        <v>3.9</v>
      </c>
      <c r="E1245" s="450"/>
    </row>
    <row r="1246" spans="1:5">
      <c r="A1246" s="494" t="s">
        <v>3626</v>
      </c>
      <c r="B1246" s="446">
        <v>3.9159999999999999</v>
      </c>
      <c r="E1246" s="450"/>
    </row>
    <row r="1247" spans="1:5">
      <c r="A1247" s="494" t="s">
        <v>3627</v>
      </c>
      <c r="B1247" s="446">
        <v>4.0170000000000003</v>
      </c>
      <c r="E1247" s="450"/>
    </row>
    <row r="1248" spans="1:5">
      <c r="A1248" s="494" t="s">
        <v>3628</v>
      </c>
      <c r="B1248" s="446">
        <v>3.9780000000000002</v>
      </c>
      <c r="E1248" s="450"/>
    </row>
    <row r="1249" spans="1:5">
      <c r="A1249" s="494" t="s">
        <v>3629</v>
      </c>
      <c r="B1249" s="446">
        <v>4.01</v>
      </c>
      <c r="E1249" s="450"/>
    </row>
    <row r="1250" spans="1:5">
      <c r="A1250" s="494" t="s">
        <v>3630</v>
      </c>
      <c r="B1250" s="446">
        <v>4.048</v>
      </c>
      <c r="E1250" s="450"/>
    </row>
    <row r="1251" spans="1:5">
      <c r="A1251" s="494" t="s">
        <v>3631</v>
      </c>
      <c r="B1251" s="446">
        <v>4.0519999999999996</v>
      </c>
      <c r="E1251" s="450"/>
    </row>
    <row r="1252" spans="1:5">
      <c r="A1252" s="494" t="s">
        <v>3632</v>
      </c>
      <c r="B1252" s="446">
        <v>4.0250000000000004</v>
      </c>
      <c r="E1252" s="450"/>
    </row>
    <row r="1253" spans="1:5">
      <c r="A1253" s="494" t="s">
        <v>3633</v>
      </c>
      <c r="B1253" s="446">
        <v>3.9940000000000002</v>
      </c>
      <c r="E1253" s="450"/>
    </row>
    <row r="1254" spans="1:5">
      <c r="A1254" s="494" t="s">
        <v>3634</v>
      </c>
      <c r="B1254" s="446">
        <v>3.9670000000000001</v>
      </c>
      <c r="E1254" s="450"/>
    </row>
    <row r="1255" spans="1:5">
      <c r="A1255" s="494" t="s">
        <v>3635</v>
      </c>
      <c r="B1255" s="446">
        <v>3.8809999999999998</v>
      </c>
      <c r="E1255" s="450"/>
    </row>
    <row r="1256" spans="1:5">
      <c r="A1256" s="494" t="s">
        <v>3636</v>
      </c>
      <c r="B1256" s="446">
        <v>3.8140000000000001</v>
      </c>
      <c r="E1256" s="450"/>
    </row>
    <row r="1257" spans="1:5">
      <c r="A1257" s="494" t="s">
        <v>3637</v>
      </c>
      <c r="B1257" s="446">
        <v>3.827</v>
      </c>
      <c r="E1257" s="450"/>
    </row>
    <row r="1258" spans="1:5">
      <c r="A1258" s="494" t="s">
        <v>3638</v>
      </c>
      <c r="B1258" s="446">
        <v>3.8809999999999998</v>
      </c>
      <c r="E1258" s="450"/>
    </row>
    <row r="1259" spans="1:5">
      <c r="A1259" s="494" t="s">
        <v>3639</v>
      </c>
      <c r="B1259" s="446">
        <v>3.8759999999999999</v>
      </c>
      <c r="E1259" s="450"/>
    </row>
    <row r="1260" spans="1:5">
      <c r="A1260" s="494" t="s">
        <v>3640</v>
      </c>
      <c r="B1260" s="446">
        <v>3.8639999999999999</v>
      </c>
      <c r="E1260" s="450"/>
    </row>
    <row r="1261" spans="1:5">
      <c r="A1261" s="494" t="s">
        <v>3641</v>
      </c>
      <c r="B1261" s="446">
        <v>3.86</v>
      </c>
      <c r="E1261" s="450"/>
    </row>
    <row r="1262" spans="1:5">
      <c r="A1262" s="494" t="s">
        <v>3642</v>
      </c>
      <c r="B1262" s="446">
        <v>3.8330000000000002</v>
      </c>
      <c r="E1262" s="450"/>
    </row>
    <row r="1263" spans="1:5">
      <c r="A1263" s="494" t="s">
        <v>3643</v>
      </c>
      <c r="B1263" s="446">
        <v>3.867</v>
      </c>
      <c r="E1263" s="450"/>
    </row>
    <row r="1264" spans="1:5">
      <c r="A1264" s="494" t="s">
        <v>3644</v>
      </c>
      <c r="B1264" s="446">
        <v>3.952</v>
      </c>
      <c r="E1264" s="450"/>
    </row>
    <row r="1265" spans="1:5">
      <c r="A1265" s="494" t="s">
        <v>3645</v>
      </c>
      <c r="B1265" s="446">
        <v>3.8769999999999998</v>
      </c>
      <c r="E1265" s="450"/>
    </row>
    <row r="1266" spans="1:5">
      <c r="A1266" s="494" t="s">
        <v>3646</v>
      </c>
      <c r="B1266" s="446">
        <v>3.855</v>
      </c>
      <c r="E1266" s="450"/>
    </row>
    <row r="1267" spans="1:5">
      <c r="A1267" s="494" t="s">
        <v>3647</v>
      </c>
      <c r="B1267" s="446">
        <v>3.88</v>
      </c>
      <c r="E1267" s="450"/>
    </row>
    <row r="1268" spans="1:5">
      <c r="A1268" s="494" t="s">
        <v>3648</v>
      </c>
      <c r="B1268" s="446">
        <v>3.85</v>
      </c>
      <c r="E1268" s="450"/>
    </row>
    <row r="1269" spans="1:5">
      <c r="A1269" s="494" t="s">
        <v>3649</v>
      </c>
      <c r="B1269" s="446">
        <v>3.891</v>
      </c>
      <c r="E1269" s="450"/>
    </row>
    <row r="1270" spans="1:5">
      <c r="A1270" s="494" t="s">
        <v>3650</v>
      </c>
      <c r="B1270" s="446">
        <v>3.89</v>
      </c>
      <c r="E1270" s="450"/>
    </row>
    <row r="1271" spans="1:5">
      <c r="A1271" s="494" t="s">
        <v>3651</v>
      </c>
      <c r="B1271" s="446">
        <v>3.8740000000000001</v>
      </c>
      <c r="E1271" s="450"/>
    </row>
    <row r="1272" spans="1:5">
      <c r="A1272" s="494" t="s">
        <v>3652</v>
      </c>
      <c r="B1272" s="446">
        <v>3.8969999999999998</v>
      </c>
      <c r="E1272" s="450"/>
    </row>
    <row r="1273" spans="1:5">
      <c r="A1273" s="494" t="s">
        <v>3653</v>
      </c>
      <c r="B1273" s="446">
        <v>3.835</v>
      </c>
      <c r="E1273" s="450"/>
    </row>
    <row r="1274" spans="1:5">
      <c r="A1274" s="494" t="s">
        <v>3654</v>
      </c>
      <c r="B1274" s="446">
        <v>3.8929999999999998</v>
      </c>
      <c r="E1274" s="450"/>
    </row>
    <row r="1275" spans="1:5">
      <c r="A1275" s="494" t="s">
        <v>3655</v>
      </c>
      <c r="B1275" s="446">
        <v>3.8889999999999998</v>
      </c>
      <c r="E1275" s="450"/>
    </row>
    <row r="1276" spans="1:5">
      <c r="A1276" s="494" t="s">
        <v>3656</v>
      </c>
      <c r="B1276" s="446">
        <v>3.8940000000000001</v>
      </c>
      <c r="E1276" s="450"/>
    </row>
    <row r="1277" spans="1:5">
      <c r="A1277" s="494" t="s">
        <v>3657</v>
      </c>
      <c r="B1277" s="446">
        <v>3.8889999999999998</v>
      </c>
      <c r="E1277" s="450"/>
    </row>
    <row r="1278" spans="1:5">
      <c r="A1278" s="494" t="s">
        <v>3658</v>
      </c>
      <c r="B1278" s="446">
        <v>3.9460000000000002</v>
      </c>
      <c r="E1278" s="450"/>
    </row>
    <row r="1279" spans="1:5">
      <c r="A1279" s="494" t="s">
        <v>3659</v>
      </c>
      <c r="B1279" s="446">
        <v>3.9340000000000002</v>
      </c>
      <c r="E1279" s="450"/>
    </row>
    <row r="1280" spans="1:5">
      <c r="A1280" s="494" t="s">
        <v>3660</v>
      </c>
      <c r="B1280" s="446">
        <v>3.9430000000000001</v>
      </c>
      <c r="E1280" s="450"/>
    </row>
    <row r="1281" spans="1:5">
      <c r="A1281" s="494" t="s">
        <v>3661</v>
      </c>
      <c r="B1281" s="446">
        <v>3.9590000000000001</v>
      </c>
      <c r="E1281" s="450"/>
    </row>
    <row r="1282" spans="1:5">
      <c r="A1282" s="494" t="s">
        <v>3662</v>
      </c>
      <c r="B1282" s="446">
        <v>3.97</v>
      </c>
      <c r="E1282" s="450"/>
    </row>
    <row r="1283" spans="1:5">
      <c r="A1283" s="494" t="s">
        <v>3663</v>
      </c>
      <c r="B1283" s="446">
        <v>3.9710000000000001</v>
      </c>
      <c r="E1283" s="450"/>
    </row>
    <row r="1284" spans="1:5">
      <c r="A1284" s="494" t="s">
        <v>3664</v>
      </c>
      <c r="B1284" s="446">
        <v>3.9260000000000002</v>
      </c>
      <c r="E1284" s="450"/>
    </row>
    <row r="1285" spans="1:5">
      <c r="A1285" s="494" t="s">
        <v>3665</v>
      </c>
      <c r="B1285" s="446">
        <v>3.9540000000000002</v>
      </c>
      <c r="E1285" s="450"/>
    </row>
    <row r="1286" spans="1:5">
      <c r="A1286" s="494" t="s">
        <v>3666</v>
      </c>
      <c r="B1286" s="446">
        <v>3.9950000000000001</v>
      </c>
      <c r="E1286" s="450"/>
    </row>
    <row r="1287" spans="1:5">
      <c r="A1287" s="494" t="s">
        <v>3667</v>
      </c>
      <c r="B1287" s="446">
        <v>4.0229999999999997</v>
      </c>
      <c r="E1287" s="450"/>
    </row>
    <row r="1288" spans="1:5">
      <c r="A1288" s="494" t="s">
        <v>3668</v>
      </c>
      <c r="B1288" s="446">
        <v>3.9910000000000001</v>
      </c>
      <c r="E1288" s="450"/>
    </row>
    <row r="1289" spans="1:5">
      <c r="A1289" s="494" t="s">
        <v>3669</v>
      </c>
      <c r="B1289" s="446">
        <v>4.0250000000000004</v>
      </c>
      <c r="E1289" s="450"/>
    </row>
    <row r="1290" spans="1:5">
      <c r="A1290" s="494" t="s">
        <v>3670</v>
      </c>
      <c r="B1290" s="446">
        <v>3.988</v>
      </c>
      <c r="E1290" s="450"/>
    </row>
    <row r="1291" spans="1:5">
      <c r="A1291" s="494" t="s">
        <v>3671</v>
      </c>
      <c r="B1291" s="446">
        <v>4</v>
      </c>
      <c r="E1291" s="450"/>
    </row>
    <row r="1292" spans="1:5">
      <c r="A1292" s="494" t="s">
        <v>3672</v>
      </c>
      <c r="B1292" s="446">
        <v>4.0069999999999997</v>
      </c>
      <c r="E1292" s="450"/>
    </row>
    <row r="1293" spans="1:5">
      <c r="A1293" s="494" t="s">
        <v>3673</v>
      </c>
      <c r="B1293" s="446">
        <v>4.0469999999999997</v>
      </c>
      <c r="E1293" s="450"/>
    </row>
    <row r="1294" spans="1:5">
      <c r="A1294" s="494" t="s">
        <v>3674</v>
      </c>
      <c r="B1294" s="446">
        <v>4.0759999999999996</v>
      </c>
      <c r="E1294" s="450"/>
    </row>
    <row r="1295" spans="1:5">
      <c r="A1295" s="494" t="s">
        <v>3675</v>
      </c>
      <c r="B1295" s="446">
        <v>4.0990000000000002</v>
      </c>
      <c r="E1295" s="450"/>
    </row>
    <row r="1296" spans="1:5">
      <c r="A1296" s="494" t="s">
        <v>3676</v>
      </c>
      <c r="B1296" s="446">
        <v>4.1040000000000001</v>
      </c>
      <c r="E1296" s="450"/>
    </row>
    <row r="1297" spans="1:5">
      <c r="A1297" s="494" t="s">
        <v>3677</v>
      </c>
      <c r="B1297" s="446">
        <v>4.0810000000000004</v>
      </c>
      <c r="E1297" s="450"/>
    </row>
    <row r="1298" spans="1:5">
      <c r="A1298" s="494" t="s">
        <v>3678</v>
      </c>
      <c r="B1298" s="446">
        <v>4.1050000000000004</v>
      </c>
      <c r="E1298" s="450"/>
    </row>
    <row r="1299" spans="1:5">
      <c r="A1299" s="494" t="s">
        <v>3679</v>
      </c>
      <c r="B1299" s="446">
        <v>4.1520000000000001</v>
      </c>
      <c r="E1299" s="450"/>
    </row>
    <row r="1300" spans="1:5">
      <c r="A1300" s="494" t="s">
        <v>3680</v>
      </c>
      <c r="B1300" s="446">
        <v>4.1159999999999997</v>
      </c>
      <c r="E1300" s="450"/>
    </row>
    <row r="1301" spans="1:5">
      <c r="A1301" s="494" t="s">
        <v>3681</v>
      </c>
      <c r="B1301" s="446">
        <v>4.1639999999999997</v>
      </c>
      <c r="E1301" s="450"/>
    </row>
    <row r="1302" spans="1:5">
      <c r="A1302" s="494" t="s">
        <v>3682</v>
      </c>
      <c r="B1302" s="446">
        <v>4.194</v>
      </c>
      <c r="E1302" s="450"/>
    </row>
    <row r="1303" spans="1:5">
      <c r="A1303" s="494" t="s">
        <v>3682</v>
      </c>
      <c r="B1303" s="446">
        <v>4.194</v>
      </c>
      <c r="E1303" s="450"/>
    </row>
    <row r="1304" spans="1:5">
      <c r="A1304" s="494" t="s">
        <v>3683</v>
      </c>
      <c r="B1304" s="446">
        <v>4.1870000000000003</v>
      </c>
      <c r="E1304" s="450"/>
    </row>
    <row r="1305" spans="1:5">
      <c r="A1305" s="494" t="s">
        <v>3684</v>
      </c>
      <c r="B1305" s="446">
        <v>4.1589999999999998</v>
      </c>
      <c r="E1305" s="450"/>
    </row>
    <row r="1306" spans="1:5">
      <c r="A1306" s="494" t="s">
        <v>3685</v>
      </c>
      <c r="B1306" s="446">
        <v>4.1710000000000003</v>
      </c>
      <c r="E1306" s="450"/>
    </row>
    <row r="1307" spans="1:5">
      <c r="A1307" s="494" t="s">
        <v>3686</v>
      </c>
      <c r="B1307" s="446">
        <v>4.1950000000000003</v>
      </c>
      <c r="E1307" s="450"/>
    </row>
    <row r="1308" spans="1:5">
      <c r="A1308" s="494" t="s">
        <v>3687</v>
      </c>
      <c r="B1308" s="446">
        <v>4.26</v>
      </c>
      <c r="E1308" s="450"/>
    </row>
    <row r="1309" spans="1:5">
      <c r="A1309" s="494" t="s">
        <v>3688</v>
      </c>
      <c r="B1309" s="446">
        <v>4.2519999999999998</v>
      </c>
      <c r="E1309" s="450"/>
    </row>
    <row r="1310" spans="1:5">
      <c r="A1310" s="494" t="s">
        <v>3689</v>
      </c>
      <c r="B1310" s="446">
        <v>4.2779999999999996</v>
      </c>
      <c r="E1310" s="450"/>
    </row>
    <row r="1311" spans="1:5">
      <c r="A1311" s="494" t="s">
        <v>3690</v>
      </c>
      <c r="B1311" s="446">
        <v>4.3380000000000001</v>
      </c>
      <c r="E1311" s="450"/>
    </row>
    <row r="1312" spans="1:5">
      <c r="A1312" s="494" t="s">
        <v>3691</v>
      </c>
      <c r="B1312" s="446">
        <v>4.3449999999999998</v>
      </c>
      <c r="E1312" s="450"/>
    </row>
    <row r="1313" spans="1:5">
      <c r="A1313" s="494" t="s">
        <v>3692</v>
      </c>
      <c r="B1313" s="446">
        <v>4.3289999999999997</v>
      </c>
      <c r="E1313" s="450"/>
    </row>
    <row r="1314" spans="1:5">
      <c r="A1314" s="494" t="s">
        <v>3693</v>
      </c>
      <c r="B1314" s="446">
        <v>4.3369999999999997</v>
      </c>
      <c r="E1314" s="450"/>
    </row>
    <row r="1315" spans="1:5">
      <c r="A1315" s="494" t="s">
        <v>3694</v>
      </c>
      <c r="B1315" s="446">
        <v>4.298</v>
      </c>
      <c r="E1315" s="450"/>
    </row>
    <row r="1316" spans="1:5">
      <c r="A1316" s="494" t="s">
        <v>3695</v>
      </c>
      <c r="B1316" s="446">
        <v>4.26</v>
      </c>
      <c r="E1316" s="450"/>
    </row>
    <row r="1317" spans="1:5">
      <c r="A1317" s="494" t="s">
        <v>3696</v>
      </c>
      <c r="B1317" s="446">
        <v>4.2859999999999996</v>
      </c>
      <c r="E1317" s="450"/>
    </row>
    <row r="1318" spans="1:5">
      <c r="A1318" s="494" t="s">
        <v>3697</v>
      </c>
      <c r="B1318" s="446">
        <v>4.2889999999999997</v>
      </c>
      <c r="E1318" s="450"/>
    </row>
    <row r="1319" spans="1:5">
      <c r="A1319" s="494" t="s">
        <v>3698</v>
      </c>
      <c r="B1319" s="446">
        <v>4.2919999999999998</v>
      </c>
      <c r="E1319" s="450"/>
    </row>
    <row r="1320" spans="1:5">
      <c r="A1320" s="494" t="s">
        <v>3699</v>
      </c>
      <c r="B1320" s="446">
        <v>4.3209999999999997</v>
      </c>
      <c r="E1320" s="450"/>
    </row>
    <row r="1321" spans="1:5">
      <c r="A1321" s="494" t="s">
        <v>3700</v>
      </c>
      <c r="B1321" s="446">
        <v>4.2759999999999998</v>
      </c>
      <c r="E1321" s="450"/>
    </row>
    <row r="1322" spans="1:5">
      <c r="A1322" s="494" t="s">
        <v>3701</v>
      </c>
      <c r="B1322" s="446">
        <v>4.2770000000000001</v>
      </c>
      <c r="E1322" s="450"/>
    </row>
    <row r="1323" spans="1:5">
      <c r="A1323" s="494" t="s">
        <v>3702</v>
      </c>
      <c r="B1323" s="446">
        <v>4.2469999999999999</v>
      </c>
      <c r="E1323" s="450"/>
    </row>
    <row r="1324" spans="1:5">
      <c r="A1324" s="494" t="s">
        <v>3703</v>
      </c>
      <c r="B1324" s="446">
        <v>4.2149999999999999</v>
      </c>
      <c r="E1324" s="450"/>
    </row>
    <row r="1325" spans="1:5">
      <c r="A1325" s="494" t="s">
        <v>3704</v>
      </c>
      <c r="B1325" s="446">
        <v>4.2060000000000004</v>
      </c>
      <c r="E1325" s="450"/>
    </row>
    <row r="1326" spans="1:5">
      <c r="A1326" s="494" t="s">
        <v>3705</v>
      </c>
      <c r="B1326" s="446">
        <v>4.2050000000000001</v>
      </c>
      <c r="E1326" s="450"/>
    </row>
    <row r="1327" spans="1:5">
      <c r="A1327" s="494" t="s">
        <v>3706</v>
      </c>
      <c r="B1327" s="446">
        <v>4.1740000000000004</v>
      </c>
      <c r="E1327" s="450"/>
    </row>
    <row r="1328" spans="1:5">
      <c r="A1328" s="494" t="s">
        <v>3707</v>
      </c>
      <c r="B1328" s="446">
        <v>4.1589999999999998</v>
      </c>
      <c r="E1328" s="450"/>
    </row>
    <row r="1329" spans="1:5">
      <c r="A1329" s="494" t="s">
        <v>3708</v>
      </c>
      <c r="B1329" s="446">
        <v>4.1269999999999998</v>
      </c>
      <c r="E1329" s="450"/>
    </row>
    <row r="1330" spans="1:5">
      <c r="A1330" s="494" t="s">
        <v>3709</v>
      </c>
      <c r="B1330" s="446">
        <v>4.1950000000000003</v>
      </c>
      <c r="E1330" s="450"/>
    </row>
    <row r="1331" spans="1:5">
      <c r="A1331" s="494" t="s">
        <v>3710</v>
      </c>
      <c r="B1331" s="446">
        <v>4.17</v>
      </c>
      <c r="E1331" s="450"/>
    </row>
    <row r="1332" spans="1:5">
      <c r="A1332" s="494" t="s">
        <v>3711</v>
      </c>
      <c r="B1332" s="446">
        <v>4.2119999999999997</v>
      </c>
      <c r="E1332" s="450"/>
    </row>
    <row r="1333" spans="1:5">
      <c r="A1333" s="494" t="s">
        <v>3712</v>
      </c>
      <c r="B1333" s="446">
        <v>4.2140000000000004</v>
      </c>
      <c r="E1333" s="450"/>
    </row>
    <row r="1334" spans="1:5">
      <c r="A1334" s="494" t="s">
        <v>3713</v>
      </c>
      <c r="B1334" s="446">
        <v>4.2759999999999998</v>
      </c>
      <c r="E1334" s="450"/>
    </row>
    <row r="1335" spans="1:5">
      <c r="A1335" s="494" t="s">
        <v>3714</v>
      </c>
      <c r="B1335" s="446">
        <v>4.33</v>
      </c>
      <c r="E1335" s="450"/>
    </row>
    <row r="1336" spans="1:5">
      <c r="A1336" s="494" t="s">
        <v>3715</v>
      </c>
      <c r="B1336" s="446">
        <v>4.2930000000000001</v>
      </c>
      <c r="E1336" s="450"/>
    </row>
    <row r="1337" spans="1:5">
      <c r="A1337" s="494" t="s">
        <v>3716</v>
      </c>
      <c r="B1337" s="446">
        <v>4.2850000000000001</v>
      </c>
      <c r="E1337" s="450"/>
    </row>
    <row r="1338" spans="1:5">
      <c r="A1338" s="494" t="s">
        <v>3717</v>
      </c>
      <c r="B1338" s="446">
        <v>4.3609999999999998</v>
      </c>
      <c r="E1338" s="450"/>
    </row>
    <row r="1339" spans="1:5">
      <c r="A1339" s="494" t="s">
        <v>3718</v>
      </c>
      <c r="B1339" s="446">
        <v>4.2709999999999999</v>
      </c>
      <c r="E1339" s="450"/>
    </row>
    <row r="1340" spans="1:5">
      <c r="A1340" s="494" t="s">
        <v>3719</v>
      </c>
      <c r="B1340" s="446">
        <v>4.226</v>
      </c>
      <c r="E1340" s="450"/>
    </row>
    <row r="1341" spans="1:5">
      <c r="A1341" s="494" t="s">
        <v>3720</v>
      </c>
      <c r="B1341" s="446">
        <v>4.234</v>
      </c>
      <c r="E1341" s="450"/>
    </row>
    <row r="1342" spans="1:5">
      <c r="A1342" s="494" t="s">
        <v>3721</v>
      </c>
      <c r="B1342" s="446">
        <v>4.25</v>
      </c>
      <c r="E1342" s="450"/>
    </row>
    <row r="1343" spans="1:5">
      <c r="A1343" s="494" t="s">
        <v>3722</v>
      </c>
      <c r="B1343" s="446">
        <v>4.2610000000000001</v>
      </c>
      <c r="E1343" s="450"/>
    </row>
    <row r="1344" spans="1:5">
      <c r="A1344" s="494" t="s">
        <v>3723</v>
      </c>
      <c r="B1344" s="446">
        <v>4.298</v>
      </c>
      <c r="E1344" s="450"/>
    </row>
    <row r="1345" spans="1:5">
      <c r="A1345" s="494" t="s">
        <v>3724</v>
      </c>
      <c r="B1345" s="446">
        <v>4.2709999999999999</v>
      </c>
      <c r="E1345" s="450"/>
    </row>
    <row r="1346" spans="1:5">
      <c r="A1346" s="494" t="s">
        <v>3725</v>
      </c>
      <c r="B1346" s="446">
        <v>4.3609999999999998</v>
      </c>
      <c r="E1346" s="450"/>
    </row>
    <row r="1347" spans="1:5">
      <c r="A1347" s="494" t="s">
        <v>3726</v>
      </c>
      <c r="B1347" s="446">
        <v>4.3639999999999999</v>
      </c>
      <c r="E1347" s="450"/>
    </row>
    <row r="1348" spans="1:5">
      <c r="A1348" s="494" t="s">
        <v>3727</v>
      </c>
      <c r="B1348" s="446">
        <v>4.3449999999999998</v>
      </c>
      <c r="E1348" s="450"/>
    </row>
    <row r="1349" spans="1:5">
      <c r="A1349" s="494" t="s">
        <v>3728</v>
      </c>
      <c r="B1349" s="446">
        <v>4.3860000000000001</v>
      </c>
      <c r="E1349" s="450"/>
    </row>
    <row r="1350" spans="1:5">
      <c r="A1350" s="494" t="s">
        <v>3729</v>
      </c>
      <c r="B1350" s="446">
        <v>4.3730000000000002</v>
      </c>
      <c r="E1350" s="450"/>
    </row>
    <row r="1351" spans="1:5">
      <c r="A1351" s="494" t="s">
        <v>3730</v>
      </c>
      <c r="B1351" s="446">
        <v>4.3840000000000003</v>
      </c>
      <c r="E1351" s="450"/>
    </row>
    <row r="1352" spans="1:5">
      <c r="A1352" s="494" t="s">
        <v>3731</v>
      </c>
      <c r="B1352" s="446">
        <v>4.41</v>
      </c>
      <c r="E1352" s="450"/>
    </row>
    <row r="1353" spans="1:5">
      <c r="A1353" s="494" t="s">
        <v>3732</v>
      </c>
      <c r="B1353" s="446">
        <v>4.4470000000000001</v>
      </c>
      <c r="E1353" s="450"/>
    </row>
    <row r="1354" spans="1:5">
      <c r="A1354" s="494" t="s">
        <v>3733</v>
      </c>
      <c r="B1354" s="446">
        <v>4.3869999999999996</v>
      </c>
      <c r="E1354" s="450"/>
    </row>
    <row r="1355" spans="1:5">
      <c r="A1355" s="494" t="s">
        <v>3734</v>
      </c>
      <c r="B1355" s="446">
        <v>4.4509999999999996</v>
      </c>
      <c r="E1355" s="450"/>
    </row>
    <row r="1356" spans="1:5">
      <c r="A1356" s="494" t="s">
        <v>3735</v>
      </c>
      <c r="B1356" s="446">
        <v>4.3959999999999999</v>
      </c>
      <c r="E1356" s="450"/>
    </row>
    <row r="1357" spans="1:5">
      <c r="A1357" s="494" t="s">
        <v>3736</v>
      </c>
      <c r="B1357" s="446">
        <v>4.4240000000000004</v>
      </c>
      <c r="E1357" s="450"/>
    </row>
    <row r="1358" spans="1:5">
      <c r="A1358" s="494" t="s">
        <v>3737</v>
      </c>
      <c r="B1358" s="446">
        <v>4.3499999999999996</v>
      </c>
      <c r="E1358" s="450"/>
    </row>
    <row r="1359" spans="1:5">
      <c r="A1359" s="494" t="s">
        <v>3738</v>
      </c>
      <c r="B1359" s="446">
        <v>4.3159999999999998</v>
      </c>
      <c r="E1359" s="450"/>
    </row>
    <row r="1360" spans="1:5">
      <c r="A1360" s="494" t="s">
        <v>3739</v>
      </c>
      <c r="B1360" s="446">
        <v>4.28</v>
      </c>
      <c r="E1360" s="450"/>
    </row>
    <row r="1361" spans="1:5">
      <c r="A1361" s="494" t="s">
        <v>3740</v>
      </c>
      <c r="B1361" s="446">
        <v>4.2380000000000004</v>
      </c>
      <c r="E1361" s="450"/>
    </row>
    <row r="1362" spans="1:5">
      <c r="A1362" s="494" t="s">
        <v>3741</v>
      </c>
      <c r="B1362" s="446">
        <v>4.1470000000000002</v>
      </c>
      <c r="E1362" s="450"/>
    </row>
    <row r="1363" spans="1:5">
      <c r="A1363" s="494" t="s">
        <v>3742</v>
      </c>
      <c r="B1363" s="446">
        <v>4.18</v>
      </c>
      <c r="E1363" s="450"/>
    </row>
    <row r="1364" spans="1:5">
      <c r="A1364" s="494" t="s">
        <v>3743</v>
      </c>
      <c r="B1364" s="446">
        <v>4.2220000000000004</v>
      </c>
      <c r="E1364" s="450"/>
    </row>
    <row r="1365" spans="1:5">
      <c r="A1365" s="494" t="s">
        <v>3744</v>
      </c>
      <c r="B1365" s="446">
        <v>4.1399999999999997</v>
      </c>
      <c r="E1365" s="450"/>
    </row>
    <row r="1366" spans="1:5">
      <c r="A1366" s="494" t="s">
        <v>3745</v>
      </c>
      <c r="B1366" s="446">
        <v>4.2110000000000003</v>
      </c>
      <c r="E1366" s="450"/>
    </row>
    <row r="1367" spans="1:5">
      <c r="A1367" s="494" t="s">
        <v>3746</v>
      </c>
      <c r="B1367" s="446">
        <v>4.2160000000000002</v>
      </c>
      <c r="E1367" s="450"/>
    </row>
    <row r="1368" spans="1:5">
      <c r="A1368" s="494" t="s">
        <v>3747</v>
      </c>
      <c r="B1368" s="446">
        <v>4.2530000000000001</v>
      </c>
      <c r="E1368" s="450"/>
    </row>
    <row r="1369" spans="1:5">
      <c r="A1369" s="494" t="s">
        <v>3748</v>
      </c>
      <c r="B1369" s="446">
        <v>4.1760000000000002</v>
      </c>
      <c r="E1369" s="450"/>
    </row>
    <row r="1370" spans="1:5">
      <c r="A1370" s="494" t="s">
        <v>3749</v>
      </c>
      <c r="B1370" s="446">
        <v>4.2050000000000001</v>
      </c>
      <c r="E1370" s="450"/>
    </row>
    <row r="1371" spans="1:5">
      <c r="A1371" s="494" t="s">
        <v>3750</v>
      </c>
      <c r="B1371" s="446">
        <v>4.1890000000000001</v>
      </c>
      <c r="E1371" s="450"/>
    </row>
    <row r="1372" spans="1:5">
      <c r="A1372" s="494" t="s">
        <v>3751</v>
      </c>
      <c r="B1372" s="446">
        <v>4.1920000000000002</v>
      </c>
      <c r="E1372" s="450"/>
    </row>
    <row r="1373" spans="1:5">
      <c r="A1373" s="494" t="s">
        <v>3752</v>
      </c>
      <c r="B1373" s="446">
        <v>4.1849999999999996</v>
      </c>
      <c r="E1373" s="450"/>
    </row>
    <row r="1374" spans="1:5">
      <c r="A1374" s="494" t="s">
        <v>3753</v>
      </c>
      <c r="B1374" s="446">
        <v>4.2220000000000004</v>
      </c>
      <c r="E1374" s="450"/>
    </row>
    <row r="1375" spans="1:5">
      <c r="A1375" s="494" t="s">
        <v>3754</v>
      </c>
      <c r="B1375" s="446">
        <v>4.2069999999999999</v>
      </c>
      <c r="E1375" s="450"/>
    </row>
    <row r="1376" spans="1:5">
      <c r="A1376" s="494" t="s">
        <v>3755</v>
      </c>
      <c r="B1376" s="446">
        <v>4.2</v>
      </c>
      <c r="E1376" s="450"/>
    </row>
    <row r="1377" spans="1:5">
      <c r="A1377" s="494" t="s">
        <v>3756</v>
      </c>
      <c r="B1377" s="446">
        <v>4.202</v>
      </c>
      <c r="E1377" s="450"/>
    </row>
    <row r="1378" spans="1:5">
      <c r="A1378" s="494" t="s">
        <v>3757</v>
      </c>
      <c r="B1378" s="446">
        <v>4.2699999999999996</v>
      </c>
      <c r="E1378" s="450"/>
    </row>
    <row r="1379" spans="1:5">
      <c r="A1379" s="494" t="s">
        <v>3758</v>
      </c>
      <c r="B1379" s="446">
        <v>4.327</v>
      </c>
      <c r="E1379" s="450"/>
    </row>
    <row r="1380" spans="1:5">
      <c r="A1380" s="494" t="s">
        <v>3759</v>
      </c>
      <c r="B1380" s="446">
        <v>4.2350000000000003</v>
      </c>
      <c r="E1380" s="450"/>
    </row>
    <row r="1381" spans="1:5">
      <c r="A1381" s="494" t="s">
        <v>3760</v>
      </c>
      <c r="B1381" s="446">
        <v>4.2249999999999996</v>
      </c>
      <c r="E1381" s="450"/>
    </row>
    <row r="1382" spans="1:5">
      <c r="A1382" s="494" t="s">
        <v>3761</v>
      </c>
      <c r="B1382" s="446">
        <v>4.1970000000000001</v>
      </c>
      <c r="E1382" s="450"/>
    </row>
    <row r="1383" spans="1:5">
      <c r="A1383" s="494" t="s">
        <v>3762</v>
      </c>
      <c r="B1383" s="446">
        <v>4.2469999999999999</v>
      </c>
      <c r="E1383" s="450"/>
    </row>
    <row r="1384" spans="1:5">
      <c r="A1384" s="494" t="s">
        <v>1225</v>
      </c>
      <c r="B1384" s="446">
        <v>4.2229999999999999</v>
      </c>
      <c r="E1384" s="450"/>
    </row>
    <row r="1385" spans="1:5">
      <c r="A1385" s="494" t="s">
        <v>3763</v>
      </c>
      <c r="B1385" s="446">
        <v>4.3449999999999998</v>
      </c>
      <c r="E1385" s="450"/>
    </row>
    <row r="1386" spans="1:5">
      <c r="A1386" s="494" t="s">
        <v>1227</v>
      </c>
      <c r="B1386" s="446">
        <v>4.2480000000000002</v>
      </c>
      <c r="E1386" s="450"/>
    </row>
    <row r="1387" spans="1:5">
      <c r="A1387" s="494" t="s">
        <v>3764</v>
      </c>
      <c r="B1387" s="446">
        <v>4.282</v>
      </c>
      <c r="E1387" s="450"/>
    </row>
    <row r="1388" spans="1:5">
      <c r="A1388" s="494" t="s">
        <v>3765</v>
      </c>
      <c r="B1388" s="446">
        <v>4.2830000000000004</v>
      </c>
      <c r="E1388" s="450"/>
    </row>
    <row r="1389" spans="1:5">
      <c r="A1389" s="494" t="s">
        <v>3766</v>
      </c>
      <c r="B1389" s="446">
        <v>4.2450000000000001</v>
      </c>
      <c r="E1389" s="450"/>
    </row>
    <row r="1390" spans="1:5">
      <c r="A1390" s="494" t="s">
        <v>1229</v>
      </c>
      <c r="B1390" s="446">
        <v>4.2309999999999999</v>
      </c>
      <c r="E1390" s="450"/>
    </row>
    <row r="1391" spans="1:5">
      <c r="A1391" s="494" t="s">
        <v>1231</v>
      </c>
      <c r="B1391" s="446">
        <v>4.2389999999999999</v>
      </c>
      <c r="E1391" s="450"/>
    </row>
    <row r="1392" spans="1:5">
      <c r="A1392" s="494" t="s">
        <v>1233</v>
      </c>
      <c r="B1392" s="446">
        <v>4.22</v>
      </c>
      <c r="E1392" s="450"/>
    </row>
    <row r="1393" spans="1:5">
      <c r="A1393" s="494" t="s">
        <v>3767</v>
      </c>
      <c r="B1393" s="446">
        <v>4.3449999999999998</v>
      </c>
      <c r="E1393" s="450"/>
    </row>
    <row r="1394" spans="1:5">
      <c r="A1394" s="494" t="s">
        <v>1235</v>
      </c>
      <c r="B1394" s="446">
        <v>4.375</v>
      </c>
      <c r="E1394" s="450"/>
    </row>
    <row r="1395" spans="1:5">
      <c r="A1395" s="494" t="s">
        <v>1238</v>
      </c>
      <c r="B1395" s="446">
        <v>4.3339999999999996</v>
      </c>
      <c r="E1395" s="450"/>
    </row>
    <row r="1396" spans="1:5">
      <c r="A1396" s="494" t="s">
        <v>1241</v>
      </c>
      <c r="B1396" s="446">
        <v>4.2140000000000004</v>
      </c>
      <c r="E1396" s="450"/>
    </row>
    <row r="1397" spans="1:5">
      <c r="A1397" s="494" t="s">
        <v>3768</v>
      </c>
      <c r="B1397" s="446">
        <v>4.242</v>
      </c>
      <c r="E1397" s="450"/>
    </row>
    <row r="1398" spans="1:5">
      <c r="A1398" s="494" t="s">
        <v>3769</v>
      </c>
      <c r="B1398" s="446">
        <v>4.2069999999999999</v>
      </c>
      <c r="E1398" s="450"/>
    </row>
    <row r="1399" spans="1:5">
      <c r="A1399" s="494" t="s">
        <v>3770</v>
      </c>
      <c r="B1399" s="446">
        <v>4.2320000000000002</v>
      </c>
      <c r="E1399" s="450"/>
    </row>
    <row r="1400" spans="1:5">
      <c r="A1400" s="494" t="s">
        <v>3771</v>
      </c>
      <c r="B1400" s="446">
        <v>4.1779999999999999</v>
      </c>
      <c r="E1400" s="450"/>
    </row>
    <row r="1401" spans="1:5">
      <c r="A1401" s="494" t="s">
        <v>3772</v>
      </c>
      <c r="B1401" s="446">
        <v>4.0030000000000001</v>
      </c>
      <c r="E1401" s="450"/>
    </row>
    <row r="1402" spans="1:5">
      <c r="A1402" s="494" t="s">
        <v>3773</v>
      </c>
      <c r="B1402" s="446">
        <v>4.0720000000000001</v>
      </c>
      <c r="E1402" s="450"/>
    </row>
    <row r="1403" spans="1:5">
      <c r="A1403" s="494" t="s">
        <v>3774</v>
      </c>
      <c r="B1403" s="446">
        <v>4.0810000000000004</v>
      </c>
      <c r="E1403" s="450"/>
    </row>
    <row r="1404" spans="1:5">
      <c r="A1404" s="494" t="s">
        <v>3775</v>
      </c>
      <c r="B1404" s="446">
        <v>4.056</v>
      </c>
      <c r="E1404" s="450"/>
    </row>
    <row r="1405" spans="1:5">
      <c r="A1405" s="494" t="s">
        <v>3776</v>
      </c>
      <c r="B1405" s="446">
        <v>3.9249999999999998</v>
      </c>
      <c r="E1405" s="450"/>
    </row>
    <row r="1406" spans="1:5">
      <c r="A1406" s="494" t="s">
        <v>3777</v>
      </c>
      <c r="B1406" s="446">
        <v>3.8980000000000001</v>
      </c>
      <c r="E1406" s="450"/>
    </row>
    <row r="1407" spans="1:5">
      <c r="A1407" s="494" t="s">
        <v>3778</v>
      </c>
      <c r="B1407" s="446">
        <v>3.9209999999999998</v>
      </c>
      <c r="E1407" s="450"/>
    </row>
    <row r="1408" spans="1:5">
      <c r="A1408" s="494" t="s">
        <v>3779</v>
      </c>
      <c r="B1408" s="446">
        <v>3.972</v>
      </c>
      <c r="E1408" s="450"/>
    </row>
    <row r="1409" spans="1:5">
      <c r="A1409" s="494" t="s">
        <v>3780</v>
      </c>
      <c r="B1409" s="446">
        <v>3.9729999999999999</v>
      </c>
      <c r="E1409" s="450"/>
    </row>
    <row r="1410" spans="1:5">
      <c r="A1410" s="494" t="s">
        <v>3781</v>
      </c>
      <c r="B1410" s="446">
        <v>3.8460000000000001</v>
      </c>
      <c r="E1410" s="450"/>
    </row>
    <row r="1411" spans="1:5">
      <c r="A1411" s="494" t="s">
        <v>1251</v>
      </c>
      <c r="B1411" s="446">
        <v>3.87</v>
      </c>
      <c r="E1411" s="450"/>
    </row>
    <row r="1412" spans="1:5">
      <c r="A1412" s="494" t="s">
        <v>1253</v>
      </c>
      <c r="B1412" s="446">
        <v>3.92</v>
      </c>
      <c r="E1412" s="450"/>
    </row>
    <row r="1413" spans="1:5">
      <c r="A1413" s="494" t="s">
        <v>3782</v>
      </c>
      <c r="B1413" s="446">
        <v>3.931</v>
      </c>
      <c r="E1413" s="450"/>
    </row>
    <row r="1414" spans="1:5">
      <c r="A1414" s="494" t="s">
        <v>3783</v>
      </c>
      <c r="B1414" s="446">
        <v>3.9140000000000001</v>
      </c>
      <c r="E1414" s="450"/>
    </row>
    <row r="1415" spans="1:5">
      <c r="A1415" s="494" t="s">
        <v>3784</v>
      </c>
      <c r="B1415" s="446">
        <v>3.8980000000000001</v>
      </c>
      <c r="E1415" s="450"/>
    </row>
    <row r="1416" spans="1:5">
      <c r="A1416" s="494" t="s">
        <v>3785</v>
      </c>
      <c r="B1416" s="446">
        <v>3.9620000000000002</v>
      </c>
      <c r="E1416" s="450"/>
    </row>
    <row r="1417" spans="1:5">
      <c r="A1417" s="494" t="s">
        <v>3786</v>
      </c>
      <c r="B1417" s="446">
        <v>3.85</v>
      </c>
      <c r="E1417" s="450"/>
    </row>
    <row r="1418" spans="1:5">
      <c r="A1418" s="494" t="s">
        <v>3787</v>
      </c>
      <c r="B1418" s="446">
        <v>3.7759999999999998</v>
      </c>
      <c r="E1418" s="450"/>
    </row>
    <row r="1419" spans="1:5">
      <c r="A1419" s="494" t="s">
        <v>3788</v>
      </c>
      <c r="B1419" s="446">
        <v>3.7770000000000001</v>
      </c>
      <c r="E1419" s="450"/>
    </row>
    <row r="1420" spans="1:5">
      <c r="A1420" s="494" t="s">
        <v>3789</v>
      </c>
      <c r="B1420" s="446">
        <v>3.802</v>
      </c>
      <c r="E1420" s="450"/>
    </row>
    <row r="1421" spans="1:5">
      <c r="A1421" s="494" t="s">
        <v>3790</v>
      </c>
      <c r="B1421" s="446">
        <v>3.7130000000000001</v>
      </c>
      <c r="E1421" s="450"/>
    </row>
    <row r="1422" spans="1:5">
      <c r="A1422" s="494" t="s">
        <v>3791</v>
      </c>
      <c r="B1422" s="446">
        <v>3.6949999999999998</v>
      </c>
      <c r="E1422" s="450"/>
    </row>
    <row r="1423" spans="1:5">
      <c r="A1423" s="494" t="s">
        <v>3792</v>
      </c>
      <c r="B1423" s="446">
        <v>3.6459999999999999</v>
      </c>
      <c r="E1423" s="450"/>
    </row>
    <row r="1424" spans="1:5">
      <c r="A1424" s="494" t="s">
        <v>3793</v>
      </c>
      <c r="B1424" s="446">
        <v>3.7229999999999999</v>
      </c>
      <c r="E1424" s="450"/>
    </row>
    <row r="1425" spans="1:5">
      <c r="A1425" s="494" t="s">
        <v>3794</v>
      </c>
      <c r="B1425" s="446">
        <v>3.681</v>
      </c>
      <c r="E1425" s="450"/>
    </row>
    <row r="1426" spans="1:5">
      <c r="A1426" s="494" t="s">
        <v>3795</v>
      </c>
      <c r="B1426" s="446">
        <v>3.722</v>
      </c>
      <c r="E1426" s="450"/>
    </row>
    <row r="1427" spans="1:5">
      <c r="A1427" s="494" t="s">
        <v>3796</v>
      </c>
      <c r="B1427" s="446">
        <v>3.718</v>
      </c>
      <c r="E1427" s="450"/>
    </row>
    <row r="1428" spans="1:5">
      <c r="A1428" s="494" t="s">
        <v>3797</v>
      </c>
      <c r="B1428" s="446">
        <v>3.706</v>
      </c>
      <c r="E1428" s="450"/>
    </row>
    <row r="1429" spans="1:5">
      <c r="A1429" s="494" t="s">
        <v>1261</v>
      </c>
      <c r="B1429" s="446">
        <v>3.7589999999999999</v>
      </c>
      <c r="E1429" s="450"/>
    </row>
    <row r="1430" spans="1:5">
      <c r="A1430" s="494" t="s">
        <v>3798</v>
      </c>
      <c r="B1430" s="446">
        <v>3.79</v>
      </c>
      <c r="E1430" s="450"/>
    </row>
    <row r="1431" spans="1:5">
      <c r="A1431" s="494" t="s">
        <v>3799</v>
      </c>
      <c r="B1431" s="446">
        <v>3.7490000000000001</v>
      </c>
      <c r="E1431" s="450"/>
    </row>
    <row r="1432" spans="1:5">
      <c r="A1432" s="494" t="s">
        <v>3800</v>
      </c>
      <c r="B1432" s="446">
        <v>3.6880000000000002</v>
      </c>
      <c r="E1432" s="450"/>
    </row>
    <row r="1433" spans="1:5">
      <c r="A1433" s="494" t="s">
        <v>3801</v>
      </c>
      <c r="B1433" s="446">
        <v>3.7090000000000001</v>
      </c>
      <c r="E1433" s="450"/>
    </row>
    <row r="1434" spans="1:5">
      <c r="A1434" s="494" t="s">
        <v>3802</v>
      </c>
      <c r="B1434" s="446">
        <v>3.6989999999999998</v>
      </c>
      <c r="E1434" s="450"/>
    </row>
    <row r="1435" spans="1:5">
      <c r="A1435" s="494" t="s">
        <v>3803</v>
      </c>
      <c r="B1435" s="446">
        <v>3.6629999999999998</v>
      </c>
      <c r="E1435" s="450"/>
    </row>
    <row r="1436" spans="1:5">
      <c r="A1436" s="494" t="s">
        <v>3804</v>
      </c>
      <c r="B1436" s="446">
        <v>3.669</v>
      </c>
      <c r="E1436" s="450"/>
    </row>
    <row r="1437" spans="1:5">
      <c r="A1437" s="494" t="s">
        <v>3805</v>
      </c>
      <c r="B1437" s="446">
        <v>3.6840000000000002</v>
      </c>
      <c r="E1437" s="450"/>
    </row>
    <row r="1438" spans="1:5">
      <c r="A1438" s="494" t="s">
        <v>3806</v>
      </c>
      <c r="B1438" s="446">
        <v>3.7440000000000002</v>
      </c>
      <c r="E1438" s="450"/>
    </row>
    <row r="1439" spans="1:5">
      <c r="A1439" s="494" t="s">
        <v>1263</v>
      </c>
      <c r="B1439" s="446">
        <v>3.6930000000000001</v>
      </c>
      <c r="E1439" s="450"/>
    </row>
    <row r="1440" spans="1:5">
      <c r="A1440" s="494" t="s">
        <v>3807</v>
      </c>
      <c r="B1440" s="446">
        <v>3.6469999999999998</v>
      </c>
      <c r="E1440" s="450"/>
    </row>
    <row r="1441" spans="1:5">
      <c r="A1441" s="494" t="s">
        <v>3808</v>
      </c>
      <c r="B1441" s="446">
        <v>3.649</v>
      </c>
      <c r="E1441" s="450"/>
    </row>
    <row r="1442" spans="1:5">
      <c r="A1442" s="494" t="s">
        <v>3809</v>
      </c>
      <c r="B1442" s="446">
        <v>3.617</v>
      </c>
      <c r="E1442" s="450"/>
    </row>
    <row r="1443" spans="1:5">
      <c r="A1443" s="494" t="s">
        <v>3810</v>
      </c>
      <c r="B1443" s="446">
        <v>3.62</v>
      </c>
      <c r="E1443" s="450"/>
    </row>
    <row r="1444" spans="1:5">
      <c r="A1444" s="494" t="s">
        <v>3811</v>
      </c>
      <c r="B1444" s="446">
        <v>3.621</v>
      </c>
      <c r="E1444" s="450"/>
    </row>
    <row r="1445" spans="1:5">
      <c r="A1445" s="494" t="s">
        <v>3812</v>
      </c>
      <c r="B1445" s="446">
        <v>3.6179999999999999</v>
      </c>
      <c r="E1445" s="450"/>
    </row>
    <row r="1446" spans="1:5">
      <c r="A1446" s="494" t="s">
        <v>3813</v>
      </c>
      <c r="B1446" s="446">
        <v>3.6869999999999998</v>
      </c>
      <c r="E1446" s="450"/>
    </row>
    <row r="1447" spans="1:5">
      <c r="A1447" s="494" t="s">
        <v>3814</v>
      </c>
      <c r="B1447" s="446">
        <v>3.6920000000000002</v>
      </c>
      <c r="E1447" s="450"/>
    </row>
    <row r="1448" spans="1:5">
      <c r="A1448" s="494" t="s">
        <v>3815</v>
      </c>
      <c r="B1448" s="446">
        <v>3.7120000000000002</v>
      </c>
      <c r="E1448" s="450"/>
    </row>
    <row r="1449" spans="1:5">
      <c r="A1449" s="494" t="s">
        <v>3816</v>
      </c>
      <c r="B1449" s="446">
        <v>3.7040000000000002</v>
      </c>
      <c r="E1449" s="450"/>
    </row>
    <row r="1450" spans="1:5">
      <c r="A1450" s="494" t="s">
        <v>3817</v>
      </c>
      <c r="B1450" s="446">
        <v>3.7080000000000002</v>
      </c>
      <c r="E1450" s="450"/>
    </row>
    <row r="1451" spans="1:5">
      <c r="A1451" s="494" t="s">
        <v>3818</v>
      </c>
      <c r="B1451" s="446">
        <v>3.6669999999999998</v>
      </c>
      <c r="E1451" s="450"/>
    </row>
    <row r="1452" spans="1:5">
      <c r="A1452" s="494" t="s">
        <v>3819</v>
      </c>
      <c r="B1452" s="446">
        <v>3.7069999999999999</v>
      </c>
      <c r="E1452" s="450"/>
    </row>
    <row r="1453" spans="1:5">
      <c r="A1453" s="494" t="s">
        <v>3820</v>
      </c>
      <c r="B1453" s="446">
        <v>3.778</v>
      </c>
      <c r="E1453" s="450"/>
    </row>
    <row r="1454" spans="1:5">
      <c r="A1454" s="494" t="s">
        <v>3821</v>
      </c>
      <c r="B1454" s="446">
        <v>3.7349999999999999</v>
      </c>
      <c r="E1454" s="450"/>
    </row>
    <row r="1455" spans="1:5">
      <c r="A1455" s="494" t="s">
        <v>3822</v>
      </c>
      <c r="B1455" s="446">
        <v>3.73</v>
      </c>
      <c r="E1455" s="450"/>
    </row>
    <row r="1456" spans="1:5">
      <c r="A1456" s="494" t="s">
        <v>3823</v>
      </c>
      <c r="B1456" s="446">
        <v>3.7519999999999998</v>
      </c>
      <c r="E1456" s="450"/>
    </row>
    <row r="1457" spans="1:5">
      <c r="A1457" s="494" t="s">
        <v>3824</v>
      </c>
      <c r="B1457" s="446">
        <v>3.8319999999999999</v>
      </c>
      <c r="E1457" s="450"/>
    </row>
    <row r="1458" spans="1:5">
      <c r="A1458" s="494" t="s">
        <v>3825</v>
      </c>
      <c r="B1458" s="446">
        <v>3.8679999999999999</v>
      </c>
      <c r="E1458" s="450"/>
    </row>
    <row r="1459" spans="1:5">
      <c r="A1459" s="494" t="s">
        <v>3826</v>
      </c>
      <c r="B1459" s="446">
        <v>3.8839999999999999</v>
      </c>
      <c r="E1459" s="450"/>
    </row>
    <row r="1460" spans="1:5">
      <c r="A1460" s="494" t="s">
        <v>3827</v>
      </c>
      <c r="B1460" s="446">
        <v>3.8519999999999999</v>
      </c>
      <c r="E1460" s="450"/>
    </row>
    <row r="1461" spans="1:5">
      <c r="A1461" s="494" t="s">
        <v>3828</v>
      </c>
      <c r="B1461" s="446">
        <v>3.8069999999999999</v>
      </c>
      <c r="E1461" s="450"/>
    </row>
    <row r="1462" spans="1:5">
      <c r="A1462" s="494" t="s">
        <v>3829</v>
      </c>
      <c r="B1462" s="446">
        <v>3.88</v>
      </c>
      <c r="E1462" s="450"/>
    </row>
    <row r="1463" spans="1:5">
      <c r="A1463" s="494" t="s">
        <v>3830</v>
      </c>
      <c r="B1463" s="446">
        <v>3.94</v>
      </c>
      <c r="E1463" s="450"/>
    </row>
    <row r="1464" spans="1:5">
      <c r="A1464" s="494" t="s">
        <v>3831</v>
      </c>
      <c r="B1464" s="446">
        <v>3.92</v>
      </c>
      <c r="E1464" s="450"/>
    </row>
    <row r="1465" spans="1:5">
      <c r="A1465" s="494" t="s">
        <v>3832</v>
      </c>
      <c r="B1465" s="446">
        <v>3.831</v>
      </c>
      <c r="E1465" s="450"/>
    </row>
    <row r="1466" spans="1:5">
      <c r="A1466" s="494" t="s">
        <v>3833</v>
      </c>
      <c r="B1466" s="446">
        <v>3.7879999999999998</v>
      </c>
      <c r="E1466" s="450"/>
    </row>
    <row r="1467" spans="1:5">
      <c r="A1467" s="494" t="s">
        <v>3834</v>
      </c>
      <c r="B1467" s="446">
        <v>3.879</v>
      </c>
      <c r="E1467" s="450"/>
    </row>
    <row r="1468" spans="1:5">
      <c r="A1468" s="494" t="s">
        <v>3835</v>
      </c>
      <c r="B1468" s="446">
        <v>3.8820000000000001</v>
      </c>
      <c r="E1468" s="450"/>
    </row>
    <row r="1469" spans="1:5">
      <c r="A1469" s="494" t="s">
        <v>3836</v>
      </c>
      <c r="B1469" s="446">
        <v>3.8380000000000001</v>
      </c>
      <c r="E1469" s="450"/>
    </row>
    <row r="1470" spans="1:5">
      <c r="A1470" s="494" t="s">
        <v>3837</v>
      </c>
      <c r="B1470" s="446">
        <v>3.8029999999999999</v>
      </c>
      <c r="E1470" s="450"/>
    </row>
    <row r="1471" spans="1:5">
      <c r="A1471" s="494" t="s">
        <v>3838</v>
      </c>
      <c r="B1471" s="446">
        <v>3.7210000000000001</v>
      </c>
      <c r="E1471" s="450"/>
    </row>
    <row r="1472" spans="1:5">
      <c r="A1472" s="494" t="s">
        <v>3839</v>
      </c>
      <c r="B1472" s="446">
        <v>3.7719999999999998</v>
      </c>
      <c r="E1472" s="450"/>
    </row>
    <row r="1473" spans="1:5">
      <c r="A1473" s="494" t="s">
        <v>3840</v>
      </c>
      <c r="B1473" s="446">
        <v>3.8420000000000001</v>
      </c>
      <c r="E1473" s="450"/>
    </row>
    <row r="1474" spans="1:5">
      <c r="A1474" s="494" t="s">
        <v>3841</v>
      </c>
      <c r="B1474" s="446">
        <v>3.7069999999999999</v>
      </c>
      <c r="E1474" s="450"/>
    </row>
    <row r="1475" spans="1:5">
      <c r="A1475" s="494" t="s">
        <v>3842</v>
      </c>
      <c r="B1475" s="446">
        <v>3.73</v>
      </c>
      <c r="E1475" s="450"/>
    </row>
    <row r="1476" spans="1:5">
      <c r="A1476" s="494" t="s">
        <v>3843</v>
      </c>
      <c r="B1476" s="446">
        <v>3.694</v>
      </c>
      <c r="E1476" s="450"/>
    </row>
    <row r="1477" spans="1:5">
      <c r="A1477" s="494" t="s">
        <v>3844</v>
      </c>
      <c r="B1477" s="446">
        <v>3.762</v>
      </c>
      <c r="E1477" s="450"/>
    </row>
    <row r="1478" spans="1:5">
      <c r="A1478" s="494" t="s">
        <v>3845</v>
      </c>
      <c r="B1478" s="446">
        <v>3.7669999999999999</v>
      </c>
      <c r="E1478" s="450"/>
    </row>
    <row r="1479" spans="1:5">
      <c r="A1479" s="494" t="s">
        <v>3846</v>
      </c>
      <c r="B1479" s="446">
        <v>3.746</v>
      </c>
      <c r="E1479" s="450"/>
    </row>
    <row r="1480" spans="1:5">
      <c r="A1480" s="494" t="s">
        <v>3847</v>
      </c>
      <c r="B1480" s="446">
        <v>3.802</v>
      </c>
      <c r="E1480" s="450"/>
    </row>
    <row r="1481" spans="1:5">
      <c r="A1481" s="494" t="s">
        <v>3848</v>
      </c>
      <c r="B1481" s="446">
        <v>3.8180000000000001</v>
      </c>
      <c r="E1481" s="450"/>
    </row>
    <row r="1482" spans="1:5">
      <c r="A1482" s="494" t="s">
        <v>3849</v>
      </c>
      <c r="B1482" s="446">
        <v>3.7669999999999999</v>
      </c>
      <c r="E1482" s="450"/>
    </row>
    <row r="1483" spans="1:5">
      <c r="A1483" s="494" t="s">
        <v>3850</v>
      </c>
      <c r="B1483" s="446">
        <v>3.8639999999999999</v>
      </c>
      <c r="E1483" s="450"/>
    </row>
    <row r="1484" spans="1:5">
      <c r="A1484" s="494" t="s">
        <v>3851</v>
      </c>
      <c r="B1484" s="446">
        <v>3.9020000000000001</v>
      </c>
      <c r="E1484" s="450"/>
    </row>
    <row r="1485" spans="1:5">
      <c r="A1485" s="494" t="s">
        <v>3852</v>
      </c>
      <c r="B1485" s="446">
        <v>3.8740000000000001</v>
      </c>
      <c r="E1485" s="450"/>
    </row>
    <row r="1486" spans="1:5">
      <c r="A1486" s="494" t="s">
        <v>3853</v>
      </c>
      <c r="B1486" s="446">
        <v>3.9340000000000002</v>
      </c>
      <c r="E1486" s="450"/>
    </row>
    <row r="1487" spans="1:5">
      <c r="A1487" s="494" t="s">
        <v>3854</v>
      </c>
      <c r="B1487" s="446">
        <v>3.952</v>
      </c>
      <c r="E1487" s="450"/>
    </row>
    <row r="1488" spans="1:5">
      <c r="A1488" s="494" t="s">
        <v>3855</v>
      </c>
      <c r="B1488" s="446">
        <v>3.9369999999999998</v>
      </c>
      <c r="E1488" s="450"/>
    </row>
    <row r="1489" spans="1:5">
      <c r="A1489" s="494" t="s">
        <v>3856</v>
      </c>
      <c r="B1489" s="446">
        <v>4.0010000000000003</v>
      </c>
      <c r="E1489" s="450"/>
    </row>
    <row r="1490" spans="1:5">
      <c r="A1490" s="494" t="s">
        <v>3857</v>
      </c>
      <c r="B1490" s="446">
        <v>4.0259999999999998</v>
      </c>
      <c r="E1490" s="450"/>
    </row>
    <row r="1491" spans="1:5">
      <c r="A1491" s="494" t="s">
        <v>3858</v>
      </c>
      <c r="B1491" s="446">
        <v>3.9929999999999999</v>
      </c>
      <c r="E1491" s="450"/>
    </row>
    <row r="1492" spans="1:5">
      <c r="A1492" s="494" t="s">
        <v>3859</v>
      </c>
      <c r="B1492" s="446">
        <v>4.04</v>
      </c>
      <c r="E1492" s="450"/>
    </row>
    <row r="1493" spans="1:5">
      <c r="A1493" s="494" t="s">
        <v>3860</v>
      </c>
      <c r="B1493" s="446">
        <v>3.996</v>
      </c>
      <c r="E1493" s="450"/>
    </row>
    <row r="1494" spans="1:5">
      <c r="A1494" s="494" t="s">
        <v>3861</v>
      </c>
      <c r="B1494" s="446">
        <v>3.9790000000000001</v>
      </c>
      <c r="E1494" s="450"/>
    </row>
    <row r="1495" spans="1:5">
      <c r="A1495" s="494" t="s">
        <v>3862</v>
      </c>
      <c r="B1495" s="446">
        <v>4.069</v>
      </c>
      <c r="E1495" s="450"/>
    </row>
    <row r="1496" spans="1:5">
      <c r="A1496" s="494" t="s">
        <v>3863</v>
      </c>
      <c r="B1496" s="446">
        <v>4.1070000000000002</v>
      </c>
      <c r="E1496" s="450"/>
    </row>
    <row r="1497" spans="1:5">
      <c r="A1497" s="494" t="s">
        <v>3864</v>
      </c>
      <c r="B1497" s="446">
        <v>4.1660000000000004</v>
      </c>
      <c r="E1497" s="450"/>
    </row>
    <row r="1498" spans="1:5">
      <c r="A1498" s="494" t="s">
        <v>3865</v>
      </c>
      <c r="B1498" s="446">
        <v>4.125</v>
      </c>
      <c r="E1498" s="450"/>
    </row>
    <row r="1499" spans="1:5">
      <c r="A1499" s="494" t="s">
        <v>3866</v>
      </c>
      <c r="B1499" s="446">
        <v>4.1429999999999998</v>
      </c>
      <c r="E1499" s="450"/>
    </row>
    <row r="1500" spans="1:5">
      <c r="A1500" s="494" t="s">
        <v>3867</v>
      </c>
      <c r="B1500" s="446">
        <v>4.1020000000000003</v>
      </c>
      <c r="E1500" s="450"/>
    </row>
    <row r="1501" spans="1:5">
      <c r="A1501" s="494" t="s">
        <v>3868</v>
      </c>
      <c r="B1501" s="446">
        <v>4.0739999999999998</v>
      </c>
      <c r="E1501" s="450"/>
    </row>
    <row r="1502" spans="1:5">
      <c r="A1502" s="494" t="s">
        <v>3869</v>
      </c>
      <c r="B1502" s="446">
        <v>4.1150000000000002</v>
      </c>
      <c r="E1502" s="450"/>
    </row>
    <row r="1503" spans="1:5">
      <c r="A1503" s="494" t="s">
        <v>3870</v>
      </c>
      <c r="B1503" s="446">
        <v>4.1559999999999997</v>
      </c>
      <c r="E1503" s="450"/>
    </row>
    <row r="1504" spans="1:5">
      <c r="A1504" s="494" t="s">
        <v>3871</v>
      </c>
      <c r="B1504" s="446">
        <v>4.1269999999999998</v>
      </c>
      <c r="E1504" s="450"/>
    </row>
    <row r="1505" spans="1:5">
      <c r="A1505" s="494" t="s">
        <v>3872</v>
      </c>
      <c r="B1505" s="446">
        <v>4.1589999999999998</v>
      </c>
      <c r="E1505" s="450"/>
    </row>
    <row r="1506" spans="1:5">
      <c r="A1506" s="494" t="s">
        <v>3873</v>
      </c>
      <c r="B1506" s="446">
        <v>4.2270000000000003</v>
      </c>
      <c r="E1506" s="450"/>
    </row>
    <row r="1507" spans="1:5">
      <c r="A1507" s="494" t="s">
        <v>3874</v>
      </c>
      <c r="B1507" s="446">
        <v>4.3049999999999997</v>
      </c>
      <c r="E1507" s="450"/>
    </row>
    <row r="1508" spans="1:5">
      <c r="A1508" s="494" t="s">
        <v>3875</v>
      </c>
      <c r="B1508" s="446">
        <v>4.26</v>
      </c>
      <c r="E1508" s="450"/>
    </row>
    <row r="1509" spans="1:5">
      <c r="A1509" s="494" t="s">
        <v>3876</v>
      </c>
      <c r="B1509" s="446">
        <v>4.274</v>
      </c>
      <c r="E1509" s="450"/>
    </row>
    <row r="1510" spans="1:5">
      <c r="A1510" s="494" t="s">
        <v>3877</v>
      </c>
      <c r="B1510" s="446">
        <v>4.2439999999999998</v>
      </c>
      <c r="E1510" s="450"/>
    </row>
    <row r="1511" spans="1:5">
      <c r="A1511" s="494" t="s">
        <v>3878</v>
      </c>
      <c r="B1511" s="446">
        <v>4.22</v>
      </c>
      <c r="E1511" s="450"/>
    </row>
    <row r="1512" spans="1:5">
      <c r="A1512" s="494" t="s">
        <v>3879</v>
      </c>
      <c r="B1512" s="446">
        <v>4.18</v>
      </c>
      <c r="E1512" s="450"/>
    </row>
    <row r="1513" spans="1:5">
      <c r="A1513" s="494" t="s">
        <v>3880</v>
      </c>
      <c r="B1513" s="446">
        <v>4.2279999999999998</v>
      </c>
      <c r="E1513" s="450"/>
    </row>
    <row r="1514" spans="1:5">
      <c r="A1514" s="494" t="s">
        <v>3881</v>
      </c>
      <c r="B1514" s="446">
        <v>4.2309999999999999</v>
      </c>
      <c r="E1514" s="450"/>
    </row>
    <row r="1515" spans="1:5">
      <c r="A1515" s="494" t="s">
        <v>3882</v>
      </c>
      <c r="B1515" s="446">
        <v>4.1859999999999999</v>
      </c>
      <c r="E1515" s="450"/>
    </row>
    <row r="1516" spans="1:5">
      <c r="A1516" s="494" t="s">
        <v>3883</v>
      </c>
      <c r="B1516" s="446">
        <v>4.2050000000000001</v>
      </c>
      <c r="E1516" s="450"/>
    </row>
    <row r="1517" spans="1:5">
      <c r="A1517" s="494" t="s">
        <v>3884</v>
      </c>
      <c r="B1517" s="446">
        <v>4.1970000000000001</v>
      </c>
      <c r="E1517" s="450"/>
    </row>
    <row r="1518" spans="1:5">
      <c r="A1518" s="494" t="s">
        <v>3885</v>
      </c>
      <c r="B1518" s="446">
        <v>4.2469999999999999</v>
      </c>
      <c r="E1518" s="450"/>
    </row>
    <row r="1519" spans="1:5">
      <c r="A1519" s="494" t="s">
        <v>3886</v>
      </c>
      <c r="B1519" s="446">
        <v>4.2969999999999997</v>
      </c>
      <c r="E1519" s="450"/>
    </row>
    <row r="1520" spans="1:5">
      <c r="A1520" s="494" t="s">
        <v>3887</v>
      </c>
      <c r="B1520" s="446">
        <v>4.3129999999999997</v>
      </c>
      <c r="E1520" s="450"/>
    </row>
    <row r="1521" spans="1:5">
      <c r="A1521" s="494" t="s">
        <v>3888</v>
      </c>
      <c r="B1521" s="446">
        <v>4.3049999999999997</v>
      </c>
      <c r="E1521" s="450"/>
    </row>
    <row r="1522" spans="1:5">
      <c r="A1522" s="494" t="s">
        <v>3889</v>
      </c>
      <c r="B1522" s="446">
        <v>4.3499999999999996</v>
      </c>
      <c r="E1522" s="450"/>
    </row>
    <row r="1523" spans="1:5">
      <c r="A1523" s="494" t="s">
        <v>3890</v>
      </c>
      <c r="B1523" s="446">
        <v>4.415</v>
      </c>
      <c r="E1523" s="450"/>
    </row>
    <row r="1524" spans="1:5">
      <c r="A1524" s="494" t="s">
        <v>3891</v>
      </c>
      <c r="B1524" s="446">
        <v>4.42</v>
      </c>
      <c r="E1524" s="450"/>
    </row>
    <row r="1525" spans="1:5">
      <c r="A1525" s="494" t="s">
        <v>3892</v>
      </c>
      <c r="B1525" s="446">
        <v>4.3949999999999996</v>
      </c>
      <c r="E1525" s="450"/>
    </row>
    <row r="1526" spans="1:5">
      <c r="A1526" s="494" t="s">
        <v>3893</v>
      </c>
      <c r="B1526" s="446">
        <v>4.4740000000000002</v>
      </c>
      <c r="E1526" s="450"/>
    </row>
    <row r="1527" spans="1:5">
      <c r="A1527" s="494" t="s">
        <v>3894</v>
      </c>
      <c r="B1527" s="446">
        <v>4.5060000000000002</v>
      </c>
      <c r="E1527" s="450"/>
    </row>
    <row r="1528" spans="1:5">
      <c r="A1528" s="494" t="s">
        <v>3895</v>
      </c>
      <c r="B1528" s="446">
        <v>4.4829999999999997</v>
      </c>
      <c r="E1528" s="450"/>
    </row>
    <row r="1529" spans="1:5">
      <c r="A1529" s="494" t="s">
        <v>3896</v>
      </c>
      <c r="B1529" s="446">
        <v>4.4539999999999997</v>
      </c>
      <c r="E1529" s="450"/>
    </row>
    <row r="1530" spans="1:5">
      <c r="A1530" s="494" t="s">
        <v>3897</v>
      </c>
      <c r="B1530" s="446">
        <v>4.5419999999999998</v>
      </c>
      <c r="E1530" s="450"/>
    </row>
    <row r="1531" spans="1:5">
      <c r="A1531" s="494" t="s">
        <v>3898</v>
      </c>
      <c r="B1531" s="446">
        <v>4.4420000000000002</v>
      </c>
      <c r="E1531" s="450"/>
    </row>
    <row r="1532" spans="1:5">
      <c r="A1532" s="494" t="s">
        <v>3899</v>
      </c>
      <c r="B1532" s="446">
        <v>4.4119999999999999</v>
      </c>
      <c r="E1532" s="450"/>
    </row>
    <row r="1533" spans="1:5">
      <c r="A1533" s="494" t="s">
        <v>3900</v>
      </c>
      <c r="B1533" s="446">
        <v>4.4130000000000003</v>
      </c>
      <c r="E1533" s="450"/>
    </row>
    <row r="1534" spans="1:5">
      <c r="A1534" s="494" t="s">
        <v>3901</v>
      </c>
      <c r="B1534" s="446">
        <v>4.415</v>
      </c>
      <c r="E1534" s="450"/>
    </row>
    <row r="1535" spans="1:5">
      <c r="A1535" s="494" t="s">
        <v>3902</v>
      </c>
      <c r="B1535" s="446">
        <v>4.5590000000000002</v>
      </c>
      <c r="E1535" s="450"/>
    </row>
    <row r="1536" spans="1:5">
      <c r="A1536" s="494" t="s">
        <v>3903</v>
      </c>
      <c r="B1536" s="446">
        <v>4.5330000000000004</v>
      </c>
      <c r="E1536" s="450"/>
    </row>
    <row r="1537" spans="1:5">
      <c r="A1537" s="494" t="s">
        <v>3904</v>
      </c>
      <c r="B1537" s="446">
        <v>4.4880000000000004</v>
      </c>
      <c r="E1537" s="450"/>
    </row>
    <row r="1538" spans="1:5">
      <c r="A1538" s="494" t="s">
        <v>3905</v>
      </c>
      <c r="B1538" s="446">
        <v>4.4909999999999997</v>
      </c>
      <c r="E1538" s="450"/>
    </row>
    <row r="1539" spans="1:5">
      <c r="A1539" s="494" t="s">
        <v>3906</v>
      </c>
      <c r="B1539" s="446">
        <v>4.4630000000000001</v>
      </c>
      <c r="E1539" s="450"/>
    </row>
    <row r="1540" spans="1:5">
      <c r="A1540" s="494" t="s">
        <v>3907</v>
      </c>
      <c r="B1540" s="446">
        <v>4.5140000000000002</v>
      </c>
      <c r="E1540" s="450"/>
    </row>
    <row r="1541" spans="1:5">
      <c r="A1541" s="494" t="s">
        <v>3908</v>
      </c>
      <c r="B1541" s="446">
        <v>4.4169999999999998</v>
      </c>
      <c r="E1541" s="450"/>
    </row>
    <row r="1542" spans="1:5">
      <c r="A1542" s="494" t="s">
        <v>3909</v>
      </c>
      <c r="B1542" s="446">
        <v>4.32</v>
      </c>
      <c r="E1542" s="450"/>
    </row>
    <row r="1543" spans="1:5">
      <c r="A1543" s="494" t="s">
        <v>3910</v>
      </c>
      <c r="B1543" s="446">
        <v>4.33</v>
      </c>
      <c r="E1543" s="450"/>
    </row>
    <row r="1544" spans="1:5">
      <c r="A1544" s="494" t="s">
        <v>3911</v>
      </c>
      <c r="B1544" s="446">
        <v>4.2969999999999997</v>
      </c>
      <c r="E1544" s="450"/>
    </row>
    <row r="1545" spans="1:5">
      <c r="A1545" s="494" t="s">
        <v>3912</v>
      </c>
      <c r="B1545" s="446">
        <v>4.3310000000000004</v>
      </c>
      <c r="E1545" s="450"/>
    </row>
    <row r="1546" spans="1:5">
      <c r="A1546" s="494" t="s">
        <v>3913</v>
      </c>
      <c r="B1546" s="446">
        <v>4.3600000000000003</v>
      </c>
      <c r="E1546" s="450"/>
    </row>
    <row r="1547" spans="1:5">
      <c r="A1547" s="494" t="s">
        <v>3914</v>
      </c>
      <c r="B1547" s="446">
        <v>4.3280000000000003</v>
      </c>
      <c r="E1547" s="450"/>
    </row>
    <row r="1548" spans="1:5">
      <c r="A1548" s="494" t="s">
        <v>3915</v>
      </c>
      <c r="B1548" s="446">
        <v>4.4020000000000001</v>
      </c>
      <c r="E1548" s="450"/>
    </row>
    <row r="1549" spans="1:5">
      <c r="A1549" s="494" t="s">
        <v>3916</v>
      </c>
      <c r="B1549" s="446">
        <v>4.3769999999999998</v>
      </c>
      <c r="E1549" s="450"/>
    </row>
    <row r="1550" spans="1:5">
      <c r="A1550" s="494" t="s">
        <v>3917</v>
      </c>
      <c r="B1550" s="446">
        <v>4.5019999999999998</v>
      </c>
      <c r="E1550" s="450"/>
    </row>
    <row r="1551" spans="1:5">
      <c r="A1551" s="494" t="s">
        <v>3918</v>
      </c>
      <c r="B1551" s="446">
        <v>4.5209999999999999</v>
      </c>
      <c r="E1551" s="450"/>
    </row>
    <row r="1552" spans="1:5">
      <c r="A1552" s="494" t="s">
        <v>3919</v>
      </c>
      <c r="B1552" s="446">
        <v>4.5019999999999998</v>
      </c>
      <c r="E1552" s="450"/>
    </row>
    <row r="1553" spans="1:5">
      <c r="A1553" s="494" t="s">
        <v>3920</v>
      </c>
      <c r="B1553" s="446">
        <v>4.5049999999999999</v>
      </c>
      <c r="E1553" s="450"/>
    </row>
    <row r="1554" spans="1:5">
      <c r="A1554" s="494" t="s">
        <v>3921</v>
      </c>
      <c r="B1554" s="446">
        <v>4.4560000000000004</v>
      </c>
      <c r="E1554" s="450"/>
    </row>
    <row r="1555" spans="1:5">
      <c r="A1555" s="494" t="s">
        <v>3922</v>
      </c>
      <c r="B1555" s="446">
        <v>4.2859999999999996</v>
      </c>
      <c r="E1555" s="450"/>
    </row>
    <row r="1556" spans="1:5">
      <c r="A1556" s="494" t="s">
        <v>3923</v>
      </c>
      <c r="B1556" s="446">
        <v>4.3810000000000002</v>
      </c>
      <c r="E1556" s="450"/>
    </row>
    <row r="1557" spans="1:5">
      <c r="A1557" s="494" t="s">
        <v>3924</v>
      </c>
      <c r="B1557" s="446">
        <v>4.4169999999999998</v>
      </c>
      <c r="E1557" s="450"/>
    </row>
    <row r="1558" spans="1:5">
      <c r="A1558" s="494" t="s">
        <v>3925</v>
      </c>
      <c r="B1558" s="446">
        <v>4.492</v>
      </c>
      <c r="E1558" s="450"/>
    </row>
    <row r="1559" spans="1:5">
      <c r="A1559" s="494" t="s">
        <v>3926</v>
      </c>
      <c r="B1559" s="446">
        <v>4.4459999999999997</v>
      </c>
      <c r="E1559" s="450"/>
    </row>
    <row r="1560" spans="1:5">
      <c r="A1560" s="494" t="s">
        <v>3927</v>
      </c>
      <c r="B1560" s="446">
        <v>4.4489999999999998</v>
      </c>
      <c r="E1560" s="450"/>
    </row>
    <row r="1561" spans="1:5">
      <c r="A1561" s="494" t="s">
        <v>3928</v>
      </c>
      <c r="B1561" s="446">
        <v>4.4889999999999999</v>
      </c>
      <c r="E1561" s="450"/>
    </row>
    <row r="1562" spans="1:5">
      <c r="A1562" s="494" t="s">
        <v>3929</v>
      </c>
      <c r="B1562" s="446">
        <v>4.415</v>
      </c>
      <c r="E1562" s="450"/>
    </row>
    <row r="1563" spans="1:5">
      <c r="A1563" s="494" t="s">
        <v>3930</v>
      </c>
      <c r="B1563" s="446">
        <v>4.524</v>
      </c>
      <c r="E1563" s="450"/>
    </row>
    <row r="1564" spans="1:5">
      <c r="A1564" s="494" t="s">
        <v>3931</v>
      </c>
      <c r="B1564" s="446">
        <v>4.5380000000000003</v>
      </c>
      <c r="E1564" s="450"/>
    </row>
    <row r="1565" spans="1:5">
      <c r="A1565" s="494" t="s">
        <v>3932</v>
      </c>
      <c r="B1565" s="446">
        <v>4.5019999999999998</v>
      </c>
      <c r="E1565" s="450"/>
    </row>
    <row r="1566" spans="1:5">
      <c r="A1566" s="494" t="s">
        <v>3933</v>
      </c>
      <c r="B1566" s="446">
        <v>4.4800000000000004</v>
      </c>
      <c r="E1566" s="450"/>
    </row>
    <row r="1567" spans="1:5">
      <c r="A1567" s="494" t="s">
        <v>3934</v>
      </c>
      <c r="B1567" s="446">
        <v>4.5330000000000004</v>
      </c>
      <c r="E1567" s="450"/>
    </row>
    <row r="1568" spans="1:5">
      <c r="A1568" s="494" t="s">
        <v>3935</v>
      </c>
      <c r="B1568" s="446">
        <v>4.5380000000000003</v>
      </c>
      <c r="E1568" s="450"/>
    </row>
    <row r="1569" spans="1:5">
      <c r="A1569" s="494" t="s">
        <v>3936</v>
      </c>
      <c r="B1569" s="446">
        <v>4.5069999999999997</v>
      </c>
      <c r="E1569" s="450"/>
    </row>
    <row r="1570" spans="1:5">
      <c r="A1570" s="494" t="s">
        <v>3937</v>
      </c>
      <c r="B1570" s="446">
        <v>4.58</v>
      </c>
      <c r="E1570" s="450"/>
    </row>
    <row r="1571" spans="1:5">
      <c r="A1571" s="494" t="s">
        <v>3938</v>
      </c>
      <c r="B1571" s="446">
        <v>4.5910000000000002</v>
      </c>
      <c r="E1571" s="450"/>
    </row>
    <row r="1572" spans="1:5">
      <c r="A1572" s="494" t="s">
        <v>3939</v>
      </c>
      <c r="B1572" s="446">
        <v>4.5670000000000002</v>
      </c>
      <c r="E1572" s="450"/>
    </row>
    <row r="1573" spans="1:5">
      <c r="A1573" s="494" t="s">
        <v>3940</v>
      </c>
      <c r="B1573" s="446">
        <v>4.5990000000000002</v>
      </c>
      <c r="E1573" s="450"/>
    </row>
    <row r="1574" spans="1:5">
      <c r="A1574" s="494" t="s">
        <v>3941</v>
      </c>
      <c r="B1574" s="446">
        <v>4.641</v>
      </c>
      <c r="E1574" s="450"/>
    </row>
    <row r="1575" spans="1:5">
      <c r="A1575" s="494" t="s">
        <v>3942</v>
      </c>
      <c r="B1575" s="446">
        <v>4.649</v>
      </c>
      <c r="E1575" s="450"/>
    </row>
    <row r="1576" spans="1:5">
      <c r="A1576" s="494" t="s">
        <v>3943</v>
      </c>
      <c r="B1576" s="446">
        <v>4.6280000000000001</v>
      </c>
      <c r="E1576" s="450"/>
    </row>
    <row r="1577" spans="1:5">
      <c r="A1577" s="494" t="s">
        <v>3944</v>
      </c>
      <c r="B1577" s="446">
        <v>4.7270000000000003</v>
      </c>
      <c r="E1577" s="450"/>
    </row>
    <row r="1578" spans="1:5">
      <c r="A1578" s="494" t="s">
        <v>3945</v>
      </c>
      <c r="B1578" s="446">
        <v>4.7590000000000003</v>
      </c>
      <c r="E1578" s="450"/>
    </row>
    <row r="1579" spans="1:5">
      <c r="A1579" s="494" t="s">
        <v>3946</v>
      </c>
      <c r="B1579" s="446">
        <v>4.6390000000000002</v>
      </c>
      <c r="E1579" s="450"/>
    </row>
    <row r="1580" spans="1:5">
      <c r="A1580" s="494" t="s">
        <v>3946</v>
      </c>
      <c r="B1580" s="446">
        <v>4.6390000000000002</v>
      </c>
      <c r="E1580" s="450"/>
    </row>
    <row r="1581" spans="1:5">
      <c r="A1581" s="494" t="s">
        <v>3947</v>
      </c>
      <c r="B1581" s="446">
        <v>4.6219999999999999</v>
      </c>
      <c r="E1581" s="450"/>
    </row>
    <row r="1582" spans="1:5">
      <c r="A1582" s="494" t="s">
        <v>3948</v>
      </c>
      <c r="B1582" s="446">
        <v>4.5519999999999996</v>
      </c>
      <c r="E1582" s="450"/>
    </row>
    <row r="1583" spans="1:5">
      <c r="A1583" s="494" t="s">
        <v>3949</v>
      </c>
      <c r="B1583" s="446">
        <v>4.5519999999999996</v>
      </c>
      <c r="E1583" s="450"/>
    </row>
    <row r="1584" spans="1:5">
      <c r="A1584" s="494" t="s">
        <v>3950</v>
      </c>
      <c r="B1584" s="446">
        <v>4.5609999999999999</v>
      </c>
      <c r="E1584" s="450"/>
    </row>
    <row r="1585" spans="1:5">
      <c r="A1585" s="494" t="s">
        <v>3951</v>
      </c>
      <c r="B1585" s="446">
        <v>4.601</v>
      </c>
      <c r="E1585" s="450"/>
    </row>
    <row r="1586" spans="1:5">
      <c r="A1586" s="494" t="s">
        <v>3952</v>
      </c>
      <c r="B1586" s="446">
        <v>4.5549999999999997</v>
      </c>
      <c r="E1586" s="450"/>
    </row>
    <row r="1587" spans="1:5">
      <c r="A1587" s="494" t="s">
        <v>3953</v>
      </c>
      <c r="B1587" s="446">
        <v>4.4340000000000002</v>
      </c>
      <c r="E1587" s="450"/>
    </row>
    <row r="1588" spans="1:5">
      <c r="A1588" s="494" t="s">
        <v>3954</v>
      </c>
      <c r="B1588" s="446">
        <v>4.4260000000000002</v>
      </c>
      <c r="E1588" s="450"/>
    </row>
    <row r="1589" spans="1:5">
      <c r="A1589" s="494" t="s">
        <v>3955</v>
      </c>
      <c r="B1589" s="446">
        <v>4.4480000000000004</v>
      </c>
      <c r="E1589" s="450"/>
    </row>
    <row r="1590" spans="1:5">
      <c r="A1590" s="494" t="s">
        <v>3956</v>
      </c>
      <c r="B1590" s="446">
        <v>4.4409999999999998</v>
      </c>
      <c r="E1590" s="450"/>
    </row>
    <row r="1591" spans="1:5">
      <c r="A1591" s="494" t="s">
        <v>3957</v>
      </c>
      <c r="B1591" s="446">
        <v>4.4189999999999996</v>
      </c>
      <c r="E1591" s="450"/>
    </row>
    <row r="1592" spans="1:5">
      <c r="A1592" s="494" t="s">
        <v>3958</v>
      </c>
      <c r="B1592" s="446">
        <v>4.4279999999999999</v>
      </c>
      <c r="E1592" s="450"/>
    </row>
    <row r="1593" spans="1:5">
      <c r="A1593" s="494" t="s">
        <v>3959</v>
      </c>
      <c r="B1593" s="446">
        <v>4.4710000000000001</v>
      </c>
      <c r="E1593" s="450"/>
    </row>
    <row r="1594" spans="1:5">
      <c r="A1594" s="494" t="s">
        <v>3960</v>
      </c>
      <c r="B1594" s="446">
        <v>4.492</v>
      </c>
      <c r="E1594" s="450"/>
    </row>
    <row r="1595" spans="1:5">
      <c r="A1595" s="494" t="s">
        <v>3961</v>
      </c>
      <c r="B1595" s="446">
        <v>4.5030000000000001</v>
      </c>
      <c r="E1595" s="450"/>
    </row>
    <row r="1596" spans="1:5">
      <c r="A1596" s="494" t="s">
        <v>3962</v>
      </c>
      <c r="B1596" s="446">
        <v>4.5049999999999999</v>
      </c>
      <c r="E1596" s="450"/>
    </row>
    <row r="1597" spans="1:5">
      <c r="A1597" s="494" t="s">
        <v>3963</v>
      </c>
      <c r="B1597" s="446">
        <v>4.4870000000000001</v>
      </c>
      <c r="E1597" s="450"/>
    </row>
    <row r="1598" spans="1:5">
      <c r="A1598" s="494" t="s">
        <v>3964</v>
      </c>
      <c r="B1598" s="446">
        <v>4.4950000000000001</v>
      </c>
      <c r="E1598" s="450"/>
    </row>
    <row r="1599" spans="1:5">
      <c r="A1599" s="494" t="s">
        <v>3965</v>
      </c>
      <c r="B1599" s="446">
        <v>4.4880000000000004</v>
      </c>
      <c r="E1599" s="450"/>
    </row>
    <row r="1600" spans="1:5">
      <c r="A1600" s="494" t="s">
        <v>3966</v>
      </c>
      <c r="B1600" s="446">
        <v>4.4290000000000003</v>
      </c>
      <c r="E1600" s="450"/>
    </row>
    <row r="1601" spans="1:5">
      <c r="A1601" s="494" t="s">
        <v>3967</v>
      </c>
      <c r="B1601" s="446">
        <v>4.4390000000000001</v>
      </c>
      <c r="E1601" s="450"/>
    </row>
    <row r="1602" spans="1:5">
      <c r="A1602" s="494" t="s">
        <v>3968</v>
      </c>
      <c r="B1602" s="446">
        <v>4.43</v>
      </c>
      <c r="E1602" s="450"/>
    </row>
    <row r="1603" spans="1:5">
      <c r="A1603" s="494" t="s">
        <v>3969</v>
      </c>
      <c r="B1603" s="446">
        <v>4.4429999999999996</v>
      </c>
      <c r="E1603" s="450"/>
    </row>
    <row r="1604" spans="1:5">
      <c r="A1604" s="494" t="s">
        <v>3970</v>
      </c>
      <c r="B1604" s="446">
        <v>4.4119999999999999</v>
      </c>
      <c r="E1604" s="450"/>
    </row>
    <row r="1605" spans="1:5">
      <c r="A1605" s="494" t="s">
        <v>3971</v>
      </c>
      <c r="B1605" s="446">
        <v>4.415</v>
      </c>
      <c r="E1605" s="450"/>
    </row>
    <row r="1606" spans="1:5">
      <c r="A1606" s="494" t="s">
        <v>3972</v>
      </c>
      <c r="B1606" s="446">
        <v>4.4640000000000004</v>
      </c>
      <c r="E1606" s="450"/>
    </row>
    <row r="1607" spans="1:5">
      <c r="A1607" s="494" t="s">
        <v>3973</v>
      </c>
      <c r="B1607" s="446">
        <v>4.5149999999999997</v>
      </c>
      <c r="E1607" s="450"/>
    </row>
    <row r="1608" spans="1:5">
      <c r="A1608" s="494" t="s">
        <v>3974</v>
      </c>
      <c r="B1608" s="446">
        <v>4.5129999999999999</v>
      </c>
      <c r="E1608" s="450"/>
    </row>
    <row r="1609" spans="1:5">
      <c r="A1609" s="494" t="s">
        <v>3975</v>
      </c>
      <c r="B1609" s="446">
        <v>4.6029999999999998</v>
      </c>
      <c r="E1609" s="450"/>
    </row>
    <row r="1610" spans="1:5">
      <c r="A1610" s="494" t="s">
        <v>3976</v>
      </c>
      <c r="B1610" s="446">
        <v>4.6070000000000002</v>
      </c>
      <c r="E1610" s="450"/>
    </row>
    <row r="1611" spans="1:5">
      <c r="A1611" s="494" t="s">
        <v>3977</v>
      </c>
      <c r="B1611" s="446">
        <v>4.6239999999999997</v>
      </c>
      <c r="E1611" s="450"/>
    </row>
    <row r="1612" spans="1:5">
      <c r="A1612" s="494" t="s">
        <v>3978</v>
      </c>
      <c r="B1612" s="446">
        <v>4.5869999999999997</v>
      </c>
      <c r="E1612" s="450"/>
    </row>
    <row r="1613" spans="1:5">
      <c r="A1613" s="494" t="s">
        <v>3979</v>
      </c>
      <c r="B1613" s="446">
        <v>4.5170000000000003</v>
      </c>
      <c r="E1613" s="450"/>
    </row>
    <row r="1614" spans="1:5">
      <c r="A1614" s="494" t="s">
        <v>3980</v>
      </c>
      <c r="B1614" s="446">
        <v>4.5369999999999999</v>
      </c>
      <c r="E1614" s="450"/>
    </row>
    <row r="1615" spans="1:5">
      <c r="A1615" s="494" t="s">
        <v>3981</v>
      </c>
      <c r="B1615" s="446">
        <v>4.5449999999999999</v>
      </c>
      <c r="E1615" s="450"/>
    </row>
    <row r="1616" spans="1:5">
      <c r="A1616" s="494" t="s">
        <v>3982</v>
      </c>
      <c r="B1616" s="446">
        <v>4.5789999999999997</v>
      </c>
      <c r="E1616" s="450"/>
    </row>
    <row r="1617" spans="1:5">
      <c r="A1617" s="494" t="s">
        <v>3983</v>
      </c>
      <c r="B1617" s="446">
        <v>4.556</v>
      </c>
      <c r="E1617" s="450"/>
    </row>
    <row r="1618" spans="1:5">
      <c r="A1618" s="494" t="s">
        <v>3984</v>
      </c>
      <c r="B1618" s="446">
        <v>4.4980000000000002</v>
      </c>
      <c r="E1618" s="450"/>
    </row>
    <row r="1619" spans="1:5">
      <c r="A1619" s="494" t="s">
        <v>3985</v>
      </c>
      <c r="B1619" s="446">
        <v>4.4530000000000003</v>
      </c>
      <c r="E1619" s="450"/>
    </row>
    <row r="1620" spans="1:5">
      <c r="A1620" s="494" t="s">
        <v>3986</v>
      </c>
      <c r="B1620" s="446">
        <v>4.3970000000000002</v>
      </c>
      <c r="E1620" s="450"/>
    </row>
    <row r="1621" spans="1:5">
      <c r="A1621" s="494" t="s">
        <v>3987</v>
      </c>
      <c r="B1621" s="446">
        <v>4.4390000000000001</v>
      </c>
      <c r="E1621" s="450"/>
    </row>
    <row r="1622" spans="1:5">
      <c r="A1622" s="494" t="s">
        <v>3988</v>
      </c>
      <c r="B1622" s="446">
        <v>4.5119999999999996</v>
      </c>
      <c r="E1622" s="450"/>
    </row>
    <row r="1623" spans="1:5">
      <c r="A1623" s="494" t="s">
        <v>3989</v>
      </c>
      <c r="B1623" s="446">
        <v>4.4480000000000004</v>
      </c>
      <c r="E1623" s="450"/>
    </row>
    <row r="1624" spans="1:5">
      <c r="A1624" s="494" t="s">
        <v>3990</v>
      </c>
      <c r="B1624" s="446">
        <v>4.468</v>
      </c>
      <c r="E1624" s="450"/>
    </row>
    <row r="1625" spans="1:5">
      <c r="A1625" s="494" t="s">
        <v>3991</v>
      </c>
      <c r="B1625" s="446">
        <v>4.415</v>
      </c>
      <c r="E1625" s="450"/>
    </row>
    <row r="1626" spans="1:5">
      <c r="A1626" s="494" t="s">
        <v>3992</v>
      </c>
      <c r="B1626" s="446">
        <v>4.4139999999999997</v>
      </c>
      <c r="E1626" s="450"/>
    </row>
    <row r="1627" spans="1:5">
      <c r="A1627" s="494" t="s">
        <v>3993</v>
      </c>
      <c r="B1627" s="446">
        <v>4.4580000000000002</v>
      </c>
      <c r="E1627" s="450"/>
    </row>
    <row r="1628" spans="1:5">
      <c r="A1628" s="494" t="s">
        <v>3994</v>
      </c>
      <c r="B1628" s="446">
        <v>4.452</v>
      </c>
      <c r="E1628" s="450"/>
    </row>
    <row r="1629" spans="1:5">
      <c r="A1629" s="494" t="s">
        <v>3995</v>
      </c>
      <c r="B1629" s="446">
        <v>4.431</v>
      </c>
      <c r="E1629" s="450"/>
    </row>
    <row r="1630" spans="1:5">
      <c r="A1630" s="494" t="s">
        <v>3996</v>
      </c>
      <c r="B1630" s="446">
        <v>4.4249999999999998</v>
      </c>
      <c r="E1630" s="450"/>
    </row>
    <row r="1631" spans="1:5">
      <c r="A1631" s="494" t="s">
        <v>3997</v>
      </c>
      <c r="B1631" s="446">
        <v>4.383</v>
      </c>
      <c r="E1631" s="450"/>
    </row>
    <row r="1632" spans="1:5">
      <c r="A1632" s="494" t="s">
        <v>3998</v>
      </c>
      <c r="B1632" s="446">
        <v>4.3789999999999996</v>
      </c>
      <c r="E1632" s="450"/>
    </row>
    <row r="1633" spans="1:5">
      <c r="A1633" s="494" t="s">
        <v>3999</v>
      </c>
      <c r="B1633" s="446">
        <v>4.4139999999999997</v>
      </c>
      <c r="E1633" s="450"/>
    </row>
    <row r="1634" spans="1:5">
      <c r="A1634" s="494" t="s">
        <v>4000</v>
      </c>
      <c r="B1634" s="446">
        <v>4.4509999999999996</v>
      </c>
      <c r="E1634" s="450"/>
    </row>
    <row r="1635" spans="1:5">
      <c r="A1635" s="494" t="s">
        <v>4001</v>
      </c>
      <c r="B1635" s="446">
        <v>4.4189999999999996</v>
      </c>
      <c r="E1635" s="450"/>
    </row>
    <row r="1636" spans="1:5">
      <c r="A1636" s="494" t="s">
        <v>4002</v>
      </c>
      <c r="B1636" s="446">
        <v>4.4219999999999997</v>
      </c>
      <c r="E1636" s="450"/>
    </row>
    <row r="1637" spans="1:5">
      <c r="A1637" s="494" t="s">
        <v>4003</v>
      </c>
      <c r="B1637" s="446">
        <v>4.4729999999999999</v>
      </c>
      <c r="E1637" s="450"/>
    </row>
    <row r="1638" spans="1:5">
      <c r="A1638" s="494" t="s">
        <v>4004</v>
      </c>
      <c r="B1638" s="446">
        <v>4.5410000000000004</v>
      </c>
      <c r="E1638" s="450"/>
    </row>
    <row r="1639" spans="1:5">
      <c r="A1639" s="494" t="s">
        <v>4005</v>
      </c>
      <c r="B1639" s="446">
        <v>4.484</v>
      </c>
      <c r="E1639" s="450"/>
    </row>
    <row r="1640" spans="1:5">
      <c r="A1640" s="494" t="s">
        <v>4006</v>
      </c>
      <c r="B1640" s="446">
        <v>4.5739999999999998</v>
      </c>
      <c r="E1640" s="450"/>
    </row>
    <row r="1641" spans="1:5">
      <c r="A1641" s="494" t="s">
        <v>4007</v>
      </c>
      <c r="B1641" s="446">
        <v>4.5759999999999996</v>
      </c>
      <c r="E1641" s="450"/>
    </row>
    <row r="1642" spans="1:5">
      <c r="A1642" s="494" t="s">
        <v>4008</v>
      </c>
      <c r="B1642" s="446">
        <v>4.5999999999999996</v>
      </c>
      <c r="E1642" s="450"/>
    </row>
    <row r="1643" spans="1:5">
      <c r="A1643" s="494" t="s">
        <v>4009</v>
      </c>
      <c r="B1643" s="446">
        <v>4.6079999999999997</v>
      </c>
      <c r="E1643" s="450"/>
    </row>
    <row r="1644" spans="1:5">
      <c r="A1644" s="494" t="s">
        <v>4010</v>
      </c>
      <c r="B1644" s="446">
        <v>4.5720000000000001</v>
      </c>
      <c r="E1644" s="450"/>
    </row>
    <row r="1645" spans="1:5">
      <c r="A1645" s="494" t="s">
        <v>4011</v>
      </c>
      <c r="B1645" s="446">
        <v>4.6630000000000003</v>
      </c>
      <c r="E1645" s="450"/>
    </row>
    <row r="1646" spans="1:5">
      <c r="A1646" s="494" t="s">
        <v>4012</v>
      </c>
      <c r="B1646" s="446">
        <v>4.6779999999999999</v>
      </c>
      <c r="E1646" s="450"/>
    </row>
    <row r="1647" spans="1:5">
      <c r="A1647" s="494" t="s">
        <v>4012</v>
      </c>
      <c r="B1647" s="446">
        <v>4.6779999999999999</v>
      </c>
      <c r="E1647" s="450"/>
    </row>
    <row r="1648" spans="1:5">
      <c r="A1648" s="494" t="s">
        <v>1353</v>
      </c>
      <c r="B1648" s="446">
        <v>4.6189999999999998</v>
      </c>
      <c r="E1648" s="450"/>
    </row>
    <row r="1649" spans="1:5">
      <c r="A1649" s="494" t="s">
        <v>4013</v>
      </c>
      <c r="B1649" s="446">
        <v>4.6689999999999996</v>
      </c>
      <c r="E1649" s="450"/>
    </row>
    <row r="1650" spans="1:5">
      <c r="A1650" s="494" t="s">
        <v>4014</v>
      </c>
      <c r="B1650" s="446">
        <v>4.7110000000000003</v>
      </c>
      <c r="E1650" s="450"/>
    </row>
    <row r="1651" spans="1:5">
      <c r="A1651" s="494" t="s">
        <v>4015</v>
      </c>
      <c r="B1651" s="446">
        <v>4.6820000000000004</v>
      </c>
      <c r="E1651" s="450"/>
    </row>
    <row r="1652" spans="1:5">
      <c r="A1652" s="494" t="s">
        <v>4015</v>
      </c>
      <c r="B1652" s="446">
        <v>4.6820000000000004</v>
      </c>
      <c r="E1652" s="450"/>
    </row>
    <row r="1653" spans="1:5">
      <c r="A1653" s="494" t="s">
        <v>4016</v>
      </c>
      <c r="B1653" s="446">
        <v>4.625</v>
      </c>
      <c r="E1653" s="450"/>
    </row>
    <row r="1654" spans="1:5">
      <c r="A1654" s="494" t="s">
        <v>1355</v>
      </c>
      <c r="B1654" s="446">
        <v>4.62</v>
      </c>
      <c r="E1654" s="450"/>
    </row>
    <row r="1655" spans="1:5">
      <c r="A1655" s="494" t="s">
        <v>4017</v>
      </c>
      <c r="B1655" s="446">
        <v>4.5869999999999997</v>
      </c>
      <c r="E1655" s="450"/>
    </row>
    <row r="1656" spans="1:5">
      <c r="A1656" s="494" t="s">
        <v>1360</v>
      </c>
      <c r="B1656" s="446">
        <v>4.4870000000000001</v>
      </c>
      <c r="E1656" s="450"/>
    </row>
    <row r="1657" spans="1:5">
      <c r="A1657" s="494" t="s">
        <v>4018</v>
      </c>
      <c r="B1657" s="446">
        <v>4.4509999999999996</v>
      </c>
      <c r="E1657" s="450"/>
    </row>
    <row r="1658" spans="1:5">
      <c r="A1658" s="494" t="s">
        <v>1363</v>
      </c>
      <c r="B1658" s="446">
        <v>4.5620000000000003</v>
      </c>
      <c r="E1658" s="450"/>
    </row>
    <row r="1659" spans="1:5">
      <c r="A1659" s="494" t="s">
        <v>4019</v>
      </c>
      <c r="B1659" s="446">
        <v>4.5750000000000002</v>
      </c>
      <c r="E1659" s="450"/>
    </row>
    <row r="1660" spans="1:5">
      <c r="A1660" s="494" t="s">
        <v>4020</v>
      </c>
      <c r="B1660" s="446">
        <v>4.5289999999999999</v>
      </c>
      <c r="E1660" s="450"/>
    </row>
    <row r="1661" spans="1:5">
      <c r="A1661" s="494" t="s">
        <v>4021</v>
      </c>
      <c r="B1661" s="446">
        <v>4.5350000000000001</v>
      </c>
      <c r="E1661" s="450"/>
    </row>
    <row r="1662" spans="1:5">
      <c r="A1662" s="494" t="s">
        <v>4022</v>
      </c>
      <c r="B1662" s="446">
        <v>4.5019999999999998</v>
      </c>
      <c r="E1662" s="450"/>
    </row>
    <row r="1663" spans="1:5">
      <c r="A1663" s="494" t="s">
        <v>4023</v>
      </c>
      <c r="B1663" s="446">
        <v>4.4539999999999997</v>
      </c>
      <c r="E1663" s="450"/>
    </row>
    <row r="1664" spans="1:5">
      <c r="A1664" s="494" t="s">
        <v>4024</v>
      </c>
      <c r="B1664" s="446">
        <v>4.4359999999999999</v>
      </c>
      <c r="E1664" s="450"/>
    </row>
    <row r="1665" spans="1:5">
      <c r="A1665" s="494" t="s">
        <v>4025</v>
      </c>
      <c r="B1665" s="446">
        <v>4.4859999999999998</v>
      </c>
      <c r="E1665" s="450"/>
    </row>
    <row r="1666" spans="1:5">
      <c r="A1666" s="494" t="s">
        <v>4026</v>
      </c>
      <c r="B1666" s="446">
        <v>4.5359999999999996</v>
      </c>
      <c r="E1666" s="450"/>
    </row>
    <row r="1667" spans="1:5">
      <c r="A1667" s="494" t="s">
        <v>4027</v>
      </c>
      <c r="B1667" s="446">
        <v>4.4470000000000001</v>
      </c>
      <c r="E1667" s="450"/>
    </row>
    <row r="1668" spans="1:5">
      <c r="A1668" s="494" t="s">
        <v>4028</v>
      </c>
      <c r="B1668" s="446">
        <v>4.4059999999999997</v>
      </c>
      <c r="E1668" s="450"/>
    </row>
    <row r="1669" spans="1:5">
      <c r="A1669" s="494" t="s">
        <v>4029</v>
      </c>
      <c r="B1669" s="446">
        <v>4.375</v>
      </c>
      <c r="E1669" s="450"/>
    </row>
    <row r="1670" spans="1:5">
      <c r="A1670" s="494" t="s">
        <v>1370</v>
      </c>
      <c r="B1670" s="446">
        <v>4.3140000000000001</v>
      </c>
      <c r="E1670" s="450"/>
    </row>
    <row r="1671" spans="1:5">
      <c r="A1671" s="494" t="s">
        <v>4030</v>
      </c>
      <c r="B1671" s="446">
        <v>4.2859999999999996</v>
      </c>
      <c r="E1671" s="450"/>
    </row>
    <row r="1672" spans="1:5">
      <c r="A1672" s="494" t="s">
        <v>4031</v>
      </c>
      <c r="B1672" s="446">
        <v>4.34</v>
      </c>
      <c r="E1672" s="450"/>
    </row>
    <row r="1673" spans="1:5">
      <c r="A1673" s="494" t="s">
        <v>1373</v>
      </c>
      <c r="B1673" s="446">
        <v>4.3410000000000002</v>
      </c>
      <c r="E1673" s="450"/>
    </row>
    <row r="1674" spans="1:5">
      <c r="A1674" s="494" t="s">
        <v>1375</v>
      </c>
      <c r="B1674" s="446">
        <v>4.3620000000000001</v>
      </c>
      <c r="E1674" s="450"/>
    </row>
    <row r="1675" spans="1:5">
      <c r="A1675" s="494" t="s">
        <v>4032</v>
      </c>
      <c r="B1675" s="446">
        <v>4.4059999999999997</v>
      </c>
      <c r="E1675" s="450"/>
    </row>
    <row r="1676" spans="1:5">
      <c r="A1676" s="494" t="s">
        <v>4033</v>
      </c>
      <c r="B1676" s="446">
        <v>4.4039999999999999</v>
      </c>
      <c r="E1676" s="450"/>
    </row>
    <row r="1677" spans="1:5">
      <c r="A1677" s="494" t="s">
        <v>4034</v>
      </c>
      <c r="B1677" s="446">
        <v>4.3890000000000002</v>
      </c>
      <c r="E1677" s="450"/>
    </row>
    <row r="1678" spans="1:5">
      <c r="A1678" s="494" t="s">
        <v>4035</v>
      </c>
      <c r="B1678" s="446">
        <v>4.4020000000000001</v>
      </c>
      <c r="E1678" s="450"/>
    </row>
    <row r="1679" spans="1:5">
      <c r="A1679" s="494" t="s">
        <v>4036</v>
      </c>
      <c r="B1679" s="446">
        <v>4.3630000000000004</v>
      </c>
      <c r="E1679" s="450"/>
    </row>
    <row r="1680" spans="1:5">
      <c r="A1680" s="494" t="s">
        <v>4037</v>
      </c>
      <c r="B1680" s="446">
        <v>4.3739999999999997</v>
      </c>
      <c r="E1680" s="450"/>
    </row>
    <row r="1681" spans="1:5">
      <c r="A1681" s="494" t="s">
        <v>4038</v>
      </c>
      <c r="B1681" s="446">
        <v>4.4640000000000004</v>
      </c>
      <c r="E1681" s="450"/>
    </row>
    <row r="1682" spans="1:5">
      <c r="A1682" s="494" t="s">
        <v>4039</v>
      </c>
      <c r="B1682" s="446">
        <v>4.4859999999999998</v>
      </c>
      <c r="E1682" s="450"/>
    </row>
    <row r="1683" spans="1:5">
      <c r="A1683" s="494" t="s">
        <v>4040</v>
      </c>
      <c r="B1683" s="446">
        <v>4.5389999999999997</v>
      </c>
      <c r="E1683" s="450"/>
    </row>
    <row r="1684" spans="1:5">
      <c r="A1684" s="494" t="s">
        <v>4041</v>
      </c>
      <c r="B1684" s="446">
        <v>4.5389999999999997</v>
      </c>
      <c r="E1684" s="450"/>
    </row>
    <row r="1685" spans="1:5">
      <c r="A1685" s="494" t="s">
        <v>4042</v>
      </c>
      <c r="B1685" s="446">
        <v>4.5439999999999996</v>
      </c>
      <c r="E1685" s="450"/>
    </row>
    <row r="1686" spans="1:5">
      <c r="A1686" s="494" t="s">
        <v>4043</v>
      </c>
      <c r="B1686" s="446">
        <v>4.5540000000000003</v>
      </c>
      <c r="E1686" s="450"/>
    </row>
    <row r="1687" spans="1:5">
      <c r="A1687" s="494" t="s">
        <v>4044</v>
      </c>
      <c r="B1687" s="446">
        <v>4.5819999999999999</v>
      </c>
      <c r="E1687" s="450"/>
    </row>
    <row r="1688" spans="1:5">
      <c r="A1688" s="494" t="s">
        <v>4045</v>
      </c>
      <c r="B1688" s="446">
        <v>4.609</v>
      </c>
      <c r="E1688" s="450"/>
    </row>
    <row r="1689" spans="1:5">
      <c r="A1689" s="494" t="s">
        <v>4046</v>
      </c>
      <c r="B1689" s="446">
        <v>4.5540000000000003</v>
      </c>
      <c r="E1689" s="450"/>
    </row>
    <row r="1690" spans="1:5">
      <c r="A1690" s="494" t="s">
        <v>4047</v>
      </c>
      <c r="B1690" s="446">
        <v>4.5090000000000003</v>
      </c>
      <c r="E1690" s="450"/>
    </row>
    <row r="1691" spans="1:5">
      <c r="A1691" s="494" t="s">
        <v>4048</v>
      </c>
      <c r="B1691" s="446">
        <v>4.4829999999999997</v>
      </c>
      <c r="E1691" s="450"/>
    </row>
    <row r="1692" spans="1:5">
      <c r="A1692" s="494" t="s">
        <v>4049</v>
      </c>
      <c r="B1692" s="446">
        <v>4.4420000000000002</v>
      </c>
      <c r="E1692" s="450"/>
    </row>
    <row r="1693" spans="1:5">
      <c r="A1693" s="494" t="s">
        <v>4050</v>
      </c>
      <c r="B1693" s="446">
        <v>4.5449999999999999</v>
      </c>
      <c r="E1693" s="450"/>
    </row>
    <row r="1694" spans="1:5">
      <c r="A1694" s="494" t="s">
        <v>4051</v>
      </c>
      <c r="B1694" s="446">
        <v>4.4779999999999998</v>
      </c>
      <c r="E1694" s="450"/>
    </row>
    <row r="1695" spans="1:5">
      <c r="A1695" s="494" t="s">
        <v>4052</v>
      </c>
      <c r="B1695" s="446">
        <v>4.5259999999999998</v>
      </c>
      <c r="E1695" s="450"/>
    </row>
    <row r="1696" spans="1:5">
      <c r="A1696" s="494" t="s">
        <v>4053</v>
      </c>
      <c r="B1696" s="446">
        <v>4.625</v>
      </c>
      <c r="E1696" s="450"/>
    </row>
    <row r="1697" spans="1:5">
      <c r="A1697" s="494" t="s">
        <v>1381</v>
      </c>
      <c r="B1697" s="446">
        <v>4.5659999999999998</v>
      </c>
      <c r="E1697" s="450"/>
    </row>
    <row r="1698" spans="1:5">
      <c r="A1698" s="494" t="s">
        <v>4054</v>
      </c>
      <c r="B1698" s="446">
        <v>4.5250000000000004</v>
      </c>
      <c r="E1698" s="450"/>
    </row>
    <row r="1699" spans="1:5">
      <c r="A1699" s="494" t="s">
        <v>4055</v>
      </c>
      <c r="B1699" s="446">
        <v>4.5220000000000002</v>
      </c>
      <c r="E1699" s="450"/>
    </row>
    <row r="1700" spans="1:5">
      <c r="A1700" s="494" t="s">
        <v>4056</v>
      </c>
      <c r="B1700" s="446">
        <v>4.4569999999999999</v>
      </c>
      <c r="E1700" s="450"/>
    </row>
    <row r="1701" spans="1:5">
      <c r="A1701" s="494" t="s">
        <v>4057</v>
      </c>
      <c r="B1701" s="446">
        <v>4.5229999999999997</v>
      </c>
      <c r="E1701" s="450"/>
    </row>
    <row r="1702" spans="1:5">
      <c r="A1702" s="494" t="s">
        <v>4058</v>
      </c>
      <c r="B1702" s="446">
        <v>4.55</v>
      </c>
      <c r="E1702" s="450"/>
    </row>
    <row r="1703" spans="1:5">
      <c r="A1703" s="494" t="s">
        <v>4059</v>
      </c>
      <c r="B1703" s="446">
        <v>4.5940000000000003</v>
      </c>
      <c r="E1703" s="450"/>
    </row>
    <row r="1704" spans="1:5">
      <c r="A1704" s="494" t="s">
        <v>1383</v>
      </c>
      <c r="B1704" s="446">
        <v>4.556</v>
      </c>
      <c r="E1704" s="450"/>
    </row>
    <row r="1705" spans="1:5">
      <c r="A1705" s="494" t="s">
        <v>4060</v>
      </c>
      <c r="B1705" s="446">
        <v>4.4710000000000001</v>
      </c>
      <c r="E1705" s="450"/>
    </row>
    <row r="1706" spans="1:5">
      <c r="A1706" s="494" t="s">
        <v>4061</v>
      </c>
      <c r="B1706" s="446">
        <v>4.5389999999999997</v>
      </c>
      <c r="E1706" s="450"/>
    </row>
    <row r="1707" spans="1:5">
      <c r="A1707" s="494" t="s">
        <v>4062</v>
      </c>
      <c r="B1707" s="446">
        <v>4.5410000000000004</v>
      </c>
      <c r="E1707" s="450"/>
    </row>
    <row r="1708" spans="1:5">
      <c r="A1708" s="494" t="s">
        <v>4063</v>
      </c>
      <c r="B1708" s="446">
        <v>4.4359999999999999</v>
      </c>
      <c r="E1708" s="450"/>
    </row>
    <row r="1709" spans="1:5">
      <c r="A1709" s="494" t="s">
        <v>4064</v>
      </c>
      <c r="B1709" s="446">
        <v>4.3659999999999997</v>
      </c>
      <c r="E1709" s="450"/>
    </row>
    <row r="1710" spans="1:5">
      <c r="A1710" s="494" t="s">
        <v>4065</v>
      </c>
      <c r="B1710" s="446">
        <v>4.4249999999999998</v>
      </c>
      <c r="E1710" s="450"/>
    </row>
    <row r="1711" spans="1:5">
      <c r="A1711" s="494" t="s">
        <v>4066</v>
      </c>
      <c r="B1711" s="446">
        <v>4.4050000000000002</v>
      </c>
      <c r="E1711" s="450"/>
    </row>
    <row r="1712" spans="1:5">
      <c r="A1712" s="494" t="s">
        <v>4067</v>
      </c>
      <c r="B1712" s="446">
        <v>4.3920000000000003</v>
      </c>
      <c r="E1712" s="450"/>
    </row>
    <row r="1713" spans="1:5">
      <c r="A1713" s="494" t="s">
        <v>4068</v>
      </c>
      <c r="B1713" s="446">
        <v>4.3559999999999999</v>
      </c>
      <c r="E1713" s="450"/>
    </row>
    <row r="1714" spans="1:5">
      <c r="A1714" s="494" t="s">
        <v>4069</v>
      </c>
      <c r="B1714" s="446">
        <v>4.4459999999999997</v>
      </c>
      <c r="E1714" s="450"/>
    </row>
    <row r="1715" spans="1:5">
      <c r="A1715" s="494" t="s">
        <v>4070</v>
      </c>
      <c r="B1715" s="446">
        <v>4.4139999999999997</v>
      </c>
      <c r="E1715" s="450"/>
    </row>
    <row r="1716" spans="1:5">
      <c r="A1716" s="494" t="s">
        <v>4071</v>
      </c>
      <c r="B1716" s="446">
        <v>4.4169999999999998</v>
      </c>
      <c r="E1716" s="450"/>
    </row>
    <row r="1717" spans="1:5">
      <c r="A1717" s="494" t="s">
        <v>4072</v>
      </c>
      <c r="B1717" s="446">
        <v>4.4470000000000001</v>
      </c>
      <c r="E1717" s="450"/>
    </row>
    <row r="1718" spans="1:5">
      <c r="A1718" s="494" t="s">
        <v>4073</v>
      </c>
      <c r="B1718" s="446">
        <v>4.4859999999999998</v>
      </c>
      <c r="E1718" s="450"/>
    </row>
    <row r="1719" spans="1:5">
      <c r="A1719" s="494" t="s">
        <v>4074</v>
      </c>
      <c r="B1719" s="446">
        <v>4.5190000000000001</v>
      </c>
      <c r="E1719" s="450"/>
    </row>
    <row r="1720" spans="1:5">
      <c r="A1720" s="494" t="s">
        <v>4075</v>
      </c>
      <c r="B1720" s="446">
        <v>4.5540000000000003</v>
      </c>
      <c r="E1720" s="450"/>
    </row>
    <row r="1721" spans="1:5">
      <c r="A1721" s="494" t="s">
        <v>4076</v>
      </c>
      <c r="B1721" s="446">
        <v>4.593</v>
      </c>
      <c r="E1721" s="450"/>
    </row>
    <row r="1722" spans="1:5">
      <c r="A1722" s="494" t="s">
        <v>4077</v>
      </c>
      <c r="B1722" s="446">
        <v>4.5970000000000004</v>
      </c>
      <c r="E1722" s="450"/>
    </row>
    <row r="1723" spans="1:5">
      <c r="A1723" s="494" t="s">
        <v>4078</v>
      </c>
      <c r="B1723" s="446">
        <v>4.5359999999999996</v>
      </c>
      <c r="E1723" s="450"/>
    </row>
    <row r="1724" spans="1:5">
      <c r="A1724" s="494" t="s">
        <v>4079</v>
      </c>
      <c r="B1724" s="446">
        <v>4.6079999999999997</v>
      </c>
      <c r="E1724" s="450"/>
    </row>
    <row r="1725" spans="1:5">
      <c r="A1725" s="494" t="s">
        <v>4080</v>
      </c>
      <c r="B1725" s="446">
        <v>4.5970000000000004</v>
      </c>
      <c r="E1725" s="450"/>
    </row>
    <row r="1726" spans="1:5">
      <c r="A1726" s="494" t="s">
        <v>4081</v>
      </c>
      <c r="B1726" s="446">
        <v>4.5629999999999997</v>
      </c>
      <c r="E1726" s="450"/>
    </row>
    <row r="1727" spans="1:5">
      <c r="A1727" s="494" t="s">
        <v>4082</v>
      </c>
      <c r="B1727" s="446">
        <v>4.53</v>
      </c>
      <c r="E1727" s="450"/>
    </row>
    <row r="1728" spans="1:5">
      <c r="A1728" s="494" t="s">
        <v>4083</v>
      </c>
      <c r="B1728" s="446">
        <v>4.5279999999999996</v>
      </c>
      <c r="E1728" s="450"/>
    </row>
    <row r="1729" spans="1:5">
      <c r="A1729" s="494" t="s">
        <v>4084</v>
      </c>
      <c r="B1729" s="446">
        <v>4.6459999999999999</v>
      </c>
      <c r="E1729" s="450"/>
    </row>
    <row r="1730" spans="1:5">
      <c r="A1730" s="494" t="s">
        <v>4085</v>
      </c>
      <c r="B1730" s="446">
        <v>4.6369999999999996</v>
      </c>
      <c r="E1730" s="450"/>
    </row>
    <row r="1731" spans="1:5">
      <c r="A1731" s="494" t="s">
        <v>4086</v>
      </c>
      <c r="B1731" s="446">
        <v>4.6130000000000004</v>
      </c>
      <c r="E1731" s="450"/>
    </row>
    <row r="1732" spans="1:5">
      <c r="A1732" s="494" t="s">
        <v>4087</v>
      </c>
      <c r="B1732" s="446">
        <v>4.6150000000000002</v>
      </c>
      <c r="E1732" s="450"/>
    </row>
    <row r="1733" spans="1:5">
      <c r="A1733" s="494" t="s">
        <v>4088</v>
      </c>
      <c r="B1733" s="446">
        <v>4.524</v>
      </c>
      <c r="E1733" s="450"/>
    </row>
    <row r="1734" spans="1:5">
      <c r="A1734" s="494" t="s">
        <v>4089</v>
      </c>
      <c r="B1734" s="446">
        <v>4.4909999999999997</v>
      </c>
      <c r="E1734" s="450"/>
    </row>
    <row r="1735" spans="1:5">
      <c r="A1735" s="494" t="s">
        <v>4090</v>
      </c>
      <c r="B1735" s="446">
        <v>4.5629999999999997</v>
      </c>
      <c r="E1735" s="450"/>
    </row>
    <row r="1736" spans="1:5">
      <c r="A1736" s="494" t="s">
        <v>4091</v>
      </c>
      <c r="B1736" s="446">
        <v>4.5910000000000002</v>
      </c>
      <c r="E1736" s="450"/>
    </row>
    <row r="1737" spans="1:5">
      <c r="A1737" s="494" t="s">
        <v>4092</v>
      </c>
      <c r="B1737" s="446">
        <v>4.609</v>
      </c>
      <c r="E1737" s="450"/>
    </row>
    <row r="1738" spans="1:5">
      <c r="A1738" s="494" t="s">
        <v>4093</v>
      </c>
      <c r="B1738" s="446">
        <v>4.6239999999999997</v>
      </c>
      <c r="E1738" s="450"/>
    </row>
    <row r="1739" spans="1:5">
      <c r="A1739" s="494" t="s">
        <v>4094</v>
      </c>
      <c r="B1739" s="446">
        <v>4.6050000000000004</v>
      </c>
      <c r="E1739" s="450"/>
    </row>
    <row r="1740" spans="1:5">
      <c r="A1740" s="494" t="s">
        <v>4095</v>
      </c>
      <c r="B1740" s="446">
        <v>4.6239999999999997</v>
      </c>
      <c r="E1740" s="450"/>
    </row>
    <row r="1741" spans="1:5">
      <c r="A1741" s="494" t="s">
        <v>4096</v>
      </c>
      <c r="B1741" s="446">
        <v>4.673</v>
      </c>
      <c r="E1741" s="450"/>
    </row>
    <row r="1742" spans="1:5">
      <c r="A1742" s="494" t="s">
        <v>4097</v>
      </c>
      <c r="B1742" s="446">
        <v>4.7380000000000004</v>
      </c>
      <c r="E1742" s="450"/>
    </row>
    <row r="1743" spans="1:5">
      <c r="A1743" s="494" t="s">
        <v>4098</v>
      </c>
      <c r="B1743" s="446">
        <v>4.6260000000000003</v>
      </c>
      <c r="E1743" s="450"/>
    </row>
    <row r="1744" spans="1:5">
      <c r="A1744" s="494" t="s">
        <v>4099</v>
      </c>
      <c r="B1744" s="446">
        <v>4.6509999999999998</v>
      </c>
      <c r="E1744" s="450"/>
    </row>
    <row r="1745" spans="1:5">
      <c r="A1745" s="494" t="s">
        <v>4100</v>
      </c>
      <c r="B1745" s="446">
        <v>4.6879999999999997</v>
      </c>
      <c r="E1745" s="450"/>
    </row>
    <row r="1746" spans="1:5">
      <c r="A1746" s="494" t="s">
        <v>4101</v>
      </c>
      <c r="B1746" s="446">
        <v>4.641</v>
      </c>
      <c r="E1746" s="450"/>
    </row>
    <row r="1747" spans="1:5">
      <c r="A1747" s="494" t="s">
        <v>4102</v>
      </c>
      <c r="B1747" s="446">
        <v>4.6890000000000001</v>
      </c>
      <c r="E1747" s="450"/>
    </row>
    <row r="1748" spans="1:5">
      <c r="A1748" s="494" t="s">
        <v>4103</v>
      </c>
      <c r="B1748" s="446">
        <v>4.7290000000000001</v>
      </c>
      <c r="E1748" s="450"/>
    </row>
    <row r="1749" spans="1:5">
      <c r="A1749" s="494" t="s">
        <v>4104</v>
      </c>
      <c r="B1749" s="446">
        <v>4.8250000000000002</v>
      </c>
      <c r="E1749" s="450"/>
    </row>
    <row r="1750" spans="1:5">
      <c r="A1750" s="494" t="s">
        <v>4105</v>
      </c>
      <c r="B1750" s="446">
        <v>4.7880000000000003</v>
      </c>
      <c r="E1750" s="450"/>
    </row>
    <row r="1751" spans="1:5">
      <c r="A1751" s="494" t="s">
        <v>4106</v>
      </c>
      <c r="B1751" s="446">
        <v>4.835</v>
      </c>
      <c r="E1751" s="450"/>
    </row>
    <row r="1752" spans="1:5">
      <c r="A1752" s="494" t="s">
        <v>4107</v>
      </c>
      <c r="B1752" s="446">
        <v>4.9210000000000003</v>
      </c>
      <c r="E1752" s="450"/>
    </row>
    <row r="1753" spans="1:5">
      <c r="A1753" s="494" t="s">
        <v>4108</v>
      </c>
      <c r="B1753" s="446">
        <v>4.8479999999999999</v>
      </c>
      <c r="E1753" s="450"/>
    </row>
    <row r="1754" spans="1:5">
      <c r="A1754" s="494" t="s">
        <v>4109</v>
      </c>
      <c r="B1754" s="446">
        <v>4.8869999999999996</v>
      </c>
      <c r="E1754" s="450"/>
    </row>
    <row r="1755" spans="1:5">
      <c r="A1755" s="494" t="s">
        <v>4110</v>
      </c>
      <c r="B1755" s="446">
        <v>4.8360000000000003</v>
      </c>
      <c r="E1755" s="450"/>
    </row>
    <row r="1756" spans="1:5">
      <c r="A1756" s="494" t="s">
        <v>4111</v>
      </c>
      <c r="B1756" s="446">
        <v>4.835</v>
      </c>
      <c r="E1756" s="450"/>
    </row>
    <row r="1757" spans="1:5">
      <c r="A1757" s="494" t="s">
        <v>4112</v>
      </c>
      <c r="B1757" s="446">
        <v>4.7370000000000001</v>
      </c>
      <c r="E1757" s="450"/>
    </row>
    <row r="1758" spans="1:5">
      <c r="A1758" s="494" t="s">
        <v>4113</v>
      </c>
      <c r="B1758" s="446">
        <v>4.8499999999999996</v>
      </c>
      <c r="E1758" s="450"/>
    </row>
    <row r="1759" spans="1:5">
      <c r="A1759" s="494" t="s">
        <v>4114</v>
      </c>
      <c r="B1759" s="446">
        <v>4.9180000000000001</v>
      </c>
      <c r="E1759" s="450"/>
    </row>
    <row r="1760" spans="1:5">
      <c r="A1760" s="494" t="s">
        <v>4115</v>
      </c>
      <c r="B1760" s="446">
        <v>4.9809999999999999</v>
      </c>
      <c r="E1760" s="450"/>
    </row>
    <row r="1761" spans="1:5">
      <c r="A1761" s="494" t="s">
        <v>4116</v>
      </c>
      <c r="B1761" s="446">
        <v>5.0170000000000003</v>
      </c>
      <c r="E1761" s="450"/>
    </row>
    <row r="1762" spans="1:5">
      <c r="A1762" s="494" t="s">
        <v>4117</v>
      </c>
      <c r="B1762" s="446">
        <v>4.9870000000000001</v>
      </c>
      <c r="E1762" s="450"/>
    </row>
    <row r="1763" spans="1:5">
      <c r="A1763" s="494" t="s">
        <v>4118</v>
      </c>
      <c r="B1763" s="446">
        <v>5.0389999999999997</v>
      </c>
      <c r="E1763" s="450"/>
    </row>
    <row r="1764" spans="1:5">
      <c r="A1764" s="494" t="s">
        <v>4119</v>
      </c>
      <c r="B1764" s="446">
        <v>4.9390000000000001</v>
      </c>
      <c r="E1764" s="450"/>
    </row>
    <row r="1765" spans="1:5">
      <c r="A1765" s="494" t="s">
        <v>4120</v>
      </c>
      <c r="B1765" s="446">
        <v>4.8849999999999998</v>
      </c>
      <c r="E1765" s="450"/>
    </row>
    <row r="1766" spans="1:5">
      <c r="A1766" s="494" t="s">
        <v>4121</v>
      </c>
      <c r="B1766" s="446">
        <v>4.9889999999999999</v>
      </c>
      <c r="E1766" s="450"/>
    </row>
    <row r="1767" spans="1:5">
      <c r="A1767" s="494" t="s">
        <v>4122</v>
      </c>
      <c r="B1767" s="446">
        <v>5.08</v>
      </c>
      <c r="E1767" s="450"/>
    </row>
    <row r="1768" spans="1:5">
      <c r="A1768" s="494" t="s">
        <v>4123</v>
      </c>
      <c r="B1768" s="446">
        <v>5.0350000000000001</v>
      </c>
      <c r="E1768" s="450"/>
    </row>
    <row r="1769" spans="1:5">
      <c r="A1769" s="494" t="s">
        <v>4124</v>
      </c>
      <c r="B1769" s="446">
        <v>5.0949999999999998</v>
      </c>
      <c r="E1769" s="450"/>
    </row>
    <row r="1770" spans="1:5">
      <c r="A1770" s="494" t="s">
        <v>4125</v>
      </c>
      <c r="B1770" s="446">
        <v>4.9619999999999997</v>
      </c>
      <c r="E1770" s="450"/>
    </row>
    <row r="1771" spans="1:5">
      <c r="A1771" s="494" t="s">
        <v>4126</v>
      </c>
      <c r="B1771" s="446">
        <v>4.9009999999999998</v>
      </c>
      <c r="E1771" s="450"/>
    </row>
    <row r="1772" spans="1:5">
      <c r="A1772" s="494" t="s">
        <v>4127</v>
      </c>
      <c r="B1772" s="446">
        <v>4.867</v>
      </c>
      <c r="E1772" s="450"/>
    </row>
    <row r="1773" spans="1:5">
      <c r="A1773" s="494" t="s">
        <v>4128</v>
      </c>
      <c r="B1773" s="446">
        <v>4.9749999999999996</v>
      </c>
      <c r="E1773" s="450"/>
    </row>
    <row r="1774" spans="1:5">
      <c r="A1774" s="494" t="s">
        <v>4129</v>
      </c>
      <c r="B1774" s="446">
        <v>4.8570000000000002</v>
      </c>
      <c r="E1774" s="450"/>
    </row>
    <row r="1775" spans="1:5">
      <c r="A1775" s="494" t="s">
        <v>4130</v>
      </c>
      <c r="B1775" s="446">
        <v>4.9880000000000004</v>
      </c>
      <c r="E1775" s="450"/>
    </row>
    <row r="1776" spans="1:5">
      <c r="A1776" s="494" t="s">
        <v>4131</v>
      </c>
      <c r="B1776" s="446">
        <v>5.0220000000000002</v>
      </c>
      <c r="E1776" s="450"/>
    </row>
    <row r="1777" spans="1:5">
      <c r="A1777" s="494" t="s">
        <v>4132</v>
      </c>
      <c r="B1777" s="446">
        <v>5.0190000000000001</v>
      </c>
      <c r="E1777" s="450"/>
    </row>
    <row r="1778" spans="1:5">
      <c r="A1778" s="494" t="s">
        <v>4133</v>
      </c>
      <c r="B1778" s="446">
        <v>5.0190000000000001</v>
      </c>
      <c r="E1778" s="450"/>
    </row>
    <row r="1779" spans="1:5">
      <c r="A1779" s="494" t="s">
        <v>4134</v>
      </c>
      <c r="B1779" s="446">
        <v>5.0750000000000002</v>
      </c>
      <c r="E1779" s="450"/>
    </row>
    <row r="1780" spans="1:5">
      <c r="A1780" s="494" t="s">
        <v>4135</v>
      </c>
      <c r="B1780" s="446">
        <v>5.0590000000000002</v>
      </c>
      <c r="E1780" s="450"/>
    </row>
    <row r="1781" spans="1:5">
      <c r="A1781" s="494" t="s">
        <v>4136</v>
      </c>
      <c r="B1781" s="446">
        <v>5.0119999999999996</v>
      </c>
      <c r="E1781" s="450"/>
    </row>
    <row r="1782" spans="1:5">
      <c r="A1782" s="494" t="s">
        <v>4137</v>
      </c>
      <c r="B1782" s="446">
        <v>5.0069999999999997</v>
      </c>
      <c r="E1782" s="450"/>
    </row>
    <row r="1783" spans="1:5">
      <c r="A1783" s="494" t="s">
        <v>4138</v>
      </c>
      <c r="B1783" s="446">
        <v>5.0430000000000001</v>
      </c>
      <c r="E1783" s="450"/>
    </row>
    <row r="1784" spans="1:5">
      <c r="A1784" s="494" t="s">
        <v>4139</v>
      </c>
      <c r="B1784" s="446">
        <v>5.1529999999999996</v>
      </c>
      <c r="E1784" s="450"/>
    </row>
    <row r="1785" spans="1:5">
      <c r="A1785" s="494" t="s">
        <v>4140</v>
      </c>
      <c r="B1785" s="446">
        <v>5.109</v>
      </c>
      <c r="E1785" s="450"/>
    </row>
    <row r="1786" spans="1:5">
      <c r="A1786" s="494" t="s">
        <v>4141</v>
      </c>
      <c r="B1786" s="446">
        <v>5.1619999999999999</v>
      </c>
      <c r="E1786" s="450"/>
    </row>
    <row r="1787" spans="1:5">
      <c r="A1787" s="494" t="s">
        <v>4142</v>
      </c>
      <c r="B1787" s="446">
        <v>5.2640000000000002</v>
      </c>
      <c r="E1787" s="450"/>
    </row>
    <row r="1788" spans="1:5">
      <c r="A1788" s="494" t="s">
        <v>4143</v>
      </c>
      <c r="B1788" s="446">
        <v>5.3259999999999996</v>
      </c>
      <c r="E1788" s="450"/>
    </row>
    <row r="1789" spans="1:5">
      <c r="A1789" s="494" t="s">
        <v>4144</v>
      </c>
      <c r="B1789" s="446">
        <v>5.1539999999999999</v>
      </c>
      <c r="E1789" s="450"/>
    </row>
    <row r="1790" spans="1:5">
      <c r="A1790" s="494" t="s">
        <v>4145</v>
      </c>
      <c r="B1790" s="446">
        <v>5.1859999999999999</v>
      </c>
      <c r="E1790" s="450"/>
    </row>
    <row r="1791" spans="1:5">
      <c r="A1791" s="494" t="s">
        <v>4146</v>
      </c>
      <c r="B1791" s="446">
        <v>5.2290000000000001</v>
      </c>
      <c r="E1791" s="450"/>
    </row>
    <row r="1792" spans="1:5">
      <c r="A1792" s="494" t="s">
        <v>4147</v>
      </c>
      <c r="B1792" s="446">
        <v>5.31</v>
      </c>
      <c r="E1792" s="450"/>
    </row>
    <row r="1793" spans="1:5">
      <c r="A1793" s="494" t="s">
        <v>4148</v>
      </c>
      <c r="B1793" s="446">
        <v>5.3780000000000001</v>
      </c>
      <c r="E1793" s="450"/>
    </row>
    <row r="1794" spans="1:5">
      <c r="A1794" s="494" t="s">
        <v>4149</v>
      </c>
      <c r="B1794" s="446">
        <v>5.4640000000000004</v>
      </c>
      <c r="E1794" s="450"/>
    </row>
    <row r="1795" spans="1:5">
      <c r="A1795" s="494" t="s">
        <v>4150</v>
      </c>
      <c r="B1795" s="446">
        <v>5.4189999999999996</v>
      </c>
      <c r="E1795" s="450"/>
    </row>
    <row r="1796" spans="1:5">
      <c r="A1796" s="494" t="s">
        <v>4151</v>
      </c>
      <c r="B1796" s="446">
        <v>5.4859999999999998</v>
      </c>
      <c r="E1796" s="450"/>
    </row>
    <row r="1797" spans="1:5">
      <c r="A1797" s="494" t="s">
        <v>4152</v>
      </c>
      <c r="B1797" s="446">
        <v>5.49</v>
      </c>
      <c r="E1797" s="450"/>
    </row>
    <row r="1798" spans="1:5">
      <c r="A1798" s="494" t="s">
        <v>4153</v>
      </c>
      <c r="B1798" s="446">
        <v>5.37</v>
      </c>
      <c r="E1798" s="450"/>
    </row>
    <row r="1799" spans="1:5">
      <c r="A1799" s="494" t="s">
        <v>4154</v>
      </c>
      <c r="B1799" s="446">
        <v>5.266</v>
      </c>
      <c r="E1799" s="450"/>
    </row>
    <row r="1800" spans="1:5">
      <c r="A1800" s="494" t="s">
        <v>4155</v>
      </c>
      <c r="B1800" s="446">
        <v>5.3940000000000001</v>
      </c>
      <c r="E1800" s="450"/>
    </row>
    <row r="1801" spans="1:5">
      <c r="A1801" s="494" t="s">
        <v>4156</v>
      </c>
      <c r="B1801" s="446">
        <v>5.5019999999999998</v>
      </c>
      <c r="E1801" s="450"/>
    </row>
    <row r="1802" spans="1:5">
      <c r="A1802" s="494" t="s">
        <v>4157</v>
      </c>
      <c r="B1802" s="446">
        <v>5.3330000000000002</v>
      </c>
      <c r="E1802" s="450"/>
    </row>
    <row r="1803" spans="1:5">
      <c r="A1803" s="494" t="s">
        <v>4158</v>
      </c>
      <c r="B1803" s="446">
        <v>5.319</v>
      </c>
      <c r="E1803" s="450"/>
    </row>
    <row r="1804" spans="1:5">
      <c r="A1804" s="494" t="s">
        <v>4159</v>
      </c>
      <c r="B1804" s="446">
        <v>5.5410000000000004</v>
      </c>
      <c r="E1804" s="450"/>
    </row>
    <row r="1805" spans="1:5">
      <c r="A1805" s="494" t="s">
        <v>4160</v>
      </c>
      <c r="B1805" s="446">
        <v>5.601</v>
      </c>
      <c r="E1805" s="450"/>
    </row>
    <row r="1806" spans="1:5">
      <c r="A1806" s="494" t="s">
        <v>4161</v>
      </c>
      <c r="B1806" s="446">
        <v>5.5140000000000002</v>
      </c>
      <c r="E1806" s="450"/>
    </row>
    <row r="1807" spans="1:5">
      <c r="A1807" s="494" t="s">
        <v>4162</v>
      </c>
      <c r="B1807" s="446">
        <v>5.4729999999999999</v>
      </c>
      <c r="E1807" s="450"/>
    </row>
    <row r="1808" spans="1:5">
      <c r="A1808" s="494" t="s">
        <v>4163</v>
      </c>
      <c r="B1808" s="446">
        <v>5.4749999999999996</v>
      </c>
      <c r="E1808" s="450"/>
    </row>
    <row r="1809" spans="1:5">
      <c r="A1809" s="494" t="s">
        <v>4164</v>
      </c>
      <c r="B1809" s="446">
        <v>5.4210000000000003</v>
      </c>
      <c r="E1809" s="450"/>
    </row>
    <row r="1810" spans="1:5">
      <c r="A1810" s="494" t="s">
        <v>4165</v>
      </c>
      <c r="B1810" s="446">
        <v>5.3140000000000001</v>
      </c>
      <c r="E1810" s="450"/>
    </row>
    <row r="1811" spans="1:5">
      <c r="A1811" s="494" t="s">
        <v>4166</v>
      </c>
      <c r="B1811" s="446">
        <v>5.41</v>
      </c>
      <c r="E1811" s="450"/>
    </row>
    <row r="1812" spans="1:5">
      <c r="A1812" s="494" t="s">
        <v>4167</v>
      </c>
      <c r="B1812" s="446">
        <v>5.3949999999999996</v>
      </c>
      <c r="E1812" s="450"/>
    </row>
    <row r="1813" spans="1:5">
      <c r="A1813" s="494" t="s">
        <v>4168</v>
      </c>
      <c r="B1813" s="446">
        <v>5.3250000000000002</v>
      </c>
      <c r="E1813" s="450"/>
    </row>
    <row r="1814" spans="1:5">
      <c r="A1814" s="494" t="s">
        <v>4169</v>
      </c>
      <c r="B1814" s="446">
        <v>5.3109999999999999</v>
      </c>
      <c r="E1814" s="450"/>
    </row>
    <row r="1815" spans="1:5">
      <c r="A1815" s="494" t="s">
        <v>4170</v>
      </c>
      <c r="B1815" s="446">
        <v>5.3220000000000001</v>
      </c>
      <c r="E1815" s="450"/>
    </row>
    <row r="1816" spans="1:5">
      <c r="A1816" s="494" t="s">
        <v>4171</v>
      </c>
      <c r="B1816" s="446">
        <v>5.4020000000000001</v>
      </c>
      <c r="E1816" s="450"/>
    </row>
    <row r="1817" spans="1:5">
      <c r="A1817" s="494" t="s">
        <v>4172</v>
      </c>
      <c r="B1817" s="446">
        <v>5.4210000000000003</v>
      </c>
      <c r="E1817" s="450"/>
    </row>
    <row r="1818" spans="1:5">
      <c r="A1818" s="494" t="s">
        <v>4173</v>
      </c>
      <c r="B1818" s="446">
        <v>5.5419999999999998</v>
      </c>
      <c r="E1818" s="450"/>
    </row>
    <row r="1819" spans="1:5">
      <c r="A1819" s="494" t="s">
        <v>4174</v>
      </c>
      <c r="B1819" s="446">
        <v>5.5609999999999999</v>
      </c>
      <c r="E1819" s="450"/>
    </row>
    <row r="1820" spans="1:5">
      <c r="A1820" s="494" t="s">
        <v>4175</v>
      </c>
      <c r="B1820" s="446">
        <v>5.4859999999999998</v>
      </c>
      <c r="E1820" s="450"/>
    </row>
    <row r="1821" spans="1:5">
      <c r="A1821" s="494" t="s">
        <v>4176</v>
      </c>
      <c r="B1821" s="446">
        <v>5.5419999999999998</v>
      </c>
      <c r="E1821" s="450"/>
    </row>
    <row r="1822" spans="1:5">
      <c r="A1822" s="494" t="s">
        <v>4177</v>
      </c>
      <c r="B1822" s="446">
        <v>5.5519999999999996</v>
      </c>
      <c r="E1822" s="450"/>
    </row>
    <row r="1823" spans="1:5">
      <c r="A1823" s="494" t="s">
        <v>4178</v>
      </c>
      <c r="B1823" s="446">
        <v>5.6070000000000002</v>
      </c>
      <c r="E1823" s="450"/>
    </row>
    <row r="1824" spans="1:5">
      <c r="A1824" s="494" t="s">
        <v>4179</v>
      </c>
      <c r="B1824" s="446">
        <v>5.58</v>
      </c>
      <c r="E1824" s="450"/>
    </row>
    <row r="1825" spans="1:5">
      <c r="A1825" s="494" t="s">
        <v>4180</v>
      </c>
      <c r="B1825" s="446">
        <v>5.6260000000000003</v>
      </c>
      <c r="E1825" s="450"/>
    </row>
    <row r="1826" spans="1:5">
      <c r="A1826" s="494" t="s">
        <v>4181</v>
      </c>
      <c r="B1826" s="446">
        <v>5.6139999999999999</v>
      </c>
      <c r="E1826" s="450"/>
    </row>
    <row r="1827" spans="1:5">
      <c r="A1827" s="494" t="s">
        <v>4182</v>
      </c>
      <c r="B1827" s="446">
        <v>5.5730000000000004</v>
      </c>
      <c r="E1827" s="450"/>
    </row>
    <row r="1828" spans="1:5">
      <c r="A1828" s="494" t="s">
        <v>4183</v>
      </c>
      <c r="B1828" s="446">
        <v>5.6520000000000001</v>
      </c>
      <c r="E1828" s="450"/>
    </row>
    <row r="1829" spans="1:5">
      <c r="A1829" s="494" t="s">
        <v>4184</v>
      </c>
      <c r="B1829" s="446">
        <v>5.649</v>
      </c>
      <c r="E1829" s="450"/>
    </row>
    <row r="1830" spans="1:5">
      <c r="A1830" s="494" t="s">
        <v>4185</v>
      </c>
      <c r="B1830" s="446">
        <v>5.7</v>
      </c>
      <c r="E1830" s="450"/>
    </row>
    <row r="1831" spans="1:5">
      <c r="A1831" s="494" t="s">
        <v>4186</v>
      </c>
      <c r="B1831" s="446">
        <v>5.6719999999999997</v>
      </c>
      <c r="E1831" s="450"/>
    </row>
    <row r="1832" spans="1:5">
      <c r="A1832" s="494" t="s">
        <v>4187</v>
      </c>
      <c r="B1832" s="446">
        <v>5.665</v>
      </c>
      <c r="E1832" s="450"/>
    </row>
    <row r="1833" spans="1:5">
      <c r="A1833" s="494" t="s">
        <v>4188</v>
      </c>
      <c r="B1833" s="446">
        <v>5.7889999999999997</v>
      </c>
      <c r="E1833" s="450"/>
    </row>
    <row r="1834" spans="1:5">
      <c r="A1834" s="494" t="s">
        <v>4189</v>
      </c>
      <c r="B1834" s="446">
        <v>5.7220000000000004</v>
      </c>
      <c r="E1834" s="450"/>
    </row>
    <row r="1835" spans="1:5">
      <c r="A1835" s="494" t="s">
        <v>4190</v>
      </c>
      <c r="B1835" s="446">
        <v>5.6769999999999996</v>
      </c>
      <c r="E1835" s="450"/>
    </row>
    <row r="1836" spans="1:5">
      <c r="A1836" s="494" t="s">
        <v>4191</v>
      </c>
      <c r="B1836" s="446">
        <v>5.7039999999999997</v>
      </c>
      <c r="E1836" s="450"/>
    </row>
    <row r="1837" spans="1:5">
      <c r="A1837" s="494" t="s">
        <v>4192</v>
      </c>
      <c r="B1837" s="446">
        <v>5.7590000000000003</v>
      </c>
      <c r="E1837" s="450"/>
    </row>
    <row r="1838" spans="1:5">
      <c r="A1838" s="494" t="s">
        <v>4193</v>
      </c>
      <c r="B1838" s="446">
        <v>5.843</v>
      </c>
      <c r="E1838" s="450"/>
    </row>
    <row r="1839" spans="1:5">
      <c r="A1839" s="494" t="s">
        <v>4193</v>
      </c>
      <c r="B1839" s="446">
        <v>5.843</v>
      </c>
      <c r="E1839" s="450"/>
    </row>
    <row r="1840" spans="1:5">
      <c r="A1840" s="494" t="s">
        <v>4194</v>
      </c>
      <c r="B1840" s="446">
        <v>5.7750000000000004</v>
      </c>
      <c r="E1840" s="450"/>
    </row>
    <row r="1841" spans="1:5">
      <c r="A1841" s="494" t="s">
        <v>4195</v>
      </c>
      <c r="B1841" s="446">
        <v>5.8339999999999996</v>
      </c>
      <c r="E1841" s="450"/>
    </row>
    <row r="1842" spans="1:5">
      <c r="A1842" s="494" t="s">
        <v>4196</v>
      </c>
      <c r="B1842" s="446">
        <v>5.8920000000000003</v>
      </c>
      <c r="E1842" s="450"/>
    </row>
    <row r="1843" spans="1:5">
      <c r="A1843" s="494" t="s">
        <v>4197</v>
      </c>
      <c r="B1843" s="446">
        <v>5.88</v>
      </c>
      <c r="E1843" s="450"/>
    </row>
    <row r="1844" spans="1:5">
      <c r="A1844" s="494" t="s">
        <v>4198</v>
      </c>
      <c r="B1844" s="446">
        <v>5.7480000000000002</v>
      </c>
      <c r="E1844" s="450"/>
    </row>
    <row r="1845" spans="1:5">
      <c r="A1845" s="494" t="s">
        <v>4199</v>
      </c>
      <c r="B1845" s="446">
        <v>5.68</v>
      </c>
      <c r="E1845" s="450"/>
    </row>
    <row r="1846" spans="1:5">
      <c r="A1846" s="494" t="s">
        <v>4200</v>
      </c>
      <c r="B1846" s="446">
        <v>5.7220000000000004</v>
      </c>
      <c r="E1846" s="450"/>
    </row>
    <row r="1847" spans="1:5">
      <c r="A1847" s="494" t="s">
        <v>4201</v>
      </c>
      <c r="B1847" s="446">
        <v>5.7729999999999997</v>
      </c>
      <c r="E1847" s="450"/>
    </row>
    <row r="1848" spans="1:5">
      <c r="A1848" s="494" t="s">
        <v>4202</v>
      </c>
      <c r="B1848" s="446">
        <v>5.8040000000000003</v>
      </c>
      <c r="E1848" s="450"/>
    </row>
    <row r="1849" spans="1:5">
      <c r="A1849" s="494" t="s">
        <v>4203</v>
      </c>
      <c r="B1849" s="446">
        <v>5.806</v>
      </c>
      <c r="E1849" s="450"/>
    </row>
    <row r="1850" spans="1:5">
      <c r="A1850" s="494" t="s">
        <v>4204</v>
      </c>
      <c r="B1850" s="446">
        <v>5.8630000000000004</v>
      </c>
      <c r="E1850" s="450"/>
    </row>
    <row r="1851" spans="1:5">
      <c r="A1851" s="494" t="s">
        <v>4205</v>
      </c>
      <c r="B1851" s="446">
        <v>5.7489999999999997</v>
      </c>
      <c r="E1851" s="450"/>
    </row>
    <row r="1852" spans="1:5">
      <c r="A1852" s="494" t="s">
        <v>4206</v>
      </c>
      <c r="B1852" s="446">
        <v>5.7779999999999996</v>
      </c>
      <c r="E1852" s="450"/>
    </row>
    <row r="1853" spans="1:5">
      <c r="A1853" s="494" t="s">
        <v>4207</v>
      </c>
      <c r="B1853" s="446">
        <v>5.7110000000000003</v>
      </c>
      <c r="E1853" s="450"/>
    </row>
    <row r="1854" spans="1:5">
      <c r="A1854" s="494" t="s">
        <v>4208</v>
      </c>
      <c r="B1854" s="446">
        <v>5.6829999999999998</v>
      </c>
      <c r="E1854" s="450"/>
    </row>
    <row r="1855" spans="1:5">
      <c r="A1855" s="494" t="s">
        <v>4209</v>
      </c>
      <c r="B1855" s="446">
        <v>5.5759999999999996</v>
      </c>
      <c r="E1855" s="450"/>
    </row>
    <row r="1856" spans="1:5">
      <c r="A1856" s="494" t="s">
        <v>4210</v>
      </c>
      <c r="B1856" s="446">
        <v>5.9089999999999998</v>
      </c>
      <c r="E1856" s="450"/>
    </row>
    <row r="1857" spans="1:5">
      <c r="A1857" s="494" t="s">
        <v>4211</v>
      </c>
      <c r="B1857" s="446">
        <v>5.8620000000000001</v>
      </c>
      <c r="E1857" s="450"/>
    </row>
    <row r="1858" spans="1:5">
      <c r="A1858" s="494" t="s">
        <v>4212</v>
      </c>
      <c r="B1858" s="446">
        <v>5.8150000000000004</v>
      </c>
      <c r="E1858" s="450"/>
    </row>
    <row r="1859" spans="1:5">
      <c r="A1859" s="494" t="s">
        <v>4213</v>
      </c>
      <c r="B1859" s="446">
        <v>5.8129999999999997</v>
      </c>
      <c r="E1859" s="450"/>
    </row>
    <row r="1860" spans="1:5">
      <c r="A1860" s="494" t="s">
        <v>4214</v>
      </c>
      <c r="B1860" s="446">
        <v>5.8289999999999997</v>
      </c>
      <c r="E1860" s="450"/>
    </row>
    <row r="1861" spans="1:5">
      <c r="A1861" s="494" t="s">
        <v>4215</v>
      </c>
      <c r="B1861" s="446">
        <v>5.8840000000000003</v>
      </c>
      <c r="E1861" s="450"/>
    </row>
    <row r="1862" spans="1:5">
      <c r="A1862" s="494" t="s">
        <v>4216</v>
      </c>
      <c r="B1862" s="446">
        <v>5.7709999999999999</v>
      </c>
      <c r="E1862" s="450"/>
    </row>
    <row r="1863" spans="1:5">
      <c r="A1863" s="494" t="s">
        <v>4217</v>
      </c>
      <c r="B1863" s="446">
        <v>5.7030000000000003</v>
      </c>
      <c r="E1863" s="450"/>
    </row>
    <row r="1864" spans="1:5">
      <c r="A1864" s="494" t="s">
        <v>4218</v>
      </c>
      <c r="B1864" s="446">
        <v>5.6760000000000002</v>
      </c>
      <c r="E1864" s="450"/>
    </row>
    <row r="1865" spans="1:5">
      <c r="A1865" s="494" t="s">
        <v>4219</v>
      </c>
      <c r="B1865" s="446">
        <v>5.8470000000000004</v>
      </c>
      <c r="E1865" s="450"/>
    </row>
    <row r="1866" spans="1:5">
      <c r="A1866" s="494" t="s">
        <v>4220</v>
      </c>
      <c r="B1866" s="446">
        <v>5.7939999999999996</v>
      </c>
      <c r="E1866" s="450"/>
    </row>
    <row r="1867" spans="1:5">
      <c r="A1867" s="494" t="s">
        <v>4221</v>
      </c>
      <c r="B1867" s="446">
        <v>5.72</v>
      </c>
      <c r="E1867" s="450"/>
    </row>
    <row r="1868" spans="1:5">
      <c r="A1868" s="494" t="s">
        <v>4222</v>
      </c>
      <c r="B1868" s="446">
        <v>5.7930000000000001</v>
      </c>
      <c r="E1868" s="450"/>
    </row>
    <row r="1869" spans="1:5">
      <c r="A1869" s="494" t="s">
        <v>4223</v>
      </c>
      <c r="B1869" s="446">
        <v>5.7709999999999999</v>
      </c>
      <c r="E1869" s="450"/>
    </row>
    <row r="1870" spans="1:5">
      <c r="A1870" s="494" t="s">
        <v>4224</v>
      </c>
      <c r="B1870" s="446">
        <v>5.7359999999999998</v>
      </c>
      <c r="E1870" s="450"/>
    </row>
    <row r="1871" spans="1:5">
      <c r="A1871" s="494" t="s">
        <v>4225</v>
      </c>
      <c r="B1871" s="446">
        <v>5.7060000000000004</v>
      </c>
      <c r="E1871" s="450"/>
    </row>
    <row r="1872" spans="1:5">
      <c r="A1872" s="494" t="s">
        <v>4226</v>
      </c>
      <c r="B1872" s="446">
        <v>5.59</v>
      </c>
      <c r="E1872" s="450"/>
    </row>
    <row r="1873" spans="1:5">
      <c r="A1873" s="494" t="s">
        <v>4227</v>
      </c>
      <c r="B1873" s="446">
        <v>5.5629999999999997</v>
      </c>
      <c r="E1873" s="450"/>
    </row>
    <row r="1874" spans="1:5">
      <c r="A1874" s="494" t="s">
        <v>4228</v>
      </c>
      <c r="B1874" s="446">
        <v>5.548</v>
      </c>
      <c r="E1874" s="450"/>
    </row>
    <row r="1875" spans="1:5">
      <c r="A1875" s="494" t="s">
        <v>4229</v>
      </c>
      <c r="B1875" s="446">
        <v>5.62</v>
      </c>
      <c r="E1875" s="450"/>
    </row>
    <row r="1876" spans="1:5">
      <c r="A1876" s="494" t="s">
        <v>4230</v>
      </c>
      <c r="B1876" s="446">
        <v>5.4930000000000003</v>
      </c>
      <c r="E1876" s="450"/>
    </row>
    <row r="1877" spans="1:5">
      <c r="A1877" s="494" t="s">
        <v>4231</v>
      </c>
      <c r="B1877" s="446">
        <v>5.4269999999999996</v>
      </c>
      <c r="E1877" s="450"/>
    </row>
    <row r="1878" spans="1:5">
      <c r="A1878" s="494" t="s">
        <v>4232</v>
      </c>
      <c r="B1878" s="446">
        <v>5.6070000000000002</v>
      </c>
      <c r="E1878" s="450"/>
    </row>
    <row r="1879" spans="1:5">
      <c r="A1879" s="494" t="s">
        <v>4233</v>
      </c>
      <c r="B1879" s="446">
        <v>5.6130000000000004</v>
      </c>
      <c r="E1879" s="450"/>
    </row>
    <row r="1880" spans="1:5">
      <c r="A1880" s="494" t="s">
        <v>4234</v>
      </c>
      <c r="B1880" s="446">
        <v>5.4470000000000001</v>
      </c>
      <c r="E1880" s="450"/>
    </row>
    <row r="1881" spans="1:5">
      <c r="A1881" s="494" t="s">
        <v>4235</v>
      </c>
      <c r="B1881" s="446">
        <v>5.4870000000000001</v>
      </c>
      <c r="E1881" s="450"/>
    </row>
    <row r="1882" spans="1:5">
      <c r="A1882" s="494" t="s">
        <v>4236</v>
      </c>
      <c r="B1882" s="446">
        <v>5.5609999999999999</v>
      </c>
      <c r="E1882" s="450"/>
    </row>
    <row r="1883" spans="1:5">
      <c r="A1883" s="494" t="s">
        <v>4237</v>
      </c>
      <c r="B1883" s="446">
        <v>5.75</v>
      </c>
      <c r="E1883" s="450"/>
    </row>
    <row r="1884" spans="1:5">
      <c r="A1884" s="494" t="s">
        <v>4238</v>
      </c>
      <c r="B1884" s="446">
        <v>5.8090000000000002</v>
      </c>
      <c r="E1884" s="450"/>
    </row>
    <row r="1885" spans="1:5">
      <c r="A1885" s="494" t="s">
        <v>4239</v>
      </c>
      <c r="B1885" s="446">
        <v>5.7770000000000001</v>
      </c>
      <c r="E1885" s="450"/>
    </row>
    <row r="1886" spans="1:5">
      <c r="A1886" s="494" t="s">
        <v>4240</v>
      </c>
      <c r="B1886" s="446">
        <v>5.81</v>
      </c>
      <c r="E1886" s="450"/>
    </row>
    <row r="1887" spans="1:5">
      <c r="A1887" s="494" t="s">
        <v>4241</v>
      </c>
      <c r="B1887" s="446">
        <v>5.7880000000000003</v>
      </c>
      <c r="E1887" s="450"/>
    </row>
    <row r="1888" spans="1:5">
      <c r="A1888" s="494" t="s">
        <v>4242</v>
      </c>
      <c r="B1888" s="446">
        <v>5.7069999999999999</v>
      </c>
      <c r="E1888" s="450"/>
    </row>
    <row r="1889" spans="1:5">
      <c r="A1889" s="494" t="s">
        <v>4243</v>
      </c>
      <c r="B1889" s="446">
        <v>5.8289999999999997</v>
      </c>
      <c r="E1889" s="450"/>
    </row>
    <row r="1890" spans="1:5">
      <c r="A1890" s="494" t="s">
        <v>4244</v>
      </c>
      <c r="B1890" s="446">
        <v>5.782</v>
      </c>
      <c r="E1890" s="450"/>
    </row>
    <row r="1891" spans="1:5">
      <c r="A1891" s="494" t="s">
        <v>4245</v>
      </c>
      <c r="B1891" s="446">
        <v>5.8479999999999999</v>
      </c>
      <c r="E1891" s="450"/>
    </row>
    <row r="1892" spans="1:5">
      <c r="A1892" s="494" t="s">
        <v>4246</v>
      </c>
      <c r="B1892" s="446">
        <v>5.7549999999999999</v>
      </c>
      <c r="E1892" s="450"/>
    </row>
    <row r="1893" spans="1:5">
      <c r="A1893" s="494" t="s">
        <v>4247</v>
      </c>
      <c r="B1893" s="446">
        <v>5.69</v>
      </c>
      <c r="E1893" s="450"/>
    </row>
    <row r="1894" spans="1:5">
      <c r="A1894" s="494" t="s">
        <v>4248</v>
      </c>
      <c r="B1894" s="446">
        <v>5.8680000000000003</v>
      </c>
      <c r="E1894" s="450"/>
    </row>
    <row r="1895" spans="1:5">
      <c r="A1895" s="494" t="s">
        <v>4249</v>
      </c>
      <c r="B1895" s="446">
        <v>5.8520000000000003</v>
      </c>
      <c r="E1895" s="450"/>
    </row>
    <row r="1896" spans="1:5">
      <c r="A1896" s="494" t="s">
        <v>4250</v>
      </c>
      <c r="B1896" s="446">
        <v>5.8380000000000001</v>
      </c>
      <c r="E1896" s="450"/>
    </row>
    <row r="1897" spans="1:5">
      <c r="A1897" s="494" t="s">
        <v>4251</v>
      </c>
      <c r="B1897" s="446">
        <v>5.8</v>
      </c>
      <c r="E1897" s="450"/>
    </row>
    <row r="1898" spans="1:5">
      <c r="A1898" s="494" t="s">
        <v>4252</v>
      </c>
      <c r="B1898" s="446">
        <v>5.6529999999999996</v>
      </c>
      <c r="E1898" s="450"/>
    </row>
    <row r="1899" spans="1:5">
      <c r="A1899" s="494" t="s">
        <v>4253</v>
      </c>
      <c r="B1899" s="446">
        <v>5.6580000000000004</v>
      </c>
      <c r="E1899" s="450"/>
    </row>
    <row r="1900" spans="1:5">
      <c r="A1900" s="494" t="s">
        <v>4254</v>
      </c>
      <c r="B1900" s="446">
        <v>5.6589999999999998</v>
      </c>
      <c r="E1900" s="450"/>
    </row>
    <row r="1901" spans="1:5">
      <c r="A1901" s="494" t="s">
        <v>4255</v>
      </c>
      <c r="B1901" s="446">
        <v>5.6180000000000003</v>
      </c>
      <c r="E1901" s="450"/>
    </row>
    <row r="1902" spans="1:5">
      <c r="A1902" s="494" t="s">
        <v>4256</v>
      </c>
      <c r="B1902" s="446">
        <v>5.6420000000000003</v>
      </c>
      <c r="E1902" s="450"/>
    </row>
    <row r="1903" spans="1:5">
      <c r="A1903" s="494" t="s">
        <v>4257</v>
      </c>
      <c r="B1903" s="446">
        <v>5.7549999999999999</v>
      </c>
      <c r="E1903" s="450"/>
    </row>
    <row r="1904" spans="1:5">
      <c r="A1904" s="494" t="s">
        <v>4258</v>
      </c>
      <c r="B1904" s="446">
        <v>5.7809999999999997</v>
      </c>
      <c r="E1904" s="450"/>
    </row>
    <row r="1905" spans="1:5">
      <c r="A1905" s="494" t="s">
        <v>4259</v>
      </c>
      <c r="B1905" s="446">
        <v>5.8810000000000002</v>
      </c>
      <c r="E1905" s="450"/>
    </row>
    <row r="1906" spans="1:5">
      <c r="A1906" s="494" t="s">
        <v>4260</v>
      </c>
      <c r="B1906" s="446">
        <v>5.9569999999999999</v>
      </c>
      <c r="E1906" s="450"/>
    </row>
    <row r="1907" spans="1:5">
      <c r="A1907" s="494" t="s">
        <v>4261</v>
      </c>
      <c r="B1907" s="446">
        <v>6.07</v>
      </c>
      <c r="E1907" s="450"/>
    </row>
    <row r="1908" spans="1:5">
      <c r="A1908" s="494" t="s">
        <v>4262</v>
      </c>
      <c r="B1908" s="446">
        <v>6.1580000000000004</v>
      </c>
      <c r="E1908" s="450"/>
    </row>
    <row r="1909" spans="1:5">
      <c r="A1909" s="494" t="s">
        <v>4263</v>
      </c>
      <c r="B1909" s="446">
        <v>6.194</v>
      </c>
      <c r="E1909" s="450"/>
    </row>
    <row r="1910" spans="1:5">
      <c r="A1910" s="494" t="s">
        <v>4264</v>
      </c>
      <c r="B1910" s="446">
        <v>6.1440000000000001</v>
      </c>
      <c r="E1910" s="450"/>
    </row>
    <row r="1911" spans="1:5">
      <c r="A1911" s="494" t="s">
        <v>1436</v>
      </c>
      <c r="B1911" s="446">
        <v>5.9980000000000002</v>
      </c>
      <c r="E1911" s="450"/>
    </row>
    <row r="1912" spans="1:5">
      <c r="A1912" s="494" t="s">
        <v>1436</v>
      </c>
      <c r="B1912" s="446">
        <v>5.9980000000000002</v>
      </c>
      <c r="E1912" s="450"/>
    </row>
    <row r="1913" spans="1:5">
      <c r="A1913" s="494" t="s">
        <v>4265</v>
      </c>
      <c r="B1913" s="446">
        <v>5.907</v>
      </c>
      <c r="E1913" s="450"/>
    </row>
    <row r="1914" spans="1:5">
      <c r="A1914" s="494" t="s">
        <v>1438</v>
      </c>
      <c r="B1914" s="446">
        <v>5.9589999999999996</v>
      </c>
      <c r="E1914" s="450"/>
    </row>
    <row r="1915" spans="1:5">
      <c r="A1915" s="494" t="s">
        <v>4266</v>
      </c>
      <c r="B1915" s="446">
        <v>5.9619999999999997</v>
      </c>
      <c r="E1915" s="450"/>
    </row>
    <row r="1916" spans="1:5">
      <c r="A1916" s="494" t="s">
        <v>4267</v>
      </c>
      <c r="B1916" s="446">
        <v>6.0860000000000003</v>
      </c>
      <c r="E1916" s="450"/>
    </row>
    <row r="1917" spans="1:5">
      <c r="A1917" s="494" t="s">
        <v>4267</v>
      </c>
      <c r="B1917" s="446">
        <v>6.0860000000000003</v>
      </c>
      <c r="E1917" s="450"/>
    </row>
    <row r="1918" spans="1:5">
      <c r="A1918" s="494" t="s">
        <v>1441</v>
      </c>
      <c r="B1918" s="446">
        <v>6.0890000000000004</v>
      </c>
      <c r="E1918" s="450"/>
    </row>
    <row r="1919" spans="1:5">
      <c r="A1919" s="494" t="s">
        <v>4268</v>
      </c>
      <c r="B1919" s="446">
        <v>6.06</v>
      </c>
      <c r="E1919" s="450"/>
    </row>
    <row r="1920" spans="1:5">
      <c r="A1920" s="494" t="s">
        <v>4269</v>
      </c>
      <c r="B1920" s="446">
        <v>6.0430000000000001</v>
      </c>
      <c r="E1920" s="450"/>
    </row>
    <row r="1921" spans="1:5">
      <c r="A1921" s="494" t="s">
        <v>4270</v>
      </c>
      <c r="B1921" s="446">
        <v>6.0350000000000001</v>
      </c>
      <c r="E1921" s="450"/>
    </row>
    <row r="1922" spans="1:5">
      <c r="A1922" s="494" t="s">
        <v>4271</v>
      </c>
      <c r="B1922" s="446">
        <v>6.1550000000000002</v>
      </c>
      <c r="E1922" s="450"/>
    </row>
    <row r="1923" spans="1:5">
      <c r="A1923" s="494" t="s">
        <v>4272</v>
      </c>
      <c r="B1923" s="446">
        <v>6.2839999999999998</v>
      </c>
      <c r="E1923" s="450"/>
    </row>
    <row r="1924" spans="1:5">
      <c r="A1924" s="494" t="s">
        <v>4273</v>
      </c>
      <c r="B1924" s="446">
        <v>6.4509999999999996</v>
      </c>
      <c r="E1924" s="450"/>
    </row>
    <row r="1925" spans="1:5">
      <c r="A1925" s="494" t="s">
        <v>4274</v>
      </c>
      <c r="B1925" s="446">
        <v>6.5110000000000001</v>
      </c>
      <c r="E1925" s="450"/>
    </row>
    <row r="1926" spans="1:5">
      <c r="A1926" s="494" t="s">
        <v>4275</v>
      </c>
      <c r="B1926" s="446">
        <v>6.5250000000000004</v>
      </c>
      <c r="E1926" s="450"/>
    </row>
    <row r="1927" spans="1:5">
      <c r="A1927" s="494" t="s">
        <v>4276</v>
      </c>
      <c r="B1927" s="446">
        <v>6.55</v>
      </c>
      <c r="E1927" s="450"/>
    </row>
    <row r="1928" spans="1:5">
      <c r="A1928" s="494" t="s">
        <v>4277</v>
      </c>
      <c r="B1928" s="446">
        <v>6.5380000000000003</v>
      </c>
      <c r="E1928" s="450"/>
    </row>
    <row r="1929" spans="1:5">
      <c r="A1929" s="494" t="s">
        <v>4278</v>
      </c>
      <c r="B1929" s="446">
        <v>6.601</v>
      </c>
      <c r="E1929" s="450"/>
    </row>
    <row r="1930" spans="1:5">
      <c r="A1930" s="494" t="s">
        <v>4279</v>
      </c>
      <c r="B1930" s="446">
        <v>6.516</v>
      </c>
      <c r="E1930" s="450"/>
    </row>
    <row r="1931" spans="1:5">
      <c r="A1931" s="494" t="s">
        <v>4280</v>
      </c>
      <c r="B1931" s="446">
        <v>6.44</v>
      </c>
      <c r="E1931" s="450"/>
    </row>
    <row r="1932" spans="1:5">
      <c r="A1932" s="494" t="s">
        <v>4281</v>
      </c>
      <c r="B1932" s="446">
        <v>6.51</v>
      </c>
      <c r="E1932" s="450"/>
    </row>
    <row r="1933" spans="1:5">
      <c r="A1933" s="494" t="s">
        <v>4282</v>
      </c>
      <c r="B1933" s="446">
        <v>6.5369999999999999</v>
      </c>
      <c r="E1933" s="450"/>
    </row>
    <row r="1934" spans="1:5">
      <c r="A1934" s="494" t="s">
        <v>4283</v>
      </c>
      <c r="B1934" s="446">
        <v>6.5629999999999997</v>
      </c>
      <c r="E1934" s="450"/>
    </row>
    <row r="1935" spans="1:5">
      <c r="A1935" s="494" t="s">
        <v>4284</v>
      </c>
      <c r="B1935" s="446">
        <v>6.77</v>
      </c>
      <c r="E1935" s="450"/>
    </row>
    <row r="1936" spans="1:5">
      <c r="A1936" s="494" t="s">
        <v>4285</v>
      </c>
      <c r="B1936" s="446">
        <v>6.7859999999999996</v>
      </c>
      <c r="E1936" s="450"/>
    </row>
    <row r="1937" spans="1:5">
      <c r="A1937" s="494" t="s">
        <v>4286</v>
      </c>
      <c r="B1937" s="446">
        <v>6.8310000000000004</v>
      </c>
      <c r="E1937" s="450"/>
    </row>
    <row r="1938" spans="1:5">
      <c r="A1938" s="494" t="s">
        <v>4287</v>
      </c>
      <c r="B1938" s="446">
        <v>6.8310000000000004</v>
      </c>
      <c r="E1938" s="450"/>
    </row>
    <row r="1939" spans="1:5">
      <c r="A1939" s="494" t="s">
        <v>4288</v>
      </c>
      <c r="B1939" s="446">
        <v>6.907</v>
      </c>
      <c r="E1939" s="450"/>
    </row>
    <row r="1940" spans="1:5">
      <c r="A1940" s="494" t="s">
        <v>4289</v>
      </c>
      <c r="B1940" s="446">
        <v>7.07</v>
      </c>
      <c r="E1940" s="450"/>
    </row>
    <row r="1941" spans="1:5">
      <c r="A1941" s="494" t="s">
        <v>4290</v>
      </c>
      <c r="B1941" s="446">
        <v>6.8810000000000002</v>
      </c>
      <c r="E1941" s="450"/>
    </row>
    <row r="1942" spans="1:5">
      <c r="A1942" s="494" t="s">
        <v>4291</v>
      </c>
      <c r="B1942" s="446">
        <v>6.8140000000000001</v>
      </c>
      <c r="E1942" s="450"/>
    </row>
    <row r="1943" spans="1:5">
      <c r="A1943" s="494" t="s">
        <v>4292</v>
      </c>
      <c r="B1943" s="446">
        <v>6.9290000000000003</v>
      </c>
      <c r="E1943" s="450"/>
    </row>
    <row r="1944" spans="1:5">
      <c r="A1944" s="494" t="s">
        <v>4293</v>
      </c>
      <c r="B1944" s="446">
        <v>7.069</v>
      </c>
      <c r="E1944" s="450"/>
    </row>
    <row r="1945" spans="1:5">
      <c r="A1945" s="494" t="s">
        <v>1445</v>
      </c>
      <c r="B1945" s="446">
        <v>7.1609999999999996</v>
      </c>
      <c r="E1945" s="450"/>
    </row>
    <row r="1946" spans="1:5">
      <c r="A1946" s="494" t="s">
        <v>4294</v>
      </c>
      <c r="B1946" s="446">
        <v>7.2</v>
      </c>
      <c r="E1946" s="450"/>
    </row>
    <row r="1947" spans="1:5">
      <c r="A1947" s="494" t="s">
        <v>1447</v>
      </c>
      <c r="B1947" s="446">
        <v>7.2919999999999998</v>
      </c>
      <c r="E1947" s="450"/>
    </row>
    <row r="1948" spans="1:5">
      <c r="A1948" s="494" t="s">
        <v>4295</v>
      </c>
      <c r="B1948" s="446">
        <v>7.2140000000000004</v>
      </c>
      <c r="E1948" s="450"/>
    </row>
    <row r="1949" spans="1:5">
      <c r="A1949" s="494" t="s">
        <v>4296</v>
      </c>
      <c r="B1949" s="446">
        <v>7.3010000000000002</v>
      </c>
      <c r="E1949" s="450"/>
    </row>
    <row r="1950" spans="1:5">
      <c r="A1950" s="494" t="s">
        <v>4297</v>
      </c>
      <c r="B1950" s="446">
        <v>7.3010000000000002</v>
      </c>
      <c r="E1950" s="450"/>
    </row>
    <row r="1951" spans="1:5">
      <c r="A1951" s="494" t="s">
        <v>4298</v>
      </c>
      <c r="B1951" s="446">
        <v>7.3650000000000002</v>
      </c>
      <c r="E1951" s="450"/>
    </row>
    <row r="1952" spans="1:5">
      <c r="A1952" s="494" t="s">
        <v>4299</v>
      </c>
      <c r="B1952" s="446">
        <v>7.3360000000000003</v>
      </c>
      <c r="E1952" s="450"/>
    </row>
    <row r="1953" spans="1:5">
      <c r="A1953" s="494" t="s">
        <v>4300</v>
      </c>
      <c r="B1953" s="446">
        <v>7.4020000000000001</v>
      </c>
      <c r="E1953" s="450"/>
    </row>
    <row r="1954" spans="1:5">
      <c r="A1954" s="494" t="s">
        <v>4301</v>
      </c>
      <c r="B1954" s="446">
        <v>7.4720000000000004</v>
      </c>
      <c r="E1954" s="450"/>
    </row>
    <row r="1955" spans="1:5">
      <c r="A1955" s="494" t="s">
        <v>4302</v>
      </c>
      <c r="B1955" s="446">
        <v>7.6139999999999999</v>
      </c>
      <c r="E1955" s="450"/>
    </row>
    <row r="1956" spans="1:5">
      <c r="A1956" s="494" t="s">
        <v>4303</v>
      </c>
      <c r="B1956" s="446">
        <v>7.6820000000000004</v>
      </c>
      <c r="E1956" s="450"/>
    </row>
    <row r="1957" spans="1:5">
      <c r="A1957" s="494" t="s">
        <v>4304</v>
      </c>
      <c r="B1957" s="446">
        <v>7.7270000000000003</v>
      </c>
      <c r="E1957" s="450"/>
    </row>
    <row r="1958" spans="1:5">
      <c r="A1958" s="494" t="s">
        <v>4305</v>
      </c>
      <c r="B1958" s="446">
        <v>7.71</v>
      </c>
      <c r="E1958" s="450"/>
    </row>
    <row r="1959" spans="1:5">
      <c r="A1959" s="494" t="s">
        <v>4306</v>
      </c>
      <c r="B1959" s="446">
        <v>7.6790000000000003</v>
      </c>
      <c r="E1959" s="450"/>
    </row>
    <row r="1960" spans="1:5">
      <c r="A1960" s="494" t="s">
        <v>4307</v>
      </c>
      <c r="B1960" s="446">
        <v>7.6159999999999997</v>
      </c>
      <c r="E1960" s="450"/>
    </row>
    <row r="1961" spans="1:5">
      <c r="A1961" s="494" t="s">
        <v>4308</v>
      </c>
      <c r="B1961" s="446">
        <v>7.532</v>
      </c>
      <c r="E1961" s="450"/>
    </row>
    <row r="1962" spans="1:5">
      <c r="A1962" s="494" t="s">
        <v>4309</v>
      </c>
      <c r="B1962" s="446">
        <v>7.39</v>
      </c>
      <c r="E1962" s="450"/>
    </row>
    <row r="1963" spans="1:5">
      <c r="A1963" s="494" t="s">
        <v>4310</v>
      </c>
      <c r="B1963" s="446">
        <v>7.4329999999999998</v>
      </c>
      <c r="E1963" s="450"/>
    </row>
    <row r="1964" spans="1:5">
      <c r="A1964" s="494" t="s">
        <v>4311</v>
      </c>
      <c r="B1964" s="446">
        <v>7.5179999999999998</v>
      </c>
      <c r="E1964" s="450"/>
    </row>
    <row r="1965" spans="1:5">
      <c r="A1965" s="494" t="s">
        <v>4312</v>
      </c>
      <c r="B1965" s="446">
        <v>7.64</v>
      </c>
      <c r="E1965" s="450"/>
    </row>
    <row r="1966" spans="1:5">
      <c r="A1966" s="494" t="s">
        <v>4313</v>
      </c>
      <c r="B1966" s="446">
        <v>7.6150000000000002</v>
      </c>
      <c r="E1966" s="450"/>
    </row>
    <row r="1967" spans="1:5">
      <c r="A1967" s="494" t="s">
        <v>4314</v>
      </c>
      <c r="B1967" s="446">
        <v>7.3730000000000002</v>
      </c>
      <c r="E1967" s="450"/>
    </row>
    <row r="1968" spans="1:5">
      <c r="A1968" s="494" t="s">
        <v>1449</v>
      </c>
      <c r="B1968" s="446">
        <v>7.23</v>
      </c>
      <c r="E1968" s="450"/>
    </row>
    <row r="1969" spans="1:5">
      <c r="A1969" s="494" t="s">
        <v>4315</v>
      </c>
      <c r="B1969" s="446">
        <v>7.1829999999999998</v>
      </c>
      <c r="E1969" s="450"/>
    </row>
    <row r="1970" spans="1:5">
      <c r="A1970" s="494" t="s">
        <v>4316</v>
      </c>
      <c r="B1970" s="446">
        <v>6.944</v>
      </c>
      <c r="E1970" s="450"/>
    </row>
    <row r="1971" spans="1:5">
      <c r="A1971" s="494" t="s">
        <v>4317</v>
      </c>
      <c r="B1971" s="446">
        <v>6.944</v>
      </c>
      <c r="E1971" s="450"/>
    </row>
    <row r="1972" spans="1:5">
      <c r="A1972" s="494" t="s">
        <v>4318</v>
      </c>
      <c r="B1972" s="446">
        <v>6.73</v>
      </c>
      <c r="E1972" s="450"/>
    </row>
    <row r="1973" spans="1:5">
      <c r="A1973" s="494" t="s">
        <v>4319</v>
      </c>
      <c r="B1973" s="446">
        <v>6.5970000000000004</v>
      </c>
      <c r="E1973" s="450"/>
    </row>
    <row r="1974" spans="1:5">
      <c r="A1974" s="494" t="s">
        <v>4320</v>
      </c>
      <c r="B1974" s="446">
        <v>6.367</v>
      </c>
      <c r="E1974" s="450"/>
    </row>
    <row r="1975" spans="1:5">
      <c r="A1975" s="494" t="s">
        <v>4321</v>
      </c>
      <c r="B1975" s="446">
        <v>6.2080000000000002</v>
      </c>
      <c r="E1975" s="450"/>
    </row>
    <row r="1976" spans="1:5">
      <c r="A1976" s="494" t="s">
        <v>4322</v>
      </c>
      <c r="B1976" s="446">
        <v>6.3330000000000002</v>
      </c>
      <c r="E1976" s="450"/>
    </row>
    <row r="1977" spans="1:5">
      <c r="A1977" s="494" t="s">
        <v>4323</v>
      </c>
      <c r="B1977" s="446">
        <v>6.3049999999999997</v>
      </c>
      <c r="E1977" s="450"/>
    </row>
    <row r="1978" spans="1:5">
      <c r="A1978" s="494" t="s">
        <v>4324</v>
      </c>
      <c r="B1978" s="446">
        <v>6.2990000000000004</v>
      </c>
      <c r="E1978" s="450"/>
    </row>
    <row r="1979" spans="1:5">
      <c r="A1979" s="494" t="s">
        <v>4325</v>
      </c>
      <c r="B1979" s="446">
        <v>6.3310000000000004</v>
      </c>
      <c r="E1979" s="450"/>
    </row>
    <row r="1980" spans="1:5">
      <c r="A1980" s="494" t="s">
        <v>4326</v>
      </c>
      <c r="B1980" s="446">
        <v>6.09</v>
      </c>
      <c r="E1980" s="450"/>
    </row>
    <row r="1981" spans="1:5">
      <c r="A1981" s="494" t="s">
        <v>4327</v>
      </c>
      <c r="B1981" s="446">
        <v>6.2149999999999999</v>
      </c>
      <c r="E1981" s="450"/>
    </row>
    <row r="1982" spans="1:5">
      <c r="A1982" s="494" t="s">
        <v>4328</v>
      </c>
      <c r="B1982" s="446">
        <v>6.2430000000000003</v>
      </c>
      <c r="E1982" s="450"/>
    </row>
    <row r="1983" spans="1:5">
      <c r="A1983" s="494" t="s">
        <v>4329</v>
      </c>
      <c r="B1983" s="446">
        <v>6.03</v>
      </c>
      <c r="E1983" s="450"/>
    </row>
    <row r="1984" spans="1:5">
      <c r="A1984" s="494" t="s">
        <v>4330</v>
      </c>
      <c r="B1984" s="446">
        <v>6.1120000000000001</v>
      </c>
      <c r="E1984" s="450"/>
    </row>
    <row r="1985" spans="1:5">
      <c r="A1985" s="494" t="s">
        <v>4331</v>
      </c>
      <c r="B1985" s="446">
        <v>6.1150000000000002</v>
      </c>
      <c r="E1985" s="450"/>
    </row>
    <row r="1986" spans="1:5">
      <c r="A1986" s="494" t="s">
        <v>4332</v>
      </c>
      <c r="B1986" s="446">
        <v>6.0839999999999996</v>
      </c>
      <c r="E1986" s="450"/>
    </row>
    <row r="1987" spans="1:5">
      <c r="A1987" s="494" t="s">
        <v>4333</v>
      </c>
      <c r="B1987" s="446">
        <v>5.758</v>
      </c>
      <c r="E1987" s="450"/>
    </row>
    <row r="1988" spans="1:5">
      <c r="A1988" s="494" t="s">
        <v>4334</v>
      </c>
      <c r="B1988" s="446">
        <v>5.7160000000000002</v>
      </c>
      <c r="E1988" s="450"/>
    </row>
    <row r="1989" spans="1:5">
      <c r="A1989" s="494" t="s">
        <v>4335</v>
      </c>
      <c r="B1989" s="446">
        <v>5.7160000000000002</v>
      </c>
      <c r="E1989" s="450"/>
    </row>
    <row r="1990" spans="1:5">
      <c r="A1990" s="494" t="s">
        <v>4336</v>
      </c>
      <c r="B1990" s="446">
        <v>5.6280000000000001</v>
      </c>
      <c r="E1990" s="450"/>
    </row>
    <row r="1991" spans="1:5">
      <c r="A1991" s="494" t="s">
        <v>4337</v>
      </c>
      <c r="B1991" s="446">
        <v>5.76</v>
      </c>
      <c r="E1991" s="450"/>
    </row>
    <row r="1992" spans="1:5">
      <c r="A1992" s="494" t="s">
        <v>4338</v>
      </c>
      <c r="B1992" s="446">
        <v>5.649</v>
      </c>
      <c r="E1992" s="450"/>
    </row>
    <row r="1993" spans="1:5">
      <c r="A1993" s="494" t="s">
        <v>4339</v>
      </c>
      <c r="B1993" s="446">
        <v>5.6219999999999999</v>
      </c>
      <c r="E1993" s="450"/>
    </row>
    <row r="1994" spans="1:5">
      <c r="A1994" s="494" t="s">
        <v>4340</v>
      </c>
      <c r="B1994" s="446">
        <v>5.569</v>
      </c>
      <c r="E1994" s="450"/>
    </row>
    <row r="1995" spans="1:5">
      <c r="A1995" s="494" t="s">
        <v>4341</v>
      </c>
      <c r="B1995" s="446">
        <v>5.63</v>
      </c>
      <c r="E1995" s="450"/>
    </row>
    <row r="1996" spans="1:5">
      <c r="A1996" s="494" t="s">
        <v>4342</v>
      </c>
      <c r="B1996" s="446">
        <v>5.6219999999999999</v>
      </c>
      <c r="E1996" s="450"/>
    </row>
    <row r="1997" spans="1:5">
      <c r="A1997" s="494" t="s">
        <v>4343</v>
      </c>
      <c r="B1997" s="446">
        <v>5.6059999999999999</v>
      </c>
      <c r="E1997" s="450"/>
    </row>
    <row r="1998" spans="1:5">
      <c r="A1998" s="494" t="s">
        <v>4344</v>
      </c>
      <c r="B1998" s="446">
        <v>5.6429999999999998</v>
      </c>
      <c r="E1998" s="450"/>
    </row>
    <row r="1999" spans="1:5">
      <c r="A1999" s="494" t="s">
        <v>4345</v>
      </c>
      <c r="B1999" s="446">
        <v>5.6740000000000004</v>
      </c>
      <c r="E1999" s="450"/>
    </row>
    <row r="2000" spans="1:5">
      <c r="A2000" s="494" t="s">
        <v>4346</v>
      </c>
      <c r="B2000" s="446">
        <v>5.7389999999999999</v>
      </c>
      <c r="E2000" s="450"/>
    </row>
    <row r="2001" spans="1:5">
      <c r="A2001" s="494" t="s">
        <v>4347</v>
      </c>
      <c r="B2001" s="446">
        <v>5.7389999999999999</v>
      </c>
      <c r="E2001" s="450"/>
    </row>
    <row r="2002" spans="1:5">
      <c r="A2002" s="494" t="s">
        <v>4348</v>
      </c>
      <c r="B2002" s="446">
        <v>5.7119999999999997</v>
      </c>
      <c r="E2002" s="450"/>
    </row>
    <row r="2003" spans="1:5">
      <c r="A2003" s="494" t="s">
        <v>4349</v>
      </c>
      <c r="B2003" s="446">
        <v>5.6970000000000001</v>
      </c>
      <c r="E2003" s="450"/>
    </row>
    <row r="2004" spans="1:5">
      <c r="A2004" s="494" t="s">
        <v>4350</v>
      </c>
      <c r="B2004" s="446">
        <v>5.673</v>
      </c>
      <c r="E2004" s="450"/>
    </row>
    <row r="2005" spans="1:5">
      <c r="A2005" s="494" t="s">
        <v>4351</v>
      </c>
      <c r="B2005" s="446">
        <v>5.6929999999999996</v>
      </c>
      <c r="E2005" s="450"/>
    </row>
    <row r="2006" spans="1:5">
      <c r="A2006" s="494" t="s">
        <v>4352</v>
      </c>
      <c r="B2006" s="446">
        <v>5.6840000000000002</v>
      </c>
      <c r="E2006" s="450"/>
    </row>
    <row r="2007" spans="1:5">
      <c r="A2007" s="494" t="s">
        <v>4353</v>
      </c>
      <c r="B2007" s="446">
        <v>5.758</v>
      </c>
      <c r="E2007" s="450"/>
    </row>
    <row r="2008" spans="1:5">
      <c r="A2008" s="494" t="s">
        <v>4354</v>
      </c>
      <c r="B2008" s="446">
        <v>5.726</v>
      </c>
      <c r="E2008" s="450"/>
    </row>
    <row r="2009" spans="1:5">
      <c r="A2009" s="494" t="s">
        <v>4355</v>
      </c>
      <c r="B2009" s="446">
        <v>5.67</v>
      </c>
      <c r="E2009" s="450"/>
    </row>
    <row r="2010" spans="1:5">
      <c r="A2010" s="494" t="s">
        <v>4356</v>
      </c>
      <c r="B2010" s="446">
        <v>5.7060000000000004</v>
      </c>
      <c r="E2010" s="450"/>
    </row>
    <row r="2011" spans="1:5">
      <c r="A2011" s="494" t="s">
        <v>4357</v>
      </c>
      <c r="B2011" s="446">
        <v>5.6840000000000002</v>
      </c>
      <c r="E2011" s="450"/>
    </row>
    <row r="2012" spans="1:5">
      <c r="A2012" s="494" t="s">
        <v>4358</v>
      </c>
      <c r="B2012" s="446">
        <v>5.7169999999999996</v>
      </c>
      <c r="E2012" s="450"/>
    </row>
    <row r="2013" spans="1:5">
      <c r="A2013" s="494" t="s">
        <v>4359</v>
      </c>
      <c r="B2013" s="446">
        <v>5.7549999999999999</v>
      </c>
      <c r="E2013" s="450"/>
    </row>
    <row r="2014" spans="1:5">
      <c r="A2014" s="494" t="s">
        <v>4360</v>
      </c>
      <c r="B2014" s="446">
        <v>5.8010000000000002</v>
      </c>
      <c r="E2014" s="450"/>
    </row>
    <row r="2015" spans="1:5">
      <c r="A2015" s="494" t="s">
        <v>4361</v>
      </c>
      <c r="B2015" s="446">
        <v>5.7750000000000004</v>
      </c>
      <c r="E2015" s="450"/>
    </row>
    <row r="2016" spans="1:5">
      <c r="A2016" s="494" t="s">
        <v>4362</v>
      </c>
      <c r="B2016" s="446">
        <v>5.8529999999999998</v>
      </c>
      <c r="E2016" s="450"/>
    </row>
    <row r="2017" spans="1:5">
      <c r="A2017" s="494" t="s">
        <v>4363</v>
      </c>
      <c r="B2017" s="446">
        <v>5.798</v>
      </c>
      <c r="E2017" s="450"/>
    </row>
    <row r="2018" spans="1:5">
      <c r="A2018" s="494" t="s">
        <v>4364</v>
      </c>
      <c r="B2018" s="446">
        <v>5.7850000000000001</v>
      </c>
      <c r="E2018" s="450"/>
    </row>
    <row r="2019" spans="1:5">
      <c r="A2019" s="494" t="s">
        <v>4365</v>
      </c>
      <c r="B2019" s="446">
        <v>5.91</v>
      </c>
      <c r="E2019" s="450"/>
    </row>
    <row r="2020" spans="1:5">
      <c r="A2020" s="494" t="s">
        <v>4366</v>
      </c>
      <c r="B2020" s="446">
        <v>5.8650000000000002</v>
      </c>
      <c r="E2020" s="450"/>
    </row>
    <row r="2021" spans="1:5">
      <c r="A2021" s="494" t="s">
        <v>4367</v>
      </c>
      <c r="B2021" s="446">
        <v>5.8339999999999996</v>
      </c>
      <c r="E2021" s="450"/>
    </row>
    <row r="2022" spans="1:5">
      <c r="A2022" s="494" t="s">
        <v>4368</v>
      </c>
      <c r="B2022" s="446">
        <v>5.8159999999999998</v>
      </c>
      <c r="E2022" s="450"/>
    </row>
    <row r="2023" spans="1:5">
      <c r="A2023" s="494" t="s">
        <v>4369</v>
      </c>
      <c r="B2023" s="446">
        <v>5.85</v>
      </c>
      <c r="E2023" s="450"/>
    </row>
    <row r="2024" spans="1:5">
      <c r="A2024" s="494" t="s">
        <v>4370</v>
      </c>
      <c r="B2024" s="446">
        <v>5.8959999999999999</v>
      </c>
      <c r="E2024" s="450"/>
    </row>
    <row r="2025" spans="1:5">
      <c r="A2025" s="494" t="s">
        <v>4371</v>
      </c>
      <c r="B2025" s="446">
        <v>5.8860000000000001</v>
      </c>
      <c r="E2025" s="450"/>
    </row>
    <row r="2026" spans="1:5">
      <c r="A2026" s="494" t="s">
        <v>4372</v>
      </c>
      <c r="B2026" s="446">
        <v>5.867</v>
      </c>
      <c r="E2026" s="450"/>
    </row>
    <row r="2027" spans="1:5">
      <c r="A2027" s="494" t="s">
        <v>4373</v>
      </c>
      <c r="B2027" s="446">
        <v>5.9550000000000001</v>
      </c>
      <c r="E2027" s="450"/>
    </row>
    <row r="2028" spans="1:5">
      <c r="A2028" s="494" t="s">
        <v>4374</v>
      </c>
      <c r="B2028" s="446">
        <v>5.8680000000000003</v>
      </c>
      <c r="E2028" s="450"/>
    </row>
    <row r="2029" spans="1:5">
      <c r="A2029" s="494" t="s">
        <v>4375</v>
      </c>
      <c r="B2029" s="446">
        <v>5.9989999999999997</v>
      </c>
      <c r="E2029" s="450"/>
    </row>
    <row r="2030" spans="1:5">
      <c r="A2030" s="494" t="s">
        <v>4376</v>
      </c>
      <c r="B2030" s="446">
        <v>5.9539999999999997</v>
      </c>
      <c r="E2030" s="450"/>
    </row>
    <row r="2031" spans="1:5">
      <c r="A2031" s="494" t="s">
        <v>4377</v>
      </c>
      <c r="B2031" s="446">
        <v>5.9169999999999998</v>
      </c>
      <c r="E2031" s="450"/>
    </row>
    <row r="2032" spans="1:5">
      <c r="A2032" s="494" t="s">
        <v>4378</v>
      </c>
      <c r="B2032" s="446">
        <v>5.9249999999999998</v>
      </c>
      <c r="E2032" s="450"/>
    </row>
    <row r="2033" spans="1:5">
      <c r="A2033" s="494" t="s">
        <v>4379</v>
      </c>
      <c r="B2033" s="446">
        <v>5.89</v>
      </c>
      <c r="E2033" s="450"/>
    </row>
    <row r="2034" spans="1:5">
      <c r="A2034" s="494" t="s">
        <v>4380</v>
      </c>
      <c r="B2034" s="446">
        <v>5.7930000000000001</v>
      </c>
      <c r="E2034" s="450"/>
    </row>
    <row r="2035" spans="1:5">
      <c r="A2035" s="494" t="s">
        <v>4381</v>
      </c>
      <c r="B2035" s="446">
        <v>5.7030000000000003</v>
      </c>
      <c r="E2035" s="450"/>
    </row>
    <row r="2036" spans="1:5">
      <c r="A2036" s="494" t="s">
        <v>4382</v>
      </c>
      <c r="B2036" s="446">
        <v>5.7110000000000003</v>
      </c>
      <c r="E2036" s="450"/>
    </row>
    <row r="2037" spans="1:5">
      <c r="A2037" s="494" t="s">
        <v>4383</v>
      </c>
      <c r="B2037" s="446">
        <v>5.7869999999999999</v>
      </c>
      <c r="E2037" s="450"/>
    </row>
    <row r="2038" spans="1:5">
      <c r="A2038" s="494" t="s">
        <v>4384</v>
      </c>
      <c r="B2038" s="446">
        <v>5.6459999999999999</v>
      </c>
      <c r="E2038" s="450"/>
    </row>
    <row r="2039" spans="1:5">
      <c r="A2039" s="494" t="s">
        <v>4385</v>
      </c>
      <c r="B2039" s="446">
        <v>5.6619999999999999</v>
      </c>
      <c r="E2039" s="450"/>
    </row>
    <row r="2040" spans="1:5">
      <c r="A2040" s="494" t="s">
        <v>4386</v>
      </c>
      <c r="B2040" s="446">
        <v>5.7009999999999996</v>
      </c>
      <c r="E2040" s="450"/>
    </row>
    <row r="2041" spans="1:5">
      <c r="A2041" s="494" t="s">
        <v>4387</v>
      </c>
      <c r="B2041" s="446">
        <v>5.7290000000000001</v>
      </c>
      <c r="E2041" s="450"/>
    </row>
    <row r="2042" spans="1:5">
      <c r="A2042" s="494" t="s">
        <v>4388</v>
      </c>
      <c r="B2042" s="446">
        <v>5.7770000000000001</v>
      </c>
      <c r="E2042" s="450"/>
    </row>
    <row r="2043" spans="1:5">
      <c r="A2043" s="494" t="s">
        <v>4389</v>
      </c>
      <c r="B2043" s="446">
        <v>5.7770000000000001</v>
      </c>
      <c r="E2043" s="450"/>
    </row>
    <row r="2044" spans="1:5">
      <c r="A2044" s="494" t="s">
        <v>4390</v>
      </c>
      <c r="B2044" s="446">
        <v>5.7640000000000002</v>
      </c>
      <c r="E2044" s="450"/>
    </row>
    <row r="2045" spans="1:5">
      <c r="A2045" s="494" t="s">
        <v>4391</v>
      </c>
      <c r="B2045" s="446">
        <v>5.806</v>
      </c>
      <c r="E2045" s="450"/>
    </row>
    <row r="2046" spans="1:5">
      <c r="A2046" s="494" t="s">
        <v>4392</v>
      </c>
      <c r="B2046" s="446">
        <v>5.7830000000000004</v>
      </c>
      <c r="E2046" s="450"/>
    </row>
    <row r="2047" spans="1:5">
      <c r="A2047" s="494" t="s">
        <v>4393</v>
      </c>
      <c r="B2047" s="446">
        <v>5.75</v>
      </c>
      <c r="E2047" s="450"/>
    </row>
    <row r="2048" spans="1:5">
      <c r="A2048" s="494" t="s">
        <v>4394</v>
      </c>
      <c r="B2048" s="446">
        <v>5.7910000000000004</v>
      </c>
      <c r="E2048" s="450"/>
    </row>
    <row r="2049" spans="1:5">
      <c r="A2049" s="494" t="s">
        <v>4395</v>
      </c>
      <c r="B2049" s="446">
        <v>5.8369999999999997</v>
      </c>
      <c r="E2049" s="450"/>
    </row>
    <row r="2050" spans="1:5">
      <c r="A2050" s="494" t="s">
        <v>4396</v>
      </c>
      <c r="B2050" s="446">
        <v>5.8280000000000003</v>
      </c>
      <c r="E2050" s="450"/>
    </row>
    <row r="2051" spans="1:5">
      <c r="A2051" s="494" t="s">
        <v>4397</v>
      </c>
      <c r="B2051" s="446">
        <v>5.8840000000000003</v>
      </c>
      <c r="E2051" s="450"/>
    </row>
    <row r="2052" spans="1:5">
      <c r="A2052" s="494" t="s">
        <v>4398</v>
      </c>
      <c r="B2052" s="446">
        <v>5.8440000000000003</v>
      </c>
      <c r="E2052" s="450"/>
    </row>
    <row r="2053" spans="1:5">
      <c r="A2053" s="494" t="s">
        <v>4399</v>
      </c>
      <c r="B2053" s="446">
        <v>5.9050000000000002</v>
      </c>
      <c r="E2053" s="450"/>
    </row>
    <row r="2054" spans="1:5">
      <c r="A2054" s="494" t="s">
        <v>4400</v>
      </c>
      <c r="B2054" s="446">
        <v>5.85</v>
      </c>
      <c r="E2054" s="450"/>
    </row>
    <row r="2055" spans="1:5">
      <c r="A2055" s="494" t="s">
        <v>4401</v>
      </c>
      <c r="B2055" s="446">
        <v>5.9180000000000001</v>
      </c>
      <c r="E2055" s="450"/>
    </row>
    <row r="2056" spans="1:5">
      <c r="A2056" s="494" t="s">
        <v>4402</v>
      </c>
      <c r="B2056" s="446">
        <v>5.9429999999999996</v>
      </c>
      <c r="E2056" s="450"/>
    </row>
    <row r="2057" spans="1:5">
      <c r="A2057" s="494" t="s">
        <v>4403</v>
      </c>
      <c r="B2057" s="446">
        <v>5.9569999999999999</v>
      </c>
      <c r="E2057" s="450"/>
    </row>
    <row r="2058" spans="1:5">
      <c r="A2058" s="494" t="s">
        <v>4404</v>
      </c>
      <c r="B2058" s="446">
        <v>5.907</v>
      </c>
      <c r="E2058" s="450"/>
    </row>
    <row r="2059" spans="1:5">
      <c r="A2059" s="494" t="s">
        <v>4405</v>
      </c>
      <c r="B2059" s="446">
        <v>5.7830000000000004</v>
      </c>
      <c r="E2059" s="450"/>
    </row>
    <row r="2060" spans="1:5">
      <c r="A2060" s="494" t="s">
        <v>4406</v>
      </c>
      <c r="B2060" s="446">
        <v>5.798</v>
      </c>
      <c r="E2060" s="450"/>
    </row>
    <row r="2061" spans="1:5">
      <c r="A2061" s="494" t="s">
        <v>4407</v>
      </c>
      <c r="B2061" s="446">
        <v>5.681</v>
      </c>
      <c r="E2061" s="450"/>
    </row>
    <row r="2062" spans="1:5">
      <c r="A2062" s="494" t="s">
        <v>4408</v>
      </c>
      <c r="B2062" s="446">
        <v>5.61</v>
      </c>
      <c r="E2062" s="450"/>
    </row>
    <row r="2063" spans="1:5">
      <c r="A2063" s="494" t="s">
        <v>4409</v>
      </c>
      <c r="B2063" s="446">
        <v>5.7060000000000004</v>
      </c>
      <c r="E2063" s="450"/>
    </row>
    <row r="2064" spans="1:5">
      <c r="A2064" s="494" t="s">
        <v>4410</v>
      </c>
      <c r="B2064" s="446">
        <v>5.6420000000000003</v>
      </c>
      <c r="E2064" s="450"/>
    </row>
    <row r="2065" spans="1:5">
      <c r="A2065" s="494" t="s">
        <v>4411</v>
      </c>
      <c r="B2065" s="446">
        <v>5.5940000000000003</v>
      </c>
      <c r="E2065" s="450"/>
    </row>
    <row r="2066" spans="1:5">
      <c r="A2066" s="494" t="s">
        <v>4412</v>
      </c>
      <c r="B2066" s="446">
        <v>5.6689999999999996</v>
      </c>
      <c r="E2066" s="450"/>
    </row>
    <row r="2067" spans="1:5">
      <c r="A2067" s="494" t="s">
        <v>4413</v>
      </c>
      <c r="B2067" s="446">
        <v>5.7389999999999999</v>
      </c>
      <c r="E2067" s="450"/>
    </row>
    <row r="2068" spans="1:5">
      <c r="A2068" s="494" t="s">
        <v>4414</v>
      </c>
      <c r="B2068" s="446">
        <v>5.7229999999999999</v>
      </c>
      <c r="E2068" s="450"/>
    </row>
    <row r="2069" spans="1:5">
      <c r="A2069" s="494" t="s">
        <v>4415</v>
      </c>
      <c r="B2069" s="446">
        <v>5.7640000000000002</v>
      </c>
      <c r="E2069" s="450"/>
    </row>
    <row r="2070" spans="1:5">
      <c r="A2070" s="494" t="s">
        <v>4416</v>
      </c>
      <c r="B2070" s="446">
        <v>5.7080000000000002</v>
      </c>
      <c r="E2070" s="450"/>
    </row>
    <row r="2071" spans="1:5">
      <c r="A2071" s="494" t="s">
        <v>4417</v>
      </c>
      <c r="B2071" s="446">
        <v>5.6349999999999998</v>
      </c>
      <c r="E2071" s="450"/>
    </row>
    <row r="2072" spans="1:5">
      <c r="A2072" s="494" t="s">
        <v>4418</v>
      </c>
      <c r="B2072" s="446">
        <v>5.5410000000000004</v>
      </c>
      <c r="E2072" s="450"/>
    </row>
    <row r="2073" spans="1:5">
      <c r="A2073" s="494" t="s">
        <v>4419</v>
      </c>
      <c r="B2073" s="446">
        <v>5.5430000000000001</v>
      </c>
      <c r="E2073" s="450"/>
    </row>
    <row r="2074" spans="1:5">
      <c r="A2074" s="494" t="s">
        <v>4420</v>
      </c>
      <c r="B2074" s="446">
        <v>5.625</v>
      </c>
      <c r="E2074" s="450"/>
    </row>
    <row r="2075" spans="1:5">
      <c r="A2075" s="494" t="s">
        <v>4421</v>
      </c>
      <c r="B2075" s="446">
        <v>5.5179999999999998</v>
      </c>
      <c r="E2075" s="450"/>
    </row>
    <row r="2076" spans="1:5">
      <c r="A2076" s="494" t="s">
        <v>4422</v>
      </c>
      <c r="B2076" s="446">
        <v>5.4740000000000002</v>
      </c>
      <c r="E2076" s="450"/>
    </row>
    <row r="2077" spans="1:5">
      <c r="A2077" s="494" t="s">
        <v>4423</v>
      </c>
      <c r="B2077" s="446">
        <v>5.5279999999999996</v>
      </c>
      <c r="E2077" s="450"/>
    </row>
    <row r="2078" spans="1:5">
      <c r="A2078" s="494" t="s">
        <v>4424</v>
      </c>
      <c r="B2078" s="446">
        <v>5.5439999999999996</v>
      </c>
      <c r="E2078" s="450"/>
    </row>
    <row r="2079" spans="1:5">
      <c r="A2079" s="494" t="s">
        <v>4425</v>
      </c>
      <c r="B2079" s="446">
        <v>5.5460000000000003</v>
      </c>
      <c r="E2079" s="450"/>
    </row>
    <row r="2080" spans="1:5">
      <c r="A2080" s="494" t="s">
        <v>4426</v>
      </c>
      <c r="B2080" s="446">
        <v>5.6340000000000003</v>
      </c>
      <c r="E2080" s="450"/>
    </row>
    <row r="2081" spans="1:5">
      <c r="A2081" s="494" t="s">
        <v>4427</v>
      </c>
      <c r="B2081" s="446">
        <v>5.601</v>
      </c>
      <c r="E2081" s="450"/>
    </row>
    <row r="2082" spans="1:5">
      <c r="A2082" s="494" t="s">
        <v>4428</v>
      </c>
      <c r="B2082" s="446">
        <v>5.4649999999999999</v>
      </c>
      <c r="E2082" s="450"/>
    </row>
    <row r="2083" spans="1:5">
      <c r="A2083" s="494" t="s">
        <v>4429</v>
      </c>
      <c r="B2083" s="446">
        <v>5.4550000000000001</v>
      </c>
      <c r="E2083" s="450"/>
    </row>
    <row r="2084" spans="1:5">
      <c r="A2084" s="494" t="s">
        <v>4430</v>
      </c>
      <c r="B2084" s="446">
        <v>5.492</v>
      </c>
      <c r="E2084" s="450"/>
    </row>
    <row r="2085" spans="1:5">
      <c r="A2085" s="494" t="s">
        <v>4431</v>
      </c>
      <c r="B2085" s="446">
        <v>5.5549999999999997</v>
      </c>
      <c r="E2085" s="450"/>
    </row>
    <row r="2086" spans="1:5">
      <c r="A2086" s="494" t="s">
        <v>4432</v>
      </c>
      <c r="B2086" s="446">
        <v>5.5890000000000004</v>
      </c>
      <c r="E2086" s="450"/>
    </row>
    <row r="2087" spans="1:5">
      <c r="A2087" s="494" t="s">
        <v>4433</v>
      </c>
      <c r="B2087" s="446">
        <v>5.5529999999999999</v>
      </c>
      <c r="E2087" s="450"/>
    </row>
    <row r="2088" spans="1:5">
      <c r="A2088" s="494" t="s">
        <v>4434</v>
      </c>
      <c r="B2088" s="446">
        <v>5.5609999999999999</v>
      </c>
      <c r="E2088" s="450"/>
    </row>
    <row r="2089" spans="1:5">
      <c r="A2089" s="494" t="s">
        <v>4435</v>
      </c>
      <c r="B2089" s="446">
        <v>5.5090000000000003</v>
      </c>
      <c r="E2089" s="450"/>
    </row>
    <row r="2090" spans="1:5">
      <c r="A2090" s="494" t="s">
        <v>4436</v>
      </c>
      <c r="B2090" s="446">
        <v>5.5229999999999997</v>
      </c>
      <c r="E2090" s="450"/>
    </row>
    <row r="2091" spans="1:5">
      <c r="A2091" s="494" t="s">
        <v>4437</v>
      </c>
      <c r="B2091" s="446">
        <v>5.5620000000000003</v>
      </c>
      <c r="E2091" s="450"/>
    </row>
    <row r="2092" spans="1:5">
      <c r="A2092" s="494" t="s">
        <v>4438</v>
      </c>
      <c r="B2092" s="446">
        <v>5.5810000000000004</v>
      </c>
      <c r="E2092" s="450"/>
    </row>
    <row r="2093" spans="1:5">
      <c r="A2093" s="494" t="s">
        <v>4439</v>
      </c>
      <c r="B2093" s="446">
        <v>5.6559999999999997</v>
      </c>
      <c r="E2093" s="450"/>
    </row>
    <row r="2094" spans="1:5">
      <c r="A2094" s="494" t="s">
        <v>4440</v>
      </c>
      <c r="B2094" s="446">
        <v>5.6219999999999999</v>
      </c>
      <c r="E2094" s="450"/>
    </row>
    <row r="2095" spans="1:5">
      <c r="A2095" s="494" t="s">
        <v>4441</v>
      </c>
      <c r="B2095" s="446">
        <v>5.5289999999999999</v>
      </c>
      <c r="E2095" s="450"/>
    </row>
    <row r="2096" spans="1:5">
      <c r="A2096" s="494" t="s">
        <v>4442</v>
      </c>
      <c r="B2096" s="446">
        <v>5.5259999999999998</v>
      </c>
      <c r="E2096" s="450"/>
    </row>
    <row r="2097" spans="1:5">
      <c r="A2097" s="494" t="s">
        <v>4443</v>
      </c>
      <c r="B2097" s="446">
        <v>5.5229999999999997</v>
      </c>
      <c r="E2097" s="450"/>
    </row>
    <row r="2098" spans="1:5">
      <c r="A2098" s="494" t="s">
        <v>4444</v>
      </c>
      <c r="B2098" s="446">
        <v>5.556</v>
      </c>
      <c r="E2098" s="450"/>
    </row>
    <row r="2099" spans="1:5">
      <c r="A2099" s="494" t="s">
        <v>4445</v>
      </c>
      <c r="B2099" s="446">
        <v>5.5940000000000003</v>
      </c>
      <c r="E2099" s="450"/>
    </row>
    <row r="2100" spans="1:5">
      <c r="A2100" s="494" t="s">
        <v>4446</v>
      </c>
      <c r="B2100" s="446">
        <v>5.5720000000000001</v>
      </c>
      <c r="E2100" s="450"/>
    </row>
    <row r="2101" spans="1:5">
      <c r="A2101" s="494" t="s">
        <v>4447</v>
      </c>
      <c r="B2101" s="446">
        <v>5.4530000000000003</v>
      </c>
      <c r="E2101" s="450"/>
    </row>
    <row r="2102" spans="1:5">
      <c r="A2102" s="494" t="s">
        <v>4448</v>
      </c>
      <c r="B2102" s="446">
        <v>5.4039999999999999</v>
      </c>
      <c r="E2102" s="450"/>
    </row>
    <row r="2103" spans="1:5">
      <c r="A2103" s="494" t="s">
        <v>4449</v>
      </c>
      <c r="B2103" s="446">
        <v>5.3810000000000002</v>
      </c>
      <c r="E2103" s="450"/>
    </row>
    <row r="2104" spans="1:5">
      <c r="A2104" s="494" t="s">
        <v>4450</v>
      </c>
      <c r="B2104" s="446">
        <v>5.44</v>
      </c>
      <c r="E2104" s="450"/>
    </row>
    <row r="2105" spans="1:5">
      <c r="A2105" s="494" t="s">
        <v>4451</v>
      </c>
      <c r="B2105" s="446">
        <v>5.3849999999999998</v>
      </c>
      <c r="E2105" s="450"/>
    </row>
    <row r="2106" spans="1:5">
      <c r="A2106" s="494" t="s">
        <v>4452</v>
      </c>
      <c r="B2106" s="446">
        <v>5.4749999999999996</v>
      </c>
      <c r="E2106" s="450"/>
    </row>
    <row r="2107" spans="1:5">
      <c r="A2107" s="494" t="s">
        <v>4453</v>
      </c>
      <c r="B2107" s="446">
        <v>5.49</v>
      </c>
      <c r="E2107" s="450"/>
    </row>
    <row r="2108" spans="1:5">
      <c r="A2108" s="494" t="s">
        <v>4454</v>
      </c>
      <c r="B2108" s="446">
        <v>5.43</v>
      </c>
      <c r="E2108" s="450"/>
    </row>
    <row r="2109" spans="1:5">
      <c r="A2109" s="494" t="s">
        <v>4455</v>
      </c>
      <c r="B2109" s="446">
        <v>5.5270000000000001</v>
      </c>
      <c r="E2109" s="450"/>
    </row>
    <row r="2110" spans="1:5">
      <c r="A2110" s="494" t="s">
        <v>4456</v>
      </c>
      <c r="B2110" s="446">
        <v>5.5129999999999999</v>
      </c>
      <c r="E2110" s="450"/>
    </row>
    <row r="2111" spans="1:5">
      <c r="A2111" s="494" t="s">
        <v>4457</v>
      </c>
      <c r="B2111" s="446">
        <v>5.4580000000000002</v>
      </c>
      <c r="E2111" s="450"/>
    </row>
    <row r="2112" spans="1:5">
      <c r="A2112" s="494" t="s">
        <v>4458</v>
      </c>
      <c r="B2112" s="446">
        <v>5.3250000000000002</v>
      </c>
      <c r="E2112" s="450"/>
    </row>
    <row r="2113" spans="1:5">
      <c r="A2113" s="494" t="s">
        <v>4459</v>
      </c>
      <c r="B2113" s="446">
        <v>5.306</v>
      </c>
      <c r="E2113" s="450"/>
    </row>
    <row r="2114" spans="1:5">
      <c r="A2114" s="494" t="s">
        <v>4460</v>
      </c>
      <c r="B2114" s="446">
        <v>5.367</v>
      </c>
      <c r="E2114" s="450"/>
    </row>
    <row r="2115" spans="1:5">
      <c r="A2115" s="494" t="s">
        <v>4461</v>
      </c>
      <c r="B2115" s="446">
        <v>5.3280000000000003</v>
      </c>
      <c r="E2115" s="450"/>
    </row>
    <row r="2116" spans="1:5">
      <c r="A2116" s="494" t="s">
        <v>4462</v>
      </c>
      <c r="B2116" s="446">
        <v>5.3410000000000002</v>
      </c>
      <c r="E2116" s="450"/>
    </row>
    <row r="2117" spans="1:5">
      <c r="A2117" s="494" t="s">
        <v>4463</v>
      </c>
      <c r="B2117" s="446">
        <v>5.351</v>
      </c>
      <c r="E2117" s="450"/>
    </row>
    <row r="2118" spans="1:5">
      <c r="A2118" s="494" t="s">
        <v>4464</v>
      </c>
      <c r="B2118" s="446">
        <v>5.1689999999999996</v>
      </c>
      <c r="E2118" s="450"/>
    </row>
    <row r="2119" spans="1:5">
      <c r="A2119" s="494" t="s">
        <v>4464</v>
      </c>
      <c r="B2119" s="446">
        <v>5.1689999999999996</v>
      </c>
      <c r="E2119" s="450"/>
    </row>
    <row r="2120" spans="1:5">
      <c r="A2120" s="494" t="s">
        <v>4465</v>
      </c>
      <c r="B2120" s="446">
        <v>5.1920000000000002</v>
      </c>
      <c r="E2120" s="450"/>
    </row>
    <row r="2121" spans="1:5">
      <c r="A2121" s="494" t="s">
        <v>4466</v>
      </c>
      <c r="B2121" s="446">
        <v>5.2489999999999997</v>
      </c>
      <c r="E2121" s="450"/>
    </row>
    <row r="2122" spans="1:5">
      <c r="A2122" s="494" t="s">
        <v>4467</v>
      </c>
      <c r="B2122" s="446">
        <v>5.12</v>
      </c>
      <c r="E2122" s="450"/>
    </row>
    <row r="2123" spans="1:5">
      <c r="A2123" s="494" t="s">
        <v>4468</v>
      </c>
      <c r="B2123" s="446">
        <v>5.1740000000000004</v>
      </c>
      <c r="E2123" s="450"/>
    </row>
    <row r="2124" spans="1:5">
      <c r="A2124" s="494" t="s">
        <v>4469</v>
      </c>
      <c r="B2124" s="446">
        <v>5.3040000000000003</v>
      </c>
      <c r="E2124" s="450"/>
    </row>
    <row r="2125" spans="1:5">
      <c r="A2125" s="494" t="s">
        <v>4470</v>
      </c>
      <c r="B2125" s="446">
        <v>5.24</v>
      </c>
      <c r="E2125" s="450"/>
    </row>
    <row r="2126" spans="1:5">
      <c r="A2126" s="494" t="s">
        <v>4471</v>
      </c>
      <c r="B2126" s="446">
        <v>5.3579999999999997</v>
      </c>
      <c r="E2126" s="450"/>
    </row>
    <row r="2127" spans="1:5">
      <c r="A2127" s="494" t="s">
        <v>4472</v>
      </c>
      <c r="B2127" s="446">
        <v>5.1749999999999998</v>
      </c>
      <c r="E2127" s="450"/>
    </row>
    <row r="2128" spans="1:5">
      <c r="A2128" s="494" t="s">
        <v>4473</v>
      </c>
      <c r="B2128" s="446">
        <v>5.2290000000000001</v>
      </c>
      <c r="E2128" s="450"/>
    </row>
    <row r="2129" spans="1:5">
      <c r="A2129" s="494" t="s">
        <v>4474</v>
      </c>
      <c r="B2129" s="446">
        <v>5.2560000000000002</v>
      </c>
      <c r="E2129" s="450"/>
    </row>
    <row r="2130" spans="1:5">
      <c r="A2130" s="494" t="s">
        <v>4475</v>
      </c>
      <c r="B2130" s="446">
        <v>5.2779999999999996</v>
      </c>
      <c r="E2130" s="450"/>
    </row>
    <row r="2131" spans="1:5">
      <c r="A2131" s="494" t="s">
        <v>4476</v>
      </c>
      <c r="B2131" s="446">
        <v>5.1710000000000003</v>
      </c>
      <c r="E2131" s="450"/>
    </row>
    <row r="2132" spans="1:5">
      <c r="A2132" s="494" t="s">
        <v>4477</v>
      </c>
      <c r="B2132" s="446">
        <v>5.1360000000000001</v>
      </c>
      <c r="E2132" s="450"/>
    </row>
    <row r="2133" spans="1:5">
      <c r="A2133" s="494" t="s">
        <v>4478</v>
      </c>
      <c r="B2133" s="446">
        <v>5.1360000000000001</v>
      </c>
      <c r="E2133" s="450"/>
    </row>
    <row r="2134" spans="1:5">
      <c r="A2134" s="494" t="s">
        <v>4479</v>
      </c>
      <c r="B2134" s="446">
        <v>5.2930000000000001</v>
      </c>
      <c r="E2134" s="450"/>
    </row>
    <row r="2135" spans="1:5">
      <c r="A2135" s="494" t="s">
        <v>4480</v>
      </c>
      <c r="B2135" s="446">
        <v>5.4130000000000003</v>
      </c>
      <c r="E2135" s="450"/>
    </row>
    <row r="2136" spans="1:5">
      <c r="A2136" s="494" t="s">
        <v>4481</v>
      </c>
      <c r="B2136" s="446">
        <v>5.4279999999999999</v>
      </c>
      <c r="E2136" s="450"/>
    </row>
    <row r="2137" spans="1:5">
      <c r="A2137" s="494" t="s">
        <v>4482</v>
      </c>
      <c r="B2137" s="446">
        <v>5.47</v>
      </c>
      <c r="E2137" s="450"/>
    </row>
    <row r="2138" spans="1:5">
      <c r="A2138" s="494" t="s">
        <v>4483</v>
      </c>
      <c r="B2138" s="446">
        <v>5.3659999999999997</v>
      </c>
      <c r="E2138" s="450"/>
    </row>
    <row r="2139" spans="1:5">
      <c r="A2139" s="494" t="s">
        <v>4484</v>
      </c>
      <c r="B2139" s="446">
        <v>5.3529999999999998</v>
      </c>
      <c r="E2139" s="450"/>
    </row>
    <row r="2140" spans="1:5">
      <c r="A2140" s="494" t="s">
        <v>4485</v>
      </c>
      <c r="B2140" s="446">
        <v>5.484</v>
      </c>
      <c r="E2140" s="450"/>
    </row>
    <row r="2141" spans="1:5">
      <c r="A2141" s="494" t="s">
        <v>4486</v>
      </c>
      <c r="B2141" s="446">
        <v>5.4459999999999997</v>
      </c>
      <c r="E2141" s="450"/>
    </row>
    <row r="2142" spans="1:5">
      <c r="A2142" s="494" t="s">
        <v>4487</v>
      </c>
      <c r="B2142" s="446">
        <v>5.3579999999999997</v>
      </c>
      <c r="E2142" s="450"/>
    </row>
    <row r="2143" spans="1:5">
      <c r="A2143" s="494" t="s">
        <v>4488</v>
      </c>
      <c r="B2143" s="446">
        <v>5.36</v>
      </c>
      <c r="E2143" s="450"/>
    </row>
    <row r="2144" spans="1:5">
      <c r="A2144" s="494" t="s">
        <v>4489</v>
      </c>
      <c r="B2144" s="446">
        <v>5.391</v>
      </c>
      <c r="E2144" s="450"/>
    </row>
    <row r="2145" spans="1:5">
      <c r="A2145" s="494" t="s">
        <v>4490</v>
      </c>
      <c r="B2145" s="446">
        <v>5.2880000000000003</v>
      </c>
      <c r="E2145" s="450"/>
    </row>
    <row r="2146" spans="1:5">
      <c r="A2146" s="494" t="s">
        <v>4491</v>
      </c>
      <c r="B2146" s="446">
        <v>5.2880000000000003</v>
      </c>
      <c r="E2146" s="450"/>
    </row>
    <row r="2147" spans="1:5">
      <c r="A2147" s="494" t="s">
        <v>4492</v>
      </c>
      <c r="B2147" s="446">
        <v>5.2229999999999999</v>
      </c>
      <c r="E2147" s="450"/>
    </row>
    <row r="2148" spans="1:5">
      <c r="A2148" s="494" t="s">
        <v>4493</v>
      </c>
      <c r="B2148" s="446">
        <v>5.2560000000000002</v>
      </c>
      <c r="E2148" s="450"/>
    </row>
    <row r="2149" spans="1:5">
      <c r="A2149" s="494" t="s">
        <v>4494</v>
      </c>
      <c r="B2149" s="446">
        <v>5.3259999999999996</v>
      </c>
      <c r="E2149" s="450"/>
    </row>
    <row r="2150" spans="1:5">
      <c r="A2150" s="494" t="s">
        <v>4495</v>
      </c>
      <c r="B2150" s="446">
        <v>5.2220000000000004</v>
      </c>
      <c r="E2150" s="450"/>
    </row>
    <row r="2151" spans="1:5">
      <c r="A2151" s="494" t="s">
        <v>4496</v>
      </c>
      <c r="B2151" s="446">
        <v>5.2009999999999996</v>
      </c>
      <c r="E2151" s="450"/>
    </row>
    <row r="2152" spans="1:5">
      <c r="A2152" s="494" t="s">
        <v>4497</v>
      </c>
      <c r="B2152" s="446">
        <v>5.2690000000000001</v>
      </c>
      <c r="E2152" s="450"/>
    </row>
    <row r="2153" spans="1:5">
      <c r="A2153" s="494" t="s">
        <v>4498</v>
      </c>
      <c r="B2153" s="446">
        <v>5.234</v>
      </c>
      <c r="E2153" s="450"/>
    </row>
    <row r="2154" spans="1:5">
      <c r="A2154" s="494" t="s">
        <v>4499</v>
      </c>
      <c r="B2154" s="446">
        <v>5.2859999999999996</v>
      </c>
      <c r="E2154" s="450"/>
    </row>
    <row r="2155" spans="1:5">
      <c r="A2155" s="494" t="s">
        <v>4500</v>
      </c>
      <c r="B2155" s="446">
        <v>5.3479999999999999</v>
      </c>
      <c r="E2155" s="450"/>
    </row>
    <row r="2156" spans="1:5">
      <c r="A2156" s="494" t="s">
        <v>4501</v>
      </c>
      <c r="B2156" s="446">
        <v>5.2809999999999997</v>
      </c>
      <c r="E2156" s="450"/>
    </row>
    <row r="2157" spans="1:5">
      <c r="A2157" s="494" t="s">
        <v>4502</v>
      </c>
      <c r="B2157" s="446">
        <v>5.2149999999999999</v>
      </c>
      <c r="E2157" s="450"/>
    </row>
    <row r="2158" spans="1:5">
      <c r="A2158" s="494" t="s">
        <v>4503</v>
      </c>
      <c r="B2158" s="446">
        <v>5.22</v>
      </c>
      <c r="E2158" s="450"/>
    </row>
    <row r="2159" spans="1:5">
      <c r="A2159" s="494" t="s">
        <v>4504</v>
      </c>
      <c r="B2159" s="446">
        <v>5.2779999999999996</v>
      </c>
      <c r="E2159" s="450"/>
    </row>
    <row r="2160" spans="1:5">
      <c r="A2160" s="494" t="s">
        <v>4505</v>
      </c>
      <c r="B2160" s="446">
        <v>5.0789999999999997</v>
      </c>
      <c r="E2160" s="450"/>
    </row>
    <row r="2161" spans="1:5">
      <c r="A2161" s="494" t="s">
        <v>4506</v>
      </c>
      <c r="B2161" s="446">
        <v>5.1280000000000001</v>
      </c>
      <c r="E2161" s="450"/>
    </row>
    <row r="2162" spans="1:5">
      <c r="A2162" s="494" t="s">
        <v>4507</v>
      </c>
      <c r="B2162" s="446">
        <v>5.2279999999999998</v>
      </c>
      <c r="E2162" s="450"/>
    </row>
    <row r="2163" spans="1:5">
      <c r="A2163" s="494" t="s">
        <v>4508</v>
      </c>
      <c r="B2163" s="446">
        <v>5.2290000000000001</v>
      </c>
      <c r="E2163" s="450"/>
    </row>
    <row r="2164" spans="1:5">
      <c r="A2164" s="494" t="s">
        <v>4509</v>
      </c>
      <c r="B2164" s="446">
        <v>5.2290000000000001</v>
      </c>
      <c r="E2164" s="450"/>
    </row>
    <row r="2165" spans="1:5">
      <c r="A2165" s="494" t="s">
        <v>4510</v>
      </c>
      <c r="B2165" s="446">
        <v>5.2939999999999996</v>
      </c>
      <c r="E2165" s="450"/>
    </row>
    <row r="2166" spans="1:5">
      <c r="A2166" s="494" t="s">
        <v>4511</v>
      </c>
      <c r="B2166" s="446">
        <v>5.28</v>
      </c>
      <c r="E2166" s="450"/>
    </row>
    <row r="2167" spans="1:5">
      <c r="A2167" s="494" t="s">
        <v>4512</v>
      </c>
      <c r="B2167" s="446">
        <v>5.3540000000000001</v>
      </c>
      <c r="E2167" s="450"/>
    </row>
    <row r="2168" spans="1:5">
      <c r="A2168" s="494" t="s">
        <v>4513</v>
      </c>
      <c r="B2168" s="446">
        <v>5.37</v>
      </c>
      <c r="E2168" s="450"/>
    </row>
    <row r="2169" spans="1:5">
      <c r="A2169" s="494" t="s">
        <v>4514</v>
      </c>
      <c r="B2169" s="446">
        <v>5.4470000000000001</v>
      </c>
      <c r="E2169" s="450"/>
    </row>
    <row r="2170" spans="1:5">
      <c r="A2170" s="494" t="s">
        <v>4515</v>
      </c>
      <c r="B2170" s="446">
        <v>5.3319999999999999</v>
      </c>
      <c r="E2170" s="450"/>
    </row>
    <row r="2171" spans="1:5">
      <c r="A2171" s="494" t="s">
        <v>4516</v>
      </c>
      <c r="B2171" s="446">
        <v>5.3689999999999998</v>
      </c>
      <c r="E2171" s="450"/>
    </row>
    <row r="2172" spans="1:5">
      <c r="A2172" s="494" t="s">
        <v>4517</v>
      </c>
      <c r="B2172" s="446">
        <v>5.3570000000000002</v>
      </c>
      <c r="E2172" s="450"/>
    </row>
    <row r="2173" spans="1:5">
      <c r="A2173" s="494" t="s">
        <v>4518</v>
      </c>
      <c r="B2173" s="446">
        <v>5.3730000000000002</v>
      </c>
      <c r="E2173" s="450"/>
    </row>
    <row r="2174" spans="1:5">
      <c r="A2174" s="494" t="s">
        <v>4519</v>
      </c>
      <c r="B2174" s="446">
        <v>5.42</v>
      </c>
      <c r="E2174" s="450"/>
    </row>
    <row r="2175" spans="1:5">
      <c r="A2175" s="494" t="s">
        <v>4520</v>
      </c>
      <c r="B2175" s="446">
        <v>5.41</v>
      </c>
      <c r="E2175" s="450"/>
    </row>
    <row r="2176" spans="1:5">
      <c r="A2176" s="494" t="s">
        <v>1516</v>
      </c>
      <c r="B2176" s="446">
        <v>5.5549999999999997</v>
      </c>
      <c r="E2176" s="450"/>
    </row>
    <row r="2177" spans="1:5">
      <c r="A2177" s="494" t="s">
        <v>1516</v>
      </c>
      <c r="B2177" s="446">
        <v>5.5549999999999997</v>
      </c>
      <c r="E2177" s="450"/>
    </row>
    <row r="2178" spans="1:5">
      <c r="A2178" s="494" t="s">
        <v>1518</v>
      </c>
      <c r="B2178" s="446">
        <v>5.61</v>
      </c>
      <c r="E2178" s="450"/>
    </row>
    <row r="2179" spans="1:5">
      <c r="A2179" s="494" t="s">
        <v>4521</v>
      </c>
      <c r="B2179" s="446">
        <v>5.7080000000000002</v>
      </c>
      <c r="E2179" s="450"/>
    </row>
    <row r="2180" spans="1:5">
      <c r="A2180" s="494" t="s">
        <v>4522</v>
      </c>
      <c r="B2180" s="446">
        <v>5.7859999999999996</v>
      </c>
      <c r="E2180" s="450"/>
    </row>
    <row r="2181" spans="1:5">
      <c r="A2181" s="494" t="s">
        <v>4523</v>
      </c>
      <c r="B2181" s="446">
        <v>5.7210000000000001</v>
      </c>
      <c r="E2181" s="450"/>
    </row>
    <row r="2182" spans="1:5">
      <c r="A2182" s="494" t="s">
        <v>4523</v>
      </c>
      <c r="B2182" s="446">
        <v>5.7210000000000001</v>
      </c>
      <c r="E2182" s="450"/>
    </row>
    <row r="2183" spans="1:5">
      <c r="A2183" s="494" t="s">
        <v>4524</v>
      </c>
      <c r="B2183" s="446">
        <v>5.68</v>
      </c>
      <c r="E2183" s="450"/>
    </row>
    <row r="2184" spans="1:5">
      <c r="A2184" s="494" t="s">
        <v>1520</v>
      </c>
      <c r="B2184" s="446">
        <v>5.5430000000000001</v>
      </c>
      <c r="E2184" s="450"/>
    </row>
    <row r="2185" spans="1:5">
      <c r="A2185" s="494" t="s">
        <v>1525</v>
      </c>
      <c r="B2185" s="446">
        <v>5.5990000000000002</v>
      </c>
      <c r="E2185" s="450"/>
    </row>
    <row r="2186" spans="1:5">
      <c r="A2186" s="494" t="s">
        <v>4525</v>
      </c>
      <c r="B2186" s="446">
        <v>5.6390000000000002</v>
      </c>
      <c r="E2186" s="450"/>
    </row>
    <row r="2187" spans="1:5">
      <c r="A2187" s="494" t="s">
        <v>4526</v>
      </c>
      <c r="B2187" s="446">
        <v>5.7119999999999997</v>
      </c>
      <c r="E2187" s="450"/>
    </row>
    <row r="2188" spans="1:5">
      <c r="A2188" s="494" t="s">
        <v>1527</v>
      </c>
      <c r="B2188" s="446">
        <v>5.7519999999999998</v>
      </c>
      <c r="E2188" s="450"/>
    </row>
    <row r="2189" spans="1:5">
      <c r="A2189" s="494" t="s">
        <v>1531</v>
      </c>
      <c r="B2189" s="446">
        <v>5.6920000000000002</v>
      </c>
      <c r="E2189" s="450"/>
    </row>
    <row r="2190" spans="1:5">
      <c r="A2190" s="494" t="s">
        <v>4527</v>
      </c>
      <c r="B2190" s="446">
        <v>5.6079999999999997</v>
      </c>
      <c r="E2190" s="450"/>
    </row>
    <row r="2191" spans="1:5">
      <c r="A2191" s="494" t="s">
        <v>4528</v>
      </c>
      <c r="B2191" s="446">
        <v>5.532</v>
      </c>
      <c r="E2191" s="450"/>
    </row>
    <row r="2192" spans="1:5">
      <c r="A2192" s="494" t="s">
        <v>4529</v>
      </c>
      <c r="B2192" s="446">
        <v>5.6820000000000004</v>
      </c>
      <c r="E2192" s="450"/>
    </row>
    <row r="2193" spans="1:5">
      <c r="A2193" s="494" t="s">
        <v>4530</v>
      </c>
      <c r="B2193" s="446">
        <v>5.65</v>
      </c>
      <c r="E2193" s="450"/>
    </row>
    <row r="2194" spans="1:5">
      <c r="A2194" s="494" t="s">
        <v>4531</v>
      </c>
      <c r="B2194" s="446">
        <v>5.5209999999999999</v>
      </c>
      <c r="E2194" s="450"/>
    </row>
    <row r="2195" spans="1:5">
      <c r="A2195" s="494" t="s">
        <v>4532</v>
      </c>
      <c r="B2195" s="446">
        <v>5.3940000000000001</v>
      </c>
      <c r="E2195" s="450"/>
    </row>
    <row r="2196" spans="1:5">
      <c r="A2196" s="494" t="s">
        <v>4533</v>
      </c>
      <c r="B2196" s="446">
        <v>5.3680000000000003</v>
      </c>
      <c r="E2196" s="450"/>
    </row>
    <row r="2197" spans="1:5">
      <c r="A2197" s="494" t="s">
        <v>4534</v>
      </c>
      <c r="B2197" s="446">
        <v>5.3659999999999997</v>
      </c>
      <c r="E2197" s="450"/>
    </row>
    <row r="2198" spans="1:5">
      <c r="A2198" s="494" t="s">
        <v>4535</v>
      </c>
      <c r="B2198" s="446">
        <v>5.4480000000000004</v>
      </c>
      <c r="E2198" s="450"/>
    </row>
    <row r="2199" spans="1:5">
      <c r="A2199" s="494" t="s">
        <v>1537</v>
      </c>
      <c r="B2199" s="446">
        <v>5.4119999999999999</v>
      </c>
      <c r="E2199" s="450"/>
    </row>
    <row r="2200" spans="1:5">
      <c r="A2200" s="494" t="s">
        <v>4536</v>
      </c>
      <c r="B2200" s="446">
        <v>5.4720000000000004</v>
      </c>
      <c r="E2200" s="450"/>
    </row>
    <row r="2201" spans="1:5">
      <c r="A2201" s="494" t="s">
        <v>4537</v>
      </c>
      <c r="B2201" s="446">
        <v>5.3890000000000002</v>
      </c>
      <c r="E2201" s="450"/>
    </row>
    <row r="2202" spans="1:5">
      <c r="A2202" s="494" t="s">
        <v>4538</v>
      </c>
      <c r="B2202" s="446">
        <v>5.2519999999999998</v>
      </c>
      <c r="E2202" s="450"/>
    </row>
    <row r="2203" spans="1:5">
      <c r="A2203" s="494" t="s">
        <v>4539</v>
      </c>
      <c r="B2203" s="446">
        <v>5.3920000000000003</v>
      </c>
      <c r="E2203" s="450"/>
    </row>
    <row r="2204" spans="1:5">
      <c r="A2204" s="494" t="s">
        <v>4540</v>
      </c>
      <c r="B2204" s="446">
        <v>5.3869999999999996</v>
      </c>
      <c r="E2204" s="450"/>
    </row>
    <row r="2205" spans="1:5">
      <c r="A2205" s="494" t="s">
        <v>4541</v>
      </c>
      <c r="B2205" s="446">
        <v>5.3869999999999996</v>
      </c>
      <c r="E2205" s="450"/>
    </row>
    <row r="2206" spans="1:5">
      <c r="A2206" s="494" t="s">
        <v>4542</v>
      </c>
      <c r="B2206" s="446">
        <v>5.4249999999999998</v>
      </c>
      <c r="E2206" s="450"/>
    </row>
    <row r="2207" spans="1:5">
      <c r="A2207" s="494" t="s">
        <v>4543</v>
      </c>
      <c r="B2207" s="446">
        <v>5.415</v>
      </c>
      <c r="E2207" s="450"/>
    </row>
    <row r="2208" spans="1:5">
      <c r="A2208" s="494" t="s">
        <v>4544</v>
      </c>
      <c r="B2208" s="446">
        <v>5.4829999999999997</v>
      </c>
      <c r="E2208" s="450"/>
    </row>
    <row r="2209" spans="1:5">
      <c r="A2209" s="494" t="s">
        <v>4545</v>
      </c>
      <c r="B2209" s="446">
        <v>5.4710000000000001</v>
      </c>
      <c r="E2209" s="450"/>
    </row>
    <row r="2210" spans="1:5">
      <c r="A2210" s="494" t="s">
        <v>4546</v>
      </c>
      <c r="B2210" s="446">
        <v>5.5570000000000004</v>
      </c>
      <c r="E2210" s="450"/>
    </row>
    <row r="2211" spans="1:5">
      <c r="A2211" s="494" t="s">
        <v>4547</v>
      </c>
      <c r="B2211" s="446">
        <v>5.5460000000000003</v>
      </c>
      <c r="E2211" s="450"/>
    </row>
    <row r="2212" spans="1:5">
      <c r="A2212" s="494" t="s">
        <v>4548</v>
      </c>
      <c r="B2212" s="446">
        <v>5.4930000000000003</v>
      </c>
      <c r="E2212" s="450"/>
    </row>
    <row r="2213" spans="1:5">
      <c r="A2213" s="494" t="s">
        <v>4549</v>
      </c>
      <c r="B2213" s="446">
        <v>5.4939999999999998</v>
      </c>
      <c r="E2213" s="450"/>
    </row>
    <row r="2214" spans="1:5">
      <c r="A2214" s="494" t="s">
        <v>4550</v>
      </c>
      <c r="B2214" s="446">
        <v>5.5250000000000004</v>
      </c>
      <c r="E2214" s="450"/>
    </row>
    <row r="2215" spans="1:5">
      <c r="A2215" s="494" t="s">
        <v>4551</v>
      </c>
      <c r="B2215" s="446">
        <v>5.5709999999999997</v>
      </c>
      <c r="E2215" s="450"/>
    </row>
    <row r="2216" spans="1:5">
      <c r="A2216" s="494" t="s">
        <v>4552</v>
      </c>
      <c r="B2216" s="446">
        <v>5.5750000000000002</v>
      </c>
      <c r="E2216" s="450"/>
    </row>
    <row r="2217" spans="1:5">
      <c r="A2217" s="494" t="s">
        <v>4553</v>
      </c>
      <c r="B2217" s="446">
        <v>5.5350000000000001</v>
      </c>
      <c r="E2217" s="450"/>
    </row>
    <row r="2218" spans="1:5">
      <c r="A2218" s="494" t="s">
        <v>4554</v>
      </c>
      <c r="B2218" s="446">
        <v>5.51</v>
      </c>
      <c r="E2218" s="450"/>
    </row>
    <row r="2219" spans="1:5">
      <c r="A2219" s="494" t="s">
        <v>4555</v>
      </c>
      <c r="B2219" s="446">
        <v>5.5679999999999996</v>
      </c>
      <c r="E2219" s="450"/>
    </row>
    <row r="2220" spans="1:5">
      <c r="A2220" s="494" t="s">
        <v>1539</v>
      </c>
      <c r="B2220" s="446">
        <v>5.673</v>
      </c>
      <c r="E2220" s="450"/>
    </row>
    <row r="2221" spans="1:5">
      <c r="A2221" s="494" t="s">
        <v>4556</v>
      </c>
      <c r="B2221" s="446">
        <v>5.5739999999999998</v>
      </c>
      <c r="E2221" s="450"/>
    </row>
    <row r="2222" spans="1:5">
      <c r="A2222" s="494" t="s">
        <v>4557</v>
      </c>
      <c r="B2222" s="446">
        <v>5.569</v>
      </c>
      <c r="E2222" s="450"/>
    </row>
    <row r="2223" spans="1:5">
      <c r="A2223" s="494" t="s">
        <v>4558</v>
      </c>
      <c r="B2223" s="446">
        <v>5.5759999999999996</v>
      </c>
      <c r="E2223" s="450"/>
    </row>
    <row r="2224" spans="1:5">
      <c r="A2224" s="494" t="s">
        <v>4559</v>
      </c>
      <c r="B2224" s="446">
        <v>5.5460000000000003</v>
      </c>
      <c r="E2224" s="450"/>
    </row>
    <row r="2225" spans="1:5">
      <c r="A2225" s="494" t="s">
        <v>4560</v>
      </c>
      <c r="B2225" s="446">
        <v>5.5279999999999996</v>
      </c>
      <c r="E2225" s="450"/>
    </row>
    <row r="2226" spans="1:5">
      <c r="A2226" s="494" t="s">
        <v>4561</v>
      </c>
      <c r="B2226" s="446">
        <v>5.5890000000000004</v>
      </c>
      <c r="E2226" s="450"/>
    </row>
    <row r="2227" spans="1:5">
      <c r="A2227" s="494" t="s">
        <v>4562</v>
      </c>
      <c r="B2227" s="446">
        <v>5.5810000000000004</v>
      </c>
      <c r="E2227" s="450"/>
    </row>
    <row r="2228" spans="1:5">
      <c r="A2228" s="494" t="s">
        <v>4563</v>
      </c>
      <c r="B2228" s="446">
        <v>5.5860000000000003</v>
      </c>
      <c r="E2228" s="450"/>
    </row>
    <row r="2229" spans="1:5">
      <c r="A2229" s="494" t="s">
        <v>4564</v>
      </c>
      <c r="B2229" s="446">
        <v>5.6790000000000003</v>
      </c>
      <c r="E2229" s="450"/>
    </row>
    <row r="2230" spans="1:5">
      <c r="A2230" s="494" t="s">
        <v>1542</v>
      </c>
      <c r="B2230" s="446">
        <v>5.7140000000000004</v>
      </c>
      <c r="E2230" s="450"/>
    </row>
    <row r="2231" spans="1:5">
      <c r="A2231" s="494" t="s">
        <v>4565</v>
      </c>
      <c r="B2231" s="446">
        <v>5.8239999999999998</v>
      </c>
      <c r="E2231" s="450"/>
    </row>
    <row r="2232" spans="1:5">
      <c r="A2232" s="494" t="s">
        <v>4566</v>
      </c>
      <c r="B2232" s="446">
        <v>5.8479999999999999</v>
      </c>
      <c r="E2232" s="450"/>
    </row>
    <row r="2233" spans="1:5">
      <c r="A2233" s="494" t="s">
        <v>4567</v>
      </c>
      <c r="B2233" s="446">
        <v>5.8739999999999997</v>
      </c>
      <c r="E2233" s="450"/>
    </row>
    <row r="2234" spans="1:5">
      <c r="A2234" s="494" t="s">
        <v>4568</v>
      </c>
      <c r="B2234" s="446">
        <v>5.8440000000000003</v>
      </c>
      <c r="E2234" s="450"/>
    </row>
    <row r="2235" spans="1:5">
      <c r="A2235" s="494" t="s">
        <v>4569</v>
      </c>
      <c r="B2235" s="446">
        <v>5.8550000000000004</v>
      </c>
      <c r="E2235" s="450"/>
    </row>
    <row r="2236" spans="1:5">
      <c r="A2236" s="494" t="s">
        <v>4570</v>
      </c>
      <c r="B2236" s="446">
        <v>5.8579999999999997</v>
      </c>
      <c r="E2236" s="450"/>
    </row>
    <row r="2237" spans="1:5">
      <c r="A2237" s="494" t="s">
        <v>4571</v>
      </c>
      <c r="B2237" s="446">
        <v>5.8490000000000002</v>
      </c>
      <c r="E2237" s="450"/>
    </row>
    <row r="2238" spans="1:5">
      <c r="A2238" s="494" t="s">
        <v>4572</v>
      </c>
      <c r="B2238" s="446">
        <v>5.85</v>
      </c>
      <c r="E2238" s="450"/>
    </row>
    <row r="2239" spans="1:5">
      <c r="A2239" s="494" t="s">
        <v>4573</v>
      </c>
      <c r="B2239" s="446">
        <v>5.7590000000000003</v>
      </c>
      <c r="E2239" s="450"/>
    </row>
    <row r="2240" spans="1:5">
      <c r="A2240" s="494" t="s">
        <v>4574</v>
      </c>
      <c r="B2240" s="446">
        <v>5.7869999999999999</v>
      </c>
      <c r="E2240" s="450"/>
    </row>
    <row r="2241" spans="1:5">
      <c r="A2241" s="494" t="s">
        <v>4575</v>
      </c>
      <c r="B2241" s="446">
        <v>5.7770000000000001</v>
      </c>
      <c r="E2241" s="450"/>
    </row>
    <row r="2242" spans="1:5">
      <c r="A2242" s="494" t="s">
        <v>4576</v>
      </c>
      <c r="B2242" s="446">
        <v>5.8070000000000004</v>
      </c>
      <c r="E2242" s="450"/>
    </row>
    <row r="2243" spans="1:5">
      <c r="A2243" s="494" t="s">
        <v>4577</v>
      </c>
      <c r="B2243" s="446">
        <v>5.8220000000000001</v>
      </c>
      <c r="E2243" s="450"/>
    </row>
    <row r="2244" spans="1:5">
      <c r="A2244" s="494" t="s">
        <v>4578</v>
      </c>
      <c r="B2244" s="446">
        <v>5.7869999999999999</v>
      </c>
      <c r="E2244" s="450"/>
    </row>
    <row r="2245" spans="1:5">
      <c r="A2245" s="494" t="s">
        <v>4579</v>
      </c>
      <c r="B2245" s="446">
        <v>5.78</v>
      </c>
      <c r="E2245" s="450"/>
    </row>
    <row r="2246" spans="1:5">
      <c r="A2246" s="494" t="s">
        <v>4580</v>
      </c>
      <c r="B2246" s="446">
        <v>5.827</v>
      </c>
      <c r="E2246" s="450"/>
    </row>
    <row r="2247" spans="1:5">
      <c r="A2247" s="494" t="s">
        <v>4581</v>
      </c>
      <c r="B2247" s="446">
        <v>5.8330000000000002</v>
      </c>
      <c r="E2247" s="450"/>
    </row>
    <row r="2248" spans="1:5">
      <c r="A2248" s="494" t="s">
        <v>4582</v>
      </c>
      <c r="B2248" s="446">
        <v>5.8479999999999999</v>
      </c>
      <c r="E2248" s="450"/>
    </row>
    <row r="2249" spans="1:5">
      <c r="A2249" s="494" t="s">
        <v>4583</v>
      </c>
      <c r="B2249" s="446">
        <v>5.8730000000000002</v>
      </c>
      <c r="E2249" s="450"/>
    </row>
    <row r="2250" spans="1:5">
      <c r="A2250" s="494" t="s">
        <v>4584</v>
      </c>
      <c r="B2250" s="446">
        <v>5.92</v>
      </c>
      <c r="E2250" s="450"/>
    </row>
    <row r="2251" spans="1:5">
      <c r="A2251" s="494" t="s">
        <v>4585</v>
      </c>
      <c r="B2251" s="446">
        <v>5.8019999999999996</v>
      </c>
      <c r="E2251" s="450"/>
    </row>
    <row r="2252" spans="1:5">
      <c r="A2252" s="494" t="s">
        <v>4586</v>
      </c>
      <c r="B2252" s="446">
        <v>5.806</v>
      </c>
      <c r="E2252" s="450"/>
    </row>
    <row r="2253" spans="1:5">
      <c r="A2253" s="494" t="s">
        <v>4587</v>
      </c>
      <c r="B2253" s="446">
        <v>5.806</v>
      </c>
      <c r="E2253" s="450"/>
    </row>
    <row r="2254" spans="1:5">
      <c r="A2254" s="494" t="s">
        <v>4588</v>
      </c>
      <c r="B2254" s="446">
        <v>5.7949999999999999</v>
      </c>
      <c r="E2254" s="450"/>
    </row>
    <row r="2255" spans="1:5">
      <c r="A2255" s="494" t="s">
        <v>4589</v>
      </c>
      <c r="B2255" s="446">
        <v>5.82</v>
      </c>
      <c r="E2255" s="450"/>
    </row>
    <row r="2256" spans="1:5">
      <c r="A2256" s="494" t="s">
        <v>4590</v>
      </c>
      <c r="B2256" s="446">
        <v>5.73</v>
      </c>
      <c r="E2256" s="450"/>
    </row>
    <row r="2257" spans="1:5">
      <c r="A2257" s="494" t="s">
        <v>4591</v>
      </c>
      <c r="B2257" s="446">
        <v>5.6779999999999999</v>
      </c>
      <c r="E2257" s="450"/>
    </row>
    <row r="2258" spans="1:5">
      <c r="A2258" s="494" t="s">
        <v>4592</v>
      </c>
      <c r="B2258" s="446">
        <v>5.6230000000000002</v>
      </c>
      <c r="E2258" s="450"/>
    </row>
    <row r="2259" spans="1:5">
      <c r="A2259" s="494" t="s">
        <v>4593</v>
      </c>
      <c r="B2259" s="446">
        <v>5.6269999999999998</v>
      </c>
      <c r="E2259" s="450"/>
    </row>
    <row r="2260" spans="1:5">
      <c r="A2260" s="494" t="s">
        <v>4594</v>
      </c>
      <c r="B2260" s="446">
        <v>5.75</v>
      </c>
      <c r="E2260" s="450"/>
    </row>
    <row r="2261" spans="1:5">
      <c r="A2261" s="494" t="s">
        <v>4595</v>
      </c>
      <c r="B2261" s="446">
        <v>5.7089999999999996</v>
      </c>
      <c r="E2261" s="450"/>
    </row>
    <row r="2262" spans="1:5">
      <c r="A2262" s="494" t="s">
        <v>4596</v>
      </c>
      <c r="B2262" s="446">
        <v>5.7839999999999998</v>
      </c>
      <c r="E2262" s="450"/>
    </row>
    <row r="2263" spans="1:5">
      <c r="A2263" s="494" t="s">
        <v>4597</v>
      </c>
      <c r="B2263" s="446">
        <v>5.77</v>
      </c>
      <c r="E2263" s="450"/>
    </row>
    <row r="2264" spans="1:5">
      <c r="A2264" s="494" t="s">
        <v>4598</v>
      </c>
      <c r="B2264" s="446">
        <v>5.7709999999999999</v>
      </c>
      <c r="E2264" s="450"/>
    </row>
    <row r="2265" spans="1:5">
      <c r="A2265" s="494" t="s">
        <v>4599</v>
      </c>
      <c r="B2265" s="446">
        <v>5.7240000000000002</v>
      </c>
      <c r="E2265" s="450"/>
    </row>
    <row r="2266" spans="1:5">
      <c r="A2266" s="494" t="s">
        <v>4600</v>
      </c>
      <c r="B2266" s="446">
        <v>5.7690000000000001</v>
      </c>
      <c r="E2266" s="450"/>
    </row>
    <row r="2267" spans="1:5">
      <c r="A2267" s="494" t="s">
        <v>4601</v>
      </c>
      <c r="B2267" s="446">
        <v>5.7359999999999998</v>
      </c>
      <c r="E2267" s="450"/>
    </row>
    <row r="2268" spans="1:5">
      <c r="A2268" s="494" t="s">
        <v>4602</v>
      </c>
      <c r="B2268" s="446">
        <v>5.7990000000000004</v>
      </c>
      <c r="E2268" s="450"/>
    </row>
    <row r="2269" spans="1:5">
      <c r="A2269" s="494" t="s">
        <v>4603</v>
      </c>
      <c r="B2269" s="446">
        <v>5.8330000000000002</v>
      </c>
      <c r="E2269" s="450"/>
    </row>
    <row r="2270" spans="1:5">
      <c r="A2270" s="494" t="s">
        <v>4604</v>
      </c>
      <c r="B2270" s="446">
        <v>5.8029999999999999</v>
      </c>
      <c r="E2270" s="450"/>
    </row>
    <row r="2271" spans="1:5">
      <c r="A2271" s="494" t="s">
        <v>4605</v>
      </c>
      <c r="B2271" s="446">
        <v>5.8049999999999997</v>
      </c>
      <c r="E2271" s="450"/>
    </row>
    <row r="2272" spans="1:5">
      <c r="A2272" s="494" t="s">
        <v>4606</v>
      </c>
      <c r="B2272" s="446">
        <v>5.7539999999999996</v>
      </c>
      <c r="E2272" s="450"/>
    </row>
    <row r="2273" spans="1:5">
      <c r="A2273" s="494" t="s">
        <v>4607</v>
      </c>
      <c r="B2273" s="446">
        <v>5.7949999999999999</v>
      </c>
      <c r="E2273" s="450"/>
    </row>
    <row r="2274" spans="1:5">
      <c r="A2274" s="494" t="s">
        <v>4608</v>
      </c>
      <c r="B2274" s="446">
        <v>5.8319999999999999</v>
      </c>
      <c r="E2274" s="450"/>
    </row>
    <row r="2275" spans="1:5">
      <c r="A2275" s="494" t="s">
        <v>4609</v>
      </c>
      <c r="B2275" s="446">
        <v>5.7510000000000003</v>
      </c>
      <c r="E2275" s="450"/>
    </row>
    <row r="2276" spans="1:5">
      <c r="A2276" s="494" t="s">
        <v>4610</v>
      </c>
      <c r="B2276" s="446">
        <v>5.8319999999999999</v>
      </c>
      <c r="E2276" s="450"/>
    </row>
    <row r="2277" spans="1:5">
      <c r="A2277" s="494" t="s">
        <v>4611</v>
      </c>
      <c r="B2277" s="446">
        <v>5.827</v>
      </c>
      <c r="E2277" s="450"/>
    </row>
    <row r="2278" spans="1:5">
      <c r="A2278" s="494" t="s">
        <v>4612</v>
      </c>
      <c r="B2278" s="446">
        <v>5.8559999999999999</v>
      </c>
      <c r="E2278" s="450"/>
    </row>
    <row r="2279" spans="1:5">
      <c r="A2279" s="494" t="s">
        <v>4613</v>
      </c>
      <c r="B2279" s="446">
        <v>5.8570000000000002</v>
      </c>
      <c r="E2279" s="450"/>
    </row>
    <row r="2280" spans="1:5">
      <c r="A2280" s="494" t="s">
        <v>4614</v>
      </c>
      <c r="B2280" s="446">
        <v>5.8689999999999998</v>
      </c>
      <c r="E2280" s="450"/>
    </row>
    <row r="2281" spans="1:5">
      <c r="A2281" s="494" t="s">
        <v>4615</v>
      </c>
      <c r="B2281" s="446">
        <v>5.9269999999999996</v>
      </c>
      <c r="E2281" s="450"/>
    </row>
    <row r="2282" spans="1:5">
      <c r="A2282" s="494" t="s">
        <v>4616</v>
      </c>
      <c r="B2282" s="446">
        <v>5.8109999999999999</v>
      </c>
      <c r="E2282" s="450"/>
    </row>
    <row r="2283" spans="1:5">
      <c r="A2283" s="494" t="s">
        <v>4617</v>
      </c>
      <c r="B2283" s="446">
        <v>5.7949999999999999</v>
      </c>
      <c r="E2283" s="450"/>
    </row>
    <row r="2284" spans="1:5">
      <c r="A2284" s="494" t="s">
        <v>4618</v>
      </c>
      <c r="B2284" s="446">
        <v>5.7640000000000002</v>
      </c>
      <c r="E2284" s="450"/>
    </row>
    <row r="2285" spans="1:5">
      <c r="A2285" s="494" t="s">
        <v>4619</v>
      </c>
      <c r="B2285" s="446">
        <v>5.8230000000000004</v>
      </c>
      <c r="E2285" s="450"/>
    </row>
    <row r="2286" spans="1:5">
      <c r="A2286" s="494" t="s">
        <v>4620</v>
      </c>
      <c r="B2286" s="446">
        <v>5.8250000000000002</v>
      </c>
      <c r="E2286" s="450"/>
    </row>
    <row r="2287" spans="1:5">
      <c r="A2287" s="494" t="s">
        <v>4621</v>
      </c>
      <c r="B2287" s="446">
        <v>5.8339999999999996</v>
      </c>
      <c r="E2287" s="450"/>
    </row>
    <row r="2288" spans="1:5">
      <c r="A2288" s="494" t="s">
        <v>4622</v>
      </c>
      <c r="B2288" s="446">
        <v>5.8920000000000003</v>
      </c>
      <c r="E2288" s="450"/>
    </row>
    <row r="2289" spans="1:5">
      <c r="A2289" s="494" t="s">
        <v>4623</v>
      </c>
      <c r="B2289" s="446">
        <v>5.86</v>
      </c>
      <c r="E2289" s="450"/>
    </row>
    <row r="2290" spans="1:5">
      <c r="A2290" s="494" t="s">
        <v>4624</v>
      </c>
      <c r="B2290" s="446">
        <v>5.8159999999999998</v>
      </c>
      <c r="E2290" s="450"/>
    </row>
    <row r="2291" spans="1:5">
      <c r="A2291" s="494" t="s">
        <v>4625</v>
      </c>
      <c r="B2291" s="446">
        <v>5.8760000000000003</v>
      </c>
      <c r="E2291" s="450"/>
    </row>
    <row r="2292" spans="1:5">
      <c r="A2292" s="494" t="s">
        <v>4626</v>
      </c>
      <c r="B2292" s="446">
        <v>5.8959999999999999</v>
      </c>
      <c r="E2292" s="450"/>
    </row>
    <row r="2293" spans="1:5">
      <c r="A2293" s="494" t="s">
        <v>4627</v>
      </c>
      <c r="B2293" s="446">
        <v>5.9059999999999997</v>
      </c>
      <c r="E2293" s="450"/>
    </row>
    <row r="2294" spans="1:5">
      <c r="A2294" s="494" t="s">
        <v>4628</v>
      </c>
      <c r="B2294" s="446">
        <v>5.8890000000000002</v>
      </c>
      <c r="E2294" s="450"/>
    </row>
    <row r="2295" spans="1:5">
      <c r="A2295" s="494" t="s">
        <v>4629</v>
      </c>
      <c r="B2295" s="446">
        <v>5.9489999999999998</v>
      </c>
      <c r="E2295" s="450"/>
    </row>
    <row r="2296" spans="1:5">
      <c r="A2296" s="494" t="s">
        <v>4630</v>
      </c>
      <c r="B2296" s="446">
        <v>5.9320000000000004</v>
      </c>
      <c r="E2296" s="450"/>
    </row>
    <row r="2297" spans="1:5">
      <c r="A2297" s="494" t="s">
        <v>4631</v>
      </c>
      <c r="B2297" s="446">
        <v>5.9950000000000001</v>
      </c>
      <c r="E2297" s="450"/>
    </row>
    <row r="2298" spans="1:5">
      <c r="A2298" s="494" t="s">
        <v>4632</v>
      </c>
      <c r="B2298" s="446">
        <v>5.9560000000000004</v>
      </c>
      <c r="E2298" s="450"/>
    </row>
    <row r="2299" spans="1:5">
      <c r="A2299" s="494" t="s">
        <v>4633</v>
      </c>
      <c r="B2299" s="446">
        <v>6.0220000000000002</v>
      </c>
      <c r="E2299" s="450"/>
    </row>
    <row r="2300" spans="1:5">
      <c r="A2300" s="494" t="s">
        <v>4634</v>
      </c>
      <c r="B2300" s="446">
        <v>6.0270000000000001</v>
      </c>
      <c r="E2300" s="450"/>
    </row>
    <row r="2301" spans="1:5">
      <c r="A2301" s="494" t="s">
        <v>4635</v>
      </c>
      <c r="B2301" s="446">
        <v>5.9870000000000001</v>
      </c>
      <c r="E2301" s="450"/>
    </row>
    <row r="2302" spans="1:5">
      <c r="A2302" s="494" t="s">
        <v>4636</v>
      </c>
      <c r="B2302" s="446">
        <v>5.9470000000000001</v>
      </c>
      <c r="E2302" s="450"/>
    </row>
    <row r="2303" spans="1:5">
      <c r="A2303" s="494" t="s">
        <v>4637</v>
      </c>
      <c r="B2303" s="446">
        <v>6.06</v>
      </c>
      <c r="E2303" s="450"/>
    </row>
    <row r="2304" spans="1:5">
      <c r="A2304" s="494" t="s">
        <v>4638</v>
      </c>
      <c r="B2304" s="446">
        <v>6.101</v>
      </c>
      <c r="E2304" s="450"/>
    </row>
    <row r="2305" spans="1:5">
      <c r="A2305" s="494" t="s">
        <v>4639</v>
      </c>
      <c r="B2305" s="446">
        <v>6.0609999999999999</v>
      </c>
      <c r="E2305" s="450"/>
    </row>
    <row r="2306" spans="1:5">
      <c r="A2306" s="494" t="s">
        <v>4640</v>
      </c>
      <c r="B2306" s="446">
        <v>5.9690000000000003</v>
      </c>
      <c r="E2306" s="450"/>
    </row>
    <row r="2307" spans="1:5">
      <c r="A2307" s="494" t="s">
        <v>4641</v>
      </c>
      <c r="B2307" s="446">
        <v>5.9690000000000003</v>
      </c>
      <c r="E2307" s="450"/>
    </row>
    <row r="2308" spans="1:5">
      <c r="A2308" s="494" t="s">
        <v>4642</v>
      </c>
      <c r="B2308" s="446">
        <v>5.92</v>
      </c>
      <c r="E2308" s="450"/>
    </row>
    <row r="2309" spans="1:5">
      <c r="A2309" s="494" t="s">
        <v>4643</v>
      </c>
      <c r="B2309" s="446">
        <v>5.9539999999999997</v>
      </c>
      <c r="E2309" s="450"/>
    </row>
    <row r="2310" spans="1:5">
      <c r="A2310" s="494" t="s">
        <v>4644</v>
      </c>
      <c r="B2310" s="446">
        <v>5.94</v>
      </c>
      <c r="E2310" s="450"/>
    </row>
    <row r="2311" spans="1:5">
      <c r="A2311" s="494" t="s">
        <v>4645</v>
      </c>
      <c r="B2311" s="446">
        <v>6.0209999999999999</v>
      </c>
      <c r="E2311" s="450"/>
    </row>
    <row r="2312" spans="1:5">
      <c r="A2312" s="494" t="s">
        <v>4646</v>
      </c>
      <c r="B2312" s="446">
        <v>5.9640000000000004</v>
      </c>
      <c r="E2312" s="450"/>
    </row>
    <row r="2313" spans="1:5">
      <c r="A2313" s="494" t="s">
        <v>4647</v>
      </c>
      <c r="B2313" s="446">
        <v>5.9909999999999997</v>
      </c>
      <c r="E2313" s="450"/>
    </row>
    <row r="2314" spans="1:5">
      <c r="A2314" s="494" t="s">
        <v>4648</v>
      </c>
      <c r="B2314" s="446">
        <v>5.9649999999999999</v>
      </c>
      <c r="E2314" s="450"/>
    </row>
    <row r="2315" spans="1:5">
      <c r="A2315" s="494" t="s">
        <v>4649</v>
      </c>
      <c r="B2315" s="446">
        <v>6.0229999999999997</v>
      </c>
      <c r="E2315" s="450"/>
    </row>
    <row r="2316" spans="1:5">
      <c r="A2316" s="494" t="s">
        <v>4650</v>
      </c>
      <c r="B2316" s="446">
        <v>6.0510000000000002</v>
      </c>
      <c r="E2316" s="450"/>
    </row>
    <row r="2317" spans="1:5">
      <c r="A2317" s="494" t="s">
        <v>4651</v>
      </c>
      <c r="B2317" s="446">
        <v>6.01</v>
      </c>
      <c r="E2317" s="450"/>
    </row>
    <row r="2318" spans="1:5">
      <c r="A2318" s="494" t="s">
        <v>4652</v>
      </c>
      <c r="B2318" s="446">
        <v>5.9710000000000001</v>
      </c>
      <c r="E2318" s="450"/>
    </row>
    <row r="2319" spans="1:5">
      <c r="A2319" s="494" t="s">
        <v>4653</v>
      </c>
      <c r="B2319" s="446">
        <v>6.0250000000000004</v>
      </c>
      <c r="E2319" s="450"/>
    </row>
    <row r="2320" spans="1:5">
      <c r="A2320" s="494" t="s">
        <v>4654</v>
      </c>
      <c r="B2320" s="446">
        <v>6.0449999999999999</v>
      </c>
      <c r="E2320" s="450"/>
    </row>
    <row r="2321" spans="1:5">
      <c r="A2321" s="494" t="s">
        <v>4655</v>
      </c>
      <c r="B2321" s="446">
        <v>6.0910000000000002</v>
      </c>
      <c r="E2321" s="450"/>
    </row>
    <row r="2322" spans="1:5">
      <c r="A2322" s="494" t="s">
        <v>4656</v>
      </c>
      <c r="B2322" s="446">
        <v>6.0750000000000002</v>
      </c>
      <c r="E2322" s="450"/>
    </row>
    <row r="2323" spans="1:5">
      <c r="A2323" s="494" t="s">
        <v>4657</v>
      </c>
      <c r="B2323" s="446">
        <v>6.1219999999999999</v>
      </c>
      <c r="E2323" s="450"/>
    </row>
    <row r="2324" spans="1:5">
      <c r="A2324" s="494" t="s">
        <v>4658</v>
      </c>
      <c r="B2324" s="446">
        <v>6.0149999999999997</v>
      </c>
      <c r="E2324" s="450"/>
    </row>
    <row r="2325" spans="1:5">
      <c r="A2325" s="494" t="s">
        <v>4659</v>
      </c>
      <c r="B2325" s="446">
        <v>6.0049999999999999</v>
      </c>
      <c r="E2325" s="450"/>
    </row>
    <row r="2326" spans="1:5">
      <c r="A2326" s="494" t="s">
        <v>4660</v>
      </c>
      <c r="B2326" s="446">
        <v>5.9820000000000002</v>
      </c>
      <c r="E2326" s="450"/>
    </row>
    <row r="2327" spans="1:5">
      <c r="A2327" s="494" t="s">
        <v>4661</v>
      </c>
      <c r="B2327" s="446">
        <v>5.8659999999999997</v>
      </c>
      <c r="E2327" s="450"/>
    </row>
    <row r="2328" spans="1:5">
      <c r="A2328" s="494" t="s">
        <v>4662</v>
      </c>
      <c r="B2328" s="446">
        <v>5.8689999999999998</v>
      </c>
      <c r="E2328" s="450"/>
    </row>
    <row r="2329" spans="1:5">
      <c r="A2329" s="494" t="s">
        <v>4663</v>
      </c>
      <c r="B2329" s="446">
        <v>5.827</v>
      </c>
      <c r="E2329" s="450"/>
    </row>
    <row r="2330" spans="1:5">
      <c r="A2330" s="494" t="s">
        <v>4664</v>
      </c>
      <c r="B2330" s="446">
        <v>5.8559999999999999</v>
      </c>
      <c r="E2330" s="450"/>
    </row>
    <row r="2331" spans="1:5">
      <c r="A2331" s="494" t="s">
        <v>4665</v>
      </c>
      <c r="B2331" s="446">
        <v>5.8</v>
      </c>
      <c r="E2331" s="450"/>
    </row>
    <row r="2332" spans="1:5">
      <c r="A2332" s="494" t="s">
        <v>4666</v>
      </c>
      <c r="B2332" s="446">
        <v>5.782</v>
      </c>
      <c r="E2332" s="450"/>
    </row>
    <row r="2333" spans="1:5">
      <c r="A2333" s="494" t="s">
        <v>4667</v>
      </c>
      <c r="B2333" s="446">
        <v>5.7809999999999997</v>
      </c>
      <c r="E2333" s="450"/>
    </row>
    <row r="2334" spans="1:5">
      <c r="A2334" s="494" t="s">
        <v>4668</v>
      </c>
      <c r="B2334" s="446">
        <v>5.76</v>
      </c>
      <c r="E2334" s="450"/>
    </row>
    <row r="2335" spans="1:5">
      <c r="A2335" s="494" t="s">
        <v>4668</v>
      </c>
      <c r="B2335" s="446">
        <v>5.76</v>
      </c>
      <c r="E2335" s="450"/>
    </row>
    <row r="2336" spans="1:5">
      <c r="A2336" s="494" t="s">
        <v>4669</v>
      </c>
      <c r="B2336" s="446">
        <v>5.7560000000000002</v>
      </c>
      <c r="E2336" s="450"/>
    </row>
    <row r="2337" spans="1:5">
      <c r="A2337" s="494" t="s">
        <v>4670</v>
      </c>
      <c r="B2337" s="446">
        <v>5.76</v>
      </c>
      <c r="E2337" s="450"/>
    </row>
    <row r="2338" spans="1:5">
      <c r="A2338" s="494" t="s">
        <v>4671</v>
      </c>
      <c r="B2338" s="446">
        <v>5.734</v>
      </c>
      <c r="E2338" s="450"/>
    </row>
    <row r="2339" spans="1:5">
      <c r="A2339" s="494" t="s">
        <v>4672</v>
      </c>
      <c r="B2339" s="446">
        <v>5.6959999999999997</v>
      </c>
      <c r="E2339" s="450"/>
    </row>
    <row r="2340" spans="1:5">
      <c r="A2340" s="494" t="s">
        <v>4673</v>
      </c>
      <c r="B2340" s="446">
        <v>5.7110000000000003</v>
      </c>
      <c r="E2340" s="450"/>
    </row>
    <row r="2341" spans="1:5">
      <c r="A2341" s="494" t="s">
        <v>4674</v>
      </c>
      <c r="B2341" s="446">
        <v>5.665</v>
      </c>
      <c r="E2341" s="450"/>
    </row>
    <row r="2342" spans="1:5">
      <c r="A2342" s="494" t="s">
        <v>4675</v>
      </c>
      <c r="B2342" s="446">
        <v>5.62</v>
      </c>
      <c r="E2342" s="450"/>
    </row>
    <row r="2343" spans="1:5">
      <c r="A2343" s="494" t="s">
        <v>4676</v>
      </c>
      <c r="B2343" s="446">
        <v>5.625</v>
      </c>
      <c r="E2343" s="450"/>
    </row>
    <row r="2344" spans="1:5">
      <c r="A2344" s="494" t="s">
        <v>4677</v>
      </c>
      <c r="B2344" s="446">
        <v>5.6029999999999998</v>
      </c>
      <c r="E2344" s="450"/>
    </row>
    <row r="2345" spans="1:5">
      <c r="A2345" s="494" t="s">
        <v>4678</v>
      </c>
      <c r="B2345" s="446">
        <v>5.59</v>
      </c>
      <c r="E2345" s="450"/>
    </row>
    <row r="2346" spans="1:5">
      <c r="A2346" s="494" t="s">
        <v>4679</v>
      </c>
      <c r="B2346" s="446">
        <v>5.569</v>
      </c>
      <c r="E2346" s="450"/>
    </row>
    <row r="2347" spans="1:5">
      <c r="A2347" s="494" t="s">
        <v>4680</v>
      </c>
      <c r="B2347" s="446">
        <v>5.5910000000000002</v>
      </c>
      <c r="E2347" s="450"/>
    </row>
    <row r="2348" spans="1:5">
      <c r="A2348" s="494" t="s">
        <v>4681</v>
      </c>
      <c r="B2348" s="446">
        <v>5.548</v>
      </c>
      <c r="E2348" s="450"/>
    </row>
    <row r="2349" spans="1:5">
      <c r="A2349" s="494" t="s">
        <v>4682</v>
      </c>
      <c r="B2349" s="446">
        <v>5.5469999999999997</v>
      </c>
      <c r="E2349" s="450"/>
    </row>
    <row r="2350" spans="1:5">
      <c r="A2350" s="494" t="s">
        <v>4683</v>
      </c>
      <c r="B2350" s="446">
        <v>5.5519999999999996</v>
      </c>
      <c r="E2350" s="450"/>
    </row>
    <row r="2351" spans="1:5">
      <c r="A2351" s="494" t="s">
        <v>4684</v>
      </c>
      <c r="B2351" s="446">
        <v>5.5860000000000003</v>
      </c>
      <c r="E2351" s="450"/>
    </row>
    <row r="2352" spans="1:5">
      <c r="A2352" s="494" t="s">
        <v>4685</v>
      </c>
      <c r="B2352" s="446">
        <v>5.556</v>
      </c>
      <c r="E2352" s="450"/>
    </row>
    <row r="2353" spans="1:5">
      <c r="A2353" s="494" t="s">
        <v>4686</v>
      </c>
      <c r="B2353" s="446">
        <v>5.55</v>
      </c>
      <c r="E2353" s="450"/>
    </row>
    <row r="2354" spans="1:5">
      <c r="A2354" s="494" t="s">
        <v>4687</v>
      </c>
      <c r="B2354" s="446">
        <v>5.5380000000000003</v>
      </c>
      <c r="E2354" s="450"/>
    </row>
    <row r="2355" spans="1:5">
      <c r="A2355" s="494" t="s">
        <v>4688</v>
      </c>
      <c r="B2355" s="446">
        <v>5.6040000000000001</v>
      </c>
      <c r="E2355" s="450"/>
    </row>
    <row r="2356" spans="1:5">
      <c r="A2356" s="494" t="s">
        <v>4689</v>
      </c>
      <c r="B2356" s="446">
        <v>5.5949999999999998</v>
      </c>
      <c r="E2356" s="450"/>
    </row>
    <row r="2357" spans="1:5">
      <c r="A2357" s="494" t="s">
        <v>4690</v>
      </c>
      <c r="B2357" s="446">
        <v>5.5549999999999997</v>
      </c>
      <c r="E2357" s="450"/>
    </row>
    <row r="2358" spans="1:5">
      <c r="A2358" s="494" t="s">
        <v>4691</v>
      </c>
      <c r="B2358" s="446">
        <v>5.5330000000000004</v>
      </c>
      <c r="E2358" s="450"/>
    </row>
    <row r="2359" spans="1:5">
      <c r="A2359" s="494" t="s">
        <v>4692</v>
      </c>
      <c r="B2359" s="446">
        <v>5.56</v>
      </c>
      <c r="E2359" s="450"/>
    </row>
    <row r="2360" spans="1:5">
      <c r="A2360" s="494" t="s">
        <v>4693</v>
      </c>
      <c r="B2360" s="446">
        <v>5.5810000000000004</v>
      </c>
      <c r="E2360" s="450"/>
    </row>
    <row r="2361" spans="1:5">
      <c r="A2361" s="494" t="s">
        <v>4694</v>
      </c>
      <c r="B2361" s="446">
        <v>5.5780000000000003</v>
      </c>
      <c r="E2361" s="450"/>
    </row>
    <row r="2362" spans="1:5">
      <c r="A2362" s="494" t="s">
        <v>4695</v>
      </c>
      <c r="B2362" s="446">
        <v>5.5670000000000002</v>
      </c>
      <c r="E2362" s="450"/>
    </row>
    <row r="2363" spans="1:5">
      <c r="A2363" s="494" t="s">
        <v>4696</v>
      </c>
      <c r="B2363" s="446">
        <v>5.5979999999999999</v>
      </c>
      <c r="E2363" s="450"/>
    </row>
    <row r="2364" spans="1:5">
      <c r="A2364" s="494" t="s">
        <v>4697</v>
      </c>
      <c r="B2364" s="446">
        <v>5.6470000000000002</v>
      </c>
      <c r="E2364" s="450"/>
    </row>
    <row r="2365" spans="1:5">
      <c r="A2365" s="494" t="s">
        <v>4698</v>
      </c>
      <c r="B2365" s="446">
        <v>5.6740000000000004</v>
      </c>
      <c r="E2365" s="450"/>
    </row>
    <row r="2366" spans="1:5">
      <c r="A2366" s="494" t="s">
        <v>4699</v>
      </c>
      <c r="B2366" s="446">
        <v>5.6520000000000001</v>
      </c>
      <c r="E2366" s="450"/>
    </row>
    <row r="2367" spans="1:5">
      <c r="A2367" s="494" t="s">
        <v>4700</v>
      </c>
      <c r="B2367" s="446">
        <v>5.6509999999999998</v>
      </c>
      <c r="E2367" s="450"/>
    </row>
    <row r="2368" spans="1:5">
      <c r="A2368" s="494" t="s">
        <v>4701</v>
      </c>
      <c r="B2368" s="446">
        <v>5.6390000000000002</v>
      </c>
      <c r="E2368" s="450"/>
    </row>
    <row r="2369" spans="1:5">
      <c r="A2369" s="494" t="s">
        <v>4702</v>
      </c>
      <c r="B2369" s="446">
        <v>5.6660000000000004</v>
      </c>
      <c r="E2369" s="450"/>
    </row>
    <row r="2370" spans="1:5">
      <c r="A2370" s="494" t="s">
        <v>4703</v>
      </c>
      <c r="B2370" s="446">
        <v>5.6</v>
      </c>
      <c r="E2370" s="450"/>
    </row>
    <row r="2371" spans="1:5">
      <c r="A2371" s="494" t="s">
        <v>4703</v>
      </c>
      <c r="B2371" s="446">
        <v>5.6</v>
      </c>
      <c r="E2371" s="450"/>
    </row>
    <row r="2372" spans="1:5">
      <c r="A2372" s="494" t="s">
        <v>4704</v>
      </c>
      <c r="B2372" s="446">
        <v>5.5739999999999998</v>
      </c>
      <c r="E2372" s="450"/>
    </row>
    <row r="2373" spans="1:5">
      <c r="A2373" s="494" t="s">
        <v>4705</v>
      </c>
      <c r="B2373" s="446">
        <v>5.585</v>
      </c>
      <c r="E2373" s="450"/>
    </row>
    <row r="2374" spans="1:5">
      <c r="A2374" s="494" t="s">
        <v>4706</v>
      </c>
      <c r="B2374" s="446">
        <v>5.5650000000000004</v>
      </c>
      <c r="E2374" s="450"/>
    </row>
    <row r="2375" spans="1:5">
      <c r="A2375" s="494" t="s">
        <v>4707</v>
      </c>
      <c r="B2375" s="446">
        <v>5.5780000000000003</v>
      </c>
      <c r="E2375" s="450"/>
    </row>
    <row r="2376" spans="1:5">
      <c r="A2376" s="494" t="s">
        <v>4708</v>
      </c>
      <c r="B2376" s="446">
        <v>5.5759999999999996</v>
      </c>
      <c r="E2376" s="450"/>
    </row>
    <row r="2377" spans="1:5">
      <c r="A2377" s="494" t="s">
        <v>4709</v>
      </c>
      <c r="B2377" s="446">
        <v>5.5570000000000004</v>
      </c>
      <c r="E2377" s="450"/>
    </row>
    <row r="2378" spans="1:5">
      <c r="A2378" s="494" t="s">
        <v>4710</v>
      </c>
      <c r="B2378" s="446">
        <v>5.5430000000000001</v>
      </c>
      <c r="E2378" s="450"/>
    </row>
    <row r="2379" spans="1:5">
      <c r="A2379" s="494" t="s">
        <v>4711</v>
      </c>
      <c r="B2379" s="446">
        <v>5.5359999999999996</v>
      </c>
      <c r="E2379" s="450"/>
    </row>
    <row r="2380" spans="1:5">
      <c r="A2380" s="494" t="s">
        <v>4712</v>
      </c>
      <c r="B2380" s="446">
        <v>5.5179999999999998</v>
      </c>
      <c r="E2380" s="450"/>
    </row>
    <row r="2381" spans="1:5">
      <c r="A2381" s="494" t="s">
        <v>4713</v>
      </c>
      <c r="B2381" s="446">
        <v>5.5430000000000001</v>
      </c>
      <c r="E2381" s="450"/>
    </row>
    <row r="2382" spans="1:5">
      <c r="A2382" s="494" t="s">
        <v>4714</v>
      </c>
      <c r="B2382" s="446">
        <v>5.52</v>
      </c>
      <c r="E2382" s="450"/>
    </row>
    <row r="2383" spans="1:5">
      <c r="A2383" s="494" t="s">
        <v>4715</v>
      </c>
      <c r="B2383" s="446">
        <v>5.4489999999999998</v>
      </c>
      <c r="E2383" s="450"/>
    </row>
    <row r="2384" spans="1:5">
      <c r="A2384" s="494" t="s">
        <v>4716</v>
      </c>
      <c r="B2384" s="446">
        <v>5.48</v>
      </c>
      <c r="E2384" s="450"/>
    </row>
    <row r="2385" spans="1:5">
      <c r="A2385" s="494" t="s">
        <v>4717</v>
      </c>
      <c r="B2385" s="446">
        <v>5.5</v>
      </c>
      <c r="E2385" s="450"/>
    </row>
    <row r="2386" spans="1:5">
      <c r="A2386" s="494" t="s">
        <v>4718</v>
      </c>
      <c r="B2386" s="446">
        <v>5.476</v>
      </c>
      <c r="E2386" s="450"/>
    </row>
    <row r="2387" spans="1:5">
      <c r="A2387" s="494" t="s">
        <v>4719</v>
      </c>
      <c r="B2387" s="446">
        <v>5.4669999999999996</v>
      </c>
      <c r="E2387" s="450"/>
    </row>
    <row r="2388" spans="1:5">
      <c r="A2388" s="494" t="s">
        <v>4720</v>
      </c>
      <c r="B2388" s="446">
        <v>5.4530000000000003</v>
      </c>
      <c r="E2388" s="450"/>
    </row>
    <row r="2389" spans="1:5">
      <c r="A2389" s="494" t="s">
        <v>4721</v>
      </c>
      <c r="B2389" s="446">
        <v>5.4240000000000004</v>
      </c>
      <c r="E2389" s="450"/>
    </row>
    <row r="2390" spans="1:5">
      <c r="A2390" s="494" t="s">
        <v>4722</v>
      </c>
      <c r="B2390" s="446">
        <v>5.4809999999999999</v>
      </c>
      <c r="E2390" s="450"/>
    </row>
    <row r="2391" spans="1:5">
      <c r="A2391" s="494" t="s">
        <v>4723</v>
      </c>
      <c r="B2391" s="446">
        <v>5.5170000000000003</v>
      </c>
      <c r="E2391" s="450"/>
    </row>
    <row r="2392" spans="1:5">
      <c r="A2392" s="494" t="s">
        <v>4724</v>
      </c>
      <c r="B2392" s="446">
        <v>5.4390000000000001</v>
      </c>
      <c r="E2392" s="450"/>
    </row>
    <row r="2393" spans="1:5">
      <c r="A2393" s="494" t="s">
        <v>4725</v>
      </c>
      <c r="B2393" s="446">
        <v>5.4340000000000002</v>
      </c>
      <c r="E2393" s="450"/>
    </row>
    <row r="2394" spans="1:5">
      <c r="A2394" s="494" t="s">
        <v>4726</v>
      </c>
      <c r="B2394" s="446">
        <v>5.4569999999999999</v>
      </c>
      <c r="E2394" s="450"/>
    </row>
    <row r="2395" spans="1:5">
      <c r="A2395" s="494" t="s">
        <v>4727</v>
      </c>
      <c r="B2395" s="446">
        <v>5.4470000000000001</v>
      </c>
      <c r="E2395" s="450"/>
    </row>
    <row r="2396" spans="1:5">
      <c r="A2396" s="494" t="s">
        <v>4728</v>
      </c>
      <c r="B2396" s="446">
        <v>5.4329999999999998</v>
      </c>
      <c r="E2396" s="450"/>
    </row>
    <row r="2397" spans="1:5">
      <c r="A2397" s="494" t="s">
        <v>4729</v>
      </c>
      <c r="B2397" s="446">
        <v>5.4710000000000001</v>
      </c>
      <c r="E2397" s="450"/>
    </row>
    <row r="2398" spans="1:5">
      <c r="A2398" s="494" t="s">
        <v>4730</v>
      </c>
      <c r="B2398" s="446">
        <v>5.468</v>
      </c>
      <c r="E2398" s="450"/>
    </row>
    <row r="2399" spans="1:5">
      <c r="A2399" s="494" t="s">
        <v>4731</v>
      </c>
      <c r="B2399" s="446">
        <v>5.3959999999999999</v>
      </c>
      <c r="E2399" s="450"/>
    </row>
    <row r="2400" spans="1:5">
      <c r="A2400" s="494" t="s">
        <v>4732</v>
      </c>
      <c r="B2400" s="446">
        <v>5.508</v>
      </c>
      <c r="E2400" s="450"/>
    </row>
    <row r="2401" spans="1:5">
      <c r="A2401" s="494" t="s">
        <v>4733</v>
      </c>
      <c r="B2401" s="446">
        <v>5.5620000000000003</v>
      </c>
      <c r="E2401" s="450"/>
    </row>
    <row r="2402" spans="1:5">
      <c r="A2402" s="494" t="s">
        <v>4734</v>
      </c>
      <c r="B2402" s="446">
        <v>5.6130000000000004</v>
      </c>
      <c r="E2402" s="450"/>
    </row>
    <row r="2403" spans="1:5">
      <c r="A2403" s="494" t="s">
        <v>4735</v>
      </c>
      <c r="B2403" s="446">
        <v>5.5780000000000003</v>
      </c>
      <c r="E2403" s="450"/>
    </row>
    <row r="2404" spans="1:5">
      <c r="A2404" s="494" t="s">
        <v>4736</v>
      </c>
      <c r="B2404" s="446">
        <v>5.5670000000000002</v>
      </c>
      <c r="E2404" s="450"/>
    </row>
    <row r="2405" spans="1:5">
      <c r="A2405" s="494" t="s">
        <v>4737</v>
      </c>
      <c r="B2405" s="446">
        <v>5.577</v>
      </c>
      <c r="E2405" s="450"/>
    </row>
    <row r="2406" spans="1:5">
      <c r="A2406" s="494" t="s">
        <v>4738</v>
      </c>
      <c r="B2406" s="446">
        <v>5.577</v>
      </c>
      <c r="E2406" s="450"/>
    </row>
    <row r="2407" spans="1:5">
      <c r="A2407" s="494" t="s">
        <v>4739</v>
      </c>
      <c r="B2407" s="446">
        <v>5.59</v>
      </c>
      <c r="E2407" s="450"/>
    </row>
    <row r="2408" spans="1:5">
      <c r="A2408" s="494" t="s">
        <v>4740</v>
      </c>
      <c r="B2408" s="446">
        <v>5.6189999999999998</v>
      </c>
      <c r="E2408" s="450"/>
    </row>
    <row r="2409" spans="1:5">
      <c r="A2409" s="494" t="s">
        <v>4741</v>
      </c>
      <c r="B2409" s="446">
        <v>5.6970000000000001</v>
      </c>
      <c r="E2409" s="450"/>
    </row>
    <row r="2410" spans="1:5">
      <c r="A2410" s="494" t="s">
        <v>4742</v>
      </c>
      <c r="B2410" s="446">
        <v>5.6849999999999996</v>
      </c>
      <c r="E2410" s="450"/>
    </row>
    <row r="2411" spans="1:5">
      <c r="A2411" s="494" t="s">
        <v>4743</v>
      </c>
      <c r="B2411" s="446">
        <v>5.6740000000000004</v>
      </c>
      <c r="E2411" s="450"/>
    </row>
    <row r="2412" spans="1:5">
      <c r="A2412" s="494" t="s">
        <v>4744</v>
      </c>
      <c r="B2412" s="446">
        <v>5.6269999999999998</v>
      </c>
      <c r="E2412" s="450"/>
    </row>
    <row r="2413" spans="1:5">
      <c r="A2413" s="494" t="s">
        <v>4745</v>
      </c>
      <c r="B2413" s="446">
        <v>5.6349999999999998</v>
      </c>
      <c r="E2413" s="450"/>
    </row>
    <row r="2414" spans="1:5">
      <c r="A2414" s="494" t="s">
        <v>4746</v>
      </c>
      <c r="B2414" s="446">
        <v>5.6550000000000002</v>
      </c>
      <c r="E2414" s="450"/>
    </row>
    <row r="2415" spans="1:5">
      <c r="A2415" s="494" t="s">
        <v>4747</v>
      </c>
      <c r="B2415" s="446">
        <v>5.6950000000000003</v>
      </c>
      <c r="E2415" s="450"/>
    </row>
    <row r="2416" spans="1:5">
      <c r="A2416" s="494" t="s">
        <v>4748</v>
      </c>
      <c r="B2416" s="446">
        <v>5.718</v>
      </c>
      <c r="E2416" s="450"/>
    </row>
    <row r="2417" spans="1:5">
      <c r="A2417" s="494" t="s">
        <v>4749</v>
      </c>
      <c r="B2417" s="446">
        <v>5.7290000000000001</v>
      </c>
      <c r="E2417" s="450"/>
    </row>
    <row r="2418" spans="1:5">
      <c r="A2418" s="494" t="s">
        <v>4750</v>
      </c>
      <c r="B2418" s="446">
        <v>5.72</v>
      </c>
      <c r="E2418" s="450"/>
    </row>
    <row r="2419" spans="1:5">
      <c r="A2419" s="494" t="s">
        <v>4751</v>
      </c>
      <c r="B2419" s="446">
        <v>5.774</v>
      </c>
      <c r="E2419" s="450"/>
    </row>
    <row r="2420" spans="1:5">
      <c r="A2420" s="494" t="s">
        <v>4752</v>
      </c>
      <c r="B2420" s="446">
        <v>5.79</v>
      </c>
      <c r="E2420" s="450"/>
    </row>
    <row r="2421" spans="1:5">
      <c r="A2421" s="494" t="s">
        <v>4753</v>
      </c>
      <c r="B2421" s="446">
        <v>5.782</v>
      </c>
      <c r="E2421" s="450"/>
    </row>
    <row r="2422" spans="1:5">
      <c r="A2422" s="494" t="s">
        <v>4754</v>
      </c>
      <c r="B2422" s="446">
        <v>5.77</v>
      </c>
      <c r="E2422" s="450"/>
    </row>
    <row r="2423" spans="1:5">
      <c r="A2423" s="494" t="s">
        <v>4755</v>
      </c>
      <c r="B2423" s="446">
        <v>5.7240000000000002</v>
      </c>
      <c r="E2423" s="450"/>
    </row>
    <row r="2424" spans="1:5">
      <c r="A2424" s="494" t="s">
        <v>4756</v>
      </c>
      <c r="B2424" s="446">
        <v>5.7190000000000003</v>
      </c>
      <c r="E2424" s="450"/>
    </row>
    <row r="2425" spans="1:5">
      <c r="A2425" s="494" t="s">
        <v>4757</v>
      </c>
      <c r="B2425" s="446">
        <v>5.6779999999999999</v>
      </c>
      <c r="E2425" s="450"/>
    </row>
    <row r="2426" spans="1:5">
      <c r="A2426" s="494" t="s">
        <v>4758</v>
      </c>
      <c r="B2426" s="446">
        <v>5.694</v>
      </c>
      <c r="E2426" s="450"/>
    </row>
    <row r="2427" spans="1:5">
      <c r="A2427" s="494" t="s">
        <v>4759</v>
      </c>
      <c r="B2427" s="446">
        <v>5.6749999999999998</v>
      </c>
      <c r="E2427" s="450"/>
    </row>
    <row r="2428" spans="1:5">
      <c r="A2428" s="494" t="s">
        <v>4760</v>
      </c>
      <c r="B2428" s="446">
        <v>5.7069999999999999</v>
      </c>
      <c r="E2428" s="450"/>
    </row>
    <row r="2429" spans="1:5">
      <c r="A2429" s="494" t="s">
        <v>4761</v>
      </c>
      <c r="B2429" s="446">
        <v>5.6719999999999997</v>
      </c>
      <c r="E2429" s="450"/>
    </row>
    <row r="2430" spans="1:5">
      <c r="A2430" s="494" t="s">
        <v>4762</v>
      </c>
      <c r="B2430" s="446">
        <v>5.69</v>
      </c>
      <c r="E2430" s="450"/>
    </row>
    <row r="2431" spans="1:5">
      <c r="A2431" s="494" t="s">
        <v>4763</v>
      </c>
      <c r="B2431" s="446">
        <v>5.6909999999999998</v>
      </c>
      <c r="E2431" s="450"/>
    </row>
    <row r="2432" spans="1:5">
      <c r="A2432" s="494" t="s">
        <v>4764</v>
      </c>
      <c r="B2432" s="446">
        <v>5.6589999999999998</v>
      </c>
      <c r="E2432" s="450"/>
    </row>
    <row r="2433" spans="1:5">
      <c r="A2433" s="494" t="s">
        <v>4765</v>
      </c>
      <c r="B2433" s="446">
        <v>5.6070000000000002</v>
      </c>
      <c r="E2433" s="450"/>
    </row>
    <row r="2434" spans="1:5">
      <c r="A2434" s="494" t="s">
        <v>4766</v>
      </c>
      <c r="B2434" s="446">
        <v>5.585</v>
      </c>
      <c r="E2434" s="450"/>
    </row>
    <row r="2435" spans="1:5">
      <c r="A2435" s="494" t="s">
        <v>4767</v>
      </c>
      <c r="B2435" s="446">
        <v>5.5869999999999997</v>
      </c>
      <c r="E2435" s="450"/>
    </row>
    <row r="2436" spans="1:5">
      <c r="A2436" s="494" t="s">
        <v>4768</v>
      </c>
      <c r="B2436" s="446">
        <v>5.5789999999999997</v>
      </c>
      <c r="E2436" s="450"/>
    </row>
    <row r="2437" spans="1:5">
      <c r="A2437" s="494" t="s">
        <v>4769</v>
      </c>
      <c r="B2437" s="446">
        <v>5.5519999999999996</v>
      </c>
      <c r="E2437" s="450"/>
    </row>
    <row r="2438" spans="1:5">
      <c r="A2438" s="494" t="s">
        <v>4770</v>
      </c>
      <c r="B2438" s="446">
        <v>5.5970000000000004</v>
      </c>
      <c r="E2438" s="450"/>
    </row>
    <row r="2439" spans="1:5">
      <c r="A2439" s="494" t="s">
        <v>4771</v>
      </c>
      <c r="B2439" s="446">
        <v>5.625</v>
      </c>
      <c r="E2439" s="450"/>
    </row>
    <row r="2440" spans="1:5">
      <c r="A2440" s="494" t="s">
        <v>4772</v>
      </c>
      <c r="B2440" s="446">
        <v>5.65</v>
      </c>
      <c r="E2440" s="450"/>
    </row>
    <row r="2441" spans="1:5">
      <c r="A2441" s="494" t="s">
        <v>4772</v>
      </c>
      <c r="B2441" s="446">
        <v>5.65</v>
      </c>
      <c r="E2441" s="450"/>
    </row>
    <row r="2442" spans="1:5">
      <c r="A2442" s="494" t="s">
        <v>4773</v>
      </c>
      <c r="B2442" s="446">
        <v>5.6379999999999999</v>
      </c>
      <c r="E2442" s="450"/>
    </row>
    <row r="2443" spans="1:5">
      <c r="A2443" s="494" t="s">
        <v>4774</v>
      </c>
      <c r="B2443" s="446">
        <v>5.6269999999999998</v>
      </c>
      <c r="E2443" s="450"/>
    </row>
    <row r="2444" spans="1:5">
      <c r="A2444" s="494" t="s">
        <v>4775</v>
      </c>
      <c r="B2444" s="446">
        <v>5.593</v>
      </c>
      <c r="E2444" s="450"/>
    </row>
    <row r="2445" spans="1:5">
      <c r="A2445" s="494" t="s">
        <v>4776</v>
      </c>
      <c r="B2445" s="446">
        <v>5.5410000000000004</v>
      </c>
      <c r="E2445" s="450"/>
    </row>
    <row r="2446" spans="1:5">
      <c r="A2446" s="494" t="s">
        <v>1594</v>
      </c>
      <c r="B2446" s="446">
        <v>5.56</v>
      </c>
      <c r="E2446" s="450"/>
    </row>
    <row r="2447" spans="1:5">
      <c r="A2447" s="494" t="s">
        <v>1594</v>
      </c>
      <c r="B2447" s="446">
        <v>5.56</v>
      </c>
      <c r="E2447" s="450"/>
    </row>
    <row r="2448" spans="1:5">
      <c r="A2448" s="494" t="s">
        <v>1597</v>
      </c>
      <c r="B2448" s="446">
        <v>5.49</v>
      </c>
      <c r="E2448" s="450"/>
    </row>
    <row r="2449" spans="1:5">
      <c r="A2449" s="494" t="s">
        <v>4777</v>
      </c>
      <c r="B2449" s="446">
        <v>5.5330000000000004</v>
      </c>
      <c r="E2449" s="450"/>
    </row>
    <row r="2450" spans="1:5">
      <c r="A2450" s="494" t="s">
        <v>4778</v>
      </c>
      <c r="B2450" s="446">
        <v>5.5359999999999996</v>
      </c>
      <c r="E2450" s="450"/>
    </row>
    <row r="2451" spans="1:5">
      <c r="A2451" s="494" t="s">
        <v>4779</v>
      </c>
      <c r="B2451" s="446">
        <v>5.5259999999999998</v>
      </c>
      <c r="E2451" s="450"/>
    </row>
    <row r="2452" spans="1:5">
      <c r="A2452" s="494" t="s">
        <v>4780</v>
      </c>
      <c r="B2452" s="446">
        <v>5.532</v>
      </c>
      <c r="E2452" s="450"/>
    </row>
    <row r="2453" spans="1:5">
      <c r="A2453" s="494" t="s">
        <v>4781</v>
      </c>
      <c r="B2453" s="446">
        <v>5.532</v>
      </c>
      <c r="E2453" s="450"/>
    </row>
    <row r="2454" spans="1:5">
      <c r="A2454" s="494" t="s">
        <v>4782</v>
      </c>
      <c r="B2454" s="446">
        <v>5.5110000000000001</v>
      </c>
      <c r="E2454" s="450"/>
    </row>
    <row r="2455" spans="1:5">
      <c r="A2455" s="494" t="s">
        <v>4783</v>
      </c>
      <c r="B2455" s="446">
        <v>5.4269999999999996</v>
      </c>
      <c r="E2455" s="450"/>
    </row>
    <row r="2456" spans="1:5">
      <c r="A2456" s="494" t="s">
        <v>4784</v>
      </c>
      <c r="B2456" s="446">
        <v>5.4580000000000002</v>
      </c>
      <c r="E2456" s="450"/>
    </row>
    <row r="2457" spans="1:5">
      <c r="A2457" s="494" t="s">
        <v>4785</v>
      </c>
      <c r="B2457" s="446">
        <v>5.4889999999999999</v>
      </c>
      <c r="E2457" s="450"/>
    </row>
    <row r="2458" spans="1:5">
      <c r="A2458" s="494" t="s">
        <v>4786</v>
      </c>
      <c r="B2458" s="446">
        <v>5.42</v>
      </c>
      <c r="E2458" s="450"/>
    </row>
    <row r="2459" spans="1:5">
      <c r="A2459" s="494" t="s">
        <v>4787</v>
      </c>
      <c r="B2459" s="446">
        <v>5.4210000000000003</v>
      </c>
      <c r="E2459" s="450"/>
    </row>
    <row r="2460" spans="1:5">
      <c r="A2460" s="494" t="s">
        <v>4788</v>
      </c>
      <c r="B2460" s="446">
        <v>5.3819999999999997</v>
      </c>
      <c r="E2460" s="450"/>
    </row>
    <row r="2461" spans="1:5">
      <c r="A2461" s="494" t="s">
        <v>4789</v>
      </c>
      <c r="B2461" s="446">
        <v>5.3730000000000002</v>
      </c>
      <c r="E2461" s="450"/>
    </row>
    <row r="2462" spans="1:5">
      <c r="A2462" s="494" t="s">
        <v>4790</v>
      </c>
      <c r="B2462" s="446">
        <v>5.367</v>
      </c>
      <c r="E2462" s="450"/>
    </row>
    <row r="2463" spans="1:5">
      <c r="A2463" s="494" t="s">
        <v>4791</v>
      </c>
      <c r="B2463" s="446">
        <v>5.407</v>
      </c>
      <c r="E2463" s="450"/>
    </row>
    <row r="2464" spans="1:5">
      <c r="A2464" s="494" t="s">
        <v>4792</v>
      </c>
      <c r="B2464" s="446">
        <v>5.4710000000000001</v>
      </c>
      <c r="E2464" s="450"/>
    </row>
    <row r="2465" spans="1:5">
      <c r="A2465" s="494" t="s">
        <v>4793</v>
      </c>
      <c r="B2465" s="446">
        <v>5.4589999999999996</v>
      </c>
      <c r="E2465" s="450"/>
    </row>
    <row r="2466" spans="1:5">
      <c r="A2466" s="494" t="s">
        <v>4794</v>
      </c>
      <c r="B2466" s="446">
        <v>5.484</v>
      </c>
      <c r="E2466" s="450"/>
    </row>
    <row r="2467" spans="1:5">
      <c r="A2467" s="494" t="s">
        <v>4795</v>
      </c>
      <c r="B2467" s="446">
        <v>5.49</v>
      </c>
      <c r="E2467" s="450"/>
    </row>
    <row r="2468" spans="1:5">
      <c r="A2468" s="494" t="s">
        <v>4796</v>
      </c>
      <c r="B2468" s="446">
        <v>5.51</v>
      </c>
      <c r="E2468" s="450"/>
    </row>
    <row r="2469" spans="1:5">
      <c r="A2469" s="494" t="s">
        <v>4797</v>
      </c>
      <c r="B2469" s="446">
        <v>5.51</v>
      </c>
      <c r="E2469" s="450"/>
    </row>
    <row r="2470" spans="1:5">
      <c r="A2470" s="494" t="s">
        <v>1606</v>
      </c>
      <c r="B2470" s="446">
        <v>5.52</v>
      </c>
      <c r="E2470" s="450"/>
    </row>
    <row r="2471" spans="1:5">
      <c r="A2471" s="494" t="s">
        <v>1610</v>
      </c>
      <c r="B2471" s="446">
        <v>5.5359999999999996</v>
      </c>
      <c r="E2471" s="450"/>
    </row>
    <row r="2472" spans="1:5">
      <c r="A2472" s="494" t="s">
        <v>4798</v>
      </c>
      <c r="B2472" s="446">
        <v>5.5430000000000001</v>
      </c>
      <c r="E2472" s="450"/>
    </row>
    <row r="2473" spans="1:5">
      <c r="A2473" s="494" t="s">
        <v>4799</v>
      </c>
      <c r="B2473" s="446">
        <v>5.5990000000000002</v>
      </c>
      <c r="E2473" s="450"/>
    </row>
    <row r="2474" spans="1:5">
      <c r="A2474" s="494" t="s">
        <v>4800</v>
      </c>
      <c r="B2474" s="446">
        <v>5.5609999999999999</v>
      </c>
      <c r="E2474" s="450"/>
    </row>
    <row r="2475" spans="1:5">
      <c r="A2475" s="494" t="s">
        <v>4801</v>
      </c>
      <c r="B2475" s="446">
        <v>5.51</v>
      </c>
      <c r="E2475" s="450"/>
    </row>
    <row r="2476" spans="1:5">
      <c r="A2476" s="494" t="s">
        <v>4802</v>
      </c>
      <c r="B2476" s="446">
        <v>5.5460000000000003</v>
      </c>
      <c r="E2476" s="450"/>
    </row>
    <row r="2477" spans="1:5">
      <c r="A2477" s="494" t="s">
        <v>4803</v>
      </c>
      <c r="B2477" s="446">
        <v>5.5330000000000004</v>
      </c>
      <c r="E2477" s="450"/>
    </row>
    <row r="2478" spans="1:5">
      <c r="A2478" s="494" t="s">
        <v>4804</v>
      </c>
      <c r="B2478" s="446">
        <v>5.5720000000000001</v>
      </c>
      <c r="E2478" s="450"/>
    </row>
    <row r="2479" spans="1:5">
      <c r="A2479" s="494" t="s">
        <v>4805</v>
      </c>
      <c r="B2479" s="446">
        <v>5.57</v>
      </c>
      <c r="E2479" s="450"/>
    </row>
    <row r="2480" spans="1:5">
      <c r="A2480" s="494" t="s">
        <v>4806</v>
      </c>
      <c r="B2480" s="446">
        <v>5.5990000000000002</v>
      </c>
      <c r="E2480" s="450"/>
    </row>
    <row r="2481" spans="1:5">
      <c r="A2481" s="494" t="s">
        <v>4807</v>
      </c>
      <c r="B2481" s="446">
        <v>5.6449999999999996</v>
      </c>
      <c r="E2481" s="450"/>
    </row>
    <row r="2482" spans="1:5">
      <c r="A2482" s="494" t="s">
        <v>4808</v>
      </c>
      <c r="B2482" s="446">
        <v>5.6539999999999999</v>
      </c>
      <c r="E2482" s="450"/>
    </row>
    <row r="2483" spans="1:5">
      <c r="A2483" s="494" t="s">
        <v>4809</v>
      </c>
      <c r="B2483" s="446">
        <v>5.5430000000000001</v>
      </c>
      <c r="E2483" s="450"/>
    </row>
    <row r="2484" spans="1:5">
      <c r="A2484" s="494" t="s">
        <v>4810</v>
      </c>
      <c r="B2484" s="446">
        <v>5.51</v>
      </c>
      <c r="E2484" s="450"/>
    </row>
    <row r="2485" spans="1:5">
      <c r="A2485" s="494" t="s">
        <v>4811</v>
      </c>
      <c r="B2485" s="446">
        <v>5.5570000000000004</v>
      </c>
      <c r="E2485" s="450"/>
    </row>
    <row r="2486" spans="1:5">
      <c r="A2486" s="494" t="s">
        <v>4812</v>
      </c>
      <c r="B2486" s="446">
        <v>5.58</v>
      </c>
      <c r="E2486" s="450"/>
    </row>
    <row r="2487" spans="1:5">
      <c r="A2487" s="494" t="s">
        <v>4813</v>
      </c>
      <c r="B2487" s="446">
        <v>5.5890000000000004</v>
      </c>
      <c r="E2487" s="450"/>
    </row>
    <row r="2488" spans="1:5">
      <c r="A2488" s="494" t="s">
        <v>4814</v>
      </c>
      <c r="B2488" s="446">
        <v>5.6349999999999998</v>
      </c>
      <c r="E2488" s="450"/>
    </row>
    <row r="2489" spans="1:5">
      <c r="A2489" s="494" t="s">
        <v>4815</v>
      </c>
      <c r="B2489" s="446">
        <v>5.69</v>
      </c>
      <c r="E2489" s="450"/>
    </row>
    <row r="2490" spans="1:5">
      <c r="A2490" s="494" t="s">
        <v>4816</v>
      </c>
      <c r="B2490" s="446">
        <v>5.7329999999999997</v>
      </c>
      <c r="E2490" s="450"/>
    </row>
    <row r="2491" spans="1:5">
      <c r="A2491" s="494" t="s">
        <v>4817</v>
      </c>
      <c r="B2491" s="446">
        <v>5.734</v>
      </c>
      <c r="E2491" s="450"/>
    </row>
    <row r="2492" spans="1:5">
      <c r="A2492" s="494" t="s">
        <v>4818</v>
      </c>
      <c r="B2492" s="446">
        <v>5.6920000000000002</v>
      </c>
      <c r="E2492" s="450"/>
    </row>
    <row r="2493" spans="1:5">
      <c r="A2493" s="494" t="s">
        <v>4819</v>
      </c>
      <c r="B2493" s="446">
        <v>5.6929999999999996</v>
      </c>
      <c r="E2493" s="450"/>
    </row>
    <row r="2494" spans="1:5">
      <c r="A2494" s="494" t="s">
        <v>4820</v>
      </c>
      <c r="B2494" s="446">
        <v>5.673</v>
      </c>
      <c r="E2494" s="450"/>
    </row>
    <row r="2495" spans="1:5">
      <c r="A2495" s="494" t="s">
        <v>4821</v>
      </c>
      <c r="B2495" s="446">
        <v>5.6829999999999998</v>
      </c>
      <c r="E2495" s="450"/>
    </row>
    <row r="2496" spans="1:5">
      <c r="A2496" s="494" t="s">
        <v>4822</v>
      </c>
      <c r="B2496" s="446">
        <v>5.6959999999999997</v>
      </c>
      <c r="E2496" s="450"/>
    </row>
    <row r="2497" spans="1:5">
      <c r="A2497" s="494" t="s">
        <v>4823</v>
      </c>
      <c r="B2497" s="446">
        <v>5.71</v>
      </c>
      <c r="E2497" s="450"/>
    </row>
    <row r="2498" spans="1:5">
      <c r="A2498" s="494" t="s">
        <v>4824</v>
      </c>
      <c r="B2498" s="446">
        <v>5.6849999999999996</v>
      </c>
      <c r="E2498" s="450"/>
    </row>
    <row r="2499" spans="1:5">
      <c r="A2499" s="494" t="s">
        <v>4825</v>
      </c>
      <c r="B2499" s="446">
        <v>5.6970000000000001</v>
      </c>
      <c r="E2499" s="450"/>
    </row>
    <row r="2500" spans="1:5">
      <c r="A2500" s="494" t="s">
        <v>4826</v>
      </c>
      <c r="B2500" s="446">
        <v>5.6589999999999998</v>
      </c>
      <c r="E2500" s="450"/>
    </row>
    <row r="2501" spans="1:5">
      <c r="A2501" s="494" t="s">
        <v>4827</v>
      </c>
      <c r="B2501" s="446">
        <v>5.6070000000000002</v>
      </c>
      <c r="E2501" s="450"/>
    </row>
    <row r="2502" spans="1:5">
      <c r="A2502" s="494" t="s">
        <v>4828</v>
      </c>
      <c r="B2502" s="446">
        <v>5.6070000000000002</v>
      </c>
      <c r="E2502" s="450"/>
    </row>
    <row r="2503" spans="1:5">
      <c r="A2503" s="494" t="s">
        <v>4829</v>
      </c>
      <c r="B2503" s="446">
        <v>5.5229999999999997</v>
      </c>
      <c r="E2503" s="450"/>
    </row>
    <row r="2504" spans="1:5">
      <c r="A2504" s="494" t="s">
        <v>4830</v>
      </c>
      <c r="B2504" s="446">
        <v>5.4779999999999998</v>
      </c>
      <c r="E2504" s="450"/>
    </row>
    <row r="2505" spans="1:5">
      <c r="A2505" s="494" t="s">
        <v>4831</v>
      </c>
      <c r="B2505" s="446">
        <v>5.5259999999999998</v>
      </c>
      <c r="E2505" s="450"/>
    </row>
    <row r="2506" spans="1:5">
      <c r="A2506" s="494" t="s">
        <v>4832</v>
      </c>
      <c r="B2506" s="446">
        <v>5.5270000000000001</v>
      </c>
      <c r="E2506" s="450"/>
    </row>
    <row r="2507" spans="1:5">
      <c r="A2507" s="494" t="s">
        <v>4833</v>
      </c>
      <c r="B2507" s="446">
        <v>5.55</v>
      </c>
      <c r="E2507" s="450"/>
    </row>
    <row r="2508" spans="1:5">
      <c r="A2508" s="494" t="s">
        <v>4834</v>
      </c>
      <c r="B2508" s="446">
        <v>5.5410000000000004</v>
      </c>
      <c r="E2508" s="450"/>
    </row>
    <row r="2509" spans="1:5">
      <c r="A2509" s="494" t="s">
        <v>4835</v>
      </c>
      <c r="B2509" s="446">
        <v>5.5350000000000001</v>
      </c>
      <c r="E2509" s="450"/>
    </row>
    <row r="2510" spans="1:5">
      <c r="A2510" s="494" t="s">
        <v>4836</v>
      </c>
      <c r="B2510" s="446">
        <v>5.5060000000000002</v>
      </c>
      <c r="E2510" s="450"/>
    </row>
    <row r="2511" spans="1:5">
      <c r="A2511" s="494" t="s">
        <v>4837</v>
      </c>
      <c r="B2511" s="446">
        <v>5.4980000000000002</v>
      </c>
      <c r="E2511" s="450"/>
    </row>
    <row r="2512" spans="1:5">
      <c r="A2512" s="494" t="s">
        <v>4838</v>
      </c>
      <c r="B2512" s="446">
        <v>5.4690000000000003</v>
      </c>
      <c r="E2512" s="450"/>
    </row>
    <row r="2513" spans="1:5">
      <c r="A2513" s="494" t="s">
        <v>4839</v>
      </c>
      <c r="B2513" s="446">
        <v>5.5049999999999999</v>
      </c>
      <c r="E2513" s="450"/>
    </row>
    <row r="2514" spans="1:5">
      <c r="A2514" s="494" t="s">
        <v>4840</v>
      </c>
      <c r="B2514" s="446">
        <v>5.5510000000000002</v>
      </c>
      <c r="E2514" s="450"/>
    </row>
    <row r="2515" spans="1:5">
      <c r="A2515" s="494" t="s">
        <v>4841</v>
      </c>
      <c r="B2515" s="446">
        <v>5.63</v>
      </c>
      <c r="E2515" s="450"/>
    </row>
    <row r="2516" spans="1:5">
      <c r="A2516" s="494" t="s">
        <v>4842</v>
      </c>
      <c r="B2516" s="446">
        <v>5.6340000000000003</v>
      </c>
      <c r="E2516" s="450"/>
    </row>
    <row r="2517" spans="1:5">
      <c r="A2517" s="494" t="s">
        <v>4843</v>
      </c>
      <c r="B2517" s="446">
        <v>5.7080000000000002</v>
      </c>
      <c r="E2517" s="450"/>
    </row>
    <row r="2518" spans="1:5">
      <c r="A2518" s="494" t="s">
        <v>4844</v>
      </c>
      <c r="B2518" s="446">
        <v>5.6950000000000003</v>
      </c>
      <c r="E2518" s="450"/>
    </row>
    <row r="2519" spans="1:5">
      <c r="A2519" s="494" t="s">
        <v>4845</v>
      </c>
      <c r="B2519" s="446">
        <v>5.6859999999999999</v>
      </c>
      <c r="E2519" s="450"/>
    </row>
    <row r="2520" spans="1:5">
      <c r="A2520" s="494" t="s">
        <v>4846</v>
      </c>
      <c r="B2520" s="446">
        <v>5.66</v>
      </c>
      <c r="E2520" s="450"/>
    </row>
    <row r="2521" spans="1:5">
      <c r="A2521" s="494" t="s">
        <v>4847</v>
      </c>
      <c r="B2521" s="446">
        <v>5.6689999999999996</v>
      </c>
      <c r="E2521" s="450"/>
    </row>
    <row r="2522" spans="1:5">
      <c r="A2522" s="494" t="s">
        <v>4848</v>
      </c>
      <c r="B2522" s="446">
        <v>5.6970000000000001</v>
      </c>
      <c r="E2522" s="450"/>
    </row>
    <row r="2523" spans="1:5">
      <c r="A2523" s="494" t="s">
        <v>4849</v>
      </c>
      <c r="B2523" s="446">
        <v>5.6680000000000001</v>
      </c>
      <c r="E2523" s="450"/>
    </row>
    <row r="2524" spans="1:5">
      <c r="A2524" s="494" t="s">
        <v>4850</v>
      </c>
      <c r="B2524" s="446">
        <v>5.694</v>
      </c>
      <c r="E2524" s="450"/>
    </row>
    <row r="2525" spans="1:5">
      <c r="A2525" s="494" t="s">
        <v>4851</v>
      </c>
      <c r="B2525" s="446">
        <v>5.7</v>
      </c>
      <c r="E2525" s="450"/>
    </row>
    <row r="2526" spans="1:5">
      <c r="A2526" s="494" t="s">
        <v>4852</v>
      </c>
      <c r="B2526" s="446">
        <v>5.6820000000000004</v>
      </c>
      <c r="E2526" s="450"/>
    </row>
    <row r="2527" spans="1:5">
      <c r="A2527" s="494" t="s">
        <v>4853</v>
      </c>
      <c r="B2527" s="446">
        <v>5.641</v>
      </c>
      <c r="E2527" s="450"/>
    </row>
    <row r="2528" spans="1:5">
      <c r="A2528" s="494" t="s">
        <v>4854</v>
      </c>
      <c r="B2528" s="446">
        <v>5.641</v>
      </c>
      <c r="E2528" s="450"/>
    </row>
    <row r="2529" spans="1:5">
      <c r="A2529" s="494" t="s">
        <v>4855</v>
      </c>
      <c r="B2529" s="446">
        <v>5.65</v>
      </c>
      <c r="E2529" s="450"/>
    </row>
    <row r="2530" spans="1:5">
      <c r="A2530" s="494" t="s">
        <v>4856</v>
      </c>
      <c r="B2530" s="446">
        <v>5.694</v>
      </c>
      <c r="E2530" s="450"/>
    </row>
    <row r="2531" spans="1:5">
      <c r="A2531" s="494" t="s">
        <v>4857</v>
      </c>
      <c r="B2531" s="446">
        <v>5.718</v>
      </c>
      <c r="E2531" s="450"/>
    </row>
    <row r="2532" spans="1:5">
      <c r="A2532" s="494" t="s">
        <v>4858</v>
      </c>
      <c r="B2532" s="446">
        <v>5.7270000000000003</v>
      </c>
      <c r="E2532" s="450"/>
    </row>
    <row r="2533" spans="1:5">
      <c r="A2533" s="494" t="s">
        <v>4859</v>
      </c>
      <c r="B2533" s="446">
        <v>5.718</v>
      </c>
      <c r="E2533" s="450"/>
    </row>
    <row r="2534" spans="1:5">
      <c r="A2534" s="494" t="s">
        <v>4860</v>
      </c>
      <c r="B2534" s="446">
        <v>5.7320000000000002</v>
      </c>
      <c r="E2534" s="450"/>
    </row>
    <row r="2535" spans="1:5">
      <c r="A2535" s="494" t="s">
        <v>4861</v>
      </c>
      <c r="B2535" s="446">
        <v>5.7380000000000004</v>
      </c>
      <c r="E2535" s="450"/>
    </row>
    <row r="2536" spans="1:5">
      <c r="A2536" s="494" t="s">
        <v>4862</v>
      </c>
      <c r="B2536" s="446">
        <v>5.7320000000000002</v>
      </c>
      <c r="E2536" s="450"/>
    </row>
    <row r="2537" spans="1:5">
      <c r="A2537" s="494" t="s">
        <v>4863</v>
      </c>
      <c r="B2537" s="446">
        <v>5.7350000000000003</v>
      </c>
      <c r="E2537" s="450"/>
    </row>
    <row r="2538" spans="1:5">
      <c r="A2538" s="494" t="s">
        <v>4864</v>
      </c>
      <c r="B2538" s="446">
        <v>5.7450000000000001</v>
      </c>
      <c r="E2538" s="450"/>
    </row>
    <row r="2539" spans="1:5">
      <c r="A2539" s="494" t="s">
        <v>4865</v>
      </c>
      <c r="B2539" s="446">
        <v>5.774</v>
      </c>
      <c r="E2539" s="450"/>
    </row>
    <row r="2540" spans="1:5">
      <c r="A2540" s="494" t="s">
        <v>4866</v>
      </c>
      <c r="B2540" s="446">
        <v>5.7720000000000002</v>
      </c>
      <c r="E2540" s="450"/>
    </row>
    <row r="2541" spans="1:5">
      <c r="A2541" s="494" t="s">
        <v>4867</v>
      </c>
      <c r="B2541" s="446">
        <v>5.8280000000000003</v>
      </c>
      <c r="E2541" s="450"/>
    </row>
    <row r="2542" spans="1:5">
      <c r="A2542" s="494" t="s">
        <v>4868</v>
      </c>
      <c r="B2542" s="446">
        <v>5.8979999999999997</v>
      </c>
      <c r="E2542" s="450"/>
    </row>
    <row r="2543" spans="1:5">
      <c r="A2543" s="494" t="s">
        <v>4869</v>
      </c>
      <c r="B2543" s="446">
        <v>5.8760000000000003</v>
      </c>
      <c r="E2543" s="450"/>
    </row>
    <row r="2544" spans="1:5">
      <c r="A2544" s="494" t="s">
        <v>4870</v>
      </c>
      <c r="B2544" s="446">
        <v>5.8369999999999997</v>
      </c>
      <c r="E2544" s="450"/>
    </row>
    <row r="2545" spans="1:5">
      <c r="A2545" s="494" t="s">
        <v>4871</v>
      </c>
      <c r="B2545" s="446">
        <v>5.83</v>
      </c>
      <c r="E2545" s="450"/>
    </row>
    <row r="2546" spans="1:5">
      <c r="A2546" s="494" t="s">
        <v>4872</v>
      </c>
      <c r="B2546" s="446">
        <v>5.8170000000000002</v>
      </c>
      <c r="E2546" s="450"/>
    </row>
    <row r="2547" spans="1:5">
      <c r="A2547" s="494" t="s">
        <v>4873</v>
      </c>
      <c r="B2547" s="446">
        <v>5.8220000000000001</v>
      </c>
      <c r="E2547" s="450"/>
    </row>
    <row r="2548" spans="1:5">
      <c r="A2548" s="494" t="s">
        <v>4874</v>
      </c>
      <c r="B2548" s="446">
        <v>5.7969999999999997</v>
      </c>
      <c r="E2548" s="450"/>
    </row>
    <row r="2549" spans="1:5">
      <c r="A2549" s="494" t="s">
        <v>4875</v>
      </c>
      <c r="B2549" s="446">
        <v>5.8470000000000004</v>
      </c>
      <c r="E2549" s="450"/>
    </row>
    <row r="2550" spans="1:5">
      <c r="A2550" s="494" t="s">
        <v>4876</v>
      </c>
      <c r="B2550" s="446">
        <v>5.8520000000000003</v>
      </c>
      <c r="E2550" s="450"/>
    </row>
    <row r="2551" spans="1:5">
      <c r="A2551" s="494" t="s">
        <v>4877</v>
      </c>
      <c r="B2551" s="446">
        <v>5.8689999999999998</v>
      </c>
      <c r="E2551" s="450"/>
    </row>
    <row r="2552" spans="1:5">
      <c r="A2552" s="494" t="s">
        <v>4878</v>
      </c>
      <c r="B2552" s="446">
        <v>5.8780000000000001</v>
      </c>
      <c r="E2552" s="450"/>
    </row>
    <row r="2553" spans="1:5">
      <c r="A2553" s="494" t="s">
        <v>4879</v>
      </c>
      <c r="B2553" s="446">
        <v>5.8730000000000002</v>
      </c>
      <c r="E2553" s="450"/>
    </row>
    <row r="2554" spans="1:5">
      <c r="A2554" s="494" t="s">
        <v>4880</v>
      </c>
      <c r="B2554" s="446">
        <v>5.9269999999999996</v>
      </c>
      <c r="E2554" s="450"/>
    </row>
    <row r="2555" spans="1:5">
      <c r="A2555" s="494" t="s">
        <v>4881</v>
      </c>
      <c r="B2555" s="446">
        <v>5.9260000000000002</v>
      </c>
      <c r="E2555" s="450"/>
    </row>
    <row r="2556" spans="1:5">
      <c r="A2556" s="494" t="s">
        <v>4882</v>
      </c>
      <c r="B2556" s="446">
        <v>5.9569999999999999</v>
      </c>
      <c r="E2556" s="450"/>
    </row>
    <row r="2557" spans="1:5">
      <c r="A2557" s="494" t="s">
        <v>4883</v>
      </c>
      <c r="B2557" s="446">
        <v>5.9349999999999996</v>
      </c>
      <c r="E2557" s="450"/>
    </row>
    <row r="2558" spans="1:5">
      <c r="A2558" s="494" t="s">
        <v>4884</v>
      </c>
      <c r="B2558" s="446">
        <v>5.9320000000000004</v>
      </c>
      <c r="E2558" s="450"/>
    </row>
    <row r="2559" spans="1:5">
      <c r="A2559" s="494" t="s">
        <v>4885</v>
      </c>
      <c r="B2559" s="446">
        <v>5.9160000000000004</v>
      </c>
      <c r="E2559" s="450"/>
    </row>
    <row r="2560" spans="1:5">
      <c r="A2560" s="494" t="s">
        <v>4886</v>
      </c>
      <c r="B2560" s="446">
        <v>5.95</v>
      </c>
      <c r="E2560" s="450"/>
    </row>
    <row r="2561" spans="1:5">
      <c r="A2561" s="494" t="s">
        <v>4887</v>
      </c>
      <c r="B2561" s="446">
        <v>6.0220000000000002</v>
      </c>
      <c r="E2561" s="450"/>
    </row>
    <row r="2562" spans="1:5">
      <c r="A2562" s="494" t="s">
        <v>4888</v>
      </c>
      <c r="B2562" s="446">
        <v>5.9589999999999996</v>
      </c>
      <c r="E2562" s="450"/>
    </row>
    <row r="2563" spans="1:5">
      <c r="A2563" s="494" t="s">
        <v>4889</v>
      </c>
      <c r="B2563" s="446">
        <v>5.9489999999999998</v>
      </c>
      <c r="E2563" s="450"/>
    </row>
    <row r="2564" spans="1:5">
      <c r="A2564" s="494" t="s">
        <v>4890</v>
      </c>
      <c r="B2564" s="446">
        <v>5.9569999999999999</v>
      </c>
      <c r="E2564" s="450"/>
    </row>
    <row r="2565" spans="1:5">
      <c r="A2565" s="494" t="s">
        <v>4891</v>
      </c>
      <c r="B2565" s="446">
        <v>5.9859999999999998</v>
      </c>
      <c r="E2565" s="450"/>
    </row>
    <row r="2566" spans="1:5">
      <c r="A2566" s="494" t="s">
        <v>4892</v>
      </c>
      <c r="B2566" s="446">
        <v>5.9859999999999998</v>
      </c>
      <c r="E2566" s="450"/>
    </row>
    <row r="2567" spans="1:5">
      <c r="A2567" s="494" t="s">
        <v>4893</v>
      </c>
      <c r="B2567" s="446">
        <v>6.0119999999999996</v>
      </c>
      <c r="E2567" s="450"/>
    </row>
    <row r="2568" spans="1:5">
      <c r="A2568" s="494" t="s">
        <v>4894</v>
      </c>
      <c r="B2568" s="446">
        <v>6.0129999999999999</v>
      </c>
      <c r="E2568" s="450"/>
    </row>
    <row r="2569" spans="1:5">
      <c r="A2569" s="494" t="s">
        <v>4895</v>
      </c>
      <c r="B2569" s="446">
        <v>6.0620000000000003</v>
      </c>
      <c r="E2569" s="450"/>
    </row>
    <row r="2570" spans="1:5">
      <c r="A2570" s="494" t="s">
        <v>4896</v>
      </c>
      <c r="B2570" s="446">
        <v>6.101</v>
      </c>
      <c r="E2570" s="450"/>
    </row>
    <row r="2571" spans="1:5">
      <c r="A2571" s="494" t="s">
        <v>4897</v>
      </c>
      <c r="B2571" s="446">
        <v>6.032</v>
      </c>
      <c r="E2571" s="450"/>
    </row>
    <row r="2572" spans="1:5">
      <c r="A2572" s="494" t="s">
        <v>4898</v>
      </c>
      <c r="B2572" s="446">
        <v>6.032</v>
      </c>
      <c r="E2572" s="450"/>
    </row>
    <row r="2573" spans="1:5">
      <c r="A2573" s="494" t="s">
        <v>4899</v>
      </c>
      <c r="B2573" s="446">
        <v>6.024</v>
      </c>
      <c r="E2573" s="450"/>
    </row>
    <row r="2574" spans="1:5">
      <c r="A2574" s="494" t="s">
        <v>4900</v>
      </c>
      <c r="B2574" s="446">
        <v>6.0709999999999997</v>
      </c>
      <c r="E2574" s="450"/>
    </row>
    <row r="2575" spans="1:5">
      <c r="A2575" s="494" t="s">
        <v>4901</v>
      </c>
      <c r="B2575" s="446">
        <v>6.1180000000000003</v>
      </c>
      <c r="E2575" s="450"/>
    </row>
    <row r="2576" spans="1:5">
      <c r="A2576" s="494" t="s">
        <v>4902</v>
      </c>
      <c r="B2576" s="446">
        <v>6.0789999999999997</v>
      </c>
      <c r="E2576" s="450"/>
    </row>
    <row r="2577" spans="1:5">
      <c r="A2577" s="494" t="s">
        <v>4903</v>
      </c>
      <c r="B2577" s="446">
        <v>6.1029999999999998</v>
      </c>
      <c r="E2577" s="450"/>
    </row>
    <row r="2578" spans="1:5">
      <c r="A2578" s="494" t="s">
        <v>4904</v>
      </c>
      <c r="B2578" s="446">
        <v>6.093</v>
      </c>
      <c r="E2578" s="450"/>
    </row>
    <row r="2579" spans="1:5">
      <c r="A2579" s="494" t="s">
        <v>4905</v>
      </c>
      <c r="B2579" s="446">
        <v>6.0650000000000004</v>
      </c>
      <c r="E2579" s="450"/>
    </row>
    <row r="2580" spans="1:5">
      <c r="A2580" s="494" t="s">
        <v>4906</v>
      </c>
      <c r="B2580" s="446">
        <v>6.0209999999999999</v>
      </c>
      <c r="E2580" s="450"/>
    </row>
    <row r="2581" spans="1:5">
      <c r="A2581" s="494" t="s">
        <v>4907</v>
      </c>
      <c r="B2581" s="446">
        <v>6.0110000000000001</v>
      </c>
      <c r="E2581" s="450"/>
    </row>
    <row r="2582" spans="1:5">
      <c r="A2582" s="494" t="s">
        <v>4908</v>
      </c>
      <c r="B2582" s="446">
        <v>6</v>
      </c>
      <c r="E2582" s="450"/>
    </row>
    <row r="2583" spans="1:5">
      <c r="A2583" s="494" t="s">
        <v>4909</v>
      </c>
      <c r="B2583" s="446">
        <v>5.9829999999999997</v>
      </c>
      <c r="E2583" s="450"/>
    </row>
    <row r="2584" spans="1:5">
      <c r="A2584" s="494" t="s">
        <v>4910</v>
      </c>
      <c r="B2584" s="446">
        <v>5.9530000000000003</v>
      </c>
      <c r="E2584" s="450"/>
    </row>
    <row r="2585" spans="1:5">
      <c r="A2585" s="494" t="s">
        <v>4911</v>
      </c>
      <c r="B2585" s="446">
        <v>5.9080000000000004</v>
      </c>
      <c r="E2585" s="450"/>
    </row>
    <row r="2586" spans="1:5">
      <c r="A2586" s="494" t="s">
        <v>4912</v>
      </c>
      <c r="B2586" s="446">
        <v>5.8129999999999997</v>
      </c>
      <c r="E2586" s="450"/>
    </row>
    <row r="2587" spans="1:5">
      <c r="A2587" s="494" t="s">
        <v>4913</v>
      </c>
      <c r="B2587" s="446">
        <v>5.8319999999999999</v>
      </c>
      <c r="E2587" s="450"/>
    </row>
    <row r="2588" spans="1:5">
      <c r="A2588" s="494" t="s">
        <v>4914</v>
      </c>
      <c r="B2588" s="446">
        <v>5.8239999999999998</v>
      </c>
      <c r="E2588" s="450"/>
    </row>
    <row r="2589" spans="1:5">
      <c r="A2589" s="494" t="s">
        <v>4915</v>
      </c>
      <c r="B2589" s="446">
        <v>5.8310000000000004</v>
      </c>
      <c r="E2589" s="450"/>
    </row>
    <row r="2590" spans="1:5">
      <c r="A2590" s="494" t="s">
        <v>4916</v>
      </c>
      <c r="B2590" s="446">
        <v>5.859</v>
      </c>
      <c r="E2590" s="450"/>
    </row>
    <row r="2591" spans="1:5">
      <c r="A2591" s="494" t="s">
        <v>4917</v>
      </c>
      <c r="B2591" s="446">
        <v>5.8380000000000001</v>
      </c>
      <c r="E2591" s="450"/>
    </row>
    <row r="2592" spans="1:5">
      <c r="A2592" s="494" t="s">
        <v>4918</v>
      </c>
      <c r="B2592" s="446">
        <v>5.85</v>
      </c>
      <c r="E2592" s="450"/>
    </row>
    <row r="2593" spans="1:5">
      <c r="A2593" s="494" t="s">
        <v>4919</v>
      </c>
      <c r="B2593" s="446">
        <v>5.8129999999999997</v>
      </c>
      <c r="E2593" s="450"/>
    </row>
    <row r="2594" spans="1:5">
      <c r="A2594" s="494" t="s">
        <v>4920</v>
      </c>
      <c r="B2594" s="446">
        <v>5.9260000000000002</v>
      </c>
      <c r="E2594" s="450"/>
    </row>
    <row r="2595" spans="1:5">
      <c r="A2595" s="494" t="s">
        <v>4921</v>
      </c>
      <c r="B2595" s="446">
        <v>5.9359999999999999</v>
      </c>
      <c r="E2595" s="450"/>
    </row>
    <row r="2596" spans="1:5">
      <c r="A2596" s="494" t="s">
        <v>4922</v>
      </c>
      <c r="B2596" s="446">
        <v>5.8819999999999997</v>
      </c>
      <c r="E2596" s="450"/>
    </row>
    <row r="2597" spans="1:5">
      <c r="A2597" s="494" t="s">
        <v>4923</v>
      </c>
      <c r="B2597" s="446">
        <v>5.8470000000000004</v>
      </c>
      <c r="E2597" s="450"/>
    </row>
    <row r="2598" spans="1:5">
      <c r="A2598" s="494" t="s">
        <v>4924</v>
      </c>
      <c r="B2598" s="446">
        <v>5.8470000000000004</v>
      </c>
      <c r="E2598" s="450"/>
    </row>
    <row r="2599" spans="1:5">
      <c r="A2599" s="494" t="s">
        <v>4925</v>
      </c>
      <c r="B2599" s="446">
        <v>5.8630000000000004</v>
      </c>
      <c r="E2599" s="450"/>
    </row>
    <row r="2600" spans="1:5">
      <c r="A2600" s="494" t="s">
        <v>4926</v>
      </c>
      <c r="B2600" s="446">
        <v>5.8280000000000003</v>
      </c>
      <c r="E2600" s="450"/>
    </row>
    <row r="2601" spans="1:5">
      <c r="A2601" s="494" t="s">
        <v>4927</v>
      </c>
      <c r="B2601" s="446">
        <v>5.8570000000000002</v>
      </c>
      <c r="E2601" s="450"/>
    </row>
    <row r="2602" spans="1:5">
      <c r="A2602" s="494" t="s">
        <v>4928</v>
      </c>
      <c r="B2602" s="446">
        <v>5.8280000000000003</v>
      </c>
      <c r="E2602" s="450"/>
    </row>
    <row r="2603" spans="1:5">
      <c r="A2603" s="494" t="s">
        <v>4929</v>
      </c>
      <c r="B2603" s="446">
        <v>5.8440000000000003</v>
      </c>
      <c r="E2603" s="450"/>
    </row>
    <row r="2604" spans="1:5">
      <c r="A2604" s="494" t="s">
        <v>4930</v>
      </c>
      <c r="B2604" s="446">
        <v>5.8550000000000004</v>
      </c>
      <c r="E2604" s="450"/>
    </row>
    <row r="2605" spans="1:5">
      <c r="A2605" s="494" t="s">
        <v>4931</v>
      </c>
      <c r="B2605" s="446">
        <v>5.9210000000000003</v>
      </c>
      <c r="E2605" s="450"/>
    </row>
    <row r="2606" spans="1:5">
      <c r="A2606" s="494" t="s">
        <v>4932</v>
      </c>
      <c r="B2606" s="446">
        <v>5.8810000000000002</v>
      </c>
      <c r="E2606" s="450"/>
    </row>
    <row r="2607" spans="1:5">
      <c r="A2607" s="494" t="s">
        <v>4933</v>
      </c>
      <c r="B2607" s="446">
        <v>5.92</v>
      </c>
      <c r="E2607" s="450"/>
    </row>
    <row r="2608" spans="1:5">
      <c r="A2608" s="494" t="s">
        <v>4934</v>
      </c>
      <c r="B2608" s="446">
        <v>5.9630000000000001</v>
      </c>
      <c r="E2608" s="450"/>
    </row>
    <row r="2609" spans="1:5">
      <c r="A2609" s="494" t="s">
        <v>4935</v>
      </c>
      <c r="B2609" s="446">
        <v>5.9189999999999996</v>
      </c>
      <c r="E2609" s="450"/>
    </row>
    <row r="2610" spans="1:5">
      <c r="A2610" s="494" t="s">
        <v>4936</v>
      </c>
      <c r="B2610" s="446">
        <v>5.899</v>
      </c>
      <c r="E2610" s="450"/>
    </row>
    <row r="2611" spans="1:5">
      <c r="A2611" s="494" t="s">
        <v>4937</v>
      </c>
      <c r="B2611" s="446">
        <v>5.8959999999999999</v>
      </c>
      <c r="E2611" s="450"/>
    </row>
    <row r="2612" spans="1:5">
      <c r="A2612" s="494" t="s">
        <v>4938</v>
      </c>
      <c r="B2612" s="446">
        <v>5.891</v>
      </c>
      <c r="E2612" s="450"/>
    </row>
    <row r="2613" spans="1:5">
      <c r="A2613" s="494" t="s">
        <v>4939</v>
      </c>
      <c r="B2613" s="446">
        <v>5.8810000000000002</v>
      </c>
      <c r="E2613" s="450"/>
    </row>
    <row r="2614" spans="1:5">
      <c r="A2614" s="494" t="s">
        <v>4940</v>
      </c>
      <c r="B2614" s="446">
        <v>5.9160000000000004</v>
      </c>
      <c r="E2614" s="450"/>
    </row>
    <row r="2615" spans="1:5">
      <c r="A2615" s="494" t="s">
        <v>4941</v>
      </c>
      <c r="B2615" s="446">
        <v>5.9059999999999997</v>
      </c>
      <c r="E2615" s="450"/>
    </row>
    <row r="2616" spans="1:5">
      <c r="A2616" s="494" t="s">
        <v>4942</v>
      </c>
      <c r="B2616" s="446">
        <v>5.88</v>
      </c>
      <c r="E2616" s="450"/>
    </row>
    <row r="2617" spans="1:5">
      <c r="A2617" s="494" t="s">
        <v>4943</v>
      </c>
      <c r="B2617" s="446">
        <v>5.8959999999999999</v>
      </c>
      <c r="E2617" s="450"/>
    </row>
    <row r="2618" spans="1:5">
      <c r="A2618" s="494" t="s">
        <v>4944</v>
      </c>
      <c r="B2618" s="446">
        <v>5.843</v>
      </c>
      <c r="E2618" s="450"/>
    </row>
    <row r="2619" spans="1:5">
      <c r="A2619" s="494" t="s">
        <v>4945</v>
      </c>
      <c r="B2619" s="446">
        <v>5.8339999999999996</v>
      </c>
      <c r="E2619" s="450"/>
    </row>
    <row r="2620" spans="1:5">
      <c r="A2620" s="494" t="s">
        <v>4946</v>
      </c>
      <c r="B2620" s="446">
        <v>5.8609999999999998</v>
      </c>
      <c r="E2620" s="450"/>
    </row>
    <row r="2621" spans="1:5">
      <c r="A2621" s="494" t="s">
        <v>4947</v>
      </c>
      <c r="B2621" s="446">
        <v>5.8929999999999998</v>
      </c>
      <c r="E2621" s="450"/>
    </row>
    <row r="2622" spans="1:5">
      <c r="A2622" s="494" t="s">
        <v>4948</v>
      </c>
      <c r="B2622" s="446">
        <v>5.8579999999999997</v>
      </c>
      <c r="E2622" s="450"/>
    </row>
    <row r="2623" spans="1:5">
      <c r="A2623" s="494" t="s">
        <v>4949</v>
      </c>
      <c r="B2623" s="446">
        <v>5.7839999999999998</v>
      </c>
      <c r="E2623" s="450"/>
    </row>
    <row r="2624" spans="1:5">
      <c r="A2624" s="494" t="s">
        <v>4950</v>
      </c>
      <c r="B2624" s="446">
        <v>5.8159999999999998</v>
      </c>
      <c r="E2624" s="450"/>
    </row>
    <row r="2625" spans="1:5">
      <c r="A2625" s="494" t="s">
        <v>4951</v>
      </c>
      <c r="B2625" s="446">
        <v>5.83</v>
      </c>
      <c r="E2625" s="450"/>
    </row>
    <row r="2626" spans="1:5">
      <c r="A2626" s="494" t="s">
        <v>4952</v>
      </c>
      <c r="B2626" s="446">
        <v>5.819</v>
      </c>
      <c r="E2626" s="450"/>
    </row>
    <row r="2627" spans="1:5">
      <c r="A2627" s="494" t="s">
        <v>4953</v>
      </c>
      <c r="B2627" s="446">
        <v>5.7770000000000001</v>
      </c>
      <c r="E2627" s="450"/>
    </row>
    <row r="2628" spans="1:5">
      <c r="A2628" s="494" t="s">
        <v>4954</v>
      </c>
      <c r="B2628" s="446">
        <v>5.8159999999999998</v>
      </c>
      <c r="E2628" s="450"/>
    </row>
    <row r="2629" spans="1:5">
      <c r="A2629" s="494" t="s">
        <v>4955</v>
      </c>
      <c r="B2629" s="446">
        <v>5.8490000000000002</v>
      </c>
      <c r="E2629" s="450"/>
    </row>
    <row r="2630" spans="1:5">
      <c r="A2630" s="494" t="s">
        <v>4955</v>
      </c>
      <c r="B2630" s="446">
        <v>5.8490000000000002</v>
      </c>
      <c r="E2630" s="450"/>
    </row>
    <row r="2631" spans="1:5">
      <c r="A2631" s="494" t="s">
        <v>4956</v>
      </c>
      <c r="B2631" s="446">
        <v>5.8019999999999996</v>
      </c>
      <c r="E2631" s="450"/>
    </row>
    <row r="2632" spans="1:5">
      <c r="A2632" s="494" t="s">
        <v>4957</v>
      </c>
      <c r="B2632" s="446">
        <v>5.7619999999999996</v>
      </c>
      <c r="E2632" s="450"/>
    </row>
    <row r="2633" spans="1:5">
      <c r="A2633" s="494" t="s">
        <v>4958</v>
      </c>
      <c r="B2633" s="446">
        <v>5.7869999999999999</v>
      </c>
      <c r="E2633" s="450"/>
    </row>
    <row r="2634" spans="1:5">
      <c r="A2634" s="494" t="s">
        <v>4959</v>
      </c>
      <c r="B2634" s="446">
        <v>5.7869999999999999</v>
      </c>
      <c r="E2634" s="450"/>
    </row>
    <row r="2635" spans="1:5">
      <c r="A2635" s="494" t="s">
        <v>4960</v>
      </c>
      <c r="B2635" s="446">
        <v>5.7229999999999999</v>
      </c>
      <c r="E2635" s="450"/>
    </row>
    <row r="2636" spans="1:5">
      <c r="A2636" s="494" t="s">
        <v>4961</v>
      </c>
      <c r="B2636" s="446">
        <v>5.6769999999999996</v>
      </c>
      <c r="E2636" s="450"/>
    </row>
    <row r="2637" spans="1:5">
      <c r="A2637" s="494" t="s">
        <v>4962</v>
      </c>
      <c r="B2637" s="446">
        <v>5.7069999999999999</v>
      </c>
      <c r="E2637" s="450"/>
    </row>
    <row r="2638" spans="1:5">
      <c r="A2638" s="494" t="s">
        <v>4963</v>
      </c>
      <c r="B2638" s="446">
        <v>5.7149999999999999</v>
      </c>
      <c r="E2638" s="450"/>
    </row>
    <row r="2639" spans="1:5">
      <c r="A2639" s="494" t="s">
        <v>4964</v>
      </c>
      <c r="B2639" s="446">
        <v>5.7060000000000004</v>
      </c>
      <c r="E2639" s="450"/>
    </row>
    <row r="2640" spans="1:5">
      <c r="A2640" s="494" t="s">
        <v>4965</v>
      </c>
      <c r="B2640" s="446">
        <v>5.7060000000000004</v>
      </c>
      <c r="E2640" s="450"/>
    </row>
    <row r="2641" spans="1:5">
      <c r="A2641" s="494" t="s">
        <v>4966</v>
      </c>
      <c r="B2641" s="446">
        <v>5.6639999999999997</v>
      </c>
      <c r="E2641" s="450"/>
    </row>
    <row r="2642" spans="1:5">
      <c r="A2642" s="494" t="s">
        <v>4967</v>
      </c>
      <c r="B2642" s="446">
        <v>5.6360000000000001</v>
      </c>
      <c r="E2642" s="450"/>
    </row>
    <row r="2643" spans="1:5">
      <c r="A2643" s="494" t="s">
        <v>4968</v>
      </c>
      <c r="B2643" s="446">
        <v>5.5629999999999997</v>
      </c>
      <c r="E2643" s="450"/>
    </row>
    <row r="2644" spans="1:5">
      <c r="A2644" s="494" t="s">
        <v>4969</v>
      </c>
      <c r="B2644" s="446">
        <v>5.5389999999999997</v>
      </c>
      <c r="E2644" s="450"/>
    </row>
    <row r="2645" spans="1:5">
      <c r="A2645" s="494" t="s">
        <v>4970</v>
      </c>
      <c r="B2645" s="446">
        <v>5.5970000000000004</v>
      </c>
      <c r="E2645" s="450"/>
    </row>
    <row r="2646" spans="1:5">
      <c r="A2646" s="494" t="s">
        <v>4971</v>
      </c>
      <c r="B2646" s="446">
        <v>5.5659999999999998</v>
      </c>
      <c r="E2646" s="450"/>
    </row>
    <row r="2647" spans="1:5">
      <c r="A2647" s="494" t="s">
        <v>4972</v>
      </c>
      <c r="B2647" s="446">
        <v>5.569</v>
      </c>
      <c r="E2647" s="450"/>
    </row>
    <row r="2648" spans="1:5">
      <c r="A2648" s="494" t="s">
        <v>4973</v>
      </c>
      <c r="B2648" s="446">
        <v>5.508</v>
      </c>
      <c r="E2648" s="450"/>
    </row>
    <row r="2649" spans="1:5">
      <c r="A2649" s="494" t="s">
        <v>4974</v>
      </c>
      <c r="B2649" s="446">
        <v>5.5259999999999998</v>
      </c>
      <c r="E2649" s="450"/>
    </row>
    <row r="2650" spans="1:5">
      <c r="A2650" s="494" t="s">
        <v>4975</v>
      </c>
      <c r="B2650" s="446">
        <v>5.5010000000000003</v>
      </c>
      <c r="E2650" s="450"/>
    </row>
    <row r="2651" spans="1:5">
      <c r="A2651" s="494" t="s">
        <v>4976</v>
      </c>
      <c r="B2651" s="446">
        <v>5.585</v>
      </c>
      <c r="E2651" s="450"/>
    </row>
    <row r="2652" spans="1:5">
      <c r="A2652" s="494" t="s">
        <v>4977</v>
      </c>
      <c r="B2652" s="446">
        <v>5.5570000000000004</v>
      </c>
      <c r="E2652" s="450"/>
    </row>
    <row r="2653" spans="1:5">
      <c r="A2653" s="494" t="s">
        <v>4978</v>
      </c>
      <c r="B2653" s="446">
        <v>5.6289999999999996</v>
      </c>
      <c r="E2653" s="450"/>
    </row>
    <row r="2654" spans="1:5">
      <c r="A2654" s="494" t="s">
        <v>4979</v>
      </c>
      <c r="B2654" s="446">
        <v>5.6139999999999999</v>
      </c>
      <c r="E2654" s="450"/>
    </row>
    <row r="2655" spans="1:5">
      <c r="A2655" s="494" t="s">
        <v>4980</v>
      </c>
      <c r="B2655" s="446">
        <v>5.593</v>
      </c>
      <c r="E2655" s="450"/>
    </row>
    <row r="2656" spans="1:5">
      <c r="A2656" s="494" t="s">
        <v>4981</v>
      </c>
      <c r="B2656" s="446">
        <v>5.5960000000000001</v>
      </c>
      <c r="E2656" s="450"/>
    </row>
    <row r="2657" spans="1:5">
      <c r="A2657" s="494" t="s">
        <v>4982</v>
      </c>
      <c r="B2657" s="446">
        <v>5.6040000000000001</v>
      </c>
      <c r="E2657" s="450"/>
    </row>
    <row r="2658" spans="1:5">
      <c r="A2658" s="494" t="s">
        <v>4983</v>
      </c>
      <c r="B2658" s="446">
        <v>5.5979999999999999</v>
      </c>
      <c r="E2658" s="450"/>
    </row>
    <row r="2659" spans="1:5">
      <c r="A2659" s="494" t="s">
        <v>4984</v>
      </c>
      <c r="B2659" s="446">
        <v>5.5570000000000004</v>
      </c>
      <c r="E2659" s="450"/>
    </row>
    <row r="2660" spans="1:5">
      <c r="A2660" s="494" t="s">
        <v>4985</v>
      </c>
      <c r="B2660" s="446">
        <v>5.5179999999999998</v>
      </c>
      <c r="E2660" s="450"/>
    </row>
    <row r="2661" spans="1:5">
      <c r="A2661" s="494" t="s">
        <v>4986</v>
      </c>
      <c r="B2661" s="446">
        <v>5.48</v>
      </c>
      <c r="E2661" s="450"/>
    </row>
    <row r="2662" spans="1:5">
      <c r="A2662" s="494" t="s">
        <v>4987</v>
      </c>
      <c r="B2662" s="446">
        <v>5.4459999999999997</v>
      </c>
      <c r="E2662" s="450"/>
    </row>
    <row r="2663" spans="1:5">
      <c r="A2663" s="494" t="s">
        <v>4988</v>
      </c>
      <c r="B2663" s="446">
        <v>5.468</v>
      </c>
      <c r="E2663" s="450"/>
    </row>
    <row r="2664" spans="1:5">
      <c r="A2664" s="494" t="s">
        <v>4989</v>
      </c>
      <c r="B2664" s="446">
        <v>5.4539999999999997</v>
      </c>
      <c r="E2664" s="450"/>
    </row>
    <row r="2665" spans="1:5">
      <c r="A2665" s="494" t="s">
        <v>4990</v>
      </c>
      <c r="B2665" s="446">
        <v>5.4530000000000003</v>
      </c>
      <c r="E2665" s="450"/>
    </row>
    <row r="2666" spans="1:5">
      <c r="A2666" s="494" t="s">
        <v>4991</v>
      </c>
      <c r="B2666" s="446">
        <v>5.4180000000000001</v>
      </c>
      <c r="E2666" s="450"/>
    </row>
    <row r="2667" spans="1:5">
      <c r="A2667" s="494" t="s">
        <v>4992</v>
      </c>
      <c r="B2667" s="446">
        <v>5.4450000000000003</v>
      </c>
      <c r="E2667" s="450"/>
    </row>
    <row r="2668" spans="1:5">
      <c r="A2668" s="494" t="s">
        <v>4993</v>
      </c>
      <c r="B2668" s="446">
        <v>5.4249999999999998</v>
      </c>
      <c r="E2668" s="450"/>
    </row>
    <row r="2669" spans="1:5">
      <c r="A2669" s="494" t="s">
        <v>4994</v>
      </c>
      <c r="B2669" s="446">
        <v>5.4249999999999998</v>
      </c>
      <c r="E2669" s="450"/>
    </row>
    <row r="2670" spans="1:5">
      <c r="A2670" s="494" t="s">
        <v>4995</v>
      </c>
      <c r="B2670" s="446">
        <v>5.4720000000000004</v>
      </c>
      <c r="E2670" s="450"/>
    </row>
    <row r="2671" spans="1:5">
      <c r="A2671" s="494" t="s">
        <v>4996</v>
      </c>
      <c r="B2671" s="446">
        <v>5.4770000000000003</v>
      </c>
      <c r="E2671" s="450"/>
    </row>
    <row r="2672" spans="1:5">
      <c r="A2672" s="494" t="s">
        <v>4997</v>
      </c>
      <c r="B2672" s="446">
        <v>5.4859999999999998</v>
      </c>
      <c r="E2672" s="450"/>
    </row>
    <row r="2673" spans="1:5">
      <c r="A2673" s="494" t="s">
        <v>4998</v>
      </c>
      <c r="B2673" s="446">
        <v>5.4630000000000001</v>
      </c>
      <c r="E2673" s="450"/>
    </row>
    <row r="2674" spans="1:5">
      <c r="A2674" s="494" t="s">
        <v>4999</v>
      </c>
      <c r="B2674" s="446">
        <v>5.4660000000000002</v>
      </c>
      <c r="E2674" s="450"/>
    </row>
    <row r="2675" spans="1:5">
      <c r="A2675" s="494" t="s">
        <v>5000</v>
      </c>
      <c r="B2675" s="446">
        <v>5.4329999999999998</v>
      </c>
      <c r="E2675" s="450"/>
    </row>
    <row r="2676" spans="1:5">
      <c r="A2676" s="494" t="s">
        <v>5001</v>
      </c>
      <c r="B2676" s="446">
        <v>5.4429999999999996</v>
      </c>
      <c r="E2676" s="450"/>
    </row>
    <row r="2677" spans="1:5">
      <c r="A2677" s="494" t="s">
        <v>5002</v>
      </c>
      <c r="B2677" s="446">
        <v>5.415</v>
      </c>
      <c r="E2677" s="450"/>
    </row>
    <row r="2678" spans="1:5">
      <c r="A2678" s="494" t="s">
        <v>5003</v>
      </c>
      <c r="B2678" s="446">
        <v>5.4009999999999998</v>
      </c>
      <c r="E2678" s="450"/>
    </row>
    <row r="2679" spans="1:5">
      <c r="A2679" s="494" t="s">
        <v>5004</v>
      </c>
      <c r="B2679" s="446">
        <v>5.3920000000000003</v>
      </c>
      <c r="E2679" s="450"/>
    </row>
    <row r="2680" spans="1:5">
      <c r="A2680" s="494" t="s">
        <v>5005</v>
      </c>
      <c r="B2680" s="446">
        <v>5.4119999999999999</v>
      </c>
      <c r="E2680" s="450"/>
    </row>
    <row r="2681" spans="1:5">
      <c r="A2681" s="494" t="s">
        <v>5006</v>
      </c>
      <c r="B2681" s="446">
        <v>5.415</v>
      </c>
      <c r="E2681" s="450"/>
    </row>
    <row r="2682" spans="1:5">
      <c r="A2682" s="494" t="s">
        <v>5007</v>
      </c>
      <c r="B2682" s="446">
        <v>5.3819999999999997</v>
      </c>
      <c r="E2682" s="450"/>
    </row>
    <row r="2683" spans="1:5">
      <c r="A2683" s="494" t="s">
        <v>5008</v>
      </c>
      <c r="B2683" s="446">
        <v>5.3810000000000002</v>
      </c>
      <c r="E2683" s="450"/>
    </row>
    <row r="2684" spans="1:5">
      <c r="A2684" s="494" t="s">
        <v>5009</v>
      </c>
      <c r="B2684" s="446">
        <v>5.3540000000000001</v>
      </c>
      <c r="E2684" s="450"/>
    </row>
    <row r="2685" spans="1:5">
      <c r="A2685" s="494" t="s">
        <v>5010</v>
      </c>
      <c r="B2685" s="446">
        <v>5.367</v>
      </c>
      <c r="E2685" s="450"/>
    </row>
    <row r="2686" spans="1:5">
      <c r="A2686" s="494" t="s">
        <v>5011</v>
      </c>
      <c r="B2686" s="446">
        <v>5.3289999999999997</v>
      </c>
      <c r="E2686" s="450"/>
    </row>
    <row r="2687" spans="1:5">
      <c r="A2687" s="494" t="s">
        <v>5012</v>
      </c>
      <c r="B2687" s="446">
        <v>5.25</v>
      </c>
      <c r="E2687" s="450"/>
    </row>
    <row r="2688" spans="1:5">
      <c r="A2688" s="494" t="s">
        <v>5013</v>
      </c>
      <c r="B2688" s="446">
        <v>5.22</v>
      </c>
      <c r="E2688" s="450"/>
    </row>
    <row r="2689" spans="1:5">
      <c r="A2689" s="494" t="s">
        <v>5014</v>
      </c>
      <c r="B2689" s="446">
        <v>5.2240000000000002</v>
      </c>
      <c r="E2689" s="450"/>
    </row>
    <row r="2690" spans="1:5">
      <c r="A2690" s="494" t="s">
        <v>5015</v>
      </c>
      <c r="B2690" s="446">
        <v>5.2389999999999999</v>
      </c>
      <c r="E2690" s="450"/>
    </row>
    <row r="2691" spans="1:5">
      <c r="A2691" s="494" t="s">
        <v>5016</v>
      </c>
      <c r="B2691" s="446">
        <v>5.2039999999999997</v>
      </c>
      <c r="E2691" s="450"/>
    </row>
    <row r="2692" spans="1:5">
      <c r="A2692" s="494" t="s">
        <v>5017</v>
      </c>
      <c r="B2692" s="446">
        <v>5.1959999999999997</v>
      </c>
      <c r="E2692" s="450"/>
    </row>
    <row r="2693" spans="1:5">
      <c r="A2693" s="494" t="s">
        <v>5018</v>
      </c>
      <c r="B2693" s="446">
        <v>5.21</v>
      </c>
      <c r="E2693" s="450"/>
    </row>
    <row r="2694" spans="1:5">
      <c r="A2694" s="494" t="s">
        <v>5019</v>
      </c>
      <c r="B2694" s="446">
        <v>5.2119999999999997</v>
      </c>
      <c r="E2694" s="450"/>
    </row>
    <row r="2695" spans="1:5">
      <c r="A2695" s="494" t="s">
        <v>5020</v>
      </c>
      <c r="B2695" s="446">
        <v>5.2649999999999997</v>
      </c>
      <c r="E2695" s="450"/>
    </row>
    <row r="2696" spans="1:5">
      <c r="A2696" s="494" t="s">
        <v>5021</v>
      </c>
      <c r="B2696" s="446">
        <v>5.31</v>
      </c>
      <c r="E2696" s="450"/>
    </row>
    <row r="2697" spans="1:5">
      <c r="A2697" s="494" t="s">
        <v>5022</v>
      </c>
      <c r="B2697" s="446">
        <v>5.28</v>
      </c>
      <c r="E2697" s="450"/>
    </row>
    <row r="2698" spans="1:5">
      <c r="A2698" s="494" t="s">
        <v>5023</v>
      </c>
      <c r="B2698" s="446">
        <v>5.2370000000000001</v>
      </c>
      <c r="E2698" s="450"/>
    </row>
    <row r="2699" spans="1:5">
      <c r="A2699" s="494" t="s">
        <v>5024</v>
      </c>
      <c r="B2699" s="446">
        <v>5.2380000000000004</v>
      </c>
      <c r="E2699" s="450"/>
    </row>
    <row r="2700" spans="1:5">
      <c r="A2700" s="494" t="s">
        <v>5025</v>
      </c>
      <c r="B2700" s="446">
        <v>5.2140000000000004</v>
      </c>
      <c r="E2700" s="450"/>
    </row>
    <row r="2701" spans="1:5">
      <c r="A2701" s="494" t="s">
        <v>5026</v>
      </c>
      <c r="B2701" s="446">
        <v>5.21</v>
      </c>
      <c r="E2701" s="450"/>
    </row>
    <row r="2702" spans="1:5">
      <c r="A2702" s="494" t="s">
        <v>5027</v>
      </c>
      <c r="B2702" s="446">
        <v>5.2229999999999999</v>
      </c>
      <c r="E2702" s="450"/>
    </row>
    <row r="2703" spans="1:5">
      <c r="A2703" s="494" t="s">
        <v>5028</v>
      </c>
      <c r="B2703" s="446">
        <v>5.2560000000000002</v>
      </c>
      <c r="E2703" s="450"/>
    </row>
    <row r="2704" spans="1:5">
      <c r="A2704" s="494" t="s">
        <v>5028</v>
      </c>
      <c r="B2704" s="446">
        <v>5.2560000000000002</v>
      </c>
      <c r="E2704" s="450"/>
    </row>
    <row r="2705" spans="1:5">
      <c r="A2705" s="494" t="s">
        <v>5029</v>
      </c>
      <c r="B2705" s="446">
        <v>5.2460000000000004</v>
      </c>
      <c r="E2705" s="450"/>
    </row>
    <row r="2706" spans="1:5">
      <c r="A2706" s="494" t="s">
        <v>5030</v>
      </c>
      <c r="B2706" s="446">
        <v>5.226</v>
      </c>
      <c r="E2706" s="450"/>
    </row>
    <row r="2707" spans="1:5">
      <c r="A2707" s="494" t="s">
        <v>1649</v>
      </c>
      <c r="B2707" s="446">
        <v>5.2229999999999999</v>
      </c>
      <c r="E2707" s="450"/>
    </row>
    <row r="2708" spans="1:5">
      <c r="A2708" s="494" t="s">
        <v>5031</v>
      </c>
      <c r="B2708" s="446">
        <v>5.19</v>
      </c>
      <c r="E2708" s="450"/>
    </row>
    <row r="2709" spans="1:5">
      <c r="A2709" s="494" t="s">
        <v>5032</v>
      </c>
      <c r="B2709" s="446">
        <v>5.2249999999999996</v>
      </c>
      <c r="E2709" s="450"/>
    </row>
    <row r="2710" spans="1:5">
      <c r="A2710" s="494" t="s">
        <v>5032</v>
      </c>
      <c r="B2710" s="446">
        <v>5.2249999999999996</v>
      </c>
      <c r="E2710" s="450"/>
    </row>
    <row r="2711" spans="1:5">
      <c r="A2711" s="494" t="s">
        <v>1653</v>
      </c>
      <c r="B2711" s="446">
        <v>5.2690000000000001</v>
      </c>
      <c r="E2711" s="450"/>
    </row>
    <row r="2712" spans="1:5">
      <c r="A2712" s="494" t="s">
        <v>1656</v>
      </c>
      <c r="B2712" s="446">
        <v>5.3140000000000001</v>
      </c>
      <c r="E2712" s="450"/>
    </row>
    <row r="2713" spans="1:5">
      <c r="A2713" s="494" t="s">
        <v>5033</v>
      </c>
      <c r="B2713" s="446">
        <v>5.2939999999999996</v>
      </c>
      <c r="E2713" s="450"/>
    </row>
    <row r="2714" spans="1:5">
      <c r="A2714" s="494" t="s">
        <v>5034</v>
      </c>
      <c r="B2714" s="446">
        <v>5.2679999999999998</v>
      </c>
      <c r="E2714" s="450"/>
    </row>
    <row r="2715" spans="1:5">
      <c r="A2715" s="494" t="s">
        <v>5035</v>
      </c>
      <c r="B2715" s="446">
        <v>5.2670000000000003</v>
      </c>
      <c r="E2715" s="450"/>
    </row>
    <row r="2716" spans="1:5">
      <c r="A2716" s="494" t="s">
        <v>5036</v>
      </c>
      <c r="B2716" s="446">
        <v>5.2850000000000001</v>
      </c>
      <c r="E2716" s="450"/>
    </row>
    <row r="2717" spans="1:5">
      <c r="A2717" s="494" t="s">
        <v>5037</v>
      </c>
      <c r="B2717" s="446">
        <v>5.2720000000000002</v>
      </c>
      <c r="E2717" s="450"/>
    </row>
    <row r="2718" spans="1:5">
      <c r="A2718" s="494" t="s">
        <v>1659</v>
      </c>
      <c r="B2718" s="446">
        <v>5.3339999999999996</v>
      </c>
      <c r="E2718" s="450"/>
    </row>
    <row r="2719" spans="1:5">
      <c r="A2719" s="494" t="s">
        <v>1661</v>
      </c>
      <c r="B2719" s="446">
        <v>5.3440000000000003</v>
      </c>
      <c r="E2719" s="450"/>
    </row>
    <row r="2720" spans="1:5">
      <c r="A2720" s="494" t="s">
        <v>5038</v>
      </c>
      <c r="B2720" s="446">
        <v>5.335</v>
      </c>
      <c r="E2720" s="450"/>
    </row>
    <row r="2721" spans="1:5">
      <c r="A2721" s="494" t="s">
        <v>5039</v>
      </c>
      <c r="B2721" s="446">
        <v>5.2640000000000002</v>
      </c>
      <c r="E2721" s="450"/>
    </row>
    <row r="2722" spans="1:5">
      <c r="A2722" s="494" t="s">
        <v>5040</v>
      </c>
      <c r="B2722" s="446">
        <v>5.3170000000000002</v>
      </c>
      <c r="E2722" s="450"/>
    </row>
    <row r="2723" spans="1:5">
      <c r="A2723" s="494" t="s">
        <v>5041</v>
      </c>
      <c r="B2723" s="446">
        <v>5.2939999999999996</v>
      </c>
      <c r="E2723" s="450"/>
    </row>
    <row r="2724" spans="1:5">
      <c r="A2724" s="494" t="s">
        <v>5042</v>
      </c>
      <c r="B2724" s="446">
        <v>5.3540000000000001</v>
      </c>
      <c r="E2724" s="450"/>
    </row>
    <row r="2725" spans="1:5">
      <c r="A2725" s="494" t="s">
        <v>5043</v>
      </c>
      <c r="B2725" s="446">
        <v>5.3109999999999999</v>
      </c>
      <c r="E2725" s="450"/>
    </row>
    <row r="2726" spans="1:5">
      <c r="A2726" s="494" t="s">
        <v>5044</v>
      </c>
      <c r="B2726" s="446">
        <v>5.3140000000000001</v>
      </c>
      <c r="E2726" s="450"/>
    </row>
    <row r="2727" spans="1:5">
      <c r="A2727" s="494" t="s">
        <v>5045</v>
      </c>
      <c r="B2727" s="446">
        <v>5.2960000000000003</v>
      </c>
      <c r="E2727" s="450"/>
    </row>
    <row r="2728" spans="1:5">
      <c r="A2728" s="494" t="s">
        <v>5046</v>
      </c>
      <c r="B2728" s="446">
        <v>5.2649999999999997</v>
      </c>
      <c r="E2728" s="450"/>
    </row>
    <row r="2729" spans="1:5">
      <c r="A2729" s="494" t="s">
        <v>5047</v>
      </c>
      <c r="B2729" s="446">
        <v>5.1909999999999998</v>
      </c>
      <c r="E2729" s="450"/>
    </row>
    <row r="2730" spans="1:5">
      <c r="A2730" s="494" t="s">
        <v>5048</v>
      </c>
      <c r="B2730" s="446">
        <v>5.2089999999999996</v>
      </c>
      <c r="E2730" s="450"/>
    </row>
    <row r="2731" spans="1:5">
      <c r="A2731" s="494" t="s">
        <v>5049</v>
      </c>
      <c r="B2731" s="446">
        <v>5.2460000000000004</v>
      </c>
      <c r="E2731" s="450"/>
    </row>
    <row r="2732" spans="1:5">
      <c r="A2732" s="494" t="s">
        <v>5050</v>
      </c>
      <c r="B2732" s="446">
        <v>5.2469999999999999</v>
      </c>
      <c r="E2732" s="450"/>
    </row>
    <row r="2733" spans="1:5">
      <c r="A2733" s="494" t="s">
        <v>5051</v>
      </c>
      <c r="B2733" s="446">
        <v>5.202</v>
      </c>
      <c r="E2733" s="450"/>
    </row>
    <row r="2734" spans="1:5">
      <c r="A2734" s="494" t="s">
        <v>5052</v>
      </c>
      <c r="B2734" s="446">
        <v>5.2380000000000004</v>
      </c>
      <c r="E2734" s="450"/>
    </row>
    <row r="2735" spans="1:5">
      <c r="A2735" s="494" t="s">
        <v>5053</v>
      </c>
      <c r="B2735" s="446">
        <v>5.274</v>
      </c>
      <c r="E2735" s="450"/>
    </row>
    <row r="2736" spans="1:5">
      <c r="A2736" s="494" t="s">
        <v>5054</v>
      </c>
      <c r="B2736" s="446">
        <v>5.2329999999999997</v>
      </c>
      <c r="E2736" s="450"/>
    </row>
    <row r="2737" spans="1:5">
      <c r="A2737" s="494" t="s">
        <v>5055</v>
      </c>
      <c r="B2737" s="446">
        <v>5.26</v>
      </c>
      <c r="E2737" s="450"/>
    </row>
    <row r="2738" spans="1:5">
      <c r="A2738" s="494" t="s">
        <v>5056</v>
      </c>
      <c r="B2738" s="446">
        <v>5.3209999999999997</v>
      </c>
      <c r="E2738" s="450"/>
    </row>
    <row r="2739" spans="1:5">
      <c r="A2739" s="494" t="s">
        <v>5057</v>
      </c>
      <c r="B2739" s="446">
        <v>5.3659999999999997</v>
      </c>
      <c r="E2739" s="450"/>
    </row>
    <row r="2740" spans="1:5">
      <c r="A2740" s="494" t="s">
        <v>5058</v>
      </c>
      <c r="B2740" s="446">
        <v>5.3179999999999996</v>
      </c>
      <c r="E2740" s="450"/>
    </row>
    <row r="2741" spans="1:5">
      <c r="A2741" s="494" t="s">
        <v>5059</v>
      </c>
      <c r="B2741" s="446">
        <v>5.3179999999999996</v>
      </c>
      <c r="E2741" s="450"/>
    </row>
    <row r="2742" spans="1:5">
      <c r="A2742" s="494" t="s">
        <v>5060</v>
      </c>
      <c r="B2742" s="446">
        <v>5.3789999999999996</v>
      </c>
      <c r="E2742" s="450"/>
    </row>
    <row r="2743" spans="1:5">
      <c r="A2743" s="494" t="s">
        <v>5061</v>
      </c>
      <c r="B2743" s="446">
        <v>5.3150000000000004</v>
      </c>
      <c r="E2743" s="450"/>
    </row>
    <row r="2744" spans="1:5">
      <c r="A2744" s="494" t="s">
        <v>5062</v>
      </c>
      <c r="B2744" s="446">
        <v>5.3819999999999997</v>
      </c>
      <c r="E2744" s="450"/>
    </row>
    <row r="2745" spans="1:5">
      <c r="A2745" s="494" t="s">
        <v>5063</v>
      </c>
      <c r="B2745" s="446">
        <v>5.3959999999999999</v>
      </c>
      <c r="E2745" s="450"/>
    </row>
    <row r="2746" spans="1:5">
      <c r="A2746" s="494" t="s">
        <v>5064</v>
      </c>
      <c r="B2746" s="446">
        <v>5.3849999999999998</v>
      </c>
      <c r="E2746" s="450"/>
    </row>
    <row r="2747" spans="1:5">
      <c r="A2747" s="494" t="s">
        <v>5065</v>
      </c>
      <c r="B2747" s="446">
        <v>5.351</v>
      </c>
      <c r="E2747" s="450"/>
    </row>
    <row r="2748" spans="1:5">
      <c r="A2748" s="494" t="s">
        <v>5066</v>
      </c>
      <c r="B2748" s="446">
        <v>5.3239999999999998</v>
      </c>
      <c r="E2748" s="450"/>
    </row>
    <row r="2749" spans="1:5">
      <c r="A2749" s="494" t="s">
        <v>5067</v>
      </c>
      <c r="B2749" s="446">
        <v>5.3079999999999998</v>
      </c>
      <c r="E2749" s="450"/>
    </row>
    <row r="2750" spans="1:5">
      <c r="A2750" s="494" t="s">
        <v>5068</v>
      </c>
      <c r="B2750" s="446">
        <v>5.2969999999999997</v>
      </c>
      <c r="E2750" s="450"/>
    </row>
    <row r="2751" spans="1:5">
      <c r="A2751" s="494" t="s">
        <v>5069</v>
      </c>
      <c r="B2751" s="446">
        <v>5.28</v>
      </c>
      <c r="E2751" s="450"/>
    </row>
    <row r="2752" spans="1:5">
      <c r="A2752" s="494" t="s">
        <v>5070</v>
      </c>
      <c r="B2752" s="446">
        <v>5.3040000000000003</v>
      </c>
      <c r="E2752" s="450"/>
    </row>
    <row r="2753" spans="1:5">
      <c r="A2753" s="494" t="s">
        <v>5071</v>
      </c>
      <c r="B2753" s="446">
        <v>5.2229999999999999</v>
      </c>
      <c r="E2753" s="450"/>
    </row>
    <row r="2754" spans="1:5">
      <c r="A2754" s="494" t="s">
        <v>5072</v>
      </c>
      <c r="B2754" s="446">
        <v>5.1689999999999996</v>
      </c>
      <c r="E2754" s="450"/>
    </row>
    <row r="2755" spans="1:5">
      <c r="A2755" s="494" t="s">
        <v>5073</v>
      </c>
      <c r="B2755" s="446">
        <v>5.1180000000000003</v>
      </c>
      <c r="E2755" s="450"/>
    </row>
    <row r="2756" spans="1:5">
      <c r="A2756" s="494" t="s">
        <v>5074</v>
      </c>
      <c r="B2756" s="446">
        <v>5.1779999999999999</v>
      </c>
      <c r="E2756" s="450"/>
    </row>
    <row r="2757" spans="1:5">
      <c r="A2757" s="494" t="s">
        <v>5075</v>
      </c>
      <c r="B2757" s="446">
        <v>5.1740000000000004</v>
      </c>
      <c r="E2757" s="450"/>
    </row>
    <row r="2758" spans="1:5">
      <c r="A2758" s="494" t="s">
        <v>5076</v>
      </c>
      <c r="B2758" s="446">
        <v>5.1890000000000001</v>
      </c>
      <c r="E2758" s="450"/>
    </row>
    <row r="2759" spans="1:5">
      <c r="A2759" s="494" t="s">
        <v>5077</v>
      </c>
      <c r="B2759" s="446">
        <v>5.1989999999999998</v>
      </c>
      <c r="E2759" s="450"/>
    </row>
    <row r="2760" spans="1:5">
      <c r="A2760" s="494" t="s">
        <v>5078</v>
      </c>
      <c r="B2760" s="446">
        <v>5.2039999999999997</v>
      </c>
      <c r="E2760" s="450"/>
    </row>
    <row r="2761" spans="1:5">
      <c r="A2761" s="494" t="s">
        <v>5079</v>
      </c>
      <c r="B2761" s="446">
        <v>5.1879999999999997</v>
      </c>
      <c r="E2761" s="450"/>
    </row>
    <row r="2762" spans="1:5">
      <c r="A2762" s="494" t="s">
        <v>5080</v>
      </c>
      <c r="B2762" s="446">
        <v>5.1529999999999996</v>
      </c>
      <c r="E2762" s="450"/>
    </row>
    <row r="2763" spans="1:5">
      <c r="A2763" s="494" t="s">
        <v>5081</v>
      </c>
      <c r="B2763" s="446">
        <v>5.101</v>
      </c>
      <c r="E2763" s="450"/>
    </row>
    <row r="2764" spans="1:5">
      <c r="A2764" s="494" t="s">
        <v>5082</v>
      </c>
      <c r="B2764" s="446">
        <v>5.0780000000000003</v>
      </c>
      <c r="E2764" s="450"/>
    </row>
    <row r="2765" spans="1:5">
      <c r="A2765" s="494" t="s">
        <v>5083</v>
      </c>
      <c r="B2765" s="446">
        <v>5.0789999999999997</v>
      </c>
      <c r="E2765" s="450"/>
    </row>
    <row r="2766" spans="1:5">
      <c r="A2766" s="494" t="s">
        <v>5084</v>
      </c>
      <c r="B2766" s="446">
        <v>5.0789999999999997</v>
      </c>
      <c r="E2766" s="450"/>
    </row>
    <row r="2767" spans="1:5">
      <c r="A2767" s="494" t="s">
        <v>5085</v>
      </c>
      <c r="B2767" s="446">
        <v>5.0789999999999997</v>
      </c>
      <c r="E2767" s="450"/>
    </row>
    <row r="2768" spans="1:5">
      <c r="A2768" s="494" t="s">
        <v>5086</v>
      </c>
      <c r="B2768" s="446">
        <v>5.0940000000000003</v>
      </c>
      <c r="E2768" s="450"/>
    </row>
    <row r="2769" spans="1:5">
      <c r="A2769" s="494" t="s">
        <v>5087</v>
      </c>
      <c r="B2769" s="446">
        <v>5.0999999999999996</v>
      </c>
      <c r="E2769" s="450"/>
    </row>
    <row r="2770" spans="1:5">
      <c r="A2770" s="494" t="s">
        <v>5088</v>
      </c>
      <c r="B2770" s="446">
        <v>5.0579999999999998</v>
      </c>
      <c r="E2770" s="450"/>
    </row>
    <row r="2771" spans="1:5">
      <c r="A2771" s="494" t="s">
        <v>5089</v>
      </c>
      <c r="B2771" s="446">
        <v>4.9980000000000002</v>
      </c>
      <c r="E2771" s="450"/>
    </row>
    <row r="2772" spans="1:5">
      <c r="A2772" s="494" t="s">
        <v>5090</v>
      </c>
      <c r="B2772" s="446">
        <v>4.9660000000000002</v>
      </c>
      <c r="E2772" s="450"/>
    </row>
    <row r="2773" spans="1:5">
      <c r="A2773" s="494" t="s">
        <v>5091</v>
      </c>
      <c r="B2773" s="446">
        <v>4.9939999999999998</v>
      </c>
      <c r="E2773" s="450"/>
    </row>
    <row r="2774" spans="1:5">
      <c r="A2774" s="494" t="s">
        <v>5092</v>
      </c>
      <c r="B2774" s="446">
        <v>4.9690000000000003</v>
      </c>
      <c r="E2774" s="450"/>
    </row>
    <row r="2775" spans="1:5">
      <c r="A2775" s="494" t="s">
        <v>5093</v>
      </c>
      <c r="B2775" s="446">
        <v>4.9290000000000003</v>
      </c>
      <c r="E2775" s="450"/>
    </row>
    <row r="2776" spans="1:5">
      <c r="A2776" s="494" t="s">
        <v>5094</v>
      </c>
      <c r="B2776" s="446">
        <v>4.8540000000000001</v>
      </c>
      <c r="E2776" s="450"/>
    </row>
    <row r="2777" spans="1:5">
      <c r="A2777" s="494" t="s">
        <v>5095</v>
      </c>
      <c r="B2777" s="446">
        <v>4.8449999999999998</v>
      </c>
      <c r="E2777" s="450"/>
    </row>
    <row r="2778" spans="1:5">
      <c r="A2778" s="494" t="s">
        <v>5096</v>
      </c>
      <c r="B2778" s="446">
        <v>4.8890000000000002</v>
      </c>
      <c r="E2778" s="450"/>
    </row>
    <row r="2779" spans="1:5">
      <c r="A2779" s="494" t="s">
        <v>5097</v>
      </c>
      <c r="B2779" s="446">
        <v>4.8710000000000004</v>
      </c>
      <c r="E2779" s="450"/>
    </row>
    <row r="2780" spans="1:5">
      <c r="A2780" s="494" t="s">
        <v>5098</v>
      </c>
      <c r="B2780" s="446">
        <v>4.891</v>
      </c>
      <c r="E2780" s="450"/>
    </row>
    <row r="2781" spans="1:5">
      <c r="A2781" s="494" t="s">
        <v>5099</v>
      </c>
      <c r="B2781" s="446">
        <v>4.8419999999999996</v>
      </c>
      <c r="E2781" s="450"/>
    </row>
    <row r="2782" spans="1:5">
      <c r="A2782" s="494" t="s">
        <v>5100</v>
      </c>
      <c r="B2782" s="446">
        <v>4.8040000000000003</v>
      </c>
      <c r="E2782" s="450"/>
    </row>
    <row r="2783" spans="1:5">
      <c r="A2783" s="494" t="s">
        <v>5101</v>
      </c>
      <c r="B2783" s="446">
        <v>4.7750000000000004</v>
      </c>
      <c r="E2783" s="450"/>
    </row>
    <row r="2784" spans="1:5">
      <c r="A2784" s="494" t="s">
        <v>5102</v>
      </c>
      <c r="B2784" s="446">
        <v>4.8070000000000004</v>
      </c>
      <c r="E2784" s="450"/>
    </row>
    <row r="2785" spans="1:5">
      <c r="A2785" s="494" t="s">
        <v>5103</v>
      </c>
      <c r="B2785" s="446">
        <v>4.7709999999999999</v>
      </c>
      <c r="E2785" s="450"/>
    </row>
    <row r="2786" spans="1:5">
      <c r="A2786" s="494" t="s">
        <v>5104</v>
      </c>
      <c r="B2786" s="446">
        <v>4.7770000000000001</v>
      </c>
      <c r="E2786" s="450"/>
    </row>
    <row r="2787" spans="1:5">
      <c r="A2787" s="494" t="s">
        <v>5105</v>
      </c>
      <c r="B2787" s="446">
        <v>4.7679999999999998</v>
      </c>
      <c r="E2787" s="450"/>
    </row>
    <row r="2788" spans="1:5">
      <c r="A2788" s="494" t="s">
        <v>5106</v>
      </c>
      <c r="B2788" s="446">
        <v>4.7149999999999999</v>
      </c>
      <c r="E2788" s="450"/>
    </row>
    <row r="2789" spans="1:5">
      <c r="A2789" s="494" t="s">
        <v>5107</v>
      </c>
      <c r="B2789" s="446">
        <v>4.6589999999999998</v>
      </c>
      <c r="E2789" s="450"/>
    </row>
    <row r="2790" spans="1:5">
      <c r="A2790" s="494" t="s">
        <v>5108</v>
      </c>
      <c r="B2790" s="446">
        <v>4.6609999999999996</v>
      </c>
      <c r="E2790" s="450"/>
    </row>
    <row r="2791" spans="1:5">
      <c r="A2791" s="494" t="s">
        <v>5109</v>
      </c>
      <c r="B2791" s="446">
        <v>4.6509999999999998</v>
      </c>
      <c r="E2791" s="450"/>
    </row>
    <row r="2792" spans="1:5">
      <c r="A2792" s="494" t="s">
        <v>5110</v>
      </c>
      <c r="B2792" s="446">
        <v>4.68</v>
      </c>
      <c r="E2792" s="450"/>
    </row>
    <row r="2793" spans="1:5">
      <c r="A2793" s="494" t="s">
        <v>5111</v>
      </c>
      <c r="B2793" s="446">
        <v>4.7510000000000003</v>
      </c>
      <c r="E2793" s="450"/>
    </row>
    <row r="2794" spans="1:5">
      <c r="A2794" s="494" t="s">
        <v>5112</v>
      </c>
      <c r="B2794" s="446">
        <v>4.8380000000000001</v>
      </c>
      <c r="E2794" s="450"/>
    </row>
    <row r="2795" spans="1:5">
      <c r="A2795" s="494" t="s">
        <v>5113</v>
      </c>
      <c r="B2795" s="446">
        <v>4.8529999999999998</v>
      </c>
      <c r="E2795" s="450"/>
    </row>
    <row r="2796" spans="1:5">
      <c r="A2796" s="494" t="s">
        <v>5114</v>
      </c>
      <c r="B2796" s="446">
        <v>4.8170000000000002</v>
      </c>
      <c r="E2796" s="450"/>
    </row>
    <row r="2797" spans="1:5">
      <c r="A2797" s="494" t="s">
        <v>5115</v>
      </c>
      <c r="B2797" s="446">
        <v>4.8319999999999999</v>
      </c>
      <c r="E2797" s="450"/>
    </row>
    <row r="2798" spans="1:5">
      <c r="A2798" s="494" t="s">
        <v>5116</v>
      </c>
      <c r="B2798" s="446">
        <v>4.8330000000000002</v>
      </c>
      <c r="E2798" s="450"/>
    </row>
    <row r="2799" spans="1:5">
      <c r="A2799" s="494" t="s">
        <v>5117</v>
      </c>
      <c r="B2799" s="446">
        <v>4.8570000000000002</v>
      </c>
      <c r="E2799" s="450"/>
    </row>
    <row r="2800" spans="1:5">
      <c r="A2800" s="494" t="s">
        <v>5118</v>
      </c>
      <c r="B2800" s="446">
        <v>4.8570000000000002</v>
      </c>
      <c r="E2800" s="450"/>
    </row>
    <row r="2801" spans="1:5">
      <c r="A2801" s="494" t="s">
        <v>5119</v>
      </c>
      <c r="B2801" s="446">
        <v>4.8579999999999997</v>
      </c>
      <c r="E2801" s="450"/>
    </row>
    <row r="2802" spans="1:5">
      <c r="A2802" s="494" t="s">
        <v>5120</v>
      </c>
      <c r="B2802" s="446">
        <v>4.9109999999999996</v>
      </c>
      <c r="E2802" s="450"/>
    </row>
    <row r="2803" spans="1:5">
      <c r="A2803" s="494" t="s">
        <v>5121</v>
      </c>
      <c r="B2803" s="446">
        <v>4.87</v>
      </c>
      <c r="E2803" s="450"/>
    </row>
    <row r="2804" spans="1:5">
      <c r="A2804" s="494" t="s">
        <v>5122</v>
      </c>
      <c r="B2804" s="446">
        <v>4.9119999999999999</v>
      </c>
      <c r="E2804" s="450"/>
    </row>
    <row r="2805" spans="1:5">
      <c r="A2805" s="494" t="s">
        <v>5123</v>
      </c>
      <c r="B2805" s="446">
        <v>4.8940000000000001</v>
      </c>
      <c r="E2805" s="450"/>
    </row>
    <row r="2806" spans="1:5">
      <c r="A2806" s="494" t="s">
        <v>5124</v>
      </c>
      <c r="B2806" s="446">
        <v>4.96</v>
      </c>
      <c r="E2806" s="450"/>
    </row>
    <row r="2807" spans="1:5">
      <c r="A2807" s="494" t="s">
        <v>5125</v>
      </c>
      <c r="B2807" s="446">
        <v>5.0110000000000001</v>
      </c>
      <c r="E2807" s="450"/>
    </row>
    <row r="2808" spans="1:5">
      <c r="A2808" s="494" t="s">
        <v>5126</v>
      </c>
      <c r="B2808" s="446">
        <v>5.0140000000000002</v>
      </c>
      <c r="E2808" s="450"/>
    </row>
    <row r="2809" spans="1:5">
      <c r="A2809" s="494" t="s">
        <v>5127</v>
      </c>
      <c r="B2809" s="446">
        <v>5.0389999999999997</v>
      </c>
      <c r="E2809" s="450"/>
    </row>
    <row r="2810" spans="1:5">
      <c r="A2810" s="494" t="s">
        <v>5128</v>
      </c>
      <c r="B2810" s="446">
        <v>5.0110000000000001</v>
      </c>
      <c r="E2810" s="450"/>
    </row>
    <row r="2811" spans="1:5">
      <c r="A2811" s="494" t="s">
        <v>5129</v>
      </c>
      <c r="B2811" s="446">
        <v>4.9400000000000004</v>
      </c>
      <c r="E2811" s="450"/>
    </row>
    <row r="2812" spans="1:5">
      <c r="A2812" s="494" t="s">
        <v>5130</v>
      </c>
      <c r="B2812" s="446">
        <v>4.9219999999999997</v>
      </c>
      <c r="E2812" s="450"/>
    </row>
    <row r="2813" spans="1:5">
      <c r="A2813" s="494" t="s">
        <v>5131</v>
      </c>
      <c r="B2813" s="446">
        <v>4.9560000000000004</v>
      </c>
      <c r="E2813" s="450"/>
    </row>
    <row r="2814" spans="1:5">
      <c r="A2814" s="494" t="s">
        <v>5132</v>
      </c>
      <c r="B2814" s="446">
        <v>4.9409999999999998</v>
      </c>
      <c r="E2814" s="450"/>
    </row>
    <row r="2815" spans="1:5">
      <c r="A2815" s="494" t="s">
        <v>5133</v>
      </c>
      <c r="B2815" s="446">
        <v>4.915</v>
      </c>
      <c r="E2815" s="450"/>
    </row>
    <row r="2816" spans="1:5">
      <c r="A2816" s="494" t="s">
        <v>5134</v>
      </c>
      <c r="B2816" s="446">
        <v>4.9029999999999996</v>
      </c>
      <c r="E2816" s="450"/>
    </row>
    <row r="2817" spans="1:5">
      <c r="A2817" s="494" t="s">
        <v>5135</v>
      </c>
      <c r="B2817" s="446">
        <v>4.8289999999999997</v>
      </c>
      <c r="E2817" s="450"/>
    </row>
    <row r="2818" spans="1:5">
      <c r="A2818" s="494" t="s">
        <v>5136</v>
      </c>
      <c r="B2818" s="446">
        <v>4.883</v>
      </c>
      <c r="E2818" s="450"/>
    </row>
    <row r="2819" spans="1:5">
      <c r="A2819" s="494" t="s">
        <v>5137</v>
      </c>
      <c r="B2819" s="446">
        <v>4.8609999999999998</v>
      </c>
      <c r="E2819" s="450"/>
    </row>
    <row r="2820" spans="1:5">
      <c r="A2820" s="494" t="s">
        <v>5138</v>
      </c>
      <c r="B2820" s="446">
        <v>4.8659999999999997</v>
      </c>
      <c r="E2820" s="450"/>
    </row>
    <row r="2821" spans="1:5">
      <c r="A2821" s="494" t="s">
        <v>5139</v>
      </c>
      <c r="B2821" s="446">
        <v>4.843</v>
      </c>
      <c r="E2821" s="450"/>
    </row>
    <row r="2822" spans="1:5">
      <c r="A2822" s="494" t="s">
        <v>5140</v>
      </c>
      <c r="B2822" s="446">
        <v>4.8890000000000002</v>
      </c>
      <c r="E2822" s="450"/>
    </row>
    <row r="2823" spans="1:5">
      <c r="A2823" s="494" t="s">
        <v>5141</v>
      </c>
      <c r="B2823" s="446">
        <v>4.798</v>
      </c>
      <c r="E2823" s="450"/>
    </row>
    <row r="2824" spans="1:5">
      <c r="A2824" s="494" t="s">
        <v>5142</v>
      </c>
      <c r="B2824" s="446">
        <v>4.8129999999999997</v>
      </c>
      <c r="E2824" s="450"/>
    </row>
    <row r="2825" spans="1:5">
      <c r="A2825" s="494" t="s">
        <v>5143</v>
      </c>
      <c r="B2825" s="446">
        <v>4.8419999999999996</v>
      </c>
      <c r="E2825" s="450"/>
    </row>
    <row r="2826" spans="1:5">
      <c r="A2826" s="494" t="s">
        <v>5144</v>
      </c>
      <c r="B2826" s="446">
        <v>4.806</v>
      </c>
      <c r="E2826" s="450"/>
    </row>
    <row r="2827" spans="1:5">
      <c r="A2827" s="494" t="s">
        <v>5145</v>
      </c>
      <c r="B2827" s="446">
        <v>4.8090000000000002</v>
      </c>
      <c r="E2827" s="450"/>
    </row>
    <row r="2828" spans="1:5">
      <c r="A2828" s="494" t="s">
        <v>5146</v>
      </c>
      <c r="B2828" s="446">
        <v>4.7969999999999997</v>
      </c>
      <c r="E2828" s="450"/>
    </row>
    <row r="2829" spans="1:5">
      <c r="A2829" s="494" t="s">
        <v>5147</v>
      </c>
      <c r="B2829" s="446">
        <v>4.7759999999999998</v>
      </c>
      <c r="E2829" s="450"/>
    </row>
    <row r="2830" spans="1:5">
      <c r="A2830" s="494" t="s">
        <v>5148</v>
      </c>
      <c r="B2830" s="446">
        <v>4.7430000000000003</v>
      </c>
      <c r="E2830" s="450"/>
    </row>
    <row r="2831" spans="1:5">
      <c r="A2831" s="494" t="s">
        <v>5149</v>
      </c>
      <c r="B2831" s="446">
        <v>4.7450000000000001</v>
      </c>
      <c r="E2831" s="450"/>
    </row>
    <row r="2832" spans="1:5">
      <c r="A2832" s="494" t="s">
        <v>5150</v>
      </c>
      <c r="B2832" s="446">
        <v>4.681</v>
      </c>
      <c r="E2832" s="450"/>
    </row>
    <row r="2833" spans="1:5">
      <c r="A2833" s="494" t="s">
        <v>5151</v>
      </c>
      <c r="B2833" s="446">
        <v>4.7439999999999998</v>
      </c>
      <c r="E2833" s="450"/>
    </row>
    <row r="2834" spans="1:5">
      <c r="A2834" s="494" t="s">
        <v>5152</v>
      </c>
      <c r="B2834" s="446">
        <v>4.7460000000000004</v>
      </c>
      <c r="E2834" s="450"/>
    </row>
    <row r="2835" spans="1:5">
      <c r="A2835" s="494" t="s">
        <v>5153</v>
      </c>
      <c r="B2835" s="446">
        <v>4.6879999999999997</v>
      </c>
      <c r="E2835" s="450"/>
    </row>
    <row r="2836" spans="1:5">
      <c r="A2836" s="494" t="s">
        <v>5154</v>
      </c>
      <c r="B2836" s="446">
        <v>4.6890000000000001</v>
      </c>
      <c r="E2836" s="450"/>
    </row>
    <row r="2837" spans="1:5">
      <c r="A2837" s="494" t="s">
        <v>5155</v>
      </c>
      <c r="B2837" s="446">
        <v>4.6029999999999998</v>
      </c>
      <c r="E2837" s="450"/>
    </row>
    <row r="2838" spans="1:5">
      <c r="A2838" s="494" t="s">
        <v>5156</v>
      </c>
      <c r="B2838" s="446">
        <v>4.6139999999999999</v>
      </c>
      <c r="E2838" s="450"/>
    </row>
    <row r="2839" spans="1:5">
      <c r="A2839" s="494" t="s">
        <v>5157</v>
      </c>
      <c r="B2839" s="446">
        <v>4.5919999999999996</v>
      </c>
      <c r="E2839" s="450"/>
    </row>
    <row r="2840" spans="1:5">
      <c r="A2840" s="494" t="s">
        <v>5158</v>
      </c>
      <c r="B2840" s="446">
        <v>4.532</v>
      </c>
      <c r="E2840" s="450"/>
    </row>
    <row r="2841" spans="1:5">
      <c r="A2841" s="494" t="s">
        <v>5159</v>
      </c>
      <c r="B2841" s="446">
        <v>4.5430000000000001</v>
      </c>
      <c r="E2841" s="450"/>
    </row>
    <row r="2842" spans="1:5">
      <c r="A2842" s="494" t="s">
        <v>5160</v>
      </c>
      <c r="B2842" s="446">
        <v>4.585</v>
      </c>
      <c r="E2842" s="450"/>
    </row>
    <row r="2843" spans="1:5">
      <c r="A2843" s="494" t="s">
        <v>5161</v>
      </c>
      <c r="B2843" s="446">
        <v>4.5709999999999997</v>
      </c>
      <c r="E2843" s="450"/>
    </row>
    <row r="2844" spans="1:5">
      <c r="A2844" s="494" t="s">
        <v>5162</v>
      </c>
      <c r="B2844" s="446">
        <v>4.665</v>
      </c>
      <c r="E2844" s="450"/>
    </row>
    <row r="2845" spans="1:5">
      <c r="A2845" s="494" t="s">
        <v>5163</v>
      </c>
      <c r="B2845" s="446">
        <v>4.7039999999999997</v>
      </c>
      <c r="E2845" s="450"/>
    </row>
    <row r="2846" spans="1:5">
      <c r="A2846" s="494" t="s">
        <v>5164</v>
      </c>
      <c r="B2846" s="446">
        <v>4.6870000000000003</v>
      </c>
      <c r="E2846" s="450"/>
    </row>
    <row r="2847" spans="1:5">
      <c r="A2847" s="494" t="s">
        <v>5165</v>
      </c>
      <c r="B2847" s="446">
        <v>4.6779999999999999</v>
      </c>
      <c r="E2847" s="450"/>
    </row>
    <row r="2848" spans="1:5">
      <c r="A2848" s="494" t="s">
        <v>5166</v>
      </c>
      <c r="B2848" s="446">
        <v>4.6980000000000004</v>
      </c>
      <c r="E2848" s="450"/>
    </row>
    <row r="2849" spans="1:5">
      <c r="A2849" s="494" t="s">
        <v>5167</v>
      </c>
      <c r="B2849" s="446">
        <v>4.7089999999999996</v>
      </c>
      <c r="E2849" s="450"/>
    </row>
    <row r="2850" spans="1:5">
      <c r="A2850" s="494" t="s">
        <v>5168</v>
      </c>
      <c r="B2850" s="446">
        <v>4.68</v>
      </c>
      <c r="E2850" s="450"/>
    </row>
    <row r="2851" spans="1:5">
      <c r="A2851" s="494" t="s">
        <v>5169</v>
      </c>
      <c r="B2851" s="446">
        <v>4.6550000000000002</v>
      </c>
      <c r="E2851" s="450"/>
    </row>
    <row r="2852" spans="1:5">
      <c r="A2852" s="494" t="s">
        <v>5170</v>
      </c>
      <c r="B2852" s="446">
        <v>4.5810000000000004</v>
      </c>
      <c r="E2852" s="450"/>
    </row>
    <row r="2853" spans="1:5">
      <c r="A2853" s="494" t="s">
        <v>5171</v>
      </c>
      <c r="B2853" s="446">
        <v>4.5529999999999999</v>
      </c>
      <c r="E2853" s="450"/>
    </row>
    <row r="2854" spans="1:5">
      <c r="A2854" s="494" t="s">
        <v>5172</v>
      </c>
      <c r="B2854" s="446">
        <v>4.5199999999999996</v>
      </c>
      <c r="E2854" s="450"/>
    </row>
    <row r="2855" spans="1:5">
      <c r="A2855" s="494" t="s">
        <v>5173</v>
      </c>
      <c r="B2855" s="446">
        <v>4.5629999999999997</v>
      </c>
      <c r="E2855" s="450"/>
    </row>
    <row r="2856" spans="1:5">
      <c r="A2856" s="494" t="s">
        <v>5174</v>
      </c>
      <c r="B2856" s="446">
        <v>4.577</v>
      </c>
      <c r="E2856" s="450"/>
    </row>
    <row r="2857" spans="1:5">
      <c r="A2857" s="494" t="s">
        <v>5175</v>
      </c>
      <c r="B2857" s="446">
        <v>4.5039999999999996</v>
      </c>
      <c r="E2857" s="450"/>
    </row>
    <row r="2858" spans="1:5">
      <c r="A2858" s="494" t="s">
        <v>5176</v>
      </c>
      <c r="B2858" s="446">
        <v>4.5119999999999996</v>
      </c>
      <c r="E2858" s="450"/>
    </row>
    <row r="2859" spans="1:5">
      <c r="A2859" s="494" t="s">
        <v>5177</v>
      </c>
      <c r="B2859" s="446">
        <v>4.609</v>
      </c>
      <c r="E2859" s="450"/>
    </row>
    <row r="2860" spans="1:5">
      <c r="A2860" s="494" t="s">
        <v>5178</v>
      </c>
      <c r="B2860" s="446">
        <v>4.6559999999999997</v>
      </c>
      <c r="E2860" s="450"/>
    </row>
    <row r="2861" spans="1:5">
      <c r="A2861" s="494" t="s">
        <v>5179</v>
      </c>
      <c r="B2861" s="446">
        <v>4.6580000000000004</v>
      </c>
      <c r="E2861" s="450"/>
    </row>
    <row r="2862" spans="1:5">
      <c r="A2862" s="494" t="s">
        <v>5180</v>
      </c>
      <c r="B2862" s="446">
        <v>4.66</v>
      </c>
      <c r="E2862" s="450"/>
    </row>
    <row r="2863" spans="1:5">
      <c r="A2863" s="494" t="s">
        <v>5181</v>
      </c>
      <c r="B2863" s="446">
        <v>4.6449999999999996</v>
      </c>
      <c r="E2863" s="450"/>
    </row>
    <row r="2864" spans="1:5">
      <c r="A2864" s="494" t="s">
        <v>5182</v>
      </c>
      <c r="B2864" s="446">
        <v>4.6189999999999998</v>
      </c>
      <c r="E2864" s="450"/>
    </row>
    <row r="2865" spans="1:5">
      <c r="A2865" s="494" t="s">
        <v>5183</v>
      </c>
      <c r="B2865" s="446">
        <v>4.649</v>
      </c>
      <c r="E2865" s="450"/>
    </row>
    <row r="2866" spans="1:5">
      <c r="A2866" s="494" t="s">
        <v>5184</v>
      </c>
      <c r="B2866" s="446">
        <v>4.6980000000000004</v>
      </c>
      <c r="E2866" s="450"/>
    </row>
    <row r="2867" spans="1:5">
      <c r="A2867" s="494" t="s">
        <v>5185</v>
      </c>
      <c r="B2867" s="446">
        <v>4.6760000000000002</v>
      </c>
      <c r="E2867" s="450"/>
    </row>
    <row r="2868" spans="1:5">
      <c r="A2868" s="494" t="s">
        <v>5186</v>
      </c>
      <c r="B2868" s="446">
        <v>4.6289999999999996</v>
      </c>
      <c r="E2868" s="450"/>
    </row>
    <row r="2869" spans="1:5">
      <c r="A2869" s="494" t="s">
        <v>5187</v>
      </c>
      <c r="B2869" s="446">
        <v>4.6639999999999997</v>
      </c>
      <c r="E2869" s="450"/>
    </row>
    <row r="2870" spans="1:5">
      <c r="A2870" s="494" t="s">
        <v>5188</v>
      </c>
      <c r="B2870" s="446">
        <v>4.6669999999999998</v>
      </c>
      <c r="E2870" s="450"/>
    </row>
    <row r="2871" spans="1:5">
      <c r="A2871" s="494" t="s">
        <v>5189</v>
      </c>
      <c r="B2871" s="446">
        <v>4.6710000000000003</v>
      </c>
      <c r="E2871" s="450"/>
    </row>
    <row r="2872" spans="1:5">
      <c r="A2872" s="494" t="s">
        <v>5190</v>
      </c>
      <c r="B2872" s="446">
        <v>4.718</v>
      </c>
      <c r="E2872" s="450"/>
    </row>
    <row r="2873" spans="1:5">
      <c r="A2873" s="494" t="s">
        <v>5191</v>
      </c>
      <c r="B2873" s="446">
        <v>4.7359999999999998</v>
      </c>
      <c r="E2873" s="450"/>
    </row>
    <row r="2874" spans="1:5">
      <c r="A2874" s="494" t="s">
        <v>5192</v>
      </c>
      <c r="B2874" s="446">
        <v>4.7489999999999997</v>
      </c>
      <c r="E2874" s="450"/>
    </row>
    <row r="2875" spans="1:5">
      <c r="A2875" s="494" t="s">
        <v>5193</v>
      </c>
      <c r="B2875" s="446">
        <v>4.8049999999999997</v>
      </c>
      <c r="E2875" s="450"/>
    </row>
    <row r="2876" spans="1:5">
      <c r="A2876" s="494" t="s">
        <v>5194</v>
      </c>
      <c r="B2876" s="446">
        <v>4.79</v>
      </c>
      <c r="E2876" s="450"/>
    </row>
    <row r="2877" spans="1:5">
      <c r="A2877" s="494" t="s">
        <v>5195</v>
      </c>
      <c r="B2877" s="446">
        <v>4.6779999999999999</v>
      </c>
      <c r="E2877" s="450"/>
    </row>
    <row r="2878" spans="1:5">
      <c r="A2878" s="494" t="s">
        <v>5196</v>
      </c>
      <c r="B2878" s="446">
        <v>4.7110000000000003</v>
      </c>
      <c r="E2878" s="450"/>
    </row>
    <row r="2879" spans="1:5">
      <c r="A2879" s="494" t="s">
        <v>5197</v>
      </c>
      <c r="B2879" s="446">
        <v>4.726</v>
      </c>
      <c r="E2879" s="450"/>
    </row>
    <row r="2880" spans="1:5">
      <c r="A2880" s="494" t="s">
        <v>5198</v>
      </c>
      <c r="B2880" s="446">
        <v>4.7080000000000002</v>
      </c>
      <c r="E2880" s="450"/>
    </row>
    <row r="2881" spans="1:5">
      <c r="A2881" s="494" t="s">
        <v>5199</v>
      </c>
      <c r="B2881" s="446">
        <v>4.7220000000000004</v>
      </c>
      <c r="E2881" s="450"/>
    </row>
    <row r="2882" spans="1:5">
      <c r="A2882" s="494" t="s">
        <v>5200</v>
      </c>
      <c r="B2882" s="446">
        <v>4.6769999999999996</v>
      </c>
      <c r="E2882" s="450"/>
    </row>
    <row r="2883" spans="1:5">
      <c r="A2883" s="494" t="s">
        <v>5201</v>
      </c>
      <c r="B2883" s="446">
        <v>4.641</v>
      </c>
      <c r="E2883" s="450"/>
    </row>
    <row r="2884" spans="1:5">
      <c r="A2884" s="494" t="s">
        <v>5202</v>
      </c>
      <c r="B2884" s="446">
        <v>4.7</v>
      </c>
      <c r="E2884" s="450"/>
    </row>
    <row r="2885" spans="1:5">
      <c r="A2885" s="494" t="s">
        <v>5203</v>
      </c>
      <c r="B2885" s="446">
        <v>4.7220000000000004</v>
      </c>
      <c r="E2885" s="450"/>
    </row>
    <row r="2886" spans="1:5">
      <c r="A2886" s="494" t="s">
        <v>5204</v>
      </c>
      <c r="B2886" s="446">
        <v>4.7060000000000004</v>
      </c>
      <c r="E2886" s="450"/>
    </row>
    <row r="2887" spans="1:5">
      <c r="A2887" s="494" t="s">
        <v>5205</v>
      </c>
      <c r="B2887" s="446">
        <v>4.702</v>
      </c>
      <c r="E2887" s="450"/>
    </row>
    <row r="2888" spans="1:5">
      <c r="A2888" s="494" t="s">
        <v>5206</v>
      </c>
      <c r="B2888" s="446">
        <v>4.7359999999999998</v>
      </c>
      <c r="E2888" s="450"/>
    </row>
    <row r="2889" spans="1:5">
      <c r="A2889" s="494" t="s">
        <v>5207</v>
      </c>
      <c r="B2889" s="446">
        <v>4.6470000000000002</v>
      </c>
      <c r="E2889" s="450"/>
    </row>
    <row r="2890" spans="1:5">
      <c r="A2890" s="494" t="s">
        <v>5208</v>
      </c>
      <c r="B2890" s="446">
        <v>4.6289999999999996</v>
      </c>
      <c r="E2890" s="450"/>
    </row>
    <row r="2891" spans="1:5">
      <c r="A2891" s="494" t="s">
        <v>5209</v>
      </c>
      <c r="B2891" s="446">
        <v>4.673</v>
      </c>
      <c r="E2891" s="450"/>
    </row>
    <row r="2892" spans="1:5">
      <c r="A2892" s="494" t="s">
        <v>5210</v>
      </c>
      <c r="B2892" s="446">
        <v>4.6769999999999996</v>
      </c>
      <c r="E2892" s="450"/>
    </row>
    <row r="2893" spans="1:5">
      <c r="A2893" s="494" t="s">
        <v>5211</v>
      </c>
      <c r="B2893" s="446">
        <v>4.7439999999999998</v>
      </c>
      <c r="E2893" s="450"/>
    </row>
    <row r="2894" spans="1:5">
      <c r="A2894" s="494" t="s">
        <v>5212</v>
      </c>
      <c r="B2894" s="446">
        <v>4.7699999999999996</v>
      </c>
      <c r="E2894" s="450"/>
    </row>
    <row r="2895" spans="1:5">
      <c r="A2895" s="494" t="s">
        <v>5213</v>
      </c>
      <c r="B2895" s="446">
        <v>4.7690000000000001</v>
      </c>
      <c r="E2895" s="450"/>
    </row>
    <row r="2896" spans="1:5">
      <c r="A2896" s="494" t="s">
        <v>5214</v>
      </c>
      <c r="B2896" s="446">
        <v>4.8380000000000001</v>
      </c>
      <c r="E2896" s="450"/>
    </row>
    <row r="2897" spans="1:5">
      <c r="A2897" s="494" t="s">
        <v>5215</v>
      </c>
      <c r="B2897" s="446">
        <v>4.87</v>
      </c>
      <c r="E2897" s="450"/>
    </row>
    <row r="2898" spans="1:5">
      <c r="A2898" s="494" t="s">
        <v>5216</v>
      </c>
      <c r="B2898" s="446">
        <v>4.8410000000000002</v>
      </c>
      <c r="E2898" s="450"/>
    </row>
    <row r="2899" spans="1:5">
      <c r="A2899" s="494" t="s">
        <v>5217</v>
      </c>
      <c r="B2899" s="446">
        <v>4.8099999999999996</v>
      </c>
      <c r="E2899" s="450"/>
    </row>
    <row r="2900" spans="1:5">
      <c r="A2900" s="494" t="s">
        <v>5218</v>
      </c>
      <c r="B2900" s="446">
        <v>4.8390000000000004</v>
      </c>
      <c r="E2900" s="450"/>
    </row>
    <row r="2901" spans="1:5">
      <c r="A2901" s="494" t="s">
        <v>5219</v>
      </c>
      <c r="B2901" s="446">
        <v>4.8280000000000003</v>
      </c>
      <c r="E2901" s="450"/>
    </row>
    <row r="2902" spans="1:5">
      <c r="A2902" s="494" t="s">
        <v>5220</v>
      </c>
      <c r="B2902" s="446">
        <v>4.8239999999999998</v>
      </c>
      <c r="E2902" s="450"/>
    </row>
    <row r="2903" spans="1:5">
      <c r="A2903" s="494" t="s">
        <v>5221</v>
      </c>
      <c r="B2903" s="446">
        <v>4.8730000000000002</v>
      </c>
      <c r="E2903" s="450"/>
    </row>
    <row r="2904" spans="1:5">
      <c r="A2904" s="494" t="s">
        <v>5222</v>
      </c>
      <c r="B2904" s="446">
        <v>4.9109999999999996</v>
      </c>
      <c r="E2904" s="450"/>
    </row>
    <row r="2905" spans="1:5">
      <c r="A2905" s="494" t="s">
        <v>5223</v>
      </c>
      <c r="B2905" s="446">
        <v>4.9269999999999996</v>
      </c>
      <c r="E2905" s="450"/>
    </row>
    <row r="2906" spans="1:5">
      <c r="A2906" s="494" t="s">
        <v>5224</v>
      </c>
      <c r="B2906" s="446">
        <v>4.9530000000000003</v>
      </c>
      <c r="E2906" s="450"/>
    </row>
    <row r="2907" spans="1:5">
      <c r="A2907" s="494" t="s">
        <v>5225</v>
      </c>
      <c r="B2907" s="446">
        <v>4.9219999999999997</v>
      </c>
      <c r="E2907" s="450"/>
    </row>
    <row r="2908" spans="1:5">
      <c r="A2908" s="494" t="s">
        <v>5225</v>
      </c>
      <c r="B2908" s="446">
        <v>4.9219999999999997</v>
      </c>
      <c r="E2908" s="450"/>
    </row>
    <row r="2909" spans="1:5">
      <c r="A2909" s="494" t="s">
        <v>5226</v>
      </c>
      <c r="B2909" s="446">
        <v>4.9279999999999999</v>
      </c>
      <c r="E2909" s="450"/>
    </row>
    <row r="2910" spans="1:5">
      <c r="A2910" s="494" t="s">
        <v>5227</v>
      </c>
      <c r="B2910" s="446">
        <v>4.9109999999999996</v>
      </c>
      <c r="E2910" s="450"/>
    </row>
    <row r="2911" spans="1:5">
      <c r="A2911" s="494" t="s">
        <v>5228</v>
      </c>
      <c r="B2911" s="446">
        <v>4.8259999999999996</v>
      </c>
      <c r="E2911" s="450"/>
    </row>
    <row r="2912" spans="1:5">
      <c r="A2912" s="494" t="s">
        <v>5229</v>
      </c>
      <c r="B2912" s="446">
        <v>4.8159999999999998</v>
      </c>
      <c r="E2912" s="450"/>
    </row>
    <row r="2913" spans="1:5">
      <c r="A2913" s="494" t="s">
        <v>5230</v>
      </c>
      <c r="B2913" s="446">
        <v>4.78</v>
      </c>
      <c r="E2913" s="450"/>
    </row>
    <row r="2914" spans="1:5">
      <c r="A2914" s="494" t="s">
        <v>5231</v>
      </c>
      <c r="B2914" s="446">
        <v>4.8140000000000001</v>
      </c>
      <c r="E2914" s="450"/>
    </row>
    <row r="2915" spans="1:5">
      <c r="A2915" s="494" t="s">
        <v>5232</v>
      </c>
      <c r="B2915" s="446">
        <v>4.8330000000000002</v>
      </c>
      <c r="E2915" s="450"/>
    </row>
    <row r="2916" spans="1:5">
      <c r="A2916" s="494" t="s">
        <v>5233</v>
      </c>
      <c r="B2916" s="446">
        <v>4.8170000000000002</v>
      </c>
      <c r="E2916" s="450"/>
    </row>
    <row r="2917" spans="1:5">
      <c r="A2917" s="494" t="s">
        <v>5234</v>
      </c>
      <c r="B2917" s="446">
        <v>4.8289999999999997</v>
      </c>
      <c r="E2917" s="450"/>
    </row>
    <row r="2918" spans="1:5">
      <c r="A2918" s="494" t="s">
        <v>5235</v>
      </c>
      <c r="B2918" s="446">
        <v>4.7590000000000003</v>
      </c>
      <c r="E2918" s="450"/>
    </row>
    <row r="2919" spans="1:5">
      <c r="A2919" s="494" t="s">
        <v>5236</v>
      </c>
      <c r="B2919" s="446">
        <v>4.7930000000000001</v>
      </c>
      <c r="E2919" s="450"/>
    </row>
    <row r="2920" spans="1:5">
      <c r="A2920" s="494" t="s">
        <v>5237</v>
      </c>
      <c r="B2920" s="446">
        <v>4.6900000000000004</v>
      </c>
      <c r="E2920" s="450"/>
    </row>
    <row r="2921" spans="1:5">
      <c r="A2921" s="494" t="s">
        <v>5238</v>
      </c>
      <c r="B2921" s="446">
        <v>4.6369999999999996</v>
      </c>
      <c r="E2921" s="450"/>
    </row>
    <row r="2922" spans="1:5">
      <c r="A2922" s="494" t="s">
        <v>5239</v>
      </c>
      <c r="B2922" s="446">
        <v>4.6360000000000001</v>
      </c>
      <c r="E2922" s="450"/>
    </row>
    <row r="2923" spans="1:5">
      <c r="A2923" s="494" t="s">
        <v>5240</v>
      </c>
      <c r="B2923" s="446">
        <v>4.6909999999999998</v>
      </c>
      <c r="E2923" s="450"/>
    </row>
    <row r="2924" spans="1:5">
      <c r="A2924" s="494" t="s">
        <v>5241</v>
      </c>
      <c r="B2924" s="446">
        <v>4.6820000000000004</v>
      </c>
      <c r="E2924" s="450"/>
    </row>
    <row r="2925" spans="1:5">
      <c r="A2925" s="494" t="s">
        <v>5242</v>
      </c>
      <c r="B2925" s="446">
        <v>4.6840000000000002</v>
      </c>
      <c r="E2925" s="450"/>
    </row>
    <row r="2926" spans="1:5">
      <c r="A2926" s="494" t="s">
        <v>5243</v>
      </c>
      <c r="B2926" s="446">
        <v>4.6829999999999998</v>
      </c>
      <c r="E2926" s="450"/>
    </row>
    <row r="2927" spans="1:5">
      <c r="A2927" s="494" t="s">
        <v>5244</v>
      </c>
      <c r="B2927" s="446">
        <v>4.5949999999999998</v>
      </c>
      <c r="E2927" s="450"/>
    </row>
    <row r="2928" spans="1:5">
      <c r="A2928" s="494" t="s">
        <v>5245</v>
      </c>
      <c r="B2928" s="446">
        <v>4.5940000000000003</v>
      </c>
      <c r="E2928" s="450"/>
    </row>
    <row r="2929" spans="1:5">
      <c r="A2929" s="494" t="s">
        <v>5246</v>
      </c>
      <c r="B2929" s="446">
        <v>4.5739999999999998</v>
      </c>
      <c r="E2929" s="450"/>
    </row>
    <row r="2930" spans="1:5">
      <c r="A2930" s="494" t="s">
        <v>5247</v>
      </c>
      <c r="B2930" s="446">
        <v>4.5819999999999999</v>
      </c>
      <c r="E2930" s="450"/>
    </row>
    <row r="2931" spans="1:5">
      <c r="A2931" s="494" t="s">
        <v>5248</v>
      </c>
      <c r="B2931" s="446">
        <v>4.5640000000000001</v>
      </c>
      <c r="E2931" s="450"/>
    </row>
    <row r="2932" spans="1:5">
      <c r="A2932" s="494" t="s">
        <v>5249</v>
      </c>
      <c r="B2932" s="446">
        <v>4.5659999999999998</v>
      </c>
      <c r="E2932" s="450"/>
    </row>
    <row r="2933" spans="1:5">
      <c r="A2933" s="494" t="s">
        <v>5250</v>
      </c>
      <c r="B2933" s="446">
        <v>4.5039999999999996</v>
      </c>
      <c r="E2933" s="450"/>
    </row>
    <row r="2934" spans="1:5">
      <c r="A2934" s="494" t="s">
        <v>5251</v>
      </c>
      <c r="B2934" s="446">
        <v>4.4950000000000001</v>
      </c>
      <c r="E2934" s="450"/>
    </row>
    <row r="2935" spans="1:5">
      <c r="A2935" s="494" t="s">
        <v>5252</v>
      </c>
      <c r="B2935" s="446">
        <v>4.4390000000000001</v>
      </c>
      <c r="E2935" s="450"/>
    </row>
    <row r="2936" spans="1:5">
      <c r="A2936" s="494" t="s">
        <v>5253</v>
      </c>
      <c r="B2936" s="446">
        <v>4.43</v>
      </c>
      <c r="E2936" s="450"/>
    </row>
    <row r="2937" spans="1:5">
      <c r="A2937" s="494" t="s">
        <v>5254</v>
      </c>
      <c r="B2937" s="446">
        <v>4.4429999999999996</v>
      </c>
      <c r="E2937" s="450"/>
    </row>
    <row r="2938" spans="1:5">
      <c r="A2938" s="494" t="s">
        <v>5255</v>
      </c>
      <c r="B2938" s="446">
        <v>4.4080000000000004</v>
      </c>
      <c r="E2938" s="450"/>
    </row>
    <row r="2939" spans="1:5">
      <c r="A2939" s="494" t="s">
        <v>5256</v>
      </c>
      <c r="B2939" s="446">
        <v>4.3339999999999996</v>
      </c>
      <c r="E2939" s="450"/>
    </row>
    <row r="2940" spans="1:5">
      <c r="A2940" s="494" t="s">
        <v>5257</v>
      </c>
      <c r="B2940" s="446">
        <v>4.3970000000000002</v>
      </c>
      <c r="E2940" s="450"/>
    </row>
    <row r="2941" spans="1:5">
      <c r="A2941" s="494" t="s">
        <v>5258</v>
      </c>
      <c r="B2941" s="446">
        <v>4.4020000000000001</v>
      </c>
      <c r="E2941" s="450"/>
    </row>
    <row r="2942" spans="1:5">
      <c r="A2942" s="494" t="s">
        <v>5259</v>
      </c>
      <c r="B2942" s="446">
        <v>4.4169999999999998</v>
      </c>
      <c r="E2942" s="450"/>
    </row>
    <row r="2943" spans="1:5">
      <c r="A2943" s="494" t="s">
        <v>5260</v>
      </c>
      <c r="B2943" s="446">
        <v>4.4960000000000004</v>
      </c>
      <c r="E2943" s="450"/>
    </row>
    <row r="2944" spans="1:5">
      <c r="A2944" s="494" t="s">
        <v>5261</v>
      </c>
      <c r="B2944" s="446">
        <v>4.4740000000000002</v>
      </c>
      <c r="E2944" s="450"/>
    </row>
    <row r="2945" spans="1:5">
      <c r="A2945" s="494" t="s">
        <v>5262</v>
      </c>
      <c r="B2945" s="446">
        <v>4.4619999999999997</v>
      </c>
      <c r="E2945" s="450"/>
    </row>
    <row r="2946" spans="1:5">
      <c r="A2946" s="494" t="s">
        <v>5263</v>
      </c>
      <c r="B2946" s="446">
        <v>4.4649999999999999</v>
      </c>
      <c r="E2946" s="450"/>
    </row>
    <row r="2947" spans="1:5">
      <c r="A2947" s="494" t="s">
        <v>5264</v>
      </c>
      <c r="B2947" s="446">
        <v>4.4530000000000003</v>
      </c>
      <c r="E2947" s="450"/>
    </row>
    <row r="2948" spans="1:5">
      <c r="A2948" s="494" t="s">
        <v>5265</v>
      </c>
      <c r="B2948" s="446">
        <v>4.5110000000000001</v>
      </c>
      <c r="E2948" s="450"/>
    </row>
    <row r="2949" spans="1:5">
      <c r="A2949" s="494" t="s">
        <v>5266</v>
      </c>
      <c r="B2949" s="446">
        <v>4.4969999999999999</v>
      </c>
      <c r="E2949" s="450"/>
    </row>
    <row r="2950" spans="1:5">
      <c r="A2950" s="494" t="s">
        <v>5267</v>
      </c>
      <c r="B2950" s="446">
        <v>4.4850000000000003</v>
      </c>
      <c r="E2950" s="450"/>
    </row>
    <row r="2951" spans="1:5">
      <c r="A2951" s="494" t="s">
        <v>5268</v>
      </c>
      <c r="B2951" s="446">
        <v>4.4320000000000004</v>
      </c>
      <c r="E2951" s="450"/>
    </row>
    <row r="2952" spans="1:5">
      <c r="A2952" s="494" t="s">
        <v>5269</v>
      </c>
      <c r="B2952" s="446">
        <v>4.4370000000000003</v>
      </c>
      <c r="E2952" s="450"/>
    </row>
    <row r="2953" spans="1:5">
      <c r="A2953" s="494" t="s">
        <v>5270</v>
      </c>
      <c r="B2953" s="446">
        <v>4.4640000000000004</v>
      </c>
      <c r="E2953" s="450"/>
    </row>
    <row r="2954" spans="1:5">
      <c r="A2954" s="494" t="s">
        <v>5271</v>
      </c>
      <c r="B2954" s="446">
        <v>4.4930000000000003</v>
      </c>
      <c r="E2954" s="450"/>
    </row>
    <row r="2955" spans="1:5">
      <c r="A2955" s="494" t="s">
        <v>5272</v>
      </c>
      <c r="B2955" s="446">
        <v>4.4980000000000002</v>
      </c>
      <c r="E2955" s="450"/>
    </row>
    <row r="2956" spans="1:5">
      <c r="A2956" s="494" t="s">
        <v>5273</v>
      </c>
      <c r="B2956" s="446">
        <v>4.5060000000000002</v>
      </c>
      <c r="E2956" s="450"/>
    </row>
    <row r="2957" spans="1:5">
      <c r="A2957" s="494" t="s">
        <v>5274</v>
      </c>
      <c r="B2957" s="446">
        <v>4.51</v>
      </c>
      <c r="E2957" s="450"/>
    </row>
    <row r="2958" spans="1:5">
      <c r="A2958" s="494" t="s">
        <v>5275</v>
      </c>
      <c r="B2958" s="446">
        <v>4.4770000000000003</v>
      </c>
      <c r="E2958" s="450"/>
    </row>
    <row r="2959" spans="1:5">
      <c r="A2959" s="494" t="s">
        <v>5276</v>
      </c>
      <c r="B2959" s="446">
        <v>4.5179999999999998</v>
      </c>
      <c r="E2959" s="450"/>
    </row>
    <row r="2960" spans="1:5">
      <c r="A2960" s="494" t="s">
        <v>5277</v>
      </c>
      <c r="B2960" s="446">
        <v>4.5250000000000004</v>
      </c>
      <c r="E2960" s="450"/>
    </row>
    <row r="2961" spans="1:5">
      <c r="A2961" s="494" t="s">
        <v>5278</v>
      </c>
      <c r="B2961" s="446">
        <v>4.5469999999999997</v>
      </c>
      <c r="E2961" s="450"/>
    </row>
    <row r="2962" spans="1:5">
      <c r="A2962" s="494" t="s">
        <v>5279</v>
      </c>
      <c r="B2962" s="446">
        <v>4.55</v>
      </c>
      <c r="E2962" s="450"/>
    </row>
    <row r="2963" spans="1:5">
      <c r="A2963" s="494" t="s">
        <v>5280</v>
      </c>
      <c r="B2963" s="446">
        <v>4.5309999999999997</v>
      </c>
      <c r="E2963" s="450"/>
    </row>
    <row r="2964" spans="1:5">
      <c r="A2964" s="494" t="s">
        <v>5281</v>
      </c>
      <c r="B2964" s="446">
        <v>4.5430000000000001</v>
      </c>
      <c r="E2964" s="450"/>
    </row>
    <row r="2965" spans="1:5">
      <c r="A2965" s="494" t="s">
        <v>5282</v>
      </c>
      <c r="B2965" s="446">
        <v>4.5439999999999996</v>
      </c>
      <c r="E2965" s="450"/>
    </row>
    <row r="2966" spans="1:5">
      <c r="A2966" s="494" t="s">
        <v>5283</v>
      </c>
      <c r="B2966" s="446">
        <v>4.4720000000000004</v>
      </c>
      <c r="E2966" s="450"/>
    </row>
    <row r="2967" spans="1:5">
      <c r="A2967" s="494" t="s">
        <v>5284</v>
      </c>
      <c r="B2967" s="446">
        <v>4.4640000000000004</v>
      </c>
      <c r="E2967" s="450"/>
    </row>
    <row r="2968" spans="1:5">
      <c r="A2968" s="494" t="s">
        <v>5285</v>
      </c>
      <c r="B2968" s="446">
        <v>4.5460000000000003</v>
      </c>
      <c r="E2968" s="450"/>
    </row>
    <row r="2969" spans="1:5">
      <c r="A2969" s="494" t="s">
        <v>1703</v>
      </c>
      <c r="B2969" s="446">
        <v>4.5960000000000001</v>
      </c>
      <c r="E2969" s="450"/>
    </row>
    <row r="2970" spans="1:5">
      <c r="A2970" s="494" t="s">
        <v>5286</v>
      </c>
      <c r="B2970" s="446">
        <v>4.5650000000000004</v>
      </c>
      <c r="E2970" s="450"/>
    </row>
    <row r="2971" spans="1:5">
      <c r="A2971" s="494" t="s">
        <v>5287</v>
      </c>
      <c r="B2971" s="446">
        <v>4.5620000000000003</v>
      </c>
      <c r="E2971" s="450"/>
    </row>
    <row r="2972" spans="1:5">
      <c r="A2972" s="494" t="s">
        <v>5288</v>
      </c>
      <c r="B2972" s="446">
        <v>4.5060000000000002</v>
      </c>
      <c r="E2972" s="450"/>
    </row>
    <row r="2973" spans="1:5">
      <c r="A2973" s="494" t="s">
        <v>5288</v>
      </c>
      <c r="B2973" s="446">
        <v>4.5060000000000002</v>
      </c>
      <c r="E2973" s="450"/>
    </row>
    <row r="2974" spans="1:5">
      <c r="A2974" s="494" t="s">
        <v>1705</v>
      </c>
      <c r="B2974" s="446">
        <v>4.4939999999999998</v>
      </c>
      <c r="E2974" s="450"/>
    </row>
    <row r="2975" spans="1:5">
      <c r="A2975" s="494" t="s">
        <v>1708</v>
      </c>
      <c r="B2975" s="446">
        <v>4.4779999999999998</v>
      </c>
      <c r="E2975" s="450"/>
    </row>
    <row r="2976" spans="1:5">
      <c r="A2976" s="494" t="s">
        <v>5289</v>
      </c>
      <c r="B2976" s="446">
        <v>4.5</v>
      </c>
      <c r="E2976" s="450"/>
    </row>
    <row r="2977" spans="1:5">
      <c r="A2977" s="494" t="s">
        <v>5290</v>
      </c>
      <c r="B2977" s="446">
        <v>4.5019999999999998</v>
      </c>
      <c r="E2977" s="450"/>
    </row>
    <row r="2978" spans="1:5">
      <c r="A2978" s="494" t="s">
        <v>5291</v>
      </c>
      <c r="B2978" s="446">
        <v>4.4800000000000004</v>
      </c>
      <c r="E2978" s="450"/>
    </row>
    <row r="2979" spans="1:5">
      <c r="A2979" s="494" t="s">
        <v>5292</v>
      </c>
      <c r="B2979" s="446">
        <v>4.3970000000000002</v>
      </c>
      <c r="E2979" s="450"/>
    </row>
    <row r="2980" spans="1:5">
      <c r="A2980" s="494" t="s">
        <v>1712</v>
      </c>
      <c r="B2980" s="446">
        <v>4.4409999999999998</v>
      </c>
      <c r="E2980" s="450"/>
    </row>
    <row r="2981" spans="1:5">
      <c r="A2981" s="494" t="s">
        <v>5293</v>
      </c>
      <c r="B2981" s="446">
        <v>4.4560000000000004</v>
      </c>
      <c r="E2981" s="450"/>
    </row>
    <row r="2982" spans="1:5">
      <c r="A2982" s="494" t="s">
        <v>5294</v>
      </c>
      <c r="B2982" s="446">
        <v>4.4560000000000004</v>
      </c>
      <c r="E2982" s="450"/>
    </row>
    <row r="2983" spans="1:5">
      <c r="A2983" s="494" t="s">
        <v>5295</v>
      </c>
      <c r="B2983" s="446">
        <v>4.4580000000000002</v>
      </c>
      <c r="E2983" s="450"/>
    </row>
    <row r="2984" spans="1:5">
      <c r="A2984" s="494" t="s">
        <v>5296</v>
      </c>
      <c r="B2984" s="446">
        <v>4.4329999999999998</v>
      </c>
      <c r="E2984" s="450"/>
    </row>
    <row r="2985" spans="1:5">
      <c r="A2985" s="494" t="s">
        <v>5297</v>
      </c>
      <c r="B2985" s="446">
        <v>4.508</v>
      </c>
      <c r="E2985" s="450"/>
    </row>
    <row r="2986" spans="1:5">
      <c r="A2986" s="494" t="s">
        <v>5298</v>
      </c>
      <c r="B2986" s="446">
        <v>4.5149999999999997</v>
      </c>
      <c r="E2986" s="450"/>
    </row>
    <row r="2987" spans="1:5">
      <c r="A2987" s="494" t="s">
        <v>5299</v>
      </c>
      <c r="B2987" s="446">
        <v>4.5430000000000001</v>
      </c>
      <c r="E2987" s="450"/>
    </row>
    <row r="2988" spans="1:5">
      <c r="A2988" s="494" t="s">
        <v>5300</v>
      </c>
      <c r="B2988" s="446">
        <v>4.6550000000000002</v>
      </c>
      <c r="E2988" s="450"/>
    </row>
    <row r="2989" spans="1:5">
      <c r="A2989" s="494" t="s">
        <v>5301</v>
      </c>
      <c r="B2989" s="446">
        <v>4.6349999999999998</v>
      </c>
      <c r="E2989" s="450"/>
    </row>
    <row r="2990" spans="1:5">
      <c r="A2990" s="494" t="s">
        <v>5302</v>
      </c>
      <c r="B2990" s="446">
        <v>4.63</v>
      </c>
      <c r="E2990" s="450"/>
    </row>
    <row r="2991" spans="1:5">
      <c r="A2991" s="494" t="s">
        <v>5303</v>
      </c>
      <c r="B2991" s="446">
        <v>4.6189999999999998</v>
      </c>
      <c r="E2991" s="450"/>
    </row>
    <row r="2992" spans="1:5">
      <c r="A2992" s="494" t="s">
        <v>5304</v>
      </c>
      <c r="B2992" s="446">
        <v>4.5490000000000004</v>
      </c>
      <c r="E2992" s="450"/>
    </row>
    <row r="2993" spans="1:5">
      <c r="A2993" s="494" t="s">
        <v>5305</v>
      </c>
      <c r="B2993" s="446">
        <v>4.516</v>
      </c>
      <c r="E2993" s="450"/>
    </row>
    <row r="2994" spans="1:5">
      <c r="A2994" s="494" t="s">
        <v>5306</v>
      </c>
      <c r="B2994" s="446">
        <v>4.5179999999999998</v>
      </c>
      <c r="E2994" s="450"/>
    </row>
    <row r="2995" spans="1:5">
      <c r="A2995" s="494" t="s">
        <v>1714</v>
      </c>
      <c r="B2995" s="446">
        <v>4.5019999999999998</v>
      </c>
      <c r="E2995" s="450"/>
    </row>
    <row r="2996" spans="1:5">
      <c r="A2996" s="494" t="s">
        <v>5307</v>
      </c>
      <c r="B2996" s="446">
        <v>4.484</v>
      </c>
      <c r="E2996" s="450"/>
    </row>
    <row r="2997" spans="1:5">
      <c r="A2997" s="494" t="s">
        <v>5308</v>
      </c>
      <c r="B2997" s="446">
        <v>4.5049999999999999</v>
      </c>
      <c r="E2997" s="450"/>
    </row>
    <row r="2998" spans="1:5">
      <c r="A2998" s="494" t="s">
        <v>5309</v>
      </c>
      <c r="B2998" s="446">
        <v>4.4340000000000002</v>
      </c>
      <c r="E2998" s="450"/>
    </row>
    <row r="2999" spans="1:5">
      <c r="A2999" s="494" t="s">
        <v>5310</v>
      </c>
      <c r="B2999" s="446">
        <v>4.45</v>
      </c>
      <c r="E2999" s="450"/>
    </row>
    <row r="3000" spans="1:5">
      <c r="A3000" s="494" t="s">
        <v>5311</v>
      </c>
      <c r="B3000" s="446">
        <v>4.5090000000000003</v>
      </c>
      <c r="E3000" s="450"/>
    </row>
    <row r="3001" spans="1:5">
      <c r="A3001" s="494" t="s">
        <v>5312</v>
      </c>
      <c r="B3001" s="446">
        <v>4.492</v>
      </c>
      <c r="E3001" s="450"/>
    </row>
    <row r="3002" spans="1:5">
      <c r="A3002" s="494" t="s">
        <v>5313</v>
      </c>
      <c r="B3002" s="446">
        <v>4.5</v>
      </c>
      <c r="E3002" s="450"/>
    </row>
    <row r="3003" spans="1:5">
      <c r="A3003" s="494" t="s">
        <v>5314</v>
      </c>
      <c r="B3003" s="446">
        <v>4.54</v>
      </c>
      <c r="E3003" s="450"/>
    </row>
    <row r="3004" spans="1:5">
      <c r="A3004" s="494" t="s">
        <v>5315</v>
      </c>
      <c r="B3004" s="446">
        <v>4.5419999999999998</v>
      </c>
      <c r="E3004" s="450"/>
    </row>
    <row r="3005" spans="1:5">
      <c r="A3005" s="494" t="s">
        <v>5316</v>
      </c>
      <c r="B3005" s="446">
        <v>4.51</v>
      </c>
      <c r="E3005" s="450"/>
    </row>
    <row r="3006" spans="1:5">
      <c r="A3006" s="494" t="s">
        <v>5317</v>
      </c>
      <c r="B3006" s="446">
        <v>4.5069999999999997</v>
      </c>
      <c r="E3006" s="450"/>
    </row>
    <row r="3007" spans="1:5">
      <c r="A3007" s="494" t="s">
        <v>5318</v>
      </c>
      <c r="B3007" s="446">
        <v>4.4829999999999997</v>
      </c>
      <c r="E3007" s="450"/>
    </row>
    <row r="3008" spans="1:5">
      <c r="A3008" s="494" t="s">
        <v>5319</v>
      </c>
      <c r="B3008" s="446">
        <v>4.3659999999999997</v>
      </c>
      <c r="E3008" s="450"/>
    </row>
    <row r="3009" spans="1:5">
      <c r="A3009" s="494" t="s">
        <v>5320</v>
      </c>
      <c r="B3009" s="446">
        <v>4.3570000000000002</v>
      </c>
      <c r="E3009" s="450"/>
    </row>
    <row r="3010" spans="1:5">
      <c r="A3010" s="494" t="s">
        <v>5321</v>
      </c>
      <c r="B3010" s="446">
        <v>4.3630000000000004</v>
      </c>
      <c r="E3010" s="450"/>
    </row>
    <row r="3011" spans="1:5">
      <c r="A3011" s="494" t="s">
        <v>5322</v>
      </c>
      <c r="B3011" s="446">
        <v>4.3789999999999996</v>
      </c>
      <c r="E3011" s="450"/>
    </row>
    <row r="3012" spans="1:5">
      <c r="A3012" s="494" t="s">
        <v>5323</v>
      </c>
      <c r="B3012" s="446">
        <v>4.327</v>
      </c>
      <c r="E3012" s="450"/>
    </row>
    <row r="3013" spans="1:5">
      <c r="A3013" s="494" t="s">
        <v>5324</v>
      </c>
      <c r="B3013" s="446">
        <v>4.2930000000000001</v>
      </c>
      <c r="E3013" s="450"/>
    </row>
    <row r="3014" spans="1:5">
      <c r="A3014" s="494" t="s">
        <v>5325</v>
      </c>
      <c r="B3014" s="446">
        <v>4.335</v>
      </c>
      <c r="E3014" s="450"/>
    </row>
    <row r="3015" spans="1:5">
      <c r="A3015" s="494" t="s">
        <v>5326</v>
      </c>
      <c r="B3015" s="446">
        <v>4.351</v>
      </c>
      <c r="E3015" s="450"/>
    </row>
    <row r="3016" spans="1:5">
      <c r="A3016" s="494" t="s">
        <v>5327</v>
      </c>
      <c r="B3016" s="446">
        <v>4.2619999999999996</v>
      </c>
      <c r="E3016" s="450"/>
    </row>
    <row r="3017" spans="1:5">
      <c r="A3017" s="494" t="s">
        <v>5328</v>
      </c>
      <c r="B3017" s="446">
        <v>4.2510000000000003</v>
      </c>
      <c r="E3017" s="450"/>
    </row>
    <row r="3018" spans="1:5">
      <c r="A3018" s="494" t="s">
        <v>5329</v>
      </c>
      <c r="B3018" s="446">
        <v>4.2679999999999998</v>
      </c>
      <c r="E3018" s="450"/>
    </row>
    <row r="3019" spans="1:5">
      <c r="A3019" s="494" t="s">
        <v>5330</v>
      </c>
      <c r="B3019" s="446">
        <v>4.2809999999999997</v>
      </c>
      <c r="E3019" s="450"/>
    </row>
    <row r="3020" spans="1:5">
      <c r="A3020" s="494" t="s">
        <v>5331</v>
      </c>
      <c r="B3020" s="446">
        <v>4.2699999999999996</v>
      </c>
      <c r="E3020" s="450"/>
    </row>
    <row r="3021" spans="1:5">
      <c r="A3021" s="494" t="s">
        <v>5332</v>
      </c>
      <c r="B3021" s="446">
        <v>4.3070000000000004</v>
      </c>
      <c r="E3021" s="450"/>
    </row>
    <row r="3022" spans="1:5">
      <c r="A3022" s="494" t="s">
        <v>5333</v>
      </c>
      <c r="B3022" s="446">
        <v>4.3079999999999998</v>
      </c>
      <c r="E3022" s="450"/>
    </row>
    <row r="3023" spans="1:5">
      <c r="A3023" s="494" t="s">
        <v>5334</v>
      </c>
      <c r="B3023" s="446">
        <v>4.3129999999999997</v>
      </c>
      <c r="E3023" s="450"/>
    </row>
    <row r="3024" spans="1:5">
      <c r="A3024" s="494" t="s">
        <v>5335</v>
      </c>
      <c r="B3024" s="446">
        <v>4.2789999999999999</v>
      </c>
      <c r="E3024" s="450"/>
    </row>
    <row r="3025" spans="1:5">
      <c r="A3025" s="494" t="s">
        <v>5336</v>
      </c>
      <c r="B3025" s="446">
        <v>4.3319999999999999</v>
      </c>
      <c r="E3025" s="450"/>
    </row>
    <row r="3026" spans="1:5">
      <c r="A3026" s="494" t="s">
        <v>5337</v>
      </c>
      <c r="B3026" s="446">
        <v>4.3609999999999998</v>
      </c>
      <c r="E3026" s="450"/>
    </row>
    <row r="3027" spans="1:5">
      <c r="A3027" s="494" t="s">
        <v>5338</v>
      </c>
      <c r="B3027" s="446">
        <v>4.391</v>
      </c>
      <c r="E3027" s="450"/>
    </row>
    <row r="3028" spans="1:5">
      <c r="A3028" s="494" t="s">
        <v>5339</v>
      </c>
      <c r="B3028" s="446">
        <v>4.3959999999999999</v>
      </c>
      <c r="E3028" s="450"/>
    </row>
    <row r="3029" spans="1:5">
      <c r="A3029" s="494" t="s">
        <v>5340</v>
      </c>
      <c r="B3029" s="446">
        <v>4.4989999999999997</v>
      </c>
      <c r="E3029" s="450"/>
    </row>
    <row r="3030" spans="1:5">
      <c r="A3030" s="494" t="s">
        <v>5341</v>
      </c>
      <c r="B3030" s="446">
        <v>4.484</v>
      </c>
      <c r="E3030" s="450"/>
    </row>
    <row r="3031" spans="1:5">
      <c r="A3031" s="494" t="s">
        <v>5342</v>
      </c>
      <c r="B3031" s="446">
        <v>4.4329999999999998</v>
      </c>
      <c r="E3031" s="450"/>
    </row>
    <row r="3032" spans="1:5">
      <c r="A3032" s="494" t="s">
        <v>5343</v>
      </c>
      <c r="B3032" s="446">
        <v>4.4359999999999999</v>
      </c>
      <c r="E3032" s="450"/>
    </row>
    <row r="3033" spans="1:5">
      <c r="A3033" s="494" t="s">
        <v>5344</v>
      </c>
      <c r="B3033" s="446">
        <v>4.4459999999999997</v>
      </c>
      <c r="E3033" s="450"/>
    </row>
    <row r="3034" spans="1:5">
      <c r="A3034" s="494" t="s">
        <v>5345</v>
      </c>
      <c r="B3034" s="446">
        <v>4.4050000000000002</v>
      </c>
      <c r="E3034" s="450"/>
    </row>
    <row r="3035" spans="1:5">
      <c r="A3035" s="494" t="s">
        <v>5346</v>
      </c>
      <c r="B3035" s="446">
        <v>4.375</v>
      </c>
      <c r="E3035" s="450"/>
    </row>
    <row r="3036" spans="1:5">
      <c r="A3036" s="494" t="s">
        <v>5347</v>
      </c>
      <c r="B3036" s="446">
        <v>4.3040000000000003</v>
      </c>
      <c r="E3036" s="450"/>
    </row>
    <row r="3037" spans="1:5">
      <c r="A3037" s="494" t="s">
        <v>5348</v>
      </c>
      <c r="B3037" s="446">
        <v>4.3019999999999996</v>
      </c>
      <c r="E3037" s="450"/>
    </row>
    <row r="3038" spans="1:5">
      <c r="A3038" s="494" t="s">
        <v>5349</v>
      </c>
      <c r="B3038" s="446">
        <v>4.3369999999999997</v>
      </c>
      <c r="E3038" s="450"/>
    </row>
    <row r="3039" spans="1:5">
      <c r="A3039" s="494" t="s">
        <v>5350</v>
      </c>
      <c r="B3039" s="446">
        <v>4.319</v>
      </c>
      <c r="E3039" s="450"/>
    </row>
    <row r="3040" spans="1:5">
      <c r="A3040" s="494" t="s">
        <v>5351</v>
      </c>
      <c r="B3040" s="446">
        <v>4.2770000000000001</v>
      </c>
      <c r="E3040" s="450"/>
    </row>
    <row r="3041" spans="1:5">
      <c r="A3041" s="494" t="s">
        <v>5352</v>
      </c>
      <c r="B3041" s="446">
        <v>4.3070000000000004</v>
      </c>
      <c r="E3041" s="450"/>
    </row>
    <row r="3042" spans="1:5">
      <c r="A3042" s="494" t="s">
        <v>5353</v>
      </c>
      <c r="B3042" s="446">
        <v>4.3079999999999998</v>
      </c>
      <c r="E3042" s="450"/>
    </row>
    <row r="3043" spans="1:5">
      <c r="A3043" s="494" t="s">
        <v>5354</v>
      </c>
      <c r="B3043" s="446">
        <v>4.375</v>
      </c>
      <c r="E3043" s="450"/>
    </row>
    <row r="3044" spans="1:5">
      <c r="A3044" s="494" t="s">
        <v>5355</v>
      </c>
      <c r="B3044" s="446">
        <v>4.3230000000000004</v>
      </c>
      <c r="E3044" s="450"/>
    </row>
    <row r="3045" spans="1:5">
      <c r="A3045" s="494" t="s">
        <v>5356</v>
      </c>
      <c r="B3045" s="446">
        <v>4.4080000000000004</v>
      </c>
      <c r="E3045" s="450"/>
    </row>
    <row r="3046" spans="1:5">
      <c r="A3046" s="494" t="s">
        <v>5357</v>
      </c>
      <c r="B3046" s="446">
        <v>4.3789999999999996</v>
      </c>
      <c r="E3046" s="450"/>
    </row>
    <row r="3047" spans="1:5">
      <c r="A3047" s="494" t="s">
        <v>5358</v>
      </c>
      <c r="B3047" s="446">
        <v>4.4089999999999998</v>
      </c>
      <c r="E3047" s="450"/>
    </row>
    <row r="3048" spans="1:5">
      <c r="A3048" s="494" t="s">
        <v>5359</v>
      </c>
      <c r="B3048" s="446">
        <v>4.4320000000000004</v>
      </c>
      <c r="E3048" s="450"/>
    </row>
    <row r="3049" spans="1:5">
      <c r="A3049" s="494" t="s">
        <v>5360</v>
      </c>
      <c r="B3049" s="446">
        <v>4.4470000000000001</v>
      </c>
      <c r="E3049" s="450"/>
    </row>
    <row r="3050" spans="1:5">
      <c r="A3050" s="494" t="s">
        <v>5361</v>
      </c>
      <c r="B3050" s="446">
        <v>4.4189999999999996</v>
      </c>
      <c r="E3050" s="450"/>
    </row>
    <row r="3051" spans="1:5">
      <c r="A3051" s="494" t="s">
        <v>5362</v>
      </c>
      <c r="B3051" s="446">
        <v>4.4960000000000004</v>
      </c>
      <c r="E3051" s="450"/>
    </row>
    <row r="3052" spans="1:5">
      <c r="A3052" s="494" t="s">
        <v>5363</v>
      </c>
      <c r="B3052" s="446">
        <v>4.5330000000000004</v>
      </c>
      <c r="E3052" s="450"/>
    </row>
    <row r="3053" spans="1:5">
      <c r="A3053" s="494" t="s">
        <v>5364</v>
      </c>
      <c r="B3053" s="446">
        <v>4.5369999999999999</v>
      </c>
      <c r="E3053" s="450"/>
    </row>
    <row r="3054" spans="1:5">
      <c r="A3054" s="494" t="s">
        <v>5365</v>
      </c>
      <c r="B3054" s="446">
        <v>4.4359999999999999</v>
      </c>
      <c r="E3054" s="450"/>
    </row>
    <row r="3055" spans="1:5">
      <c r="A3055" s="494" t="s">
        <v>5366</v>
      </c>
      <c r="B3055" s="446">
        <v>4.3789999999999996</v>
      </c>
      <c r="E3055" s="450"/>
    </row>
    <row r="3056" spans="1:5">
      <c r="A3056" s="494" t="s">
        <v>5367</v>
      </c>
      <c r="B3056" s="446">
        <v>4.383</v>
      </c>
      <c r="E3056" s="450"/>
    </row>
    <row r="3057" spans="1:5">
      <c r="A3057" s="494" t="s">
        <v>5368</v>
      </c>
      <c r="B3057" s="446">
        <v>4.3920000000000003</v>
      </c>
      <c r="E3057" s="450"/>
    </row>
    <row r="3058" spans="1:5">
      <c r="A3058" s="494" t="s">
        <v>5369</v>
      </c>
      <c r="B3058" s="446">
        <v>4.4269999999999996</v>
      </c>
      <c r="E3058" s="450"/>
    </row>
    <row r="3059" spans="1:5">
      <c r="A3059" s="494" t="s">
        <v>5370</v>
      </c>
      <c r="B3059" s="446">
        <v>4.4269999999999996</v>
      </c>
      <c r="E3059" s="450"/>
    </row>
    <row r="3060" spans="1:5">
      <c r="A3060" s="494" t="s">
        <v>5371</v>
      </c>
      <c r="B3060" s="446">
        <v>4.4550000000000001</v>
      </c>
      <c r="E3060" s="450"/>
    </row>
    <row r="3061" spans="1:5">
      <c r="A3061" s="494" t="s">
        <v>5372</v>
      </c>
      <c r="B3061" s="446">
        <v>4.4619999999999997</v>
      </c>
      <c r="E3061" s="450"/>
    </row>
    <row r="3062" spans="1:5">
      <c r="A3062" s="494" t="s">
        <v>5373</v>
      </c>
      <c r="B3062" s="446">
        <v>4.4619999999999997</v>
      </c>
      <c r="E3062" s="450"/>
    </row>
    <row r="3063" spans="1:5">
      <c r="A3063" s="494" t="s">
        <v>5374</v>
      </c>
      <c r="B3063" s="446">
        <v>4.4249999999999998</v>
      </c>
      <c r="E3063" s="450"/>
    </row>
    <row r="3064" spans="1:5">
      <c r="A3064" s="494" t="s">
        <v>5375</v>
      </c>
      <c r="B3064" s="446">
        <v>4.4000000000000004</v>
      </c>
      <c r="E3064" s="450"/>
    </row>
    <row r="3065" spans="1:5">
      <c r="A3065" s="494" t="s">
        <v>5376</v>
      </c>
      <c r="B3065" s="446">
        <v>4.4169999999999998</v>
      </c>
      <c r="E3065" s="450"/>
    </row>
    <row r="3066" spans="1:5">
      <c r="A3066" s="494" t="s">
        <v>5377</v>
      </c>
      <c r="B3066" s="446">
        <v>4.399</v>
      </c>
      <c r="E3066" s="450"/>
    </row>
    <row r="3067" spans="1:5">
      <c r="A3067" s="494" t="s">
        <v>5378</v>
      </c>
      <c r="B3067" s="446">
        <v>4.4489999999999998</v>
      </c>
      <c r="E3067" s="450"/>
    </row>
    <row r="3068" spans="1:5">
      <c r="A3068" s="494" t="s">
        <v>5379</v>
      </c>
      <c r="B3068" s="446">
        <v>4.4180000000000001</v>
      </c>
      <c r="E3068" s="450"/>
    </row>
    <row r="3069" spans="1:5">
      <c r="A3069" s="494" t="s">
        <v>5380</v>
      </c>
      <c r="B3069" s="446">
        <v>4.46</v>
      </c>
      <c r="E3069" s="450"/>
    </row>
    <row r="3070" spans="1:5">
      <c r="A3070" s="494" t="s">
        <v>5381</v>
      </c>
      <c r="B3070" s="446">
        <v>4.4779999999999998</v>
      </c>
      <c r="E3070" s="450"/>
    </row>
    <row r="3071" spans="1:5">
      <c r="A3071" s="494" t="s">
        <v>5382</v>
      </c>
      <c r="B3071" s="446">
        <v>4.4889999999999999</v>
      </c>
      <c r="E3071" s="450"/>
    </row>
    <row r="3072" spans="1:5">
      <c r="A3072" s="494" t="s">
        <v>5383</v>
      </c>
      <c r="B3072" s="446">
        <v>4.4379999999999997</v>
      </c>
      <c r="E3072" s="450"/>
    </row>
    <row r="3073" spans="1:5">
      <c r="A3073" s="494" t="s">
        <v>5384</v>
      </c>
      <c r="B3073" s="446">
        <v>4.41</v>
      </c>
      <c r="E3073" s="450"/>
    </row>
    <row r="3074" spans="1:5">
      <c r="A3074" s="494" t="s">
        <v>5385</v>
      </c>
      <c r="B3074" s="446">
        <v>4.5960000000000001</v>
      </c>
      <c r="E3074" s="450"/>
    </row>
    <row r="3075" spans="1:5">
      <c r="A3075" s="494" t="s">
        <v>5386</v>
      </c>
      <c r="B3075" s="446">
        <v>4.6180000000000003</v>
      </c>
      <c r="E3075" s="450"/>
    </row>
    <row r="3076" spans="1:5">
      <c r="A3076" s="494" t="s">
        <v>5387</v>
      </c>
      <c r="B3076" s="446">
        <v>4.6100000000000003</v>
      </c>
      <c r="E3076" s="450"/>
    </row>
    <row r="3077" spans="1:5">
      <c r="A3077" s="494" t="s">
        <v>5388</v>
      </c>
      <c r="B3077" s="446">
        <v>4.63</v>
      </c>
      <c r="E3077" s="450"/>
    </row>
    <row r="3078" spans="1:5">
      <c r="A3078" s="494" t="s">
        <v>5389</v>
      </c>
      <c r="B3078" s="446">
        <v>4.7009999999999996</v>
      </c>
      <c r="E3078" s="450"/>
    </row>
    <row r="3079" spans="1:5">
      <c r="A3079" s="494" t="s">
        <v>5390</v>
      </c>
      <c r="B3079" s="446">
        <v>4.67</v>
      </c>
      <c r="E3079" s="450"/>
    </row>
    <row r="3080" spans="1:5">
      <c r="A3080" s="494" t="s">
        <v>5391</v>
      </c>
      <c r="B3080" s="446">
        <v>4.7539999999999996</v>
      </c>
      <c r="E3080" s="450"/>
    </row>
    <row r="3081" spans="1:5">
      <c r="A3081" s="494" t="s">
        <v>5392</v>
      </c>
      <c r="B3081" s="446">
        <v>4.7709999999999999</v>
      </c>
      <c r="E3081" s="450"/>
    </row>
    <row r="3082" spans="1:5">
      <c r="A3082" s="494" t="s">
        <v>5393</v>
      </c>
      <c r="B3082" s="446">
        <v>4.79</v>
      </c>
      <c r="E3082" s="450"/>
    </row>
    <row r="3083" spans="1:5">
      <c r="A3083" s="494" t="s">
        <v>5394</v>
      </c>
      <c r="B3083" s="446">
        <v>4.6970000000000001</v>
      </c>
      <c r="E3083" s="450"/>
    </row>
    <row r="3084" spans="1:5">
      <c r="A3084" s="494" t="s">
        <v>5395</v>
      </c>
      <c r="B3084" s="446">
        <v>4.6639999999999997</v>
      </c>
      <c r="E3084" s="450"/>
    </row>
    <row r="3085" spans="1:5">
      <c r="A3085" s="494" t="s">
        <v>5396</v>
      </c>
      <c r="B3085" s="446">
        <v>4.6829999999999998</v>
      </c>
      <c r="E3085" s="450"/>
    </row>
    <row r="3086" spans="1:5">
      <c r="A3086" s="494" t="s">
        <v>5397</v>
      </c>
      <c r="B3086" s="446">
        <v>4.7039999999999997</v>
      </c>
      <c r="E3086" s="450"/>
    </row>
    <row r="3087" spans="1:5">
      <c r="A3087" s="494" t="s">
        <v>5398</v>
      </c>
      <c r="B3087" s="446">
        <v>4.6639999999999997</v>
      </c>
      <c r="E3087" s="450"/>
    </row>
    <row r="3088" spans="1:5">
      <c r="A3088" s="494" t="s">
        <v>5399</v>
      </c>
      <c r="B3088" s="446">
        <v>4.5819999999999999</v>
      </c>
      <c r="E3088" s="450"/>
    </row>
    <row r="3089" spans="1:5">
      <c r="A3089" s="494" t="s">
        <v>5400</v>
      </c>
      <c r="B3089" s="446">
        <v>4.5810000000000004</v>
      </c>
      <c r="E3089" s="450"/>
    </row>
    <row r="3090" spans="1:5">
      <c r="A3090" s="494" t="s">
        <v>5401</v>
      </c>
      <c r="B3090" s="446">
        <v>4.6879999999999997</v>
      </c>
      <c r="E3090" s="450"/>
    </row>
    <row r="3091" spans="1:5">
      <c r="A3091" s="494" t="s">
        <v>5402</v>
      </c>
      <c r="B3091" s="446">
        <v>4.6849999999999996</v>
      </c>
      <c r="E3091" s="450"/>
    </row>
    <row r="3092" spans="1:5">
      <c r="A3092" s="494" t="s">
        <v>5403</v>
      </c>
      <c r="B3092" s="446">
        <v>4.6710000000000003</v>
      </c>
      <c r="E3092" s="450"/>
    </row>
    <row r="3093" spans="1:5">
      <c r="A3093" s="494" t="s">
        <v>5404</v>
      </c>
      <c r="B3093" s="446">
        <v>4.6369999999999996</v>
      </c>
      <c r="E3093" s="450"/>
    </row>
    <row r="3094" spans="1:5">
      <c r="A3094" s="494" t="s">
        <v>5405</v>
      </c>
      <c r="B3094" s="446">
        <v>4.6520000000000001</v>
      </c>
      <c r="E3094" s="450"/>
    </row>
    <row r="3095" spans="1:5">
      <c r="A3095" s="494" t="s">
        <v>5406</v>
      </c>
      <c r="B3095" s="446">
        <v>4.66</v>
      </c>
      <c r="E3095" s="450"/>
    </row>
    <row r="3096" spans="1:5">
      <c r="A3096" s="494" t="s">
        <v>5407</v>
      </c>
      <c r="B3096" s="446">
        <v>4.665</v>
      </c>
      <c r="E3096" s="450"/>
    </row>
    <row r="3097" spans="1:5">
      <c r="A3097" s="494" t="s">
        <v>5408</v>
      </c>
      <c r="B3097" s="446">
        <v>4.67</v>
      </c>
      <c r="E3097" s="450"/>
    </row>
    <row r="3098" spans="1:5">
      <c r="A3098" s="494" t="s">
        <v>5409</v>
      </c>
      <c r="B3098" s="446">
        <v>4.6539999999999999</v>
      </c>
      <c r="E3098" s="450"/>
    </row>
    <row r="3099" spans="1:5">
      <c r="A3099" s="494" t="s">
        <v>5410</v>
      </c>
      <c r="B3099" s="446">
        <v>4.6580000000000004</v>
      </c>
      <c r="E3099" s="450"/>
    </row>
    <row r="3100" spans="1:5">
      <c r="A3100" s="494" t="s">
        <v>5411</v>
      </c>
      <c r="B3100" s="446">
        <v>4.7480000000000002</v>
      </c>
      <c r="E3100" s="450"/>
    </row>
    <row r="3101" spans="1:5">
      <c r="A3101" s="494" t="s">
        <v>5412</v>
      </c>
      <c r="B3101" s="446">
        <v>4.806</v>
      </c>
      <c r="E3101" s="450"/>
    </row>
    <row r="3102" spans="1:5">
      <c r="A3102" s="494" t="s">
        <v>5413</v>
      </c>
      <c r="B3102" s="446">
        <v>4.851</v>
      </c>
      <c r="E3102" s="450"/>
    </row>
    <row r="3103" spans="1:5">
      <c r="A3103" s="494" t="s">
        <v>5414</v>
      </c>
      <c r="B3103" s="446">
        <v>4.8869999999999996</v>
      </c>
      <c r="E3103" s="450"/>
    </row>
    <row r="3104" spans="1:5">
      <c r="A3104" s="494" t="s">
        <v>5415</v>
      </c>
      <c r="B3104" s="446">
        <v>4.7969999999999997</v>
      </c>
      <c r="E3104" s="450"/>
    </row>
    <row r="3105" spans="1:5">
      <c r="A3105" s="494" t="s">
        <v>5416</v>
      </c>
      <c r="B3105" s="446">
        <v>4.7969999999999997</v>
      </c>
      <c r="E3105" s="450"/>
    </row>
    <row r="3106" spans="1:5">
      <c r="A3106" s="494" t="s">
        <v>5417</v>
      </c>
      <c r="B3106" s="446">
        <v>4.843</v>
      </c>
      <c r="E3106" s="450"/>
    </row>
    <row r="3107" spans="1:5">
      <c r="A3107" s="494" t="s">
        <v>5418</v>
      </c>
      <c r="B3107" s="446">
        <v>4.851</v>
      </c>
      <c r="E3107" s="450"/>
    </row>
    <row r="3108" spans="1:5">
      <c r="A3108" s="494" t="s">
        <v>5419</v>
      </c>
      <c r="B3108" s="446">
        <v>4.8449999999999998</v>
      </c>
      <c r="E3108" s="450"/>
    </row>
    <row r="3109" spans="1:5">
      <c r="A3109" s="494" t="s">
        <v>5420</v>
      </c>
      <c r="B3109" s="446">
        <v>4.8639999999999999</v>
      </c>
      <c r="E3109" s="450"/>
    </row>
    <row r="3110" spans="1:5">
      <c r="A3110" s="494" t="s">
        <v>5421</v>
      </c>
      <c r="B3110" s="446">
        <v>4.8520000000000003</v>
      </c>
      <c r="E3110" s="450"/>
    </row>
    <row r="3111" spans="1:5">
      <c r="A3111" s="494" t="s">
        <v>5422</v>
      </c>
      <c r="B3111" s="446">
        <v>4.8849999999999998</v>
      </c>
      <c r="E3111" s="450"/>
    </row>
    <row r="3112" spans="1:5">
      <c r="A3112" s="494" t="s">
        <v>5423</v>
      </c>
      <c r="B3112" s="446">
        <v>4.8390000000000004</v>
      </c>
      <c r="E3112" s="450"/>
    </row>
    <row r="3113" spans="1:5">
      <c r="A3113" s="494" t="s">
        <v>5424</v>
      </c>
      <c r="B3113" s="446">
        <v>5.0069999999999997</v>
      </c>
      <c r="E3113" s="450"/>
    </row>
    <row r="3114" spans="1:5">
      <c r="A3114" s="494" t="s">
        <v>5425</v>
      </c>
      <c r="B3114" s="446">
        <v>4.92</v>
      </c>
      <c r="E3114" s="450"/>
    </row>
    <row r="3115" spans="1:5">
      <c r="A3115" s="494" t="s">
        <v>5426</v>
      </c>
      <c r="B3115" s="446">
        <v>4.9210000000000003</v>
      </c>
      <c r="E3115" s="450"/>
    </row>
    <row r="3116" spans="1:5">
      <c r="A3116" s="494" t="s">
        <v>5427</v>
      </c>
      <c r="B3116" s="446">
        <v>4.9260000000000002</v>
      </c>
      <c r="E3116" s="450"/>
    </row>
    <row r="3117" spans="1:5">
      <c r="A3117" s="494" t="s">
        <v>5428</v>
      </c>
      <c r="B3117" s="446">
        <v>4.8819999999999997</v>
      </c>
      <c r="E3117" s="450"/>
    </row>
    <row r="3118" spans="1:5">
      <c r="A3118" s="494" t="s">
        <v>5429</v>
      </c>
      <c r="B3118" s="446">
        <v>4.8689999999999998</v>
      </c>
      <c r="E3118" s="450"/>
    </row>
    <row r="3119" spans="1:5">
      <c r="A3119" s="494" t="s">
        <v>5430</v>
      </c>
      <c r="B3119" s="446">
        <v>4.8920000000000003</v>
      </c>
      <c r="E3119" s="450"/>
    </row>
    <row r="3120" spans="1:5">
      <c r="A3120" s="494" t="s">
        <v>5431</v>
      </c>
      <c r="B3120" s="446">
        <v>4.8289999999999997</v>
      </c>
      <c r="E3120" s="450"/>
    </row>
    <row r="3121" spans="1:5">
      <c r="A3121" s="494" t="s">
        <v>5432</v>
      </c>
      <c r="B3121" s="446">
        <v>4.8390000000000004</v>
      </c>
      <c r="E3121" s="450"/>
    </row>
    <row r="3122" spans="1:5">
      <c r="A3122" s="494" t="s">
        <v>5433</v>
      </c>
      <c r="B3122" s="446">
        <v>4.8049999999999997</v>
      </c>
      <c r="E3122" s="450"/>
    </row>
    <row r="3123" spans="1:5">
      <c r="A3123" s="494" t="s">
        <v>5434</v>
      </c>
      <c r="B3123" s="446">
        <v>4.774</v>
      </c>
      <c r="E3123" s="450"/>
    </row>
    <row r="3124" spans="1:5">
      <c r="A3124" s="494" t="s">
        <v>5435</v>
      </c>
      <c r="B3124" s="446">
        <v>4.7380000000000004</v>
      </c>
      <c r="E3124" s="450"/>
    </row>
    <row r="3125" spans="1:5">
      <c r="A3125" s="494" t="s">
        <v>5436</v>
      </c>
      <c r="B3125" s="446">
        <v>4.673</v>
      </c>
      <c r="E3125" s="450"/>
    </row>
    <row r="3126" spans="1:5">
      <c r="A3126" s="494" t="s">
        <v>5437</v>
      </c>
      <c r="B3126" s="446">
        <v>4.7380000000000004</v>
      </c>
      <c r="E3126" s="450"/>
    </row>
    <row r="3127" spans="1:5">
      <c r="A3127" s="494" t="s">
        <v>5438</v>
      </c>
      <c r="B3127" s="446">
        <v>4.79</v>
      </c>
      <c r="E3127" s="450"/>
    </row>
    <row r="3128" spans="1:5">
      <c r="A3128" s="494" t="s">
        <v>5439</v>
      </c>
      <c r="B3128" s="446">
        <v>4.8040000000000003</v>
      </c>
      <c r="E3128" s="450"/>
    </row>
    <row r="3129" spans="1:5">
      <c r="A3129" s="494" t="s">
        <v>5440</v>
      </c>
      <c r="B3129" s="446">
        <v>4.859</v>
      </c>
      <c r="E3129" s="450"/>
    </row>
    <row r="3130" spans="1:5">
      <c r="A3130" s="494" t="s">
        <v>5441</v>
      </c>
      <c r="B3130" s="446">
        <v>4.8170000000000002</v>
      </c>
      <c r="E3130" s="450"/>
    </row>
    <row r="3131" spans="1:5">
      <c r="A3131" s="494" t="s">
        <v>5442</v>
      </c>
      <c r="B3131" s="446">
        <v>4.8840000000000003</v>
      </c>
      <c r="E3131" s="450"/>
    </row>
    <row r="3132" spans="1:5">
      <c r="A3132" s="494" t="s">
        <v>5443</v>
      </c>
      <c r="B3132" s="446">
        <v>4.83</v>
      </c>
      <c r="E3132" s="450"/>
    </row>
    <row r="3133" spans="1:5">
      <c r="A3133" s="494" t="s">
        <v>5444</v>
      </c>
      <c r="B3133" s="446">
        <v>4.7919999999999998</v>
      </c>
      <c r="E3133" s="450"/>
    </row>
    <row r="3134" spans="1:5">
      <c r="A3134" s="494" t="s">
        <v>5445</v>
      </c>
      <c r="B3134" s="446">
        <v>4.8760000000000003</v>
      </c>
      <c r="E3134" s="450"/>
    </row>
    <row r="3135" spans="1:5">
      <c r="A3135" s="494" t="s">
        <v>5446</v>
      </c>
      <c r="B3135" s="446">
        <v>4.944</v>
      </c>
      <c r="E3135" s="450"/>
    </row>
    <row r="3136" spans="1:5">
      <c r="A3136" s="494" t="s">
        <v>5447</v>
      </c>
      <c r="B3136" s="446">
        <v>4.8940000000000001</v>
      </c>
      <c r="E3136" s="450"/>
    </row>
    <row r="3137" spans="1:5">
      <c r="A3137" s="494" t="s">
        <v>5448</v>
      </c>
      <c r="B3137" s="446">
        <v>4.8739999999999997</v>
      </c>
      <c r="E3137" s="450"/>
    </row>
    <row r="3138" spans="1:5">
      <c r="A3138" s="494" t="s">
        <v>5449</v>
      </c>
      <c r="B3138" s="446">
        <v>4.883</v>
      </c>
      <c r="E3138" s="450"/>
    </row>
    <row r="3139" spans="1:5">
      <c r="A3139" s="494" t="s">
        <v>5450</v>
      </c>
      <c r="B3139" s="446">
        <v>4.8819999999999997</v>
      </c>
      <c r="E3139" s="450"/>
    </row>
    <row r="3140" spans="1:5">
      <c r="A3140" s="494" t="s">
        <v>5451</v>
      </c>
      <c r="B3140" s="446">
        <v>4.7140000000000004</v>
      </c>
      <c r="E3140" s="450"/>
    </row>
    <row r="3141" spans="1:5">
      <c r="A3141" s="494" t="s">
        <v>5452</v>
      </c>
      <c r="B3141" s="446">
        <v>4.6790000000000003</v>
      </c>
      <c r="E3141" s="450"/>
    </row>
    <row r="3142" spans="1:5">
      <c r="A3142" s="494" t="s">
        <v>5453</v>
      </c>
      <c r="B3142" s="446">
        <v>4.6509999999999998</v>
      </c>
      <c r="E3142" s="450"/>
    </row>
    <row r="3143" spans="1:5">
      <c r="A3143" s="494" t="s">
        <v>5454</v>
      </c>
      <c r="B3143" s="446">
        <v>4.6260000000000003</v>
      </c>
      <c r="E3143" s="450"/>
    </row>
    <row r="3144" spans="1:5">
      <c r="A3144" s="494" t="s">
        <v>5455</v>
      </c>
      <c r="B3144" s="446">
        <v>4.6349999999999998</v>
      </c>
      <c r="E3144" s="450"/>
    </row>
    <row r="3145" spans="1:5">
      <c r="A3145" s="494" t="s">
        <v>5456</v>
      </c>
      <c r="B3145" s="446">
        <v>4.6390000000000002</v>
      </c>
      <c r="E3145" s="450"/>
    </row>
    <row r="3146" spans="1:5">
      <c r="A3146" s="494" t="s">
        <v>5457</v>
      </c>
      <c r="B3146" s="446">
        <v>4.5830000000000002</v>
      </c>
      <c r="E3146" s="450"/>
    </row>
    <row r="3147" spans="1:5">
      <c r="A3147" s="494" t="s">
        <v>5458</v>
      </c>
      <c r="B3147" s="446">
        <v>4.5220000000000002</v>
      </c>
      <c r="E3147" s="450"/>
    </row>
    <row r="3148" spans="1:5">
      <c r="A3148" s="494" t="s">
        <v>5459</v>
      </c>
      <c r="B3148" s="446">
        <v>4.556</v>
      </c>
      <c r="E3148" s="450"/>
    </row>
    <row r="3149" spans="1:5">
      <c r="A3149" s="494" t="s">
        <v>5460</v>
      </c>
      <c r="B3149" s="446">
        <v>4.5739999999999998</v>
      </c>
      <c r="E3149" s="450"/>
    </row>
    <row r="3150" spans="1:5">
      <c r="A3150" s="494" t="s">
        <v>5461</v>
      </c>
      <c r="B3150" s="446">
        <v>4.4889999999999999</v>
      </c>
      <c r="E3150" s="450"/>
    </row>
    <row r="3151" spans="1:5">
      <c r="A3151" s="494" t="s">
        <v>5462</v>
      </c>
      <c r="B3151" s="446">
        <v>4.5389999999999997</v>
      </c>
      <c r="E3151" s="450"/>
    </row>
    <row r="3152" spans="1:5">
      <c r="A3152" s="494" t="s">
        <v>5463</v>
      </c>
      <c r="B3152" s="446">
        <v>4.5019999999999998</v>
      </c>
      <c r="E3152" s="450"/>
    </row>
    <row r="3153" spans="1:5">
      <c r="A3153" s="494" t="s">
        <v>5464</v>
      </c>
      <c r="B3153" s="446">
        <v>4.4649999999999999</v>
      </c>
      <c r="E3153" s="450"/>
    </row>
    <row r="3154" spans="1:5">
      <c r="A3154" s="494" t="s">
        <v>5465</v>
      </c>
      <c r="B3154" s="446">
        <v>4.444</v>
      </c>
      <c r="E3154" s="450"/>
    </row>
    <row r="3155" spans="1:5">
      <c r="A3155" s="494" t="s">
        <v>5466</v>
      </c>
      <c r="B3155" s="446">
        <v>4.4960000000000004</v>
      </c>
      <c r="E3155" s="450"/>
    </row>
    <row r="3156" spans="1:5">
      <c r="A3156" s="494" t="s">
        <v>5467</v>
      </c>
      <c r="B3156" s="446">
        <v>4.4950000000000001</v>
      </c>
      <c r="E3156" s="450"/>
    </row>
    <row r="3157" spans="1:5">
      <c r="A3157" s="494" t="s">
        <v>5468</v>
      </c>
      <c r="B3157" s="446">
        <v>4.4379999999999997</v>
      </c>
      <c r="E3157" s="450"/>
    </row>
    <row r="3158" spans="1:5">
      <c r="A3158" s="494" t="s">
        <v>5469</v>
      </c>
      <c r="B3158" s="446">
        <v>4.3419999999999996</v>
      </c>
      <c r="E3158" s="450"/>
    </row>
    <row r="3159" spans="1:5">
      <c r="A3159" s="494" t="s">
        <v>5470</v>
      </c>
      <c r="B3159" s="446">
        <v>4.32</v>
      </c>
      <c r="E3159" s="450"/>
    </row>
    <row r="3160" spans="1:5">
      <c r="A3160" s="494" t="s">
        <v>5470</v>
      </c>
      <c r="B3160" s="446">
        <v>4.32</v>
      </c>
      <c r="E3160" s="450"/>
    </row>
    <row r="3161" spans="1:5">
      <c r="A3161" s="494" t="s">
        <v>5471</v>
      </c>
      <c r="B3161" s="446">
        <v>4.2969999999999997</v>
      </c>
      <c r="E3161" s="450"/>
    </row>
    <row r="3162" spans="1:5">
      <c r="A3162" s="494" t="s">
        <v>5472</v>
      </c>
      <c r="B3162" s="446">
        <v>4.2990000000000004</v>
      </c>
      <c r="E3162" s="450"/>
    </row>
    <row r="3163" spans="1:5">
      <c r="A3163" s="494" t="s">
        <v>5473</v>
      </c>
      <c r="B3163" s="446">
        <v>4.3380000000000001</v>
      </c>
      <c r="E3163" s="450"/>
    </row>
    <row r="3164" spans="1:5">
      <c r="A3164" s="494" t="s">
        <v>5474</v>
      </c>
      <c r="B3164" s="446">
        <v>4.2809999999999997</v>
      </c>
      <c r="E3164" s="450"/>
    </row>
    <row r="3165" spans="1:5">
      <c r="A3165" s="494" t="s">
        <v>5475</v>
      </c>
      <c r="B3165" s="446">
        <v>4.07</v>
      </c>
      <c r="E3165" s="450"/>
    </row>
    <row r="3166" spans="1:5">
      <c r="A3166" s="494" t="s">
        <v>5476</v>
      </c>
      <c r="B3166" s="446">
        <v>4.0229999999999997</v>
      </c>
      <c r="E3166" s="450"/>
    </row>
    <row r="3167" spans="1:5">
      <c r="A3167" s="494" t="s">
        <v>5477</v>
      </c>
      <c r="B3167" s="446">
        <v>4.0250000000000004</v>
      </c>
      <c r="E3167" s="450"/>
    </row>
    <row r="3168" spans="1:5">
      <c r="A3168" s="494" t="s">
        <v>5478</v>
      </c>
      <c r="B3168" s="446">
        <v>4.0129999999999999</v>
      </c>
      <c r="E3168" s="450"/>
    </row>
    <row r="3169" spans="1:5">
      <c r="A3169" s="494" t="s">
        <v>5479</v>
      </c>
      <c r="B3169" s="446">
        <v>3.9780000000000002</v>
      </c>
      <c r="E3169" s="450"/>
    </row>
    <row r="3170" spans="1:5">
      <c r="A3170" s="494" t="s">
        <v>5480</v>
      </c>
      <c r="B3170" s="446">
        <v>3.8940000000000001</v>
      </c>
      <c r="E3170" s="450"/>
    </row>
    <row r="3171" spans="1:5">
      <c r="A3171" s="494" t="s">
        <v>5481</v>
      </c>
      <c r="B3171" s="446">
        <v>3.879</v>
      </c>
      <c r="E3171" s="450"/>
    </row>
    <row r="3172" spans="1:5">
      <c r="A3172" s="494" t="s">
        <v>5482</v>
      </c>
      <c r="B3172" s="446">
        <v>3.879</v>
      </c>
      <c r="E3172" s="450"/>
    </row>
    <row r="3173" spans="1:5">
      <c r="A3173" s="494" t="s">
        <v>5483</v>
      </c>
      <c r="B3173" s="446">
        <v>3.8860000000000001</v>
      </c>
      <c r="E3173" s="450"/>
    </row>
    <row r="3174" spans="1:5">
      <c r="A3174" s="494" t="s">
        <v>5484</v>
      </c>
      <c r="B3174" s="446">
        <v>3.9409999999999998</v>
      </c>
      <c r="E3174" s="450"/>
    </row>
    <row r="3175" spans="1:5">
      <c r="A3175" s="494" t="s">
        <v>5485</v>
      </c>
      <c r="B3175" s="446">
        <v>3.9159999999999999</v>
      </c>
      <c r="E3175" s="450"/>
    </row>
    <row r="3176" spans="1:5">
      <c r="A3176" s="494" t="s">
        <v>5486</v>
      </c>
      <c r="B3176" s="446">
        <v>3.863</v>
      </c>
      <c r="E3176" s="450"/>
    </row>
    <row r="3177" spans="1:5">
      <c r="A3177" s="494" t="s">
        <v>5487</v>
      </c>
      <c r="B3177" s="446">
        <v>3.8559999999999999</v>
      </c>
      <c r="E3177" s="450"/>
    </row>
    <row r="3178" spans="1:5">
      <c r="A3178" s="494" t="s">
        <v>5488</v>
      </c>
      <c r="B3178" s="446">
        <v>3.9159999999999999</v>
      </c>
      <c r="E3178" s="450"/>
    </row>
    <row r="3179" spans="1:5">
      <c r="A3179" s="494" t="s">
        <v>5489</v>
      </c>
      <c r="B3179" s="446">
        <v>3.91</v>
      </c>
      <c r="E3179" s="450"/>
    </row>
    <row r="3180" spans="1:5">
      <c r="A3180" s="494" t="s">
        <v>5490</v>
      </c>
      <c r="B3180" s="446">
        <v>3.8959999999999999</v>
      </c>
      <c r="E3180" s="450"/>
    </row>
    <row r="3181" spans="1:5">
      <c r="A3181" s="494" t="s">
        <v>5491</v>
      </c>
      <c r="B3181" s="446">
        <v>3.891</v>
      </c>
      <c r="E3181" s="450"/>
    </row>
    <row r="3182" spans="1:5">
      <c r="A3182" s="494" t="s">
        <v>5492</v>
      </c>
      <c r="B3182" s="446">
        <v>3.8679999999999999</v>
      </c>
      <c r="E3182" s="450"/>
    </row>
    <row r="3183" spans="1:5">
      <c r="A3183" s="494" t="s">
        <v>5493</v>
      </c>
      <c r="B3183" s="446">
        <v>3.9159999999999999</v>
      </c>
      <c r="E3183" s="450"/>
    </row>
    <row r="3184" spans="1:5">
      <c r="A3184" s="494" t="s">
        <v>5494</v>
      </c>
      <c r="B3184" s="446">
        <v>3.9590000000000001</v>
      </c>
      <c r="E3184" s="450"/>
    </row>
    <row r="3185" spans="1:5">
      <c r="A3185" s="494" t="s">
        <v>5495</v>
      </c>
      <c r="B3185" s="446">
        <v>4.1319999999999997</v>
      </c>
      <c r="E3185" s="450"/>
    </row>
    <row r="3186" spans="1:5">
      <c r="A3186" s="494" t="s">
        <v>5496</v>
      </c>
      <c r="B3186" s="446">
        <v>4.1639999999999997</v>
      </c>
      <c r="E3186" s="450"/>
    </row>
    <row r="3187" spans="1:5">
      <c r="A3187" s="494" t="s">
        <v>5497</v>
      </c>
      <c r="B3187" s="446">
        <v>4.1500000000000004</v>
      </c>
      <c r="E3187" s="450"/>
    </row>
    <row r="3188" spans="1:5">
      <c r="A3188" s="494" t="s">
        <v>5498</v>
      </c>
      <c r="B3188" s="446">
        <v>4.1020000000000003</v>
      </c>
      <c r="E3188" s="450"/>
    </row>
    <row r="3189" spans="1:5">
      <c r="A3189" s="494" t="s">
        <v>5499</v>
      </c>
      <c r="B3189" s="446">
        <v>4.1029999999999998</v>
      </c>
      <c r="E3189" s="450"/>
    </row>
    <row r="3190" spans="1:5">
      <c r="A3190" s="494" t="s">
        <v>5500</v>
      </c>
      <c r="B3190" s="446">
        <v>4.0469999999999997</v>
      </c>
      <c r="E3190" s="450"/>
    </row>
    <row r="3191" spans="1:5">
      <c r="A3191" s="494" t="s">
        <v>5501</v>
      </c>
      <c r="B3191" s="446">
        <v>4.093</v>
      </c>
      <c r="E3191" s="450"/>
    </row>
    <row r="3192" spans="1:5">
      <c r="A3192" s="494" t="s">
        <v>5502</v>
      </c>
      <c r="B3192" s="446">
        <v>4.07</v>
      </c>
      <c r="E3192" s="450"/>
    </row>
    <row r="3193" spans="1:5">
      <c r="A3193" s="494" t="s">
        <v>5503</v>
      </c>
      <c r="B3193" s="446">
        <v>4.0819999999999999</v>
      </c>
      <c r="E3193" s="450"/>
    </row>
    <row r="3194" spans="1:5">
      <c r="A3194" s="494" t="s">
        <v>5504</v>
      </c>
      <c r="B3194" s="446">
        <v>4.0940000000000003</v>
      </c>
      <c r="E3194" s="450"/>
    </row>
    <row r="3195" spans="1:5">
      <c r="A3195" s="494" t="s">
        <v>5505</v>
      </c>
      <c r="B3195" s="446">
        <v>4.1420000000000003</v>
      </c>
      <c r="E3195" s="450"/>
    </row>
    <row r="3196" spans="1:5">
      <c r="A3196" s="494" t="s">
        <v>5506</v>
      </c>
      <c r="B3196" s="446">
        <v>4.0999999999999996</v>
      </c>
      <c r="E3196" s="450"/>
    </row>
    <row r="3197" spans="1:5">
      <c r="A3197" s="494" t="s">
        <v>5507</v>
      </c>
      <c r="B3197" s="446">
        <v>4.0979999999999999</v>
      </c>
      <c r="E3197" s="450"/>
    </row>
    <row r="3198" spans="1:5">
      <c r="A3198" s="494" t="s">
        <v>5508</v>
      </c>
      <c r="B3198" s="446">
        <v>4.1349999999999998</v>
      </c>
      <c r="E3198" s="450"/>
    </row>
    <row r="3199" spans="1:5">
      <c r="A3199" s="494" t="s">
        <v>5509</v>
      </c>
      <c r="B3199" s="446">
        <v>4.1180000000000003</v>
      </c>
      <c r="E3199" s="450"/>
    </row>
    <row r="3200" spans="1:5">
      <c r="A3200" s="494" t="s">
        <v>5510</v>
      </c>
      <c r="B3200" s="446">
        <v>4.1260000000000003</v>
      </c>
      <c r="E3200" s="450"/>
    </row>
    <row r="3201" spans="1:5">
      <c r="A3201" s="494" t="s">
        <v>5511</v>
      </c>
      <c r="B3201" s="446">
        <v>4.1689999999999996</v>
      </c>
      <c r="E3201" s="450"/>
    </row>
    <row r="3202" spans="1:5">
      <c r="A3202" s="494" t="s">
        <v>5512</v>
      </c>
      <c r="B3202" s="446">
        <v>4.1420000000000003</v>
      </c>
      <c r="E3202" s="450"/>
    </row>
    <row r="3203" spans="1:5">
      <c r="A3203" s="494" t="s">
        <v>5513</v>
      </c>
      <c r="B3203" s="446">
        <v>4.2089999999999996</v>
      </c>
      <c r="E3203" s="450"/>
    </row>
    <row r="3204" spans="1:5">
      <c r="A3204" s="494" t="s">
        <v>5514</v>
      </c>
      <c r="B3204" s="446">
        <v>4.1719999999999997</v>
      </c>
      <c r="E3204" s="450"/>
    </row>
    <row r="3205" spans="1:5">
      <c r="A3205" s="494" t="s">
        <v>5515</v>
      </c>
      <c r="B3205" s="446">
        <v>4.1970000000000001</v>
      </c>
      <c r="E3205" s="450"/>
    </row>
    <row r="3206" spans="1:5">
      <c r="A3206" s="494" t="s">
        <v>5516</v>
      </c>
      <c r="B3206" s="446">
        <v>4.2759999999999998</v>
      </c>
      <c r="E3206" s="450"/>
    </row>
    <row r="3207" spans="1:5">
      <c r="A3207" s="494" t="s">
        <v>5517</v>
      </c>
      <c r="B3207" s="446">
        <v>4.2249999999999996</v>
      </c>
      <c r="E3207" s="450"/>
    </row>
    <row r="3208" spans="1:5">
      <c r="A3208" s="494" t="s">
        <v>5518</v>
      </c>
      <c r="B3208" s="446">
        <v>4.202</v>
      </c>
      <c r="E3208" s="450"/>
    </row>
    <row r="3209" spans="1:5">
      <c r="A3209" s="494" t="s">
        <v>5519</v>
      </c>
      <c r="B3209" s="446">
        <v>4.2480000000000002</v>
      </c>
      <c r="E3209" s="450"/>
    </row>
    <row r="3210" spans="1:5">
      <c r="A3210" s="494" t="s">
        <v>5520</v>
      </c>
      <c r="B3210" s="446">
        <v>4.234</v>
      </c>
      <c r="E3210" s="450"/>
    </row>
    <row r="3211" spans="1:5">
      <c r="A3211" s="494" t="s">
        <v>5521</v>
      </c>
      <c r="B3211" s="446">
        <v>4.2380000000000004</v>
      </c>
      <c r="E3211" s="450"/>
    </row>
    <row r="3212" spans="1:5">
      <c r="A3212" s="494" t="s">
        <v>5522</v>
      </c>
      <c r="B3212" s="446">
        <v>4.2779999999999996</v>
      </c>
      <c r="E3212" s="450"/>
    </row>
    <row r="3213" spans="1:5">
      <c r="A3213" s="494" t="s">
        <v>5523</v>
      </c>
      <c r="B3213" s="446">
        <v>4.2939999999999996</v>
      </c>
      <c r="E3213" s="450"/>
    </row>
    <row r="3214" spans="1:5">
      <c r="A3214" s="494" t="s">
        <v>5524</v>
      </c>
      <c r="B3214" s="446">
        <v>4.1749999999999998</v>
      </c>
      <c r="E3214" s="450"/>
    </row>
    <row r="3215" spans="1:5">
      <c r="A3215" s="494" t="s">
        <v>5525</v>
      </c>
      <c r="B3215" s="446">
        <v>4.2270000000000003</v>
      </c>
      <c r="E3215" s="450"/>
    </row>
    <row r="3216" spans="1:5">
      <c r="A3216" s="494" t="s">
        <v>5526</v>
      </c>
      <c r="B3216" s="446">
        <v>4.1769999999999996</v>
      </c>
      <c r="E3216" s="450"/>
    </row>
    <row r="3217" spans="1:5">
      <c r="A3217" s="494" t="s">
        <v>5527</v>
      </c>
      <c r="B3217" s="446">
        <v>4.0789999999999997</v>
      </c>
      <c r="E3217" s="450"/>
    </row>
    <row r="3218" spans="1:5">
      <c r="A3218" s="494" t="s">
        <v>5528</v>
      </c>
      <c r="B3218" s="446">
        <v>4.1360000000000001</v>
      </c>
      <c r="E3218" s="450"/>
    </row>
    <row r="3219" spans="1:5">
      <c r="A3219" s="494" t="s">
        <v>5529</v>
      </c>
      <c r="B3219" s="446">
        <v>4.1429999999999998</v>
      </c>
      <c r="E3219" s="450"/>
    </row>
    <row r="3220" spans="1:5">
      <c r="A3220" s="494" t="s">
        <v>5530</v>
      </c>
      <c r="B3220" s="446">
        <v>4.1280000000000001</v>
      </c>
      <c r="E3220" s="450"/>
    </row>
    <row r="3221" spans="1:5">
      <c r="A3221" s="494" t="s">
        <v>5531</v>
      </c>
      <c r="B3221" s="446">
        <v>4.1319999999999997</v>
      </c>
      <c r="E3221" s="450"/>
    </row>
    <row r="3222" spans="1:5">
      <c r="A3222" s="494" t="s">
        <v>5532</v>
      </c>
      <c r="B3222" s="446">
        <v>4.101</v>
      </c>
      <c r="E3222" s="450"/>
    </row>
    <row r="3223" spans="1:5">
      <c r="A3223" s="494" t="s">
        <v>5533</v>
      </c>
      <c r="B3223" s="446">
        <v>4.0919999999999996</v>
      </c>
      <c r="E3223" s="450"/>
    </row>
    <row r="3224" spans="1:5">
      <c r="A3224" s="494" t="s">
        <v>5534</v>
      </c>
      <c r="B3224" s="446">
        <v>4.1079999999999997</v>
      </c>
      <c r="E3224" s="450"/>
    </row>
    <row r="3225" spans="1:5">
      <c r="A3225" s="494" t="s">
        <v>5535</v>
      </c>
      <c r="B3225" s="446">
        <v>4.157</v>
      </c>
      <c r="E3225" s="450"/>
    </row>
    <row r="3226" spans="1:5">
      <c r="A3226" s="494" t="s">
        <v>5536</v>
      </c>
      <c r="B3226" s="446">
        <v>4.1639999999999997</v>
      </c>
      <c r="E3226" s="450"/>
    </row>
    <row r="3227" spans="1:5">
      <c r="A3227" s="494" t="s">
        <v>5537</v>
      </c>
      <c r="B3227" s="446">
        <v>4.32</v>
      </c>
      <c r="E3227" s="450"/>
    </row>
    <row r="3228" spans="1:5">
      <c r="A3228" s="494" t="s">
        <v>5538</v>
      </c>
      <c r="B3228" s="446">
        <v>4.3220000000000001</v>
      </c>
      <c r="E3228" s="450"/>
    </row>
    <row r="3229" spans="1:5">
      <c r="A3229" s="494" t="s">
        <v>5539</v>
      </c>
      <c r="B3229" s="446">
        <v>4.3460000000000001</v>
      </c>
      <c r="E3229" s="450"/>
    </row>
    <row r="3230" spans="1:5">
      <c r="A3230" s="494" t="s">
        <v>5540</v>
      </c>
      <c r="B3230" s="446">
        <v>4.4459999999999997</v>
      </c>
      <c r="E3230" s="450"/>
    </row>
    <row r="3231" spans="1:5">
      <c r="A3231" s="494" t="s">
        <v>5541</v>
      </c>
      <c r="B3231" s="446">
        <v>4.4370000000000003</v>
      </c>
      <c r="E3231" s="450"/>
    </row>
    <row r="3232" spans="1:5">
      <c r="A3232" s="494" t="s">
        <v>5542</v>
      </c>
      <c r="B3232" s="446">
        <v>4.3360000000000003</v>
      </c>
      <c r="E3232" s="450"/>
    </row>
    <row r="3233" spans="1:5">
      <c r="A3233" s="494" t="s">
        <v>5542</v>
      </c>
      <c r="B3233" s="446">
        <v>4.3360000000000003</v>
      </c>
      <c r="E3233" s="450"/>
    </row>
    <row r="3234" spans="1:5">
      <c r="A3234" s="494" t="s">
        <v>5543</v>
      </c>
      <c r="B3234" s="446">
        <v>4.3419999999999996</v>
      </c>
      <c r="E3234" s="450"/>
    </row>
    <row r="3235" spans="1:5">
      <c r="A3235" s="494" t="s">
        <v>5544</v>
      </c>
      <c r="B3235" s="446">
        <v>4.3099999999999996</v>
      </c>
      <c r="E3235" s="450"/>
    </row>
    <row r="3236" spans="1:5">
      <c r="A3236" s="494" t="s">
        <v>5545</v>
      </c>
      <c r="B3236" s="446">
        <v>4.25</v>
      </c>
      <c r="E3236" s="450"/>
    </row>
    <row r="3237" spans="1:5">
      <c r="A3237" s="494" t="s">
        <v>5546</v>
      </c>
      <c r="B3237" s="446">
        <v>4.2960000000000003</v>
      </c>
      <c r="E3237" s="450"/>
    </row>
    <row r="3238" spans="1:5">
      <c r="A3238" s="494" t="s">
        <v>5546</v>
      </c>
      <c r="B3238" s="446">
        <v>4.2960000000000003</v>
      </c>
      <c r="E3238" s="450"/>
    </row>
    <row r="3239" spans="1:5">
      <c r="A3239" s="494" t="s">
        <v>1748</v>
      </c>
      <c r="B3239" s="446">
        <v>4.3689999999999998</v>
      </c>
      <c r="E3239" s="450"/>
    </row>
    <row r="3240" spans="1:5">
      <c r="A3240" s="494" t="s">
        <v>5547</v>
      </c>
      <c r="B3240" s="446">
        <v>4.2770000000000001</v>
      </c>
      <c r="E3240" s="450"/>
    </row>
    <row r="3241" spans="1:5">
      <c r="A3241" s="494" t="s">
        <v>1750</v>
      </c>
      <c r="B3241" s="446">
        <v>4.2560000000000002</v>
      </c>
      <c r="E3241" s="450"/>
    </row>
    <row r="3242" spans="1:5">
      <c r="A3242" s="494" t="s">
        <v>1753</v>
      </c>
      <c r="B3242" s="446">
        <v>4.2720000000000002</v>
      </c>
      <c r="E3242" s="450"/>
    </row>
    <row r="3243" spans="1:5">
      <c r="A3243" s="494" t="s">
        <v>1756</v>
      </c>
      <c r="B3243" s="446">
        <v>4.3</v>
      </c>
      <c r="E3243" s="450"/>
    </row>
    <row r="3244" spans="1:5">
      <c r="A3244" s="494" t="s">
        <v>5548</v>
      </c>
      <c r="B3244" s="446">
        <v>4.33</v>
      </c>
      <c r="E3244" s="450"/>
    </row>
    <row r="3245" spans="1:5">
      <c r="A3245" s="494" t="s">
        <v>5549</v>
      </c>
      <c r="B3245" s="446">
        <v>4.3620000000000001</v>
      </c>
      <c r="E3245" s="450"/>
    </row>
    <row r="3246" spans="1:5">
      <c r="A3246" s="494" t="s">
        <v>5550</v>
      </c>
      <c r="B3246" s="446">
        <v>4.3440000000000003</v>
      </c>
      <c r="E3246" s="450"/>
    </row>
    <row r="3247" spans="1:5">
      <c r="A3247" s="494" t="s">
        <v>5551</v>
      </c>
      <c r="B3247" s="446">
        <v>4.3410000000000002</v>
      </c>
      <c r="E3247" s="450"/>
    </row>
    <row r="3248" spans="1:5">
      <c r="A3248" s="494" t="s">
        <v>5552</v>
      </c>
      <c r="B3248" s="446">
        <v>4.423</v>
      </c>
      <c r="E3248" s="450"/>
    </row>
    <row r="3249" spans="1:5">
      <c r="A3249" s="494" t="s">
        <v>5553</v>
      </c>
      <c r="B3249" s="446">
        <v>4.4610000000000003</v>
      </c>
      <c r="E3249" s="450"/>
    </row>
    <row r="3250" spans="1:5">
      <c r="A3250" s="494" t="s">
        <v>5554</v>
      </c>
      <c r="B3250" s="446">
        <v>4.4009999999999998</v>
      </c>
      <c r="E3250" s="450"/>
    </row>
    <row r="3251" spans="1:5">
      <c r="A3251" s="494" t="s">
        <v>5555</v>
      </c>
      <c r="B3251" s="446">
        <v>4.3529999999999998</v>
      </c>
      <c r="E3251" s="450"/>
    </row>
    <row r="3252" spans="1:5">
      <c r="A3252" s="494" t="s">
        <v>5556</v>
      </c>
      <c r="B3252" s="446">
        <v>4.5019999999999998</v>
      </c>
      <c r="E3252" s="450"/>
    </row>
    <row r="3253" spans="1:5">
      <c r="A3253" s="494" t="s">
        <v>5557</v>
      </c>
      <c r="B3253" s="446">
        <v>4.5419999999999998</v>
      </c>
      <c r="E3253" s="450"/>
    </row>
    <row r="3254" spans="1:5">
      <c r="A3254" s="494" t="s">
        <v>5558</v>
      </c>
      <c r="B3254" s="446">
        <v>4.5149999999999997</v>
      </c>
      <c r="E3254" s="450"/>
    </row>
    <row r="3255" spans="1:5">
      <c r="A3255" s="494" t="s">
        <v>5559</v>
      </c>
      <c r="B3255" s="446">
        <v>4.5350000000000001</v>
      </c>
      <c r="E3255" s="450"/>
    </row>
    <row r="3256" spans="1:5">
      <c r="A3256" s="494" t="s">
        <v>5560</v>
      </c>
      <c r="B3256" s="446">
        <v>4.4790000000000001</v>
      </c>
      <c r="E3256" s="450"/>
    </row>
    <row r="3257" spans="1:5">
      <c r="A3257" s="494" t="s">
        <v>5561</v>
      </c>
      <c r="B3257" s="446">
        <v>4.4340000000000002</v>
      </c>
      <c r="E3257" s="450"/>
    </row>
    <row r="3258" spans="1:5">
      <c r="A3258" s="494" t="s">
        <v>5562</v>
      </c>
      <c r="B3258" s="446">
        <v>4.359</v>
      </c>
      <c r="E3258" s="450"/>
    </row>
    <row r="3259" spans="1:5">
      <c r="A3259" s="494" t="s">
        <v>5563</v>
      </c>
      <c r="B3259" s="446">
        <v>4.3639999999999999</v>
      </c>
      <c r="E3259" s="450"/>
    </row>
    <row r="3260" spans="1:5">
      <c r="A3260" s="494" t="s">
        <v>5564</v>
      </c>
      <c r="B3260" s="446">
        <v>4.3099999999999996</v>
      </c>
      <c r="E3260" s="450"/>
    </row>
    <row r="3261" spans="1:5">
      <c r="A3261" s="494" t="s">
        <v>5565</v>
      </c>
      <c r="B3261" s="446">
        <v>4.3479999999999999</v>
      </c>
      <c r="E3261" s="450"/>
    </row>
    <row r="3262" spans="1:5">
      <c r="A3262" s="494" t="s">
        <v>5566</v>
      </c>
      <c r="B3262" s="446">
        <v>4.2779999999999996</v>
      </c>
      <c r="E3262" s="450"/>
    </row>
    <row r="3263" spans="1:5">
      <c r="A3263" s="494" t="s">
        <v>5567</v>
      </c>
      <c r="B3263" s="446">
        <v>4.282</v>
      </c>
      <c r="E3263" s="450"/>
    </row>
    <row r="3264" spans="1:5">
      <c r="A3264" s="494" t="s">
        <v>5568</v>
      </c>
      <c r="B3264" s="446">
        <v>4.3550000000000004</v>
      </c>
      <c r="E3264" s="450"/>
    </row>
    <row r="3265" spans="1:5">
      <c r="A3265" s="494" t="s">
        <v>5569</v>
      </c>
      <c r="B3265" s="446">
        <v>4.367</v>
      </c>
      <c r="E3265" s="450"/>
    </row>
    <row r="3266" spans="1:5">
      <c r="A3266" s="494" t="s">
        <v>5570</v>
      </c>
      <c r="B3266" s="446">
        <v>4.3730000000000002</v>
      </c>
      <c r="E3266" s="450"/>
    </row>
    <row r="3267" spans="1:5">
      <c r="A3267" s="494" t="s">
        <v>5571</v>
      </c>
      <c r="B3267" s="446">
        <v>4.42</v>
      </c>
      <c r="E3267" s="450"/>
    </row>
    <row r="3268" spans="1:5">
      <c r="A3268" s="494" t="s">
        <v>5572</v>
      </c>
      <c r="B3268" s="446">
        <v>4.4829999999999997</v>
      </c>
      <c r="E3268" s="450"/>
    </row>
    <row r="3269" spans="1:5">
      <c r="A3269" s="494" t="s">
        <v>5573</v>
      </c>
      <c r="B3269" s="446">
        <v>4.6139999999999999</v>
      </c>
      <c r="E3269" s="450"/>
    </row>
    <row r="3270" spans="1:5">
      <c r="A3270" s="494" t="s">
        <v>5574</v>
      </c>
      <c r="B3270" s="446">
        <v>4.6559999999999997</v>
      </c>
      <c r="E3270" s="450"/>
    </row>
    <row r="3271" spans="1:5">
      <c r="A3271" s="494" t="s">
        <v>5575</v>
      </c>
      <c r="B3271" s="446">
        <v>4.6580000000000004</v>
      </c>
      <c r="E3271" s="450"/>
    </row>
    <row r="3272" spans="1:5">
      <c r="A3272" s="494" t="s">
        <v>5576</v>
      </c>
      <c r="B3272" s="446">
        <v>4.6459999999999999</v>
      </c>
      <c r="E3272" s="450"/>
    </row>
    <row r="3273" spans="1:5">
      <c r="A3273" s="494" t="s">
        <v>5577</v>
      </c>
      <c r="B3273" s="446">
        <v>4.6150000000000002</v>
      </c>
      <c r="E3273" s="450"/>
    </row>
    <row r="3274" spans="1:5">
      <c r="A3274" s="494" t="s">
        <v>5578</v>
      </c>
      <c r="B3274" s="446">
        <v>4.5540000000000003</v>
      </c>
      <c r="E3274" s="450"/>
    </row>
    <row r="3275" spans="1:5">
      <c r="A3275" s="494" t="s">
        <v>5579</v>
      </c>
      <c r="B3275" s="446">
        <v>4.5019999999999998</v>
      </c>
      <c r="E3275" s="450"/>
    </row>
    <row r="3276" spans="1:5">
      <c r="A3276" s="494" t="s">
        <v>5580</v>
      </c>
      <c r="B3276" s="446">
        <v>4.5579999999999998</v>
      </c>
      <c r="E3276" s="450"/>
    </row>
    <row r="3277" spans="1:5">
      <c r="A3277" s="494" t="s">
        <v>5581</v>
      </c>
      <c r="B3277" s="446">
        <v>4.4930000000000003</v>
      </c>
      <c r="E3277" s="450"/>
    </row>
    <row r="3278" spans="1:5">
      <c r="A3278" s="494" t="s">
        <v>5582</v>
      </c>
      <c r="B3278" s="446">
        <v>4.4489999999999998</v>
      </c>
      <c r="E3278" s="450"/>
    </row>
    <row r="3279" spans="1:5">
      <c r="A3279" s="494" t="s">
        <v>5583</v>
      </c>
      <c r="B3279" s="446">
        <v>4.3890000000000002</v>
      </c>
      <c r="E3279" s="450"/>
    </row>
    <row r="3280" spans="1:5">
      <c r="A3280" s="494" t="s">
        <v>5584</v>
      </c>
      <c r="B3280" s="446">
        <v>4.3230000000000004</v>
      </c>
      <c r="E3280" s="450"/>
    </row>
    <row r="3281" spans="1:5">
      <c r="A3281" s="494" t="s">
        <v>5585</v>
      </c>
      <c r="B3281" s="446">
        <v>4.4009999999999998</v>
      </c>
      <c r="E3281" s="450"/>
    </row>
    <row r="3282" spans="1:5">
      <c r="A3282" s="494" t="s">
        <v>5586</v>
      </c>
      <c r="B3282" s="446">
        <v>4.3499999999999996</v>
      </c>
      <c r="E3282" s="450"/>
    </row>
    <row r="3283" spans="1:5">
      <c r="A3283" s="494" t="s">
        <v>5587</v>
      </c>
      <c r="B3283" s="446">
        <v>4.4420000000000002</v>
      </c>
      <c r="E3283" s="450"/>
    </row>
    <row r="3284" spans="1:5">
      <c r="A3284" s="494" t="s">
        <v>5588</v>
      </c>
      <c r="B3284" s="446">
        <v>4.4119999999999999</v>
      </c>
      <c r="E3284" s="450"/>
    </row>
    <row r="3285" spans="1:5">
      <c r="A3285" s="494" t="s">
        <v>5589</v>
      </c>
      <c r="B3285" s="446">
        <v>4.4889999999999999</v>
      </c>
      <c r="E3285" s="450"/>
    </row>
    <row r="3286" spans="1:5">
      <c r="A3286" s="494" t="s">
        <v>5590</v>
      </c>
      <c r="B3286" s="446">
        <v>4.4909999999999997</v>
      </c>
      <c r="E3286" s="450"/>
    </row>
    <row r="3287" spans="1:5">
      <c r="A3287" s="494" t="s">
        <v>5591</v>
      </c>
      <c r="B3287" s="446">
        <v>4.5030000000000001</v>
      </c>
      <c r="E3287" s="450"/>
    </row>
    <row r="3288" spans="1:5">
      <c r="A3288" s="494" t="s">
        <v>5592</v>
      </c>
      <c r="B3288" s="446">
        <v>4.5670000000000002</v>
      </c>
      <c r="E3288" s="450"/>
    </row>
    <row r="3289" spans="1:5">
      <c r="A3289" s="494" t="s">
        <v>5593</v>
      </c>
      <c r="B3289" s="446">
        <v>4.4930000000000003</v>
      </c>
      <c r="E3289" s="450"/>
    </row>
    <row r="3290" spans="1:5">
      <c r="A3290" s="494" t="s">
        <v>5594</v>
      </c>
      <c r="B3290" s="446">
        <v>4.4480000000000004</v>
      </c>
      <c r="E3290" s="450"/>
    </row>
    <row r="3291" spans="1:5">
      <c r="A3291" s="494" t="s">
        <v>5595</v>
      </c>
      <c r="B3291" s="446">
        <v>4.367</v>
      </c>
      <c r="E3291" s="450"/>
    </row>
    <row r="3292" spans="1:5">
      <c r="A3292" s="494" t="s">
        <v>5596</v>
      </c>
      <c r="B3292" s="446">
        <v>4.3710000000000004</v>
      </c>
      <c r="E3292" s="450"/>
    </row>
    <row r="3293" spans="1:5">
      <c r="A3293" s="494" t="s">
        <v>5597</v>
      </c>
      <c r="B3293" s="446">
        <v>4.415</v>
      </c>
      <c r="E3293" s="450"/>
    </row>
    <row r="3294" spans="1:5">
      <c r="A3294" s="494" t="s">
        <v>5598</v>
      </c>
      <c r="B3294" s="446">
        <v>4.38</v>
      </c>
      <c r="E3294" s="450"/>
    </row>
    <row r="3295" spans="1:5">
      <c r="A3295" s="494" t="s">
        <v>5599</v>
      </c>
      <c r="B3295" s="446">
        <v>4.383</v>
      </c>
      <c r="E3295" s="450"/>
    </row>
    <row r="3296" spans="1:5">
      <c r="A3296" s="494" t="s">
        <v>5600</v>
      </c>
      <c r="B3296" s="446">
        <v>4.3099999999999996</v>
      </c>
      <c r="E3296" s="450"/>
    </row>
    <row r="3297" spans="1:5">
      <c r="A3297" s="494" t="s">
        <v>5601</v>
      </c>
      <c r="B3297" s="446">
        <v>4.3630000000000004</v>
      </c>
      <c r="E3297" s="450"/>
    </row>
    <row r="3298" spans="1:5">
      <c r="A3298" s="494" t="s">
        <v>5602</v>
      </c>
      <c r="B3298" s="446">
        <v>4.1959999999999997</v>
      </c>
      <c r="E3298" s="450"/>
    </row>
    <row r="3299" spans="1:5">
      <c r="A3299" s="494" t="s">
        <v>5603</v>
      </c>
      <c r="B3299" s="446">
        <v>4.1449999999999996</v>
      </c>
      <c r="E3299" s="450"/>
    </row>
    <row r="3300" spans="1:5">
      <c r="A3300" s="494" t="s">
        <v>5604</v>
      </c>
      <c r="B3300" s="446">
        <v>4.1660000000000004</v>
      </c>
      <c r="E3300" s="450"/>
    </row>
    <row r="3301" spans="1:5">
      <c r="A3301" s="494" t="s">
        <v>5605</v>
      </c>
      <c r="B3301" s="446">
        <v>4.2469999999999999</v>
      </c>
      <c r="E3301" s="450"/>
    </row>
    <row r="3302" spans="1:5">
      <c r="A3302" s="494" t="s">
        <v>5606</v>
      </c>
      <c r="B3302" s="446">
        <v>4.2720000000000002</v>
      </c>
      <c r="E3302" s="450"/>
    </row>
    <row r="3303" spans="1:5">
      <c r="A3303" s="494" t="s">
        <v>5607</v>
      </c>
      <c r="B3303" s="446">
        <v>4.3449999999999998</v>
      </c>
      <c r="E3303" s="450"/>
    </row>
    <row r="3304" spans="1:5">
      <c r="A3304" s="494" t="s">
        <v>5608</v>
      </c>
      <c r="B3304" s="446">
        <v>4.3579999999999997</v>
      </c>
      <c r="E3304" s="450"/>
    </row>
    <row r="3305" spans="1:5">
      <c r="A3305" s="494" t="s">
        <v>5609</v>
      </c>
      <c r="B3305" s="446">
        <v>4.4130000000000003</v>
      </c>
      <c r="E3305" s="450"/>
    </row>
    <row r="3306" spans="1:5">
      <c r="A3306" s="494" t="s">
        <v>5610</v>
      </c>
      <c r="B3306" s="446">
        <v>4.4370000000000003</v>
      </c>
      <c r="E3306" s="450"/>
    </row>
    <row r="3307" spans="1:5">
      <c r="A3307" s="494" t="s">
        <v>5611</v>
      </c>
      <c r="B3307" s="446">
        <v>4.4029999999999996</v>
      </c>
      <c r="E3307" s="450"/>
    </row>
    <row r="3308" spans="1:5">
      <c r="A3308" s="494" t="s">
        <v>5612</v>
      </c>
      <c r="B3308" s="446">
        <v>4.41</v>
      </c>
      <c r="E3308" s="450"/>
    </row>
    <row r="3309" spans="1:5">
      <c r="A3309" s="494" t="s">
        <v>5613</v>
      </c>
      <c r="B3309" s="446">
        <v>4.4009999999999998</v>
      </c>
      <c r="E3309" s="450"/>
    </row>
    <row r="3310" spans="1:5">
      <c r="A3310" s="494" t="s">
        <v>5614</v>
      </c>
      <c r="B3310" s="446">
        <v>4.4619999999999997</v>
      </c>
      <c r="E3310" s="450"/>
    </row>
    <row r="3311" spans="1:5">
      <c r="A3311" s="494" t="s">
        <v>5615</v>
      </c>
      <c r="B3311" s="446">
        <v>4.4260000000000002</v>
      </c>
      <c r="E3311" s="450"/>
    </row>
    <row r="3312" spans="1:5">
      <c r="A3312" s="494" t="s">
        <v>5616</v>
      </c>
      <c r="B3312" s="446">
        <v>4.46</v>
      </c>
      <c r="E3312" s="450"/>
    </row>
    <row r="3313" spans="1:5">
      <c r="A3313" s="494" t="s">
        <v>5617</v>
      </c>
      <c r="B3313" s="446">
        <v>4.5220000000000002</v>
      </c>
      <c r="E3313" s="450"/>
    </row>
    <row r="3314" spans="1:5">
      <c r="A3314" s="494" t="s">
        <v>5618</v>
      </c>
      <c r="B3314" s="446">
        <v>4.4630000000000001</v>
      </c>
      <c r="E3314" s="450"/>
    </row>
    <row r="3315" spans="1:5">
      <c r="A3315" s="494" t="s">
        <v>5619</v>
      </c>
      <c r="B3315" s="446">
        <v>4.5449999999999999</v>
      </c>
      <c r="E3315" s="450"/>
    </row>
    <row r="3316" spans="1:5">
      <c r="A3316" s="494" t="s">
        <v>5620</v>
      </c>
      <c r="B3316" s="446">
        <v>4.5720000000000001</v>
      </c>
      <c r="E3316" s="450"/>
    </row>
    <row r="3317" spans="1:5">
      <c r="A3317" s="494" t="s">
        <v>5621</v>
      </c>
      <c r="B3317" s="446">
        <v>4.548</v>
      </c>
      <c r="E3317" s="450"/>
    </row>
    <row r="3318" spans="1:5">
      <c r="A3318" s="494" t="s">
        <v>5622</v>
      </c>
      <c r="B3318" s="446">
        <v>4.7389999999999999</v>
      </c>
      <c r="E3318" s="450"/>
    </row>
    <row r="3319" spans="1:5">
      <c r="A3319" s="494" t="s">
        <v>5623</v>
      </c>
      <c r="B3319" s="446">
        <v>4.8220000000000001</v>
      </c>
      <c r="E3319" s="450"/>
    </row>
    <row r="3320" spans="1:5">
      <c r="A3320" s="494" t="s">
        <v>5624</v>
      </c>
      <c r="B3320" s="446">
        <v>4.8280000000000003</v>
      </c>
      <c r="E3320" s="450"/>
    </row>
    <row r="3321" spans="1:5">
      <c r="A3321" s="494" t="s">
        <v>5625</v>
      </c>
      <c r="B3321" s="446">
        <v>4.7050000000000001</v>
      </c>
      <c r="E3321" s="450"/>
    </row>
    <row r="3322" spans="1:5">
      <c r="A3322" s="494" t="s">
        <v>5626</v>
      </c>
      <c r="B3322" s="446">
        <v>4.7149999999999999</v>
      </c>
      <c r="E3322" s="450"/>
    </row>
    <row r="3323" spans="1:5">
      <c r="A3323" s="494" t="s">
        <v>5627</v>
      </c>
      <c r="B3323" s="446">
        <v>4.6349999999999998</v>
      </c>
      <c r="E3323" s="450"/>
    </row>
    <row r="3324" spans="1:5">
      <c r="A3324" s="494" t="s">
        <v>5628</v>
      </c>
      <c r="B3324" s="446">
        <v>4.6079999999999997</v>
      </c>
      <c r="E3324" s="450"/>
    </row>
    <row r="3325" spans="1:5">
      <c r="A3325" s="494" t="s">
        <v>5629</v>
      </c>
      <c r="B3325" s="446">
        <v>4.7140000000000004</v>
      </c>
      <c r="E3325" s="450"/>
    </row>
    <row r="3326" spans="1:5">
      <c r="A3326" s="494" t="s">
        <v>5630</v>
      </c>
      <c r="B3326" s="446">
        <v>4.665</v>
      </c>
      <c r="E3326" s="450"/>
    </row>
    <row r="3327" spans="1:5">
      <c r="A3327" s="494" t="s">
        <v>5631</v>
      </c>
      <c r="B3327" s="446">
        <v>4.7030000000000003</v>
      </c>
      <c r="E3327" s="450"/>
    </row>
    <row r="3328" spans="1:5">
      <c r="A3328" s="494" t="s">
        <v>5632</v>
      </c>
      <c r="B3328" s="446">
        <v>4.6500000000000004</v>
      </c>
      <c r="E3328" s="450"/>
    </row>
    <row r="3329" spans="1:5">
      <c r="A3329" s="494" t="s">
        <v>5633</v>
      </c>
      <c r="B3329" s="446">
        <v>4.6900000000000004</v>
      </c>
      <c r="E3329" s="450"/>
    </row>
    <row r="3330" spans="1:5">
      <c r="A3330" s="494" t="s">
        <v>5634</v>
      </c>
      <c r="B3330" s="446">
        <v>4.6070000000000002</v>
      </c>
      <c r="E3330" s="450"/>
    </row>
    <row r="3331" spans="1:5">
      <c r="A3331" s="494" t="s">
        <v>5635</v>
      </c>
      <c r="B3331" s="446">
        <v>4.5590000000000002</v>
      </c>
      <c r="E3331" s="450"/>
    </row>
    <row r="3332" spans="1:5">
      <c r="A3332" s="494" t="s">
        <v>5636</v>
      </c>
      <c r="B3332" s="446">
        <v>4.6310000000000002</v>
      </c>
      <c r="E3332" s="450"/>
    </row>
    <row r="3333" spans="1:5">
      <c r="A3333" s="494" t="s">
        <v>5637</v>
      </c>
      <c r="B3333" s="446">
        <v>4.6500000000000004</v>
      </c>
      <c r="E3333" s="450"/>
    </row>
    <row r="3334" spans="1:5">
      <c r="A3334" s="494" t="s">
        <v>5638</v>
      </c>
      <c r="B3334" s="446">
        <v>4.6980000000000004</v>
      </c>
      <c r="E3334" s="450"/>
    </row>
    <row r="3335" spans="1:5">
      <c r="A3335" s="494" t="s">
        <v>5639</v>
      </c>
      <c r="B3335" s="446">
        <v>4.6790000000000003</v>
      </c>
      <c r="E3335" s="450"/>
    </row>
    <row r="3336" spans="1:5">
      <c r="A3336" s="494" t="s">
        <v>5640</v>
      </c>
      <c r="B3336" s="446">
        <v>4.516</v>
      </c>
      <c r="E3336" s="450"/>
    </row>
    <row r="3337" spans="1:5">
      <c r="A3337" s="494" t="s">
        <v>5641</v>
      </c>
      <c r="B3337" s="446">
        <v>4.5460000000000003</v>
      </c>
      <c r="E3337" s="450"/>
    </row>
    <row r="3338" spans="1:5">
      <c r="A3338" s="494" t="s">
        <v>5642</v>
      </c>
      <c r="B3338" s="446">
        <v>4.4740000000000002</v>
      </c>
      <c r="E3338" s="450"/>
    </row>
    <row r="3339" spans="1:5">
      <c r="A3339" s="494" t="s">
        <v>5643</v>
      </c>
      <c r="B3339" s="446">
        <v>4.4909999999999997</v>
      </c>
      <c r="E3339" s="450"/>
    </row>
    <row r="3340" spans="1:5">
      <c r="A3340" s="494" t="s">
        <v>5644</v>
      </c>
      <c r="B3340" s="446">
        <v>4.5190000000000001</v>
      </c>
      <c r="E3340" s="450"/>
    </row>
    <row r="3341" spans="1:5">
      <c r="A3341" s="494" t="s">
        <v>5645</v>
      </c>
      <c r="B3341" s="446">
        <v>4.63</v>
      </c>
      <c r="E3341" s="450"/>
    </row>
    <row r="3342" spans="1:5">
      <c r="A3342" s="494" t="s">
        <v>5646</v>
      </c>
      <c r="B3342" s="446">
        <v>4.5039999999999996</v>
      </c>
      <c r="E3342" s="450"/>
    </row>
    <row r="3343" spans="1:5">
      <c r="A3343" s="494" t="s">
        <v>5647</v>
      </c>
      <c r="B3343" s="446">
        <v>4.6020000000000003</v>
      </c>
      <c r="E3343" s="450"/>
    </row>
    <row r="3344" spans="1:5">
      <c r="A3344" s="494" t="s">
        <v>5648</v>
      </c>
      <c r="B3344" s="446">
        <v>4.6390000000000002</v>
      </c>
      <c r="E3344" s="450"/>
    </row>
    <row r="3345" spans="1:5">
      <c r="A3345" s="494" t="s">
        <v>5649</v>
      </c>
      <c r="B3345" s="446">
        <v>4.4749999999999996</v>
      </c>
      <c r="E3345" s="450"/>
    </row>
    <row r="3346" spans="1:5">
      <c r="A3346" s="494" t="s">
        <v>5650</v>
      </c>
      <c r="B3346" s="446">
        <v>4.5330000000000004</v>
      </c>
      <c r="E3346" s="450"/>
    </row>
    <row r="3347" spans="1:5">
      <c r="A3347" s="494" t="s">
        <v>5651</v>
      </c>
      <c r="B3347" s="446">
        <v>4.4509999999999996</v>
      </c>
      <c r="E3347" s="450"/>
    </row>
    <row r="3348" spans="1:5">
      <c r="A3348" s="494" t="s">
        <v>5652</v>
      </c>
      <c r="B3348" s="446">
        <v>4.3600000000000003</v>
      </c>
      <c r="E3348" s="450"/>
    </row>
    <row r="3349" spans="1:5">
      <c r="A3349" s="494" t="s">
        <v>5653</v>
      </c>
      <c r="B3349" s="446">
        <v>4.3630000000000004</v>
      </c>
      <c r="E3349" s="450"/>
    </row>
    <row r="3350" spans="1:5">
      <c r="A3350" s="494" t="s">
        <v>5654</v>
      </c>
      <c r="B3350" s="446">
        <v>4.3339999999999996</v>
      </c>
      <c r="E3350" s="450"/>
    </row>
    <row r="3351" spans="1:5">
      <c r="A3351" s="494" t="s">
        <v>5655</v>
      </c>
      <c r="B3351" s="446">
        <v>4.38</v>
      </c>
      <c r="E3351" s="450"/>
    </row>
    <row r="3352" spans="1:5">
      <c r="A3352" s="494" t="s">
        <v>5656</v>
      </c>
      <c r="B3352" s="446">
        <v>4.407</v>
      </c>
      <c r="E3352" s="450"/>
    </row>
    <row r="3353" spans="1:5">
      <c r="A3353" s="494" t="s">
        <v>5657</v>
      </c>
      <c r="B3353" s="446">
        <v>4.2480000000000002</v>
      </c>
      <c r="E3353" s="450"/>
    </row>
    <row r="3354" spans="1:5">
      <c r="A3354" s="494" t="s">
        <v>5658</v>
      </c>
      <c r="B3354" s="446">
        <v>4.2300000000000004</v>
      </c>
      <c r="E3354" s="450"/>
    </row>
    <row r="3355" spans="1:5">
      <c r="A3355" s="494" t="s">
        <v>5659</v>
      </c>
      <c r="B3355" s="446">
        <v>4.2270000000000003</v>
      </c>
      <c r="E3355" s="450"/>
    </row>
    <row r="3356" spans="1:5">
      <c r="A3356" s="494" t="s">
        <v>5660</v>
      </c>
      <c r="B3356" s="446">
        <v>4.2</v>
      </c>
      <c r="E3356" s="450"/>
    </row>
    <row r="3357" spans="1:5">
      <c r="A3357" s="494" t="s">
        <v>5661</v>
      </c>
      <c r="B3357" s="446">
        <v>4.056</v>
      </c>
      <c r="E3357" s="450"/>
    </row>
    <row r="3358" spans="1:5">
      <c r="A3358" s="494" t="s">
        <v>5662</v>
      </c>
      <c r="B3358" s="446">
        <v>3.9969999999999999</v>
      </c>
      <c r="E3358" s="450"/>
    </row>
    <row r="3359" spans="1:5">
      <c r="A3359" s="494" t="s">
        <v>5663</v>
      </c>
      <c r="B3359" s="446">
        <v>4.0350000000000001</v>
      </c>
      <c r="E3359" s="450"/>
    </row>
    <row r="3360" spans="1:5">
      <c r="A3360" s="494" t="s">
        <v>5664</v>
      </c>
      <c r="B3360" s="446">
        <v>4.0640000000000001</v>
      </c>
      <c r="E3360" s="450"/>
    </row>
    <row r="3361" spans="1:5">
      <c r="A3361" s="494" t="s">
        <v>5665</v>
      </c>
      <c r="B3361" s="446">
        <v>4.077</v>
      </c>
      <c r="E3361" s="450"/>
    </row>
    <row r="3362" spans="1:5">
      <c r="A3362" s="494" t="s">
        <v>5666</v>
      </c>
      <c r="B3362" s="446">
        <v>4.0599999999999996</v>
      </c>
      <c r="E3362" s="450"/>
    </row>
    <row r="3363" spans="1:5">
      <c r="A3363" s="494" t="s">
        <v>5667</v>
      </c>
      <c r="B3363" s="446">
        <v>4.0149999999999997</v>
      </c>
      <c r="E3363" s="450"/>
    </row>
    <row r="3364" spans="1:5">
      <c r="A3364" s="494" t="s">
        <v>5668</v>
      </c>
      <c r="B3364" s="446">
        <v>4.0170000000000003</v>
      </c>
      <c r="E3364" s="450"/>
    </row>
    <row r="3365" spans="1:5">
      <c r="A3365" s="494" t="s">
        <v>5669</v>
      </c>
      <c r="B3365" s="446">
        <v>3.9489999999999998</v>
      </c>
      <c r="E3365" s="450"/>
    </row>
    <row r="3366" spans="1:5">
      <c r="A3366" s="494" t="s">
        <v>5670</v>
      </c>
      <c r="B3366" s="446">
        <v>3.9710000000000001</v>
      </c>
      <c r="E3366" s="450"/>
    </row>
    <row r="3367" spans="1:5">
      <c r="A3367" s="494" t="s">
        <v>5671</v>
      </c>
      <c r="B3367" s="446">
        <v>3.9510000000000001</v>
      </c>
      <c r="E3367" s="450"/>
    </row>
    <row r="3368" spans="1:5">
      <c r="A3368" s="494" t="s">
        <v>5672</v>
      </c>
      <c r="B3368" s="446">
        <v>3.8780000000000001</v>
      </c>
      <c r="E3368" s="450"/>
    </row>
    <row r="3369" spans="1:5">
      <c r="A3369" s="494" t="s">
        <v>5673</v>
      </c>
      <c r="B3369" s="446">
        <v>3.8620000000000001</v>
      </c>
      <c r="E3369" s="450"/>
    </row>
    <row r="3370" spans="1:5">
      <c r="A3370" s="494" t="s">
        <v>5674</v>
      </c>
      <c r="B3370" s="446">
        <v>3.7309999999999999</v>
      </c>
      <c r="E3370" s="450"/>
    </row>
    <row r="3371" spans="1:5">
      <c r="A3371" s="494" t="s">
        <v>5675</v>
      </c>
      <c r="B3371" s="446">
        <v>3.6389999999999998</v>
      </c>
      <c r="E3371" s="450"/>
    </row>
    <row r="3372" spans="1:5">
      <c r="A3372" s="494" t="s">
        <v>5676</v>
      </c>
      <c r="B3372" s="446">
        <v>3.6749999999999998</v>
      </c>
      <c r="E3372" s="450"/>
    </row>
    <row r="3373" spans="1:5">
      <c r="A3373" s="494" t="s">
        <v>5677</v>
      </c>
      <c r="B3373" s="446">
        <v>3.7509999999999999</v>
      </c>
      <c r="E3373" s="450"/>
    </row>
    <row r="3374" spans="1:5">
      <c r="A3374" s="494" t="s">
        <v>5678</v>
      </c>
      <c r="B3374" s="446">
        <v>3.7090000000000001</v>
      </c>
      <c r="E3374" s="450"/>
    </row>
    <row r="3375" spans="1:5">
      <c r="A3375" s="494" t="s">
        <v>5679</v>
      </c>
      <c r="B3375" s="446">
        <v>3.7450000000000001</v>
      </c>
      <c r="E3375" s="450"/>
    </row>
    <row r="3376" spans="1:5">
      <c r="A3376" s="494" t="s">
        <v>5680</v>
      </c>
      <c r="B3376" s="446">
        <v>3.681</v>
      </c>
      <c r="E3376" s="450"/>
    </row>
    <row r="3377" spans="1:5">
      <c r="A3377" s="494" t="s">
        <v>5681</v>
      </c>
      <c r="B3377" s="446">
        <v>3.5979999999999999</v>
      </c>
      <c r="E3377" s="450"/>
    </row>
    <row r="3378" spans="1:5">
      <c r="A3378" s="494" t="s">
        <v>5682</v>
      </c>
      <c r="B3378" s="446">
        <v>3.5470000000000002</v>
      </c>
      <c r="E3378" s="450"/>
    </row>
    <row r="3379" spans="1:5">
      <c r="A3379" s="494" t="s">
        <v>5683</v>
      </c>
      <c r="B3379" s="446">
        <v>3.5950000000000002</v>
      </c>
      <c r="E3379" s="450"/>
    </row>
    <row r="3380" spans="1:5">
      <c r="A3380" s="494" t="s">
        <v>5684</v>
      </c>
      <c r="B3380" s="446">
        <v>3.6339999999999999</v>
      </c>
      <c r="E3380" s="450"/>
    </row>
    <row r="3381" spans="1:5">
      <c r="A3381" s="494" t="s">
        <v>5685</v>
      </c>
      <c r="B3381" s="446">
        <v>3.6240000000000001</v>
      </c>
      <c r="E3381" s="450"/>
    </row>
    <row r="3382" spans="1:5">
      <c r="A3382" s="494" t="s">
        <v>5686</v>
      </c>
      <c r="B3382" s="446">
        <v>3.6970000000000001</v>
      </c>
      <c r="E3382" s="450"/>
    </row>
    <row r="3383" spans="1:5">
      <c r="A3383" s="494" t="s">
        <v>5687</v>
      </c>
      <c r="B3383" s="446">
        <v>3.762</v>
      </c>
      <c r="E3383" s="450"/>
    </row>
    <row r="3384" spans="1:5">
      <c r="A3384" s="494" t="s">
        <v>5688</v>
      </c>
      <c r="B3384" s="446">
        <v>3.76</v>
      </c>
      <c r="E3384" s="450"/>
    </row>
    <row r="3385" spans="1:5">
      <c r="A3385" s="494" t="s">
        <v>5689</v>
      </c>
      <c r="B3385" s="446">
        <v>3.7240000000000002</v>
      </c>
      <c r="E3385" s="450"/>
    </row>
    <row r="3386" spans="1:5">
      <c r="A3386" s="494" t="s">
        <v>5690</v>
      </c>
      <c r="B3386" s="446">
        <v>3.7549999999999999</v>
      </c>
      <c r="E3386" s="450"/>
    </row>
    <row r="3387" spans="1:5">
      <c r="A3387" s="494" t="s">
        <v>5691</v>
      </c>
      <c r="B3387" s="446">
        <v>3.831</v>
      </c>
      <c r="E3387" s="450"/>
    </row>
    <row r="3388" spans="1:5">
      <c r="A3388" s="494" t="s">
        <v>5692</v>
      </c>
      <c r="B3388" s="446">
        <v>3.8380000000000001</v>
      </c>
      <c r="E3388" s="450"/>
    </row>
    <row r="3389" spans="1:5">
      <c r="A3389" s="494" t="s">
        <v>5693</v>
      </c>
      <c r="B3389" s="446">
        <v>3.766</v>
      </c>
      <c r="E3389" s="450"/>
    </row>
    <row r="3390" spans="1:5">
      <c r="A3390" s="494" t="s">
        <v>5694</v>
      </c>
      <c r="B3390" s="446">
        <v>3.7549999999999999</v>
      </c>
      <c r="E3390" s="450"/>
    </row>
    <row r="3391" spans="1:5">
      <c r="A3391" s="494" t="s">
        <v>5695</v>
      </c>
      <c r="B3391" s="446">
        <v>3.8450000000000002</v>
      </c>
      <c r="E3391" s="450"/>
    </row>
    <row r="3392" spans="1:5">
      <c r="A3392" s="494" t="s">
        <v>5696</v>
      </c>
      <c r="B3392" s="446">
        <v>3.8450000000000002</v>
      </c>
      <c r="E3392" s="450"/>
    </row>
    <row r="3393" spans="1:5">
      <c r="A3393" s="494" t="s">
        <v>5697</v>
      </c>
      <c r="B3393" s="446">
        <v>3.819</v>
      </c>
      <c r="E3393" s="450"/>
    </row>
    <row r="3394" spans="1:5">
      <c r="A3394" s="494" t="s">
        <v>5698</v>
      </c>
      <c r="B3394" s="446">
        <v>3.8250000000000002</v>
      </c>
      <c r="E3394" s="450"/>
    </row>
    <row r="3395" spans="1:5">
      <c r="A3395" s="494" t="s">
        <v>5699</v>
      </c>
      <c r="B3395" s="446">
        <v>3.8319999999999999</v>
      </c>
      <c r="E3395" s="450"/>
    </row>
    <row r="3396" spans="1:5">
      <c r="A3396" s="494" t="s">
        <v>5700</v>
      </c>
      <c r="B3396" s="446">
        <v>3.8690000000000002</v>
      </c>
      <c r="E3396" s="450"/>
    </row>
    <row r="3397" spans="1:5">
      <c r="A3397" s="494" t="s">
        <v>5701</v>
      </c>
      <c r="B3397" s="446">
        <v>3.8319999999999999</v>
      </c>
      <c r="E3397" s="450"/>
    </row>
    <row r="3398" spans="1:5">
      <c r="A3398" s="494" t="s">
        <v>5702</v>
      </c>
      <c r="B3398" s="446">
        <v>3.8929999999999998</v>
      </c>
      <c r="E3398" s="450"/>
    </row>
    <row r="3399" spans="1:5">
      <c r="A3399" s="494" t="s">
        <v>5703</v>
      </c>
      <c r="B3399" s="446">
        <v>3.9220000000000002</v>
      </c>
      <c r="E3399" s="450"/>
    </row>
    <row r="3400" spans="1:5">
      <c r="A3400" s="494" t="s">
        <v>5704</v>
      </c>
      <c r="B3400" s="446">
        <v>3.988</v>
      </c>
      <c r="E3400" s="450"/>
    </row>
    <row r="3401" spans="1:5">
      <c r="A3401" s="494" t="s">
        <v>5705</v>
      </c>
      <c r="B3401" s="446">
        <v>3.9670000000000001</v>
      </c>
      <c r="E3401" s="450"/>
    </row>
    <row r="3402" spans="1:5">
      <c r="A3402" s="494" t="s">
        <v>5706</v>
      </c>
      <c r="B3402" s="446">
        <v>4.0339999999999998</v>
      </c>
      <c r="E3402" s="450"/>
    </row>
    <row r="3403" spans="1:5">
      <c r="A3403" s="494" t="s">
        <v>5707</v>
      </c>
      <c r="B3403" s="446">
        <v>4.0359999999999996</v>
      </c>
      <c r="E3403" s="450"/>
    </row>
    <row r="3404" spans="1:5">
      <c r="A3404" s="494" t="s">
        <v>5708</v>
      </c>
      <c r="B3404" s="446">
        <v>4.0519999999999996</v>
      </c>
      <c r="E3404" s="450"/>
    </row>
    <row r="3405" spans="1:5">
      <c r="A3405" s="494" t="s">
        <v>5709</v>
      </c>
      <c r="B3405" s="446">
        <v>4.056</v>
      </c>
      <c r="E3405" s="450"/>
    </row>
    <row r="3406" spans="1:5">
      <c r="A3406" s="494" t="s">
        <v>5710</v>
      </c>
      <c r="B3406" s="446">
        <v>4.069</v>
      </c>
      <c r="E3406" s="450"/>
    </row>
    <row r="3407" spans="1:5">
      <c r="A3407" s="494" t="s">
        <v>5711</v>
      </c>
      <c r="B3407" s="446">
        <v>4.1429999999999998</v>
      </c>
      <c r="E3407" s="450"/>
    </row>
    <row r="3408" spans="1:5">
      <c r="A3408" s="494" t="s">
        <v>5712</v>
      </c>
      <c r="B3408" s="446">
        <v>4.226</v>
      </c>
      <c r="E3408" s="450"/>
    </row>
    <row r="3409" spans="1:5">
      <c r="A3409" s="494" t="s">
        <v>5713</v>
      </c>
      <c r="B3409" s="446">
        <v>4.2649999999999997</v>
      </c>
      <c r="E3409" s="450"/>
    </row>
    <row r="3410" spans="1:5">
      <c r="A3410" s="494" t="s">
        <v>5714</v>
      </c>
      <c r="B3410" s="446">
        <v>4.2149999999999999</v>
      </c>
      <c r="E3410" s="450"/>
    </row>
    <row r="3411" spans="1:5">
      <c r="A3411" s="494" t="s">
        <v>5715</v>
      </c>
      <c r="B3411" s="446">
        <v>4.234</v>
      </c>
      <c r="E3411" s="450"/>
    </row>
    <row r="3412" spans="1:5">
      <c r="A3412" s="494" t="s">
        <v>5716</v>
      </c>
      <c r="B3412" s="446">
        <v>4.2729999999999997</v>
      </c>
      <c r="E3412" s="450"/>
    </row>
    <row r="3413" spans="1:5">
      <c r="A3413" s="494" t="s">
        <v>5717</v>
      </c>
      <c r="B3413" s="446">
        <v>4.25</v>
      </c>
      <c r="E3413" s="450"/>
    </row>
    <row r="3414" spans="1:5">
      <c r="A3414" s="494" t="s">
        <v>5718</v>
      </c>
      <c r="B3414" s="446">
        <v>4.2389999999999999</v>
      </c>
      <c r="E3414" s="450"/>
    </row>
    <row r="3415" spans="1:5">
      <c r="A3415" s="494" t="s">
        <v>5719</v>
      </c>
      <c r="B3415" s="446">
        <v>4.2619999999999996</v>
      </c>
      <c r="E3415" s="450"/>
    </row>
    <row r="3416" spans="1:5">
      <c r="A3416" s="494" t="s">
        <v>5720</v>
      </c>
      <c r="B3416" s="446">
        <v>4.34</v>
      </c>
      <c r="E3416" s="450"/>
    </row>
    <row r="3417" spans="1:5">
      <c r="A3417" s="494" t="s">
        <v>5721</v>
      </c>
      <c r="B3417" s="446">
        <v>4.34</v>
      </c>
      <c r="E3417" s="450"/>
    </row>
    <row r="3418" spans="1:5">
      <c r="A3418" s="494" t="s">
        <v>5722</v>
      </c>
      <c r="B3418" s="446">
        <v>4.3490000000000002</v>
      </c>
      <c r="E3418" s="450"/>
    </row>
    <row r="3419" spans="1:5">
      <c r="A3419" s="494" t="s">
        <v>5723</v>
      </c>
      <c r="B3419" s="446">
        <v>4.3490000000000002</v>
      </c>
      <c r="E3419" s="450"/>
    </row>
    <row r="3420" spans="1:5">
      <c r="A3420" s="494" t="s">
        <v>5723</v>
      </c>
      <c r="B3420" s="446">
        <v>4.3490000000000002</v>
      </c>
      <c r="E3420" s="450"/>
    </row>
    <row r="3421" spans="1:5">
      <c r="A3421" s="494" t="s">
        <v>5724</v>
      </c>
      <c r="B3421" s="446">
        <v>4.3390000000000004</v>
      </c>
      <c r="E3421" s="450"/>
    </row>
    <row r="3422" spans="1:5">
      <c r="A3422" s="494" t="s">
        <v>5725</v>
      </c>
      <c r="B3422" s="446">
        <v>4.3710000000000004</v>
      </c>
      <c r="E3422" s="450"/>
    </row>
    <row r="3423" spans="1:5">
      <c r="A3423" s="494" t="s">
        <v>5726</v>
      </c>
      <c r="B3423" s="446">
        <v>4.4139999999999997</v>
      </c>
      <c r="E3423" s="450"/>
    </row>
    <row r="3424" spans="1:5">
      <c r="A3424" s="494" t="s">
        <v>5727</v>
      </c>
      <c r="B3424" s="446">
        <v>4.3789999999999996</v>
      </c>
      <c r="E3424" s="450"/>
    </row>
    <row r="3425" spans="1:5">
      <c r="A3425" s="494" t="s">
        <v>5728</v>
      </c>
      <c r="B3425" s="446">
        <v>4.3460000000000001</v>
      </c>
      <c r="E3425" s="450"/>
    </row>
    <row r="3426" spans="1:5">
      <c r="A3426" s="494" t="s">
        <v>5729</v>
      </c>
      <c r="B3426" s="446">
        <v>4.3220000000000001</v>
      </c>
      <c r="E3426" s="450"/>
    </row>
    <row r="3427" spans="1:5">
      <c r="A3427" s="494" t="s">
        <v>5730</v>
      </c>
      <c r="B3427" s="446">
        <v>4.351</v>
      </c>
      <c r="E3427" s="450"/>
    </row>
    <row r="3428" spans="1:5">
      <c r="A3428" s="494" t="s">
        <v>5731</v>
      </c>
      <c r="B3428" s="446">
        <v>4.4189999999999996</v>
      </c>
      <c r="E3428" s="450"/>
    </row>
    <row r="3429" spans="1:5">
      <c r="A3429" s="494" t="s">
        <v>5732</v>
      </c>
      <c r="B3429" s="446">
        <v>4.3650000000000002</v>
      </c>
      <c r="E3429" s="450"/>
    </row>
    <row r="3430" spans="1:5">
      <c r="A3430" s="494" t="s">
        <v>5733</v>
      </c>
      <c r="B3430" s="446">
        <v>4.3849999999999998</v>
      </c>
      <c r="E3430" s="450"/>
    </row>
    <row r="3431" spans="1:5">
      <c r="A3431" s="494" t="s">
        <v>5734</v>
      </c>
      <c r="B3431" s="446">
        <v>4.4059999999999997</v>
      </c>
      <c r="E3431" s="450"/>
    </row>
    <row r="3432" spans="1:5">
      <c r="A3432" s="494" t="s">
        <v>5735</v>
      </c>
      <c r="B3432" s="446">
        <v>4.3179999999999996</v>
      </c>
      <c r="E3432" s="450"/>
    </row>
    <row r="3433" spans="1:5">
      <c r="A3433" s="494" t="s">
        <v>5736</v>
      </c>
      <c r="B3433" s="446">
        <v>4.3470000000000004</v>
      </c>
      <c r="E3433" s="450"/>
    </row>
    <row r="3434" spans="1:5">
      <c r="A3434" s="494" t="s">
        <v>5737</v>
      </c>
      <c r="B3434" s="446">
        <v>4.3150000000000004</v>
      </c>
      <c r="E3434" s="450"/>
    </row>
    <row r="3435" spans="1:5">
      <c r="A3435" s="494" t="s">
        <v>5738</v>
      </c>
      <c r="B3435" s="446">
        <v>4.3520000000000003</v>
      </c>
      <c r="E3435" s="450"/>
    </row>
    <row r="3436" spans="1:5">
      <c r="A3436" s="494" t="s">
        <v>5739</v>
      </c>
      <c r="B3436" s="446">
        <v>4.3760000000000003</v>
      </c>
      <c r="E3436" s="450"/>
    </row>
    <row r="3437" spans="1:5">
      <c r="A3437" s="494" t="s">
        <v>5740</v>
      </c>
      <c r="B3437" s="446">
        <v>4.4000000000000004</v>
      </c>
      <c r="E3437" s="450"/>
    </row>
    <row r="3438" spans="1:5">
      <c r="A3438" s="494" t="s">
        <v>5741</v>
      </c>
      <c r="B3438" s="446">
        <v>4.4080000000000004</v>
      </c>
      <c r="E3438" s="450"/>
    </row>
    <row r="3439" spans="1:5">
      <c r="A3439" s="494" t="s">
        <v>5742</v>
      </c>
      <c r="B3439" s="446">
        <v>4.5190000000000001</v>
      </c>
      <c r="E3439" s="450"/>
    </row>
    <row r="3440" spans="1:5">
      <c r="A3440" s="494" t="s">
        <v>5743</v>
      </c>
      <c r="B3440" s="446">
        <v>4.4489999999999998</v>
      </c>
      <c r="E3440" s="450"/>
    </row>
    <row r="3441" spans="1:5">
      <c r="A3441" s="494" t="s">
        <v>5744</v>
      </c>
      <c r="B3441" s="446">
        <v>4.431</v>
      </c>
      <c r="E3441" s="450"/>
    </row>
    <row r="3442" spans="1:5">
      <c r="A3442" s="494" t="s">
        <v>5745</v>
      </c>
      <c r="B3442" s="446">
        <v>4.3840000000000003</v>
      </c>
      <c r="E3442" s="450"/>
    </row>
    <row r="3443" spans="1:5">
      <c r="A3443" s="494" t="s">
        <v>5746</v>
      </c>
      <c r="B3443" s="446">
        <v>4.3140000000000001</v>
      </c>
      <c r="E3443" s="450"/>
    </row>
    <row r="3444" spans="1:5">
      <c r="A3444" s="494" t="s">
        <v>5747</v>
      </c>
      <c r="B3444" s="446">
        <v>4.2480000000000002</v>
      </c>
      <c r="E3444" s="450"/>
    </row>
    <row r="3445" spans="1:5">
      <c r="A3445" s="494" t="s">
        <v>5748</v>
      </c>
      <c r="B3445" s="446">
        <v>4.266</v>
      </c>
      <c r="E3445" s="450"/>
    </row>
    <row r="3446" spans="1:5">
      <c r="A3446" s="494" t="s">
        <v>5749</v>
      </c>
      <c r="B3446" s="446">
        <v>4.1470000000000002</v>
      </c>
      <c r="E3446" s="450"/>
    </row>
    <row r="3447" spans="1:5">
      <c r="A3447" s="494" t="s">
        <v>5750</v>
      </c>
      <c r="B3447" s="446">
        <v>4.16</v>
      </c>
      <c r="E3447" s="450"/>
    </row>
    <row r="3448" spans="1:5">
      <c r="A3448" s="494" t="s">
        <v>5751</v>
      </c>
      <c r="B3448" s="446">
        <v>4.1559999999999997</v>
      </c>
      <c r="E3448" s="450"/>
    </row>
    <row r="3449" spans="1:5">
      <c r="A3449" s="494" t="s">
        <v>5752</v>
      </c>
      <c r="B3449" s="446">
        <v>4.2110000000000003</v>
      </c>
      <c r="E3449" s="450"/>
    </row>
    <row r="3450" spans="1:5">
      <c r="A3450" s="494" t="s">
        <v>5753</v>
      </c>
      <c r="B3450" s="446">
        <v>4.2350000000000003</v>
      </c>
      <c r="E3450" s="450"/>
    </row>
    <row r="3451" spans="1:5">
      <c r="A3451" s="494" t="s">
        <v>5754</v>
      </c>
      <c r="B3451" s="446">
        <v>4.2140000000000004</v>
      </c>
      <c r="E3451" s="450"/>
    </row>
    <row r="3452" spans="1:5">
      <c r="A3452" s="494" t="s">
        <v>5755</v>
      </c>
      <c r="B3452" s="446">
        <v>4.2530000000000001</v>
      </c>
      <c r="E3452" s="450"/>
    </row>
    <row r="3453" spans="1:5">
      <c r="A3453" s="494" t="s">
        <v>5756</v>
      </c>
      <c r="B3453" s="446">
        <v>4.2850000000000001</v>
      </c>
      <c r="E3453" s="450"/>
    </row>
    <row r="3454" spans="1:5">
      <c r="A3454" s="494" t="s">
        <v>5757</v>
      </c>
      <c r="B3454" s="446">
        <v>4.3280000000000003</v>
      </c>
      <c r="E3454" s="450"/>
    </row>
    <row r="3455" spans="1:5">
      <c r="A3455" s="494" t="s">
        <v>5758</v>
      </c>
      <c r="B3455" s="446">
        <v>4.3310000000000004</v>
      </c>
      <c r="E3455" s="450"/>
    </row>
    <row r="3456" spans="1:5">
      <c r="A3456" s="494" t="s">
        <v>5759</v>
      </c>
      <c r="B3456" s="446">
        <v>4.3540000000000001</v>
      </c>
      <c r="E3456" s="450"/>
    </row>
    <row r="3457" spans="1:5">
      <c r="A3457" s="494" t="s">
        <v>5760</v>
      </c>
      <c r="B3457" s="446">
        <v>4.3959999999999999</v>
      </c>
      <c r="E3457" s="450"/>
    </row>
    <row r="3458" spans="1:5">
      <c r="A3458" s="494" t="s">
        <v>5761</v>
      </c>
      <c r="B3458" s="446">
        <v>4.431</v>
      </c>
      <c r="E3458" s="450"/>
    </row>
    <row r="3459" spans="1:5">
      <c r="A3459" s="494" t="s">
        <v>5762</v>
      </c>
      <c r="B3459" s="446">
        <v>4.4779999999999998</v>
      </c>
      <c r="E3459" s="450"/>
    </row>
    <row r="3460" spans="1:5">
      <c r="A3460" s="494" t="s">
        <v>5763</v>
      </c>
      <c r="B3460" s="446">
        <v>4.4450000000000003</v>
      </c>
      <c r="E3460" s="450"/>
    </row>
    <row r="3461" spans="1:5">
      <c r="A3461" s="494" t="s">
        <v>5764</v>
      </c>
      <c r="B3461" s="446">
        <v>4.4729999999999999</v>
      </c>
      <c r="E3461" s="450"/>
    </row>
    <row r="3462" spans="1:5">
      <c r="A3462" s="494" t="s">
        <v>5765</v>
      </c>
      <c r="B3462" s="446">
        <v>4.5229999999999997</v>
      </c>
      <c r="E3462" s="450"/>
    </row>
    <row r="3463" spans="1:5">
      <c r="A3463" s="494" t="s">
        <v>5766</v>
      </c>
      <c r="B3463" s="446">
        <v>4.5069999999999997</v>
      </c>
      <c r="E3463" s="450"/>
    </row>
    <row r="3464" spans="1:5">
      <c r="A3464" s="494" t="s">
        <v>5767</v>
      </c>
      <c r="B3464" s="446">
        <v>4.516</v>
      </c>
      <c r="E3464" s="450"/>
    </row>
    <row r="3465" spans="1:5">
      <c r="A3465" s="494" t="s">
        <v>5768</v>
      </c>
      <c r="B3465" s="446">
        <v>4.4580000000000002</v>
      </c>
      <c r="E3465" s="450"/>
    </row>
    <row r="3466" spans="1:5">
      <c r="A3466" s="494" t="s">
        <v>5769</v>
      </c>
      <c r="B3466" s="446">
        <v>4.5119999999999996</v>
      </c>
      <c r="E3466" s="450"/>
    </row>
    <row r="3467" spans="1:5">
      <c r="A3467" s="494" t="s">
        <v>5770</v>
      </c>
      <c r="B3467" s="446">
        <v>4.5460000000000003</v>
      </c>
      <c r="E3467" s="450"/>
    </row>
    <row r="3468" spans="1:5">
      <c r="A3468" s="494" t="s">
        <v>5771</v>
      </c>
      <c r="B3468" s="446">
        <v>4.5720000000000001</v>
      </c>
      <c r="E3468" s="450"/>
    </row>
    <row r="3469" spans="1:5">
      <c r="A3469" s="494" t="s">
        <v>5772</v>
      </c>
      <c r="B3469" s="446">
        <v>4.5279999999999996</v>
      </c>
      <c r="E3469" s="450"/>
    </row>
    <row r="3470" spans="1:5">
      <c r="A3470" s="494" t="s">
        <v>5773</v>
      </c>
      <c r="B3470" s="446">
        <v>4.5579999999999998</v>
      </c>
      <c r="E3470" s="450"/>
    </row>
    <row r="3471" spans="1:5">
      <c r="A3471" s="494" t="s">
        <v>5774</v>
      </c>
      <c r="B3471" s="446">
        <v>4.6529999999999996</v>
      </c>
      <c r="E3471" s="450"/>
    </row>
    <row r="3472" spans="1:5">
      <c r="A3472" s="494" t="s">
        <v>5775</v>
      </c>
      <c r="B3472" s="446">
        <v>4.593</v>
      </c>
      <c r="E3472" s="450"/>
    </row>
    <row r="3473" spans="1:5">
      <c r="A3473" s="494" t="s">
        <v>5776</v>
      </c>
      <c r="B3473" s="446">
        <v>4.6550000000000002</v>
      </c>
      <c r="E3473" s="450"/>
    </row>
    <row r="3474" spans="1:5">
      <c r="A3474" s="494" t="s">
        <v>5777</v>
      </c>
      <c r="B3474" s="446">
        <v>4.6459999999999999</v>
      </c>
      <c r="E3474" s="450"/>
    </row>
    <row r="3475" spans="1:5">
      <c r="A3475" s="494" t="s">
        <v>5778</v>
      </c>
      <c r="B3475" s="446">
        <v>4.641</v>
      </c>
      <c r="E3475" s="450"/>
    </row>
    <row r="3476" spans="1:5">
      <c r="A3476" s="494" t="s">
        <v>5779</v>
      </c>
      <c r="B3476" s="446">
        <v>4.6820000000000004</v>
      </c>
      <c r="E3476" s="450"/>
    </row>
    <row r="3477" spans="1:5">
      <c r="A3477" s="494" t="s">
        <v>5780</v>
      </c>
      <c r="B3477" s="446">
        <v>4.6360000000000001</v>
      </c>
      <c r="E3477" s="450"/>
    </row>
    <row r="3478" spans="1:5">
      <c r="A3478" s="494" t="s">
        <v>5781</v>
      </c>
      <c r="B3478" s="446">
        <v>4.6289999999999996</v>
      </c>
      <c r="E3478" s="450"/>
    </row>
    <row r="3479" spans="1:5">
      <c r="A3479" s="494" t="s">
        <v>5782</v>
      </c>
      <c r="B3479" s="446">
        <v>4.593</v>
      </c>
      <c r="E3479" s="450"/>
    </row>
    <row r="3480" spans="1:5">
      <c r="A3480" s="494" t="s">
        <v>5783</v>
      </c>
      <c r="B3480" s="446">
        <v>4.6310000000000002</v>
      </c>
      <c r="E3480" s="450"/>
    </row>
    <row r="3481" spans="1:5">
      <c r="A3481" s="494" t="s">
        <v>5784</v>
      </c>
      <c r="B3481" s="446">
        <v>4.6059999999999999</v>
      </c>
      <c r="E3481" s="450"/>
    </row>
    <row r="3482" spans="1:5">
      <c r="A3482" s="494" t="s">
        <v>5785</v>
      </c>
      <c r="B3482" s="446">
        <v>4.6639999999999997</v>
      </c>
      <c r="E3482" s="450"/>
    </row>
    <row r="3483" spans="1:5">
      <c r="A3483" s="494" t="s">
        <v>5786</v>
      </c>
      <c r="B3483" s="446">
        <v>4.6909999999999998</v>
      </c>
      <c r="E3483" s="450"/>
    </row>
    <row r="3484" spans="1:5">
      <c r="A3484" s="494" t="s">
        <v>5787</v>
      </c>
      <c r="B3484" s="446">
        <v>4.6950000000000003</v>
      </c>
      <c r="E3484" s="450"/>
    </row>
    <row r="3485" spans="1:5">
      <c r="A3485" s="494" t="s">
        <v>5788</v>
      </c>
      <c r="B3485" s="446">
        <v>4.7409999999999997</v>
      </c>
      <c r="E3485" s="450"/>
    </row>
    <row r="3486" spans="1:5">
      <c r="A3486" s="494" t="s">
        <v>5789</v>
      </c>
      <c r="B3486" s="446">
        <v>4.7389999999999999</v>
      </c>
      <c r="E3486" s="450"/>
    </row>
    <row r="3487" spans="1:5">
      <c r="A3487" s="494" t="s">
        <v>5790</v>
      </c>
      <c r="B3487" s="446">
        <v>4.7549999999999999</v>
      </c>
      <c r="E3487" s="450"/>
    </row>
    <row r="3488" spans="1:5">
      <c r="A3488" s="494" t="s">
        <v>5791</v>
      </c>
      <c r="B3488" s="446">
        <v>4.7919999999999998</v>
      </c>
      <c r="E3488" s="450"/>
    </row>
    <row r="3489" spans="1:5">
      <c r="A3489" s="494" t="s">
        <v>5792</v>
      </c>
      <c r="B3489" s="446">
        <v>4.8289999999999997</v>
      </c>
      <c r="E3489" s="450"/>
    </row>
    <row r="3490" spans="1:5">
      <c r="A3490" s="494" t="s">
        <v>5793</v>
      </c>
      <c r="B3490" s="446">
        <v>4.8419999999999996</v>
      </c>
      <c r="E3490" s="450"/>
    </row>
    <row r="3491" spans="1:5">
      <c r="A3491" s="494" t="s">
        <v>5794</v>
      </c>
      <c r="B3491" s="446">
        <v>4.7</v>
      </c>
      <c r="E3491" s="450"/>
    </row>
    <row r="3492" spans="1:5">
      <c r="A3492" s="494" t="s">
        <v>5795</v>
      </c>
      <c r="B3492" s="446">
        <v>4.7530000000000001</v>
      </c>
      <c r="E3492" s="450"/>
    </row>
    <row r="3493" spans="1:5">
      <c r="A3493" s="494" t="s">
        <v>5796</v>
      </c>
      <c r="B3493" s="446">
        <v>4.8070000000000004</v>
      </c>
      <c r="E3493" s="450"/>
    </row>
    <row r="3494" spans="1:5">
      <c r="A3494" s="494" t="s">
        <v>5797</v>
      </c>
      <c r="B3494" s="446">
        <v>4.78</v>
      </c>
      <c r="E3494" s="450"/>
    </row>
    <row r="3495" spans="1:5">
      <c r="A3495" s="494" t="s">
        <v>5798</v>
      </c>
      <c r="B3495" s="446">
        <v>4.7750000000000004</v>
      </c>
      <c r="E3495" s="450"/>
    </row>
    <row r="3496" spans="1:5">
      <c r="A3496" s="494" t="s">
        <v>5799</v>
      </c>
      <c r="B3496" s="446">
        <v>4.6050000000000004</v>
      </c>
      <c r="E3496" s="450"/>
    </row>
    <row r="3497" spans="1:5">
      <c r="A3497" s="494" t="s">
        <v>5799</v>
      </c>
      <c r="B3497" s="446">
        <v>4.6050000000000004</v>
      </c>
      <c r="E3497" s="450"/>
    </row>
    <row r="3498" spans="1:5">
      <c r="A3498" s="494" t="s">
        <v>5800</v>
      </c>
      <c r="B3498" s="446">
        <v>4.6689999999999996</v>
      </c>
      <c r="E3498" s="450"/>
    </row>
    <row r="3499" spans="1:5">
      <c r="A3499" s="494" t="s">
        <v>5801</v>
      </c>
      <c r="B3499" s="446">
        <v>4.6950000000000003</v>
      </c>
      <c r="E3499" s="450"/>
    </row>
    <row r="3500" spans="1:5">
      <c r="A3500" s="494" t="s">
        <v>5802</v>
      </c>
      <c r="B3500" s="446">
        <v>4.7750000000000004</v>
      </c>
      <c r="E3500" s="450"/>
    </row>
    <row r="3501" spans="1:5">
      <c r="A3501" s="494" t="s">
        <v>5803</v>
      </c>
      <c r="B3501" s="446">
        <v>4.7939999999999996</v>
      </c>
      <c r="E3501" s="450"/>
    </row>
    <row r="3502" spans="1:5">
      <c r="A3502" s="494" t="s">
        <v>5803</v>
      </c>
      <c r="B3502" s="446">
        <v>4.7939999999999996</v>
      </c>
      <c r="E3502" s="450"/>
    </row>
    <row r="3503" spans="1:5">
      <c r="A3503" s="494" t="s">
        <v>5804</v>
      </c>
      <c r="B3503" s="446">
        <v>4.8419999999999996</v>
      </c>
      <c r="E3503" s="450"/>
    </row>
    <row r="3504" spans="1:5">
      <c r="A3504" s="494" t="s">
        <v>1792</v>
      </c>
      <c r="B3504" s="446">
        <v>4.8029999999999999</v>
      </c>
      <c r="E3504" s="450"/>
    </row>
    <row r="3505" spans="1:5">
      <c r="A3505" s="494" t="s">
        <v>5805</v>
      </c>
      <c r="B3505" s="446">
        <v>4.8049999999999997</v>
      </c>
      <c r="E3505" s="450"/>
    </row>
    <row r="3506" spans="1:5">
      <c r="A3506" s="494" t="s">
        <v>5806</v>
      </c>
      <c r="B3506" s="446">
        <v>4.8819999999999997</v>
      </c>
      <c r="E3506" s="450"/>
    </row>
    <row r="3507" spans="1:5">
      <c r="A3507" s="494" t="s">
        <v>5807</v>
      </c>
      <c r="B3507" s="446">
        <v>4.9509999999999996</v>
      </c>
      <c r="E3507" s="450"/>
    </row>
    <row r="3508" spans="1:5">
      <c r="A3508" s="494" t="s">
        <v>5808</v>
      </c>
      <c r="B3508" s="446">
        <v>4.976</v>
      </c>
      <c r="E3508" s="450"/>
    </row>
    <row r="3509" spans="1:5">
      <c r="A3509" s="494" t="s">
        <v>1794</v>
      </c>
      <c r="B3509" s="446">
        <v>4.9409999999999998</v>
      </c>
      <c r="E3509" s="450"/>
    </row>
    <row r="3510" spans="1:5">
      <c r="A3510" s="494" t="s">
        <v>5809</v>
      </c>
      <c r="B3510" s="446">
        <v>4.9029999999999996</v>
      </c>
      <c r="E3510" s="450"/>
    </row>
    <row r="3511" spans="1:5">
      <c r="A3511" s="494" t="s">
        <v>5810</v>
      </c>
      <c r="B3511" s="446">
        <v>4.8970000000000002</v>
      </c>
      <c r="E3511" s="450"/>
    </row>
    <row r="3512" spans="1:5">
      <c r="A3512" s="494" t="s">
        <v>5811</v>
      </c>
      <c r="B3512" s="446">
        <v>4.9550000000000001</v>
      </c>
      <c r="E3512" s="450"/>
    </row>
    <row r="3513" spans="1:5">
      <c r="A3513" s="494" t="s">
        <v>5812</v>
      </c>
      <c r="B3513" s="446">
        <v>4.968</v>
      </c>
      <c r="E3513" s="450"/>
    </row>
    <row r="3514" spans="1:5">
      <c r="A3514" s="494" t="s">
        <v>5813</v>
      </c>
      <c r="B3514" s="446">
        <v>5.024</v>
      </c>
      <c r="E3514" s="450"/>
    </row>
    <row r="3515" spans="1:5">
      <c r="A3515" s="494" t="s">
        <v>5814</v>
      </c>
      <c r="B3515" s="446">
        <v>5.08</v>
      </c>
      <c r="E3515" s="450"/>
    </row>
    <row r="3516" spans="1:5">
      <c r="A3516" s="494" t="s">
        <v>5815</v>
      </c>
      <c r="B3516" s="446">
        <v>5.1749999999999998</v>
      </c>
      <c r="E3516" s="450"/>
    </row>
    <row r="3517" spans="1:5">
      <c r="A3517" s="494" t="s">
        <v>5816</v>
      </c>
      <c r="B3517" s="446">
        <v>5.2030000000000003</v>
      </c>
      <c r="E3517" s="450"/>
    </row>
    <row r="3518" spans="1:5">
      <c r="A3518" s="494" t="s">
        <v>5817</v>
      </c>
      <c r="B3518" s="446">
        <v>5.1929999999999996</v>
      </c>
      <c r="E3518" s="450"/>
    </row>
    <row r="3519" spans="1:5">
      <c r="A3519" s="494" t="s">
        <v>5818</v>
      </c>
      <c r="B3519" s="446">
        <v>5.2409999999999997</v>
      </c>
      <c r="E3519" s="450"/>
    </row>
    <row r="3520" spans="1:5">
      <c r="A3520" s="494" t="s">
        <v>5819</v>
      </c>
      <c r="B3520" s="446">
        <v>5.1289999999999996</v>
      </c>
      <c r="E3520" s="450"/>
    </row>
    <row r="3521" spans="1:5">
      <c r="A3521" s="494" t="s">
        <v>5820</v>
      </c>
      <c r="B3521" s="446">
        <v>5.2370000000000001</v>
      </c>
      <c r="E3521" s="450"/>
    </row>
    <row r="3522" spans="1:5">
      <c r="A3522" s="494" t="s">
        <v>5821</v>
      </c>
      <c r="B3522" s="446">
        <v>5.16</v>
      </c>
      <c r="E3522" s="450"/>
    </row>
    <row r="3523" spans="1:5">
      <c r="A3523" s="494" t="s">
        <v>5822</v>
      </c>
      <c r="B3523" s="446">
        <v>5.0309999999999997</v>
      </c>
      <c r="E3523" s="450"/>
    </row>
    <row r="3524" spans="1:5">
      <c r="A3524" s="494" t="s">
        <v>5823</v>
      </c>
      <c r="B3524" s="446">
        <v>5.1420000000000003</v>
      </c>
      <c r="E3524" s="450"/>
    </row>
    <row r="3525" spans="1:5">
      <c r="A3525" s="494" t="s">
        <v>5824</v>
      </c>
      <c r="B3525" s="446">
        <v>5.1470000000000002</v>
      </c>
      <c r="E3525" s="450"/>
    </row>
    <row r="3526" spans="1:5">
      <c r="A3526" s="494" t="s">
        <v>5825</v>
      </c>
      <c r="B3526" s="446">
        <v>5.1360000000000001</v>
      </c>
      <c r="E3526" s="450"/>
    </row>
    <row r="3527" spans="1:5">
      <c r="A3527" s="494" t="s">
        <v>5826</v>
      </c>
      <c r="B3527" s="446">
        <v>5.0880000000000001</v>
      </c>
      <c r="E3527" s="450"/>
    </row>
    <row r="3528" spans="1:5">
      <c r="A3528" s="494" t="s">
        <v>5827</v>
      </c>
      <c r="B3528" s="446">
        <v>5.0389999999999997</v>
      </c>
      <c r="E3528" s="450"/>
    </row>
    <row r="3529" spans="1:5">
      <c r="A3529" s="494" t="s">
        <v>5828</v>
      </c>
      <c r="B3529" s="446">
        <v>5.069</v>
      </c>
      <c r="E3529" s="450"/>
    </row>
    <row r="3530" spans="1:5">
      <c r="A3530" s="494" t="s">
        <v>5829</v>
      </c>
      <c r="B3530" s="446">
        <v>5.1420000000000003</v>
      </c>
      <c r="E3530" s="450"/>
    </row>
    <row r="3531" spans="1:5">
      <c r="A3531" s="494" t="s">
        <v>5830</v>
      </c>
      <c r="B3531" s="446">
        <v>5.1429999999999998</v>
      </c>
      <c r="E3531" s="450"/>
    </row>
    <row r="3532" spans="1:5">
      <c r="A3532" s="494" t="s">
        <v>5831</v>
      </c>
      <c r="B3532" s="446">
        <v>4.9850000000000003</v>
      </c>
      <c r="E3532" s="450"/>
    </row>
    <row r="3533" spans="1:5">
      <c r="A3533" s="494" t="s">
        <v>5832</v>
      </c>
      <c r="B3533" s="446">
        <v>5.0039999999999996</v>
      </c>
      <c r="E3533" s="450"/>
    </row>
    <row r="3534" spans="1:5">
      <c r="A3534" s="494" t="s">
        <v>5833</v>
      </c>
      <c r="B3534" s="446">
        <v>5.0739999999999998</v>
      </c>
      <c r="E3534" s="450"/>
    </row>
    <row r="3535" spans="1:5">
      <c r="A3535" s="494" t="s">
        <v>5834</v>
      </c>
      <c r="B3535" s="446">
        <v>5.09</v>
      </c>
      <c r="E3535" s="450"/>
    </row>
    <row r="3536" spans="1:5">
      <c r="A3536" s="494" t="s">
        <v>5835</v>
      </c>
      <c r="B3536" s="446">
        <v>5.1130000000000004</v>
      </c>
      <c r="E3536" s="450"/>
    </row>
    <row r="3537" spans="1:5">
      <c r="A3537" s="494" t="s">
        <v>5836</v>
      </c>
      <c r="B3537" s="446">
        <v>5.2210000000000001</v>
      </c>
      <c r="E3537" s="450"/>
    </row>
    <row r="3538" spans="1:5">
      <c r="A3538" s="494" t="s">
        <v>5837</v>
      </c>
      <c r="B3538" s="446">
        <v>5.274</v>
      </c>
      <c r="E3538" s="450"/>
    </row>
    <row r="3539" spans="1:5">
      <c r="A3539" s="494" t="s">
        <v>5838</v>
      </c>
      <c r="B3539" s="446">
        <v>5.3410000000000002</v>
      </c>
      <c r="E3539" s="450"/>
    </row>
    <row r="3540" spans="1:5">
      <c r="A3540" s="494" t="s">
        <v>5839</v>
      </c>
      <c r="B3540" s="446">
        <v>5.2939999999999996</v>
      </c>
      <c r="E3540" s="450"/>
    </row>
    <row r="3541" spans="1:5">
      <c r="A3541" s="494" t="s">
        <v>5840</v>
      </c>
      <c r="B3541" s="446">
        <v>5.2519999999999998</v>
      </c>
      <c r="E3541" s="450"/>
    </row>
    <row r="3542" spans="1:5">
      <c r="A3542" s="494" t="s">
        <v>5841</v>
      </c>
      <c r="B3542" s="446">
        <v>5.266</v>
      </c>
      <c r="E3542" s="450"/>
    </row>
    <row r="3543" spans="1:5">
      <c r="A3543" s="494" t="s">
        <v>5842</v>
      </c>
      <c r="B3543" s="446">
        <v>5.2629999999999999</v>
      </c>
      <c r="E3543" s="450"/>
    </row>
    <row r="3544" spans="1:5">
      <c r="A3544" s="494" t="s">
        <v>5843</v>
      </c>
      <c r="B3544" s="446">
        <v>5.4020000000000001</v>
      </c>
      <c r="E3544" s="450"/>
    </row>
    <row r="3545" spans="1:5">
      <c r="A3545" s="494" t="s">
        <v>5844</v>
      </c>
      <c r="B3545" s="446">
        <v>5.4530000000000003</v>
      </c>
      <c r="E3545" s="450"/>
    </row>
    <row r="3546" spans="1:5">
      <c r="A3546" s="494" t="s">
        <v>5845</v>
      </c>
      <c r="B3546" s="446">
        <v>5.4870000000000001</v>
      </c>
      <c r="E3546" s="450"/>
    </row>
    <row r="3547" spans="1:5">
      <c r="A3547" s="494" t="s">
        <v>5846</v>
      </c>
      <c r="B3547" s="446">
        <v>5.5170000000000003</v>
      </c>
      <c r="E3547" s="450"/>
    </row>
    <row r="3548" spans="1:5">
      <c r="A3548" s="494" t="s">
        <v>5847</v>
      </c>
      <c r="B3548" s="446">
        <v>5.532</v>
      </c>
      <c r="E3548" s="450"/>
    </row>
    <row r="3549" spans="1:5">
      <c r="A3549" s="494" t="s">
        <v>5848</v>
      </c>
      <c r="B3549" s="446">
        <v>5.5279999999999996</v>
      </c>
      <c r="E3549" s="450"/>
    </row>
    <row r="3550" spans="1:5">
      <c r="A3550" s="494" t="s">
        <v>5849</v>
      </c>
      <c r="B3550" s="446">
        <v>5.4640000000000004</v>
      </c>
      <c r="E3550" s="450"/>
    </row>
    <row r="3551" spans="1:5">
      <c r="A3551" s="494" t="s">
        <v>5850</v>
      </c>
      <c r="B3551" s="446">
        <v>5.46</v>
      </c>
      <c r="E3551" s="450"/>
    </row>
    <row r="3552" spans="1:5">
      <c r="A3552" s="494" t="s">
        <v>5851</v>
      </c>
      <c r="B3552" s="446">
        <v>5.3739999999999997</v>
      </c>
      <c r="E3552" s="450"/>
    </row>
    <row r="3553" spans="1:5">
      <c r="A3553" s="494" t="s">
        <v>5852</v>
      </c>
      <c r="B3553" s="446">
        <v>5.3840000000000003</v>
      </c>
      <c r="E3553" s="450"/>
    </row>
    <row r="3554" spans="1:5">
      <c r="A3554" s="494" t="s">
        <v>5853</v>
      </c>
      <c r="B3554" s="446">
        <v>5.2210000000000001</v>
      </c>
      <c r="E3554" s="450"/>
    </row>
    <row r="3555" spans="1:5">
      <c r="A3555" s="494" t="s">
        <v>5854</v>
      </c>
      <c r="B3555" s="446">
        <v>5.2240000000000002</v>
      </c>
      <c r="E3555" s="450"/>
    </row>
    <row r="3556" spans="1:5">
      <c r="A3556" s="494" t="s">
        <v>5855</v>
      </c>
      <c r="B3556" s="446">
        <v>5.1269999999999998</v>
      </c>
      <c r="E3556" s="450"/>
    </row>
    <row r="3557" spans="1:5">
      <c r="A3557" s="494" t="s">
        <v>5856</v>
      </c>
      <c r="B3557" s="446">
        <v>5.0389999999999997</v>
      </c>
      <c r="E3557" s="450"/>
    </row>
    <row r="3558" spans="1:5">
      <c r="A3558" s="494" t="s">
        <v>5857</v>
      </c>
      <c r="B3558" s="446">
        <v>5.085</v>
      </c>
      <c r="E3558" s="450"/>
    </row>
    <row r="3559" spans="1:5">
      <c r="A3559" s="494" t="s">
        <v>5858</v>
      </c>
      <c r="B3559" s="446">
        <v>4.9800000000000004</v>
      </c>
      <c r="E3559" s="450"/>
    </row>
    <row r="3560" spans="1:5">
      <c r="A3560" s="494" t="s">
        <v>5859</v>
      </c>
      <c r="B3560" s="446">
        <v>4.9809999999999999</v>
      </c>
      <c r="E3560" s="450"/>
    </row>
    <row r="3561" spans="1:5">
      <c r="A3561" s="494" t="s">
        <v>5860</v>
      </c>
      <c r="B3561" s="446">
        <v>4.9530000000000003</v>
      </c>
      <c r="E3561" s="450"/>
    </row>
    <row r="3562" spans="1:5">
      <c r="A3562" s="494" t="s">
        <v>5861</v>
      </c>
      <c r="B3562" s="446">
        <v>4.9690000000000003</v>
      </c>
      <c r="E3562" s="450"/>
    </row>
    <row r="3563" spans="1:5">
      <c r="A3563" s="494" t="s">
        <v>5862</v>
      </c>
      <c r="B3563" s="446">
        <v>4.9640000000000004</v>
      </c>
      <c r="E3563" s="450"/>
    </row>
    <row r="3564" spans="1:5">
      <c r="A3564" s="494" t="s">
        <v>5863</v>
      </c>
      <c r="B3564" s="446">
        <v>4.9000000000000004</v>
      </c>
      <c r="E3564" s="450"/>
    </row>
    <row r="3565" spans="1:5">
      <c r="A3565" s="494" t="s">
        <v>5864</v>
      </c>
      <c r="B3565" s="446">
        <v>5.1050000000000004</v>
      </c>
      <c r="E3565" s="450"/>
    </row>
    <row r="3566" spans="1:5">
      <c r="A3566" s="494" t="s">
        <v>5865</v>
      </c>
      <c r="B3566" s="446">
        <v>5.181</v>
      </c>
      <c r="E3566" s="450"/>
    </row>
    <row r="3567" spans="1:5">
      <c r="A3567" s="494" t="s">
        <v>5866</v>
      </c>
      <c r="B3567" s="446">
        <v>5.1779999999999999</v>
      </c>
      <c r="E3567" s="450"/>
    </row>
    <row r="3568" spans="1:5">
      <c r="A3568" s="494" t="s">
        <v>5867</v>
      </c>
      <c r="B3568" s="446">
        <v>5.0960000000000001</v>
      </c>
      <c r="E3568" s="450"/>
    </row>
    <row r="3569" spans="1:5">
      <c r="A3569" s="494" t="s">
        <v>5868</v>
      </c>
      <c r="B3569" s="446">
        <v>5.1050000000000004</v>
      </c>
      <c r="E3569" s="450"/>
    </row>
    <row r="3570" spans="1:5">
      <c r="A3570" s="494" t="s">
        <v>5869</v>
      </c>
      <c r="B3570" s="446">
        <v>5.1749999999999998</v>
      </c>
      <c r="E3570" s="450"/>
    </row>
    <row r="3571" spans="1:5">
      <c r="A3571" s="494" t="s">
        <v>5870</v>
      </c>
      <c r="B3571" s="446">
        <v>5.1050000000000004</v>
      </c>
      <c r="E3571" s="450"/>
    </row>
    <row r="3572" spans="1:5">
      <c r="A3572" s="494" t="s">
        <v>5871</v>
      </c>
      <c r="B3572" s="446">
        <v>5.17</v>
      </c>
      <c r="E3572" s="450"/>
    </row>
    <row r="3573" spans="1:5">
      <c r="A3573" s="494" t="s">
        <v>5872</v>
      </c>
      <c r="B3573" s="446">
        <v>5.1829999999999998</v>
      </c>
      <c r="E3573" s="450"/>
    </row>
    <row r="3574" spans="1:5">
      <c r="A3574" s="494" t="s">
        <v>5873</v>
      </c>
      <c r="B3574" s="446">
        <v>5.1929999999999996</v>
      </c>
      <c r="E3574" s="450"/>
    </row>
    <row r="3575" spans="1:5">
      <c r="A3575" s="494" t="s">
        <v>5874</v>
      </c>
      <c r="B3575" s="446">
        <v>5.2320000000000002</v>
      </c>
      <c r="E3575" s="450"/>
    </row>
    <row r="3576" spans="1:5">
      <c r="A3576" s="494" t="s">
        <v>5875</v>
      </c>
      <c r="B3576" s="446">
        <v>5.2949999999999999</v>
      </c>
      <c r="E3576" s="450"/>
    </row>
    <row r="3577" spans="1:5">
      <c r="A3577" s="494" t="s">
        <v>5876</v>
      </c>
      <c r="B3577" s="446">
        <v>5.3940000000000001</v>
      </c>
      <c r="E3577" s="450"/>
    </row>
    <row r="3578" spans="1:5">
      <c r="A3578" s="494" t="s">
        <v>5877</v>
      </c>
      <c r="B3578" s="446">
        <v>5.31</v>
      </c>
      <c r="E3578" s="450"/>
    </row>
    <row r="3579" spans="1:5">
      <c r="A3579" s="494" t="s">
        <v>5878</v>
      </c>
      <c r="B3579" s="446">
        <v>5.34</v>
      </c>
      <c r="E3579" s="450"/>
    </row>
    <row r="3580" spans="1:5">
      <c r="A3580" s="494" t="s">
        <v>5879</v>
      </c>
      <c r="B3580" s="446">
        <v>5.3250000000000002</v>
      </c>
      <c r="E3580" s="450"/>
    </row>
    <row r="3581" spans="1:5">
      <c r="A3581" s="494" t="s">
        <v>5880</v>
      </c>
      <c r="B3581" s="446">
        <v>5.2030000000000003</v>
      </c>
      <c r="E3581" s="450"/>
    </row>
    <row r="3582" spans="1:5">
      <c r="A3582" s="494" t="s">
        <v>5881</v>
      </c>
      <c r="B3582" s="446">
        <v>5.2569999999999997</v>
      </c>
      <c r="E3582" s="450"/>
    </row>
    <row r="3583" spans="1:5">
      <c r="A3583" s="494" t="s">
        <v>5882</v>
      </c>
      <c r="B3583" s="446">
        <v>5.2709999999999999</v>
      </c>
      <c r="E3583" s="450"/>
    </row>
    <row r="3584" spans="1:5">
      <c r="A3584" s="494" t="s">
        <v>5883</v>
      </c>
      <c r="B3584" s="446">
        <v>5.431</v>
      </c>
      <c r="E3584" s="450"/>
    </row>
    <row r="3585" spans="1:5">
      <c r="A3585" s="494" t="s">
        <v>5884</v>
      </c>
      <c r="B3585" s="446">
        <v>5.4359999999999999</v>
      </c>
      <c r="E3585" s="450"/>
    </row>
    <row r="3586" spans="1:5">
      <c r="A3586" s="494" t="s">
        <v>5885</v>
      </c>
      <c r="B3586" s="446">
        <v>5.3739999999999997</v>
      </c>
      <c r="E3586" s="450"/>
    </row>
    <row r="3587" spans="1:5">
      <c r="A3587" s="494" t="s">
        <v>5886</v>
      </c>
      <c r="B3587" s="446">
        <v>5.3869999999999996</v>
      </c>
      <c r="E3587" s="450"/>
    </row>
    <row r="3588" spans="1:5">
      <c r="A3588" s="494" t="s">
        <v>5887</v>
      </c>
      <c r="B3588" s="446">
        <v>5.4409999999999998</v>
      </c>
      <c r="E3588" s="450"/>
    </row>
    <row r="3589" spans="1:5">
      <c r="A3589" s="494" t="s">
        <v>5888</v>
      </c>
      <c r="B3589" s="446">
        <v>5.4989999999999997</v>
      </c>
      <c r="E3589" s="450"/>
    </row>
    <row r="3590" spans="1:5">
      <c r="A3590" s="494" t="s">
        <v>5889</v>
      </c>
      <c r="B3590" s="446">
        <v>5.4269999999999996</v>
      </c>
      <c r="E3590" s="450"/>
    </row>
    <row r="3591" spans="1:5">
      <c r="A3591" s="494" t="s">
        <v>5890</v>
      </c>
      <c r="B3591" s="446">
        <v>5.4509999999999996</v>
      </c>
      <c r="E3591" s="450"/>
    </row>
    <row r="3592" spans="1:5">
      <c r="A3592" s="494" t="s">
        <v>5891</v>
      </c>
      <c r="B3592" s="446">
        <v>5.5490000000000004</v>
      </c>
      <c r="E3592" s="450"/>
    </row>
    <row r="3593" spans="1:5">
      <c r="A3593" s="494" t="s">
        <v>5892</v>
      </c>
      <c r="B3593" s="446">
        <v>5.46</v>
      </c>
      <c r="E3593" s="450"/>
    </row>
    <row r="3594" spans="1:5">
      <c r="A3594" s="494" t="s">
        <v>5893</v>
      </c>
      <c r="B3594" s="446">
        <v>5.4409999999999998</v>
      </c>
      <c r="E3594" s="450"/>
    </row>
    <row r="3595" spans="1:5">
      <c r="A3595" s="494" t="s">
        <v>5894</v>
      </c>
      <c r="B3595" s="446">
        <v>5.5750000000000002</v>
      </c>
      <c r="E3595" s="450"/>
    </row>
    <row r="3596" spans="1:5">
      <c r="A3596" s="494" t="s">
        <v>5895</v>
      </c>
      <c r="B3596" s="446">
        <v>5.6479999999999997</v>
      </c>
      <c r="E3596" s="450"/>
    </row>
    <row r="3597" spans="1:5">
      <c r="A3597" s="494" t="s">
        <v>5896</v>
      </c>
      <c r="B3597" s="446">
        <v>5.5279999999999996</v>
      </c>
      <c r="E3597" s="450"/>
    </row>
    <row r="3598" spans="1:5">
      <c r="A3598" s="494" t="s">
        <v>5897</v>
      </c>
      <c r="B3598" s="446">
        <v>5.4450000000000003</v>
      </c>
      <c r="E3598" s="450"/>
    </row>
    <row r="3599" spans="1:5">
      <c r="A3599" s="494" t="s">
        <v>5898</v>
      </c>
      <c r="B3599" s="446">
        <v>5.4329999999999998</v>
      </c>
      <c r="E3599" s="450"/>
    </row>
    <row r="3600" spans="1:5">
      <c r="A3600" s="494" t="s">
        <v>5899</v>
      </c>
      <c r="B3600" s="446">
        <v>5.4969999999999999</v>
      </c>
      <c r="E3600" s="450"/>
    </row>
    <row r="3601" spans="1:5">
      <c r="A3601" s="494" t="s">
        <v>5900</v>
      </c>
      <c r="B3601" s="446">
        <v>5.5259999999999998</v>
      </c>
      <c r="E3601" s="450"/>
    </row>
    <row r="3602" spans="1:5">
      <c r="A3602" s="494" t="s">
        <v>5901</v>
      </c>
      <c r="B3602" s="446">
        <v>5.6260000000000003</v>
      </c>
      <c r="E3602" s="450"/>
    </row>
    <row r="3603" spans="1:5">
      <c r="A3603" s="494" t="s">
        <v>5902</v>
      </c>
      <c r="B3603" s="446">
        <v>5.5570000000000004</v>
      </c>
      <c r="E3603" s="450"/>
    </row>
    <row r="3604" spans="1:5">
      <c r="A3604" s="494" t="s">
        <v>5903</v>
      </c>
      <c r="B3604" s="446">
        <v>5.6989999999999998</v>
      </c>
      <c r="E3604" s="450"/>
    </row>
    <row r="3605" spans="1:5">
      <c r="A3605" s="494" t="s">
        <v>5904</v>
      </c>
      <c r="B3605" s="446">
        <v>5.5640000000000001</v>
      </c>
      <c r="E3605" s="450"/>
    </row>
    <row r="3606" spans="1:5">
      <c r="A3606" s="494" t="s">
        <v>5905</v>
      </c>
      <c r="B3606" s="446">
        <v>5.6020000000000003</v>
      </c>
      <c r="E3606" s="450"/>
    </row>
    <row r="3607" spans="1:5">
      <c r="A3607" s="494" t="s">
        <v>5906</v>
      </c>
      <c r="B3607" s="446">
        <v>5.76</v>
      </c>
      <c r="E3607" s="450"/>
    </row>
    <row r="3608" spans="1:5">
      <c r="A3608" s="494" t="s">
        <v>5907</v>
      </c>
      <c r="B3608" s="446">
        <v>5.8380000000000001</v>
      </c>
      <c r="E3608" s="450"/>
    </row>
    <row r="3609" spans="1:5">
      <c r="A3609" s="494" t="s">
        <v>5908</v>
      </c>
      <c r="B3609" s="446">
        <v>5.9859999999999998</v>
      </c>
      <c r="E3609" s="450"/>
    </row>
    <row r="3610" spans="1:5">
      <c r="A3610" s="494" t="s">
        <v>5909</v>
      </c>
      <c r="B3610" s="446">
        <v>5.9340000000000002</v>
      </c>
      <c r="E3610" s="450"/>
    </row>
    <row r="3611" spans="1:5">
      <c r="A3611" s="494" t="s">
        <v>5910</v>
      </c>
      <c r="B3611" s="446">
        <v>5.7560000000000002</v>
      </c>
      <c r="E3611" s="450"/>
    </row>
    <row r="3612" spans="1:5">
      <c r="A3612" s="494" t="s">
        <v>5911</v>
      </c>
      <c r="B3612" s="446">
        <v>5.7750000000000004</v>
      </c>
      <c r="E3612" s="450"/>
    </row>
    <row r="3613" spans="1:5">
      <c r="A3613" s="494" t="s">
        <v>5912</v>
      </c>
      <c r="B3613" s="446">
        <v>5.8609999999999998</v>
      </c>
      <c r="E3613" s="450"/>
    </row>
    <row r="3614" spans="1:5">
      <c r="A3614" s="494" t="s">
        <v>5913</v>
      </c>
      <c r="B3614" s="446">
        <v>5.7279999999999998</v>
      </c>
      <c r="E3614" s="450"/>
    </row>
    <row r="3615" spans="1:5">
      <c r="A3615" s="494" t="s">
        <v>5914</v>
      </c>
      <c r="B3615" s="446">
        <v>5.6719999999999997</v>
      </c>
      <c r="E3615" s="450"/>
    </row>
    <row r="3616" spans="1:5">
      <c r="A3616" s="494" t="s">
        <v>5915</v>
      </c>
      <c r="B3616" s="446">
        <v>5.6740000000000004</v>
      </c>
      <c r="E3616" s="450"/>
    </row>
    <row r="3617" spans="1:5">
      <c r="A3617" s="494" t="s">
        <v>5916</v>
      </c>
      <c r="B3617" s="446">
        <v>5.6909999999999998</v>
      </c>
      <c r="E3617" s="450"/>
    </row>
    <row r="3618" spans="1:5">
      <c r="A3618" s="494" t="s">
        <v>5917</v>
      </c>
      <c r="B3618" s="446">
        <v>5.758</v>
      </c>
      <c r="E3618" s="450"/>
    </row>
    <row r="3619" spans="1:5">
      <c r="A3619" s="494" t="s">
        <v>5918</v>
      </c>
      <c r="B3619" s="446">
        <v>5.7469999999999999</v>
      </c>
      <c r="E3619" s="450"/>
    </row>
    <row r="3620" spans="1:5">
      <c r="A3620" s="494" t="s">
        <v>5919</v>
      </c>
      <c r="B3620" s="446">
        <v>5.6059999999999999</v>
      </c>
      <c r="E3620" s="450"/>
    </row>
    <row r="3621" spans="1:5">
      <c r="A3621" s="494" t="s">
        <v>5920</v>
      </c>
      <c r="B3621" s="446">
        <v>5.5949999999999998</v>
      </c>
      <c r="E3621" s="450"/>
    </row>
    <row r="3622" spans="1:5">
      <c r="A3622" s="494" t="s">
        <v>5921</v>
      </c>
      <c r="B3622" s="446">
        <v>5.5419999999999998</v>
      </c>
      <c r="E3622" s="450"/>
    </row>
    <row r="3623" spans="1:5">
      <c r="A3623" s="494" t="s">
        <v>5922</v>
      </c>
      <c r="B3623" s="446">
        <v>5.5590000000000002</v>
      </c>
      <c r="E3623" s="450"/>
    </row>
    <row r="3624" spans="1:5">
      <c r="A3624" s="494" t="s">
        <v>5923</v>
      </c>
      <c r="B3624" s="446">
        <v>5.6539999999999999</v>
      </c>
      <c r="E3624" s="450"/>
    </row>
    <row r="3625" spans="1:5">
      <c r="A3625" s="494" t="s">
        <v>5924</v>
      </c>
      <c r="B3625" s="446">
        <v>5.726</v>
      </c>
      <c r="E3625" s="450"/>
    </row>
    <row r="3626" spans="1:5">
      <c r="A3626" s="494" t="s">
        <v>5925</v>
      </c>
      <c r="B3626" s="446">
        <v>5.7670000000000003</v>
      </c>
      <c r="E3626" s="450"/>
    </row>
    <row r="3627" spans="1:5">
      <c r="A3627" s="494" t="s">
        <v>5926</v>
      </c>
      <c r="B3627" s="446">
        <v>5.6669999999999998</v>
      </c>
      <c r="E3627" s="450"/>
    </row>
    <row r="3628" spans="1:5">
      <c r="A3628" s="494" t="s">
        <v>5927</v>
      </c>
      <c r="B3628" s="446">
        <v>5.6680000000000001</v>
      </c>
      <c r="E3628" s="450"/>
    </row>
    <row r="3629" spans="1:5">
      <c r="A3629" s="494" t="s">
        <v>5928</v>
      </c>
      <c r="B3629" s="446">
        <v>5.6630000000000003</v>
      </c>
      <c r="E3629" s="450"/>
    </row>
    <row r="3630" spans="1:5">
      <c r="A3630" s="494" t="s">
        <v>5929</v>
      </c>
      <c r="B3630" s="446">
        <v>5.73</v>
      </c>
      <c r="E3630" s="450"/>
    </row>
    <row r="3631" spans="1:5">
      <c r="A3631" s="494" t="s">
        <v>5930</v>
      </c>
      <c r="B3631" s="446">
        <v>5.81</v>
      </c>
      <c r="E3631" s="450"/>
    </row>
    <row r="3632" spans="1:5">
      <c r="A3632" s="494" t="s">
        <v>5931</v>
      </c>
      <c r="B3632" s="446">
        <v>5.7960000000000003</v>
      </c>
      <c r="E3632" s="450"/>
    </row>
    <row r="3633" spans="1:5">
      <c r="A3633" s="494" t="s">
        <v>5932</v>
      </c>
      <c r="B3633" s="446">
        <v>5.7489999999999997</v>
      </c>
      <c r="E3633" s="450"/>
    </row>
    <row r="3634" spans="1:5">
      <c r="A3634" s="494" t="s">
        <v>5933</v>
      </c>
      <c r="B3634" s="446">
        <v>5.6589999999999998</v>
      </c>
      <c r="E3634" s="450"/>
    </row>
    <row r="3635" spans="1:5">
      <c r="A3635" s="494" t="s">
        <v>5934</v>
      </c>
      <c r="B3635" s="446">
        <v>5.75</v>
      </c>
      <c r="E3635" s="450"/>
    </row>
    <row r="3636" spans="1:5">
      <c r="A3636" s="494" t="s">
        <v>5935</v>
      </c>
      <c r="B3636" s="446">
        <v>5.7519999999999998</v>
      </c>
      <c r="E3636" s="450"/>
    </row>
    <row r="3637" spans="1:5">
      <c r="A3637" s="494" t="s">
        <v>5936</v>
      </c>
      <c r="B3637" s="446">
        <v>5.6879999999999997</v>
      </c>
      <c r="E3637" s="450"/>
    </row>
    <row r="3638" spans="1:5">
      <c r="A3638" s="494" t="s">
        <v>5937</v>
      </c>
      <c r="B3638" s="446">
        <v>5.7519999999999998</v>
      </c>
      <c r="E3638" s="450"/>
    </row>
    <row r="3639" spans="1:5">
      <c r="A3639" s="494" t="s">
        <v>5938</v>
      </c>
      <c r="B3639" s="446">
        <v>5.66</v>
      </c>
      <c r="E3639" s="450"/>
    </row>
    <row r="3640" spans="1:5">
      <c r="A3640" s="494" t="s">
        <v>5939</v>
      </c>
      <c r="B3640" s="446">
        <v>5.7679999999999998</v>
      </c>
      <c r="E3640" s="450"/>
    </row>
    <row r="3641" spans="1:5">
      <c r="A3641" s="494" t="s">
        <v>5940</v>
      </c>
      <c r="B3641" s="446">
        <v>5.7839999999999998</v>
      </c>
      <c r="E3641" s="450"/>
    </row>
    <row r="3642" spans="1:5">
      <c r="A3642" s="494" t="s">
        <v>5941</v>
      </c>
      <c r="B3642" s="446">
        <v>5.75</v>
      </c>
      <c r="E3642" s="450"/>
    </row>
    <row r="3643" spans="1:5">
      <c r="A3643" s="494" t="s">
        <v>5942</v>
      </c>
      <c r="B3643" s="446">
        <v>5.8419999999999996</v>
      </c>
      <c r="E3643" s="450"/>
    </row>
    <row r="3644" spans="1:5">
      <c r="A3644" s="494" t="s">
        <v>5943</v>
      </c>
      <c r="B3644" s="446">
        <v>5.8739999999999997</v>
      </c>
      <c r="E3644" s="450"/>
    </row>
    <row r="3645" spans="1:5">
      <c r="A3645" s="494" t="s">
        <v>5944</v>
      </c>
      <c r="B3645" s="446">
        <v>5.9029999999999996</v>
      </c>
      <c r="E3645" s="450"/>
    </row>
    <row r="3646" spans="1:5">
      <c r="A3646" s="494" t="s">
        <v>5945</v>
      </c>
      <c r="B3646" s="446">
        <v>5.9509999999999996</v>
      </c>
      <c r="E3646" s="450"/>
    </row>
    <row r="3647" spans="1:5">
      <c r="A3647" s="494" t="s">
        <v>5946</v>
      </c>
      <c r="B3647" s="446">
        <v>5.9619999999999997</v>
      </c>
      <c r="E3647" s="450"/>
    </row>
    <row r="3648" spans="1:5">
      <c r="A3648" s="494" t="s">
        <v>5947</v>
      </c>
      <c r="B3648" s="446">
        <v>5.9660000000000002</v>
      </c>
      <c r="E3648" s="450"/>
    </row>
    <row r="3649" spans="1:5">
      <c r="A3649" s="494" t="s">
        <v>5948</v>
      </c>
      <c r="B3649" s="446">
        <v>6.0330000000000004</v>
      </c>
      <c r="E3649" s="450"/>
    </row>
    <row r="3650" spans="1:5">
      <c r="A3650" s="494" t="s">
        <v>5949</v>
      </c>
      <c r="B3650" s="446">
        <v>6.0110000000000001</v>
      </c>
      <c r="E3650" s="450"/>
    </row>
    <row r="3651" spans="1:5">
      <c r="A3651" s="494" t="s">
        <v>5950</v>
      </c>
      <c r="B3651" s="446">
        <v>6.0529999999999999</v>
      </c>
      <c r="E3651" s="450"/>
    </row>
    <row r="3652" spans="1:5">
      <c r="A3652" s="494" t="s">
        <v>5951</v>
      </c>
      <c r="B3652" s="446">
        <v>6.1040000000000001</v>
      </c>
      <c r="E3652" s="450"/>
    </row>
    <row r="3653" spans="1:5">
      <c r="A3653" s="494" t="s">
        <v>5952</v>
      </c>
      <c r="B3653" s="446">
        <v>6.0369999999999999</v>
      </c>
      <c r="E3653" s="450"/>
    </row>
    <row r="3654" spans="1:5">
      <c r="A3654" s="494" t="s">
        <v>5953</v>
      </c>
      <c r="B3654" s="446">
        <v>6.0540000000000003</v>
      </c>
      <c r="E3654" s="450"/>
    </row>
    <row r="3655" spans="1:5">
      <c r="A3655" s="494" t="s">
        <v>5954</v>
      </c>
      <c r="B3655" s="446">
        <v>6.1109999999999998</v>
      </c>
      <c r="E3655" s="450"/>
    </row>
    <row r="3656" spans="1:5">
      <c r="A3656" s="494" t="s">
        <v>5955</v>
      </c>
      <c r="B3656" s="446">
        <v>6.1210000000000004</v>
      </c>
      <c r="E3656" s="450"/>
    </row>
    <row r="3657" spans="1:5">
      <c r="A3657" s="494" t="s">
        <v>5956</v>
      </c>
      <c r="B3657" s="446">
        <v>6.1230000000000002</v>
      </c>
      <c r="E3657" s="450"/>
    </row>
    <row r="3658" spans="1:5">
      <c r="A3658" s="494" t="s">
        <v>5957</v>
      </c>
      <c r="B3658" s="446">
        <v>6.15</v>
      </c>
      <c r="E3658" s="450"/>
    </row>
    <row r="3659" spans="1:5">
      <c r="A3659" s="494" t="s">
        <v>5958</v>
      </c>
      <c r="B3659" s="446">
        <v>6.1120000000000001</v>
      </c>
      <c r="E3659" s="450"/>
    </row>
    <row r="3660" spans="1:5">
      <c r="A3660" s="494" t="s">
        <v>5959</v>
      </c>
      <c r="B3660" s="446">
        <v>6.1559999999999997</v>
      </c>
      <c r="E3660" s="450"/>
    </row>
    <row r="3661" spans="1:5">
      <c r="A3661" s="494" t="s">
        <v>5960</v>
      </c>
      <c r="B3661" s="446">
        <v>6.2009999999999996</v>
      </c>
      <c r="E3661" s="450"/>
    </row>
    <row r="3662" spans="1:5">
      <c r="A3662" s="494" t="s">
        <v>5961</v>
      </c>
      <c r="B3662" s="446">
        <v>6.2549999999999999</v>
      </c>
      <c r="E3662" s="450"/>
    </row>
    <row r="3663" spans="1:5">
      <c r="A3663" s="494" t="s">
        <v>5962</v>
      </c>
      <c r="B3663" s="446">
        <v>6.1950000000000003</v>
      </c>
      <c r="E3663" s="450"/>
    </row>
    <row r="3664" spans="1:5">
      <c r="A3664" s="494" t="s">
        <v>5963</v>
      </c>
      <c r="B3664" s="446">
        <v>6.2549999999999999</v>
      </c>
      <c r="E3664" s="450"/>
    </row>
    <row r="3665" spans="1:5">
      <c r="A3665" s="494" t="s">
        <v>5964</v>
      </c>
      <c r="B3665" s="446">
        <v>6.3090000000000002</v>
      </c>
      <c r="E3665" s="450"/>
    </row>
    <row r="3666" spans="1:5">
      <c r="A3666" s="494" t="s">
        <v>5965</v>
      </c>
      <c r="B3666" s="446">
        <v>6.1909999999999998</v>
      </c>
      <c r="E3666" s="450"/>
    </row>
    <row r="3667" spans="1:5">
      <c r="A3667" s="494" t="s">
        <v>5966</v>
      </c>
      <c r="B3667" s="446">
        <v>6.1040000000000001</v>
      </c>
      <c r="E3667" s="450"/>
    </row>
    <row r="3668" spans="1:5">
      <c r="A3668" s="494" t="s">
        <v>5967</v>
      </c>
      <c r="B3668" s="446">
        <v>6.1619999999999999</v>
      </c>
      <c r="E3668" s="450"/>
    </row>
    <row r="3669" spans="1:5">
      <c r="A3669" s="494" t="s">
        <v>5968</v>
      </c>
      <c r="B3669" s="446">
        <v>6.2030000000000003</v>
      </c>
      <c r="E3669" s="450"/>
    </row>
    <row r="3670" spans="1:5">
      <c r="A3670" s="494" t="s">
        <v>5969</v>
      </c>
      <c r="B3670" s="446">
        <v>6.0659999999999998</v>
      </c>
      <c r="E3670" s="450"/>
    </row>
    <row r="3671" spans="1:5">
      <c r="A3671" s="494" t="s">
        <v>5970</v>
      </c>
      <c r="B3671" s="446">
        <v>6.0869999999999997</v>
      </c>
      <c r="E3671" s="450"/>
    </row>
    <row r="3672" spans="1:5">
      <c r="A3672" s="494" t="s">
        <v>5971</v>
      </c>
      <c r="B3672" s="446">
        <v>6.0789999999999997</v>
      </c>
      <c r="E3672" s="450"/>
    </row>
    <row r="3673" spans="1:5">
      <c r="A3673" s="494" t="s">
        <v>5972</v>
      </c>
      <c r="B3673" s="446">
        <v>6.1340000000000003</v>
      </c>
      <c r="E3673" s="450"/>
    </row>
    <row r="3674" spans="1:5">
      <c r="A3674" s="494" t="s">
        <v>5973</v>
      </c>
      <c r="B3674" s="446">
        <v>6.085</v>
      </c>
      <c r="E3674" s="450"/>
    </row>
    <row r="3675" spans="1:5">
      <c r="A3675" s="494" t="s">
        <v>5974</v>
      </c>
      <c r="B3675" s="446">
        <v>6.1239999999999997</v>
      </c>
      <c r="E3675" s="450"/>
    </row>
    <row r="3676" spans="1:5">
      <c r="A3676" s="494" t="s">
        <v>5975</v>
      </c>
      <c r="B3676" s="446">
        <v>6.0330000000000004</v>
      </c>
      <c r="E3676" s="450"/>
    </row>
    <row r="3677" spans="1:5">
      <c r="A3677" s="494" t="s">
        <v>5976</v>
      </c>
      <c r="B3677" s="446">
        <v>5.9989999999999997</v>
      </c>
      <c r="E3677" s="450"/>
    </row>
    <row r="3678" spans="1:5">
      <c r="A3678" s="494" t="s">
        <v>5977</v>
      </c>
      <c r="B3678" s="446">
        <v>6.0289999999999999</v>
      </c>
      <c r="E3678" s="450"/>
    </row>
    <row r="3679" spans="1:5">
      <c r="A3679" s="494" t="s">
        <v>5978</v>
      </c>
      <c r="B3679" s="446">
        <v>6.0460000000000003</v>
      </c>
      <c r="E3679" s="450"/>
    </row>
    <row r="3680" spans="1:5">
      <c r="A3680" s="494" t="s">
        <v>5979</v>
      </c>
      <c r="B3680" s="446">
        <v>6.1050000000000004</v>
      </c>
      <c r="E3680" s="450"/>
    </row>
    <row r="3681" spans="1:5">
      <c r="A3681" s="494" t="s">
        <v>5980</v>
      </c>
      <c r="B3681" s="446">
        <v>6.1020000000000003</v>
      </c>
      <c r="E3681" s="450"/>
    </row>
    <row r="3682" spans="1:5">
      <c r="A3682" s="494" t="s">
        <v>5981</v>
      </c>
      <c r="B3682" s="446">
        <v>6.1239999999999997</v>
      </c>
      <c r="E3682" s="450"/>
    </row>
    <row r="3683" spans="1:5">
      <c r="A3683" s="494" t="s">
        <v>5982</v>
      </c>
      <c r="B3683" s="446">
        <v>6.1310000000000002</v>
      </c>
      <c r="E3683" s="450"/>
    </row>
    <row r="3684" spans="1:5">
      <c r="A3684" s="494" t="s">
        <v>5983</v>
      </c>
      <c r="B3684" s="446">
        <v>6.15</v>
      </c>
      <c r="E3684" s="450"/>
    </row>
    <row r="3685" spans="1:5">
      <c r="A3685" s="494" t="s">
        <v>5984</v>
      </c>
      <c r="B3685" s="446">
        <v>6.1230000000000002</v>
      </c>
      <c r="E3685" s="450"/>
    </row>
    <row r="3686" spans="1:5">
      <c r="A3686" s="494" t="s">
        <v>5985</v>
      </c>
      <c r="B3686" s="446">
        <v>6.0830000000000002</v>
      </c>
      <c r="E3686" s="450"/>
    </row>
    <row r="3687" spans="1:5">
      <c r="A3687" s="494" t="s">
        <v>5986</v>
      </c>
      <c r="B3687" s="446">
        <v>6.1139999999999999</v>
      </c>
      <c r="E3687" s="450"/>
    </row>
    <row r="3688" spans="1:5">
      <c r="A3688" s="494" t="s">
        <v>5987</v>
      </c>
      <c r="B3688" s="446">
        <v>6.1580000000000004</v>
      </c>
      <c r="E3688" s="450"/>
    </row>
    <row r="3689" spans="1:5">
      <c r="A3689" s="494" t="s">
        <v>5988</v>
      </c>
      <c r="B3689" s="446">
        <v>6.1710000000000003</v>
      </c>
      <c r="E3689" s="450"/>
    </row>
    <row r="3690" spans="1:5">
      <c r="A3690" s="494" t="s">
        <v>5989</v>
      </c>
      <c r="B3690" s="446">
        <v>6.165</v>
      </c>
      <c r="E3690" s="450"/>
    </row>
    <row r="3691" spans="1:5">
      <c r="A3691" s="494" t="s">
        <v>5990</v>
      </c>
      <c r="B3691" s="446">
        <v>6.1929999999999996</v>
      </c>
      <c r="E3691" s="450"/>
    </row>
    <row r="3692" spans="1:5">
      <c r="A3692" s="494" t="s">
        <v>5991</v>
      </c>
      <c r="B3692" s="446">
        <v>6.173</v>
      </c>
      <c r="E3692" s="450"/>
    </row>
    <row r="3693" spans="1:5">
      <c r="A3693" s="494" t="s">
        <v>5992</v>
      </c>
      <c r="B3693" s="446">
        <v>6.2389999999999999</v>
      </c>
      <c r="E3693" s="450"/>
    </row>
    <row r="3694" spans="1:5">
      <c r="A3694" s="494" t="s">
        <v>5993</v>
      </c>
      <c r="B3694" s="446">
        <v>6.2240000000000002</v>
      </c>
      <c r="E3694" s="450"/>
    </row>
    <row r="3695" spans="1:5">
      <c r="A3695" s="494" t="s">
        <v>5994</v>
      </c>
      <c r="B3695" s="446">
        <v>6.3010000000000002</v>
      </c>
      <c r="E3695" s="450"/>
    </row>
    <row r="3696" spans="1:5">
      <c r="A3696" s="494" t="s">
        <v>5995</v>
      </c>
      <c r="B3696" s="446">
        <v>6.375</v>
      </c>
      <c r="E3696" s="450"/>
    </row>
    <row r="3697" spans="1:5">
      <c r="A3697" s="494" t="s">
        <v>5996</v>
      </c>
      <c r="B3697" s="446">
        <v>6.3860000000000001</v>
      </c>
      <c r="E3697" s="450"/>
    </row>
    <row r="3698" spans="1:5">
      <c r="A3698" s="494" t="s">
        <v>5997</v>
      </c>
      <c r="B3698" s="446">
        <v>6.2530000000000001</v>
      </c>
      <c r="E3698" s="450"/>
    </row>
    <row r="3699" spans="1:5">
      <c r="A3699" s="494" t="s">
        <v>5997</v>
      </c>
      <c r="B3699" s="446">
        <v>6.2530000000000001</v>
      </c>
      <c r="E3699" s="450"/>
    </row>
    <row r="3700" spans="1:5">
      <c r="A3700" s="494" t="s">
        <v>5998</v>
      </c>
      <c r="B3700" s="446">
        <v>6.2080000000000002</v>
      </c>
      <c r="E3700" s="450"/>
    </row>
    <row r="3701" spans="1:5">
      <c r="A3701" s="494" t="s">
        <v>5999</v>
      </c>
      <c r="B3701" s="446">
        <v>6.202</v>
      </c>
      <c r="E3701" s="450"/>
    </row>
    <row r="3702" spans="1:5">
      <c r="A3702" s="494" t="s">
        <v>6000</v>
      </c>
      <c r="B3702" s="446">
        <v>6.2649999999999997</v>
      </c>
      <c r="E3702" s="450"/>
    </row>
    <row r="3703" spans="1:5">
      <c r="A3703" s="494" t="s">
        <v>6001</v>
      </c>
      <c r="B3703" s="446">
        <v>6.2460000000000004</v>
      </c>
      <c r="E3703" s="450"/>
    </row>
    <row r="3704" spans="1:5">
      <c r="A3704" s="494" t="s">
        <v>6002</v>
      </c>
      <c r="B3704" s="446">
        <v>6.2409999999999997</v>
      </c>
      <c r="E3704" s="450"/>
    </row>
    <row r="3705" spans="1:5">
      <c r="A3705" s="494" t="s">
        <v>6003</v>
      </c>
      <c r="B3705" s="446">
        <v>6.2409999999999997</v>
      </c>
      <c r="E3705" s="450"/>
    </row>
    <row r="3706" spans="1:5">
      <c r="A3706" s="494" t="s">
        <v>6004</v>
      </c>
      <c r="B3706" s="446">
        <v>6.1790000000000003</v>
      </c>
      <c r="E3706" s="450"/>
    </row>
    <row r="3707" spans="1:5">
      <c r="A3707" s="494" t="s">
        <v>6005</v>
      </c>
      <c r="B3707" s="446">
        <v>6.1950000000000003</v>
      </c>
      <c r="E3707" s="450"/>
    </row>
    <row r="3708" spans="1:5">
      <c r="A3708" s="494" t="s">
        <v>6006</v>
      </c>
      <c r="B3708" s="446">
        <v>6.2709999999999999</v>
      </c>
      <c r="E3708" s="450"/>
    </row>
    <row r="3709" spans="1:5">
      <c r="A3709" s="494" t="s">
        <v>6007</v>
      </c>
      <c r="B3709" s="446">
        <v>6.3010000000000002</v>
      </c>
      <c r="E3709" s="450"/>
    </row>
    <row r="3710" spans="1:5">
      <c r="A3710" s="494" t="s">
        <v>6008</v>
      </c>
      <c r="B3710" s="446">
        <v>6.1909999999999998</v>
      </c>
      <c r="E3710" s="450"/>
    </row>
    <row r="3711" spans="1:5">
      <c r="A3711" s="494" t="s">
        <v>6009</v>
      </c>
      <c r="B3711" s="446">
        <v>6.2370000000000001</v>
      </c>
      <c r="E3711" s="450"/>
    </row>
    <row r="3712" spans="1:5">
      <c r="A3712" s="494" t="s">
        <v>6010</v>
      </c>
      <c r="B3712" s="446">
        <v>6.2539999999999996</v>
      </c>
      <c r="E3712" s="450"/>
    </row>
    <row r="3713" spans="1:5">
      <c r="A3713" s="494" t="s">
        <v>6011</v>
      </c>
      <c r="B3713" s="446">
        <v>6.2590000000000003</v>
      </c>
      <c r="E3713" s="450"/>
    </row>
    <row r="3714" spans="1:5">
      <c r="A3714" s="494" t="s">
        <v>6012</v>
      </c>
      <c r="B3714" s="446">
        <v>6.1660000000000004</v>
      </c>
      <c r="E3714" s="450"/>
    </row>
    <row r="3715" spans="1:5">
      <c r="A3715" s="494" t="s">
        <v>6013</v>
      </c>
      <c r="B3715" s="446">
        <v>6.0540000000000003</v>
      </c>
      <c r="E3715" s="450"/>
    </row>
    <row r="3716" spans="1:5">
      <c r="A3716" s="494" t="s">
        <v>6014</v>
      </c>
      <c r="B3716" s="446">
        <v>6.0359999999999996</v>
      </c>
      <c r="E3716" s="450"/>
    </row>
    <row r="3717" spans="1:5">
      <c r="A3717" s="494" t="s">
        <v>6015</v>
      </c>
      <c r="B3717" s="446">
        <v>6.0389999999999997</v>
      </c>
      <c r="E3717" s="450"/>
    </row>
    <row r="3718" spans="1:5">
      <c r="A3718" s="494" t="s">
        <v>6016</v>
      </c>
      <c r="B3718" s="446">
        <v>6.0119999999999996</v>
      </c>
      <c r="E3718" s="450"/>
    </row>
    <row r="3719" spans="1:5">
      <c r="A3719" s="494" t="s">
        <v>6017</v>
      </c>
      <c r="B3719" s="446">
        <v>5.9279999999999999</v>
      </c>
      <c r="E3719" s="450"/>
    </row>
    <row r="3720" spans="1:5">
      <c r="A3720" s="494" t="s">
        <v>6018</v>
      </c>
      <c r="B3720" s="446">
        <v>5.8179999999999996</v>
      </c>
      <c r="E3720" s="450"/>
    </row>
    <row r="3721" spans="1:5">
      <c r="A3721" s="494" t="s">
        <v>6019</v>
      </c>
      <c r="B3721" s="446">
        <v>5.8979999999999997</v>
      </c>
      <c r="E3721" s="450"/>
    </row>
    <row r="3722" spans="1:5">
      <c r="A3722" s="494" t="s">
        <v>6020</v>
      </c>
      <c r="B3722" s="446">
        <v>5.8339999999999996</v>
      </c>
      <c r="E3722" s="450"/>
    </row>
    <row r="3723" spans="1:5">
      <c r="A3723" s="494" t="s">
        <v>6021</v>
      </c>
      <c r="B3723" s="446">
        <v>5.806</v>
      </c>
      <c r="E3723" s="450"/>
    </row>
    <row r="3724" spans="1:5">
      <c r="A3724" s="494" t="s">
        <v>6022</v>
      </c>
      <c r="B3724" s="446">
        <v>5.84</v>
      </c>
      <c r="E3724" s="450"/>
    </row>
    <row r="3725" spans="1:5">
      <c r="A3725" s="494" t="s">
        <v>6023</v>
      </c>
      <c r="B3725" s="446">
        <v>5.8550000000000004</v>
      </c>
      <c r="E3725" s="450"/>
    </row>
    <row r="3726" spans="1:5">
      <c r="A3726" s="494" t="s">
        <v>6024</v>
      </c>
      <c r="B3726" s="446">
        <v>5.85</v>
      </c>
      <c r="E3726" s="450"/>
    </row>
    <row r="3727" spans="1:5">
      <c r="A3727" s="494" t="s">
        <v>6025</v>
      </c>
      <c r="B3727" s="446">
        <v>5.84</v>
      </c>
      <c r="E3727" s="450"/>
    </row>
    <row r="3728" spans="1:5">
      <c r="A3728" s="494" t="s">
        <v>6026</v>
      </c>
      <c r="B3728" s="446">
        <v>5.8419999999999996</v>
      </c>
      <c r="E3728" s="450"/>
    </row>
    <row r="3729" spans="1:5">
      <c r="A3729" s="494" t="s">
        <v>6027</v>
      </c>
      <c r="B3729" s="446">
        <v>5.9210000000000003</v>
      </c>
      <c r="E3729" s="450"/>
    </row>
    <row r="3730" spans="1:5">
      <c r="A3730" s="494" t="s">
        <v>6028</v>
      </c>
      <c r="B3730" s="446">
        <v>6.0129999999999999</v>
      </c>
      <c r="E3730" s="450"/>
    </row>
    <row r="3731" spans="1:5">
      <c r="A3731" s="494" t="s">
        <v>6029</v>
      </c>
      <c r="B3731" s="446">
        <v>5.9779999999999998</v>
      </c>
      <c r="E3731" s="450"/>
    </row>
    <row r="3732" spans="1:5">
      <c r="A3732" s="494" t="s">
        <v>6030</v>
      </c>
      <c r="B3732" s="446">
        <v>5.9210000000000003</v>
      </c>
      <c r="E3732" s="450"/>
    </row>
    <row r="3733" spans="1:5">
      <c r="A3733" s="494" t="s">
        <v>6031</v>
      </c>
      <c r="B3733" s="446">
        <v>5.9459999999999997</v>
      </c>
      <c r="E3733" s="450"/>
    </row>
    <row r="3734" spans="1:5">
      <c r="A3734" s="494" t="s">
        <v>6032</v>
      </c>
      <c r="B3734" s="446">
        <v>6.0220000000000002</v>
      </c>
      <c r="E3734" s="450"/>
    </row>
    <row r="3735" spans="1:5">
      <c r="A3735" s="494" t="s">
        <v>6033</v>
      </c>
      <c r="B3735" s="446">
        <v>6.0049999999999999</v>
      </c>
      <c r="E3735" s="450"/>
    </row>
    <row r="3736" spans="1:5">
      <c r="A3736" s="494" t="s">
        <v>6034</v>
      </c>
      <c r="B3736" s="446">
        <v>5.9969999999999999</v>
      </c>
      <c r="E3736" s="450"/>
    </row>
    <row r="3737" spans="1:5">
      <c r="A3737" s="494" t="s">
        <v>6035</v>
      </c>
      <c r="B3737" s="446">
        <v>5.9969999999999999</v>
      </c>
      <c r="E3737" s="450"/>
    </row>
    <row r="3738" spans="1:5">
      <c r="A3738" s="494" t="s">
        <v>6036</v>
      </c>
      <c r="B3738" s="446">
        <v>6.0659999999999998</v>
      </c>
      <c r="E3738" s="450"/>
    </row>
    <row r="3739" spans="1:5">
      <c r="A3739" s="494" t="s">
        <v>6037</v>
      </c>
      <c r="B3739" s="446">
        <v>6.1269999999999998</v>
      </c>
      <c r="E3739" s="450"/>
    </row>
    <row r="3740" spans="1:5">
      <c r="A3740" s="494" t="s">
        <v>6038</v>
      </c>
      <c r="B3740" s="446">
        <v>6.0730000000000004</v>
      </c>
      <c r="E3740" s="450"/>
    </row>
    <row r="3741" spans="1:5">
      <c r="A3741" s="494" t="s">
        <v>6039</v>
      </c>
      <c r="B3741" s="446">
        <v>6.0309999999999997</v>
      </c>
      <c r="E3741" s="450"/>
    </row>
    <row r="3742" spans="1:5">
      <c r="A3742" s="494" t="s">
        <v>6040</v>
      </c>
      <c r="B3742" s="446">
        <v>6.1360000000000001</v>
      </c>
      <c r="E3742" s="450"/>
    </row>
    <row r="3743" spans="1:5">
      <c r="A3743" s="494" t="s">
        <v>6041</v>
      </c>
      <c r="B3743" s="446">
        <v>6.133</v>
      </c>
      <c r="E3743" s="450"/>
    </row>
    <row r="3744" spans="1:5">
      <c r="A3744" s="494" t="s">
        <v>6042</v>
      </c>
      <c r="B3744" s="446">
        <v>6.1180000000000003</v>
      </c>
      <c r="E3744" s="450"/>
    </row>
    <row r="3745" spans="1:5">
      <c r="A3745" s="494" t="s">
        <v>6043</v>
      </c>
      <c r="B3745" s="446">
        <v>6.0890000000000004</v>
      </c>
      <c r="E3745" s="450"/>
    </row>
    <row r="3746" spans="1:5">
      <c r="A3746" s="494" t="s">
        <v>6044</v>
      </c>
      <c r="B3746" s="446">
        <v>6.0039999999999996</v>
      </c>
      <c r="E3746" s="450"/>
    </row>
    <row r="3747" spans="1:5">
      <c r="A3747" s="494" t="s">
        <v>6045</v>
      </c>
      <c r="B3747" s="446">
        <v>5.9779999999999998</v>
      </c>
      <c r="E3747" s="450"/>
    </row>
    <row r="3748" spans="1:5">
      <c r="A3748" s="494" t="s">
        <v>6046</v>
      </c>
      <c r="B3748" s="446">
        <v>5.9809999999999999</v>
      </c>
      <c r="E3748" s="450"/>
    </row>
    <row r="3749" spans="1:5">
      <c r="A3749" s="494" t="s">
        <v>6047</v>
      </c>
      <c r="B3749" s="446">
        <v>6.0469999999999997</v>
      </c>
      <c r="E3749" s="450"/>
    </row>
    <row r="3750" spans="1:5">
      <c r="A3750" s="494" t="s">
        <v>6048</v>
      </c>
      <c r="B3750" s="446">
        <v>5.9669999999999996</v>
      </c>
      <c r="E3750" s="450"/>
    </row>
    <row r="3751" spans="1:5">
      <c r="A3751" s="494" t="s">
        <v>6049</v>
      </c>
      <c r="B3751" s="446">
        <v>5.9450000000000003</v>
      </c>
      <c r="E3751" s="450"/>
    </row>
    <row r="3752" spans="1:5">
      <c r="A3752" s="494" t="s">
        <v>6050</v>
      </c>
      <c r="B3752" s="446">
        <v>6.0039999999999996</v>
      </c>
      <c r="E3752" s="450"/>
    </row>
    <row r="3753" spans="1:5">
      <c r="A3753" s="494" t="s">
        <v>6051</v>
      </c>
      <c r="B3753" s="446">
        <v>5.9960000000000004</v>
      </c>
      <c r="E3753" s="450"/>
    </row>
    <row r="3754" spans="1:5">
      <c r="A3754" s="494" t="s">
        <v>6052</v>
      </c>
      <c r="B3754" s="446">
        <v>6.101</v>
      </c>
      <c r="E3754" s="450"/>
    </row>
    <row r="3755" spans="1:5">
      <c r="A3755" s="494" t="s">
        <v>6053</v>
      </c>
      <c r="B3755" s="446">
        <v>6.2050000000000001</v>
      </c>
      <c r="E3755" s="450"/>
    </row>
    <row r="3756" spans="1:5">
      <c r="A3756" s="494" t="s">
        <v>6054</v>
      </c>
      <c r="B3756" s="446">
        <v>6.2249999999999996</v>
      </c>
      <c r="E3756" s="450"/>
    </row>
    <row r="3757" spans="1:5">
      <c r="A3757" s="494" t="s">
        <v>6055</v>
      </c>
      <c r="B3757" s="446">
        <v>6.2160000000000002</v>
      </c>
      <c r="E3757" s="450"/>
    </row>
    <row r="3758" spans="1:5">
      <c r="A3758" s="494" t="s">
        <v>6056</v>
      </c>
      <c r="B3758" s="446">
        <v>6.3109999999999999</v>
      </c>
      <c r="E3758" s="450"/>
    </row>
    <row r="3759" spans="1:5">
      <c r="A3759" s="494" t="s">
        <v>6057</v>
      </c>
      <c r="B3759" s="446">
        <v>6.3150000000000004</v>
      </c>
      <c r="E3759" s="450"/>
    </row>
    <row r="3760" spans="1:5">
      <c r="A3760" s="494" t="s">
        <v>6058</v>
      </c>
      <c r="B3760" s="446">
        <v>6.3579999999999997</v>
      </c>
      <c r="E3760" s="450"/>
    </row>
    <row r="3761" spans="1:5">
      <c r="A3761" s="494" t="s">
        <v>6059</v>
      </c>
      <c r="B3761" s="446">
        <v>6.2480000000000002</v>
      </c>
      <c r="E3761" s="450"/>
    </row>
    <row r="3762" spans="1:5">
      <c r="A3762" s="494" t="s">
        <v>6059</v>
      </c>
      <c r="B3762" s="446">
        <v>6.2480000000000002</v>
      </c>
      <c r="E3762" s="450"/>
    </row>
    <row r="3763" spans="1:5">
      <c r="A3763" s="494" t="s">
        <v>6060</v>
      </c>
      <c r="B3763" s="446">
        <v>6.2640000000000002</v>
      </c>
      <c r="E3763" s="450"/>
    </row>
    <row r="3764" spans="1:5">
      <c r="A3764" s="494" t="s">
        <v>6061</v>
      </c>
      <c r="B3764" s="446">
        <v>6.2510000000000003</v>
      </c>
      <c r="E3764" s="450"/>
    </row>
    <row r="3765" spans="1:5">
      <c r="A3765" s="494" t="s">
        <v>6062</v>
      </c>
      <c r="B3765" s="446">
        <v>6.327</v>
      </c>
      <c r="E3765" s="450"/>
    </row>
    <row r="3766" spans="1:5">
      <c r="A3766" s="494" t="s">
        <v>6063</v>
      </c>
      <c r="B3766" s="446">
        <v>6.2709999999999999</v>
      </c>
      <c r="E3766" s="450"/>
    </row>
    <row r="3767" spans="1:5">
      <c r="A3767" s="494" t="s">
        <v>6063</v>
      </c>
      <c r="B3767" s="446">
        <v>6.2709999999999999</v>
      </c>
      <c r="E3767" s="450"/>
    </row>
    <row r="3768" spans="1:5">
      <c r="A3768" s="494" t="s">
        <v>6064</v>
      </c>
      <c r="B3768" s="446">
        <v>6.2469999999999999</v>
      </c>
      <c r="E3768" s="450"/>
    </row>
    <row r="3769" spans="1:5">
      <c r="A3769" s="494" t="s">
        <v>1825</v>
      </c>
      <c r="B3769" s="446">
        <v>6.2290000000000001</v>
      </c>
      <c r="E3769" s="450"/>
    </row>
    <row r="3770" spans="1:5">
      <c r="A3770" s="494" t="s">
        <v>6065</v>
      </c>
      <c r="B3770" s="446">
        <v>6.2060000000000004</v>
      </c>
      <c r="E3770" s="450"/>
    </row>
    <row r="3771" spans="1:5">
      <c r="A3771" s="494" t="s">
        <v>6066</v>
      </c>
      <c r="B3771" s="446">
        <v>6.2610000000000001</v>
      </c>
      <c r="E3771" s="450"/>
    </row>
    <row r="3772" spans="1:5">
      <c r="A3772" s="494" t="s">
        <v>6067</v>
      </c>
      <c r="B3772" s="446">
        <v>6.3419999999999996</v>
      </c>
      <c r="E3772" s="450"/>
    </row>
    <row r="3773" spans="1:5">
      <c r="A3773" s="494" t="s">
        <v>6068</v>
      </c>
      <c r="B3773" s="446">
        <v>6.3179999999999996</v>
      </c>
      <c r="E3773" s="450"/>
    </row>
    <row r="3774" spans="1:5">
      <c r="A3774" s="494" t="s">
        <v>6069</v>
      </c>
      <c r="B3774" s="446">
        <v>6.2519999999999998</v>
      </c>
      <c r="E3774" s="450"/>
    </row>
    <row r="3775" spans="1:5">
      <c r="A3775" s="494" t="s">
        <v>6070</v>
      </c>
      <c r="B3775" s="446">
        <v>6.1509999999999998</v>
      </c>
      <c r="E3775" s="450"/>
    </row>
    <row r="3776" spans="1:5">
      <c r="A3776" s="494" t="s">
        <v>6071</v>
      </c>
      <c r="B3776" s="446">
        <v>6.2080000000000002</v>
      </c>
      <c r="E3776" s="450"/>
    </row>
    <row r="3777" spans="1:5">
      <c r="A3777" s="494" t="s">
        <v>6072</v>
      </c>
      <c r="B3777" s="446">
        <v>6.27</v>
      </c>
      <c r="E3777" s="450"/>
    </row>
    <row r="3778" spans="1:5">
      <c r="A3778" s="494" t="s">
        <v>6073</v>
      </c>
      <c r="B3778" s="446">
        <v>6.3090000000000002</v>
      </c>
      <c r="E3778" s="450"/>
    </row>
    <row r="3779" spans="1:5">
      <c r="A3779" s="494" t="s">
        <v>6074</v>
      </c>
      <c r="B3779" s="446">
        <v>6.2110000000000003</v>
      </c>
      <c r="E3779" s="450"/>
    </row>
    <row r="3780" spans="1:5">
      <c r="A3780" s="494" t="s">
        <v>6075</v>
      </c>
      <c r="B3780" s="446">
        <v>6.1150000000000002</v>
      </c>
      <c r="E3780" s="450"/>
    </row>
    <row r="3781" spans="1:5">
      <c r="A3781" s="494" t="s">
        <v>6076</v>
      </c>
      <c r="B3781" s="446">
        <v>5.9059999999999997</v>
      </c>
      <c r="E3781" s="450"/>
    </row>
    <row r="3782" spans="1:5">
      <c r="A3782" s="494" t="s">
        <v>6077</v>
      </c>
      <c r="B3782" s="446">
        <v>5.9409999999999998</v>
      </c>
      <c r="E3782" s="450"/>
    </row>
    <row r="3783" spans="1:5">
      <c r="A3783" s="494" t="s">
        <v>6078</v>
      </c>
      <c r="B3783" s="446">
        <v>5.9829999999999997</v>
      </c>
      <c r="E3783" s="450"/>
    </row>
    <row r="3784" spans="1:5">
      <c r="A3784" s="494" t="s">
        <v>6079</v>
      </c>
      <c r="B3784" s="446">
        <v>5.9850000000000003</v>
      </c>
      <c r="E3784" s="450"/>
    </row>
    <row r="3785" spans="1:5">
      <c r="A3785" s="494" t="s">
        <v>1829</v>
      </c>
      <c r="B3785" s="446">
        <v>6.1890000000000001</v>
      </c>
      <c r="E3785" s="450"/>
    </row>
    <row r="3786" spans="1:5">
      <c r="A3786" s="494" t="s">
        <v>6080</v>
      </c>
      <c r="B3786" s="446">
        <v>6.1849999999999996</v>
      </c>
      <c r="E3786" s="450"/>
    </row>
    <row r="3787" spans="1:5">
      <c r="A3787" s="494" t="s">
        <v>6081</v>
      </c>
      <c r="B3787" s="446">
        <v>6.2610000000000001</v>
      </c>
      <c r="E3787" s="450"/>
    </row>
    <row r="3788" spans="1:5">
      <c r="A3788" s="494" t="s">
        <v>6082</v>
      </c>
      <c r="B3788" s="446">
        <v>6.26</v>
      </c>
      <c r="E3788" s="450"/>
    </row>
    <row r="3789" spans="1:5">
      <c r="A3789" s="494" t="s">
        <v>6083</v>
      </c>
      <c r="B3789" s="446">
        <v>6.2080000000000002</v>
      </c>
      <c r="E3789" s="450"/>
    </row>
    <row r="3790" spans="1:5">
      <c r="A3790" s="494" t="s">
        <v>6084</v>
      </c>
      <c r="B3790" s="446">
        <v>6.2089999999999996</v>
      </c>
      <c r="E3790" s="450"/>
    </row>
    <row r="3791" spans="1:5">
      <c r="A3791" s="494" t="s">
        <v>6085</v>
      </c>
      <c r="B3791" s="446">
        <v>6.1269999999999998</v>
      </c>
      <c r="E3791" s="450"/>
    </row>
    <row r="3792" spans="1:5">
      <c r="A3792" s="494" t="s">
        <v>6086</v>
      </c>
      <c r="B3792" s="446">
        <v>6.0579999999999998</v>
      </c>
      <c r="E3792" s="450"/>
    </row>
    <row r="3793" spans="1:5">
      <c r="A3793" s="494" t="s">
        <v>6087</v>
      </c>
      <c r="B3793" s="446">
        <v>6.1669999999999998</v>
      </c>
      <c r="E3793" s="450"/>
    </row>
    <row r="3794" spans="1:5">
      <c r="A3794" s="494" t="s">
        <v>6088</v>
      </c>
      <c r="B3794" s="446">
        <v>6.0570000000000004</v>
      </c>
      <c r="E3794" s="450"/>
    </row>
    <row r="3795" spans="1:5">
      <c r="A3795" s="494" t="s">
        <v>6089</v>
      </c>
      <c r="B3795" s="446">
        <v>5.8579999999999997</v>
      </c>
      <c r="E3795" s="450"/>
    </row>
    <row r="3796" spans="1:5">
      <c r="A3796" s="494" t="s">
        <v>6090</v>
      </c>
      <c r="B3796" s="446">
        <v>5.7350000000000003</v>
      </c>
      <c r="E3796" s="450"/>
    </row>
    <row r="3797" spans="1:5">
      <c r="A3797" s="494" t="s">
        <v>6091</v>
      </c>
      <c r="B3797" s="446">
        <v>5.6849999999999996</v>
      </c>
      <c r="E3797" s="450"/>
    </row>
    <row r="3798" spans="1:5">
      <c r="A3798" s="494" t="s">
        <v>6092</v>
      </c>
      <c r="B3798" s="446">
        <v>5.6890000000000001</v>
      </c>
      <c r="E3798" s="450"/>
    </row>
    <row r="3799" spans="1:5">
      <c r="A3799" s="494" t="s">
        <v>6093</v>
      </c>
      <c r="B3799" s="446">
        <v>5.6630000000000003</v>
      </c>
      <c r="E3799" s="450"/>
    </row>
    <row r="3800" spans="1:5">
      <c r="A3800" s="494" t="s">
        <v>6094</v>
      </c>
      <c r="B3800" s="446">
        <v>5.577</v>
      </c>
      <c r="E3800" s="450"/>
    </row>
    <row r="3801" spans="1:5">
      <c r="A3801" s="494" t="s">
        <v>6095</v>
      </c>
      <c r="B3801" s="446">
        <v>5.6379999999999999</v>
      </c>
      <c r="E3801" s="450"/>
    </row>
    <row r="3802" spans="1:5">
      <c r="A3802" s="494" t="s">
        <v>6096</v>
      </c>
      <c r="B3802" s="446">
        <v>5.6840000000000002</v>
      </c>
      <c r="E3802" s="450"/>
    </row>
    <row r="3803" spans="1:5">
      <c r="A3803" s="494" t="s">
        <v>6097</v>
      </c>
      <c r="B3803" s="446">
        <v>5.7270000000000003</v>
      </c>
      <c r="E3803" s="450"/>
    </row>
    <row r="3804" spans="1:5">
      <c r="A3804" s="494" t="s">
        <v>6098</v>
      </c>
      <c r="B3804" s="446">
        <v>5.6219999999999999</v>
      </c>
      <c r="E3804" s="450"/>
    </row>
    <row r="3805" spans="1:5">
      <c r="A3805" s="494" t="s">
        <v>6099</v>
      </c>
      <c r="B3805" s="446">
        <v>5.641</v>
      </c>
      <c r="E3805" s="450"/>
    </row>
    <row r="3806" spans="1:5">
      <c r="A3806" s="494" t="s">
        <v>6100</v>
      </c>
      <c r="B3806" s="446">
        <v>5.6669999999999998</v>
      </c>
      <c r="E3806" s="450"/>
    </row>
    <row r="3807" spans="1:5">
      <c r="A3807" s="494" t="s">
        <v>6101</v>
      </c>
      <c r="B3807" s="446">
        <v>5.7290000000000001</v>
      </c>
      <c r="E3807" s="450"/>
    </row>
    <row r="3808" spans="1:5">
      <c r="A3808" s="494" t="s">
        <v>6102</v>
      </c>
      <c r="B3808" s="446">
        <v>5.7750000000000004</v>
      </c>
      <c r="E3808" s="450"/>
    </row>
    <row r="3809" spans="1:5">
      <c r="A3809" s="494" t="s">
        <v>6103</v>
      </c>
      <c r="B3809" s="446">
        <v>5.7809999999999997</v>
      </c>
      <c r="E3809" s="450"/>
    </row>
    <row r="3810" spans="1:5">
      <c r="A3810" s="494" t="s">
        <v>1831</v>
      </c>
      <c r="B3810" s="446">
        <v>5.8369999999999997</v>
      </c>
      <c r="E3810" s="450"/>
    </row>
    <row r="3811" spans="1:5">
      <c r="A3811" s="494" t="s">
        <v>6104</v>
      </c>
      <c r="B3811" s="446">
        <v>5.8840000000000003</v>
      </c>
      <c r="E3811" s="450"/>
    </row>
    <row r="3812" spans="1:5">
      <c r="A3812" s="494" t="s">
        <v>6105</v>
      </c>
      <c r="B3812" s="446">
        <v>5.867</v>
      </c>
      <c r="E3812" s="450"/>
    </row>
    <row r="3813" spans="1:5">
      <c r="A3813" s="494" t="s">
        <v>6106</v>
      </c>
      <c r="B3813" s="446">
        <v>5.8680000000000003</v>
      </c>
      <c r="E3813" s="450"/>
    </row>
    <row r="3814" spans="1:5">
      <c r="A3814" s="494" t="s">
        <v>6107</v>
      </c>
      <c r="B3814" s="446">
        <v>5.8360000000000003</v>
      </c>
      <c r="E3814" s="450"/>
    </row>
    <row r="3815" spans="1:5">
      <c r="A3815" s="494" t="s">
        <v>6108</v>
      </c>
      <c r="B3815" s="446">
        <v>5.8449999999999998</v>
      </c>
      <c r="E3815" s="450"/>
    </row>
    <row r="3816" spans="1:5">
      <c r="A3816" s="494" t="s">
        <v>6109</v>
      </c>
      <c r="B3816" s="446">
        <v>5.8460000000000001</v>
      </c>
      <c r="E3816" s="450"/>
    </row>
    <row r="3817" spans="1:5">
      <c r="A3817" s="494" t="s">
        <v>6110</v>
      </c>
      <c r="B3817" s="446">
        <v>5.8819999999999997</v>
      </c>
      <c r="E3817" s="450"/>
    </row>
    <row r="3818" spans="1:5">
      <c r="A3818" s="494" t="s">
        <v>6111</v>
      </c>
      <c r="B3818" s="446">
        <v>5.9210000000000003</v>
      </c>
      <c r="E3818" s="450"/>
    </row>
    <row r="3819" spans="1:5">
      <c r="A3819" s="494" t="s">
        <v>6112</v>
      </c>
      <c r="B3819" s="446">
        <v>5.9489999999999998</v>
      </c>
      <c r="E3819" s="450"/>
    </row>
    <row r="3820" spans="1:5">
      <c r="A3820" s="494" t="s">
        <v>6113</v>
      </c>
      <c r="B3820" s="446">
        <v>5.88</v>
      </c>
      <c r="E3820" s="450"/>
    </row>
    <row r="3821" spans="1:5">
      <c r="A3821" s="494" t="s">
        <v>6114</v>
      </c>
      <c r="B3821" s="446">
        <v>5.8780000000000001</v>
      </c>
      <c r="E3821" s="450"/>
    </row>
    <row r="3822" spans="1:5">
      <c r="A3822" s="494" t="s">
        <v>6115</v>
      </c>
      <c r="B3822" s="446">
        <v>5.8140000000000001</v>
      </c>
      <c r="E3822" s="450"/>
    </row>
    <row r="3823" spans="1:5">
      <c r="A3823" s="494" t="s">
        <v>6116</v>
      </c>
      <c r="B3823" s="446">
        <v>5.8179999999999996</v>
      </c>
      <c r="E3823" s="450"/>
    </row>
    <row r="3824" spans="1:5">
      <c r="A3824" s="494" t="s">
        <v>6117</v>
      </c>
      <c r="B3824" s="446">
        <v>5.8470000000000004</v>
      </c>
      <c r="E3824" s="450"/>
    </row>
    <row r="3825" spans="1:5">
      <c r="A3825" s="494" t="s">
        <v>6118</v>
      </c>
      <c r="B3825" s="446">
        <v>5.8380000000000001</v>
      </c>
      <c r="E3825" s="450"/>
    </row>
    <row r="3826" spans="1:5">
      <c r="A3826" s="494" t="s">
        <v>6119</v>
      </c>
      <c r="B3826" s="446">
        <v>5.8449999999999998</v>
      </c>
      <c r="E3826" s="450"/>
    </row>
    <row r="3827" spans="1:5">
      <c r="A3827" s="494" t="s">
        <v>6120</v>
      </c>
      <c r="B3827" s="446">
        <v>5.883</v>
      </c>
      <c r="E3827" s="450"/>
    </row>
    <row r="3828" spans="1:5">
      <c r="A3828" s="494" t="s">
        <v>6121</v>
      </c>
      <c r="B3828" s="446">
        <v>5.9219999999999997</v>
      </c>
      <c r="E3828" s="450"/>
    </row>
    <row r="3829" spans="1:5">
      <c r="A3829" s="494" t="s">
        <v>6122</v>
      </c>
      <c r="B3829" s="446">
        <v>5.8170000000000002</v>
      </c>
      <c r="E3829" s="450"/>
    </row>
    <row r="3830" spans="1:5">
      <c r="A3830" s="494" t="s">
        <v>6123</v>
      </c>
      <c r="B3830" s="446">
        <v>5.7949999999999999</v>
      </c>
      <c r="E3830" s="450"/>
    </row>
    <row r="3831" spans="1:5">
      <c r="A3831" s="494" t="s">
        <v>6124</v>
      </c>
      <c r="B3831" s="446">
        <v>5.8179999999999996</v>
      </c>
      <c r="E3831" s="450"/>
    </row>
    <row r="3832" spans="1:5">
      <c r="A3832" s="494" t="s">
        <v>6125</v>
      </c>
      <c r="B3832" s="446">
        <v>5.8890000000000002</v>
      </c>
      <c r="E3832" s="450"/>
    </row>
    <row r="3833" spans="1:5">
      <c r="A3833" s="494" t="s">
        <v>6126</v>
      </c>
      <c r="B3833" s="446">
        <v>5.9169999999999998</v>
      </c>
      <c r="E3833" s="450"/>
    </row>
    <row r="3834" spans="1:5">
      <c r="A3834" s="494" t="s">
        <v>6127</v>
      </c>
      <c r="B3834" s="446">
        <v>5.891</v>
      </c>
      <c r="E3834" s="450"/>
    </row>
    <row r="3835" spans="1:5">
      <c r="A3835" s="494" t="s">
        <v>6128</v>
      </c>
      <c r="B3835" s="446">
        <v>5.9059999999999997</v>
      </c>
      <c r="E3835" s="450"/>
    </row>
    <row r="3836" spans="1:5">
      <c r="A3836" s="494" t="s">
        <v>6129</v>
      </c>
      <c r="B3836" s="446">
        <v>5.8659999999999997</v>
      </c>
      <c r="E3836" s="450"/>
    </row>
    <row r="3837" spans="1:5">
      <c r="A3837" s="494" t="s">
        <v>6130</v>
      </c>
      <c r="B3837" s="446">
        <v>5.992</v>
      </c>
      <c r="E3837" s="450"/>
    </row>
    <row r="3838" spans="1:5">
      <c r="A3838" s="494" t="s">
        <v>6131</v>
      </c>
      <c r="B3838" s="446">
        <v>5.883</v>
      </c>
      <c r="E3838" s="450"/>
    </row>
    <row r="3839" spans="1:5">
      <c r="A3839" s="494" t="s">
        <v>6132</v>
      </c>
      <c r="B3839" s="446">
        <v>5.8659999999999997</v>
      </c>
      <c r="E3839" s="450"/>
    </row>
    <row r="3840" spans="1:5">
      <c r="A3840" s="494" t="s">
        <v>6133</v>
      </c>
      <c r="B3840" s="446">
        <v>6.1139999999999999</v>
      </c>
      <c r="E3840" s="450"/>
    </row>
    <row r="3841" spans="1:5">
      <c r="A3841" s="494" t="s">
        <v>6133</v>
      </c>
      <c r="B3841" s="446">
        <v>6.1139999999999999</v>
      </c>
      <c r="E3841" s="450"/>
    </row>
    <row r="3842" spans="1:5">
      <c r="A3842" s="494" t="s">
        <v>6133</v>
      </c>
      <c r="B3842" s="446">
        <v>6.1139999999999999</v>
      </c>
      <c r="E3842" s="450"/>
    </row>
    <row r="3843" spans="1:5">
      <c r="A3843" s="494" t="s">
        <v>6133</v>
      </c>
      <c r="B3843" s="446">
        <v>6.1139999999999999</v>
      </c>
      <c r="E3843" s="450"/>
    </row>
    <row r="3844" spans="1:5">
      <c r="A3844" s="494" t="s">
        <v>6134</v>
      </c>
      <c r="B3844" s="446">
        <v>6.0839999999999996</v>
      </c>
      <c r="E3844" s="450"/>
    </row>
    <row r="3845" spans="1:5">
      <c r="A3845" s="494" t="s">
        <v>6135</v>
      </c>
      <c r="B3845" s="446">
        <v>6.1349999999999998</v>
      </c>
      <c r="E3845" s="450"/>
    </row>
    <row r="3846" spans="1:5">
      <c r="A3846" s="494" t="s">
        <v>6136</v>
      </c>
      <c r="B3846" s="446">
        <v>6.2389999999999999</v>
      </c>
      <c r="E3846" s="450"/>
    </row>
    <row r="3847" spans="1:5">
      <c r="A3847" s="494" t="s">
        <v>6137</v>
      </c>
      <c r="B3847" s="446">
        <v>6.2640000000000002</v>
      </c>
      <c r="E3847" s="450"/>
    </row>
    <row r="3848" spans="1:5">
      <c r="A3848" s="494" t="s">
        <v>6138</v>
      </c>
      <c r="B3848" s="446">
        <v>6.1260000000000003</v>
      </c>
      <c r="E3848" s="450"/>
    </row>
    <row r="3849" spans="1:5">
      <c r="A3849" s="494" t="s">
        <v>6139</v>
      </c>
      <c r="B3849" s="446">
        <v>6.1369999999999996</v>
      </c>
      <c r="E3849" s="450"/>
    </row>
    <row r="3850" spans="1:5">
      <c r="A3850" s="494" t="s">
        <v>6140</v>
      </c>
      <c r="B3850" s="446">
        <v>6.0880000000000001</v>
      </c>
      <c r="E3850" s="450"/>
    </row>
    <row r="3851" spans="1:5">
      <c r="A3851" s="494" t="s">
        <v>6141</v>
      </c>
      <c r="B3851" s="446">
        <v>6.1050000000000004</v>
      </c>
      <c r="E3851" s="450"/>
    </row>
    <row r="3852" spans="1:5">
      <c r="A3852" s="494" t="s">
        <v>6142</v>
      </c>
      <c r="B3852" s="446">
        <v>6.1529999999999996</v>
      </c>
      <c r="E3852" s="450"/>
    </row>
    <row r="3853" spans="1:5">
      <c r="A3853" s="494" t="s">
        <v>6143</v>
      </c>
      <c r="B3853" s="446">
        <v>6.2350000000000003</v>
      </c>
      <c r="E3853" s="450"/>
    </row>
    <row r="3854" spans="1:5">
      <c r="A3854" s="494" t="s">
        <v>6144</v>
      </c>
      <c r="B3854" s="446">
        <v>6.2220000000000004</v>
      </c>
      <c r="E3854" s="450"/>
    </row>
    <row r="3855" spans="1:5">
      <c r="A3855" s="494" t="s">
        <v>6145</v>
      </c>
      <c r="B3855" s="446">
        <v>6.194</v>
      </c>
      <c r="E3855" s="450"/>
    </row>
    <row r="3856" spans="1:5">
      <c r="A3856" s="494" t="s">
        <v>6146</v>
      </c>
      <c r="B3856" s="446">
        <v>6.2229999999999999</v>
      </c>
      <c r="E3856" s="450"/>
    </row>
    <row r="3857" spans="1:5">
      <c r="A3857" s="494" t="s">
        <v>6147</v>
      </c>
      <c r="B3857" s="446">
        <v>6.2039999999999997</v>
      </c>
      <c r="E3857" s="450"/>
    </row>
    <row r="3858" spans="1:5">
      <c r="A3858" s="494" t="s">
        <v>6148</v>
      </c>
      <c r="B3858" s="446">
        <v>6.2140000000000004</v>
      </c>
      <c r="E3858" s="450"/>
    </row>
    <row r="3859" spans="1:5">
      <c r="A3859" s="494" t="s">
        <v>6149</v>
      </c>
      <c r="B3859" s="446">
        <v>6.1520000000000001</v>
      </c>
      <c r="E3859" s="450"/>
    </row>
    <row r="3860" spans="1:5">
      <c r="A3860" s="494" t="s">
        <v>6150</v>
      </c>
      <c r="B3860" s="446">
        <v>6.2460000000000004</v>
      </c>
      <c r="E3860" s="450"/>
    </row>
    <row r="3861" spans="1:5">
      <c r="A3861" s="494" t="s">
        <v>6151</v>
      </c>
      <c r="B3861" s="446">
        <v>6.2789999999999999</v>
      </c>
      <c r="E3861" s="450"/>
    </row>
    <row r="3862" spans="1:5">
      <c r="A3862" s="494" t="s">
        <v>6152</v>
      </c>
      <c r="B3862" s="446">
        <v>6.226</v>
      </c>
      <c r="E3862" s="450"/>
    </row>
    <row r="3863" spans="1:5">
      <c r="A3863" s="494" t="s">
        <v>6153</v>
      </c>
      <c r="B3863" s="446">
        <v>6.2119999999999997</v>
      </c>
      <c r="E3863" s="450"/>
    </row>
    <row r="3864" spans="1:5">
      <c r="A3864" s="494" t="s">
        <v>6154</v>
      </c>
      <c r="B3864" s="446">
        <v>6.24</v>
      </c>
      <c r="E3864" s="450"/>
    </row>
    <row r="3865" spans="1:5">
      <c r="A3865" s="494" t="s">
        <v>6155</v>
      </c>
      <c r="B3865" s="446">
        <v>6.2759999999999998</v>
      </c>
      <c r="E3865" s="450"/>
    </row>
    <row r="3866" spans="1:5">
      <c r="A3866" s="494" t="s">
        <v>6156</v>
      </c>
      <c r="B3866" s="446">
        <v>6.2549999999999999</v>
      </c>
      <c r="E3866" s="450"/>
    </row>
    <row r="3867" spans="1:5">
      <c r="A3867" s="494" t="s">
        <v>6157</v>
      </c>
      <c r="B3867" s="446">
        <v>6.3550000000000004</v>
      </c>
      <c r="E3867" s="450"/>
    </row>
    <row r="3868" spans="1:5">
      <c r="A3868" s="494" t="s">
        <v>6158</v>
      </c>
      <c r="B3868" s="446">
        <v>6.35</v>
      </c>
      <c r="E3868" s="450"/>
    </row>
    <row r="3869" spans="1:5">
      <c r="A3869" s="494" t="s">
        <v>6159</v>
      </c>
      <c r="B3869" s="446">
        <v>6.3609999999999998</v>
      </c>
      <c r="E3869" s="450"/>
    </row>
    <row r="3870" spans="1:5">
      <c r="A3870" s="494" t="s">
        <v>6160</v>
      </c>
      <c r="B3870" s="446">
        <v>6.3390000000000004</v>
      </c>
      <c r="E3870" s="450"/>
    </row>
    <row r="3871" spans="1:5">
      <c r="A3871" s="494" t="s">
        <v>6161</v>
      </c>
      <c r="B3871" s="446">
        <v>6.2830000000000004</v>
      </c>
      <c r="E3871" s="450"/>
    </row>
    <row r="3872" spans="1:5">
      <c r="A3872" s="494" t="s">
        <v>6162</v>
      </c>
      <c r="B3872" s="446">
        <v>6.2610000000000001</v>
      </c>
      <c r="E3872" s="450"/>
    </row>
    <row r="3873" spans="1:5">
      <c r="A3873" s="494" t="s">
        <v>6163</v>
      </c>
      <c r="B3873" s="446">
        <v>6.2919999999999998</v>
      </c>
      <c r="E3873" s="450"/>
    </row>
    <row r="3874" spans="1:5">
      <c r="A3874" s="494" t="s">
        <v>6164</v>
      </c>
      <c r="B3874" s="446">
        <v>6.3239999999999998</v>
      </c>
      <c r="E3874" s="450"/>
    </row>
    <row r="3875" spans="1:5">
      <c r="A3875" s="494" t="s">
        <v>6165</v>
      </c>
      <c r="B3875" s="446">
        <v>6.383</v>
      </c>
      <c r="E3875" s="450"/>
    </row>
    <row r="3876" spans="1:5">
      <c r="A3876" s="494" t="s">
        <v>6166</v>
      </c>
      <c r="B3876" s="446">
        <v>6.4039999999999999</v>
      </c>
      <c r="E3876" s="450"/>
    </row>
    <row r="3877" spans="1:5">
      <c r="A3877" s="494" t="s">
        <v>6167</v>
      </c>
      <c r="B3877" s="446">
        <v>6.3630000000000004</v>
      </c>
      <c r="E3877" s="450"/>
    </row>
    <row r="3878" spans="1:5">
      <c r="A3878" s="494" t="s">
        <v>6168</v>
      </c>
      <c r="B3878" s="446">
        <v>6.3860000000000001</v>
      </c>
      <c r="E3878" s="450"/>
    </row>
    <row r="3879" spans="1:5">
      <c r="A3879" s="494" t="s">
        <v>6169</v>
      </c>
      <c r="B3879" s="446">
        <v>6.4160000000000004</v>
      </c>
      <c r="E3879" s="450"/>
    </row>
    <row r="3880" spans="1:5">
      <c r="A3880" s="494" t="s">
        <v>6170</v>
      </c>
      <c r="B3880" s="446">
        <v>6.415</v>
      </c>
      <c r="E3880" s="450"/>
    </row>
    <row r="3881" spans="1:5">
      <c r="A3881" s="494" t="s">
        <v>6171</v>
      </c>
      <c r="B3881" s="446">
        <v>6.399</v>
      </c>
      <c r="E3881" s="450"/>
    </row>
    <row r="3882" spans="1:5">
      <c r="A3882" s="494" t="s">
        <v>6172</v>
      </c>
      <c r="B3882" s="446">
        <v>6.4950000000000001</v>
      </c>
      <c r="E3882" s="450"/>
    </row>
    <row r="3883" spans="1:5">
      <c r="A3883" s="494" t="s">
        <v>6173</v>
      </c>
      <c r="B3883" s="446">
        <v>6.4889999999999999</v>
      </c>
      <c r="E3883" s="450"/>
    </row>
    <row r="3884" spans="1:5">
      <c r="A3884" s="494" t="s">
        <v>6174</v>
      </c>
      <c r="B3884" s="446">
        <v>6.5389999999999997</v>
      </c>
      <c r="E3884" s="450"/>
    </row>
    <row r="3885" spans="1:5">
      <c r="A3885" s="494" t="s">
        <v>6175</v>
      </c>
      <c r="B3885" s="446">
        <v>6.5270000000000001</v>
      </c>
      <c r="E3885" s="450"/>
    </row>
    <row r="3886" spans="1:5">
      <c r="A3886" s="494" t="s">
        <v>6176</v>
      </c>
      <c r="B3886" s="446">
        <v>6.5629999999999997</v>
      </c>
      <c r="E3886" s="450"/>
    </row>
    <row r="3887" spans="1:5">
      <c r="A3887" s="494" t="s">
        <v>6177</v>
      </c>
      <c r="B3887" s="446">
        <v>6.5709999999999997</v>
      </c>
      <c r="E3887" s="450"/>
    </row>
    <row r="3888" spans="1:5">
      <c r="A3888" s="494" t="s">
        <v>6178</v>
      </c>
      <c r="B3888" s="446">
        <v>6.6210000000000004</v>
      </c>
      <c r="E3888" s="450"/>
    </row>
    <row r="3889" spans="1:5">
      <c r="A3889" s="494" t="s">
        <v>6179</v>
      </c>
      <c r="B3889" s="446">
        <v>6.6369999999999996</v>
      </c>
      <c r="E3889" s="450"/>
    </row>
    <row r="3890" spans="1:5">
      <c r="A3890" s="494" t="s">
        <v>6180</v>
      </c>
      <c r="B3890" s="446">
        <v>6.6920000000000002</v>
      </c>
      <c r="E3890" s="450"/>
    </row>
    <row r="3891" spans="1:5">
      <c r="A3891" s="494" t="s">
        <v>6181</v>
      </c>
      <c r="B3891" s="446">
        <v>6.6479999999999997</v>
      </c>
      <c r="E3891" s="450"/>
    </row>
    <row r="3892" spans="1:5">
      <c r="A3892" s="494" t="s">
        <v>6182</v>
      </c>
      <c r="B3892" s="446">
        <v>6.6479999999999997</v>
      </c>
      <c r="E3892" s="450"/>
    </row>
    <row r="3893" spans="1:5">
      <c r="A3893" s="494" t="s">
        <v>6183</v>
      </c>
      <c r="B3893" s="446">
        <v>6.63</v>
      </c>
      <c r="E3893" s="450"/>
    </row>
    <row r="3894" spans="1:5">
      <c r="A3894" s="494" t="s">
        <v>6184</v>
      </c>
      <c r="B3894" s="446">
        <v>6.6849999999999996</v>
      </c>
      <c r="E3894" s="450"/>
    </row>
    <row r="3895" spans="1:5">
      <c r="A3895" s="494" t="s">
        <v>6185</v>
      </c>
      <c r="B3895" s="446">
        <v>6.6630000000000003</v>
      </c>
      <c r="E3895" s="450"/>
    </row>
    <row r="3896" spans="1:5">
      <c r="A3896" s="494" t="s">
        <v>6186</v>
      </c>
      <c r="B3896" s="446">
        <v>6.633</v>
      </c>
      <c r="E3896" s="450"/>
    </row>
    <row r="3897" spans="1:5">
      <c r="A3897" s="494" t="s">
        <v>6187</v>
      </c>
      <c r="B3897" s="446">
        <v>6.56</v>
      </c>
      <c r="E3897" s="450"/>
    </row>
    <row r="3898" spans="1:5">
      <c r="A3898" s="494" t="s">
        <v>6188</v>
      </c>
      <c r="B3898" s="446">
        <v>6.5179999999999998</v>
      </c>
      <c r="E3898" s="450"/>
    </row>
    <row r="3899" spans="1:5">
      <c r="A3899" s="494" t="s">
        <v>6189</v>
      </c>
      <c r="B3899" s="446">
        <v>6.45</v>
      </c>
      <c r="E3899" s="450"/>
    </row>
    <row r="3900" spans="1:5">
      <c r="A3900" s="494" t="s">
        <v>6190</v>
      </c>
      <c r="B3900" s="446">
        <v>6.4279999999999999</v>
      </c>
      <c r="E3900" s="450"/>
    </row>
    <row r="3901" spans="1:5">
      <c r="A3901" s="494" t="s">
        <v>6191</v>
      </c>
      <c r="B3901" s="446">
        <v>6.4950000000000001</v>
      </c>
      <c r="E3901" s="450"/>
    </row>
    <row r="3902" spans="1:5">
      <c r="A3902" s="494" t="s">
        <v>6192</v>
      </c>
      <c r="B3902" s="446">
        <v>6.5149999999999997</v>
      </c>
      <c r="E3902" s="450"/>
    </row>
    <row r="3903" spans="1:5">
      <c r="A3903" s="494" t="s">
        <v>6193</v>
      </c>
      <c r="B3903" s="446">
        <v>6.5330000000000004</v>
      </c>
      <c r="E3903" s="450"/>
    </row>
    <row r="3904" spans="1:5">
      <c r="A3904" s="494" t="s">
        <v>6194</v>
      </c>
      <c r="B3904" s="446">
        <v>6.5350000000000001</v>
      </c>
      <c r="E3904" s="450"/>
    </row>
    <row r="3905" spans="1:5">
      <c r="A3905" s="494" t="s">
        <v>6195</v>
      </c>
      <c r="B3905" s="446">
        <v>6.5289999999999999</v>
      </c>
      <c r="E3905" s="450"/>
    </row>
    <row r="3906" spans="1:5">
      <c r="A3906" s="494" t="s">
        <v>6196</v>
      </c>
      <c r="B3906" s="446">
        <v>6.5270000000000001</v>
      </c>
      <c r="E3906" s="450"/>
    </row>
    <row r="3907" spans="1:5">
      <c r="A3907" s="494" t="s">
        <v>6197</v>
      </c>
      <c r="B3907" s="446">
        <v>6.5720000000000001</v>
      </c>
      <c r="E3907" s="450"/>
    </row>
    <row r="3908" spans="1:5">
      <c r="A3908" s="494" t="s">
        <v>6198</v>
      </c>
      <c r="B3908" s="446">
        <v>6.5780000000000003</v>
      </c>
      <c r="E3908" s="450"/>
    </row>
    <row r="3909" spans="1:5">
      <c r="A3909" s="494" t="s">
        <v>6199</v>
      </c>
      <c r="B3909" s="446">
        <v>6.6230000000000002</v>
      </c>
      <c r="E3909" s="450"/>
    </row>
    <row r="3910" spans="1:5">
      <c r="A3910" s="494" t="s">
        <v>6200</v>
      </c>
      <c r="B3910" s="446">
        <v>6.6740000000000004</v>
      </c>
      <c r="E3910" s="450"/>
    </row>
    <row r="3911" spans="1:5">
      <c r="A3911" s="494" t="s">
        <v>6201</v>
      </c>
      <c r="B3911" s="446">
        <v>6.6310000000000002</v>
      </c>
      <c r="E3911" s="450"/>
    </row>
    <row r="3912" spans="1:5">
      <c r="A3912" s="494" t="s">
        <v>6202</v>
      </c>
      <c r="B3912" s="446">
        <v>6.6029999999999998</v>
      </c>
      <c r="E3912" s="450"/>
    </row>
    <row r="3913" spans="1:5">
      <c r="A3913" s="494" t="s">
        <v>6203</v>
      </c>
      <c r="B3913" s="446">
        <v>6.6059999999999999</v>
      </c>
      <c r="E3913" s="450"/>
    </row>
    <row r="3914" spans="1:5">
      <c r="A3914" s="494" t="s">
        <v>6204</v>
      </c>
      <c r="B3914" s="446">
        <v>6.6859999999999999</v>
      </c>
      <c r="E3914" s="450"/>
    </row>
    <row r="3915" spans="1:5">
      <c r="A3915" s="494" t="s">
        <v>6205</v>
      </c>
      <c r="B3915" s="446">
        <v>6.7050000000000001</v>
      </c>
      <c r="E3915" s="450"/>
    </row>
    <row r="3916" spans="1:5">
      <c r="A3916" s="494" t="s">
        <v>6206</v>
      </c>
      <c r="B3916" s="446">
        <v>6.7439999999999998</v>
      </c>
      <c r="E3916" s="450"/>
    </row>
    <row r="3917" spans="1:5">
      <c r="A3917" s="494" t="s">
        <v>6207</v>
      </c>
      <c r="B3917" s="446">
        <v>6.7460000000000004</v>
      </c>
      <c r="E3917" s="450"/>
    </row>
    <row r="3918" spans="1:5">
      <c r="A3918" s="494" t="s">
        <v>6208</v>
      </c>
      <c r="B3918" s="446">
        <v>6.7519999999999998</v>
      </c>
      <c r="E3918" s="450"/>
    </row>
    <row r="3919" spans="1:5">
      <c r="A3919" s="494" t="s">
        <v>6209</v>
      </c>
      <c r="B3919" s="446">
        <v>6.7439999999999998</v>
      </c>
      <c r="E3919" s="450"/>
    </row>
    <row r="3920" spans="1:5">
      <c r="A3920" s="494" t="s">
        <v>6210</v>
      </c>
      <c r="B3920" s="446">
        <v>6.7460000000000004</v>
      </c>
      <c r="E3920" s="450"/>
    </row>
    <row r="3921" spans="1:5">
      <c r="A3921" s="494" t="s">
        <v>6211</v>
      </c>
      <c r="B3921" s="446">
        <v>6.7569999999999997</v>
      </c>
      <c r="E3921" s="450"/>
    </row>
    <row r="3922" spans="1:5">
      <c r="A3922" s="494" t="s">
        <v>6212</v>
      </c>
      <c r="B3922" s="446">
        <v>6.6849999999999996</v>
      </c>
      <c r="E3922" s="450"/>
    </row>
    <row r="3923" spans="1:5">
      <c r="A3923" s="494" t="s">
        <v>6213</v>
      </c>
      <c r="B3923" s="446">
        <v>6.7009999999999996</v>
      </c>
      <c r="E3923" s="450"/>
    </row>
    <row r="3924" spans="1:5">
      <c r="A3924" s="494" t="s">
        <v>6214</v>
      </c>
      <c r="B3924" s="446">
        <v>6.71</v>
      </c>
      <c r="E3924" s="450"/>
    </row>
    <row r="3925" spans="1:5">
      <c r="A3925" s="494" t="s">
        <v>6215</v>
      </c>
      <c r="B3925" s="446">
        <v>6.7169999999999996</v>
      </c>
      <c r="E3925" s="450"/>
    </row>
    <row r="3926" spans="1:5">
      <c r="A3926" s="494" t="s">
        <v>6216</v>
      </c>
      <c r="B3926" s="446">
        <v>6.7069999999999999</v>
      </c>
      <c r="E3926" s="450"/>
    </row>
    <row r="3927" spans="1:5">
      <c r="A3927" s="494" t="s">
        <v>6217</v>
      </c>
      <c r="B3927" s="446">
        <v>6.6989999999999998</v>
      </c>
      <c r="E3927" s="450"/>
    </row>
    <row r="3928" spans="1:5">
      <c r="A3928" s="494" t="s">
        <v>6218</v>
      </c>
      <c r="B3928" s="446">
        <v>6.7240000000000002</v>
      </c>
      <c r="E3928" s="450"/>
    </row>
    <row r="3929" spans="1:5">
      <c r="A3929" s="494" t="s">
        <v>6219</v>
      </c>
      <c r="B3929" s="446">
        <v>6.7039999999999997</v>
      </c>
      <c r="E3929" s="450"/>
    </row>
    <row r="3930" spans="1:5">
      <c r="A3930" s="494" t="s">
        <v>6220</v>
      </c>
      <c r="B3930" s="446">
        <v>6.76</v>
      </c>
      <c r="E3930" s="450"/>
    </row>
    <row r="3931" spans="1:5">
      <c r="A3931" s="494" t="s">
        <v>6221</v>
      </c>
      <c r="B3931" s="446">
        <v>6.5819999999999999</v>
      </c>
      <c r="E3931" s="450"/>
    </row>
    <row r="3932" spans="1:5">
      <c r="A3932" s="494" t="s">
        <v>6222</v>
      </c>
      <c r="B3932" s="446">
        <v>6.4930000000000003</v>
      </c>
      <c r="E3932" s="450"/>
    </row>
    <row r="3933" spans="1:5">
      <c r="A3933" s="494" t="s">
        <v>6223</v>
      </c>
      <c r="B3933" s="446">
        <v>6.548</v>
      </c>
      <c r="E3933" s="450"/>
    </row>
    <row r="3934" spans="1:5">
      <c r="A3934" s="494" t="s">
        <v>6224</v>
      </c>
      <c r="B3934" s="446">
        <v>6.55</v>
      </c>
      <c r="E3934" s="450"/>
    </row>
    <row r="3935" spans="1:5">
      <c r="A3935" s="494" t="s">
        <v>6225</v>
      </c>
      <c r="B3935" s="446">
        <v>6.5540000000000003</v>
      </c>
      <c r="E3935" s="450"/>
    </row>
    <row r="3936" spans="1:5">
      <c r="A3936" s="494" t="s">
        <v>6226</v>
      </c>
      <c r="B3936" s="446">
        <v>6.5940000000000003</v>
      </c>
      <c r="E3936" s="450"/>
    </row>
    <row r="3937" spans="1:5">
      <c r="A3937" s="494" t="s">
        <v>6227</v>
      </c>
      <c r="B3937" s="446">
        <v>6.6589999999999998</v>
      </c>
      <c r="E3937" s="450"/>
    </row>
    <row r="3938" spans="1:5">
      <c r="A3938" s="494" t="s">
        <v>6228</v>
      </c>
      <c r="B3938" s="446">
        <v>6.657</v>
      </c>
      <c r="E3938" s="450"/>
    </row>
    <row r="3939" spans="1:5">
      <c r="A3939" s="494" t="s">
        <v>6229</v>
      </c>
      <c r="B3939" s="446">
        <v>6.6989999999999998</v>
      </c>
      <c r="E3939" s="450"/>
    </row>
    <row r="3940" spans="1:5">
      <c r="A3940" s="494" t="s">
        <v>6230</v>
      </c>
      <c r="B3940" s="446">
        <v>6.7270000000000003</v>
      </c>
      <c r="E3940" s="450"/>
    </row>
    <row r="3941" spans="1:5">
      <c r="A3941" s="494" t="s">
        <v>6231</v>
      </c>
      <c r="B3941" s="446">
        <v>6.6189999999999998</v>
      </c>
      <c r="E3941" s="450"/>
    </row>
    <row r="3942" spans="1:5">
      <c r="A3942" s="494" t="s">
        <v>6232</v>
      </c>
      <c r="B3942" s="446">
        <v>6.6779999999999999</v>
      </c>
      <c r="E3942" s="450"/>
    </row>
    <row r="3943" spans="1:5">
      <c r="A3943" s="494" t="s">
        <v>6233</v>
      </c>
      <c r="B3943" s="446">
        <v>6.617</v>
      </c>
      <c r="E3943" s="450"/>
    </row>
    <row r="3944" spans="1:5">
      <c r="A3944" s="494" t="s">
        <v>6234</v>
      </c>
      <c r="B3944" s="446">
        <v>6.6130000000000004</v>
      </c>
      <c r="E3944" s="450"/>
    </row>
    <row r="3945" spans="1:5">
      <c r="A3945" s="494" t="s">
        <v>6235</v>
      </c>
      <c r="B3945" s="446">
        <v>6.6909999999999998</v>
      </c>
      <c r="E3945" s="450"/>
    </row>
    <row r="3946" spans="1:5">
      <c r="A3946" s="494" t="s">
        <v>6236</v>
      </c>
      <c r="B3946" s="446">
        <v>6.7</v>
      </c>
      <c r="E3946" s="450"/>
    </row>
    <row r="3947" spans="1:5">
      <c r="A3947" s="494" t="s">
        <v>6237</v>
      </c>
      <c r="B3947" s="446">
        <v>6.6130000000000004</v>
      </c>
      <c r="E3947" s="450"/>
    </row>
    <row r="3948" spans="1:5">
      <c r="A3948" s="494" t="s">
        <v>6238</v>
      </c>
      <c r="B3948" s="446">
        <v>6.7130000000000001</v>
      </c>
      <c r="E3948" s="450"/>
    </row>
    <row r="3949" spans="1:5">
      <c r="A3949" s="494" t="s">
        <v>6239</v>
      </c>
      <c r="B3949" s="446">
        <v>6.7880000000000003</v>
      </c>
      <c r="E3949" s="450"/>
    </row>
    <row r="3950" spans="1:5">
      <c r="A3950" s="494" t="s">
        <v>6240</v>
      </c>
      <c r="B3950" s="446">
        <v>6.6779999999999999</v>
      </c>
      <c r="E3950" s="450"/>
    </row>
    <row r="3951" spans="1:5">
      <c r="A3951" s="494" t="s">
        <v>6240</v>
      </c>
      <c r="B3951" s="446">
        <v>6.6779999999999999</v>
      </c>
      <c r="E3951" s="450"/>
    </row>
    <row r="3952" spans="1:5">
      <c r="A3952" s="494" t="s">
        <v>6241</v>
      </c>
      <c r="B3952" s="446">
        <v>6.6360000000000001</v>
      </c>
      <c r="E3952" s="450"/>
    </row>
    <row r="3953" spans="1:5">
      <c r="A3953" s="494" t="s">
        <v>6242</v>
      </c>
      <c r="B3953" s="446">
        <v>6.5990000000000002</v>
      </c>
      <c r="E3953" s="450"/>
    </row>
    <row r="3954" spans="1:5">
      <c r="A3954" s="494" t="s">
        <v>6243</v>
      </c>
      <c r="B3954" s="446">
        <v>6.4640000000000004</v>
      </c>
      <c r="E3954" s="450"/>
    </row>
    <row r="3955" spans="1:5">
      <c r="A3955" s="494" t="s">
        <v>6244</v>
      </c>
      <c r="B3955" s="446">
        <v>6.4329999999999998</v>
      </c>
      <c r="E3955" s="450"/>
    </row>
    <row r="3956" spans="1:5">
      <c r="A3956" s="494" t="s">
        <v>6245</v>
      </c>
      <c r="B3956" s="446">
        <v>6.5279999999999996</v>
      </c>
      <c r="E3956" s="450"/>
    </row>
    <row r="3957" spans="1:5">
      <c r="A3957" s="494" t="s">
        <v>6246</v>
      </c>
      <c r="B3957" s="446">
        <v>6.4820000000000002</v>
      </c>
      <c r="E3957" s="450"/>
    </row>
    <row r="3958" spans="1:5">
      <c r="A3958" s="494" t="s">
        <v>6247</v>
      </c>
      <c r="B3958" s="446">
        <v>6.5090000000000003</v>
      </c>
      <c r="E3958" s="450"/>
    </row>
    <row r="3959" spans="1:5">
      <c r="A3959" s="494" t="s">
        <v>6248</v>
      </c>
      <c r="B3959" s="446">
        <v>6.54</v>
      </c>
      <c r="E3959" s="450"/>
    </row>
    <row r="3960" spans="1:5">
      <c r="A3960" s="494" t="s">
        <v>6249</v>
      </c>
      <c r="B3960" s="446">
        <v>6.5250000000000004</v>
      </c>
      <c r="E3960" s="450"/>
    </row>
    <row r="3961" spans="1:5">
      <c r="A3961" s="494" t="s">
        <v>6250</v>
      </c>
      <c r="B3961" s="446">
        <v>6.4930000000000003</v>
      </c>
      <c r="E3961" s="450"/>
    </row>
    <row r="3962" spans="1:5">
      <c r="A3962" s="494" t="s">
        <v>6251</v>
      </c>
      <c r="B3962" s="446">
        <v>6.5380000000000003</v>
      </c>
      <c r="E3962" s="450"/>
    </row>
    <row r="3963" spans="1:5">
      <c r="A3963" s="494" t="s">
        <v>6252</v>
      </c>
      <c r="B3963" s="446">
        <v>6.5590000000000002</v>
      </c>
      <c r="E3963" s="450"/>
    </row>
    <row r="3964" spans="1:5">
      <c r="A3964" s="494" t="s">
        <v>6253</v>
      </c>
      <c r="B3964" s="446">
        <v>6.5780000000000003</v>
      </c>
      <c r="E3964" s="450"/>
    </row>
    <row r="3965" spans="1:5">
      <c r="A3965" s="494" t="s">
        <v>6254</v>
      </c>
      <c r="B3965" s="446">
        <v>6.4550000000000001</v>
      </c>
      <c r="E3965" s="450"/>
    </row>
    <row r="3966" spans="1:5">
      <c r="A3966" s="494" t="s">
        <v>6255</v>
      </c>
      <c r="B3966" s="446">
        <v>6.4189999999999996</v>
      </c>
      <c r="E3966" s="450"/>
    </row>
    <row r="3967" spans="1:5">
      <c r="A3967" s="494" t="s">
        <v>6256</v>
      </c>
      <c r="B3967" s="446">
        <v>6.3470000000000004</v>
      </c>
      <c r="E3967" s="450"/>
    </row>
    <row r="3968" spans="1:5">
      <c r="A3968" s="494" t="s">
        <v>6257</v>
      </c>
      <c r="B3968" s="446">
        <v>6.4020000000000001</v>
      </c>
      <c r="E3968" s="450"/>
    </row>
    <row r="3969" spans="1:5">
      <c r="A3969" s="494" t="s">
        <v>6258</v>
      </c>
      <c r="B3969" s="446">
        <v>6.4279999999999999</v>
      </c>
      <c r="E3969" s="450"/>
    </row>
    <row r="3970" spans="1:5">
      <c r="A3970" s="494" t="s">
        <v>6259</v>
      </c>
      <c r="B3970" s="446">
        <v>6.4720000000000004</v>
      </c>
      <c r="E3970" s="450"/>
    </row>
    <row r="3971" spans="1:5">
      <c r="A3971" s="494" t="s">
        <v>6260</v>
      </c>
      <c r="B3971" s="446">
        <v>6.4139999999999997</v>
      </c>
      <c r="E3971" s="450"/>
    </row>
    <row r="3972" spans="1:5">
      <c r="A3972" s="494" t="s">
        <v>6261</v>
      </c>
      <c r="B3972" s="446">
        <v>6.4409999999999998</v>
      </c>
      <c r="E3972" s="450"/>
    </row>
    <row r="3973" spans="1:5">
      <c r="A3973" s="494" t="s">
        <v>6262</v>
      </c>
      <c r="B3973" s="446">
        <v>6.4960000000000004</v>
      </c>
      <c r="E3973" s="450"/>
    </row>
    <row r="3974" spans="1:5">
      <c r="A3974" s="494" t="s">
        <v>6263</v>
      </c>
      <c r="B3974" s="446">
        <v>6.5860000000000003</v>
      </c>
      <c r="E3974" s="450"/>
    </row>
    <row r="3975" spans="1:5">
      <c r="A3975" s="494" t="s">
        <v>6264</v>
      </c>
      <c r="B3975" s="446">
        <v>6.5670000000000002</v>
      </c>
      <c r="E3975" s="450"/>
    </row>
    <row r="3976" spans="1:5">
      <c r="A3976" s="494" t="s">
        <v>6265</v>
      </c>
      <c r="B3976" s="446">
        <v>6.5750000000000002</v>
      </c>
      <c r="E3976" s="450"/>
    </row>
    <row r="3977" spans="1:5">
      <c r="A3977" s="494" t="s">
        <v>6266</v>
      </c>
      <c r="B3977" s="446">
        <v>6.54</v>
      </c>
      <c r="E3977" s="450"/>
    </row>
    <row r="3978" spans="1:5">
      <c r="A3978" s="494" t="s">
        <v>6267</v>
      </c>
      <c r="B3978" s="446">
        <v>6.5609999999999999</v>
      </c>
      <c r="E3978" s="450"/>
    </row>
    <row r="3979" spans="1:5">
      <c r="A3979" s="494" t="s">
        <v>6268</v>
      </c>
      <c r="B3979" s="446">
        <v>6.617</v>
      </c>
      <c r="E3979" s="450"/>
    </row>
    <row r="3980" spans="1:5">
      <c r="A3980" s="494" t="s">
        <v>6269</v>
      </c>
      <c r="B3980" s="446">
        <v>6.6189999999999998</v>
      </c>
      <c r="E3980" s="450"/>
    </row>
    <row r="3981" spans="1:5">
      <c r="A3981" s="494" t="s">
        <v>6270</v>
      </c>
      <c r="B3981" s="446">
        <v>6.609</v>
      </c>
      <c r="E3981" s="450"/>
    </row>
    <row r="3982" spans="1:5">
      <c r="A3982" s="494" t="s">
        <v>6271</v>
      </c>
      <c r="B3982" s="446">
        <v>6.5449999999999999</v>
      </c>
      <c r="E3982" s="450"/>
    </row>
    <row r="3983" spans="1:5">
      <c r="A3983" s="494" t="s">
        <v>6272</v>
      </c>
      <c r="B3983" s="446">
        <v>6.5869999999999997</v>
      </c>
      <c r="E3983" s="450"/>
    </row>
    <row r="3984" spans="1:5">
      <c r="A3984" s="494" t="s">
        <v>6273</v>
      </c>
      <c r="B3984" s="446">
        <v>6.6269999999999998</v>
      </c>
      <c r="E3984" s="450"/>
    </row>
    <row r="3985" spans="1:5">
      <c r="A3985" s="494" t="s">
        <v>6274</v>
      </c>
      <c r="B3985" s="446">
        <v>6.673</v>
      </c>
      <c r="E3985" s="450"/>
    </row>
    <row r="3986" spans="1:5">
      <c r="A3986" s="494" t="s">
        <v>6275</v>
      </c>
      <c r="B3986" s="446">
        <v>6.7169999999999996</v>
      </c>
      <c r="E3986" s="450"/>
    </row>
    <row r="3987" spans="1:5">
      <c r="A3987" s="494" t="s">
        <v>6276</v>
      </c>
      <c r="B3987" s="446">
        <v>6.7850000000000001</v>
      </c>
      <c r="E3987" s="450"/>
    </row>
    <row r="3988" spans="1:5">
      <c r="A3988" s="494" t="s">
        <v>6277</v>
      </c>
      <c r="B3988" s="446">
        <v>6.8049999999999997</v>
      </c>
      <c r="E3988" s="450"/>
    </row>
    <row r="3989" spans="1:5">
      <c r="A3989" s="494" t="s">
        <v>6278</v>
      </c>
      <c r="B3989" s="446">
        <v>6.7830000000000004</v>
      </c>
      <c r="E3989" s="450"/>
    </row>
    <row r="3990" spans="1:5">
      <c r="A3990" s="494" t="s">
        <v>6279</v>
      </c>
      <c r="B3990" s="446">
        <v>6.7850000000000001</v>
      </c>
      <c r="E3990" s="450"/>
    </row>
    <row r="3991" spans="1:5">
      <c r="A3991" s="494" t="s">
        <v>6280</v>
      </c>
      <c r="B3991" s="446">
        <v>6.7859999999999996</v>
      </c>
      <c r="E3991" s="450"/>
    </row>
    <row r="3992" spans="1:5">
      <c r="A3992" s="494" t="s">
        <v>6281</v>
      </c>
      <c r="B3992" s="446">
        <v>6.875</v>
      </c>
      <c r="E3992" s="450"/>
    </row>
    <row r="3993" spans="1:5">
      <c r="A3993" s="494" t="s">
        <v>6282</v>
      </c>
      <c r="B3993" s="446">
        <v>6.819</v>
      </c>
      <c r="E3993" s="450"/>
    </row>
    <row r="3994" spans="1:5">
      <c r="A3994" s="494" t="s">
        <v>6283</v>
      </c>
      <c r="B3994" s="446">
        <v>6.77</v>
      </c>
      <c r="E3994" s="450"/>
    </row>
    <row r="3995" spans="1:5">
      <c r="A3995" s="494" t="s">
        <v>6284</v>
      </c>
      <c r="B3995" s="446">
        <v>6.7389999999999999</v>
      </c>
      <c r="E3995" s="450"/>
    </row>
    <row r="3996" spans="1:5">
      <c r="A3996" s="494" t="s">
        <v>6285</v>
      </c>
      <c r="B3996" s="446">
        <v>6.7190000000000003</v>
      </c>
      <c r="E3996" s="450"/>
    </row>
    <row r="3997" spans="1:5">
      <c r="A3997" s="494" t="s">
        <v>6286</v>
      </c>
      <c r="B3997" s="446">
        <v>6.7850000000000001</v>
      </c>
      <c r="E3997" s="450"/>
    </row>
    <row r="3998" spans="1:5">
      <c r="A3998" s="494" t="s">
        <v>6287</v>
      </c>
      <c r="B3998" s="446">
        <v>6.7679999999999998</v>
      </c>
      <c r="E3998" s="450"/>
    </row>
    <row r="3999" spans="1:5">
      <c r="A3999" s="494" t="s">
        <v>6288</v>
      </c>
      <c r="B3999" s="446">
        <v>6.7839999999999998</v>
      </c>
      <c r="E3999" s="450"/>
    </row>
    <row r="4000" spans="1:5">
      <c r="A4000" s="494" t="s">
        <v>6289</v>
      </c>
      <c r="B4000" s="446">
        <v>6.74</v>
      </c>
      <c r="E4000" s="450"/>
    </row>
    <row r="4001" spans="1:5">
      <c r="A4001" s="494" t="s">
        <v>6290</v>
      </c>
      <c r="B4001" s="446">
        <v>6.7380000000000004</v>
      </c>
      <c r="E4001" s="450"/>
    </row>
    <row r="4002" spans="1:5">
      <c r="A4002" s="494" t="s">
        <v>6291</v>
      </c>
      <c r="B4002" s="446">
        <v>6.6680000000000001</v>
      </c>
      <c r="E4002" s="450"/>
    </row>
    <row r="4003" spans="1:5">
      <c r="A4003" s="494" t="s">
        <v>6292</v>
      </c>
      <c r="B4003" s="446">
        <v>6.74</v>
      </c>
      <c r="E4003" s="450"/>
    </row>
    <row r="4004" spans="1:5">
      <c r="A4004" s="494" t="s">
        <v>6293</v>
      </c>
      <c r="B4004" s="446">
        <v>8.1790000000000003</v>
      </c>
      <c r="E4004" s="450"/>
    </row>
    <row r="4005" spans="1:5">
      <c r="A4005" s="494" t="s">
        <v>6294</v>
      </c>
      <c r="B4005" s="446">
        <v>8.2840000000000007</v>
      </c>
      <c r="E4005" s="450"/>
    </row>
    <row r="4006" spans="1:5">
      <c r="A4006" s="494" t="s">
        <v>6295</v>
      </c>
      <c r="B4006" s="446">
        <v>8.26</v>
      </c>
      <c r="E4006" s="450"/>
    </row>
    <row r="4007" spans="1:5">
      <c r="A4007" s="494" t="s">
        <v>6296</v>
      </c>
      <c r="B4007" s="446">
        <v>8.3740000000000006</v>
      </c>
      <c r="E4007" s="450"/>
    </row>
    <row r="4008" spans="1:5">
      <c r="A4008" s="494" t="s">
        <v>6297</v>
      </c>
      <c r="B4008" s="446">
        <v>8.4949999999999992</v>
      </c>
      <c r="E4008" s="450"/>
    </row>
    <row r="4009" spans="1:5">
      <c r="A4009" s="494" t="s">
        <v>6298</v>
      </c>
      <c r="B4009" s="446">
        <v>8.4920000000000009</v>
      </c>
      <c r="E4009" s="450"/>
    </row>
    <row r="4010" spans="1:5">
      <c r="A4010" s="494" t="s">
        <v>6299</v>
      </c>
      <c r="B4010" s="446">
        <v>8.6039999999999992</v>
      </c>
      <c r="E4010" s="450"/>
    </row>
    <row r="4011" spans="1:5">
      <c r="A4011" s="494" t="s">
        <v>6300</v>
      </c>
      <c r="B4011" s="446">
        <v>8.5739999999999998</v>
      </c>
      <c r="E4011" s="450"/>
    </row>
    <row r="4012" spans="1:5">
      <c r="A4012" s="494" t="s">
        <v>6301</v>
      </c>
      <c r="B4012" s="446">
        <v>8.5449999999999999</v>
      </c>
      <c r="E4012" s="450"/>
    </row>
    <row r="4013" spans="1:5">
      <c r="A4013" s="494" t="s">
        <v>6302</v>
      </c>
      <c r="B4013" s="446">
        <v>8.8879999999999999</v>
      </c>
      <c r="E4013" s="450"/>
    </row>
    <row r="4014" spans="1:5">
      <c r="A4014" s="494" t="s">
        <v>6303</v>
      </c>
      <c r="B4014" s="446">
        <v>8.4440000000000008</v>
      </c>
      <c r="E4014" s="450"/>
    </row>
    <row r="4015" spans="1:5">
      <c r="A4015" s="494" t="s">
        <v>6304</v>
      </c>
      <c r="B4015" s="446">
        <v>8.2210000000000001</v>
      </c>
      <c r="E4015" s="450"/>
    </row>
    <row r="4016" spans="1:5">
      <c r="A4016" s="494" t="s">
        <v>6305</v>
      </c>
      <c r="B4016" s="446">
        <v>8.2270000000000003</v>
      </c>
      <c r="E4016" s="450"/>
    </row>
    <row r="4017" spans="1:5">
      <c r="A4017" s="494" t="s">
        <v>6306</v>
      </c>
      <c r="B4017" s="446">
        <v>7.9359999999999999</v>
      </c>
      <c r="E4017" s="450"/>
    </row>
    <row r="4018" spans="1:5">
      <c r="A4018" s="494" t="s">
        <v>6307</v>
      </c>
      <c r="B4018" s="446">
        <v>7.9130000000000003</v>
      </c>
      <c r="E4018" s="450"/>
    </row>
    <row r="4019" spans="1:5">
      <c r="A4019" s="494" t="s">
        <v>6308</v>
      </c>
      <c r="B4019" s="446">
        <v>7.8079999999999998</v>
      </c>
      <c r="E4019" s="450"/>
    </row>
    <row r="4020" spans="1:5">
      <c r="A4020" s="494" t="s">
        <v>6309</v>
      </c>
      <c r="B4020" s="446">
        <v>7.8449999999999998</v>
      </c>
      <c r="E4020" s="450"/>
    </row>
    <row r="4021" spans="1:5">
      <c r="A4021" s="494" t="s">
        <v>6310</v>
      </c>
      <c r="B4021" s="446">
        <v>7.8840000000000003</v>
      </c>
      <c r="E4021" s="450"/>
    </row>
    <row r="4022" spans="1:5">
      <c r="A4022" s="494" t="s">
        <v>6311</v>
      </c>
      <c r="B4022" s="446">
        <v>7.96</v>
      </c>
      <c r="E4022" s="450"/>
    </row>
    <row r="4023" spans="1:5">
      <c r="A4023" s="494" t="s">
        <v>6312</v>
      </c>
      <c r="B4023" s="446">
        <v>7.9009999999999998</v>
      </c>
      <c r="E4023" s="450"/>
    </row>
    <row r="4024" spans="1:5">
      <c r="A4024" s="494" t="s">
        <v>6313</v>
      </c>
      <c r="B4024" s="446">
        <v>7.782</v>
      </c>
      <c r="E4024" s="450"/>
    </row>
    <row r="4025" spans="1:5">
      <c r="A4025" s="494" t="s">
        <v>6314</v>
      </c>
      <c r="B4025" s="446">
        <v>7.9930000000000003</v>
      </c>
      <c r="E4025" s="450"/>
    </row>
    <row r="4026" spans="1:5">
      <c r="A4026" s="494" t="s">
        <v>6314</v>
      </c>
      <c r="B4026" s="446">
        <v>7.9930000000000003</v>
      </c>
      <c r="E4026" s="450"/>
    </row>
    <row r="4027" spans="1:5">
      <c r="A4027" s="494" t="s">
        <v>6315</v>
      </c>
      <c r="B4027" s="446">
        <v>8.0259999999999998</v>
      </c>
      <c r="E4027" s="450"/>
    </row>
    <row r="4028" spans="1:5">
      <c r="A4028" s="494" t="s">
        <v>6316</v>
      </c>
      <c r="B4028" s="446">
        <v>8.1219999999999999</v>
      </c>
      <c r="E4028" s="450"/>
    </row>
    <row r="4029" spans="1:5">
      <c r="A4029" s="494" t="s">
        <v>6317</v>
      </c>
      <c r="B4029" s="446">
        <v>8.0649999999999995</v>
      </c>
      <c r="E4029" s="450"/>
    </row>
    <row r="4030" spans="1:5">
      <c r="A4030" s="494" t="s">
        <v>6318</v>
      </c>
      <c r="B4030" s="446">
        <v>8.01</v>
      </c>
      <c r="E4030" s="450"/>
    </row>
    <row r="4031" spans="1:5">
      <c r="A4031" s="494" t="s">
        <v>6319</v>
      </c>
      <c r="B4031" s="446">
        <v>7.6360000000000001</v>
      </c>
      <c r="E4031" s="450"/>
    </row>
    <row r="4032" spans="1:5">
      <c r="A4032" s="494" t="s">
        <v>6319</v>
      </c>
      <c r="B4032" s="446">
        <v>7.6360000000000001</v>
      </c>
      <c r="E4032" s="450"/>
    </row>
    <row r="4033" spans="1:5">
      <c r="A4033" s="494" t="s">
        <v>6320</v>
      </c>
      <c r="B4033" s="446">
        <v>7.27</v>
      </c>
      <c r="E4033" s="450"/>
    </row>
    <row r="4034" spans="1:5">
      <c r="A4034" s="494" t="s">
        <v>6321</v>
      </c>
      <c r="B4034" s="446">
        <v>7.218</v>
      </c>
      <c r="E4034" s="450"/>
    </row>
    <row r="4035" spans="1:5">
      <c r="A4035" s="494" t="s">
        <v>6322</v>
      </c>
      <c r="B4035" s="446">
        <v>7.3019999999999996</v>
      </c>
      <c r="E4035" s="450"/>
    </row>
    <row r="4036" spans="1:5">
      <c r="A4036" s="494" t="s">
        <v>6323</v>
      </c>
      <c r="B4036" s="446">
        <v>7.2009999999999996</v>
      </c>
      <c r="E4036" s="450"/>
    </row>
    <row r="4037" spans="1:5">
      <c r="A4037" s="494" t="s">
        <v>6324</v>
      </c>
      <c r="B4037" s="446">
        <v>7.2270000000000003</v>
      </c>
      <c r="E4037" s="450"/>
    </row>
    <row r="4038" spans="1:5">
      <c r="A4038" s="494" t="s">
        <v>6325</v>
      </c>
      <c r="B4038" s="446">
        <v>7.2560000000000002</v>
      </c>
      <c r="E4038" s="450"/>
    </row>
    <row r="4039" spans="1:5">
      <c r="A4039" s="494" t="s">
        <v>6326</v>
      </c>
      <c r="B4039" s="446">
        <v>7.2729999999999997</v>
      </c>
      <c r="E4039" s="450"/>
    </row>
    <row r="4040" spans="1:5">
      <c r="A4040" s="494" t="s">
        <v>6327</v>
      </c>
      <c r="B4040" s="446">
        <v>7.24</v>
      </c>
      <c r="E4040" s="450"/>
    </row>
    <row r="4041" spans="1:5">
      <c r="A4041" s="494" t="s">
        <v>6328</v>
      </c>
      <c r="B4041" s="446">
        <v>7.2539999999999996</v>
      </c>
      <c r="E4041" s="450"/>
    </row>
    <row r="4042" spans="1:5">
      <c r="A4042" s="494" t="s">
        <v>6329</v>
      </c>
      <c r="B4042" s="446">
        <v>7.2389999999999999</v>
      </c>
      <c r="E4042" s="450"/>
    </row>
    <row r="4043" spans="1:5">
      <c r="A4043" s="494" t="s">
        <v>6330</v>
      </c>
      <c r="B4043" s="446">
        <v>7.2060000000000004</v>
      </c>
      <c r="E4043" s="450"/>
    </row>
    <row r="4044" spans="1:5">
      <c r="A4044" s="494" t="s">
        <v>6331</v>
      </c>
      <c r="B4044" s="446">
        <v>7.2030000000000003</v>
      </c>
      <c r="E4044" s="450"/>
    </row>
    <row r="4045" spans="1:5">
      <c r="A4045" s="494" t="s">
        <v>6332</v>
      </c>
      <c r="B4045" s="446">
        <v>7.2859999999999996</v>
      </c>
      <c r="E4045" s="450"/>
    </row>
    <row r="4046" spans="1:5">
      <c r="A4046" s="494" t="s">
        <v>6333</v>
      </c>
      <c r="B4046" s="446">
        <v>7.367</v>
      </c>
      <c r="E4046" s="450"/>
    </row>
    <row r="4047" spans="1:5">
      <c r="A4047" s="494" t="s">
        <v>6334</v>
      </c>
      <c r="B4047" s="446">
        <v>7.3769999999999998</v>
      </c>
      <c r="E4047" s="450"/>
    </row>
    <row r="4048" spans="1:5">
      <c r="A4048" s="494" t="s">
        <v>1856</v>
      </c>
      <c r="B4048" s="446">
        <v>7.3330000000000002</v>
      </c>
      <c r="E4048" s="450"/>
    </row>
    <row r="4049" spans="1:5">
      <c r="A4049" s="494" t="s">
        <v>6335</v>
      </c>
      <c r="B4049" s="446">
        <v>7.3890000000000002</v>
      </c>
      <c r="E4049" s="450"/>
    </row>
    <row r="4050" spans="1:5">
      <c r="A4050" s="494" t="s">
        <v>1858</v>
      </c>
      <c r="B4050" s="446">
        <v>7.4340000000000002</v>
      </c>
      <c r="E4050" s="450"/>
    </row>
    <row r="4051" spans="1:5">
      <c r="A4051" s="494" t="s">
        <v>6336</v>
      </c>
      <c r="B4051" s="446">
        <v>7.476</v>
      </c>
      <c r="E4051" s="450"/>
    </row>
    <row r="4052" spans="1:5">
      <c r="A4052" s="494" t="s">
        <v>6337</v>
      </c>
      <c r="B4052" s="446">
        <v>7.4690000000000003</v>
      </c>
      <c r="E4052" s="450"/>
    </row>
    <row r="4053" spans="1:5">
      <c r="A4053" s="494" t="s">
        <v>6338</v>
      </c>
      <c r="B4053" s="446">
        <v>7.44</v>
      </c>
      <c r="E4053" s="450"/>
    </row>
    <row r="4054" spans="1:5">
      <c r="A4054" s="494" t="s">
        <v>6339</v>
      </c>
      <c r="B4054" s="446">
        <v>7.44</v>
      </c>
      <c r="E4054" s="450"/>
    </row>
    <row r="4055" spans="1:5">
      <c r="A4055" s="494" t="s">
        <v>6340</v>
      </c>
      <c r="B4055" s="446">
        <v>7.4980000000000002</v>
      </c>
      <c r="E4055" s="450"/>
    </row>
    <row r="4056" spans="1:5">
      <c r="A4056" s="494" t="s">
        <v>6341</v>
      </c>
      <c r="B4056" s="446">
        <v>7.4969999999999999</v>
      </c>
      <c r="E4056" s="450"/>
    </row>
    <row r="4057" spans="1:5">
      <c r="A4057" s="494" t="s">
        <v>6342</v>
      </c>
      <c r="B4057" s="446">
        <v>7.5110000000000001</v>
      </c>
      <c r="E4057" s="450"/>
    </row>
    <row r="4058" spans="1:5">
      <c r="A4058" s="494" t="s">
        <v>6343</v>
      </c>
      <c r="B4058" s="446">
        <v>7.49</v>
      </c>
      <c r="E4058" s="450"/>
    </row>
    <row r="4059" spans="1:5">
      <c r="A4059" s="494" t="s">
        <v>6344</v>
      </c>
      <c r="B4059" s="446">
        <v>7.5209999999999999</v>
      </c>
      <c r="E4059" s="450"/>
    </row>
    <row r="4060" spans="1:5">
      <c r="A4060" s="494" t="s">
        <v>6345</v>
      </c>
      <c r="B4060" s="446">
        <v>7.5490000000000004</v>
      </c>
      <c r="E4060" s="450"/>
    </row>
    <row r="4061" spans="1:5">
      <c r="A4061" s="494" t="s">
        <v>6346</v>
      </c>
      <c r="B4061" s="446">
        <v>7.5549999999999997</v>
      </c>
      <c r="E4061" s="450"/>
    </row>
    <row r="4062" spans="1:5">
      <c r="A4062" s="494" t="s">
        <v>6347</v>
      </c>
      <c r="B4062" s="446">
        <v>7.5860000000000003</v>
      </c>
      <c r="E4062" s="450"/>
    </row>
    <row r="4063" spans="1:5">
      <c r="A4063" s="494" t="s">
        <v>6348</v>
      </c>
      <c r="B4063" s="446">
        <v>7.5919999999999996</v>
      </c>
      <c r="E4063" s="450"/>
    </row>
    <row r="4064" spans="1:5">
      <c r="A4064" s="494" t="s">
        <v>6349</v>
      </c>
      <c r="B4064" s="446">
        <v>7.6379999999999999</v>
      </c>
      <c r="E4064" s="450"/>
    </row>
    <row r="4065" spans="1:5">
      <c r="A4065" s="494" t="s">
        <v>6350</v>
      </c>
      <c r="B4065" s="446">
        <v>7.64</v>
      </c>
      <c r="E4065" s="450"/>
    </row>
    <row r="4066" spans="1:5">
      <c r="A4066" s="494" t="s">
        <v>6351</v>
      </c>
      <c r="B4066" s="446">
        <v>7.641</v>
      </c>
      <c r="E4066" s="450"/>
    </row>
    <row r="4067" spans="1:5">
      <c r="A4067" s="494" t="s">
        <v>6352</v>
      </c>
      <c r="B4067" s="446">
        <v>7.6079999999999997</v>
      </c>
      <c r="E4067" s="450"/>
    </row>
    <row r="4068" spans="1:5">
      <c r="A4068" s="494" t="s">
        <v>6353</v>
      </c>
      <c r="B4068" s="446">
        <v>7.5330000000000004</v>
      </c>
      <c r="E4068" s="450"/>
    </row>
    <row r="4069" spans="1:5">
      <c r="A4069" s="494" t="s">
        <v>6354</v>
      </c>
      <c r="B4069" s="446">
        <v>7.5389999999999997</v>
      </c>
      <c r="E4069" s="450"/>
    </row>
    <row r="4070" spans="1:5">
      <c r="A4070" s="494" t="s">
        <v>6355</v>
      </c>
      <c r="B4070" s="446">
        <v>7.569</v>
      </c>
      <c r="E4070" s="450"/>
    </row>
    <row r="4071" spans="1:5">
      <c r="A4071" s="494" t="s">
        <v>6356</v>
      </c>
      <c r="B4071" s="446">
        <v>7.5369999999999999</v>
      </c>
      <c r="E4071" s="450"/>
    </row>
    <row r="4072" spans="1:5">
      <c r="A4072" s="494" t="s">
        <v>6357</v>
      </c>
      <c r="B4072" s="446">
        <v>7.5119999999999996</v>
      </c>
      <c r="E4072" s="450"/>
    </row>
    <row r="4073" spans="1:5">
      <c r="A4073" s="494" t="s">
        <v>6358</v>
      </c>
      <c r="B4073" s="446">
        <v>7.4829999999999997</v>
      </c>
      <c r="E4073" s="450"/>
    </row>
    <row r="4074" spans="1:5">
      <c r="A4074" s="494" t="s">
        <v>6359</v>
      </c>
      <c r="B4074" s="446">
        <v>7.4820000000000002</v>
      </c>
      <c r="E4074" s="450"/>
    </row>
    <row r="4075" spans="1:5">
      <c r="A4075" s="494" t="s">
        <v>6360</v>
      </c>
      <c r="B4075" s="446">
        <v>7.4359999999999999</v>
      </c>
      <c r="E4075" s="450"/>
    </row>
    <row r="4076" spans="1:5">
      <c r="A4076" s="494" t="s">
        <v>6361</v>
      </c>
      <c r="B4076" s="446">
        <v>7.4029999999999996</v>
      </c>
      <c r="E4076" s="450"/>
    </row>
    <row r="4077" spans="1:5">
      <c r="A4077" s="494" t="s">
        <v>6362</v>
      </c>
      <c r="B4077" s="446">
        <v>7.4429999999999996</v>
      </c>
      <c r="E4077" s="450"/>
    </row>
    <row r="4078" spans="1:5">
      <c r="A4078" s="494" t="s">
        <v>6363</v>
      </c>
      <c r="B4078" s="446">
        <v>7.4560000000000004</v>
      </c>
      <c r="E4078" s="450"/>
    </row>
    <row r="4079" spans="1:5">
      <c r="A4079" s="494" t="s">
        <v>6364</v>
      </c>
      <c r="B4079" s="446">
        <v>7.4530000000000003</v>
      </c>
      <c r="E4079" s="450"/>
    </row>
    <row r="4080" spans="1:5">
      <c r="A4080" s="494" t="s">
        <v>6365</v>
      </c>
      <c r="B4080" s="446">
        <v>7.4509999999999996</v>
      </c>
      <c r="E4080" s="450"/>
    </row>
    <row r="4081" spans="1:5">
      <c r="A4081" s="494" t="s">
        <v>6366</v>
      </c>
      <c r="B4081" s="446">
        <v>7.4809999999999999</v>
      </c>
      <c r="E4081" s="450"/>
    </row>
    <row r="4082" spans="1:5">
      <c r="A4082" s="494" t="s">
        <v>6367</v>
      </c>
      <c r="B4082" s="446">
        <v>7.4509999999999996</v>
      </c>
      <c r="E4082" s="450"/>
    </row>
    <row r="4083" spans="1:5">
      <c r="A4083" s="494" t="s">
        <v>6368</v>
      </c>
      <c r="B4083" s="446">
        <v>7.4560000000000004</v>
      </c>
      <c r="E4083" s="450"/>
    </row>
    <row r="4084" spans="1:5">
      <c r="A4084" s="494" t="s">
        <v>6369</v>
      </c>
      <c r="B4084" s="446">
        <v>7.516</v>
      </c>
      <c r="E4084" s="450"/>
    </row>
    <row r="4085" spans="1:5">
      <c r="A4085" s="494" t="s">
        <v>6370</v>
      </c>
      <c r="B4085" s="446">
        <v>7.5389999999999997</v>
      </c>
      <c r="E4085" s="450"/>
    </row>
    <row r="4086" spans="1:5">
      <c r="A4086" s="494" t="s">
        <v>6371</v>
      </c>
      <c r="B4086" s="446">
        <v>7.5579999999999998</v>
      </c>
      <c r="E4086" s="450"/>
    </row>
    <row r="4087" spans="1:5">
      <c r="A4087" s="494" t="s">
        <v>6372</v>
      </c>
      <c r="B4087" s="446">
        <v>7.556</v>
      </c>
      <c r="E4087" s="450"/>
    </row>
    <row r="4088" spans="1:5">
      <c r="A4088" s="494" t="s">
        <v>6373</v>
      </c>
      <c r="B4088" s="446">
        <v>7.5819999999999999</v>
      </c>
      <c r="E4088" s="450"/>
    </row>
    <row r="4089" spans="1:5">
      <c r="A4089" s="494" t="s">
        <v>6374</v>
      </c>
      <c r="B4089" s="446">
        <v>7.6130000000000004</v>
      </c>
      <c r="E4089" s="450"/>
    </row>
    <row r="4090" spans="1:5">
      <c r="A4090" s="494" t="s">
        <v>6375</v>
      </c>
      <c r="B4090" s="446">
        <v>7.5949999999999998</v>
      </c>
      <c r="E4090" s="450"/>
    </row>
    <row r="4091" spans="1:5">
      <c r="A4091" s="494" t="s">
        <v>6376</v>
      </c>
      <c r="B4091" s="446">
        <v>7.5640000000000001</v>
      </c>
      <c r="E4091" s="450"/>
    </row>
    <row r="4092" spans="1:5">
      <c r="A4092" s="494" t="s">
        <v>6377</v>
      </c>
      <c r="B4092" s="446">
        <v>7.5590000000000002</v>
      </c>
      <c r="E4092" s="450"/>
    </row>
    <row r="4093" spans="1:5">
      <c r="A4093" s="494" t="s">
        <v>6378</v>
      </c>
      <c r="B4093" s="446">
        <v>7.5739999999999998</v>
      </c>
      <c r="E4093" s="450"/>
    </row>
    <row r="4094" spans="1:5">
      <c r="A4094" s="494" t="s">
        <v>6379</v>
      </c>
      <c r="B4094" s="446">
        <v>7.5819999999999999</v>
      </c>
      <c r="E4094" s="450"/>
    </row>
    <row r="4095" spans="1:5">
      <c r="A4095" s="494" t="s">
        <v>6380</v>
      </c>
      <c r="B4095" s="446">
        <v>7.625</v>
      </c>
      <c r="E4095" s="450"/>
    </row>
    <row r="4096" spans="1:5">
      <c r="A4096" s="494" t="s">
        <v>6381</v>
      </c>
      <c r="B4096" s="446">
        <v>7.62</v>
      </c>
      <c r="E4096" s="450"/>
    </row>
    <row r="4097" spans="1:5">
      <c r="A4097" s="494" t="s">
        <v>6382</v>
      </c>
      <c r="B4097" s="446">
        <v>7.6449999999999996</v>
      </c>
      <c r="E4097" s="450"/>
    </row>
    <row r="4098" spans="1:5">
      <c r="A4098" s="494" t="s">
        <v>6383</v>
      </c>
      <c r="B4098" s="446">
        <v>7.65</v>
      </c>
      <c r="E4098" s="450"/>
    </row>
    <row r="4099" spans="1:5">
      <c r="A4099" s="494" t="s">
        <v>6384</v>
      </c>
      <c r="B4099" s="446">
        <v>7.6870000000000003</v>
      </c>
      <c r="E4099" s="450"/>
    </row>
    <row r="4100" spans="1:5">
      <c r="A4100" s="494" t="s">
        <v>6385</v>
      </c>
      <c r="B4100" s="446">
        <v>7.702</v>
      </c>
      <c r="E4100" s="450"/>
    </row>
    <row r="4101" spans="1:5">
      <c r="A4101" s="494" t="s">
        <v>6386</v>
      </c>
      <c r="B4101" s="446">
        <v>7.6660000000000004</v>
      </c>
      <c r="E4101" s="450"/>
    </row>
    <row r="4102" spans="1:5">
      <c r="A4102" s="494" t="s">
        <v>6387</v>
      </c>
      <c r="B4102" s="446">
        <v>7.6740000000000004</v>
      </c>
      <c r="E4102" s="450"/>
    </row>
    <row r="4103" spans="1:5">
      <c r="A4103" s="494" t="s">
        <v>6388</v>
      </c>
      <c r="B4103" s="446">
        <v>7.6619999999999999</v>
      </c>
      <c r="E4103" s="450"/>
    </row>
    <row r="4104" spans="1:5">
      <c r="A4104" s="494" t="s">
        <v>6389</v>
      </c>
      <c r="B4104" s="446">
        <v>7.6509999999999998</v>
      </c>
      <c r="E4104" s="450"/>
    </row>
    <row r="4105" spans="1:5">
      <c r="A4105" s="494" t="s">
        <v>6390</v>
      </c>
      <c r="B4105" s="446">
        <v>7.6159999999999997</v>
      </c>
      <c r="E4105" s="450"/>
    </row>
    <row r="4106" spans="1:5">
      <c r="A4106" s="494" t="s">
        <v>6391</v>
      </c>
      <c r="B4106" s="446">
        <v>7.6529999999999996</v>
      </c>
      <c r="E4106" s="450"/>
    </row>
    <row r="4107" spans="1:5">
      <c r="A4107" s="494" t="s">
        <v>6392</v>
      </c>
      <c r="B4107" s="446">
        <v>7.6619999999999999</v>
      </c>
      <c r="E4107" s="450"/>
    </row>
    <row r="4108" spans="1:5">
      <c r="A4108" s="494" t="s">
        <v>6393</v>
      </c>
      <c r="B4108" s="446">
        <v>7.63</v>
      </c>
      <c r="E4108" s="450"/>
    </row>
    <row r="4109" spans="1:5">
      <c r="A4109" s="494" t="s">
        <v>6394</v>
      </c>
      <c r="B4109" s="446">
        <v>7.6529999999999996</v>
      </c>
      <c r="E4109" s="450"/>
    </row>
    <row r="4110" spans="1:5">
      <c r="A4110" s="494" t="s">
        <v>6395</v>
      </c>
      <c r="B4110" s="446">
        <v>7.633</v>
      </c>
      <c r="E4110" s="450"/>
    </row>
    <row r="4111" spans="1:5">
      <c r="A4111" s="494" t="s">
        <v>6396</v>
      </c>
      <c r="B4111" s="446">
        <v>7.6020000000000003</v>
      </c>
      <c r="E4111" s="450"/>
    </row>
    <row r="4112" spans="1:5">
      <c r="A4112" s="494" t="s">
        <v>6397</v>
      </c>
      <c r="B4112" s="446">
        <v>7.6050000000000004</v>
      </c>
      <c r="E4112" s="450"/>
    </row>
    <row r="4113" spans="1:5">
      <c r="A4113" s="494" t="s">
        <v>6398</v>
      </c>
      <c r="B4113" s="446">
        <v>7.6040000000000001</v>
      </c>
      <c r="E4113" s="450"/>
    </row>
    <row r="4114" spans="1:5">
      <c r="A4114" s="494" t="s">
        <v>6399</v>
      </c>
      <c r="B4114" s="446">
        <v>7.6609999999999996</v>
      </c>
      <c r="E4114" s="450"/>
    </row>
    <row r="4115" spans="1:5">
      <c r="A4115" s="494" t="s">
        <v>6400</v>
      </c>
      <c r="B4115" s="446">
        <v>7.6980000000000004</v>
      </c>
      <c r="E4115" s="450"/>
    </row>
    <row r="4116" spans="1:5">
      <c r="A4116" s="494" t="s">
        <v>6401</v>
      </c>
      <c r="B4116" s="446">
        <v>7.7069999999999999</v>
      </c>
      <c r="E4116" s="450"/>
    </row>
    <row r="4117" spans="1:5">
      <c r="A4117" s="494" t="s">
        <v>6402</v>
      </c>
      <c r="B4117" s="446">
        <v>7.6749999999999998</v>
      </c>
      <c r="E4117" s="450"/>
    </row>
    <row r="4118" spans="1:5">
      <c r="A4118" s="494" t="s">
        <v>6403</v>
      </c>
      <c r="B4118" s="446">
        <v>7.6310000000000002</v>
      </c>
      <c r="E4118" s="450"/>
    </row>
    <row r="4119" spans="1:5">
      <c r="A4119" s="494" t="s">
        <v>6404</v>
      </c>
      <c r="B4119" s="446">
        <v>7.63</v>
      </c>
      <c r="E4119" s="450"/>
    </row>
    <row r="4120" spans="1:5">
      <c r="A4120" s="494" t="s">
        <v>6405</v>
      </c>
      <c r="B4120" s="446">
        <v>7.6390000000000002</v>
      </c>
      <c r="E4120" s="450"/>
    </row>
    <row r="4121" spans="1:5">
      <c r="A4121" s="494" t="s">
        <v>6406</v>
      </c>
      <c r="B4121" s="446">
        <v>7.6779999999999999</v>
      </c>
      <c r="E4121" s="450"/>
    </row>
    <row r="4122" spans="1:5">
      <c r="A4122" s="494" t="s">
        <v>6407</v>
      </c>
      <c r="B4122" s="446">
        <v>7.6859999999999999</v>
      </c>
      <c r="E4122" s="450"/>
    </row>
    <row r="4123" spans="1:5">
      <c r="A4123" s="494" t="s">
        <v>6408</v>
      </c>
      <c r="B4123" s="446">
        <v>7.6760000000000002</v>
      </c>
      <c r="E4123" s="450"/>
    </row>
    <row r="4124" spans="1:5">
      <c r="A4124" s="494" t="s">
        <v>6409</v>
      </c>
      <c r="B4124" s="446">
        <v>7.7089999999999996</v>
      </c>
      <c r="E4124" s="450"/>
    </row>
    <row r="4125" spans="1:5">
      <c r="A4125" s="494" t="s">
        <v>6410</v>
      </c>
      <c r="B4125" s="446">
        <v>7.7149999999999999</v>
      </c>
      <c r="E4125" s="450"/>
    </row>
    <row r="4126" spans="1:5">
      <c r="A4126" s="494" t="s">
        <v>6411</v>
      </c>
      <c r="B4126" s="446">
        <v>7.6970000000000001</v>
      </c>
      <c r="E4126" s="450"/>
    </row>
    <row r="4127" spans="1:5">
      <c r="A4127" s="494" t="s">
        <v>6412</v>
      </c>
      <c r="B4127" s="446">
        <v>7.6740000000000004</v>
      </c>
      <c r="E4127" s="450"/>
    </row>
    <row r="4128" spans="1:5">
      <c r="A4128" s="494" t="s">
        <v>6413</v>
      </c>
      <c r="B4128" s="446">
        <v>7.6840000000000002</v>
      </c>
      <c r="E4128" s="450"/>
    </row>
    <row r="4129" spans="1:5">
      <c r="A4129" s="494" t="s">
        <v>6414</v>
      </c>
      <c r="B4129" s="446">
        <v>7.625</v>
      </c>
      <c r="E4129" s="450"/>
    </row>
    <row r="4130" spans="1:5">
      <c r="A4130" s="494" t="s">
        <v>6415</v>
      </c>
      <c r="B4130" s="446">
        <v>7.6609999999999996</v>
      </c>
      <c r="E4130" s="450"/>
    </row>
    <row r="4131" spans="1:5">
      <c r="A4131" s="494" t="s">
        <v>6416</v>
      </c>
      <c r="B4131" s="446">
        <v>7.665</v>
      </c>
      <c r="E4131" s="450"/>
    </row>
    <row r="4132" spans="1:5">
      <c r="A4132" s="494" t="s">
        <v>6417</v>
      </c>
      <c r="B4132" s="446">
        <v>7.6950000000000003</v>
      </c>
      <c r="E4132" s="450"/>
    </row>
    <row r="4133" spans="1:5">
      <c r="A4133" s="494" t="s">
        <v>6418</v>
      </c>
      <c r="B4133" s="446">
        <v>7.6529999999999996</v>
      </c>
      <c r="E4133" s="450"/>
    </row>
    <row r="4134" spans="1:5">
      <c r="A4134" s="494" t="s">
        <v>6419</v>
      </c>
      <c r="B4134" s="446">
        <v>7.6980000000000004</v>
      </c>
      <c r="E4134" s="450"/>
    </row>
    <row r="4135" spans="1:5">
      <c r="A4135" s="494" t="s">
        <v>6420</v>
      </c>
      <c r="B4135" s="446">
        <v>7.7169999999999996</v>
      </c>
      <c r="E4135" s="450"/>
    </row>
    <row r="4136" spans="1:5">
      <c r="A4136" s="494" t="s">
        <v>6421</v>
      </c>
      <c r="B4136" s="446">
        <v>7.7350000000000003</v>
      </c>
      <c r="E4136" s="450"/>
    </row>
    <row r="4137" spans="1:5">
      <c r="A4137" s="494" t="s">
        <v>6422</v>
      </c>
      <c r="B4137" s="446">
        <v>7.7809999999999997</v>
      </c>
    </row>
    <row r="4138" spans="1:5">
      <c r="A4138" s="494" t="s">
        <v>6423</v>
      </c>
      <c r="B4138" s="446">
        <v>7.8239999999999998</v>
      </c>
    </row>
    <row r="4139" spans="1:5">
      <c r="A4139" s="494" t="s">
        <v>6424</v>
      </c>
      <c r="B4139" s="446">
        <v>7.8129999999999997</v>
      </c>
    </row>
    <row r="4140" spans="1:5">
      <c r="A4140" s="494" t="s">
        <v>6425</v>
      </c>
      <c r="B4140" s="446">
        <v>7.8410000000000002</v>
      </c>
    </row>
    <row r="4141" spans="1:5">
      <c r="A4141" s="494" t="s">
        <v>6426</v>
      </c>
      <c r="B4141" s="446">
        <v>7.8419999999999996</v>
      </c>
    </row>
    <row r="4142" spans="1:5">
      <c r="A4142" s="494" t="s">
        <v>6427</v>
      </c>
      <c r="B4142" s="446">
        <v>7.8490000000000002</v>
      </c>
    </row>
    <row r="4143" spans="1:5">
      <c r="A4143" s="494" t="s">
        <v>6428</v>
      </c>
      <c r="B4143" s="446">
        <v>7.8220000000000001</v>
      </c>
    </row>
    <row r="4144" spans="1:5">
      <c r="A4144" s="494" t="s">
        <v>6429</v>
      </c>
      <c r="B4144" s="446">
        <v>7.8339999999999996</v>
      </c>
    </row>
    <row r="4145" spans="1:2">
      <c r="A4145" s="494" t="s">
        <v>6430</v>
      </c>
      <c r="B4145" s="446">
        <v>7.9669999999999996</v>
      </c>
    </row>
    <row r="4146" spans="1:2">
      <c r="A4146" s="494" t="s">
        <v>6431</v>
      </c>
      <c r="B4146" s="446">
        <v>7.9619999999999997</v>
      </c>
    </row>
    <row r="4147" spans="1:2">
      <c r="A4147" s="494" t="s">
        <v>6432</v>
      </c>
      <c r="B4147" s="446">
        <v>7.9850000000000003</v>
      </c>
    </row>
    <row r="4148" spans="1:2">
      <c r="A4148" s="494" t="s">
        <v>6433</v>
      </c>
      <c r="B4148" s="446">
        <v>7.9359999999999999</v>
      </c>
    </row>
    <row r="4149" spans="1:2">
      <c r="A4149" s="494" t="s">
        <v>6434</v>
      </c>
      <c r="B4149" s="446">
        <v>7.8490000000000002</v>
      </c>
    </row>
    <row r="4150" spans="1:2">
      <c r="A4150" s="494" t="s">
        <v>6435</v>
      </c>
      <c r="B4150" s="446">
        <v>7.91</v>
      </c>
    </row>
    <row r="4151" spans="1:2">
      <c r="A4151" s="494" t="s">
        <v>6436</v>
      </c>
      <c r="B4151" s="446">
        <v>7.8920000000000003</v>
      </c>
    </row>
    <row r="4152" spans="1:2">
      <c r="A4152" s="494" t="s">
        <v>6437</v>
      </c>
      <c r="B4152" s="446">
        <v>7.8789999999999996</v>
      </c>
    </row>
    <row r="4153" spans="1:2">
      <c r="A4153" s="494" t="s">
        <v>6438</v>
      </c>
      <c r="B4153" s="446">
        <v>7.8529999999999998</v>
      </c>
    </row>
    <row r="4154" spans="1:2">
      <c r="A4154" s="494" t="s">
        <v>6439</v>
      </c>
      <c r="B4154" s="446">
        <v>7.899</v>
      </c>
    </row>
    <row r="4155" spans="1:2">
      <c r="A4155" s="494" t="s">
        <v>6440</v>
      </c>
      <c r="B4155" s="446">
        <v>7.8479999999999999</v>
      </c>
    </row>
    <row r="4156" spans="1:2">
      <c r="A4156" s="494" t="s">
        <v>6441</v>
      </c>
      <c r="B4156" s="446">
        <v>7.8609999999999998</v>
      </c>
    </row>
    <row r="4157" spans="1:2">
      <c r="A4157" s="494" t="s">
        <v>6442</v>
      </c>
      <c r="B4157" s="446">
        <v>7.8609999999999998</v>
      </c>
    </row>
    <row r="4158" spans="1:2">
      <c r="A4158" s="494" t="s">
        <v>6443</v>
      </c>
      <c r="B4158" s="446">
        <v>7.899</v>
      </c>
    </row>
    <row r="4159" spans="1:2">
      <c r="A4159" s="494" t="s">
        <v>6444</v>
      </c>
      <c r="B4159" s="446">
        <v>7.9409999999999998</v>
      </c>
    </row>
    <row r="4160" spans="1:2">
      <c r="A4160" s="494" t="s">
        <v>6445</v>
      </c>
      <c r="B4160" s="446">
        <v>8.0129999999999999</v>
      </c>
    </row>
    <row r="4161" spans="1:2">
      <c r="A4161" s="494" t="s">
        <v>6446</v>
      </c>
      <c r="B4161" s="446">
        <v>7.9989999999999997</v>
      </c>
    </row>
    <row r="4162" spans="1:2">
      <c r="A4162" s="494" t="s">
        <v>6447</v>
      </c>
      <c r="B4162" s="446">
        <v>8</v>
      </c>
    </row>
    <row r="4163" spans="1:2">
      <c r="A4163" s="494" t="s">
        <v>6448</v>
      </c>
      <c r="B4163" s="446">
        <v>8.0660000000000007</v>
      </c>
    </row>
    <row r="4164" spans="1:2">
      <c r="A4164" s="494" t="s">
        <v>6449</v>
      </c>
      <c r="B4164" s="446">
        <v>8.0649999999999995</v>
      </c>
    </row>
    <row r="4165" spans="1:2">
      <c r="A4165" s="494" t="s">
        <v>6450</v>
      </c>
      <c r="B4165" s="446">
        <v>8.0519999999999996</v>
      </c>
    </row>
    <row r="4166" spans="1:2">
      <c r="A4166" s="494" t="s">
        <v>6451</v>
      </c>
      <c r="B4166" s="446">
        <v>7.9829999999999997</v>
      </c>
    </row>
    <row r="4167" spans="1:2">
      <c r="A4167" s="494" t="s">
        <v>6452</v>
      </c>
      <c r="B4167" s="446">
        <v>7.97</v>
      </c>
    </row>
    <row r="4168" spans="1:2">
      <c r="A4168" s="494" t="s">
        <v>6453</v>
      </c>
      <c r="B4168" s="446">
        <v>7.9560000000000004</v>
      </c>
    </row>
    <row r="4169" spans="1:2">
      <c r="A4169" s="494" t="s">
        <v>6454</v>
      </c>
      <c r="B4169" s="446">
        <v>8.016</v>
      </c>
    </row>
    <row r="4170" spans="1:2">
      <c r="A4170" s="494" t="s">
        <v>6455</v>
      </c>
      <c r="B4170" s="446">
        <v>8.0169999999999995</v>
      </c>
    </row>
    <row r="4171" spans="1:2">
      <c r="A4171" s="494" t="s">
        <v>6456</v>
      </c>
      <c r="B4171" s="446">
        <v>8.0649999999999995</v>
      </c>
    </row>
    <row r="4172" spans="1:2">
      <c r="A4172" s="494" t="s">
        <v>6457</v>
      </c>
      <c r="B4172" s="446">
        <v>8.0459999999999994</v>
      </c>
    </row>
    <row r="4173" spans="1:2">
      <c r="A4173" s="494" t="s">
        <v>6458</v>
      </c>
      <c r="B4173" s="446">
        <v>8.077</v>
      </c>
    </row>
    <row r="4174" spans="1:2">
      <c r="A4174" s="494" t="s">
        <v>6459</v>
      </c>
      <c r="B4174" s="446">
        <v>8.0730000000000004</v>
      </c>
    </row>
    <row r="4175" spans="1:2">
      <c r="A4175" s="494" t="s">
        <v>6460</v>
      </c>
      <c r="B4175" s="446">
        <v>8.0739999999999998</v>
      </c>
    </row>
    <row r="4176" spans="1:2">
      <c r="A4176" s="494" t="s">
        <v>6461</v>
      </c>
      <c r="B4176" s="446">
        <v>8.1289999999999996</v>
      </c>
    </row>
    <row r="4177" spans="1:2">
      <c r="A4177" s="494" t="s">
        <v>6462</v>
      </c>
      <c r="B4177" s="446">
        <v>8.11</v>
      </c>
    </row>
    <row r="4178" spans="1:2">
      <c r="A4178" s="494" t="s">
        <v>6463</v>
      </c>
      <c r="B4178" s="446">
        <v>8.15</v>
      </c>
    </row>
    <row r="4179" spans="1:2">
      <c r="A4179" s="494" t="s">
        <v>6464</v>
      </c>
      <c r="B4179" s="446">
        <v>8.1980000000000004</v>
      </c>
    </row>
    <row r="4180" spans="1:2">
      <c r="A4180" s="494" t="s">
        <v>6465</v>
      </c>
      <c r="B4180" s="446">
        <v>8.3049999999999997</v>
      </c>
    </row>
    <row r="4181" spans="1:2">
      <c r="A4181" s="494" t="s">
        <v>6466</v>
      </c>
      <c r="B4181" s="446">
        <v>8.3059999999999992</v>
      </c>
    </row>
    <row r="4182" spans="1:2">
      <c r="A4182" s="494" t="s">
        <v>6467</v>
      </c>
      <c r="B4182" s="446">
        <v>8.26</v>
      </c>
    </row>
    <row r="4183" spans="1:2">
      <c r="A4183" s="494" t="s">
        <v>6468</v>
      </c>
      <c r="B4183" s="446">
        <v>8.2590000000000003</v>
      </c>
    </row>
    <row r="4184" spans="1:2">
      <c r="A4184" s="494" t="s">
        <v>6469</v>
      </c>
      <c r="B4184" s="446">
        <v>8.3079999999999998</v>
      </c>
    </row>
    <row r="4185" spans="1:2">
      <c r="A4185" s="494" t="s">
        <v>6470</v>
      </c>
      <c r="B4185" s="446">
        <v>8.3829999999999991</v>
      </c>
    </row>
    <row r="4186" spans="1:2">
      <c r="A4186" s="494" t="s">
        <v>6471</v>
      </c>
      <c r="B4186" s="446">
        <v>8.3580000000000005</v>
      </c>
    </row>
    <row r="4187" spans="1:2">
      <c r="A4187" s="494" t="s">
        <v>6472</v>
      </c>
      <c r="B4187" s="446">
        <v>8.3000000000000007</v>
      </c>
    </row>
    <row r="4188" spans="1:2">
      <c r="A4188" s="494" t="s">
        <v>6473</v>
      </c>
      <c r="B4188" s="446">
        <v>8.3689999999999998</v>
      </c>
    </row>
    <row r="4189" spans="1:2">
      <c r="A4189" s="494" t="s">
        <v>6474</v>
      </c>
      <c r="B4189" s="446">
        <v>8.4149999999999991</v>
      </c>
    </row>
    <row r="4190" spans="1:2">
      <c r="A4190" s="494" t="s">
        <v>6475</v>
      </c>
      <c r="B4190" s="446">
        <v>8.35</v>
      </c>
    </row>
    <row r="4191" spans="1:2">
      <c r="A4191" s="494" t="s">
        <v>6476</v>
      </c>
      <c r="B4191" s="446">
        <v>8.3079999999999998</v>
      </c>
    </row>
    <row r="4192" spans="1:2">
      <c r="A4192" s="494" t="s">
        <v>6477</v>
      </c>
      <c r="B4192" s="446">
        <v>8.3239999999999998</v>
      </c>
    </row>
    <row r="4193" spans="1:2">
      <c r="A4193" s="494" t="s">
        <v>6478</v>
      </c>
      <c r="B4193" s="446">
        <v>8.3520000000000003</v>
      </c>
    </row>
    <row r="4194" spans="1:2">
      <c r="A4194" s="494" t="s">
        <v>6479</v>
      </c>
      <c r="B4194" s="446">
        <v>8.27</v>
      </c>
    </row>
    <row r="4195" spans="1:2">
      <c r="A4195" s="494" t="s">
        <v>6480</v>
      </c>
      <c r="B4195" s="446">
        <v>8.2870000000000008</v>
      </c>
    </row>
    <row r="4196" spans="1:2">
      <c r="A4196" s="494" t="s">
        <v>6481</v>
      </c>
      <c r="B4196" s="446">
        <v>8.3460000000000001</v>
      </c>
    </row>
    <row r="4197" spans="1:2">
      <c r="A4197" s="494" t="s">
        <v>6482</v>
      </c>
      <c r="B4197" s="446">
        <v>8.3309999999999995</v>
      </c>
    </row>
    <row r="4198" spans="1:2">
      <c r="A4198" s="494" t="s">
        <v>6483</v>
      </c>
      <c r="B4198" s="446">
        <v>8.2810000000000006</v>
      </c>
    </row>
    <row r="4199" spans="1:2">
      <c r="A4199" s="494" t="s">
        <v>6484</v>
      </c>
      <c r="B4199" s="446">
        <v>8.2349999999999994</v>
      </c>
    </row>
    <row r="4200" spans="1:2">
      <c r="A4200" s="494" t="s">
        <v>6485</v>
      </c>
      <c r="B4200" s="446">
        <v>8.1859999999999999</v>
      </c>
    </row>
    <row r="4201" spans="1:2">
      <c r="A4201" s="494" t="s">
        <v>6486</v>
      </c>
      <c r="B4201" s="446">
        <v>8.1229999999999993</v>
      </c>
    </row>
    <row r="4202" spans="1:2">
      <c r="A4202" s="494" t="s">
        <v>6487</v>
      </c>
      <c r="B4202" s="446">
        <v>8.0830000000000002</v>
      </c>
    </row>
    <row r="4203" spans="1:2">
      <c r="A4203" s="494" t="s">
        <v>6488</v>
      </c>
      <c r="B4203" s="446">
        <v>8.0670000000000002</v>
      </c>
    </row>
    <row r="4204" spans="1:2">
      <c r="A4204" s="494" t="s">
        <v>6489</v>
      </c>
      <c r="B4204" s="446">
        <v>8.0709999999999997</v>
      </c>
    </row>
    <row r="4205" spans="1:2">
      <c r="A4205" s="494" t="s">
        <v>6490</v>
      </c>
      <c r="B4205" s="446">
        <v>8.0180000000000007</v>
      </c>
    </row>
    <row r="4206" spans="1:2">
      <c r="A4206" s="494" t="s">
        <v>6491</v>
      </c>
      <c r="B4206" s="446">
        <v>7.9109999999999996</v>
      </c>
    </row>
    <row r="4207" spans="1:2">
      <c r="A4207" s="494" t="s">
        <v>6492</v>
      </c>
      <c r="B4207" s="446">
        <v>7.9</v>
      </c>
    </row>
    <row r="4208" spans="1:2">
      <c r="A4208" s="494" t="s">
        <v>6493</v>
      </c>
      <c r="B4208" s="446">
        <v>7.79</v>
      </c>
    </row>
    <row r="4209" spans="1:2">
      <c r="A4209" s="494" t="s">
        <v>6494</v>
      </c>
      <c r="B4209" s="446">
        <v>7.7990000000000004</v>
      </c>
    </row>
    <row r="4210" spans="1:2">
      <c r="A4210" s="494" t="s">
        <v>6494</v>
      </c>
      <c r="B4210" s="446">
        <v>7.7990000000000004</v>
      </c>
    </row>
    <row r="4211" spans="1:2">
      <c r="A4211" s="494" t="s">
        <v>6495</v>
      </c>
      <c r="B4211" s="446">
        <v>7.7990000000000004</v>
      </c>
    </row>
    <row r="4212" spans="1:2">
      <c r="A4212" s="494" t="s">
        <v>6496</v>
      </c>
      <c r="B4212" s="446">
        <v>7.8440000000000003</v>
      </c>
    </row>
    <row r="4213" spans="1:2">
      <c r="A4213" s="494" t="s">
        <v>6497</v>
      </c>
      <c r="B4213" s="446">
        <v>7.8140000000000001</v>
      </c>
    </row>
    <row r="4214" spans="1:2">
      <c r="A4214" s="494" t="s">
        <v>6498</v>
      </c>
      <c r="B4214" s="446">
        <v>7.7549999999999999</v>
      </c>
    </row>
    <row r="4215" spans="1:2">
      <c r="A4215" s="494" t="s">
        <v>6499</v>
      </c>
      <c r="B4215" s="446">
        <v>7.78</v>
      </c>
    </row>
    <row r="4216" spans="1:2">
      <c r="A4216" s="494" t="s">
        <v>6500</v>
      </c>
      <c r="B4216" s="446">
        <v>7.82</v>
      </c>
    </row>
    <row r="4217" spans="1:2">
      <c r="A4217" s="494" t="s">
        <v>6501</v>
      </c>
      <c r="B4217" s="446">
        <v>7.7450000000000001</v>
      </c>
    </row>
    <row r="4218" spans="1:2">
      <c r="A4218" s="494" t="s">
        <v>6502</v>
      </c>
      <c r="B4218" s="446">
        <v>7.5839999999999996</v>
      </c>
    </row>
    <row r="4219" spans="1:2">
      <c r="A4219" s="494" t="s">
        <v>6503</v>
      </c>
      <c r="B4219" s="446">
        <v>7.63</v>
      </c>
    </row>
    <row r="4220" spans="1:2">
      <c r="A4220" s="494" t="s">
        <v>6504</v>
      </c>
      <c r="B4220" s="446">
        <v>7.6680000000000001</v>
      </c>
    </row>
    <row r="4221" spans="1:2">
      <c r="A4221" s="494" t="s">
        <v>6505</v>
      </c>
      <c r="B4221" s="446">
        <v>7.641</v>
      </c>
    </row>
    <row r="4222" spans="1:2">
      <c r="A4222" s="494" t="s">
        <v>6506</v>
      </c>
      <c r="B4222" s="446">
        <v>7.6029999999999998</v>
      </c>
    </row>
    <row r="4223" spans="1:2">
      <c r="A4223" s="494" t="s">
        <v>6507</v>
      </c>
      <c r="B4223" s="446">
        <v>7.7249999999999996</v>
      </c>
    </row>
    <row r="4224" spans="1:2">
      <c r="A4224" s="494" t="s">
        <v>6508</v>
      </c>
      <c r="B4224" s="446">
        <v>7.7869999999999999</v>
      </c>
    </row>
    <row r="4225" spans="1:2">
      <c r="A4225" s="494" t="s">
        <v>6509</v>
      </c>
      <c r="B4225" s="446">
        <v>7.7930000000000001</v>
      </c>
    </row>
    <row r="4226" spans="1:2">
      <c r="A4226" s="494" t="s">
        <v>6510</v>
      </c>
      <c r="B4226" s="446">
        <v>7.7510000000000003</v>
      </c>
    </row>
    <row r="4227" spans="1:2">
      <c r="A4227" s="494" t="s">
        <v>6511</v>
      </c>
      <c r="B4227" s="446">
        <v>7.76</v>
      </c>
    </row>
    <row r="4228" spans="1:2">
      <c r="A4228" s="494" t="s">
        <v>6512</v>
      </c>
      <c r="B4228" s="446">
        <v>7.782</v>
      </c>
    </row>
    <row r="4229" spans="1:2">
      <c r="A4229" s="494" t="s">
        <v>6513</v>
      </c>
      <c r="B4229" s="446">
        <v>7.766</v>
      </c>
    </row>
    <row r="4230" spans="1:2">
      <c r="A4230" s="494" t="s">
        <v>6514</v>
      </c>
      <c r="B4230" s="446">
        <v>7.665</v>
      </c>
    </row>
    <row r="4231" spans="1:2">
      <c r="A4231" s="494" t="s">
        <v>6515</v>
      </c>
      <c r="B4231" s="446">
        <v>7.702</v>
      </c>
    </row>
    <row r="4232" spans="1:2">
      <c r="A4232" s="494" t="s">
        <v>6516</v>
      </c>
      <c r="B4232" s="446">
        <v>7.7169999999999996</v>
      </c>
    </row>
    <row r="4233" spans="1:2">
      <c r="A4233" s="494" t="s">
        <v>6517</v>
      </c>
      <c r="B4233" s="446">
        <v>7.7240000000000002</v>
      </c>
    </row>
    <row r="4234" spans="1:2">
      <c r="A4234" s="494" t="s">
        <v>6518</v>
      </c>
      <c r="B4234" s="446">
        <v>7.72</v>
      </c>
    </row>
    <row r="4235" spans="1:2">
      <c r="A4235" s="494" t="s">
        <v>6519</v>
      </c>
      <c r="B4235" s="446">
        <v>7.7480000000000002</v>
      </c>
    </row>
    <row r="4236" spans="1:2">
      <c r="A4236" s="494" t="s">
        <v>6520</v>
      </c>
      <c r="B4236" s="446">
        <v>7.7750000000000004</v>
      </c>
    </row>
    <row r="4237" spans="1:2">
      <c r="A4237" s="494" t="s">
        <v>6521</v>
      </c>
      <c r="B4237" s="446">
        <v>7.7990000000000004</v>
      </c>
    </row>
    <row r="4238" spans="1:2">
      <c r="A4238" s="494" t="s">
        <v>6522</v>
      </c>
      <c r="B4238" s="446">
        <v>7.8529999999999998</v>
      </c>
    </row>
    <row r="4239" spans="1:2">
      <c r="A4239" s="494" t="s">
        <v>6523</v>
      </c>
      <c r="B4239" s="446">
        <v>7.8259999999999996</v>
      </c>
    </row>
    <row r="4240" spans="1:2">
      <c r="A4240" s="494" t="s">
        <v>6524</v>
      </c>
      <c r="B4240" s="446">
        <v>7.7859999999999996</v>
      </c>
    </row>
    <row r="4241" spans="1:2">
      <c r="A4241" s="494" t="s">
        <v>6525</v>
      </c>
      <c r="B4241" s="446">
        <v>7.81</v>
      </c>
    </row>
    <row r="4242" spans="1:2">
      <c r="A4242" s="494" t="s">
        <v>6526</v>
      </c>
      <c r="B4242" s="446">
        <v>7.806</v>
      </c>
    </row>
    <row r="4243" spans="1:2">
      <c r="A4243" s="494" t="s">
        <v>6527</v>
      </c>
      <c r="B4243" s="446">
        <v>7.8339999999999996</v>
      </c>
    </row>
    <row r="4244" spans="1:2">
      <c r="A4244" s="494" t="s">
        <v>6528</v>
      </c>
      <c r="B4244" s="446">
        <v>7.7939999999999996</v>
      </c>
    </row>
    <row r="4245" spans="1:2">
      <c r="A4245" s="494" t="s">
        <v>6529</v>
      </c>
      <c r="B4245" s="446">
        <v>7.8150000000000004</v>
      </c>
    </row>
    <row r="4246" spans="1:2">
      <c r="A4246" s="494" t="s">
        <v>6530</v>
      </c>
      <c r="B4246" s="446">
        <v>7.7759999999999998</v>
      </c>
    </row>
    <row r="4247" spans="1:2">
      <c r="A4247" s="494" t="s">
        <v>6531</v>
      </c>
      <c r="B4247" s="446">
        <v>7.8010000000000002</v>
      </c>
    </row>
    <row r="4248" spans="1:2">
      <c r="A4248" s="494" t="s">
        <v>6532</v>
      </c>
      <c r="B4248" s="446">
        <v>7.7880000000000003</v>
      </c>
    </row>
    <row r="4249" spans="1:2">
      <c r="A4249" s="494" t="s">
        <v>6533</v>
      </c>
      <c r="B4249" s="446">
        <v>7.6459999999999999</v>
      </c>
    </row>
    <row r="4250" spans="1:2">
      <c r="A4250" s="494" t="s">
        <v>6534</v>
      </c>
      <c r="B4250" s="446">
        <v>7.6559999999999997</v>
      </c>
    </row>
    <row r="4251" spans="1:2">
      <c r="A4251" s="494" t="s">
        <v>6535</v>
      </c>
      <c r="B4251" s="446">
        <v>7.7309999999999999</v>
      </c>
    </row>
    <row r="4252" spans="1:2">
      <c r="A4252" s="494" t="s">
        <v>6536</v>
      </c>
      <c r="B4252" s="446">
        <v>7.6539999999999999</v>
      </c>
    </row>
    <row r="4253" spans="1:2">
      <c r="A4253" s="494" t="s">
        <v>6537</v>
      </c>
      <c r="B4253" s="446">
        <v>7.7569999999999997</v>
      </c>
    </row>
    <row r="4254" spans="1:2">
      <c r="A4254" s="494" t="s">
        <v>6538</v>
      </c>
      <c r="B4254" s="446">
        <v>7.7560000000000002</v>
      </c>
    </row>
    <row r="4255" spans="1:2">
      <c r="A4255" s="494" t="s">
        <v>6539</v>
      </c>
      <c r="B4255" s="446">
        <v>7.8230000000000004</v>
      </c>
    </row>
    <row r="4256" spans="1:2">
      <c r="A4256" s="494" t="s">
        <v>6540</v>
      </c>
      <c r="B4256" s="446">
        <v>7.8079999999999998</v>
      </c>
    </row>
    <row r="4257" spans="1:2">
      <c r="A4257" s="494" t="s">
        <v>6541</v>
      </c>
      <c r="B4257" s="446">
        <v>7.806</v>
      </c>
    </row>
    <row r="4258" spans="1:2">
      <c r="A4258" s="494" t="s">
        <v>6542</v>
      </c>
      <c r="B4258" s="446">
        <v>7.7960000000000003</v>
      </c>
    </row>
    <row r="4259" spans="1:2">
      <c r="A4259" s="494" t="s">
        <v>6543</v>
      </c>
      <c r="B4259" s="446">
        <v>7.867</v>
      </c>
    </row>
    <row r="4260" spans="1:2">
      <c r="A4260" s="494" t="s">
        <v>6544</v>
      </c>
      <c r="B4260" s="446">
        <v>7.9009999999999998</v>
      </c>
    </row>
    <row r="4261" spans="1:2">
      <c r="A4261" s="494" t="s">
        <v>6545</v>
      </c>
      <c r="B4261" s="446">
        <v>7.8540000000000001</v>
      </c>
    </row>
    <row r="4262" spans="1:2">
      <c r="A4262" s="494" t="s">
        <v>6546</v>
      </c>
      <c r="B4262" s="446">
        <v>7.8029999999999999</v>
      </c>
    </row>
    <row r="4263" spans="1:2">
      <c r="A4263" s="494" t="s">
        <v>6547</v>
      </c>
      <c r="B4263" s="446">
        <v>7.851</v>
      </c>
    </row>
    <row r="4264" spans="1:2">
      <c r="A4264" s="494" t="s">
        <v>6548</v>
      </c>
      <c r="B4264" s="446">
        <v>7.758</v>
      </c>
    </row>
    <row r="4265" spans="1:2">
      <c r="A4265" s="494" t="s">
        <v>6549</v>
      </c>
      <c r="B4265" s="446">
        <v>7.7</v>
      </c>
    </row>
    <row r="4266" spans="1:2">
      <c r="A4266" s="494" t="s">
        <v>6550</v>
      </c>
      <c r="B4266" s="446">
        <v>7.8109999999999999</v>
      </c>
    </row>
    <row r="4267" spans="1:2">
      <c r="A4267" s="494" t="s">
        <v>6551</v>
      </c>
      <c r="B4267" s="446">
        <v>7.8360000000000003</v>
      </c>
    </row>
    <row r="4268" spans="1:2">
      <c r="A4268" s="494" t="s">
        <v>6552</v>
      </c>
      <c r="B4268" s="446">
        <v>7.875</v>
      </c>
    </row>
    <row r="4269" spans="1:2">
      <c r="A4269" s="494" t="s">
        <v>6553</v>
      </c>
      <c r="B4269" s="446">
        <v>7.7859999999999996</v>
      </c>
    </row>
    <row r="4270" spans="1:2">
      <c r="A4270" s="494" t="s">
        <v>6554</v>
      </c>
      <c r="B4270" s="446">
        <v>7.8019999999999996</v>
      </c>
    </row>
    <row r="4271" spans="1:2">
      <c r="A4271" s="494" t="s">
        <v>6555</v>
      </c>
      <c r="B4271" s="446">
        <v>7.8</v>
      </c>
    </row>
    <row r="4272" spans="1:2">
      <c r="A4272" s="494" t="s">
        <v>6556</v>
      </c>
      <c r="B4272" s="446">
        <v>7.8040000000000003</v>
      </c>
    </row>
    <row r="4273" spans="1:2">
      <c r="A4273" s="494" t="s">
        <v>6557</v>
      </c>
      <c r="B4273" s="446">
        <v>7.7990000000000004</v>
      </c>
    </row>
    <row r="4274" spans="1:2">
      <c r="A4274" s="494" t="s">
        <v>6558</v>
      </c>
      <c r="B4274" s="446">
        <v>7.867</v>
      </c>
    </row>
    <row r="4275" spans="1:2">
      <c r="A4275" s="494" t="s">
        <v>6559</v>
      </c>
      <c r="B4275" s="446">
        <v>7.8789999999999996</v>
      </c>
    </row>
    <row r="4276" spans="1:2">
      <c r="A4276" s="494" t="s">
        <v>6560</v>
      </c>
      <c r="B4276" s="446">
        <v>7.8540000000000001</v>
      </c>
    </row>
    <row r="4277" spans="1:2">
      <c r="A4277" s="494" t="s">
        <v>6561</v>
      </c>
      <c r="B4277" s="446">
        <v>7.8780000000000001</v>
      </c>
    </row>
    <row r="4278" spans="1:2">
      <c r="A4278" s="494" t="s">
        <v>6562</v>
      </c>
      <c r="B4278" s="446">
        <v>7.8230000000000004</v>
      </c>
    </row>
    <row r="4279" spans="1:2">
      <c r="A4279" s="494" t="s">
        <v>6563</v>
      </c>
      <c r="B4279" s="446">
        <v>7.8369999999999997</v>
      </c>
    </row>
    <row r="4280" spans="1:2">
      <c r="A4280" s="494" t="s">
        <v>6564</v>
      </c>
      <c r="B4280" s="446">
        <v>7.7789999999999999</v>
      </c>
    </row>
    <row r="4281" spans="1:2">
      <c r="A4281" s="494" t="s">
        <v>6565</v>
      </c>
      <c r="B4281" s="446">
        <v>7.8449999999999998</v>
      </c>
    </row>
    <row r="4282" spans="1:2">
      <c r="A4282" s="494" t="s">
        <v>6566</v>
      </c>
      <c r="B4282" s="446">
        <v>7.8230000000000004</v>
      </c>
    </row>
    <row r="4283" spans="1:2">
      <c r="A4283" s="494" t="s">
        <v>6567</v>
      </c>
      <c r="B4283" s="446">
        <v>7.7489999999999997</v>
      </c>
    </row>
    <row r="4284" spans="1:2">
      <c r="A4284" s="494" t="s">
        <v>6568</v>
      </c>
      <c r="B4284" s="446">
        <v>7.7279999999999998</v>
      </c>
    </row>
    <row r="4285" spans="1:2">
      <c r="A4285" s="494" t="s">
        <v>6569</v>
      </c>
      <c r="B4285" s="446">
        <v>7.7480000000000002</v>
      </c>
    </row>
    <row r="4286" spans="1:2">
      <c r="A4286" s="494" t="s">
        <v>6570</v>
      </c>
      <c r="B4286" s="446">
        <v>7.7939999999999996</v>
      </c>
    </row>
    <row r="4287" spans="1:2">
      <c r="A4287" s="494" t="s">
        <v>6571</v>
      </c>
      <c r="B4287" s="446">
        <v>7.7069999999999999</v>
      </c>
    </row>
    <row r="4288" spans="1:2">
      <c r="A4288" s="494" t="s">
        <v>6572</v>
      </c>
      <c r="B4288" s="446">
        <v>7.7750000000000004</v>
      </c>
    </row>
    <row r="4289" spans="1:2">
      <c r="A4289" s="494" t="s">
        <v>6573</v>
      </c>
      <c r="B4289" s="446">
        <v>7.6669999999999998</v>
      </c>
    </row>
    <row r="4290" spans="1:2">
      <c r="A4290" s="494" t="s">
        <v>6574</v>
      </c>
      <c r="B4290" s="446">
        <v>7.5789999999999997</v>
      </c>
    </row>
    <row r="4291" spans="1:2">
      <c r="A4291" s="494" t="s">
        <v>6575</v>
      </c>
      <c r="B4291" s="446">
        <v>7.5940000000000003</v>
      </c>
    </row>
    <row r="4292" spans="1:2">
      <c r="A4292" s="494" t="s">
        <v>6576</v>
      </c>
      <c r="B4292" s="446">
        <v>7.6539999999999999</v>
      </c>
    </row>
    <row r="4293" spans="1:2">
      <c r="A4293" s="494" t="s">
        <v>6577</v>
      </c>
      <c r="B4293" s="446">
        <v>7.6470000000000002</v>
      </c>
    </row>
    <row r="4294" spans="1:2">
      <c r="A4294" s="494" t="s">
        <v>6578</v>
      </c>
      <c r="B4294" s="446">
        <v>7.657</v>
      </c>
    </row>
    <row r="4295" spans="1:2">
      <c r="A4295" s="494" t="s">
        <v>6579</v>
      </c>
      <c r="B4295" s="446">
        <v>7.657</v>
      </c>
    </row>
    <row r="4296" spans="1:2">
      <c r="A4296" s="494" t="s">
        <v>6580</v>
      </c>
      <c r="B4296" s="446">
        <v>7.6479999999999997</v>
      </c>
    </row>
    <row r="4297" spans="1:2">
      <c r="A4297" s="494" t="s">
        <v>6581</v>
      </c>
      <c r="B4297" s="446">
        <v>7.633</v>
      </c>
    </row>
    <row r="4298" spans="1:2">
      <c r="A4298" s="494" t="s">
        <v>6582</v>
      </c>
      <c r="B4298" s="446">
        <v>7.6230000000000002</v>
      </c>
    </row>
    <row r="4299" spans="1:2">
      <c r="A4299" s="494" t="s">
        <v>6583</v>
      </c>
      <c r="B4299" s="446">
        <v>7.58</v>
      </c>
    </row>
    <row r="4300" spans="1:2">
      <c r="A4300" s="494" t="s">
        <v>6584</v>
      </c>
      <c r="B4300" s="446">
        <v>7.5739999999999998</v>
      </c>
    </row>
    <row r="4301" spans="1:2">
      <c r="A4301" s="494" t="s">
        <v>6585</v>
      </c>
      <c r="B4301" s="446">
        <v>7.5209999999999999</v>
      </c>
    </row>
    <row r="4302" spans="1:2">
      <c r="A4302" s="494" t="s">
        <v>6586</v>
      </c>
      <c r="B4302" s="446">
        <v>7.49</v>
      </c>
    </row>
    <row r="4303" spans="1:2">
      <c r="A4303" s="494" t="s">
        <v>6587</v>
      </c>
      <c r="B4303" s="446">
        <v>7.3869999999999996</v>
      </c>
    </row>
    <row r="4304" spans="1:2">
      <c r="A4304" s="494" t="s">
        <v>6588</v>
      </c>
      <c r="B4304" s="446">
        <v>7.359</v>
      </c>
    </row>
    <row r="4305" spans="1:2">
      <c r="A4305" s="494" t="s">
        <v>6589</v>
      </c>
      <c r="B4305" s="446">
        <v>7.4139999999999997</v>
      </c>
    </row>
    <row r="4306" spans="1:2">
      <c r="A4306" s="494" t="s">
        <v>6590</v>
      </c>
      <c r="B4306" s="446">
        <v>7.4160000000000004</v>
      </c>
    </row>
    <row r="4307" spans="1:2">
      <c r="A4307" s="494" t="s">
        <v>6591</v>
      </c>
      <c r="B4307" s="446">
        <v>7.399</v>
      </c>
    </row>
    <row r="4308" spans="1:2">
      <c r="A4308" s="494" t="s">
        <v>6592</v>
      </c>
      <c r="B4308" s="446">
        <v>7.4390000000000001</v>
      </c>
    </row>
    <row r="4309" spans="1:2">
      <c r="A4309" s="494" t="s">
        <v>6593</v>
      </c>
      <c r="B4309" s="446">
        <v>7.4720000000000004</v>
      </c>
    </row>
    <row r="4310" spans="1:2">
      <c r="A4310" s="494" t="s">
        <v>6594</v>
      </c>
      <c r="B4310" s="446">
        <v>7.5359999999999996</v>
      </c>
    </row>
    <row r="4311" spans="1:2">
      <c r="A4311" s="494" t="s">
        <v>6595</v>
      </c>
      <c r="B4311" s="446">
        <v>7.5170000000000003</v>
      </c>
    </row>
    <row r="4312" spans="1:2">
      <c r="A4312" s="494" t="s">
        <v>6596</v>
      </c>
      <c r="B4312" s="446">
        <v>7.4939999999999998</v>
      </c>
    </row>
    <row r="4313" spans="1:2">
      <c r="A4313" s="494" t="s">
        <v>6597</v>
      </c>
      <c r="B4313" s="446">
        <v>7.5339999999999998</v>
      </c>
    </row>
    <row r="4314" spans="1:2">
      <c r="A4314" s="494" t="s">
        <v>6598</v>
      </c>
      <c r="B4314" s="446">
        <v>7.4740000000000002</v>
      </c>
    </row>
    <row r="4315" spans="1:2">
      <c r="A4315" s="494" t="s">
        <v>6599</v>
      </c>
      <c r="B4315" s="446">
        <v>7.45</v>
      </c>
    </row>
    <row r="4316" spans="1:2">
      <c r="A4316" s="494" t="s">
        <v>6600</v>
      </c>
      <c r="B4316" s="446">
        <v>7.45</v>
      </c>
    </row>
    <row r="4317" spans="1:2">
      <c r="A4317" s="494" t="s">
        <v>6601</v>
      </c>
      <c r="B4317" s="446">
        <v>7.444</v>
      </c>
    </row>
    <row r="4318" spans="1:2">
      <c r="A4318" s="494" t="s">
        <v>6602</v>
      </c>
      <c r="B4318" s="446">
        <v>7.4429999999999996</v>
      </c>
    </row>
    <row r="4319" spans="1:2">
      <c r="A4319" s="494" t="s">
        <v>6603</v>
      </c>
      <c r="B4319" s="446">
        <v>7.4160000000000004</v>
      </c>
    </row>
    <row r="4320" spans="1:2">
      <c r="A4320" s="494" t="s">
        <v>6604</v>
      </c>
      <c r="B4320" s="446">
        <v>7.4139999999999997</v>
      </c>
    </row>
    <row r="4321" spans="1:2">
      <c r="A4321" s="494" t="s">
        <v>1874</v>
      </c>
      <c r="B4321" s="446">
        <v>7.3929999999999998</v>
      </c>
    </row>
    <row r="4322" spans="1:2">
      <c r="A4322" s="494" t="s">
        <v>6605</v>
      </c>
      <c r="B4322" s="446">
        <v>7.3230000000000004</v>
      </c>
    </row>
    <row r="4323" spans="1:2">
      <c r="A4323" s="494" t="s">
        <v>6606</v>
      </c>
      <c r="B4323" s="446">
        <v>7.2930000000000001</v>
      </c>
    </row>
    <row r="4324" spans="1:2">
      <c r="A4324" s="494" t="s">
        <v>6607</v>
      </c>
      <c r="B4324" s="446">
        <v>7.2859999999999996</v>
      </c>
    </row>
    <row r="4325" spans="1:2">
      <c r="A4325" s="494" t="s">
        <v>6608</v>
      </c>
      <c r="B4325" s="446">
        <v>7.3369999999999997</v>
      </c>
    </row>
    <row r="4326" spans="1:2">
      <c r="A4326" s="494" t="s">
        <v>6609</v>
      </c>
      <c r="B4326" s="446">
        <v>7.3339999999999996</v>
      </c>
    </row>
    <row r="4327" spans="1:2">
      <c r="A4327" s="494" t="s">
        <v>6610</v>
      </c>
      <c r="B4327" s="446">
        <v>7.306</v>
      </c>
    </row>
    <row r="4328" spans="1:2">
      <c r="A4328" s="494" t="s">
        <v>6611</v>
      </c>
      <c r="B4328" s="446">
        <v>7.2919999999999998</v>
      </c>
    </row>
    <row r="4329" spans="1:2">
      <c r="A4329" s="494" t="s">
        <v>6612</v>
      </c>
      <c r="B4329" s="446">
        <v>7.2939999999999996</v>
      </c>
    </row>
    <row r="4330" spans="1:2">
      <c r="A4330" s="494" t="s">
        <v>6613</v>
      </c>
      <c r="B4330" s="446">
        <v>7.3289999999999997</v>
      </c>
    </row>
    <row r="4331" spans="1:2">
      <c r="A4331" s="494" t="s">
        <v>6614</v>
      </c>
      <c r="B4331" s="446">
        <v>7.3780000000000001</v>
      </c>
    </row>
    <row r="4332" spans="1:2">
      <c r="A4332" s="494" t="s">
        <v>6615</v>
      </c>
      <c r="B4332" s="446">
        <v>7.3929999999999998</v>
      </c>
    </row>
    <row r="4333" spans="1:2">
      <c r="A4333" s="494" t="s">
        <v>6616</v>
      </c>
      <c r="B4333" s="446">
        <v>7.4139999999999997</v>
      </c>
    </row>
    <row r="4334" spans="1:2">
      <c r="A4334" s="494" t="s">
        <v>6617</v>
      </c>
      <c r="B4334" s="446">
        <v>7.3819999999999997</v>
      </c>
    </row>
    <row r="4335" spans="1:2">
      <c r="A4335" s="494" t="s">
        <v>6618</v>
      </c>
      <c r="B4335" s="446">
        <v>7.3860000000000001</v>
      </c>
    </row>
    <row r="4336" spans="1:2">
      <c r="A4336" s="494" t="s">
        <v>6619</v>
      </c>
      <c r="B4336" s="446">
        <v>7.5010000000000003</v>
      </c>
    </row>
    <row r="4337" spans="1:2">
      <c r="A4337" s="494" t="s">
        <v>6620</v>
      </c>
      <c r="B4337" s="446">
        <v>7.5609999999999999</v>
      </c>
    </row>
    <row r="4338" spans="1:2">
      <c r="A4338" s="494" t="s">
        <v>6621</v>
      </c>
      <c r="B4338" s="446">
        <v>7.6109999999999998</v>
      </c>
    </row>
    <row r="4339" spans="1:2">
      <c r="A4339" s="494" t="s">
        <v>6622</v>
      </c>
      <c r="B4339" s="446">
        <v>7.5910000000000002</v>
      </c>
    </row>
    <row r="4340" spans="1:2">
      <c r="A4340" s="494" t="s">
        <v>6623</v>
      </c>
      <c r="B4340" s="446">
        <v>7.5890000000000004</v>
      </c>
    </row>
    <row r="4341" spans="1:2">
      <c r="A4341" s="494" t="s">
        <v>6624</v>
      </c>
      <c r="B4341" s="446">
        <v>7.5810000000000004</v>
      </c>
    </row>
    <row r="4342" spans="1:2">
      <c r="A4342" s="494" t="s">
        <v>6625</v>
      </c>
      <c r="B4342" s="446">
        <v>7.5709999999999997</v>
      </c>
    </row>
    <row r="4343" spans="1:2">
      <c r="A4343" s="494" t="s">
        <v>6626</v>
      </c>
      <c r="B4343" s="446">
        <v>7.5650000000000004</v>
      </c>
    </row>
    <row r="4344" spans="1:2">
      <c r="A4344" s="494" t="s">
        <v>6627</v>
      </c>
      <c r="B4344" s="446">
        <v>7.5190000000000001</v>
      </c>
    </row>
    <row r="4345" spans="1:2">
      <c r="A4345" s="494" t="s">
        <v>6628</v>
      </c>
      <c r="B4345" s="446">
        <v>7.4960000000000004</v>
      </c>
    </row>
    <row r="4346" spans="1:2">
      <c r="A4346" s="494" t="s">
        <v>6629</v>
      </c>
      <c r="B4346" s="446">
        <v>7.5579999999999998</v>
      </c>
    </row>
    <row r="4347" spans="1:2">
      <c r="A4347" s="494" t="s">
        <v>6630</v>
      </c>
      <c r="B4347" s="446">
        <v>7.5289999999999999</v>
      </c>
    </row>
    <row r="4348" spans="1:2">
      <c r="A4348" s="494" t="s">
        <v>6631</v>
      </c>
      <c r="B4348" s="446">
        <v>7.4809999999999999</v>
      </c>
    </row>
    <row r="4349" spans="1:2">
      <c r="A4349" s="494" t="s">
        <v>6632</v>
      </c>
      <c r="B4349" s="446">
        <v>7.4580000000000002</v>
      </c>
    </row>
    <row r="4350" spans="1:2">
      <c r="A4350" s="494" t="s">
        <v>6633</v>
      </c>
      <c r="B4350" s="446">
        <v>7.4569999999999999</v>
      </c>
    </row>
    <row r="4351" spans="1:2">
      <c r="A4351" s="494" t="s">
        <v>6634</v>
      </c>
      <c r="B4351" s="446">
        <v>7.4669999999999996</v>
      </c>
    </row>
    <row r="4352" spans="1:2">
      <c r="A4352" s="494" t="s">
        <v>6635</v>
      </c>
      <c r="B4352" s="446">
        <v>7.4610000000000003</v>
      </c>
    </row>
    <row r="4353" spans="1:2">
      <c r="A4353" s="494" t="s">
        <v>6636</v>
      </c>
      <c r="B4353" s="446">
        <v>7.4450000000000003</v>
      </c>
    </row>
    <row r="4354" spans="1:2">
      <c r="A4354" s="494" t="s">
        <v>6637</v>
      </c>
      <c r="B4354" s="446">
        <v>7.38</v>
      </c>
    </row>
    <row r="4355" spans="1:2">
      <c r="A4355" s="494" t="s">
        <v>6638</v>
      </c>
      <c r="B4355" s="446">
        <v>7.407</v>
      </c>
    </row>
    <row r="4356" spans="1:2">
      <c r="A4356" s="494" t="s">
        <v>6639</v>
      </c>
      <c r="B4356" s="446">
        <v>7.319</v>
      </c>
    </row>
    <row r="4357" spans="1:2">
      <c r="A4357" s="494" t="s">
        <v>6640</v>
      </c>
      <c r="B4357" s="446">
        <v>7.3940000000000001</v>
      </c>
    </row>
    <row r="4358" spans="1:2">
      <c r="A4358" s="494" t="s">
        <v>6641</v>
      </c>
      <c r="B4358" s="446">
        <v>7.3209999999999997</v>
      </c>
    </row>
    <row r="4359" spans="1:2">
      <c r="A4359" s="494" t="s">
        <v>6642</v>
      </c>
      <c r="B4359" s="446">
        <v>7.28</v>
      </c>
    </row>
    <row r="4360" spans="1:2">
      <c r="A4360" s="494" t="s">
        <v>6643</v>
      </c>
      <c r="B4360" s="446">
        <v>7.2169999999999996</v>
      </c>
    </row>
    <row r="4361" spans="1:2">
      <c r="A4361" s="494" t="s">
        <v>6644</v>
      </c>
      <c r="B4361" s="446">
        <v>7.3010000000000002</v>
      </c>
    </row>
    <row r="4362" spans="1:2">
      <c r="A4362" s="494" t="s">
        <v>6645</v>
      </c>
      <c r="B4362" s="446">
        <v>7.3609999999999998</v>
      </c>
    </row>
    <row r="4363" spans="1:2">
      <c r="A4363" s="494" t="s">
        <v>6646</v>
      </c>
      <c r="B4363" s="446">
        <v>7.375</v>
      </c>
    </row>
    <row r="4364" spans="1:2">
      <c r="A4364" s="494" t="s">
        <v>6647</v>
      </c>
      <c r="B4364" s="446">
        <v>7.3609999999999998</v>
      </c>
    </row>
    <row r="4365" spans="1:2">
      <c r="A4365" s="494" t="s">
        <v>6648</v>
      </c>
      <c r="B4365" s="446">
        <v>7.3339999999999996</v>
      </c>
    </row>
    <row r="4366" spans="1:2">
      <c r="A4366" s="494" t="s">
        <v>6649</v>
      </c>
      <c r="B4366" s="446">
        <v>7.3570000000000002</v>
      </c>
    </row>
    <row r="4367" spans="1:2">
      <c r="A4367" s="494" t="s">
        <v>6650</v>
      </c>
      <c r="B4367" s="446">
        <v>7.3860000000000001</v>
      </c>
    </row>
    <row r="4368" spans="1:2">
      <c r="A4368" s="494" t="s">
        <v>6651</v>
      </c>
      <c r="B4368" s="446">
        <v>7.4139999999999997</v>
      </c>
    </row>
    <row r="4369" spans="1:2">
      <c r="A4369" s="494" t="s">
        <v>6652</v>
      </c>
      <c r="B4369" s="446">
        <v>7.37</v>
      </c>
    </row>
    <row r="4370" spans="1:2">
      <c r="A4370" s="494" t="s">
        <v>6653</v>
      </c>
      <c r="B4370" s="446">
        <v>7.3689999999999998</v>
      </c>
    </row>
    <row r="4371" spans="1:2">
      <c r="A4371" s="494" t="s">
        <v>6654</v>
      </c>
      <c r="B4371" s="446">
        <v>7.4279999999999999</v>
      </c>
    </row>
    <row r="4372" spans="1:2">
      <c r="A4372" s="494" t="s">
        <v>6655</v>
      </c>
      <c r="B4372" s="446">
        <v>7.4</v>
      </c>
    </row>
    <row r="4373" spans="1:2">
      <c r="A4373" s="494" t="s">
        <v>6656</v>
      </c>
      <c r="B4373" s="446">
        <v>7.4249999999999998</v>
      </c>
    </row>
    <row r="4374" spans="1:2">
      <c r="A4374" s="494" t="s">
        <v>6657</v>
      </c>
      <c r="B4374" s="446">
        <v>7.351</v>
      </c>
    </row>
    <row r="4375" spans="1:2">
      <c r="A4375" s="494" t="s">
        <v>6658</v>
      </c>
      <c r="B4375" s="446">
        <v>7.351</v>
      </c>
    </row>
    <row r="4376" spans="1:2">
      <c r="A4376" s="494" t="s">
        <v>6659</v>
      </c>
      <c r="B4376" s="446">
        <v>7.4569999999999999</v>
      </c>
    </row>
    <row r="4377" spans="1:2">
      <c r="A4377" s="494" t="s">
        <v>6660</v>
      </c>
      <c r="B4377" s="446">
        <v>7.4279999999999999</v>
      </c>
    </row>
    <row r="4378" spans="1:2">
      <c r="A4378" s="494" t="s">
        <v>6661</v>
      </c>
      <c r="B4378" s="446">
        <v>7.431</v>
      </c>
    </row>
    <row r="4379" spans="1:2">
      <c r="A4379" s="494" t="s">
        <v>6662</v>
      </c>
      <c r="B4379" s="446">
        <v>7.4080000000000004</v>
      </c>
    </row>
    <row r="4380" spans="1:2">
      <c r="A4380" s="494" t="s">
        <v>6663</v>
      </c>
      <c r="B4380" s="446">
        <v>7.3179999999999996</v>
      </c>
    </row>
    <row r="4381" spans="1:2">
      <c r="A4381" s="494" t="s">
        <v>6664</v>
      </c>
      <c r="B4381" s="446">
        <v>7.2320000000000002</v>
      </c>
    </row>
    <row r="4382" spans="1:2">
      <c r="A4382" s="494" t="s">
        <v>6665</v>
      </c>
      <c r="B4382" s="446">
        <v>7.202</v>
      </c>
    </row>
    <row r="4383" spans="1:2">
      <c r="A4383" s="494" t="s">
        <v>6666</v>
      </c>
      <c r="B4383" s="446">
        <v>7.2809999999999997</v>
      </c>
    </row>
    <row r="4384" spans="1:2">
      <c r="A4384" s="494" t="s">
        <v>6667</v>
      </c>
      <c r="B4384" s="446">
        <v>7.33</v>
      </c>
    </row>
    <row r="4385" spans="1:2">
      <c r="A4385" s="494" t="s">
        <v>6668</v>
      </c>
      <c r="B4385" s="446">
        <v>7.3209999999999997</v>
      </c>
    </row>
    <row r="4386" spans="1:2">
      <c r="A4386" s="494" t="s">
        <v>6669</v>
      </c>
      <c r="B4386" s="446">
        <v>7.3410000000000002</v>
      </c>
    </row>
    <row r="4387" spans="1:2">
      <c r="A4387" s="494" t="s">
        <v>6670</v>
      </c>
      <c r="B4387" s="446">
        <v>7.3230000000000004</v>
      </c>
    </row>
    <row r="4388" spans="1:2">
      <c r="A4388" s="494" t="s">
        <v>6671</v>
      </c>
      <c r="B4388" s="446">
        <v>7.3390000000000004</v>
      </c>
    </row>
    <row r="4389" spans="1:2">
      <c r="A4389" s="494" t="s">
        <v>6672</v>
      </c>
      <c r="B4389" s="446">
        <v>7.3979999999999997</v>
      </c>
    </row>
    <row r="4390" spans="1:2">
      <c r="A4390" s="494" t="s">
        <v>6673</v>
      </c>
      <c r="B4390" s="446">
        <v>7.3680000000000003</v>
      </c>
    </row>
    <row r="4391" spans="1:2">
      <c r="A4391" s="494" t="s">
        <v>6674</v>
      </c>
      <c r="B4391" s="446">
        <v>7.4530000000000003</v>
      </c>
    </row>
    <row r="4392" spans="1:2">
      <c r="A4392" s="494" t="s">
        <v>6675</v>
      </c>
      <c r="B4392" s="446">
        <v>7.4379999999999997</v>
      </c>
    </row>
    <row r="4393" spans="1:2">
      <c r="A4393" s="494" t="s">
        <v>6676</v>
      </c>
      <c r="B4393" s="446">
        <v>7.4729999999999999</v>
      </c>
    </row>
    <row r="4394" spans="1:2">
      <c r="A4394" s="494" t="s">
        <v>6677</v>
      </c>
      <c r="B4394" s="446">
        <v>7.4619999999999997</v>
      </c>
    </row>
    <row r="4395" spans="1:2">
      <c r="A4395" s="494" t="s">
        <v>6678</v>
      </c>
      <c r="B4395" s="446">
        <v>7.375</v>
      </c>
    </row>
    <row r="4396" spans="1:2">
      <c r="A4396" s="494" t="s">
        <v>6679</v>
      </c>
      <c r="B4396" s="446">
        <v>7.2489999999999997</v>
      </c>
    </row>
    <row r="4397" spans="1:2">
      <c r="A4397" s="494" t="s">
        <v>6680</v>
      </c>
      <c r="B4397" s="446">
        <v>7.3079999999999998</v>
      </c>
    </row>
    <row r="4398" spans="1:2">
      <c r="A4398" s="494" t="s">
        <v>6681</v>
      </c>
      <c r="B4398" s="446">
        <v>7.3220000000000001</v>
      </c>
    </row>
    <row r="4399" spans="1:2">
      <c r="A4399" s="494" t="s">
        <v>6682</v>
      </c>
      <c r="B4399" s="446">
        <v>7.2990000000000004</v>
      </c>
    </row>
    <row r="4400" spans="1:2">
      <c r="A4400" s="494" t="s">
        <v>6683</v>
      </c>
      <c r="B4400" s="446">
        <v>7.29</v>
      </c>
    </row>
    <row r="4401" spans="1:2">
      <c r="A4401" s="494" t="s">
        <v>6684</v>
      </c>
      <c r="B4401" s="446">
        <v>7.2670000000000003</v>
      </c>
    </row>
    <row r="4402" spans="1:2">
      <c r="A4402" s="494" t="s">
        <v>6685</v>
      </c>
      <c r="B4402" s="446">
        <v>7.2050000000000001</v>
      </c>
    </row>
    <row r="4403" spans="1:2">
      <c r="A4403" s="494" t="s">
        <v>6686</v>
      </c>
      <c r="B4403" s="446">
        <v>7.1369999999999996</v>
      </c>
    </row>
    <row r="4404" spans="1:2">
      <c r="A4404" s="494" t="s">
        <v>6687</v>
      </c>
      <c r="B4404" s="446">
        <v>7.1360000000000001</v>
      </c>
    </row>
    <row r="4405" spans="1:2">
      <c r="A4405" s="494" t="s">
        <v>6688</v>
      </c>
      <c r="B4405" s="446">
        <v>7.165</v>
      </c>
    </row>
    <row r="4406" spans="1:2">
      <c r="A4406" s="494" t="s">
        <v>6689</v>
      </c>
      <c r="B4406" s="446">
        <v>7.0919999999999996</v>
      </c>
    </row>
    <row r="4407" spans="1:2">
      <c r="A4407" s="494" t="s">
        <v>6690</v>
      </c>
      <c r="B4407" s="446">
        <v>7.048</v>
      </c>
    </row>
    <row r="4408" spans="1:2">
      <c r="A4408" s="494" t="s">
        <v>6691</v>
      </c>
      <c r="B4408" s="446">
        <v>6.9610000000000003</v>
      </c>
    </row>
    <row r="4409" spans="1:2">
      <c r="A4409" s="494" t="s">
        <v>6692</v>
      </c>
      <c r="B4409" s="446">
        <v>6.952</v>
      </c>
    </row>
    <row r="4410" spans="1:2">
      <c r="A4410" s="494" t="s">
        <v>6693</v>
      </c>
      <c r="B4410" s="446">
        <v>6.9720000000000004</v>
      </c>
    </row>
    <row r="4411" spans="1:2">
      <c r="A4411" s="494" t="s">
        <v>6694</v>
      </c>
      <c r="B4411" s="446">
        <v>6.9820000000000002</v>
      </c>
    </row>
    <row r="4412" spans="1:2">
      <c r="A4412" s="494" t="s">
        <v>6695</v>
      </c>
      <c r="B4412" s="446">
        <v>7.016</v>
      </c>
    </row>
    <row r="4413" spans="1:2">
      <c r="A4413" s="494" t="s">
        <v>6696</v>
      </c>
      <c r="B4413" s="446">
        <v>7.0229999999999997</v>
      </c>
    </row>
    <row r="4414" spans="1:2">
      <c r="A4414" s="494" t="s">
        <v>6697</v>
      </c>
      <c r="B4414" s="446">
        <v>6.9969999999999999</v>
      </c>
    </row>
    <row r="4415" spans="1:2">
      <c r="A4415" s="494" t="s">
        <v>6698</v>
      </c>
      <c r="B4415" s="446">
        <v>7.0140000000000002</v>
      </c>
    </row>
    <row r="4416" spans="1:2">
      <c r="A4416" s="494" t="s">
        <v>6699</v>
      </c>
      <c r="B4416" s="446">
        <v>7.109</v>
      </c>
    </row>
    <row r="4417" spans="1:2">
      <c r="A4417" s="494" t="s">
        <v>6700</v>
      </c>
      <c r="B4417" s="446">
        <v>7.1070000000000002</v>
      </c>
    </row>
    <row r="4418" spans="1:2">
      <c r="A4418" s="494" t="s">
        <v>6701</v>
      </c>
      <c r="B4418" s="446">
        <v>7.1609999999999996</v>
      </c>
    </row>
    <row r="4419" spans="1:2">
      <c r="A4419" s="494" t="s">
        <v>6702</v>
      </c>
      <c r="B4419" s="446">
        <v>7.1360000000000001</v>
      </c>
    </row>
    <row r="4420" spans="1:2">
      <c r="A4420" s="494" t="s">
        <v>6703</v>
      </c>
      <c r="B4420" s="446">
        <v>7.101</v>
      </c>
    </row>
    <row r="4421" spans="1:2">
      <c r="A4421" s="494" t="s">
        <v>6704</v>
      </c>
      <c r="B4421" s="446">
        <v>7.101</v>
      </c>
    </row>
    <row r="4422" spans="1:2">
      <c r="A4422" s="494" t="s">
        <v>6705</v>
      </c>
      <c r="B4422" s="446">
        <v>7.1079999999999997</v>
      </c>
    </row>
    <row r="4423" spans="1:2">
      <c r="A4423" s="494" t="s">
        <v>6706</v>
      </c>
      <c r="B4423" s="446">
        <v>7.0759999999999996</v>
      </c>
    </row>
    <row r="4424" spans="1:2">
      <c r="A4424" s="494" t="s">
        <v>6707</v>
      </c>
      <c r="B4424" s="446">
        <v>7.1379999999999999</v>
      </c>
    </row>
    <row r="4425" spans="1:2">
      <c r="A4425" s="494" t="s">
        <v>6708</v>
      </c>
      <c r="B4425" s="446">
        <v>7.1609999999999996</v>
      </c>
    </row>
    <row r="4426" spans="1:2">
      <c r="A4426" s="494" t="s">
        <v>6709</v>
      </c>
      <c r="B4426" s="446">
        <v>7.21</v>
      </c>
    </row>
    <row r="4427" spans="1:2">
      <c r="A4427" s="494" t="s">
        <v>6710</v>
      </c>
      <c r="B4427" s="446">
        <v>7.2309999999999999</v>
      </c>
    </row>
    <row r="4428" spans="1:2">
      <c r="A4428" s="494" t="s">
        <v>6711</v>
      </c>
      <c r="B4428" s="446">
        <v>7.1950000000000003</v>
      </c>
    </row>
    <row r="4429" spans="1:2">
      <c r="A4429" s="494" t="s">
        <v>6712</v>
      </c>
      <c r="B4429" s="446">
        <v>7.1449999999999996</v>
      </c>
    </row>
    <row r="4430" spans="1:2">
      <c r="A4430" s="494" t="s">
        <v>6713</v>
      </c>
      <c r="B4430" s="446">
        <v>7.1139999999999999</v>
      </c>
    </row>
    <row r="4431" spans="1:2">
      <c r="A4431" s="494" t="s">
        <v>6714</v>
      </c>
      <c r="B4431" s="446">
        <v>7.056</v>
      </c>
    </row>
    <row r="4432" spans="1:2">
      <c r="A4432" s="494" t="s">
        <v>6715</v>
      </c>
      <c r="B4432" s="446">
        <v>7.0069999999999997</v>
      </c>
    </row>
    <row r="4433" spans="1:2">
      <c r="A4433" s="494" t="s">
        <v>6716</v>
      </c>
      <c r="B4433" s="446">
        <v>7.1310000000000002</v>
      </c>
    </row>
    <row r="4434" spans="1:2">
      <c r="A4434" s="494" t="s">
        <v>6717</v>
      </c>
      <c r="B4434" s="446">
        <v>7.1689999999999996</v>
      </c>
    </row>
    <row r="4435" spans="1:2">
      <c r="A4435" s="494" t="s">
        <v>6718</v>
      </c>
      <c r="B4435" s="446">
        <v>7.1710000000000003</v>
      </c>
    </row>
    <row r="4436" spans="1:2">
      <c r="A4436" s="494" t="s">
        <v>6719</v>
      </c>
      <c r="B4436" s="446">
        <v>7.1820000000000004</v>
      </c>
    </row>
    <row r="4437" spans="1:2">
      <c r="A4437" s="494" t="s">
        <v>6720</v>
      </c>
      <c r="B4437" s="446">
        <v>7.109</v>
      </c>
    </row>
    <row r="4438" spans="1:2">
      <c r="A4438" s="494" t="s">
        <v>6721</v>
      </c>
      <c r="B4438" s="446">
        <v>7.069</v>
      </c>
    </row>
    <row r="4439" spans="1:2">
      <c r="A4439" s="494" t="s">
        <v>6722</v>
      </c>
      <c r="B4439" s="446">
        <v>7.0359999999999996</v>
      </c>
    </row>
    <row r="4440" spans="1:2">
      <c r="A4440" s="494" t="s">
        <v>6723</v>
      </c>
      <c r="B4440" s="446">
        <v>7.0209999999999999</v>
      </c>
    </row>
    <row r="4441" spans="1:2">
      <c r="A4441" s="494" t="s">
        <v>6724</v>
      </c>
      <c r="B4441" s="446">
        <v>7.0179999999999998</v>
      </c>
    </row>
    <row r="4442" spans="1:2">
      <c r="A4442" s="494" t="s">
        <v>6725</v>
      </c>
      <c r="B4442" s="446">
        <v>7.0110000000000001</v>
      </c>
    </row>
    <row r="4443" spans="1:2">
      <c r="A4443" s="494" t="s">
        <v>6726</v>
      </c>
      <c r="B4443" s="446">
        <v>7.016</v>
      </c>
    </row>
    <row r="4444" spans="1:2">
      <c r="A4444" s="494" t="s">
        <v>6727</v>
      </c>
      <c r="B4444" s="446">
        <v>7.0179999999999998</v>
      </c>
    </row>
    <row r="4445" spans="1:2">
      <c r="A4445" s="494" t="s">
        <v>6728</v>
      </c>
      <c r="B4445" s="446">
        <v>6.8979999999999997</v>
      </c>
    </row>
    <row r="4446" spans="1:2">
      <c r="A4446" s="494" t="s">
        <v>6729</v>
      </c>
      <c r="B4446" s="446">
        <v>6.8959999999999999</v>
      </c>
    </row>
    <row r="4447" spans="1:2">
      <c r="A4447" s="494" t="s">
        <v>6730</v>
      </c>
      <c r="B4447" s="446">
        <v>6.8719999999999999</v>
      </c>
    </row>
    <row r="4448" spans="1:2">
      <c r="A4448" s="494" t="s">
        <v>6731</v>
      </c>
      <c r="B4448" s="446">
        <v>6.8070000000000004</v>
      </c>
    </row>
    <row r="4449" spans="1:2">
      <c r="A4449" s="494" t="s">
        <v>6732</v>
      </c>
      <c r="B4449" s="446">
        <v>6.76</v>
      </c>
    </row>
    <row r="4450" spans="1:2">
      <c r="A4450" s="494" t="s">
        <v>6733</v>
      </c>
      <c r="B4450" s="446">
        <v>6.7409999999999997</v>
      </c>
    </row>
    <row r="4451" spans="1:2">
      <c r="A4451" s="494" t="s">
        <v>6734</v>
      </c>
      <c r="B4451" s="446">
        <v>6.7649999999999997</v>
      </c>
    </row>
    <row r="4452" spans="1:2">
      <c r="A4452" s="494" t="s">
        <v>6735</v>
      </c>
      <c r="B4452" s="446">
        <v>6.8230000000000004</v>
      </c>
    </row>
    <row r="4453" spans="1:2">
      <c r="A4453" s="494" t="s">
        <v>6736</v>
      </c>
      <c r="B4453" s="446">
        <v>6.79</v>
      </c>
    </row>
    <row r="4454" spans="1:2">
      <c r="A4454" s="494" t="s">
        <v>6737</v>
      </c>
      <c r="B4454" s="446">
        <v>6.7939999999999996</v>
      </c>
    </row>
    <row r="4455" spans="1:2">
      <c r="A4455" s="494" t="s">
        <v>6738</v>
      </c>
      <c r="B4455" s="446">
        <v>6.8109999999999999</v>
      </c>
    </row>
    <row r="4456" spans="1:2">
      <c r="A4456" s="494" t="s">
        <v>6739</v>
      </c>
      <c r="B4456" s="446">
        <v>6.7880000000000003</v>
      </c>
    </row>
    <row r="4457" spans="1:2">
      <c r="A4457" s="494" t="s">
        <v>6740</v>
      </c>
      <c r="B4457" s="446">
        <v>6.6280000000000001</v>
      </c>
    </row>
    <row r="4458" spans="1:2">
      <c r="A4458" s="494" t="s">
        <v>6741</v>
      </c>
      <c r="B4458" s="446">
        <v>6.7140000000000004</v>
      </c>
    </row>
    <row r="4459" spans="1:2">
      <c r="A4459" s="494" t="s">
        <v>6742</v>
      </c>
      <c r="B4459" s="446">
        <v>6.7279999999999998</v>
      </c>
    </row>
    <row r="4460" spans="1:2">
      <c r="A4460" s="494" t="s">
        <v>6743</v>
      </c>
      <c r="B4460" s="446">
        <v>6.6779999999999999</v>
      </c>
    </row>
    <row r="4461" spans="1:2">
      <c r="A4461" s="494" t="s">
        <v>6744</v>
      </c>
      <c r="B4461" s="446">
        <v>6.7</v>
      </c>
    </row>
    <row r="4462" spans="1:2">
      <c r="A4462" s="494" t="s">
        <v>6745</v>
      </c>
      <c r="B4462" s="446">
        <v>6.6829999999999998</v>
      </c>
    </row>
    <row r="4463" spans="1:2">
      <c r="A4463" s="494" t="s">
        <v>6746</v>
      </c>
      <c r="B4463" s="446">
        <v>6.5919999999999996</v>
      </c>
    </row>
    <row r="4464" spans="1:2">
      <c r="A4464" s="494" t="s">
        <v>6747</v>
      </c>
      <c r="B4464" s="446">
        <v>6.61</v>
      </c>
    </row>
    <row r="4465" spans="1:2">
      <c r="A4465" s="494" t="s">
        <v>6748</v>
      </c>
      <c r="B4465" s="446">
        <v>6.5750000000000002</v>
      </c>
    </row>
    <row r="4466" spans="1:2">
      <c r="A4466" s="494" t="s">
        <v>6749</v>
      </c>
      <c r="B4466" s="446">
        <v>6.5629999999999997</v>
      </c>
    </row>
    <row r="4467" spans="1:2">
      <c r="A4467" s="494" t="s">
        <v>6750</v>
      </c>
      <c r="B4467" s="446">
        <v>6.4409999999999998</v>
      </c>
    </row>
    <row r="4468" spans="1:2">
      <c r="A4468" s="494" t="s">
        <v>6751</v>
      </c>
      <c r="B4468" s="446">
        <v>6.4909999999999997</v>
      </c>
    </row>
    <row r="4469" spans="1:2">
      <c r="A4469" s="494" t="s">
        <v>6752</v>
      </c>
      <c r="B4469" s="446">
        <v>6.4640000000000004</v>
      </c>
    </row>
    <row r="4470" spans="1:2">
      <c r="A4470" s="494" t="s">
        <v>6753</v>
      </c>
      <c r="B4470" s="446">
        <v>6.4660000000000002</v>
      </c>
    </row>
    <row r="4471" spans="1:2">
      <c r="A4471" s="494" t="s">
        <v>6754</v>
      </c>
      <c r="B4471" s="446">
        <v>6.4779999999999998</v>
      </c>
    </row>
    <row r="4472" spans="1:2">
      <c r="A4472" s="494" t="s">
        <v>6755</v>
      </c>
      <c r="B4472" s="446">
        <v>6.4850000000000003</v>
      </c>
    </row>
    <row r="4473" spans="1:2">
      <c r="A4473" s="494" t="s">
        <v>6756</v>
      </c>
      <c r="B4473" s="446">
        <v>6.4160000000000004</v>
      </c>
    </row>
    <row r="4474" spans="1:2">
      <c r="A4474" s="494" t="s">
        <v>6757</v>
      </c>
      <c r="B4474" s="446">
        <v>6.407</v>
      </c>
    </row>
    <row r="4475" spans="1:2">
      <c r="A4475" s="494" t="s">
        <v>6758</v>
      </c>
      <c r="B4475" s="446">
        <v>6.4160000000000004</v>
      </c>
    </row>
    <row r="4476" spans="1:2">
      <c r="A4476" s="494" t="s">
        <v>6759</v>
      </c>
      <c r="B4476" s="446">
        <v>6.4630000000000001</v>
      </c>
    </row>
    <row r="4477" spans="1:2">
      <c r="A4477" s="494" t="s">
        <v>6760</v>
      </c>
      <c r="B4477" s="446">
        <v>6.42</v>
      </c>
    </row>
    <row r="4478" spans="1:2">
      <c r="A4478" s="494" t="s">
        <v>6761</v>
      </c>
      <c r="B4478" s="446">
        <v>6.3959999999999999</v>
      </c>
    </row>
    <row r="4479" spans="1:2">
      <c r="A4479" s="494" t="s">
        <v>6762</v>
      </c>
      <c r="B4479" s="446">
        <v>6.3869999999999996</v>
      </c>
    </row>
    <row r="4480" spans="1:2">
      <c r="A4480" s="494" t="s">
        <v>6763</v>
      </c>
      <c r="B4480" s="446">
        <v>6.3490000000000002</v>
      </c>
    </row>
    <row r="4481" spans="1:2">
      <c r="A4481" s="494" t="s">
        <v>6764</v>
      </c>
      <c r="B4481" s="446">
        <v>6.3410000000000002</v>
      </c>
    </row>
    <row r="4482" spans="1:2">
      <c r="A4482" s="494" t="s">
        <v>6765</v>
      </c>
      <c r="B4482" s="446">
        <v>6.3310000000000004</v>
      </c>
    </row>
    <row r="4483" spans="1:2">
      <c r="A4483" s="494" t="s">
        <v>6766</v>
      </c>
      <c r="B4483" s="446">
        <v>6.4050000000000002</v>
      </c>
    </row>
    <row r="4484" spans="1:2">
      <c r="A4484" s="494" t="s">
        <v>6767</v>
      </c>
      <c r="B4484" s="446">
        <v>6.3979999999999997</v>
      </c>
    </row>
    <row r="4485" spans="1:2">
      <c r="A4485" s="494" t="s">
        <v>6768</v>
      </c>
      <c r="B4485" s="446">
        <v>6.444</v>
      </c>
    </row>
    <row r="4486" spans="1:2">
      <c r="A4486" s="494" t="s">
        <v>6769</v>
      </c>
      <c r="B4486" s="446">
        <v>6.4489999999999998</v>
      </c>
    </row>
    <row r="4487" spans="1:2">
      <c r="A4487" s="494" t="s">
        <v>6770</v>
      </c>
      <c r="B4487" s="446">
        <v>6.5209999999999999</v>
      </c>
    </row>
    <row r="4488" spans="1:2">
      <c r="A4488" s="494" t="s">
        <v>6771</v>
      </c>
      <c r="B4488" s="446">
        <v>6.4909999999999997</v>
      </c>
    </row>
    <row r="4489" spans="1:2">
      <c r="A4489" s="494" t="s">
        <v>6772</v>
      </c>
      <c r="B4489" s="446">
        <v>6.4889999999999999</v>
      </c>
    </row>
    <row r="4490" spans="1:2">
      <c r="A4490" s="494" t="s">
        <v>6773</v>
      </c>
      <c r="B4490" s="446">
        <v>6.5419999999999998</v>
      </c>
    </row>
    <row r="4491" spans="1:2">
      <c r="A4491" s="494" t="s">
        <v>6774</v>
      </c>
      <c r="B4491" s="446">
        <v>6.5</v>
      </c>
    </row>
    <row r="4492" spans="1:2">
      <c r="A4492" s="494" t="s">
        <v>6775</v>
      </c>
      <c r="B4492" s="446">
        <v>6.508</v>
      </c>
    </row>
    <row r="4493" spans="1:2">
      <c r="A4493" s="494" t="s">
        <v>6776</v>
      </c>
      <c r="B4493" s="446">
        <v>6.4669999999999996</v>
      </c>
    </row>
    <row r="4494" spans="1:2">
      <c r="A4494" s="494" t="s">
        <v>6777</v>
      </c>
      <c r="B4494" s="446">
        <v>6.4930000000000003</v>
      </c>
    </row>
    <row r="4495" spans="1:2">
      <c r="A4495" s="494" t="s">
        <v>6778</v>
      </c>
      <c r="B4495" s="446">
        <v>6.5039999999999996</v>
      </c>
    </row>
    <row r="4496" spans="1:2">
      <c r="A4496" s="494" t="s">
        <v>6779</v>
      </c>
      <c r="B4496" s="446">
        <v>6.4770000000000003</v>
      </c>
    </row>
    <row r="4497" spans="1:2">
      <c r="A4497" s="494" t="s">
        <v>6780</v>
      </c>
      <c r="B4497" s="446">
        <v>6.4329999999999998</v>
      </c>
    </row>
    <row r="4498" spans="1:2">
      <c r="A4498" s="494" t="s">
        <v>6781</v>
      </c>
      <c r="B4498" s="446">
        <v>6.4509999999999996</v>
      </c>
    </row>
    <row r="4499" spans="1:2">
      <c r="A4499" s="494" t="s">
        <v>6782</v>
      </c>
      <c r="B4499" s="446">
        <v>6.4290000000000003</v>
      </c>
    </row>
    <row r="4500" spans="1:2">
      <c r="A4500" s="494" t="s">
        <v>6783</v>
      </c>
      <c r="B4500" s="446">
        <v>6.4660000000000002</v>
      </c>
    </row>
    <row r="4501" spans="1:2">
      <c r="A4501" s="494" t="s">
        <v>6784</v>
      </c>
      <c r="B4501" s="446">
        <v>6.48</v>
      </c>
    </row>
    <row r="4502" spans="1:2">
      <c r="A4502" s="494" t="s">
        <v>6785</v>
      </c>
      <c r="B4502" s="446">
        <v>6.5190000000000001</v>
      </c>
    </row>
    <row r="4503" spans="1:2">
      <c r="A4503" s="494" t="s">
        <v>6786</v>
      </c>
      <c r="B4503" s="446">
        <v>6.5129999999999999</v>
      </c>
    </row>
    <row r="4504" spans="1:2">
      <c r="A4504" s="494" t="s">
        <v>6787</v>
      </c>
      <c r="B4504" s="446">
        <v>6.4960000000000004</v>
      </c>
    </row>
    <row r="4505" spans="1:2">
      <c r="A4505" s="494" t="s">
        <v>6788</v>
      </c>
      <c r="B4505" s="446">
        <v>6.57</v>
      </c>
    </row>
    <row r="4506" spans="1:2">
      <c r="A4506" s="494" t="s">
        <v>6789</v>
      </c>
      <c r="B4506" s="446">
        <v>6.5880000000000001</v>
      </c>
    </row>
    <row r="4507" spans="1:2">
      <c r="A4507" s="494" t="s">
        <v>6790</v>
      </c>
      <c r="B4507" s="446">
        <v>6.6539999999999999</v>
      </c>
    </row>
    <row r="4508" spans="1:2">
      <c r="A4508" s="494" t="s">
        <v>6791</v>
      </c>
      <c r="B4508" s="446">
        <v>6.6289999999999996</v>
      </c>
    </row>
    <row r="4509" spans="1:2">
      <c r="A4509" s="494" t="s">
        <v>6792</v>
      </c>
      <c r="B4509" s="446">
        <v>6.6</v>
      </c>
    </row>
    <row r="4510" spans="1:2">
      <c r="A4510" s="494" t="s">
        <v>6793</v>
      </c>
      <c r="B4510" s="446">
        <v>6.6479999999999997</v>
      </c>
    </row>
    <row r="4511" spans="1:2">
      <c r="A4511" s="494" t="s">
        <v>6794</v>
      </c>
      <c r="B4511" s="446">
        <v>6.5759999999999996</v>
      </c>
    </row>
    <row r="4512" spans="1:2">
      <c r="A4512" s="494" t="s">
        <v>6795</v>
      </c>
      <c r="B4512" s="446">
        <v>6.5839999999999996</v>
      </c>
    </row>
    <row r="4513" spans="1:2">
      <c r="A4513" s="494" t="s">
        <v>6796</v>
      </c>
      <c r="B4513" s="446">
        <v>6.6130000000000004</v>
      </c>
    </row>
    <row r="4514" spans="1:2">
      <c r="A4514" s="494" t="s">
        <v>6797</v>
      </c>
      <c r="B4514" s="446">
        <v>6.5209999999999999</v>
      </c>
    </row>
    <row r="4515" spans="1:2">
      <c r="A4515" s="494" t="s">
        <v>6798</v>
      </c>
      <c r="B4515" s="446">
        <v>6.452</v>
      </c>
    </row>
    <row r="4516" spans="1:2">
      <c r="A4516" s="494" t="s">
        <v>6799</v>
      </c>
      <c r="B4516" s="446">
        <v>6.4009999999999998</v>
      </c>
    </row>
    <row r="4517" spans="1:2">
      <c r="A4517" s="494" t="s">
        <v>6800</v>
      </c>
      <c r="B4517" s="446">
        <v>6.4279999999999999</v>
      </c>
    </row>
    <row r="4518" spans="1:2">
      <c r="A4518" s="494" t="s">
        <v>6801</v>
      </c>
      <c r="B4518" s="446">
        <v>6.41</v>
      </c>
    </row>
    <row r="4519" spans="1:2">
      <c r="A4519" s="494" t="s">
        <v>6802</v>
      </c>
      <c r="B4519" s="446">
        <v>6.3840000000000003</v>
      </c>
    </row>
    <row r="4520" spans="1:2">
      <c r="A4520" s="494" t="s">
        <v>6803</v>
      </c>
      <c r="B4520" s="446">
        <v>6.42</v>
      </c>
    </row>
    <row r="4521" spans="1:2">
      <c r="A4521" s="494" t="s">
        <v>6804</v>
      </c>
      <c r="B4521" s="446">
        <v>6.4379999999999997</v>
      </c>
    </row>
    <row r="4522" spans="1:2">
      <c r="A4522" s="494" t="s">
        <v>6805</v>
      </c>
      <c r="B4522" s="446">
        <v>6.4390000000000001</v>
      </c>
    </row>
    <row r="4523" spans="1:2">
      <c r="A4523" s="494" t="s">
        <v>6806</v>
      </c>
      <c r="B4523" s="446">
        <v>6.3150000000000004</v>
      </c>
    </row>
    <row r="4524" spans="1:2">
      <c r="A4524" s="494" t="s">
        <v>6807</v>
      </c>
      <c r="B4524" s="446">
        <v>6.3029999999999999</v>
      </c>
    </row>
    <row r="4525" spans="1:2">
      <c r="A4525" s="494" t="s">
        <v>6808</v>
      </c>
      <c r="B4525" s="446">
        <v>6.3010000000000002</v>
      </c>
    </row>
    <row r="4526" spans="1:2">
      <c r="A4526" s="494" t="s">
        <v>6809</v>
      </c>
      <c r="B4526" s="446">
        <v>6.3179999999999996</v>
      </c>
    </row>
    <row r="4527" spans="1:2">
      <c r="A4527" s="494" t="s">
        <v>6810</v>
      </c>
      <c r="B4527" s="446">
        <v>6.327</v>
      </c>
    </row>
    <row r="4528" spans="1:2">
      <c r="A4528" s="494" t="s">
        <v>6811</v>
      </c>
      <c r="B4528" s="446">
        <v>6.3090000000000002</v>
      </c>
    </row>
    <row r="4529" spans="1:2">
      <c r="A4529" s="494" t="s">
        <v>6812</v>
      </c>
      <c r="B4529" s="446">
        <v>6.2629999999999999</v>
      </c>
    </row>
    <row r="4530" spans="1:2">
      <c r="A4530" s="494" t="s">
        <v>6813</v>
      </c>
      <c r="B4530" s="446">
        <v>6.2290000000000001</v>
      </c>
    </row>
    <row r="4531" spans="1:2">
      <c r="A4531" s="494" t="s">
        <v>6814</v>
      </c>
      <c r="B4531" s="446">
        <v>6.1879999999999997</v>
      </c>
    </row>
    <row r="4532" spans="1:2">
      <c r="A4532" s="494" t="s">
        <v>6815</v>
      </c>
      <c r="B4532" s="446">
        <v>6.1109999999999998</v>
      </c>
    </row>
    <row r="4533" spans="1:2">
      <c r="A4533" s="494" t="s">
        <v>6816</v>
      </c>
      <c r="B4533" s="446">
        <v>6.1050000000000004</v>
      </c>
    </row>
    <row r="4534" spans="1:2">
      <c r="A4534" s="494" t="s">
        <v>6817</v>
      </c>
      <c r="B4534" s="446">
        <v>6.117</v>
      </c>
    </row>
    <row r="4535" spans="1:2">
      <c r="A4535" s="494" t="s">
        <v>6818</v>
      </c>
      <c r="B4535" s="446">
        <v>6.1310000000000002</v>
      </c>
    </row>
    <row r="4536" spans="1:2">
      <c r="A4536" s="494" t="s">
        <v>6819</v>
      </c>
      <c r="B4536" s="446">
        <v>6.141</v>
      </c>
    </row>
    <row r="4537" spans="1:2">
      <c r="A4537" s="494" t="s">
        <v>6820</v>
      </c>
      <c r="B4537" s="446">
        <v>6.1219999999999999</v>
      </c>
    </row>
    <row r="4538" spans="1:2">
      <c r="A4538" s="494" t="s">
        <v>6821</v>
      </c>
      <c r="B4538" s="446">
        <v>6.1130000000000004</v>
      </c>
    </row>
    <row r="4539" spans="1:2">
      <c r="A4539" s="494" t="s">
        <v>6822</v>
      </c>
      <c r="B4539" s="446">
        <v>6.1420000000000003</v>
      </c>
    </row>
    <row r="4540" spans="1:2">
      <c r="A4540" s="494" t="s">
        <v>6823</v>
      </c>
      <c r="B4540" s="446">
        <v>6.1790000000000003</v>
      </c>
    </row>
    <row r="4541" spans="1:2">
      <c r="A4541" s="494" t="s">
        <v>6824</v>
      </c>
      <c r="B4541" s="446">
        <v>6.1719999999999997</v>
      </c>
    </row>
    <row r="4542" spans="1:2">
      <c r="A4542" s="494" t="s">
        <v>6825</v>
      </c>
      <c r="B4542" s="446">
        <v>6.1429999999999998</v>
      </c>
    </row>
    <row r="4543" spans="1:2">
      <c r="A4543" s="494" t="s">
        <v>6826</v>
      </c>
      <c r="B4543" s="446">
        <v>6.1440000000000001</v>
      </c>
    </row>
    <row r="4544" spans="1:2">
      <c r="A4544" s="494" t="s">
        <v>6827</v>
      </c>
      <c r="B4544" s="446">
        <v>6.0890000000000004</v>
      </c>
    </row>
    <row r="4545" spans="1:2">
      <c r="A4545" s="494" t="s">
        <v>6828</v>
      </c>
      <c r="B4545" s="446">
        <v>6.1710000000000003</v>
      </c>
    </row>
    <row r="4546" spans="1:2">
      <c r="A4546" s="494" t="s">
        <v>6829</v>
      </c>
      <c r="B4546" s="446">
        <v>6.2210000000000001</v>
      </c>
    </row>
    <row r="4547" spans="1:2">
      <c r="A4547" s="494" t="s">
        <v>6830</v>
      </c>
      <c r="B4547" s="446">
        <v>6.2850000000000001</v>
      </c>
    </row>
    <row r="4548" spans="1:2">
      <c r="A4548" s="494" t="s">
        <v>6831</v>
      </c>
      <c r="B4548" s="446">
        <v>6.3369999999999997</v>
      </c>
    </row>
    <row r="4549" spans="1:2">
      <c r="A4549" s="494" t="s">
        <v>6832</v>
      </c>
      <c r="B4549" s="446">
        <v>6.2720000000000002</v>
      </c>
    </row>
    <row r="4550" spans="1:2">
      <c r="A4550" s="494" t="s">
        <v>6833</v>
      </c>
      <c r="B4550" s="446">
        <v>6.242</v>
      </c>
    </row>
    <row r="4551" spans="1:2">
      <c r="A4551" s="494" t="s">
        <v>6834</v>
      </c>
      <c r="B4551" s="446">
        <v>6.2619999999999996</v>
      </c>
    </row>
    <row r="4552" spans="1:2">
      <c r="A4552" s="494" t="s">
        <v>6835</v>
      </c>
      <c r="B4552" s="446">
        <v>6.2110000000000003</v>
      </c>
    </row>
    <row r="4553" spans="1:2">
      <c r="A4553" s="494" t="s">
        <v>6836</v>
      </c>
      <c r="B4553" s="446">
        <v>6.194</v>
      </c>
    </row>
    <row r="4554" spans="1:2">
      <c r="A4554" s="494" t="s">
        <v>6836</v>
      </c>
      <c r="B4554" s="446">
        <v>6.194</v>
      </c>
    </row>
    <row r="4555" spans="1:2">
      <c r="A4555" s="494" t="s">
        <v>6837</v>
      </c>
      <c r="B4555" s="446">
        <v>6.2489999999999997</v>
      </c>
    </row>
    <row r="4556" spans="1:2">
      <c r="A4556" s="494" t="s">
        <v>6838</v>
      </c>
      <c r="B4556" s="446">
        <v>6.2880000000000003</v>
      </c>
    </row>
    <row r="4557" spans="1:2">
      <c r="A4557" s="494" t="s">
        <v>6839</v>
      </c>
      <c r="B4557" s="446">
        <v>6.3250000000000002</v>
      </c>
    </row>
    <row r="4558" spans="1:2">
      <c r="A4558" s="494" t="s">
        <v>6840</v>
      </c>
      <c r="B4558" s="446">
        <v>6.39</v>
      </c>
    </row>
    <row r="4559" spans="1:2">
      <c r="A4559" s="494" t="s">
        <v>6840</v>
      </c>
      <c r="B4559" s="446">
        <v>6.39</v>
      </c>
    </row>
    <row r="4560" spans="1:2">
      <c r="A4560" s="494" t="s">
        <v>6841</v>
      </c>
      <c r="B4560" s="446">
        <v>6.35</v>
      </c>
    </row>
    <row r="4561" spans="1:2">
      <c r="A4561" s="494" t="s">
        <v>6842</v>
      </c>
      <c r="B4561" s="446">
        <v>6.28</v>
      </c>
    </row>
    <row r="4562" spans="1:2">
      <c r="A4562" s="494" t="s">
        <v>6843</v>
      </c>
      <c r="B4562" s="446">
        <v>6.24</v>
      </c>
    </row>
    <row r="4563" spans="1:2">
      <c r="A4563" s="494" t="s">
        <v>6844</v>
      </c>
      <c r="B4563" s="446">
        <v>6.1829999999999998</v>
      </c>
    </row>
    <row r="4564" spans="1:2">
      <c r="A4564" s="494" t="s">
        <v>1888</v>
      </c>
      <c r="B4564" s="446">
        <v>6.1580000000000004</v>
      </c>
    </row>
    <row r="4565" spans="1:2">
      <c r="A4565" s="494" t="s">
        <v>6845</v>
      </c>
      <c r="B4565" s="446">
        <v>6.1589999999999998</v>
      </c>
    </row>
    <row r="4566" spans="1:2">
      <c r="A4566" s="494" t="s">
        <v>6846</v>
      </c>
      <c r="B4566" s="446">
        <v>6.1950000000000003</v>
      </c>
    </row>
    <row r="4567" spans="1:2">
      <c r="A4567" s="494" t="s">
        <v>6847</v>
      </c>
      <c r="B4567" s="446">
        <v>6.1509999999999998</v>
      </c>
    </row>
    <row r="4568" spans="1:2">
      <c r="A4568" s="494" t="s">
        <v>6848</v>
      </c>
      <c r="B4568" s="446">
        <v>6.1440000000000001</v>
      </c>
    </row>
    <row r="4569" spans="1:2">
      <c r="A4569" s="494" t="s">
        <v>1890</v>
      </c>
      <c r="B4569" s="446">
        <v>6.0810000000000004</v>
      </c>
    </row>
    <row r="4570" spans="1:2">
      <c r="A4570" s="494" t="s">
        <v>6849</v>
      </c>
      <c r="B4570" s="446">
        <v>6.1130000000000004</v>
      </c>
    </row>
    <row r="4571" spans="1:2">
      <c r="A4571" s="494" t="s">
        <v>6850</v>
      </c>
      <c r="B4571" s="446">
        <v>6.133</v>
      </c>
    </row>
    <row r="4572" spans="1:2">
      <c r="A4572" s="494" t="s">
        <v>6851</v>
      </c>
      <c r="B4572" s="446">
        <v>6.2089999999999996</v>
      </c>
    </row>
    <row r="4573" spans="1:2">
      <c r="A4573" s="494" t="s">
        <v>6852</v>
      </c>
      <c r="B4573" s="446">
        <v>6.1479999999999997</v>
      </c>
    </row>
    <row r="4574" spans="1:2">
      <c r="A4574" s="494" t="s">
        <v>6853</v>
      </c>
      <c r="B4574" s="446">
        <v>6.09</v>
      </c>
    </row>
    <row r="4575" spans="1:2">
      <c r="A4575" s="494" t="s">
        <v>6854</v>
      </c>
      <c r="B4575" s="446">
        <v>6.101</v>
      </c>
    </row>
    <row r="4576" spans="1:2">
      <c r="A4576" s="494" t="s">
        <v>6855</v>
      </c>
      <c r="B4576" s="446">
        <v>6.16</v>
      </c>
    </row>
    <row r="4577" spans="1:2">
      <c r="A4577" s="494" t="s">
        <v>1893</v>
      </c>
      <c r="B4577" s="446">
        <v>6.218</v>
      </c>
    </row>
    <row r="4578" spans="1:2">
      <c r="A4578" s="494" t="s">
        <v>6856</v>
      </c>
      <c r="B4578" s="446">
        <v>6.4290000000000003</v>
      </c>
    </row>
    <row r="4579" spans="1:2">
      <c r="A4579" s="494" t="s">
        <v>6857</v>
      </c>
      <c r="B4579" s="446">
        <v>6.4489999999999998</v>
      </c>
    </row>
    <row r="4580" spans="1:2">
      <c r="A4580" s="494" t="s">
        <v>6858</v>
      </c>
      <c r="B4580" s="446">
        <v>6.45</v>
      </c>
    </row>
    <row r="4581" spans="1:2">
      <c r="A4581" s="494" t="s">
        <v>6859</v>
      </c>
      <c r="B4581" s="446">
        <v>6.4619999999999997</v>
      </c>
    </row>
    <row r="4582" spans="1:2">
      <c r="A4582" s="494" t="s">
        <v>6860</v>
      </c>
      <c r="B4582" s="446">
        <v>6.4530000000000003</v>
      </c>
    </row>
    <row r="4583" spans="1:2">
      <c r="A4583" s="494" t="s">
        <v>6861</v>
      </c>
      <c r="B4583" s="446">
        <v>6.4429999999999996</v>
      </c>
    </row>
    <row r="4584" spans="1:2">
      <c r="A4584" s="494" t="s">
        <v>6862</v>
      </c>
      <c r="B4584" s="446">
        <v>6.4630000000000001</v>
      </c>
    </row>
    <row r="4585" spans="1:2">
      <c r="A4585" s="494" t="s">
        <v>6863</v>
      </c>
      <c r="B4585" s="446">
        <v>6.4420000000000002</v>
      </c>
    </row>
    <row r="4586" spans="1:2">
      <c r="A4586" s="494" t="s">
        <v>6864</v>
      </c>
      <c r="B4586" s="446">
        <v>6.4660000000000002</v>
      </c>
    </row>
    <row r="4587" spans="1:2">
      <c r="A4587" s="494" t="s">
        <v>6865</v>
      </c>
      <c r="B4587" s="446">
        <v>6.45</v>
      </c>
    </row>
    <row r="4588" spans="1:2">
      <c r="A4588" s="494" t="s">
        <v>6866</v>
      </c>
      <c r="B4588" s="446">
        <v>6.4359999999999999</v>
      </c>
    </row>
    <row r="4589" spans="1:2">
      <c r="A4589" s="494" t="s">
        <v>6867</v>
      </c>
      <c r="B4589" s="446">
        <v>6.4059999999999997</v>
      </c>
    </row>
    <row r="4590" spans="1:2">
      <c r="A4590" s="494" t="s">
        <v>6868</v>
      </c>
      <c r="B4590" s="446">
        <v>6.4429999999999996</v>
      </c>
    </row>
    <row r="4591" spans="1:2">
      <c r="A4591" s="494" t="s">
        <v>6869</v>
      </c>
      <c r="B4591" s="446">
        <v>6.4379999999999997</v>
      </c>
    </row>
    <row r="4592" spans="1:2">
      <c r="A4592" s="494" t="s">
        <v>6870</v>
      </c>
      <c r="B4592" s="446">
        <v>6.4690000000000003</v>
      </c>
    </row>
    <row r="4593" spans="1:2">
      <c r="A4593" s="494" t="s">
        <v>6871</v>
      </c>
      <c r="B4593" s="446">
        <v>6.5359999999999996</v>
      </c>
    </row>
    <row r="4594" spans="1:2">
      <c r="A4594" s="494" t="s">
        <v>6872</v>
      </c>
      <c r="B4594" s="446">
        <v>6.4370000000000003</v>
      </c>
    </row>
    <row r="4595" spans="1:2">
      <c r="A4595" s="494" t="s">
        <v>6873</v>
      </c>
      <c r="B4595" s="446">
        <v>6.4459999999999997</v>
      </c>
    </row>
    <row r="4596" spans="1:2">
      <c r="A4596" s="494" t="s">
        <v>6874</v>
      </c>
      <c r="B4596" s="446">
        <v>6.3310000000000004</v>
      </c>
    </row>
    <row r="4597" spans="1:2">
      <c r="A4597" s="494" t="s">
        <v>6875</v>
      </c>
      <c r="B4597" s="446">
        <v>6.3369999999999997</v>
      </c>
    </row>
    <row r="4598" spans="1:2">
      <c r="A4598" s="494" t="s">
        <v>6876</v>
      </c>
      <c r="B4598" s="446">
        <v>6.2240000000000002</v>
      </c>
    </row>
    <row r="4599" spans="1:2">
      <c r="A4599" s="494" t="s">
        <v>6877</v>
      </c>
      <c r="B4599" s="446">
        <v>6.22</v>
      </c>
    </row>
    <row r="4600" spans="1:2">
      <c r="A4600" s="494" t="s">
        <v>6878</v>
      </c>
      <c r="B4600" s="446">
        <v>6.1360000000000001</v>
      </c>
    </row>
    <row r="4601" spans="1:2">
      <c r="A4601" s="494" t="s">
        <v>6879</v>
      </c>
      <c r="B4601" s="446">
        <v>6.17</v>
      </c>
    </row>
    <row r="4602" spans="1:2">
      <c r="A4602" s="494" t="s">
        <v>6880</v>
      </c>
      <c r="B4602" s="446">
        <v>6.1980000000000004</v>
      </c>
    </row>
    <row r="4603" spans="1:2">
      <c r="A4603" s="494" t="s">
        <v>6881</v>
      </c>
      <c r="B4603" s="446">
        <v>6.2690000000000001</v>
      </c>
    </row>
    <row r="4604" spans="1:2">
      <c r="A4604" s="494" t="s">
        <v>6882</v>
      </c>
      <c r="B4604" s="446">
        <v>6.2649999999999997</v>
      </c>
    </row>
    <row r="4605" spans="1:2">
      <c r="A4605" s="494" t="s">
        <v>6883</v>
      </c>
      <c r="B4605" s="446">
        <v>6.218</v>
      </c>
    </row>
    <row r="4606" spans="1:2">
      <c r="A4606" s="494" t="s">
        <v>6884</v>
      </c>
      <c r="B4606" s="446">
        <v>6.1879999999999997</v>
      </c>
    </row>
    <row r="4607" spans="1:2">
      <c r="A4607" s="494" t="s">
        <v>6885</v>
      </c>
      <c r="B4607" s="446">
        <v>6.165</v>
      </c>
    </row>
    <row r="4608" spans="1:2">
      <c r="A4608" s="494" t="s">
        <v>6886</v>
      </c>
      <c r="B4608" s="446">
        <v>6.1</v>
      </c>
    </row>
    <row r="4609" spans="1:2">
      <c r="A4609" s="494" t="s">
        <v>6887</v>
      </c>
      <c r="B4609" s="446">
        <v>6.0910000000000002</v>
      </c>
    </row>
    <row r="4610" spans="1:2">
      <c r="A4610" s="494" t="s">
        <v>6888</v>
      </c>
      <c r="B4610" s="446">
        <v>6.2089999999999996</v>
      </c>
    </row>
    <row r="4611" spans="1:2">
      <c r="A4611" s="494" t="s">
        <v>6889</v>
      </c>
      <c r="B4611" s="446">
        <v>6.2</v>
      </c>
    </row>
    <row r="4612" spans="1:2">
      <c r="A4612" s="494" t="s">
        <v>6890</v>
      </c>
      <c r="B4612" s="446">
        <v>6.29</v>
      </c>
    </row>
    <row r="4613" spans="1:2">
      <c r="A4613" s="494" t="s">
        <v>6891</v>
      </c>
      <c r="B4613" s="446">
        <v>6.3259999999999996</v>
      </c>
    </row>
    <row r="4614" spans="1:2">
      <c r="A4614" s="494" t="s">
        <v>6892</v>
      </c>
      <c r="B4614" s="446">
        <v>6.3280000000000003</v>
      </c>
    </row>
    <row r="4615" spans="1:2">
      <c r="A4615" s="494" t="s">
        <v>6893</v>
      </c>
      <c r="B4615" s="446">
        <v>6.1630000000000003</v>
      </c>
    </row>
    <row r="4616" spans="1:2">
      <c r="A4616" s="494" t="s">
        <v>6894</v>
      </c>
      <c r="B4616" s="446">
        <v>6.0659999999999998</v>
      </c>
    </row>
    <row r="4617" spans="1:2">
      <c r="A4617" s="494" t="s">
        <v>6895</v>
      </c>
      <c r="B4617" s="446">
        <v>5.9889999999999999</v>
      </c>
    </row>
    <row r="4618" spans="1:2">
      <c r="A4618" s="494" t="s">
        <v>6896</v>
      </c>
      <c r="B4618" s="446">
        <v>5.9450000000000003</v>
      </c>
    </row>
    <row r="4619" spans="1:2">
      <c r="A4619" s="494" t="s">
        <v>6897</v>
      </c>
      <c r="B4619" s="446">
        <v>6.03</v>
      </c>
    </row>
    <row r="4620" spans="1:2">
      <c r="A4620" s="494" t="s">
        <v>6898</v>
      </c>
      <c r="B4620" s="446">
        <v>5.9989999999999997</v>
      </c>
    </row>
    <row r="4621" spans="1:2">
      <c r="A4621" s="494" t="s">
        <v>6899</v>
      </c>
      <c r="B4621" s="446">
        <v>6.101</v>
      </c>
    </row>
    <row r="4622" spans="1:2">
      <c r="A4622" s="494" t="s">
        <v>6900</v>
      </c>
      <c r="B4622" s="446">
        <v>6.2569999999999997</v>
      </c>
    </row>
    <row r="4623" spans="1:2">
      <c r="A4623" s="494" t="s">
        <v>6901</v>
      </c>
      <c r="B4623" s="446">
        <v>6.2649999999999997</v>
      </c>
    </row>
    <row r="4624" spans="1:2">
      <c r="A4624" s="494" t="s">
        <v>6902</v>
      </c>
      <c r="B4624" s="446">
        <v>6.2480000000000002</v>
      </c>
    </row>
    <row r="4625" spans="1:2">
      <c r="A4625" s="494" t="s">
        <v>6903</v>
      </c>
      <c r="B4625" s="446">
        <v>6.2690000000000001</v>
      </c>
    </row>
    <row r="4626" spans="1:2">
      <c r="A4626" s="494" t="s">
        <v>6904</v>
      </c>
      <c r="B4626" s="446">
        <v>6.3120000000000003</v>
      </c>
    </row>
    <row r="4627" spans="1:2">
      <c r="A4627" s="494" t="s">
        <v>6905</v>
      </c>
      <c r="B4627" s="446">
        <v>6.36</v>
      </c>
    </row>
    <row r="4628" spans="1:2">
      <c r="A4628" s="494" t="s">
        <v>6906</v>
      </c>
      <c r="B4628" s="446">
        <v>6.327</v>
      </c>
    </row>
    <row r="4629" spans="1:2">
      <c r="A4629" s="494" t="s">
        <v>6907</v>
      </c>
      <c r="B4629" s="446">
        <v>6.3310000000000004</v>
      </c>
    </row>
    <row r="4630" spans="1:2">
      <c r="A4630" s="494" t="s">
        <v>6908</v>
      </c>
      <c r="B4630" s="446">
        <v>6.383</v>
      </c>
    </row>
    <row r="4631" spans="1:2">
      <c r="A4631" s="494" t="s">
        <v>6909</v>
      </c>
      <c r="B4631" s="446">
        <v>6.4359999999999999</v>
      </c>
    </row>
    <row r="4632" spans="1:2">
      <c r="A4632" s="494" t="s">
        <v>6910</v>
      </c>
      <c r="B4632" s="446">
        <v>6.4429999999999996</v>
      </c>
    </row>
    <row r="4633" spans="1:2">
      <c r="A4633" s="494" t="s">
        <v>6911</v>
      </c>
      <c r="B4633" s="446">
        <v>6.4329999999999998</v>
      </c>
    </row>
    <row r="4634" spans="1:2">
      <c r="A4634" s="494" t="s">
        <v>6912</v>
      </c>
      <c r="B4634" s="446">
        <v>6.4089999999999998</v>
      </c>
    </row>
    <row r="4635" spans="1:2">
      <c r="A4635" s="494" t="s">
        <v>6913</v>
      </c>
      <c r="B4635" s="446">
        <v>6.3470000000000004</v>
      </c>
    </row>
    <row r="4636" spans="1:2">
      <c r="A4636" s="494" t="s">
        <v>6914</v>
      </c>
      <c r="B4636" s="446">
        <v>6.4889999999999999</v>
      </c>
    </row>
    <row r="4637" spans="1:2">
      <c r="A4637" s="494" t="s">
        <v>6915</v>
      </c>
      <c r="B4637" s="446">
        <v>6.5730000000000004</v>
      </c>
    </row>
    <row r="4638" spans="1:2">
      <c r="A4638" s="494" t="s">
        <v>6916</v>
      </c>
      <c r="B4638" s="446">
        <v>6.5609999999999999</v>
      </c>
    </row>
    <row r="4639" spans="1:2">
      <c r="A4639" s="494" t="s">
        <v>6917</v>
      </c>
      <c r="B4639" s="446">
        <v>6.5620000000000003</v>
      </c>
    </row>
    <row r="4640" spans="1:2">
      <c r="A4640" s="494" t="s">
        <v>6918</v>
      </c>
      <c r="B4640" s="446">
        <v>6.5720000000000001</v>
      </c>
    </row>
    <row r="4641" spans="1:2">
      <c r="A4641" s="494" t="s">
        <v>6919</v>
      </c>
      <c r="B4641" s="446">
        <v>6.6219999999999999</v>
      </c>
    </row>
    <row r="4642" spans="1:2">
      <c r="A4642" s="494" t="s">
        <v>6920</v>
      </c>
      <c r="B4642" s="446">
        <v>6.5890000000000004</v>
      </c>
    </row>
    <row r="4643" spans="1:2">
      <c r="A4643" s="494" t="s">
        <v>6921</v>
      </c>
      <c r="B4643" s="446">
        <v>6.57</v>
      </c>
    </row>
    <row r="4644" spans="1:2">
      <c r="A4644" s="494" t="s">
        <v>6922</v>
      </c>
      <c r="B4644" s="446">
        <v>6.3630000000000004</v>
      </c>
    </row>
    <row r="4645" spans="1:2">
      <c r="A4645" s="446" t="s">
        <v>6923</v>
      </c>
      <c r="B4645" s="446">
        <v>6.343</v>
      </c>
    </row>
    <row r="4646" spans="1:2">
      <c r="A4646" s="446" t="s">
        <v>6924</v>
      </c>
      <c r="B4646" s="446">
        <v>6.4109999999999996</v>
      </c>
    </row>
    <row r="4647" spans="1:2">
      <c r="A4647" s="446" t="s">
        <v>6925</v>
      </c>
      <c r="B4647" s="446">
        <v>6.4390000000000001</v>
      </c>
    </row>
    <row r="4648" spans="1:2">
      <c r="A4648" s="446" t="s">
        <v>6926</v>
      </c>
      <c r="B4648" s="446">
        <v>6.4729999999999999</v>
      </c>
    </row>
    <row r="4649" spans="1:2">
      <c r="A4649" s="446" t="s">
        <v>6927</v>
      </c>
      <c r="B4649" s="446">
        <v>6.4850000000000003</v>
      </c>
    </row>
    <row r="4650" spans="1:2">
      <c r="A4650" s="446" t="s">
        <v>6928</v>
      </c>
      <c r="B4650" s="446">
        <v>6.5439999999999996</v>
      </c>
    </row>
    <row r="4651" spans="1:2">
      <c r="A4651" s="446" t="s">
        <v>6929</v>
      </c>
      <c r="B4651" s="446">
        <v>6.5720000000000001</v>
      </c>
    </row>
    <row r="4652" spans="1:2">
      <c r="A4652" s="446" t="s">
        <v>6930</v>
      </c>
      <c r="B4652" s="446">
        <v>6.5709999999999997</v>
      </c>
    </row>
    <row r="4653" spans="1:2">
      <c r="A4653" s="446" t="s">
        <v>6931</v>
      </c>
      <c r="B4653" s="446">
        <v>6.5510000000000002</v>
      </c>
    </row>
    <row r="4654" spans="1:2">
      <c r="A4654" s="446" t="s">
        <v>6932</v>
      </c>
      <c r="B4654" s="446">
        <v>6.5579999999999998</v>
      </c>
    </row>
    <row r="4655" spans="1:2">
      <c r="A4655" s="446" t="s">
        <v>6933</v>
      </c>
      <c r="B4655" s="446">
        <v>6.59</v>
      </c>
    </row>
    <row r="4656" spans="1:2">
      <c r="A4656" s="446" t="s">
        <v>6934</v>
      </c>
      <c r="B4656" s="446">
        <v>6.5549999999999997</v>
      </c>
    </row>
    <row r="4657" spans="1:2">
      <c r="A4657" s="446" t="s">
        <v>6935</v>
      </c>
      <c r="B4657" s="446">
        <v>6.5410000000000004</v>
      </c>
    </row>
    <row r="4658" spans="1:2">
      <c r="A4658" s="446" t="s">
        <v>6936</v>
      </c>
      <c r="B4658" s="446">
        <v>6.57</v>
      </c>
    </row>
    <row r="4659" spans="1:2">
      <c r="A4659" s="446" t="s">
        <v>6937</v>
      </c>
      <c r="B4659" s="446">
        <v>6.57</v>
      </c>
    </row>
    <row r="4660" spans="1:2">
      <c r="A4660" s="446" t="s">
        <v>6938</v>
      </c>
      <c r="B4660" s="446">
        <v>6.6050000000000004</v>
      </c>
    </row>
    <row r="4661" spans="1:2">
      <c r="A4661" s="446" t="s">
        <v>6939</v>
      </c>
      <c r="B4661" s="446">
        <v>6.5949999999999998</v>
      </c>
    </row>
    <row r="4662" spans="1:2">
      <c r="A4662" s="446" t="s">
        <v>6940</v>
      </c>
      <c r="B4662" s="446">
        <v>6.6</v>
      </c>
    </row>
    <row r="4663" spans="1:2">
      <c r="A4663" s="446" t="s">
        <v>6941</v>
      </c>
      <c r="B4663" s="446">
        <v>6.6239999999999997</v>
      </c>
    </row>
    <row r="4664" spans="1:2">
      <c r="A4664" s="446" t="s">
        <v>6942</v>
      </c>
      <c r="B4664" s="446">
        <v>6.6639999999999997</v>
      </c>
    </row>
    <row r="4665" spans="1:2">
      <c r="A4665" s="446" t="s">
        <v>6943</v>
      </c>
      <c r="B4665" s="446">
        <v>6.6379999999999999</v>
      </c>
    </row>
    <row r="4666" spans="1:2">
      <c r="A4666" s="446" t="s">
        <v>6944</v>
      </c>
      <c r="B4666" s="446">
        <v>6.65</v>
      </c>
    </row>
    <row r="4667" spans="1:2">
      <c r="A4667" s="446" t="s">
        <v>6945</v>
      </c>
      <c r="B4667" s="446">
        <v>6.61</v>
      </c>
    </row>
    <row r="4668" spans="1:2">
      <c r="A4668" s="446" t="s">
        <v>6946</v>
      </c>
      <c r="B4668" s="446">
        <v>6.61</v>
      </c>
    </row>
    <row r="4669" spans="1:2">
      <c r="A4669" s="446" t="s">
        <v>6947</v>
      </c>
      <c r="B4669" s="446">
        <v>6.6</v>
      </c>
    </row>
    <row r="4670" spans="1:2">
      <c r="A4670" s="446" t="s">
        <v>6948</v>
      </c>
      <c r="B4670" s="446">
        <v>6.5890000000000004</v>
      </c>
    </row>
    <row r="4671" spans="1:2">
      <c r="A4671" s="446" t="s">
        <v>6949</v>
      </c>
      <c r="B4671" s="446">
        <v>6.6020000000000003</v>
      </c>
    </row>
    <row r="4672" spans="1:2">
      <c r="A4672" s="446" t="s">
        <v>6950</v>
      </c>
      <c r="B4672" s="446">
        <v>6.5919999999999996</v>
      </c>
    </row>
    <row r="4673" spans="1:2">
      <c r="A4673" s="446" t="s">
        <v>6951</v>
      </c>
      <c r="B4673" s="446">
        <v>6.6139999999999999</v>
      </c>
    </row>
    <row r="4674" spans="1:2">
      <c r="A4674" s="446" t="s">
        <v>6952</v>
      </c>
      <c r="B4674" s="446">
        <v>6.6340000000000003</v>
      </c>
    </row>
    <row r="4675" spans="1:2">
      <c r="A4675" s="446" t="s">
        <v>6953</v>
      </c>
      <c r="B4675" s="446">
        <v>6.6230000000000002</v>
      </c>
    </row>
    <row r="4676" spans="1:2">
      <c r="A4676" s="446" t="s">
        <v>6954</v>
      </c>
      <c r="B4676" s="446">
        <v>6.6070000000000002</v>
      </c>
    </row>
    <row r="4677" spans="1:2">
      <c r="A4677" s="446" t="s">
        <v>6955</v>
      </c>
      <c r="B4677" s="446">
        <v>6.6120000000000001</v>
      </c>
    </row>
    <row r="4678" spans="1:2">
      <c r="A4678" s="446" t="s">
        <v>6956</v>
      </c>
      <c r="B4678" s="446">
        <v>6.5919999999999996</v>
      </c>
    </row>
    <row r="4679" spans="1:2">
      <c r="A4679" s="446" t="s">
        <v>6957</v>
      </c>
      <c r="B4679" s="446">
        <v>6.5510000000000002</v>
      </c>
    </row>
    <row r="4680" spans="1:2">
      <c r="A4680" s="446" t="s">
        <v>6958</v>
      </c>
      <c r="B4680" s="446">
        <v>6.5419999999999998</v>
      </c>
    </row>
    <row r="4681" spans="1:2">
      <c r="A4681" s="446" t="s">
        <v>6959</v>
      </c>
      <c r="B4681" s="446">
        <v>6.5629999999999997</v>
      </c>
    </row>
    <row r="4682" spans="1:2">
      <c r="A4682" s="446" t="s">
        <v>6960</v>
      </c>
      <c r="B4682" s="446">
        <v>6.55</v>
      </c>
    </row>
    <row r="4683" spans="1:2">
      <c r="A4683" s="446" t="s">
        <v>6961</v>
      </c>
      <c r="B4683" s="446">
        <v>6.5309999999999997</v>
      </c>
    </row>
    <row r="4684" spans="1:2">
      <c r="A4684" s="446" t="s">
        <v>6962</v>
      </c>
      <c r="B4684" s="446">
        <v>6.5510000000000002</v>
      </c>
    </row>
    <row r="4685" spans="1:2">
      <c r="A4685" s="446" t="s">
        <v>6963</v>
      </c>
      <c r="B4685" s="446">
        <v>6.5519999999999996</v>
      </c>
    </row>
    <row r="4686" spans="1:2">
      <c r="A4686" s="446" t="s">
        <v>6964</v>
      </c>
      <c r="B4686" s="446">
        <v>6.5679999999999996</v>
      </c>
    </row>
    <row r="4687" spans="1:2">
      <c r="A4687" s="446" t="s">
        <v>6965</v>
      </c>
      <c r="B4687" s="446">
        <v>6.585</v>
      </c>
    </row>
    <row r="4688" spans="1:2">
      <c r="A4688" s="446" t="s">
        <v>6966</v>
      </c>
      <c r="B4688" s="446">
        <v>6.5750000000000002</v>
      </c>
    </row>
    <row r="4689" spans="1:2">
      <c r="A4689" s="446" t="s">
        <v>6967</v>
      </c>
      <c r="B4689" s="446">
        <v>6.5670000000000002</v>
      </c>
    </row>
    <row r="4690" spans="1:2">
      <c r="A4690" s="446" t="s">
        <v>6968</v>
      </c>
      <c r="B4690" s="446">
        <v>6.5759999999999996</v>
      </c>
    </row>
    <row r="4691" spans="1:2">
      <c r="A4691" s="446" t="s">
        <v>6969</v>
      </c>
      <c r="B4691" s="446">
        <v>6.5650000000000004</v>
      </c>
    </row>
    <row r="4692" spans="1:2">
      <c r="A4692" s="446" t="s">
        <v>6970</v>
      </c>
      <c r="B4692" s="446">
        <v>6.5650000000000004</v>
      </c>
    </row>
    <row r="4693" spans="1:2">
      <c r="A4693" s="446" t="s">
        <v>6971</v>
      </c>
      <c r="B4693" s="446">
        <v>6.5709999999999997</v>
      </c>
    </row>
    <row r="4694" spans="1:2">
      <c r="A4694" s="446" t="s">
        <v>6972</v>
      </c>
      <c r="B4694" s="446">
        <v>6.58</v>
      </c>
    </row>
    <row r="4695" spans="1:2">
      <c r="A4695" s="446" t="s">
        <v>6973</v>
      </c>
      <c r="B4695" s="446">
        <v>6.6</v>
      </c>
    </row>
    <row r="4696" spans="1:2">
      <c r="A4696" s="446" t="s">
        <v>6974</v>
      </c>
      <c r="B4696" s="446">
        <v>6.6269999999999998</v>
      </c>
    </row>
    <row r="4697" spans="1:2">
      <c r="A4697" s="446" t="s">
        <v>6975</v>
      </c>
      <c r="B4697" s="446">
        <v>6.5579999999999998</v>
      </c>
    </row>
    <row r="4698" spans="1:2">
      <c r="A4698" s="446" t="s">
        <v>6976</v>
      </c>
      <c r="B4698" s="446">
        <v>6.5019999999999998</v>
      </c>
    </row>
    <row r="4699" spans="1:2">
      <c r="A4699" s="446" t="s">
        <v>6977</v>
      </c>
      <c r="B4699" s="446">
        <v>6.5330000000000004</v>
      </c>
    </row>
    <row r="4700" spans="1:2">
      <c r="A4700" s="446" t="s">
        <v>6978</v>
      </c>
      <c r="B4700" s="446">
        <v>6.5410000000000004</v>
      </c>
    </row>
    <row r="4701" spans="1:2">
      <c r="A4701" s="446" t="s">
        <v>6979</v>
      </c>
      <c r="B4701" s="446">
        <v>6.6040000000000001</v>
      </c>
    </row>
    <row r="4702" spans="1:2">
      <c r="A4702" s="446" t="s">
        <v>6980</v>
      </c>
      <c r="B4702" s="446">
        <v>6.6609999999999996</v>
      </c>
    </row>
    <row r="4703" spans="1:2">
      <c r="A4703" s="446" t="s">
        <v>6981</v>
      </c>
      <c r="B4703" s="446">
        <v>6.6580000000000004</v>
      </c>
    </row>
    <row r="4704" spans="1:2">
      <c r="A4704" s="446" t="s">
        <v>6982</v>
      </c>
      <c r="B4704" s="446">
        <v>6.657</v>
      </c>
    </row>
    <row r="4705" spans="1:2">
      <c r="A4705" s="446" t="s">
        <v>6983</v>
      </c>
      <c r="B4705" s="446">
        <v>6.6639999999999997</v>
      </c>
    </row>
    <row r="4706" spans="1:2">
      <c r="A4706" s="446" t="s">
        <v>6984</v>
      </c>
      <c r="B4706" s="446">
        <v>6.6470000000000002</v>
      </c>
    </row>
    <row r="4707" spans="1:2">
      <c r="A4707" s="446" t="s">
        <v>6985</v>
      </c>
      <c r="B4707" s="446">
        <v>6.6369999999999996</v>
      </c>
    </row>
    <row r="4708" spans="1:2">
      <c r="A4708" s="446" t="s">
        <v>6986</v>
      </c>
      <c r="B4708" s="446">
        <v>6.6150000000000002</v>
      </c>
    </row>
    <row r="4709" spans="1:2">
      <c r="A4709" s="446" t="s">
        <v>6987</v>
      </c>
      <c r="B4709" s="446">
        <v>6.641</v>
      </c>
    </row>
    <row r="4710" spans="1:2">
      <c r="A4710" s="446" t="s">
        <v>6988</v>
      </c>
      <c r="B4710" s="446">
        <v>6.6619999999999999</v>
      </c>
    </row>
    <row r="4711" spans="1:2">
      <c r="A4711" s="446" t="s">
        <v>6989</v>
      </c>
      <c r="B4711" s="446">
        <v>6.6769999999999996</v>
      </c>
    </row>
    <row r="4712" spans="1:2">
      <c r="A4712" s="446" t="s">
        <v>6990</v>
      </c>
      <c r="B4712" s="446">
        <v>6.6689999999999996</v>
      </c>
    </row>
    <row r="4713" spans="1:2">
      <c r="A4713" s="446" t="s">
        <v>6991</v>
      </c>
      <c r="B4713" s="446">
        <v>6.6879999999999997</v>
      </c>
    </row>
    <row r="4714" spans="1:2">
      <c r="A4714" s="446" t="s">
        <v>6992</v>
      </c>
      <c r="B4714" s="446">
        <v>6.7329999999999997</v>
      </c>
    </row>
    <row r="4715" spans="1:2">
      <c r="A4715" s="446" t="s">
        <v>6993</v>
      </c>
      <c r="B4715" s="446">
        <v>6.734</v>
      </c>
    </row>
    <row r="4716" spans="1:2">
      <c r="A4716" s="446" t="s">
        <v>6994</v>
      </c>
      <c r="B4716" s="446">
        <v>6.7480000000000002</v>
      </c>
    </row>
    <row r="4717" spans="1:2">
      <c r="A4717" s="446" t="s">
        <v>6995</v>
      </c>
      <c r="B4717" s="446">
        <v>6.7050000000000001</v>
      </c>
    </row>
    <row r="4718" spans="1:2">
      <c r="A4718" s="446" t="s">
        <v>6996</v>
      </c>
      <c r="B4718" s="446">
        <v>6.7329999999999997</v>
      </c>
    </row>
    <row r="4719" spans="1:2">
      <c r="A4719" s="446" t="s">
        <v>6997</v>
      </c>
      <c r="B4719" s="446">
        <v>6.7229999999999999</v>
      </c>
    </row>
    <row r="4720" spans="1:2">
      <c r="A4720" s="446" t="s">
        <v>6998</v>
      </c>
      <c r="B4720" s="446">
        <v>6.7619999999999996</v>
      </c>
    </row>
    <row r="4721" spans="1:2">
      <c r="A4721" s="446" t="s">
        <v>6999</v>
      </c>
      <c r="B4721" s="446">
        <v>6.7679999999999998</v>
      </c>
    </row>
    <row r="4722" spans="1:2">
      <c r="A4722" s="446" t="s">
        <v>7000</v>
      </c>
      <c r="B4722" s="446">
        <v>6.7430000000000003</v>
      </c>
    </row>
    <row r="4723" spans="1:2">
      <c r="A4723" s="446" t="s">
        <v>7001</v>
      </c>
      <c r="B4723" s="446">
        <v>6.76</v>
      </c>
    </row>
    <row r="4724" spans="1:2">
      <c r="A4724" s="446" t="s">
        <v>7002</v>
      </c>
      <c r="B4724" s="446">
        <v>6.8259999999999996</v>
      </c>
    </row>
    <row r="4725" spans="1:2">
      <c r="A4725" s="446" t="s">
        <v>7003</v>
      </c>
      <c r="B4725" s="446">
        <v>6.7649999999999997</v>
      </c>
    </row>
    <row r="4726" spans="1:2">
      <c r="A4726" s="446" t="s">
        <v>7004</v>
      </c>
      <c r="B4726" s="446">
        <v>6.7370000000000001</v>
      </c>
    </row>
    <row r="4727" spans="1:2">
      <c r="A4727" s="446" t="s">
        <v>7005</v>
      </c>
      <c r="B4727" s="446">
        <v>6.7249999999999996</v>
      </c>
    </row>
    <row r="4728" spans="1:2">
      <c r="A4728" s="446" t="s">
        <v>7006</v>
      </c>
      <c r="B4728" s="446">
        <v>6.7679999999999998</v>
      </c>
    </row>
    <row r="4729" spans="1:2">
      <c r="A4729" s="446" t="s">
        <v>7007</v>
      </c>
      <c r="B4729" s="446">
        <v>6.7409999999999997</v>
      </c>
    </row>
    <row r="4730" spans="1:2">
      <c r="A4730" s="446" t="s">
        <v>7008</v>
      </c>
      <c r="B4730" s="446">
        <v>6.7380000000000004</v>
      </c>
    </row>
    <row r="4731" spans="1:2">
      <c r="A4731" s="446" t="s">
        <v>7009</v>
      </c>
      <c r="B4731" s="446">
        <v>6.7590000000000003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499984740745262"/>
  </sheetPr>
  <dimension ref="A1"/>
  <sheetViews>
    <sheetView topLeftCell="A10" workbookViewId="0">
      <selection activeCell="F4" sqref="F4"/>
    </sheetView>
  </sheetViews>
  <sheetFormatPr defaultColWidth="9.33203125" defaultRowHeight="15.75"/>
  <cols>
    <col min="1" max="16384" width="9.33203125" style="141"/>
  </cols>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37E9C7"/>
  </sheetPr>
  <dimension ref="A1:K5764"/>
  <sheetViews>
    <sheetView workbookViewId="0"/>
  </sheetViews>
  <sheetFormatPr defaultRowHeight="12.75"/>
  <cols>
    <col min="1" max="1" width="25.1640625" customWidth="1"/>
    <col min="2" max="2" width="18.5" hidden="1" customWidth="1"/>
    <col min="3" max="3" width="17.6640625" hidden="1" customWidth="1"/>
    <col min="4" max="5" width="0" hidden="1" customWidth="1"/>
    <col min="7" max="7" width="18.1640625" customWidth="1"/>
    <col min="9" max="9" width="24.33203125" customWidth="1"/>
  </cols>
  <sheetData>
    <row r="1" spans="1:11">
      <c r="A1" s="52">
        <v>41751</v>
      </c>
    </row>
    <row r="2" spans="1:11" ht="25.5">
      <c r="A2" t="s">
        <v>2193</v>
      </c>
      <c r="B2" t="e">
        <f ca="1">_xll.BDP(B$4,$B$3)</f>
        <v>#NAME?</v>
      </c>
      <c r="D2" t="e">
        <f ca="1">_xll.BDP(D$4,$B$3)</f>
        <v>#NAME?</v>
      </c>
      <c r="G2" s="310" t="s">
        <v>2192</v>
      </c>
      <c r="I2" s="310" t="s">
        <v>2191</v>
      </c>
    </row>
    <row r="3" spans="1:11">
      <c r="A3" t="s">
        <v>2190</v>
      </c>
      <c r="B3" t="s">
        <v>2189</v>
      </c>
      <c r="G3" t="s">
        <v>2189</v>
      </c>
    </row>
    <row r="4" spans="1:11">
      <c r="A4" s="52">
        <v>25569</v>
      </c>
      <c r="B4" t="s">
        <v>234</v>
      </c>
      <c r="D4" t="s">
        <v>232</v>
      </c>
      <c r="G4" t="s">
        <v>234</v>
      </c>
      <c r="I4" t="s">
        <v>232</v>
      </c>
    </row>
    <row r="5" spans="1:11">
      <c r="A5" s="52">
        <v>42447</v>
      </c>
    </row>
    <row r="6" spans="1:11">
      <c r="A6" t="s">
        <v>2431</v>
      </c>
      <c r="B6" s="52" t="e">
        <f ca="1">_xll.BDH(B$4,$A$3,$A$4,$A$5,"cols=2;rows=5759")</f>
        <v>#NAME?</v>
      </c>
      <c r="C6">
        <v>4.5473999999999997</v>
      </c>
      <c r="D6" s="52" t="e">
        <f ca="1">_xll.BDH(D$4,$A$3,$A$4,$A$5,"cols=2;rows=5758")</f>
        <v>#NAME?</v>
      </c>
      <c r="E6">
        <v>2.7706</v>
      </c>
      <c r="G6" s="52">
        <v>34092</v>
      </c>
      <c r="H6">
        <v>4.5473999999999997</v>
      </c>
      <c r="I6" s="52">
        <v>34092</v>
      </c>
      <c r="J6">
        <v>2.7706</v>
      </c>
      <c r="K6" s="474" t="str">
        <f t="shared" ref="K6:K69" si="0">IF(G6=I6,"true","false")</f>
        <v>true</v>
      </c>
    </row>
    <row r="7" spans="1:11">
      <c r="A7" s="532" t="s">
        <v>2430</v>
      </c>
      <c r="B7" s="52">
        <v>34093</v>
      </c>
      <c r="C7">
        <v>4.5213999999999999</v>
      </c>
      <c r="D7" s="52">
        <v>34093</v>
      </c>
      <c r="E7">
        <v>2.7736999999999998</v>
      </c>
      <c r="G7" s="52">
        <v>34093</v>
      </c>
      <c r="H7">
        <v>4.5213999999999999</v>
      </c>
      <c r="I7" s="52">
        <v>34093</v>
      </c>
      <c r="J7">
        <v>2.7736999999999998</v>
      </c>
      <c r="K7" s="474" t="str">
        <f t="shared" si="0"/>
        <v>true</v>
      </c>
    </row>
    <row r="8" spans="1:11">
      <c r="A8" t="s">
        <v>2432</v>
      </c>
      <c r="B8" s="52">
        <v>34094</v>
      </c>
      <c r="C8">
        <v>4.5095999999999998</v>
      </c>
      <c r="D8" s="52">
        <v>34094</v>
      </c>
      <c r="E8">
        <v>2.7713999999999999</v>
      </c>
      <c r="G8" s="52">
        <v>34094</v>
      </c>
      <c r="H8">
        <v>4.5095999999999998</v>
      </c>
      <c r="I8" s="52">
        <v>34094</v>
      </c>
      <c r="J8">
        <v>2.7713999999999999</v>
      </c>
      <c r="K8" s="474" t="str">
        <f t="shared" si="0"/>
        <v>true</v>
      </c>
    </row>
    <row r="9" spans="1:11">
      <c r="A9" s="532" t="s">
        <v>2433</v>
      </c>
      <c r="B9" s="52">
        <v>34095</v>
      </c>
      <c r="C9">
        <v>4.5038</v>
      </c>
      <c r="D9" s="52">
        <v>34095</v>
      </c>
      <c r="E9">
        <v>2.7965999999999998</v>
      </c>
      <c r="G9" s="52">
        <v>34095</v>
      </c>
      <c r="H9">
        <v>4.5038</v>
      </c>
      <c r="I9" s="52">
        <v>34095</v>
      </c>
      <c r="J9">
        <v>2.7965999999999998</v>
      </c>
      <c r="K9" s="474" t="str">
        <f t="shared" si="0"/>
        <v>true</v>
      </c>
    </row>
    <row r="10" spans="1:11">
      <c r="B10" s="52">
        <v>34096</v>
      </c>
      <c r="C10">
        <v>4.4093999999999998</v>
      </c>
      <c r="D10" s="52">
        <v>34096</v>
      </c>
      <c r="E10">
        <v>2.7856999999999998</v>
      </c>
      <c r="G10" s="52">
        <v>34096</v>
      </c>
      <c r="H10">
        <v>4.4093999999999998</v>
      </c>
      <c r="I10" s="52">
        <v>34096</v>
      </c>
      <c r="J10">
        <v>2.7856999999999998</v>
      </c>
      <c r="K10" s="474" t="str">
        <f t="shared" si="0"/>
        <v>true</v>
      </c>
    </row>
    <row r="11" spans="1:11">
      <c r="B11" s="52">
        <v>34099</v>
      </c>
      <c r="C11">
        <v>4.5597000000000003</v>
      </c>
      <c r="D11" s="52">
        <v>34099</v>
      </c>
      <c r="E11">
        <v>2.8304999999999998</v>
      </c>
      <c r="G11" s="52">
        <v>34099</v>
      </c>
      <c r="H11">
        <v>4.5597000000000003</v>
      </c>
      <c r="I11" s="52">
        <v>34099</v>
      </c>
      <c r="J11">
        <v>2.8304999999999998</v>
      </c>
      <c r="K11" s="474" t="str">
        <f t="shared" si="0"/>
        <v>true</v>
      </c>
    </row>
    <row r="12" spans="1:11">
      <c r="B12" s="52">
        <v>34100</v>
      </c>
      <c r="C12">
        <v>4.4362000000000004</v>
      </c>
      <c r="D12" s="52">
        <v>34100</v>
      </c>
      <c r="E12">
        <v>2.7603</v>
      </c>
      <c r="G12" s="52">
        <v>34100</v>
      </c>
      <c r="H12">
        <v>4.4362000000000004</v>
      </c>
      <c r="I12" s="52">
        <v>34100</v>
      </c>
      <c r="J12">
        <v>2.7603</v>
      </c>
      <c r="K12" s="474" t="str">
        <f t="shared" si="0"/>
        <v>true</v>
      </c>
    </row>
    <row r="13" spans="1:11">
      <c r="B13" s="52">
        <v>34101</v>
      </c>
      <c r="C13">
        <v>4.4362000000000004</v>
      </c>
      <c r="D13" s="52">
        <v>34101</v>
      </c>
      <c r="E13">
        <v>2.7587999999999999</v>
      </c>
      <c r="G13" s="52">
        <v>34101</v>
      </c>
      <c r="H13">
        <v>4.4362000000000004</v>
      </c>
      <c r="I13" s="52">
        <v>34101</v>
      </c>
      <c r="J13">
        <v>2.7587999999999999</v>
      </c>
      <c r="K13" s="474" t="str">
        <f t="shared" si="0"/>
        <v>true</v>
      </c>
    </row>
    <row r="14" spans="1:11">
      <c r="B14" s="52">
        <v>34102</v>
      </c>
      <c r="C14">
        <v>4.6380999999999997</v>
      </c>
      <c r="D14" s="52">
        <v>34102</v>
      </c>
      <c r="E14">
        <v>2.778</v>
      </c>
      <c r="G14" s="52">
        <v>34102</v>
      </c>
      <c r="H14">
        <v>4.6380999999999997</v>
      </c>
      <c r="I14" s="52">
        <v>34102</v>
      </c>
      <c r="J14">
        <v>2.778</v>
      </c>
      <c r="K14" s="474" t="str">
        <f t="shared" si="0"/>
        <v>true</v>
      </c>
    </row>
    <row r="15" spans="1:11">
      <c r="B15" s="52">
        <v>34103</v>
      </c>
      <c r="C15">
        <v>4.6616</v>
      </c>
      <c r="D15" s="52">
        <v>34103</v>
      </c>
      <c r="E15">
        <v>2.7730000000000001</v>
      </c>
      <c r="G15" s="52">
        <v>34103</v>
      </c>
      <c r="H15">
        <v>4.6616</v>
      </c>
      <c r="I15" s="52">
        <v>34103</v>
      </c>
      <c r="J15">
        <v>2.7730000000000001</v>
      </c>
      <c r="K15" s="474" t="str">
        <f t="shared" si="0"/>
        <v>true</v>
      </c>
    </row>
    <row r="16" spans="1:11">
      <c r="B16" s="52">
        <v>34106</v>
      </c>
      <c r="C16">
        <v>4.6715999999999998</v>
      </c>
      <c r="D16" s="52">
        <v>34106</v>
      </c>
      <c r="E16">
        <v>2.8460999999999999</v>
      </c>
      <c r="G16" s="52">
        <v>34106</v>
      </c>
      <c r="H16">
        <v>4.6715999999999998</v>
      </c>
      <c r="I16" s="52">
        <v>34106</v>
      </c>
      <c r="J16">
        <v>2.8460999999999999</v>
      </c>
      <c r="K16" s="474" t="str">
        <f t="shared" si="0"/>
        <v>true</v>
      </c>
    </row>
    <row r="17" spans="2:11">
      <c r="B17" s="52">
        <v>34107</v>
      </c>
      <c r="C17">
        <v>4.6928000000000001</v>
      </c>
      <c r="D17" s="52">
        <v>34107</v>
      </c>
      <c r="E17">
        <v>2.7833999999999999</v>
      </c>
      <c r="G17" s="52">
        <v>34107</v>
      </c>
      <c r="H17">
        <v>4.6928000000000001</v>
      </c>
      <c r="I17" s="52">
        <v>34107</v>
      </c>
      <c r="J17">
        <v>2.7833999999999999</v>
      </c>
      <c r="K17" s="474" t="str">
        <f t="shared" si="0"/>
        <v>true</v>
      </c>
    </row>
    <row r="18" spans="2:11">
      <c r="B18" s="52">
        <v>34108</v>
      </c>
      <c r="C18">
        <v>4.6355000000000004</v>
      </c>
      <c r="D18" s="52">
        <v>34108</v>
      </c>
      <c r="E18">
        <v>2.7391999999999999</v>
      </c>
      <c r="G18" s="52">
        <v>34108</v>
      </c>
      <c r="H18">
        <v>4.6355000000000004</v>
      </c>
      <c r="I18" s="52">
        <v>34108</v>
      </c>
      <c r="J18">
        <v>2.7391999999999999</v>
      </c>
      <c r="K18" s="474" t="str">
        <f t="shared" si="0"/>
        <v>true</v>
      </c>
    </row>
    <row r="19" spans="2:11">
      <c r="B19" s="52">
        <v>34109</v>
      </c>
      <c r="C19">
        <v>4.6411999999999995</v>
      </c>
      <c r="D19" s="52">
        <v>34109</v>
      </c>
      <c r="E19">
        <v>2.7210999999999999</v>
      </c>
      <c r="G19" s="52">
        <v>34109</v>
      </c>
      <c r="H19">
        <v>4.6411999999999995</v>
      </c>
      <c r="I19" s="52">
        <v>34109</v>
      </c>
      <c r="J19">
        <v>2.7210999999999999</v>
      </c>
      <c r="K19" s="474" t="str">
        <f t="shared" si="0"/>
        <v>true</v>
      </c>
    </row>
    <row r="20" spans="2:11">
      <c r="B20" s="52">
        <v>34110</v>
      </c>
      <c r="C20">
        <v>4.6746999999999996</v>
      </c>
      <c r="D20" s="52">
        <v>34110</v>
      </c>
      <c r="E20">
        <v>2.7448000000000001</v>
      </c>
      <c r="G20" s="52">
        <v>34110</v>
      </c>
      <c r="H20">
        <v>4.6746999999999996</v>
      </c>
      <c r="I20" s="52">
        <v>34110</v>
      </c>
      <c r="J20">
        <v>2.7448000000000001</v>
      </c>
      <c r="K20" s="474" t="str">
        <f t="shared" si="0"/>
        <v>true</v>
      </c>
    </row>
    <row r="21" spans="2:11">
      <c r="B21" s="52">
        <v>34113</v>
      </c>
      <c r="C21">
        <v>4.6597</v>
      </c>
      <c r="D21" s="52">
        <v>34113</v>
      </c>
      <c r="E21">
        <v>2.7324000000000002</v>
      </c>
      <c r="G21" s="52">
        <v>34113</v>
      </c>
      <c r="H21">
        <v>4.6597</v>
      </c>
      <c r="I21" s="52">
        <v>34113</v>
      </c>
      <c r="J21">
        <v>2.7324000000000002</v>
      </c>
      <c r="K21" s="474" t="str">
        <f t="shared" si="0"/>
        <v>true</v>
      </c>
    </row>
    <row r="22" spans="2:11">
      <c r="B22" s="52">
        <v>34114</v>
      </c>
      <c r="C22">
        <v>4.6349</v>
      </c>
      <c r="D22" s="52">
        <v>34114</v>
      </c>
      <c r="E22">
        <v>2.7961</v>
      </c>
      <c r="G22" s="52">
        <v>34114</v>
      </c>
      <c r="H22">
        <v>4.6349</v>
      </c>
      <c r="I22" s="52">
        <v>34114</v>
      </c>
      <c r="J22">
        <v>2.7961</v>
      </c>
      <c r="K22" s="474" t="str">
        <f t="shared" si="0"/>
        <v>true</v>
      </c>
    </row>
    <row r="23" spans="2:11">
      <c r="B23" s="52">
        <v>34115</v>
      </c>
      <c r="C23">
        <v>4.5852000000000004</v>
      </c>
      <c r="D23" s="52">
        <v>34115</v>
      </c>
      <c r="E23">
        <v>2.7073999999999998</v>
      </c>
      <c r="G23" s="52">
        <v>34115</v>
      </c>
      <c r="H23">
        <v>4.5852000000000004</v>
      </c>
      <c r="I23" s="52">
        <v>34115</v>
      </c>
      <c r="J23">
        <v>2.7073999999999998</v>
      </c>
      <c r="K23" s="474" t="str">
        <f t="shared" si="0"/>
        <v>true</v>
      </c>
    </row>
    <row r="24" spans="2:11">
      <c r="B24" s="52">
        <v>34116</v>
      </c>
      <c r="C24">
        <v>4.5922999999999998</v>
      </c>
      <c r="D24" s="52">
        <v>34116</v>
      </c>
      <c r="E24">
        <v>2.6928000000000001</v>
      </c>
      <c r="G24" s="52">
        <v>34116</v>
      </c>
      <c r="H24">
        <v>4.5922999999999998</v>
      </c>
      <c r="I24" s="52">
        <v>34116</v>
      </c>
      <c r="J24">
        <v>2.6928000000000001</v>
      </c>
      <c r="K24" s="474" t="str">
        <f t="shared" si="0"/>
        <v>true</v>
      </c>
    </row>
    <row r="25" spans="2:11">
      <c r="B25" s="52">
        <v>34117</v>
      </c>
      <c r="C25">
        <v>4.4998000000000005</v>
      </c>
      <c r="D25" s="52">
        <v>34117</v>
      </c>
      <c r="E25">
        <v>2.7137000000000002</v>
      </c>
      <c r="G25" s="52">
        <v>34117</v>
      </c>
      <c r="H25">
        <v>4.4998000000000005</v>
      </c>
      <c r="I25" s="52">
        <v>34117</v>
      </c>
      <c r="J25">
        <v>2.7137000000000002</v>
      </c>
      <c r="K25" s="474" t="str">
        <f t="shared" si="0"/>
        <v>true</v>
      </c>
    </row>
    <row r="26" spans="2:11">
      <c r="B26" s="52">
        <v>34121</v>
      </c>
      <c r="C26">
        <v>4.4622999999999999</v>
      </c>
      <c r="D26" s="52">
        <v>34121</v>
      </c>
      <c r="E26">
        <v>2.6425000000000001</v>
      </c>
      <c r="G26" s="52">
        <v>34121</v>
      </c>
      <c r="H26">
        <v>4.4622999999999999</v>
      </c>
      <c r="I26" s="52">
        <v>34121</v>
      </c>
      <c r="J26">
        <v>2.6425000000000001</v>
      </c>
      <c r="K26" s="474" t="str">
        <f t="shared" si="0"/>
        <v>true</v>
      </c>
    </row>
    <row r="27" spans="2:11">
      <c r="B27" s="52">
        <v>34122</v>
      </c>
      <c r="C27">
        <v>4.5293000000000001</v>
      </c>
      <c r="D27" s="52">
        <v>34122</v>
      </c>
      <c r="E27">
        <v>2.6440000000000001</v>
      </c>
      <c r="G27" s="52">
        <v>34122</v>
      </c>
      <c r="H27">
        <v>4.5293000000000001</v>
      </c>
      <c r="I27" s="52">
        <v>34122</v>
      </c>
      <c r="J27">
        <v>2.6440000000000001</v>
      </c>
      <c r="K27" s="474" t="str">
        <f t="shared" si="0"/>
        <v>true</v>
      </c>
    </row>
    <row r="28" spans="2:11">
      <c r="B28" s="52">
        <v>34123</v>
      </c>
      <c r="C28">
        <v>4.5304000000000002</v>
      </c>
      <c r="D28" s="52">
        <v>34123</v>
      </c>
      <c r="E28">
        <v>2.6503999999999999</v>
      </c>
      <c r="G28" s="52">
        <v>34123</v>
      </c>
      <c r="H28">
        <v>4.5304000000000002</v>
      </c>
      <c r="I28" s="52">
        <v>34123</v>
      </c>
      <c r="J28">
        <v>2.6503999999999999</v>
      </c>
      <c r="K28" s="474" t="str">
        <f t="shared" si="0"/>
        <v>true</v>
      </c>
    </row>
    <row r="29" spans="2:11">
      <c r="B29" s="52">
        <v>34124</v>
      </c>
      <c r="C29">
        <v>4.5411000000000001</v>
      </c>
      <c r="D29" s="52">
        <v>34124</v>
      </c>
      <c r="E29">
        <v>2.6501999999999999</v>
      </c>
      <c r="G29" s="52">
        <v>34124</v>
      </c>
      <c r="H29">
        <v>4.5411000000000001</v>
      </c>
      <c r="I29" s="52">
        <v>34124</v>
      </c>
      <c r="J29">
        <v>2.6501999999999999</v>
      </c>
      <c r="K29" s="474" t="str">
        <f t="shared" si="0"/>
        <v>true</v>
      </c>
    </row>
    <row r="30" spans="2:11">
      <c r="B30" s="52">
        <v>34127</v>
      </c>
      <c r="C30">
        <v>4.5293000000000001</v>
      </c>
      <c r="D30" s="52">
        <v>34127</v>
      </c>
      <c r="E30">
        <v>2.66</v>
      </c>
      <c r="G30" s="52">
        <v>34127</v>
      </c>
      <c r="H30">
        <v>4.5293000000000001</v>
      </c>
      <c r="I30" s="52">
        <v>34127</v>
      </c>
      <c r="J30">
        <v>2.66</v>
      </c>
      <c r="K30" s="474" t="str">
        <f t="shared" si="0"/>
        <v>true</v>
      </c>
    </row>
    <row r="31" spans="2:11">
      <c r="B31" s="52">
        <v>34128</v>
      </c>
      <c r="C31">
        <v>4.5434000000000001</v>
      </c>
      <c r="D31" s="52">
        <v>34128</v>
      </c>
      <c r="E31">
        <v>2.6785999999999999</v>
      </c>
      <c r="G31" s="52">
        <v>34128</v>
      </c>
      <c r="H31">
        <v>4.5434000000000001</v>
      </c>
      <c r="I31" s="52">
        <v>34128</v>
      </c>
      <c r="J31">
        <v>2.6785999999999999</v>
      </c>
      <c r="K31" s="474" t="str">
        <f t="shared" si="0"/>
        <v>true</v>
      </c>
    </row>
    <row r="32" spans="2:11">
      <c r="B32" s="52">
        <v>34129</v>
      </c>
      <c r="C32">
        <v>4.5518999999999998</v>
      </c>
      <c r="D32" s="52">
        <v>34129</v>
      </c>
      <c r="E32">
        <v>2.6837</v>
      </c>
      <c r="G32" s="52">
        <v>34129</v>
      </c>
      <c r="H32">
        <v>4.5518999999999998</v>
      </c>
      <c r="I32" s="52">
        <v>34129</v>
      </c>
      <c r="J32">
        <v>2.6837</v>
      </c>
      <c r="K32" s="474" t="str">
        <f t="shared" si="0"/>
        <v>true</v>
      </c>
    </row>
    <row r="33" spans="2:11">
      <c r="B33" s="52">
        <v>34130</v>
      </c>
      <c r="C33">
        <v>4.5661000000000005</v>
      </c>
      <c r="D33" s="52">
        <v>34130</v>
      </c>
      <c r="E33">
        <v>2.7002000000000002</v>
      </c>
      <c r="G33" s="52">
        <v>34130</v>
      </c>
      <c r="H33">
        <v>4.5661000000000005</v>
      </c>
      <c r="I33" s="52">
        <v>34130</v>
      </c>
      <c r="J33">
        <v>2.7002000000000002</v>
      </c>
      <c r="K33" s="474" t="str">
        <f t="shared" si="0"/>
        <v>true</v>
      </c>
    </row>
    <row r="34" spans="2:11">
      <c r="B34" s="52">
        <v>34131</v>
      </c>
      <c r="C34">
        <v>4.5625</v>
      </c>
      <c r="D34" s="52">
        <v>34131</v>
      </c>
      <c r="E34">
        <v>2.69</v>
      </c>
      <c r="G34" s="52">
        <v>34131</v>
      </c>
      <c r="H34">
        <v>4.5625</v>
      </c>
      <c r="I34" s="52">
        <v>34131</v>
      </c>
      <c r="J34">
        <v>2.69</v>
      </c>
      <c r="K34" s="474" t="str">
        <f t="shared" si="0"/>
        <v>true</v>
      </c>
    </row>
    <row r="35" spans="2:11">
      <c r="B35" s="52">
        <v>34134</v>
      </c>
      <c r="C35">
        <v>4.5815999999999999</v>
      </c>
      <c r="D35" s="52">
        <v>34134</v>
      </c>
      <c r="E35">
        <v>2.6825999999999999</v>
      </c>
      <c r="G35" s="52">
        <v>34134</v>
      </c>
      <c r="H35">
        <v>4.5815999999999999</v>
      </c>
      <c r="I35" s="52">
        <v>34134</v>
      </c>
      <c r="J35">
        <v>2.6825999999999999</v>
      </c>
      <c r="K35" s="474" t="str">
        <f t="shared" si="0"/>
        <v>true</v>
      </c>
    </row>
    <row r="36" spans="2:11">
      <c r="B36" s="52">
        <v>34135</v>
      </c>
      <c r="C36">
        <v>4.5792999999999999</v>
      </c>
      <c r="D36" s="52">
        <v>34135</v>
      </c>
      <c r="E36">
        <v>2.7852999999999999</v>
      </c>
      <c r="G36" s="52">
        <v>34135</v>
      </c>
      <c r="H36">
        <v>4.5792999999999999</v>
      </c>
      <c r="I36" s="52">
        <v>34135</v>
      </c>
      <c r="J36">
        <v>2.7852999999999999</v>
      </c>
      <c r="K36" s="474" t="str">
        <f t="shared" si="0"/>
        <v>true</v>
      </c>
    </row>
    <row r="37" spans="2:11">
      <c r="B37" s="52">
        <v>34136</v>
      </c>
      <c r="C37">
        <v>4.5613999999999999</v>
      </c>
      <c r="D37" s="52">
        <v>34136</v>
      </c>
      <c r="E37">
        <v>2.6926999999999999</v>
      </c>
      <c r="G37" s="52">
        <v>34136</v>
      </c>
      <c r="H37">
        <v>4.5613999999999999</v>
      </c>
      <c r="I37" s="52">
        <v>34136</v>
      </c>
      <c r="J37">
        <v>2.6926999999999999</v>
      </c>
      <c r="K37" s="474" t="str">
        <f t="shared" si="0"/>
        <v>true</v>
      </c>
    </row>
    <row r="38" spans="2:11">
      <c r="B38" s="52">
        <v>34137</v>
      </c>
      <c r="C38">
        <v>4.5529999999999999</v>
      </c>
      <c r="D38" s="52">
        <v>34137</v>
      </c>
      <c r="E38">
        <v>2.6892</v>
      </c>
      <c r="G38" s="52">
        <v>34137</v>
      </c>
      <c r="H38">
        <v>4.5529999999999999</v>
      </c>
      <c r="I38" s="52">
        <v>34137</v>
      </c>
      <c r="J38">
        <v>2.6892</v>
      </c>
      <c r="K38" s="474" t="str">
        <f t="shared" si="0"/>
        <v>true</v>
      </c>
    </row>
    <row r="39" spans="2:11">
      <c r="B39" s="52">
        <v>34138</v>
      </c>
      <c r="C39">
        <v>4.5971000000000002</v>
      </c>
      <c r="D39" s="52">
        <v>34138</v>
      </c>
      <c r="E39">
        <v>2.7065999999999999</v>
      </c>
      <c r="G39" s="52">
        <v>34138</v>
      </c>
      <c r="H39">
        <v>4.5971000000000002</v>
      </c>
      <c r="I39" s="52">
        <v>34138</v>
      </c>
      <c r="J39">
        <v>2.7065999999999999</v>
      </c>
      <c r="K39" s="474" t="str">
        <f t="shared" si="0"/>
        <v>true</v>
      </c>
    </row>
    <row r="40" spans="2:11">
      <c r="B40" s="52">
        <v>34141</v>
      </c>
      <c r="C40">
        <v>4.5684000000000005</v>
      </c>
      <c r="D40" s="52">
        <v>34141</v>
      </c>
      <c r="E40">
        <v>2.6941999999999999</v>
      </c>
      <c r="G40" s="52">
        <v>34141</v>
      </c>
      <c r="H40">
        <v>4.5684000000000005</v>
      </c>
      <c r="I40" s="52">
        <v>34141</v>
      </c>
      <c r="J40">
        <v>2.6941999999999999</v>
      </c>
      <c r="K40" s="474" t="str">
        <f t="shared" si="0"/>
        <v>true</v>
      </c>
    </row>
    <row r="41" spans="2:11">
      <c r="B41" s="52">
        <v>34142</v>
      </c>
      <c r="C41">
        <v>4.5484999999999998</v>
      </c>
      <c r="D41" s="52">
        <v>34142</v>
      </c>
      <c r="E41">
        <v>2.7044000000000001</v>
      </c>
      <c r="G41" s="52">
        <v>34142</v>
      </c>
      <c r="H41">
        <v>4.5484999999999998</v>
      </c>
      <c r="I41" s="52">
        <v>34142</v>
      </c>
      <c r="J41">
        <v>2.7044000000000001</v>
      </c>
      <c r="K41" s="474" t="str">
        <f t="shared" si="0"/>
        <v>true</v>
      </c>
    </row>
    <row r="42" spans="2:11">
      <c r="B42" s="52">
        <v>34143</v>
      </c>
      <c r="C42">
        <v>4.5361000000000002</v>
      </c>
      <c r="D42" s="52">
        <v>34143</v>
      </c>
      <c r="E42">
        <v>2.7284000000000002</v>
      </c>
      <c r="G42" s="52">
        <v>34143</v>
      </c>
      <c r="H42">
        <v>4.5361000000000002</v>
      </c>
      <c r="I42" s="52">
        <v>34143</v>
      </c>
      <c r="J42">
        <v>2.7284000000000002</v>
      </c>
      <c r="K42" s="474" t="str">
        <f t="shared" si="0"/>
        <v>true</v>
      </c>
    </row>
    <row r="43" spans="2:11">
      <c r="B43" s="52">
        <v>34144</v>
      </c>
      <c r="C43">
        <v>4.5152000000000001</v>
      </c>
      <c r="D43" s="52">
        <v>34144</v>
      </c>
      <c r="E43">
        <v>2.7098</v>
      </c>
      <c r="G43" s="52">
        <v>34144</v>
      </c>
      <c r="H43">
        <v>4.5152000000000001</v>
      </c>
      <c r="I43" s="52">
        <v>34144</v>
      </c>
      <c r="J43">
        <v>2.7098</v>
      </c>
      <c r="K43" s="474" t="str">
        <f t="shared" si="0"/>
        <v>true</v>
      </c>
    </row>
    <row r="44" spans="2:11">
      <c r="B44" s="52">
        <v>34145</v>
      </c>
      <c r="C44">
        <v>4.4981</v>
      </c>
      <c r="D44" s="52">
        <v>34145</v>
      </c>
      <c r="E44">
        <v>2.7096</v>
      </c>
      <c r="G44" s="52">
        <v>34145</v>
      </c>
      <c r="H44">
        <v>4.4981</v>
      </c>
      <c r="I44" s="52">
        <v>34145</v>
      </c>
      <c r="J44">
        <v>2.7096</v>
      </c>
      <c r="K44" s="474" t="str">
        <f t="shared" si="0"/>
        <v>true</v>
      </c>
    </row>
    <row r="45" spans="2:11">
      <c r="B45" s="52">
        <v>34148</v>
      </c>
      <c r="C45">
        <v>4.4653999999999998</v>
      </c>
      <c r="D45" s="52">
        <v>34148</v>
      </c>
      <c r="E45">
        <v>2.6677</v>
      </c>
      <c r="G45" s="52">
        <v>34148</v>
      </c>
      <c r="H45">
        <v>4.4653999999999998</v>
      </c>
      <c r="I45" s="52">
        <v>34148</v>
      </c>
      <c r="J45">
        <v>2.6677</v>
      </c>
      <c r="K45" s="474" t="str">
        <f t="shared" si="0"/>
        <v>true</v>
      </c>
    </row>
    <row r="46" spans="2:11">
      <c r="B46" s="52">
        <v>34149</v>
      </c>
      <c r="C46">
        <v>4.4835000000000003</v>
      </c>
      <c r="D46" s="52">
        <v>34149</v>
      </c>
      <c r="E46">
        <v>2.6762999999999999</v>
      </c>
      <c r="G46" s="52">
        <v>34149</v>
      </c>
      <c r="H46">
        <v>4.4835000000000003</v>
      </c>
      <c r="I46" s="52">
        <v>34149</v>
      </c>
      <c r="J46">
        <v>2.6762999999999999</v>
      </c>
      <c r="K46" s="474" t="str">
        <f t="shared" si="0"/>
        <v>true</v>
      </c>
    </row>
    <row r="47" spans="2:11">
      <c r="B47" s="52">
        <v>34150</v>
      </c>
      <c r="C47">
        <v>4.4810999999999996</v>
      </c>
      <c r="D47" s="52">
        <v>34150</v>
      </c>
      <c r="E47">
        <v>2.6783999999999999</v>
      </c>
      <c r="G47" s="52">
        <v>34150</v>
      </c>
      <c r="H47">
        <v>4.4810999999999996</v>
      </c>
      <c r="I47" s="52">
        <v>34150</v>
      </c>
      <c r="J47">
        <v>2.6783999999999999</v>
      </c>
      <c r="K47" s="474" t="str">
        <f t="shared" si="0"/>
        <v>true</v>
      </c>
    </row>
    <row r="48" spans="2:11">
      <c r="B48" s="52">
        <v>34151</v>
      </c>
      <c r="C48">
        <v>4.4714</v>
      </c>
      <c r="D48" s="52">
        <v>34151</v>
      </c>
      <c r="E48">
        <v>2.6825999999999999</v>
      </c>
      <c r="G48" s="52">
        <v>34151</v>
      </c>
      <c r="H48">
        <v>4.4714</v>
      </c>
      <c r="I48" s="52">
        <v>34151</v>
      </c>
      <c r="J48">
        <v>2.6825999999999999</v>
      </c>
      <c r="K48" s="474" t="str">
        <f t="shared" si="0"/>
        <v>true</v>
      </c>
    </row>
    <row r="49" spans="2:11">
      <c r="B49" s="52">
        <v>34152</v>
      </c>
      <c r="C49">
        <v>4.4931999999999999</v>
      </c>
      <c r="D49" s="52">
        <v>34152</v>
      </c>
      <c r="E49">
        <v>2.7448000000000001</v>
      </c>
      <c r="G49" s="52">
        <v>34152</v>
      </c>
      <c r="H49">
        <v>4.4931999999999999</v>
      </c>
      <c r="I49" s="52">
        <v>34152</v>
      </c>
      <c r="J49">
        <v>2.7448000000000001</v>
      </c>
      <c r="K49" s="474" t="str">
        <f t="shared" si="0"/>
        <v>true</v>
      </c>
    </row>
    <row r="50" spans="2:11">
      <c r="B50" s="52">
        <v>34156</v>
      </c>
      <c r="C50">
        <v>4.4966999999999997</v>
      </c>
      <c r="D50" s="52">
        <v>34156</v>
      </c>
      <c r="E50">
        <v>2.7431000000000001</v>
      </c>
      <c r="G50" s="52">
        <v>34156</v>
      </c>
      <c r="H50">
        <v>4.4966999999999997</v>
      </c>
      <c r="I50" s="52">
        <v>34156</v>
      </c>
      <c r="J50">
        <v>2.7431000000000001</v>
      </c>
      <c r="K50" s="474" t="str">
        <f t="shared" si="0"/>
        <v>true</v>
      </c>
    </row>
    <row r="51" spans="2:11">
      <c r="B51" s="52">
        <v>34157</v>
      </c>
      <c r="C51">
        <v>4.4835000000000003</v>
      </c>
      <c r="D51" s="52">
        <v>34157</v>
      </c>
      <c r="E51">
        <v>2.7227999999999999</v>
      </c>
      <c r="G51" s="52">
        <v>34157</v>
      </c>
      <c r="H51">
        <v>4.4835000000000003</v>
      </c>
      <c r="I51" s="52">
        <v>34157</v>
      </c>
      <c r="J51">
        <v>2.7227999999999999</v>
      </c>
      <c r="K51" s="474" t="str">
        <f t="shared" si="0"/>
        <v>true</v>
      </c>
    </row>
    <row r="52" spans="2:11">
      <c r="B52" s="52">
        <v>34158</v>
      </c>
      <c r="C52">
        <v>4.4511000000000003</v>
      </c>
      <c r="D52" s="52">
        <v>34158</v>
      </c>
      <c r="E52">
        <v>2.6928000000000001</v>
      </c>
      <c r="G52" s="52">
        <v>34158</v>
      </c>
      <c r="H52">
        <v>4.4511000000000003</v>
      </c>
      <c r="I52" s="52">
        <v>34158</v>
      </c>
      <c r="J52">
        <v>2.6928000000000001</v>
      </c>
      <c r="K52" s="474" t="str">
        <f t="shared" si="0"/>
        <v>true</v>
      </c>
    </row>
    <row r="53" spans="2:11">
      <c r="B53" s="52">
        <v>34159</v>
      </c>
      <c r="C53">
        <v>4.4581999999999997</v>
      </c>
      <c r="D53" s="52">
        <v>34159</v>
      </c>
      <c r="E53">
        <v>2.6877</v>
      </c>
      <c r="G53" s="52">
        <v>34159</v>
      </c>
      <c r="H53">
        <v>4.4581999999999997</v>
      </c>
      <c r="I53" s="52">
        <v>34159</v>
      </c>
      <c r="J53">
        <v>2.6877</v>
      </c>
      <c r="K53" s="474" t="str">
        <f t="shared" si="0"/>
        <v>true</v>
      </c>
    </row>
    <row r="54" spans="2:11">
      <c r="B54" s="52">
        <v>34162</v>
      </c>
      <c r="C54">
        <v>4.4641999999999999</v>
      </c>
      <c r="D54" s="52">
        <v>34162</v>
      </c>
      <c r="E54">
        <v>2.6852</v>
      </c>
      <c r="G54" s="52">
        <v>34162</v>
      </c>
      <c r="H54">
        <v>4.4641999999999999</v>
      </c>
      <c r="I54" s="52">
        <v>34162</v>
      </c>
      <c r="J54">
        <v>2.6852</v>
      </c>
      <c r="K54" s="474" t="str">
        <f t="shared" si="0"/>
        <v>true</v>
      </c>
    </row>
    <row r="55" spans="2:11">
      <c r="B55" s="52">
        <v>34163</v>
      </c>
      <c r="C55">
        <v>4.4810999999999996</v>
      </c>
      <c r="D55" s="52">
        <v>34163</v>
      </c>
      <c r="E55">
        <v>2.6920000000000002</v>
      </c>
      <c r="G55" s="52">
        <v>34163</v>
      </c>
      <c r="H55">
        <v>4.4810999999999996</v>
      </c>
      <c r="I55" s="52">
        <v>34163</v>
      </c>
      <c r="J55">
        <v>2.6920000000000002</v>
      </c>
      <c r="K55" s="474" t="str">
        <f t="shared" si="0"/>
        <v>true</v>
      </c>
    </row>
    <row r="56" spans="2:11">
      <c r="B56" s="52">
        <v>34164</v>
      </c>
      <c r="C56">
        <v>4.4737999999999998</v>
      </c>
      <c r="D56" s="52">
        <v>34164</v>
      </c>
      <c r="E56">
        <v>2.6714000000000002</v>
      </c>
      <c r="G56" s="52">
        <v>34164</v>
      </c>
      <c r="H56">
        <v>4.4737999999999998</v>
      </c>
      <c r="I56" s="52">
        <v>34164</v>
      </c>
      <c r="J56">
        <v>2.6714000000000002</v>
      </c>
      <c r="K56" s="474" t="str">
        <f t="shared" si="0"/>
        <v>true</v>
      </c>
    </row>
    <row r="57" spans="2:11">
      <c r="B57" s="52">
        <v>34165</v>
      </c>
      <c r="C57">
        <v>4.4798999999999998</v>
      </c>
      <c r="D57" s="52">
        <v>34165</v>
      </c>
      <c r="E57">
        <v>2.6650999999999998</v>
      </c>
      <c r="G57" s="52">
        <v>34165</v>
      </c>
      <c r="H57">
        <v>4.4798999999999998</v>
      </c>
      <c r="I57" s="52">
        <v>34165</v>
      </c>
      <c r="J57">
        <v>2.6650999999999998</v>
      </c>
      <c r="K57" s="474" t="str">
        <f t="shared" si="0"/>
        <v>true</v>
      </c>
    </row>
    <row r="58" spans="2:11">
      <c r="B58" s="52">
        <v>34166</v>
      </c>
      <c r="C58">
        <v>4.4751000000000003</v>
      </c>
      <c r="D58" s="52">
        <v>34166</v>
      </c>
      <c r="E58">
        <v>2.6821999999999999</v>
      </c>
      <c r="G58" s="52">
        <v>34166</v>
      </c>
      <c r="H58">
        <v>4.4751000000000003</v>
      </c>
      <c r="I58" s="52">
        <v>34166</v>
      </c>
      <c r="J58">
        <v>2.6821999999999999</v>
      </c>
      <c r="K58" s="474" t="str">
        <f t="shared" si="0"/>
        <v>true</v>
      </c>
    </row>
    <row r="59" spans="2:11">
      <c r="B59" s="52">
        <v>34169</v>
      </c>
      <c r="C59">
        <v>4.4653999999999998</v>
      </c>
      <c r="D59" s="52">
        <v>34169</v>
      </c>
      <c r="E59">
        <v>2.6878000000000002</v>
      </c>
      <c r="G59" s="52">
        <v>34169</v>
      </c>
      <c r="H59">
        <v>4.4653999999999998</v>
      </c>
      <c r="I59" s="52">
        <v>34169</v>
      </c>
      <c r="J59">
        <v>2.6878000000000002</v>
      </c>
      <c r="K59" s="474" t="str">
        <f t="shared" si="0"/>
        <v>true</v>
      </c>
    </row>
    <row r="60" spans="2:11">
      <c r="B60" s="52">
        <v>34170</v>
      </c>
      <c r="C60">
        <v>4.4714</v>
      </c>
      <c r="D60" s="52">
        <v>34170</v>
      </c>
      <c r="E60">
        <v>2.6709000000000001</v>
      </c>
      <c r="G60" s="52">
        <v>34170</v>
      </c>
      <c r="H60">
        <v>4.4714</v>
      </c>
      <c r="I60" s="52">
        <v>34170</v>
      </c>
      <c r="J60">
        <v>2.6709000000000001</v>
      </c>
      <c r="K60" s="474" t="str">
        <f t="shared" si="0"/>
        <v>true</v>
      </c>
    </row>
    <row r="61" spans="2:11">
      <c r="B61" s="52">
        <v>34171</v>
      </c>
      <c r="C61">
        <v>4.4534000000000002</v>
      </c>
      <c r="D61" s="52">
        <v>34171</v>
      </c>
      <c r="E61">
        <v>2.6630000000000003</v>
      </c>
      <c r="G61" s="52">
        <v>34171</v>
      </c>
      <c r="H61">
        <v>4.4534000000000002</v>
      </c>
      <c r="I61" s="52">
        <v>34171</v>
      </c>
      <c r="J61">
        <v>2.6630000000000003</v>
      </c>
      <c r="K61" s="474" t="str">
        <f t="shared" si="0"/>
        <v>true</v>
      </c>
    </row>
    <row r="62" spans="2:11">
      <c r="B62" s="52">
        <v>34172</v>
      </c>
      <c r="C62">
        <v>4.4534000000000002</v>
      </c>
      <c r="D62" s="52">
        <v>34172</v>
      </c>
      <c r="E62">
        <v>2.6858</v>
      </c>
      <c r="G62" s="52">
        <v>34172</v>
      </c>
      <c r="H62">
        <v>4.4534000000000002</v>
      </c>
      <c r="I62" s="52">
        <v>34172</v>
      </c>
      <c r="J62">
        <v>2.6858</v>
      </c>
      <c r="K62" s="474" t="str">
        <f t="shared" si="0"/>
        <v>true</v>
      </c>
    </row>
    <row r="63" spans="2:11">
      <c r="B63" s="52">
        <v>34173</v>
      </c>
      <c r="C63">
        <v>4.4486999999999997</v>
      </c>
      <c r="D63" s="52">
        <v>34173</v>
      </c>
      <c r="E63">
        <v>2.6695000000000002</v>
      </c>
      <c r="G63" s="52">
        <v>34173</v>
      </c>
      <c r="H63">
        <v>4.4486999999999997</v>
      </c>
      <c r="I63" s="52">
        <v>34173</v>
      </c>
      <c r="J63">
        <v>2.6695000000000002</v>
      </c>
      <c r="K63" s="474" t="str">
        <f t="shared" si="0"/>
        <v>true</v>
      </c>
    </row>
    <row r="64" spans="2:11">
      <c r="B64" s="52">
        <v>34176</v>
      </c>
      <c r="C64">
        <v>4.4554</v>
      </c>
      <c r="D64" s="52">
        <v>34176</v>
      </c>
      <c r="E64">
        <v>2.6541999999999999</v>
      </c>
      <c r="G64" s="52">
        <v>34176</v>
      </c>
      <c r="H64">
        <v>4.4554</v>
      </c>
      <c r="I64" s="52">
        <v>34176</v>
      </c>
      <c r="J64">
        <v>2.6541999999999999</v>
      </c>
      <c r="K64" s="474" t="str">
        <f t="shared" si="0"/>
        <v>true</v>
      </c>
    </row>
    <row r="65" spans="2:11">
      <c r="B65" s="52">
        <v>34177</v>
      </c>
      <c r="C65">
        <v>4.4953000000000003</v>
      </c>
      <c r="D65" s="52">
        <v>34177</v>
      </c>
      <c r="E65">
        <v>2.6558999999999999</v>
      </c>
      <c r="G65" s="52">
        <v>34177</v>
      </c>
      <c r="H65">
        <v>4.4953000000000003</v>
      </c>
      <c r="I65" s="52">
        <v>34177</v>
      </c>
      <c r="J65">
        <v>2.6558999999999999</v>
      </c>
      <c r="K65" s="474" t="str">
        <f t="shared" si="0"/>
        <v>true</v>
      </c>
    </row>
    <row r="66" spans="2:11">
      <c r="B66" s="52">
        <v>34178</v>
      </c>
      <c r="C66">
        <v>4.4227999999999996</v>
      </c>
      <c r="D66" s="52">
        <v>34178</v>
      </c>
      <c r="E66">
        <v>2.6625000000000001</v>
      </c>
      <c r="G66" s="52">
        <v>34178</v>
      </c>
      <c r="H66">
        <v>4.4227999999999996</v>
      </c>
      <c r="I66" s="52">
        <v>34178</v>
      </c>
      <c r="J66">
        <v>2.6625000000000001</v>
      </c>
      <c r="K66" s="474" t="str">
        <f t="shared" si="0"/>
        <v>true</v>
      </c>
    </row>
    <row r="67" spans="2:11">
      <c r="B67" s="52">
        <v>34179</v>
      </c>
      <c r="C67">
        <v>4.3867000000000003</v>
      </c>
      <c r="D67" s="52">
        <v>34179</v>
      </c>
      <c r="E67">
        <v>2.6520999999999999</v>
      </c>
      <c r="G67" s="52">
        <v>34179</v>
      </c>
      <c r="H67">
        <v>4.3867000000000003</v>
      </c>
      <c r="I67" s="52">
        <v>34179</v>
      </c>
      <c r="J67">
        <v>2.6520999999999999</v>
      </c>
      <c r="K67" s="474" t="str">
        <f t="shared" si="0"/>
        <v>true</v>
      </c>
    </row>
    <row r="68" spans="2:11">
      <c r="B68" s="52">
        <v>34180</v>
      </c>
      <c r="C68">
        <v>4.4017999999999997</v>
      </c>
      <c r="D68" s="52">
        <v>34180</v>
      </c>
      <c r="E68">
        <v>2.673</v>
      </c>
      <c r="G68" s="52">
        <v>34180</v>
      </c>
      <c r="H68">
        <v>4.4017999999999997</v>
      </c>
      <c r="I68" s="52">
        <v>34180</v>
      </c>
      <c r="J68">
        <v>2.673</v>
      </c>
      <c r="K68" s="474" t="str">
        <f t="shared" si="0"/>
        <v>true</v>
      </c>
    </row>
    <row r="69" spans="2:11">
      <c r="B69" s="52">
        <v>34183</v>
      </c>
      <c r="C69">
        <v>4.3764000000000003</v>
      </c>
      <c r="D69" s="52">
        <v>34183</v>
      </c>
      <c r="E69">
        <v>2.6638999999999999</v>
      </c>
      <c r="G69" s="52">
        <v>34183</v>
      </c>
      <c r="H69">
        <v>4.3764000000000003</v>
      </c>
      <c r="I69" s="52">
        <v>34183</v>
      </c>
      <c r="J69">
        <v>2.6638999999999999</v>
      </c>
      <c r="K69" s="474" t="str">
        <f t="shared" si="0"/>
        <v>true</v>
      </c>
    </row>
    <row r="70" spans="2:11">
      <c r="B70" s="52">
        <v>34184</v>
      </c>
      <c r="C70">
        <v>4.3741000000000003</v>
      </c>
      <c r="D70" s="52">
        <v>34184</v>
      </c>
      <c r="E70">
        <v>2.6566999999999998</v>
      </c>
      <c r="G70" s="52">
        <v>34184</v>
      </c>
      <c r="H70">
        <v>4.3741000000000003</v>
      </c>
      <c r="I70" s="52">
        <v>34184</v>
      </c>
      <c r="J70">
        <v>2.6566999999999998</v>
      </c>
      <c r="K70" s="474" t="str">
        <f t="shared" ref="K70:K133" si="1">IF(G70=I70,"true","false")</f>
        <v>true</v>
      </c>
    </row>
    <row r="71" spans="2:11">
      <c r="B71" s="52">
        <v>34185</v>
      </c>
      <c r="C71">
        <v>4.3799000000000001</v>
      </c>
      <c r="D71" s="52">
        <v>34185</v>
      </c>
      <c r="E71">
        <v>2.6635999999999997</v>
      </c>
      <c r="G71" s="52">
        <v>34185</v>
      </c>
      <c r="H71">
        <v>4.3799000000000001</v>
      </c>
      <c r="I71" s="52">
        <v>34185</v>
      </c>
      <c r="J71">
        <v>2.6635999999999997</v>
      </c>
      <c r="K71" s="474" t="str">
        <f t="shared" si="1"/>
        <v>true</v>
      </c>
    </row>
    <row r="72" spans="2:11">
      <c r="B72" s="52">
        <v>34186</v>
      </c>
      <c r="C72">
        <v>4.3661000000000003</v>
      </c>
      <c r="D72" s="52">
        <v>34186</v>
      </c>
      <c r="E72">
        <v>2.6745999999999999</v>
      </c>
      <c r="G72" s="52">
        <v>34186</v>
      </c>
      <c r="H72">
        <v>4.3661000000000003</v>
      </c>
      <c r="I72" s="52">
        <v>34186</v>
      </c>
      <c r="J72">
        <v>2.6745999999999999</v>
      </c>
      <c r="K72" s="474" t="str">
        <f t="shared" si="1"/>
        <v>true</v>
      </c>
    </row>
    <row r="73" spans="2:11">
      <c r="B73" s="52">
        <v>34187</v>
      </c>
      <c r="C73">
        <v>4.3867000000000003</v>
      </c>
      <c r="D73" s="52">
        <v>34187</v>
      </c>
      <c r="E73">
        <v>2.6238999999999999</v>
      </c>
      <c r="G73" s="52">
        <v>34187</v>
      </c>
      <c r="H73">
        <v>4.3867000000000003</v>
      </c>
      <c r="I73" s="52">
        <v>34187</v>
      </c>
      <c r="J73">
        <v>2.6238999999999999</v>
      </c>
      <c r="K73" s="474" t="str">
        <f t="shared" si="1"/>
        <v>true</v>
      </c>
    </row>
    <row r="74" spans="2:11">
      <c r="B74" s="52">
        <v>34190</v>
      </c>
      <c r="C74">
        <v>4.4363999999999999</v>
      </c>
      <c r="D74" s="52">
        <v>34190</v>
      </c>
      <c r="E74">
        <v>2.6602999999999999</v>
      </c>
      <c r="G74" s="52">
        <v>34190</v>
      </c>
      <c r="H74">
        <v>4.4363999999999999</v>
      </c>
      <c r="I74" s="52">
        <v>34190</v>
      </c>
      <c r="J74">
        <v>2.6602999999999999</v>
      </c>
      <c r="K74" s="474" t="str">
        <f t="shared" si="1"/>
        <v>true</v>
      </c>
    </row>
    <row r="75" spans="2:11">
      <c r="B75" s="52">
        <v>34191</v>
      </c>
      <c r="C75">
        <v>4.4040999999999997</v>
      </c>
      <c r="D75" s="52">
        <v>34191</v>
      </c>
      <c r="E75">
        <v>2.6147999999999998</v>
      </c>
      <c r="G75" s="52">
        <v>34191</v>
      </c>
      <c r="H75">
        <v>4.4040999999999997</v>
      </c>
      <c r="I75" s="52">
        <v>34191</v>
      </c>
      <c r="J75">
        <v>2.6147999999999998</v>
      </c>
      <c r="K75" s="474" t="str">
        <f t="shared" si="1"/>
        <v>true</v>
      </c>
    </row>
    <row r="76" spans="2:11">
      <c r="B76" s="52">
        <v>34192</v>
      </c>
      <c r="C76">
        <v>4.3856999999999999</v>
      </c>
      <c r="D76" s="52">
        <v>34192</v>
      </c>
      <c r="E76">
        <v>2.6160999999999999</v>
      </c>
      <c r="G76" s="52">
        <v>34192</v>
      </c>
      <c r="H76">
        <v>4.3856999999999999</v>
      </c>
      <c r="I76" s="52">
        <v>34192</v>
      </c>
      <c r="J76">
        <v>2.6160999999999999</v>
      </c>
      <c r="K76" s="474" t="str">
        <f t="shared" si="1"/>
        <v>true</v>
      </c>
    </row>
    <row r="77" spans="2:11">
      <c r="B77" s="52">
        <v>34193</v>
      </c>
      <c r="C77">
        <v>4.5129999999999999</v>
      </c>
      <c r="D77" s="52">
        <v>34193</v>
      </c>
      <c r="E77">
        <v>2.6185</v>
      </c>
      <c r="G77" s="52">
        <v>34193</v>
      </c>
      <c r="H77">
        <v>4.5129999999999999</v>
      </c>
      <c r="I77" s="52">
        <v>34193</v>
      </c>
      <c r="J77">
        <v>2.6185</v>
      </c>
      <c r="K77" s="474" t="str">
        <f t="shared" si="1"/>
        <v>true</v>
      </c>
    </row>
    <row r="78" spans="2:11">
      <c r="B78" s="52">
        <v>34194</v>
      </c>
      <c r="C78">
        <v>4.3936000000000002</v>
      </c>
      <c r="D78" s="52">
        <v>34194</v>
      </c>
      <c r="E78">
        <v>2.6459000000000001</v>
      </c>
      <c r="G78" s="52">
        <v>34194</v>
      </c>
      <c r="H78">
        <v>4.3936000000000002</v>
      </c>
      <c r="I78" s="52">
        <v>34194</v>
      </c>
      <c r="J78">
        <v>2.6459000000000001</v>
      </c>
      <c r="K78" s="474" t="str">
        <f t="shared" si="1"/>
        <v>true</v>
      </c>
    </row>
    <row r="79" spans="2:11">
      <c r="B79" s="52">
        <v>34197</v>
      </c>
      <c r="C79">
        <v>4.3798000000000004</v>
      </c>
      <c r="D79" s="52">
        <v>34197</v>
      </c>
      <c r="E79">
        <v>2.6592000000000002</v>
      </c>
      <c r="G79" s="52">
        <v>34197</v>
      </c>
      <c r="H79">
        <v>4.3798000000000004</v>
      </c>
      <c r="I79" s="52">
        <v>34197</v>
      </c>
      <c r="J79">
        <v>2.6592000000000002</v>
      </c>
      <c r="K79" s="474" t="str">
        <f t="shared" si="1"/>
        <v>true</v>
      </c>
    </row>
    <row r="80" spans="2:11">
      <c r="B80" s="52">
        <v>34198</v>
      </c>
      <c r="C80">
        <v>4.3925000000000001</v>
      </c>
      <c r="D80" s="52">
        <v>34198</v>
      </c>
      <c r="E80">
        <v>2.5802</v>
      </c>
      <c r="G80" s="52">
        <v>34198</v>
      </c>
      <c r="H80">
        <v>4.3925000000000001</v>
      </c>
      <c r="I80" s="52">
        <v>34198</v>
      </c>
      <c r="J80">
        <v>2.5802</v>
      </c>
      <c r="K80" s="474" t="str">
        <f t="shared" si="1"/>
        <v>true</v>
      </c>
    </row>
    <row r="81" spans="2:11">
      <c r="B81" s="52">
        <v>34199</v>
      </c>
      <c r="C81">
        <v>4.3879999999999999</v>
      </c>
      <c r="D81" s="52">
        <v>34199</v>
      </c>
      <c r="E81">
        <v>2.5674000000000001</v>
      </c>
      <c r="G81" s="52">
        <v>34199</v>
      </c>
      <c r="H81">
        <v>4.3879999999999999</v>
      </c>
      <c r="I81" s="52">
        <v>34199</v>
      </c>
      <c r="J81">
        <v>2.5674000000000001</v>
      </c>
      <c r="K81" s="474" t="str">
        <f t="shared" si="1"/>
        <v>true</v>
      </c>
    </row>
    <row r="82" spans="2:11">
      <c r="B82" s="52">
        <v>34200</v>
      </c>
      <c r="C82">
        <v>4.4352999999999998</v>
      </c>
      <c r="D82" s="52">
        <v>34200</v>
      </c>
      <c r="E82">
        <v>2.5621999999999998</v>
      </c>
      <c r="G82" s="52">
        <v>34200</v>
      </c>
      <c r="H82">
        <v>4.4352999999999998</v>
      </c>
      <c r="I82" s="52">
        <v>34200</v>
      </c>
      <c r="J82">
        <v>2.5621999999999998</v>
      </c>
      <c r="K82" s="474" t="str">
        <f t="shared" si="1"/>
        <v>true</v>
      </c>
    </row>
    <row r="83" spans="2:11">
      <c r="B83" s="52">
        <v>34201</v>
      </c>
      <c r="C83">
        <v>4.3838999999999997</v>
      </c>
      <c r="D83" s="52">
        <v>34201</v>
      </c>
      <c r="E83">
        <v>2.5598999999999998</v>
      </c>
      <c r="G83" s="52">
        <v>34201</v>
      </c>
      <c r="H83">
        <v>4.3838999999999997</v>
      </c>
      <c r="I83" s="52">
        <v>34201</v>
      </c>
      <c r="J83">
        <v>2.5598999999999998</v>
      </c>
      <c r="K83" s="474" t="str">
        <f t="shared" si="1"/>
        <v>true</v>
      </c>
    </row>
    <row r="84" spans="2:11">
      <c r="B84" s="52">
        <v>34204</v>
      </c>
      <c r="C84">
        <v>4.4055</v>
      </c>
      <c r="D84" s="52">
        <v>34204</v>
      </c>
      <c r="E84">
        <v>2.5666000000000002</v>
      </c>
      <c r="G84" s="52">
        <v>34204</v>
      </c>
      <c r="H84">
        <v>4.4055</v>
      </c>
      <c r="I84" s="52">
        <v>34204</v>
      </c>
      <c r="J84">
        <v>2.5666000000000002</v>
      </c>
      <c r="K84" s="474" t="str">
        <f t="shared" si="1"/>
        <v>true</v>
      </c>
    </row>
    <row r="85" spans="2:11">
      <c r="B85" s="52">
        <v>34205</v>
      </c>
      <c r="C85">
        <v>4.3632999999999997</v>
      </c>
      <c r="D85" s="52">
        <v>34205</v>
      </c>
      <c r="E85">
        <v>2.5434000000000001</v>
      </c>
      <c r="G85" s="52">
        <v>34205</v>
      </c>
      <c r="H85">
        <v>4.3632999999999997</v>
      </c>
      <c r="I85" s="52">
        <v>34205</v>
      </c>
      <c r="J85">
        <v>2.5434000000000001</v>
      </c>
      <c r="K85" s="474" t="str">
        <f t="shared" si="1"/>
        <v>true</v>
      </c>
    </row>
    <row r="86" spans="2:11">
      <c r="B86" s="52">
        <v>34206</v>
      </c>
      <c r="C86">
        <v>4.3350999999999997</v>
      </c>
      <c r="D86" s="52">
        <v>34206</v>
      </c>
      <c r="E86">
        <v>2.5345</v>
      </c>
      <c r="G86" s="52">
        <v>34206</v>
      </c>
      <c r="H86">
        <v>4.3350999999999997</v>
      </c>
      <c r="I86" s="52">
        <v>34206</v>
      </c>
      <c r="J86">
        <v>2.5345</v>
      </c>
      <c r="K86" s="474" t="str">
        <f t="shared" si="1"/>
        <v>true</v>
      </c>
    </row>
    <row r="87" spans="2:11">
      <c r="B87" s="52">
        <v>34207</v>
      </c>
      <c r="C87">
        <v>4.3316999999999997</v>
      </c>
      <c r="D87" s="52">
        <v>34207</v>
      </c>
      <c r="E87">
        <v>2.5371999999999999</v>
      </c>
      <c r="G87" s="52">
        <v>34207</v>
      </c>
      <c r="H87">
        <v>4.3316999999999997</v>
      </c>
      <c r="I87" s="52">
        <v>34207</v>
      </c>
      <c r="J87">
        <v>2.5371999999999999</v>
      </c>
      <c r="K87" s="474" t="str">
        <f t="shared" si="1"/>
        <v>true</v>
      </c>
    </row>
    <row r="88" spans="2:11">
      <c r="B88" s="52">
        <v>34208</v>
      </c>
      <c r="C88">
        <v>4.3429000000000002</v>
      </c>
      <c r="D88" s="52">
        <v>34208</v>
      </c>
      <c r="E88">
        <v>2.5417999999999998</v>
      </c>
      <c r="G88" s="52">
        <v>34208</v>
      </c>
      <c r="H88">
        <v>4.3429000000000002</v>
      </c>
      <c r="I88" s="52">
        <v>34208</v>
      </c>
      <c r="J88">
        <v>2.5417999999999998</v>
      </c>
      <c r="K88" s="474" t="str">
        <f t="shared" si="1"/>
        <v>true</v>
      </c>
    </row>
    <row r="89" spans="2:11">
      <c r="B89" s="52">
        <v>34211</v>
      </c>
      <c r="C89">
        <v>4.3239000000000001</v>
      </c>
      <c r="D89" s="52">
        <v>34211</v>
      </c>
      <c r="E89">
        <v>2.5423</v>
      </c>
      <c r="G89" s="52">
        <v>34211</v>
      </c>
      <c r="H89">
        <v>4.3239000000000001</v>
      </c>
      <c r="I89" s="52">
        <v>34211</v>
      </c>
      <c r="J89">
        <v>2.5423</v>
      </c>
      <c r="K89" s="474" t="str">
        <f t="shared" si="1"/>
        <v>true</v>
      </c>
    </row>
    <row r="90" spans="2:11">
      <c r="B90" s="52">
        <v>34212</v>
      </c>
      <c r="C90">
        <v>4.3898999999999999</v>
      </c>
      <c r="D90" s="52">
        <v>34212</v>
      </c>
      <c r="E90">
        <v>2.5232999999999999</v>
      </c>
      <c r="G90" s="52">
        <v>34212</v>
      </c>
      <c r="H90">
        <v>4.3898999999999999</v>
      </c>
      <c r="I90" s="52">
        <v>34212</v>
      </c>
      <c r="J90">
        <v>2.5232999999999999</v>
      </c>
      <c r="K90" s="474" t="str">
        <f t="shared" si="1"/>
        <v>true</v>
      </c>
    </row>
    <row r="91" spans="2:11">
      <c r="B91" s="52">
        <v>34213</v>
      </c>
      <c r="C91">
        <v>4.3228</v>
      </c>
      <c r="D91" s="52">
        <v>34213</v>
      </c>
      <c r="E91">
        <v>2.5258000000000003</v>
      </c>
      <c r="G91" s="52">
        <v>34213</v>
      </c>
      <c r="H91">
        <v>4.3228</v>
      </c>
      <c r="I91" s="52">
        <v>34213</v>
      </c>
      <c r="J91">
        <v>2.5258000000000003</v>
      </c>
      <c r="K91" s="474" t="str">
        <f t="shared" si="1"/>
        <v>true</v>
      </c>
    </row>
    <row r="92" spans="2:11">
      <c r="B92" s="52">
        <v>34214</v>
      </c>
      <c r="C92">
        <v>4.3371000000000004</v>
      </c>
      <c r="D92" s="52">
        <v>34214</v>
      </c>
      <c r="E92">
        <v>2.5582000000000003</v>
      </c>
      <c r="G92" s="52">
        <v>34214</v>
      </c>
      <c r="H92">
        <v>4.3371000000000004</v>
      </c>
      <c r="I92" s="52">
        <v>34214</v>
      </c>
      <c r="J92">
        <v>2.5582000000000003</v>
      </c>
      <c r="K92" s="474" t="str">
        <f t="shared" si="1"/>
        <v>true</v>
      </c>
    </row>
    <row r="93" spans="2:11">
      <c r="B93" s="52">
        <v>34215</v>
      </c>
      <c r="C93">
        <v>4.3213999999999997</v>
      </c>
      <c r="D93" s="52">
        <v>34215</v>
      </c>
      <c r="E93">
        <v>2.5526999999999997</v>
      </c>
      <c r="G93" s="52">
        <v>34215</v>
      </c>
      <c r="H93">
        <v>4.3213999999999997</v>
      </c>
      <c r="I93" s="52">
        <v>34215</v>
      </c>
      <c r="J93">
        <v>2.5526999999999997</v>
      </c>
      <c r="K93" s="474" t="str">
        <f t="shared" si="1"/>
        <v>true</v>
      </c>
    </row>
    <row r="94" spans="2:11">
      <c r="B94" s="52">
        <v>34219</v>
      </c>
      <c r="C94">
        <v>4.3159000000000001</v>
      </c>
      <c r="D94" s="52">
        <v>34219</v>
      </c>
      <c r="E94">
        <v>2.5716999999999999</v>
      </c>
      <c r="G94" s="52">
        <v>34219</v>
      </c>
      <c r="H94">
        <v>4.3159000000000001</v>
      </c>
      <c r="I94" s="52">
        <v>34219</v>
      </c>
      <c r="J94">
        <v>2.5716999999999999</v>
      </c>
      <c r="K94" s="474" t="str">
        <f t="shared" si="1"/>
        <v>true</v>
      </c>
    </row>
    <row r="95" spans="2:11">
      <c r="B95" s="52">
        <v>34220</v>
      </c>
      <c r="C95">
        <v>4.3136999999999999</v>
      </c>
      <c r="D95" s="52">
        <v>34220</v>
      </c>
      <c r="E95">
        <v>2.5846999999999998</v>
      </c>
      <c r="G95" s="52">
        <v>34220</v>
      </c>
      <c r="H95">
        <v>4.3136999999999999</v>
      </c>
      <c r="I95" s="52">
        <v>34220</v>
      </c>
      <c r="J95">
        <v>2.5846999999999998</v>
      </c>
      <c r="K95" s="474" t="str">
        <f t="shared" si="1"/>
        <v>true</v>
      </c>
    </row>
    <row r="96" spans="2:11">
      <c r="B96" s="52">
        <v>34221</v>
      </c>
      <c r="C96">
        <v>4.3372999999999999</v>
      </c>
      <c r="D96" s="52">
        <v>34221</v>
      </c>
      <c r="E96">
        <v>2.5864000000000003</v>
      </c>
      <c r="G96" s="52">
        <v>34221</v>
      </c>
      <c r="H96">
        <v>4.3372999999999999</v>
      </c>
      <c r="I96" s="52">
        <v>34221</v>
      </c>
      <c r="J96">
        <v>2.5864000000000003</v>
      </c>
      <c r="K96" s="474" t="str">
        <f t="shared" si="1"/>
        <v>true</v>
      </c>
    </row>
    <row r="97" spans="2:11">
      <c r="B97" s="52">
        <v>34222</v>
      </c>
      <c r="C97">
        <v>4.3028000000000004</v>
      </c>
      <c r="D97" s="52">
        <v>34222</v>
      </c>
      <c r="E97">
        <v>2.5634000000000001</v>
      </c>
      <c r="G97" s="52">
        <v>34222</v>
      </c>
      <c r="H97">
        <v>4.3028000000000004</v>
      </c>
      <c r="I97" s="52">
        <v>34222</v>
      </c>
      <c r="J97">
        <v>2.5634000000000001</v>
      </c>
      <c r="K97" s="474" t="str">
        <f t="shared" si="1"/>
        <v>true</v>
      </c>
    </row>
    <row r="98" spans="2:11">
      <c r="B98" s="52">
        <v>34225</v>
      </c>
      <c r="C98">
        <v>4.2961</v>
      </c>
      <c r="D98" s="52">
        <v>34225</v>
      </c>
      <c r="E98">
        <v>2.5545</v>
      </c>
      <c r="G98" s="52">
        <v>34225</v>
      </c>
      <c r="H98">
        <v>4.2961</v>
      </c>
      <c r="I98" s="52">
        <v>34225</v>
      </c>
      <c r="J98">
        <v>2.5545</v>
      </c>
      <c r="K98" s="474" t="str">
        <f t="shared" si="1"/>
        <v>true</v>
      </c>
    </row>
    <row r="99" spans="2:11">
      <c r="B99" s="52">
        <v>34226</v>
      </c>
      <c r="C99">
        <v>4.3182999999999998</v>
      </c>
      <c r="D99" s="52">
        <v>34226</v>
      </c>
      <c r="E99">
        <v>2.6499000000000001</v>
      </c>
      <c r="G99" s="52">
        <v>34226</v>
      </c>
      <c r="H99">
        <v>4.3182999999999998</v>
      </c>
      <c r="I99" s="52">
        <v>34226</v>
      </c>
      <c r="J99">
        <v>2.6499000000000001</v>
      </c>
      <c r="K99" s="474" t="str">
        <f t="shared" si="1"/>
        <v>true</v>
      </c>
    </row>
    <row r="100" spans="2:11">
      <c r="B100" s="52">
        <v>34227</v>
      </c>
      <c r="C100">
        <v>4.3295000000000003</v>
      </c>
      <c r="D100" s="52">
        <v>34227</v>
      </c>
      <c r="E100">
        <v>2.5624000000000002</v>
      </c>
      <c r="G100" s="52">
        <v>34227</v>
      </c>
      <c r="H100">
        <v>4.3295000000000003</v>
      </c>
      <c r="I100" s="52">
        <v>34227</v>
      </c>
      <c r="J100">
        <v>2.5624000000000002</v>
      </c>
      <c r="K100" s="474" t="str">
        <f t="shared" si="1"/>
        <v>true</v>
      </c>
    </row>
    <row r="101" spans="2:11">
      <c r="B101" s="52">
        <v>34228</v>
      </c>
      <c r="C101">
        <v>4.3338999999999999</v>
      </c>
      <c r="D101" s="52">
        <v>34228</v>
      </c>
      <c r="E101">
        <v>2.5686999999999998</v>
      </c>
      <c r="G101" s="52">
        <v>34228</v>
      </c>
      <c r="H101">
        <v>4.3338999999999999</v>
      </c>
      <c r="I101" s="52">
        <v>34228</v>
      </c>
      <c r="J101">
        <v>2.5686999999999998</v>
      </c>
      <c r="K101" s="474" t="str">
        <f t="shared" si="1"/>
        <v>true</v>
      </c>
    </row>
    <row r="102" spans="2:11">
      <c r="B102" s="52">
        <v>34229</v>
      </c>
      <c r="C102">
        <v>4.3372999999999999</v>
      </c>
      <c r="D102" s="52">
        <v>34229</v>
      </c>
      <c r="E102">
        <v>2.5777999999999999</v>
      </c>
      <c r="G102" s="52">
        <v>34229</v>
      </c>
      <c r="H102">
        <v>4.3372999999999999</v>
      </c>
      <c r="I102" s="52">
        <v>34229</v>
      </c>
      <c r="J102">
        <v>2.5777999999999999</v>
      </c>
      <c r="K102" s="474" t="str">
        <f t="shared" si="1"/>
        <v>true</v>
      </c>
    </row>
    <row r="103" spans="2:11">
      <c r="B103" s="52">
        <v>34232</v>
      </c>
      <c r="C103">
        <v>4.3600000000000003</v>
      </c>
      <c r="D103" s="52">
        <v>34232</v>
      </c>
      <c r="E103">
        <v>2.6120999999999999</v>
      </c>
      <c r="G103" s="52">
        <v>34232</v>
      </c>
      <c r="H103">
        <v>4.3600000000000003</v>
      </c>
      <c r="I103" s="52">
        <v>34232</v>
      </c>
      <c r="J103">
        <v>2.6120999999999999</v>
      </c>
      <c r="K103" s="474" t="str">
        <f t="shared" si="1"/>
        <v>true</v>
      </c>
    </row>
    <row r="104" spans="2:11">
      <c r="B104" s="52">
        <v>34233</v>
      </c>
      <c r="C104">
        <v>4.3861999999999997</v>
      </c>
      <c r="D104" s="52">
        <v>34233</v>
      </c>
      <c r="E104">
        <v>2.6335999999999999</v>
      </c>
      <c r="G104" s="52">
        <v>34233</v>
      </c>
      <c r="H104">
        <v>4.3861999999999997</v>
      </c>
      <c r="I104" s="52">
        <v>34233</v>
      </c>
      <c r="J104">
        <v>2.6335999999999999</v>
      </c>
      <c r="K104" s="474" t="str">
        <f t="shared" si="1"/>
        <v>true</v>
      </c>
    </row>
    <row r="105" spans="2:11">
      <c r="B105" s="52">
        <v>34234</v>
      </c>
      <c r="C105">
        <v>4.3829000000000002</v>
      </c>
      <c r="D105" s="52">
        <v>34234</v>
      </c>
      <c r="E105">
        <v>2.6263999999999998</v>
      </c>
      <c r="G105" s="52">
        <v>34234</v>
      </c>
      <c r="H105">
        <v>4.3829000000000002</v>
      </c>
      <c r="I105" s="52">
        <v>34234</v>
      </c>
      <c r="J105">
        <v>2.6263999999999998</v>
      </c>
      <c r="K105" s="474" t="str">
        <f t="shared" si="1"/>
        <v>true</v>
      </c>
    </row>
    <row r="106" spans="2:11">
      <c r="B106" s="52">
        <v>34235</v>
      </c>
      <c r="C106">
        <v>4.4164000000000003</v>
      </c>
      <c r="D106" s="52">
        <v>34235</v>
      </c>
      <c r="E106">
        <v>2.6318000000000001</v>
      </c>
      <c r="G106" s="52">
        <v>34235</v>
      </c>
      <c r="H106">
        <v>4.4164000000000003</v>
      </c>
      <c r="I106" s="52">
        <v>34235</v>
      </c>
      <c r="J106">
        <v>2.6318000000000001</v>
      </c>
      <c r="K106" s="474" t="str">
        <f t="shared" si="1"/>
        <v>true</v>
      </c>
    </row>
    <row r="107" spans="2:11">
      <c r="B107" s="52">
        <v>34236</v>
      </c>
      <c r="C107">
        <v>4.4351000000000003</v>
      </c>
      <c r="D107" s="52">
        <v>34236</v>
      </c>
      <c r="E107">
        <v>2.6292999999999997</v>
      </c>
      <c r="G107" s="52">
        <v>34236</v>
      </c>
      <c r="H107">
        <v>4.4351000000000003</v>
      </c>
      <c r="I107" s="52">
        <v>34236</v>
      </c>
      <c r="J107">
        <v>2.6292999999999997</v>
      </c>
      <c r="K107" s="474" t="str">
        <f t="shared" si="1"/>
        <v>true</v>
      </c>
    </row>
    <row r="108" spans="2:11">
      <c r="B108" s="52">
        <v>34239</v>
      </c>
      <c r="C108">
        <v>4.3967000000000001</v>
      </c>
      <c r="D108" s="52">
        <v>34239</v>
      </c>
      <c r="E108">
        <v>2.6111</v>
      </c>
      <c r="G108" s="52">
        <v>34239</v>
      </c>
      <c r="H108">
        <v>4.3967000000000001</v>
      </c>
      <c r="I108" s="52">
        <v>34239</v>
      </c>
      <c r="J108">
        <v>2.6111</v>
      </c>
      <c r="K108" s="474" t="str">
        <f t="shared" si="1"/>
        <v>true</v>
      </c>
    </row>
    <row r="109" spans="2:11">
      <c r="B109" s="52">
        <v>34240</v>
      </c>
      <c r="C109">
        <v>4.3838999999999997</v>
      </c>
      <c r="D109" s="52">
        <v>34240</v>
      </c>
      <c r="E109">
        <v>2.6008</v>
      </c>
      <c r="G109" s="52">
        <v>34240</v>
      </c>
      <c r="H109">
        <v>4.3838999999999997</v>
      </c>
      <c r="I109" s="52">
        <v>34240</v>
      </c>
      <c r="J109">
        <v>2.6008</v>
      </c>
      <c r="K109" s="474" t="str">
        <f t="shared" si="1"/>
        <v>true</v>
      </c>
    </row>
    <row r="110" spans="2:11">
      <c r="B110" s="52">
        <v>34241</v>
      </c>
      <c r="C110">
        <v>4.4141000000000004</v>
      </c>
      <c r="D110" s="52">
        <v>34241</v>
      </c>
      <c r="E110">
        <v>2.6006</v>
      </c>
      <c r="G110" s="52">
        <v>34241</v>
      </c>
      <c r="H110">
        <v>4.4141000000000004</v>
      </c>
      <c r="I110" s="52">
        <v>34241</v>
      </c>
      <c r="J110">
        <v>2.6006</v>
      </c>
      <c r="K110" s="474" t="str">
        <f t="shared" si="1"/>
        <v>true</v>
      </c>
    </row>
    <row r="111" spans="2:11">
      <c r="B111" s="52">
        <v>34242</v>
      </c>
      <c r="C111">
        <v>4.4118000000000004</v>
      </c>
      <c r="D111" s="52">
        <v>34242</v>
      </c>
      <c r="E111">
        <v>2.6086999999999998</v>
      </c>
      <c r="G111" s="52">
        <v>34242</v>
      </c>
      <c r="H111">
        <v>4.4118000000000004</v>
      </c>
      <c r="I111" s="52">
        <v>34242</v>
      </c>
      <c r="J111">
        <v>2.6086999999999998</v>
      </c>
      <c r="K111" s="474" t="str">
        <f t="shared" si="1"/>
        <v>true</v>
      </c>
    </row>
    <row r="112" spans="2:11">
      <c r="B112" s="52">
        <v>34243</v>
      </c>
      <c r="C112">
        <v>4.4187000000000003</v>
      </c>
      <c r="D112" s="52">
        <v>34243</v>
      </c>
      <c r="E112">
        <v>2.5897999999999999</v>
      </c>
      <c r="G112" s="52">
        <v>34243</v>
      </c>
      <c r="H112">
        <v>4.4187000000000003</v>
      </c>
      <c r="I112" s="52">
        <v>34243</v>
      </c>
      <c r="J112">
        <v>2.5897999999999999</v>
      </c>
      <c r="K112" s="474" t="str">
        <f t="shared" si="1"/>
        <v>true</v>
      </c>
    </row>
    <row r="113" spans="2:11">
      <c r="B113" s="52">
        <v>34246</v>
      </c>
      <c r="C113">
        <v>4.4516999999999998</v>
      </c>
      <c r="D113" s="52">
        <v>34246</v>
      </c>
      <c r="E113">
        <v>2.63</v>
      </c>
      <c r="G113" s="52">
        <v>34246</v>
      </c>
      <c r="H113">
        <v>4.4516999999999998</v>
      </c>
      <c r="I113" s="52">
        <v>34246</v>
      </c>
      <c r="J113">
        <v>2.63</v>
      </c>
      <c r="K113" s="474" t="str">
        <f t="shared" si="1"/>
        <v>true</v>
      </c>
    </row>
    <row r="114" spans="2:11">
      <c r="B114" s="52">
        <v>34247</v>
      </c>
      <c r="C114">
        <v>4.4766000000000004</v>
      </c>
      <c r="D114" s="52">
        <v>34247</v>
      </c>
      <c r="E114">
        <v>2.5952999999999999</v>
      </c>
      <c r="G114" s="52">
        <v>34247</v>
      </c>
      <c r="H114">
        <v>4.4766000000000004</v>
      </c>
      <c r="I114" s="52">
        <v>34247</v>
      </c>
      <c r="J114">
        <v>2.5952999999999999</v>
      </c>
      <c r="K114" s="474" t="str">
        <f t="shared" si="1"/>
        <v>true</v>
      </c>
    </row>
    <row r="115" spans="2:11">
      <c r="B115" s="52">
        <v>34248</v>
      </c>
      <c r="C115">
        <v>4.4706000000000001</v>
      </c>
      <c r="D115" s="52">
        <v>34248</v>
      </c>
      <c r="E115">
        <v>2.5897999999999999</v>
      </c>
      <c r="G115" s="52">
        <v>34248</v>
      </c>
      <c r="H115">
        <v>4.4706000000000001</v>
      </c>
      <c r="I115" s="52">
        <v>34248</v>
      </c>
      <c r="J115">
        <v>2.5897999999999999</v>
      </c>
      <c r="K115" s="474" t="str">
        <f t="shared" si="1"/>
        <v>true</v>
      </c>
    </row>
    <row r="116" spans="2:11">
      <c r="B116" s="52">
        <v>34249</v>
      </c>
      <c r="C116">
        <v>4.5007999999999999</v>
      </c>
      <c r="D116" s="52">
        <v>34249</v>
      </c>
      <c r="E116">
        <v>2.6009000000000002</v>
      </c>
      <c r="G116" s="52">
        <v>34249</v>
      </c>
      <c r="H116">
        <v>4.5007999999999999</v>
      </c>
      <c r="I116" s="52">
        <v>34249</v>
      </c>
      <c r="J116">
        <v>2.6009000000000002</v>
      </c>
      <c r="K116" s="474" t="str">
        <f t="shared" si="1"/>
        <v>true</v>
      </c>
    </row>
    <row r="117" spans="2:11">
      <c r="B117" s="52">
        <v>34250</v>
      </c>
      <c r="C117">
        <v>4.5202999999999998</v>
      </c>
      <c r="D117" s="52">
        <v>34250</v>
      </c>
      <c r="E117">
        <v>2.6000999999999999</v>
      </c>
      <c r="G117" s="52">
        <v>34250</v>
      </c>
      <c r="H117">
        <v>4.5202999999999998</v>
      </c>
      <c r="I117" s="52">
        <v>34250</v>
      </c>
      <c r="J117">
        <v>2.6000999999999999</v>
      </c>
      <c r="K117" s="474" t="str">
        <f t="shared" si="1"/>
        <v>true</v>
      </c>
    </row>
    <row r="118" spans="2:11">
      <c r="B118" s="52">
        <v>34253</v>
      </c>
      <c r="C118">
        <v>4.5312999999999999</v>
      </c>
      <c r="D118" s="52">
        <v>34253</v>
      </c>
      <c r="E118">
        <v>2.5937999999999999</v>
      </c>
      <c r="G118" s="52">
        <v>34253</v>
      </c>
      <c r="H118">
        <v>4.5312999999999999</v>
      </c>
      <c r="I118" s="52">
        <v>34253</v>
      </c>
      <c r="J118">
        <v>2.5937999999999999</v>
      </c>
      <c r="K118" s="474" t="str">
        <f t="shared" si="1"/>
        <v>true</v>
      </c>
    </row>
    <row r="119" spans="2:11">
      <c r="B119" s="52">
        <v>34254</v>
      </c>
      <c r="C119">
        <v>4.5585000000000004</v>
      </c>
      <c r="D119" s="52">
        <v>34254</v>
      </c>
      <c r="E119">
        <v>2.5939999999999999</v>
      </c>
      <c r="G119" s="52">
        <v>34254</v>
      </c>
      <c r="H119">
        <v>4.5585000000000004</v>
      </c>
      <c r="I119" s="52">
        <v>34254</v>
      </c>
      <c r="J119">
        <v>2.5939999999999999</v>
      </c>
      <c r="K119" s="474" t="str">
        <f t="shared" si="1"/>
        <v>true</v>
      </c>
    </row>
    <row r="120" spans="2:11">
      <c r="B120" s="52">
        <v>34255</v>
      </c>
      <c r="C120">
        <v>4.5822000000000003</v>
      </c>
      <c r="D120" s="52">
        <v>34255</v>
      </c>
      <c r="E120">
        <v>2.5867</v>
      </c>
      <c r="G120" s="52">
        <v>34255</v>
      </c>
      <c r="H120">
        <v>4.5822000000000003</v>
      </c>
      <c r="I120" s="52">
        <v>34255</v>
      </c>
      <c r="J120">
        <v>2.5867</v>
      </c>
      <c r="K120" s="474" t="str">
        <f t="shared" si="1"/>
        <v>true</v>
      </c>
    </row>
    <row r="121" spans="2:11">
      <c r="B121" s="52">
        <v>34256</v>
      </c>
      <c r="C121">
        <v>4.5251999999999999</v>
      </c>
      <c r="D121" s="52">
        <v>34256</v>
      </c>
      <c r="E121">
        <v>2.5735999999999999</v>
      </c>
      <c r="G121" s="52">
        <v>34256</v>
      </c>
      <c r="H121">
        <v>4.5251999999999999</v>
      </c>
      <c r="I121" s="52">
        <v>34256</v>
      </c>
      <c r="J121">
        <v>2.5735999999999999</v>
      </c>
      <c r="K121" s="474" t="str">
        <f t="shared" si="1"/>
        <v>true</v>
      </c>
    </row>
    <row r="122" spans="2:11">
      <c r="B122" s="52">
        <v>34257</v>
      </c>
      <c r="C122">
        <v>4.4790000000000001</v>
      </c>
      <c r="D122" s="52">
        <v>34257</v>
      </c>
      <c r="E122">
        <v>2.5678000000000001</v>
      </c>
      <c r="G122" s="52">
        <v>34257</v>
      </c>
      <c r="H122">
        <v>4.4790000000000001</v>
      </c>
      <c r="I122" s="52">
        <v>34257</v>
      </c>
      <c r="J122">
        <v>2.5678000000000001</v>
      </c>
      <c r="K122" s="474" t="str">
        <f t="shared" si="1"/>
        <v>true</v>
      </c>
    </row>
    <row r="123" spans="2:11">
      <c r="B123" s="52">
        <v>34260</v>
      </c>
      <c r="C123">
        <v>4.5190000000000001</v>
      </c>
      <c r="D123" s="52">
        <v>34260</v>
      </c>
      <c r="E123">
        <v>2.5695000000000001</v>
      </c>
      <c r="G123" s="52">
        <v>34260</v>
      </c>
      <c r="H123">
        <v>4.5190000000000001</v>
      </c>
      <c r="I123" s="52">
        <v>34260</v>
      </c>
      <c r="J123">
        <v>2.5695000000000001</v>
      </c>
      <c r="K123" s="474" t="str">
        <f t="shared" si="1"/>
        <v>true</v>
      </c>
    </row>
    <row r="124" spans="2:11">
      <c r="B124" s="52">
        <v>34261</v>
      </c>
      <c r="C124">
        <v>4.53</v>
      </c>
      <c r="D124" s="52">
        <v>34261</v>
      </c>
      <c r="E124">
        <v>2.5676000000000001</v>
      </c>
      <c r="G124" s="52">
        <v>34261</v>
      </c>
      <c r="H124">
        <v>4.53</v>
      </c>
      <c r="I124" s="52">
        <v>34261</v>
      </c>
      <c r="J124">
        <v>2.5676000000000001</v>
      </c>
      <c r="K124" s="474" t="str">
        <f t="shared" si="1"/>
        <v>true</v>
      </c>
    </row>
    <row r="125" spans="2:11">
      <c r="B125" s="52">
        <v>34262</v>
      </c>
      <c r="C125">
        <v>4.53</v>
      </c>
      <c r="D125" s="52">
        <v>34262</v>
      </c>
      <c r="E125">
        <v>2.5582000000000003</v>
      </c>
      <c r="G125" s="52">
        <v>34262</v>
      </c>
      <c r="H125">
        <v>4.53</v>
      </c>
      <c r="I125" s="52">
        <v>34262</v>
      </c>
      <c r="J125">
        <v>2.5582000000000003</v>
      </c>
      <c r="K125" s="474" t="str">
        <f t="shared" si="1"/>
        <v>true</v>
      </c>
    </row>
    <row r="126" spans="2:11">
      <c r="B126" s="52">
        <v>34263</v>
      </c>
      <c r="C126">
        <v>4.5361000000000002</v>
      </c>
      <c r="D126" s="52">
        <v>34263</v>
      </c>
      <c r="E126">
        <v>2.5644999999999998</v>
      </c>
      <c r="G126" s="52">
        <v>34263</v>
      </c>
      <c r="H126">
        <v>4.5361000000000002</v>
      </c>
      <c r="I126" s="52">
        <v>34263</v>
      </c>
      <c r="J126">
        <v>2.5644999999999998</v>
      </c>
      <c r="K126" s="474" t="str">
        <f t="shared" si="1"/>
        <v>true</v>
      </c>
    </row>
    <row r="127" spans="2:11">
      <c r="B127" s="52">
        <v>34264</v>
      </c>
      <c r="C127">
        <v>4.5822000000000003</v>
      </c>
      <c r="D127" s="52">
        <v>34264</v>
      </c>
      <c r="E127">
        <v>2.5552999999999999</v>
      </c>
      <c r="G127" s="52">
        <v>34264</v>
      </c>
      <c r="H127">
        <v>4.5822000000000003</v>
      </c>
      <c r="I127" s="52">
        <v>34264</v>
      </c>
      <c r="J127">
        <v>2.5552999999999999</v>
      </c>
      <c r="K127" s="474" t="str">
        <f t="shared" si="1"/>
        <v>true</v>
      </c>
    </row>
    <row r="128" spans="2:11">
      <c r="B128" s="52">
        <v>34267</v>
      </c>
      <c r="C128">
        <v>4.6589999999999998</v>
      </c>
      <c r="D128" s="52">
        <v>34267</v>
      </c>
      <c r="E128">
        <v>2.5383</v>
      </c>
      <c r="G128" s="52">
        <v>34267</v>
      </c>
      <c r="H128">
        <v>4.6589999999999998</v>
      </c>
      <c r="I128" s="52">
        <v>34267</v>
      </c>
      <c r="J128">
        <v>2.5383</v>
      </c>
      <c r="K128" s="474" t="str">
        <f t="shared" si="1"/>
        <v>true</v>
      </c>
    </row>
    <row r="129" spans="2:11">
      <c r="B129" s="52">
        <v>34268</v>
      </c>
      <c r="C129">
        <v>4.6905999999999999</v>
      </c>
      <c r="D129" s="52">
        <v>34268</v>
      </c>
      <c r="E129">
        <v>2.5390999999999999</v>
      </c>
      <c r="G129" s="52">
        <v>34268</v>
      </c>
      <c r="H129">
        <v>4.6905999999999999</v>
      </c>
      <c r="I129" s="52">
        <v>34268</v>
      </c>
      <c r="J129">
        <v>2.5390999999999999</v>
      </c>
      <c r="K129" s="474" t="str">
        <f t="shared" si="1"/>
        <v>true</v>
      </c>
    </row>
    <row r="130" spans="2:11">
      <c r="B130" s="52">
        <v>34269</v>
      </c>
      <c r="C130">
        <v>4.6187000000000005</v>
      </c>
      <c r="D130" s="52">
        <v>34269</v>
      </c>
      <c r="E130">
        <v>2.5445000000000002</v>
      </c>
      <c r="G130" s="52">
        <v>34269</v>
      </c>
      <c r="H130">
        <v>4.6187000000000005</v>
      </c>
      <c r="I130" s="52">
        <v>34269</v>
      </c>
      <c r="J130">
        <v>2.5445000000000002</v>
      </c>
      <c r="K130" s="474" t="str">
        <f t="shared" si="1"/>
        <v>true</v>
      </c>
    </row>
    <row r="131" spans="2:11">
      <c r="B131" s="52">
        <v>34270</v>
      </c>
      <c r="C131">
        <v>4.5933000000000002</v>
      </c>
      <c r="D131" s="52">
        <v>34270</v>
      </c>
      <c r="E131">
        <v>2.5285000000000002</v>
      </c>
      <c r="G131" s="52">
        <v>34270</v>
      </c>
      <c r="H131">
        <v>4.5933000000000002</v>
      </c>
      <c r="I131" s="52">
        <v>34270</v>
      </c>
      <c r="J131">
        <v>2.5285000000000002</v>
      </c>
      <c r="K131" s="474" t="str">
        <f t="shared" si="1"/>
        <v>true</v>
      </c>
    </row>
    <row r="132" spans="2:11">
      <c r="B132" s="52">
        <v>34271</v>
      </c>
      <c r="C132">
        <v>4.5819999999999999</v>
      </c>
      <c r="D132" s="52">
        <v>34271</v>
      </c>
      <c r="E132">
        <v>2.5335000000000001</v>
      </c>
      <c r="G132" s="52">
        <v>34271</v>
      </c>
      <c r="H132">
        <v>4.5819999999999999</v>
      </c>
      <c r="I132" s="52">
        <v>34271</v>
      </c>
      <c r="J132">
        <v>2.5335000000000001</v>
      </c>
      <c r="K132" s="474" t="str">
        <f t="shared" si="1"/>
        <v>true</v>
      </c>
    </row>
    <row r="133" spans="2:11">
      <c r="B133" s="52">
        <v>34274</v>
      </c>
      <c r="C133">
        <v>4.5743999999999998</v>
      </c>
      <c r="D133" s="52">
        <v>34274</v>
      </c>
      <c r="E133">
        <v>2.532</v>
      </c>
      <c r="G133" s="52">
        <v>34274</v>
      </c>
      <c r="H133">
        <v>4.5743999999999998</v>
      </c>
      <c r="I133" s="52">
        <v>34274</v>
      </c>
      <c r="J133">
        <v>2.532</v>
      </c>
      <c r="K133" s="474" t="str">
        <f t="shared" si="1"/>
        <v>true</v>
      </c>
    </row>
    <row r="134" spans="2:11">
      <c r="B134" s="52">
        <v>34275</v>
      </c>
      <c r="C134">
        <v>4.6379000000000001</v>
      </c>
      <c r="D134" s="52">
        <v>34275</v>
      </c>
      <c r="E134">
        <v>2.5246</v>
      </c>
      <c r="G134" s="52">
        <v>34275</v>
      </c>
      <c r="H134">
        <v>4.6379000000000001</v>
      </c>
      <c r="I134" s="52">
        <v>34275</v>
      </c>
      <c r="J134">
        <v>2.5246</v>
      </c>
      <c r="K134" s="474" t="str">
        <f t="shared" ref="K134:K197" si="2">IF(G134=I134,"true","false")</f>
        <v>true</v>
      </c>
    </row>
    <row r="135" spans="2:11">
      <c r="B135" s="52">
        <v>34276</v>
      </c>
      <c r="C135">
        <v>4.7618</v>
      </c>
      <c r="D135" s="52">
        <v>34276</v>
      </c>
      <c r="E135">
        <v>2.5470000000000002</v>
      </c>
      <c r="G135" s="52">
        <v>34276</v>
      </c>
      <c r="H135">
        <v>4.7618</v>
      </c>
      <c r="I135" s="52">
        <v>34276</v>
      </c>
      <c r="J135">
        <v>2.5470000000000002</v>
      </c>
      <c r="K135" s="474" t="str">
        <f t="shared" si="2"/>
        <v>true</v>
      </c>
    </row>
    <row r="136" spans="2:11">
      <c r="B136" s="52">
        <v>34277</v>
      </c>
      <c r="C136">
        <v>4.9318999999999997</v>
      </c>
      <c r="D136" s="52">
        <v>34277</v>
      </c>
      <c r="E136">
        <v>2.5815000000000001</v>
      </c>
      <c r="G136" s="52">
        <v>34277</v>
      </c>
      <c r="H136">
        <v>4.9318999999999997</v>
      </c>
      <c r="I136" s="52">
        <v>34277</v>
      </c>
      <c r="J136">
        <v>2.5815000000000001</v>
      </c>
      <c r="K136" s="474" t="str">
        <f t="shared" si="2"/>
        <v>true</v>
      </c>
    </row>
    <row r="137" spans="2:11">
      <c r="B137" s="52">
        <v>34278</v>
      </c>
      <c r="C137">
        <v>4.9286000000000003</v>
      </c>
      <c r="D137" s="52">
        <v>34278</v>
      </c>
      <c r="E137">
        <v>2.5442999999999998</v>
      </c>
      <c r="G137" s="52">
        <v>34278</v>
      </c>
      <c r="H137">
        <v>4.9286000000000003</v>
      </c>
      <c r="I137" s="52">
        <v>34278</v>
      </c>
      <c r="J137">
        <v>2.5442999999999998</v>
      </c>
      <c r="K137" s="474" t="str">
        <f t="shared" si="2"/>
        <v>true</v>
      </c>
    </row>
    <row r="138" spans="2:11">
      <c r="B138" s="52">
        <v>34281</v>
      </c>
      <c r="C138">
        <v>4.8738999999999999</v>
      </c>
      <c r="D138" s="52">
        <v>34281</v>
      </c>
      <c r="E138">
        <v>2.5240999999999998</v>
      </c>
      <c r="G138" s="52">
        <v>34281</v>
      </c>
      <c r="H138">
        <v>4.8738999999999999</v>
      </c>
      <c r="I138" s="52">
        <v>34281</v>
      </c>
      <c r="J138">
        <v>2.5240999999999998</v>
      </c>
      <c r="K138" s="474" t="str">
        <f t="shared" si="2"/>
        <v>true</v>
      </c>
    </row>
    <row r="139" spans="2:11">
      <c r="B139" s="52">
        <v>34282</v>
      </c>
      <c r="C139">
        <v>4.9180999999999999</v>
      </c>
      <c r="D139" s="52">
        <v>34282</v>
      </c>
      <c r="E139">
        <v>2.5384000000000002</v>
      </c>
      <c r="G139" s="52">
        <v>34282</v>
      </c>
      <c r="H139">
        <v>4.9180999999999999</v>
      </c>
      <c r="I139" s="52">
        <v>34282</v>
      </c>
      <c r="J139">
        <v>2.5384000000000002</v>
      </c>
      <c r="K139" s="474" t="str">
        <f t="shared" si="2"/>
        <v>true</v>
      </c>
    </row>
    <row r="140" spans="2:11">
      <c r="B140" s="52">
        <v>34283</v>
      </c>
      <c r="C140">
        <v>5.0298999999999996</v>
      </c>
      <c r="D140" s="52">
        <v>34283</v>
      </c>
      <c r="E140">
        <v>2.5144000000000002</v>
      </c>
      <c r="G140" s="52">
        <v>34283</v>
      </c>
      <c r="H140">
        <v>5.0298999999999996</v>
      </c>
      <c r="I140" s="52">
        <v>34283</v>
      </c>
      <c r="J140">
        <v>2.5144000000000002</v>
      </c>
      <c r="K140" s="474" t="str">
        <f t="shared" si="2"/>
        <v>true</v>
      </c>
    </row>
    <row r="141" spans="2:11">
      <c r="B141" s="52">
        <v>34284</v>
      </c>
      <c r="C141">
        <v>5.0682999999999998</v>
      </c>
      <c r="D141" s="52">
        <v>34284</v>
      </c>
      <c r="E141">
        <v>2.5150999999999999</v>
      </c>
      <c r="G141" s="52">
        <v>34284</v>
      </c>
      <c r="H141">
        <v>5.0682999999999998</v>
      </c>
      <c r="I141" s="52">
        <v>34284</v>
      </c>
      <c r="J141">
        <v>2.5150999999999999</v>
      </c>
      <c r="K141" s="474" t="str">
        <f t="shared" si="2"/>
        <v>true</v>
      </c>
    </row>
    <row r="142" spans="2:11">
      <c r="B142" s="52">
        <v>34285</v>
      </c>
      <c r="C142">
        <v>4.9237000000000002</v>
      </c>
      <c r="D142" s="52">
        <v>34285</v>
      </c>
      <c r="E142">
        <v>2.5000999999999998</v>
      </c>
      <c r="G142" s="52">
        <v>34285</v>
      </c>
      <c r="H142">
        <v>4.9237000000000002</v>
      </c>
      <c r="I142" s="52">
        <v>34285</v>
      </c>
      <c r="J142">
        <v>2.5000999999999998</v>
      </c>
      <c r="K142" s="474" t="str">
        <f t="shared" si="2"/>
        <v>true</v>
      </c>
    </row>
    <row r="143" spans="2:11">
      <c r="B143" s="52">
        <v>34288</v>
      </c>
      <c r="C143">
        <v>4.9790999999999999</v>
      </c>
      <c r="D143" s="52">
        <v>34288</v>
      </c>
      <c r="E143">
        <v>2.5785999999999998</v>
      </c>
      <c r="G143" s="52">
        <v>34288</v>
      </c>
      <c r="H143">
        <v>4.9790999999999999</v>
      </c>
      <c r="I143" s="52">
        <v>34288</v>
      </c>
      <c r="J143">
        <v>2.5785999999999998</v>
      </c>
      <c r="K143" s="474" t="str">
        <f t="shared" si="2"/>
        <v>true</v>
      </c>
    </row>
    <row r="144" spans="2:11">
      <c r="B144" s="52">
        <v>34289</v>
      </c>
      <c r="C144">
        <v>4.8921999999999999</v>
      </c>
      <c r="D144" s="52">
        <v>34289</v>
      </c>
      <c r="E144">
        <v>2.4847000000000001</v>
      </c>
      <c r="G144" s="52">
        <v>34289</v>
      </c>
      <c r="H144">
        <v>4.8921999999999999</v>
      </c>
      <c r="I144" s="52">
        <v>34289</v>
      </c>
      <c r="J144">
        <v>2.4847000000000001</v>
      </c>
      <c r="K144" s="474" t="str">
        <f t="shared" si="2"/>
        <v>true</v>
      </c>
    </row>
    <row r="145" spans="2:11">
      <c r="B145" s="52">
        <v>34290</v>
      </c>
      <c r="C145">
        <v>4.9222000000000001</v>
      </c>
      <c r="D145" s="52">
        <v>34290</v>
      </c>
      <c r="E145">
        <v>2.4889999999999999</v>
      </c>
      <c r="G145" s="52">
        <v>34290</v>
      </c>
      <c r="H145">
        <v>4.9222000000000001</v>
      </c>
      <c r="I145" s="52">
        <v>34290</v>
      </c>
      <c r="J145">
        <v>2.4889999999999999</v>
      </c>
      <c r="K145" s="474" t="str">
        <f t="shared" si="2"/>
        <v>true</v>
      </c>
    </row>
    <row r="146" spans="2:11">
      <c r="B146" s="52">
        <v>34291</v>
      </c>
      <c r="C146">
        <v>4.9193999999999996</v>
      </c>
      <c r="D146" s="52">
        <v>34291</v>
      </c>
      <c r="E146">
        <v>2.5019</v>
      </c>
      <c r="G146" s="52">
        <v>34291</v>
      </c>
      <c r="H146">
        <v>4.9193999999999996</v>
      </c>
      <c r="I146" s="52">
        <v>34291</v>
      </c>
      <c r="J146">
        <v>2.5019</v>
      </c>
      <c r="K146" s="474" t="str">
        <f t="shared" si="2"/>
        <v>true</v>
      </c>
    </row>
    <row r="147" spans="2:11">
      <c r="B147" s="52">
        <v>34292</v>
      </c>
      <c r="C147">
        <v>4.9526000000000003</v>
      </c>
      <c r="D147" s="52">
        <v>34292</v>
      </c>
      <c r="E147">
        <v>2.496</v>
      </c>
      <c r="G147" s="52">
        <v>34292</v>
      </c>
      <c r="H147">
        <v>4.9526000000000003</v>
      </c>
      <c r="I147" s="52">
        <v>34292</v>
      </c>
      <c r="J147">
        <v>2.496</v>
      </c>
      <c r="K147" s="474" t="str">
        <f t="shared" si="2"/>
        <v>true</v>
      </c>
    </row>
    <row r="148" spans="2:11">
      <c r="B148" s="52">
        <v>34295</v>
      </c>
      <c r="C148">
        <v>4.9452999999999996</v>
      </c>
      <c r="D148" s="52">
        <v>34295</v>
      </c>
      <c r="E148">
        <v>2.5122</v>
      </c>
      <c r="G148" s="52">
        <v>34295</v>
      </c>
      <c r="H148">
        <v>4.9452999999999996</v>
      </c>
      <c r="I148" s="52">
        <v>34295</v>
      </c>
      <c r="J148">
        <v>2.5122</v>
      </c>
      <c r="K148" s="474" t="str">
        <f t="shared" si="2"/>
        <v>true</v>
      </c>
    </row>
    <row r="149" spans="2:11">
      <c r="B149" s="52">
        <v>34296</v>
      </c>
      <c r="C149">
        <v>4.7454999999999998</v>
      </c>
      <c r="D149" s="52">
        <v>34296</v>
      </c>
      <c r="E149">
        <v>2.5097</v>
      </c>
      <c r="G149" s="52">
        <v>34296</v>
      </c>
      <c r="H149">
        <v>4.7454999999999998</v>
      </c>
      <c r="I149" s="52">
        <v>34296</v>
      </c>
      <c r="J149">
        <v>2.5097</v>
      </c>
      <c r="K149" s="474" t="str">
        <f t="shared" si="2"/>
        <v>true</v>
      </c>
    </row>
    <row r="150" spans="2:11">
      <c r="B150" s="52">
        <v>34297</v>
      </c>
      <c r="C150">
        <v>4.8986000000000001</v>
      </c>
      <c r="D150" s="52">
        <v>34297</v>
      </c>
      <c r="E150">
        <v>2.5034999999999998</v>
      </c>
      <c r="G150" s="52">
        <v>34297</v>
      </c>
      <c r="H150">
        <v>4.8986000000000001</v>
      </c>
      <c r="I150" s="52">
        <v>34297</v>
      </c>
      <c r="J150">
        <v>2.5034999999999998</v>
      </c>
      <c r="K150" s="474" t="str">
        <f t="shared" si="2"/>
        <v>true</v>
      </c>
    </row>
    <row r="151" spans="2:11">
      <c r="B151" s="52">
        <v>34299</v>
      </c>
      <c r="C151">
        <v>4.8844000000000003</v>
      </c>
      <c r="D151" s="52">
        <v>34299</v>
      </c>
      <c r="E151">
        <v>2.5082</v>
      </c>
      <c r="G151" s="52">
        <v>34299</v>
      </c>
      <c r="H151">
        <v>4.8844000000000003</v>
      </c>
      <c r="I151" s="52">
        <v>34299</v>
      </c>
      <c r="J151">
        <v>2.5082</v>
      </c>
      <c r="K151" s="474" t="str">
        <f t="shared" si="2"/>
        <v>true</v>
      </c>
    </row>
    <row r="152" spans="2:11">
      <c r="B152" s="52">
        <v>34302</v>
      </c>
      <c r="C152">
        <v>4.9153000000000002</v>
      </c>
      <c r="D152" s="52">
        <v>34302</v>
      </c>
      <c r="E152">
        <v>2.5124</v>
      </c>
      <c r="G152" s="52">
        <v>34302</v>
      </c>
      <c r="H152">
        <v>4.9153000000000002</v>
      </c>
      <c r="I152" s="52">
        <v>34302</v>
      </c>
      <c r="J152">
        <v>2.5124</v>
      </c>
      <c r="K152" s="474" t="str">
        <f t="shared" si="2"/>
        <v>true</v>
      </c>
    </row>
    <row r="153" spans="2:11">
      <c r="B153" s="52">
        <v>34303</v>
      </c>
      <c r="C153">
        <v>5.0209999999999999</v>
      </c>
      <c r="D153" s="52">
        <v>34303</v>
      </c>
      <c r="E153">
        <v>2.5074999999999998</v>
      </c>
      <c r="G153" s="52">
        <v>34303</v>
      </c>
      <c r="H153">
        <v>5.0209999999999999</v>
      </c>
      <c r="I153" s="52">
        <v>34303</v>
      </c>
      <c r="J153">
        <v>2.5074999999999998</v>
      </c>
      <c r="K153" s="474" t="str">
        <f t="shared" si="2"/>
        <v>true</v>
      </c>
    </row>
    <row r="154" spans="2:11">
      <c r="B154" s="52">
        <v>34304</v>
      </c>
      <c r="C154">
        <v>4.9711999999999996</v>
      </c>
      <c r="D154" s="52">
        <v>34304</v>
      </c>
      <c r="E154">
        <v>2.4914999999999998</v>
      </c>
      <c r="G154" s="52">
        <v>34304</v>
      </c>
      <c r="H154">
        <v>4.9711999999999996</v>
      </c>
      <c r="I154" s="52">
        <v>34304</v>
      </c>
      <c r="J154">
        <v>2.4914999999999998</v>
      </c>
      <c r="K154" s="474" t="str">
        <f t="shared" si="2"/>
        <v>true</v>
      </c>
    </row>
    <row r="155" spans="2:11">
      <c r="B155" s="52">
        <v>34305</v>
      </c>
      <c r="C155">
        <v>4.9390999999999998</v>
      </c>
      <c r="D155" s="52">
        <v>34305</v>
      </c>
      <c r="E155">
        <v>2.4902000000000002</v>
      </c>
      <c r="G155" s="52">
        <v>34305</v>
      </c>
      <c r="H155">
        <v>4.9390999999999998</v>
      </c>
      <c r="I155" s="52">
        <v>34305</v>
      </c>
      <c r="J155">
        <v>2.4902000000000002</v>
      </c>
      <c r="K155" s="474" t="str">
        <f t="shared" si="2"/>
        <v>true</v>
      </c>
    </row>
    <row r="156" spans="2:11">
      <c r="B156" s="52">
        <v>34306</v>
      </c>
      <c r="C156">
        <v>4.9550000000000001</v>
      </c>
      <c r="D156" s="52">
        <v>34306</v>
      </c>
      <c r="E156">
        <v>2.4889000000000001</v>
      </c>
      <c r="G156" s="52">
        <v>34306</v>
      </c>
      <c r="H156">
        <v>4.9550000000000001</v>
      </c>
      <c r="I156" s="52">
        <v>34306</v>
      </c>
      <c r="J156">
        <v>2.4889000000000001</v>
      </c>
      <c r="K156" s="474" t="str">
        <f t="shared" si="2"/>
        <v>true</v>
      </c>
    </row>
    <row r="157" spans="2:11">
      <c r="B157" s="52">
        <v>34309</v>
      </c>
      <c r="C157">
        <v>4.9131</v>
      </c>
      <c r="D157" s="52">
        <v>34309</v>
      </c>
      <c r="E157">
        <v>2.4830000000000001</v>
      </c>
      <c r="G157" s="52">
        <v>34309</v>
      </c>
      <c r="H157">
        <v>4.9131</v>
      </c>
      <c r="I157" s="52">
        <v>34309</v>
      </c>
      <c r="J157">
        <v>2.4830000000000001</v>
      </c>
      <c r="K157" s="474" t="str">
        <f t="shared" si="2"/>
        <v>true</v>
      </c>
    </row>
    <row r="158" spans="2:11">
      <c r="B158" s="52">
        <v>34310</v>
      </c>
      <c r="C158">
        <v>4.8761999999999999</v>
      </c>
      <c r="D158" s="52">
        <v>34310</v>
      </c>
      <c r="E158">
        <v>2.4771999999999998</v>
      </c>
      <c r="G158" s="52">
        <v>34310</v>
      </c>
      <c r="H158">
        <v>4.8761999999999999</v>
      </c>
      <c r="I158" s="52">
        <v>34310</v>
      </c>
      <c r="J158">
        <v>2.4771999999999998</v>
      </c>
      <c r="K158" s="474" t="str">
        <f t="shared" si="2"/>
        <v>true</v>
      </c>
    </row>
    <row r="159" spans="2:11">
      <c r="B159" s="52">
        <v>34311</v>
      </c>
      <c r="C159">
        <v>4.9058999999999999</v>
      </c>
      <c r="D159" s="52">
        <v>34311</v>
      </c>
      <c r="E159">
        <v>2.4668000000000001</v>
      </c>
      <c r="G159" s="52">
        <v>34311</v>
      </c>
      <c r="H159">
        <v>4.9058999999999999</v>
      </c>
      <c r="I159" s="52">
        <v>34311</v>
      </c>
      <c r="J159">
        <v>2.4668000000000001</v>
      </c>
      <c r="K159" s="474" t="str">
        <f t="shared" si="2"/>
        <v>true</v>
      </c>
    </row>
    <row r="160" spans="2:11">
      <c r="B160" s="52">
        <v>34312</v>
      </c>
      <c r="C160">
        <v>4.9396000000000004</v>
      </c>
      <c r="D160" s="52">
        <v>34312</v>
      </c>
      <c r="E160">
        <v>2.4699</v>
      </c>
      <c r="G160" s="52">
        <v>34312</v>
      </c>
      <c r="H160">
        <v>4.9396000000000004</v>
      </c>
      <c r="I160" s="52">
        <v>34312</v>
      </c>
      <c r="J160">
        <v>2.4699</v>
      </c>
      <c r="K160" s="474" t="str">
        <f t="shared" si="2"/>
        <v>true</v>
      </c>
    </row>
    <row r="161" spans="2:11">
      <c r="B161" s="52">
        <v>34313</v>
      </c>
      <c r="C161">
        <v>4.9437999999999995</v>
      </c>
      <c r="D161" s="52">
        <v>34313</v>
      </c>
      <c r="E161">
        <v>2.4628000000000001</v>
      </c>
      <c r="G161" s="52">
        <v>34313</v>
      </c>
      <c r="H161">
        <v>4.9437999999999995</v>
      </c>
      <c r="I161" s="52">
        <v>34313</v>
      </c>
      <c r="J161">
        <v>2.4628000000000001</v>
      </c>
      <c r="K161" s="474" t="str">
        <f t="shared" si="2"/>
        <v>true</v>
      </c>
    </row>
    <row r="162" spans="2:11">
      <c r="B162" s="52">
        <v>34316</v>
      </c>
      <c r="C162">
        <v>4.9324000000000003</v>
      </c>
      <c r="D162" s="52">
        <v>34316</v>
      </c>
      <c r="E162">
        <v>2.4472</v>
      </c>
      <c r="G162" s="52">
        <v>34316</v>
      </c>
      <c r="H162">
        <v>4.9324000000000003</v>
      </c>
      <c r="I162" s="52">
        <v>34316</v>
      </c>
      <c r="J162">
        <v>2.4472</v>
      </c>
      <c r="K162" s="474" t="str">
        <f t="shared" si="2"/>
        <v>true</v>
      </c>
    </row>
    <row r="163" spans="2:11">
      <c r="B163" s="52">
        <v>34317</v>
      </c>
      <c r="C163">
        <v>4.9627999999999997</v>
      </c>
      <c r="D163" s="52">
        <v>34317</v>
      </c>
      <c r="E163">
        <v>2.5516999999999999</v>
      </c>
      <c r="G163" s="52">
        <v>34317</v>
      </c>
      <c r="H163">
        <v>4.9627999999999997</v>
      </c>
      <c r="I163" s="52">
        <v>34317</v>
      </c>
      <c r="J163">
        <v>2.5516999999999999</v>
      </c>
      <c r="K163" s="474" t="str">
        <f t="shared" si="2"/>
        <v>true</v>
      </c>
    </row>
    <row r="164" spans="2:11">
      <c r="B164" s="52">
        <v>34318</v>
      </c>
      <c r="C164">
        <v>4.9481999999999999</v>
      </c>
      <c r="D164" s="52">
        <v>34318</v>
      </c>
      <c r="E164">
        <v>2.4891999999999999</v>
      </c>
      <c r="G164" s="52">
        <v>34318</v>
      </c>
      <c r="H164">
        <v>4.9481999999999999</v>
      </c>
      <c r="I164" s="52">
        <v>34318</v>
      </c>
      <c r="J164">
        <v>2.4891999999999999</v>
      </c>
      <c r="K164" s="474" t="str">
        <f t="shared" si="2"/>
        <v>true</v>
      </c>
    </row>
    <row r="165" spans="2:11">
      <c r="B165" s="52">
        <v>34319</v>
      </c>
      <c r="C165">
        <v>4.9152000000000005</v>
      </c>
      <c r="D165" s="52">
        <v>34319</v>
      </c>
      <c r="E165">
        <v>2.4872000000000001</v>
      </c>
      <c r="G165" s="52">
        <v>34319</v>
      </c>
      <c r="H165">
        <v>4.9152000000000005</v>
      </c>
      <c r="I165" s="52">
        <v>34319</v>
      </c>
      <c r="J165">
        <v>2.4872000000000001</v>
      </c>
      <c r="K165" s="474" t="str">
        <f t="shared" si="2"/>
        <v>true</v>
      </c>
    </row>
    <row r="166" spans="2:11">
      <c r="B166" s="52">
        <v>34320</v>
      </c>
      <c r="C166">
        <v>4.8807999999999998</v>
      </c>
      <c r="D166" s="52">
        <v>34320</v>
      </c>
      <c r="E166">
        <v>2.4670000000000001</v>
      </c>
      <c r="G166" s="52">
        <v>34320</v>
      </c>
      <c r="H166">
        <v>4.8807999999999998</v>
      </c>
      <c r="I166" s="52">
        <v>34320</v>
      </c>
      <c r="J166">
        <v>2.4670000000000001</v>
      </c>
      <c r="K166" s="474" t="str">
        <f t="shared" si="2"/>
        <v>true</v>
      </c>
    </row>
    <row r="167" spans="2:11">
      <c r="B167" s="52">
        <v>34323</v>
      </c>
      <c r="C167">
        <v>4.8768000000000002</v>
      </c>
      <c r="D167" s="52">
        <v>34323</v>
      </c>
      <c r="E167">
        <v>2.4645999999999999</v>
      </c>
      <c r="G167" s="52">
        <v>34323</v>
      </c>
      <c r="H167">
        <v>4.8768000000000002</v>
      </c>
      <c r="I167" s="52">
        <v>34323</v>
      </c>
      <c r="J167">
        <v>2.4645999999999999</v>
      </c>
      <c r="K167" s="474" t="str">
        <f t="shared" si="2"/>
        <v>true</v>
      </c>
    </row>
    <row r="168" spans="2:11">
      <c r="B168" s="52">
        <v>34324</v>
      </c>
      <c r="C168">
        <v>4.8710000000000004</v>
      </c>
      <c r="D168" s="52">
        <v>34324</v>
      </c>
      <c r="E168">
        <v>2.4712000000000001</v>
      </c>
      <c r="G168" s="52">
        <v>34324</v>
      </c>
      <c r="H168">
        <v>4.8710000000000004</v>
      </c>
      <c r="I168" s="52">
        <v>34324</v>
      </c>
      <c r="J168">
        <v>2.4712000000000001</v>
      </c>
      <c r="K168" s="474" t="str">
        <f t="shared" si="2"/>
        <v>true</v>
      </c>
    </row>
    <row r="169" spans="2:11">
      <c r="B169" s="52">
        <v>34325</v>
      </c>
      <c r="C169">
        <v>4.8360000000000003</v>
      </c>
      <c r="D169" s="52">
        <v>34325</v>
      </c>
      <c r="E169">
        <v>2.46</v>
      </c>
      <c r="G169" s="52">
        <v>34325</v>
      </c>
      <c r="H169">
        <v>4.8360000000000003</v>
      </c>
      <c r="I169" s="52">
        <v>34325</v>
      </c>
      <c r="J169">
        <v>2.46</v>
      </c>
      <c r="K169" s="474" t="str">
        <f t="shared" si="2"/>
        <v>true</v>
      </c>
    </row>
    <row r="170" spans="2:11">
      <c r="B170" s="52">
        <v>34326</v>
      </c>
      <c r="C170">
        <v>4.8472</v>
      </c>
      <c r="D170" s="52">
        <v>34326</v>
      </c>
      <c r="E170">
        <v>2.4630000000000001</v>
      </c>
      <c r="G170" s="52">
        <v>34326</v>
      </c>
      <c r="H170">
        <v>4.8472</v>
      </c>
      <c r="I170" s="52">
        <v>34326</v>
      </c>
      <c r="J170">
        <v>2.4630000000000001</v>
      </c>
      <c r="K170" s="474" t="str">
        <f t="shared" si="2"/>
        <v>true</v>
      </c>
    </row>
    <row r="171" spans="2:11">
      <c r="B171" s="52">
        <v>34330</v>
      </c>
      <c r="C171">
        <v>4.8224</v>
      </c>
      <c r="D171" s="52">
        <v>34330</v>
      </c>
      <c r="E171">
        <v>2.448</v>
      </c>
      <c r="G171" s="52">
        <v>34330</v>
      </c>
      <c r="H171">
        <v>4.8224</v>
      </c>
      <c r="I171" s="52">
        <v>34330</v>
      </c>
      <c r="J171">
        <v>2.448</v>
      </c>
      <c r="K171" s="474" t="str">
        <f t="shared" si="2"/>
        <v>true</v>
      </c>
    </row>
    <row r="172" spans="2:11">
      <c r="B172" s="52">
        <v>34331</v>
      </c>
      <c r="C172">
        <v>4.8003</v>
      </c>
      <c r="D172" s="52">
        <v>34331</v>
      </c>
      <c r="E172">
        <v>2.4474</v>
      </c>
      <c r="G172" s="52">
        <v>34331</v>
      </c>
      <c r="H172">
        <v>4.8003</v>
      </c>
      <c r="I172" s="52">
        <v>34331</v>
      </c>
      <c r="J172">
        <v>2.4474</v>
      </c>
      <c r="K172" s="474" t="str">
        <f t="shared" si="2"/>
        <v>true</v>
      </c>
    </row>
    <row r="173" spans="2:11">
      <c r="B173" s="52">
        <v>34332</v>
      </c>
      <c r="C173">
        <v>4.7206999999999999</v>
      </c>
      <c r="D173" s="52">
        <v>34332</v>
      </c>
      <c r="E173">
        <v>2.4470999999999998</v>
      </c>
      <c r="G173" s="52">
        <v>34332</v>
      </c>
      <c r="H173">
        <v>4.7206999999999999</v>
      </c>
      <c r="I173" s="52">
        <v>34332</v>
      </c>
      <c r="J173">
        <v>2.4470999999999998</v>
      </c>
      <c r="K173" s="474" t="str">
        <f t="shared" si="2"/>
        <v>true</v>
      </c>
    </row>
    <row r="174" spans="2:11">
      <c r="B174" s="52">
        <v>34333</v>
      </c>
      <c r="C174">
        <v>4.8291000000000004</v>
      </c>
      <c r="D174" s="52">
        <v>34333</v>
      </c>
      <c r="E174">
        <v>2.4590000000000001</v>
      </c>
      <c r="G174" s="52">
        <v>34333</v>
      </c>
      <c r="H174">
        <v>4.8291000000000004</v>
      </c>
      <c r="I174" s="52">
        <v>34333</v>
      </c>
      <c r="J174">
        <v>2.4590000000000001</v>
      </c>
      <c r="K174" s="474" t="str">
        <f t="shared" si="2"/>
        <v>true</v>
      </c>
    </row>
    <row r="175" spans="2:11">
      <c r="B175" s="52">
        <v>34334</v>
      </c>
      <c r="C175">
        <v>4.8472</v>
      </c>
      <c r="D175" s="52">
        <v>34334</v>
      </c>
      <c r="E175">
        <v>2.4733000000000001</v>
      </c>
      <c r="G175" s="52">
        <v>34334</v>
      </c>
      <c r="H175">
        <v>4.8472</v>
      </c>
      <c r="I175" s="52">
        <v>34334</v>
      </c>
      <c r="J175">
        <v>2.4733000000000001</v>
      </c>
      <c r="K175" s="474" t="str">
        <f t="shared" si="2"/>
        <v>true</v>
      </c>
    </row>
    <row r="176" spans="2:11">
      <c r="B176" s="52">
        <v>34337</v>
      </c>
      <c r="C176">
        <v>4.8949999999999996</v>
      </c>
      <c r="D176" s="52">
        <v>34337</v>
      </c>
      <c r="E176">
        <v>2.4838</v>
      </c>
      <c r="G176" s="52">
        <v>34337</v>
      </c>
      <c r="H176">
        <v>4.8949999999999996</v>
      </c>
      <c r="I176" s="52">
        <v>34337</v>
      </c>
      <c r="J176">
        <v>2.4838</v>
      </c>
      <c r="K176" s="474" t="str">
        <f t="shared" si="2"/>
        <v>true</v>
      </c>
    </row>
    <row r="177" spans="2:11">
      <c r="B177" s="52">
        <v>34338</v>
      </c>
      <c r="C177">
        <v>4.9050000000000002</v>
      </c>
      <c r="D177" s="52">
        <v>34338</v>
      </c>
      <c r="E177">
        <v>2.4584999999999999</v>
      </c>
      <c r="G177" s="52">
        <v>34338</v>
      </c>
      <c r="H177">
        <v>4.9050000000000002</v>
      </c>
      <c r="I177" s="52">
        <v>34338</v>
      </c>
      <c r="J177">
        <v>2.4584999999999999</v>
      </c>
      <c r="K177" s="474" t="str">
        <f t="shared" si="2"/>
        <v>true</v>
      </c>
    </row>
    <row r="178" spans="2:11">
      <c r="B178" s="52">
        <v>34339</v>
      </c>
      <c r="C178">
        <v>4.9611999999999998</v>
      </c>
      <c r="D178" s="52">
        <v>34339</v>
      </c>
      <c r="E178">
        <v>2.4464999999999999</v>
      </c>
      <c r="G178" s="52">
        <v>34339</v>
      </c>
      <c r="H178">
        <v>4.9611999999999998</v>
      </c>
      <c r="I178" s="52">
        <v>34339</v>
      </c>
      <c r="J178">
        <v>2.4464999999999999</v>
      </c>
      <c r="K178" s="474" t="str">
        <f t="shared" si="2"/>
        <v>true</v>
      </c>
    </row>
    <row r="179" spans="2:11">
      <c r="B179" s="52">
        <v>34340</v>
      </c>
      <c r="C179">
        <v>5.0247000000000002</v>
      </c>
      <c r="D179" s="52">
        <v>34340</v>
      </c>
      <c r="E179">
        <v>2.4432999999999998</v>
      </c>
      <c r="G179" s="52">
        <v>34340</v>
      </c>
      <c r="H179">
        <v>5.0247000000000002</v>
      </c>
      <c r="I179" s="52">
        <v>34340</v>
      </c>
      <c r="J179">
        <v>2.4432999999999998</v>
      </c>
      <c r="K179" s="474" t="str">
        <f t="shared" si="2"/>
        <v>true</v>
      </c>
    </row>
    <row r="180" spans="2:11">
      <c r="B180" s="52">
        <v>34341</v>
      </c>
      <c r="C180">
        <v>4.9846000000000004</v>
      </c>
      <c r="D180" s="52">
        <v>34341</v>
      </c>
      <c r="E180">
        <v>2.4325000000000001</v>
      </c>
      <c r="G180" s="52">
        <v>34341</v>
      </c>
      <c r="H180">
        <v>4.9846000000000004</v>
      </c>
      <c r="I180" s="52">
        <v>34341</v>
      </c>
      <c r="J180">
        <v>2.4325000000000001</v>
      </c>
      <c r="K180" s="474" t="str">
        <f t="shared" si="2"/>
        <v>true</v>
      </c>
    </row>
    <row r="181" spans="2:11">
      <c r="B181" s="52">
        <v>34344</v>
      </c>
      <c r="C181">
        <v>4.9568000000000003</v>
      </c>
      <c r="D181" s="52">
        <v>34344</v>
      </c>
      <c r="E181">
        <v>2.4043000000000001</v>
      </c>
      <c r="G181" s="52">
        <v>34344</v>
      </c>
      <c r="H181">
        <v>4.9568000000000003</v>
      </c>
      <c r="I181" s="52">
        <v>34344</v>
      </c>
      <c r="J181">
        <v>2.4043000000000001</v>
      </c>
      <c r="K181" s="474" t="str">
        <f t="shared" si="2"/>
        <v>true</v>
      </c>
    </row>
    <row r="182" spans="2:11">
      <c r="B182" s="52">
        <v>34345</v>
      </c>
      <c r="C182">
        <v>5.0023</v>
      </c>
      <c r="D182" s="52">
        <v>34345</v>
      </c>
      <c r="E182">
        <v>2.4138000000000002</v>
      </c>
      <c r="G182" s="52">
        <v>34345</v>
      </c>
      <c r="H182">
        <v>5.0023</v>
      </c>
      <c r="I182" s="52">
        <v>34345</v>
      </c>
      <c r="J182">
        <v>2.4138000000000002</v>
      </c>
      <c r="K182" s="474" t="str">
        <f t="shared" si="2"/>
        <v>true</v>
      </c>
    </row>
    <row r="183" spans="2:11">
      <c r="B183" s="52">
        <v>34346</v>
      </c>
      <c r="C183">
        <v>4.9935</v>
      </c>
      <c r="D183" s="52">
        <v>34346</v>
      </c>
      <c r="E183">
        <v>2.4148000000000001</v>
      </c>
      <c r="G183" s="52">
        <v>34346</v>
      </c>
      <c r="H183">
        <v>4.9935</v>
      </c>
      <c r="I183" s="52">
        <v>34346</v>
      </c>
      <c r="J183">
        <v>2.4148000000000001</v>
      </c>
      <c r="K183" s="474" t="str">
        <f t="shared" si="2"/>
        <v>true</v>
      </c>
    </row>
    <row r="184" spans="2:11">
      <c r="B184" s="52">
        <v>34347</v>
      </c>
      <c r="C184">
        <v>5.0321999999999996</v>
      </c>
      <c r="D184" s="52">
        <v>34347</v>
      </c>
      <c r="E184">
        <v>2.4186999999999999</v>
      </c>
      <c r="G184" s="52">
        <v>34347</v>
      </c>
      <c r="H184">
        <v>5.0321999999999996</v>
      </c>
      <c r="I184" s="52">
        <v>34347</v>
      </c>
      <c r="J184">
        <v>2.4186999999999999</v>
      </c>
      <c r="K184" s="474" t="str">
        <f t="shared" si="2"/>
        <v>true</v>
      </c>
    </row>
    <row r="185" spans="2:11">
      <c r="B185" s="52">
        <v>34348</v>
      </c>
      <c r="C185">
        <v>5.0204000000000004</v>
      </c>
      <c r="D185" s="52">
        <v>34348</v>
      </c>
      <c r="E185">
        <v>2.4131999999999998</v>
      </c>
      <c r="G185" s="52">
        <v>34348</v>
      </c>
      <c r="H185">
        <v>5.0204000000000004</v>
      </c>
      <c r="I185" s="52">
        <v>34348</v>
      </c>
      <c r="J185">
        <v>2.4131999999999998</v>
      </c>
      <c r="K185" s="474" t="str">
        <f t="shared" si="2"/>
        <v>true</v>
      </c>
    </row>
    <row r="186" spans="2:11">
      <c r="B186" s="52">
        <v>34351</v>
      </c>
      <c r="C186">
        <v>5.0472999999999999</v>
      </c>
      <c r="D186" s="52">
        <v>34351</v>
      </c>
      <c r="E186">
        <v>2.4024999999999999</v>
      </c>
      <c r="G186" s="52">
        <v>34351</v>
      </c>
      <c r="H186">
        <v>5.0472999999999999</v>
      </c>
      <c r="I186" s="52">
        <v>34351</v>
      </c>
      <c r="J186">
        <v>2.4024999999999999</v>
      </c>
      <c r="K186" s="474" t="str">
        <f t="shared" si="2"/>
        <v>true</v>
      </c>
    </row>
    <row r="187" spans="2:11">
      <c r="B187" s="52">
        <v>34352</v>
      </c>
      <c r="C187">
        <v>5.0384000000000002</v>
      </c>
      <c r="D187" s="52">
        <v>34352</v>
      </c>
      <c r="E187">
        <v>2.4024999999999999</v>
      </c>
      <c r="G187" s="52">
        <v>34352</v>
      </c>
      <c r="H187">
        <v>5.0384000000000002</v>
      </c>
      <c r="I187" s="52">
        <v>34352</v>
      </c>
      <c r="J187">
        <v>2.4024999999999999</v>
      </c>
      <c r="K187" s="474" t="str">
        <f t="shared" si="2"/>
        <v>true</v>
      </c>
    </row>
    <row r="188" spans="2:11">
      <c r="B188" s="52">
        <v>34353</v>
      </c>
      <c r="C188">
        <v>5.0503</v>
      </c>
      <c r="D188" s="52">
        <v>34353</v>
      </c>
      <c r="E188">
        <v>2.3936999999999999</v>
      </c>
      <c r="G188" s="52">
        <v>34353</v>
      </c>
      <c r="H188">
        <v>5.0503</v>
      </c>
      <c r="I188" s="52">
        <v>34353</v>
      </c>
      <c r="J188">
        <v>2.3936999999999999</v>
      </c>
      <c r="K188" s="474" t="str">
        <f t="shared" si="2"/>
        <v>true</v>
      </c>
    </row>
    <row r="189" spans="2:11">
      <c r="B189" s="52">
        <v>34354</v>
      </c>
      <c r="C189">
        <v>5.0427</v>
      </c>
      <c r="D189" s="52">
        <v>34354</v>
      </c>
      <c r="E189">
        <v>2.3891</v>
      </c>
      <c r="G189" s="52">
        <v>34354</v>
      </c>
      <c r="H189">
        <v>5.0427</v>
      </c>
      <c r="I189" s="52">
        <v>34354</v>
      </c>
      <c r="J189">
        <v>2.3891</v>
      </c>
      <c r="K189" s="474" t="str">
        <f t="shared" si="2"/>
        <v>true</v>
      </c>
    </row>
    <row r="190" spans="2:11">
      <c r="B190" s="52">
        <v>34355</v>
      </c>
      <c r="C190">
        <v>5.0578000000000003</v>
      </c>
      <c r="D190" s="52">
        <v>34355</v>
      </c>
      <c r="E190">
        <v>2.3753000000000002</v>
      </c>
      <c r="G190" s="52">
        <v>34355</v>
      </c>
      <c r="H190">
        <v>5.0578000000000003</v>
      </c>
      <c r="I190" s="52">
        <v>34355</v>
      </c>
      <c r="J190">
        <v>2.3753000000000002</v>
      </c>
      <c r="K190" s="474" t="str">
        <f t="shared" si="2"/>
        <v>true</v>
      </c>
    </row>
    <row r="191" spans="2:11">
      <c r="B191" s="52">
        <v>34358</v>
      </c>
      <c r="C191">
        <v>5.1193999999999997</v>
      </c>
      <c r="D191" s="52">
        <v>34358</v>
      </c>
      <c r="E191">
        <v>2.3763999999999998</v>
      </c>
      <c r="G191" s="52">
        <v>34358</v>
      </c>
      <c r="H191">
        <v>5.1193999999999997</v>
      </c>
      <c r="I191" s="52">
        <v>34358</v>
      </c>
      <c r="J191">
        <v>2.3763999999999998</v>
      </c>
      <c r="K191" s="474" t="str">
        <f t="shared" si="2"/>
        <v>true</v>
      </c>
    </row>
    <row r="192" spans="2:11">
      <c r="B192" s="52">
        <v>34359</v>
      </c>
      <c r="C192">
        <v>5.1031000000000004</v>
      </c>
      <c r="D192" s="52">
        <v>34359</v>
      </c>
      <c r="E192">
        <v>2.387</v>
      </c>
      <c r="G192" s="52">
        <v>34359</v>
      </c>
      <c r="H192">
        <v>5.1031000000000004</v>
      </c>
      <c r="I192" s="52">
        <v>34359</v>
      </c>
      <c r="J192">
        <v>2.387</v>
      </c>
      <c r="K192" s="474" t="str">
        <f t="shared" si="2"/>
        <v>true</v>
      </c>
    </row>
    <row r="193" spans="2:11">
      <c r="B193" s="52">
        <v>34360</v>
      </c>
      <c r="C193">
        <v>4.9481000000000002</v>
      </c>
      <c r="D193" s="52">
        <v>34360</v>
      </c>
      <c r="E193">
        <v>2.3793000000000002</v>
      </c>
      <c r="G193" s="52">
        <v>34360</v>
      </c>
      <c r="H193">
        <v>4.9481000000000002</v>
      </c>
      <c r="I193" s="52">
        <v>34360</v>
      </c>
      <c r="J193">
        <v>2.3793000000000002</v>
      </c>
      <c r="K193" s="474" t="str">
        <f t="shared" si="2"/>
        <v>true</v>
      </c>
    </row>
    <row r="194" spans="2:11">
      <c r="B194" s="52">
        <v>34361</v>
      </c>
      <c r="C194">
        <v>4.8570000000000002</v>
      </c>
      <c r="D194" s="52">
        <v>34361</v>
      </c>
      <c r="E194">
        <v>2.3681999999999999</v>
      </c>
      <c r="G194" s="52">
        <v>34361</v>
      </c>
      <c r="H194">
        <v>4.8570000000000002</v>
      </c>
      <c r="I194" s="52">
        <v>34361</v>
      </c>
      <c r="J194">
        <v>2.3681999999999999</v>
      </c>
      <c r="K194" s="474" t="str">
        <f t="shared" si="2"/>
        <v>true</v>
      </c>
    </row>
    <row r="195" spans="2:11">
      <c r="B195" s="52">
        <v>34362</v>
      </c>
      <c r="C195">
        <v>4.8611000000000004</v>
      </c>
      <c r="D195" s="52">
        <v>34362</v>
      </c>
      <c r="E195">
        <v>2.3567</v>
      </c>
      <c r="G195" s="52">
        <v>34362</v>
      </c>
      <c r="H195">
        <v>4.8611000000000004</v>
      </c>
      <c r="I195" s="52">
        <v>34362</v>
      </c>
      <c r="J195">
        <v>2.3567</v>
      </c>
      <c r="K195" s="474" t="str">
        <f t="shared" si="2"/>
        <v>true</v>
      </c>
    </row>
    <row r="196" spans="2:11">
      <c r="B196" s="52">
        <v>34365</v>
      </c>
      <c r="C196">
        <v>4.8483999999999998</v>
      </c>
      <c r="D196" s="52">
        <v>34365</v>
      </c>
      <c r="E196">
        <v>2.3433999999999999</v>
      </c>
      <c r="G196" s="52">
        <v>34365</v>
      </c>
      <c r="H196">
        <v>4.8483999999999998</v>
      </c>
      <c r="I196" s="52">
        <v>34365</v>
      </c>
      <c r="J196">
        <v>2.3433999999999999</v>
      </c>
      <c r="K196" s="474" t="str">
        <f t="shared" si="2"/>
        <v>true</v>
      </c>
    </row>
    <row r="197" spans="2:11">
      <c r="B197" s="52">
        <v>34366</v>
      </c>
      <c r="C197">
        <v>4.9574999999999996</v>
      </c>
      <c r="D197" s="52">
        <v>34366</v>
      </c>
      <c r="E197">
        <v>2.3483000000000001</v>
      </c>
      <c r="G197" s="52">
        <v>34366</v>
      </c>
      <c r="H197">
        <v>4.9574999999999996</v>
      </c>
      <c r="I197" s="52">
        <v>34366</v>
      </c>
      <c r="J197">
        <v>2.3483000000000001</v>
      </c>
      <c r="K197" s="474" t="str">
        <f t="shared" si="2"/>
        <v>true</v>
      </c>
    </row>
    <row r="198" spans="2:11">
      <c r="B198" s="52">
        <v>34367</v>
      </c>
      <c r="C198">
        <v>4.9429999999999996</v>
      </c>
      <c r="D198" s="52">
        <v>34367</v>
      </c>
      <c r="E198">
        <v>2.339</v>
      </c>
      <c r="G198" s="52">
        <v>34367</v>
      </c>
      <c r="H198">
        <v>4.9429999999999996</v>
      </c>
      <c r="I198" s="52">
        <v>34367</v>
      </c>
      <c r="J198">
        <v>2.339</v>
      </c>
      <c r="K198" s="474" t="str">
        <f t="shared" ref="K198:K261" si="3">IF(G198=I198,"true","false")</f>
        <v>true</v>
      </c>
    </row>
    <row r="199" spans="2:11">
      <c r="B199" s="52">
        <v>34368</v>
      </c>
      <c r="C199">
        <v>4.9633000000000003</v>
      </c>
      <c r="D199" s="52">
        <v>34368</v>
      </c>
      <c r="E199">
        <v>2.3435999999999999</v>
      </c>
      <c r="G199" s="52">
        <v>34368</v>
      </c>
      <c r="H199">
        <v>4.9633000000000003</v>
      </c>
      <c r="I199" s="52">
        <v>34368</v>
      </c>
      <c r="J199">
        <v>2.3435999999999999</v>
      </c>
      <c r="K199" s="474" t="str">
        <f t="shared" si="3"/>
        <v>true</v>
      </c>
    </row>
    <row r="200" spans="2:11">
      <c r="B200" s="52">
        <v>34369</v>
      </c>
      <c r="C200">
        <v>5.0538999999999996</v>
      </c>
      <c r="D200" s="52">
        <v>34369</v>
      </c>
      <c r="E200">
        <v>2.3925999999999998</v>
      </c>
      <c r="G200" s="52">
        <v>34369</v>
      </c>
      <c r="H200">
        <v>5.0538999999999996</v>
      </c>
      <c r="I200" s="52">
        <v>34369</v>
      </c>
      <c r="J200">
        <v>2.3925999999999998</v>
      </c>
      <c r="K200" s="474" t="str">
        <f t="shared" si="3"/>
        <v>true</v>
      </c>
    </row>
    <row r="201" spans="2:11">
      <c r="B201" s="52">
        <v>34372</v>
      </c>
      <c r="C201">
        <v>5.1357999999999997</v>
      </c>
      <c r="D201" s="52">
        <v>34372</v>
      </c>
      <c r="E201">
        <v>2.3616999999999999</v>
      </c>
      <c r="G201" s="52">
        <v>34372</v>
      </c>
      <c r="H201">
        <v>5.1357999999999997</v>
      </c>
      <c r="I201" s="52">
        <v>34372</v>
      </c>
      <c r="J201">
        <v>2.3616999999999999</v>
      </c>
      <c r="K201" s="474" t="str">
        <f t="shared" si="3"/>
        <v>true</v>
      </c>
    </row>
    <row r="202" spans="2:11">
      <c r="B202" s="52">
        <v>34373</v>
      </c>
      <c r="C202">
        <v>5.1071</v>
      </c>
      <c r="D202" s="52">
        <v>34373</v>
      </c>
      <c r="E202">
        <v>2.3180000000000001</v>
      </c>
      <c r="G202" s="52">
        <v>34373</v>
      </c>
      <c r="H202">
        <v>5.1071</v>
      </c>
      <c r="I202" s="52">
        <v>34373</v>
      </c>
      <c r="J202">
        <v>2.3180000000000001</v>
      </c>
      <c r="K202" s="474" t="str">
        <f t="shared" si="3"/>
        <v>true</v>
      </c>
    </row>
    <row r="203" spans="2:11">
      <c r="B203" s="52">
        <v>34374</v>
      </c>
      <c r="C203">
        <v>4.9859999999999998</v>
      </c>
      <c r="D203" s="52">
        <v>34374</v>
      </c>
      <c r="E203">
        <v>2.3313999999999999</v>
      </c>
      <c r="G203" s="52">
        <v>34374</v>
      </c>
      <c r="H203">
        <v>4.9859999999999998</v>
      </c>
      <c r="I203" s="52">
        <v>34374</v>
      </c>
      <c r="J203">
        <v>2.3313999999999999</v>
      </c>
      <c r="K203" s="474" t="str">
        <f t="shared" si="3"/>
        <v>true</v>
      </c>
    </row>
    <row r="204" spans="2:11">
      <c r="B204" s="52">
        <v>34375</v>
      </c>
      <c r="C204">
        <v>5.1734999999999998</v>
      </c>
      <c r="D204" s="52">
        <v>34375</v>
      </c>
      <c r="E204">
        <v>2.3532999999999999</v>
      </c>
      <c r="G204" s="52">
        <v>34375</v>
      </c>
      <c r="H204">
        <v>5.1734999999999998</v>
      </c>
      <c r="I204" s="52">
        <v>34375</v>
      </c>
      <c r="J204">
        <v>2.3532999999999999</v>
      </c>
      <c r="K204" s="474" t="str">
        <f t="shared" si="3"/>
        <v>true</v>
      </c>
    </row>
    <row r="205" spans="2:11">
      <c r="B205" s="52">
        <v>34376</v>
      </c>
      <c r="C205">
        <v>5.1374000000000004</v>
      </c>
      <c r="D205" s="52">
        <v>34376</v>
      </c>
      <c r="E205">
        <v>2.3792</v>
      </c>
      <c r="G205" s="52">
        <v>34376</v>
      </c>
      <c r="H205">
        <v>5.1374000000000004</v>
      </c>
      <c r="I205" s="52">
        <v>34376</v>
      </c>
      <c r="J205">
        <v>2.3792</v>
      </c>
      <c r="K205" s="474" t="str">
        <f t="shared" si="3"/>
        <v>true</v>
      </c>
    </row>
    <row r="206" spans="2:11">
      <c r="B206" s="52">
        <v>34379</v>
      </c>
      <c r="C206">
        <v>5.1497999999999999</v>
      </c>
      <c r="D206" s="52">
        <v>34379</v>
      </c>
      <c r="E206">
        <v>2.3750999999999998</v>
      </c>
      <c r="G206" s="52">
        <v>34379</v>
      </c>
      <c r="H206">
        <v>5.1497999999999999</v>
      </c>
      <c r="I206" s="52">
        <v>34379</v>
      </c>
      <c r="J206">
        <v>2.3750999999999998</v>
      </c>
      <c r="K206" s="474" t="str">
        <f t="shared" si="3"/>
        <v>true</v>
      </c>
    </row>
    <row r="207" spans="2:11">
      <c r="B207" s="52">
        <v>34380</v>
      </c>
      <c r="C207">
        <v>5.1719999999999997</v>
      </c>
      <c r="D207" s="52">
        <v>34380</v>
      </c>
      <c r="E207">
        <v>2.3605</v>
      </c>
      <c r="G207" s="52">
        <v>34380</v>
      </c>
      <c r="H207">
        <v>5.1719999999999997</v>
      </c>
      <c r="I207" s="52">
        <v>34380</v>
      </c>
      <c r="J207">
        <v>2.3605</v>
      </c>
      <c r="K207" s="474" t="str">
        <f t="shared" si="3"/>
        <v>true</v>
      </c>
    </row>
    <row r="208" spans="2:11">
      <c r="B208" s="52">
        <v>34381</v>
      </c>
      <c r="C208">
        <v>5.2895000000000003</v>
      </c>
      <c r="D208" s="52">
        <v>34381</v>
      </c>
      <c r="E208">
        <v>2.3551000000000002</v>
      </c>
      <c r="G208" s="52">
        <v>34381</v>
      </c>
      <c r="H208">
        <v>5.2895000000000003</v>
      </c>
      <c r="I208" s="52">
        <v>34381</v>
      </c>
      <c r="J208">
        <v>2.3551000000000002</v>
      </c>
      <c r="K208" s="474" t="str">
        <f t="shared" si="3"/>
        <v>true</v>
      </c>
    </row>
    <row r="209" spans="2:11">
      <c r="B209" s="52">
        <v>34382</v>
      </c>
      <c r="C209">
        <v>5.3059000000000003</v>
      </c>
      <c r="D209" s="52">
        <v>34382</v>
      </c>
      <c r="E209">
        <v>2.3639000000000001</v>
      </c>
      <c r="G209" s="52">
        <v>34382</v>
      </c>
      <c r="H209">
        <v>5.3059000000000003</v>
      </c>
      <c r="I209" s="52">
        <v>34382</v>
      </c>
      <c r="J209">
        <v>2.3639000000000001</v>
      </c>
      <c r="K209" s="474" t="str">
        <f t="shared" si="3"/>
        <v>true</v>
      </c>
    </row>
    <row r="210" spans="2:11">
      <c r="B210" s="52">
        <v>34383</v>
      </c>
      <c r="C210">
        <v>5.3478000000000003</v>
      </c>
      <c r="D210" s="52">
        <v>34383</v>
      </c>
      <c r="E210">
        <v>2.4133</v>
      </c>
      <c r="G210" s="52">
        <v>34383</v>
      </c>
      <c r="H210">
        <v>5.3478000000000003</v>
      </c>
      <c r="I210" s="52">
        <v>34383</v>
      </c>
      <c r="J210">
        <v>2.4133</v>
      </c>
      <c r="K210" s="474" t="str">
        <f t="shared" si="3"/>
        <v>true</v>
      </c>
    </row>
    <row r="211" spans="2:11">
      <c r="B211" s="52">
        <v>34387</v>
      </c>
      <c r="C211">
        <v>5.2663000000000002</v>
      </c>
      <c r="D211" s="52">
        <v>34387</v>
      </c>
      <c r="E211">
        <v>2.3683000000000001</v>
      </c>
      <c r="G211" s="52">
        <v>34387</v>
      </c>
      <c r="H211">
        <v>5.2663000000000002</v>
      </c>
      <c r="I211" s="52">
        <v>34387</v>
      </c>
      <c r="J211">
        <v>2.3683000000000001</v>
      </c>
      <c r="K211" s="474" t="str">
        <f t="shared" si="3"/>
        <v>true</v>
      </c>
    </row>
    <row r="212" spans="2:11">
      <c r="B212" s="52">
        <v>34388</v>
      </c>
      <c r="C212">
        <v>5.2778999999999998</v>
      </c>
      <c r="D212" s="52">
        <v>34388</v>
      </c>
      <c r="E212">
        <v>2.3717000000000001</v>
      </c>
      <c r="G212" s="52">
        <v>34388</v>
      </c>
      <c r="H212">
        <v>5.2778999999999998</v>
      </c>
      <c r="I212" s="52">
        <v>34388</v>
      </c>
      <c r="J212">
        <v>2.3717000000000001</v>
      </c>
      <c r="K212" s="474" t="str">
        <f t="shared" si="3"/>
        <v>true</v>
      </c>
    </row>
    <row r="213" spans="2:11">
      <c r="B213" s="52">
        <v>34389</v>
      </c>
      <c r="C213">
        <v>5.3674999999999997</v>
      </c>
      <c r="D213" s="52">
        <v>34389</v>
      </c>
      <c r="E213">
        <v>2.4037000000000002</v>
      </c>
      <c r="G213" s="52">
        <v>34389</v>
      </c>
      <c r="H213">
        <v>5.3674999999999997</v>
      </c>
      <c r="I213" s="52">
        <v>34389</v>
      </c>
      <c r="J213">
        <v>2.4037000000000002</v>
      </c>
      <c r="K213" s="474" t="str">
        <f t="shared" si="3"/>
        <v>true</v>
      </c>
    </row>
    <row r="214" spans="2:11">
      <c r="B214" s="52">
        <v>34390</v>
      </c>
      <c r="C214">
        <v>5.3387000000000002</v>
      </c>
      <c r="D214" s="52">
        <v>34390</v>
      </c>
      <c r="E214">
        <v>2.4043999999999999</v>
      </c>
      <c r="G214" s="52">
        <v>34390</v>
      </c>
      <c r="H214">
        <v>5.3387000000000002</v>
      </c>
      <c r="I214" s="52">
        <v>34390</v>
      </c>
      <c r="J214">
        <v>2.4043999999999999</v>
      </c>
      <c r="K214" s="474" t="str">
        <f t="shared" si="3"/>
        <v>true</v>
      </c>
    </row>
    <row r="215" spans="2:11">
      <c r="B215" s="52">
        <v>34393</v>
      </c>
      <c r="C215">
        <v>5.3062000000000005</v>
      </c>
      <c r="D215" s="52">
        <v>34393</v>
      </c>
      <c r="E215">
        <v>2.4087000000000001</v>
      </c>
      <c r="G215" s="52">
        <v>34393</v>
      </c>
      <c r="H215">
        <v>5.3062000000000005</v>
      </c>
      <c r="I215" s="52">
        <v>34393</v>
      </c>
      <c r="J215">
        <v>2.4087000000000001</v>
      </c>
      <c r="K215" s="474" t="str">
        <f t="shared" si="3"/>
        <v>true</v>
      </c>
    </row>
    <row r="216" spans="2:11">
      <c r="B216" s="52">
        <v>34394</v>
      </c>
      <c r="C216">
        <v>5.4824999999999999</v>
      </c>
      <c r="D216" s="52">
        <v>34394</v>
      </c>
      <c r="E216">
        <v>2.4230999999999998</v>
      </c>
      <c r="G216" s="52">
        <v>34394</v>
      </c>
      <c r="H216">
        <v>5.4824999999999999</v>
      </c>
      <c r="I216" s="52">
        <v>34394</v>
      </c>
      <c r="J216">
        <v>2.4230999999999998</v>
      </c>
      <c r="K216" s="474" t="str">
        <f t="shared" si="3"/>
        <v>true</v>
      </c>
    </row>
    <row r="217" spans="2:11">
      <c r="B217" s="52">
        <v>34395</v>
      </c>
      <c r="C217">
        <v>5.2763999999999998</v>
      </c>
      <c r="D217" s="52">
        <v>34395</v>
      </c>
      <c r="E217">
        <v>2.4186000000000001</v>
      </c>
      <c r="G217" s="52">
        <v>34395</v>
      </c>
      <c r="H217">
        <v>5.2763999999999998</v>
      </c>
      <c r="I217" s="52">
        <v>34395</v>
      </c>
      <c r="J217">
        <v>2.4186000000000001</v>
      </c>
      <c r="K217" s="474" t="str">
        <f t="shared" si="3"/>
        <v>true</v>
      </c>
    </row>
    <row r="218" spans="2:11">
      <c r="B218" s="52">
        <v>34396</v>
      </c>
      <c r="C218">
        <v>5.3109999999999999</v>
      </c>
      <c r="D218" s="52">
        <v>34396</v>
      </c>
      <c r="E218">
        <v>2.4172000000000002</v>
      </c>
      <c r="G218" s="52">
        <v>34396</v>
      </c>
      <c r="H218">
        <v>5.3109999999999999</v>
      </c>
      <c r="I218" s="52">
        <v>34396</v>
      </c>
      <c r="J218">
        <v>2.4172000000000002</v>
      </c>
      <c r="K218" s="474" t="str">
        <f t="shared" si="3"/>
        <v>true</v>
      </c>
    </row>
    <row r="219" spans="2:11">
      <c r="B219" s="52">
        <v>34397</v>
      </c>
      <c r="C219">
        <v>5.2649999999999997</v>
      </c>
      <c r="D219" s="52">
        <v>34397</v>
      </c>
      <c r="E219">
        <v>2.4116</v>
      </c>
      <c r="G219" s="52">
        <v>34397</v>
      </c>
      <c r="H219">
        <v>5.2649999999999997</v>
      </c>
      <c r="I219" s="52">
        <v>34397</v>
      </c>
      <c r="J219">
        <v>2.4116</v>
      </c>
      <c r="K219" s="474" t="str">
        <f t="shared" si="3"/>
        <v>true</v>
      </c>
    </row>
    <row r="220" spans="2:11">
      <c r="B220" s="52">
        <v>34400</v>
      </c>
      <c r="C220">
        <v>5.2306999999999997</v>
      </c>
      <c r="D220" s="52">
        <v>34400</v>
      </c>
      <c r="E220">
        <v>2.3688000000000002</v>
      </c>
      <c r="G220" s="52">
        <v>34400</v>
      </c>
      <c r="H220">
        <v>5.2306999999999997</v>
      </c>
      <c r="I220" s="52">
        <v>34400</v>
      </c>
      <c r="J220">
        <v>2.3688000000000002</v>
      </c>
      <c r="K220" s="474" t="str">
        <f t="shared" si="3"/>
        <v>true</v>
      </c>
    </row>
    <row r="221" spans="2:11">
      <c r="B221" s="52">
        <v>34401</v>
      </c>
      <c r="C221">
        <v>5.2590000000000003</v>
      </c>
      <c r="D221" s="52">
        <v>34401</v>
      </c>
      <c r="E221">
        <v>2.3715000000000002</v>
      </c>
      <c r="G221" s="52">
        <v>34401</v>
      </c>
      <c r="H221">
        <v>5.2590000000000003</v>
      </c>
      <c r="I221" s="52">
        <v>34401</v>
      </c>
      <c r="J221">
        <v>2.3715000000000002</v>
      </c>
      <c r="K221" s="474" t="str">
        <f t="shared" si="3"/>
        <v>true</v>
      </c>
    </row>
    <row r="222" spans="2:11">
      <c r="B222" s="52">
        <v>34402</v>
      </c>
      <c r="C222">
        <v>5.2957999999999998</v>
      </c>
      <c r="D222" s="52">
        <v>34402</v>
      </c>
      <c r="E222">
        <v>2.4016999999999999</v>
      </c>
      <c r="G222" s="52">
        <v>34402</v>
      </c>
      <c r="H222">
        <v>5.2957999999999998</v>
      </c>
      <c r="I222" s="52">
        <v>34402</v>
      </c>
      <c r="J222">
        <v>2.4016999999999999</v>
      </c>
      <c r="K222" s="474" t="str">
        <f t="shared" si="3"/>
        <v>true</v>
      </c>
    </row>
    <row r="223" spans="2:11">
      <c r="B223" s="52">
        <v>34403</v>
      </c>
      <c r="C223">
        <v>5.3528000000000002</v>
      </c>
      <c r="D223" s="52">
        <v>34403</v>
      </c>
      <c r="E223">
        <v>2.4159999999999999</v>
      </c>
      <c r="G223" s="52">
        <v>34403</v>
      </c>
      <c r="H223">
        <v>5.3528000000000002</v>
      </c>
      <c r="I223" s="52">
        <v>34403</v>
      </c>
      <c r="J223">
        <v>2.4159999999999999</v>
      </c>
      <c r="K223" s="474" t="str">
        <f t="shared" si="3"/>
        <v>true</v>
      </c>
    </row>
    <row r="224" spans="2:11">
      <c r="B224" s="52">
        <v>34404</v>
      </c>
      <c r="C224">
        <v>5.3109999999999999</v>
      </c>
      <c r="D224" s="52">
        <v>34404</v>
      </c>
      <c r="E224">
        <v>2.3959999999999999</v>
      </c>
      <c r="G224" s="52">
        <v>34404</v>
      </c>
      <c r="H224">
        <v>5.3109999999999999</v>
      </c>
      <c r="I224" s="52">
        <v>34404</v>
      </c>
      <c r="J224">
        <v>2.3959999999999999</v>
      </c>
      <c r="K224" s="474" t="str">
        <f t="shared" si="3"/>
        <v>true</v>
      </c>
    </row>
    <row r="225" spans="2:11">
      <c r="B225" s="52">
        <v>34407</v>
      </c>
      <c r="C225">
        <v>5.3410000000000002</v>
      </c>
      <c r="D225" s="52">
        <v>34407</v>
      </c>
      <c r="E225">
        <v>2.3957999999999999</v>
      </c>
      <c r="G225" s="52">
        <v>34407</v>
      </c>
      <c r="H225">
        <v>5.3410000000000002</v>
      </c>
      <c r="I225" s="52">
        <v>34407</v>
      </c>
      <c r="J225">
        <v>2.3957999999999999</v>
      </c>
      <c r="K225" s="474" t="str">
        <f t="shared" si="3"/>
        <v>true</v>
      </c>
    </row>
    <row r="226" spans="2:11">
      <c r="B226" s="52">
        <v>34408</v>
      </c>
      <c r="C226">
        <v>5.3818000000000001</v>
      </c>
      <c r="D226" s="52">
        <v>34408</v>
      </c>
      <c r="E226">
        <v>2.4944999999999999</v>
      </c>
      <c r="G226" s="52">
        <v>34408</v>
      </c>
      <c r="H226">
        <v>5.3818000000000001</v>
      </c>
      <c r="I226" s="52">
        <v>34408</v>
      </c>
      <c r="J226">
        <v>2.4944999999999999</v>
      </c>
      <c r="K226" s="474" t="str">
        <f t="shared" si="3"/>
        <v>true</v>
      </c>
    </row>
    <row r="227" spans="2:11">
      <c r="B227" s="52">
        <v>34409</v>
      </c>
      <c r="C227">
        <v>5.3715999999999999</v>
      </c>
      <c r="D227" s="52">
        <v>34409</v>
      </c>
      <c r="E227">
        <v>2.4180999999999999</v>
      </c>
      <c r="G227" s="52">
        <v>34409</v>
      </c>
      <c r="H227">
        <v>5.3715999999999999</v>
      </c>
      <c r="I227" s="52">
        <v>34409</v>
      </c>
      <c r="J227">
        <v>2.4180999999999999</v>
      </c>
      <c r="K227" s="474" t="str">
        <f t="shared" si="3"/>
        <v>true</v>
      </c>
    </row>
    <row r="228" spans="2:11">
      <c r="B228" s="52">
        <v>34410</v>
      </c>
      <c r="C228">
        <v>5.3665000000000003</v>
      </c>
      <c r="D228" s="52">
        <v>34410</v>
      </c>
      <c r="E228">
        <v>2.4093999999999998</v>
      </c>
      <c r="G228" s="52">
        <v>34410</v>
      </c>
      <c r="H228">
        <v>5.3665000000000003</v>
      </c>
      <c r="I228" s="52">
        <v>34410</v>
      </c>
      <c r="J228">
        <v>2.4093999999999998</v>
      </c>
      <c r="K228" s="474" t="str">
        <f t="shared" si="3"/>
        <v>true</v>
      </c>
    </row>
    <row r="229" spans="2:11">
      <c r="B229" s="52">
        <v>34411</v>
      </c>
      <c r="C229">
        <v>5.4024000000000001</v>
      </c>
      <c r="D229" s="52">
        <v>34411</v>
      </c>
      <c r="E229">
        <v>2.3872999999999998</v>
      </c>
      <c r="G229" s="52">
        <v>34411</v>
      </c>
      <c r="H229">
        <v>5.4024000000000001</v>
      </c>
      <c r="I229" s="52">
        <v>34411</v>
      </c>
      <c r="J229">
        <v>2.3872999999999998</v>
      </c>
      <c r="K229" s="474" t="str">
        <f t="shared" si="3"/>
        <v>true</v>
      </c>
    </row>
    <row r="230" spans="2:11">
      <c r="B230" s="52">
        <v>34414</v>
      </c>
      <c r="C230">
        <v>5.4094999999999995</v>
      </c>
      <c r="D230" s="52">
        <v>34414</v>
      </c>
      <c r="E230">
        <v>2.4062999999999999</v>
      </c>
      <c r="G230" s="52">
        <v>34414</v>
      </c>
      <c r="H230">
        <v>5.4094999999999995</v>
      </c>
      <c r="I230" s="52">
        <v>34414</v>
      </c>
      <c r="J230">
        <v>2.4062999999999999</v>
      </c>
      <c r="K230" s="474" t="str">
        <f t="shared" si="3"/>
        <v>true</v>
      </c>
    </row>
    <row r="231" spans="2:11">
      <c r="B231" s="52">
        <v>34415</v>
      </c>
      <c r="C231">
        <v>5.3579999999999997</v>
      </c>
      <c r="D231" s="52">
        <v>34415</v>
      </c>
      <c r="E231">
        <v>2.4077999999999999</v>
      </c>
      <c r="G231" s="52">
        <v>34415</v>
      </c>
      <c r="H231">
        <v>5.3579999999999997</v>
      </c>
      <c r="I231" s="52">
        <v>34415</v>
      </c>
      <c r="J231">
        <v>2.4077999999999999</v>
      </c>
      <c r="K231" s="474" t="str">
        <f t="shared" si="3"/>
        <v>true</v>
      </c>
    </row>
    <row r="232" spans="2:11">
      <c r="B232" s="52">
        <v>34416</v>
      </c>
      <c r="C232">
        <v>5.3956</v>
      </c>
      <c r="D232" s="52">
        <v>34416</v>
      </c>
      <c r="E232">
        <v>2.4035000000000002</v>
      </c>
      <c r="G232" s="52">
        <v>34416</v>
      </c>
      <c r="H232">
        <v>5.3956</v>
      </c>
      <c r="I232" s="52">
        <v>34416</v>
      </c>
      <c r="J232">
        <v>2.4035000000000002</v>
      </c>
      <c r="K232" s="474" t="str">
        <f t="shared" si="3"/>
        <v>true</v>
      </c>
    </row>
    <row r="233" spans="2:11">
      <c r="B233" s="52">
        <v>34417</v>
      </c>
      <c r="C233">
        <v>5.4600999999999997</v>
      </c>
      <c r="D233" s="52">
        <v>34417</v>
      </c>
      <c r="E233">
        <v>2.4339</v>
      </c>
      <c r="G233" s="52">
        <v>34417</v>
      </c>
      <c r="H233">
        <v>5.4600999999999997</v>
      </c>
      <c r="I233" s="52">
        <v>34417</v>
      </c>
      <c r="J233">
        <v>2.4339</v>
      </c>
      <c r="K233" s="474" t="str">
        <f t="shared" si="3"/>
        <v>true</v>
      </c>
    </row>
    <row r="234" spans="2:11">
      <c r="B234" s="52">
        <v>34418</v>
      </c>
      <c r="C234">
        <v>5.5117000000000003</v>
      </c>
      <c r="D234" s="52">
        <v>34418</v>
      </c>
      <c r="E234">
        <v>2.4638</v>
      </c>
      <c r="G234" s="52">
        <v>34418</v>
      </c>
      <c r="H234">
        <v>5.5117000000000003</v>
      </c>
      <c r="I234" s="52">
        <v>34418</v>
      </c>
      <c r="J234">
        <v>2.4638</v>
      </c>
      <c r="K234" s="474" t="str">
        <f t="shared" si="3"/>
        <v>true</v>
      </c>
    </row>
    <row r="235" spans="2:11">
      <c r="B235" s="52">
        <v>34421</v>
      </c>
      <c r="C235">
        <v>5.4234</v>
      </c>
      <c r="D235" s="52">
        <v>34421</v>
      </c>
      <c r="E235">
        <v>2.4718999999999998</v>
      </c>
      <c r="G235" s="52">
        <v>34421</v>
      </c>
      <c r="H235">
        <v>5.4234</v>
      </c>
      <c r="I235" s="52">
        <v>34421</v>
      </c>
      <c r="J235">
        <v>2.4718999999999998</v>
      </c>
      <c r="K235" s="474" t="str">
        <f t="shared" si="3"/>
        <v>true</v>
      </c>
    </row>
    <row r="236" spans="2:11">
      <c r="B236" s="52">
        <v>34422</v>
      </c>
      <c r="C236">
        <v>5.6391999999999998</v>
      </c>
      <c r="D236" s="52">
        <v>34422</v>
      </c>
      <c r="E236">
        <v>2.5030000000000001</v>
      </c>
      <c r="G236" s="52">
        <v>34422</v>
      </c>
      <c r="H236">
        <v>5.6391999999999998</v>
      </c>
      <c r="I236" s="52">
        <v>34422</v>
      </c>
      <c r="J236">
        <v>2.5030000000000001</v>
      </c>
      <c r="K236" s="474" t="str">
        <f t="shared" si="3"/>
        <v>true</v>
      </c>
    </row>
    <row r="237" spans="2:11">
      <c r="B237" s="52">
        <v>34423</v>
      </c>
      <c r="C237">
        <v>5.6287000000000003</v>
      </c>
      <c r="D237" s="52">
        <v>34423</v>
      </c>
      <c r="E237">
        <v>2.5529000000000002</v>
      </c>
      <c r="G237" s="52">
        <v>34423</v>
      </c>
      <c r="H237">
        <v>5.6287000000000003</v>
      </c>
      <c r="I237" s="52">
        <v>34423</v>
      </c>
      <c r="J237">
        <v>2.5529000000000002</v>
      </c>
      <c r="K237" s="474" t="str">
        <f t="shared" si="3"/>
        <v>true</v>
      </c>
    </row>
    <row r="238" spans="2:11">
      <c r="B238" s="52">
        <v>34424</v>
      </c>
      <c r="C238">
        <v>5.6779999999999999</v>
      </c>
      <c r="D238" s="52">
        <v>34424</v>
      </c>
      <c r="E238">
        <v>2.5465</v>
      </c>
      <c r="G238" s="52">
        <v>34424</v>
      </c>
      <c r="H238">
        <v>5.6779999999999999</v>
      </c>
      <c r="I238" s="52">
        <v>34424</v>
      </c>
      <c r="J238">
        <v>2.5465</v>
      </c>
      <c r="K238" s="474" t="str">
        <f t="shared" si="3"/>
        <v>true</v>
      </c>
    </row>
    <row r="239" spans="2:11">
      <c r="B239" s="52">
        <v>34428</v>
      </c>
      <c r="C239">
        <v>5.7747999999999999</v>
      </c>
      <c r="D239" s="52">
        <v>34428</v>
      </c>
      <c r="E239">
        <v>2.5893999999999999</v>
      </c>
      <c r="G239" s="52">
        <v>34428</v>
      </c>
      <c r="H239">
        <v>5.7747999999999999</v>
      </c>
      <c r="I239" s="52">
        <v>34428</v>
      </c>
      <c r="J239">
        <v>2.5893999999999999</v>
      </c>
      <c r="K239" s="474" t="str">
        <f t="shared" si="3"/>
        <v>true</v>
      </c>
    </row>
    <row r="240" spans="2:11">
      <c r="B240" s="52">
        <v>34429</v>
      </c>
      <c r="C240">
        <v>5.6287000000000003</v>
      </c>
      <c r="D240" s="52">
        <v>34429</v>
      </c>
      <c r="E240">
        <v>2.5286999999999997</v>
      </c>
      <c r="G240" s="52">
        <v>34429</v>
      </c>
      <c r="H240">
        <v>5.6287000000000003</v>
      </c>
      <c r="I240" s="52">
        <v>34429</v>
      </c>
      <c r="J240">
        <v>2.5286999999999997</v>
      </c>
      <c r="K240" s="474" t="str">
        <f t="shared" si="3"/>
        <v>true</v>
      </c>
    </row>
    <row r="241" spans="2:11">
      <c r="B241" s="52">
        <v>34430</v>
      </c>
      <c r="C241">
        <v>5.6837999999999997</v>
      </c>
      <c r="D241" s="52">
        <v>34430</v>
      </c>
      <c r="E241">
        <v>2.5258000000000003</v>
      </c>
      <c r="G241" s="52">
        <v>34430</v>
      </c>
      <c r="H241">
        <v>5.6837999999999997</v>
      </c>
      <c r="I241" s="52">
        <v>34430</v>
      </c>
      <c r="J241">
        <v>2.5258000000000003</v>
      </c>
      <c r="K241" s="474" t="str">
        <f t="shared" si="3"/>
        <v>true</v>
      </c>
    </row>
    <row r="242" spans="2:11">
      <c r="B242" s="52">
        <v>34431</v>
      </c>
      <c r="C242">
        <v>5.6627000000000001</v>
      </c>
      <c r="D242" s="52">
        <v>34431</v>
      </c>
      <c r="E242">
        <v>2.5164999999999997</v>
      </c>
      <c r="G242" s="52">
        <v>34431</v>
      </c>
      <c r="H242">
        <v>5.6627000000000001</v>
      </c>
      <c r="I242" s="52">
        <v>34431</v>
      </c>
      <c r="J242">
        <v>2.5164999999999997</v>
      </c>
      <c r="K242" s="474" t="str">
        <f t="shared" si="3"/>
        <v>true</v>
      </c>
    </row>
    <row r="243" spans="2:11">
      <c r="B243" s="52">
        <v>34432</v>
      </c>
      <c r="C243">
        <v>5.7260999999999997</v>
      </c>
      <c r="D243" s="52">
        <v>34432</v>
      </c>
      <c r="E243">
        <v>2.5295000000000001</v>
      </c>
      <c r="G243" s="52">
        <v>34432</v>
      </c>
      <c r="H243">
        <v>5.7260999999999997</v>
      </c>
      <c r="I243" s="52">
        <v>34432</v>
      </c>
      <c r="J243">
        <v>2.5295000000000001</v>
      </c>
      <c r="K243" s="474" t="str">
        <f t="shared" si="3"/>
        <v>true</v>
      </c>
    </row>
    <row r="244" spans="2:11">
      <c r="B244" s="52">
        <v>34435</v>
      </c>
      <c r="C244">
        <v>5.7355999999999998</v>
      </c>
      <c r="D244" s="52">
        <v>34435</v>
      </c>
      <c r="E244">
        <v>2.5228999999999999</v>
      </c>
      <c r="G244" s="52">
        <v>34435</v>
      </c>
      <c r="H244">
        <v>5.7355999999999998</v>
      </c>
      <c r="I244" s="52">
        <v>34435</v>
      </c>
      <c r="J244">
        <v>2.5228999999999999</v>
      </c>
      <c r="K244" s="474" t="str">
        <f t="shared" si="3"/>
        <v>true</v>
      </c>
    </row>
    <row r="245" spans="2:11">
      <c r="B245" s="52">
        <v>34436</v>
      </c>
      <c r="C245">
        <v>5.7690999999999999</v>
      </c>
      <c r="D245" s="52">
        <v>34436</v>
      </c>
      <c r="E245">
        <v>2.5278</v>
      </c>
      <c r="G245" s="52">
        <v>34436</v>
      </c>
      <c r="H245">
        <v>5.7690999999999999</v>
      </c>
      <c r="I245" s="52">
        <v>34436</v>
      </c>
      <c r="J245">
        <v>2.5278</v>
      </c>
      <c r="K245" s="474" t="str">
        <f t="shared" si="3"/>
        <v>true</v>
      </c>
    </row>
    <row r="246" spans="2:11">
      <c r="B246" s="52">
        <v>34437</v>
      </c>
      <c r="C246">
        <v>5.7511999999999999</v>
      </c>
      <c r="D246" s="52">
        <v>34437</v>
      </c>
      <c r="E246">
        <v>2.5417999999999998</v>
      </c>
      <c r="G246" s="52">
        <v>34437</v>
      </c>
      <c r="H246">
        <v>5.7511999999999999</v>
      </c>
      <c r="I246" s="52">
        <v>34437</v>
      </c>
      <c r="J246">
        <v>2.5417999999999998</v>
      </c>
      <c r="K246" s="474" t="str">
        <f t="shared" si="3"/>
        <v>true</v>
      </c>
    </row>
    <row r="247" spans="2:11">
      <c r="B247" s="52">
        <v>34438</v>
      </c>
      <c r="C247">
        <v>5.7435</v>
      </c>
      <c r="D247" s="52">
        <v>34438</v>
      </c>
      <c r="E247">
        <v>2.5404999999999998</v>
      </c>
      <c r="G247" s="52">
        <v>34438</v>
      </c>
      <c r="H247">
        <v>5.7435</v>
      </c>
      <c r="I247" s="52">
        <v>34438</v>
      </c>
      <c r="J247">
        <v>2.5404999999999998</v>
      </c>
      <c r="K247" s="474" t="str">
        <f t="shared" si="3"/>
        <v>true</v>
      </c>
    </row>
    <row r="248" spans="2:11">
      <c r="B248" s="52">
        <v>34439</v>
      </c>
      <c r="C248">
        <v>5.7376000000000005</v>
      </c>
      <c r="D248" s="52">
        <v>34439</v>
      </c>
      <c r="E248">
        <v>2.5417999999999998</v>
      </c>
      <c r="G248" s="52">
        <v>34439</v>
      </c>
      <c r="H248">
        <v>5.7376000000000005</v>
      </c>
      <c r="I248" s="52">
        <v>34439</v>
      </c>
      <c r="J248">
        <v>2.5417999999999998</v>
      </c>
      <c r="K248" s="474" t="str">
        <f t="shared" si="3"/>
        <v>true</v>
      </c>
    </row>
    <row r="249" spans="2:11">
      <c r="B249" s="52">
        <v>34442</v>
      </c>
      <c r="C249">
        <v>5.7415000000000003</v>
      </c>
      <c r="D249" s="52">
        <v>34442</v>
      </c>
      <c r="E249">
        <v>2.5811999999999999</v>
      </c>
      <c r="G249" s="52">
        <v>34442</v>
      </c>
      <c r="H249">
        <v>5.7415000000000003</v>
      </c>
      <c r="I249" s="52">
        <v>34442</v>
      </c>
      <c r="J249">
        <v>2.5811999999999999</v>
      </c>
      <c r="K249" s="474" t="str">
        <f t="shared" si="3"/>
        <v>true</v>
      </c>
    </row>
    <row r="250" spans="2:11">
      <c r="B250" s="52">
        <v>34443</v>
      </c>
      <c r="C250">
        <v>5.6989000000000001</v>
      </c>
      <c r="D250" s="52">
        <v>34443</v>
      </c>
      <c r="E250">
        <v>2.5747999999999998</v>
      </c>
      <c r="G250" s="52">
        <v>34443</v>
      </c>
      <c r="H250">
        <v>5.6989000000000001</v>
      </c>
      <c r="I250" s="52">
        <v>34443</v>
      </c>
      <c r="J250">
        <v>2.5747999999999998</v>
      </c>
      <c r="K250" s="474" t="str">
        <f t="shared" si="3"/>
        <v>true</v>
      </c>
    </row>
    <row r="251" spans="2:11">
      <c r="B251" s="52">
        <v>34444</v>
      </c>
      <c r="C251">
        <v>5.5823999999999998</v>
      </c>
      <c r="D251" s="52">
        <v>34444</v>
      </c>
      <c r="E251">
        <v>2.5872999999999999</v>
      </c>
      <c r="G251" s="52">
        <v>34444</v>
      </c>
      <c r="H251">
        <v>5.5823999999999998</v>
      </c>
      <c r="I251" s="52">
        <v>34444</v>
      </c>
      <c r="J251">
        <v>2.5872999999999999</v>
      </c>
      <c r="K251" s="474" t="str">
        <f t="shared" si="3"/>
        <v>true</v>
      </c>
    </row>
    <row r="252" spans="2:11">
      <c r="B252" s="52">
        <v>34445</v>
      </c>
      <c r="C252">
        <v>5.5402000000000005</v>
      </c>
      <c r="D252" s="52">
        <v>34445</v>
      </c>
      <c r="E252">
        <v>2.5491999999999999</v>
      </c>
      <c r="G252" s="52">
        <v>34445</v>
      </c>
      <c r="H252">
        <v>5.5402000000000005</v>
      </c>
      <c r="I252" s="52">
        <v>34445</v>
      </c>
      <c r="J252">
        <v>2.5491999999999999</v>
      </c>
      <c r="K252" s="474" t="str">
        <f t="shared" si="3"/>
        <v>true</v>
      </c>
    </row>
    <row r="253" spans="2:11">
      <c r="B253" s="52">
        <v>34446</v>
      </c>
      <c r="C253">
        <v>5.5933999999999999</v>
      </c>
      <c r="D253" s="52">
        <v>34446</v>
      </c>
      <c r="E253">
        <v>2.5518999999999998</v>
      </c>
      <c r="G253" s="52">
        <v>34446</v>
      </c>
      <c r="H253">
        <v>5.5933999999999999</v>
      </c>
      <c r="I253" s="52">
        <v>34446</v>
      </c>
      <c r="J253">
        <v>2.5518999999999998</v>
      </c>
      <c r="K253" s="474" t="str">
        <f t="shared" si="3"/>
        <v>true</v>
      </c>
    </row>
    <row r="254" spans="2:11">
      <c r="B254" s="52">
        <v>34449</v>
      </c>
      <c r="C254">
        <v>5.6197999999999997</v>
      </c>
      <c r="D254" s="52">
        <v>34449</v>
      </c>
      <c r="E254">
        <v>2.5129999999999999</v>
      </c>
      <c r="G254" s="52">
        <v>34449</v>
      </c>
      <c r="H254">
        <v>5.6197999999999997</v>
      </c>
      <c r="I254" s="52">
        <v>34449</v>
      </c>
      <c r="J254">
        <v>2.5129999999999999</v>
      </c>
      <c r="K254" s="474" t="str">
        <f t="shared" si="3"/>
        <v>true</v>
      </c>
    </row>
    <row r="255" spans="2:11">
      <c r="B255" s="52">
        <v>34450</v>
      </c>
      <c r="C255">
        <v>5.7024999999999997</v>
      </c>
      <c r="D255" s="52">
        <v>34450</v>
      </c>
      <c r="E255">
        <v>2.5167999999999999</v>
      </c>
      <c r="G255" s="52">
        <v>34450</v>
      </c>
      <c r="H255">
        <v>5.7024999999999997</v>
      </c>
      <c r="I255" s="52">
        <v>34450</v>
      </c>
      <c r="J255">
        <v>2.5167999999999999</v>
      </c>
      <c r="K255" s="474" t="str">
        <f t="shared" si="3"/>
        <v>true</v>
      </c>
    </row>
    <row r="256" spans="2:11">
      <c r="B256" s="52">
        <v>34452</v>
      </c>
      <c r="C256">
        <v>5.6490999999999998</v>
      </c>
      <c r="D256" s="52">
        <v>34452</v>
      </c>
      <c r="E256">
        <v>2.5381999999999998</v>
      </c>
      <c r="G256" s="52">
        <v>34452</v>
      </c>
      <c r="H256">
        <v>5.6490999999999998</v>
      </c>
      <c r="I256" s="52">
        <v>34452</v>
      </c>
      <c r="J256">
        <v>2.5381999999999998</v>
      </c>
      <c r="K256" s="474" t="str">
        <f t="shared" si="3"/>
        <v>true</v>
      </c>
    </row>
    <row r="257" spans="2:11">
      <c r="B257" s="52">
        <v>34453</v>
      </c>
      <c r="C257">
        <v>5.5969999999999995</v>
      </c>
      <c r="D257" s="52">
        <v>34453</v>
      </c>
      <c r="E257">
        <v>2.5289999999999999</v>
      </c>
      <c r="G257" s="52">
        <v>34453</v>
      </c>
      <c r="H257">
        <v>5.5969999999999995</v>
      </c>
      <c r="I257" s="52">
        <v>34453</v>
      </c>
      <c r="J257">
        <v>2.5289999999999999</v>
      </c>
      <c r="K257" s="474" t="str">
        <f t="shared" si="3"/>
        <v>true</v>
      </c>
    </row>
    <row r="258" spans="2:11">
      <c r="B258" s="52">
        <v>34456</v>
      </c>
      <c r="C258">
        <v>5.6490999999999998</v>
      </c>
      <c r="D258" s="52">
        <v>34456</v>
      </c>
      <c r="E258">
        <v>2.5225</v>
      </c>
      <c r="G258" s="52">
        <v>34456</v>
      </c>
      <c r="H258">
        <v>5.6490999999999998</v>
      </c>
      <c r="I258" s="52">
        <v>34456</v>
      </c>
      <c r="J258">
        <v>2.5225</v>
      </c>
      <c r="K258" s="474" t="str">
        <f t="shared" si="3"/>
        <v>true</v>
      </c>
    </row>
    <row r="259" spans="2:11">
      <c r="B259" s="52">
        <v>34457</v>
      </c>
      <c r="C259">
        <v>5.6795999999999998</v>
      </c>
      <c r="D259" s="52">
        <v>34457</v>
      </c>
      <c r="E259">
        <v>2.5099999999999998</v>
      </c>
      <c r="G259" s="52">
        <v>34457</v>
      </c>
      <c r="H259">
        <v>5.6795999999999998</v>
      </c>
      <c r="I259" s="52">
        <v>34457</v>
      </c>
      <c r="J259">
        <v>2.5099999999999998</v>
      </c>
      <c r="K259" s="474" t="str">
        <f t="shared" si="3"/>
        <v>true</v>
      </c>
    </row>
    <row r="260" spans="2:11">
      <c r="B260" s="52">
        <v>34458</v>
      </c>
      <c r="C260">
        <v>5.7256</v>
      </c>
      <c r="D260" s="52">
        <v>34458</v>
      </c>
      <c r="E260">
        <v>2.5186999999999999</v>
      </c>
      <c r="G260" s="52">
        <v>34458</v>
      </c>
      <c r="H260">
        <v>5.7256</v>
      </c>
      <c r="I260" s="52">
        <v>34458</v>
      </c>
      <c r="J260">
        <v>2.5186999999999999</v>
      </c>
      <c r="K260" s="474" t="str">
        <f t="shared" si="3"/>
        <v>true</v>
      </c>
    </row>
    <row r="261" spans="2:11">
      <c r="B261" s="52">
        <v>34459</v>
      </c>
      <c r="C261">
        <v>5.7882999999999996</v>
      </c>
      <c r="D261" s="52">
        <v>34459</v>
      </c>
      <c r="E261">
        <v>2.5282999999999998</v>
      </c>
      <c r="G261" s="52">
        <v>34459</v>
      </c>
      <c r="H261">
        <v>5.7882999999999996</v>
      </c>
      <c r="I261" s="52">
        <v>34459</v>
      </c>
      <c r="J261">
        <v>2.5282999999999998</v>
      </c>
      <c r="K261" s="474" t="str">
        <f t="shared" si="3"/>
        <v>true</v>
      </c>
    </row>
    <row r="262" spans="2:11">
      <c r="B262" s="52">
        <v>34460</v>
      </c>
      <c r="C262">
        <v>5.9097</v>
      </c>
      <c r="D262" s="52">
        <v>34460</v>
      </c>
      <c r="E262">
        <v>2.5552999999999999</v>
      </c>
      <c r="G262" s="52">
        <v>34460</v>
      </c>
      <c r="H262">
        <v>5.9097</v>
      </c>
      <c r="I262" s="52">
        <v>34460</v>
      </c>
      <c r="J262">
        <v>2.5552999999999999</v>
      </c>
      <c r="K262" s="474" t="str">
        <f t="shared" ref="K262:K325" si="4">IF(G262=I262,"true","false")</f>
        <v>true</v>
      </c>
    </row>
    <row r="263" spans="2:11">
      <c r="B263" s="52">
        <v>34463</v>
      </c>
      <c r="C263">
        <v>6.1604000000000001</v>
      </c>
      <c r="D263" s="52">
        <v>34463</v>
      </c>
      <c r="E263">
        <v>2.6036000000000001</v>
      </c>
      <c r="G263" s="52">
        <v>34463</v>
      </c>
      <c r="H263">
        <v>6.1604000000000001</v>
      </c>
      <c r="I263" s="52">
        <v>34463</v>
      </c>
      <c r="J263">
        <v>2.6036000000000001</v>
      </c>
      <c r="K263" s="474" t="str">
        <f t="shared" si="4"/>
        <v>true</v>
      </c>
    </row>
    <row r="264" spans="2:11">
      <c r="B264" s="52">
        <v>34464</v>
      </c>
      <c r="C264">
        <v>6.0824999999999996</v>
      </c>
      <c r="D264" s="52">
        <v>34464</v>
      </c>
      <c r="E264">
        <v>2.5373000000000001</v>
      </c>
      <c r="G264" s="52">
        <v>34464</v>
      </c>
      <c r="H264">
        <v>6.0824999999999996</v>
      </c>
      <c r="I264" s="52">
        <v>34464</v>
      </c>
      <c r="J264">
        <v>2.5373000000000001</v>
      </c>
      <c r="K264" s="474" t="str">
        <f t="shared" si="4"/>
        <v>true</v>
      </c>
    </row>
    <row r="265" spans="2:11">
      <c r="B265" s="52">
        <v>34465</v>
      </c>
      <c r="C265">
        <v>6.2531999999999996</v>
      </c>
      <c r="D265" s="52">
        <v>34465</v>
      </c>
      <c r="E265">
        <v>2.5663999999999998</v>
      </c>
      <c r="G265" s="52">
        <v>34465</v>
      </c>
      <c r="H265">
        <v>6.2531999999999996</v>
      </c>
      <c r="I265" s="52">
        <v>34465</v>
      </c>
      <c r="J265">
        <v>2.5663999999999998</v>
      </c>
      <c r="K265" s="474" t="str">
        <f t="shared" si="4"/>
        <v>true</v>
      </c>
    </row>
    <row r="266" spans="2:11">
      <c r="B266" s="52">
        <v>34466</v>
      </c>
      <c r="C266">
        <v>6.4442000000000004</v>
      </c>
      <c r="D266" s="52">
        <v>34466</v>
      </c>
      <c r="E266">
        <v>2.5407999999999999</v>
      </c>
      <c r="G266" s="52">
        <v>34466</v>
      </c>
      <c r="H266">
        <v>6.4442000000000004</v>
      </c>
      <c r="I266" s="52">
        <v>34466</v>
      </c>
      <c r="J266">
        <v>2.5407999999999999</v>
      </c>
      <c r="K266" s="474" t="str">
        <f t="shared" si="4"/>
        <v>true</v>
      </c>
    </row>
    <row r="267" spans="2:11">
      <c r="B267" s="52">
        <v>34467</v>
      </c>
      <c r="C267">
        <v>6.2325999999999997</v>
      </c>
      <c r="D267" s="52">
        <v>34467</v>
      </c>
      <c r="E267">
        <v>2.5361000000000002</v>
      </c>
      <c r="G267" s="52">
        <v>34467</v>
      </c>
      <c r="H267">
        <v>6.2325999999999997</v>
      </c>
      <c r="I267" s="52">
        <v>34467</v>
      </c>
      <c r="J267">
        <v>2.5361000000000002</v>
      </c>
      <c r="K267" s="474" t="str">
        <f t="shared" si="4"/>
        <v>true</v>
      </c>
    </row>
    <row r="268" spans="2:11">
      <c r="B268" s="52">
        <v>34470</v>
      </c>
      <c r="C268">
        <v>6.2580999999999998</v>
      </c>
      <c r="D268" s="52">
        <v>34470</v>
      </c>
      <c r="E268">
        <v>2.605</v>
      </c>
      <c r="G268" s="52">
        <v>34470</v>
      </c>
      <c r="H268">
        <v>6.2580999999999998</v>
      </c>
      <c r="I268" s="52">
        <v>34470</v>
      </c>
      <c r="J268">
        <v>2.605</v>
      </c>
      <c r="K268" s="474" t="str">
        <f t="shared" si="4"/>
        <v>true</v>
      </c>
    </row>
    <row r="269" spans="2:11">
      <c r="B269" s="52">
        <v>34471</v>
      </c>
      <c r="C269">
        <v>6.1757</v>
      </c>
      <c r="D269" s="52">
        <v>34471</v>
      </c>
      <c r="E269">
        <v>2.4977</v>
      </c>
      <c r="G269" s="52">
        <v>34471</v>
      </c>
      <c r="H269">
        <v>6.1757</v>
      </c>
      <c r="I269" s="52">
        <v>34471</v>
      </c>
      <c r="J269">
        <v>2.4977</v>
      </c>
      <c r="K269" s="474" t="str">
        <f t="shared" si="4"/>
        <v>true</v>
      </c>
    </row>
    <row r="270" spans="2:11">
      <c r="B270" s="52">
        <v>34472</v>
      </c>
      <c r="C270">
        <v>6.0720000000000001</v>
      </c>
      <c r="D270" s="52">
        <v>34472</v>
      </c>
      <c r="E270">
        <v>2.4895</v>
      </c>
      <c r="G270" s="52">
        <v>34472</v>
      </c>
      <c r="H270">
        <v>6.0720000000000001</v>
      </c>
      <c r="I270" s="52">
        <v>34472</v>
      </c>
      <c r="J270">
        <v>2.4895</v>
      </c>
      <c r="K270" s="474" t="str">
        <f t="shared" si="4"/>
        <v>true</v>
      </c>
    </row>
    <row r="271" spans="2:11">
      <c r="B271" s="52">
        <v>34473</v>
      </c>
      <c r="C271">
        <v>6.1319999999999997</v>
      </c>
      <c r="D271" s="52">
        <v>34473</v>
      </c>
      <c r="E271">
        <v>2.4722</v>
      </c>
      <c r="G271" s="52">
        <v>34473</v>
      </c>
      <c r="H271">
        <v>6.1319999999999997</v>
      </c>
      <c r="I271" s="52">
        <v>34473</v>
      </c>
      <c r="J271">
        <v>2.4722</v>
      </c>
      <c r="K271" s="474" t="str">
        <f t="shared" si="4"/>
        <v>true</v>
      </c>
    </row>
    <row r="272" spans="2:11">
      <c r="B272" s="52">
        <v>34474</v>
      </c>
      <c r="C272">
        <v>6.0811000000000002</v>
      </c>
      <c r="D272" s="52">
        <v>34474</v>
      </c>
      <c r="E272">
        <v>2.4674</v>
      </c>
      <c r="G272" s="52">
        <v>34474</v>
      </c>
      <c r="H272">
        <v>6.0811000000000002</v>
      </c>
      <c r="I272" s="52">
        <v>34474</v>
      </c>
      <c r="J272">
        <v>2.4674</v>
      </c>
      <c r="K272" s="474" t="str">
        <f t="shared" si="4"/>
        <v>true</v>
      </c>
    </row>
    <row r="273" spans="2:11">
      <c r="B273" s="52">
        <v>34477</v>
      </c>
      <c r="C273">
        <v>6.125</v>
      </c>
      <c r="D273" s="52">
        <v>34477</v>
      </c>
      <c r="E273">
        <v>2.4830999999999999</v>
      </c>
      <c r="G273" s="52">
        <v>34477</v>
      </c>
      <c r="H273">
        <v>6.125</v>
      </c>
      <c r="I273" s="52">
        <v>34477</v>
      </c>
      <c r="J273">
        <v>2.4830999999999999</v>
      </c>
      <c r="K273" s="474" t="str">
        <f t="shared" si="4"/>
        <v>true</v>
      </c>
    </row>
    <row r="274" spans="2:11">
      <c r="B274" s="52">
        <v>34478</v>
      </c>
      <c r="C274">
        <v>6.0891999999999999</v>
      </c>
      <c r="D274" s="52">
        <v>34478</v>
      </c>
      <c r="E274">
        <v>2.4813000000000001</v>
      </c>
      <c r="G274" s="52">
        <v>34478</v>
      </c>
      <c r="H274">
        <v>6.0891999999999999</v>
      </c>
      <c r="I274" s="52">
        <v>34478</v>
      </c>
      <c r="J274">
        <v>2.4813000000000001</v>
      </c>
      <c r="K274" s="474" t="str">
        <f t="shared" si="4"/>
        <v>true</v>
      </c>
    </row>
    <row r="275" spans="2:11">
      <c r="B275" s="52">
        <v>34479</v>
      </c>
      <c r="C275">
        <v>6.0263999999999998</v>
      </c>
      <c r="D275" s="52">
        <v>34479</v>
      </c>
      <c r="E275">
        <v>2.4613999999999998</v>
      </c>
      <c r="G275" s="52">
        <v>34479</v>
      </c>
      <c r="H275">
        <v>6.0263999999999998</v>
      </c>
      <c r="I275" s="52">
        <v>34479</v>
      </c>
      <c r="J275">
        <v>2.4613999999999998</v>
      </c>
      <c r="K275" s="474" t="str">
        <f t="shared" si="4"/>
        <v>true</v>
      </c>
    </row>
    <row r="276" spans="2:11">
      <c r="B276" s="52">
        <v>34480</v>
      </c>
      <c r="C276">
        <v>5.9480000000000004</v>
      </c>
      <c r="D276" s="52">
        <v>34480</v>
      </c>
      <c r="E276">
        <v>2.4626000000000001</v>
      </c>
      <c r="G276" s="52">
        <v>34480</v>
      </c>
      <c r="H276">
        <v>5.9480000000000004</v>
      </c>
      <c r="I276" s="52">
        <v>34480</v>
      </c>
      <c r="J276">
        <v>2.4626000000000001</v>
      </c>
      <c r="K276" s="474" t="str">
        <f t="shared" si="4"/>
        <v>true</v>
      </c>
    </row>
    <row r="277" spans="2:11">
      <c r="B277" s="52">
        <v>34481</v>
      </c>
      <c r="C277">
        <v>5.9969000000000001</v>
      </c>
      <c r="D277" s="52">
        <v>34481</v>
      </c>
      <c r="E277">
        <v>2.4601999999999999</v>
      </c>
      <c r="G277" s="52">
        <v>34481</v>
      </c>
      <c r="H277">
        <v>5.9969000000000001</v>
      </c>
      <c r="I277" s="52">
        <v>34481</v>
      </c>
      <c r="J277">
        <v>2.4601999999999999</v>
      </c>
      <c r="K277" s="474" t="str">
        <f t="shared" si="4"/>
        <v>true</v>
      </c>
    </row>
    <row r="278" spans="2:11">
      <c r="B278" s="52">
        <v>34485</v>
      </c>
      <c r="C278">
        <v>6.0180999999999996</v>
      </c>
      <c r="D278" s="52">
        <v>34485</v>
      </c>
      <c r="E278">
        <v>2.4594</v>
      </c>
      <c r="G278" s="52">
        <v>34485</v>
      </c>
      <c r="H278">
        <v>6.0180999999999996</v>
      </c>
      <c r="I278" s="52">
        <v>34485</v>
      </c>
      <c r="J278">
        <v>2.4594</v>
      </c>
      <c r="K278" s="474" t="str">
        <f t="shared" si="4"/>
        <v>true</v>
      </c>
    </row>
    <row r="279" spans="2:11">
      <c r="B279" s="52">
        <v>34486</v>
      </c>
      <c r="C279">
        <v>6.0119999999999996</v>
      </c>
      <c r="D279" s="52">
        <v>34486</v>
      </c>
      <c r="E279">
        <v>2.4582000000000002</v>
      </c>
      <c r="G279" s="52">
        <v>34486</v>
      </c>
      <c r="H279">
        <v>6.0119999999999996</v>
      </c>
      <c r="I279" s="52">
        <v>34486</v>
      </c>
      <c r="J279">
        <v>2.4582000000000002</v>
      </c>
      <c r="K279" s="474" t="str">
        <f t="shared" si="4"/>
        <v>true</v>
      </c>
    </row>
    <row r="280" spans="2:11">
      <c r="B280" s="52">
        <v>34487</v>
      </c>
      <c r="C280">
        <v>6.0288000000000004</v>
      </c>
      <c r="D280" s="52">
        <v>34487</v>
      </c>
      <c r="E280">
        <v>2.4544000000000001</v>
      </c>
      <c r="G280" s="52">
        <v>34487</v>
      </c>
      <c r="H280">
        <v>6.0288000000000004</v>
      </c>
      <c r="I280" s="52">
        <v>34487</v>
      </c>
      <c r="J280">
        <v>2.4544000000000001</v>
      </c>
      <c r="K280" s="474" t="str">
        <f t="shared" si="4"/>
        <v>true</v>
      </c>
    </row>
    <row r="281" spans="2:11">
      <c r="B281" s="52">
        <v>34488</v>
      </c>
      <c r="C281">
        <v>5.9863</v>
      </c>
      <c r="D281" s="52">
        <v>34488</v>
      </c>
      <c r="E281">
        <v>2.4458000000000002</v>
      </c>
      <c r="G281" s="52">
        <v>34488</v>
      </c>
      <c r="H281">
        <v>5.9863</v>
      </c>
      <c r="I281" s="52">
        <v>34488</v>
      </c>
      <c r="J281">
        <v>2.4458000000000002</v>
      </c>
      <c r="K281" s="474" t="str">
        <f t="shared" si="4"/>
        <v>true</v>
      </c>
    </row>
    <row r="282" spans="2:11">
      <c r="B282" s="52">
        <v>34491</v>
      </c>
      <c r="C282">
        <v>5.9716000000000005</v>
      </c>
      <c r="D282" s="52">
        <v>34491</v>
      </c>
      <c r="E282">
        <v>2.4493999999999998</v>
      </c>
      <c r="G282" s="52">
        <v>34491</v>
      </c>
      <c r="H282">
        <v>5.9716000000000005</v>
      </c>
      <c r="I282" s="52">
        <v>34491</v>
      </c>
      <c r="J282">
        <v>2.4493999999999998</v>
      </c>
      <c r="K282" s="474" t="str">
        <f t="shared" si="4"/>
        <v>true</v>
      </c>
    </row>
    <row r="283" spans="2:11">
      <c r="B283" s="52">
        <v>34492</v>
      </c>
      <c r="C283">
        <v>5.9885000000000002</v>
      </c>
      <c r="D283" s="52">
        <v>34492</v>
      </c>
      <c r="E283">
        <v>2.4603999999999999</v>
      </c>
      <c r="G283" s="52">
        <v>34492</v>
      </c>
      <c r="H283">
        <v>5.9885000000000002</v>
      </c>
      <c r="I283" s="52">
        <v>34492</v>
      </c>
      <c r="J283">
        <v>2.4603999999999999</v>
      </c>
      <c r="K283" s="474" t="str">
        <f t="shared" si="4"/>
        <v>true</v>
      </c>
    </row>
    <row r="284" spans="2:11">
      <c r="B284" s="52">
        <v>34493</v>
      </c>
      <c r="C284">
        <v>6.0056000000000003</v>
      </c>
      <c r="D284" s="52">
        <v>34493</v>
      </c>
      <c r="E284">
        <v>2.4624999999999999</v>
      </c>
      <c r="G284" s="52">
        <v>34493</v>
      </c>
      <c r="H284">
        <v>6.0056000000000003</v>
      </c>
      <c r="I284" s="52">
        <v>34493</v>
      </c>
      <c r="J284">
        <v>2.4624999999999999</v>
      </c>
      <c r="K284" s="474" t="str">
        <f t="shared" si="4"/>
        <v>true</v>
      </c>
    </row>
    <row r="285" spans="2:11">
      <c r="B285" s="52">
        <v>34494</v>
      </c>
      <c r="C285">
        <v>6.0392999999999999</v>
      </c>
      <c r="D285" s="52">
        <v>34494</v>
      </c>
      <c r="E285">
        <v>2.4634999999999998</v>
      </c>
      <c r="G285" s="52">
        <v>34494</v>
      </c>
      <c r="H285">
        <v>6.0392999999999999</v>
      </c>
      <c r="I285" s="52">
        <v>34494</v>
      </c>
      <c r="J285">
        <v>2.4634999999999998</v>
      </c>
      <c r="K285" s="474" t="str">
        <f t="shared" si="4"/>
        <v>true</v>
      </c>
    </row>
    <row r="286" spans="2:11">
      <c r="B286" s="52">
        <v>34495</v>
      </c>
      <c r="C286">
        <v>6.0224000000000002</v>
      </c>
      <c r="D286" s="52">
        <v>34495</v>
      </c>
      <c r="E286">
        <v>2.4493999999999998</v>
      </c>
      <c r="G286" s="52">
        <v>34495</v>
      </c>
      <c r="H286">
        <v>6.0224000000000002</v>
      </c>
      <c r="I286" s="52">
        <v>34495</v>
      </c>
      <c r="J286">
        <v>2.4493999999999998</v>
      </c>
      <c r="K286" s="474" t="str">
        <f t="shared" si="4"/>
        <v>true</v>
      </c>
    </row>
    <row r="287" spans="2:11">
      <c r="B287" s="52">
        <v>34498</v>
      </c>
      <c r="C287">
        <v>5.9969999999999999</v>
      </c>
      <c r="D287" s="52">
        <v>34498</v>
      </c>
      <c r="E287">
        <v>2.4430999999999998</v>
      </c>
      <c r="G287" s="52">
        <v>34498</v>
      </c>
      <c r="H287">
        <v>5.9969999999999999</v>
      </c>
      <c r="I287" s="52">
        <v>34498</v>
      </c>
      <c r="J287">
        <v>2.4430999999999998</v>
      </c>
      <c r="K287" s="474" t="str">
        <f t="shared" si="4"/>
        <v>true</v>
      </c>
    </row>
    <row r="288" spans="2:11">
      <c r="B288" s="52">
        <v>34499</v>
      </c>
      <c r="C288">
        <v>5.9882999999999997</v>
      </c>
      <c r="D288" s="52">
        <v>34499</v>
      </c>
      <c r="E288">
        <v>2.5112999999999999</v>
      </c>
      <c r="G288" s="52">
        <v>34499</v>
      </c>
      <c r="H288">
        <v>5.9882999999999997</v>
      </c>
      <c r="I288" s="52">
        <v>34499</v>
      </c>
      <c r="J288">
        <v>2.5112999999999999</v>
      </c>
      <c r="K288" s="474" t="str">
        <f t="shared" si="4"/>
        <v>true</v>
      </c>
    </row>
    <row r="289" spans="2:11">
      <c r="B289" s="52">
        <v>34500</v>
      </c>
      <c r="C289">
        <v>6.0182000000000002</v>
      </c>
      <c r="D289" s="52">
        <v>34500</v>
      </c>
      <c r="E289">
        <v>2.4489000000000001</v>
      </c>
      <c r="G289" s="52">
        <v>34500</v>
      </c>
      <c r="H289">
        <v>6.0182000000000002</v>
      </c>
      <c r="I289" s="52">
        <v>34500</v>
      </c>
      <c r="J289">
        <v>2.4489000000000001</v>
      </c>
      <c r="K289" s="474" t="str">
        <f t="shared" si="4"/>
        <v>true</v>
      </c>
    </row>
    <row r="290" spans="2:11">
      <c r="B290" s="52">
        <v>34501</v>
      </c>
      <c r="C290">
        <v>6.0609000000000002</v>
      </c>
      <c r="D290" s="52">
        <v>34501</v>
      </c>
      <c r="E290">
        <v>2.4403000000000001</v>
      </c>
      <c r="G290" s="52">
        <v>34501</v>
      </c>
      <c r="H290">
        <v>6.0609000000000002</v>
      </c>
      <c r="I290" s="52">
        <v>34501</v>
      </c>
      <c r="J290">
        <v>2.4403000000000001</v>
      </c>
      <c r="K290" s="474" t="str">
        <f t="shared" si="4"/>
        <v>true</v>
      </c>
    </row>
    <row r="291" spans="2:11">
      <c r="B291" s="52">
        <v>34502</v>
      </c>
      <c r="C291">
        <v>6.1418999999999997</v>
      </c>
      <c r="D291" s="52">
        <v>34502</v>
      </c>
      <c r="E291">
        <v>2.4586000000000001</v>
      </c>
      <c r="G291" s="52">
        <v>34502</v>
      </c>
      <c r="H291">
        <v>6.1418999999999997</v>
      </c>
      <c r="I291" s="52">
        <v>34502</v>
      </c>
      <c r="J291">
        <v>2.4586000000000001</v>
      </c>
      <c r="K291" s="474" t="str">
        <f t="shared" si="4"/>
        <v>true</v>
      </c>
    </row>
    <row r="292" spans="2:11">
      <c r="B292" s="52">
        <v>34505</v>
      </c>
      <c r="C292">
        <v>6.2047999999999996</v>
      </c>
      <c r="D292" s="52">
        <v>34505</v>
      </c>
      <c r="E292">
        <v>2.4815</v>
      </c>
      <c r="G292" s="52">
        <v>34505</v>
      </c>
      <c r="H292">
        <v>6.2047999999999996</v>
      </c>
      <c r="I292" s="52">
        <v>34505</v>
      </c>
      <c r="J292">
        <v>2.4815</v>
      </c>
      <c r="K292" s="474" t="str">
        <f t="shared" si="4"/>
        <v>true</v>
      </c>
    </row>
    <row r="293" spans="2:11">
      <c r="B293" s="52">
        <v>34506</v>
      </c>
      <c r="C293">
        <v>6.2827000000000002</v>
      </c>
      <c r="D293" s="52">
        <v>34506</v>
      </c>
      <c r="E293">
        <v>2.5042</v>
      </c>
      <c r="G293" s="52">
        <v>34506</v>
      </c>
      <c r="H293">
        <v>6.2827000000000002</v>
      </c>
      <c r="I293" s="52">
        <v>34506</v>
      </c>
      <c r="J293">
        <v>2.5042</v>
      </c>
      <c r="K293" s="474" t="str">
        <f t="shared" si="4"/>
        <v>true</v>
      </c>
    </row>
    <row r="294" spans="2:11">
      <c r="B294" s="52">
        <v>34507</v>
      </c>
      <c r="C294">
        <v>6.2344999999999997</v>
      </c>
      <c r="D294" s="52">
        <v>34507</v>
      </c>
      <c r="E294">
        <v>2.4929000000000001</v>
      </c>
      <c r="G294" s="52">
        <v>34507</v>
      </c>
      <c r="H294">
        <v>6.2344999999999997</v>
      </c>
      <c r="I294" s="52">
        <v>34507</v>
      </c>
      <c r="J294">
        <v>2.4929000000000001</v>
      </c>
      <c r="K294" s="474" t="str">
        <f t="shared" si="4"/>
        <v>true</v>
      </c>
    </row>
    <row r="295" spans="2:11">
      <c r="B295" s="52">
        <v>34508</v>
      </c>
      <c r="C295">
        <v>6.2873000000000001</v>
      </c>
      <c r="D295" s="52">
        <v>34508</v>
      </c>
      <c r="E295">
        <v>2.5102000000000002</v>
      </c>
      <c r="G295" s="52">
        <v>34508</v>
      </c>
      <c r="H295">
        <v>6.2873000000000001</v>
      </c>
      <c r="I295" s="52">
        <v>34508</v>
      </c>
      <c r="J295">
        <v>2.5102000000000002</v>
      </c>
      <c r="K295" s="474" t="str">
        <f t="shared" si="4"/>
        <v>true</v>
      </c>
    </row>
    <row r="296" spans="2:11">
      <c r="B296" s="52">
        <v>34509</v>
      </c>
      <c r="C296">
        <v>6.3434999999999997</v>
      </c>
      <c r="D296" s="52">
        <v>34509</v>
      </c>
      <c r="E296">
        <v>2.5531000000000001</v>
      </c>
      <c r="G296" s="52">
        <v>34509</v>
      </c>
      <c r="H296">
        <v>6.3434999999999997</v>
      </c>
      <c r="I296" s="52">
        <v>34509</v>
      </c>
      <c r="J296">
        <v>2.5531000000000001</v>
      </c>
      <c r="K296" s="474" t="str">
        <f t="shared" si="4"/>
        <v>true</v>
      </c>
    </row>
    <row r="297" spans="2:11">
      <c r="B297" s="52">
        <v>34512</v>
      </c>
      <c r="C297">
        <v>6.2964000000000002</v>
      </c>
      <c r="D297" s="52">
        <v>34512</v>
      </c>
      <c r="E297">
        <v>2.5194999999999999</v>
      </c>
      <c r="G297" s="52">
        <v>34512</v>
      </c>
      <c r="H297">
        <v>6.2964000000000002</v>
      </c>
      <c r="I297" s="52">
        <v>34512</v>
      </c>
      <c r="J297">
        <v>2.5194999999999999</v>
      </c>
      <c r="K297" s="474" t="str">
        <f t="shared" si="4"/>
        <v>true</v>
      </c>
    </row>
    <row r="298" spans="2:11">
      <c r="B298" s="52">
        <v>34513</v>
      </c>
      <c r="C298">
        <v>6.2950999999999997</v>
      </c>
      <c r="D298" s="52">
        <v>34513</v>
      </c>
      <c r="E298">
        <v>2.5385</v>
      </c>
      <c r="G298" s="52">
        <v>34513</v>
      </c>
      <c r="H298">
        <v>6.2950999999999997</v>
      </c>
      <c r="I298" s="52">
        <v>34513</v>
      </c>
      <c r="J298">
        <v>2.5385</v>
      </c>
      <c r="K298" s="474" t="str">
        <f t="shared" si="4"/>
        <v>true</v>
      </c>
    </row>
    <row r="299" spans="2:11">
      <c r="B299" s="52">
        <v>34514</v>
      </c>
      <c r="C299">
        <v>6.2576999999999998</v>
      </c>
      <c r="D299" s="52">
        <v>34514</v>
      </c>
      <c r="E299">
        <v>2.5402</v>
      </c>
      <c r="G299" s="52">
        <v>34514</v>
      </c>
      <c r="H299">
        <v>6.2576999999999998</v>
      </c>
      <c r="I299" s="52">
        <v>34514</v>
      </c>
      <c r="J299">
        <v>2.5402</v>
      </c>
      <c r="K299" s="474" t="str">
        <f t="shared" si="4"/>
        <v>true</v>
      </c>
    </row>
    <row r="300" spans="2:11">
      <c r="B300" s="52">
        <v>34515</v>
      </c>
      <c r="C300">
        <v>6.2926000000000002</v>
      </c>
      <c r="D300" s="52">
        <v>34515</v>
      </c>
      <c r="E300">
        <v>2.5697000000000001</v>
      </c>
      <c r="G300" s="52">
        <v>34515</v>
      </c>
      <c r="H300">
        <v>6.2926000000000002</v>
      </c>
      <c r="I300" s="52">
        <v>34515</v>
      </c>
      <c r="J300">
        <v>2.5697000000000001</v>
      </c>
      <c r="K300" s="474" t="str">
        <f t="shared" si="4"/>
        <v>true</v>
      </c>
    </row>
    <row r="301" spans="2:11">
      <c r="B301" s="52">
        <v>34516</v>
      </c>
      <c r="C301">
        <v>6.2576999999999998</v>
      </c>
      <c r="D301" s="52">
        <v>34516</v>
      </c>
      <c r="E301">
        <v>2.5916000000000001</v>
      </c>
      <c r="G301" s="52">
        <v>34516</v>
      </c>
      <c r="H301">
        <v>6.2576999999999998</v>
      </c>
      <c r="I301" s="52">
        <v>34516</v>
      </c>
      <c r="J301">
        <v>2.5916000000000001</v>
      </c>
      <c r="K301" s="474" t="str">
        <f t="shared" si="4"/>
        <v>true</v>
      </c>
    </row>
    <row r="302" spans="2:11">
      <c r="B302" s="52">
        <v>34520</v>
      </c>
      <c r="C302">
        <v>6.2600999999999996</v>
      </c>
      <c r="D302" s="52">
        <v>34520</v>
      </c>
      <c r="E302">
        <v>2.5510000000000002</v>
      </c>
      <c r="G302" s="52">
        <v>34520</v>
      </c>
      <c r="H302">
        <v>6.2600999999999996</v>
      </c>
      <c r="I302" s="52">
        <v>34520</v>
      </c>
      <c r="J302">
        <v>2.5510000000000002</v>
      </c>
      <c r="K302" s="474" t="str">
        <f t="shared" si="4"/>
        <v>true</v>
      </c>
    </row>
    <row r="303" spans="2:11">
      <c r="B303" s="52">
        <v>34521</v>
      </c>
      <c r="C303">
        <v>6.2255000000000003</v>
      </c>
      <c r="D303" s="52">
        <v>34521</v>
      </c>
      <c r="E303">
        <v>2.5356999999999998</v>
      </c>
      <c r="G303" s="52">
        <v>34521</v>
      </c>
      <c r="H303">
        <v>6.2255000000000003</v>
      </c>
      <c r="I303" s="52">
        <v>34521</v>
      </c>
      <c r="J303">
        <v>2.5356999999999998</v>
      </c>
      <c r="K303" s="474" t="str">
        <f t="shared" si="4"/>
        <v>true</v>
      </c>
    </row>
    <row r="304" spans="2:11">
      <c r="B304" s="52">
        <v>34522</v>
      </c>
      <c r="C304">
        <v>6.1642000000000001</v>
      </c>
      <c r="D304" s="52">
        <v>34522</v>
      </c>
      <c r="E304">
        <v>2.5261</v>
      </c>
      <c r="G304" s="52">
        <v>34522</v>
      </c>
      <c r="H304">
        <v>6.1642000000000001</v>
      </c>
      <c r="I304" s="52">
        <v>34522</v>
      </c>
      <c r="J304">
        <v>2.5261</v>
      </c>
      <c r="K304" s="474" t="str">
        <f t="shared" si="4"/>
        <v>true</v>
      </c>
    </row>
    <row r="305" spans="2:11">
      <c r="B305" s="52">
        <v>34523</v>
      </c>
      <c r="C305">
        <v>6.1350999999999996</v>
      </c>
      <c r="D305" s="52">
        <v>34523</v>
      </c>
      <c r="E305">
        <v>2.512</v>
      </c>
      <c r="G305" s="52">
        <v>34523</v>
      </c>
      <c r="H305">
        <v>6.1350999999999996</v>
      </c>
      <c r="I305" s="52">
        <v>34523</v>
      </c>
      <c r="J305">
        <v>2.512</v>
      </c>
      <c r="K305" s="474" t="str">
        <f t="shared" si="4"/>
        <v>true</v>
      </c>
    </row>
    <row r="306" spans="2:11">
      <c r="B306" s="52">
        <v>34526</v>
      </c>
      <c r="C306">
        <v>6.1642000000000001</v>
      </c>
      <c r="D306" s="52">
        <v>34526</v>
      </c>
      <c r="E306">
        <v>2.5162</v>
      </c>
      <c r="G306" s="52">
        <v>34526</v>
      </c>
      <c r="H306">
        <v>6.1642000000000001</v>
      </c>
      <c r="I306" s="52">
        <v>34526</v>
      </c>
      <c r="J306">
        <v>2.5162</v>
      </c>
      <c r="K306" s="474" t="str">
        <f t="shared" si="4"/>
        <v>true</v>
      </c>
    </row>
    <row r="307" spans="2:11">
      <c r="B307" s="52">
        <v>34527</v>
      </c>
      <c r="C307">
        <v>6.1981999999999999</v>
      </c>
      <c r="D307" s="52">
        <v>34527</v>
      </c>
      <c r="E307">
        <v>2.5164</v>
      </c>
      <c r="G307" s="52">
        <v>34527</v>
      </c>
      <c r="H307">
        <v>6.1981999999999999</v>
      </c>
      <c r="I307" s="52">
        <v>34527</v>
      </c>
      <c r="J307">
        <v>2.5164</v>
      </c>
      <c r="K307" s="474" t="str">
        <f t="shared" si="4"/>
        <v>true</v>
      </c>
    </row>
    <row r="308" spans="2:11">
      <c r="B308" s="52">
        <v>34528</v>
      </c>
      <c r="C308">
        <v>6.1981999999999999</v>
      </c>
      <c r="D308" s="52">
        <v>34528</v>
      </c>
      <c r="E308">
        <v>2.5152999999999999</v>
      </c>
      <c r="G308" s="52">
        <v>34528</v>
      </c>
      <c r="H308">
        <v>6.1981999999999999</v>
      </c>
      <c r="I308" s="52">
        <v>34528</v>
      </c>
      <c r="J308">
        <v>2.5152999999999999</v>
      </c>
      <c r="K308" s="474" t="str">
        <f t="shared" si="4"/>
        <v>true</v>
      </c>
    </row>
    <row r="309" spans="2:11">
      <c r="B309" s="52">
        <v>34529</v>
      </c>
      <c r="C309">
        <v>6.1085000000000003</v>
      </c>
      <c r="D309" s="52">
        <v>34529</v>
      </c>
      <c r="E309">
        <v>2.4943</v>
      </c>
      <c r="G309" s="52">
        <v>34529</v>
      </c>
      <c r="H309">
        <v>6.1085000000000003</v>
      </c>
      <c r="I309" s="52">
        <v>34529</v>
      </c>
      <c r="J309">
        <v>2.4943</v>
      </c>
      <c r="K309" s="474" t="str">
        <f t="shared" si="4"/>
        <v>true</v>
      </c>
    </row>
    <row r="310" spans="2:11">
      <c r="B310" s="52">
        <v>34530</v>
      </c>
      <c r="C310">
        <v>6.0845000000000002</v>
      </c>
      <c r="D310" s="52">
        <v>34530</v>
      </c>
      <c r="E310">
        <v>2.4845999999999999</v>
      </c>
      <c r="G310" s="52">
        <v>34530</v>
      </c>
      <c r="H310">
        <v>6.0845000000000002</v>
      </c>
      <c r="I310" s="52">
        <v>34530</v>
      </c>
      <c r="J310">
        <v>2.4845999999999999</v>
      </c>
      <c r="K310" s="474" t="str">
        <f t="shared" si="4"/>
        <v>true</v>
      </c>
    </row>
    <row r="311" spans="2:11">
      <c r="B311" s="52">
        <v>34533</v>
      </c>
      <c r="C311">
        <v>6.0955000000000004</v>
      </c>
      <c r="D311" s="52">
        <v>34533</v>
      </c>
      <c r="E311">
        <v>2.4950999999999999</v>
      </c>
      <c r="G311" s="52">
        <v>34533</v>
      </c>
      <c r="H311">
        <v>6.0955000000000004</v>
      </c>
      <c r="I311" s="52">
        <v>34533</v>
      </c>
      <c r="J311">
        <v>2.4950999999999999</v>
      </c>
      <c r="K311" s="474" t="str">
        <f t="shared" si="4"/>
        <v>true</v>
      </c>
    </row>
    <row r="312" spans="2:11">
      <c r="B312" s="52">
        <v>34534</v>
      </c>
      <c r="C312">
        <v>6.0736999999999997</v>
      </c>
      <c r="D312" s="52">
        <v>34534</v>
      </c>
      <c r="E312">
        <v>2.4895999999999998</v>
      </c>
      <c r="G312" s="52">
        <v>34534</v>
      </c>
      <c r="H312">
        <v>6.0736999999999997</v>
      </c>
      <c r="I312" s="52">
        <v>34534</v>
      </c>
      <c r="J312">
        <v>2.4895999999999998</v>
      </c>
      <c r="K312" s="474" t="str">
        <f t="shared" si="4"/>
        <v>true</v>
      </c>
    </row>
    <row r="313" spans="2:11">
      <c r="B313" s="52">
        <v>34535</v>
      </c>
      <c r="C313">
        <v>6.0913000000000004</v>
      </c>
      <c r="D313" s="52">
        <v>34535</v>
      </c>
      <c r="E313">
        <v>2.5037000000000003</v>
      </c>
      <c r="G313" s="52">
        <v>34535</v>
      </c>
      <c r="H313">
        <v>6.0913000000000004</v>
      </c>
      <c r="I313" s="52">
        <v>34535</v>
      </c>
      <c r="J313">
        <v>2.5037000000000003</v>
      </c>
      <c r="K313" s="474" t="str">
        <f t="shared" si="4"/>
        <v>true</v>
      </c>
    </row>
    <row r="314" spans="2:11">
      <c r="B314" s="52">
        <v>34536</v>
      </c>
      <c r="C314">
        <v>6.1067</v>
      </c>
      <c r="D314" s="52">
        <v>34536</v>
      </c>
      <c r="E314">
        <v>2.5002</v>
      </c>
      <c r="G314" s="52">
        <v>34536</v>
      </c>
      <c r="H314">
        <v>6.1067</v>
      </c>
      <c r="I314" s="52">
        <v>34536</v>
      </c>
      <c r="J314">
        <v>2.5002</v>
      </c>
      <c r="K314" s="474" t="str">
        <f t="shared" si="4"/>
        <v>true</v>
      </c>
    </row>
    <row r="315" spans="2:11">
      <c r="B315" s="52">
        <v>34537</v>
      </c>
      <c r="C315">
        <v>6.0759999999999996</v>
      </c>
      <c r="D315" s="52">
        <v>34537</v>
      </c>
      <c r="E315">
        <v>2.4984000000000002</v>
      </c>
      <c r="G315" s="52">
        <v>34537</v>
      </c>
      <c r="H315">
        <v>6.0759999999999996</v>
      </c>
      <c r="I315" s="52">
        <v>34537</v>
      </c>
      <c r="J315">
        <v>2.4984000000000002</v>
      </c>
      <c r="K315" s="474" t="str">
        <f t="shared" si="4"/>
        <v>true</v>
      </c>
    </row>
    <row r="316" spans="2:11">
      <c r="B316" s="52">
        <v>34540</v>
      </c>
      <c r="C316">
        <v>6.1460999999999997</v>
      </c>
      <c r="D316" s="52">
        <v>34540</v>
      </c>
      <c r="E316">
        <v>2.4939</v>
      </c>
      <c r="G316" s="52">
        <v>34540</v>
      </c>
      <c r="H316">
        <v>6.1460999999999997</v>
      </c>
      <c r="I316" s="52">
        <v>34540</v>
      </c>
      <c r="J316">
        <v>2.4939</v>
      </c>
      <c r="K316" s="474" t="str">
        <f t="shared" si="4"/>
        <v>true</v>
      </c>
    </row>
    <row r="317" spans="2:11">
      <c r="B317" s="52">
        <v>34541</v>
      </c>
      <c r="C317">
        <v>6.1874000000000002</v>
      </c>
      <c r="D317" s="52">
        <v>34541</v>
      </c>
      <c r="E317">
        <v>2.4981</v>
      </c>
      <c r="G317" s="52">
        <v>34541</v>
      </c>
      <c r="H317">
        <v>6.1874000000000002</v>
      </c>
      <c r="I317" s="52">
        <v>34541</v>
      </c>
      <c r="J317">
        <v>2.4981</v>
      </c>
      <c r="K317" s="474" t="str">
        <f t="shared" si="4"/>
        <v>true</v>
      </c>
    </row>
    <row r="318" spans="2:11">
      <c r="B318" s="52">
        <v>34542</v>
      </c>
      <c r="C318">
        <v>6.0949</v>
      </c>
      <c r="D318" s="52">
        <v>34542</v>
      </c>
      <c r="E318">
        <v>2.5083000000000002</v>
      </c>
      <c r="G318" s="52">
        <v>34542</v>
      </c>
      <c r="H318">
        <v>6.0949</v>
      </c>
      <c r="I318" s="52">
        <v>34542</v>
      </c>
      <c r="J318">
        <v>2.5083000000000002</v>
      </c>
      <c r="K318" s="474" t="str">
        <f t="shared" si="4"/>
        <v>true</v>
      </c>
    </row>
    <row r="319" spans="2:11">
      <c r="B319" s="52">
        <v>34543</v>
      </c>
      <c r="C319">
        <v>6.0578000000000003</v>
      </c>
      <c r="D319" s="52">
        <v>34543</v>
      </c>
      <c r="E319">
        <v>2.5013999999999998</v>
      </c>
      <c r="G319" s="52">
        <v>34543</v>
      </c>
      <c r="H319">
        <v>6.0578000000000003</v>
      </c>
      <c r="I319" s="52">
        <v>34543</v>
      </c>
      <c r="J319">
        <v>2.5013999999999998</v>
      </c>
      <c r="K319" s="474" t="str">
        <f t="shared" si="4"/>
        <v>true</v>
      </c>
    </row>
    <row r="320" spans="2:11">
      <c r="B320" s="52">
        <v>34544</v>
      </c>
      <c r="C320">
        <v>5.9762000000000004</v>
      </c>
      <c r="D320" s="52">
        <v>34544</v>
      </c>
      <c r="E320">
        <v>2.4790000000000001</v>
      </c>
      <c r="G320" s="52">
        <v>34544</v>
      </c>
      <c r="H320">
        <v>5.9762000000000004</v>
      </c>
      <c r="I320" s="52">
        <v>34544</v>
      </c>
      <c r="J320">
        <v>2.4790000000000001</v>
      </c>
      <c r="K320" s="474" t="str">
        <f t="shared" si="4"/>
        <v>true</v>
      </c>
    </row>
    <row r="321" spans="2:11">
      <c r="B321" s="52">
        <v>34547</v>
      </c>
      <c r="C321">
        <v>5.8663999999999996</v>
      </c>
      <c r="D321" s="52">
        <v>34547</v>
      </c>
      <c r="E321">
        <v>2.4636</v>
      </c>
      <c r="G321" s="52">
        <v>34547</v>
      </c>
      <c r="H321">
        <v>5.8663999999999996</v>
      </c>
      <c r="I321" s="52">
        <v>34547</v>
      </c>
      <c r="J321">
        <v>2.4636</v>
      </c>
      <c r="K321" s="474" t="str">
        <f t="shared" si="4"/>
        <v>true</v>
      </c>
    </row>
    <row r="322" spans="2:11">
      <c r="B322" s="52">
        <v>34548</v>
      </c>
      <c r="C322">
        <v>5.8399000000000001</v>
      </c>
      <c r="D322" s="52">
        <v>34548</v>
      </c>
      <c r="E322">
        <v>2.4615999999999998</v>
      </c>
      <c r="G322" s="52">
        <v>34548</v>
      </c>
      <c r="H322">
        <v>5.8399000000000001</v>
      </c>
      <c r="I322" s="52">
        <v>34548</v>
      </c>
      <c r="J322">
        <v>2.4615999999999998</v>
      </c>
      <c r="K322" s="474" t="str">
        <f t="shared" si="4"/>
        <v>true</v>
      </c>
    </row>
    <row r="323" spans="2:11">
      <c r="B323" s="52">
        <v>34549</v>
      </c>
      <c r="C323">
        <v>5.8018999999999998</v>
      </c>
      <c r="D323" s="52">
        <v>34549</v>
      </c>
      <c r="E323">
        <v>2.4638999999999998</v>
      </c>
      <c r="G323" s="52">
        <v>34549</v>
      </c>
      <c r="H323">
        <v>5.8018999999999998</v>
      </c>
      <c r="I323" s="52">
        <v>34549</v>
      </c>
      <c r="J323">
        <v>2.4638999999999998</v>
      </c>
      <c r="K323" s="474" t="str">
        <f t="shared" si="4"/>
        <v>true</v>
      </c>
    </row>
    <row r="324" spans="2:11">
      <c r="B324" s="52">
        <v>34550</v>
      </c>
      <c r="C324">
        <v>5.8219000000000003</v>
      </c>
      <c r="D324" s="52">
        <v>34550</v>
      </c>
      <c r="E324">
        <v>2.4897</v>
      </c>
      <c r="G324" s="52">
        <v>34550</v>
      </c>
      <c r="H324">
        <v>5.8219000000000003</v>
      </c>
      <c r="I324" s="52">
        <v>34550</v>
      </c>
      <c r="J324">
        <v>2.4897</v>
      </c>
      <c r="K324" s="474" t="str">
        <f t="shared" si="4"/>
        <v>true</v>
      </c>
    </row>
    <row r="325" spans="2:11">
      <c r="B325" s="52">
        <v>34551</v>
      </c>
      <c r="C325">
        <v>5.8806000000000003</v>
      </c>
      <c r="D325" s="52">
        <v>34551</v>
      </c>
      <c r="E325">
        <v>2.4939</v>
      </c>
      <c r="G325" s="52">
        <v>34551</v>
      </c>
      <c r="H325">
        <v>5.8806000000000003</v>
      </c>
      <c r="I325" s="52">
        <v>34551</v>
      </c>
      <c r="J325">
        <v>2.4939</v>
      </c>
      <c r="K325" s="474" t="str">
        <f t="shared" si="4"/>
        <v>true</v>
      </c>
    </row>
    <row r="326" spans="2:11">
      <c r="B326" s="52">
        <v>34554</v>
      </c>
      <c r="C326">
        <v>5.9474999999999998</v>
      </c>
      <c r="D326" s="52">
        <v>34554</v>
      </c>
      <c r="E326">
        <v>2.5059</v>
      </c>
      <c r="G326" s="52">
        <v>34554</v>
      </c>
      <c r="H326">
        <v>5.9474999999999998</v>
      </c>
      <c r="I326" s="52">
        <v>34554</v>
      </c>
      <c r="J326">
        <v>2.5059</v>
      </c>
      <c r="K326" s="474" t="str">
        <f t="shared" ref="K326:K389" si="5">IF(G326=I326,"true","false")</f>
        <v>true</v>
      </c>
    </row>
    <row r="327" spans="2:11">
      <c r="B327" s="52">
        <v>34555</v>
      </c>
      <c r="C327">
        <v>5.9104999999999999</v>
      </c>
      <c r="D327" s="52">
        <v>34555</v>
      </c>
      <c r="E327">
        <v>2.4901</v>
      </c>
      <c r="G327" s="52">
        <v>34555</v>
      </c>
      <c r="H327">
        <v>5.9104999999999999</v>
      </c>
      <c r="I327" s="52">
        <v>34555</v>
      </c>
      <c r="J327">
        <v>2.4901</v>
      </c>
      <c r="K327" s="474" t="str">
        <f t="shared" si="5"/>
        <v>true</v>
      </c>
    </row>
    <row r="328" spans="2:11">
      <c r="B328" s="52">
        <v>34556</v>
      </c>
      <c r="C328">
        <v>5.8859000000000004</v>
      </c>
      <c r="D328" s="52">
        <v>34556</v>
      </c>
      <c r="E328">
        <v>2.4923000000000002</v>
      </c>
      <c r="G328" s="52">
        <v>34556</v>
      </c>
      <c r="H328">
        <v>5.8859000000000004</v>
      </c>
      <c r="I328" s="52">
        <v>34556</v>
      </c>
      <c r="J328">
        <v>2.4923000000000002</v>
      </c>
      <c r="K328" s="474" t="str">
        <f t="shared" si="5"/>
        <v>true</v>
      </c>
    </row>
    <row r="329" spans="2:11">
      <c r="B329" s="52">
        <v>34557</v>
      </c>
      <c r="C329">
        <v>6.0941000000000001</v>
      </c>
      <c r="D329" s="52">
        <v>34557</v>
      </c>
      <c r="E329">
        <v>2.4943</v>
      </c>
      <c r="G329" s="52">
        <v>34557</v>
      </c>
      <c r="H329">
        <v>6.0941000000000001</v>
      </c>
      <c r="I329" s="52">
        <v>34557</v>
      </c>
      <c r="J329">
        <v>2.4943</v>
      </c>
      <c r="K329" s="474" t="str">
        <f t="shared" si="5"/>
        <v>true</v>
      </c>
    </row>
    <row r="330" spans="2:11">
      <c r="B330" s="52">
        <v>34558</v>
      </c>
      <c r="C330">
        <v>5.9025999999999996</v>
      </c>
      <c r="D330" s="52">
        <v>34558</v>
      </c>
      <c r="E330">
        <v>2.5087999999999999</v>
      </c>
      <c r="G330" s="52">
        <v>34558</v>
      </c>
      <c r="H330">
        <v>5.9025999999999996</v>
      </c>
      <c r="I330" s="52">
        <v>34558</v>
      </c>
      <c r="J330">
        <v>2.5087999999999999</v>
      </c>
      <c r="K330" s="474" t="str">
        <f t="shared" si="5"/>
        <v>true</v>
      </c>
    </row>
    <row r="331" spans="2:11">
      <c r="B331" s="52">
        <v>34561</v>
      </c>
      <c r="C331">
        <v>5.9295999999999998</v>
      </c>
      <c r="D331" s="52">
        <v>34561</v>
      </c>
      <c r="E331">
        <v>2.5640999999999998</v>
      </c>
      <c r="G331" s="52">
        <v>34561</v>
      </c>
      <c r="H331">
        <v>5.9295999999999998</v>
      </c>
      <c r="I331" s="52">
        <v>34561</v>
      </c>
      <c r="J331">
        <v>2.5640999999999998</v>
      </c>
      <c r="K331" s="474" t="str">
        <f t="shared" si="5"/>
        <v>true</v>
      </c>
    </row>
    <row r="332" spans="2:11">
      <c r="B332" s="52">
        <v>34562</v>
      </c>
      <c r="C332">
        <v>5.8802000000000003</v>
      </c>
      <c r="D332" s="52">
        <v>34562</v>
      </c>
      <c r="E332">
        <v>2.476</v>
      </c>
      <c r="G332" s="52">
        <v>34562</v>
      </c>
      <c r="H332">
        <v>5.8802000000000003</v>
      </c>
      <c r="I332" s="52">
        <v>34562</v>
      </c>
      <c r="J332">
        <v>2.476</v>
      </c>
      <c r="K332" s="474" t="str">
        <f t="shared" si="5"/>
        <v>true</v>
      </c>
    </row>
    <row r="333" spans="2:11">
      <c r="B333" s="52">
        <v>34563</v>
      </c>
      <c r="C333">
        <v>5.9318</v>
      </c>
      <c r="D333" s="52">
        <v>34563</v>
      </c>
      <c r="E333">
        <v>2.4813000000000001</v>
      </c>
      <c r="G333" s="52">
        <v>34563</v>
      </c>
      <c r="H333">
        <v>5.9318</v>
      </c>
      <c r="I333" s="52">
        <v>34563</v>
      </c>
      <c r="J333">
        <v>2.4813000000000001</v>
      </c>
      <c r="K333" s="474" t="str">
        <f t="shared" si="5"/>
        <v>true</v>
      </c>
    </row>
    <row r="334" spans="2:11">
      <c r="B334" s="52">
        <v>34564</v>
      </c>
      <c r="C334">
        <v>6.0347</v>
      </c>
      <c r="D334" s="52">
        <v>34564</v>
      </c>
      <c r="E334">
        <v>2.4952000000000001</v>
      </c>
      <c r="G334" s="52">
        <v>34564</v>
      </c>
      <c r="H334">
        <v>6.0347</v>
      </c>
      <c r="I334" s="52">
        <v>34564</v>
      </c>
      <c r="J334">
        <v>2.4952000000000001</v>
      </c>
      <c r="K334" s="474" t="str">
        <f t="shared" si="5"/>
        <v>true</v>
      </c>
    </row>
    <row r="335" spans="2:11">
      <c r="B335" s="52">
        <v>34565</v>
      </c>
      <c r="C335">
        <v>5.9447000000000001</v>
      </c>
      <c r="D335" s="52">
        <v>34565</v>
      </c>
      <c r="E335">
        <v>2.4954999999999998</v>
      </c>
      <c r="G335" s="52">
        <v>34565</v>
      </c>
      <c r="H335">
        <v>5.9447000000000001</v>
      </c>
      <c r="I335" s="52">
        <v>34565</v>
      </c>
      <c r="J335">
        <v>2.4954999999999998</v>
      </c>
      <c r="K335" s="474" t="str">
        <f t="shared" si="5"/>
        <v>true</v>
      </c>
    </row>
    <row r="336" spans="2:11">
      <c r="B336" s="52">
        <v>34568</v>
      </c>
      <c r="C336">
        <v>5.9978999999999996</v>
      </c>
      <c r="D336" s="52">
        <v>34568</v>
      </c>
      <c r="E336">
        <v>2.4980000000000002</v>
      </c>
      <c r="G336" s="52">
        <v>34568</v>
      </c>
      <c r="H336">
        <v>5.9978999999999996</v>
      </c>
      <c r="I336" s="52">
        <v>34568</v>
      </c>
      <c r="J336">
        <v>2.4980000000000002</v>
      </c>
      <c r="K336" s="474" t="str">
        <f t="shared" si="5"/>
        <v>true</v>
      </c>
    </row>
    <row r="337" spans="2:11">
      <c r="B337" s="52">
        <v>34569</v>
      </c>
      <c r="C337">
        <v>5.9489000000000001</v>
      </c>
      <c r="D337" s="52">
        <v>34569</v>
      </c>
      <c r="E337">
        <v>2.4817999999999998</v>
      </c>
      <c r="G337" s="52">
        <v>34569</v>
      </c>
      <c r="H337">
        <v>5.9489000000000001</v>
      </c>
      <c r="I337" s="52">
        <v>34569</v>
      </c>
      <c r="J337">
        <v>2.4817999999999998</v>
      </c>
      <c r="K337" s="474" t="str">
        <f t="shared" si="5"/>
        <v>true</v>
      </c>
    </row>
    <row r="338" spans="2:11">
      <c r="B338" s="52">
        <v>34570</v>
      </c>
      <c r="C338">
        <v>5.9383999999999997</v>
      </c>
      <c r="D338" s="52">
        <v>34570</v>
      </c>
      <c r="E338">
        <v>2.4359999999999999</v>
      </c>
      <c r="G338" s="52">
        <v>34570</v>
      </c>
      <c r="H338">
        <v>5.9383999999999997</v>
      </c>
      <c r="I338" s="52">
        <v>34570</v>
      </c>
      <c r="J338">
        <v>2.4359999999999999</v>
      </c>
      <c r="K338" s="474" t="str">
        <f t="shared" si="5"/>
        <v>true</v>
      </c>
    </row>
    <row r="339" spans="2:11">
      <c r="B339" s="52">
        <v>34571</v>
      </c>
      <c r="C339">
        <v>5.9779999999999998</v>
      </c>
      <c r="D339" s="52">
        <v>34571</v>
      </c>
      <c r="E339">
        <v>2.4470999999999998</v>
      </c>
      <c r="G339" s="52">
        <v>34571</v>
      </c>
      <c r="H339">
        <v>5.9779999999999998</v>
      </c>
      <c r="I339" s="52">
        <v>34571</v>
      </c>
      <c r="J339">
        <v>2.4470999999999998</v>
      </c>
      <c r="K339" s="474" t="str">
        <f t="shared" si="5"/>
        <v>true</v>
      </c>
    </row>
    <row r="340" spans="2:11">
      <c r="B340" s="52">
        <v>34572</v>
      </c>
      <c r="C340">
        <v>5.9320000000000004</v>
      </c>
      <c r="D340" s="52">
        <v>34572</v>
      </c>
      <c r="E340">
        <v>2.4020999999999999</v>
      </c>
      <c r="G340" s="52">
        <v>34572</v>
      </c>
      <c r="H340">
        <v>5.9320000000000004</v>
      </c>
      <c r="I340" s="52">
        <v>34572</v>
      </c>
      <c r="J340">
        <v>2.4020999999999999</v>
      </c>
      <c r="K340" s="474" t="str">
        <f t="shared" si="5"/>
        <v>true</v>
      </c>
    </row>
    <row r="341" spans="2:11">
      <c r="B341" s="52">
        <v>34575</v>
      </c>
      <c r="C341">
        <v>5.9198000000000004</v>
      </c>
      <c r="D341" s="52">
        <v>34575</v>
      </c>
      <c r="E341">
        <v>2.3910999999999998</v>
      </c>
      <c r="G341" s="52">
        <v>34575</v>
      </c>
      <c r="H341">
        <v>5.9198000000000004</v>
      </c>
      <c r="I341" s="52">
        <v>34575</v>
      </c>
      <c r="J341">
        <v>2.3910999999999998</v>
      </c>
      <c r="K341" s="474" t="str">
        <f t="shared" si="5"/>
        <v>true</v>
      </c>
    </row>
    <row r="342" spans="2:11">
      <c r="B342" s="52">
        <v>34576</v>
      </c>
      <c r="C342">
        <v>5.8868</v>
      </c>
      <c r="D342" s="52">
        <v>34576</v>
      </c>
      <c r="E342">
        <v>2.3799000000000001</v>
      </c>
      <c r="G342" s="52">
        <v>34576</v>
      </c>
      <c r="H342">
        <v>5.8868</v>
      </c>
      <c r="I342" s="52">
        <v>34576</v>
      </c>
      <c r="J342">
        <v>2.3799000000000001</v>
      </c>
      <c r="K342" s="474" t="str">
        <f t="shared" si="5"/>
        <v>true</v>
      </c>
    </row>
    <row r="343" spans="2:11">
      <c r="B343" s="52">
        <v>34577</v>
      </c>
      <c r="C343">
        <v>5.7914000000000003</v>
      </c>
      <c r="D343" s="52">
        <v>34577</v>
      </c>
      <c r="E343">
        <v>2.3794</v>
      </c>
      <c r="G343" s="52">
        <v>34577</v>
      </c>
      <c r="H343">
        <v>5.7914000000000003</v>
      </c>
      <c r="I343" s="52">
        <v>34577</v>
      </c>
      <c r="J343">
        <v>2.3794</v>
      </c>
      <c r="K343" s="474" t="str">
        <f t="shared" si="5"/>
        <v>true</v>
      </c>
    </row>
    <row r="344" spans="2:11">
      <c r="B344" s="52">
        <v>34578</v>
      </c>
      <c r="C344">
        <v>6.0205000000000002</v>
      </c>
      <c r="D344" s="52">
        <v>34578</v>
      </c>
      <c r="E344">
        <v>2.3866999999999998</v>
      </c>
      <c r="G344" s="52">
        <v>34578</v>
      </c>
      <c r="H344">
        <v>6.0205000000000002</v>
      </c>
      <c r="I344" s="52">
        <v>34578</v>
      </c>
      <c r="J344">
        <v>2.3866999999999998</v>
      </c>
      <c r="K344" s="474" t="str">
        <f t="shared" si="5"/>
        <v>true</v>
      </c>
    </row>
    <row r="345" spans="2:11">
      <c r="B345" s="52">
        <v>34579</v>
      </c>
      <c r="C345">
        <v>6.0571000000000002</v>
      </c>
      <c r="D345" s="52">
        <v>34579</v>
      </c>
      <c r="E345">
        <v>2.3988</v>
      </c>
      <c r="G345" s="52">
        <v>34579</v>
      </c>
      <c r="H345">
        <v>6.0571000000000002</v>
      </c>
      <c r="I345" s="52">
        <v>34579</v>
      </c>
      <c r="J345">
        <v>2.3988</v>
      </c>
      <c r="K345" s="474" t="str">
        <f t="shared" si="5"/>
        <v>true</v>
      </c>
    </row>
    <row r="346" spans="2:11">
      <c r="B346" s="52">
        <v>34583</v>
      </c>
      <c r="C346">
        <v>6.0853999999999999</v>
      </c>
      <c r="D346" s="52">
        <v>34583</v>
      </c>
      <c r="E346">
        <v>2.3908</v>
      </c>
      <c r="G346" s="52">
        <v>34583</v>
      </c>
      <c r="H346">
        <v>6.0853999999999999</v>
      </c>
      <c r="I346" s="52">
        <v>34583</v>
      </c>
      <c r="J346">
        <v>2.3908</v>
      </c>
      <c r="K346" s="474" t="str">
        <f t="shared" si="5"/>
        <v>true</v>
      </c>
    </row>
    <row r="347" spans="2:11">
      <c r="B347" s="52">
        <v>34584</v>
      </c>
      <c r="C347">
        <v>6.1161000000000003</v>
      </c>
      <c r="D347" s="52">
        <v>34584</v>
      </c>
      <c r="E347">
        <v>2.3984000000000001</v>
      </c>
      <c r="G347" s="52">
        <v>34584</v>
      </c>
      <c r="H347">
        <v>6.1161000000000003</v>
      </c>
      <c r="I347" s="52">
        <v>34584</v>
      </c>
      <c r="J347">
        <v>2.3984000000000001</v>
      </c>
      <c r="K347" s="474" t="str">
        <f t="shared" si="5"/>
        <v>true</v>
      </c>
    </row>
    <row r="348" spans="2:11">
      <c r="B348" s="52">
        <v>34585</v>
      </c>
      <c r="C348">
        <v>6.1026999999999996</v>
      </c>
      <c r="D348" s="52">
        <v>34585</v>
      </c>
      <c r="E348">
        <v>2.3847999999999998</v>
      </c>
      <c r="G348" s="52">
        <v>34585</v>
      </c>
      <c r="H348">
        <v>6.1026999999999996</v>
      </c>
      <c r="I348" s="52">
        <v>34585</v>
      </c>
      <c r="J348">
        <v>2.3847999999999998</v>
      </c>
      <c r="K348" s="474" t="str">
        <f t="shared" si="5"/>
        <v>true</v>
      </c>
    </row>
    <row r="349" spans="2:11">
      <c r="B349" s="52">
        <v>34586</v>
      </c>
      <c r="C349">
        <v>6.2210999999999999</v>
      </c>
      <c r="D349" s="52">
        <v>34586</v>
      </c>
      <c r="E349">
        <v>2.4146000000000001</v>
      </c>
      <c r="G349" s="52">
        <v>34586</v>
      </c>
      <c r="H349">
        <v>6.2210999999999999</v>
      </c>
      <c r="I349" s="52">
        <v>34586</v>
      </c>
      <c r="J349">
        <v>2.4146000000000001</v>
      </c>
      <c r="K349" s="474" t="str">
        <f t="shared" si="5"/>
        <v>true</v>
      </c>
    </row>
    <row r="350" spans="2:11">
      <c r="B350" s="52">
        <v>34589</v>
      </c>
      <c r="C350">
        <v>6.2763</v>
      </c>
      <c r="D350" s="52">
        <v>34589</v>
      </c>
      <c r="E350">
        <v>2.4236</v>
      </c>
      <c r="G350" s="52">
        <v>34589</v>
      </c>
      <c r="H350">
        <v>6.2763</v>
      </c>
      <c r="I350" s="52">
        <v>34589</v>
      </c>
      <c r="J350">
        <v>2.4236</v>
      </c>
      <c r="K350" s="474" t="str">
        <f t="shared" si="5"/>
        <v>true</v>
      </c>
    </row>
    <row r="351" spans="2:11">
      <c r="B351" s="52">
        <v>34590</v>
      </c>
      <c r="C351">
        <v>6.2786999999999997</v>
      </c>
      <c r="D351" s="52">
        <v>34590</v>
      </c>
      <c r="E351">
        <v>2.4114</v>
      </c>
      <c r="G351" s="52">
        <v>34590</v>
      </c>
      <c r="H351">
        <v>6.2786999999999997</v>
      </c>
      <c r="I351" s="52">
        <v>34590</v>
      </c>
      <c r="J351">
        <v>2.4114</v>
      </c>
      <c r="K351" s="474" t="str">
        <f t="shared" si="5"/>
        <v>true</v>
      </c>
    </row>
    <row r="352" spans="2:11">
      <c r="B352" s="52">
        <v>34591</v>
      </c>
      <c r="C352">
        <v>6.2971000000000004</v>
      </c>
      <c r="D352" s="52">
        <v>34591</v>
      </c>
      <c r="E352">
        <v>2.3254000000000001</v>
      </c>
      <c r="G352" s="52">
        <v>34591</v>
      </c>
      <c r="H352">
        <v>6.2971000000000004</v>
      </c>
      <c r="I352" s="52">
        <v>34591</v>
      </c>
      <c r="J352">
        <v>2.3254000000000001</v>
      </c>
      <c r="K352" s="474" t="str">
        <f t="shared" si="5"/>
        <v>true</v>
      </c>
    </row>
    <row r="353" spans="2:11">
      <c r="B353" s="52">
        <v>34592</v>
      </c>
      <c r="C353">
        <v>6.2256</v>
      </c>
      <c r="D353" s="52">
        <v>34592</v>
      </c>
      <c r="E353">
        <v>2.2957000000000001</v>
      </c>
      <c r="G353" s="52">
        <v>34592</v>
      </c>
      <c r="H353">
        <v>6.2256</v>
      </c>
      <c r="I353" s="52">
        <v>34592</v>
      </c>
      <c r="J353">
        <v>2.2957000000000001</v>
      </c>
      <c r="K353" s="474" t="str">
        <f t="shared" si="5"/>
        <v>true</v>
      </c>
    </row>
    <row r="354" spans="2:11">
      <c r="B354" s="52">
        <v>34593</v>
      </c>
      <c r="C354">
        <v>6.3137999999999996</v>
      </c>
      <c r="D354" s="52">
        <v>34593</v>
      </c>
      <c r="E354">
        <v>2.3037000000000001</v>
      </c>
      <c r="G354" s="52">
        <v>34593</v>
      </c>
      <c r="H354">
        <v>6.3137999999999996</v>
      </c>
      <c r="I354" s="52">
        <v>34593</v>
      </c>
      <c r="J354">
        <v>2.3037000000000001</v>
      </c>
      <c r="K354" s="474" t="str">
        <f t="shared" si="5"/>
        <v>true</v>
      </c>
    </row>
    <row r="355" spans="2:11">
      <c r="B355" s="52">
        <v>34596</v>
      </c>
      <c r="C355">
        <v>6.2832999999999997</v>
      </c>
      <c r="D355" s="52">
        <v>34596</v>
      </c>
      <c r="E355">
        <v>2.3016999999999999</v>
      </c>
      <c r="G355" s="52">
        <v>34596</v>
      </c>
      <c r="H355">
        <v>6.2832999999999997</v>
      </c>
      <c r="I355" s="52">
        <v>34596</v>
      </c>
      <c r="J355">
        <v>2.3016999999999999</v>
      </c>
      <c r="K355" s="474" t="str">
        <f t="shared" si="5"/>
        <v>true</v>
      </c>
    </row>
    <row r="356" spans="2:11">
      <c r="B356" s="52">
        <v>34597</v>
      </c>
      <c r="C356">
        <v>6.3632999999999997</v>
      </c>
      <c r="D356" s="52">
        <v>34597</v>
      </c>
      <c r="E356">
        <v>2.4224999999999999</v>
      </c>
      <c r="G356" s="52">
        <v>34597</v>
      </c>
      <c r="H356">
        <v>6.3632999999999997</v>
      </c>
      <c r="I356" s="52">
        <v>34597</v>
      </c>
      <c r="J356">
        <v>2.4224999999999999</v>
      </c>
      <c r="K356" s="474" t="str">
        <f t="shared" si="5"/>
        <v>true</v>
      </c>
    </row>
    <row r="357" spans="2:11">
      <c r="B357" s="52">
        <v>34598</v>
      </c>
      <c r="C357">
        <v>6.3277000000000001</v>
      </c>
      <c r="D357" s="52">
        <v>34598</v>
      </c>
      <c r="E357">
        <v>2.4335</v>
      </c>
      <c r="G357" s="52">
        <v>34598</v>
      </c>
      <c r="H357">
        <v>6.3277000000000001</v>
      </c>
      <c r="I357" s="52">
        <v>34598</v>
      </c>
      <c r="J357">
        <v>2.4335</v>
      </c>
      <c r="K357" s="474" t="str">
        <f t="shared" si="5"/>
        <v>true</v>
      </c>
    </row>
    <row r="358" spans="2:11">
      <c r="B358" s="52">
        <v>34599</v>
      </c>
      <c r="C358">
        <v>6.3231000000000002</v>
      </c>
      <c r="D358" s="52">
        <v>34599</v>
      </c>
      <c r="E358">
        <v>2.4426000000000001</v>
      </c>
      <c r="G358" s="52">
        <v>34599</v>
      </c>
      <c r="H358">
        <v>6.3231000000000002</v>
      </c>
      <c r="I358" s="52">
        <v>34599</v>
      </c>
      <c r="J358">
        <v>2.4426000000000001</v>
      </c>
      <c r="K358" s="474" t="str">
        <f t="shared" si="5"/>
        <v>true</v>
      </c>
    </row>
    <row r="359" spans="2:11">
      <c r="B359" s="52">
        <v>34600</v>
      </c>
      <c r="C359">
        <v>6.3255999999999997</v>
      </c>
      <c r="D359" s="52">
        <v>34600</v>
      </c>
      <c r="E359">
        <v>2.4460999999999999</v>
      </c>
      <c r="G359" s="52">
        <v>34600</v>
      </c>
      <c r="H359">
        <v>6.3255999999999997</v>
      </c>
      <c r="I359" s="52">
        <v>34600</v>
      </c>
      <c r="J359">
        <v>2.4460999999999999</v>
      </c>
      <c r="K359" s="474" t="str">
        <f t="shared" si="5"/>
        <v>true</v>
      </c>
    </row>
    <row r="360" spans="2:11">
      <c r="B360" s="52">
        <v>34603</v>
      </c>
      <c r="C360">
        <v>6.3184000000000005</v>
      </c>
      <c r="D360" s="52">
        <v>34603</v>
      </c>
      <c r="E360">
        <v>2.4426999999999999</v>
      </c>
      <c r="G360" s="52">
        <v>34603</v>
      </c>
      <c r="H360">
        <v>6.3184000000000005</v>
      </c>
      <c r="I360" s="52">
        <v>34603</v>
      </c>
      <c r="J360">
        <v>2.4426999999999999</v>
      </c>
      <c r="K360" s="474" t="str">
        <f t="shared" si="5"/>
        <v>true</v>
      </c>
    </row>
    <row r="361" spans="2:11">
      <c r="B361" s="52">
        <v>34604</v>
      </c>
      <c r="C361">
        <v>6.2971000000000004</v>
      </c>
      <c r="D361" s="52">
        <v>34604</v>
      </c>
      <c r="E361">
        <v>2.4340000000000002</v>
      </c>
      <c r="G361" s="52">
        <v>34604</v>
      </c>
      <c r="H361">
        <v>6.2971000000000004</v>
      </c>
      <c r="I361" s="52">
        <v>34604</v>
      </c>
      <c r="J361">
        <v>2.4340000000000002</v>
      </c>
      <c r="K361" s="474" t="str">
        <f t="shared" si="5"/>
        <v>true</v>
      </c>
    </row>
    <row r="362" spans="2:11">
      <c r="B362" s="52">
        <v>34605</v>
      </c>
      <c r="C362">
        <v>6.2600999999999996</v>
      </c>
      <c r="D362" s="52">
        <v>34605</v>
      </c>
      <c r="E362">
        <v>2.4245000000000001</v>
      </c>
      <c r="G362" s="52">
        <v>34605</v>
      </c>
      <c r="H362">
        <v>6.2600999999999996</v>
      </c>
      <c r="I362" s="52">
        <v>34605</v>
      </c>
      <c r="J362">
        <v>2.4245000000000001</v>
      </c>
      <c r="K362" s="474" t="str">
        <f t="shared" si="5"/>
        <v>true</v>
      </c>
    </row>
    <row r="363" spans="2:11">
      <c r="B363" s="52">
        <v>34606</v>
      </c>
      <c r="C363">
        <v>6.1828000000000003</v>
      </c>
      <c r="D363" s="52">
        <v>34606</v>
      </c>
      <c r="E363">
        <v>2.4393000000000002</v>
      </c>
      <c r="G363" s="52">
        <v>34606</v>
      </c>
      <c r="H363">
        <v>6.1828000000000003</v>
      </c>
      <c r="I363" s="52">
        <v>34606</v>
      </c>
      <c r="J363">
        <v>2.4393000000000002</v>
      </c>
      <c r="K363" s="474" t="str">
        <f t="shared" si="5"/>
        <v>true</v>
      </c>
    </row>
    <row r="364" spans="2:11">
      <c r="B364" s="52">
        <v>34607</v>
      </c>
      <c r="C364">
        <v>6.1334</v>
      </c>
      <c r="D364" s="52">
        <v>34607</v>
      </c>
      <c r="E364">
        <v>2.4464999999999999</v>
      </c>
      <c r="G364" s="52">
        <v>34607</v>
      </c>
      <c r="H364">
        <v>6.1334</v>
      </c>
      <c r="I364" s="52">
        <v>34607</v>
      </c>
      <c r="J364">
        <v>2.4464999999999999</v>
      </c>
      <c r="K364" s="474" t="str">
        <f t="shared" si="5"/>
        <v>true</v>
      </c>
    </row>
    <row r="365" spans="2:11">
      <c r="B365" s="52">
        <v>34610</v>
      </c>
      <c r="C365">
        <v>6.1623000000000001</v>
      </c>
      <c r="D365" s="52">
        <v>34610</v>
      </c>
      <c r="E365">
        <v>2.4539</v>
      </c>
      <c r="G365" s="52">
        <v>34610</v>
      </c>
      <c r="H365">
        <v>6.1623000000000001</v>
      </c>
      <c r="I365" s="52">
        <v>34610</v>
      </c>
      <c r="J365">
        <v>2.4539</v>
      </c>
      <c r="K365" s="474" t="str">
        <f t="shared" si="5"/>
        <v>true</v>
      </c>
    </row>
    <row r="366" spans="2:11">
      <c r="B366" s="52">
        <v>34611</v>
      </c>
      <c r="C366">
        <v>6.2285000000000004</v>
      </c>
      <c r="D366" s="52">
        <v>34611</v>
      </c>
      <c r="E366">
        <v>2.4737</v>
      </c>
      <c r="G366" s="52">
        <v>34611</v>
      </c>
      <c r="H366">
        <v>6.2285000000000004</v>
      </c>
      <c r="I366" s="52">
        <v>34611</v>
      </c>
      <c r="J366">
        <v>2.4737</v>
      </c>
      <c r="K366" s="474" t="str">
        <f t="shared" si="5"/>
        <v>true</v>
      </c>
    </row>
    <row r="367" spans="2:11">
      <c r="B367" s="52">
        <v>34612</v>
      </c>
      <c r="C367">
        <v>6.2537000000000003</v>
      </c>
      <c r="D367" s="52">
        <v>34612</v>
      </c>
      <c r="E367">
        <v>2.4826999999999999</v>
      </c>
      <c r="G367" s="52">
        <v>34612</v>
      </c>
      <c r="H367">
        <v>6.2537000000000003</v>
      </c>
      <c r="I367" s="52">
        <v>34612</v>
      </c>
      <c r="J367">
        <v>2.4826999999999999</v>
      </c>
      <c r="K367" s="474" t="str">
        <f t="shared" si="5"/>
        <v>true</v>
      </c>
    </row>
    <row r="368" spans="2:11">
      <c r="B368" s="52">
        <v>34613</v>
      </c>
      <c r="C368">
        <v>6.2582000000000004</v>
      </c>
      <c r="D368" s="52">
        <v>34613</v>
      </c>
      <c r="E368">
        <v>2.4877000000000002</v>
      </c>
      <c r="G368" s="52">
        <v>34613</v>
      </c>
      <c r="H368">
        <v>6.2582000000000004</v>
      </c>
      <c r="I368" s="52">
        <v>34613</v>
      </c>
      <c r="J368">
        <v>2.4877000000000002</v>
      </c>
      <c r="K368" s="474" t="str">
        <f t="shared" si="5"/>
        <v>true</v>
      </c>
    </row>
    <row r="369" spans="2:11">
      <c r="B369" s="52">
        <v>34614</v>
      </c>
      <c r="C369">
        <v>6.2374999999999998</v>
      </c>
      <c r="D369" s="52">
        <v>34614</v>
      </c>
      <c r="E369">
        <v>2.4765999999999999</v>
      </c>
      <c r="G369" s="52">
        <v>34614</v>
      </c>
      <c r="H369">
        <v>6.2374999999999998</v>
      </c>
      <c r="I369" s="52">
        <v>34614</v>
      </c>
      <c r="J369">
        <v>2.4765999999999999</v>
      </c>
      <c r="K369" s="474" t="str">
        <f t="shared" si="5"/>
        <v>true</v>
      </c>
    </row>
    <row r="370" spans="2:11">
      <c r="B370" s="52">
        <v>34617</v>
      </c>
      <c r="C370">
        <v>6.1872999999999996</v>
      </c>
      <c r="D370" s="52">
        <v>34617</v>
      </c>
      <c r="E370">
        <v>2.4611000000000001</v>
      </c>
      <c r="G370" s="52">
        <v>34617</v>
      </c>
      <c r="H370">
        <v>6.1872999999999996</v>
      </c>
      <c r="I370" s="52">
        <v>34617</v>
      </c>
      <c r="J370">
        <v>2.4611000000000001</v>
      </c>
      <c r="K370" s="474" t="str">
        <f t="shared" si="5"/>
        <v>true</v>
      </c>
    </row>
    <row r="371" spans="2:11">
      <c r="B371" s="52">
        <v>34618</v>
      </c>
      <c r="C371">
        <v>6.1378000000000004</v>
      </c>
      <c r="D371" s="52">
        <v>34618</v>
      </c>
      <c r="E371">
        <v>2.4258999999999999</v>
      </c>
      <c r="G371" s="52">
        <v>34618</v>
      </c>
      <c r="H371">
        <v>6.1378000000000004</v>
      </c>
      <c r="I371" s="52">
        <v>34618</v>
      </c>
      <c r="J371">
        <v>2.4258999999999999</v>
      </c>
      <c r="K371" s="474" t="str">
        <f t="shared" si="5"/>
        <v>true</v>
      </c>
    </row>
    <row r="372" spans="2:11">
      <c r="B372" s="52">
        <v>34619</v>
      </c>
      <c r="C372">
        <v>6.1759000000000004</v>
      </c>
      <c r="D372" s="52">
        <v>34619</v>
      </c>
      <c r="E372">
        <v>2.427</v>
      </c>
      <c r="G372" s="52">
        <v>34619</v>
      </c>
      <c r="H372">
        <v>6.1759000000000004</v>
      </c>
      <c r="I372" s="52">
        <v>34619</v>
      </c>
      <c r="J372">
        <v>2.427</v>
      </c>
      <c r="K372" s="474" t="str">
        <f t="shared" si="5"/>
        <v>true</v>
      </c>
    </row>
    <row r="373" spans="2:11">
      <c r="B373" s="52">
        <v>34620</v>
      </c>
      <c r="C373">
        <v>6.1112000000000002</v>
      </c>
      <c r="D373" s="52">
        <v>34620</v>
      </c>
      <c r="E373">
        <v>2.4177</v>
      </c>
      <c r="G373" s="52">
        <v>34620</v>
      </c>
      <c r="H373">
        <v>6.1112000000000002</v>
      </c>
      <c r="I373" s="52">
        <v>34620</v>
      </c>
      <c r="J373">
        <v>2.4177</v>
      </c>
      <c r="K373" s="474" t="str">
        <f t="shared" si="5"/>
        <v>true</v>
      </c>
    </row>
    <row r="374" spans="2:11">
      <c r="B374" s="52">
        <v>34621</v>
      </c>
      <c r="C374">
        <v>6.0933999999999999</v>
      </c>
      <c r="D374" s="52">
        <v>34621</v>
      </c>
      <c r="E374">
        <v>2.4050000000000002</v>
      </c>
      <c r="G374" s="52">
        <v>34621</v>
      </c>
      <c r="H374">
        <v>6.0933999999999999</v>
      </c>
      <c r="I374" s="52">
        <v>34621</v>
      </c>
      <c r="J374">
        <v>2.4050000000000002</v>
      </c>
      <c r="K374" s="474" t="str">
        <f t="shared" si="5"/>
        <v>true</v>
      </c>
    </row>
    <row r="375" spans="2:11">
      <c r="B375" s="52">
        <v>34624</v>
      </c>
      <c r="C375">
        <v>6.1154999999999999</v>
      </c>
      <c r="D375" s="52">
        <v>34624</v>
      </c>
      <c r="E375">
        <v>2.4077999999999999</v>
      </c>
      <c r="G375" s="52">
        <v>34624</v>
      </c>
      <c r="H375">
        <v>6.1154999999999999</v>
      </c>
      <c r="I375" s="52">
        <v>34624</v>
      </c>
      <c r="J375">
        <v>2.4077999999999999</v>
      </c>
      <c r="K375" s="474" t="str">
        <f t="shared" si="5"/>
        <v>true</v>
      </c>
    </row>
    <row r="376" spans="2:11">
      <c r="B376" s="52">
        <v>34625</v>
      </c>
      <c r="C376">
        <v>6.1378000000000004</v>
      </c>
      <c r="D376" s="52">
        <v>34625</v>
      </c>
      <c r="E376">
        <v>2.4066999999999998</v>
      </c>
      <c r="G376" s="52">
        <v>34625</v>
      </c>
      <c r="H376">
        <v>6.1378000000000004</v>
      </c>
      <c r="I376" s="52">
        <v>34625</v>
      </c>
      <c r="J376">
        <v>2.4066999999999998</v>
      </c>
      <c r="K376" s="474" t="str">
        <f t="shared" si="5"/>
        <v>true</v>
      </c>
    </row>
    <row r="377" spans="2:11">
      <c r="B377" s="52">
        <v>34626</v>
      </c>
      <c r="C377">
        <v>6.1289999999999996</v>
      </c>
      <c r="D377" s="52">
        <v>34626</v>
      </c>
      <c r="E377">
        <v>2.3929999999999998</v>
      </c>
      <c r="G377" s="52">
        <v>34626</v>
      </c>
      <c r="H377">
        <v>6.1289999999999996</v>
      </c>
      <c r="I377" s="52">
        <v>34626</v>
      </c>
      <c r="J377">
        <v>2.3929999999999998</v>
      </c>
      <c r="K377" s="474" t="str">
        <f t="shared" si="5"/>
        <v>true</v>
      </c>
    </row>
    <row r="378" spans="2:11">
      <c r="B378" s="52">
        <v>34627</v>
      </c>
      <c r="C378">
        <v>6.1828000000000003</v>
      </c>
      <c r="D378" s="52">
        <v>34627</v>
      </c>
      <c r="E378">
        <v>2.4083000000000001</v>
      </c>
      <c r="G378" s="52">
        <v>34627</v>
      </c>
      <c r="H378">
        <v>6.1828000000000003</v>
      </c>
      <c r="I378" s="52">
        <v>34627</v>
      </c>
      <c r="J378">
        <v>2.4083000000000001</v>
      </c>
      <c r="K378" s="474" t="str">
        <f t="shared" si="5"/>
        <v>true</v>
      </c>
    </row>
    <row r="379" spans="2:11">
      <c r="B379" s="52">
        <v>34628</v>
      </c>
      <c r="C379">
        <v>6.1942000000000004</v>
      </c>
      <c r="D379" s="52">
        <v>34628</v>
      </c>
      <c r="E379">
        <v>2.4205999999999999</v>
      </c>
      <c r="G379" s="52">
        <v>34628</v>
      </c>
      <c r="H379">
        <v>6.1942000000000004</v>
      </c>
      <c r="I379" s="52">
        <v>34628</v>
      </c>
      <c r="J379">
        <v>2.4205999999999999</v>
      </c>
      <c r="K379" s="474" t="str">
        <f t="shared" si="5"/>
        <v>true</v>
      </c>
    </row>
    <row r="380" spans="2:11">
      <c r="B380" s="52">
        <v>34631</v>
      </c>
      <c r="C380">
        <v>6.2724000000000002</v>
      </c>
      <c r="D380" s="52">
        <v>34631</v>
      </c>
      <c r="E380">
        <v>2.4430999999999998</v>
      </c>
      <c r="G380" s="52">
        <v>34631</v>
      </c>
      <c r="H380">
        <v>6.2724000000000002</v>
      </c>
      <c r="I380" s="52">
        <v>34631</v>
      </c>
      <c r="J380">
        <v>2.4430999999999998</v>
      </c>
      <c r="K380" s="474" t="str">
        <f t="shared" si="5"/>
        <v>true</v>
      </c>
    </row>
    <row r="381" spans="2:11">
      <c r="B381" s="52">
        <v>34632</v>
      </c>
      <c r="C381">
        <v>6.2702</v>
      </c>
      <c r="D381" s="52">
        <v>34632</v>
      </c>
      <c r="E381">
        <v>2.4460999999999999</v>
      </c>
      <c r="G381" s="52">
        <v>34632</v>
      </c>
      <c r="H381">
        <v>6.2702</v>
      </c>
      <c r="I381" s="52">
        <v>34632</v>
      </c>
      <c r="J381">
        <v>2.4460999999999999</v>
      </c>
      <c r="K381" s="474" t="str">
        <f t="shared" si="5"/>
        <v>true</v>
      </c>
    </row>
    <row r="382" spans="2:11">
      <c r="B382" s="52">
        <v>34633</v>
      </c>
      <c r="C382">
        <v>6.1977000000000002</v>
      </c>
      <c r="D382" s="52">
        <v>34633</v>
      </c>
      <c r="E382">
        <v>2.4477000000000002</v>
      </c>
      <c r="G382" s="52">
        <v>34633</v>
      </c>
      <c r="H382">
        <v>6.1977000000000002</v>
      </c>
      <c r="I382" s="52">
        <v>34633</v>
      </c>
      <c r="J382">
        <v>2.4477000000000002</v>
      </c>
      <c r="K382" s="474" t="str">
        <f t="shared" si="5"/>
        <v>true</v>
      </c>
    </row>
    <row r="383" spans="2:11">
      <c r="B383" s="52">
        <v>34634</v>
      </c>
      <c r="C383">
        <v>6.1586999999999996</v>
      </c>
      <c r="D383" s="52">
        <v>34634</v>
      </c>
      <c r="E383">
        <v>2.4306999999999999</v>
      </c>
      <c r="G383" s="52">
        <v>34634</v>
      </c>
      <c r="H383">
        <v>6.1586999999999996</v>
      </c>
      <c r="I383" s="52">
        <v>34634</v>
      </c>
      <c r="J383">
        <v>2.4306999999999999</v>
      </c>
      <c r="K383" s="474" t="str">
        <f t="shared" si="5"/>
        <v>true</v>
      </c>
    </row>
    <row r="384" spans="2:11">
      <c r="B384" s="52">
        <v>34635</v>
      </c>
      <c r="C384">
        <v>6.0404</v>
      </c>
      <c r="D384" s="52">
        <v>34635</v>
      </c>
      <c r="E384">
        <v>2.3963999999999999</v>
      </c>
      <c r="G384" s="52">
        <v>34635</v>
      </c>
      <c r="H384">
        <v>6.0404</v>
      </c>
      <c r="I384" s="52">
        <v>34635</v>
      </c>
      <c r="J384">
        <v>2.3963999999999999</v>
      </c>
      <c r="K384" s="474" t="str">
        <f t="shared" si="5"/>
        <v>true</v>
      </c>
    </row>
    <row r="385" spans="2:11">
      <c r="B385" s="52">
        <v>34638</v>
      </c>
      <c r="C385">
        <v>6.0490000000000004</v>
      </c>
      <c r="D385" s="52">
        <v>34638</v>
      </c>
      <c r="E385">
        <v>2.4165999999999999</v>
      </c>
      <c r="G385" s="52">
        <v>34638</v>
      </c>
      <c r="H385">
        <v>6.0490000000000004</v>
      </c>
      <c r="I385" s="52">
        <v>34638</v>
      </c>
      <c r="J385">
        <v>2.4165999999999999</v>
      </c>
      <c r="K385" s="474" t="str">
        <f t="shared" si="5"/>
        <v>true</v>
      </c>
    </row>
    <row r="386" spans="2:11">
      <c r="B386" s="52">
        <v>34639</v>
      </c>
      <c r="C386">
        <v>6.2088000000000001</v>
      </c>
      <c r="D386" s="52">
        <v>34639</v>
      </c>
      <c r="E386">
        <v>2.4413</v>
      </c>
      <c r="G386" s="52">
        <v>34639</v>
      </c>
      <c r="H386">
        <v>6.2088000000000001</v>
      </c>
      <c r="I386" s="52">
        <v>34639</v>
      </c>
      <c r="J386">
        <v>2.4413</v>
      </c>
      <c r="K386" s="474" t="str">
        <f t="shared" si="5"/>
        <v>true</v>
      </c>
    </row>
    <row r="387" spans="2:11">
      <c r="B387" s="52">
        <v>34640</v>
      </c>
      <c r="C387">
        <v>6.2202000000000002</v>
      </c>
      <c r="D387" s="52">
        <v>34640</v>
      </c>
      <c r="E387">
        <v>2.4552999999999998</v>
      </c>
      <c r="G387" s="52">
        <v>34640</v>
      </c>
      <c r="H387">
        <v>6.2202000000000002</v>
      </c>
      <c r="I387" s="52">
        <v>34640</v>
      </c>
      <c r="J387">
        <v>2.4552999999999998</v>
      </c>
      <c r="K387" s="474" t="str">
        <f t="shared" si="5"/>
        <v>true</v>
      </c>
    </row>
    <row r="388" spans="2:11">
      <c r="B388" s="52">
        <v>34641</v>
      </c>
      <c r="C388">
        <v>6.2515999999999998</v>
      </c>
      <c r="D388" s="52">
        <v>34641</v>
      </c>
      <c r="E388">
        <v>2.4497999999999998</v>
      </c>
      <c r="G388" s="52">
        <v>34641</v>
      </c>
      <c r="H388">
        <v>6.2515999999999998</v>
      </c>
      <c r="I388" s="52">
        <v>34641</v>
      </c>
      <c r="J388">
        <v>2.4497999999999998</v>
      </c>
      <c r="K388" s="474" t="str">
        <f t="shared" si="5"/>
        <v>true</v>
      </c>
    </row>
    <row r="389" spans="2:11">
      <c r="B389" s="52">
        <v>34642</v>
      </c>
      <c r="C389">
        <v>6.2457000000000003</v>
      </c>
      <c r="D389" s="52">
        <v>34642</v>
      </c>
      <c r="E389">
        <v>2.4906999999999999</v>
      </c>
      <c r="G389" s="52">
        <v>34642</v>
      </c>
      <c r="H389">
        <v>6.2457000000000003</v>
      </c>
      <c r="I389" s="52">
        <v>34642</v>
      </c>
      <c r="J389">
        <v>2.4906999999999999</v>
      </c>
      <c r="K389" s="474" t="str">
        <f t="shared" si="5"/>
        <v>true</v>
      </c>
    </row>
    <row r="390" spans="2:11">
      <c r="B390" s="52">
        <v>34645</v>
      </c>
      <c r="C390">
        <v>6.1463999999999999</v>
      </c>
      <c r="D390" s="52">
        <v>34645</v>
      </c>
      <c r="E390">
        <v>2.4485000000000001</v>
      </c>
      <c r="G390" s="52">
        <v>34645</v>
      </c>
      <c r="H390">
        <v>6.1463999999999999</v>
      </c>
      <c r="I390" s="52">
        <v>34645</v>
      </c>
      <c r="J390">
        <v>2.4485000000000001</v>
      </c>
      <c r="K390" s="474" t="str">
        <f t="shared" ref="K390:K453" si="6">IF(G390=I390,"true","false")</f>
        <v>true</v>
      </c>
    </row>
    <row r="391" spans="2:11">
      <c r="B391" s="52">
        <v>34646</v>
      </c>
      <c r="C391">
        <v>6.1261999999999999</v>
      </c>
      <c r="D391" s="52">
        <v>34646</v>
      </c>
      <c r="E391">
        <v>2.4458000000000002</v>
      </c>
      <c r="G391" s="52">
        <v>34646</v>
      </c>
      <c r="H391">
        <v>6.1261999999999999</v>
      </c>
      <c r="I391" s="52">
        <v>34646</v>
      </c>
      <c r="J391">
        <v>2.4458000000000002</v>
      </c>
      <c r="K391" s="474" t="str">
        <f t="shared" si="6"/>
        <v>true</v>
      </c>
    </row>
    <row r="392" spans="2:11">
      <c r="B392" s="52">
        <v>34647</v>
      </c>
      <c r="C392">
        <v>6.3579999999999997</v>
      </c>
      <c r="D392" s="52">
        <v>34647</v>
      </c>
      <c r="E392">
        <v>2.4367999999999999</v>
      </c>
      <c r="G392" s="52">
        <v>34647</v>
      </c>
      <c r="H392">
        <v>6.3579999999999997</v>
      </c>
      <c r="I392" s="52">
        <v>34647</v>
      </c>
      <c r="J392">
        <v>2.4367999999999999</v>
      </c>
      <c r="K392" s="474" t="str">
        <f t="shared" si="6"/>
        <v>true</v>
      </c>
    </row>
    <row r="393" spans="2:11">
      <c r="B393" s="52">
        <v>34648</v>
      </c>
      <c r="C393">
        <v>6.1970000000000001</v>
      </c>
      <c r="D393" s="52">
        <v>34648</v>
      </c>
      <c r="E393">
        <v>2.4689999999999999</v>
      </c>
      <c r="G393" s="52">
        <v>34648</v>
      </c>
      <c r="H393">
        <v>6.1970000000000001</v>
      </c>
      <c r="I393" s="52">
        <v>34648</v>
      </c>
      <c r="J393">
        <v>2.4689999999999999</v>
      </c>
      <c r="K393" s="474" t="str">
        <f t="shared" si="6"/>
        <v>true</v>
      </c>
    </row>
    <row r="394" spans="2:11">
      <c r="B394" s="52">
        <v>34649</v>
      </c>
      <c r="C394">
        <v>6.2247000000000003</v>
      </c>
      <c r="D394" s="52">
        <v>34649</v>
      </c>
      <c r="E394">
        <v>2.4823</v>
      </c>
      <c r="G394" s="52">
        <v>34649</v>
      </c>
      <c r="H394">
        <v>6.2247000000000003</v>
      </c>
      <c r="I394" s="52">
        <v>34649</v>
      </c>
      <c r="J394">
        <v>2.4823</v>
      </c>
      <c r="K394" s="474" t="str">
        <f t="shared" si="6"/>
        <v>true</v>
      </c>
    </row>
    <row r="395" spans="2:11">
      <c r="B395" s="52">
        <v>34652</v>
      </c>
      <c r="C395">
        <v>6.2796000000000003</v>
      </c>
      <c r="D395" s="52">
        <v>34652</v>
      </c>
      <c r="E395">
        <v>2.5101</v>
      </c>
      <c r="G395" s="52">
        <v>34652</v>
      </c>
      <c r="H395">
        <v>6.2796000000000003</v>
      </c>
      <c r="I395" s="52">
        <v>34652</v>
      </c>
      <c r="J395">
        <v>2.5101</v>
      </c>
      <c r="K395" s="474" t="str">
        <f t="shared" si="6"/>
        <v>true</v>
      </c>
    </row>
    <row r="396" spans="2:11">
      <c r="B396" s="52">
        <v>34653</v>
      </c>
      <c r="C396">
        <v>6.3004999999999995</v>
      </c>
      <c r="D396" s="52">
        <v>34653</v>
      </c>
      <c r="E396">
        <v>2.4415</v>
      </c>
      <c r="G396" s="52">
        <v>34653</v>
      </c>
      <c r="H396">
        <v>6.3004999999999995</v>
      </c>
      <c r="I396" s="52">
        <v>34653</v>
      </c>
      <c r="J396">
        <v>2.4415</v>
      </c>
      <c r="K396" s="474" t="str">
        <f t="shared" si="6"/>
        <v>true</v>
      </c>
    </row>
    <row r="397" spans="2:11">
      <c r="B397" s="52">
        <v>34654</v>
      </c>
      <c r="C397">
        <v>6.3075999999999999</v>
      </c>
      <c r="D397" s="52">
        <v>34654</v>
      </c>
      <c r="E397">
        <v>2.4295</v>
      </c>
      <c r="G397" s="52">
        <v>34654</v>
      </c>
      <c r="H397">
        <v>6.3075999999999999</v>
      </c>
      <c r="I397" s="52">
        <v>34654</v>
      </c>
      <c r="J397">
        <v>2.4295</v>
      </c>
      <c r="K397" s="474" t="str">
        <f t="shared" si="6"/>
        <v>true</v>
      </c>
    </row>
    <row r="398" spans="2:11">
      <c r="B398" s="52">
        <v>34655</v>
      </c>
      <c r="C398">
        <v>6.3407</v>
      </c>
      <c r="D398" s="52">
        <v>34655</v>
      </c>
      <c r="E398">
        <v>2.4403999999999999</v>
      </c>
      <c r="G398" s="52">
        <v>34655</v>
      </c>
      <c r="H398">
        <v>6.3407</v>
      </c>
      <c r="I398" s="52">
        <v>34655</v>
      </c>
      <c r="J398">
        <v>2.4403999999999999</v>
      </c>
      <c r="K398" s="474" t="str">
        <f t="shared" si="6"/>
        <v>true</v>
      </c>
    </row>
    <row r="399" spans="2:11">
      <c r="B399" s="52">
        <v>34656</v>
      </c>
      <c r="C399">
        <v>6.3860999999999999</v>
      </c>
      <c r="D399" s="52">
        <v>34656</v>
      </c>
      <c r="E399">
        <v>2.4771999999999998</v>
      </c>
      <c r="G399" s="52">
        <v>34656</v>
      </c>
      <c r="H399">
        <v>6.3860999999999999</v>
      </c>
      <c r="I399" s="52">
        <v>34656</v>
      </c>
      <c r="J399">
        <v>2.4771999999999998</v>
      </c>
      <c r="K399" s="474" t="str">
        <f t="shared" si="6"/>
        <v>true</v>
      </c>
    </row>
    <row r="400" spans="2:11">
      <c r="B400" s="52">
        <v>34659</v>
      </c>
      <c r="C400">
        <v>6.3860999999999999</v>
      </c>
      <c r="D400" s="52">
        <v>34659</v>
      </c>
      <c r="E400">
        <v>2.5072999999999999</v>
      </c>
      <c r="G400" s="52">
        <v>34659</v>
      </c>
      <c r="H400">
        <v>6.3860999999999999</v>
      </c>
      <c r="I400" s="52">
        <v>34659</v>
      </c>
      <c r="J400">
        <v>2.5072999999999999</v>
      </c>
      <c r="K400" s="474" t="str">
        <f t="shared" si="6"/>
        <v>true</v>
      </c>
    </row>
    <row r="401" spans="2:11">
      <c r="B401" s="52">
        <v>34660</v>
      </c>
      <c r="C401">
        <v>6.4055999999999997</v>
      </c>
      <c r="D401" s="52">
        <v>34660</v>
      </c>
      <c r="E401">
        <v>2.5697000000000001</v>
      </c>
      <c r="G401" s="52">
        <v>34660</v>
      </c>
      <c r="H401">
        <v>6.4055999999999997</v>
      </c>
      <c r="I401" s="52">
        <v>34660</v>
      </c>
      <c r="J401">
        <v>2.5697000000000001</v>
      </c>
      <c r="K401" s="474" t="str">
        <f t="shared" si="6"/>
        <v>true</v>
      </c>
    </row>
    <row r="402" spans="2:11">
      <c r="B402" s="52">
        <v>34661</v>
      </c>
      <c r="C402">
        <v>6.2770999999999999</v>
      </c>
      <c r="D402" s="52">
        <v>34661</v>
      </c>
      <c r="E402">
        <v>2.5724</v>
      </c>
      <c r="G402" s="52">
        <v>34661</v>
      </c>
      <c r="H402">
        <v>6.2770999999999999</v>
      </c>
      <c r="I402" s="52">
        <v>34661</v>
      </c>
      <c r="J402">
        <v>2.5724</v>
      </c>
      <c r="K402" s="474" t="str">
        <f t="shared" si="6"/>
        <v>true</v>
      </c>
    </row>
    <row r="403" spans="2:11">
      <c r="B403" s="52">
        <v>34663</v>
      </c>
      <c r="C403">
        <v>6.2065999999999999</v>
      </c>
      <c r="D403" s="52">
        <v>34663</v>
      </c>
      <c r="E403">
        <v>2.5365000000000002</v>
      </c>
      <c r="G403" s="52">
        <v>34663</v>
      </c>
      <c r="H403">
        <v>6.2065999999999999</v>
      </c>
      <c r="I403" s="52">
        <v>34663</v>
      </c>
      <c r="J403">
        <v>2.5365000000000002</v>
      </c>
      <c r="K403" s="474" t="str">
        <f t="shared" si="6"/>
        <v>true</v>
      </c>
    </row>
    <row r="404" spans="2:11">
      <c r="B404" s="52">
        <v>34666</v>
      </c>
      <c r="C404">
        <v>6.2316000000000003</v>
      </c>
      <c r="D404" s="52">
        <v>34666</v>
      </c>
      <c r="E404">
        <v>2.5131000000000001</v>
      </c>
      <c r="G404" s="52">
        <v>34666</v>
      </c>
      <c r="H404">
        <v>6.2316000000000003</v>
      </c>
      <c r="I404" s="52">
        <v>34666</v>
      </c>
      <c r="J404">
        <v>2.5131000000000001</v>
      </c>
      <c r="K404" s="474" t="str">
        <f t="shared" si="6"/>
        <v>true</v>
      </c>
    </row>
    <row r="405" spans="2:11">
      <c r="B405" s="52">
        <v>34667</v>
      </c>
      <c r="C405">
        <v>6.2134999999999998</v>
      </c>
      <c r="D405" s="52">
        <v>34667</v>
      </c>
      <c r="E405">
        <v>2.5165999999999999</v>
      </c>
      <c r="G405" s="52">
        <v>34667</v>
      </c>
      <c r="H405">
        <v>6.2134999999999998</v>
      </c>
      <c r="I405" s="52">
        <v>34667</v>
      </c>
      <c r="J405">
        <v>2.5165999999999999</v>
      </c>
      <c r="K405" s="474" t="str">
        <f t="shared" si="6"/>
        <v>true</v>
      </c>
    </row>
    <row r="406" spans="2:11">
      <c r="B406" s="52">
        <v>34668</v>
      </c>
      <c r="C406">
        <v>6.0846</v>
      </c>
      <c r="D406" s="52">
        <v>34668</v>
      </c>
      <c r="E406">
        <v>2.5162</v>
      </c>
      <c r="G406" s="52">
        <v>34668</v>
      </c>
      <c r="H406">
        <v>6.0846</v>
      </c>
      <c r="I406" s="52">
        <v>34668</v>
      </c>
      <c r="J406">
        <v>2.5162</v>
      </c>
      <c r="K406" s="474" t="str">
        <f t="shared" si="6"/>
        <v>true</v>
      </c>
    </row>
    <row r="407" spans="2:11">
      <c r="B407" s="52">
        <v>34669</v>
      </c>
      <c r="C407">
        <v>6.2967000000000004</v>
      </c>
      <c r="D407" s="52">
        <v>34669</v>
      </c>
      <c r="E407">
        <v>2.5434000000000001</v>
      </c>
      <c r="G407" s="52">
        <v>34669</v>
      </c>
      <c r="H407">
        <v>6.2967000000000004</v>
      </c>
      <c r="I407" s="52">
        <v>34669</v>
      </c>
      <c r="J407">
        <v>2.5434000000000001</v>
      </c>
      <c r="K407" s="474" t="str">
        <f t="shared" si="6"/>
        <v>true</v>
      </c>
    </row>
    <row r="408" spans="2:11">
      <c r="B408" s="52">
        <v>34670</v>
      </c>
      <c r="C408">
        <v>6.2134999999999998</v>
      </c>
      <c r="D408" s="52">
        <v>34670</v>
      </c>
      <c r="E408">
        <v>2.5144000000000002</v>
      </c>
      <c r="G408" s="52">
        <v>34670</v>
      </c>
      <c r="H408">
        <v>6.2134999999999998</v>
      </c>
      <c r="I408" s="52">
        <v>34670</v>
      </c>
      <c r="J408">
        <v>2.5144000000000002</v>
      </c>
      <c r="K408" s="474" t="str">
        <f t="shared" si="6"/>
        <v>true</v>
      </c>
    </row>
    <row r="409" spans="2:11">
      <c r="B409" s="52">
        <v>34673</v>
      </c>
      <c r="C409">
        <v>6.1794000000000002</v>
      </c>
      <c r="D409" s="52">
        <v>34673</v>
      </c>
      <c r="E409">
        <v>2.5169000000000001</v>
      </c>
      <c r="G409" s="52">
        <v>34673</v>
      </c>
      <c r="H409">
        <v>6.1794000000000002</v>
      </c>
      <c r="I409" s="52">
        <v>34673</v>
      </c>
      <c r="J409">
        <v>2.5169000000000001</v>
      </c>
      <c r="K409" s="474" t="str">
        <f t="shared" si="6"/>
        <v>true</v>
      </c>
    </row>
    <row r="410" spans="2:11">
      <c r="B410" s="52">
        <v>34674</v>
      </c>
      <c r="C410">
        <v>6.1680999999999999</v>
      </c>
      <c r="D410" s="52">
        <v>34674</v>
      </c>
      <c r="E410">
        <v>2.5141999999999998</v>
      </c>
      <c r="G410" s="52">
        <v>34674</v>
      </c>
      <c r="H410">
        <v>6.1680999999999999</v>
      </c>
      <c r="I410" s="52">
        <v>34674</v>
      </c>
      <c r="J410">
        <v>2.5141999999999998</v>
      </c>
      <c r="K410" s="474" t="str">
        <f t="shared" si="6"/>
        <v>true</v>
      </c>
    </row>
    <row r="411" spans="2:11">
      <c r="B411" s="52">
        <v>34675</v>
      </c>
      <c r="C411">
        <v>6.1772999999999998</v>
      </c>
      <c r="D411" s="52">
        <v>34675</v>
      </c>
      <c r="E411">
        <v>2.5211999999999999</v>
      </c>
      <c r="G411" s="52">
        <v>34675</v>
      </c>
      <c r="H411">
        <v>6.1772999999999998</v>
      </c>
      <c r="I411" s="52">
        <v>34675</v>
      </c>
      <c r="J411">
        <v>2.5211999999999999</v>
      </c>
      <c r="K411" s="474" t="str">
        <f t="shared" si="6"/>
        <v>true</v>
      </c>
    </row>
    <row r="412" spans="2:11">
      <c r="B412" s="52">
        <v>34676</v>
      </c>
      <c r="C412">
        <v>6.2065999999999999</v>
      </c>
      <c r="D412" s="52">
        <v>34676</v>
      </c>
      <c r="E412">
        <v>2.5552000000000001</v>
      </c>
      <c r="G412" s="52">
        <v>34676</v>
      </c>
      <c r="H412">
        <v>6.2065999999999999</v>
      </c>
      <c r="I412" s="52">
        <v>34676</v>
      </c>
      <c r="J412">
        <v>2.5552000000000001</v>
      </c>
      <c r="K412" s="474" t="str">
        <f t="shared" si="6"/>
        <v>true</v>
      </c>
    </row>
    <row r="413" spans="2:11">
      <c r="B413" s="52">
        <v>34677</v>
      </c>
      <c r="C413">
        <v>6.2224000000000004</v>
      </c>
      <c r="D413" s="52">
        <v>34677</v>
      </c>
      <c r="E413">
        <v>2.5594000000000001</v>
      </c>
      <c r="G413" s="52">
        <v>34677</v>
      </c>
      <c r="H413">
        <v>6.2224000000000004</v>
      </c>
      <c r="I413" s="52">
        <v>34677</v>
      </c>
      <c r="J413">
        <v>2.5594000000000001</v>
      </c>
      <c r="K413" s="474" t="str">
        <f t="shared" si="6"/>
        <v>true</v>
      </c>
    </row>
    <row r="414" spans="2:11">
      <c r="B414" s="52">
        <v>34680</v>
      </c>
      <c r="C414">
        <v>6.1433</v>
      </c>
      <c r="D414" s="52">
        <v>34680</v>
      </c>
      <c r="E414">
        <v>2.5406</v>
      </c>
      <c r="G414" s="52">
        <v>34680</v>
      </c>
      <c r="H414">
        <v>6.1433</v>
      </c>
      <c r="I414" s="52">
        <v>34680</v>
      </c>
      <c r="J414">
        <v>2.5406</v>
      </c>
      <c r="K414" s="474" t="str">
        <f t="shared" si="6"/>
        <v>true</v>
      </c>
    </row>
    <row r="415" spans="2:11">
      <c r="B415" s="52">
        <v>34681</v>
      </c>
      <c r="C415">
        <v>6.1409000000000002</v>
      </c>
      <c r="D415" s="52">
        <v>34681</v>
      </c>
      <c r="E415">
        <v>2.5427</v>
      </c>
      <c r="G415" s="52">
        <v>34681</v>
      </c>
      <c r="H415">
        <v>6.1409000000000002</v>
      </c>
      <c r="I415" s="52">
        <v>34681</v>
      </c>
      <c r="J415">
        <v>2.5427</v>
      </c>
      <c r="K415" s="474" t="str">
        <f t="shared" si="6"/>
        <v>true</v>
      </c>
    </row>
    <row r="416" spans="2:11">
      <c r="B416" s="52">
        <v>34682</v>
      </c>
      <c r="C416">
        <v>6.1166999999999998</v>
      </c>
      <c r="D416" s="52">
        <v>34682</v>
      </c>
      <c r="E416">
        <v>2.4316</v>
      </c>
      <c r="G416" s="52">
        <v>34682</v>
      </c>
      <c r="H416">
        <v>6.1166999999999998</v>
      </c>
      <c r="I416" s="52">
        <v>34682</v>
      </c>
      <c r="J416">
        <v>2.4316</v>
      </c>
      <c r="K416" s="474" t="str">
        <f t="shared" si="6"/>
        <v>true</v>
      </c>
    </row>
    <row r="417" spans="2:11">
      <c r="B417" s="52">
        <v>34683</v>
      </c>
      <c r="C417">
        <v>6.1543999999999999</v>
      </c>
      <c r="D417" s="52">
        <v>34683</v>
      </c>
      <c r="E417">
        <v>2.4241000000000001</v>
      </c>
      <c r="G417" s="52">
        <v>34683</v>
      </c>
      <c r="H417">
        <v>6.1543999999999999</v>
      </c>
      <c r="I417" s="52">
        <v>34683</v>
      </c>
      <c r="J417">
        <v>2.4241000000000001</v>
      </c>
      <c r="K417" s="474" t="str">
        <f t="shared" si="6"/>
        <v>true</v>
      </c>
    </row>
    <row r="418" spans="2:11">
      <c r="B418" s="52">
        <v>34684</v>
      </c>
      <c r="C418">
        <v>6.1234000000000002</v>
      </c>
      <c r="D418" s="52">
        <v>34684</v>
      </c>
      <c r="E418">
        <v>2.3935</v>
      </c>
      <c r="G418" s="52">
        <v>34684</v>
      </c>
      <c r="H418">
        <v>6.1234000000000002</v>
      </c>
      <c r="I418" s="52">
        <v>34684</v>
      </c>
      <c r="J418">
        <v>2.3935</v>
      </c>
      <c r="K418" s="474" t="str">
        <f t="shared" si="6"/>
        <v>true</v>
      </c>
    </row>
    <row r="419" spans="2:11">
      <c r="B419" s="52">
        <v>34687</v>
      </c>
      <c r="C419">
        <v>6.1477000000000004</v>
      </c>
      <c r="D419" s="52">
        <v>34687</v>
      </c>
      <c r="E419">
        <v>2.4039000000000001</v>
      </c>
      <c r="G419" s="52">
        <v>34687</v>
      </c>
      <c r="H419">
        <v>6.1477000000000004</v>
      </c>
      <c r="I419" s="52">
        <v>34687</v>
      </c>
      <c r="J419">
        <v>2.4039000000000001</v>
      </c>
      <c r="K419" s="474" t="str">
        <f t="shared" si="6"/>
        <v>true</v>
      </c>
    </row>
    <row r="420" spans="2:11">
      <c r="B420" s="52">
        <v>34688</v>
      </c>
      <c r="C420">
        <v>6.1345000000000001</v>
      </c>
      <c r="D420" s="52">
        <v>34688</v>
      </c>
      <c r="E420">
        <v>2.5177</v>
      </c>
      <c r="G420" s="52">
        <v>34688</v>
      </c>
      <c r="H420">
        <v>6.1345000000000001</v>
      </c>
      <c r="I420" s="52">
        <v>34688</v>
      </c>
      <c r="J420">
        <v>2.5177</v>
      </c>
      <c r="K420" s="474" t="str">
        <f t="shared" si="6"/>
        <v>true</v>
      </c>
    </row>
    <row r="421" spans="2:11">
      <c r="B421" s="52">
        <v>34689</v>
      </c>
      <c r="C421">
        <v>6.1409000000000002</v>
      </c>
      <c r="D421" s="52">
        <v>34689</v>
      </c>
      <c r="E421">
        <v>2.4948000000000001</v>
      </c>
      <c r="G421" s="52">
        <v>34689</v>
      </c>
      <c r="H421">
        <v>6.1409000000000002</v>
      </c>
      <c r="I421" s="52">
        <v>34689</v>
      </c>
      <c r="J421">
        <v>2.4948000000000001</v>
      </c>
      <c r="K421" s="474" t="str">
        <f t="shared" si="6"/>
        <v>true</v>
      </c>
    </row>
    <row r="422" spans="2:11">
      <c r="B422" s="52">
        <v>34690</v>
      </c>
      <c r="C422">
        <v>6.1321000000000003</v>
      </c>
      <c r="D422" s="52">
        <v>34690</v>
      </c>
      <c r="E422">
        <v>2.4862000000000002</v>
      </c>
      <c r="G422" s="52">
        <v>34690</v>
      </c>
      <c r="H422">
        <v>6.1321000000000003</v>
      </c>
      <c r="I422" s="52">
        <v>34690</v>
      </c>
      <c r="J422">
        <v>2.4862000000000002</v>
      </c>
      <c r="K422" s="474" t="str">
        <f t="shared" si="6"/>
        <v>true</v>
      </c>
    </row>
    <row r="423" spans="2:11">
      <c r="B423" s="52">
        <v>34691</v>
      </c>
      <c r="C423">
        <v>6.1589</v>
      </c>
      <c r="D423" s="52">
        <v>34691</v>
      </c>
      <c r="E423">
        <v>2.6254999999999997</v>
      </c>
      <c r="G423" s="52">
        <v>34691</v>
      </c>
      <c r="H423">
        <v>6.1589</v>
      </c>
      <c r="I423" s="52">
        <v>34691</v>
      </c>
      <c r="J423">
        <v>2.6254999999999997</v>
      </c>
      <c r="K423" s="474" t="str">
        <f t="shared" si="6"/>
        <v>true</v>
      </c>
    </row>
    <row r="424" spans="2:11">
      <c r="B424" s="52">
        <v>34695</v>
      </c>
      <c r="C424">
        <v>6.1276999999999999</v>
      </c>
      <c r="D424" s="52">
        <v>34695</v>
      </c>
      <c r="E424">
        <v>2.4571999999999998</v>
      </c>
      <c r="G424" s="52">
        <v>34695</v>
      </c>
      <c r="H424">
        <v>6.1276999999999999</v>
      </c>
      <c r="I424" s="52">
        <v>34695</v>
      </c>
      <c r="J424">
        <v>2.4571999999999998</v>
      </c>
      <c r="K424" s="474" t="str">
        <f t="shared" si="6"/>
        <v>true</v>
      </c>
    </row>
    <row r="425" spans="2:11">
      <c r="B425" s="52">
        <v>34696</v>
      </c>
      <c r="C425">
        <v>6.1409000000000002</v>
      </c>
      <c r="D425" s="52">
        <v>34696</v>
      </c>
      <c r="E425">
        <v>2.4714</v>
      </c>
      <c r="G425" s="52">
        <v>34696</v>
      </c>
      <c r="H425">
        <v>6.1409000000000002</v>
      </c>
      <c r="I425" s="52">
        <v>34696</v>
      </c>
      <c r="J425">
        <v>2.4714</v>
      </c>
      <c r="K425" s="474" t="str">
        <f t="shared" si="6"/>
        <v>true</v>
      </c>
    </row>
    <row r="426" spans="2:11">
      <c r="B426" s="52">
        <v>34697</v>
      </c>
      <c r="C426">
        <v>6.2365000000000004</v>
      </c>
      <c r="D426" s="52">
        <v>34697</v>
      </c>
      <c r="E426">
        <v>2.4752999999999998</v>
      </c>
      <c r="G426" s="52">
        <v>34697</v>
      </c>
      <c r="H426">
        <v>6.2365000000000004</v>
      </c>
      <c r="I426" s="52">
        <v>34697</v>
      </c>
      <c r="J426">
        <v>2.4752999999999998</v>
      </c>
      <c r="K426" s="474" t="str">
        <f t="shared" si="6"/>
        <v>true</v>
      </c>
    </row>
    <row r="427" spans="2:11">
      <c r="B427" s="52">
        <v>34698</v>
      </c>
      <c r="C427">
        <v>6.1140999999999996</v>
      </c>
      <c r="D427" s="52">
        <v>34698</v>
      </c>
      <c r="E427">
        <v>2.4843000000000002</v>
      </c>
      <c r="G427" s="52">
        <v>34698</v>
      </c>
      <c r="H427">
        <v>6.1140999999999996</v>
      </c>
      <c r="I427" s="52">
        <v>34698</v>
      </c>
      <c r="J427">
        <v>2.4843000000000002</v>
      </c>
      <c r="K427" s="474" t="str">
        <f t="shared" si="6"/>
        <v>true</v>
      </c>
    </row>
    <row r="428" spans="2:11">
      <c r="B428" s="52">
        <v>34702</v>
      </c>
      <c r="C428">
        <v>6.0636999999999999</v>
      </c>
      <c r="D428" s="52">
        <v>34702</v>
      </c>
      <c r="E428">
        <v>2.4731000000000001</v>
      </c>
      <c r="G428" s="52">
        <v>34702</v>
      </c>
      <c r="H428">
        <v>6.0636999999999999</v>
      </c>
      <c r="I428" s="52">
        <v>34702</v>
      </c>
      <c r="J428">
        <v>2.4731000000000001</v>
      </c>
      <c r="K428" s="474" t="str">
        <f t="shared" si="6"/>
        <v>true</v>
      </c>
    </row>
    <row r="429" spans="2:11">
      <c r="B429" s="52">
        <v>34703</v>
      </c>
      <c r="C429">
        <v>6.0244999999999997</v>
      </c>
      <c r="D429" s="52">
        <v>34703</v>
      </c>
      <c r="E429">
        <v>2.4592999999999998</v>
      </c>
      <c r="G429" s="52">
        <v>34703</v>
      </c>
      <c r="H429">
        <v>6.0244999999999997</v>
      </c>
      <c r="I429" s="52">
        <v>34703</v>
      </c>
      <c r="J429">
        <v>2.4592999999999998</v>
      </c>
      <c r="K429" s="474" t="str">
        <f t="shared" si="6"/>
        <v>true</v>
      </c>
    </row>
    <row r="430" spans="2:11">
      <c r="B430" s="52">
        <v>34704</v>
      </c>
      <c r="C430">
        <v>6.0547000000000004</v>
      </c>
      <c r="D430" s="52">
        <v>34704</v>
      </c>
      <c r="E430">
        <v>2.4636</v>
      </c>
      <c r="G430" s="52">
        <v>34704</v>
      </c>
      <c r="H430">
        <v>6.0547000000000004</v>
      </c>
      <c r="I430" s="52">
        <v>34704</v>
      </c>
      <c r="J430">
        <v>2.4636</v>
      </c>
      <c r="K430" s="474" t="str">
        <f t="shared" si="6"/>
        <v>true</v>
      </c>
    </row>
    <row r="431" spans="2:11">
      <c r="B431" s="52">
        <v>34705</v>
      </c>
      <c r="C431">
        <v>6.0202</v>
      </c>
      <c r="D431" s="52">
        <v>34705</v>
      </c>
      <c r="E431">
        <v>2.4531000000000001</v>
      </c>
      <c r="G431" s="52">
        <v>34705</v>
      </c>
      <c r="H431">
        <v>6.0202</v>
      </c>
      <c r="I431" s="52">
        <v>34705</v>
      </c>
      <c r="J431">
        <v>2.4531000000000001</v>
      </c>
      <c r="K431" s="474" t="str">
        <f t="shared" si="6"/>
        <v>true</v>
      </c>
    </row>
    <row r="432" spans="2:11">
      <c r="B432" s="52">
        <v>34708</v>
      </c>
      <c r="C432">
        <v>6.0373000000000001</v>
      </c>
      <c r="D432" s="52">
        <v>34708</v>
      </c>
      <c r="E432">
        <v>2.4569000000000001</v>
      </c>
      <c r="G432" s="52">
        <v>34708</v>
      </c>
      <c r="H432">
        <v>6.0373000000000001</v>
      </c>
      <c r="I432" s="52">
        <v>34708</v>
      </c>
      <c r="J432">
        <v>2.4569000000000001</v>
      </c>
      <c r="K432" s="474" t="str">
        <f t="shared" si="6"/>
        <v>true</v>
      </c>
    </row>
    <row r="433" spans="2:11">
      <c r="B433" s="52">
        <v>34709</v>
      </c>
      <c r="C433">
        <v>6.0286999999999997</v>
      </c>
      <c r="D433" s="52">
        <v>34709</v>
      </c>
      <c r="E433">
        <v>2.4535</v>
      </c>
      <c r="G433" s="52">
        <v>34709</v>
      </c>
      <c r="H433">
        <v>6.0286999999999997</v>
      </c>
      <c r="I433" s="52">
        <v>34709</v>
      </c>
      <c r="J433">
        <v>2.4535</v>
      </c>
      <c r="K433" s="474" t="str">
        <f t="shared" si="6"/>
        <v>true</v>
      </c>
    </row>
    <row r="434" spans="2:11">
      <c r="B434" s="52">
        <v>34710</v>
      </c>
      <c r="C434">
        <v>6.0570000000000004</v>
      </c>
      <c r="D434" s="52">
        <v>34710</v>
      </c>
      <c r="E434">
        <v>2.4565000000000001</v>
      </c>
      <c r="G434" s="52">
        <v>34710</v>
      </c>
      <c r="H434">
        <v>6.0570000000000004</v>
      </c>
      <c r="I434" s="52">
        <v>34710</v>
      </c>
      <c r="J434">
        <v>2.4565000000000001</v>
      </c>
      <c r="K434" s="474" t="str">
        <f t="shared" si="6"/>
        <v>true</v>
      </c>
    </row>
    <row r="435" spans="2:11">
      <c r="B435" s="52">
        <v>34711</v>
      </c>
      <c r="C435">
        <v>6.0461</v>
      </c>
      <c r="D435" s="52">
        <v>34711</v>
      </c>
      <c r="E435">
        <v>2.4584000000000001</v>
      </c>
      <c r="G435" s="52">
        <v>34711</v>
      </c>
      <c r="H435">
        <v>6.0461</v>
      </c>
      <c r="I435" s="52">
        <v>34711</v>
      </c>
      <c r="J435">
        <v>2.4584000000000001</v>
      </c>
      <c r="K435" s="474" t="str">
        <f t="shared" si="6"/>
        <v>true</v>
      </c>
    </row>
    <row r="436" spans="2:11">
      <c r="B436" s="52">
        <v>34712</v>
      </c>
      <c r="C436">
        <v>6.0330000000000004</v>
      </c>
      <c r="D436" s="52">
        <v>34712</v>
      </c>
      <c r="E436">
        <v>2.444</v>
      </c>
      <c r="G436" s="52">
        <v>34712</v>
      </c>
      <c r="H436">
        <v>6.0330000000000004</v>
      </c>
      <c r="I436" s="52">
        <v>34712</v>
      </c>
      <c r="J436">
        <v>2.444</v>
      </c>
      <c r="K436" s="474" t="str">
        <f t="shared" si="6"/>
        <v>true</v>
      </c>
    </row>
    <row r="437" spans="2:11">
      <c r="B437" s="52">
        <v>34715</v>
      </c>
      <c r="C437">
        <v>5.9668000000000001</v>
      </c>
      <c r="D437" s="52">
        <v>34715</v>
      </c>
      <c r="E437">
        <v>2.4192999999999998</v>
      </c>
      <c r="G437" s="52">
        <v>34715</v>
      </c>
      <c r="H437">
        <v>5.9668000000000001</v>
      </c>
      <c r="I437" s="52">
        <v>34715</v>
      </c>
      <c r="J437">
        <v>2.4192999999999998</v>
      </c>
      <c r="K437" s="474" t="str">
        <f t="shared" si="6"/>
        <v>true</v>
      </c>
    </row>
    <row r="438" spans="2:11">
      <c r="B438" s="52">
        <v>34716</v>
      </c>
      <c r="C438">
        <v>5.9352</v>
      </c>
      <c r="D438" s="52">
        <v>34716</v>
      </c>
      <c r="E438">
        <v>2.4203999999999999</v>
      </c>
      <c r="G438" s="52">
        <v>34716</v>
      </c>
      <c r="H438">
        <v>5.9352</v>
      </c>
      <c r="I438" s="52">
        <v>34716</v>
      </c>
      <c r="J438">
        <v>2.4203999999999999</v>
      </c>
      <c r="K438" s="474" t="str">
        <f t="shared" si="6"/>
        <v>true</v>
      </c>
    </row>
    <row r="439" spans="2:11">
      <c r="B439" s="52">
        <v>34717</v>
      </c>
      <c r="C439">
        <v>5.9143999999999997</v>
      </c>
      <c r="D439" s="52">
        <v>34717</v>
      </c>
      <c r="E439">
        <v>2.4214000000000002</v>
      </c>
      <c r="G439" s="52">
        <v>34717</v>
      </c>
      <c r="H439">
        <v>5.9143999999999997</v>
      </c>
      <c r="I439" s="52">
        <v>34717</v>
      </c>
      <c r="J439">
        <v>2.4214000000000002</v>
      </c>
      <c r="K439" s="474" t="str">
        <f t="shared" si="6"/>
        <v>true</v>
      </c>
    </row>
    <row r="440" spans="2:11">
      <c r="B440" s="52">
        <v>34718</v>
      </c>
      <c r="C440">
        <v>5.9498999999999995</v>
      </c>
      <c r="D440" s="52">
        <v>34718</v>
      </c>
      <c r="E440">
        <v>2.4506000000000001</v>
      </c>
      <c r="G440" s="52">
        <v>34718</v>
      </c>
      <c r="H440">
        <v>5.9498999999999995</v>
      </c>
      <c r="I440" s="52">
        <v>34718</v>
      </c>
      <c r="J440">
        <v>2.4506000000000001</v>
      </c>
      <c r="K440" s="474" t="str">
        <f t="shared" si="6"/>
        <v>true</v>
      </c>
    </row>
    <row r="441" spans="2:11">
      <c r="B441" s="52">
        <v>34719</v>
      </c>
      <c r="C441">
        <v>5.8977000000000004</v>
      </c>
      <c r="D441" s="52">
        <v>34719</v>
      </c>
      <c r="E441">
        <v>2.4586999999999999</v>
      </c>
      <c r="G441" s="52">
        <v>34719</v>
      </c>
      <c r="H441">
        <v>5.8977000000000004</v>
      </c>
      <c r="I441" s="52">
        <v>34719</v>
      </c>
      <c r="J441">
        <v>2.4586999999999999</v>
      </c>
      <c r="K441" s="474" t="str">
        <f t="shared" si="6"/>
        <v>true</v>
      </c>
    </row>
    <row r="442" spans="2:11">
      <c r="B442" s="52">
        <v>34722</v>
      </c>
      <c r="C442">
        <v>5.8977000000000004</v>
      </c>
      <c r="D442" s="52">
        <v>34722</v>
      </c>
      <c r="E442">
        <v>2.46</v>
      </c>
      <c r="G442" s="52">
        <v>34722</v>
      </c>
      <c r="H442">
        <v>5.8977000000000004</v>
      </c>
      <c r="I442" s="52">
        <v>34722</v>
      </c>
      <c r="J442">
        <v>2.46</v>
      </c>
      <c r="K442" s="474" t="str">
        <f t="shared" si="6"/>
        <v>true</v>
      </c>
    </row>
    <row r="443" spans="2:11">
      <c r="B443" s="52">
        <v>34723</v>
      </c>
      <c r="C443">
        <v>5.8792999999999997</v>
      </c>
      <c r="D443" s="52">
        <v>34723</v>
      </c>
      <c r="E443">
        <v>2.4630000000000001</v>
      </c>
      <c r="G443" s="52">
        <v>34723</v>
      </c>
      <c r="H443">
        <v>5.8792999999999997</v>
      </c>
      <c r="I443" s="52">
        <v>34723</v>
      </c>
      <c r="J443">
        <v>2.4630000000000001</v>
      </c>
      <c r="K443" s="474" t="str">
        <f t="shared" si="6"/>
        <v>true</v>
      </c>
    </row>
    <row r="444" spans="2:11">
      <c r="B444" s="52">
        <v>34724</v>
      </c>
      <c r="C444">
        <v>5.8411999999999997</v>
      </c>
      <c r="D444" s="52">
        <v>34724</v>
      </c>
      <c r="E444">
        <v>2.4573999999999998</v>
      </c>
      <c r="G444" s="52">
        <v>34724</v>
      </c>
      <c r="H444">
        <v>5.8411999999999997</v>
      </c>
      <c r="I444" s="52">
        <v>34724</v>
      </c>
      <c r="J444">
        <v>2.4573999999999998</v>
      </c>
      <c r="K444" s="474" t="str">
        <f t="shared" si="6"/>
        <v>true</v>
      </c>
    </row>
    <row r="445" spans="2:11">
      <c r="B445" s="52">
        <v>34725</v>
      </c>
      <c r="C445">
        <v>5.8270999999999997</v>
      </c>
      <c r="D445" s="52">
        <v>34725</v>
      </c>
      <c r="E445">
        <v>2.4581</v>
      </c>
      <c r="G445" s="52">
        <v>34725</v>
      </c>
      <c r="H445">
        <v>5.8270999999999997</v>
      </c>
      <c r="I445" s="52">
        <v>34725</v>
      </c>
      <c r="J445">
        <v>2.4581</v>
      </c>
      <c r="K445" s="474" t="str">
        <f t="shared" si="6"/>
        <v>true</v>
      </c>
    </row>
    <row r="446" spans="2:11">
      <c r="B446" s="52">
        <v>34726</v>
      </c>
      <c r="C446">
        <v>5.7789000000000001</v>
      </c>
      <c r="D446" s="52">
        <v>34726</v>
      </c>
      <c r="E446">
        <v>2.4660000000000002</v>
      </c>
      <c r="G446" s="52">
        <v>34726</v>
      </c>
      <c r="H446">
        <v>5.7789000000000001</v>
      </c>
      <c r="I446" s="52">
        <v>34726</v>
      </c>
      <c r="J446">
        <v>2.4660000000000002</v>
      </c>
      <c r="K446" s="474" t="str">
        <f t="shared" si="6"/>
        <v>true</v>
      </c>
    </row>
    <row r="447" spans="2:11">
      <c r="B447" s="52">
        <v>34729</v>
      </c>
      <c r="C447">
        <v>5.7690000000000001</v>
      </c>
      <c r="D447" s="52">
        <v>34729</v>
      </c>
      <c r="E447">
        <v>2.4900000000000002</v>
      </c>
      <c r="G447" s="52">
        <v>34729</v>
      </c>
      <c r="H447">
        <v>5.7690000000000001</v>
      </c>
      <c r="I447" s="52">
        <v>34729</v>
      </c>
      <c r="J447">
        <v>2.4900000000000002</v>
      </c>
      <c r="K447" s="474" t="str">
        <f t="shared" si="6"/>
        <v>true</v>
      </c>
    </row>
    <row r="448" spans="2:11">
      <c r="B448" s="52">
        <v>34730</v>
      </c>
      <c r="C448">
        <v>5.843</v>
      </c>
      <c r="D448" s="52">
        <v>34730</v>
      </c>
      <c r="E448">
        <v>2.4802</v>
      </c>
      <c r="G448" s="52">
        <v>34730</v>
      </c>
      <c r="H448">
        <v>5.843</v>
      </c>
      <c r="I448" s="52">
        <v>34730</v>
      </c>
      <c r="J448">
        <v>2.4802</v>
      </c>
      <c r="K448" s="474" t="str">
        <f t="shared" si="6"/>
        <v>true</v>
      </c>
    </row>
    <row r="449" spans="2:11">
      <c r="B449" s="52">
        <v>34731</v>
      </c>
      <c r="C449">
        <v>5.7663000000000002</v>
      </c>
      <c r="D449" s="52">
        <v>34731</v>
      </c>
      <c r="E449">
        <v>2.4750999999999999</v>
      </c>
      <c r="G449" s="52">
        <v>34731</v>
      </c>
      <c r="H449">
        <v>5.7663000000000002</v>
      </c>
      <c r="I449" s="52">
        <v>34731</v>
      </c>
      <c r="J449">
        <v>2.4750999999999999</v>
      </c>
      <c r="K449" s="474" t="str">
        <f t="shared" si="6"/>
        <v>true</v>
      </c>
    </row>
    <row r="450" spans="2:11">
      <c r="B450" s="52">
        <v>34732</v>
      </c>
      <c r="C450">
        <v>5.7564000000000002</v>
      </c>
      <c r="D450" s="52">
        <v>34732</v>
      </c>
      <c r="E450">
        <v>2.4603000000000002</v>
      </c>
      <c r="G450" s="52">
        <v>34732</v>
      </c>
      <c r="H450">
        <v>5.7564000000000002</v>
      </c>
      <c r="I450" s="52">
        <v>34732</v>
      </c>
      <c r="J450">
        <v>2.4603000000000002</v>
      </c>
      <c r="K450" s="474" t="str">
        <f t="shared" si="6"/>
        <v>true</v>
      </c>
    </row>
    <row r="451" spans="2:11">
      <c r="B451" s="52">
        <v>34733</v>
      </c>
      <c r="C451">
        <v>5.6807999999999996</v>
      </c>
      <c r="D451" s="52">
        <v>34733</v>
      </c>
      <c r="E451">
        <v>2.4241000000000001</v>
      </c>
      <c r="G451" s="52">
        <v>34733</v>
      </c>
      <c r="H451">
        <v>5.6807999999999996</v>
      </c>
      <c r="I451" s="52">
        <v>34733</v>
      </c>
      <c r="J451">
        <v>2.4241000000000001</v>
      </c>
      <c r="K451" s="474" t="str">
        <f t="shared" si="6"/>
        <v>true</v>
      </c>
    </row>
    <row r="452" spans="2:11">
      <c r="B452" s="52">
        <v>34736</v>
      </c>
      <c r="C452">
        <v>5.6959999999999997</v>
      </c>
      <c r="D452" s="52">
        <v>34736</v>
      </c>
      <c r="E452">
        <v>2.4352</v>
      </c>
      <c r="G452" s="52">
        <v>34736</v>
      </c>
      <c r="H452">
        <v>5.6959999999999997</v>
      </c>
      <c r="I452" s="52">
        <v>34736</v>
      </c>
      <c r="J452">
        <v>2.4352</v>
      </c>
      <c r="K452" s="474" t="str">
        <f t="shared" si="6"/>
        <v>true</v>
      </c>
    </row>
    <row r="453" spans="2:11">
      <c r="B453" s="52">
        <v>34737</v>
      </c>
      <c r="C453">
        <v>5.5902000000000003</v>
      </c>
      <c r="D453" s="52">
        <v>34737</v>
      </c>
      <c r="E453">
        <v>2.4196</v>
      </c>
      <c r="G453" s="52">
        <v>34737</v>
      </c>
      <c r="H453">
        <v>5.5902000000000003</v>
      </c>
      <c r="I453" s="52">
        <v>34737</v>
      </c>
      <c r="J453">
        <v>2.4196</v>
      </c>
      <c r="K453" s="474" t="str">
        <f t="shared" si="6"/>
        <v>true</v>
      </c>
    </row>
    <row r="454" spans="2:11">
      <c r="B454" s="52">
        <v>34738</v>
      </c>
      <c r="C454">
        <v>5.6375999999999999</v>
      </c>
      <c r="D454" s="52">
        <v>34738</v>
      </c>
      <c r="E454">
        <v>2.4300000000000002</v>
      </c>
      <c r="G454" s="52">
        <v>34738</v>
      </c>
      <c r="H454">
        <v>5.6375999999999999</v>
      </c>
      <c r="I454" s="52">
        <v>34738</v>
      </c>
      <c r="J454">
        <v>2.4300000000000002</v>
      </c>
      <c r="K454" s="474" t="str">
        <f t="shared" ref="K454:K517" si="7">IF(G454=I454,"true","false")</f>
        <v>true</v>
      </c>
    </row>
    <row r="455" spans="2:11">
      <c r="B455" s="52">
        <v>34739</v>
      </c>
      <c r="C455">
        <v>5.8369999999999997</v>
      </c>
      <c r="D455" s="52">
        <v>34739</v>
      </c>
      <c r="E455">
        <v>2.4253999999999998</v>
      </c>
      <c r="G455" s="52">
        <v>34739</v>
      </c>
      <c r="H455">
        <v>5.8369999999999997</v>
      </c>
      <c r="I455" s="52">
        <v>34739</v>
      </c>
      <c r="J455">
        <v>2.4253999999999998</v>
      </c>
      <c r="K455" s="474" t="str">
        <f t="shared" si="7"/>
        <v>true</v>
      </c>
    </row>
    <row r="456" spans="2:11">
      <c r="B456" s="52">
        <v>34740</v>
      </c>
      <c r="C456">
        <v>5.6887999999999996</v>
      </c>
      <c r="D456" s="52">
        <v>34740</v>
      </c>
      <c r="E456">
        <v>2.4466000000000001</v>
      </c>
      <c r="G456" s="52">
        <v>34740</v>
      </c>
      <c r="H456">
        <v>5.6887999999999996</v>
      </c>
      <c r="I456" s="52">
        <v>34740</v>
      </c>
      <c r="J456">
        <v>2.4466000000000001</v>
      </c>
      <c r="K456" s="474" t="str">
        <f t="shared" si="7"/>
        <v>true</v>
      </c>
    </row>
    <row r="457" spans="2:11">
      <c r="B457" s="52">
        <v>34743</v>
      </c>
      <c r="C457">
        <v>5.7762000000000002</v>
      </c>
      <c r="D457" s="52">
        <v>34743</v>
      </c>
      <c r="E457">
        <v>2.4121999999999999</v>
      </c>
      <c r="G457" s="52">
        <v>34743</v>
      </c>
      <c r="H457">
        <v>5.7762000000000002</v>
      </c>
      <c r="I457" s="52">
        <v>34743</v>
      </c>
      <c r="J457">
        <v>2.4121999999999999</v>
      </c>
      <c r="K457" s="474" t="str">
        <f t="shared" si="7"/>
        <v>true</v>
      </c>
    </row>
    <row r="458" spans="2:11">
      <c r="B458" s="52">
        <v>34744</v>
      </c>
      <c r="C458">
        <v>5.7663000000000002</v>
      </c>
      <c r="D458" s="52">
        <v>34744</v>
      </c>
      <c r="E458">
        <v>2.3849</v>
      </c>
      <c r="G458" s="52">
        <v>34744</v>
      </c>
      <c r="H458">
        <v>5.7663000000000002</v>
      </c>
      <c r="I458" s="52">
        <v>34744</v>
      </c>
      <c r="J458">
        <v>2.3849</v>
      </c>
      <c r="K458" s="474" t="str">
        <f t="shared" si="7"/>
        <v>true</v>
      </c>
    </row>
    <row r="459" spans="2:11">
      <c r="B459" s="52">
        <v>34745</v>
      </c>
      <c r="C459">
        <v>5.7995999999999999</v>
      </c>
      <c r="D459" s="52">
        <v>34745</v>
      </c>
      <c r="E459">
        <v>2.3681999999999999</v>
      </c>
      <c r="G459" s="52">
        <v>34745</v>
      </c>
      <c r="H459">
        <v>5.7995999999999999</v>
      </c>
      <c r="I459" s="52">
        <v>34745</v>
      </c>
      <c r="J459">
        <v>2.3681999999999999</v>
      </c>
      <c r="K459" s="474" t="str">
        <f t="shared" si="7"/>
        <v>true</v>
      </c>
    </row>
    <row r="460" spans="2:11">
      <c r="B460" s="52">
        <v>34746</v>
      </c>
      <c r="C460">
        <v>5.7309000000000001</v>
      </c>
      <c r="D460" s="52">
        <v>34746</v>
      </c>
      <c r="E460">
        <v>2.3673999999999999</v>
      </c>
      <c r="G460" s="52">
        <v>34746</v>
      </c>
      <c r="H460">
        <v>5.7309000000000001</v>
      </c>
      <c r="I460" s="52">
        <v>34746</v>
      </c>
      <c r="J460">
        <v>2.3673999999999999</v>
      </c>
      <c r="K460" s="474" t="str">
        <f t="shared" si="7"/>
        <v>true</v>
      </c>
    </row>
    <row r="461" spans="2:11">
      <c r="B461" s="52">
        <v>34747</v>
      </c>
      <c r="C461">
        <v>5.7465999999999999</v>
      </c>
      <c r="D461" s="52">
        <v>34747</v>
      </c>
      <c r="E461">
        <v>2.4515000000000002</v>
      </c>
      <c r="G461" s="52">
        <v>34747</v>
      </c>
      <c r="H461">
        <v>5.7465999999999999</v>
      </c>
      <c r="I461" s="52">
        <v>34747</v>
      </c>
      <c r="J461">
        <v>2.4515000000000002</v>
      </c>
      <c r="K461" s="474" t="str">
        <f t="shared" si="7"/>
        <v>true</v>
      </c>
    </row>
    <row r="462" spans="2:11">
      <c r="B462" s="52">
        <v>34751</v>
      </c>
      <c r="C462">
        <v>5.7347000000000001</v>
      </c>
      <c r="D462" s="52">
        <v>34751</v>
      </c>
      <c r="E462">
        <v>2.4175</v>
      </c>
      <c r="G462" s="52">
        <v>34751</v>
      </c>
      <c r="H462">
        <v>5.7347000000000001</v>
      </c>
      <c r="I462" s="52">
        <v>34751</v>
      </c>
      <c r="J462">
        <v>2.4175</v>
      </c>
      <c r="K462" s="474" t="str">
        <f t="shared" si="7"/>
        <v>true</v>
      </c>
    </row>
    <row r="463" spans="2:11">
      <c r="B463" s="52">
        <v>34752</v>
      </c>
      <c r="C463">
        <v>5.6883999999999997</v>
      </c>
      <c r="D463" s="52">
        <v>34752</v>
      </c>
      <c r="E463">
        <v>2.4135</v>
      </c>
      <c r="G463" s="52">
        <v>34752</v>
      </c>
      <c r="H463">
        <v>5.6883999999999997</v>
      </c>
      <c r="I463" s="52">
        <v>34752</v>
      </c>
      <c r="J463">
        <v>2.4135</v>
      </c>
      <c r="K463" s="474" t="str">
        <f t="shared" si="7"/>
        <v>true</v>
      </c>
    </row>
    <row r="464" spans="2:11">
      <c r="B464" s="52">
        <v>34753</v>
      </c>
      <c r="C464">
        <v>5.7367999999999997</v>
      </c>
      <c r="D464" s="52">
        <v>34753</v>
      </c>
      <c r="E464">
        <v>2.3881999999999999</v>
      </c>
      <c r="G464" s="52">
        <v>34753</v>
      </c>
      <c r="H464">
        <v>5.7367999999999997</v>
      </c>
      <c r="I464" s="52">
        <v>34753</v>
      </c>
      <c r="J464">
        <v>2.3881999999999999</v>
      </c>
      <c r="K464" s="474" t="str">
        <f t="shared" si="7"/>
        <v>true</v>
      </c>
    </row>
    <row r="465" spans="2:11">
      <c r="B465" s="52">
        <v>34754</v>
      </c>
      <c r="C465">
        <v>5.7183000000000002</v>
      </c>
      <c r="D465" s="52">
        <v>34754</v>
      </c>
      <c r="E465">
        <v>2.3832</v>
      </c>
      <c r="G465" s="52">
        <v>34754</v>
      </c>
      <c r="H465">
        <v>5.7183000000000002</v>
      </c>
      <c r="I465" s="52">
        <v>34754</v>
      </c>
      <c r="J465">
        <v>2.3832</v>
      </c>
      <c r="K465" s="474" t="str">
        <f t="shared" si="7"/>
        <v>true</v>
      </c>
    </row>
    <row r="466" spans="2:11">
      <c r="B466" s="52">
        <v>34757</v>
      </c>
      <c r="C466">
        <v>5.8019999999999996</v>
      </c>
      <c r="D466" s="52">
        <v>34757</v>
      </c>
      <c r="E466">
        <v>2.3971</v>
      </c>
      <c r="G466" s="52">
        <v>34757</v>
      </c>
      <c r="H466">
        <v>5.8019999999999996</v>
      </c>
      <c r="I466" s="52">
        <v>34757</v>
      </c>
      <c r="J466">
        <v>2.3971</v>
      </c>
      <c r="K466" s="474" t="str">
        <f t="shared" si="7"/>
        <v>true</v>
      </c>
    </row>
    <row r="467" spans="2:11">
      <c r="B467" s="52">
        <v>34758</v>
      </c>
      <c r="C467">
        <v>5.7496</v>
      </c>
      <c r="D467" s="52">
        <v>34758</v>
      </c>
      <c r="E467">
        <v>2.3835999999999999</v>
      </c>
      <c r="G467" s="52">
        <v>34758</v>
      </c>
      <c r="H467">
        <v>5.7496</v>
      </c>
      <c r="I467" s="52">
        <v>34758</v>
      </c>
      <c r="J467">
        <v>2.3835999999999999</v>
      </c>
      <c r="K467" s="474" t="str">
        <f t="shared" si="7"/>
        <v>true</v>
      </c>
    </row>
    <row r="468" spans="2:11">
      <c r="B468" s="52">
        <v>34759</v>
      </c>
      <c r="C468">
        <v>5.8049999999999997</v>
      </c>
      <c r="D468" s="52">
        <v>34759</v>
      </c>
      <c r="E468">
        <v>2.4018000000000002</v>
      </c>
      <c r="G468" s="52">
        <v>34759</v>
      </c>
      <c r="H468">
        <v>5.8049999999999997</v>
      </c>
      <c r="I468" s="52">
        <v>34759</v>
      </c>
      <c r="J468">
        <v>2.4018000000000002</v>
      </c>
      <c r="K468" s="474" t="str">
        <f t="shared" si="7"/>
        <v>true</v>
      </c>
    </row>
    <row r="469" spans="2:11">
      <c r="B469" s="52">
        <v>34760</v>
      </c>
      <c r="C469">
        <v>5.7498000000000005</v>
      </c>
      <c r="D469" s="52">
        <v>34760</v>
      </c>
      <c r="E469">
        <v>2.3858999999999999</v>
      </c>
      <c r="G469" s="52">
        <v>34760</v>
      </c>
      <c r="H469">
        <v>5.7498000000000005</v>
      </c>
      <c r="I469" s="52">
        <v>34760</v>
      </c>
      <c r="J469">
        <v>2.3858999999999999</v>
      </c>
      <c r="K469" s="474" t="str">
        <f t="shared" si="7"/>
        <v>true</v>
      </c>
    </row>
    <row r="470" spans="2:11">
      <c r="B470" s="52">
        <v>34761</v>
      </c>
      <c r="C470">
        <v>5.8651999999999997</v>
      </c>
      <c r="D470" s="52">
        <v>34761</v>
      </c>
      <c r="E470">
        <v>2.3978999999999999</v>
      </c>
      <c r="G470" s="52">
        <v>34761</v>
      </c>
      <c r="H470">
        <v>5.8651999999999997</v>
      </c>
      <c r="I470" s="52">
        <v>34761</v>
      </c>
      <c r="J470">
        <v>2.3978999999999999</v>
      </c>
      <c r="K470" s="474" t="str">
        <f t="shared" si="7"/>
        <v>true</v>
      </c>
    </row>
    <row r="471" spans="2:11">
      <c r="B471" s="52">
        <v>34764</v>
      </c>
      <c r="C471">
        <v>5.9062000000000001</v>
      </c>
      <c r="D471" s="52">
        <v>34764</v>
      </c>
      <c r="E471">
        <v>2.3931</v>
      </c>
      <c r="G471" s="52">
        <v>34764</v>
      </c>
      <c r="H471">
        <v>5.9062000000000001</v>
      </c>
      <c r="I471" s="52">
        <v>34764</v>
      </c>
      <c r="J471">
        <v>2.3931</v>
      </c>
      <c r="K471" s="474" t="str">
        <f t="shared" si="7"/>
        <v>true</v>
      </c>
    </row>
    <row r="472" spans="2:11">
      <c r="B472" s="52">
        <v>34765</v>
      </c>
      <c r="C472">
        <v>5.9519000000000002</v>
      </c>
      <c r="D472" s="52">
        <v>34765</v>
      </c>
      <c r="E472">
        <v>2.4142000000000001</v>
      </c>
      <c r="G472" s="52">
        <v>34765</v>
      </c>
      <c r="H472">
        <v>5.9519000000000002</v>
      </c>
      <c r="I472" s="52">
        <v>34765</v>
      </c>
      <c r="J472">
        <v>2.4142000000000001</v>
      </c>
      <c r="K472" s="474" t="str">
        <f t="shared" si="7"/>
        <v>true</v>
      </c>
    </row>
    <row r="473" spans="2:11">
      <c r="B473" s="52">
        <v>34766</v>
      </c>
      <c r="C473">
        <v>5.9351000000000003</v>
      </c>
      <c r="D473" s="52">
        <v>34766</v>
      </c>
      <c r="E473">
        <v>2.4041999999999999</v>
      </c>
      <c r="G473" s="52">
        <v>34766</v>
      </c>
      <c r="H473">
        <v>5.9351000000000003</v>
      </c>
      <c r="I473" s="52">
        <v>34766</v>
      </c>
      <c r="J473">
        <v>2.4041999999999999</v>
      </c>
      <c r="K473" s="474" t="str">
        <f t="shared" si="7"/>
        <v>true</v>
      </c>
    </row>
    <row r="474" spans="2:11">
      <c r="B474" s="52">
        <v>34767</v>
      </c>
      <c r="C474">
        <v>5.9645999999999999</v>
      </c>
      <c r="D474" s="52">
        <v>34767</v>
      </c>
      <c r="E474">
        <v>2.4092000000000002</v>
      </c>
      <c r="G474" s="52">
        <v>34767</v>
      </c>
      <c r="H474">
        <v>5.9645999999999999</v>
      </c>
      <c r="I474" s="52">
        <v>34767</v>
      </c>
      <c r="J474">
        <v>2.4092000000000002</v>
      </c>
      <c r="K474" s="474" t="str">
        <f t="shared" si="7"/>
        <v>true</v>
      </c>
    </row>
    <row r="475" spans="2:11">
      <c r="B475" s="52">
        <v>34768</v>
      </c>
      <c r="C475">
        <v>5.9187000000000003</v>
      </c>
      <c r="D475" s="52">
        <v>34768</v>
      </c>
      <c r="E475">
        <v>2.3780999999999999</v>
      </c>
      <c r="G475" s="52">
        <v>34768</v>
      </c>
      <c r="H475">
        <v>5.9187000000000003</v>
      </c>
      <c r="I475" s="52">
        <v>34768</v>
      </c>
      <c r="J475">
        <v>2.3780999999999999</v>
      </c>
      <c r="K475" s="474" t="str">
        <f t="shared" si="7"/>
        <v>true</v>
      </c>
    </row>
    <row r="476" spans="2:11">
      <c r="B476" s="52">
        <v>34771</v>
      </c>
      <c r="C476">
        <v>5.9394999999999998</v>
      </c>
      <c r="D476" s="52">
        <v>34771</v>
      </c>
      <c r="E476">
        <v>2.3841999999999999</v>
      </c>
      <c r="G476" s="52">
        <v>34771</v>
      </c>
      <c r="H476">
        <v>5.9394999999999998</v>
      </c>
      <c r="I476" s="52">
        <v>34771</v>
      </c>
      <c r="J476">
        <v>2.3841999999999999</v>
      </c>
      <c r="K476" s="474" t="str">
        <f t="shared" si="7"/>
        <v>true</v>
      </c>
    </row>
    <row r="477" spans="2:11">
      <c r="B477" s="52">
        <v>34772</v>
      </c>
      <c r="C477">
        <v>5.9084000000000003</v>
      </c>
      <c r="D477" s="52">
        <v>34772</v>
      </c>
      <c r="E477">
        <v>2.4622999999999999</v>
      </c>
      <c r="G477" s="52">
        <v>34772</v>
      </c>
      <c r="H477">
        <v>5.9084000000000003</v>
      </c>
      <c r="I477" s="52">
        <v>34772</v>
      </c>
      <c r="J477">
        <v>2.4622999999999999</v>
      </c>
      <c r="K477" s="474" t="str">
        <f t="shared" si="7"/>
        <v>true</v>
      </c>
    </row>
    <row r="478" spans="2:11">
      <c r="B478" s="52">
        <v>34773</v>
      </c>
      <c r="C478">
        <v>5.9351000000000003</v>
      </c>
      <c r="D478" s="52">
        <v>34773</v>
      </c>
      <c r="E478">
        <v>2.3855</v>
      </c>
      <c r="G478" s="52">
        <v>34773</v>
      </c>
      <c r="H478">
        <v>5.9351000000000003</v>
      </c>
      <c r="I478" s="52">
        <v>34773</v>
      </c>
      <c r="J478">
        <v>2.3855</v>
      </c>
      <c r="K478" s="474" t="str">
        <f t="shared" si="7"/>
        <v>true</v>
      </c>
    </row>
    <row r="479" spans="2:11">
      <c r="B479" s="52">
        <v>34774</v>
      </c>
      <c r="C479">
        <v>5.9268999999999998</v>
      </c>
      <c r="D479" s="52">
        <v>34774</v>
      </c>
      <c r="E479">
        <v>2.3719999999999999</v>
      </c>
      <c r="G479" s="52">
        <v>34774</v>
      </c>
      <c r="H479">
        <v>5.9268999999999998</v>
      </c>
      <c r="I479" s="52">
        <v>34774</v>
      </c>
      <c r="J479">
        <v>2.3719999999999999</v>
      </c>
      <c r="K479" s="474" t="str">
        <f t="shared" si="7"/>
        <v>true</v>
      </c>
    </row>
    <row r="480" spans="2:11">
      <c r="B480" s="52">
        <v>34775</v>
      </c>
      <c r="C480">
        <v>5.9455</v>
      </c>
      <c r="D480" s="52">
        <v>34775</v>
      </c>
      <c r="E480">
        <v>2.3656000000000001</v>
      </c>
      <c r="G480" s="52">
        <v>34775</v>
      </c>
      <c r="H480">
        <v>5.9455</v>
      </c>
      <c r="I480" s="52">
        <v>34775</v>
      </c>
      <c r="J480">
        <v>2.3656000000000001</v>
      </c>
      <c r="K480" s="474" t="str">
        <f t="shared" si="7"/>
        <v>true</v>
      </c>
    </row>
    <row r="481" spans="2:11">
      <c r="B481" s="52">
        <v>34778</v>
      </c>
      <c r="C481">
        <v>5.9919000000000002</v>
      </c>
      <c r="D481" s="52">
        <v>34778</v>
      </c>
      <c r="E481">
        <v>2.3597999999999999</v>
      </c>
      <c r="G481" s="52">
        <v>34778</v>
      </c>
      <c r="H481">
        <v>5.9919000000000002</v>
      </c>
      <c r="I481" s="52">
        <v>34778</v>
      </c>
      <c r="J481">
        <v>2.3597999999999999</v>
      </c>
      <c r="K481" s="474" t="str">
        <f t="shared" si="7"/>
        <v>true</v>
      </c>
    </row>
    <row r="482" spans="2:11">
      <c r="B482" s="52">
        <v>34779</v>
      </c>
      <c r="C482">
        <v>6.0067000000000004</v>
      </c>
      <c r="D482" s="52">
        <v>34779</v>
      </c>
      <c r="E482">
        <v>2.3662000000000001</v>
      </c>
      <c r="G482" s="52">
        <v>34779</v>
      </c>
      <c r="H482">
        <v>6.0067000000000004</v>
      </c>
      <c r="I482" s="52">
        <v>34779</v>
      </c>
      <c r="J482">
        <v>2.3662000000000001</v>
      </c>
      <c r="K482" s="474" t="str">
        <f t="shared" si="7"/>
        <v>true</v>
      </c>
    </row>
    <row r="483" spans="2:11">
      <c r="B483" s="52">
        <v>34780</v>
      </c>
      <c r="C483">
        <v>5.9963999999999995</v>
      </c>
      <c r="D483" s="52">
        <v>34780</v>
      </c>
      <c r="E483">
        <v>2.3601999999999999</v>
      </c>
      <c r="G483" s="52">
        <v>34780</v>
      </c>
      <c r="H483">
        <v>5.9963999999999995</v>
      </c>
      <c r="I483" s="52">
        <v>34780</v>
      </c>
      <c r="J483">
        <v>2.3601999999999999</v>
      </c>
      <c r="K483" s="474" t="str">
        <f t="shared" si="7"/>
        <v>true</v>
      </c>
    </row>
    <row r="484" spans="2:11">
      <c r="B484" s="52">
        <v>34781</v>
      </c>
      <c r="C484">
        <v>6.0048000000000004</v>
      </c>
      <c r="D484" s="52">
        <v>34781</v>
      </c>
      <c r="E484">
        <v>2.3574000000000002</v>
      </c>
      <c r="G484" s="52">
        <v>34781</v>
      </c>
      <c r="H484">
        <v>6.0048000000000004</v>
      </c>
      <c r="I484" s="52">
        <v>34781</v>
      </c>
      <c r="J484">
        <v>2.3574000000000002</v>
      </c>
      <c r="K484" s="474" t="str">
        <f t="shared" si="7"/>
        <v>true</v>
      </c>
    </row>
    <row r="485" spans="2:11">
      <c r="B485" s="52">
        <v>34782</v>
      </c>
      <c r="C485">
        <v>5.9142999999999999</v>
      </c>
      <c r="D485" s="52">
        <v>34782</v>
      </c>
      <c r="E485">
        <v>2.3284000000000002</v>
      </c>
      <c r="G485" s="52">
        <v>34782</v>
      </c>
      <c r="H485">
        <v>5.9142999999999999</v>
      </c>
      <c r="I485" s="52">
        <v>34782</v>
      </c>
      <c r="J485">
        <v>2.3284000000000002</v>
      </c>
      <c r="K485" s="474" t="str">
        <f t="shared" si="7"/>
        <v>true</v>
      </c>
    </row>
    <row r="486" spans="2:11">
      <c r="B486" s="52">
        <v>34785</v>
      </c>
      <c r="C486">
        <v>5.9246999999999996</v>
      </c>
      <c r="D486" s="52">
        <v>34785</v>
      </c>
      <c r="E486">
        <v>2.3180000000000001</v>
      </c>
      <c r="G486" s="52">
        <v>34785</v>
      </c>
      <c r="H486">
        <v>5.9246999999999996</v>
      </c>
      <c r="I486" s="52">
        <v>34785</v>
      </c>
      <c r="J486">
        <v>2.3180000000000001</v>
      </c>
      <c r="K486" s="474" t="str">
        <f t="shared" si="7"/>
        <v>true</v>
      </c>
    </row>
    <row r="487" spans="2:11">
      <c r="B487" s="52">
        <v>34786</v>
      </c>
      <c r="C487">
        <v>5.9706999999999999</v>
      </c>
      <c r="D487" s="52">
        <v>34786</v>
      </c>
      <c r="E487">
        <v>2.3210999999999999</v>
      </c>
      <c r="G487" s="52">
        <v>34786</v>
      </c>
      <c r="H487">
        <v>5.9706999999999999</v>
      </c>
      <c r="I487" s="52">
        <v>34786</v>
      </c>
      <c r="J487">
        <v>2.3210999999999999</v>
      </c>
      <c r="K487" s="474" t="str">
        <f t="shared" si="7"/>
        <v>true</v>
      </c>
    </row>
    <row r="488" spans="2:11">
      <c r="B488" s="52">
        <v>34787</v>
      </c>
      <c r="C488">
        <v>5.8441000000000001</v>
      </c>
      <c r="D488" s="52">
        <v>34787</v>
      </c>
      <c r="E488">
        <v>2.3159999999999998</v>
      </c>
      <c r="G488" s="52">
        <v>34787</v>
      </c>
      <c r="H488">
        <v>5.8441000000000001</v>
      </c>
      <c r="I488" s="52">
        <v>34787</v>
      </c>
      <c r="J488">
        <v>2.3159999999999998</v>
      </c>
      <c r="K488" s="474" t="str">
        <f t="shared" si="7"/>
        <v>true</v>
      </c>
    </row>
    <row r="489" spans="2:11">
      <c r="B489" s="52">
        <v>34788</v>
      </c>
      <c r="C489">
        <v>5.9070999999999998</v>
      </c>
      <c r="D489" s="52">
        <v>34788</v>
      </c>
      <c r="E489">
        <v>2.3094999999999999</v>
      </c>
      <c r="G489" s="52">
        <v>34788</v>
      </c>
      <c r="H489">
        <v>5.9070999999999998</v>
      </c>
      <c r="I489" s="52">
        <v>34788</v>
      </c>
      <c r="J489">
        <v>2.3094999999999999</v>
      </c>
      <c r="K489" s="474" t="str">
        <f t="shared" si="7"/>
        <v>true</v>
      </c>
    </row>
    <row r="490" spans="2:11">
      <c r="B490" s="52">
        <v>34789</v>
      </c>
      <c r="C490">
        <v>5.9089999999999998</v>
      </c>
      <c r="D490" s="52">
        <v>34789</v>
      </c>
      <c r="E490">
        <v>2.3178000000000001</v>
      </c>
      <c r="G490" s="52">
        <v>34789</v>
      </c>
      <c r="H490">
        <v>5.9089999999999998</v>
      </c>
      <c r="I490" s="52">
        <v>34789</v>
      </c>
      <c r="J490">
        <v>2.3178000000000001</v>
      </c>
      <c r="K490" s="474" t="str">
        <f t="shared" si="7"/>
        <v>true</v>
      </c>
    </row>
    <row r="491" spans="2:11">
      <c r="B491" s="52">
        <v>34792</v>
      </c>
      <c r="C491">
        <v>5.9070999999999998</v>
      </c>
      <c r="D491" s="52">
        <v>34792</v>
      </c>
      <c r="E491">
        <v>2.3207</v>
      </c>
      <c r="G491" s="52">
        <v>34792</v>
      </c>
      <c r="H491">
        <v>5.9070999999999998</v>
      </c>
      <c r="I491" s="52">
        <v>34792</v>
      </c>
      <c r="J491">
        <v>2.3207</v>
      </c>
      <c r="K491" s="474" t="str">
        <f t="shared" si="7"/>
        <v>true</v>
      </c>
    </row>
    <row r="492" spans="2:11">
      <c r="B492" s="52">
        <v>34793</v>
      </c>
      <c r="C492">
        <v>5.7911000000000001</v>
      </c>
      <c r="D492" s="52">
        <v>34793</v>
      </c>
      <c r="E492">
        <v>2.2936000000000001</v>
      </c>
      <c r="G492" s="52">
        <v>34793</v>
      </c>
      <c r="H492">
        <v>5.7911000000000001</v>
      </c>
      <c r="I492" s="52">
        <v>34793</v>
      </c>
      <c r="J492">
        <v>2.2936000000000001</v>
      </c>
      <c r="K492" s="474" t="str">
        <f t="shared" si="7"/>
        <v>true</v>
      </c>
    </row>
    <row r="493" spans="2:11">
      <c r="B493" s="52">
        <v>34794</v>
      </c>
      <c r="C493">
        <v>5.7241</v>
      </c>
      <c r="D493" s="52">
        <v>34794</v>
      </c>
      <c r="E493">
        <v>2.2942</v>
      </c>
      <c r="G493" s="52">
        <v>34794</v>
      </c>
      <c r="H493">
        <v>5.7241</v>
      </c>
      <c r="I493" s="52">
        <v>34794</v>
      </c>
      <c r="J493">
        <v>2.2942</v>
      </c>
      <c r="K493" s="474" t="str">
        <f t="shared" si="7"/>
        <v>true</v>
      </c>
    </row>
    <row r="494" spans="2:11">
      <c r="B494" s="52">
        <v>34795</v>
      </c>
      <c r="C494">
        <v>5.7416</v>
      </c>
      <c r="D494" s="52">
        <v>34795</v>
      </c>
      <c r="E494">
        <v>2.2915000000000001</v>
      </c>
      <c r="G494" s="52">
        <v>34795</v>
      </c>
      <c r="H494">
        <v>5.7416</v>
      </c>
      <c r="I494" s="52">
        <v>34795</v>
      </c>
      <c r="J494">
        <v>2.2915000000000001</v>
      </c>
      <c r="K494" s="474" t="str">
        <f t="shared" si="7"/>
        <v>true</v>
      </c>
    </row>
    <row r="495" spans="2:11">
      <c r="B495" s="52">
        <v>34796</v>
      </c>
      <c r="C495">
        <v>5.7144000000000004</v>
      </c>
      <c r="D495" s="52">
        <v>34796</v>
      </c>
      <c r="E495">
        <v>2.3020999999999998</v>
      </c>
      <c r="G495" s="52">
        <v>34796</v>
      </c>
      <c r="H495">
        <v>5.7144000000000004</v>
      </c>
      <c r="I495" s="52">
        <v>34796</v>
      </c>
      <c r="J495">
        <v>2.3020999999999998</v>
      </c>
      <c r="K495" s="474" t="str">
        <f t="shared" si="7"/>
        <v>true</v>
      </c>
    </row>
    <row r="496" spans="2:11">
      <c r="B496" s="52">
        <v>34799</v>
      </c>
      <c r="C496">
        <v>5.7339000000000002</v>
      </c>
      <c r="D496" s="52">
        <v>34799</v>
      </c>
      <c r="E496">
        <v>2.2989999999999999</v>
      </c>
      <c r="G496" s="52">
        <v>34799</v>
      </c>
      <c r="H496">
        <v>5.7339000000000002</v>
      </c>
      <c r="I496" s="52">
        <v>34799</v>
      </c>
      <c r="J496">
        <v>2.2989999999999999</v>
      </c>
      <c r="K496" s="474" t="str">
        <f t="shared" si="7"/>
        <v>true</v>
      </c>
    </row>
    <row r="497" spans="2:11">
      <c r="B497" s="52">
        <v>34800</v>
      </c>
      <c r="C497">
        <v>5.7732999999999999</v>
      </c>
      <c r="D497" s="52">
        <v>34800</v>
      </c>
      <c r="E497">
        <v>2.3020999999999998</v>
      </c>
      <c r="G497" s="52">
        <v>34800</v>
      </c>
      <c r="H497">
        <v>5.7732999999999999</v>
      </c>
      <c r="I497" s="52">
        <v>34800</v>
      </c>
      <c r="J497">
        <v>2.3020999999999998</v>
      </c>
      <c r="K497" s="474" t="str">
        <f t="shared" si="7"/>
        <v>true</v>
      </c>
    </row>
    <row r="498" spans="2:11">
      <c r="B498" s="52">
        <v>34801</v>
      </c>
      <c r="C498">
        <v>5.7789999999999999</v>
      </c>
      <c r="D498" s="52">
        <v>34801</v>
      </c>
      <c r="E498">
        <v>2.2963</v>
      </c>
      <c r="G498" s="52">
        <v>34801</v>
      </c>
      <c r="H498">
        <v>5.7789999999999999</v>
      </c>
      <c r="I498" s="52">
        <v>34801</v>
      </c>
      <c r="J498">
        <v>2.2963</v>
      </c>
      <c r="K498" s="474" t="str">
        <f t="shared" si="7"/>
        <v>true</v>
      </c>
    </row>
    <row r="499" spans="2:11">
      <c r="B499" s="52">
        <v>34802</v>
      </c>
      <c r="C499">
        <v>5.7534999999999998</v>
      </c>
      <c r="D499" s="52">
        <v>34802</v>
      </c>
      <c r="E499">
        <v>2.2906</v>
      </c>
      <c r="G499" s="52">
        <v>34802</v>
      </c>
      <c r="H499">
        <v>5.7534999999999998</v>
      </c>
      <c r="I499" s="52">
        <v>34802</v>
      </c>
      <c r="J499">
        <v>2.2906</v>
      </c>
      <c r="K499" s="474" t="str">
        <f t="shared" si="7"/>
        <v>true</v>
      </c>
    </row>
    <row r="500" spans="2:11">
      <c r="B500" s="52">
        <v>34806</v>
      </c>
      <c r="C500">
        <v>5.8273000000000001</v>
      </c>
      <c r="D500" s="52">
        <v>34806</v>
      </c>
      <c r="E500">
        <v>2.3079000000000001</v>
      </c>
      <c r="G500" s="52">
        <v>34806</v>
      </c>
      <c r="H500">
        <v>5.8273000000000001</v>
      </c>
      <c r="I500" s="52">
        <v>34806</v>
      </c>
      <c r="J500">
        <v>2.3079000000000001</v>
      </c>
      <c r="K500" s="474" t="str">
        <f t="shared" si="7"/>
        <v>true</v>
      </c>
    </row>
    <row r="501" spans="2:11">
      <c r="B501" s="52">
        <v>34807</v>
      </c>
      <c r="C501">
        <v>5.7971000000000004</v>
      </c>
      <c r="D501" s="52">
        <v>34807</v>
      </c>
      <c r="E501">
        <v>2.3151000000000002</v>
      </c>
      <c r="G501" s="52">
        <v>34807</v>
      </c>
      <c r="H501">
        <v>5.7971000000000004</v>
      </c>
      <c r="I501" s="52">
        <v>34807</v>
      </c>
      <c r="J501">
        <v>2.3151000000000002</v>
      </c>
      <c r="K501" s="474" t="str">
        <f t="shared" si="7"/>
        <v>true</v>
      </c>
    </row>
    <row r="502" spans="2:11">
      <c r="B502" s="52">
        <v>34808</v>
      </c>
      <c r="C502">
        <v>5.7514000000000003</v>
      </c>
      <c r="D502" s="52">
        <v>34808</v>
      </c>
      <c r="E502">
        <v>2.2972999999999999</v>
      </c>
      <c r="G502" s="52">
        <v>34808</v>
      </c>
      <c r="H502">
        <v>5.7514000000000003</v>
      </c>
      <c r="I502" s="52">
        <v>34808</v>
      </c>
      <c r="J502">
        <v>2.2972999999999999</v>
      </c>
      <c r="K502" s="474" t="str">
        <f t="shared" si="7"/>
        <v>true</v>
      </c>
    </row>
    <row r="503" spans="2:11">
      <c r="B503" s="52">
        <v>34809</v>
      </c>
      <c r="C503">
        <v>5.7475000000000005</v>
      </c>
      <c r="D503" s="52">
        <v>34809</v>
      </c>
      <c r="E503">
        <v>2.2847</v>
      </c>
      <c r="G503" s="52">
        <v>34809</v>
      </c>
      <c r="H503">
        <v>5.7475000000000005</v>
      </c>
      <c r="I503" s="52">
        <v>34809</v>
      </c>
      <c r="J503">
        <v>2.2847</v>
      </c>
      <c r="K503" s="474" t="str">
        <f t="shared" si="7"/>
        <v>true</v>
      </c>
    </row>
    <row r="504" spans="2:11">
      <c r="B504" s="52">
        <v>34810</v>
      </c>
      <c r="C504">
        <v>5.7553000000000001</v>
      </c>
      <c r="D504" s="52">
        <v>34810</v>
      </c>
      <c r="E504">
        <v>2.2635999999999998</v>
      </c>
      <c r="G504" s="52">
        <v>34810</v>
      </c>
      <c r="H504">
        <v>5.7553000000000001</v>
      </c>
      <c r="I504" s="52">
        <v>34810</v>
      </c>
      <c r="J504">
        <v>2.2635999999999998</v>
      </c>
      <c r="K504" s="474" t="str">
        <f t="shared" si="7"/>
        <v>true</v>
      </c>
    </row>
    <row r="505" spans="2:11">
      <c r="B505" s="52">
        <v>34813</v>
      </c>
      <c r="C505">
        <v>5.7472000000000003</v>
      </c>
      <c r="D505" s="52">
        <v>34813</v>
      </c>
      <c r="E505">
        <v>2.2458</v>
      </c>
      <c r="G505" s="52">
        <v>34813</v>
      </c>
      <c r="H505">
        <v>5.7472000000000003</v>
      </c>
      <c r="I505" s="52">
        <v>34813</v>
      </c>
      <c r="J505">
        <v>2.2458</v>
      </c>
      <c r="K505" s="474" t="str">
        <f t="shared" si="7"/>
        <v>true</v>
      </c>
    </row>
    <row r="506" spans="2:11">
      <c r="B506" s="52">
        <v>34814</v>
      </c>
      <c r="C506">
        <v>5.7980999999999998</v>
      </c>
      <c r="D506" s="52">
        <v>34814</v>
      </c>
      <c r="E506">
        <v>2.2479</v>
      </c>
      <c r="G506" s="52">
        <v>34814</v>
      </c>
      <c r="H506">
        <v>5.7980999999999998</v>
      </c>
      <c r="I506" s="52">
        <v>34814</v>
      </c>
      <c r="J506">
        <v>2.2479</v>
      </c>
      <c r="K506" s="474" t="str">
        <f t="shared" si="7"/>
        <v>true</v>
      </c>
    </row>
    <row r="507" spans="2:11">
      <c r="B507" s="52">
        <v>34815</v>
      </c>
      <c r="C507">
        <v>5.7218</v>
      </c>
      <c r="D507" s="52">
        <v>34815</v>
      </c>
      <c r="E507">
        <v>2.2481</v>
      </c>
      <c r="G507" s="52">
        <v>34815</v>
      </c>
      <c r="H507">
        <v>5.7218</v>
      </c>
      <c r="I507" s="52">
        <v>34815</v>
      </c>
      <c r="J507">
        <v>2.2481</v>
      </c>
      <c r="K507" s="474" t="str">
        <f t="shared" si="7"/>
        <v>true</v>
      </c>
    </row>
    <row r="508" spans="2:11">
      <c r="B508" s="52">
        <v>34816</v>
      </c>
      <c r="C508">
        <v>5.7256999999999998</v>
      </c>
      <c r="D508" s="52">
        <v>34816</v>
      </c>
      <c r="E508">
        <v>2.2403</v>
      </c>
      <c r="G508" s="52">
        <v>34816</v>
      </c>
      <c r="H508">
        <v>5.7256999999999998</v>
      </c>
      <c r="I508" s="52">
        <v>34816</v>
      </c>
      <c r="J508">
        <v>2.2403</v>
      </c>
      <c r="K508" s="474" t="str">
        <f t="shared" si="7"/>
        <v>true</v>
      </c>
    </row>
    <row r="509" spans="2:11">
      <c r="B509" s="52">
        <v>34817</v>
      </c>
      <c r="C509">
        <v>5.7083000000000004</v>
      </c>
      <c r="D509" s="52">
        <v>34817</v>
      </c>
      <c r="E509">
        <v>2.2368999999999999</v>
      </c>
      <c r="G509" s="52">
        <v>34817</v>
      </c>
      <c r="H509">
        <v>5.7083000000000004</v>
      </c>
      <c r="I509" s="52">
        <v>34817</v>
      </c>
      <c r="J509">
        <v>2.2368999999999999</v>
      </c>
      <c r="K509" s="474" t="str">
        <f t="shared" si="7"/>
        <v>true</v>
      </c>
    </row>
    <row r="510" spans="2:11">
      <c r="B510" s="52">
        <v>34820</v>
      </c>
      <c r="C510">
        <v>5.7393000000000001</v>
      </c>
      <c r="D510" s="52">
        <v>34820</v>
      </c>
      <c r="E510">
        <v>2.2461000000000002</v>
      </c>
      <c r="G510" s="52">
        <v>34820</v>
      </c>
      <c r="H510">
        <v>5.7393000000000001</v>
      </c>
      <c r="I510" s="52">
        <v>34820</v>
      </c>
      <c r="J510">
        <v>2.2461000000000002</v>
      </c>
      <c r="K510" s="474" t="str">
        <f t="shared" si="7"/>
        <v>true</v>
      </c>
    </row>
    <row r="511" spans="2:11">
      <c r="B511" s="52">
        <v>34821</v>
      </c>
      <c r="C511">
        <v>5.7491000000000003</v>
      </c>
      <c r="D511" s="52">
        <v>34821</v>
      </c>
      <c r="E511">
        <v>2.2374999999999998</v>
      </c>
      <c r="G511" s="52">
        <v>34821</v>
      </c>
      <c r="H511">
        <v>5.7491000000000003</v>
      </c>
      <c r="I511" s="52">
        <v>34821</v>
      </c>
      <c r="J511">
        <v>2.2374999999999998</v>
      </c>
      <c r="K511" s="474" t="str">
        <f t="shared" si="7"/>
        <v>true</v>
      </c>
    </row>
    <row r="512" spans="2:11">
      <c r="B512" s="52">
        <v>34822</v>
      </c>
      <c r="C512">
        <v>5.6947999999999999</v>
      </c>
      <c r="D512" s="52">
        <v>34822</v>
      </c>
      <c r="E512">
        <v>2.2120000000000002</v>
      </c>
      <c r="G512" s="52">
        <v>34822</v>
      </c>
      <c r="H512">
        <v>5.6947999999999999</v>
      </c>
      <c r="I512" s="52">
        <v>34822</v>
      </c>
      <c r="J512">
        <v>2.2120000000000002</v>
      </c>
      <c r="K512" s="474" t="str">
        <f t="shared" si="7"/>
        <v>true</v>
      </c>
    </row>
    <row r="513" spans="2:11">
      <c r="B513" s="52">
        <v>34823</v>
      </c>
      <c r="C513">
        <v>5.7198000000000002</v>
      </c>
      <c r="D513" s="52">
        <v>34823</v>
      </c>
      <c r="E513">
        <v>2.226</v>
      </c>
      <c r="G513" s="52">
        <v>34823</v>
      </c>
      <c r="H513">
        <v>5.7198000000000002</v>
      </c>
      <c r="I513" s="52">
        <v>34823</v>
      </c>
      <c r="J513">
        <v>2.226</v>
      </c>
      <c r="K513" s="474" t="str">
        <f t="shared" si="7"/>
        <v>true</v>
      </c>
    </row>
    <row r="514" spans="2:11">
      <c r="B514" s="52">
        <v>34824</v>
      </c>
      <c r="C514">
        <v>5.6565000000000003</v>
      </c>
      <c r="D514" s="52">
        <v>34824</v>
      </c>
      <c r="E514">
        <v>2.2614999999999998</v>
      </c>
      <c r="G514" s="52">
        <v>34824</v>
      </c>
      <c r="H514">
        <v>5.6565000000000003</v>
      </c>
      <c r="I514" s="52">
        <v>34824</v>
      </c>
      <c r="J514">
        <v>2.2614999999999998</v>
      </c>
      <c r="K514" s="474" t="str">
        <f t="shared" si="7"/>
        <v>true</v>
      </c>
    </row>
    <row r="515" spans="2:11">
      <c r="B515" s="52">
        <v>34827</v>
      </c>
      <c r="C515">
        <v>5.7230999999999996</v>
      </c>
      <c r="D515" s="52">
        <v>34827</v>
      </c>
      <c r="E515">
        <v>2.2321</v>
      </c>
      <c r="G515" s="52">
        <v>34827</v>
      </c>
      <c r="H515">
        <v>5.7230999999999996</v>
      </c>
      <c r="I515" s="52">
        <v>34827</v>
      </c>
      <c r="J515">
        <v>2.2321</v>
      </c>
      <c r="K515" s="474" t="str">
        <f t="shared" si="7"/>
        <v>true</v>
      </c>
    </row>
    <row r="516" spans="2:11">
      <c r="B516" s="52">
        <v>34828</v>
      </c>
      <c r="C516">
        <v>5.6291000000000002</v>
      </c>
      <c r="D516" s="52">
        <v>34828</v>
      </c>
      <c r="E516">
        <v>2.2198000000000002</v>
      </c>
      <c r="G516" s="52">
        <v>34828</v>
      </c>
      <c r="H516">
        <v>5.6291000000000002</v>
      </c>
      <c r="I516" s="52">
        <v>34828</v>
      </c>
      <c r="J516">
        <v>2.2198000000000002</v>
      </c>
      <c r="K516" s="474" t="str">
        <f t="shared" si="7"/>
        <v>true</v>
      </c>
    </row>
    <row r="517" spans="2:11">
      <c r="B517" s="52">
        <v>34829</v>
      </c>
      <c r="C517">
        <v>5.6384999999999996</v>
      </c>
      <c r="D517" s="52">
        <v>34829</v>
      </c>
      <c r="E517">
        <v>2.2221000000000002</v>
      </c>
      <c r="G517" s="52">
        <v>34829</v>
      </c>
      <c r="H517">
        <v>5.6384999999999996</v>
      </c>
      <c r="I517" s="52">
        <v>34829</v>
      </c>
      <c r="J517">
        <v>2.2221000000000002</v>
      </c>
      <c r="K517" s="474" t="str">
        <f t="shared" si="7"/>
        <v>true</v>
      </c>
    </row>
    <row r="518" spans="2:11">
      <c r="B518" s="52">
        <v>34830</v>
      </c>
      <c r="C518">
        <v>5.8299000000000003</v>
      </c>
      <c r="D518" s="52">
        <v>34830</v>
      </c>
      <c r="E518">
        <v>2.2107000000000001</v>
      </c>
      <c r="G518" s="52">
        <v>34830</v>
      </c>
      <c r="H518">
        <v>5.8299000000000003</v>
      </c>
      <c r="I518" s="52">
        <v>34830</v>
      </c>
      <c r="J518">
        <v>2.2107000000000001</v>
      </c>
      <c r="K518" s="474" t="str">
        <f t="shared" ref="K518:K581" si="8">IF(G518=I518,"true","false")</f>
        <v>true</v>
      </c>
    </row>
    <row r="519" spans="2:11">
      <c r="B519" s="52">
        <v>34831</v>
      </c>
      <c r="C519">
        <v>5.6492000000000004</v>
      </c>
      <c r="D519" s="52">
        <v>34831</v>
      </c>
      <c r="E519">
        <v>2.2010000000000001</v>
      </c>
      <c r="G519" s="52">
        <v>34831</v>
      </c>
      <c r="H519">
        <v>5.6492000000000004</v>
      </c>
      <c r="I519" s="52">
        <v>34831</v>
      </c>
      <c r="J519">
        <v>2.2010000000000001</v>
      </c>
      <c r="K519" s="474" t="str">
        <f t="shared" si="8"/>
        <v>true</v>
      </c>
    </row>
    <row r="520" spans="2:11">
      <c r="B520" s="52">
        <v>34834</v>
      </c>
      <c r="C520">
        <v>5.6189</v>
      </c>
      <c r="D520" s="52">
        <v>34834</v>
      </c>
      <c r="E520">
        <v>2.2652999999999999</v>
      </c>
      <c r="G520" s="52">
        <v>34834</v>
      </c>
      <c r="H520">
        <v>5.6189</v>
      </c>
      <c r="I520" s="52">
        <v>34834</v>
      </c>
      <c r="J520">
        <v>2.2652999999999999</v>
      </c>
      <c r="K520" s="474" t="str">
        <f t="shared" si="8"/>
        <v>true</v>
      </c>
    </row>
    <row r="521" spans="2:11">
      <c r="B521" s="52">
        <v>34835</v>
      </c>
      <c r="C521">
        <v>5.5853000000000002</v>
      </c>
      <c r="D521" s="52">
        <v>34835</v>
      </c>
      <c r="E521">
        <v>2.2027000000000001</v>
      </c>
      <c r="G521" s="52">
        <v>34835</v>
      </c>
      <c r="H521">
        <v>5.5853000000000002</v>
      </c>
      <c r="I521" s="52">
        <v>34835</v>
      </c>
      <c r="J521">
        <v>2.2027000000000001</v>
      </c>
      <c r="K521" s="474" t="str">
        <f t="shared" si="8"/>
        <v>true</v>
      </c>
    </row>
    <row r="522" spans="2:11">
      <c r="B522" s="52">
        <v>34836</v>
      </c>
      <c r="C522">
        <v>5.5966000000000005</v>
      </c>
      <c r="D522" s="52">
        <v>34836</v>
      </c>
      <c r="E522">
        <v>2.2088999999999999</v>
      </c>
      <c r="G522" s="52">
        <v>34836</v>
      </c>
      <c r="H522">
        <v>5.5966000000000005</v>
      </c>
      <c r="I522" s="52">
        <v>34836</v>
      </c>
      <c r="J522">
        <v>2.2088999999999999</v>
      </c>
      <c r="K522" s="474" t="str">
        <f t="shared" si="8"/>
        <v>true</v>
      </c>
    </row>
    <row r="523" spans="2:11">
      <c r="B523" s="52">
        <v>34837</v>
      </c>
      <c r="C523">
        <v>5.7280999999999995</v>
      </c>
      <c r="D523" s="52">
        <v>34837</v>
      </c>
      <c r="E523">
        <v>2.2505999999999999</v>
      </c>
      <c r="G523" s="52">
        <v>34837</v>
      </c>
      <c r="H523">
        <v>5.7280999999999995</v>
      </c>
      <c r="I523" s="52">
        <v>34837</v>
      </c>
      <c r="J523">
        <v>2.2505999999999999</v>
      </c>
      <c r="K523" s="474" t="str">
        <f t="shared" si="8"/>
        <v>true</v>
      </c>
    </row>
    <row r="524" spans="2:11">
      <c r="B524" s="52">
        <v>34838</v>
      </c>
      <c r="C524">
        <v>5.6890000000000001</v>
      </c>
      <c r="D524" s="52">
        <v>34838</v>
      </c>
      <c r="E524">
        <v>2.2502</v>
      </c>
      <c r="G524" s="52">
        <v>34838</v>
      </c>
      <c r="H524">
        <v>5.6890000000000001</v>
      </c>
      <c r="I524" s="52">
        <v>34838</v>
      </c>
      <c r="J524">
        <v>2.2502</v>
      </c>
      <c r="K524" s="474" t="str">
        <f t="shared" si="8"/>
        <v>true</v>
      </c>
    </row>
    <row r="525" spans="2:11">
      <c r="B525" s="52">
        <v>34841</v>
      </c>
      <c r="C525">
        <v>5.6566000000000001</v>
      </c>
      <c r="D525" s="52">
        <v>34841</v>
      </c>
      <c r="E525">
        <v>2.2225000000000001</v>
      </c>
      <c r="G525" s="52">
        <v>34841</v>
      </c>
      <c r="H525">
        <v>5.6566000000000001</v>
      </c>
      <c r="I525" s="52">
        <v>34841</v>
      </c>
      <c r="J525">
        <v>2.2225000000000001</v>
      </c>
      <c r="K525" s="474" t="str">
        <f t="shared" si="8"/>
        <v>true</v>
      </c>
    </row>
    <row r="526" spans="2:11">
      <c r="B526" s="52">
        <v>34842</v>
      </c>
      <c r="C526">
        <v>5.6208999999999998</v>
      </c>
      <c r="D526" s="52">
        <v>34842</v>
      </c>
      <c r="E526">
        <v>2.202</v>
      </c>
      <c r="G526" s="52">
        <v>34842</v>
      </c>
      <c r="H526">
        <v>5.6208999999999998</v>
      </c>
      <c r="I526" s="52">
        <v>34842</v>
      </c>
      <c r="J526">
        <v>2.202</v>
      </c>
      <c r="K526" s="474" t="str">
        <f t="shared" si="8"/>
        <v>true</v>
      </c>
    </row>
    <row r="527" spans="2:11">
      <c r="B527" s="52">
        <v>34843</v>
      </c>
      <c r="C527">
        <v>5.4272999999999998</v>
      </c>
      <c r="D527" s="52">
        <v>34843</v>
      </c>
      <c r="E527">
        <v>2.2012</v>
      </c>
      <c r="G527" s="52">
        <v>34843</v>
      </c>
      <c r="H527">
        <v>5.4272999999999998</v>
      </c>
      <c r="I527" s="52">
        <v>34843</v>
      </c>
      <c r="J527">
        <v>2.2012</v>
      </c>
      <c r="K527" s="474" t="str">
        <f t="shared" si="8"/>
        <v>true</v>
      </c>
    </row>
    <row r="528" spans="2:11">
      <c r="B528" s="52">
        <v>34844</v>
      </c>
      <c r="C528">
        <v>5.5153999999999996</v>
      </c>
      <c r="D528" s="52">
        <v>34844</v>
      </c>
      <c r="E528">
        <v>2.2141000000000002</v>
      </c>
      <c r="G528" s="52">
        <v>34844</v>
      </c>
      <c r="H528">
        <v>5.5153999999999996</v>
      </c>
      <c r="I528" s="52">
        <v>34844</v>
      </c>
      <c r="J528">
        <v>2.2141000000000002</v>
      </c>
      <c r="K528" s="474" t="str">
        <f t="shared" si="8"/>
        <v>true</v>
      </c>
    </row>
    <row r="529" spans="2:11">
      <c r="B529" s="52">
        <v>34845</v>
      </c>
      <c r="C529">
        <v>5.5610999999999997</v>
      </c>
      <c r="D529" s="52">
        <v>34845</v>
      </c>
      <c r="E529">
        <v>2.2359999999999998</v>
      </c>
      <c r="G529" s="52">
        <v>34845</v>
      </c>
      <c r="H529">
        <v>5.5610999999999997</v>
      </c>
      <c r="I529" s="52">
        <v>34845</v>
      </c>
      <c r="J529">
        <v>2.2359999999999998</v>
      </c>
      <c r="K529" s="474" t="str">
        <f t="shared" si="8"/>
        <v>true</v>
      </c>
    </row>
    <row r="530" spans="2:11">
      <c r="B530" s="52">
        <v>34849</v>
      </c>
      <c r="C530">
        <v>5.4694000000000003</v>
      </c>
      <c r="D530" s="52">
        <v>34849</v>
      </c>
      <c r="E530">
        <v>2.2349000000000001</v>
      </c>
      <c r="G530" s="52">
        <v>34849</v>
      </c>
      <c r="H530">
        <v>5.4694000000000003</v>
      </c>
      <c r="I530" s="52">
        <v>34849</v>
      </c>
      <c r="J530">
        <v>2.2349000000000001</v>
      </c>
      <c r="K530" s="474" t="str">
        <f t="shared" si="8"/>
        <v>true</v>
      </c>
    </row>
    <row r="531" spans="2:11">
      <c r="B531" s="52">
        <v>34850</v>
      </c>
      <c r="C531">
        <v>5.3959999999999999</v>
      </c>
      <c r="D531" s="52">
        <v>34850</v>
      </c>
      <c r="E531">
        <v>2.1916000000000002</v>
      </c>
      <c r="G531" s="52">
        <v>34850</v>
      </c>
      <c r="H531">
        <v>5.3959999999999999</v>
      </c>
      <c r="I531" s="52">
        <v>34850</v>
      </c>
      <c r="J531">
        <v>2.1916000000000002</v>
      </c>
      <c r="K531" s="474" t="str">
        <f t="shared" si="8"/>
        <v>true</v>
      </c>
    </row>
    <row r="532" spans="2:11">
      <c r="B532" s="52">
        <v>34851</v>
      </c>
      <c r="C532">
        <v>5.4166999999999996</v>
      </c>
      <c r="D532" s="52">
        <v>34851</v>
      </c>
      <c r="E532">
        <v>2.1844999999999999</v>
      </c>
      <c r="G532" s="52">
        <v>34851</v>
      </c>
      <c r="H532">
        <v>5.4166999999999996</v>
      </c>
      <c r="I532" s="52">
        <v>34851</v>
      </c>
      <c r="J532">
        <v>2.1844999999999999</v>
      </c>
      <c r="K532" s="474" t="str">
        <f t="shared" si="8"/>
        <v>true</v>
      </c>
    </row>
    <row r="533" spans="2:11">
      <c r="B533" s="52">
        <v>34852</v>
      </c>
      <c r="C533">
        <v>5.3616999999999999</v>
      </c>
      <c r="D533" s="52">
        <v>34852</v>
      </c>
      <c r="E533">
        <v>2.1996000000000002</v>
      </c>
      <c r="G533" s="52">
        <v>34852</v>
      </c>
      <c r="H533">
        <v>5.3616999999999999</v>
      </c>
      <c r="I533" s="52">
        <v>34852</v>
      </c>
      <c r="J533">
        <v>2.1996000000000002</v>
      </c>
      <c r="K533" s="474" t="str">
        <f t="shared" si="8"/>
        <v>true</v>
      </c>
    </row>
    <row r="534" spans="2:11">
      <c r="B534" s="52">
        <v>34855</v>
      </c>
      <c r="C534">
        <v>5.3078000000000003</v>
      </c>
      <c r="D534" s="52">
        <v>34855</v>
      </c>
      <c r="E534">
        <v>2.1838000000000002</v>
      </c>
      <c r="G534" s="52">
        <v>34855</v>
      </c>
      <c r="H534">
        <v>5.3078000000000003</v>
      </c>
      <c r="I534" s="52">
        <v>34855</v>
      </c>
      <c r="J534">
        <v>2.1838000000000002</v>
      </c>
      <c r="K534" s="474" t="str">
        <f t="shared" si="8"/>
        <v>true</v>
      </c>
    </row>
    <row r="535" spans="2:11">
      <c r="B535" s="52">
        <v>34856</v>
      </c>
      <c r="C535">
        <v>5.3261000000000003</v>
      </c>
      <c r="D535" s="52">
        <v>34856</v>
      </c>
      <c r="E535">
        <v>2.1785999999999999</v>
      </c>
      <c r="G535" s="52">
        <v>34856</v>
      </c>
      <c r="H535">
        <v>5.3261000000000003</v>
      </c>
      <c r="I535" s="52">
        <v>34856</v>
      </c>
      <c r="J535">
        <v>2.1785999999999999</v>
      </c>
      <c r="K535" s="474" t="str">
        <f t="shared" si="8"/>
        <v>true</v>
      </c>
    </row>
    <row r="536" spans="2:11">
      <c r="B536" s="52">
        <v>34857</v>
      </c>
      <c r="C536">
        <v>5.3718000000000004</v>
      </c>
      <c r="D536" s="52">
        <v>34857</v>
      </c>
      <c r="E536">
        <v>2.1875999999999998</v>
      </c>
      <c r="G536" s="52">
        <v>34857</v>
      </c>
      <c r="H536">
        <v>5.3718000000000004</v>
      </c>
      <c r="I536" s="52">
        <v>34857</v>
      </c>
      <c r="J536">
        <v>2.1875999999999998</v>
      </c>
      <c r="K536" s="474" t="str">
        <f t="shared" si="8"/>
        <v>true</v>
      </c>
    </row>
    <row r="537" spans="2:11">
      <c r="B537" s="52">
        <v>34858</v>
      </c>
      <c r="C537">
        <v>5.4356999999999998</v>
      </c>
      <c r="D537" s="52">
        <v>34858</v>
      </c>
      <c r="E537">
        <v>2.1932999999999998</v>
      </c>
      <c r="G537" s="52">
        <v>34858</v>
      </c>
      <c r="H537">
        <v>5.4356999999999998</v>
      </c>
      <c r="I537" s="52">
        <v>34858</v>
      </c>
      <c r="J537">
        <v>2.1932999999999998</v>
      </c>
      <c r="K537" s="474" t="str">
        <f t="shared" si="8"/>
        <v>true</v>
      </c>
    </row>
    <row r="538" spans="2:11">
      <c r="B538" s="52">
        <v>34859</v>
      </c>
      <c r="C538">
        <v>5.3837000000000002</v>
      </c>
      <c r="D538" s="52">
        <v>34859</v>
      </c>
      <c r="E538">
        <v>2.1737000000000002</v>
      </c>
      <c r="G538" s="52">
        <v>34859</v>
      </c>
      <c r="H538">
        <v>5.3837000000000002</v>
      </c>
      <c r="I538" s="52">
        <v>34859</v>
      </c>
      <c r="J538">
        <v>2.1737000000000002</v>
      </c>
      <c r="K538" s="474" t="str">
        <f t="shared" si="8"/>
        <v>true</v>
      </c>
    </row>
    <row r="539" spans="2:11">
      <c r="B539" s="52">
        <v>34862</v>
      </c>
      <c r="C539">
        <v>5.34</v>
      </c>
      <c r="D539" s="52">
        <v>34862</v>
      </c>
      <c r="E539">
        <v>2.1627000000000001</v>
      </c>
      <c r="G539" s="52">
        <v>34862</v>
      </c>
      <c r="H539">
        <v>5.34</v>
      </c>
      <c r="I539" s="52">
        <v>34862</v>
      </c>
      <c r="J539">
        <v>2.1627000000000001</v>
      </c>
      <c r="K539" s="474" t="str">
        <f t="shared" si="8"/>
        <v>true</v>
      </c>
    </row>
    <row r="540" spans="2:11">
      <c r="B540" s="52">
        <v>34863</v>
      </c>
      <c r="C540">
        <v>5.4269999999999996</v>
      </c>
      <c r="D540" s="52">
        <v>34863</v>
      </c>
      <c r="E540">
        <v>2.1869999999999998</v>
      </c>
      <c r="G540" s="52">
        <v>34863</v>
      </c>
      <c r="H540">
        <v>5.4269999999999996</v>
      </c>
      <c r="I540" s="52">
        <v>34863</v>
      </c>
      <c r="J540">
        <v>2.1869999999999998</v>
      </c>
      <c r="K540" s="474" t="str">
        <f t="shared" si="8"/>
        <v>true</v>
      </c>
    </row>
    <row r="541" spans="2:11">
      <c r="B541" s="52">
        <v>34864</v>
      </c>
      <c r="C541">
        <v>5.4621000000000004</v>
      </c>
      <c r="D541" s="52">
        <v>34864</v>
      </c>
      <c r="E541">
        <v>2.1086</v>
      </c>
      <c r="G541" s="52">
        <v>34864</v>
      </c>
      <c r="H541">
        <v>5.4621000000000004</v>
      </c>
      <c r="I541" s="52">
        <v>34864</v>
      </c>
      <c r="J541">
        <v>2.1086</v>
      </c>
      <c r="K541" s="474" t="str">
        <f t="shared" si="8"/>
        <v>true</v>
      </c>
    </row>
    <row r="542" spans="2:11">
      <c r="B542" s="52">
        <v>34865</v>
      </c>
      <c r="C542">
        <v>5.4888000000000003</v>
      </c>
      <c r="D542" s="52">
        <v>34865</v>
      </c>
      <c r="E542">
        <v>2.1061999999999999</v>
      </c>
      <c r="G542" s="52">
        <v>34865</v>
      </c>
      <c r="H542">
        <v>5.4888000000000003</v>
      </c>
      <c r="I542" s="52">
        <v>34865</v>
      </c>
      <c r="J542">
        <v>2.1061999999999999</v>
      </c>
      <c r="K542" s="474" t="str">
        <f t="shared" si="8"/>
        <v>true</v>
      </c>
    </row>
    <row r="543" spans="2:11">
      <c r="B543" s="52">
        <v>34866</v>
      </c>
      <c r="C543">
        <v>5.5048000000000004</v>
      </c>
      <c r="D543" s="52">
        <v>34866</v>
      </c>
      <c r="E543">
        <v>2.0952999999999999</v>
      </c>
      <c r="G543" s="52">
        <v>34866</v>
      </c>
      <c r="H543">
        <v>5.5048000000000004</v>
      </c>
      <c r="I543" s="52">
        <v>34866</v>
      </c>
      <c r="J543">
        <v>2.0952999999999999</v>
      </c>
      <c r="K543" s="474" t="str">
        <f t="shared" si="8"/>
        <v>true</v>
      </c>
    </row>
    <row r="544" spans="2:11">
      <c r="B544" s="52">
        <v>34869</v>
      </c>
      <c r="C544">
        <v>5.4710000000000001</v>
      </c>
      <c r="D544" s="52">
        <v>34869</v>
      </c>
      <c r="E544">
        <v>2.081</v>
      </c>
      <c r="G544" s="52">
        <v>34869</v>
      </c>
      <c r="H544">
        <v>5.4710000000000001</v>
      </c>
      <c r="I544" s="52">
        <v>34869</v>
      </c>
      <c r="J544">
        <v>2.081</v>
      </c>
      <c r="K544" s="474" t="str">
        <f t="shared" si="8"/>
        <v>true</v>
      </c>
    </row>
    <row r="545" spans="2:11">
      <c r="B545" s="52">
        <v>34870</v>
      </c>
      <c r="C545">
        <v>5.4923000000000002</v>
      </c>
      <c r="D545" s="52">
        <v>34870</v>
      </c>
      <c r="E545">
        <v>2.0823999999999998</v>
      </c>
      <c r="G545" s="52">
        <v>34870</v>
      </c>
      <c r="H545">
        <v>5.4923000000000002</v>
      </c>
      <c r="I545" s="52">
        <v>34870</v>
      </c>
      <c r="J545">
        <v>2.0823999999999998</v>
      </c>
      <c r="K545" s="474" t="str">
        <f t="shared" si="8"/>
        <v>true</v>
      </c>
    </row>
    <row r="546" spans="2:11">
      <c r="B546" s="52">
        <v>34871</v>
      </c>
      <c r="C546">
        <v>5.5102000000000002</v>
      </c>
      <c r="D546" s="52">
        <v>34871</v>
      </c>
      <c r="E546">
        <v>2.0840000000000001</v>
      </c>
      <c r="G546" s="52">
        <v>34871</v>
      </c>
      <c r="H546">
        <v>5.5102000000000002</v>
      </c>
      <c r="I546" s="52">
        <v>34871</v>
      </c>
      <c r="J546">
        <v>2.0840000000000001</v>
      </c>
      <c r="K546" s="474" t="str">
        <f t="shared" si="8"/>
        <v>true</v>
      </c>
    </row>
    <row r="547" spans="2:11">
      <c r="B547" s="52">
        <v>34872</v>
      </c>
      <c r="C547">
        <v>5.4149000000000003</v>
      </c>
      <c r="D547" s="52">
        <v>34872</v>
      </c>
      <c r="E547">
        <v>2.1457999999999999</v>
      </c>
      <c r="G547" s="52">
        <v>34872</v>
      </c>
      <c r="H547">
        <v>5.4149000000000003</v>
      </c>
      <c r="I547" s="52">
        <v>34872</v>
      </c>
      <c r="J547">
        <v>2.1457999999999999</v>
      </c>
      <c r="K547" s="474" t="str">
        <f t="shared" si="8"/>
        <v>true</v>
      </c>
    </row>
    <row r="548" spans="2:11">
      <c r="B548" s="52">
        <v>34873</v>
      </c>
      <c r="C548">
        <v>5.4444999999999997</v>
      </c>
      <c r="D548" s="52">
        <v>34873</v>
      </c>
      <c r="E548">
        <v>2.1476000000000002</v>
      </c>
      <c r="G548" s="52">
        <v>34873</v>
      </c>
      <c r="H548">
        <v>5.4444999999999997</v>
      </c>
      <c r="I548" s="52">
        <v>34873</v>
      </c>
      <c r="J548">
        <v>2.1476000000000002</v>
      </c>
      <c r="K548" s="474" t="str">
        <f t="shared" si="8"/>
        <v>true</v>
      </c>
    </row>
    <row r="549" spans="2:11">
      <c r="B549" s="52">
        <v>34876</v>
      </c>
      <c r="C549">
        <v>5.5030999999999999</v>
      </c>
      <c r="D549" s="52">
        <v>34876</v>
      </c>
      <c r="E549">
        <v>2.0438999999999998</v>
      </c>
      <c r="G549" s="52">
        <v>34876</v>
      </c>
      <c r="H549">
        <v>5.5030999999999999</v>
      </c>
      <c r="I549" s="52">
        <v>34876</v>
      </c>
      <c r="J549">
        <v>2.0438999999999998</v>
      </c>
      <c r="K549" s="474" t="str">
        <f t="shared" si="8"/>
        <v>true</v>
      </c>
    </row>
    <row r="550" spans="2:11">
      <c r="B550" s="52">
        <v>34877</v>
      </c>
      <c r="C550">
        <v>5.4833999999999996</v>
      </c>
      <c r="D550" s="52">
        <v>34877</v>
      </c>
      <c r="E550">
        <v>2.0478000000000001</v>
      </c>
      <c r="G550" s="52">
        <v>34877</v>
      </c>
      <c r="H550">
        <v>5.4833999999999996</v>
      </c>
      <c r="I550" s="52">
        <v>34877</v>
      </c>
      <c r="J550">
        <v>2.0478000000000001</v>
      </c>
      <c r="K550" s="474" t="str">
        <f t="shared" si="8"/>
        <v>true</v>
      </c>
    </row>
    <row r="551" spans="2:11">
      <c r="B551" s="52">
        <v>34878</v>
      </c>
      <c r="C551">
        <v>5.36</v>
      </c>
      <c r="D551" s="52">
        <v>34878</v>
      </c>
      <c r="E551">
        <v>2.1547000000000001</v>
      </c>
      <c r="G551" s="52">
        <v>34878</v>
      </c>
      <c r="H551">
        <v>5.36</v>
      </c>
      <c r="I551" s="52">
        <v>34878</v>
      </c>
      <c r="J551">
        <v>2.1547000000000001</v>
      </c>
      <c r="K551" s="474" t="str">
        <f t="shared" si="8"/>
        <v>true</v>
      </c>
    </row>
    <row r="552" spans="2:11">
      <c r="B552" s="52">
        <v>34879</v>
      </c>
      <c r="C552">
        <v>5.4226000000000001</v>
      </c>
      <c r="D552" s="52">
        <v>34879</v>
      </c>
      <c r="E552">
        <v>2.1577000000000002</v>
      </c>
      <c r="G552" s="52">
        <v>34879</v>
      </c>
      <c r="H552">
        <v>5.4226000000000001</v>
      </c>
      <c r="I552" s="52">
        <v>34879</v>
      </c>
      <c r="J552">
        <v>2.1577000000000002</v>
      </c>
      <c r="K552" s="474" t="str">
        <f t="shared" si="8"/>
        <v>true</v>
      </c>
    </row>
    <row r="553" spans="2:11">
      <c r="B553" s="52">
        <v>34880</v>
      </c>
      <c r="C553">
        <v>5.5121000000000002</v>
      </c>
      <c r="D553" s="52">
        <v>34880</v>
      </c>
      <c r="E553">
        <v>2.1625000000000001</v>
      </c>
      <c r="G553" s="52">
        <v>34880</v>
      </c>
      <c r="H553">
        <v>5.5121000000000002</v>
      </c>
      <c r="I553" s="52">
        <v>34880</v>
      </c>
      <c r="J553">
        <v>2.1625000000000001</v>
      </c>
      <c r="K553" s="474" t="str">
        <f t="shared" si="8"/>
        <v>true</v>
      </c>
    </row>
    <row r="554" spans="2:11">
      <c r="B554" s="52">
        <v>34883</v>
      </c>
      <c r="C554">
        <v>5.4907000000000004</v>
      </c>
      <c r="D554" s="52">
        <v>34883</v>
      </c>
      <c r="E554">
        <v>2.1193</v>
      </c>
      <c r="G554" s="52">
        <v>34883</v>
      </c>
      <c r="H554">
        <v>5.4907000000000004</v>
      </c>
      <c r="I554" s="52">
        <v>34883</v>
      </c>
      <c r="J554">
        <v>2.1193</v>
      </c>
      <c r="K554" s="474" t="str">
        <f t="shared" si="8"/>
        <v>true</v>
      </c>
    </row>
    <row r="555" spans="2:11">
      <c r="B555" s="52">
        <v>34885</v>
      </c>
      <c r="C555">
        <v>5.5263999999999998</v>
      </c>
      <c r="D555" s="52">
        <v>34885</v>
      </c>
      <c r="E555">
        <v>2.1107999999999998</v>
      </c>
      <c r="G555" s="52">
        <v>34885</v>
      </c>
      <c r="H555">
        <v>5.5263999999999998</v>
      </c>
      <c r="I555" s="52">
        <v>34885</v>
      </c>
      <c r="J555">
        <v>2.1107999999999998</v>
      </c>
      <c r="K555" s="474" t="str">
        <f t="shared" si="8"/>
        <v>true</v>
      </c>
    </row>
    <row r="556" spans="2:11">
      <c r="B556" s="52">
        <v>34886</v>
      </c>
      <c r="C556">
        <v>5.4744999999999999</v>
      </c>
      <c r="D556" s="52">
        <v>34886</v>
      </c>
      <c r="E556">
        <v>2.1139000000000001</v>
      </c>
      <c r="G556" s="52">
        <v>34886</v>
      </c>
      <c r="H556">
        <v>5.4744999999999999</v>
      </c>
      <c r="I556" s="52">
        <v>34886</v>
      </c>
      <c r="J556">
        <v>2.1139000000000001</v>
      </c>
      <c r="K556" s="474" t="str">
        <f t="shared" si="8"/>
        <v>true</v>
      </c>
    </row>
    <row r="557" spans="2:11">
      <c r="B557" s="52">
        <v>34887</v>
      </c>
      <c r="C557">
        <v>5.5102000000000002</v>
      </c>
      <c r="D557" s="52">
        <v>34887</v>
      </c>
      <c r="E557">
        <v>2.0964999999999998</v>
      </c>
      <c r="G557" s="52">
        <v>34887</v>
      </c>
      <c r="H557">
        <v>5.5102000000000002</v>
      </c>
      <c r="I557" s="52">
        <v>34887</v>
      </c>
      <c r="J557">
        <v>2.0964999999999998</v>
      </c>
      <c r="K557" s="474" t="str">
        <f t="shared" si="8"/>
        <v>true</v>
      </c>
    </row>
    <row r="558" spans="2:11">
      <c r="B558" s="52">
        <v>34890</v>
      </c>
      <c r="C558">
        <v>5.5121000000000002</v>
      </c>
      <c r="D558" s="52">
        <v>34890</v>
      </c>
      <c r="E558">
        <v>2.0966999999999998</v>
      </c>
      <c r="G558" s="52">
        <v>34890</v>
      </c>
      <c r="H558">
        <v>5.5121000000000002</v>
      </c>
      <c r="I558" s="52">
        <v>34890</v>
      </c>
      <c r="J558">
        <v>2.0966999999999998</v>
      </c>
      <c r="K558" s="474" t="str">
        <f t="shared" si="8"/>
        <v>true</v>
      </c>
    </row>
    <row r="559" spans="2:11">
      <c r="B559" s="52">
        <v>34891</v>
      </c>
      <c r="C559">
        <v>5.5156999999999998</v>
      </c>
      <c r="D559" s="52">
        <v>34891</v>
      </c>
      <c r="E559">
        <v>2.1063999999999998</v>
      </c>
      <c r="G559" s="52">
        <v>34891</v>
      </c>
      <c r="H559">
        <v>5.5156999999999998</v>
      </c>
      <c r="I559" s="52">
        <v>34891</v>
      </c>
      <c r="J559">
        <v>2.1063999999999998</v>
      </c>
      <c r="K559" s="474" t="str">
        <f t="shared" si="8"/>
        <v>true</v>
      </c>
    </row>
    <row r="560" spans="2:11">
      <c r="B560" s="52">
        <v>34892</v>
      </c>
      <c r="C560">
        <v>5.5086000000000004</v>
      </c>
      <c r="D560" s="52">
        <v>34892</v>
      </c>
      <c r="E560">
        <v>2.0855999999999999</v>
      </c>
      <c r="G560" s="52">
        <v>34892</v>
      </c>
      <c r="H560">
        <v>5.5086000000000004</v>
      </c>
      <c r="I560" s="52">
        <v>34892</v>
      </c>
      <c r="J560">
        <v>2.0855999999999999</v>
      </c>
      <c r="K560" s="474" t="str">
        <f t="shared" si="8"/>
        <v>true</v>
      </c>
    </row>
    <row r="561" spans="2:11">
      <c r="B561" s="52">
        <v>34893</v>
      </c>
      <c r="C561">
        <v>5.5156999999999998</v>
      </c>
      <c r="D561" s="52">
        <v>34893</v>
      </c>
      <c r="E561">
        <v>2.0855000000000001</v>
      </c>
      <c r="G561" s="52">
        <v>34893</v>
      </c>
      <c r="H561">
        <v>5.5156999999999998</v>
      </c>
      <c r="I561" s="52">
        <v>34893</v>
      </c>
      <c r="J561">
        <v>2.0855000000000001</v>
      </c>
      <c r="K561" s="474" t="str">
        <f t="shared" si="8"/>
        <v>true</v>
      </c>
    </row>
    <row r="562" spans="2:11">
      <c r="B562" s="52">
        <v>34894</v>
      </c>
      <c r="C562">
        <v>5.5210999999999997</v>
      </c>
      <c r="D562" s="52">
        <v>34894</v>
      </c>
      <c r="E562">
        <v>2.0897999999999999</v>
      </c>
      <c r="G562" s="52">
        <v>34894</v>
      </c>
      <c r="H562">
        <v>5.5210999999999997</v>
      </c>
      <c r="I562" s="52">
        <v>34894</v>
      </c>
      <c r="J562">
        <v>2.0897999999999999</v>
      </c>
      <c r="K562" s="474" t="str">
        <f t="shared" si="8"/>
        <v>true</v>
      </c>
    </row>
    <row r="563" spans="2:11">
      <c r="B563" s="52">
        <v>34897</v>
      </c>
      <c r="C563">
        <v>5.5086000000000004</v>
      </c>
      <c r="D563" s="52">
        <v>34897</v>
      </c>
      <c r="E563">
        <v>2.0777000000000001</v>
      </c>
      <c r="G563" s="52">
        <v>34897</v>
      </c>
      <c r="H563">
        <v>5.5086000000000004</v>
      </c>
      <c r="I563" s="52">
        <v>34897</v>
      </c>
      <c r="J563">
        <v>2.0777000000000001</v>
      </c>
      <c r="K563" s="474" t="str">
        <f t="shared" si="8"/>
        <v>true</v>
      </c>
    </row>
    <row r="564" spans="2:11">
      <c r="B564" s="52">
        <v>34898</v>
      </c>
      <c r="C564">
        <v>5.4996</v>
      </c>
      <c r="D564" s="52">
        <v>34898</v>
      </c>
      <c r="E564">
        <v>2.0998999999999999</v>
      </c>
      <c r="G564" s="52">
        <v>34898</v>
      </c>
      <c r="H564">
        <v>5.4996</v>
      </c>
      <c r="I564" s="52">
        <v>34898</v>
      </c>
      <c r="J564">
        <v>2.0998999999999999</v>
      </c>
      <c r="K564" s="474" t="str">
        <f t="shared" si="8"/>
        <v>true</v>
      </c>
    </row>
    <row r="565" spans="2:11">
      <c r="B565" s="52">
        <v>34899</v>
      </c>
      <c r="C565">
        <v>5.5282999999999998</v>
      </c>
      <c r="D565" s="52">
        <v>34899</v>
      </c>
      <c r="E565">
        <v>2.1366999999999998</v>
      </c>
      <c r="G565" s="52">
        <v>34899</v>
      </c>
      <c r="H565">
        <v>5.5282999999999998</v>
      </c>
      <c r="I565" s="52">
        <v>34899</v>
      </c>
      <c r="J565">
        <v>2.1366999999999998</v>
      </c>
      <c r="K565" s="474" t="str">
        <f t="shared" si="8"/>
        <v>true</v>
      </c>
    </row>
    <row r="566" spans="2:11">
      <c r="B566" s="52">
        <v>34900</v>
      </c>
      <c r="C566">
        <v>5.5172999999999996</v>
      </c>
      <c r="D566" s="52">
        <v>34900</v>
      </c>
      <c r="E566">
        <v>2.1307999999999998</v>
      </c>
      <c r="G566" s="52">
        <v>34900</v>
      </c>
      <c r="H566">
        <v>5.5172999999999996</v>
      </c>
      <c r="I566" s="52">
        <v>34900</v>
      </c>
      <c r="J566">
        <v>2.1307999999999998</v>
      </c>
      <c r="K566" s="474" t="str">
        <f t="shared" si="8"/>
        <v>true</v>
      </c>
    </row>
    <row r="567" spans="2:11">
      <c r="B567" s="52">
        <v>34901</v>
      </c>
      <c r="C567">
        <v>5.5263999999999998</v>
      </c>
      <c r="D567" s="52">
        <v>34901</v>
      </c>
      <c r="E567">
        <v>2.1307999999999998</v>
      </c>
      <c r="G567" s="52">
        <v>34901</v>
      </c>
      <c r="H567">
        <v>5.5263999999999998</v>
      </c>
      <c r="I567" s="52">
        <v>34901</v>
      </c>
      <c r="J567">
        <v>2.1307999999999998</v>
      </c>
      <c r="K567" s="474" t="str">
        <f t="shared" si="8"/>
        <v>true</v>
      </c>
    </row>
    <row r="568" spans="2:11">
      <c r="B568" s="52">
        <v>34904</v>
      </c>
      <c r="C568">
        <v>5.5137999999999998</v>
      </c>
      <c r="D568" s="52">
        <v>34904</v>
      </c>
      <c r="E568">
        <v>2.1183999999999998</v>
      </c>
      <c r="G568" s="52">
        <v>34904</v>
      </c>
      <c r="H568">
        <v>5.5137999999999998</v>
      </c>
      <c r="I568" s="52">
        <v>34904</v>
      </c>
      <c r="J568">
        <v>2.1183999999999998</v>
      </c>
      <c r="K568" s="474" t="str">
        <f t="shared" si="8"/>
        <v>true</v>
      </c>
    </row>
    <row r="569" spans="2:11">
      <c r="B569" s="52">
        <v>34905</v>
      </c>
      <c r="C569">
        <v>5.4196999999999997</v>
      </c>
      <c r="D569" s="52">
        <v>34905</v>
      </c>
      <c r="E569">
        <v>2.0979000000000001</v>
      </c>
      <c r="G569" s="52">
        <v>34905</v>
      </c>
      <c r="H569">
        <v>5.4196999999999997</v>
      </c>
      <c r="I569" s="52">
        <v>34905</v>
      </c>
      <c r="J569">
        <v>2.0979000000000001</v>
      </c>
      <c r="K569" s="474" t="str">
        <f t="shared" si="8"/>
        <v>true</v>
      </c>
    </row>
    <row r="570" spans="2:11">
      <c r="B570" s="52">
        <v>34906</v>
      </c>
      <c r="C570">
        <v>5.3510999999999997</v>
      </c>
      <c r="D570" s="52">
        <v>34906</v>
      </c>
      <c r="E570">
        <v>2.1006999999999998</v>
      </c>
      <c r="G570" s="52">
        <v>34906</v>
      </c>
      <c r="H570">
        <v>5.3510999999999997</v>
      </c>
      <c r="I570" s="52">
        <v>34906</v>
      </c>
      <c r="J570">
        <v>2.1006999999999998</v>
      </c>
      <c r="K570" s="474" t="str">
        <f t="shared" si="8"/>
        <v>true</v>
      </c>
    </row>
    <row r="571" spans="2:11">
      <c r="B571" s="52">
        <v>34907</v>
      </c>
      <c r="C571">
        <v>5.3738000000000001</v>
      </c>
      <c r="D571" s="52">
        <v>34907</v>
      </c>
      <c r="E571">
        <v>2.0893000000000002</v>
      </c>
      <c r="G571" s="52">
        <v>34907</v>
      </c>
      <c r="H571">
        <v>5.3738000000000001</v>
      </c>
      <c r="I571" s="52">
        <v>34907</v>
      </c>
      <c r="J571">
        <v>2.0893000000000002</v>
      </c>
      <c r="K571" s="474" t="str">
        <f t="shared" si="8"/>
        <v>true</v>
      </c>
    </row>
    <row r="572" spans="2:11">
      <c r="B572" s="52">
        <v>34908</v>
      </c>
      <c r="C572">
        <v>5.3789999999999996</v>
      </c>
      <c r="D572" s="52">
        <v>34908</v>
      </c>
      <c r="E572">
        <v>2.0975000000000001</v>
      </c>
      <c r="G572" s="52">
        <v>34908</v>
      </c>
      <c r="H572">
        <v>5.3789999999999996</v>
      </c>
      <c r="I572" s="52">
        <v>34908</v>
      </c>
      <c r="J572">
        <v>2.0975000000000001</v>
      </c>
      <c r="K572" s="474" t="str">
        <f t="shared" si="8"/>
        <v>true</v>
      </c>
    </row>
    <row r="573" spans="2:11">
      <c r="B573" s="52">
        <v>34911</v>
      </c>
      <c r="C573">
        <v>5.3809000000000005</v>
      </c>
      <c r="D573" s="52">
        <v>34911</v>
      </c>
      <c r="E573">
        <v>2.1006</v>
      </c>
      <c r="G573" s="52">
        <v>34911</v>
      </c>
      <c r="H573">
        <v>5.3809000000000005</v>
      </c>
      <c r="I573" s="52">
        <v>34911</v>
      </c>
      <c r="J573">
        <v>2.1006</v>
      </c>
      <c r="K573" s="474" t="str">
        <f t="shared" si="8"/>
        <v>true</v>
      </c>
    </row>
    <row r="574" spans="2:11">
      <c r="B574" s="52">
        <v>34912</v>
      </c>
      <c r="C574">
        <v>5.3998999999999997</v>
      </c>
      <c r="D574" s="52">
        <v>34912</v>
      </c>
      <c r="E574">
        <v>2.0990000000000002</v>
      </c>
      <c r="G574" s="52">
        <v>34912</v>
      </c>
      <c r="H574">
        <v>5.3998999999999997</v>
      </c>
      <c r="I574" s="52">
        <v>34912</v>
      </c>
      <c r="J574">
        <v>2.0990000000000002</v>
      </c>
      <c r="K574" s="474" t="str">
        <f t="shared" si="8"/>
        <v>true</v>
      </c>
    </row>
    <row r="575" spans="2:11">
      <c r="B575" s="52">
        <v>34913</v>
      </c>
      <c r="C575">
        <v>5.3964999999999996</v>
      </c>
      <c r="D575" s="52">
        <v>34913</v>
      </c>
      <c r="E575">
        <v>2.1069</v>
      </c>
      <c r="G575" s="52">
        <v>34913</v>
      </c>
      <c r="H575">
        <v>5.3964999999999996</v>
      </c>
      <c r="I575" s="52">
        <v>34913</v>
      </c>
      <c r="J575">
        <v>2.1069</v>
      </c>
      <c r="K575" s="474" t="str">
        <f t="shared" si="8"/>
        <v>true</v>
      </c>
    </row>
    <row r="576" spans="2:11">
      <c r="B576" s="52">
        <v>34914</v>
      </c>
      <c r="C576">
        <v>5.4851000000000001</v>
      </c>
      <c r="D576" s="52">
        <v>34914</v>
      </c>
      <c r="E576">
        <v>2.1053000000000002</v>
      </c>
      <c r="G576" s="52">
        <v>34914</v>
      </c>
      <c r="H576">
        <v>5.4851000000000001</v>
      </c>
      <c r="I576" s="52">
        <v>34914</v>
      </c>
      <c r="J576">
        <v>2.1053000000000002</v>
      </c>
      <c r="K576" s="474" t="str">
        <f t="shared" si="8"/>
        <v>true</v>
      </c>
    </row>
    <row r="577" spans="2:11">
      <c r="B577" s="52">
        <v>34915</v>
      </c>
      <c r="C577">
        <v>5.3123000000000005</v>
      </c>
      <c r="D577" s="52">
        <v>34915</v>
      </c>
      <c r="E577">
        <v>2.1067999999999998</v>
      </c>
      <c r="G577" s="52">
        <v>34915</v>
      </c>
      <c r="H577">
        <v>5.3123000000000005</v>
      </c>
      <c r="I577" s="52">
        <v>34915</v>
      </c>
      <c r="J577">
        <v>2.1067999999999998</v>
      </c>
      <c r="K577" s="474" t="str">
        <f t="shared" si="8"/>
        <v>true</v>
      </c>
    </row>
    <row r="578" spans="2:11">
      <c r="B578" s="52">
        <v>34918</v>
      </c>
      <c r="C578">
        <v>5.2969999999999997</v>
      </c>
      <c r="D578" s="52">
        <v>34918</v>
      </c>
      <c r="E578">
        <v>2.1023999999999998</v>
      </c>
      <c r="G578" s="52">
        <v>34918</v>
      </c>
      <c r="H578">
        <v>5.2969999999999997</v>
      </c>
      <c r="I578" s="52">
        <v>34918</v>
      </c>
      <c r="J578">
        <v>2.1023999999999998</v>
      </c>
      <c r="K578" s="474" t="str">
        <f t="shared" si="8"/>
        <v>true</v>
      </c>
    </row>
    <row r="579" spans="2:11">
      <c r="B579" s="52">
        <v>34919</v>
      </c>
      <c r="C579">
        <v>5.4135999999999997</v>
      </c>
      <c r="D579" s="52">
        <v>34919</v>
      </c>
      <c r="E579">
        <v>2.0956999999999999</v>
      </c>
      <c r="G579" s="52">
        <v>34919</v>
      </c>
      <c r="H579">
        <v>5.4135999999999997</v>
      </c>
      <c r="I579" s="52">
        <v>34919</v>
      </c>
      <c r="J579">
        <v>2.0956999999999999</v>
      </c>
      <c r="K579" s="474" t="str">
        <f t="shared" si="8"/>
        <v>true</v>
      </c>
    </row>
    <row r="580" spans="2:11">
      <c r="B580" s="52">
        <v>34920</v>
      </c>
      <c r="C580">
        <v>5.4366000000000003</v>
      </c>
      <c r="D580" s="52">
        <v>34920</v>
      </c>
      <c r="E580">
        <v>2.0747</v>
      </c>
      <c r="G580" s="52">
        <v>34920</v>
      </c>
      <c r="H580">
        <v>5.4366000000000003</v>
      </c>
      <c r="I580" s="52">
        <v>34920</v>
      </c>
      <c r="J580">
        <v>2.0747</v>
      </c>
      <c r="K580" s="474" t="str">
        <f t="shared" si="8"/>
        <v>true</v>
      </c>
    </row>
    <row r="581" spans="2:11">
      <c r="B581" s="52">
        <v>34921</v>
      </c>
      <c r="C581">
        <v>5.3379000000000003</v>
      </c>
      <c r="D581" s="52">
        <v>34921</v>
      </c>
      <c r="E581">
        <v>2.0994000000000002</v>
      </c>
      <c r="G581" s="52">
        <v>34921</v>
      </c>
      <c r="H581">
        <v>5.3379000000000003</v>
      </c>
      <c r="I581" s="52">
        <v>34921</v>
      </c>
      <c r="J581">
        <v>2.0994000000000002</v>
      </c>
      <c r="K581" s="474" t="str">
        <f t="shared" si="8"/>
        <v>true</v>
      </c>
    </row>
    <row r="582" spans="2:11">
      <c r="B582" s="52">
        <v>34922</v>
      </c>
      <c r="C582">
        <v>5.2043999999999997</v>
      </c>
      <c r="D582" s="52">
        <v>34922</v>
      </c>
      <c r="E582">
        <v>2.1478000000000002</v>
      </c>
      <c r="G582" s="52">
        <v>34922</v>
      </c>
      <c r="H582">
        <v>5.2043999999999997</v>
      </c>
      <c r="I582" s="52">
        <v>34922</v>
      </c>
      <c r="J582">
        <v>2.1478000000000002</v>
      </c>
      <c r="K582" s="474" t="str">
        <f t="shared" ref="K582:K645" si="9">IF(G582=I582,"true","false")</f>
        <v>true</v>
      </c>
    </row>
    <row r="583" spans="2:11">
      <c r="B583" s="52">
        <v>34925</v>
      </c>
      <c r="C583">
        <v>5.4802999999999997</v>
      </c>
      <c r="D583" s="52">
        <v>34925</v>
      </c>
      <c r="E583">
        <v>2.1073</v>
      </c>
      <c r="G583" s="52">
        <v>34925</v>
      </c>
      <c r="H583">
        <v>5.4802999999999997</v>
      </c>
      <c r="I583" s="52">
        <v>34925</v>
      </c>
      <c r="J583">
        <v>2.1073</v>
      </c>
      <c r="K583" s="474" t="str">
        <f t="shared" si="9"/>
        <v>true</v>
      </c>
    </row>
    <row r="584" spans="2:11">
      <c r="B584" s="52">
        <v>34926</v>
      </c>
      <c r="C584">
        <v>5.4877000000000002</v>
      </c>
      <c r="D584" s="52">
        <v>34926</v>
      </c>
      <c r="E584">
        <v>2.0863999999999998</v>
      </c>
      <c r="G584" s="52">
        <v>34926</v>
      </c>
      <c r="H584">
        <v>5.4877000000000002</v>
      </c>
      <c r="I584" s="52">
        <v>34926</v>
      </c>
      <c r="J584">
        <v>2.0863999999999998</v>
      </c>
      <c r="K584" s="474" t="str">
        <f t="shared" si="9"/>
        <v>true</v>
      </c>
    </row>
    <row r="585" spans="2:11">
      <c r="B585" s="52">
        <v>34927</v>
      </c>
      <c r="C585">
        <v>5.5052000000000003</v>
      </c>
      <c r="D585" s="52">
        <v>34927</v>
      </c>
      <c r="E585">
        <v>2.1177000000000001</v>
      </c>
      <c r="G585" s="52">
        <v>34927</v>
      </c>
      <c r="H585">
        <v>5.5052000000000003</v>
      </c>
      <c r="I585" s="52">
        <v>34927</v>
      </c>
      <c r="J585">
        <v>2.1177000000000001</v>
      </c>
      <c r="K585" s="474" t="str">
        <f t="shared" si="9"/>
        <v>true</v>
      </c>
    </row>
    <row r="586" spans="2:11">
      <c r="B586" s="52">
        <v>34928</v>
      </c>
      <c r="C586">
        <v>5.5141</v>
      </c>
      <c r="D586" s="52">
        <v>34928</v>
      </c>
      <c r="E586">
        <v>2.1215999999999999</v>
      </c>
      <c r="G586" s="52">
        <v>34928</v>
      </c>
      <c r="H586">
        <v>5.5141</v>
      </c>
      <c r="I586" s="52">
        <v>34928</v>
      </c>
      <c r="J586">
        <v>2.1215999999999999</v>
      </c>
      <c r="K586" s="474" t="str">
        <f t="shared" si="9"/>
        <v>true</v>
      </c>
    </row>
    <row r="587" spans="2:11">
      <c r="B587" s="52">
        <v>34929</v>
      </c>
      <c r="C587">
        <v>5.4402999999999997</v>
      </c>
      <c r="D587" s="52">
        <v>34929</v>
      </c>
      <c r="E587">
        <v>2.1276000000000002</v>
      </c>
      <c r="G587" s="52">
        <v>34929</v>
      </c>
      <c r="H587">
        <v>5.4402999999999997</v>
      </c>
      <c r="I587" s="52">
        <v>34929</v>
      </c>
      <c r="J587">
        <v>2.1276000000000002</v>
      </c>
      <c r="K587" s="474" t="str">
        <f t="shared" si="9"/>
        <v>true</v>
      </c>
    </row>
    <row r="588" spans="2:11">
      <c r="B588" s="52">
        <v>34932</v>
      </c>
      <c r="C588">
        <v>5.5071000000000003</v>
      </c>
      <c r="D588" s="52">
        <v>34932</v>
      </c>
      <c r="E588">
        <v>2.1288999999999998</v>
      </c>
      <c r="G588" s="52">
        <v>34932</v>
      </c>
      <c r="H588">
        <v>5.5071000000000003</v>
      </c>
      <c r="I588" s="52">
        <v>34932</v>
      </c>
      <c r="J588">
        <v>2.1288999999999998</v>
      </c>
      <c r="K588" s="474" t="str">
        <f t="shared" si="9"/>
        <v>true</v>
      </c>
    </row>
    <row r="589" spans="2:11">
      <c r="B589" s="52">
        <v>34933</v>
      </c>
      <c r="C589">
        <v>5.4798</v>
      </c>
      <c r="D589" s="52">
        <v>34933</v>
      </c>
      <c r="E589">
        <v>2.1263000000000001</v>
      </c>
      <c r="G589" s="52">
        <v>34933</v>
      </c>
      <c r="H589">
        <v>5.4798</v>
      </c>
      <c r="I589" s="52">
        <v>34933</v>
      </c>
      <c r="J589">
        <v>2.1263000000000001</v>
      </c>
      <c r="K589" s="474" t="str">
        <f t="shared" si="9"/>
        <v>true</v>
      </c>
    </row>
    <row r="590" spans="2:11">
      <c r="B590" s="52">
        <v>34934</v>
      </c>
      <c r="C590">
        <v>5.5450999999999997</v>
      </c>
      <c r="D590" s="52">
        <v>34934</v>
      </c>
      <c r="E590">
        <v>2.1682000000000001</v>
      </c>
      <c r="G590" s="52">
        <v>34934</v>
      </c>
      <c r="H590">
        <v>5.5450999999999997</v>
      </c>
      <c r="I590" s="52">
        <v>34934</v>
      </c>
      <c r="J590">
        <v>2.1682000000000001</v>
      </c>
      <c r="K590" s="474" t="str">
        <f t="shared" si="9"/>
        <v>true</v>
      </c>
    </row>
    <row r="591" spans="2:11">
      <c r="B591" s="52">
        <v>34935</v>
      </c>
      <c r="C591">
        <v>5.3468</v>
      </c>
      <c r="D591" s="52">
        <v>34935</v>
      </c>
      <c r="E591">
        <v>2.1701999999999999</v>
      </c>
      <c r="G591" s="52">
        <v>34935</v>
      </c>
      <c r="H591">
        <v>5.3468</v>
      </c>
      <c r="I591" s="52">
        <v>34935</v>
      </c>
      <c r="J591">
        <v>2.1701999999999999</v>
      </c>
      <c r="K591" s="474" t="str">
        <f t="shared" si="9"/>
        <v>true</v>
      </c>
    </row>
    <row r="592" spans="2:11">
      <c r="B592" s="52">
        <v>34936</v>
      </c>
      <c r="C592">
        <v>5.3000999999999996</v>
      </c>
      <c r="D592" s="52">
        <v>34936</v>
      </c>
      <c r="E592">
        <v>2.1572</v>
      </c>
      <c r="G592" s="52">
        <v>34936</v>
      </c>
      <c r="H592">
        <v>5.3000999999999996</v>
      </c>
      <c r="I592" s="52">
        <v>34936</v>
      </c>
      <c r="J592">
        <v>2.1572</v>
      </c>
      <c r="K592" s="474" t="str">
        <f t="shared" si="9"/>
        <v>true</v>
      </c>
    </row>
    <row r="593" spans="2:11">
      <c r="B593" s="52">
        <v>34939</v>
      </c>
      <c r="C593">
        <v>5.2949000000000002</v>
      </c>
      <c r="D593" s="52">
        <v>34939</v>
      </c>
      <c r="E593">
        <v>2.1173999999999999</v>
      </c>
      <c r="G593" s="52">
        <v>34939</v>
      </c>
      <c r="H593">
        <v>5.2949000000000002</v>
      </c>
      <c r="I593" s="52">
        <v>34939</v>
      </c>
      <c r="J593">
        <v>2.1173999999999999</v>
      </c>
      <c r="K593" s="474" t="str">
        <f t="shared" si="9"/>
        <v>true</v>
      </c>
    </row>
    <row r="594" spans="2:11">
      <c r="B594" s="52">
        <v>34940</v>
      </c>
      <c r="C594">
        <v>5.4993999999999996</v>
      </c>
      <c r="D594" s="52">
        <v>34940</v>
      </c>
      <c r="E594">
        <v>2.1143999999999998</v>
      </c>
      <c r="G594" s="52">
        <v>34940</v>
      </c>
      <c r="H594">
        <v>5.4993999999999996</v>
      </c>
      <c r="I594" s="52">
        <v>34940</v>
      </c>
      <c r="J594">
        <v>2.1143999999999998</v>
      </c>
      <c r="K594" s="474" t="str">
        <f t="shared" si="9"/>
        <v>true</v>
      </c>
    </row>
    <row r="595" spans="2:11">
      <c r="B595" s="52">
        <v>34941</v>
      </c>
      <c r="C595">
        <v>5.5103</v>
      </c>
      <c r="D595" s="52">
        <v>34941</v>
      </c>
      <c r="E595">
        <v>2.157</v>
      </c>
      <c r="G595" s="52">
        <v>34941</v>
      </c>
      <c r="H595">
        <v>5.5103</v>
      </c>
      <c r="I595" s="52">
        <v>34941</v>
      </c>
      <c r="J595">
        <v>2.157</v>
      </c>
      <c r="K595" s="474" t="str">
        <f t="shared" si="9"/>
        <v>true</v>
      </c>
    </row>
    <row r="596" spans="2:11">
      <c r="B596" s="52">
        <v>34942</v>
      </c>
      <c r="C596">
        <v>5.5298999999999996</v>
      </c>
      <c r="D596" s="52">
        <v>34942</v>
      </c>
      <c r="E596">
        <v>2.1568999999999998</v>
      </c>
      <c r="G596" s="52">
        <v>34942</v>
      </c>
      <c r="H596">
        <v>5.5298999999999996</v>
      </c>
      <c r="I596" s="52">
        <v>34942</v>
      </c>
      <c r="J596">
        <v>2.1568999999999998</v>
      </c>
      <c r="K596" s="474" t="str">
        <f t="shared" si="9"/>
        <v>true</v>
      </c>
    </row>
    <row r="597" spans="2:11">
      <c r="B597" s="52">
        <v>34943</v>
      </c>
      <c r="C597">
        <v>5.2308000000000003</v>
      </c>
      <c r="D597" s="52">
        <v>34943</v>
      </c>
      <c r="E597">
        <v>2.1398000000000001</v>
      </c>
      <c r="G597" s="52">
        <v>34943</v>
      </c>
      <c r="H597">
        <v>5.2308000000000003</v>
      </c>
      <c r="I597" s="52">
        <v>34943</v>
      </c>
      <c r="J597">
        <v>2.1398000000000001</v>
      </c>
      <c r="K597" s="474" t="str">
        <f t="shared" si="9"/>
        <v>true</v>
      </c>
    </row>
    <row r="598" spans="2:11">
      <c r="B598" s="52">
        <v>34947</v>
      </c>
      <c r="C598">
        <v>5.3266</v>
      </c>
      <c r="D598" s="52">
        <v>34947</v>
      </c>
      <c r="E598">
        <v>2.1305999999999998</v>
      </c>
      <c r="G598" s="52">
        <v>34947</v>
      </c>
      <c r="H598">
        <v>5.3266</v>
      </c>
      <c r="I598" s="52">
        <v>34947</v>
      </c>
      <c r="J598">
        <v>2.1305999999999998</v>
      </c>
      <c r="K598" s="474" t="str">
        <f t="shared" si="9"/>
        <v>true</v>
      </c>
    </row>
    <row r="599" spans="2:11">
      <c r="B599" s="52">
        <v>34948</v>
      </c>
      <c r="C599">
        <v>5.5137999999999998</v>
      </c>
      <c r="D599" s="52">
        <v>34948</v>
      </c>
      <c r="E599">
        <v>2.1244000000000001</v>
      </c>
      <c r="G599" s="52">
        <v>34948</v>
      </c>
      <c r="H599">
        <v>5.5137999999999998</v>
      </c>
      <c r="I599" s="52">
        <v>34948</v>
      </c>
      <c r="J599">
        <v>2.1244000000000001</v>
      </c>
      <c r="K599" s="474" t="str">
        <f t="shared" si="9"/>
        <v>true</v>
      </c>
    </row>
    <row r="600" spans="2:11">
      <c r="B600" s="52">
        <v>34949</v>
      </c>
      <c r="C600">
        <v>5.5103</v>
      </c>
      <c r="D600" s="52">
        <v>34949</v>
      </c>
      <c r="E600">
        <v>2.1318999999999999</v>
      </c>
      <c r="G600" s="52">
        <v>34949</v>
      </c>
      <c r="H600">
        <v>5.5103</v>
      </c>
      <c r="I600" s="52">
        <v>34949</v>
      </c>
      <c r="J600">
        <v>2.1318999999999999</v>
      </c>
      <c r="K600" s="474" t="str">
        <f t="shared" si="9"/>
        <v>true</v>
      </c>
    </row>
    <row r="601" spans="2:11">
      <c r="B601" s="52">
        <v>34950</v>
      </c>
      <c r="C601">
        <v>5.5103</v>
      </c>
      <c r="D601" s="52">
        <v>34950</v>
      </c>
      <c r="E601">
        <v>2.1179000000000001</v>
      </c>
      <c r="G601" s="52">
        <v>34950</v>
      </c>
      <c r="H601">
        <v>5.5103</v>
      </c>
      <c r="I601" s="52">
        <v>34950</v>
      </c>
      <c r="J601">
        <v>2.1179000000000001</v>
      </c>
      <c r="K601" s="474" t="str">
        <f t="shared" si="9"/>
        <v>true</v>
      </c>
    </row>
    <row r="602" spans="2:11">
      <c r="B602" s="52">
        <v>34953</v>
      </c>
      <c r="C602">
        <v>5.3581000000000003</v>
      </c>
      <c r="D602" s="52">
        <v>34953</v>
      </c>
      <c r="E602">
        <v>2.0767000000000002</v>
      </c>
      <c r="G602" s="52">
        <v>34953</v>
      </c>
      <c r="H602">
        <v>5.3581000000000003</v>
      </c>
      <c r="I602" s="52">
        <v>34953</v>
      </c>
      <c r="J602">
        <v>2.0767000000000002</v>
      </c>
      <c r="K602" s="474" t="str">
        <f t="shared" si="9"/>
        <v>true</v>
      </c>
    </row>
    <row r="603" spans="2:11">
      <c r="B603" s="52">
        <v>34954</v>
      </c>
      <c r="C603">
        <v>5.3201999999999998</v>
      </c>
      <c r="D603" s="52">
        <v>34954</v>
      </c>
      <c r="E603">
        <v>2.0581999999999998</v>
      </c>
      <c r="G603" s="52">
        <v>34954</v>
      </c>
      <c r="H603">
        <v>5.3201999999999998</v>
      </c>
      <c r="I603" s="52">
        <v>34954</v>
      </c>
      <c r="J603">
        <v>2.0581999999999998</v>
      </c>
      <c r="K603" s="474" t="str">
        <f t="shared" si="9"/>
        <v>true</v>
      </c>
    </row>
    <row r="604" spans="2:11">
      <c r="B604" s="52">
        <v>34955</v>
      </c>
      <c r="C604">
        <v>5.4747000000000003</v>
      </c>
      <c r="D604" s="52">
        <v>34955</v>
      </c>
      <c r="E604">
        <v>2.0964999999999998</v>
      </c>
      <c r="G604" s="52">
        <v>34955</v>
      </c>
      <c r="H604">
        <v>5.4747000000000003</v>
      </c>
      <c r="I604" s="52">
        <v>34955</v>
      </c>
      <c r="J604">
        <v>2.0964999999999998</v>
      </c>
      <c r="K604" s="474" t="str">
        <f t="shared" si="9"/>
        <v>true</v>
      </c>
    </row>
    <row r="605" spans="2:11">
      <c r="B605" s="52">
        <v>34956</v>
      </c>
      <c r="C605">
        <v>5.4085000000000001</v>
      </c>
      <c r="D605" s="52">
        <v>34956</v>
      </c>
      <c r="E605">
        <v>2.0806</v>
      </c>
      <c r="G605" s="52">
        <v>34956</v>
      </c>
      <c r="H605">
        <v>5.4085000000000001</v>
      </c>
      <c r="I605" s="52">
        <v>34956</v>
      </c>
      <c r="J605">
        <v>2.0806</v>
      </c>
      <c r="K605" s="474" t="str">
        <f t="shared" si="9"/>
        <v>true</v>
      </c>
    </row>
    <row r="606" spans="2:11">
      <c r="B606" s="52">
        <v>34957</v>
      </c>
      <c r="C606">
        <v>5.4119000000000002</v>
      </c>
      <c r="D606" s="52">
        <v>34957</v>
      </c>
      <c r="E606">
        <v>2.0785999999999998</v>
      </c>
      <c r="G606" s="52">
        <v>34957</v>
      </c>
      <c r="H606">
        <v>5.4119000000000002</v>
      </c>
      <c r="I606" s="52">
        <v>34957</v>
      </c>
      <c r="J606">
        <v>2.0785999999999998</v>
      </c>
      <c r="K606" s="474" t="str">
        <f t="shared" si="9"/>
        <v>true</v>
      </c>
    </row>
    <row r="607" spans="2:11">
      <c r="B607" s="52">
        <v>34960</v>
      </c>
      <c r="C607">
        <v>5.3929</v>
      </c>
      <c r="D607" s="52">
        <v>34960</v>
      </c>
      <c r="E607">
        <v>2.0912000000000002</v>
      </c>
      <c r="G607" s="52">
        <v>34960</v>
      </c>
      <c r="H607">
        <v>5.3929</v>
      </c>
      <c r="I607" s="52">
        <v>34960</v>
      </c>
      <c r="J607">
        <v>2.0912000000000002</v>
      </c>
      <c r="K607" s="474" t="str">
        <f t="shared" si="9"/>
        <v>true</v>
      </c>
    </row>
    <row r="608" spans="2:11">
      <c r="B608" s="52">
        <v>34961</v>
      </c>
      <c r="C608">
        <v>5.4048999999999996</v>
      </c>
      <c r="D608" s="52">
        <v>34961</v>
      </c>
      <c r="E608">
        <v>2.0971000000000002</v>
      </c>
      <c r="G608" s="52">
        <v>34961</v>
      </c>
      <c r="H608">
        <v>5.4048999999999996</v>
      </c>
      <c r="I608" s="52">
        <v>34961</v>
      </c>
      <c r="J608">
        <v>2.0971000000000002</v>
      </c>
      <c r="K608" s="474" t="str">
        <f t="shared" si="9"/>
        <v>true</v>
      </c>
    </row>
    <row r="609" spans="2:11">
      <c r="B609" s="52">
        <v>34962</v>
      </c>
      <c r="C609">
        <v>5.3742000000000001</v>
      </c>
      <c r="D609" s="52">
        <v>34962</v>
      </c>
      <c r="E609">
        <v>2.0154000000000001</v>
      </c>
      <c r="G609" s="52">
        <v>34962</v>
      </c>
      <c r="H609">
        <v>5.3742000000000001</v>
      </c>
      <c r="I609" s="52">
        <v>34962</v>
      </c>
      <c r="J609">
        <v>2.0154000000000001</v>
      </c>
      <c r="K609" s="474" t="str">
        <f t="shared" si="9"/>
        <v>true</v>
      </c>
    </row>
    <row r="610" spans="2:11">
      <c r="B610" s="52">
        <v>34963</v>
      </c>
      <c r="C610">
        <v>5.3998999999999997</v>
      </c>
      <c r="D610" s="52">
        <v>34963</v>
      </c>
      <c r="E610">
        <v>2.1042000000000001</v>
      </c>
      <c r="G610" s="52">
        <v>34963</v>
      </c>
      <c r="H610">
        <v>5.3998999999999997</v>
      </c>
      <c r="I610" s="52">
        <v>34963</v>
      </c>
      <c r="J610">
        <v>2.1042000000000001</v>
      </c>
      <c r="K610" s="474" t="str">
        <f t="shared" si="9"/>
        <v>true</v>
      </c>
    </row>
    <row r="611" spans="2:11">
      <c r="B611" s="52">
        <v>34964</v>
      </c>
      <c r="C611">
        <v>5.3827999999999996</v>
      </c>
      <c r="D611" s="52">
        <v>34964</v>
      </c>
      <c r="E611">
        <v>2.1057000000000001</v>
      </c>
      <c r="G611" s="52">
        <v>34964</v>
      </c>
      <c r="H611">
        <v>5.3827999999999996</v>
      </c>
      <c r="I611" s="52">
        <v>34964</v>
      </c>
      <c r="J611">
        <v>2.1057000000000001</v>
      </c>
      <c r="K611" s="474" t="str">
        <f t="shared" si="9"/>
        <v>true</v>
      </c>
    </row>
    <row r="612" spans="2:11">
      <c r="B612" s="52">
        <v>34967</v>
      </c>
      <c r="C612">
        <v>5.3539000000000003</v>
      </c>
      <c r="D612" s="52">
        <v>34967</v>
      </c>
      <c r="E612">
        <v>2.1031</v>
      </c>
      <c r="G612" s="52">
        <v>34967</v>
      </c>
      <c r="H612">
        <v>5.3539000000000003</v>
      </c>
      <c r="I612" s="52">
        <v>34967</v>
      </c>
      <c r="J612">
        <v>2.1031</v>
      </c>
      <c r="K612" s="474" t="str">
        <f t="shared" si="9"/>
        <v>true</v>
      </c>
    </row>
    <row r="613" spans="2:11">
      <c r="B613" s="52">
        <v>34968</v>
      </c>
      <c r="C613">
        <v>5.2953999999999999</v>
      </c>
      <c r="D613" s="52">
        <v>34968</v>
      </c>
      <c r="E613">
        <v>1.9842</v>
      </c>
      <c r="G613" s="52">
        <v>34968</v>
      </c>
      <c r="H613">
        <v>5.2953999999999999</v>
      </c>
      <c r="I613" s="52">
        <v>34968</v>
      </c>
      <c r="J613">
        <v>1.9842</v>
      </c>
      <c r="K613" s="474" t="str">
        <f t="shared" si="9"/>
        <v>true</v>
      </c>
    </row>
    <row r="614" spans="2:11">
      <c r="B614" s="52">
        <v>34969</v>
      </c>
      <c r="C614">
        <v>5.2656999999999998</v>
      </c>
      <c r="D614" s="52">
        <v>34969</v>
      </c>
      <c r="E614">
        <v>2.1073</v>
      </c>
      <c r="G614" s="52">
        <v>34969</v>
      </c>
      <c r="H614">
        <v>5.2656999999999998</v>
      </c>
      <c r="I614" s="52">
        <v>34969</v>
      </c>
      <c r="J614">
        <v>2.1073</v>
      </c>
      <c r="K614" s="474" t="str">
        <f t="shared" si="9"/>
        <v>true</v>
      </c>
    </row>
    <row r="615" spans="2:11">
      <c r="B615" s="52">
        <v>34970</v>
      </c>
      <c r="C615">
        <v>5.2107999999999999</v>
      </c>
      <c r="D615" s="52">
        <v>34970</v>
      </c>
      <c r="E615">
        <v>2.0962000000000001</v>
      </c>
      <c r="G615" s="52">
        <v>34970</v>
      </c>
      <c r="H615">
        <v>5.2107999999999999</v>
      </c>
      <c r="I615" s="52">
        <v>34970</v>
      </c>
      <c r="J615">
        <v>2.0962000000000001</v>
      </c>
      <c r="K615" s="474" t="str">
        <f t="shared" si="9"/>
        <v>true</v>
      </c>
    </row>
    <row r="616" spans="2:11">
      <c r="B616" s="52">
        <v>34971</v>
      </c>
      <c r="C616">
        <v>5.1543000000000001</v>
      </c>
      <c r="D616" s="52">
        <v>34971</v>
      </c>
      <c r="E616">
        <v>2.0956000000000001</v>
      </c>
      <c r="G616" s="52">
        <v>34971</v>
      </c>
      <c r="H616">
        <v>5.1543000000000001</v>
      </c>
      <c r="I616" s="52">
        <v>34971</v>
      </c>
      <c r="J616">
        <v>2.0956000000000001</v>
      </c>
      <c r="K616" s="474" t="str">
        <f t="shared" si="9"/>
        <v>true</v>
      </c>
    </row>
    <row r="617" spans="2:11">
      <c r="B617" s="52">
        <v>34974</v>
      </c>
      <c r="C617">
        <v>5.1275000000000004</v>
      </c>
      <c r="D617" s="52">
        <v>34974</v>
      </c>
      <c r="E617">
        <v>2.1078000000000001</v>
      </c>
      <c r="G617" s="52">
        <v>34974</v>
      </c>
      <c r="H617">
        <v>5.1275000000000004</v>
      </c>
      <c r="I617" s="52">
        <v>34974</v>
      </c>
      <c r="J617">
        <v>2.1078000000000001</v>
      </c>
      <c r="K617" s="474" t="str">
        <f t="shared" si="9"/>
        <v>true</v>
      </c>
    </row>
    <row r="618" spans="2:11">
      <c r="B618" s="52">
        <v>34975</v>
      </c>
      <c r="C618">
        <v>5.1665000000000001</v>
      </c>
      <c r="D618" s="52">
        <v>34975</v>
      </c>
      <c r="E618">
        <v>2.1051000000000002</v>
      </c>
      <c r="G618" s="52">
        <v>34975</v>
      </c>
      <c r="H618">
        <v>5.1665000000000001</v>
      </c>
      <c r="I618" s="52">
        <v>34975</v>
      </c>
      <c r="J618">
        <v>2.1051000000000002</v>
      </c>
      <c r="K618" s="474" t="str">
        <f t="shared" si="9"/>
        <v>true</v>
      </c>
    </row>
    <row r="619" spans="2:11">
      <c r="B619" s="52">
        <v>34976</v>
      </c>
      <c r="C619">
        <v>5.1744000000000003</v>
      </c>
      <c r="D619" s="52">
        <v>34976</v>
      </c>
      <c r="E619">
        <v>2.0884</v>
      </c>
      <c r="G619" s="52">
        <v>34976</v>
      </c>
      <c r="H619">
        <v>5.1744000000000003</v>
      </c>
      <c r="I619" s="52">
        <v>34976</v>
      </c>
      <c r="J619">
        <v>2.0884</v>
      </c>
      <c r="K619" s="474" t="str">
        <f t="shared" si="9"/>
        <v>true</v>
      </c>
    </row>
    <row r="620" spans="2:11">
      <c r="B620" s="52">
        <v>34977</v>
      </c>
      <c r="C620">
        <v>5.1726999999999999</v>
      </c>
      <c r="D620" s="52">
        <v>34977</v>
      </c>
      <c r="E620">
        <v>2.1002999999999998</v>
      </c>
      <c r="G620" s="52">
        <v>34977</v>
      </c>
      <c r="H620">
        <v>5.1726999999999999</v>
      </c>
      <c r="I620" s="52">
        <v>34977</v>
      </c>
      <c r="J620">
        <v>2.1002999999999998</v>
      </c>
      <c r="K620" s="474" t="str">
        <f t="shared" si="9"/>
        <v>true</v>
      </c>
    </row>
    <row r="621" spans="2:11">
      <c r="B621" s="52">
        <v>34978</v>
      </c>
      <c r="C621">
        <v>5.2027999999999999</v>
      </c>
      <c r="D621" s="52">
        <v>34978</v>
      </c>
      <c r="E621">
        <v>2.0973999999999999</v>
      </c>
      <c r="G621" s="52">
        <v>34978</v>
      </c>
      <c r="H621">
        <v>5.2027999999999999</v>
      </c>
      <c r="I621" s="52">
        <v>34978</v>
      </c>
      <c r="J621">
        <v>2.0973999999999999</v>
      </c>
      <c r="K621" s="474" t="str">
        <f t="shared" si="9"/>
        <v>true</v>
      </c>
    </row>
    <row r="622" spans="2:11">
      <c r="B622" s="52">
        <v>34981</v>
      </c>
      <c r="C622">
        <v>5.1902999999999997</v>
      </c>
      <c r="D622" s="52">
        <v>34981</v>
      </c>
      <c r="E622">
        <v>2.1139000000000001</v>
      </c>
      <c r="G622" s="52">
        <v>34981</v>
      </c>
      <c r="H622">
        <v>5.1902999999999997</v>
      </c>
      <c r="I622" s="52">
        <v>34981</v>
      </c>
      <c r="J622">
        <v>2.1139000000000001</v>
      </c>
      <c r="K622" s="474" t="str">
        <f t="shared" si="9"/>
        <v>true</v>
      </c>
    </row>
    <row r="623" spans="2:11">
      <c r="B623" s="52">
        <v>34982</v>
      </c>
      <c r="C623">
        <v>5.1460999999999997</v>
      </c>
      <c r="D623" s="52">
        <v>34982</v>
      </c>
      <c r="E623">
        <v>2.1162999999999998</v>
      </c>
      <c r="G623" s="52">
        <v>34982</v>
      </c>
      <c r="H623">
        <v>5.1460999999999997</v>
      </c>
      <c r="I623" s="52">
        <v>34982</v>
      </c>
      <c r="J623">
        <v>2.1162999999999998</v>
      </c>
      <c r="K623" s="474" t="str">
        <f t="shared" si="9"/>
        <v>true</v>
      </c>
    </row>
    <row r="624" spans="2:11">
      <c r="B624" s="52">
        <v>34983</v>
      </c>
      <c r="C624">
        <v>5.1555999999999997</v>
      </c>
      <c r="D624" s="52">
        <v>34983</v>
      </c>
      <c r="E624">
        <v>2.1208</v>
      </c>
      <c r="G624" s="52">
        <v>34983</v>
      </c>
      <c r="H624">
        <v>5.1555999999999997</v>
      </c>
      <c r="I624" s="52">
        <v>34983</v>
      </c>
      <c r="J624">
        <v>2.1208</v>
      </c>
      <c r="K624" s="474" t="str">
        <f t="shared" si="9"/>
        <v>true</v>
      </c>
    </row>
    <row r="625" spans="2:11">
      <c r="B625" s="52">
        <v>34984</v>
      </c>
      <c r="C625">
        <v>5.1775000000000002</v>
      </c>
      <c r="D625" s="52">
        <v>34984</v>
      </c>
      <c r="E625">
        <v>2.1076999999999999</v>
      </c>
      <c r="G625" s="52">
        <v>34984</v>
      </c>
      <c r="H625">
        <v>5.1775000000000002</v>
      </c>
      <c r="I625" s="52">
        <v>34984</v>
      </c>
      <c r="J625">
        <v>2.1076999999999999</v>
      </c>
      <c r="K625" s="474" t="str">
        <f t="shared" si="9"/>
        <v>true</v>
      </c>
    </row>
    <row r="626" spans="2:11">
      <c r="B626" s="52">
        <v>34985</v>
      </c>
      <c r="C626">
        <v>5.2268999999999997</v>
      </c>
      <c r="D626" s="52">
        <v>34985</v>
      </c>
      <c r="E626">
        <v>2.0949</v>
      </c>
      <c r="G626" s="52">
        <v>34985</v>
      </c>
      <c r="H626">
        <v>5.2268999999999997</v>
      </c>
      <c r="I626" s="52">
        <v>34985</v>
      </c>
      <c r="J626">
        <v>2.0949</v>
      </c>
      <c r="K626" s="474" t="str">
        <f t="shared" si="9"/>
        <v>true</v>
      </c>
    </row>
    <row r="627" spans="2:11">
      <c r="B627" s="52">
        <v>34988</v>
      </c>
      <c r="C627">
        <v>5.2332000000000001</v>
      </c>
      <c r="D627" s="52">
        <v>34988</v>
      </c>
      <c r="E627">
        <v>2.0991</v>
      </c>
      <c r="G627" s="52">
        <v>34988</v>
      </c>
      <c r="H627">
        <v>5.2332000000000001</v>
      </c>
      <c r="I627" s="52">
        <v>34988</v>
      </c>
      <c r="J627">
        <v>2.0991</v>
      </c>
      <c r="K627" s="474" t="str">
        <f t="shared" si="9"/>
        <v>true</v>
      </c>
    </row>
    <row r="628" spans="2:11">
      <c r="B628" s="52">
        <v>34989</v>
      </c>
      <c r="C628">
        <v>5.2107999999999999</v>
      </c>
      <c r="D628" s="52">
        <v>34989</v>
      </c>
      <c r="E628">
        <v>2.0849000000000002</v>
      </c>
      <c r="G628" s="52">
        <v>34989</v>
      </c>
      <c r="H628">
        <v>5.2107999999999999</v>
      </c>
      <c r="I628" s="52">
        <v>34989</v>
      </c>
      <c r="J628">
        <v>2.0849000000000002</v>
      </c>
      <c r="K628" s="474" t="str">
        <f t="shared" si="9"/>
        <v>true</v>
      </c>
    </row>
    <row r="629" spans="2:11">
      <c r="B629" s="52">
        <v>34990</v>
      </c>
      <c r="C629">
        <v>5.1886000000000001</v>
      </c>
      <c r="D629" s="52">
        <v>34990</v>
      </c>
      <c r="E629">
        <v>2.0994999999999999</v>
      </c>
      <c r="G629" s="52">
        <v>34990</v>
      </c>
      <c r="H629">
        <v>5.1886000000000001</v>
      </c>
      <c r="I629" s="52">
        <v>34990</v>
      </c>
      <c r="J629">
        <v>2.0994999999999999</v>
      </c>
      <c r="K629" s="474" t="str">
        <f t="shared" si="9"/>
        <v>true</v>
      </c>
    </row>
    <row r="630" spans="2:11">
      <c r="B630" s="52">
        <v>34991</v>
      </c>
      <c r="C630">
        <v>5.1508000000000003</v>
      </c>
      <c r="D630" s="52">
        <v>34991</v>
      </c>
      <c r="E630">
        <v>2.0975999999999999</v>
      </c>
      <c r="G630" s="52">
        <v>34991</v>
      </c>
      <c r="H630">
        <v>5.1508000000000003</v>
      </c>
      <c r="I630" s="52">
        <v>34991</v>
      </c>
      <c r="J630">
        <v>2.0975999999999999</v>
      </c>
      <c r="K630" s="474" t="str">
        <f t="shared" si="9"/>
        <v>true</v>
      </c>
    </row>
    <row r="631" spans="2:11">
      <c r="B631" s="52">
        <v>34992</v>
      </c>
      <c r="C631">
        <v>5.1135999999999999</v>
      </c>
      <c r="D631" s="52">
        <v>34992</v>
      </c>
      <c r="E631">
        <v>2.1009000000000002</v>
      </c>
      <c r="G631" s="52">
        <v>34992</v>
      </c>
      <c r="H631">
        <v>5.1135999999999999</v>
      </c>
      <c r="I631" s="52">
        <v>34992</v>
      </c>
      <c r="J631">
        <v>2.1009000000000002</v>
      </c>
      <c r="K631" s="474" t="str">
        <f t="shared" si="9"/>
        <v>true</v>
      </c>
    </row>
    <row r="632" spans="2:11">
      <c r="B632" s="52">
        <v>34995</v>
      </c>
      <c r="C632">
        <v>5.1336000000000004</v>
      </c>
      <c r="D632" s="52">
        <v>34995</v>
      </c>
      <c r="E632">
        <v>2.1183000000000001</v>
      </c>
      <c r="G632" s="52">
        <v>34995</v>
      </c>
      <c r="H632">
        <v>5.1336000000000004</v>
      </c>
      <c r="I632" s="52">
        <v>34995</v>
      </c>
      <c r="J632">
        <v>2.1183000000000001</v>
      </c>
      <c r="K632" s="474" t="str">
        <f t="shared" si="9"/>
        <v>true</v>
      </c>
    </row>
    <row r="633" spans="2:11">
      <c r="B633" s="52">
        <v>34996</v>
      </c>
      <c r="C633">
        <v>5.1181000000000001</v>
      </c>
      <c r="D633" s="52">
        <v>34996</v>
      </c>
      <c r="E633">
        <v>2.1059000000000001</v>
      </c>
      <c r="G633" s="52">
        <v>34996</v>
      </c>
      <c r="H633">
        <v>5.1181000000000001</v>
      </c>
      <c r="I633" s="52">
        <v>34996</v>
      </c>
      <c r="J633">
        <v>2.1059000000000001</v>
      </c>
      <c r="K633" s="474" t="str">
        <f t="shared" si="9"/>
        <v>true</v>
      </c>
    </row>
    <row r="634" spans="2:11">
      <c r="B634" s="52">
        <v>34997</v>
      </c>
      <c r="C634">
        <v>5.0597000000000003</v>
      </c>
      <c r="D634" s="52">
        <v>34997</v>
      </c>
      <c r="E634">
        <v>2.1191</v>
      </c>
      <c r="G634" s="52">
        <v>34997</v>
      </c>
      <c r="H634">
        <v>5.0597000000000003</v>
      </c>
      <c r="I634" s="52">
        <v>34997</v>
      </c>
      <c r="J634">
        <v>2.1191</v>
      </c>
      <c r="K634" s="474" t="str">
        <f t="shared" si="9"/>
        <v>true</v>
      </c>
    </row>
    <row r="635" spans="2:11">
      <c r="B635" s="52">
        <v>34998</v>
      </c>
      <c r="C635">
        <v>5.0997000000000003</v>
      </c>
      <c r="D635" s="52">
        <v>34998</v>
      </c>
      <c r="E635">
        <v>2.1412</v>
      </c>
      <c r="G635" s="52">
        <v>34998</v>
      </c>
      <c r="H635">
        <v>5.0997000000000003</v>
      </c>
      <c r="I635" s="52">
        <v>34998</v>
      </c>
      <c r="J635">
        <v>2.1412</v>
      </c>
      <c r="K635" s="474" t="str">
        <f t="shared" si="9"/>
        <v>true</v>
      </c>
    </row>
    <row r="636" spans="2:11">
      <c r="B636" s="52">
        <v>34999</v>
      </c>
      <c r="C636">
        <v>5.1847000000000003</v>
      </c>
      <c r="D636" s="52">
        <v>34999</v>
      </c>
      <c r="E636">
        <v>2.1240999999999999</v>
      </c>
      <c r="G636" s="52">
        <v>34999</v>
      </c>
      <c r="H636">
        <v>5.1847000000000003</v>
      </c>
      <c r="I636" s="52">
        <v>34999</v>
      </c>
      <c r="J636">
        <v>2.1240999999999999</v>
      </c>
      <c r="K636" s="474" t="str">
        <f t="shared" si="9"/>
        <v>true</v>
      </c>
    </row>
    <row r="637" spans="2:11">
      <c r="B637" s="52">
        <v>35002</v>
      </c>
      <c r="C637">
        <v>5.1816000000000004</v>
      </c>
      <c r="D637" s="52">
        <v>35002</v>
      </c>
      <c r="E637">
        <v>2.1179999999999999</v>
      </c>
      <c r="G637" s="52">
        <v>35002</v>
      </c>
      <c r="H637">
        <v>5.1816000000000004</v>
      </c>
      <c r="I637" s="52">
        <v>35002</v>
      </c>
      <c r="J637">
        <v>2.1179999999999999</v>
      </c>
      <c r="K637" s="474" t="str">
        <f t="shared" si="9"/>
        <v>true</v>
      </c>
    </row>
    <row r="638" spans="2:11">
      <c r="B638" s="52">
        <v>35003</v>
      </c>
      <c r="C638">
        <v>5.2196999999999996</v>
      </c>
      <c r="D638" s="52">
        <v>35003</v>
      </c>
      <c r="E638">
        <v>2.1132</v>
      </c>
      <c r="G638" s="52">
        <v>35003</v>
      </c>
      <c r="H638">
        <v>5.2196999999999996</v>
      </c>
      <c r="I638" s="52">
        <v>35003</v>
      </c>
      <c r="J638">
        <v>2.1132</v>
      </c>
      <c r="K638" s="474" t="str">
        <f t="shared" si="9"/>
        <v>true</v>
      </c>
    </row>
    <row r="639" spans="2:11">
      <c r="B639" s="52">
        <v>35004</v>
      </c>
      <c r="C639">
        <v>5.0960000000000001</v>
      </c>
      <c r="D639" s="52">
        <v>35004</v>
      </c>
      <c r="E639">
        <v>2.1114999999999999</v>
      </c>
      <c r="G639" s="52">
        <v>35004</v>
      </c>
      <c r="H639">
        <v>5.0960000000000001</v>
      </c>
      <c r="I639" s="52">
        <v>35004</v>
      </c>
      <c r="J639">
        <v>2.1114999999999999</v>
      </c>
      <c r="K639" s="474" t="str">
        <f t="shared" si="9"/>
        <v>true</v>
      </c>
    </row>
    <row r="640" spans="2:11">
      <c r="B640" s="52">
        <v>35005</v>
      </c>
      <c r="C640">
        <v>5.1699000000000002</v>
      </c>
      <c r="D640" s="52">
        <v>35005</v>
      </c>
      <c r="E640">
        <v>2.0966</v>
      </c>
      <c r="G640" s="52">
        <v>35005</v>
      </c>
      <c r="H640">
        <v>5.1699000000000002</v>
      </c>
      <c r="I640" s="52">
        <v>35005</v>
      </c>
      <c r="J640">
        <v>2.0966</v>
      </c>
      <c r="K640" s="474" t="str">
        <f t="shared" si="9"/>
        <v>true</v>
      </c>
    </row>
    <row r="641" spans="2:11">
      <c r="B641" s="52">
        <v>35006</v>
      </c>
      <c r="C641">
        <v>5.1112000000000002</v>
      </c>
      <c r="D641" s="52">
        <v>35006</v>
      </c>
      <c r="E641">
        <v>2.0891999999999999</v>
      </c>
      <c r="G641" s="52">
        <v>35006</v>
      </c>
      <c r="H641">
        <v>5.1112000000000002</v>
      </c>
      <c r="I641" s="52">
        <v>35006</v>
      </c>
      <c r="J641">
        <v>2.0891999999999999</v>
      </c>
      <c r="K641" s="474" t="str">
        <f t="shared" si="9"/>
        <v>true</v>
      </c>
    </row>
    <row r="642" spans="2:11">
      <c r="B642" s="52">
        <v>35009</v>
      </c>
      <c r="C642">
        <v>4.9916999999999998</v>
      </c>
      <c r="D642" s="52">
        <v>35009</v>
      </c>
      <c r="E642">
        <v>2.0749</v>
      </c>
      <c r="G642" s="52">
        <v>35009</v>
      </c>
      <c r="H642">
        <v>4.9916999999999998</v>
      </c>
      <c r="I642" s="52">
        <v>35009</v>
      </c>
      <c r="J642">
        <v>2.0749</v>
      </c>
      <c r="K642" s="474" t="str">
        <f t="shared" si="9"/>
        <v>true</v>
      </c>
    </row>
    <row r="643" spans="2:11">
      <c r="B643" s="52">
        <v>35010</v>
      </c>
      <c r="C643">
        <v>4.9916999999999998</v>
      </c>
      <c r="D643" s="52">
        <v>35010</v>
      </c>
      <c r="E643">
        <v>2.0628000000000002</v>
      </c>
      <c r="G643" s="52">
        <v>35010</v>
      </c>
      <c r="H643">
        <v>4.9916999999999998</v>
      </c>
      <c r="I643" s="52">
        <v>35010</v>
      </c>
      <c r="J643">
        <v>2.0628000000000002</v>
      </c>
      <c r="K643" s="474" t="str">
        <f t="shared" si="9"/>
        <v>true</v>
      </c>
    </row>
    <row r="644" spans="2:11">
      <c r="B644" s="52">
        <v>35011</v>
      </c>
      <c r="C644">
        <v>5.133</v>
      </c>
      <c r="D644" s="52">
        <v>35011</v>
      </c>
      <c r="E644">
        <v>2.0268999999999999</v>
      </c>
      <c r="G644" s="52">
        <v>35011</v>
      </c>
      <c r="H644">
        <v>5.133</v>
      </c>
      <c r="I644" s="52">
        <v>35011</v>
      </c>
      <c r="J644">
        <v>2.0268999999999999</v>
      </c>
      <c r="K644" s="474" t="str">
        <f t="shared" si="9"/>
        <v>true</v>
      </c>
    </row>
    <row r="645" spans="2:11">
      <c r="B645" s="52">
        <v>35012</v>
      </c>
      <c r="C645">
        <v>4.907</v>
      </c>
      <c r="D645" s="52">
        <v>35012</v>
      </c>
      <c r="E645">
        <v>2.0411999999999999</v>
      </c>
      <c r="G645" s="52">
        <v>35012</v>
      </c>
      <c r="H645">
        <v>4.907</v>
      </c>
      <c r="I645" s="52">
        <v>35012</v>
      </c>
      <c r="J645">
        <v>2.0411999999999999</v>
      </c>
      <c r="K645" s="474" t="str">
        <f t="shared" si="9"/>
        <v>true</v>
      </c>
    </row>
    <row r="646" spans="2:11">
      <c r="B646" s="52">
        <v>35013</v>
      </c>
      <c r="C646">
        <v>4.9416000000000002</v>
      </c>
      <c r="D646" s="52">
        <v>35013</v>
      </c>
      <c r="E646">
        <v>2.0266999999999999</v>
      </c>
      <c r="G646" s="52">
        <v>35013</v>
      </c>
      <c r="H646">
        <v>4.9416000000000002</v>
      </c>
      <c r="I646" s="52">
        <v>35013</v>
      </c>
      <c r="J646">
        <v>2.0266999999999999</v>
      </c>
      <c r="K646" s="474" t="str">
        <f t="shared" ref="K646:K709" si="10">IF(G646=I646,"true","false")</f>
        <v>true</v>
      </c>
    </row>
    <row r="647" spans="2:11">
      <c r="B647" s="52">
        <v>35016</v>
      </c>
      <c r="C647">
        <v>5.1483999999999996</v>
      </c>
      <c r="D647" s="52">
        <v>35016</v>
      </c>
      <c r="E647">
        <v>2.0520999999999998</v>
      </c>
      <c r="G647" s="52">
        <v>35016</v>
      </c>
      <c r="H647">
        <v>5.1483999999999996</v>
      </c>
      <c r="I647" s="52">
        <v>35016</v>
      </c>
      <c r="J647">
        <v>2.0520999999999998</v>
      </c>
      <c r="K647" s="474" t="str">
        <f t="shared" si="10"/>
        <v>true</v>
      </c>
    </row>
    <row r="648" spans="2:11">
      <c r="B648" s="52">
        <v>35017</v>
      </c>
      <c r="C648">
        <v>5.2125000000000004</v>
      </c>
      <c r="D648" s="52">
        <v>35017</v>
      </c>
      <c r="E648">
        <v>2.0468000000000002</v>
      </c>
      <c r="G648" s="52">
        <v>35017</v>
      </c>
      <c r="H648">
        <v>5.2125000000000004</v>
      </c>
      <c r="I648" s="52">
        <v>35017</v>
      </c>
      <c r="J648">
        <v>2.0468000000000002</v>
      </c>
      <c r="K648" s="474" t="str">
        <f t="shared" si="10"/>
        <v>true</v>
      </c>
    </row>
    <row r="649" spans="2:11">
      <c r="B649" s="52">
        <v>35018</v>
      </c>
      <c r="C649">
        <v>5.2367999999999997</v>
      </c>
      <c r="D649" s="52">
        <v>35018</v>
      </c>
      <c r="E649">
        <v>2.0424000000000002</v>
      </c>
      <c r="G649" s="52">
        <v>35018</v>
      </c>
      <c r="H649">
        <v>5.2367999999999997</v>
      </c>
      <c r="I649" s="52">
        <v>35018</v>
      </c>
      <c r="J649">
        <v>2.0424000000000002</v>
      </c>
      <c r="K649" s="474" t="str">
        <f t="shared" si="10"/>
        <v>true</v>
      </c>
    </row>
    <row r="650" spans="2:11">
      <c r="B650" s="52">
        <v>35019</v>
      </c>
      <c r="C650">
        <v>5.2141000000000002</v>
      </c>
      <c r="D650" s="52">
        <v>35019</v>
      </c>
      <c r="E650">
        <v>2.0232999999999999</v>
      </c>
      <c r="G650" s="52">
        <v>35019</v>
      </c>
      <c r="H650">
        <v>5.2141000000000002</v>
      </c>
      <c r="I650" s="52">
        <v>35019</v>
      </c>
      <c r="J650">
        <v>2.0232999999999999</v>
      </c>
      <c r="K650" s="474" t="str">
        <f t="shared" si="10"/>
        <v>true</v>
      </c>
    </row>
    <row r="651" spans="2:11">
      <c r="B651" s="52">
        <v>35020</v>
      </c>
      <c r="C651">
        <v>5.1871999999999998</v>
      </c>
      <c r="D651" s="52">
        <v>35020</v>
      </c>
      <c r="E651">
        <v>2.0148999999999999</v>
      </c>
      <c r="G651" s="52">
        <v>35020</v>
      </c>
      <c r="H651">
        <v>5.1871999999999998</v>
      </c>
      <c r="I651" s="52">
        <v>35020</v>
      </c>
      <c r="J651">
        <v>2.0148999999999999</v>
      </c>
      <c r="K651" s="474" t="str">
        <f t="shared" si="10"/>
        <v>true</v>
      </c>
    </row>
    <row r="652" spans="2:11">
      <c r="B652" s="52">
        <v>35023</v>
      </c>
      <c r="C652">
        <v>5.2206999999999999</v>
      </c>
      <c r="D652" s="52">
        <v>35023</v>
      </c>
      <c r="E652">
        <v>1.9958</v>
      </c>
      <c r="G652" s="52">
        <v>35023</v>
      </c>
      <c r="H652">
        <v>5.2206999999999999</v>
      </c>
      <c r="I652" s="52">
        <v>35023</v>
      </c>
      <c r="J652">
        <v>1.9958</v>
      </c>
      <c r="K652" s="474" t="str">
        <f t="shared" si="10"/>
        <v>true</v>
      </c>
    </row>
    <row r="653" spans="2:11">
      <c r="B653" s="52">
        <v>35024</v>
      </c>
      <c r="C653">
        <v>5.1967999999999996</v>
      </c>
      <c r="D653" s="52">
        <v>35024</v>
      </c>
      <c r="E653">
        <v>2.0276000000000001</v>
      </c>
      <c r="G653" s="52">
        <v>35024</v>
      </c>
      <c r="H653">
        <v>5.1967999999999996</v>
      </c>
      <c r="I653" s="52">
        <v>35024</v>
      </c>
      <c r="J653">
        <v>2.0276000000000001</v>
      </c>
      <c r="K653" s="474" t="str">
        <f t="shared" si="10"/>
        <v>true</v>
      </c>
    </row>
    <row r="654" spans="2:11">
      <c r="B654" s="52">
        <v>35025</v>
      </c>
      <c r="C654">
        <v>5.2431000000000001</v>
      </c>
      <c r="D654" s="52">
        <v>35025</v>
      </c>
      <c r="E654">
        <v>2.0203000000000002</v>
      </c>
      <c r="G654" s="52">
        <v>35025</v>
      </c>
      <c r="H654">
        <v>5.2431000000000001</v>
      </c>
      <c r="I654" s="52">
        <v>35025</v>
      </c>
      <c r="J654">
        <v>2.0203000000000002</v>
      </c>
      <c r="K654" s="474" t="str">
        <f t="shared" si="10"/>
        <v>true</v>
      </c>
    </row>
    <row r="655" spans="2:11">
      <c r="B655" s="52">
        <v>35027</v>
      </c>
      <c r="C655">
        <v>5.2416999999999998</v>
      </c>
      <c r="D655" s="52">
        <v>35027</v>
      </c>
      <c r="E655">
        <v>2.0145</v>
      </c>
      <c r="G655" s="52">
        <v>35027</v>
      </c>
      <c r="H655">
        <v>5.2416999999999998</v>
      </c>
      <c r="I655" s="52">
        <v>35027</v>
      </c>
      <c r="J655">
        <v>2.0145</v>
      </c>
      <c r="K655" s="474" t="str">
        <f t="shared" si="10"/>
        <v>true</v>
      </c>
    </row>
    <row r="656" spans="2:11">
      <c r="B656" s="52">
        <v>35030</v>
      </c>
      <c r="C656">
        <v>5.0327999999999999</v>
      </c>
      <c r="D656" s="52">
        <v>35030</v>
      </c>
      <c r="E656">
        <v>1.9571000000000001</v>
      </c>
      <c r="G656" s="52">
        <v>35030</v>
      </c>
      <c r="H656">
        <v>5.0327999999999999</v>
      </c>
      <c r="I656" s="52">
        <v>35030</v>
      </c>
      <c r="J656">
        <v>1.9571000000000001</v>
      </c>
      <c r="K656" s="474" t="str">
        <f t="shared" si="10"/>
        <v>true</v>
      </c>
    </row>
    <row r="657" spans="2:11">
      <c r="B657" s="52">
        <v>35031</v>
      </c>
      <c r="C657">
        <v>5.0170000000000003</v>
      </c>
      <c r="D657" s="52">
        <v>35031</v>
      </c>
      <c r="E657">
        <v>1.9576</v>
      </c>
      <c r="G657" s="52">
        <v>35031</v>
      </c>
      <c r="H657">
        <v>5.0170000000000003</v>
      </c>
      <c r="I657" s="52">
        <v>35031</v>
      </c>
      <c r="J657">
        <v>1.9576</v>
      </c>
      <c r="K657" s="474" t="str">
        <f t="shared" si="10"/>
        <v>true</v>
      </c>
    </row>
    <row r="658" spans="2:11">
      <c r="B658" s="52">
        <v>35032</v>
      </c>
      <c r="C658">
        <v>5.1832000000000003</v>
      </c>
      <c r="D658" s="52">
        <v>35032</v>
      </c>
      <c r="E658">
        <v>1.9969999999999999</v>
      </c>
      <c r="G658" s="52">
        <v>35032</v>
      </c>
      <c r="H658">
        <v>5.1832000000000003</v>
      </c>
      <c r="I658" s="52">
        <v>35032</v>
      </c>
      <c r="J658">
        <v>1.9969999999999999</v>
      </c>
      <c r="K658" s="474" t="str">
        <f t="shared" si="10"/>
        <v>true</v>
      </c>
    </row>
    <row r="659" spans="2:11">
      <c r="B659" s="52">
        <v>35034</v>
      </c>
      <c r="C659">
        <v>4.9507000000000003</v>
      </c>
      <c r="D659" s="52">
        <v>35033</v>
      </c>
      <c r="E659">
        <v>2.0091999999999999</v>
      </c>
      <c r="G659" s="52">
        <v>35034</v>
      </c>
      <c r="H659">
        <v>4.9507000000000003</v>
      </c>
      <c r="I659" s="52">
        <v>35033</v>
      </c>
      <c r="J659">
        <v>2.0091999999999999</v>
      </c>
      <c r="K659" s="474" t="str">
        <f t="shared" si="10"/>
        <v>false</v>
      </c>
    </row>
    <row r="660" spans="2:11">
      <c r="B660" s="52">
        <v>35037</v>
      </c>
      <c r="C660">
        <v>4.9056999999999995</v>
      </c>
      <c r="D660" s="52">
        <v>35034</v>
      </c>
      <c r="E660">
        <v>2.0034000000000001</v>
      </c>
      <c r="G660" s="52">
        <v>35037</v>
      </c>
      <c r="H660">
        <v>4.9056999999999995</v>
      </c>
      <c r="I660" s="52">
        <v>35034</v>
      </c>
      <c r="J660">
        <v>2.0034000000000001</v>
      </c>
      <c r="K660" s="474" t="str">
        <f t="shared" si="10"/>
        <v>false</v>
      </c>
    </row>
    <row r="661" spans="2:11">
      <c r="B661" s="52">
        <v>35038</v>
      </c>
      <c r="C661">
        <v>5.0685000000000002</v>
      </c>
      <c r="D661" s="52">
        <v>35037</v>
      </c>
      <c r="E661">
        <v>1.9683999999999999</v>
      </c>
      <c r="G661" s="52">
        <v>35038</v>
      </c>
      <c r="H661">
        <v>5.0685000000000002</v>
      </c>
      <c r="I661" s="52">
        <v>35037</v>
      </c>
      <c r="J661">
        <v>1.9683999999999999</v>
      </c>
      <c r="K661" s="474" t="str">
        <f t="shared" si="10"/>
        <v>false</v>
      </c>
    </row>
    <row r="662" spans="2:11">
      <c r="B662" s="52">
        <v>35039</v>
      </c>
      <c r="C662">
        <v>5.0457999999999998</v>
      </c>
      <c r="D662" s="52">
        <v>35038</v>
      </c>
      <c r="E662">
        <v>1.954</v>
      </c>
      <c r="G662" s="52">
        <v>35039</v>
      </c>
      <c r="H662">
        <v>5.0457999999999998</v>
      </c>
      <c r="I662" s="52">
        <v>35038</v>
      </c>
      <c r="J662">
        <v>1.954</v>
      </c>
      <c r="K662" s="474" t="str">
        <f t="shared" si="10"/>
        <v>false</v>
      </c>
    </row>
    <row r="663" spans="2:11">
      <c r="B663" s="52">
        <v>35040</v>
      </c>
      <c r="C663">
        <v>5.1097999999999999</v>
      </c>
      <c r="D663" s="52">
        <v>35039</v>
      </c>
      <c r="E663">
        <v>1.9632000000000001</v>
      </c>
      <c r="G663" s="52">
        <v>35040</v>
      </c>
      <c r="H663">
        <v>5.1097999999999999</v>
      </c>
      <c r="I663" s="52">
        <v>35039</v>
      </c>
      <c r="J663">
        <v>1.9632000000000001</v>
      </c>
      <c r="K663" s="474" t="str">
        <f t="shared" si="10"/>
        <v>false</v>
      </c>
    </row>
    <row r="664" spans="2:11">
      <c r="B664" s="52">
        <v>35041</v>
      </c>
      <c r="C664">
        <v>5.1035000000000004</v>
      </c>
      <c r="D664" s="52">
        <v>35040</v>
      </c>
      <c r="E664">
        <v>1.9782999999999999</v>
      </c>
      <c r="G664" s="52">
        <v>35041</v>
      </c>
      <c r="H664">
        <v>5.1035000000000004</v>
      </c>
      <c r="I664" s="52">
        <v>35040</v>
      </c>
      <c r="J664">
        <v>1.9782999999999999</v>
      </c>
      <c r="K664" s="474" t="str">
        <f t="shared" si="10"/>
        <v>false</v>
      </c>
    </row>
    <row r="665" spans="2:11">
      <c r="B665" s="52">
        <v>35044</v>
      </c>
      <c r="C665">
        <v>4.9515000000000002</v>
      </c>
      <c r="D665" s="52">
        <v>35041</v>
      </c>
      <c r="E665">
        <v>1.9792999999999998</v>
      </c>
      <c r="G665" s="52">
        <v>35044</v>
      </c>
      <c r="H665">
        <v>4.9515000000000002</v>
      </c>
      <c r="I665" s="52">
        <v>35041</v>
      </c>
      <c r="J665">
        <v>1.9792999999999998</v>
      </c>
      <c r="K665" s="474" t="str">
        <f t="shared" si="10"/>
        <v>false</v>
      </c>
    </row>
    <row r="666" spans="2:11">
      <c r="B666" s="52">
        <v>35045</v>
      </c>
      <c r="C666">
        <v>4.9482999999999997</v>
      </c>
      <c r="D666" s="52">
        <v>35044</v>
      </c>
      <c r="E666">
        <v>1.9424000000000001</v>
      </c>
      <c r="G666" s="52">
        <v>35045</v>
      </c>
      <c r="H666">
        <v>4.9482999999999997</v>
      </c>
      <c r="I666" s="52">
        <v>35044</v>
      </c>
      <c r="J666">
        <v>1.9424000000000001</v>
      </c>
      <c r="K666" s="474" t="str">
        <f t="shared" si="10"/>
        <v>false</v>
      </c>
    </row>
    <row r="667" spans="2:11">
      <c r="B667" s="52">
        <v>35046</v>
      </c>
      <c r="C667">
        <v>5.0648</v>
      </c>
      <c r="D667" s="52">
        <v>35045</v>
      </c>
      <c r="E667">
        <v>1.946</v>
      </c>
      <c r="G667" s="52">
        <v>35046</v>
      </c>
      <c r="H667">
        <v>5.0648</v>
      </c>
      <c r="I667" s="52">
        <v>35045</v>
      </c>
      <c r="J667">
        <v>1.946</v>
      </c>
      <c r="K667" s="474" t="str">
        <f t="shared" si="10"/>
        <v>false</v>
      </c>
    </row>
    <row r="668" spans="2:11">
      <c r="B668" s="52">
        <v>35047</v>
      </c>
      <c r="C668">
        <v>5.0472000000000001</v>
      </c>
      <c r="D668" s="52">
        <v>35046</v>
      </c>
      <c r="E668">
        <v>1.9622000000000002</v>
      </c>
      <c r="G668" s="52">
        <v>35047</v>
      </c>
      <c r="H668">
        <v>5.0472000000000001</v>
      </c>
      <c r="I668" s="52">
        <v>35046</v>
      </c>
      <c r="J668">
        <v>1.9622000000000002</v>
      </c>
      <c r="K668" s="474" t="str">
        <f t="shared" si="10"/>
        <v>false</v>
      </c>
    </row>
    <row r="669" spans="2:11">
      <c r="B669" s="52">
        <v>35048</v>
      </c>
      <c r="C669">
        <v>5.0265000000000004</v>
      </c>
      <c r="D669" s="52">
        <v>35047</v>
      </c>
      <c r="E669">
        <v>1.9752000000000001</v>
      </c>
      <c r="G669" s="52">
        <v>35048</v>
      </c>
      <c r="H669">
        <v>5.0265000000000004</v>
      </c>
      <c r="I669" s="52">
        <v>35047</v>
      </c>
      <c r="J669">
        <v>1.9752000000000001</v>
      </c>
      <c r="K669" s="474" t="str">
        <f t="shared" si="10"/>
        <v>false</v>
      </c>
    </row>
    <row r="670" spans="2:11">
      <c r="B670" s="52">
        <v>35051</v>
      </c>
      <c r="C670">
        <v>5.0201000000000002</v>
      </c>
      <c r="D670" s="52">
        <v>35048</v>
      </c>
      <c r="E670">
        <v>1.9737</v>
      </c>
      <c r="G670" s="52">
        <v>35051</v>
      </c>
      <c r="H670">
        <v>5.0201000000000002</v>
      </c>
      <c r="I670" s="52">
        <v>35048</v>
      </c>
      <c r="J670">
        <v>1.9737</v>
      </c>
      <c r="K670" s="474" t="str">
        <f t="shared" si="10"/>
        <v>false</v>
      </c>
    </row>
    <row r="671" spans="2:11">
      <c r="B671" s="52">
        <v>35052</v>
      </c>
      <c r="C671">
        <v>4.9950000000000001</v>
      </c>
      <c r="D671" s="52">
        <v>35051</v>
      </c>
      <c r="E671">
        <v>2.0179999999999998</v>
      </c>
      <c r="G671" s="52">
        <v>35052</v>
      </c>
      <c r="H671">
        <v>4.9950000000000001</v>
      </c>
      <c r="I671" s="52">
        <v>35051</v>
      </c>
      <c r="J671">
        <v>2.0179999999999998</v>
      </c>
      <c r="K671" s="474" t="str">
        <f t="shared" si="10"/>
        <v>false</v>
      </c>
    </row>
    <row r="672" spans="2:11">
      <c r="B672" s="52">
        <v>35053</v>
      </c>
      <c r="C672">
        <v>5.0312000000000001</v>
      </c>
      <c r="D672" s="52">
        <v>35052</v>
      </c>
      <c r="E672">
        <v>2.0043000000000002</v>
      </c>
      <c r="G672" s="52">
        <v>35053</v>
      </c>
      <c r="H672">
        <v>5.0312000000000001</v>
      </c>
      <c r="I672" s="52">
        <v>35052</v>
      </c>
      <c r="J672">
        <v>2.0043000000000002</v>
      </c>
      <c r="K672" s="474" t="str">
        <f t="shared" si="10"/>
        <v>false</v>
      </c>
    </row>
    <row r="673" spans="2:11">
      <c r="B673" s="52">
        <v>35054</v>
      </c>
      <c r="C673">
        <v>4.9950000000000001</v>
      </c>
      <c r="D673" s="52">
        <v>35053</v>
      </c>
      <c r="E673">
        <v>1.9508000000000001</v>
      </c>
      <c r="G673" s="52">
        <v>35054</v>
      </c>
      <c r="H673">
        <v>4.9950000000000001</v>
      </c>
      <c r="I673" s="52">
        <v>35053</v>
      </c>
      <c r="J673">
        <v>1.9508000000000001</v>
      </c>
      <c r="K673" s="474" t="str">
        <f t="shared" si="10"/>
        <v>false</v>
      </c>
    </row>
    <row r="674" spans="2:11">
      <c r="B674" s="52">
        <v>35055</v>
      </c>
      <c r="C674">
        <v>4.9934000000000003</v>
      </c>
      <c r="D674" s="52">
        <v>35054</v>
      </c>
      <c r="E674">
        <v>2.0154000000000001</v>
      </c>
      <c r="G674" s="52">
        <v>35055</v>
      </c>
      <c r="H674">
        <v>4.9934000000000003</v>
      </c>
      <c r="I674" s="52">
        <v>35054</v>
      </c>
      <c r="J674">
        <v>2.0154000000000001</v>
      </c>
      <c r="K674" s="474" t="str">
        <f t="shared" si="10"/>
        <v>false</v>
      </c>
    </row>
    <row r="675" spans="2:11">
      <c r="B675" s="52">
        <v>35059</v>
      </c>
      <c r="C675">
        <v>4.9824999999999999</v>
      </c>
      <c r="D675" s="52">
        <v>35055</v>
      </c>
      <c r="E675">
        <v>2.0148999999999999</v>
      </c>
      <c r="G675" s="52">
        <v>35059</v>
      </c>
      <c r="H675">
        <v>4.9824999999999999</v>
      </c>
      <c r="I675" s="52">
        <v>35055</v>
      </c>
      <c r="J675">
        <v>2.0148999999999999</v>
      </c>
      <c r="K675" s="474" t="str">
        <f t="shared" si="10"/>
        <v>false</v>
      </c>
    </row>
    <row r="676" spans="2:11">
      <c r="B676" s="52">
        <v>35060</v>
      </c>
      <c r="C676">
        <v>4.984</v>
      </c>
      <c r="D676" s="52">
        <v>35059</v>
      </c>
      <c r="E676">
        <v>1.8965000000000001</v>
      </c>
      <c r="G676" s="52">
        <v>35060</v>
      </c>
      <c r="H676">
        <v>4.984</v>
      </c>
      <c r="I676" s="52">
        <v>35059</v>
      </c>
      <c r="J676">
        <v>1.8965000000000001</v>
      </c>
      <c r="K676" s="474" t="str">
        <f t="shared" si="10"/>
        <v>false</v>
      </c>
    </row>
    <row r="677" spans="2:11">
      <c r="B677" s="52">
        <v>35061</v>
      </c>
      <c r="C677">
        <v>4.9684999999999997</v>
      </c>
      <c r="D677" s="52">
        <v>35060</v>
      </c>
      <c r="E677">
        <v>2.0125000000000002</v>
      </c>
      <c r="G677" s="52">
        <v>35061</v>
      </c>
      <c r="H677">
        <v>4.9684999999999997</v>
      </c>
      <c r="I677" s="52">
        <v>35060</v>
      </c>
      <c r="J677">
        <v>2.0125000000000002</v>
      </c>
      <c r="K677" s="474" t="str">
        <f t="shared" si="10"/>
        <v>false</v>
      </c>
    </row>
    <row r="678" spans="2:11">
      <c r="B678" s="52">
        <v>35062</v>
      </c>
      <c r="C678">
        <v>4.8859000000000004</v>
      </c>
      <c r="D678" s="52">
        <v>35061</v>
      </c>
      <c r="E678">
        <v>2.0165000000000002</v>
      </c>
      <c r="G678" s="52">
        <v>35062</v>
      </c>
      <c r="H678">
        <v>4.8859000000000004</v>
      </c>
      <c r="I678" s="52">
        <v>35061</v>
      </c>
      <c r="J678">
        <v>2.0165000000000002</v>
      </c>
      <c r="K678" s="474" t="str">
        <f t="shared" si="10"/>
        <v>false</v>
      </c>
    </row>
    <row r="679" spans="2:11">
      <c r="B679" s="52">
        <v>35066</v>
      </c>
      <c r="C679">
        <v>4.8422000000000001</v>
      </c>
      <c r="D679" s="52">
        <v>35062</v>
      </c>
      <c r="E679">
        <v>2.0110000000000001</v>
      </c>
      <c r="G679" s="52">
        <v>35066</v>
      </c>
      <c r="H679">
        <v>4.8422000000000001</v>
      </c>
      <c r="I679" s="52">
        <v>35062</v>
      </c>
      <c r="J679">
        <v>2.0110000000000001</v>
      </c>
      <c r="K679" s="474" t="str">
        <f t="shared" si="10"/>
        <v>false</v>
      </c>
    </row>
    <row r="680" spans="2:11">
      <c r="B680" s="52">
        <v>35067</v>
      </c>
      <c r="C680">
        <v>4.8879999999999999</v>
      </c>
      <c r="D680" s="52">
        <v>35066</v>
      </c>
      <c r="E680">
        <v>1.9803999999999999</v>
      </c>
      <c r="G680" s="52">
        <v>35067</v>
      </c>
      <c r="H680">
        <v>4.8879999999999999</v>
      </c>
      <c r="I680" s="52">
        <v>35066</v>
      </c>
      <c r="J680">
        <v>1.9803999999999999</v>
      </c>
      <c r="K680" s="474" t="str">
        <f t="shared" si="10"/>
        <v>false</v>
      </c>
    </row>
    <row r="681" spans="2:11">
      <c r="B681" s="52">
        <v>35068</v>
      </c>
      <c r="C681">
        <v>4.9030000000000005</v>
      </c>
      <c r="D681" s="52">
        <v>35067</v>
      </c>
      <c r="E681">
        <v>1.9788999999999999</v>
      </c>
      <c r="G681" s="52">
        <v>35068</v>
      </c>
      <c r="H681">
        <v>4.9030000000000005</v>
      </c>
      <c r="I681" s="52">
        <v>35067</v>
      </c>
      <c r="J681">
        <v>1.9788999999999999</v>
      </c>
      <c r="K681" s="474" t="str">
        <f t="shared" si="10"/>
        <v>false</v>
      </c>
    </row>
    <row r="682" spans="2:11">
      <c r="B682" s="52">
        <v>35069</v>
      </c>
      <c r="C682">
        <v>4.8804999999999996</v>
      </c>
      <c r="D682" s="52">
        <v>35068</v>
      </c>
      <c r="E682">
        <v>1.9676</v>
      </c>
      <c r="G682" s="52">
        <v>35069</v>
      </c>
      <c r="H682">
        <v>4.8804999999999996</v>
      </c>
      <c r="I682" s="52">
        <v>35068</v>
      </c>
      <c r="J682">
        <v>1.9676</v>
      </c>
      <c r="K682" s="474" t="str">
        <f t="shared" si="10"/>
        <v>false</v>
      </c>
    </row>
    <row r="683" spans="2:11">
      <c r="B683" s="52">
        <v>35072</v>
      </c>
      <c r="C683">
        <v>4.8804999999999996</v>
      </c>
      <c r="D683" s="52">
        <v>35069</v>
      </c>
      <c r="E683">
        <v>1.9647999999999999</v>
      </c>
      <c r="G683" s="52">
        <v>35072</v>
      </c>
      <c r="H683">
        <v>4.8804999999999996</v>
      </c>
      <c r="I683" s="52">
        <v>35069</v>
      </c>
      <c r="J683">
        <v>1.9647999999999999</v>
      </c>
      <c r="K683" s="474" t="str">
        <f t="shared" si="10"/>
        <v>false</v>
      </c>
    </row>
    <row r="684" spans="2:11">
      <c r="B684" s="52">
        <v>35073</v>
      </c>
      <c r="C684">
        <v>4.8955000000000002</v>
      </c>
      <c r="D684" s="52">
        <v>35072</v>
      </c>
      <c r="E684">
        <v>1.9782999999999999</v>
      </c>
      <c r="G684" s="52">
        <v>35073</v>
      </c>
      <c r="H684">
        <v>4.8955000000000002</v>
      </c>
      <c r="I684" s="52">
        <v>35072</v>
      </c>
      <c r="J684">
        <v>1.9782999999999999</v>
      </c>
      <c r="K684" s="474" t="str">
        <f t="shared" si="10"/>
        <v>false</v>
      </c>
    </row>
    <row r="685" spans="2:11">
      <c r="B685" s="52">
        <v>35074</v>
      </c>
      <c r="C685">
        <v>4.9394999999999998</v>
      </c>
      <c r="D685" s="52">
        <v>35073</v>
      </c>
      <c r="E685">
        <v>2.0044</v>
      </c>
      <c r="G685" s="52">
        <v>35074</v>
      </c>
      <c r="H685">
        <v>4.9394999999999998</v>
      </c>
      <c r="I685" s="52">
        <v>35073</v>
      </c>
      <c r="J685">
        <v>2.0044</v>
      </c>
      <c r="K685" s="474" t="str">
        <f t="shared" si="10"/>
        <v>false</v>
      </c>
    </row>
    <row r="686" spans="2:11">
      <c r="B686" s="52">
        <v>35075</v>
      </c>
      <c r="C686">
        <v>4.9226999999999999</v>
      </c>
      <c r="D686" s="52">
        <v>35074</v>
      </c>
      <c r="E686">
        <v>2.0430999999999999</v>
      </c>
      <c r="G686" s="52">
        <v>35075</v>
      </c>
      <c r="H686">
        <v>4.9226999999999999</v>
      </c>
      <c r="I686" s="52">
        <v>35074</v>
      </c>
      <c r="J686">
        <v>2.0430999999999999</v>
      </c>
      <c r="K686" s="474" t="str">
        <f t="shared" si="10"/>
        <v>false</v>
      </c>
    </row>
    <row r="687" spans="2:11">
      <c r="B687" s="52">
        <v>35076</v>
      </c>
      <c r="C687">
        <v>4.9333999999999998</v>
      </c>
      <c r="D687" s="52">
        <v>35075</v>
      </c>
      <c r="E687">
        <v>2.0301</v>
      </c>
      <c r="G687" s="52">
        <v>35076</v>
      </c>
      <c r="H687">
        <v>4.9333999999999998</v>
      </c>
      <c r="I687" s="52">
        <v>35075</v>
      </c>
      <c r="J687">
        <v>2.0301</v>
      </c>
      <c r="K687" s="474" t="str">
        <f t="shared" si="10"/>
        <v>false</v>
      </c>
    </row>
    <row r="688" spans="2:11">
      <c r="B688" s="52">
        <v>35079</v>
      </c>
      <c r="C688">
        <v>4.9348999999999998</v>
      </c>
      <c r="D688" s="52">
        <v>35076</v>
      </c>
      <c r="E688">
        <v>2.0316999999999998</v>
      </c>
      <c r="G688" s="52">
        <v>35079</v>
      </c>
      <c r="H688">
        <v>4.9348999999999998</v>
      </c>
      <c r="I688" s="52">
        <v>35076</v>
      </c>
      <c r="J688">
        <v>2.0316999999999998</v>
      </c>
      <c r="K688" s="474" t="str">
        <f t="shared" si="10"/>
        <v>false</v>
      </c>
    </row>
    <row r="689" spans="2:11">
      <c r="B689" s="52">
        <v>35080</v>
      </c>
      <c r="C689">
        <v>4.8597000000000001</v>
      </c>
      <c r="D689" s="52">
        <v>35079</v>
      </c>
      <c r="E689">
        <v>2.0238999999999998</v>
      </c>
      <c r="G689" s="52">
        <v>35080</v>
      </c>
      <c r="H689">
        <v>4.8597000000000001</v>
      </c>
      <c r="I689" s="52">
        <v>35079</v>
      </c>
      <c r="J689">
        <v>2.0238999999999998</v>
      </c>
      <c r="K689" s="474" t="str">
        <f t="shared" si="10"/>
        <v>false</v>
      </c>
    </row>
    <row r="690" spans="2:11">
      <c r="B690" s="52">
        <v>35081</v>
      </c>
      <c r="C690">
        <v>4.87</v>
      </c>
      <c r="D690" s="52">
        <v>35080</v>
      </c>
      <c r="E690">
        <v>2.0062000000000002</v>
      </c>
      <c r="G690" s="52">
        <v>35081</v>
      </c>
      <c r="H690">
        <v>4.87</v>
      </c>
      <c r="I690" s="52">
        <v>35080</v>
      </c>
      <c r="J690">
        <v>2.0062000000000002</v>
      </c>
      <c r="K690" s="474" t="str">
        <f t="shared" si="10"/>
        <v>false</v>
      </c>
    </row>
    <row r="691" spans="2:11">
      <c r="B691" s="52">
        <v>35082</v>
      </c>
      <c r="C691">
        <v>4.8760000000000003</v>
      </c>
      <c r="D691" s="52">
        <v>35081</v>
      </c>
      <c r="E691">
        <v>2.0245000000000002</v>
      </c>
      <c r="G691" s="52">
        <v>35082</v>
      </c>
      <c r="H691">
        <v>4.8760000000000003</v>
      </c>
      <c r="I691" s="52">
        <v>35081</v>
      </c>
      <c r="J691">
        <v>2.0245000000000002</v>
      </c>
      <c r="K691" s="474" t="str">
        <f t="shared" si="10"/>
        <v>false</v>
      </c>
    </row>
    <row r="692" spans="2:11">
      <c r="B692" s="52">
        <v>35083</v>
      </c>
      <c r="C692">
        <v>4.8626000000000005</v>
      </c>
      <c r="D692" s="52">
        <v>35082</v>
      </c>
      <c r="E692">
        <v>2.0103</v>
      </c>
      <c r="G692" s="52">
        <v>35083</v>
      </c>
      <c r="H692">
        <v>4.8626000000000005</v>
      </c>
      <c r="I692" s="52">
        <v>35082</v>
      </c>
      <c r="J692">
        <v>2.0103</v>
      </c>
      <c r="K692" s="474" t="str">
        <f t="shared" si="10"/>
        <v>false</v>
      </c>
    </row>
    <row r="693" spans="2:11">
      <c r="B693" s="52">
        <v>35086</v>
      </c>
      <c r="C693">
        <v>4.8760000000000003</v>
      </c>
      <c r="D693" s="52">
        <v>35083</v>
      </c>
      <c r="E693">
        <v>1.9868999999999999</v>
      </c>
      <c r="G693" s="52">
        <v>35086</v>
      </c>
      <c r="H693">
        <v>4.8760000000000003</v>
      </c>
      <c r="I693" s="52">
        <v>35083</v>
      </c>
      <c r="J693">
        <v>1.9868999999999999</v>
      </c>
      <c r="K693" s="474" t="str">
        <f t="shared" si="10"/>
        <v>false</v>
      </c>
    </row>
    <row r="694" spans="2:11">
      <c r="B694" s="52">
        <v>35087</v>
      </c>
      <c r="C694">
        <v>4.8819999999999997</v>
      </c>
      <c r="D694" s="52">
        <v>35086</v>
      </c>
      <c r="E694">
        <v>1.9737</v>
      </c>
      <c r="G694" s="52">
        <v>35087</v>
      </c>
      <c r="H694">
        <v>4.8819999999999997</v>
      </c>
      <c r="I694" s="52">
        <v>35086</v>
      </c>
      <c r="J694">
        <v>1.9737</v>
      </c>
      <c r="K694" s="474" t="str">
        <f t="shared" si="10"/>
        <v>false</v>
      </c>
    </row>
    <row r="695" spans="2:11">
      <c r="B695" s="52">
        <v>35088</v>
      </c>
      <c r="C695">
        <v>4.8552</v>
      </c>
      <c r="D695" s="52">
        <v>35087</v>
      </c>
      <c r="E695">
        <v>1.984</v>
      </c>
      <c r="G695" s="52">
        <v>35088</v>
      </c>
      <c r="H695">
        <v>4.8552</v>
      </c>
      <c r="I695" s="52">
        <v>35087</v>
      </c>
      <c r="J695">
        <v>1.984</v>
      </c>
      <c r="K695" s="474" t="str">
        <f t="shared" si="10"/>
        <v>false</v>
      </c>
    </row>
    <row r="696" spans="2:11">
      <c r="B696" s="52">
        <v>35089</v>
      </c>
      <c r="C696">
        <v>4.8266</v>
      </c>
      <c r="D696" s="52">
        <v>35088</v>
      </c>
      <c r="E696">
        <v>1.9647999999999999</v>
      </c>
      <c r="G696" s="52">
        <v>35089</v>
      </c>
      <c r="H696">
        <v>4.8266</v>
      </c>
      <c r="I696" s="52">
        <v>35088</v>
      </c>
      <c r="J696">
        <v>1.9647999999999999</v>
      </c>
      <c r="K696" s="474" t="str">
        <f t="shared" si="10"/>
        <v>false</v>
      </c>
    </row>
    <row r="697" spans="2:11">
      <c r="B697" s="52">
        <v>35090</v>
      </c>
      <c r="C697">
        <v>4.8192000000000004</v>
      </c>
      <c r="D697" s="52">
        <v>35089</v>
      </c>
      <c r="E697">
        <v>1.9746000000000001</v>
      </c>
      <c r="G697" s="52">
        <v>35090</v>
      </c>
      <c r="H697">
        <v>4.8192000000000004</v>
      </c>
      <c r="I697" s="52">
        <v>35089</v>
      </c>
      <c r="J697">
        <v>1.9746000000000001</v>
      </c>
      <c r="K697" s="474" t="str">
        <f t="shared" si="10"/>
        <v>false</v>
      </c>
    </row>
    <row r="698" spans="2:11">
      <c r="B698" s="52">
        <v>35093</v>
      </c>
      <c r="C698">
        <v>4.8663999999999996</v>
      </c>
      <c r="D698" s="52">
        <v>35090</v>
      </c>
      <c r="E698">
        <v>1.9537</v>
      </c>
      <c r="G698" s="52">
        <v>35093</v>
      </c>
      <c r="H698">
        <v>4.8663999999999996</v>
      </c>
      <c r="I698" s="52">
        <v>35090</v>
      </c>
      <c r="J698">
        <v>1.9537</v>
      </c>
      <c r="K698" s="474" t="str">
        <f t="shared" si="10"/>
        <v>false</v>
      </c>
    </row>
    <row r="699" spans="2:11">
      <c r="B699" s="52">
        <v>35094</v>
      </c>
      <c r="C699">
        <v>4.8768000000000002</v>
      </c>
      <c r="D699" s="52">
        <v>35093</v>
      </c>
      <c r="E699">
        <v>1.9415</v>
      </c>
      <c r="G699" s="52">
        <v>35094</v>
      </c>
      <c r="H699">
        <v>4.8768000000000002</v>
      </c>
      <c r="I699" s="52">
        <v>35093</v>
      </c>
      <c r="J699">
        <v>1.9415</v>
      </c>
      <c r="K699" s="474" t="str">
        <f t="shared" si="10"/>
        <v>false</v>
      </c>
    </row>
    <row r="700" spans="2:11">
      <c r="B700" s="52">
        <v>35095</v>
      </c>
      <c r="C700">
        <v>4.7605000000000004</v>
      </c>
      <c r="D700" s="52">
        <v>35094</v>
      </c>
      <c r="E700">
        <v>1.9092</v>
      </c>
      <c r="G700" s="52">
        <v>35095</v>
      </c>
      <c r="H700">
        <v>4.7605000000000004</v>
      </c>
      <c r="I700" s="52">
        <v>35094</v>
      </c>
      <c r="J700">
        <v>1.9092</v>
      </c>
      <c r="K700" s="474" t="str">
        <f t="shared" si="10"/>
        <v>false</v>
      </c>
    </row>
    <row r="701" spans="2:11">
      <c r="B701" s="52">
        <v>35096</v>
      </c>
      <c r="C701">
        <v>4.8513999999999999</v>
      </c>
      <c r="D701" s="52">
        <v>35095</v>
      </c>
      <c r="E701">
        <v>1.9088000000000001</v>
      </c>
      <c r="G701" s="52">
        <v>35096</v>
      </c>
      <c r="H701">
        <v>4.8513999999999999</v>
      </c>
      <c r="I701" s="52">
        <v>35095</v>
      </c>
      <c r="J701">
        <v>1.9088000000000001</v>
      </c>
      <c r="K701" s="474" t="str">
        <f t="shared" si="10"/>
        <v>false</v>
      </c>
    </row>
    <row r="702" spans="2:11">
      <c r="B702" s="52">
        <v>35097</v>
      </c>
      <c r="C702">
        <v>4.8809000000000005</v>
      </c>
      <c r="D702" s="52">
        <v>35096</v>
      </c>
      <c r="E702">
        <v>1.9088000000000001</v>
      </c>
      <c r="G702" s="52">
        <v>35097</v>
      </c>
      <c r="H702">
        <v>4.8809000000000005</v>
      </c>
      <c r="I702" s="52">
        <v>35096</v>
      </c>
      <c r="J702">
        <v>1.9088000000000001</v>
      </c>
      <c r="K702" s="474" t="str">
        <f t="shared" si="10"/>
        <v>false</v>
      </c>
    </row>
    <row r="703" spans="2:11">
      <c r="B703" s="52">
        <v>35100</v>
      </c>
      <c r="C703">
        <v>4.8527000000000005</v>
      </c>
      <c r="D703" s="52">
        <v>35097</v>
      </c>
      <c r="E703">
        <v>1.9199000000000002</v>
      </c>
      <c r="G703" s="52">
        <v>35100</v>
      </c>
      <c r="H703">
        <v>4.8527000000000005</v>
      </c>
      <c r="I703" s="52">
        <v>35097</v>
      </c>
      <c r="J703">
        <v>1.9199000000000002</v>
      </c>
      <c r="K703" s="474" t="str">
        <f t="shared" si="10"/>
        <v>false</v>
      </c>
    </row>
    <row r="704" spans="2:11">
      <c r="B704" s="52">
        <v>35101</v>
      </c>
      <c r="C704">
        <v>4.6845999999999997</v>
      </c>
      <c r="D704" s="52">
        <v>35100</v>
      </c>
      <c r="E704">
        <v>1.9079000000000002</v>
      </c>
      <c r="G704" s="52">
        <v>35101</v>
      </c>
      <c r="H704">
        <v>4.6845999999999997</v>
      </c>
      <c r="I704" s="52">
        <v>35100</v>
      </c>
      <c r="J704">
        <v>1.9079000000000002</v>
      </c>
      <c r="K704" s="474" t="str">
        <f t="shared" si="10"/>
        <v>false</v>
      </c>
    </row>
    <row r="705" spans="2:11">
      <c r="B705" s="52">
        <v>35102</v>
      </c>
      <c r="C705">
        <v>4.6592000000000002</v>
      </c>
      <c r="D705" s="52">
        <v>35101</v>
      </c>
      <c r="E705">
        <v>1.8557000000000001</v>
      </c>
      <c r="G705" s="52">
        <v>35102</v>
      </c>
      <c r="H705">
        <v>4.6592000000000002</v>
      </c>
      <c r="I705" s="52">
        <v>35101</v>
      </c>
      <c r="J705">
        <v>1.8557000000000001</v>
      </c>
      <c r="K705" s="474" t="str">
        <f t="shared" si="10"/>
        <v>false</v>
      </c>
    </row>
    <row r="706" spans="2:11">
      <c r="B706" s="52">
        <v>35103</v>
      </c>
      <c r="C706">
        <v>4.8090000000000002</v>
      </c>
      <c r="D706" s="52">
        <v>35102</v>
      </c>
      <c r="E706">
        <v>1.8616000000000001</v>
      </c>
      <c r="G706" s="52">
        <v>35103</v>
      </c>
      <c r="H706">
        <v>4.8090000000000002</v>
      </c>
      <c r="I706" s="52">
        <v>35102</v>
      </c>
      <c r="J706">
        <v>1.8616000000000001</v>
      </c>
      <c r="K706" s="474" t="str">
        <f t="shared" si="10"/>
        <v>false</v>
      </c>
    </row>
    <row r="707" spans="2:11">
      <c r="B707" s="52">
        <v>35104</v>
      </c>
      <c r="C707">
        <v>4.6661999999999999</v>
      </c>
      <c r="D707" s="52">
        <v>35103</v>
      </c>
      <c r="E707">
        <v>1.8559999999999999</v>
      </c>
      <c r="G707" s="52">
        <v>35104</v>
      </c>
      <c r="H707">
        <v>4.6661999999999999</v>
      </c>
      <c r="I707" s="52">
        <v>35103</v>
      </c>
      <c r="J707">
        <v>1.8559999999999999</v>
      </c>
      <c r="K707" s="474" t="str">
        <f t="shared" si="10"/>
        <v>false</v>
      </c>
    </row>
    <row r="708" spans="2:11">
      <c r="B708" s="52">
        <v>35107</v>
      </c>
      <c r="C708">
        <v>4.6840000000000002</v>
      </c>
      <c r="D708" s="52">
        <v>35104</v>
      </c>
      <c r="E708">
        <v>1.8342000000000001</v>
      </c>
      <c r="G708" s="52">
        <v>35107</v>
      </c>
      <c r="H708">
        <v>4.6840000000000002</v>
      </c>
      <c r="I708" s="52">
        <v>35104</v>
      </c>
      <c r="J708">
        <v>1.8342000000000001</v>
      </c>
      <c r="K708" s="474" t="str">
        <f t="shared" si="10"/>
        <v>false</v>
      </c>
    </row>
    <row r="709" spans="2:11">
      <c r="B709" s="52">
        <v>35108</v>
      </c>
      <c r="C709">
        <v>4.6231999999999998</v>
      </c>
      <c r="D709" s="52">
        <v>35107</v>
      </c>
      <c r="E709">
        <v>1.7972999999999999</v>
      </c>
      <c r="G709" s="52">
        <v>35108</v>
      </c>
      <c r="H709">
        <v>4.6231999999999998</v>
      </c>
      <c r="I709" s="52">
        <v>35107</v>
      </c>
      <c r="J709">
        <v>1.7972999999999999</v>
      </c>
      <c r="K709" s="474" t="str">
        <f t="shared" si="10"/>
        <v>false</v>
      </c>
    </row>
    <row r="710" spans="2:11">
      <c r="B710" s="52">
        <v>35109</v>
      </c>
      <c r="C710">
        <v>4.8431999999999995</v>
      </c>
      <c r="D710" s="52">
        <v>35108</v>
      </c>
      <c r="E710">
        <v>1.8555000000000001</v>
      </c>
      <c r="G710" s="52">
        <v>35109</v>
      </c>
      <c r="H710">
        <v>4.8431999999999995</v>
      </c>
      <c r="I710" s="52">
        <v>35108</v>
      </c>
      <c r="J710">
        <v>1.8555000000000001</v>
      </c>
      <c r="K710" s="474" t="str">
        <f t="shared" ref="K710:K773" si="11">IF(G710=I710,"true","false")</f>
        <v>false</v>
      </c>
    </row>
    <row r="711" spans="2:11">
      <c r="B711" s="52">
        <v>35110</v>
      </c>
      <c r="C711">
        <v>4.7821999999999996</v>
      </c>
      <c r="D711" s="52">
        <v>35109</v>
      </c>
      <c r="E711">
        <v>1.8540000000000001</v>
      </c>
      <c r="G711" s="52">
        <v>35110</v>
      </c>
      <c r="H711">
        <v>4.7821999999999996</v>
      </c>
      <c r="I711" s="52">
        <v>35109</v>
      </c>
      <c r="J711">
        <v>1.8540000000000001</v>
      </c>
      <c r="K711" s="474" t="str">
        <f t="shared" si="11"/>
        <v>false</v>
      </c>
    </row>
    <row r="712" spans="2:11">
      <c r="B712" s="52">
        <v>35111</v>
      </c>
      <c r="C712">
        <v>4.8719000000000001</v>
      </c>
      <c r="D712" s="52">
        <v>35110</v>
      </c>
      <c r="E712">
        <v>1.8809</v>
      </c>
      <c r="G712" s="52">
        <v>35111</v>
      </c>
      <c r="H712">
        <v>4.8719000000000001</v>
      </c>
      <c r="I712" s="52">
        <v>35110</v>
      </c>
      <c r="J712">
        <v>1.8809</v>
      </c>
      <c r="K712" s="474" t="str">
        <f t="shared" si="11"/>
        <v>false</v>
      </c>
    </row>
    <row r="713" spans="2:11">
      <c r="B713" s="52">
        <v>35115</v>
      </c>
      <c r="C713">
        <v>4.9580000000000002</v>
      </c>
      <c r="D713" s="52">
        <v>35111</v>
      </c>
      <c r="E713">
        <v>1.8973</v>
      </c>
      <c r="G713" s="52">
        <v>35115</v>
      </c>
      <c r="H713">
        <v>4.9580000000000002</v>
      </c>
      <c r="I713" s="52">
        <v>35111</v>
      </c>
      <c r="J713">
        <v>1.8973</v>
      </c>
      <c r="K713" s="474" t="str">
        <f t="shared" si="11"/>
        <v>false</v>
      </c>
    </row>
    <row r="714" spans="2:11">
      <c r="B714" s="52">
        <v>35116</v>
      </c>
      <c r="C714">
        <v>4.9472000000000005</v>
      </c>
      <c r="D714" s="52">
        <v>35115</v>
      </c>
      <c r="E714">
        <v>1.8667</v>
      </c>
      <c r="G714" s="52">
        <v>35116</v>
      </c>
      <c r="H714">
        <v>4.9472000000000005</v>
      </c>
      <c r="I714" s="52">
        <v>35115</v>
      </c>
      <c r="J714">
        <v>1.8667</v>
      </c>
      <c r="K714" s="474" t="str">
        <f t="shared" si="11"/>
        <v>false</v>
      </c>
    </row>
    <row r="715" spans="2:11">
      <c r="B715" s="52">
        <v>35117</v>
      </c>
      <c r="C715">
        <v>4.8941999999999997</v>
      </c>
      <c r="D715" s="52">
        <v>35116</v>
      </c>
      <c r="E715">
        <v>1.8971</v>
      </c>
      <c r="G715" s="52">
        <v>35117</v>
      </c>
      <c r="H715">
        <v>4.8941999999999997</v>
      </c>
      <c r="I715" s="52">
        <v>35116</v>
      </c>
      <c r="J715">
        <v>1.8971</v>
      </c>
      <c r="K715" s="474" t="str">
        <f t="shared" si="11"/>
        <v>false</v>
      </c>
    </row>
    <row r="716" spans="2:11">
      <c r="B716" s="52">
        <v>35118</v>
      </c>
      <c r="C716">
        <v>4.9549000000000003</v>
      </c>
      <c r="D716" s="52">
        <v>35117</v>
      </c>
      <c r="E716">
        <v>1.8624000000000001</v>
      </c>
      <c r="G716" s="52">
        <v>35118</v>
      </c>
      <c r="H716">
        <v>4.9549000000000003</v>
      </c>
      <c r="I716" s="52">
        <v>35117</v>
      </c>
      <c r="J716">
        <v>1.8624000000000001</v>
      </c>
      <c r="K716" s="474" t="str">
        <f t="shared" si="11"/>
        <v>false</v>
      </c>
    </row>
    <row r="717" spans="2:11">
      <c r="B717" s="52">
        <v>35121</v>
      </c>
      <c r="C717">
        <v>4.8308999999999997</v>
      </c>
      <c r="D717" s="52">
        <v>35118</v>
      </c>
      <c r="E717">
        <v>1.8197999999999999</v>
      </c>
      <c r="G717" s="52">
        <v>35121</v>
      </c>
      <c r="H717">
        <v>4.8308999999999997</v>
      </c>
      <c r="I717" s="52">
        <v>35118</v>
      </c>
      <c r="J717">
        <v>1.8197999999999999</v>
      </c>
      <c r="K717" s="474" t="str">
        <f t="shared" si="11"/>
        <v>false</v>
      </c>
    </row>
    <row r="718" spans="2:11">
      <c r="B718" s="52">
        <v>35122</v>
      </c>
      <c r="C718">
        <v>4.8242000000000003</v>
      </c>
      <c r="D718" s="52">
        <v>35121</v>
      </c>
      <c r="E718">
        <v>1.8411999999999999</v>
      </c>
      <c r="G718" s="52">
        <v>35122</v>
      </c>
      <c r="H718">
        <v>4.8242000000000003</v>
      </c>
      <c r="I718" s="52">
        <v>35121</v>
      </c>
      <c r="J718">
        <v>1.8411999999999999</v>
      </c>
      <c r="K718" s="474" t="str">
        <f t="shared" si="11"/>
        <v>false</v>
      </c>
    </row>
    <row r="719" spans="2:11">
      <c r="B719" s="52">
        <v>35123</v>
      </c>
      <c r="C719">
        <v>5.0641999999999996</v>
      </c>
      <c r="D719" s="52">
        <v>35122</v>
      </c>
      <c r="E719">
        <v>1.8494999999999999</v>
      </c>
      <c r="G719" s="52">
        <v>35123</v>
      </c>
      <c r="H719">
        <v>5.0641999999999996</v>
      </c>
      <c r="I719" s="52">
        <v>35122</v>
      </c>
      <c r="J719">
        <v>1.8494999999999999</v>
      </c>
      <c r="K719" s="474" t="str">
        <f t="shared" si="11"/>
        <v>false</v>
      </c>
    </row>
    <row r="720" spans="2:11">
      <c r="B720" s="52">
        <v>35124</v>
      </c>
      <c r="C720">
        <v>5.1075999999999997</v>
      </c>
      <c r="D720" s="52">
        <v>35123</v>
      </c>
      <c r="E720">
        <v>1.9</v>
      </c>
      <c r="G720" s="52">
        <v>35124</v>
      </c>
      <c r="H720">
        <v>5.1075999999999997</v>
      </c>
      <c r="I720" s="52">
        <v>35123</v>
      </c>
      <c r="J720">
        <v>1.9</v>
      </c>
      <c r="K720" s="474" t="str">
        <f t="shared" si="11"/>
        <v>false</v>
      </c>
    </row>
    <row r="721" spans="2:11">
      <c r="B721" s="52">
        <v>35125</v>
      </c>
      <c r="C721">
        <v>4.9180000000000001</v>
      </c>
      <c r="D721" s="52">
        <v>35124</v>
      </c>
      <c r="E721">
        <v>1.9071</v>
      </c>
      <c r="G721" s="52">
        <v>35125</v>
      </c>
      <c r="H721">
        <v>4.9180000000000001</v>
      </c>
      <c r="I721" s="52">
        <v>35124</v>
      </c>
      <c r="J721">
        <v>1.9071</v>
      </c>
      <c r="K721" s="474" t="str">
        <f t="shared" si="11"/>
        <v>false</v>
      </c>
    </row>
    <row r="722" spans="2:11">
      <c r="B722" s="52">
        <v>35128</v>
      </c>
      <c r="C722">
        <v>4.7569999999999997</v>
      </c>
      <c r="D722" s="52">
        <v>35125</v>
      </c>
      <c r="E722">
        <v>1.8835</v>
      </c>
      <c r="G722" s="52">
        <v>35128</v>
      </c>
      <c r="H722">
        <v>4.7569999999999997</v>
      </c>
      <c r="I722" s="52">
        <v>35125</v>
      </c>
      <c r="J722">
        <v>1.8835</v>
      </c>
      <c r="K722" s="474" t="str">
        <f t="shared" si="11"/>
        <v>false</v>
      </c>
    </row>
    <row r="723" spans="2:11">
      <c r="B723" s="52">
        <v>35129</v>
      </c>
      <c r="C723">
        <v>4.8413000000000004</v>
      </c>
      <c r="D723" s="52">
        <v>35128</v>
      </c>
      <c r="E723">
        <v>1.8555999999999999</v>
      </c>
      <c r="G723" s="52">
        <v>35129</v>
      </c>
      <c r="H723">
        <v>4.8413000000000004</v>
      </c>
      <c r="I723" s="52">
        <v>35128</v>
      </c>
      <c r="J723">
        <v>1.8555999999999999</v>
      </c>
      <c r="K723" s="474" t="str">
        <f t="shared" si="11"/>
        <v>false</v>
      </c>
    </row>
    <row r="724" spans="2:11">
      <c r="B724" s="52">
        <v>35130</v>
      </c>
      <c r="C724">
        <v>5.0271999999999997</v>
      </c>
      <c r="D724" s="52">
        <v>35129</v>
      </c>
      <c r="E724">
        <v>1.8416999999999999</v>
      </c>
      <c r="G724" s="52">
        <v>35130</v>
      </c>
      <c r="H724">
        <v>5.0271999999999997</v>
      </c>
      <c r="I724" s="52">
        <v>35129</v>
      </c>
      <c r="J724">
        <v>1.8416999999999999</v>
      </c>
      <c r="K724" s="474" t="str">
        <f t="shared" si="11"/>
        <v>false</v>
      </c>
    </row>
    <row r="725" spans="2:11">
      <c r="B725" s="52">
        <v>35131</v>
      </c>
      <c r="C725">
        <v>5.0098000000000003</v>
      </c>
      <c r="D725" s="52">
        <v>35130</v>
      </c>
      <c r="E725">
        <v>1.8618000000000001</v>
      </c>
      <c r="G725" s="52">
        <v>35131</v>
      </c>
      <c r="H725">
        <v>5.0098000000000003</v>
      </c>
      <c r="I725" s="52">
        <v>35130</v>
      </c>
      <c r="J725">
        <v>1.8618000000000001</v>
      </c>
      <c r="K725" s="474" t="str">
        <f t="shared" si="11"/>
        <v>false</v>
      </c>
    </row>
    <row r="726" spans="2:11">
      <c r="B726" s="52">
        <v>35132</v>
      </c>
      <c r="C726">
        <v>5.1458000000000004</v>
      </c>
      <c r="D726" s="52">
        <v>35131</v>
      </c>
      <c r="E726">
        <v>1.8578000000000001</v>
      </c>
      <c r="G726" s="52">
        <v>35132</v>
      </c>
      <c r="H726">
        <v>5.1458000000000004</v>
      </c>
      <c r="I726" s="52">
        <v>35131</v>
      </c>
      <c r="J726">
        <v>1.8578000000000001</v>
      </c>
      <c r="K726" s="474" t="str">
        <f t="shared" si="11"/>
        <v>false</v>
      </c>
    </row>
    <row r="727" spans="2:11">
      <c r="B727" s="52">
        <v>35135</v>
      </c>
      <c r="C727">
        <v>5.0273000000000003</v>
      </c>
      <c r="D727" s="52">
        <v>35132</v>
      </c>
      <c r="E727">
        <v>1.9159999999999999</v>
      </c>
      <c r="G727" s="52">
        <v>35135</v>
      </c>
      <c r="H727">
        <v>5.0273000000000003</v>
      </c>
      <c r="I727" s="52">
        <v>35132</v>
      </c>
      <c r="J727">
        <v>1.9159999999999999</v>
      </c>
      <c r="K727" s="474" t="str">
        <f t="shared" si="11"/>
        <v>false</v>
      </c>
    </row>
    <row r="728" spans="2:11">
      <c r="B728" s="52">
        <v>35136</v>
      </c>
      <c r="C728">
        <v>5.0932000000000004</v>
      </c>
      <c r="D728" s="52">
        <v>35135</v>
      </c>
      <c r="E728">
        <v>1.8435000000000001</v>
      </c>
      <c r="G728" s="52">
        <v>35136</v>
      </c>
      <c r="H728">
        <v>5.0932000000000004</v>
      </c>
      <c r="I728" s="52">
        <v>35135</v>
      </c>
      <c r="J728">
        <v>1.8435000000000001</v>
      </c>
      <c r="K728" s="474" t="str">
        <f t="shared" si="11"/>
        <v>false</v>
      </c>
    </row>
    <row r="729" spans="2:11">
      <c r="B729" s="52">
        <v>35137</v>
      </c>
      <c r="C729">
        <v>5.2474999999999996</v>
      </c>
      <c r="D729" s="52">
        <v>35136</v>
      </c>
      <c r="E729">
        <v>1.8426</v>
      </c>
      <c r="G729" s="52">
        <v>35137</v>
      </c>
      <c r="H729">
        <v>5.2474999999999996</v>
      </c>
      <c r="I729" s="52">
        <v>35136</v>
      </c>
      <c r="J729">
        <v>1.8426</v>
      </c>
      <c r="K729" s="474" t="str">
        <f t="shared" si="11"/>
        <v>false</v>
      </c>
    </row>
    <row r="730" spans="2:11">
      <c r="B730" s="52">
        <v>35138</v>
      </c>
      <c r="C730">
        <v>5.2267999999999999</v>
      </c>
      <c r="D730" s="52">
        <v>35137</v>
      </c>
      <c r="E730">
        <v>1.8883999999999999</v>
      </c>
      <c r="G730" s="52">
        <v>35138</v>
      </c>
      <c r="H730">
        <v>5.2267999999999999</v>
      </c>
      <c r="I730" s="52">
        <v>35137</v>
      </c>
      <c r="J730">
        <v>1.8883999999999999</v>
      </c>
      <c r="K730" s="474" t="str">
        <f t="shared" si="11"/>
        <v>false</v>
      </c>
    </row>
    <row r="731" spans="2:11">
      <c r="B731" s="52">
        <v>35139</v>
      </c>
      <c r="C731">
        <v>5.2508999999999997</v>
      </c>
      <c r="D731" s="52">
        <v>35138</v>
      </c>
      <c r="E731">
        <v>1.8159000000000001</v>
      </c>
      <c r="G731" s="52">
        <v>35139</v>
      </c>
      <c r="H731">
        <v>5.2508999999999997</v>
      </c>
      <c r="I731" s="52">
        <v>35138</v>
      </c>
      <c r="J731">
        <v>1.8159000000000001</v>
      </c>
      <c r="K731" s="474" t="str">
        <f t="shared" si="11"/>
        <v>false</v>
      </c>
    </row>
    <row r="732" spans="2:11">
      <c r="B732" s="52">
        <v>35142</v>
      </c>
      <c r="C732">
        <v>5.1592000000000002</v>
      </c>
      <c r="D732" s="52">
        <v>35139</v>
      </c>
      <c r="E732">
        <v>1.8164</v>
      </c>
      <c r="G732" s="52">
        <v>35142</v>
      </c>
      <c r="H732">
        <v>5.1592000000000002</v>
      </c>
      <c r="I732" s="52">
        <v>35139</v>
      </c>
      <c r="J732">
        <v>1.8164</v>
      </c>
      <c r="K732" s="474" t="str">
        <f t="shared" si="11"/>
        <v>false</v>
      </c>
    </row>
    <row r="733" spans="2:11">
      <c r="B733" s="52">
        <v>35143</v>
      </c>
      <c r="C733">
        <v>5.2011000000000003</v>
      </c>
      <c r="D733" s="52">
        <v>35142</v>
      </c>
      <c r="E733">
        <v>1.786</v>
      </c>
      <c r="G733" s="52">
        <v>35143</v>
      </c>
      <c r="H733">
        <v>5.2011000000000003</v>
      </c>
      <c r="I733" s="52">
        <v>35142</v>
      </c>
      <c r="J733">
        <v>1.786</v>
      </c>
      <c r="K733" s="474" t="str">
        <f t="shared" si="11"/>
        <v>false</v>
      </c>
    </row>
    <row r="734" spans="2:11">
      <c r="B734" s="52">
        <v>35144</v>
      </c>
      <c r="C734">
        <v>5.1980000000000004</v>
      </c>
      <c r="D734" s="52">
        <v>35143</v>
      </c>
      <c r="E734">
        <v>1.7904</v>
      </c>
      <c r="G734" s="52">
        <v>35144</v>
      </c>
      <c r="H734">
        <v>5.1980000000000004</v>
      </c>
      <c r="I734" s="52">
        <v>35143</v>
      </c>
      <c r="J734">
        <v>1.7904</v>
      </c>
      <c r="K734" s="474" t="str">
        <f t="shared" si="11"/>
        <v>false</v>
      </c>
    </row>
    <row r="735" spans="2:11">
      <c r="B735" s="52">
        <v>35145</v>
      </c>
      <c r="C735">
        <v>5.1993999999999998</v>
      </c>
      <c r="D735" s="52">
        <v>35144</v>
      </c>
      <c r="E735">
        <v>1.7949000000000002</v>
      </c>
      <c r="G735" s="52">
        <v>35145</v>
      </c>
      <c r="H735">
        <v>5.1993999999999998</v>
      </c>
      <c r="I735" s="52">
        <v>35144</v>
      </c>
      <c r="J735">
        <v>1.7949000000000002</v>
      </c>
      <c r="K735" s="474" t="str">
        <f t="shared" si="11"/>
        <v>false</v>
      </c>
    </row>
    <row r="736" spans="2:11">
      <c r="B736" s="52">
        <v>35146</v>
      </c>
      <c r="C736">
        <v>5.1878000000000002</v>
      </c>
      <c r="D736" s="52">
        <v>35145</v>
      </c>
      <c r="E736">
        <v>1.8754</v>
      </c>
      <c r="G736" s="52">
        <v>35146</v>
      </c>
      <c r="H736">
        <v>5.1878000000000002</v>
      </c>
      <c r="I736" s="52">
        <v>35145</v>
      </c>
      <c r="J736">
        <v>1.8754</v>
      </c>
      <c r="K736" s="474" t="str">
        <f t="shared" si="11"/>
        <v>false</v>
      </c>
    </row>
    <row r="737" spans="2:11">
      <c r="B737" s="52">
        <v>35149</v>
      </c>
      <c r="C737">
        <v>5.1642000000000001</v>
      </c>
      <c r="D737" s="52">
        <v>35146</v>
      </c>
      <c r="E737">
        <v>1.8721999999999999</v>
      </c>
      <c r="G737" s="52">
        <v>35149</v>
      </c>
      <c r="H737">
        <v>5.1642000000000001</v>
      </c>
      <c r="I737" s="52">
        <v>35146</v>
      </c>
      <c r="J737">
        <v>1.8721999999999999</v>
      </c>
      <c r="K737" s="474" t="str">
        <f t="shared" si="11"/>
        <v>false</v>
      </c>
    </row>
    <row r="738" spans="2:11">
      <c r="B738" s="52">
        <v>35150</v>
      </c>
      <c r="C738">
        <v>5.1608000000000001</v>
      </c>
      <c r="D738" s="52">
        <v>35149</v>
      </c>
      <c r="E738">
        <v>1.8698000000000001</v>
      </c>
      <c r="G738" s="52">
        <v>35150</v>
      </c>
      <c r="H738">
        <v>5.1608000000000001</v>
      </c>
      <c r="I738" s="52">
        <v>35149</v>
      </c>
      <c r="J738">
        <v>1.8698000000000001</v>
      </c>
      <c r="K738" s="474" t="str">
        <f t="shared" si="11"/>
        <v>false</v>
      </c>
    </row>
    <row r="739" spans="2:11">
      <c r="B739" s="52">
        <v>35151</v>
      </c>
      <c r="C739">
        <v>5.1341999999999999</v>
      </c>
      <c r="D739" s="52">
        <v>35150</v>
      </c>
      <c r="E739">
        <v>1.861</v>
      </c>
      <c r="G739" s="52">
        <v>35151</v>
      </c>
      <c r="H739">
        <v>5.1341999999999999</v>
      </c>
      <c r="I739" s="52">
        <v>35150</v>
      </c>
      <c r="J739">
        <v>1.861</v>
      </c>
      <c r="K739" s="474" t="str">
        <f t="shared" si="11"/>
        <v>false</v>
      </c>
    </row>
    <row r="740" spans="2:11">
      <c r="B740" s="52">
        <v>35152</v>
      </c>
      <c r="C740">
        <v>5.1692</v>
      </c>
      <c r="D740" s="52">
        <v>35151</v>
      </c>
      <c r="E740">
        <v>1.8754</v>
      </c>
      <c r="G740" s="52">
        <v>35152</v>
      </c>
      <c r="H740">
        <v>5.1692</v>
      </c>
      <c r="I740" s="52">
        <v>35151</v>
      </c>
      <c r="J740">
        <v>1.8754</v>
      </c>
      <c r="K740" s="474" t="str">
        <f t="shared" si="11"/>
        <v>false</v>
      </c>
    </row>
    <row r="741" spans="2:11">
      <c r="B741" s="52">
        <v>35156</v>
      </c>
      <c r="C741">
        <v>5.1302000000000003</v>
      </c>
      <c r="D741" s="52">
        <v>35152</v>
      </c>
      <c r="E741">
        <v>1.8740999999999999</v>
      </c>
      <c r="G741" s="52">
        <v>35156</v>
      </c>
      <c r="H741">
        <v>5.1302000000000003</v>
      </c>
      <c r="I741" s="52">
        <v>35152</v>
      </c>
      <c r="J741">
        <v>1.8740999999999999</v>
      </c>
      <c r="K741" s="474" t="str">
        <f t="shared" si="11"/>
        <v>false</v>
      </c>
    </row>
    <row r="742" spans="2:11">
      <c r="B742" s="52">
        <v>35157</v>
      </c>
      <c r="C742">
        <v>5.2045000000000003</v>
      </c>
      <c r="D742" s="52">
        <v>35153</v>
      </c>
      <c r="E742">
        <v>1.8888</v>
      </c>
      <c r="G742" s="52">
        <v>35157</v>
      </c>
      <c r="H742">
        <v>5.2045000000000003</v>
      </c>
      <c r="I742" s="52">
        <v>35153</v>
      </c>
      <c r="J742">
        <v>1.8888</v>
      </c>
      <c r="K742" s="474" t="str">
        <f t="shared" si="11"/>
        <v>false</v>
      </c>
    </row>
    <row r="743" spans="2:11">
      <c r="B743" s="52">
        <v>35158</v>
      </c>
      <c r="C743">
        <v>5.2045000000000003</v>
      </c>
      <c r="D743" s="52">
        <v>35156</v>
      </c>
      <c r="E743">
        <v>1.8717999999999999</v>
      </c>
      <c r="G743" s="52">
        <v>35158</v>
      </c>
      <c r="H743">
        <v>5.2045000000000003</v>
      </c>
      <c r="I743" s="52">
        <v>35156</v>
      </c>
      <c r="J743">
        <v>1.8717999999999999</v>
      </c>
      <c r="K743" s="474" t="str">
        <f t="shared" si="11"/>
        <v>false</v>
      </c>
    </row>
    <row r="744" spans="2:11">
      <c r="B744" s="52">
        <v>35159</v>
      </c>
      <c r="C744">
        <v>5.2182000000000004</v>
      </c>
      <c r="D744" s="52">
        <v>35157</v>
      </c>
      <c r="E744">
        <v>1.8672</v>
      </c>
      <c r="G744" s="52">
        <v>35159</v>
      </c>
      <c r="H744">
        <v>5.2182000000000004</v>
      </c>
      <c r="I744" s="52">
        <v>35157</v>
      </c>
      <c r="J744">
        <v>1.8672</v>
      </c>
      <c r="K744" s="474" t="str">
        <f t="shared" si="11"/>
        <v>false</v>
      </c>
    </row>
    <row r="745" spans="2:11">
      <c r="B745" s="52">
        <v>35163</v>
      </c>
      <c r="C745">
        <v>5.3495999999999997</v>
      </c>
      <c r="D745" s="52">
        <v>35158</v>
      </c>
      <c r="E745">
        <v>1.8547</v>
      </c>
      <c r="G745" s="52">
        <v>35163</v>
      </c>
      <c r="H745">
        <v>5.3495999999999997</v>
      </c>
      <c r="I745" s="52">
        <v>35158</v>
      </c>
      <c r="J745">
        <v>1.8547</v>
      </c>
      <c r="K745" s="474" t="str">
        <f t="shared" si="11"/>
        <v>false</v>
      </c>
    </row>
    <row r="746" spans="2:11">
      <c r="B746" s="52">
        <v>35164</v>
      </c>
      <c r="C746">
        <v>5.3017000000000003</v>
      </c>
      <c r="D746" s="52">
        <v>35159</v>
      </c>
      <c r="E746">
        <v>1.8389</v>
      </c>
      <c r="G746" s="52">
        <v>35164</v>
      </c>
      <c r="H746">
        <v>5.3017000000000003</v>
      </c>
      <c r="I746" s="52">
        <v>35159</v>
      </c>
      <c r="J746">
        <v>1.8389</v>
      </c>
      <c r="K746" s="474" t="str">
        <f t="shared" si="11"/>
        <v>false</v>
      </c>
    </row>
    <row r="747" spans="2:11">
      <c r="B747" s="52">
        <v>35165</v>
      </c>
      <c r="C747">
        <v>5.3785999999999996</v>
      </c>
      <c r="D747" s="52">
        <v>35163</v>
      </c>
      <c r="E747">
        <v>1.8843999999999999</v>
      </c>
      <c r="G747" s="52">
        <v>35165</v>
      </c>
      <c r="H747">
        <v>5.3785999999999996</v>
      </c>
      <c r="I747" s="52">
        <v>35163</v>
      </c>
      <c r="J747">
        <v>1.8843999999999999</v>
      </c>
      <c r="K747" s="474" t="str">
        <f t="shared" si="11"/>
        <v>false</v>
      </c>
    </row>
    <row r="748" spans="2:11">
      <c r="B748" s="52">
        <v>35166</v>
      </c>
      <c r="C748">
        <v>5.3914</v>
      </c>
      <c r="D748" s="52">
        <v>35164</v>
      </c>
      <c r="E748">
        <v>1.8959000000000001</v>
      </c>
      <c r="G748" s="52">
        <v>35166</v>
      </c>
      <c r="H748">
        <v>5.3914</v>
      </c>
      <c r="I748" s="52">
        <v>35164</v>
      </c>
      <c r="J748">
        <v>1.8959000000000001</v>
      </c>
      <c r="K748" s="474" t="str">
        <f t="shared" si="11"/>
        <v>false</v>
      </c>
    </row>
    <row r="749" spans="2:11">
      <c r="B749" s="52">
        <v>35167</v>
      </c>
      <c r="C749">
        <v>5.3605</v>
      </c>
      <c r="D749" s="52">
        <v>35165</v>
      </c>
      <c r="E749">
        <v>1.925</v>
      </c>
      <c r="G749" s="52">
        <v>35167</v>
      </c>
      <c r="H749">
        <v>5.3605</v>
      </c>
      <c r="I749" s="52">
        <v>35165</v>
      </c>
      <c r="J749">
        <v>1.925</v>
      </c>
      <c r="K749" s="474" t="str">
        <f t="shared" si="11"/>
        <v>false</v>
      </c>
    </row>
    <row r="750" spans="2:11">
      <c r="B750" s="52">
        <v>35170</v>
      </c>
      <c r="C750">
        <v>5.3337000000000003</v>
      </c>
      <c r="D750" s="52">
        <v>35166</v>
      </c>
      <c r="E750">
        <v>1.9245999999999999</v>
      </c>
      <c r="G750" s="52">
        <v>35170</v>
      </c>
      <c r="H750">
        <v>5.3337000000000003</v>
      </c>
      <c r="I750" s="52">
        <v>35166</v>
      </c>
      <c r="J750">
        <v>1.9245999999999999</v>
      </c>
      <c r="K750" s="474" t="str">
        <f t="shared" si="11"/>
        <v>false</v>
      </c>
    </row>
    <row r="751" spans="2:11">
      <c r="B751" s="52">
        <v>35171</v>
      </c>
      <c r="C751">
        <v>5.3407</v>
      </c>
      <c r="D751" s="52">
        <v>35167</v>
      </c>
      <c r="E751">
        <v>1.9088000000000001</v>
      </c>
      <c r="G751" s="52">
        <v>35171</v>
      </c>
      <c r="H751">
        <v>5.3407</v>
      </c>
      <c r="I751" s="52">
        <v>35167</v>
      </c>
      <c r="J751">
        <v>1.9088000000000001</v>
      </c>
      <c r="K751" s="474" t="str">
        <f t="shared" si="11"/>
        <v>false</v>
      </c>
    </row>
    <row r="752" spans="2:11">
      <c r="B752" s="52">
        <v>35172</v>
      </c>
      <c r="C752">
        <v>5.3425000000000002</v>
      </c>
      <c r="D752" s="52">
        <v>35170</v>
      </c>
      <c r="E752">
        <v>1.8881999999999999</v>
      </c>
      <c r="G752" s="52">
        <v>35172</v>
      </c>
      <c r="H752">
        <v>5.3425000000000002</v>
      </c>
      <c r="I752" s="52">
        <v>35170</v>
      </c>
      <c r="J752">
        <v>1.8881999999999999</v>
      </c>
      <c r="K752" s="474" t="str">
        <f t="shared" si="11"/>
        <v>false</v>
      </c>
    </row>
    <row r="753" spans="2:11">
      <c r="B753" s="52">
        <v>35173</v>
      </c>
      <c r="C753">
        <v>5.3513999999999999</v>
      </c>
      <c r="D753" s="52">
        <v>35171</v>
      </c>
      <c r="E753">
        <v>1.8791</v>
      </c>
      <c r="G753" s="52">
        <v>35173</v>
      </c>
      <c r="H753">
        <v>5.3513999999999999</v>
      </c>
      <c r="I753" s="52">
        <v>35171</v>
      </c>
      <c r="J753">
        <v>1.8791</v>
      </c>
      <c r="K753" s="474" t="str">
        <f t="shared" si="11"/>
        <v>false</v>
      </c>
    </row>
    <row r="754" spans="2:11">
      <c r="B754" s="52">
        <v>35174</v>
      </c>
      <c r="C754">
        <v>5.3658999999999999</v>
      </c>
      <c r="D754" s="52">
        <v>35172</v>
      </c>
      <c r="E754">
        <v>1.9039000000000001</v>
      </c>
      <c r="G754" s="52">
        <v>35174</v>
      </c>
      <c r="H754">
        <v>5.3658999999999999</v>
      </c>
      <c r="I754" s="52">
        <v>35172</v>
      </c>
      <c r="J754">
        <v>1.9039000000000001</v>
      </c>
      <c r="K754" s="474" t="str">
        <f t="shared" si="11"/>
        <v>false</v>
      </c>
    </row>
    <row r="755" spans="2:11">
      <c r="B755" s="52">
        <v>35177</v>
      </c>
      <c r="C755">
        <v>5.3532000000000002</v>
      </c>
      <c r="D755" s="52">
        <v>35173</v>
      </c>
      <c r="E755">
        <v>1.9055</v>
      </c>
      <c r="G755" s="52">
        <v>35177</v>
      </c>
      <c r="H755">
        <v>5.3532000000000002</v>
      </c>
      <c r="I755" s="52">
        <v>35173</v>
      </c>
      <c r="J755">
        <v>1.9055</v>
      </c>
      <c r="K755" s="474" t="str">
        <f t="shared" si="11"/>
        <v>false</v>
      </c>
    </row>
    <row r="756" spans="2:11">
      <c r="B756" s="52">
        <v>35178</v>
      </c>
      <c r="C756">
        <v>5.3247999999999998</v>
      </c>
      <c r="D756" s="52">
        <v>35174</v>
      </c>
      <c r="E756">
        <v>1.9111</v>
      </c>
      <c r="G756" s="52">
        <v>35178</v>
      </c>
      <c r="H756">
        <v>5.3247999999999998</v>
      </c>
      <c r="I756" s="52">
        <v>35174</v>
      </c>
      <c r="J756">
        <v>1.9111</v>
      </c>
      <c r="K756" s="474" t="str">
        <f t="shared" si="11"/>
        <v>false</v>
      </c>
    </row>
    <row r="757" spans="2:11">
      <c r="B757" s="52">
        <v>35179</v>
      </c>
      <c r="C757">
        <v>5.2671000000000001</v>
      </c>
      <c r="D757" s="52">
        <v>35177</v>
      </c>
      <c r="E757">
        <v>1.9011</v>
      </c>
      <c r="G757" s="52">
        <v>35179</v>
      </c>
      <c r="H757">
        <v>5.2671000000000001</v>
      </c>
      <c r="I757" s="52">
        <v>35177</v>
      </c>
      <c r="J757">
        <v>1.9011</v>
      </c>
      <c r="K757" s="474" t="str">
        <f t="shared" si="11"/>
        <v>false</v>
      </c>
    </row>
    <row r="758" spans="2:11">
      <c r="B758" s="52">
        <v>35180</v>
      </c>
      <c r="C758">
        <v>5.1687000000000003</v>
      </c>
      <c r="D758" s="52">
        <v>35178</v>
      </c>
      <c r="E758">
        <v>1.893</v>
      </c>
      <c r="G758" s="52">
        <v>35180</v>
      </c>
      <c r="H758">
        <v>5.1687000000000003</v>
      </c>
      <c r="I758" s="52">
        <v>35178</v>
      </c>
      <c r="J758">
        <v>1.893</v>
      </c>
      <c r="K758" s="474" t="str">
        <f t="shared" si="11"/>
        <v>false</v>
      </c>
    </row>
    <row r="759" spans="2:11">
      <c r="B759" s="52">
        <v>35181</v>
      </c>
      <c r="C759">
        <v>5.2338000000000005</v>
      </c>
      <c r="D759" s="52">
        <v>35179</v>
      </c>
      <c r="E759">
        <v>1.9048</v>
      </c>
      <c r="G759" s="52">
        <v>35181</v>
      </c>
      <c r="H759">
        <v>5.2338000000000005</v>
      </c>
      <c r="I759" s="52">
        <v>35179</v>
      </c>
      <c r="J759">
        <v>1.9048</v>
      </c>
      <c r="K759" s="474" t="str">
        <f t="shared" si="11"/>
        <v>false</v>
      </c>
    </row>
    <row r="760" spans="2:11">
      <c r="B760" s="52">
        <v>35184</v>
      </c>
      <c r="C760">
        <v>5.2145999999999999</v>
      </c>
      <c r="D760" s="52">
        <v>35180</v>
      </c>
      <c r="E760">
        <v>1.9</v>
      </c>
      <c r="G760" s="52">
        <v>35184</v>
      </c>
      <c r="H760">
        <v>5.2145999999999999</v>
      </c>
      <c r="I760" s="52">
        <v>35180</v>
      </c>
      <c r="J760">
        <v>1.9</v>
      </c>
      <c r="K760" s="474" t="str">
        <f t="shared" si="11"/>
        <v>false</v>
      </c>
    </row>
    <row r="761" spans="2:11">
      <c r="B761" s="52">
        <v>35185</v>
      </c>
      <c r="C761">
        <v>5.2163000000000004</v>
      </c>
      <c r="D761" s="52">
        <v>35181</v>
      </c>
      <c r="E761">
        <v>1.8996</v>
      </c>
      <c r="G761" s="52">
        <v>35185</v>
      </c>
      <c r="H761">
        <v>5.2163000000000004</v>
      </c>
      <c r="I761" s="52">
        <v>35181</v>
      </c>
      <c r="J761">
        <v>1.8996</v>
      </c>
      <c r="K761" s="474" t="str">
        <f t="shared" si="11"/>
        <v>false</v>
      </c>
    </row>
    <row r="762" spans="2:11">
      <c r="B762" s="52">
        <v>35186</v>
      </c>
      <c r="C762">
        <v>5.2198000000000002</v>
      </c>
      <c r="D762" s="52">
        <v>35184</v>
      </c>
      <c r="E762">
        <v>1.8982000000000001</v>
      </c>
      <c r="G762" s="52">
        <v>35186</v>
      </c>
      <c r="H762">
        <v>5.2198000000000002</v>
      </c>
      <c r="I762" s="52">
        <v>35184</v>
      </c>
      <c r="J762">
        <v>1.8982000000000001</v>
      </c>
      <c r="K762" s="474" t="str">
        <f t="shared" si="11"/>
        <v>false</v>
      </c>
    </row>
    <row r="763" spans="2:11">
      <c r="B763" s="52">
        <v>35187</v>
      </c>
      <c r="C763">
        <v>5.3655999999999997</v>
      </c>
      <c r="D763" s="52">
        <v>35185</v>
      </c>
      <c r="E763">
        <v>1.8997000000000002</v>
      </c>
      <c r="G763" s="52">
        <v>35187</v>
      </c>
      <c r="H763">
        <v>5.3655999999999997</v>
      </c>
      <c r="I763" s="52">
        <v>35185</v>
      </c>
      <c r="J763">
        <v>1.8997000000000002</v>
      </c>
      <c r="K763" s="474" t="str">
        <f t="shared" si="11"/>
        <v>false</v>
      </c>
    </row>
    <row r="764" spans="2:11">
      <c r="B764" s="52">
        <v>35188</v>
      </c>
      <c r="C764">
        <v>5.4204999999999997</v>
      </c>
      <c r="D764" s="52">
        <v>35186</v>
      </c>
      <c r="E764">
        <v>1.9</v>
      </c>
      <c r="G764" s="52">
        <v>35188</v>
      </c>
      <c r="H764">
        <v>5.4204999999999997</v>
      </c>
      <c r="I764" s="52">
        <v>35186</v>
      </c>
      <c r="J764">
        <v>1.9</v>
      </c>
      <c r="K764" s="474" t="str">
        <f t="shared" si="11"/>
        <v>false</v>
      </c>
    </row>
    <row r="765" spans="2:11">
      <c r="B765" s="52">
        <v>35191</v>
      </c>
      <c r="C765">
        <v>5.2439999999999998</v>
      </c>
      <c r="D765" s="52">
        <v>35187</v>
      </c>
      <c r="E765">
        <v>1.9258999999999999</v>
      </c>
      <c r="G765" s="52">
        <v>35191</v>
      </c>
      <c r="H765">
        <v>5.2439999999999998</v>
      </c>
      <c r="I765" s="52">
        <v>35187</v>
      </c>
      <c r="J765">
        <v>1.9258999999999999</v>
      </c>
      <c r="K765" s="474" t="str">
        <f t="shared" si="11"/>
        <v>false</v>
      </c>
    </row>
    <row r="766" spans="2:11">
      <c r="B766" s="52">
        <v>35192</v>
      </c>
      <c r="C766">
        <v>5.2546999999999997</v>
      </c>
      <c r="D766" s="52">
        <v>35188</v>
      </c>
      <c r="E766">
        <v>1.9330000000000001</v>
      </c>
      <c r="G766" s="52">
        <v>35192</v>
      </c>
      <c r="H766">
        <v>5.2546999999999997</v>
      </c>
      <c r="I766" s="52">
        <v>35188</v>
      </c>
      <c r="J766">
        <v>1.9330000000000001</v>
      </c>
      <c r="K766" s="474" t="str">
        <f t="shared" si="11"/>
        <v>false</v>
      </c>
    </row>
    <row r="767" spans="2:11">
      <c r="B767" s="52">
        <v>35193</v>
      </c>
      <c r="C767">
        <v>5.2514000000000003</v>
      </c>
      <c r="D767" s="52">
        <v>35191</v>
      </c>
      <c r="E767">
        <v>1.9049</v>
      </c>
      <c r="G767" s="52">
        <v>35193</v>
      </c>
      <c r="H767">
        <v>5.2514000000000003</v>
      </c>
      <c r="I767" s="52">
        <v>35191</v>
      </c>
      <c r="J767">
        <v>1.9049</v>
      </c>
      <c r="K767" s="474" t="str">
        <f t="shared" si="11"/>
        <v>false</v>
      </c>
    </row>
    <row r="768" spans="2:11">
      <c r="B768" s="52">
        <v>35194</v>
      </c>
      <c r="C768">
        <v>5.2374000000000001</v>
      </c>
      <c r="D768" s="52">
        <v>35192</v>
      </c>
      <c r="E768">
        <v>1.9201000000000001</v>
      </c>
      <c r="G768" s="52">
        <v>35194</v>
      </c>
      <c r="H768">
        <v>5.2374000000000001</v>
      </c>
      <c r="I768" s="52">
        <v>35192</v>
      </c>
      <c r="J768">
        <v>1.9201000000000001</v>
      </c>
      <c r="K768" s="474" t="str">
        <f t="shared" si="11"/>
        <v>false</v>
      </c>
    </row>
    <row r="769" spans="2:11">
      <c r="B769" s="52">
        <v>35195</v>
      </c>
      <c r="C769">
        <v>5.0914000000000001</v>
      </c>
      <c r="D769" s="52">
        <v>35193</v>
      </c>
      <c r="E769">
        <v>1.8980999999999999</v>
      </c>
      <c r="G769" s="52">
        <v>35195</v>
      </c>
      <c r="H769">
        <v>5.0914000000000001</v>
      </c>
      <c r="I769" s="52">
        <v>35193</v>
      </c>
      <c r="J769">
        <v>1.8980999999999999</v>
      </c>
      <c r="K769" s="474" t="str">
        <f t="shared" si="11"/>
        <v>false</v>
      </c>
    </row>
    <row r="770" spans="2:11">
      <c r="B770" s="52">
        <v>35198</v>
      </c>
      <c r="C770">
        <v>5.0574000000000003</v>
      </c>
      <c r="D770" s="52">
        <v>35195</v>
      </c>
      <c r="E770">
        <v>1.853</v>
      </c>
      <c r="G770" s="52">
        <v>35198</v>
      </c>
      <c r="H770">
        <v>5.0574000000000003</v>
      </c>
      <c r="I770" s="52">
        <v>35195</v>
      </c>
      <c r="J770">
        <v>1.853</v>
      </c>
      <c r="K770" s="474" t="str">
        <f t="shared" si="11"/>
        <v>false</v>
      </c>
    </row>
    <row r="771" spans="2:11">
      <c r="B771" s="52">
        <v>35199</v>
      </c>
      <c r="C771">
        <v>5.1492000000000004</v>
      </c>
      <c r="D771" s="52">
        <v>35198</v>
      </c>
      <c r="E771">
        <v>1.857</v>
      </c>
      <c r="G771" s="52">
        <v>35199</v>
      </c>
      <c r="H771">
        <v>5.1492000000000004</v>
      </c>
      <c r="I771" s="52">
        <v>35198</v>
      </c>
      <c r="J771">
        <v>1.857</v>
      </c>
      <c r="K771" s="474" t="str">
        <f t="shared" si="11"/>
        <v>false</v>
      </c>
    </row>
    <row r="772" spans="2:11">
      <c r="B772" s="52">
        <v>35200</v>
      </c>
      <c r="C772">
        <v>5.2068000000000003</v>
      </c>
      <c r="D772" s="52">
        <v>35199</v>
      </c>
      <c r="E772">
        <v>1.8784000000000001</v>
      </c>
      <c r="G772" s="52">
        <v>35200</v>
      </c>
      <c r="H772">
        <v>5.2068000000000003</v>
      </c>
      <c r="I772" s="52">
        <v>35199</v>
      </c>
      <c r="J772">
        <v>1.8784000000000001</v>
      </c>
      <c r="K772" s="474" t="str">
        <f t="shared" si="11"/>
        <v>false</v>
      </c>
    </row>
    <row r="773" spans="2:11">
      <c r="B773" s="52">
        <v>35201</v>
      </c>
      <c r="C773">
        <v>5.2493999999999996</v>
      </c>
      <c r="D773" s="52">
        <v>35200</v>
      </c>
      <c r="E773">
        <v>1.8371</v>
      </c>
      <c r="G773" s="52">
        <v>35201</v>
      </c>
      <c r="H773">
        <v>5.2493999999999996</v>
      </c>
      <c r="I773" s="52">
        <v>35200</v>
      </c>
      <c r="J773">
        <v>1.8371</v>
      </c>
      <c r="K773" s="474" t="str">
        <f t="shared" si="11"/>
        <v>false</v>
      </c>
    </row>
    <row r="774" spans="2:11">
      <c r="B774" s="52">
        <v>35202</v>
      </c>
      <c r="C774">
        <v>5.2511000000000001</v>
      </c>
      <c r="D774" s="52">
        <v>35201</v>
      </c>
      <c r="E774">
        <v>1.8439000000000001</v>
      </c>
      <c r="G774" s="52">
        <v>35202</v>
      </c>
      <c r="H774">
        <v>5.2511000000000001</v>
      </c>
      <c r="I774" s="52">
        <v>35201</v>
      </c>
      <c r="J774">
        <v>1.8439000000000001</v>
      </c>
      <c r="K774" s="474" t="str">
        <f t="shared" ref="K774:K837" si="12">IF(G774=I774,"true","false")</f>
        <v>false</v>
      </c>
    </row>
    <row r="775" spans="2:11">
      <c r="B775" s="52">
        <v>35205</v>
      </c>
      <c r="C775">
        <v>5.1992000000000003</v>
      </c>
      <c r="D775" s="52">
        <v>35202</v>
      </c>
      <c r="E775">
        <v>1.8351999999999999</v>
      </c>
      <c r="G775" s="52">
        <v>35205</v>
      </c>
      <c r="H775">
        <v>5.1992000000000003</v>
      </c>
      <c r="I775" s="52">
        <v>35202</v>
      </c>
      <c r="J775">
        <v>1.8351999999999999</v>
      </c>
      <c r="K775" s="474" t="str">
        <f t="shared" si="12"/>
        <v>false</v>
      </c>
    </row>
    <row r="776" spans="2:11">
      <c r="B776" s="52">
        <v>35206</v>
      </c>
      <c r="C776">
        <v>5.1940999999999997</v>
      </c>
      <c r="D776" s="52">
        <v>35205</v>
      </c>
      <c r="E776">
        <v>1.8155999999999999</v>
      </c>
      <c r="G776" s="52">
        <v>35206</v>
      </c>
      <c r="H776">
        <v>5.1940999999999997</v>
      </c>
      <c r="I776" s="52">
        <v>35205</v>
      </c>
      <c r="J776">
        <v>1.8155999999999999</v>
      </c>
      <c r="K776" s="474" t="str">
        <f t="shared" si="12"/>
        <v>false</v>
      </c>
    </row>
    <row r="777" spans="2:11">
      <c r="B777" s="52">
        <v>35207</v>
      </c>
      <c r="C777">
        <v>5.1820000000000004</v>
      </c>
      <c r="D777" s="52">
        <v>35206</v>
      </c>
      <c r="E777">
        <v>1.8195999999999999</v>
      </c>
      <c r="G777" s="52">
        <v>35207</v>
      </c>
      <c r="H777">
        <v>5.1820000000000004</v>
      </c>
      <c r="I777" s="52">
        <v>35206</v>
      </c>
      <c r="J777">
        <v>1.8195999999999999</v>
      </c>
      <c r="K777" s="474" t="str">
        <f t="shared" si="12"/>
        <v>false</v>
      </c>
    </row>
    <row r="778" spans="2:11">
      <c r="B778" s="52">
        <v>35208</v>
      </c>
      <c r="C778">
        <v>5.2241999999999997</v>
      </c>
      <c r="D778" s="52">
        <v>35207</v>
      </c>
      <c r="E778">
        <v>1.8540000000000001</v>
      </c>
      <c r="G778" s="52">
        <v>35208</v>
      </c>
      <c r="H778">
        <v>5.2241999999999997</v>
      </c>
      <c r="I778" s="52">
        <v>35207</v>
      </c>
      <c r="J778">
        <v>1.8540000000000001</v>
      </c>
      <c r="K778" s="474" t="str">
        <f t="shared" si="12"/>
        <v>false</v>
      </c>
    </row>
    <row r="779" spans="2:11">
      <c r="B779" s="52">
        <v>35209</v>
      </c>
      <c r="C779">
        <v>5.1938000000000004</v>
      </c>
      <c r="D779" s="52">
        <v>35208</v>
      </c>
      <c r="E779">
        <v>1.8591</v>
      </c>
      <c r="G779" s="52">
        <v>35209</v>
      </c>
      <c r="H779">
        <v>5.1938000000000004</v>
      </c>
      <c r="I779" s="52">
        <v>35208</v>
      </c>
      <c r="J779">
        <v>1.8591</v>
      </c>
      <c r="K779" s="474" t="str">
        <f t="shared" si="12"/>
        <v>false</v>
      </c>
    </row>
    <row r="780" spans="2:11">
      <c r="B780" s="52">
        <v>35213</v>
      </c>
      <c r="C780">
        <v>5.0560999999999998</v>
      </c>
      <c r="D780" s="52">
        <v>35209</v>
      </c>
      <c r="E780">
        <v>1.8589</v>
      </c>
      <c r="G780" s="52">
        <v>35213</v>
      </c>
      <c r="H780">
        <v>5.0560999999999998</v>
      </c>
      <c r="I780" s="52">
        <v>35209</v>
      </c>
      <c r="J780">
        <v>1.8589</v>
      </c>
      <c r="K780" s="474" t="str">
        <f t="shared" si="12"/>
        <v>false</v>
      </c>
    </row>
    <row r="781" spans="2:11">
      <c r="B781" s="52">
        <v>35214</v>
      </c>
      <c r="C781">
        <v>5.2842000000000002</v>
      </c>
      <c r="D781" s="52">
        <v>35213</v>
      </c>
      <c r="E781">
        <v>1.8414000000000001</v>
      </c>
      <c r="G781" s="52">
        <v>35214</v>
      </c>
      <c r="H781">
        <v>5.2842000000000002</v>
      </c>
      <c r="I781" s="52">
        <v>35213</v>
      </c>
      <c r="J781">
        <v>1.8414000000000001</v>
      </c>
      <c r="K781" s="474" t="str">
        <f t="shared" si="12"/>
        <v>false</v>
      </c>
    </row>
    <row r="782" spans="2:11">
      <c r="B782" s="52">
        <v>35215</v>
      </c>
      <c r="C782">
        <v>5.2755000000000001</v>
      </c>
      <c r="D782" s="52">
        <v>35214</v>
      </c>
      <c r="E782">
        <v>1.853</v>
      </c>
      <c r="G782" s="52">
        <v>35215</v>
      </c>
      <c r="H782">
        <v>5.2755000000000001</v>
      </c>
      <c r="I782" s="52">
        <v>35214</v>
      </c>
      <c r="J782">
        <v>1.853</v>
      </c>
      <c r="K782" s="474" t="str">
        <f t="shared" si="12"/>
        <v>false</v>
      </c>
    </row>
    <row r="783" spans="2:11">
      <c r="B783" s="52">
        <v>35216</v>
      </c>
      <c r="C783">
        <v>5.3230000000000004</v>
      </c>
      <c r="D783" s="52">
        <v>35215</v>
      </c>
      <c r="E783">
        <v>1.8786</v>
      </c>
      <c r="G783" s="52">
        <v>35216</v>
      </c>
      <c r="H783">
        <v>5.3230000000000004</v>
      </c>
      <c r="I783" s="52">
        <v>35215</v>
      </c>
      <c r="J783">
        <v>1.8786</v>
      </c>
      <c r="K783" s="474" t="str">
        <f t="shared" si="12"/>
        <v>false</v>
      </c>
    </row>
    <row r="784" spans="2:11">
      <c r="B784" s="52">
        <v>35219</v>
      </c>
      <c r="C784">
        <v>5.1028000000000002</v>
      </c>
      <c r="D784" s="52">
        <v>35216</v>
      </c>
      <c r="E784">
        <v>1.8986000000000001</v>
      </c>
      <c r="G784" s="52">
        <v>35219</v>
      </c>
      <c r="H784">
        <v>5.1028000000000002</v>
      </c>
      <c r="I784" s="52">
        <v>35216</v>
      </c>
      <c r="J784">
        <v>1.8986000000000001</v>
      </c>
      <c r="K784" s="474" t="str">
        <f t="shared" si="12"/>
        <v>false</v>
      </c>
    </row>
    <row r="785" spans="2:11">
      <c r="B785" s="52">
        <v>35220</v>
      </c>
      <c r="C785">
        <v>5.1398999999999999</v>
      </c>
      <c r="D785" s="52">
        <v>35219</v>
      </c>
      <c r="E785">
        <v>1.8915999999999999</v>
      </c>
      <c r="G785" s="52">
        <v>35220</v>
      </c>
      <c r="H785">
        <v>5.1398999999999999</v>
      </c>
      <c r="I785" s="52">
        <v>35219</v>
      </c>
      <c r="J785">
        <v>1.8915999999999999</v>
      </c>
      <c r="K785" s="474" t="str">
        <f t="shared" si="12"/>
        <v>false</v>
      </c>
    </row>
    <row r="786" spans="2:11">
      <c r="B786" s="52">
        <v>35221</v>
      </c>
      <c r="C786">
        <v>5.2629000000000001</v>
      </c>
      <c r="D786" s="52">
        <v>35220</v>
      </c>
      <c r="E786">
        <v>1.8778999999999999</v>
      </c>
      <c r="G786" s="52">
        <v>35221</v>
      </c>
      <c r="H786">
        <v>5.2629000000000001</v>
      </c>
      <c r="I786" s="52">
        <v>35220</v>
      </c>
      <c r="J786">
        <v>1.8778999999999999</v>
      </c>
      <c r="K786" s="474" t="str">
        <f t="shared" si="12"/>
        <v>false</v>
      </c>
    </row>
    <row r="787" spans="2:11">
      <c r="B787" s="52">
        <v>35222</v>
      </c>
      <c r="C787">
        <v>5.2786</v>
      </c>
      <c r="D787" s="52">
        <v>35221</v>
      </c>
      <c r="E787">
        <v>1.8673999999999999</v>
      </c>
      <c r="G787" s="52">
        <v>35222</v>
      </c>
      <c r="H787">
        <v>5.2786</v>
      </c>
      <c r="I787" s="52">
        <v>35221</v>
      </c>
      <c r="J787">
        <v>1.8673999999999999</v>
      </c>
      <c r="K787" s="474" t="str">
        <f t="shared" si="12"/>
        <v>false</v>
      </c>
    </row>
    <row r="788" spans="2:11">
      <c r="B788" s="52">
        <v>35223</v>
      </c>
      <c r="C788">
        <v>5.298</v>
      </c>
      <c r="D788" s="52">
        <v>35222</v>
      </c>
      <c r="E788">
        <v>1.8923000000000001</v>
      </c>
      <c r="G788" s="52">
        <v>35223</v>
      </c>
      <c r="H788">
        <v>5.298</v>
      </c>
      <c r="I788" s="52">
        <v>35222</v>
      </c>
      <c r="J788">
        <v>1.8923000000000001</v>
      </c>
      <c r="K788" s="474" t="str">
        <f t="shared" si="12"/>
        <v>false</v>
      </c>
    </row>
    <row r="789" spans="2:11">
      <c r="B789" s="52">
        <v>35226</v>
      </c>
      <c r="C789">
        <v>5.3227000000000002</v>
      </c>
      <c r="D789" s="52">
        <v>35223</v>
      </c>
      <c r="E789">
        <v>1.8835</v>
      </c>
      <c r="G789" s="52">
        <v>35226</v>
      </c>
      <c r="H789">
        <v>5.3227000000000002</v>
      </c>
      <c r="I789" s="52">
        <v>35223</v>
      </c>
      <c r="J789">
        <v>1.8835</v>
      </c>
      <c r="K789" s="474" t="str">
        <f t="shared" si="12"/>
        <v>false</v>
      </c>
    </row>
    <row r="790" spans="2:11">
      <c r="B790" s="52">
        <v>35227</v>
      </c>
      <c r="C790">
        <v>5.3334000000000001</v>
      </c>
      <c r="D790" s="52">
        <v>35226</v>
      </c>
      <c r="E790">
        <v>1.8834</v>
      </c>
      <c r="G790" s="52">
        <v>35227</v>
      </c>
      <c r="H790">
        <v>5.3334000000000001</v>
      </c>
      <c r="I790" s="52">
        <v>35226</v>
      </c>
      <c r="J790">
        <v>1.8834</v>
      </c>
      <c r="K790" s="474" t="str">
        <f t="shared" si="12"/>
        <v>false</v>
      </c>
    </row>
    <row r="791" spans="2:11">
      <c r="B791" s="52">
        <v>35228</v>
      </c>
      <c r="C791">
        <v>5.5071000000000003</v>
      </c>
      <c r="D791" s="52">
        <v>35227</v>
      </c>
      <c r="E791">
        <v>1.8898000000000001</v>
      </c>
      <c r="G791" s="52">
        <v>35228</v>
      </c>
      <c r="H791">
        <v>5.5071000000000003</v>
      </c>
      <c r="I791" s="52">
        <v>35227</v>
      </c>
      <c r="J791">
        <v>1.8898000000000001</v>
      </c>
      <c r="K791" s="474" t="str">
        <f t="shared" si="12"/>
        <v>false</v>
      </c>
    </row>
    <row r="792" spans="2:11">
      <c r="B792" s="52">
        <v>35229</v>
      </c>
      <c r="C792">
        <v>5.3769</v>
      </c>
      <c r="D792" s="52">
        <v>35228</v>
      </c>
      <c r="E792">
        <v>1.9300999999999999</v>
      </c>
      <c r="G792" s="52">
        <v>35229</v>
      </c>
      <c r="H792">
        <v>5.3769</v>
      </c>
      <c r="I792" s="52">
        <v>35228</v>
      </c>
      <c r="J792">
        <v>1.9300999999999999</v>
      </c>
      <c r="K792" s="474" t="str">
        <f t="shared" si="12"/>
        <v>false</v>
      </c>
    </row>
    <row r="793" spans="2:11">
      <c r="B793" s="52">
        <v>35230</v>
      </c>
      <c r="C793">
        <v>5.3495999999999997</v>
      </c>
      <c r="D793" s="52">
        <v>35229</v>
      </c>
      <c r="E793">
        <v>1.9020999999999999</v>
      </c>
      <c r="G793" s="52">
        <v>35230</v>
      </c>
      <c r="H793">
        <v>5.3495999999999997</v>
      </c>
      <c r="I793" s="52">
        <v>35229</v>
      </c>
      <c r="J793">
        <v>1.9020999999999999</v>
      </c>
      <c r="K793" s="474" t="str">
        <f t="shared" si="12"/>
        <v>false</v>
      </c>
    </row>
    <row r="794" spans="2:11">
      <c r="B794" s="52">
        <v>35233</v>
      </c>
      <c r="C794">
        <v>5.3513999999999999</v>
      </c>
      <c r="D794" s="52">
        <v>35230</v>
      </c>
      <c r="E794">
        <v>1.905</v>
      </c>
      <c r="G794" s="52">
        <v>35233</v>
      </c>
      <c r="H794">
        <v>5.3513999999999999</v>
      </c>
      <c r="I794" s="52">
        <v>35230</v>
      </c>
      <c r="J794">
        <v>1.905</v>
      </c>
      <c r="K794" s="474" t="str">
        <f t="shared" si="12"/>
        <v>false</v>
      </c>
    </row>
    <row r="795" spans="2:11">
      <c r="B795" s="52">
        <v>35234</v>
      </c>
      <c r="C795">
        <v>5.3605</v>
      </c>
      <c r="D795" s="52">
        <v>35233</v>
      </c>
      <c r="E795">
        <v>1.9092</v>
      </c>
      <c r="G795" s="52">
        <v>35234</v>
      </c>
      <c r="H795">
        <v>5.3605</v>
      </c>
      <c r="I795" s="52">
        <v>35233</v>
      </c>
      <c r="J795">
        <v>1.9092</v>
      </c>
      <c r="K795" s="474" t="str">
        <f t="shared" si="12"/>
        <v>false</v>
      </c>
    </row>
    <row r="796" spans="2:11">
      <c r="B796" s="52">
        <v>35235</v>
      </c>
      <c r="C796">
        <v>5.3568999999999996</v>
      </c>
      <c r="D796" s="52">
        <v>35234</v>
      </c>
      <c r="E796">
        <v>1.9176</v>
      </c>
      <c r="G796" s="52">
        <v>35235</v>
      </c>
      <c r="H796">
        <v>5.3568999999999996</v>
      </c>
      <c r="I796" s="52">
        <v>35234</v>
      </c>
      <c r="J796">
        <v>1.9176</v>
      </c>
      <c r="K796" s="474" t="str">
        <f t="shared" si="12"/>
        <v>false</v>
      </c>
    </row>
    <row r="797" spans="2:11">
      <c r="B797" s="52">
        <v>35236</v>
      </c>
      <c r="C797">
        <v>5.3068999999999997</v>
      </c>
      <c r="D797" s="52">
        <v>35235</v>
      </c>
      <c r="E797">
        <v>1.9062999999999999</v>
      </c>
      <c r="G797" s="52">
        <v>35236</v>
      </c>
      <c r="H797">
        <v>5.3068999999999997</v>
      </c>
      <c r="I797" s="52">
        <v>35235</v>
      </c>
      <c r="J797">
        <v>1.9062999999999999</v>
      </c>
      <c r="K797" s="474" t="str">
        <f t="shared" si="12"/>
        <v>false</v>
      </c>
    </row>
    <row r="798" spans="2:11">
      <c r="B798" s="52">
        <v>35237</v>
      </c>
      <c r="C798">
        <v>5.2716000000000003</v>
      </c>
      <c r="D798" s="52">
        <v>35236</v>
      </c>
      <c r="E798">
        <v>1.9736</v>
      </c>
      <c r="G798" s="52">
        <v>35237</v>
      </c>
      <c r="H798">
        <v>5.2716000000000003</v>
      </c>
      <c r="I798" s="52">
        <v>35236</v>
      </c>
      <c r="J798">
        <v>1.9736</v>
      </c>
      <c r="K798" s="474" t="str">
        <f t="shared" si="12"/>
        <v>false</v>
      </c>
    </row>
    <row r="799" spans="2:11">
      <c r="B799" s="52">
        <v>35240</v>
      </c>
      <c r="C799">
        <v>5.242</v>
      </c>
      <c r="D799" s="52">
        <v>35237</v>
      </c>
      <c r="E799">
        <v>1.9577</v>
      </c>
      <c r="G799" s="52">
        <v>35240</v>
      </c>
      <c r="H799">
        <v>5.242</v>
      </c>
      <c r="I799" s="52">
        <v>35237</v>
      </c>
      <c r="J799">
        <v>1.9577</v>
      </c>
      <c r="K799" s="474" t="str">
        <f t="shared" si="12"/>
        <v>false</v>
      </c>
    </row>
    <row r="800" spans="2:11">
      <c r="B800" s="52">
        <v>35241</v>
      </c>
      <c r="C800">
        <v>5.2263999999999999</v>
      </c>
      <c r="D800" s="52">
        <v>35240</v>
      </c>
      <c r="E800">
        <v>1.8883000000000001</v>
      </c>
      <c r="G800" s="52">
        <v>35241</v>
      </c>
      <c r="H800">
        <v>5.2263999999999999</v>
      </c>
      <c r="I800" s="52">
        <v>35240</v>
      </c>
      <c r="J800">
        <v>1.8883000000000001</v>
      </c>
      <c r="K800" s="474" t="str">
        <f t="shared" si="12"/>
        <v>false</v>
      </c>
    </row>
    <row r="801" spans="2:11">
      <c r="B801" s="52">
        <v>35242</v>
      </c>
      <c r="C801">
        <v>5.2092999999999998</v>
      </c>
      <c r="D801" s="52">
        <v>35241</v>
      </c>
      <c r="E801">
        <v>1.8877999999999999</v>
      </c>
      <c r="G801" s="52">
        <v>35242</v>
      </c>
      <c r="H801">
        <v>5.2092999999999998</v>
      </c>
      <c r="I801" s="52">
        <v>35241</v>
      </c>
      <c r="J801">
        <v>1.8877999999999999</v>
      </c>
      <c r="K801" s="474" t="str">
        <f t="shared" si="12"/>
        <v>false</v>
      </c>
    </row>
    <row r="802" spans="2:11">
      <c r="B802" s="52">
        <v>35243</v>
      </c>
      <c r="C802">
        <v>5.1402999999999999</v>
      </c>
      <c r="D802" s="52">
        <v>35242</v>
      </c>
      <c r="E802">
        <v>1.9961</v>
      </c>
      <c r="G802" s="52">
        <v>35243</v>
      </c>
      <c r="H802">
        <v>5.1402999999999999</v>
      </c>
      <c r="I802" s="52">
        <v>35242</v>
      </c>
      <c r="J802">
        <v>1.9961</v>
      </c>
      <c r="K802" s="474" t="str">
        <f t="shared" si="12"/>
        <v>false</v>
      </c>
    </row>
    <row r="803" spans="2:11">
      <c r="B803" s="52">
        <v>35244</v>
      </c>
      <c r="C803">
        <v>5.0376000000000003</v>
      </c>
      <c r="D803" s="52">
        <v>35243</v>
      </c>
      <c r="E803">
        <v>1.9979</v>
      </c>
      <c r="G803" s="52">
        <v>35244</v>
      </c>
      <c r="H803">
        <v>5.0376000000000003</v>
      </c>
      <c r="I803" s="52">
        <v>35243</v>
      </c>
      <c r="J803">
        <v>1.9979</v>
      </c>
      <c r="K803" s="474" t="str">
        <f t="shared" si="12"/>
        <v>false</v>
      </c>
    </row>
    <row r="804" spans="2:11">
      <c r="B804" s="52">
        <v>35247</v>
      </c>
      <c r="C804">
        <v>4.9638999999999998</v>
      </c>
      <c r="D804" s="52">
        <v>35244</v>
      </c>
      <c r="E804">
        <v>1.9094</v>
      </c>
      <c r="G804" s="52">
        <v>35247</v>
      </c>
      <c r="H804">
        <v>4.9638999999999998</v>
      </c>
      <c r="I804" s="52">
        <v>35244</v>
      </c>
      <c r="J804">
        <v>1.9094</v>
      </c>
      <c r="K804" s="474" t="str">
        <f t="shared" si="12"/>
        <v>false</v>
      </c>
    </row>
    <row r="805" spans="2:11">
      <c r="B805" s="52">
        <v>35248</v>
      </c>
      <c r="C805">
        <v>5.0279999999999996</v>
      </c>
      <c r="D805" s="52">
        <v>35247</v>
      </c>
      <c r="E805">
        <v>1.885</v>
      </c>
      <c r="G805" s="52">
        <v>35248</v>
      </c>
      <c r="H805">
        <v>5.0279999999999996</v>
      </c>
      <c r="I805" s="52">
        <v>35247</v>
      </c>
      <c r="J805">
        <v>1.885</v>
      </c>
      <c r="K805" s="474" t="str">
        <f t="shared" si="12"/>
        <v>false</v>
      </c>
    </row>
    <row r="806" spans="2:11">
      <c r="B806" s="52">
        <v>35249</v>
      </c>
      <c r="C806">
        <v>5.0472000000000001</v>
      </c>
      <c r="D806" s="52">
        <v>35248</v>
      </c>
      <c r="E806">
        <v>1.8947000000000001</v>
      </c>
      <c r="G806" s="52">
        <v>35249</v>
      </c>
      <c r="H806">
        <v>5.0472000000000001</v>
      </c>
      <c r="I806" s="52">
        <v>35248</v>
      </c>
      <c r="J806">
        <v>1.8947000000000001</v>
      </c>
      <c r="K806" s="474" t="str">
        <f t="shared" si="12"/>
        <v>false</v>
      </c>
    </row>
    <row r="807" spans="2:11">
      <c r="B807" s="52">
        <v>35251</v>
      </c>
      <c r="C807">
        <v>5.1687000000000003</v>
      </c>
      <c r="D807" s="52">
        <v>35249</v>
      </c>
      <c r="E807">
        <v>1.9005000000000001</v>
      </c>
      <c r="G807" s="52">
        <v>35251</v>
      </c>
      <c r="H807">
        <v>5.1687000000000003</v>
      </c>
      <c r="I807" s="52">
        <v>35249</v>
      </c>
      <c r="J807">
        <v>1.9005000000000001</v>
      </c>
      <c r="K807" s="474" t="str">
        <f t="shared" si="12"/>
        <v>false</v>
      </c>
    </row>
    <row r="808" spans="2:11">
      <c r="B808" s="52">
        <v>35254</v>
      </c>
      <c r="C808">
        <v>5.157</v>
      </c>
      <c r="D808" s="52">
        <v>35251</v>
      </c>
      <c r="E808">
        <v>1.9329000000000001</v>
      </c>
      <c r="G808" s="52">
        <v>35254</v>
      </c>
      <c r="H808">
        <v>5.157</v>
      </c>
      <c r="I808" s="52">
        <v>35251</v>
      </c>
      <c r="J808">
        <v>1.9329000000000001</v>
      </c>
      <c r="K808" s="474" t="str">
        <f t="shared" si="12"/>
        <v>false</v>
      </c>
    </row>
    <row r="809" spans="2:11">
      <c r="B809" s="52">
        <v>35255</v>
      </c>
      <c r="C809">
        <v>5.1285999999999996</v>
      </c>
      <c r="D809" s="52">
        <v>35254</v>
      </c>
      <c r="E809">
        <v>1.944</v>
      </c>
      <c r="G809" s="52">
        <v>35255</v>
      </c>
      <c r="H809">
        <v>5.1285999999999996</v>
      </c>
      <c r="I809" s="52">
        <v>35254</v>
      </c>
      <c r="J809">
        <v>1.944</v>
      </c>
      <c r="K809" s="474" t="str">
        <f t="shared" si="12"/>
        <v>false</v>
      </c>
    </row>
    <row r="810" spans="2:11">
      <c r="B810" s="52">
        <v>35256</v>
      </c>
      <c r="C810">
        <v>5.1269999999999998</v>
      </c>
      <c r="D810" s="52">
        <v>35255</v>
      </c>
      <c r="E810">
        <v>1.9332</v>
      </c>
      <c r="G810" s="52">
        <v>35256</v>
      </c>
      <c r="H810">
        <v>5.1269999999999998</v>
      </c>
      <c r="I810" s="52">
        <v>35255</v>
      </c>
      <c r="J810">
        <v>1.9332</v>
      </c>
      <c r="K810" s="474" t="str">
        <f t="shared" si="12"/>
        <v>false</v>
      </c>
    </row>
    <row r="811" spans="2:11">
      <c r="B811" s="52">
        <v>35257</v>
      </c>
      <c r="C811">
        <v>5.1603000000000003</v>
      </c>
      <c r="D811" s="52">
        <v>35256</v>
      </c>
      <c r="E811">
        <v>1.9289000000000001</v>
      </c>
      <c r="G811" s="52">
        <v>35257</v>
      </c>
      <c r="H811">
        <v>5.1603000000000003</v>
      </c>
      <c r="I811" s="52">
        <v>35256</v>
      </c>
      <c r="J811">
        <v>1.9289000000000001</v>
      </c>
      <c r="K811" s="474" t="str">
        <f t="shared" si="12"/>
        <v>false</v>
      </c>
    </row>
    <row r="812" spans="2:11">
      <c r="B812" s="52">
        <v>35258</v>
      </c>
      <c r="C812">
        <v>5.0940000000000003</v>
      </c>
      <c r="D812" s="52">
        <v>35257</v>
      </c>
      <c r="E812">
        <v>1.9579</v>
      </c>
      <c r="G812" s="52">
        <v>35258</v>
      </c>
      <c r="H812">
        <v>5.0940000000000003</v>
      </c>
      <c r="I812" s="52">
        <v>35257</v>
      </c>
      <c r="J812">
        <v>1.9579</v>
      </c>
      <c r="K812" s="474" t="str">
        <f t="shared" si="12"/>
        <v>false</v>
      </c>
    </row>
    <row r="813" spans="2:11">
      <c r="B813" s="52">
        <v>35261</v>
      </c>
      <c r="C813">
        <v>5.1486000000000001</v>
      </c>
      <c r="D813" s="52">
        <v>35258</v>
      </c>
      <c r="E813">
        <v>1.9615</v>
      </c>
      <c r="G813" s="52">
        <v>35261</v>
      </c>
      <c r="H813">
        <v>5.1486000000000001</v>
      </c>
      <c r="I813" s="52">
        <v>35258</v>
      </c>
      <c r="J813">
        <v>1.9615</v>
      </c>
      <c r="K813" s="474" t="str">
        <f t="shared" si="12"/>
        <v>false</v>
      </c>
    </row>
    <row r="814" spans="2:11">
      <c r="B814" s="52">
        <v>35262</v>
      </c>
      <c r="C814">
        <v>5.1973000000000003</v>
      </c>
      <c r="D814" s="52">
        <v>35261</v>
      </c>
      <c r="E814">
        <v>2.0205000000000002</v>
      </c>
      <c r="G814" s="52">
        <v>35262</v>
      </c>
      <c r="H814">
        <v>5.1973000000000003</v>
      </c>
      <c r="I814" s="52">
        <v>35261</v>
      </c>
      <c r="J814">
        <v>2.0205000000000002</v>
      </c>
      <c r="K814" s="474" t="str">
        <f t="shared" si="12"/>
        <v>false</v>
      </c>
    </row>
    <row r="815" spans="2:11">
      <c r="B815" s="52">
        <v>35263</v>
      </c>
      <c r="C815">
        <v>5.2076000000000002</v>
      </c>
      <c r="D815" s="52">
        <v>35262</v>
      </c>
      <c r="E815">
        <v>2.0169999999999999</v>
      </c>
      <c r="G815" s="52">
        <v>35263</v>
      </c>
      <c r="H815">
        <v>5.2076000000000002</v>
      </c>
      <c r="I815" s="52">
        <v>35262</v>
      </c>
      <c r="J815">
        <v>2.0169999999999999</v>
      </c>
      <c r="K815" s="474" t="str">
        <f t="shared" si="12"/>
        <v>false</v>
      </c>
    </row>
    <row r="816" spans="2:11">
      <c r="B816" s="52">
        <v>35264</v>
      </c>
      <c r="C816">
        <v>5.2023999999999999</v>
      </c>
      <c r="D816" s="52">
        <v>35263</v>
      </c>
      <c r="E816">
        <v>2.0206</v>
      </c>
      <c r="G816" s="52">
        <v>35264</v>
      </c>
      <c r="H816">
        <v>5.2023999999999999</v>
      </c>
      <c r="I816" s="52">
        <v>35263</v>
      </c>
      <c r="J816">
        <v>2.0206</v>
      </c>
      <c r="K816" s="474" t="str">
        <f t="shared" si="12"/>
        <v>false</v>
      </c>
    </row>
    <row r="817" spans="2:11">
      <c r="B817" s="52">
        <v>35265</v>
      </c>
      <c r="C817">
        <v>5.2488999999999999</v>
      </c>
      <c r="D817" s="52">
        <v>35264</v>
      </c>
      <c r="E817">
        <v>1.9895</v>
      </c>
      <c r="G817" s="52">
        <v>35265</v>
      </c>
      <c r="H817">
        <v>5.2488999999999999</v>
      </c>
      <c r="I817" s="52">
        <v>35264</v>
      </c>
      <c r="J817">
        <v>1.9895</v>
      </c>
      <c r="K817" s="474" t="str">
        <f t="shared" si="12"/>
        <v>false</v>
      </c>
    </row>
    <row r="818" spans="2:11">
      <c r="B818" s="52">
        <v>35268</v>
      </c>
      <c r="C818">
        <v>5.2945000000000002</v>
      </c>
      <c r="D818" s="52">
        <v>35265</v>
      </c>
      <c r="E818">
        <v>1.994</v>
      </c>
      <c r="G818" s="52">
        <v>35268</v>
      </c>
      <c r="H818">
        <v>5.2945000000000002</v>
      </c>
      <c r="I818" s="52">
        <v>35265</v>
      </c>
      <c r="J818">
        <v>1.994</v>
      </c>
      <c r="K818" s="474" t="str">
        <f t="shared" si="12"/>
        <v>false</v>
      </c>
    </row>
    <row r="819" spans="2:11">
      <c r="B819" s="52">
        <v>35269</v>
      </c>
      <c r="C819">
        <v>5.3158000000000003</v>
      </c>
      <c r="D819" s="52">
        <v>35268</v>
      </c>
      <c r="E819">
        <v>2.0072999999999999</v>
      </c>
      <c r="G819" s="52">
        <v>35269</v>
      </c>
      <c r="H819">
        <v>5.3158000000000003</v>
      </c>
      <c r="I819" s="52">
        <v>35268</v>
      </c>
      <c r="J819">
        <v>2.0072999999999999</v>
      </c>
      <c r="K819" s="474" t="str">
        <f t="shared" si="12"/>
        <v>false</v>
      </c>
    </row>
    <row r="820" spans="2:11">
      <c r="B820" s="52">
        <v>35270</v>
      </c>
      <c r="C820">
        <v>5.3262999999999998</v>
      </c>
      <c r="D820" s="52">
        <v>35269</v>
      </c>
      <c r="E820">
        <v>2.024</v>
      </c>
      <c r="G820" s="52">
        <v>35270</v>
      </c>
      <c r="H820">
        <v>5.3262999999999998</v>
      </c>
      <c r="I820" s="52">
        <v>35269</v>
      </c>
      <c r="J820">
        <v>2.024</v>
      </c>
      <c r="K820" s="474" t="str">
        <f t="shared" si="12"/>
        <v>false</v>
      </c>
    </row>
    <row r="821" spans="2:11">
      <c r="B821" s="52">
        <v>35271</v>
      </c>
      <c r="C821">
        <v>5.3551000000000002</v>
      </c>
      <c r="D821" s="52">
        <v>35270</v>
      </c>
      <c r="E821">
        <v>2.0209000000000001</v>
      </c>
      <c r="G821" s="52">
        <v>35271</v>
      </c>
      <c r="H821">
        <v>5.3551000000000002</v>
      </c>
      <c r="I821" s="52">
        <v>35270</v>
      </c>
      <c r="J821">
        <v>2.0209000000000001</v>
      </c>
      <c r="K821" s="474" t="str">
        <f t="shared" si="12"/>
        <v>false</v>
      </c>
    </row>
    <row r="822" spans="2:11">
      <c r="B822" s="52">
        <v>35272</v>
      </c>
      <c r="C822">
        <v>5.3532000000000002</v>
      </c>
      <c r="D822" s="52">
        <v>35271</v>
      </c>
      <c r="E822">
        <v>1.9958</v>
      </c>
      <c r="G822" s="52">
        <v>35272</v>
      </c>
      <c r="H822">
        <v>5.3532000000000002</v>
      </c>
      <c r="I822" s="52">
        <v>35271</v>
      </c>
      <c r="J822">
        <v>1.9958</v>
      </c>
      <c r="K822" s="474" t="str">
        <f t="shared" si="12"/>
        <v>false</v>
      </c>
    </row>
    <row r="823" spans="2:11">
      <c r="B823" s="52">
        <v>35275</v>
      </c>
      <c r="C823">
        <v>5.4066999999999998</v>
      </c>
      <c r="D823" s="52">
        <v>35272</v>
      </c>
      <c r="E823">
        <v>1.9771999999999998</v>
      </c>
      <c r="G823" s="52">
        <v>35275</v>
      </c>
      <c r="H823">
        <v>5.4066999999999998</v>
      </c>
      <c r="I823" s="52">
        <v>35272</v>
      </c>
      <c r="J823">
        <v>1.9771999999999998</v>
      </c>
      <c r="K823" s="474" t="str">
        <f t="shared" si="12"/>
        <v>false</v>
      </c>
    </row>
    <row r="824" spans="2:11">
      <c r="B824" s="52">
        <v>35276</v>
      </c>
      <c r="C824">
        <v>5.4215</v>
      </c>
      <c r="D824" s="52">
        <v>35275</v>
      </c>
      <c r="E824">
        <v>1.9906999999999999</v>
      </c>
      <c r="G824" s="52">
        <v>35276</v>
      </c>
      <c r="H824">
        <v>5.4215</v>
      </c>
      <c r="I824" s="52">
        <v>35275</v>
      </c>
      <c r="J824">
        <v>1.9906999999999999</v>
      </c>
      <c r="K824" s="474" t="str">
        <f t="shared" si="12"/>
        <v>false</v>
      </c>
    </row>
    <row r="825" spans="2:11">
      <c r="B825" s="52">
        <v>35277</v>
      </c>
      <c r="C825">
        <v>5.4141000000000004</v>
      </c>
      <c r="D825" s="52">
        <v>35276</v>
      </c>
      <c r="E825">
        <v>1.9741</v>
      </c>
      <c r="G825" s="52">
        <v>35277</v>
      </c>
      <c r="H825">
        <v>5.4141000000000004</v>
      </c>
      <c r="I825" s="52">
        <v>35276</v>
      </c>
      <c r="J825">
        <v>1.9741</v>
      </c>
      <c r="K825" s="474" t="str">
        <f t="shared" si="12"/>
        <v>false</v>
      </c>
    </row>
    <row r="826" spans="2:11">
      <c r="B826" s="52">
        <v>35278</v>
      </c>
      <c r="C826">
        <v>5.4254999999999995</v>
      </c>
      <c r="D826" s="52">
        <v>35277</v>
      </c>
      <c r="E826">
        <v>1.9647999999999999</v>
      </c>
      <c r="G826" s="52">
        <v>35278</v>
      </c>
      <c r="H826">
        <v>5.4254999999999995</v>
      </c>
      <c r="I826" s="52">
        <v>35277</v>
      </c>
      <c r="J826">
        <v>1.9647999999999999</v>
      </c>
      <c r="K826" s="474" t="str">
        <f t="shared" si="12"/>
        <v>false</v>
      </c>
    </row>
    <row r="827" spans="2:11">
      <c r="B827" s="52">
        <v>35279</v>
      </c>
      <c r="C827">
        <v>5.3270999999999997</v>
      </c>
      <c r="D827" s="52">
        <v>35278</v>
      </c>
      <c r="E827">
        <v>1.9449999999999998</v>
      </c>
      <c r="G827" s="52">
        <v>35279</v>
      </c>
      <c r="H827">
        <v>5.3270999999999997</v>
      </c>
      <c r="I827" s="52">
        <v>35278</v>
      </c>
      <c r="J827">
        <v>1.9449999999999998</v>
      </c>
      <c r="K827" s="474" t="str">
        <f t="shared" si="12"/>
        <v>false</v>
      </c>
    </row>
    <row r="828" spans="2:11">
      <c r="B828" s="52">
        <v>35282</v>
      </c>
      <c r="C828">
        <v>5.2263999999999999</v>
      </c>
      <c r="D828" s="52">
        <v>35279</v>
      </c>
      <c r="E828">
        <v>1.9109</v>
      </c>
      <c r="G828" s="52">
        <v>35282</v>
      </c>
      <c r="H828">
        <v>5.2263999999999999</v>
      </c>
      <c r="I828" s="52">
        <v>35279</v>
      </c>
      <c r="J828">
        <v>1.9109</v>
      </c>
      <c r="K828" s="474" t="str">
        <f t="shared" si="12"/>
        <v>false</v>
      </c>
    </row>
    <row r="829" spans="2:11">
      <c r="B829" s="52">
        <v>35283</v>
      </c>
      <c r="C829">
        <v>5.2488000000000001</v>
      </c>
      <c r="D829" s="52">
        <v>35282</v>
      </c>
      <c r="E829">
        <v>1.9098999999999999</v>
      </c>
      <c r="G829" s="52">
        <v>35283</v>
      </c>
      <c r="H829">
        <v>5.2488000000000001</v>
      </c>
      <c r="I829" s="52">
        <v>35282</v>
      </c>
      <c r="J829">
        <v>1.9098999999999999</v>
      </c>
      <c r="K829" s="474" t="str">
        <f t="shared" si="12"/>
        <v>false</v>
      </c>
    </row>
    <row r="830" spans="2:11">
      <c r="B830" s="52">
        <v>35284</v>
      </c>
      <c r="C830">
        <v>5.4132999999999996</v>
      </c>
      <c r="D830" s="52">
        <v>35283</v>
      </c>
      <c r="E830">
        <v>1.9026000000000001</v>
      </c>
      <c r="G830" s="52">
        <v>35284</v>
      </c>
      <c r="H830">
        <v>5.4132999999999996</v>
      </c>
      <c r="I830" s="52">
        <v>35283</v>
      </c>
      <c r="J830">
        <v>1.9026000000000001</v>
      </c>
      <c r="K830" s="474" t="str">
        <f t="shared" si="12"/>
        <v>false</v>
      </c>
    </row>
    <row r="831" spans="2:11">
      <c r="B831" s="52">
        <v>35285</v>
      </c>
      <c r="C831">
        <v>5.2435999999999998</v>
      </c>
      <c r="D831" s="52">
        <v>35284</v>
      </c>
      <c r="E831">
        <v>1.9026999999999998</v>
      </c>
      <c r="G831" s="52">
        <v>35285</v>
      </c>
      <c r="H831">
        <v>5.2435999999999998</v>
      </c>
      <c r="I831" s="52">
        <v>35284</v>
      </c>
      <c r="J831">
        <v>1.9026999999999998</v>
      </c>
      <c r="K831" s="474" t="str">
        <f t="shared" si="12"/>
        <v>false</v>
      </c>
    </row>
    <row r="832" spans="2:11">
      <c r="B832" s="52">
        <v>35286</v>
      </c>
      <c r="C832">
        <v>5.2435999999999998</v>
      </c>
      <c r="D832" s="52">
        <v>35285</v>
      </c>
      <c r="E832">
        <v>1.899</v>
      </c>
      <c r="G832" s="52">
        <v>35286</v>
      </c>
      <c r="H832">
        <v>5.2435999999999998</v>
      </c>
      <c r="I832" s="52">
        <v>35285</v>
      </c>
      <c r="J832">
        <v>1.899</v>
      </c>
      <c r="K832" s="474" t="str">
        <f t="shared" si="12"/>
        <v>false</v>
      </c>
    </row>
    <row r="833" spans="2:11">
      <c r="B833" s="52">
        <v>35289</v>
      </c>
      <c r="C833">
        <v>5.3194999999999997</v>
      </c>
      <c r="D833" s="52">
        <v>35286</v>
      </c>
      <c r="E833">
        <v>1.9159999999999999</v>
      </c>
      <c r="G833" s="52">
        <v>35289</v>
      </c>
      <c r="H833">
        <v>5.3194999999999997</v>
      </c>
      <c r="I833" s="52">
        <v>35286</v>
      </c>
      <c r="J833">
        <v>1.9159999999999999</v>
      </c>
      <c r="K833" s="474" t="str">
        <f t="shared" si="12"/>
        <v>false</v>
      </c>
    </row>
    <row r="834" spans="2:11">
      <c r="B834" s="52">
        <v>35290</v>
      </c>
      <c r="C834">
        <v>5.3384</v>
      </c>
      <c r="D834" s="52">
        <v>35289</v>
      </c>
      <c r="E834">
        <v>1.8620000000000001</v>
      </c>
      <c r="G834" s="52">
        <v>35290</v>
      </c>
      <c r="H834">
        <v>5.3384</v>
      </c>
      <c r="I834" s="52">
        <v>35289</v>
      </c>
      <c r="J834">
        <v>1.8620000000000001</v>
      </c>
      <c r="K834" s="474" t="str">
        <f t="shared" si="12"/>
        <v>false</v>
      </c>
    </row>
    <row r="835" spans="2:11">
      <c r="B835" s="52">
        <v>35291</v>
      </c>
      <c r="C835">
        <v>5.2549999999999999</v>
      </c>
      <c r="D835" s="52">
        <v>35290</v>
      </c>
      <c r="E835">
        <v>1.9412</v>
      </c>
      <c r="G835" s="52">
        <v>35291</v>
      </c>
      <c r="H835">
        <v>5.2549999999999999</v>
      </c>
      <c r="I835" s="52">
        <v>35290</v>
      </c>
      <c r="J835">
        <v>1.9412</v>
      </c>
      <c r="K835" s="474" t="str">
        <f t="shared" si="12"/>
        <v>false</v>
      </c>
    </row>
    <row r="836" spans="2:11">
      <c r="B836" s="52">
        <v>35292</v>
      </c>
      <c r="C836">
        <v>5.2600999999999996</v>
      </c>
      <c r="D836" s="52">
        <v>35291</v>
      </c>
      <c r="E836">
        <v>1.9468000000000001</v>
      </c>
      <c r="G836" s="52">
        <v>35292</v>
      </c>
      <c r="H836">
        <v>5.2600999999999996</v>
      </c>
      <c r="I836" s="52">
        <v>35291</v>
      </c>
      <c r="J836">
        <v>1.9468000000000001</v>
      </c>
      <c r="K836" s="474" t="str">
        <f t="shared" si="12"/>
        <v>false</v>
      </c>
    </row>
    <row r="837" spans="2:11">
      <c r="B837" s="52">
        <v>35293</v>
      </c>
      <c r="C837">
        <v>5.1456999999999997</v>
      </c>
      <c r="D837" s="52">
        <v>35292</v>
      </c>
      <c r="E837">
        <v>1.9306999999999999</v>
      </c>
      <c r="G837" s="52">
        <v>35293</v>
      </c>
      <c r="H837">
        <v>5.1456999999999997</v>
      </c>
      <c r="I837" s="52">
        <v>35292</v>
      </c>
      <c r="J837">
        <v>1.9306999999999999</v>
      </c>
      <c r="K837" s="474" t="str">
        <f t="shared" si="12"/>
        <v>false</v>
      </c>
    </row>
    <row r="838" spans="2:11">
      <c r="B838" s="52">
        <v>35296</v>
      </c>
      <c r="C838">
        <v>5.1291000000000002</v>
      </c>
      <c r="D838" s="52">
        <v>35293</v>
      </c>
      <c r="E838">
        <v>1.9060999999999999</v>
      </c>
      <c r="G838" s="52">
        <v>35296</v>
      </c>
      <c r="H838">
        <v>5.1291000000000002</v>
      </c>
      <c r="I838" s="52">
        <v>35293</v>
      </c>
      <c r="J838">
        <v>1.9060999999999999</v>
      </c>
      <c r="K838" s="474" t="str">
        <f t="shared" ref="K838:K901" si="13">IF(G838=I838,"true","false")</f>
        <v>false</v>
      </c>
    </row>
    <row r="839" spans="2:11">
      <c r="B839" s="52">
        <v>35297</v>
      </c>
      <c r="C839">
        <v>5.1406999999999998</v>
      </c>
      <c r="D839" s="52">
        <v>35296</v>
      </c>
      <c r="E839">
        <v>1.9028</v>
      </c>
      <c r="G839" s="52">
        <v>35297</v>
      </c>
      <c r="H839">
        <v>5.1406999999999998</v>
      </c>
      <c r="I839" s="52">
        <v>35296</v>
      </c>
      <c r="J839">
        <v>1.9028</v>
      </c>
      <c r="K839" s="474" t="str">
        <f t="shared" si="13"/>
        <v>false</v>
      </c>
    </row>
    <row r="840" spans="2:11">
      <c r="B840" s="52">
        <v>35298</v>
      </c>
      <c r="C840">
        <v>5.1700999999999997</v>
      </c>
      <c r="D840" s="52">
        <v>35297</v>
      </c>
      <c r="E840">
        <v>1.8955</v>
      </c>
      <c r="G840" s="52">
        <v>35298</v>
      </c>
      <c r="H840">
        <v>5.1700999999999997</v>
      </c>
      <c r="I840" s="52">
        <v>35297</v>
      </c>
      <c r="J840">
        <v>1.8955</v>
      </c>
      <c r="K840" s="474" t="str">
        <f t="shared" si="13"/>
        <v>false</v>
      </c>
    </row>
    <row r="841" spans="2:11">
      <c r="B841" s="52">
        <v>35299</v>
      </c>
      <c r="C841">
        <v>5.1467999999999998</v>
      </c>
      <c r="D841" s="52">
        <v>35298</v>
      </c>
      <c r="E841">
        <v>1.9552</v>
      </c>
      <c r="G841" s="52">
        <v>35299</v>
      </c>
      <c r="H841">
        <v>5.1467999999999998</v>
      </c>
      <c r="I841" s="52">
        <v>35298</v>
      </c>
      <c r="J841">
        <v>1.9552</v>
      </c>
      <c r="K841" s="474" t="str">
        <f t="shared" si="13"/>
        <v>false</v>
      </c>
    </row>
    <row r="842" spans="2:11">
      <c r="B842" s="52">
        <v>35300</v>
      </c>
      <c r="C842">
        <v>5.1326999999999998</v>
      </c>
      <c r="D842" s="52">
        <v>35299</v>
      </c>
      <c r="E842">
        <v>1.9403000000000001</v>
      </c>
      <c r="G842" s="52">
        <v>35300</v>
      </c>
      <c r="H842">
        <v>5.1326999999999998</v>
      </c>
      <c r="I842" s="52">
        <v>35299</v>
      </c>
      <c r="J842">
        <v>1.9403000000000001</v>
      </c>
      <c r="K842" s="474" t="str">
        <f t="shared" si="13"/>
        <v>false</v>
      </c>
    </row>
    <row r="843" spans="2:11">
      <c r="B843" s="52">
        <v>35303</v>
      </c>
      <c r="C843">
        <v>5.1146000000000003</v>
      </c>
      <c r="D843" s="52">
        <v>35300</v>
      </c>
      <c r="E843">
        <v>1.9235</v>
      </c>
      <c r="G843" s="52">
        <v>35303</v>
      </c>
      <c r="H843">
        <v>5.1146000000000003</v>
      </c>
      <c r="I843" s="52">
        <v>35300</v>
      </c>
      <c r="J843">
        <v>1.9235</v>
      </c>
      <c r="K843" s="474" t="str">
        <f t="shared" si="13"/>
        <v>false</v>
      </c>
    </row>
    <row r="844" spans="2:11">
      <c r="B844" s="52">
        <v>35304</v>
      </c>
      <c r="C844">
        <v>5.0933000000000002</v>
      </c>
      <c r="D844" s="52">
        <v>35303</v>
      </c>
      <c r="E844">
        <v>1.9333</v>
      </c>
      <c r="G844" s="52">
        <v>35304</v>
      </c>
      <c r="H844">
        <v>5.0933000000000002</v>
      </c>
      <c r="I844" s="52">
        <v>35303</v>
      </c>
      <c r="J844">
        <v>1.9333</v>
      </c>
      <c r="K844" s="474" t="str">
        <f t="shared" si="13"/>
        <v>false</v>
      </c>
    </row>
    <row r="845" spans="2:11">
      <c r="B845" s="52">
        <v>35305</v>
      </c>
      <c r="C845">
        <v>5.2625999999999999</v>
      </c>
      <c r="D845" s="52">
        <v>35304</v>
      </c>
      <c r="E845">
        <v>1.9274</v>
      </c>
      <c r="G845" s="52">
        <v>35305</v>
      </c>
      <c r="H845">
        <v>5.2625999999999999</v>
      </c>
      <c r="I845" s="52">
        <v>35304</v>
      </c>
      <c r="J845">
        <v>1.9274</v>
      </c>
      <c r="K845" s="474" t="str">
        <f t="shared" si="13"/>
        <v>false</v>
      </c>
    </row>
    <row r="846" spans="2:11">
      <c r="B846" s="52">
        <v>35306</v>
      </c>
      <c r="C846">
        <v>5.1525999999999996</v>
      </c>
      <c r="D846" s="52">
        <v>35305</v>
      </c>
      <c r="E846">
        <v>1.9302999999999999</v>
      </c>
      <c r="G846" s="52">
        <v>35306</v>
      </c>
      <c r="H846">
        <v>5.1525999999999996</v>
      </c>
      <c r="I846" s="52">
        <v>35305</v>
      </c>
      <c r="J846">
        <v>1.9302999999999999</v>
      </c>
      <c r="K846" s="474" t="str">
        <f t="shared" si="13"/>
        <v>false</v>
      </c>
    </row>
    <row r="847" spans="2:11">
      <c r="B847" s="52">
        <v>35307</v>
      </c>
      <c r="C847">
        <v>5.1997</v>
      </c>
      <c r="D847" s="52">
        <v>35306</v>
      </c>
      <c r="E847">
        <v>1.9868999999999999</v>
      </c>
      <c r="G847" s="52">
        <v>35307</v>
      </c>
      <c r="H847">
        <v>5.1997</v>
      </c>
      <c r="I847" s="52">
        <v>35306</v>
      </c>
      <c r="J847">
        <v>1.9868999999999999</v>
      </c>
      <c r="K847" s="474" t="str">
        <f t="shared" si="13"/>
        <v>false</v>
      </c>
    </row>
    <row r="848" spans="2:11">
      <c r="B848" s="52">
        <v>35311</v>
      </c>
      <c r="C848">
        <v>5.1794000000000002</v>
      </c>
      <c r="D848" s="52">
        <v>35307</v>
      </c>
      <c r="E848">
        <v>1.9626999999999999</v>
      </c>
      <c r="G848" s="52">
        <v>35311</v>
      </c>
      <c r="H848">
        <v>5.1794000000000002</v>
      </c>
      <c r="I848" s="52">
        <v>35307</v>
      </c>
      <c r="J848">
        <v>1.9626999999999999</v>
      </c>
      <c r="K848" s="474" t="str">
        <f t="shared" si="13"/>
        <v>false</v>
      </c>
    </row>
    <row r="849" spans="2:11">
      <c r="B849" s="52">
        <v>35312</v>
      </c>
      <c r="C849">
        <v>5.2605000000000004</v>
      </c>
      <c r="D849" s="52">
        <v>35311</v>
      </c>
      <c r="E849">
        <v>1.9493</v>
      </c>
      <c r="G849" s="52">
        <v>35312</v>
      </c>
      <c r="H849">
        <v>5.2605000000000004</v>
      </c>
      <c r="I849" s="52">
        <v>35311</v>
      </c>
      <c r="J849">
        <v>1.9493</v>
      </c>
      <c r="K849" s="474" t="str">
        <f t="shared" si="13"/>
        <v>false</v>
      </c>
    </row>
    <row r="850" spans="2:11">
      <c r="B850" s="52">
        <v>35313</v>
      </c>
      <c r="C850">
        <v>5.3475000000000001</v>
      </c>
      <c r="D850" s="52">
        <v>35312</v>
      </c>
      <c r="E850">
        <v>1.9639</v>
      </c>
      <c r="G850" s="52">
        <v>35313</v>
      </c>
      <c r="H850">
        <v>5.3475000000000001</v>
      </c>
      <c r="I850" s="52">
        <v>35312</v>
      </c>
      <c r="J850">
        <v>1.9639</v>
      </c>
      <c r="K850" s="474" t="str">
        <f t="shared" si="13"/>
        <v>false</v>
      </c>
    </row>
    <row r="851" spans="2:11">
      <c r="B851" s="52">
        <v>35314</v>
      </c>
      <c r="C851">
        <v>5.1764999999999999</v>
      </c>
      <c r="D851" s="52">
        <v>35313</v>
      </c>
      <c r="E851">
        <v>1.9662999999999999</v>
      </c>
      <c r="G851" s="52">
        <v>35314</v>
      </c>
      <c r="H851">
        <v>5.1764999999999999</v>
      </c>
      <c r="I851" s="52">
        <v>35313</v>
      </c>
      <c r="J851">
        <v>1.9662999999999999</v>
      </c>
      <c r="K851" s="474" t="str">
        <f t="shared" si="13"/>
        <v>false</v>
      </c>
    </row>
    <row r="852" spans="2:11">
      <c r="B852" s="52">
        <v>35317</v>
      </c>
      <c r="C852">
        <v>5.1414</v>
      </c>
      <c r="D852" s="52">
        <v>35314</v>
      </c>
      <c r="E852">
        <v>1.948</v>
      </c>
      <c r="G852" s="52">
        <v>35317</v>
      </c>
      <c r="H852">
        <v>5.1414</v>
      </c>
      <c r="I852" s="52">
        <v>35314</v>
      </c>
      <c r="J852">
        <v>1.948</v>
      </c>
      <c r="K852" s="474" t="str">
        <f t="shared" si="13"/>
        <v>false</v>
      </c>
    </row>
    <row r="853" spans="2:11">
      <c r="B853" s="52">
        <v>35318</v>
      </c>
      <c r="C853">
        <v>5.1565000000000003</v>
      </c>
      <c r="D853" s="52">
        <v>35317</v>
      </c>
      <c r="E853">
        <v>1.9218999999999999</v>
      </c>
      <c r="G853" s="52">
        <v>35318</v>
      </c>
      <c r="H853">
        <v>5.1565000000000003</v>
      </c>
      <c r="I853" s="52">
        <v>35317</v>
      </c>
      <c r="J853">
        <v>1.9218999999999999</v>
      </c>
      <c r="K853" s="474" t="str">
        <f t="shared" si="13"/>
        <v>false</v>
      </c>
    </row>
    <row r="854" spans="2:11">
      <c r="B854" s="52">
        <v>35319</v>
      </c>
      <c r="C854">
        <v>5.1314000000000002</v>
      </c>
      <c r="D854" s="52">
        <v>35318</v>
      </c>
      <c r="E854">
        <v>2.0206</v>
      </c>
      <c r="G854" s="52">
        <v>35319</v>
      </c>
      <c r="H854">
        <v>5.1314000000000002</v>
      </c>
      <c r="I854" s="52">
        <v>35318</v>
      </c>
      <c r="J854">
        <v>2.0206</v>
      </c>
      <c r="K854" s="474" t="str">
        <f t="shared" si="13"/>
        <v>false</v>
      </c>
    </row>
    <row r="855" spans="2:11">
      <c r="B855" s="52">
        <v>35320</v>
      </c>
      <c r="C855">
        <v>5.2462</v>
      </c>
      <c r="D855" s="52">
        <v>35319</v>
      </c>
      <c r="E855">
        <v>2.0215999999999998</v>
      </c>
      <c r="G855" s="52">
        <v>35320</v>
      </c>
      <c r="H855">
        <v>5.2462</v>
      </c>
      <c r="I855" s="52">
        <v>35319</v>
      </c>
      <c r="J855">
        <v>2.0215999999999998</v>
      </c>
      <c r="K855" s="474" t="str">
        <f t="shared" si="13"/>
        <v>false</v>
      </c>
    </row>
    <row r="856" spans="2:11">
      <c r="B856" s="52">
        <v>35321</v>
      </c>
      <c r="C856">
        <v>5.0640000000000001</v>
      </c>
      <c r="D856" s="52">
        <v>35320</v>
      </c>
      <c r="E856">
        <v>2.0501</v>
      </c>
      <c r="G856" s="52">
        <v>35321</v>
      </c>
      <c r="H856">
        <v>5.0640000000000001</v>
      </c>
      <c r="I856" s="52">
        <v>35320</v>
      </c>
      <c r="J856">
        <v>2.0501</v>
      </c>
      <c r="K856" s="474" t="str">
        <f t="shared" si="13"/>
        <v>false</v>
      </c>
    </row>
    <row r="857" spans="2:11">
      <c r="B857" s="52">
        <v>35324</v>
      </c>
      <c r="C857">
        <v>5.0288000000000004</v>
      </c>
      <c r="D857" s="52">
        <v>35321</v>
      </c>
      <c r="E857">
        <v>1.9889999999999999</v>
      </c>
      <c r="G857" s="52">
        <v>35324</v>
      </c>
      <c r="H857">
        <v>5.0288000000000004</v>
      </c>
      <c r="I857" s="52">
        <v>35321</v>
      </c>
      <c r="J857">
        <v>1.9889999999999999</v>
      </c>
      <c r="K857" s="474" t="str">
        <f t="shared" si="13"/>
        <v>false</v>
      </c>
    </row>
    <row r="858" spans="2:11">
      <c r="B858" s="52">
        <v>35325</v>
      </c>
      <c r="C858">
        <v>5.0384000000000002</v>
      </c>
      <c r="D858" s="52">
        <v>35324</v>
      </c>
      <c r="E858">
        <v>1.9719</v>
      </c>
      <c r="G858" s="52">
        <v>35325</v>
      </c>
      <c r="H858">
        <v>5.0384000000000002</v>
      </c>
      <c r="I858" s="52">
        <v>35324</v>
      </c>
      <c r="J858">
        <v>1.9719</v>
      </c>
      <c r="K858" s="474" t="str">
        <f t="shared" si="13"/>
        <v>false</v>
      </c>
    </row>
    <row r="859" spans="2:11">
      <c r="B859" s="52">
        <v>35326</v>
      </c>
      <c r="C859">
        <v>5.077</v>
      </c>
      <c r="D859" s="52">
        <v>35325</v>
      </c>
      <c r="E859">
        <v>1.972</v>
      </c>
      <c r="G859" s="52">
        <v>35326</v>
      </c>
      <c r="H859">
        <v>5.077</v>
      </c>
      <c r="I859" s="52">
        <v>35325</v>
      </c>
      <c r="J859">
        <v>1.972</v>
      </c>
      <c r="K859" s="474" t="str">
        <f t="shared" si="13"/>
        <v>false</v>
      </c>
    </row>
    <row r="860" spans="2:11">
      <c r="B860" s="52">
        <v>35327</v>
      </c>
      <c r="C860">
        <v>5.0736999999999997</v>
      </c>
      <c r="D860" s="52">
        <v>35326</v>
      </c>
      <c r="E860">
        <v>1.9717</v>
      </c>
      <c r="G860" s="52">
        <v>35327</v>
      </c>
      <c r="H860">
        <v>5.0736999999999997</v>
      </c>
      <c r="I860" s="52">
        <v>35326</v>
      </c>
      <c r="J860">
        <v>1.9717</v>
      </c>
      <c r="K860" s="474" t="str">
        <f t="shared" si="13"/>
        <v>false</v>
      </c>
    </row>
    <row r="861" spans="2:11">
      <c r="B861" s="52">
        <v>35328</v>
      </c>
      <c r="C861">
        <v>5.0431999999999997</v>
      </c>
      <c r="D861" s="52">
        <v>35327</v>
      </c>
      <c r="E861">
        <v>2.0434000000000001</v>
      </c>
      <c r="G861" s="52">
        <v>35328</v>
      </c>
      <c r="H861">
        <v>5.0431999999999997</v>
      </c>
      <c r="I861" s="52">
        <v>35327</v>
      </c>
      <c r="J861">
        <v>2.0434000000000001</v>
      </c>
      <c r="K861" s="474" t="str">
        <f t="shared" si="13"/>
        <v>false</v>
      </c>
    </row>
    <row r="862" spans="2:11">
      <c r="B862" s="52">
        <v>35331</v>
      </c>
      <c r="C862">
        <v>5.0477999999999996</v>
      </c>
      <c r="D862" s="52">
        <v>35328</v>
      </c>
      <c r="E862">
        <v>2.0362</v>
      </c>
      <c r="G862" s="52">
        <v>35331</v>
      </c>
      <c r="H862">
        <v>5.0477999999999996</v>
      </c>
      <c r="I862" s="52">
        <v>35328</v>
      </c>
      <c r="J862">
        <v>2.0362</v>
      </c>
      <c r="K862" s="474" t="str">
        <f t="shared" si="13"/>
        <v>false</v>
      </c>
    </row>
    <row r="863" spans="2:11">
      <c r="B863" s="52">
        <v>35332</v>
      </c>
      <c r="C863">
        <v>5.0446</v>
      </c>
      <c r="D863" s="52">
        <v>35331</v>
      </c>
      <c r="E863">
        <v>1.9759</v>
      </c>
      <c r="G863" s="52">
        <v>35332</v>
      </c>
      <c r="H863">
        <v>5.0446</v>
      </c>
      <c r="I863" s="52">
        <v>35331</v>
      </c>
      <c r="J863">
        <v>1.9759</v>
      </c>
      <c r="K863" s="474" t="str">
        <f t="shared" si="13"/>
        <v>false</v>
      </c>
    </row>
    <row r="864" spans="2:11">
      <c r="B864" s="52">
        <v>35333</v>
      </c>
      <c r="C864">
        <v>5.0542999999999996</v>
      </c>
      <c r="D864" s="52">
        <v>35332</v>
      </c>
      <c r="E864">
        <v>1.9828999999999999</v>
      </c>
      <c r="G864" s="52">
        <v>35333</v>
      </c>
      <c r="H864">
        <v>5.0542999999999996</v>
      </c>
      <c r="I864" s="52">
        <v>35332</v>
      </c>
      <c r="J864">
        <v>1.9828999999999999</v>
      </c>
      <c r="K864" s="474" t="str">
        <f t="shared" si="13"/>
        <v>false</v>
      </c>
    </row>
    <row r="865" spans="2:11">
      <c r="B865" s="52">
        <v>35334</v>
      </c>
      <c r="C865">
        <v>5.0624000000000002</v>
      </c>
      <c r="D865" s="52">
        <v>35333</v>
      </c>
      <c r="E865">
        <v>1.9818</v>
      </c>
      <c r="G865" s="52">
        <v>35334</v>
      </c>
      <c r="H865">
        <v>5.0624000000000002</v>
      </c>
      <c r="I865" s="52">
        <v>35333</v>
      </c>
      <c r="J865">
        <v>1.9818</v>
      </c>
      <c r="K865" s="474" t="str">
        <f t="shared" si="13"/>
        <v>false</v>
      </c>
    </row>
    <row r="866" spans="2:11">
      <c r="B866" s="52">
        <v>35335</v>
      </c>
      <c r="C866">
        <v>5.0736999999999997</v>
      </c>
      <c r="D866" s="52">
        <v>35334</v>
      </c>
      <c r="E866">
        <v>1.9910999999999999</v>
      </c>
      <c r="G866" s="52">
        <v>35335</v>
      </c>
      <c r="H866">
        <v>5.0736999999999997</v>
      </c>
      <c r="I866" s="52">
        <v>35334</v>
      </c>
      <c r="J866">
        <v>1.9910999999999999</v>
      </c>
      <c r="K866" s="474" t="str">
        <f t="shared" si="13"/>
        <v>false</v>
      </c>
    </row>
    <row r="867" spans="2:11">
      <c r="B867" s="52">
        <v>35338</v>
      </c>
      <c r="C867">
        <v>5.1032000000000002</v>
      </c>
      <c r="D867" s="52">
        <v>35335</v>
      </c>
      <c r="E867">
        <v>1.891</v>
      </c>
      <c r="G867" s="52">
        <v>35338</v>
      </c>
      <c r="H867">
        <v>5.1032000000000002</v>
      </c>
      <c r="I867" s="52">
        <v>35335</v>
      </c>
      <c r="J867">
        <v>1.891</v>
      </c>
      <c r="K867" s="474" t="str">
        <f t="shared" si="13"/>
        <v>false</v>
      </c>
    </row>
    <row r="868" spans="2:11">
      <c r="B868" s="52">
        <v>35339</v>
      </c>
      <c r="C868">
        <v>5.0689000000000002</v>
      </c>
      <c r="D868" s="52">
        <v>35338</v>
      </c>
      <c r="E868">
        <v>1.8879999999999999</v>
      </c>
      <c r="G868" s="52">
        <v>35339</v>
      </c>
      <c r="H868">
        <v>5.0689000000000002</v>
      </c>
      <c r="I868" s="52">
        <v>35338</v>
      </c>
      <c r="J868">
        <v>1.8879999999999999</v>
      </c>
      <c r="K868" s="474" t="str">
        <f t="shared" si="13"/>
        <v>false</v>
      </c>
    </row>
    <row r="869" spans="2:11">
      <c r="B869" s="52">
        <v>35340</v>
      </c>
      <c r="C869">
        <v>5.1222000000000003</v>
      </c>
      <c r="D869" s="52">
        <v>35339</v>
      </c>
      <c r="E869">
        <v>1.8808</v>
      </c>
      <c r="G869" s="52">
        <v>35340</v>
      </c>
      <c r="H869">
        <v>5.1222000000000003</v>
      </c>
      <c r="I869" s="52">
        <v>35339</v>
      </c>
      <c r="J869">
        <v>1.8808</v>
      </c>
      <c r="K869" s="474" t="str">
        <f t="shared" si="13"/>
        <v>false</v>
      </c>
    </row>
    <row r="870" spans="2:11">
      <c r="B870" s="52">
        <v>35341</v>
      </c>
      <c r="C870">
        <v>5.0575000000000001</v>
      </c>
      <c r="D870" s="52">
        <v>35340</v>
      </c>
      <c r="E870">
        <v>1.8715999999999999</v>
      </c>
      <c r="G870" s="52">
        <v>35341</v>
      </c>
      <c r="H870">
        <v>5.0575000000000001</v>
      </c>
      <c r="I870" s="52">
        <v>35340</v>
      </c>
      <c r="J870">
        <v>1.8715999999999999</v>
      </c>
      <c r="K870" s="474" t="str">
        <f t="shared" si="13"/>
        <v>false</v>
      </c>
    </row>
    <row r="871" spans="2:11">
      <c r="B871" s="52">
        <v>35342</v>
      </c>
      <c r="C871">
        <v>4.9874999999999998</v>
      </c>
      <c r="D871" s="52">
        <v>35341</v>
      </c>
      <c r="E871">
        <v>1.8719000000000001</v>
      </c>
      <c r="G871" s="52">
        <v>35342</v>
      </c>
      <c r="H871">
        <v>4.9874999999999998</v>
      </c>
      <c r="I871" s="52">
        <v>35341</v>
      </c>
      <c r="J871">
        <v>1.8719000000000001</v>
      </c>
      <c r="K871" s="474" t="str">
        <f t="shared" si="13"/>
        <v>false</v>
      </c>
    </row>
    <row r="872" spans="2:11">
      <c r="B872" s="52">
        <v>35345</v>
      </c>
      <c r="C872">
        <v>4.9813000000000001</v>
      </c>
      <c r="D872" s="52">
        <v>35342</v>
      </c>
      <c r="E872">
        <v>1.8532</v>
      </c>
      <c r="G872" s="52">
        <v>35345</v>
      </c>
      <c r="H872">
        <v>4.9813000000000001</v>
      </c>
      <c r="I872" s="52">
        <v>35342</v>
      </c>
      <c r="J872">
        <v>1.8532</v>
      </c>
      <c r="K872" s="474" t="str">
        <f t="shared" si="13"/>
        <v>false</v>
      </c>
    </row>
    <row r="873" spans="2:11">
      <c r="B873" s="52">
        <v>35346</v>
      </c>
      <c r="C873">
        <v>4.9702999999999999</v>
      </c>
      <c r="D873" s="52">
        <v>35345</v>
      </c>
      <c r="E873">
        <v>1.8401000000000001</v>
      </c>
      <c r="G873" s="52">
        <v>35346</v>
      </c>
      <c r="H873">
        <v>4.9702999999999999</v>
      </c>
      <c r="I873" s="52">
        <v>35345</v>
      </c>
      <c r="J873">
        <v>1.8401000000000001</v>
      </c>
      <c r="K873" s="474" t="str">
        <f t="shared" si="13"/>
        <v>false</v>
      </c>
    </row>
    <row r="874" spans="2:11">
      <c r="B874" s="52">
        <v>35347</v>
      </c>
      <c r="C874">
        <v>4.9969999999999999</v>
      </c>
      <c r="D874" s="52">
        <v>35346</v>
      </c>
      <c r="E874">
        <v>1.8620000000000001</v>
      </c>
      <c r="G874" s="52">
        <v>35347</v>
      </c>
      <c r="H874">
        <v>4.9969999999999999</v>
      </c>
      <c r="I874" s="52">
        <v>35346</v>
      </c>
      <c r="J874">
        <v>1.8620000000000001</v>
      </c>
      <c r="K874" s="474" t="str">
        <f t="shared" si="13"/>
        <v>false</v>
      </c>
    </row>
    <row r="875" spans="2:11">
      <c r="B875" s="52">
        <v>35348</v>
      </c>
      <c r="C875">
        <v>5.0271999999999997</v>
      </c>
      <c r="D875" s="52">
        <v>35347</v>
      </c>
      <c r="E875">
        <v>1.8827</v>
      </c>
      <c r="G875" s="52">
        <v>35348</v>
      </c>
      <c r="H875">
        <v>5.0271999999999997</v>
      </c>
      <c r="I875" s="52">
        <v>35347</v>
      </c>
      <c r="J875">
        <v>1.8827</v>
      </c>
      <c r="K875" s="474" t="str">
        <f t="shared" si="13"/>
        <v>false</v>
      </c>
    </row>
    <row r="876" spans="2:11">
      <c r="B876" s="52">
        <v>35349</v>
      </c>
      <c r="C876">
        <v>4.9969999999999999</v>
      </c>
      <c r="D876" s="52">
        <v>35348</v>
      </c>
      <c r="E876">
        <v>1.8855</v>
      </c>
      <c r="G876" s="52">
        <v>35349</v>
      </c>
      <c r="H876">
        <v>4.9969999999999999</v>
      </c>
      <c r="I876" s="52">
        <v>35348</v>
      </c>
      <c r="J876">
        <v>1.8855</v>
      </c>
      <c r="K876" s="474" t="str">
        <f t="shared" si="13"/>
        <v>false</v>
      </c>
    </row>
    <row r="877" spans="2:11">
      <c r="B877" s="52">
        <v>35352</v>
      </c>
      <c r="C877">
        <v>4.9954000000000001</v>
      </c>
      <c r="D877" s="52">
        <v>35349</v>
      </c>
      <c r="E877">
        <v>1.8616999999999999</v>
      </c>
      <c r="G877" s="52">
        <v>35352</v>
      </c>
      <c r="H877">
        <v>4.9954000000000001</v>
      </c>
      <c r="I877" s="52">
        <v>35349</v>
      </c>
      <c r="J877">
        <v>1.8616999999999999</v>
      </c>
      <c r="K877" s="474" t="str">
        <f t="shared" si="13"/>
        <v>false</v>
      </c>
    </row>
    <row r="878" spans="2:11">
      <c r="B878" s="52">
        <v>35353</v>
      </c>
      <c r="C878">
        <v>4.9923000000000002</v>
      </c>
      <c r="D878" s="52">
        <v>35352</v>
      </c>
      <c r="E878">
        <v>1.8492</v>
      </c>
      <c r="G878" s="52">
        <v>35353</v>
      </c>
      <c r="H878">
        <v>4.9923000000000002</v>
      </c>
      <c r="I878" s="52">
        <v>35352</v>
      </c>
      <c r="J878">
        <v>1.8492</v>
      </c>
      <c r="K878" s="474" t="str">
        <f t="shared" si="13"/>
        <v>false</v>
      </c>
    </row>
    <row r="879" spans="2:11">
      <c r="B879" s="52">
        <v>35354</v>
      </c>
      <c r="C879">
        <v>5.0002000000000004</v>
      </c>
      <c r="D879" s="52">
        <v>35353</v>
      </c>
      <c r="E879">
        <v>1.8508</v>
      </c>
      <c r="G879" s="52">
        <v>35354</v>
      </c>
      <c r="H879">
        <v>5.0002000000000004</v>
      </c>
      <c r="I879" s="52">
        <v>35353</v>
      </c>
      <c r="J879">
        <v>1.8508</v>
      </c>
      <c r="K879" s="474" t="str">
        <f t="shared" si="13"/>
        <v>false</v>
      </c>
    </row>
    <row r="880" spans="2:11">
      <c r="B880" s="52">
        <v>35355</v>
      </c>
      <c r="C880">
        <v>4.9656000000000002</v>
      </c>
      <c r="D880" s="52">
        <v>35354</v>
      </c>
      <c r="E880">
        <v>1.8551</v>
      </c>
      <c r="G880" s="52">
        <v>35355</v>
      </c>
      <c r="H880">
        <v>4.9656000000000002</v>
      </c>
      <c r="I880" s="52">
        <v>35354</v>
      </c>
      <c r="J880">
        <v>1.8551</v>
      </c>
      <c r="K880" s="474" t="str">
        <f t="shared" si="13"/>
        <v>false</v>
      </c>
    </row>
    <row r="881" spans="2:11">
      <c r="B881" s="52">
        <v>35356</v>
      </c>
      <c r="C881">
        <v>4.9284999999999997</v>
      </c>
      <c r="D881" s="52">
        <v>35355</v>
      </c>
      <c r="E881">
        <v>1.8515999999999999</v>
      </c>
      <c r="G881" s="52">
        <v>35356</v>
      </c>
      <c r="H881">
        <v>4.9284999999999997</v>
      </c>
      <c r="I881" s="52">
        <v>35355</v>
      </c>
      <c r="J881">
        <v>1.8515999999999999</v>
      </c>
      <c r="K881" s="474" t="str">
        <f t="shared" si="13"/>
        <v>false</v>
      </c>
    </row>
    <row r="882" spans="2:11">
      <c r="B882" s="52">
        <v>35359</v>
      </c>
      <c r="C882">
        <v>4.9516</v>
      </c>
      <c r="D882" s="52">
        <v>35356</v>
      </c>
      <c r="E882">
        <v>1.8328</v>
      </c>
      <c r="G882" s="52">
        <v>35359</v>
      </c>
      <c r="H882">
        <v>4.9516</v>
      </c>
      <c r="I882" s="52">
        <v>35356</v>
      </c>
      <c r="J882">
        <v>1.8328</v>
      </c>
      <c r="K882" s="474" t="str">
        <f t="shared" si="13"/>
        <v>false</v>
      </c>
    </row>
    <row r="883" spans="2:11">
      <c r="B883" s="52">
        <v>35360</v>
      </c>
      <c r="C883">
        <v>4.9485000000000001</v>
      </c>
      <c r="D883" s="52">
        <v>35359</v>
      </c>
      <c r="E883">
        <v>1.8266</v>
      </c>
      <c r="G883" s="52">
        <v>35360</v>
      </c>
      <c r="H883">
        <v>4.9485000000000001</v>
      </c>
      <c r="I883" s="52">
        <v>35359</v>
      </c>
      <c r="J883">
        <v>1.8266</v>
      </c>
      <c r="K883" s="474" t="str">
        <f t="shared" si="13"/>
        <v>false</v>
      </c>
    </row>
    <row r="884" spans="2:11">
      <c r="B884" s="52">
        <v>35361</v>
      </c>
      <c r="C884">
        <v>4.9608999999999996</v>
      </c>
      <c r="D884" s="52">
        <v>35360</v>
      </c>
      <c r="E884">
        <v>1.8353999999999999</v>
      </c>
      <c r="G884" s="52">
        <v>35361</v>
      </c>
      <c r="H884">
        <v>4.9608999999999996</v>
      </c>
      <c r="I884" s="52">
        <v>35360</v>
      </c>
      <c r="J884">
        <v>1.8353999999999999</v>
      </c>
      <c r="K884" s="474" t="str">
        <f t="shared" si="13"/>
        <v>false</v>
      </c>
    </row>
    <row r="885" spans="2:11">
      <c r="B885" s="52">
        <v>35362</v>
      </c>
      <c r="C885">
        <v>4.9656000000000002</v>
      </c>
      <c r="D885" s="52">
        <v>35361</v>
      </c>
      <c r="E885">
        <v>1.8431</v>
      </c>
      <c r="G885" s="52">
        <v>35362</v>
      </c>
      <c r="H885">
        <v>4.9656000000000002</v>
      </c>
      <c r="I885" s="52">
        <v>35361</v>
      </c>
      <c r="J885">
        <v>1.8431</v>
      </c>
      <c r="K885" s="474" t="str">
        <f t="shared" si="13"/>
        <v>false</v>
      </c>
    </row>
    <row r="886" spans="2:11">
      <c r="B886" s="52">
        <v>35363</v>
      </c>
      <c r="C886">
        <v>4.9562999999999997</v>
      </c>
      <c r="D886" s="52">
        <v>35362</v>
      </c>
      <c r="E886">
        <v>1.8566</v>
      </c>
      <c r="G886" s="52">
        <v>35363</v>
      </c>
      <c r="H886">
        <v>4.9562999999999997</v>
      </c>
      <c r="I886" s="52">
        <v>35362</v>
      </c>
      <c r="J886">
        <v>1.8566</v>
      </c>
      <c r="K886" s="474" t="str">
        <f t="shared" si="13"/>
        <v>false</v>
      </c>
    </row>
    <row r="887" spans="2:11">
      <c r="B887" s="52">
        <v>35366</v>
      </c>
      <c r="C887">
        <v>4.9179000000000004</v>
      </c>
      <c r="D887" s="52">
        <v>35363</v>
      </c>
      <c r="E887">
        <v>1.8521000000000001</v>
      </c>
      <c r="G887" s="52">
        <v>35366</v>
      </c>
      <c r="H887">
        <v>4.9179000000000004</v>
      </c>
      <c r="I887" s="52">
        <v>35363</v>
      </c>
      <c r="J887">
        <v>1.8521000000000001</v>
      </c>
      <c r="K887" s="474" t="str">
        <f t="shared" si="13"/>
        <v>false</v>
      </c>
    </row>
    <row r="888" spans="2:11">
      <c r="B888" s="52">
        <v>35367</v>
      </c>
      <c r="C888">
        <v>4.9338999999999995</v>
      </c>
      <c r="D888" s="52">
        <v>35366</v>
      </c>
      <c r="E888">
        <v>1.8628</v>
      </c>
      <c r="G888" s="52">
        <v>35367</v>
      </c>
      <c r="H888">
        <v>4.9338999999999995</v>
      </c>
      <c r="I888" s="52">
        <v>35366</v>
      </c>
      <c r="J888">
        <v>1.8628</v>
      </c>
      <c r="K888" s="474" t="str">
        <f t="shared" si="13"/>
        <v>false</v>
      </c>
    </row>
    <row r="889" spans="2:11">
      <c r="B889" s="52">
        <v>35368</v>
      </c>
      <c r="C889">
        <v>4.9188000000000001</v>
      </c>
      <c r="D889" s="52">
        <v>35367</v>
      </c>
      <c r="E889">
        <v>1.8521000000000001</v>
      </c>
      <c r="G889" s="52">
        <v>35368</v>
      </c>
      <c r="H889">
        <v>4.9188000000000001</v>
      </c>
      <c r="I889" s="52">
        <v>35367</v>
      </c>
      <c r="J889">
        <v>1.8521000000000001</v>
      </c>
      <c r="K889" s="474" t="str">
        <f t="shared" si="13"/>
        <v>false</v>
      </c>
    </row>
    <row r="890" spans="2:11">
      <c r="B890" s="52">
        <v>35369</v>
      </c>
      <c r="C890">
        <v>4.9660000000000002</v>
      </c>
      <c r="D890" s="52">
        <v>35368</v>
      </c>
      <c r="E890">
        <v>1.8633999999999999</v>
      </c>
      <c r="G890" s="52">
        <v>35369</v>
      </c>
      <c r="H890">
        <v>4.9660000000000002</v>
      </c>
      <c r="I890" s="52">
        <v>35368</v>
      </c>
      <c r="J890">
        <v>1.8633999999999999</v>
      </c>
      <c r="K890" s="474" t="str">
        <f t="shared" si="13"/>
        <v>false</v>
      </c>
    </row>
    <row r="891" spans="2:11">
      <c r="B891" s="52">
        <v>35370</v>
      </c>
      <c r="C891">
        <v>4.9721000000000002</v>
      </c>
      <c r="D891" s="52">
        <v>35369</v>
      </c>
      <c r="E891">
        <v>1.8552999999999999</v>
      </c>
      <c r="G891" s="52">
        <v>35370</v>
      </c>
      <c r="H891">
        <v>4.9721000000000002</v>
      </c>
      <c r="I891" s="52">
        <v>35369</v>
      </c>
      <c r="J891">
        <v>1.8552999999999999</v>
      </c>
      <c r="K891" s="474" t="str">
        <f t="shared" si="13"/>
        <v>false</v>
      </c>
    </row>
    <row r="892" spans="2:11">
      <c r="B892" s="52">
        <v>35373</v>
      </c>
      <c r="C892">
        <v>4.8505000000000003</v>
      </c>
      <c r="D892" s="52">
        <v>35370</v>
      </c>
      <c r="E892">
        <v>1.853</v>
      </c>
      <c r="G892" s="52">
        <v>35373</v>
      </c>
      <c r="H892">
        <v>4.8505000000000003</v>
      </c>
      <c r="I892" s="52">
        <v>35370</v>
      </c>
      <c r="J892">
        <v>1.853</v>
      </c>
      <c r="K892" s="474" t="str">
        <f t="shared" si="13"/>
        <v>false</v>
      </c>
    </row>
    <row r="893" spans="2:11">
      <c r="B893" s="52">
        <v>35374</v>
      </c>
      <c r="C893">
        <v>4.7891000000000004</v>
      </c>
      <c r="D893" s="52">
        <v>35373</v>
      </c>
      <c r="E893">
        <v>1.8441999999999998</v>
      </c>
      <c r="G893" s="52">
        <v>35374</v>
      </c>
      <c r="H893">
        <v>4.7891000000000004</v>
      </c>
      <c r="I893" s="52">
        <v>35373</v>
      </c>
      <c r="J893">
        <v>1.8441999999999998</v>
      </c>
      <c r="K893" s="474" t="str">
        <f t="shared" si="13"/>
        <v>false</v>
      </c>
    </row>
    <row r="894" spans="2:11">
      <c r="B894" s="52">
        <v>35375</v>
      </c>
      <c r="C894">
        <v>4.8834</v>
      </c>
      <c r="D894" s="52">
        <v>35374</v>
      </c>
      <c r="E894">
        <v>1.8322000000000001</v>
      </c>
      <c r="G894" s="52">
        <v>35375</v>
      </c>
      <c r="H894">
        <v>4.8834</v>
      </c>
      <c r="I894" s="52">
        <v>35374</v>
      </c>
      <c r="J894">
        <v>1.8322000000000001</v>
      </c>
      <c r="K894" s="474" t="str">
        <f t="shared" si="13"/>
        <v>false</v>
      </c>
    </row>
    <row r="895" spans="2:11">
      <c r="B895" s="52">
        <v>35376</v>
      </c>
      <c r="C895">
        <v>4.8499999999999996</v>
      </c>
      <c r="D895" s="52">
        <v>35375</v>
      </c>
      <c r="E895">
        <v>1.8106</v>
      </c>
      <c r="G895" s="52">
        <v>35376</v>
      </c>
      <c r="H895">
        <v>4.8499999999999996</v>
      </c>
      <c r="I895" s="52">
        <v>35375</v>
      </c>
      <c r="J895">
        <v>1.8106</v>
      </c>
      <c r="K895" s="474" t="str">
        <f t="shared" si="13"/>
        <v>false</v>
      </c>
    </row>
    <row r="896" spans="2:11">
      <c r="B896" s="52">
        <v>35377</v>
      </c>
      <c r="C896">
        <v>4.8490000000000002</v>
      </c>
      <c r="D896" s="52">
        <v>35376</v>
      </c>
      <c r="E896">
        <v>1.8181</v>
      </c>
      <c r="G896" s="52">
        <v>35377</v>
      </c>
      <c r="H896">
        <v>4.8490000000000002</v>
      </c>
      <c r="I896" s="52">
        <v>35376</v>
      </c>
      <c r="J896">
        <v>1.8181</v>
      </c>
      <c r="K896" s="474" t="str">
        <f t="shared" si="13"/>
        <v>false</v>
      </c>
    </row>
    <row r="897" spans="2:11">
      <c r="B897" s="52">
        <v>35380</v>
      </c>
      <c r="C897">
        <v>4.8490000000000002</v>
      </c>
      <c r="D897" s="52">
        <v>35377</v>
      </c>
      <c r="E897">
        <v>1.7991000000000001</v>
      </c>
      <c r="G897" s="52">
        <v>35380</v>
      </c>
      <c r="H897">
        <v>4.8490000000000002</v>
      </c>
      <c r="I897" s="52">
        <v>35377</v>
      </c>
      <c r="J897">
        <v>1.7991000000000001</v>
      </c>
      <c r="K897" s="474" t="str">
        <f t="shared" si="13"/>
        <v>false</v>
      </c>
    </row>
    <row r="898" spans="2:11">
      <c r="B898" s="52">
        <v>35381</v>
      </c>
      <c r="C898">
        <v>4.8605999999999998</v>
      </c>
      <c r="D898" s="52">
        <v>35380</v>
      </c>
      <c r="E898">
        <v>1.7673999999999999</v>
      </c>
      <c r="G898" s="52">
        <v>35381</v>
      </c>
      <c r="H898">
        <v>4.8605999999999998</v>
      </c>
      <c r="I898" s="52">
        <v>35380</v>
      </c>
      <c r="J898">
        <v>1.7673999999999999</v>
      </c>
      <c r="K898" s="474" t="str">
        <f t="shared" si="13"/>
        <v>false</v>
      </c>
    </row>
    <row r="899" spans="2:11">
      <c r="B899" s="52">
        <v>35382</v>
      </c>
      <c r="C899">
        <v>4.9226000000000001</v>
      </c>
      <c r="D899" s="52">
        <v>35381</v>
      </c>
      <c r="E899">
        <v>1.7962</v>
      </c>
      <c r="G899" s="52">
        <v>35382</v>
      </c>
      <c r="H899">
        <v>4.9226000000000001</v>
      </c>
      <c r="I899" s="52">
        <v>35381</v>
      </c>
      <c r="J899">
        <v>1.7962</v>
      </c>
      <c r="K899" s="474" t="str">
        <f t="shared" si="13"/>
        <v>false</v>
      </c>
    </row>
    <row r="900" spans="2:11">
      <c r="B900" s="52">
        <v>35383</v>
      </c>
      <c r="C900">
        <v>4.8234000000000004</v>
      </c>
      <c r="D900" s="52">
        <v>35382</v>
      </c>
      <c r="E900">
        <v>1.8069</v>
      </c>
      <c r="G900" s="52">
        <v>35383</v>
      </c>
      <c r="H900">
        <v>4.8234000000000004</v>
      </c>
      <c r="I900" s="52">
        <v>35382</v>
      </c>
      <c r="J900">
        <v>1.8069</v>
      </c>
      <c r="K900" s="474" t="str">
        <f t="shared" si="13"/>
        <v>false</v>
      </c>
    </row>
    <row r="901" spans="2:11">
      <c r="B901" s="52">
        <v>35384</v>
      </c>
      <c r="C901">
        <v>4.7244999999999999</v>
      </c>
      <c r="D901" s="52">
        <v>35383</v>
      </c>
      <c r="E901">
        <v>1.7722</v>
      </c>
      <c r="G901" s="52">
        <v>35384</v>
      </c>
      <c r="H901">
        <v>4.7244999999999999</v>
      </c>
      <c r="I901" s="52">
        <v>35383</v>
      </c>
      <c r="J901">
        <v>1.7722</v>
      </c>
      <c r="K901" s="474" t="str">
        <f t="shared" si="13"/>
        <v>false</v>
      </c>
    </row>
    <row r="902" spans="2:11">
      <c r="B902" s="52">
        <v>35387</v>
      </c>
      <c r="C902">
        <v>4.7557</v>
      </c>
      <c r="D902" s="52">
        <v>35384</v>
      </c>
      <c r="E902">
        <v>1.7656000000000001</v>
      </c>
      <c r="G902" s="52">
        <v>35387</v>
      </c>
      <c r="H902">
        <v>4.7557</v>
      </c>
      <c r="I902" s="52">
        <v>35384</v>
      </c>
      <c r="J902">
        <v>1.7656000000000001</v>
      </c>
      <c r="K902" s="474" t="str">
        <f t="shared" ref="K902:K965" si="14">IF(G902=I902,"true","false")</f>
        <v>false</v>
      </c>
    </row>
    <row r="903" spans="2:11">
      <c r="B903" s="52">
        <v>35388</v>
      </c>
      <c r="C903">
        <v>4.7329999999999997</v>
      </c>
      <c r="D903" s="52">
        <v>35387</v>
      </c>
      <c r="E903">
        <v>1.7659</v>
      </c>
      <c r="G903" s="52">
        <v>35388</v>
      </c>
      <c r="H903">
        <v>4.7329999999999997</v>
      </c>
      <c r="I903" s="52">
        <v>35387</v>
      </c>
      <c r="J903">
        <v>1.7659</v>
      </c>
      <c r="K903" s="474" t="str">
        <f t="shared" si="14"/>
        <v>false</v>
      </c>
    </row>
    <row r="904" spans="2:11">
      <c r="B904" s="52">
        <v>35389</v>
      </c>
      <c r="C904">
        <v>4.7301000000000002</v>
      </c>
      <c r="D904" s="52">
        <v>35388</v>
      </c>
      <c r="E904">
        <v>1.7519</v>
      </c>
      <c r="G904" s="52">
        <v>35389</v>
      </c>
      <c r="H904">
        <v>4.7301000000000002</v>
      </c>
      <c r="I904" s="52">
        <v>35388</v>
      </c>
      <c r="J904">
        <v>1.7519</v>
      </c>
      <c r="K904" s="474" t="str">
        <f t="shared" si="14"/>
        <v>false</v>
      </c>
    </row>
    <row r="905" spans="2:11">
      <c r="B905" s="52">
        <v>35390</v>
      </c>
      <c r="C905">
        <v>4.7329999999999997</v>
      </c>
      <c r="D905" s="52">
        <v>35389</v>
      </c>
      <c r="E905">
        <v>1.7866</v>
      </c>
      <c r="G905" s="52">
        <v>35390</v>
      </c>
      <c r="H905">
        <v>4.7329999999999997</v>
      </c>
      <c r="I905" s="52">
        <v>35389</v>
      </c>
      <c r="J905">
        <v>1.7866</v>
      </c>
      <c r="K905" s="474" t="str">
        <f t="shared" si="14"/>
        <v>false</v>
      </c>
    </row>
    <row r="906" spans="2:11">
      <c r="B906" s="52">
        <v>35391</v>
      </c>
      <c r="C906">
        <v>4.7146999999999997</v>
      </c>
      <c r="D906" s="52">
        <v>35390</v>
      </c>
      <c r="E906">
        <v>1.7523</v>
      </c>
      <c r="G906" s="52">
        <v>35391</v>
      </c>
      <c r="H906">
        <v>4.7146999999999997</v>
      </c>
      <c r="I906" s="52">
        <v>35390</v>
      </c>
      <c r="J906">
        <v>1.7523</v>
      </c>
      <c r="K906" s="474" t="str">
        <f t="shared" si="14"/>
        <v>false</v>
      </c>
    </row>
    <row r="907" spans="2:11">
      <c r="B907" s="52">
        <v>35394</v>
      </c>
      <c r="C907">
        <v>4.7248000000000001</v>
      </c>
      <c r="D907" s="52">
        <v>35391</v>
      </c>
      <c r="E907">
        <v>1.7379</v>
      </c>
      <c r="G907" s="52">
        <v>35394</v>
      </c>
      <c r="H907">
        <v>4.7248000000000001</v>
      </c>
      <c r="I907" s="52">
        <v>35391</v>
      </c>
      <c r="J907">
        <v>1.7379</v>
      </c>
      <c r="K907" s="474" t="str">
        <f t="shared" si="14"/>
        <v>false</v>
      </c>
    </row>
    <row r="908" spans="2:11">
      <c r="B908" s="52">
        <v>35395</v>
      </c>
      <c r="C908">
        <v>4.9165999999999999</v>
      </c>
      <c r="D908" s="52">
        <v>35394</v>
      </c>
      <c r="E908">
        <v>1.7177</v>
      </c>
      <c r="G908" s="52">
        <v>35395</v>
      </c>
      <c r="H908">
        <v>4.9165999999999999</v>
      </c>
      <c r="I908" s="52">
        <v>35394</v>
      </c>
      <c r="J908">
        <v>1.7177</v>
      </c>
      <c r="K908" s="474" t="str">
        <f t="shared" si="14"/>
        <v>false</v>
      </c>
    </row>
    <row r="909" spans="2:11">
      <c r="B909" s="52">
        <v>35396</v>
      </c>
      <c r="C909">
        <v>4.9338999999999995</v>
      </c>
      <c r="D909" s="52">
        <v>35395</v>
      </c>
      <c r="E909">
        <v>1.7323</v>
      </c>
      <c r="G909" s="52">
        <v>35396</v>
      </c>
      <c r="H909">
        <v>4.9338999999999995</v>
      </c>
      <c r="I909" s="52">
        <v>35395</v>
      </c>
      <c r="J909">
        <v>1.7323</v>
      </c>
      <c r="K909" s="474" t="str">
        <f t="shared" si="14"/>
        <v>false</v>
      </c>
    </row>
    <row r="910" spans="2:11">
      <c r="B910" s="52">
        <v>35398</v>
      </c>
      <c r="C910">
        <v>4.7515000000000001</v>
      </c>
      <c r="D910" s="52">
        <v>35396</v>
      </c>
      <c r="E910">
        <v>1.7734999999999999</v>
      </c>
      <c r="G910" s="52">
        <v>35398</v>
      </c>
      <c r="H910">
        <v>4.7515000000000001</v>
      </c>
      <c r="I910" s="52">
        <v>35396</v>
      </c>
      <c r="J910">
        <v>1.7734999999999999</v>
      </c>
      <c r="K910" s="474" t="str">
        <f t="shared" si="14"/>
        <v>false</v>
      </c>
    </row>
    <row r="911" spans="2:11">
      <c r="B911" s="52">
        <v>35401</v>
      </c>
      <c r="C911">
        <v>4.7698999999999998</v>
      </c>
      <c r="D911" s="52">
        <v>35398</v>
      </c>
      <c r="E911">
        <v>1.7241</v>
      </c>
      <c r="G911" s="52">
        <v>35401</v>
      </c>
      <c r="H911">
        <v>4.7698999999999998</v>
      </c>
      <c r="I911" s="52">
        <v>35398</v>
      </c>
      <c r="J911">
        <v>1.7241</v>
      </c>
      <c r="K911" s="474" t="str">
        <f t="shared" si="14"/>
        <v>false</v>
      </c>
    </row>
    <row r="912" spans="2:11">
      <c r="B912" s="52">
        <v>35402</v>
      </c>
      <c r="C912">
        <v>4.8014000000000001</v>
      </c>
      <c r="D912" s="52">
        <v>35401</v>
      </c>
      <c r="E912">
        <v>1.7241</v>
      </c>
      <c r="G912" s="52">
        <v>35402</v>
      </c>
      <c r="H912">
        <v>4.8014000000000001</v>
      </c>
      <c r="I912" s="52">
        <v>35401</v>
      </c>
      <c r="J912">
        <v>1.7241</v>
      </c>
      <c r="K912" s="474" t="str">
        <f t="shared" si="14"/>
        <v>false</v>
      </c>
    </row>
    <row r="913" spans="2:11">
      <c r="B913" s="52">
        <v>35403</v>
      </c>
      <c r="C913">
        <v>4.8280000000000003</v>
      </c>
      <c r="D913" s="52">
        <v>35402</v>
      </c>
      <c r="E913">
        <v>1.7463</v>
      </c>
      <c r="G913" s="52">
        <v>35403</v>
      </c>
      <c r="H913">
        <v>4.8280000000000003</v>
      </c>
      <c r="I913" s="52">
        <v>35402</v>
      </c>
      <c r="J913">
        <v>1.7463</v>
      </c>
      <c r="K913" s="474" t="str">
        <f t="shared" si="14"/>
        <v>false</v>
      </c>
    </row>
    <row r="914" spans="2:11">
      <c r="B914" s="52">
        <v>35404</v>
      </c>
      <c r="C914">
        <v>4.6248000000000005</v>
      </c>
      <c r="D914" s="52">
        <v>35403</v>
      </c>
      <c r="E914">
        <v>1.7517</v>
      </c>
      <c r="G914" s="52">
        <v>35404</v>
      </c>
      <c r="H914">
        <v>4.6248000000000005</v>
      </c>
      <c r="I914" s="52">
        <v>35403</v>
      </c>
      <c r="J914">
        <v>1.7517</v>
      </c>
      <c r="K914" s="474" t="str">
        <f t="shared" si="14"/>
        <v>false</v>
      </c>
    </row>
    <row r="915" spans="2:11">
      <c r="B915" s="52">
        <v>35405</v>
      </c>
      <c r="C915">
        <v>4.8076999999999996</v>
      </c>
      <c r="D915" s="52">
        <v>35404</v>
      </c>
      <c r="E915">
        <v>1.7631999999999999</v>
      </c>
      <c r="G915" s="52">
        <v>35405</v>
      </c>
      <c r="H915">
        <v>4.8076999999999996</v>
      </c>
      <c r="I915" s="52">
        <v>35404</v>
      </c>
      <c r="J915">
        <v>1.7631999999999999</v>
      </c>
      <c r="K915" s="474" t="str">
        <f t="shared" si="14"/>
        <v>false</v>
      </c>
    </row>
    <row r="916" spans="2:11">
      <c r="B916" s="52">
        <v>35408</v>
      </c>
      <c r="C916">
        <v>4.7716000000000003</v>
      </c>
      <c r="D916" s="52">
        <v>35405</v>
      </c>
      <c r="E916">
        <v>1.7644</v>
      </c>
      <c r="G916" s="52">
        <v>35408</v>
      </c>
      <c r="H916">
        <v>4.7716000000000003</v>
      </c>
      <c r="I916" s="52">
        <v>35405</v>
      </c>
      <c r="J916">
        <v>1.7644</v>
      </c>
      <c r="K916" s="474" t="str">
        <f t="shared" si="14"/>
        <v>false</v>
      </c>
    </row>
    <row r="917" spans="2:11">
      <c r="B917" s="52">
        <v>35409</v>
      </c>
      <c r="C917">
        <v>4.7961</v>
      </c>
      <c r="D917" s="52">
        <v>35408</v>
      </c>
      <c r="E917">
        <v>1.742</v>
      </c>
      <c r="G917" s="52">
        <v>35409</v>
      </c>
      <c r="H917">
        <v>4.7961</v>
      </c>
      <c r="I917" s="52">
        <v>35408</v>
      </c>
      <c r="J917">
        <v>1.742</v>
      </c>
      <c r="K917" s="474" t="str">
        <f t="shared" si="14"/>
        <v>false</v>
      </c>
    </row>
    <row r="918" spans="2:11">
      <c r="B918" s="52">
        <v>35410</v>
      </c>
      <c r="C918">
        <v>4.8266</v>
      </c>
      <c r="D918" s="52">
        <v>35409</v>
      </c>
      <c r="E918">
        <v>1.7395</v>
      </c>
      <c r="G918" s="52">
        <v>35410</v>
      </c>
      <c r="H918">
        <v>4.8266</v>
      </c>
      <c r="I918" s="52">
        <v>35409</v>
      </c>
      <c r="J918">
        <v>1.7395</v>
      </c>
      <c r="K918" s="474" t="str">
        <f t="shared" si="14"/>
        <v>false</v>
      </c>
    </row>
    <row r="919" spans="2:11">
      <c r="B919" s="52">
        <v>35411</v>
      </c>
      <c r="C919">
        <v>4.9744000000000002</v>
      </c>
      <c r="D919" s="52">
        <v>35410</v>
      </c>
      <c r="E919">
        <v>1.7608000000000001</v>
      </c>
      <c r="G919" s="52">
        <v>35411</v>
      </c>
      <c r="H919">
        <v>4.9744000000000002</v>
      </c>
      <c r="I919" s="52">
        <v>35410</v>
      </c>
      <c r="J919">
        <v>1.7608000000000001</v>
      </c>
      <c r="K919" s="474" t="str">
        <f t="shared" si="14"/>
        <v>false</v>
      </c>
    </row>
    <row r="920" spans="2:11">
      <c r="B920" s="52">
        <v>35412</v>
      </c>
      <c r="C920">
        <v>4.8211000000000004</v>
      </c>
      <c r="D920" s="52">
        <v>35411</v>
      </c>
      <c r="E920">
        <v>1.8199000000000001</v>
      </c>
      <c r="G920" s="52">
        <v>35412</v>
      </c>
      <c r="H920">
        <v>4.8211000000000004</v>
      </c>
      <c r="I920" s="52">
        <v>35411</v>
      </c>
      <c r="J920">
        <v>1.8199000000000001</v>
      </c>
      <c r="K920" s="474" t="str">
        <f t="shared" si="14"/>
        <v>false</v>
      </c>
    </row>
    <row r="921" spans="2:11">
      <c r="B921" s="52">
        <v>35415</v>
      </c>
      <c r="C921">
        <v>4.8388</v>
      </c>
      <c r="D921" s="52">
        <v>35412</v>
      </c>
      <c r="E921">
        <v>1.7932999999999999</v>
      </c>
      <c r="G921" s="52">
        <v>35415</v>
      </c>
      <c r="H921">
        <v>4.8388</v>
      </c>
      <c r="I921" s="52">
        <v>35412</v>
      </c>
      <c r="J921">
        <v>1.7932999999999999</v>
      </c>
      <c r="K921" s="474" t="str">
        <f t="shared" si="14"/>
        <v>false</v>
      </c>
    </row>
    <row r="922" spans="2:11">
      <c r="B922" s="52">
        <v>35416</v>
      </c>
      <c r="C922">
        <v>4.8403</v>
      </c>
      <c r="D922" s="52">
        <v>35415</v>
      </c>
      <c r="E922">
        <v>1.8037000000000001</v>
      </c>
      <c r="G922" s="52">
        <v>35416</v>
      </c>
      <c r="H922">
        <v>4.8403</v>
      </c>
      <c r="I922" s="52">
        <v>35415</v>
      </c>
      <c r="J922">
        <v>1.8037000000000001</v>
      </c>
      <c r="K922" s="474" t="str">
        <f t="shared" si="14"/>
        <v>false</v>
      </c>
    </row>
    <row r="923" spans="2:11">
      <c r="B923" s="52">
        <v>35417</v>
      </c>
      <c r="C923">
        <v>4.8224999999999998</v>
      </c>
      <c r="D923" s="52">
        <v>35416</v>
      </c>
      <c r="E923">
        <v>1.7923</v>
      </c>
      <c r="G923" s="52">
        <v>35417</v>
      </c>
      <c r="H923">
        <v>4.8224999999999998</v>
      </c>
      <c r="I923" s="52">
        <v>35416</v>
      </c>
      <c r="J923">
        <v>1.7923</v>
      </c>
      <c r="K923" s="474" t="str">
        <f t="shared" si="14"/>
        <v>false</v>
      </c>
    </row>
    <row r="924" spans="2:11">
      <c r="B924" s="52">
        <v>35418</v>
      </c>
      <c r="C924">
        <v>4.7385000000000002</v>
      </c>
      <c r="D924" s="52">
        <v>35417</v>
      </c>
      <c r="E924">
        <v>1.7774999999999999</v>
      </c>
      <c r="G924" s="52">
        <v>35418</v>
      </c>
      <c r="H924">
        <v>4.7385000000000002</v>
      </c>
      <c r="I924" s="52">
        <v>35417</v>
      </c>
      <c r="J924">
        <v>1.7774999999999999</v>
      </c>
      <c r="K924" s="474" t="str">
        <f t="shared" si="14"/>
        <v>false</v>
      </c>
    </row>
    <row r="925" spans="2:11">
      <c r="B925" s="52">
        <v>35419</v>
      </c>
      <c r="C925">
        <v>4.6890999999999998</v>
      </c>
      <c r="D925" s="52">
        <v>35418</v>
      </c>
      <c r="E925">
        <v>1.8102</v>
      </c>
      <c r="G925" s="52">
        <v>35419</v>
      </c>
      <c r="H925">
        <v>4.6890999999999998</v>
      </c>
      <c r="I925" s="52">
        <v>35418</v>
      </c>
      <c r="J925">
        <v>1.8102</v>
      </c>
      <c r="K925" s="474" t="str">
        <f t="shared" si="14"/>
        <v>false</v>
      </c>
    </row>
    <row r="926" spans="2:11">
      <c r="B926" s="52">
        <v>35422</v>
      </c>
      <c r="C926">
        <v>4.7157999999999998</v>
      </c>
      <c r="D926" s="52">
        <v>35419</v>
      </c>
      <c r="E926">
        <v>1.8117999999999999</v>
      </c>
      <c r="G926" s="52">
        <v>35422</v>
      </c>
      <c r="H926">
        <v>4.7157999999999998</v>
      </c>
      <c r="I926" s="52">
        <v>35419</v>
      </c>
      <c r="J926">
        <v>1.8117999999999999</v>
      </c>
      <c r="K926" s="474" t="str">
        <f t="shared" si="14"/>
        <v>false</v>
      </c>
    </row>
    <row r="927" spans="2:11">
      <c r="B927" s="52">
        <v>35423</v>
      </c>
      <c r="C927">
        <v>4.7073999999999998</v>
      </c>
      <c r="D927" s="52">
        <v>35422</v>
      </c>
      <c r="E927">
        <v>1.7484999999999999</v>
      </c>
      <c r="G927" s="52">
        <v>35423</v>
      </c>
      <c r="H927">
        <v>4.7073999999999998</v>
      </c>
      <c r="I927" s="52">
        <v>35422</v>
      </c>
      <c r="J927">
        <v>1.7484999999999999</v>
      </c>
      <c r="K927" s="474" t="str">
        <f t="shared" si="14"/>
        <v>false</v>
      </c>
    </row>
    <row r="928" spans="2:11">
      <c r="B928" s="52">
        <v>35425</v>
      </c>
      <c r="C928">
        <v>4.7016999999999998</v>
      </c>
      <c r="D928" s="52">
        <v>35423</v>
      </c>
      <c r="E928">
        <v>1.7393999999999998</v>
      </c>
      <c r="G928" s="52">
        <v>35425</v>
      </c>
      <c r="H928">
        <v>4.7016999999999998</v>
      </c>
      <c r="I928" s="52">
        <v>35423</v>
      </c>
      <c r="J928">
        <v>1.7393999999999998</v>
      </c>
      <c r="K928" s="474" t="str">
        <f t="shared" si="14"/>
        <v>false</v>
      </c>
    </row>
    <row r="929" spans="2:11">
      <c r="B929" s="52">
        <v>35426</v>
      </c>
      <c r="C929">
        <v>4.6699000000000002</v>
      </c>
      <c r="D929" s="52">
        <v>35425</v>
      </c>
      <c r="E929">
        <v>1.7330999999999999</v>
      </c>
      <c r="G929" s="52">
        <v>35426</v>
      </c>
      <c r="H929">
        <v>4.6699000000000002</v>
      </c>
      <c r="I929" s="52">
        <v>35425</v>
      </c>
      <c r="J929">
        <v>1.7330999999999999</v>
      </c>
      <c r="K929" s="474" t="str">
        <f t="shared" si="14"/>
        <v>false</v>
      </c>
    </row>
    <row r="930" spans="2:11">
      <c r="B930" s="52">
        <v>35429</v>
      </c>
      <c r="C930">
        <v>4.6863000000000001</v>
      </c>
      <c r="D930" s="52">
        <v>35426</v>
      </c>
      <c r="E930">
        <v>1.7301</v>
      </c>
      <c r="G930" s="52">
        <v>35429</v>
      </c>
      <c r="H930">
        <v>4.6863000000000001</v>
      </c>
      <c r="I930" s="52">
        <v>35426</v>
      </c>
      <c r="J930">
        <v>1.7301</v>
      </c>
      <c r="K930" s="474" t="str">
        <f t="shared" si="14"/>
        <v>false</v>
      </c>
    </row>
    <row r="931" spans="2:11">
      <c r="B931" s="52">
        <v>35430</v>
      </c>
      <c r="C931">
        <v>4.8009000000000004</v>
      </c>
      <c r="D931" s="52">
        <v>35429</v>
      </c>
      <c r="E931">
        <v>1.7309000000000001</v>
      </c>
      <c r="G931" s="52">
        <v>35430</v>
      </c>
      <c r="H931">
        <v>4.8009000000000004</v>
      </c>
      <c r="I931" s="52">
        <v>35429</v>
      </c>
      <c r="J931">
        <v>1.7309000000000001</v>
      </c>
      <c r="K931" s="474" t="str">
        <f t="shared" si="14"/>
        <v>false</v>
      </c>
    </row>
    <row r="932" spans="2:11">
      <c r="B932" s="52">
        <v>35432</v>
      </c>
      <c r="C932">
        <v>4.8329000000000004</v>
      </c>
      <c r="D932" s="52">
        <v>35430</v>
      </c>
      <c r="E932">
        <v>1.7638</v>
      </c>
      <c r="G932" s="52">
        <v>35432</v>
      </c>
      <c r="H932">
        <v>4.8329000000000004</v>
      </c>
      <c r="I932" s="52">
        <v>35430</v>
      </c>
      <c r="J932">
        <v>1.7638</v>
      </c>
      <c r="K932" s="474" t="str">
        <f t="shared" si="14"/>
        <v>false</v>
      </c>
    </row>
    <row r="933" spans="2:11">
      <c r="B933" s="52">
        <v>35433</v>
      </c>
      <c r="C933">
        <v>4.76</v>
      </c>
      <c r="D933" s="52">
        <v>35432</v>
      </c>
      <c r="E933">
        <v>1.7654000000000001</v>
      </c>
      <c r="G933" s="52">
        <v>35433</v>
      </c>
      <c r="H933">
        <v>4.76</v>
      </c>
      <c r="I933" s="52">
        <v>35432</v>
      </c>
      <c r="J933">
        <v>1.7654000000000001</v>
      </c>
      <c r="K933" s="474" t="str">
        <f t="shared" si="14"/>
        <v>false</v>
      </c>
    </row>
    <row r="934" spans="2:11">
      <c r="B934" s="52">
        <v>35436</v>
      </c>
      <c r="C934">
        <v>4.7816999999999998</v>
      </c>
      <c r="D934" s="52">
        <v>35433</v>
      </c>
      <c r="E934">
        <v>1.7323</v>
      </c>
      <c r="G934" s="52">
        <v>35436</v>
      </c>
      <c r="H934">
        <v>4.7816999999999998</v>
      </c>
      <c r="I934" s="52">
        <v>35433</v>
      </c>
      <c r="J934">
        <v>1.7323</v>
      </c>
      <c r="K934" s="474" t="str">
        <f t="shared" si="14"/>
        <v>false</v>
      </c>
    </row>
    <row r="935" spans="2:11">
      <c r="B935" s="52">
        <v>35437</v>
      </c>
      <c r="C935">
        <v>4.7271999999999998</v>
      </c>
      <c r="D935" s="52">
        <v>35436</v>
      </c>
      <c r="E935">
        <v>1.7262</v>
      </c>
      <c r="G935" s="52">
        <v>35437</v>
      </c>
      <c r="H935">
        <v>4.7271999999999998</v>
      </c>
      <c r="I935" s="52">
        <v>35436</v>
      </c>
      <c r="J935">
        <v>1.7262</v>
      </c>
      <c r="K935" s="474" t="str">
        <f t="shared" si="14"/>
        <v>false</v>
      </c>
    </row>
    <row r="936" spans="2:11">
      <c r="B936" s="52">
        <v>35438</v>
      </c>
      <c r="C936">
        <v>4.7157999999999998</v>
      </c>
      <c r="D936" s="52">
        <v>35437</v>
      </c>
      <c r="E936">
        <v>1.7174</v>
      </c>
      <c r="G936" s="52">
        <v>35438</v>
      </c>
      <c r="H936">
        <v>4.7157999999999998</v>
      </c>
      <c r="I936" s="52">
        <v>35437</v>
      </c>
      <c r="J936">
        <v>1.7174</v>
      </c>
      <c r="K936" s="474" t="str">
        <f t="shared" si="14"/>
        <v>false</v>
      </c>
    </row>
    <row r="937" spans="2:11">
      <c r="B937" s="52">
        <v>35439</v>
      </c>
      <c r="C937">
        <v>4.6752000000000002</v>
      </c>
      <c r="D937" s="52">
        <v>35438</v>
      </c>
      <c r="E937">
        <v>1.7343</v>
      </c>
      <c r="G937" s="52">
        <v>35439</v>
      </c>
      <c r="H937">
        <v>4.6752000000000002</v>
      </c>
      <c r="I937" s="52">
        <v>35438</v>
      </c>
      <c r="J937">
        <v>1.7343</v>
      </c>
      <c r="K937" s="474" t="str">
        <f t="shared" si="14"/>
        <v>false</v>
      </c>
    </row>
    <row r="938" spans="2:11">
      <c r="B938" s="52">
        <v>35440</v>
      </c>
      <c r="C938">
        <v>4.6629000000000005</v>
      </c>
      <c r="D938" s="52">
        <v>35439</v>
      </c>
      <c r="E938">
        <v>1.7143000000000002</v>
      </c>
      <c r="G938" s="52">
        <v>35440</v>
      </c>
      <c r="H938">
        <v>4.6629000000000005</v>
      </c>
      <c r="I938" s="52">
        <v>35439</v>
      </c>
      <c r="J938">
        <v>1.7143000000000002</v>
      </c>
      <c r="K938" s="474" t="str">
        <f t="shared" si="14"/>
        <v>false</v>
      </c>
    </row>
    <row r="939" spans="2:11">
      <c r="B939" s="52">
        <v>35443</v>
      </c>
      <c r="C939">
        <v>4.6478000000000002</v>
      </c>
      <c r="D939" s="52">
        <v>35440</v>
      </c>
      <c r="E939">
        <v>1.6943999999999999</v>
      </c>
      <c r="G939" s="52">
        <v>35443</v>
      </c>
      <c r="H939">
        <v>4.6478000000000002</v>
      </c>
      <c r="I939" s="52">
        <v>35440</v>
      </c>
      <c r="J939">
        <v>1.6943999999999999</v>
      </c>
      <c r="K939" s="474" t="str">
        <f t="shared" si="14"/>
        <v>false</v>
      </c>
    </row>
    <row r="940" spans="2:11">
      <c r="B940" s="52">
        <v>35444</v>
      </c>
      <c r="C940">
        <v>4.6341000000000001</v>
      </c>
      <c r="D940" s="52">
        <v>35443</v>
      </c>
      <c r="E940">
        <v>1.6930000000000001</v>
      </c>
      <c r="G940" s="52">
        <v>35444</v>
      </c>
      <c r="H940">
        <v>4.6341000000000001</v>
      </c>
      <c r="I940" s="52">
        <v>35443</v>
      </c>
      <c r="J940">
        <v>1.6930000000000001</v>
      </c>
      <c r="K940" s="474" t="str">
        <f t="shared" si="14"/>
        <v>false</v>
      </c>
    </row>
    <row r="941" spans="2:11">
      <c r="B941" s="52">
        <v>35445</v>
      </c>
      <c r="C941">
        <v>4.63</v>
      </c>
      <c r="D941" s="52">
        <v>35444</v>
      </c>
      <c r="E941">
        <v>1.6797</v>
      </c>
      <c r="G941" s="52">
        <v>35445</v>
      </c>
      <c r="H941">
        <v>4.63</v>
      </c>
      <c r="I941" s="52">
        <v>35444</v>
      </c>
      <c r="J941">
        <v>1.6797</v>
      </c>
      <c r="K941" s="474" t="str">
        <f t="shared" si="14"/>
        <v>false</v>
      </c>
    </row>
    <row r="942" spans="2:11">
      <c r="B942" s="52">
        <v>35446</v>
      </c>
      <c r="C942">
        <v>4.6341000000000001</v>
      </c>
      <c r="D942" s="52">
        <v>35445</v>
      </c>
      <c r="E942">
        <v>1.6886000000000001</v>
      </c>
      <c r="G942" s="52">
        <v>35446</v>
      </c>
      <c r="H942">
        <v>4.6341000000000001</v>
      </c>
      <c r="I942" s="52">
        <v>35445</v>
      </c>
      <c r="J942">
        <v>1.6886000000000001</v>
      </c>
      <c r="K942" s="474" t="str">
        <f t="shared" si="14"/>
        <v>false</v>
      </c>
    </row>
    <row r="943" spans="2:11">
      <c r="B943" s="52">
        <v>35447</v>
      </c>
      <c r="C943">
        <v>4.6055999999999999</v>
      </c>
      <c r="D943" s="52">
        <v>35446</v>
      </c>
      <c r="E943">
        <v>1.6863000000000001</v>
      </c>
      <c r="G943" s="52">
        <v>35447</v>
      </c>
      <c r="H943">
        <v>4.6055999999999999</v>
      </c>
      <c r="I943" s="52">
        <v>35446</v>
      </c>
      <c r="J943">
        <v>1.6863000000000001</v>
      </c>
      <c r="K943" s="474" t="str">
        <f t="shared" si="14"/>
        <v>false</v>
      </c>
    </row>
    <row r="944" spans="2:11">
      <c r="B944" s="52">
        <v>35450</v>
      </c>
      <c r="C944">
        <v>4.6246</v>
      </c>
      <c r="D944" s="52">
        <v>35447</v>
      </c>
      <c r="E944">
        <v>1.6623000000000001</v>
      </c>
      <c r="G944" s="52">
        <v>35450</v>
      </c>
      <c r="H944">
        <v>4.6246</v>
      </c>
      <c r="I944" s="52">
        <v>35447</v>
      </c>
      <c r="J944">
        <v>1.6623000000000001</v>
      </c>
      <c r="K944" s="474" t="str">
        <f t="shared" si="14"/>
        <v>false</v>
      </c>
    </row>
    <row r="945" spans="2:11">
      <c r="B945" s="52">
        <v>35451</v>
      </c>
      <c r="C945">
        <v>4.6002999999999998</v>
      </c>
      <c r="D945" s="52">
        <v>35450</v>
      </c>
      <c r="E945">
        <v>1.6533</v>
      </c>
      <c r="G945" s="52">
        <v>35451</v>
      </c>
      <c r="H945">
        <v>4.6002999999999998</v>
      </c>
      <c r="I945" s="52">
        <v>35450</v>
      </c>
      <c r="J945">
        <v>1.6533</v>
      </c>
      <c r="K945" s="474" t="str">
        <f t="shared" si="14"/>
        <v>false</v>
      </c>
    </row>
    <row r="946" spans="2:11">
      <c r="B946" s="52">
        <v>35452</v>
      </c>
      <c r="C946">
        <v>4.5747999999999998</v>
      </c>
      <c r="D946" s="52">
        <v>35451</v>
      </c>
      <c r="E946">
        <v>1.6436999999999999</v>
      </c>
      <c r="G946" s="52">
        <v>35452</v>
      </c>
      <c r="H946">
        <v>4.5747999999999998</v>
      </c>
      <c r="I946" s="52">
        <v>35451</v>
      </c>
      <c r="J946">
        <v>1.6436999999999999</v>
      </c>
      <c r="K946" s="474" t="str">
        <f t="shared" si="14"/>
        <v>false</v>
      </c>
    </row>
    <row r="947" spans="2:11">
      <c r="B947" s="52">
        <v>35453</v>
      </c>
      <c r="C947">
        <v>4.5827999999999998</v>
      </c>
      <c r="D947" s="52">
        <v>35452</v>
      </c>
      <c r="E947">
        <v>1.6600000000000001</v>
      </c>
      <c r="G947" s="52">
        <v>35453</v>
      </c>
      <c r="H947">
        <v>4.5827999999999998</v>
      </c>
      <c r="I947" s="52">
        <v>35452</v>
      </c>
      <c r="J947">
        <v>1.6600000000000001</v>
      </c>
      <c r="K947" s="474" t="str">
        <f t="shared" si="14"/>
        <v>false</v>
      </c>
    </row>
    <row r="948" spans="2:11">
      <c r="B948" s="52">
        <v>35454</v>
      </c>
      <c r="C948">
        <v>4.6368</v>
      </c>
      <c r="D948" s="52">
        <v>35453</v>
      </c>
      <c r="E948">
        <v>1.6832</v>
      </c>
      <c r="G948" s="52">
        <v>35454</v>
      </c>
      <c r="H948">
        <v>4.6368</v>
      </c>
      <c r="I948" s="52">
        <v>35453</v>
      </c>
      <c r="J948">
        <v>1.6832</v>
      </c>
      <c r="K948" s="474" t="str">
        <f t="shared" si="14"/>
        <v>false</v>
      </c>
    </row>
    <row r="949" spans="2:11">
      <c r="B949" s="52">
        <v>35457</v>
      </c>
      <c r="C949">
        <v>4.6726000000000001</v>
      </c>
      <c r="D949" s="52">
        <v>35454</v>
      </c>
      <c r="E949">
        <v>1.6981000000000002</v>
      </c>
      <c r="G949" s="52">
        <v>35457</v>
      </c>
      <c r="H949">
        <v>4.6726000000000001</v>
      </c>
      <c r="I949" s="52">
        <v>35454</v>
      </c>
      <c r="J949">
        <v>1.6981000000000002</v>
      </c>
      <c r="K949" s="474" t="str">
        <f t="shared" si="14"/>
        <v>false</v>
      </c>
    </row>
    <row r="950" spans="2:11">
      <c r="B950" s="52">
        <v>35458</v>
      </c>
      <c r="C950">
        <v>4.6947000000000001</v>
      </c>
      <c r="D950" s="52">
        <v>35457</v>
      </c>
      <c r="E950">
        <v>1.7072000000000001</v>
      </c>
      <c r="G950" s="52">
        <v>35458</v>
      </c>
      <c r="H950">
        <v>4.6947000000000001</v>
      </c>
      <c r="I950" s="52">
        <v>35457</v>
      </c>
      <c r="J950">
        <v>1.7072000000000001</v>
      </c>
      <c r="K950" s="474" t="str">
        <f t="shared" si="14"/>
        <v>false</v>
      </c>
    </row>
    <row r="951" spans="2:11">
      <c r="B951" s="52">
        <v>35460</v>
      </c>
      <c r="C951">
        <v>4.7888000000000002</v>
      </c>
      <c r="D951" s="52">
        <v>35458</v>
      </c>
      <c r="E951">
        <v>1.7084000000000001</v>
      </c>
      <c r="G951" s="52">
        <v>35460</v>
      </c>
      <c r="H951">
        <v>4.7888000000000002</v>
      </c>
      <c r="I951" s="52">
        <v>35458</v>
      </c>
      <c r="J951">
        <v>1.7084000000000001</v>
      </c>
      <c r="K951" s="474" t="str">
        <f t="shared" si="14"/>
        <v>false</v>
      </c>
    </row>
    <row r="952" spans="2:11">
      <c r="B952" s="52">
        <v>35461</v>
      </c>
      <c r="C952">
        <v>4.8234000000000004</v>
      </c>
      <c r="D952" s="52">
        <v>35459</v>
      </c>
      <c r="E952">
        <v>1.6874</v>
      </c>
      <c r="G952" s="52">
        <v>35461</v>
      </c>
      <c r="H952">
        <v>4.8234000000000004</v>
      </c>
      <c r="I952" s="52">
        <v>35459</v>
      </c>
      <c r="J952">
        <v>1.6874</v>
      </c>
      <c r="K952" s="474" t="str">
        <f t="shared" si="14"/>
        <v>false</v>
      </c>
    </row>
    <row r="953" spans="2:11">
      <c r="B953" s="52">
        <v>35464</v>
      </c>
      <c r="C953">
        <v>4.7504999999999997</v>
      </c>
      <c r="D953" s="52">
        <v>35460</v>
      </c>
      <c r="E953">
        <v>1.6701000000000001</v>
      </c>
      <c r="G953" s="52">
        <v>35464</v>
      </c>
      <c r="H953">
        <v>4.7504999999999997</v>
      </c>
      <c r="I953" s="52">
        <v>35460</v>
      </c>
      <c r="J953">
        <v>1.6701000000000001</v>
      </c>
      <c r="K953" s="474" t="str">
        <f t="shared" si="14"/>
        <v>false</v>
      </c>
    </row>
    <row r="954" spans="2:11">
      <c r="B954" s="52">
        <v>35465</v>
      </c>
      <c r="C954">
        <v>4.7504999999999997</v>
      </c>
      <c r="D954" s="52">
        <v>35461</v>
      </c>
      <c r="E954">
        <v>1.6667000000000001</v>
      </c>
      <c r="G954" s="52">
        <v>35465</v>
      </c>
      <c r="H954">
        <v>4.7504999999999997</v>
      </c>
      <c r="I954" s="52">
        <v>35461</v>
      </c>
      <c r="J954">
        <v>1.6667000000000001</v>
      </c>
      <c r="K954" s="474" t="str">
        <f t="shared" si="14"/>
        <v>false</v>
      </c>
    </row>
    <row r="955" spans="2:11">
      <c r="B955" s="52">
        <v>35466</v>
      </c>
      <c r="C955">
        <v>4.7880000000000003</v>
      </c>
      <c r="D955" s="52">
        <v>35464</v>
      </c>
      <c r="E955">
        <v>1.6656</v>
      </c>
      <c r="G955" s="52">
        <v>35466</v>
      </c>
      <c r="H955">
        <v>4.7880000000000003</v>
      </c>
      <c r="I955" s="52">
        <v>35464</v>
      </c>
      <c r="J955">
        <v>1.6656</v>
      </c>
      <c r="K955" s="474" t="str">
        <f t="shared" si="14"/>
        <v>false</v>
      </c>
    </row>
    <row r="956" spans="2:11">
      <c r="B956" s="52">
        <v>35467</v>
      </c>
      <c r="C956">
        <v>4.9630000000000001</v>
      </c>
      <c r="D956" s="52">
        <v>35465</v>
      </c>
      <c r="E956">
        <v>1.6953</v>
      </c>
      <c r="G956" s="52">
        <v>35467</v>
      </c>
      <c r="H956">
        <v>4.9630000000000001</v>
      </c>
      <c r="I956" s="52">
        <v>35465</v>
      </c>
      <c r="J956">
        <v>1.6953</v>
      </c>
      <c r="K956" s="474" t="str">
        <f t="shared" si="14"/>
        <v>false</v>
      </c>
    </row>
    <row r="957" spans="2:11">
      <c r="B957" s="52">
        <v>35468</v>
      </c>
      <c r="C957">
        <v>4.9375999999999998</v>
      </c>
      <c r="D957" s="52">
        <v>35466</v>
      </c>
      <c r="E957">
        <v>1.7212000000000001</v>
      </c>
      <c r="G957" s="52">
        <v>35468</v>
      </c>
      <c r="H957">
        <v>4.9375999999999998</v>
      </c>
      <c r="I957" s="52">
        <v>35466</v>
      </c>
      <c r="J957">
        <v>1.7212000000000001</v>
      </c>
      <c r="K957" s="474" t="str">
        <f t="shared" si="14"/>
        <v>false</v>
      </c>
    </row>
    <row r="958" spans="2:11">
      <c r="B958" s="52">
        <v>35471</v>
      </c>
      <c r="C958">
        <v>4.7808000000000002</v>
      </c>
      <c r="D958" s="52">
        <v>35467</v>
      </c>
      <c r="E958">
        <v>1.7354000000000001</v>
      </c>
      <c r="G958" s="52">
        <v>35471</v>
      </c>
      <c r="H958">
        <v>4.7808000000000002</v>
      </c>
      <c r="I958" s="52">
        <v>35467</v>
      </c>
      <c r="J958">
        <v>1.7354000000000001</v>
      </c>
      <c r="K958" s="474" t="str">
        <f t="shared" si="14"/>
        <v>false</v>
      </c>
    </row>
    <row r="959" spans="2:11">
      <c r="B959" s="52">
        <v>35472</v>
      </c>
      <c r="C959">
        <v>4.7691999999999997</v>
      </c>
      <c r="D959" s="52">
        <v>35468</v>
      </c>
      <c r="E959">
        <v>1.7008999999999999</v>
      </c>
      <c r="G959" s="52">
        <v>35472</v>
      </c>
      <c r="H959">
        <v>4.7691999999999997</v>
      </c>
      <c r="I959" s="52">
        <v>35468</v>
      </c>
      <c r="J959">
        <v>1.7008999999999999</v>
      </c>
      <c r="K959" s="474" t="str">
        <f t="shared" si="14"/>
        <v>false</v>
      </c>
    </row>
    <row r="960" spans="2:11">
      <c r="B960" s="52">
        <v>35473</v>
      </c>
      <c r="C960">
        <v>4.7632000000000003</v>
      </c>
      <c r="D960" s="52">
        <v>35472</v>
      </c>
      <c r="E960">
        <v>1.6867999999999999</v>
      </c>
      <c r="G960" s="52">
        <v>35473</v>
      </c>
      <c r="H960">
        <v>4.7632000000000003</v>
      </c>
      <c r="I960" s="52">
        <v>35472</v>
      </c>
      <c r="J960">
        <v>1.6867999999999999</v>
      </c>
      <c r="K960" s="474" t="str">
        <f t="shared" si="14"/>
        <v>false</v>
      </c>
    </row>
    <row r="961" spans="2:11">
      <c r="B961" s="52">
        <v>35474</v>
      </c>
      <c r="C961">
        <v>4.7618</v>
      </c>
      <c r="D961" s="52">
        <v>35473</v>
      </c>
      <c r="E961">
        <v>1.6919999999999999</v>
      </c>
      <c r="G961" s="52">
        <v>35474</v>
      </c>
      <c r="H961">
        <v>4.7618</v>
      </c>
      <c r="I961" s="52">
        <v>35473</v>
      </c>
      <c r="J961">
        <v>1.6919999999999999</v>
      </c>
      <c r="K961" s="474" t="str">
        <f t="shared" si="14"/>
        <v>false</v>
      </c>
    </row>
    <row r="962" spans="2:11">
      <c r="B962" s="52">
        <v>35475</v>
      </c>
      <c r="C962">
        <v>4.7584999999999997</v>
      </c>
      <c r="D962" s="52">
        <v>35474</v>
      </c>
      <c r="E962">
        <v>1.6374</v>
      </c>
      <c r="G962" s="52">
        <v>35475</v>
      </c>
      <c r="H962">
        <v>4.7584999999999997</v>
      </c>
      <c r="I962" s="52">
        <v>35474</v>
      </c>
      <c r="J962">
        <v>1.6374</v>
      </c>
      <c r="K962" s="474" t="str">
        <f t="shared" si="14"/>
        <v>false</v>
      </c>
    </row>
    <row r="963" spans="2:11">
      <c r="B963" s="52">
        <v>35479</v>
      </c>
      <c r="C963">
        <v>4.7661999999999995</v>
      </c>
      <c r="D963" s="52">
        <v>35475</v>
      </c>
      <c r="E963">
        <v>1.6453</v>
      </c>
      <c r="G963" s="52">
        <v>35479</v>
      </c>
      <c r="H963">
        <v>4.7661999999999995</v>
      </c>
      <c r="I963" s="52">
        <v>35475</v>
      </c>
      <c r="J963">
        <v>1.6453</v>
      </c>
      <c r="K963" s="474" t="str">
        <f t="shared" si="14"/>
        <v>false</v>
      </c>
    </row>
    <row r="964" spans="2:11">
      <c r="B964" s="52">
        <v>35480</v>
      </c>
      <c r="C964">
        <v>4.7850000000000001</v>
      </c>
      <c r="D964" s="52">
        <v>35479</v>
      </c>
      <c r="E964">
        <v>1.6133</v>
      </c>
      <c r="G964" s="52">
        <v>35480</v>
      </c>
      <c r="H964">
        <v>4.7850000000000001</v>
      </c>
      <c r="I964" s="52">
        <v>35479</v>
      </c>
      <c r="J964">
        <v>1.6133</v>
      </c>
      <c r="K964" s="474" t="str">
        <f t="shared" si="14"/>
        <v>false</v>
      </c>
    </row>
    <row r="965" spans="2:11">
      <c r="B965" s="52">
        <v>35481</v>
      </c>
      <c r="C965">
        <v>4.8052000000000001</v>
      </c>
      <c r="D965" s="52">
        <v>35480</v>
      </c>
      <c r="E965">
        <v>1.6752</v>
      </c>
      <c r="G965" s="52">
        <v>35481</v>
      </c>
      <c r="H965">
        <v>4.8052000000000001</v>
      </c>
      <c r="I965" s="52">
        <v>35480</v>
      </c>
      <c r="J965">
        <v>1.6752</v>
      </c>
      <c r="K965" s="474" t="str">
        <f t="shared" si="14"/>
        <v>false</v>
      </c>
    </row>
    <row r="966" spans="2:11">
      <c r="B966" s="52">
        <v>35482</v>
      </c>
      <c r="C966">
        <v>4.8080999999999996</v>
      </c>
      <c r="D966" s="52">
        <v>35481</v>
      </c>
      <c r="E966">
        <v>1.6977</v>
      </c>
      <c r="G966" s="52">
        <v>35482</v>
      </c>
      <c r="H966">
        <v>4.8080999999999996</v>
      </c>
      <c r="I966" s="52">
        <v>35481</v>
      </c>
      <c r="J966">
        <v>1.6977</v>
      </c>
      <c r="K966" s="474" t="str">
        <f t="shared" ref="K966:K1029" si="15">IF(G966=I966,"true","false")</f>
        <v>false</v>
      </c>
    </row>
    <row r="967" spans="2:11">
      <c r="B967" s="52">
        <v>35485</v>
      </c>
      <c r="C967">
        <v>4.7792000000000003</v>
      </c>
      <c r="D967" s="52">
        <v>35482</v>
      </c>
      <c r="E967">
        <v>1.657</v>
      </c>
      <c r="G967" s="52">
        <v>35485</v>
      </c>
      <c r="H967">
        <v>4.7792000000000003</v>
      </c>
      <c r="I967" s="52">
        <v>35482</v>
      </c>
      <c r="J967">
        <v>1.657</v>
      </c>
      <c r="K967" s="474" t="str">
        <f t="shared" si="15"/>
        <v>false</v>
      </c>
    </row>
    <row r="968" spans="2:11">
      <c r="B968" s="52">
        <v>35486</v>
      </c>
      <c r="C968">
        <v>4.8154000000000003</v>
      </c>
      <c r="D968" s="52">
        <v>35485</v>
      </c>
      <c r="E968">
        <v>1.6389</v>
      </c>
      <c r="G968" s="52">
        <v>35486</v>
      </c>
      <c r="H968">
        <v>4.8154000000000003</v>
      </c>
      <c r="I968" s="52">
        <v>35485</v>
      </c>
      <c r="J968">
        <v>1.6389</v>
      </c>
      <c r="K968" s="474" t="str">
        <f t="shared" si="15"/>
        <v>false</v>
      </c>
    </row>
    <row r="969" spans="2:11">
      <c r="B969" s="52">
        <v>35487</v>
      </c>
      <c r="C969">
        <v>4.8509000000000002</v>
      </c>
      <c r="D969" s="52">
        <v>35486</v>
      </c>
      <c r="E969">
        <v>1.6318999999999999</v>
      </c>
      <c r="G969" s="52">
        <v>35487</v>
      </c>
      <c r="H969">
        <v>4.8509000000000002</v>
      </c>
      <c r="I969" s="52">
        <v>35486</v>
      </c>
      <c r="J969">
        <v>1.6318999999999999</v>
      </c>
      <c r="K969" s="474" t="str">
        <f t="shared" si="15"/>
        <v>false</v>
      </c>
    </row>
    <row r="970" spans="2:11">
      <c r="B970" s="52">
        <v>35488</v>
      </c>
      <c r="C970">
        <v>5.0292000000000003</v>
      </c>
      <c r="D970" s="52">
        <v>35487</v>
      </c>
      <c r="E970">
        <v>1.6474</v>
      </c>
      <c r="G970" s="52">
        <v>35488</v>
      </c>
      <c r="H970">
        <v>5.0292000000000003</v>
      </c>
      <c r="I970" s="52">
        <v>35487</v>
      </c>
      <c r="J970">
        <v>1.6474</v>
      </c>
      <c r="K970" s="474" t="str">
        <f t="shared" si="15"/>
        <v>false</v>
      </c>
    </row>
    <row r="971" spans="2:11">
      <c r="B971" s="52">
        <v>35489</v>
      </c>
      <c r="C971">
        <v>4.8309999999999995</v>
      </c>
      <c r="D971" s="52">
        <v>35488</v>
      </c>
      <c r="E971">
        <v>1.6903999999999999</v>
      </c>
      <c r="G971" s="52">
        <v>35489</v>
      </c>
      <c r="H971">
        <v>4.8309999999999995</v>
      </c>
      <c r="I971" s="52">
        <v>35488</v>
      </c>
      <c r="J971">
        <v>1.6903999999999999</v>
      </c>
      <c r="K971" s="474" t="str">
        <f t="shared" si="15"/>
        <v>false</v>
      </c>
    </row>
    <row r="972" spans="2:11">
      <c r="B972" s="52">
        <v>35492</v>
      </c>
      <c r="C972">
        <v>4.8353999999999999</v>
      </c>
      <c r="D972" s="52">
        <v>35489</v>
      </c>
      <c r="E972">
        <v>1.6731</v>
      </c>
      <c r="G972" s="52">
        <v>35492</v>
      </c>
      <c r="H972">
        <v>4.8353999999999999</v>
      </c>
      <c r="I972" s="52">
        <v>35489</v>
      </c>
      <c r="J972">
        <v>1.6731</v>
      </c>
      <c r="K972" s="474" t="str">
        <f t="shared" si="15"/>
        <v>false</v>
      </c>
    </row>
    <row r="973" spans="2:11">
      <c r="B973" s="52">
        <v>35493</v>
      </c>
      <c r="C973">
        <v>4.8235000000000001</v>
      </c>
      <c r="D973" s="52">
        <v>35492</v>
      </c>
      <c r="E973">
        <v>1.6632</v>
      </c>
      <c r="G973" s="52">
        <v>35493</v>
      </c>
      <c r="H973">
        <v>4.8235000000000001</v>
      </c>
      <c r="I973" s="52">
        <v>35492</v>
      </c>
      <c r="J973">
        <v>1.6632</v>
      </c>
      <c r="K973" s="474" t="str">
        <f t="shared" si="15"/>
        <v>false</v>
      </c>
    </row>
    <row r="974" spans="2:11">
      <c r="B974" s="52">
        <v>35494</v>
      </c>
      <c r="C974">
        <v>4.8449999999999998</v>
      </c>
      <c r="D974" s="52">
        <v>35493</v>
      </c>
      <c r="E974">
        <v>1.6800000000000002</v>
      </c>
      <c r="G974" s="52">
        <v>35494</v>
      </c>
      <c r="H974">
        <v>4.8449999999999998</v>
      </c>
      <c r="I974" s="52">
        <v>35493</v>
      </c>
      <c r="J974">
        <v>1.6800000000000002</v>
      </c>
      <c r="K974" s="474" t="str">
        <f t="shared" si="15"/>
        <v>false</v>
      </c>
    </row>
    <row r="975" spans="2:11">
      <c r="B975" s="52">
        <v>35495</v>
      </c>
      <c r="C975">
        <v>4.8959999999999999</v>
      </c>
      <c r="D975" s="52">
        <v>35494</v>
      </c>
      <c r="E975">
        <v>1.6724000000000001</v>
      </c>
      <c r="G975" s="52">
        <v>35495</v>
      </c>
      <c r="H975">
        <v>4.8959999999999999</v>
      </c>
      <c r="I975" s="52">
        <v>35494</v>
      </c>
      <c r="J975">
        <v>1.6724000000000001</v>
      </c>
      <c r="K975" s="474" t="str">
        <f t="shared" si="15"/>
        <v>false</v>
      </c>
    </row>
    <row r="976" spans="2:11">
      <c r="B976" s="52">
        <v>35496</v>
      </c>
      <c r="C976">
        <v>4.8809000000000005</v>
      </c>
      <c r="D976" s="52">
        <v>35495</v>
      </c>
      <c r="E976">
        <v>1.6598000000000002</v>
      </c>
      <c r="G976" s="52">
        <v>35496</v>
      </c>
      <c r="H976">
        <v>4.8809000000000005</v>
      </c>
      <c r="I976" s="52">
        <v>35495</v>
      </c>
      <c r="J976">
        <v>1.6598000000000002</v>
      </c>
      <c r="K976" s="474" t="str">
        <f t="shared" si="15"/>
        <v>false</v>
      </c>
    </row>
    <row r="977" spans="2:11">
      <c r="B977" s="52">
        <v>35499</v>
      </c>
      <c r="C977">
        <v>4.8838999999999997</v>
      </c>
      <c r="D977" s="52">
        <v>35496</v>
      </c>
      <c r="E977">
        <v>1.6463999999999999</v>
      </c>
      <c r="G977" s="52">
        <v>35499</v>
      </c>
      <c r="H977">
        <v>4.8838999999999997</v>
      </c>
      <c r="I977" s="52">
        <v>35496</v>
      </c>
      <c r="J977">
        <v>1.6463999999999999</v>
      </c>
      <c r="K977" s="474" t="str">
        <f t="shared" si="15"/>
        <v>false</v>
      </c>
    </row>
    <row r="978" spans="2:11">
      <c r="B978" s="52">
        <v>35500</v>
      </c>
      <c r="C978">
        <v>4.9142999999999999</v>
      </c>
      <c r="D978" s="52">
        <v>35499</v>
      </c>
      <c r="E978">
        <v>1.6282000000000001</v>
      </c>
      <c r="G978" s="52">
        <v>35500</v>
      </c>
      <c r="H978">
        <v>4.9142999999999999</v>
      </c>
      <c r="I978" s="52">
        <v>35499</v>
      </c>
      <c r="J978">
        <v>1.6282000000000001</v>
      </c>
      <c r="K978" s="474" t="str">
        <f t="shared" si="15"/>
        <v>false</v>
      </c>
    </row>
    <row r="979" spans="2:11">
      <c r="B979" s="52">
        <v>35501</v>
      </c>
      <c r="C979">
        <v>5.0163000000000002</v>
      </c>
      <c r="D979" s="52">
        <v>35500</v>
      </c>
      <c r="E979">
        <v>1.6278000000000001</v>
      </c>
      <c r="G979" s="52">
        <v>35501</v>
      </c>
      <c r="H979">
        <v>5.0163000000000002</v>
      </c>
      <c r="I979" s="52">
        <v>35500</v>
      </c>
      <c r="J979">
        <v>1.6278000000000001</v>
      </c>
      <c r="K979" s="474" t="str">
        <f t="shared" si="15"/>
        <v>false</v>
      </c>
    </row>
    <row r="980" spans="2:11">
      <c r="B980" s="52">
        <v>35502</v>
      </c>
      <c r="C980">
        <v>4.9356999999999998</v>
      </c>
      <c r="D980" s="52">
        <v>35501</v>
      </c>
      <c r="E980">
        <v>1.6482999999999999</v>
      </c>
      <c r="G980" s="52">
        <v>35502</v>
      </c>
      <c r="H980">
        <v>4.9356999999999998</v>
      </c>
      <c r="I980" s="52">
        <v>35501</v>
      </c>
      <c r="J980">
        <v>1.6482999999999999</v>
      </c>
      <c r="K980" s="474" t="str">
        <f t="shared" si="15"/>
        <v>false</v>
      </c>
    </row>
    <row r="981" spans="2:11">
      <c r="B981" s="52">
        <v>35503</v>
      </c>
      <c r="C981">
        <v>4.8848000000000003</v>
      </c>
      <c r="D981" s="52">
        <v>35502</v>
      </c>
      <c r="E981">
        <v>1.6825000000000001</v>
      </c>
      <c r="G981" s="52">
        <v>35503</v>
      </c>
      <c r="H981">
        <v>4.8848000000000003</v>
      </c>
      <c r="I981" s="52">
        <v>35502</v>
      </c>
      <c r="J981">
        <v>1.6825000000000001</v>
      </c>
      <c r="K981" s="474" t="str">
        <f t="shared" si="15"/>
        <v>false</v>
      </c>
    </row>
    <row r="982" spans="2:11">
      <c r="B982" s="52">
        <v>35506</v>
      </c>
      <c r="C982">
        <v>4.8742000000000001</v>
      </c>
      <c r="D982" s="52">
        <v>35503</v>
      </c>
      <c r="E982">
        <v>1.6688000000000001</v>
      </c>
      <c r="G982" s="52">
        <v>35506</v>
      </c>
      <c r="H982">
        <v>4.8742000000000001</v>
      </c>
      <c r="I982" s="52">
        <v>35503</v>
      </c>
      <c r="J982">
        <v>1.6688000000000001</v>
      </c>
      <c r="K982" s="474" t="str">
        <f t="shared" si="15"/>
        <v>false</v>
      </c>
    </row>
    <row r="983" spans="2:11">
      <c r="B983" s="52">
        <v>35507</v>
      </c>
      <c r="C983">
        <v>4.9435000000000002</v>
      </c>
      <c r="D983" s="52">
        <v>35506</v>
      </c>
      <c r="E983">
        <v>1.6644999999999999</v>
      </c>
      <c r="G983" s="52">
        <v>35507</v>
      </c>
      <c r="H983">
        <v>4.9435000000000002</v>
      </c>
      <c r="I983" s="52">
        <v>35506</v>
      </c>
      <c r="J983">
        <v>1.6644999999999999</v>
      </c>
      <c r="K983" s="474" t="str">
        <f t="shared" si="15"/>
        <v>false</v>
      </c>
    </row>
    <row r="984" spans="2:11">
      <c r="B984" s="52">
        <v>35508</v>
      </c>
      <c r="C984">
        <v>4.9466000000000001</v>
      </c>
      <c r="D984" s="52">
        <v>35508</v>
      </c>
      <c r="E984">
        <v>1.6797</v>
      </c>
      <c r="G984" s="52">
        <v>35508</v>
      </c>
      <c r="H984">
        <v>4.9466000000000001</v>
      </c>
      <c r="I984" s="52">
        <v>35508</v>
      </c>
      <c r="J984">
        <v>1.6797</v>
      </c>
      <c r="K984" s="474" t="str">
        <f t="shared" si="15"/>
        <v>true</v>
      </c>
    </row>
    <row r="985" spans="2:11">
      <c r="B985" s="52">
        <v>35509</v>
      </c>
      <c r="C985">
        <v>4.9764999999999997</v>
      </c>
      <c r="D985" s="52">
        <v>35509</v>
      </c>
      <c r="E985">
        <v>1.7579</v>
      </c>
      <c r="G985" s="52">
        <v>35509</v>
      </c>
      <c r="H985">
        <v>4.9764999999999997</v>
      </c>
      <c r="I985" s="52">
        <v>35509</v>
      </c>
      <c r="J985">
        <v>1.7579</v>
      </c>
      <c r="K985" s="474" t="str">
        <f t="shared" si="15"/>
        <v>true</v>
      </c>
    </row>
    <row r="986" spans="2:11">
      <c r="B986" s="52">
        <v>35510</v>
      </c>
      <c r="C986">
        <v>4.9512999999999998</v>
      </c>
      <c r="D986" s="52">
        <v>35510</v>
      </c>
      <c r="E986">
        <v>1.7027999999999999</v>
      </c>
      <c r="G986" s="52">
        <v>35510</v>
      </c>
      <c r="H986">
        <v>4.9512999999999998</v>
      </c>
      <c r="I986" s="52">
        <v>35510</v>
      </c>
      <c r="J986">
        <v>1.7027999999999999</v>
      </c>
      <c r="K986" s="474" t="str">
        <f t="shared" si="15"/>
        <v>true</v>
      </c>
    </row>
    <row r="987" spans="2:11">
      <c r="B987" s="52">
        <v>35513</v>
      </c>
      <c r="C987">
        <v>4.9123999999999999</v>
      </c>
      <c r="D987" s="52">
        <v>35513</v>
      </c>
      <c r="E987">
        <v>1.6823999999999999</v>
      </c>
      <c r="G987" s="52">
        <v>35513</v>
      </c>
      <c r="H987">
        <v>4.9123999999999999</v>
      </c>
      <c r="I987" s="52">
        <v>35513</v>
      </c>
      <c r="J987">
        <v>1.6823999999999999</v>
      </c>
      <c r="K987" s="474" t="str">
        <f t="shared" si="15"/>
        <v>true</v>
      </c>
    </row>
    <row r="988" spans="2:11">
      <c r="B988" s="52">
        <v>35514</v>
      </c>
      <c r="C988">
        <v>4.8879000000000001</v>
      </c>
      <c r="D988" s="52">
        <v>35514</v>
      </c>
      <c r="E988">
        <v>1.7056</v>
      </c>
      <c r="G988" s="52">
        <v>35514</v>
      </c>
      <c r="H988">
        <v>4.8879000000000001</v>
      </c>
      <c r="I988" s="52">
        <v>35514</v>
      </c>
      <c r="J988">
        <v>1.7056</v>
      </c>
      <c r="K988" s="474" t="str">
        <f t="shared" si="15"/>
        <v>true</v>
      </c>
    </row>
    <row r="989" spans="2:11">
      <c r="B989" s="52">
        <v>35515</v>
      </c>
      <c r="C989">
        <v>4.9062999999999999</v>
      </c>
      <c r="D989" s="52">
        <v>35515</v>
      </c>
      <c r="E989">
        <v>1.7839</v>
      </c>
      <c r="G989" s="52">
        <v>35515</v>
      </c>
      <c r="H989">
        <v>4.9062999999999999</v>
      </c>
      <c r="I989" s="52">
        <v>35515</v>
      </c>
      <c r="J989">
        <v>1.7839</v>
      </c>
      <c r="K989" s="474" t="str">
        <f t="shared" si="15"/>
        <v>true</v>
      </c>
    </row>
    <row r="990" spans="2:11">
      <c r="B990" s="52">
        <v>35516</v>
      </c>
      <c r="C990">
        <v>4.9984999999999999</v>
      </c>
      <c r="D990" s="52">
        <v>35516</v>
      </c>
      <c r="E990">
        <v>1.7399</v>
      </c>
      <c r="G990" s="52">
        <v>35516</v>
      </c>
      <c r="H990">
        <v>4.9984999999999999</v>
      </c>
      <c r="I990" s="52">
        <v>35516</v>
      </c>
      <c r="J990">
        <v>1.7399</v>
      </c>
      <c r="K990" s="474" t="str">
        <f t="shared" si="15"/>
        <v>true</v>
      </c>
    </row>
    <row r="991" spans="2:11">
      <c r="B991" s="52">
        <v>35520</v>
      </c>
      <c r="C991">
        <v>5.0113000000000003</v>
      </c>
      <c r="D991" s="52">
        <v>35520</v>
      </c>
      <c r="E991">
        <v>1.7814999999999999</v>
      </c>
      <c r="G991" s="52">
        <v>35520</v>
      </c>
      <c r="H991">
        <v>5.0113000000000003</v>
      </c>
      <c r="I991" s="52">
        <v>35520</v>
      </c>
      <c r="J991">
        <v>1.7814999999999999</v>
      </c>
      <c r="K991" s="474" t="str">
        <f t="shared" si="15"/>
        <v>true</v>
      </c>
    </row>
    <row r="992" spans="2:11">
      <c r="B992" s="52">
        <v>35521</v>
      </c>
      <c r="C992">
        <v>5.0096999999999996</v>
      </c>
      <c r="D992" s="52">
        <v>35521</v>
      </c>
      <c r="E992">
        <v>1.774</v>
      </c>
      <c r="G992" s="52">
        <v>35521</v>
      </c>
      <c r="H992">
        <v>5.0096999999999996</v>
      </c>
      <c r="I992" s="52">
        <v>35521</v>
      </c>
      <c r="J992">
        <v>1.774</v>
      </c>
      <c r="K992" s="474" t="str">
        <f t="shared" si="15"/>
        <v>true</v>
      </c>
    </row>
    <row r="993" spans="2:11">
      <c r="B993" s="52">
        <v>35522</v>
      </c>
      <c r="C993">
        <v>5.0289999999999999</v>
      </c>
      <c r="D993" s="52">
        <v>35522</v>
      </c>
      <c r="E993">
        <v>1.7995999999999999</v>
      </c>
      <c r="G993" s="52">
        <v>35522</v>
      </c>
      <c r="H993">
        <v>5.0289999999999999</v>
      </c>
      <c r="I993" s="52">
        <v>35522</v>
      </c>
      <c r="J993">
        <v>1.7995999999999999</v>
      </c>
      <c r="K993" s="474" t="str">
        <f t="shared" si="15"/>
        <v>true</v>
      </c>
    </row>
    <row r="994" spans="2:11">
      <c r="B994" s="52">
        <v>35523</v>
      </c>
      <c r="C994">
        <v>5.0533999999999999</v>
      </c>
      <c r="D994" s="52">
        <v>35523</v>
      </c>
      <c r="E994">
        <v>1.8107</v>
      </c>
      <c r="G994" s="52">
        <v>35523</v>
      </c>
      <c r="H994">
        <v>5.0533999999999999</v>
      </c>
      <c r="I994" s="52">
        <v>35523</v>
      </c>
      <c r="J994">
        <v>1.8107</v>
      </c>
      <c r="K994" s="474" t="str">
        <f t="shared" si="15"/>
        <v>true</v>
      </c>
    </row>
    <row r="995" spans="2:11">
      <c r="B995" s="52">
        <v>35524</v>
      </c>
      <c r="C995">
        <v>5.0979000000000001</v>
      </c>
      <c r="D995" s="52">
        <v>35524</v>
      </c>
      <c r="E995">
        <v>1.7970999999999999</v>
      </c>
      <c r="G995" s="52">
        <v>35524</v>
      </c>
      <c r="H995">
        <v>5.0979000000000001</v>
      </c>
      <c r="I995" s="52">
        <v>35524</v>
      </c>
      <c r="J995">
        <v>1.7970999999999999</v>
      </c>
      <c r="K995" s="474" t="str">
        <f t="shared" si="15"/>
        <v>true</v>
      </c>
    </row>
    <row r="996" spans="2:11">
      <c r="B996" s="52">
        <v>35527</v>
      </c>
      <c r="C996">
        <v>5.1029</v>
      </c>
      <c r="D996" s="52">
        <v>35527</v>
      </c>
      <c r="E996">
        <v>1.7890000000000001</v>
      </c>
      <c r="G996" s="52">
        <v>35527</v>
      </c>
      <c r="H996">
        <v>5.1029</v>
      </c>
      <c r="I996" s="52">
        <v>35527</v>
      </c>
      <c r="J996">
        <v>1.7890000000000001</v>
      </c>
      <c r="K996" s="474" t="str">
        <f t="shared" si="15"/>
        <v>true</v>
      </c>
    </row>
    <row r="997" spans="2:11">
      <c r="B997" s="52">
        <v>35528</v>
      </c>
      <c r="C997">
        <v>5.1128999999999998</v>
      </c>
      <c r="D997" s="52">
        <v>35528</v>
      </c>
      <c r="E997">
        <v>1.7584</v>
      </c>
      <c r="G997" s="52">
        <v>35528</v>
      </c>
      <c r="H997">
        <v>5.1128999999999998</v>
      </c>
      <c r="I997" s="52">
        <v>35528</v>
      </c>
      <c r="J997">
        <v>1.7584</v>
      </c>
      <c r="K997" s="474" t="str">
        <f t="shared" si="15"/>
        <v>true</v>
      </c>
    </row>
    <row r="998" spans="2:11">
      <c r="B998" s="52">
        <v>35529</v>
      </c>
      <c r="C998">
        <v>5.1162000000000001</v>
      </c>
      <c r="D998" s="52">
        <v>35529</v>
      </c>
      <c r="E998">
        <v>1.7739</v>
      </c>
      <c r="G998" s="52">
        <v>35529</v>
      </c>
      <c r="H998">
        <v>5.1162000000000001</v>
      </c>
      <c r="I998" s="52">
        <v>35529</v>
      </c>
      <c r="J998">
        <v>1.7739</v>
      </c>
      <c r="K998" s="474" t="str">
        <f t="shared" si="15"/>
        <v>true</v>
      </c>
    </row>
    <row r="999" spans="2:11">
      <c r="B999" s="52">
        <v>35530</v>
      </c>
      <c r="C999">
        <v>5.0747</v>
      </c>
      <c r="D999" s="52">
        <v>35530</v>
      </c>
      <c r="E999">
        <v>1.7776000000000001</v>
      </c>
      <c r="G999" s="52">
        <v>35530</v>
      </c>
      <c r="H999">
        <v>5.0747</v>
      </c>
      <c r="I999" s="52">
        <v>35530</v>
      </c>
      <c r="J999">
        <v>1.7776000000000001</v>
      </c>
      <c r="K999" s="474" t="str">
        <f t="shared" si="15"/>
        <v>true</v>
      </c>
    </row>
    <row r="1000" spans="2:11">
      <c r="B1000" s="52">
        <v>35531</v>
      </c>
      <c r="C1000">
        <v>5.1665999999999999</v>
      </c>
      <c r="D1000" s="52">
        <v>35531</v>
      </c>
      <c r="E1000">
        <v>1.8188</v>
      </c>
      <c r="G1000" s="52">
        <v>35531</v>
      </c>
      <c r="H1000">
        <v>5.1665999999999999</v>
      </c>
      <c r="I1000" s="52">
        <v>35531</v>
      </c>
      <c r="J1000">
        <v>1.8188</v>
      </c>
      <c r="K1000" s="474" t="str">
        <f t="shared" si="15"/>
        <v>true</v>
      </c>
    </row>
    <row r="1001" spans="2:11">
      <c r="B1001" s="52">
        <v>35534</v>
      </c>
      <c r="C1001">
        <v>5.1940999999999997</v>
      </c>
      <c r="D1001" s="52">
        <v>35534</v>
      </c>
      <c r="E1001">
        <v>1.8018000000000001</v>
      </c>
      <c r="G1001" s="52">
        <v>35534</v>
      </c>
      <c r="H1001">
        <v>5.1940999999999997</v>
      </c>
      <c r="I1001" s="52">
        <v>35534</v>
      </c>
      <c r="J1001">
        <v>1.8018000000000001</v>
      </c>
      <c r="K1001" s="474" t="str">
        <f t="shared" si="15"/>
        <v>true</v>
      </c>
    </row>
    <row r="1002" spans="2:11">
      <c r="B1002" s="52">
        <v>35535</v>
      </c>
      <c r="C1002">
        <v>5.1700999999999997</v>
      </c>
      <c r="D1002" s="52">
        <v>35535</v>
      </c>
      <c r="E1002">
        <v>1.7648000000000001</v>
      </c>
      <c r="G1002" s="52">
        <v>35535</v>
      </c>
      <c r="H1002">
        <v>5.1700999999999997</v>
      </c>
      <c r="I1002" s="52">
        <v>35535</v>
      </c>
      <c r="J1002">
        <v>1.7648000000000001</v>
      </c>
      <c r="K1002" s="474" t="str">
        <f t="shared" si="15"/>
        <v>true</v>
      </c>
    </row>
    <row r="1003" spans="2:11">
      <c r="B1003" s="52">
        <v>35536</v>
      </c>
      <c r="C1003">
        <v>5.1411999999999995</v>
      </c>
      <c r="D1003" s="52">
        <v>35536</v>
      </c>
      <c r="E1003">
        <v>1.7486999999999999</v>
      </c>
      <c r="G1003" s="52">
        <v>35536</v>
      </c>
      <c r="H1003">
        <v>5.1411999999999995</v>
      </c>
      <c r="I1003" s="52">
        <v>35536</v>
      </c>
      <c r="J1003">
        <v>1.7486999999999999</v>
      </c>
      <c r="K1003" s="474" t="str">
        <f t="shared" si="15"/>
        <v>true</v>
      </c>
    </row>
    <row r="1004" spans="2:11">
      <c r="B1004" s="52">
        <v>35537</v>
      </c>
      <c r="C1004">
        <v>5.1615000000000002</v>
      </c>
      <c r="D1004" s="52">
        <v>35537</v>
      </c>
      <c r="E1004">
        <v>1.7543</v>
      </c>
      <c r="G1004" s="52">
        <v>35537</v>
      </c>
      <c r="H1004">
        <v>5.1615000000000002</v>
      </c>
      <c r="I1004" s="52">
        <v>35537</v>
      </c>
      <c r="J1004">
        <v>1.7543</v>
      </c>
      <c r="K1004" s="474" t="str">
        <f t="shared" si="15"/>
        <v>true</v>
      </c>
    </row>
    <row r="1005" spans="2:11">
      <c r="B1005" s="52">
        <v>35538</v>
      </c>
      <c r="C1005">
        <v>5.1378000000000004</v>
      </c>
      <c r="D1005" s="52">
        <v>35538</v>
      </c>
      <c r="E1005">
        <v>1.736</v>
      </c>
      <c r="G1005" s="52">
        <v>35538</v>
      </c>
      <c r="H1005">
        <v>5.1378000000000004</v>
      </c>
      <c r="I1005" s="52">
        <v>35538</v>
      </c>
      <c r="J1005">
        <v>1.736</v>
      </c>
      <c r="K1005" s="474" t="str">
        <f t="shared" si="15"/>
        <v>true</v>
      </c>
    </row>
    <row r="1006" spans="2:11">
      <c r="B1006" s="52">
        <v>35541</v>
      </c>
      <c r="C1006">
        <v>5.1649000000000003</v>
      </c>
      <c r="D1006" s="52">
        <v>35541</v>
      </c>
      <c r="E1006">
        <v>1.7473000000000001</v>
      </c>
      <c r="G1006" s="52">
        <v>35541</v>
      </c>
      <c r="H1006">
        <v>5.1649000000000003</v>
      </c>
      <c r="I1006" s="52">
        <v>35541</v>
      </c>
      <c r="J1006">
        <v>1.7473000000000001</v>
      </c>
      <c r="K1006" s="474" t="str">
        <f t="shared" si="15"/>
        <v>true</v>
      </c>
    </row>
    <row r="1007" spans="2:11">
      <c r="B1007" s="52">
        <v>35542</v>
      </c>
      <c r="C1007">
        <v>5.1581000000000001</v>
      </c>
      <c r="D1007" s="52">
        <v>35542</v>
      </c>
      <c r="E1007">
        <v>1.7029999999999998</v>
      </c>
      <c r="G1007" s="52">
        <v>35542</v>
      </c>
      <c r="H1007">
        <v>5.1581000000000001</v>
      </c>
      <c r="I1007" s="52">
        <v>35542</v>
      </c>
      <c r="J1007">
        <v>1.7029999999999998</v>
      </c>
      <c r="K1007" s="474" t="str">
        <f t="shared" si="15"/>
        <v>true</v>
      </c>
    </row>
    <row r="1008" spans="2:11">
      <c r="B1008" s="52">
        <v>35543</v>
      </c>
      <c r="C1008">
        <v>5.1665999999999999</v>
      </c>
      <c r="D1008" s="52">
        <v>35543</v>
      </c>
      <c r="E1008">
        <v>1.7082000000000002</v>
      </c>
      <c r="G1008" s="52">
        <v>35543</v>
      </c>
      <c r="H1008">
        <v>5.1665999999999999</v>
      </c>
      <c r="I1008" s="52">
        <v>35543</v>
      </c>
      <c r="J1008">
        <v>1.7082000000000002</v>
      </c>
      <c r="K1008" s="474" t="str">
        <f t="shared" si="15"/>
        <v>true</v>
      </c>
    </row>
    <row r="1009" spans="2:11">
      <c r="B1009" s="52">
        <v>35544</v>
      </c>
      <c r="C1009">
        <v>5.1974999999999998</v>
      </c>
      <c r="D1009" s="52">
        <v>35544</v>
      </c>
      <c r="E1009">
        <v>1.7134</v>
      </c>
      <c r="G1009" s="52">
        <v>35544</v>
      </c>
      <c r="H1009">
        <v>5.1974999999999998</v>
      </c>
      <c r="I1009" s="52">
        <v>35544</v>
      </c>
      <c r="J1009">
        <v>1.7134</v>
      </c>
      <c r="K1009" s="474" t="str">
        <f t="shared" si="15"/>
        <v>true</v>
      </c>
    </row>
    <row r="1010" spans="2:11">
      <c r="B1010" s="52">
        <v>35545</v>
      </c>
      <c r="C1010">
        <v>5.2287999999999997</v>
      </c>
      <c r="D1010" s="52">
        <v>35545</v>
      </c>
      <c r="E1010">
        <v>1.7269000000000001</v>
      </c>
      <c r="G1010" s="52">
        <v>35545</v>
      </c>
      <c r="H1010">
        <v>5.2287999999999997</v>
      </c>
      <c r="I1010" s="52">
        <v>35545</v>
      </c>
      <c r="J1010">
        <v>1.7269000000000001</v>
      </c>
      <c r="K1010" s="474" t="str">
        <f t="shared" si="15"/>
        <v>true</v>
      </c>
    </row>
    <row r="1011" spans="2:11">
      <c r="B1011" s="52">
        <v>35548</v>
      </c>
      <c r="C1011">
        <v>5.1350999999999996</v>
      </c>
      <c r="D1011" s="52">
        <v>35548</v>
      </c>
      <c r="E1011">
        <v>1.7157</v>
      </c>
      <c r="G1011" s="52">
        <v>35548</v>
      </c>
      <c r="H1011">
        <v>5.1350999999999996</v>
      </c>
      <c r="I1011" s="52">
        <v>35548</v>
      </c>
      <c r="J1011">
        <v>1.7157</v>
      </c>
      <c r="K1011" s="474" t="str">
        <f t="shared" si="15"/>
        <v>true</v>
      </c>
    </row>
    <row r="1012" spans="2:11">
      <c r="B1012" s="52">
        <v>35549</v>
      </c>
      <c r="C1012">
        <v>5.0655999999999999</v>
      </c>
      <c r="D1012" s="52">
        <v>35549</v>
      </c>
      <c r="E1012">
        <v>1.6717</v>
      </c>
      <c r="G1012" s="52">
        <v>35549</v>
      </c>
      <c r="H1012">
        <v>5.0655999999999999</v>
      </c>
      <c r="I1012" s="52">
        <v>35549</v>
      </c>
      <c r="J1012">
        <v>1.6717</v>
      </c>
      <c r="K1012" s="474" t="str">
        <f t="shared" si="15"/>
        <v>true</v>
      </c>
    </row>
    <row r="1013" spans="2:11">
      <c r="B1013" s="52">
        <v>35550</v>
      </c>
      <c r="C1013">
        <v>5.0655999999999999</v>
      </c>
      <c r="D1013" s="52">
        <v>35550</v>
      </c>
      <c r="E1013">
        <v>1.6649</v>
      </c>
      <c r="G1013" s="52">
        <v>35550</v>
      </c>
      <c r="H1013">
        <v>5.0655999999999999</v>
      </c>
      <c r="I1013" s="52">
        <v>35550</v>
      </c>
      <c r="J1013">
        <v>1.6649</v>
      </c>
      <c r="K1013" s="474" t="str">
        <f t="shared" si="15"/>
        <v>true</v>
      </c>
    </row>
    <row r="1014" spans="2:11">
      <c r="B1014" s="52">
        <v>35551</v>
      </c>
      <c r="C1014">
        <v>5.1510999999999996</v>
      </c>
      <c r="D1014" s="52">
        <v>35551</v>
      </c>
      <c r="E1014">
        <v>1.6703000000000001</v>
      </c>
      <c r="G1014" s="52">
        <v>35551</v>
      </c>
      <c r="H1014">
        <v>5.1510999999999996</v>
      </c>
      <c r="I1014" s="52">
        <v>35551</v>
      </c>
      <c r="J1014">
        <v>1.6703000000000001</v>
      </c>
      <c r="K1014" s="474" t="str">
        <f t="shared" si="15"/>
        <v>true</v>
      </c>
    </row>
    <row r="1015" spans="2:11">
      <c r="B1015" s="52">
        <v>35552</v>
      </c>
      <c r="C1015">
        <v>4.9688999999999997</v>
      </c>
      <c r="D1015" s="52">
        <v>35552</v>
      </c>
      <c r="E1015">
        <v>1.6461999999999999</v>
      </c>
      <c r="G1015" s="52">
        <v>35552</v>
      </c>
      <c r="H1015">
        <v>4.9688999999999997</v>
      </c>
      <c r="I1015" s="52">
        <v>35552</v>
      </c>
      <c r="J1015">
        <v>1.6461999999999999</v>
      </c>
      <c r="K1015" s="474" t="str">
        <f t="shared" si="15"/>
        <v>true</v>
      </c>
    </row>
    <row r="1016" spans="2:11">
      <c r="B1016" s="52">
        <v>35555</v>
      </c>
      <c r="C1016">
        <v>4.8415999999999997</v>
      </c>
      <c r="D1016" s="52">
        <v>35555</v>
      </c>
      <c r="E1016">
        <v>1.6135000000000002</v>
      </c>
      <c r="G1016" s="52">
        <v>35555</v>
      </c>
      <c r="H1016">
        <v>4.8415999999999997</v>
      </c>
      <c r="I1016" s="52">
        <v>35555</v>
      </c>
      <c r="J1016">
        <v>1.6135000000000002</v>
      </c>
      <c r="K1016" s="474" t="str">
        <f t="shared" si="15"/>
        <v>true</v>
      </c>
    </row>
    <row r="1017" spans="2:11">
      <c r="B1017" s="52">
        <v>35556</v>
      </c>
      <c r="C1017">
        <v>4.8103999999999996</v>
      </c>
      <c r="D1017" s="52">
        <v>35556</v>
      </c>
      <c r="E1017">
        <v>1.6111</v>
      </c>
      <c r="G1017" s="52">
        <v>35556</v>
      </c>
      <c r="H1017">
        <v>4.8103999999999996</v>
      </c>
      <c r="I1017" s="52">
        <v>35556</v>
      </c>
      <c r="J1017">
        <v>1.6111</v>
      </c>
      <c r="K1017" s="474" t="str">
        <f t="shared" si="15"/>
        <v>true</v>
      </c>
    </row>
    <row r="1018" spans="2:11">
      <c r="B1018" s="52">
        <v>35557</v>
      </c>
      <c r="C1018">
        <v>5.0529000000000002</v>
      </c>
      <c r="D1018" s="52">
        <v>35557</v>
      </c>
      <c r="E1018">
        <v>1.6497999999999999</v>
      </c>
      <c r="G1018" s="52">
        <v>35557</v>
      </c>
      <c r="H1018">
        <v>5.0529000000000002</v>
      </c>
      <c r="I1018" s="52">
        <v>35557</v>
      </c>
      <c r="J1018">
        <v>1.6497999999999999</v>
      </c>
      <c r="K1018" s="474" t="str">
        <f t="shared" si="15"/>
        <v>true</v>
      </c>
    </row>
    <row r="1019" spans="2:11">
      <c r="B1019" s="52">
        <v>35558</v>
      </c>
      <c r="C1019">
        <v>4.8974000000000002</v>
      </c>
      <c r="D1019" s="52">
        <v>35558</v>
      </c>
      <c r="E1019">
        <v>1.6320000000000001</v>
      </c>
      <c r="G1019" s="52">
        <v>35558</v>
      </c>
      <c r="H1019">
        <v>4.8974000000000002</v>
      </c>
      <c r="I1019" s="52">
        <v>35558</v>
      </c>
      <c r="J1019">
        <v>1.6320000000000001</v>
      </c>
      <c r="K1019" s="474" t="str">
        <f t="shared" si="15"/>
        <v>true</v>
      </c>
    </row>
    <row r="1020" spans="2:11">
      <c r="B1020" s="52">
        <v>35559</v>
      </c>
      <c r="C1020">
        <v>4.9035000000000002</v>
      </c>
      <c r="D1020" s="52">
        <v>35559</v>
      </c>
      <c r="E1020">
        <v>1.625</v>
      </c>
      <c r="G1020" s="52">
        <v>35559</v>
      </c>
      <c r="H1020">
        <v>4.9035000000000002</v>
      </c>
      <c r="I1020" s="52">
        <v>35559</v>
      </c>
      <c r="J1020">
        <v>1.625</v>
      </c>
      <c r="K1020" s="474" t="str">
        <f t="shared" si="15"/>
        <v>true</v>
      </c>
    </row>
    <row r="1021" spans="2:11">
      <c r="B1021" s="52">
        <v>35562</v>
      </c>
      <c r="C1021">
        <v>5.0199999999999996</v>
      </c>
      <c r="D1021" s="52">
        <v>35562</v>
      </c>
      <c r="E1021">
        <v>1.5975000000000001</v>
      </c>
      <c r="G1021" s="52">
        <v>35562</v>
      </c>
      <c r="H1021">
        <v>5.0199999999999996</v>
      </c>
      <c r="I1021" s="52">
        <v>35562</v>
      </c>
      <c r="J1021">
        <v>1.5975000000000001</v>
      </c>
      <c r="K1021" s="474" t="str">
        <f t="shared" si="15"/>
        <v>true</v>
      </c>
    </row>
    <row r="1022" spans="2:11">
      <c r="B1022" s="52">
        <v>35563</v>
      </c>
      <c r="C1022">
        <v>4.9414999999999996</v>
      </c>
      <c r="D1022" s="52">
        <v>35563</v>
      </c>
      <c r="E1022">
        <v>1.6377999999999999</v>
      </c>
      <c r="G1022" s="52">
        <v>35563</v>
      </c>
      <c r="H1022">
        <v>4.9414999999999996</v>
      </c>
      <c r="I1022" s="52">
        <v>35563</v>
      </c>
      <c r="J1022">
        <v>1.6377999999999999</v>
      </c>
      <c r="K1022" s="474" t="str">
        <f t="shared" si="15"/>
        <v>true</v>
      </c>
    </row>
    <row r="1023" spans="2:11">
      <c r="B1023" s="52">
        <v>35564</v>
      </c>
      <c r="C1023">
        <v>4.9969999999999999</v>
      </c>
      <c r="D1023" s="52">
        <v>35564</v>
      </c>
      <c r="E1023">
        <v>1.6173999999999999</v>
      </c>
      <c r="G1023" s="52">
        <v>35564</v>
      </c>
      <c r="H1023">
        <v>4.9969999999999999</v>
      </c>
      <c r="I1023" s="52">
        <v>35564</v>
      </c>
      <c r="J1023">
        <v>1.6173999999999999</v>
      </c>
      <c r="K1023" s="474" t="str">
        <f t="shared" si="15"/>
        <v>true</v>
      </c>
    </row>
    <row r="1024" spans="2:11">
      <c r="B1024" s="52">
        <v>35565</v>
      </c>
      <c r="C1024">
        <v>4.9280999999999997</v>
      </c>
      <c r="D1024" s="52">
        <v>35565</v>
      </c>
      <c r="E1024">
        <v>1.5973999999999999</v>
      </c>
      <c r="G1024" s="52">
        <v>35565</v>
      </c>
      <c r="H1024">
        <v>4.9280999999999997</v>
      </c>
      <c r="I1024" s="52">
        <v>35565</v>
      </c>
      <c r="J1024">
        <v>1.5973999999999999</v>
      </c>
      <c r="K1024" s="474" t="str">
        <f t="shared" si="15"/>
        <v>true</v>
      </c>
    </row>
    <row r="1025" spans="2:11">
      <c r="B1025" s="52">
        <v>35566</v>
      </c>
      <c r="C1025">
        <v>4.9455</v>
      </c>
      <c r="D1025" s="52">
        <v>35566</v>
      </c>
      <c r="E1025">
        <v>1.6371</v>
      </c>
      <c r="G1025" s="52">
        <v>35566</v>
      </c>
      <c r="H1025">
        <v>4.9455</v>
      </c>
      <c r="I1025" s="52">
        <v>35566</v>
      </c>
      <c r="J1025">
        <v>1.6371</v>
      </c>
      <c r="K1025" s="474" t="str">
        <f t="shared" si="15"/>
        <v>true</v>
      </c>
    </row>
    <row r="1026" spans="2:11">
      <c r="B1026" s="52">
        <v>35569</v>
      </c>
      <c r="C1026">
        <v>4.9504000000000001</v>
      </c>
      <c r="D1026" s="52">
        <v>35569</v>
      </c>
      <c r="E1026">
        <v>1.6228</v>
      </c>
      <c r="G1026" s="52">
        <v>35569</v>
      </c>
      <c r="H1026">
        <v>4.9504000000000001</v>
      </c>
      <c r="I1026" s="52">
        <v>35569</v>
      </c>
      <c r="J1026">
        <v>1.6228</v>
      </c>
      <c r="K1026" s="474" t="str">
        <f t="shared" si="15"/>
        <v>true</v>
      </c>
    </row>
    <row r="1027" spans="2:11">
      <c r="B1027" s="52">
        <v>35570</v>
      </c>
      <c r="C1027">
        <v>4.9542000000000002</v>
      </c>
      <c r="D1027" s="52">
        <v>35570</v>
      </c>
      <c r="E1027">
        <v>1.6061999999999999</v>
      </c>
      <c r="G1027" s="52">
        <v>35570</v>
      </c>
      <c r="H1027">
        <v>4.9542000000000002</v>
      </c>
      <c r="I1027" s="52">
        <v>35570</v>
      </c>
      <c r="J1027">
        <v>1.6061999999999999</v>
      </c>
      <c r="K1027" s="474" t="str">
        <f t="shared" si="15"/>
        <v>true</v>
      </c>
    </row>
    <row r="1028" spans="2:11">
      <c r="B1028" s="52">
        <v>35571</v>
      </c>
      <c r="C1028">
        <v>5.0458999999999996</v>
      </c>
      <c r="D1028" s="52">
        <v>35571</v>
      </c>
      <c r="E1028">
        <v>1.6494</v>
      </c>
      <c r="G1028" s="52">
        <v>35571</v>
      </c>
      <c r="H1028">
        <v>5.0458999999999996</v>
      </c>
      <c r="I1028" s="52">
        <v>35571</v>
      </c>
      <c r="J1028">
        <v>1.6494</v>
      </c>
      <c r="K1028" s="474" t="str">
        <f t="shared" si="15"/>
        <v>true</v>
      </c>
    </row>
    <row r="1029" spans="2:11">
      <c r="B1029" s="52">
        <v>35572</v>
      </c>
      <c r="C1029">
        <v>5.0073999999999996</v>
      </c>
      <c r="D1029" s="52">
        <v>35572</v>
      </c>
      <c r="E1029">
        <v>1.6189</v>
      </c>
      <c r="G1029" s="52">
        <v>35572</v>
      </c>
      <c r="H1029">
        <v>5.0073999999999996</v>
      </c>
      <c r="I1029" s="52">
        <v>35572</v>
      </c>
      <c r="J1029">
        <v>1.6189</v>
      </c>
      <c r="K1029" s="474" t="str">
        <f t="shared" si="15"/>
        <v>true</v>
      </c>
    </row>
    <row r="1030" spans="2:11">
      <c r="B1030" s="52">
        <v>35573</v>
      </c>
      <c r="C1030">
        <v>4.9783999999999997</v>
      </c>
      <c r="D1030" s="52">
        <v>35573</v>
      </c>
      <c r="E1030">
        <v>1.5996000000000001</v>
      </c>
      <c r="G1030" s="52">
        <v>35573</v>
      </c>
      <c r="H1030">
        <v>4.9783999999999997</v>
      </c>
      <c r="I1030" s="52">
        <v>35573</v>
      </c>
      <c r="J1030">
        <v>1.5996000000000001</v>
      </c>
      <c r="K1030" s="474" t="str">
        <f t="shared" ref="K1030:K1093" si="16">IF(G1030=I1030,"true","false")</f>
        <v>true</v>
      </c>
    </row>
    <row r="1031" spans="2:11">
      <c r="B1031" s="52">
        <v>35577</v>
      </c>
      <c r="C1031">
        <v>4.9985999999999997</v>
      </c>
      <c r="D1031" s="52">
        <v>35577</v>
      </c>
      <c r="E1031">
        <v>1.5914000000000001</v>
      </c>
      <c r="G1031" s="52">
        <v>35577</v>
      </c>
      <c r="H1031">
        <v>4.9985999999999997</v>
      </c>
      <c r="I1031" s="52">
        <v>35577</v>
      </c>
      <c r="J1031">
        <v>1.5914000000000001</v>
      </c>
      <c r="K1031" s="474" t="str">
        <f t="shared" si="16"/>
        <v>true</v>
      </c>
    </row>
    <row r="1032" spans="2:11">
      <c r="B1032" s="52">
        <v>35578</v>
      </c>
      <c r="C1032">
        <v>5.1822999999999997</v>
      </c>
      <c r="D1032" s="52">
        <v>35578</v>
      </c>
      <c r="E1032">
        <v>1.5971</v>
      </c>
      <c r="G1032" s="52">
        <v>35578</v>
      </c>
      <c r="H1032">
        <v>5.1822999999999997</v>
      </c>
      <c r="I1032" s="52">
        <v>35578</v>
      </c>
      <c r="J1032">
        <v>1.5971</v>
      </c>
      <c r="K1032" s="474" t="str">
        <f t="shared" si="16"/>
        <v>true</v>
      </c>
    </row>
    <row r="1033" spans="2:11">
      <c r="B1033" s="52">
        <v>35579</v>
      </c>
      <c r="C1033">
        <v>4.9741999999999997</v>
      </c>
      <c r="D1033" s="52">
        <v>35579</v>
      </c>
      <c r="E1033">
        <v>1.6356000000000002</v>
      </c>
      <c r="G1033" s="52">
        <v>35579</v>
      </c>
      <c r="H1033">
        <v>4.9741999999999997</v>
      </c>
      <c r="I1033" s="52">
        <v>35579</v>
      </c>
      <c r="J1033">
        <v>1.6356000000000002</v>
      </c>
      <c r="K1033" s="474" t="str">
        <f t="shared" si="16"/>
        <v>true</v>
      </c>
    </row>
    <row r="1034" spans="2:11">
      <c r="B1034" s="52">
        <v>35580</v>
      </c>
      <c r="C1034">
        <v>4.9504000000000001</v>
      </c>
      <c r="D1034" s="52">
        <v>35580</v>
      </c>
      <c r="E1034">
        <v>1.6082999999999998</v>
      </c>
      <c r="G1034" s="52">
        <v>35580</v>
      </c>
      <c r="H1034">
        <v>4.9504000000000001</v>
      </c>
      <c r="I1034" s="52">
        <v>35580</v>
      </c>
      <c r="J1034">
        <v>1.6082999999999998</v>
      </c>
      <c r="K1034" s="474" t="str">
        <f t="shared" si="16"/>
        <v>true</v>
      </c>
    </row>
    <row r="1035" spans="2:11">
      <c r="B1035" s="52">
        <v>35583</v>
      </c>
      <c r="C1035">
        <v>4.9703999999999997</v>
      </c>
      <c r="D1035" s="52">
        <v>35583</v>
      </c>
      <c r="E1035">
        <v>1.6149</v>
      </c>
      <c r="G1035" s="52">
        <v>35583</v>
      </c>
      <c r="H1035">
        <v>4.9703999999999997</v>
      </c>
      <c r="I1035" s="52">
        <v>35583</v>
      </c>
      <c r="J1035">
        <v>1.6149</v>
      </c>
      <c r="K1035" s="474" t="str">
        <f t="shared" si="16"/>
        <v>true</v>
      </c>
    </row>
    <row r="1036" spans="2:11">
      <c r="B1036" s="52">
        <v>35584</v>
      </c>
      <c r="C1036">
        <v>4.9431000000000003</v>
      </c>
      <c r="D1036" s="52">
        <v>35584</v>
      </c>
      <c r="E1036">
        <v>1.6099000000000001</v>
      </c>
      <c r="G1036" s="52">
        <v>35584</v>
      </c>
      <c r="H1036">
        <v>4.9431000000000003</v>
      </c>
      <c r="I1036" s="52">
        <v>35584</v>
      </c>
      <c r="J1036">
        <v>1.6099000000000001</v>
      </c>
      <c r="K1036" s="474" t="str">
        <f t="shared" si="16"/>
        <v>true</v>
      </c>
    </row>
    <row r="1037" spans="2:11">
      <c r="B1037" s="52">
        <v>35585</v>
      </c>
      <c r="C1037">
        <v>4.9749999999999996</v>
      </c>
      <c r="D1037" s="52">
        <v>35585</v>
      </c>
      <c r="E1037">
        <v>1.6193</v>
      </c>
      <c r="G1037" s="52">
        <v>35585</v>
      </c>
      <c r="H1037">
        <v>4.9749999999999996</v>
      </c>
      <c r="I1037" s="52">
        <v>35585</v>
      </c>
      <c r="J1037">
        <v>1.6193</v>
      </c>
      <c r="K1037" s="474" t="str">
        <f t="shared" si="16"/>
        <v>true</v>
      </c>
    </row>
    <row r="1038" spans="2:11">
      <c r="B1038" s="52">
        <v>35586</v>
      </c>
      <c r="C1038">
        <v>4.9737</v>
      </c>
      <c r="D1038" s="52">
        <v>35586</v>
      </c>
      <c r="E1038">
        <v>1.6257000000000001</v>
      </c>
      <c r="G1038" s="52">
        <v>35586</v>
      </c>
      <c r="H1038">
        <v>4.9737</v>
      </c>
      <c r="I1038" s="52">
        <v>35586</v>
      </c>
      <c r="J1038">
        <v>1.6257000000000001</v>
      </c>
      <c r="K1038" s="474" t="str">
        <f t="shared" si="16"/>
        <v>true</v>
      </c>
    </row>
    <row r="1039" spans="2:11">
      <c r="B1039" s="52">
        <v>35587</v>
      </c>
      <c r="C1039">
        <v>4.9463999999999997</v>
      </c>
      <c r="D1039" s="52">
        <v>35587</v>
      </c>
      <c r="E1039">
        <v>1.5857999999999999</v>
      </c>
      <c r="G1039" s="52">
        <v>35587</v>
      </c>
      <c r="H1039">
        <v>4.9463999999999997</v>
      </c>
      <c r="I1039" s="52">
        <v>35587</v>
      </c>
      <c r="J1039">
        <v>1.5857999999999999</v>
      </c>
      <c r="K1039" s="474" t="str">
        <f t="shared" si="16"/>
        <v>true</v>
      </c>
    </row>
    <row r="1040" spans="2:11">
      <c r="B1040" s="52">
        <v>35590</v>
      </c>
      <c r="C1040">
        <v>4.9760999999999997</v>
      </c>
      <c r="D1040" s="52">
        <v>35590</v>
      </c>
      <c r="E1040">
        <v>1.5758999999999999</v>
      </c>
      <c r="G1040" s="52">
        <v>35590</v>
      </c>
      <c r="H1040">
        <v>4.9760999999999997</v>
      </c>
      <c r="I1040" s="52">
        <v>35590</v>
      </c>
      <c r="J1040">
        <v>1.5758999999999999</v>
      </c>
      <c r="K1040" s="474" t="str">
        <f t="shared" si="16"/>
        <v>true</v>
      </c>
    </row>
    <row r="1041" spans="2:11">
      <c r="B1041" s="52">
        <v>35591</v>
      </c>
      <c r="C1041">
        <v>5.0011999999999999</v>
      </c>
      <c r="D1041" s="52">
        <v>35591</v>
      </c>
      <c r="E1041">
        <v>1.5643</v>
      </c>
      <c r="G1041" s="52">
        <v>35591</v>
      </c>
      <c r="H1041">
        <v>5.0011999999999999</v>
      </c>
      <c r="I1041" s="52">
        <v>35591</v>
      </c>
      <c r="J1041">
        <v>1.5643</v>
      </c>
      <c r="K1041" s="474" t="str">
        <f t="shared" si="16"/>
        <v>true</v>
      </c>
    </row>
    <row r="1042" spans="2:11">
      <c r="B1042" s="52">
        <v>35592</v>
      </c>
      <c r="C1042">
        <v>4.9861000000000004</v>
      </c>
      <c r="D1042" s="52">
        <v>35592</v>
      </c>
      <c r="E1042">
        <v>1.5659000000000001</v>
      </c>
      <c r="G1042" s="52">
        <v>35592</v>
      </c>
      <c r="H1042">
        <v>4.9861000000000004</v>
      </c>
      <c r="I1042" s="52">
        <v>35592</v>
      </c>
      <c r="J1042">
        <v>1.5659000000000001</v>
      </c>
      <c r="K1042" s="474" t="str">
        <f t="shared" si="16"/>
        <v>true</v>
      </c>
    </row>
    <row r="1043" spans="2:11">
      <c r="B1043" s="52">
        <v>35593</v>
      </c>
      <c r="C1043">
        <v>4.8738000000000001</v>
      </c>
      <c r="D1043" s="52">
        <v>35593</v>
      </c>
      <c r="E1043">
        <v>1.5346</v>
      </c>
      <c r="G1043" s="52">
        <v>35593</v>
      </c>
      <c r="H1043">
        <v>4.8738000000000001</v>
      </c>
      <c r="I1043" s="52">
        <v>35593</v>
      </c>
      <c r="J1043">
        <v>1.5346</v>
      </c>
      <c r="K1043" s="474" t="str">
        <f t="shared" si="16"/>
        <v>true</v>
      </c>
    </row>
    <row r="1044" spans="2:11">
      <c r="B1044" s="52">
        <v>35594</v>
      </c>
      <c r="C1044">
        <v>4.8472999999999997</v>
      </c>
      <c r="D1044" s="52">
        <v>35594</v>
      </c>
      <c r="E1044">
        <v>1.5190000000000001</v>
      </c>
      <c r="G1044" s="52">
        <v>35594</v>
      </c>
      <c r="H1044">
        <v>4.8472999999999997</v>
      </c>
      <c r="I1044" s="52">
        <v>35594</v>
      </c>
      <c r="J1044">
        <v>1.5190000000000001</v>
      </c>
      <c r="K1044" s="474" t="str">
        <f t="shared" si="16"/>
        <v>true</v>
      </c>
    </row>
    <row r="1045" spans="2:11">
      <c r="B1045" s="52">
        <v>35597</v>
      </c>
      <c r="C1045">
        <v>4.851</v>
      </c>
      <c r="D1045" s="52">
        <v>35597</v>
      </c>
      <c r="E1045">
        <v>1.5253999999999999</v>
      </c>
      <c r="G1045" s="52">
        <v>35597</v>
      </c>
      <c r="H1045">
        <v>4.851</v>
      </c>
      <c r="I1045" s="52">
        <v>35597</v>
      </c>
      <c r="J1045">
        <v>1.5253999999999999</v>
      </c>
      <c r="K1045" s="474" t="str">
        <f t="shared" si="16"/>
        <v>true</v>
      </c>
    </row>
    <row r="1046" spans="2:11">
      <c r="B1046" s="52">
        <v>35598</v>
      </c>
      <c r="C1046">
        <v>4.8365</v>
      </c>
      <c r="D1046" s="52">
        <v>35598</v>
      </c>
      <c r="E1046">
        <v>1.5238</v>
      </c>
      <c r="G1046" s="52">
        <v>35598</v>
      </c>
      <c r="H1046">
        <v>4.8365</v>
      </c>
      <c r="I1046" s="52">
        <v>35598</v>
      </c>
      <c r="J1046">
        <v>1.5238</v>
      </c>
      <c r="K1046" s="474" t="str">
        <f t="shared" si="16"/>
        <v>true</v>
      </c>
    </row>
    <row r="1047" spans="2:11">
      <c r="B1047" s="52">
        <v>35599</v>
      </c>
      <c r="C1047">
        <v>4.8461999999999996</v>
      </c>
      <c r="D1047" s="52">
        <v>35599</v>
      </c>
      <c r="E1047">
        <v>1.5343</v>
      </c>
      <c r="G1047" s="52">
        <v>35599</v>
      </c>
      <c r="H1047">
        <v>4.8461999999999996</v>
      </c>
      <c r="I1047" s="52">
        <v>35599</v>
      </c>
      <c r="J1047">
        <v>1.5343</v>
      </c>
      <c r="K1047" s="474" t="str">
        <f t="shared" si="16"/>
        <v>true</v>
      </c>
    </row>
    <row r="1048" spans="2:11">
      <c r="B1048" s="52">
        <v>35600</v>
      </c>
      <c r="C1048">
        <v>4.7965</v>
      </c>
      <c r="D1048" s="52">
        <v>35600</v>
      </c>
      <c r="E1048">
        <v>1.5789</v>
      </c>
      <c r="G1048" s="52">
        <v>35600</v>
      </c>
      <c r="H1048">
        <v>4.7965</v>
      </c>
      <c r="I1048" s="52">
        <v>35600</v>
      </c>
      <c r="J1048">
        <v>1.5789</v>
      </c>
      <c r="K1048" s="474" t="str">
        <f t="shared" si="16"/>
        <v>true</v>
      </c>
    </row>
    <row r="1049" spans="2:11">
      <c r="B1049" s="52">
        <v>35601</v>
      </c>
      <c r="C1049">
        <v>4.8163999999999998</v>
      </c>
      <c r="D1049" s="52">
        <v>35601</v>
      </c>
      <c r="E1049">
        <v>1.5234000000000001</v>
      </c>
      <c r="G1049" s="52">
        <v>35601</v>
      </c>
      <c r="H1049">
        <v>4.8163999999999998</v>
      </c>
      <c r="I1049" s="52">
        <v>35601</v>
      </c>
      <c r="J1049">
        <v>1.5234000000000001</v>
      </c>
      <c r="K1049" s="474" t="str">
        <f t="shared" si="16"/>
        <v>true</v>
      </c>
    </row>
    <row r="1050" spans="2:11">
      <c r="B1050" s="52">
        <v>35604</v>
      </c>
      <c r="C1050">
        <v>4.8738000000000001</v>
      </c>
      <c r="D1050" s="52">
        <v>35604</v>
      </c>
      <c r="E1050">
        <v>1.5620000000000001</v>
      </c>
      <c r="G1050" s="52">
        <v>35604</v>
      </c>
      <c r="H1050">
        <v>4.8738000000000001</v>
      </c>
      <c r="I1050" s="52">
        <v>35604</v>
      </c>
      <c r="J1050">
        <v>1.5620000000000001</v>
      </c>
      <c r="K1050" s="474" t="str">
        <f t="shared" si="16"/>
        <v>true</v>
      </c>
    </row>
    <row r="1051" spans="2:11">
      <c r="B1051" s="52">
        <v>35605</v>
      </c>
      <c r="C1051">
        <v>4.8365</v>
      </c>
      <c r="D1051" s="52">
        <v>35605</v>
      </c>
      <c r="E1051">
        <v>1.5310000000000001</v>
      </c>
      <c r="G1051" s="52">
        <v>35605</v>
      </c>
      <c r="H1051">
        <v>4.8365</v>
      </c>
      <c r="I1051" s="52">
        <v>35605</v>
      </c>
      <c r="J1051">
        <v>1.5310000000000001</v>
      </c>
      <c r="K1051" s="474" t="str">
        <f t="shared" si="16"/>
        <v>true</v>
      </c>
    </row>
    <row r="1052" spans="2:11">
      <c r="B1052" s="52">
        <v>35606</v>
      </c>
      <c r="C1052">
        <v>4.851</v>
      </c>
      <c r="D1052" s="52">
        <v>35606</v>
      </c>
      <c r="E1052">
        <v>1.5445</v>
      </c>
      <c r="G1052" s="52">
        <v>35606</v>
      </c>
      <c r="H1052">
        <v>4.851</v>
      </c>
      <c r="I1052" s="52">
        <v>35606</v>
      </c>
      <c r="J1052">
        <v>1.5445</v>
      </c>
      <c r="K1052" s="474" t="str">
        <f t="shared" si="16"/>
        <v>true</v>
      </c>
    </row>
    <row r="1053" spans="2:11">
      <c r="B1053" s="52">
        <v>35607</v>
      </c>
      <c r="C1053">
        <v>4.8532999999999999</v>
      </c>
      <c r="D1053" s="52">
        <v>35607</v>
      </c>
      <c r="E1053">
        <v>1.5518000000000001</v>
      </c>
      <c r="G1053" s="52">
        <v>35607</v>
      </c>
      <c r="H1053">
        <v>4.8532999999999999</v>
      </c>
      <c r="I1053" s="52">
        <v>35607</v>
      </c>
      <c r="J1053">
        <v>1.5518000000000001</v>
      </c>
      <c r="K1053" s="474" t="str">
        <f t="shared" si="16"/>
        <v>true</v>
      </c>
    </row>
    <row r="1054" spans="2:11">
      <c r="B1054" s="52">
        <v>35608</v>
      </c>
      <c r="C1054">
        <v>4.8258000000000001</v>
      </c>
      <c r="D1054" s="52">
        <v>35608</v>
      </c>
      <c r="E1054">
        <v>1.5449999999999999</v>
      </c>
      <c r="G1054" s="52">
        <v>35608</v>
      </c>
      <c r="H1054">
        <v>4.8258000000000001</v>
      </c>
      <c r="I1054" s="52">
        <v>35608</v>
      </c>
      <c r="J1054">
        <v>1.5449999999999999</v>
      </c>
      <c r="K1054" s="474" t="str">
        <f t="shared" si="16"/>
        <v>true</v>
      </c>
    </row>
    <row r="1055" spans="2:11">
      <c r="B1055" s="52">
        <v>35611</v>
      </c>
      <c r="C1055">
        <v>4.8004999999999995</v>
      </c>
      <c r="D1055" s="52">
        <v>35611</v>
      </c>
      <c r="E1055">
        <v>1.548</v>
      </c>
      <c r="G1055" s="52">
        <v>35611</v>
      </c>
      <c r="H1055">
        <v>4.8004999999999995</v>
      </c>
      <c r="I1055" s="52">
        <v>35611</v>
      </c>
      <c r="J1055">
        <v>1.548</v>
      </c>
      <c r="K1055" s="474" t="str">
        <f t="shared" si="16"/>
        <v>true</v>
      </c>
    </row>
    <row r="1056" spans="2:11">
      <c r="B1056" s="52">
        <v>35612</v>
      </c>
      <c r="C1056">
        <v>4.8333000000000004</v>
      </c>
      <c r="D1056" s="52">
        <v>35612</v>
      </c>
      <c r="E1056">
        <v>1.538</v>
      </c>
      <c r="G1056" s="52">
        <v>35612</v>
      </c>
      <c r="H1056">
        <v>4.8333000000000004</v>
      </c>
      <c r="I1056" s="52">
        <v>35612</v>
      </c>
      <c r="J1056">
        <v>1.538</v>
      </c>
      <c r="K1056" s="474" t="str">
        <f t="shared" si="16"/>
        <v>true</v>
      </c>
    </row>
    <row r="1057" spans="2:11">
      <c r="B1057" s="52">
        <v>35613</v>
      </c>
      <c r="C1057">
        <v>4.7135999999999996</v>
      </c>
      <c r="D1057" s="52">
        <v>35613</v>
      </c>
      <c r="E1057">
        <v>1.5243</v>
      </c>
      <c r="G1057" s="52">
        <v>35613</v>
      </c>
      <c r="H1057">
        <v>4.7135999999999996</v>
      </c>
      <c r="I1057" s="52">
        <v>35613</v>
      </c>
      <c r="J1057">
        <v>1.5243</v>
      </c>
      <c r="K1057" s="474" t="str">
        <f t="shared" si="16"/>
        <v>true</v>
      </c>
    </row>
    <row r="1058" spans="2:11">
      <c r="B1058" s="52">
        <v>35614</v>
      </c>
      <c r="C1058">
        <v>4.6771000000000003</v>
      </c>
      <c r="D1058" s="52">
        <v>35614</v>
      </c>
      <c r="E1058">
        <v>1.5049000000000001</v>
      </c>
      <c r="G1058" s="52">
        <v>35614</v>
      </c>
      <c r="H1058">
        <v>4.6771000000000003</v>
      </c>
      <c r="I1058" s="52">
        <v>35614</v>
      </c>
      <c r="J1058">
        <v>1.5049000000000001</v>
      </c>
      <c r="K1058" s="474" t="str">
        <f t="shared" si="16"/>
        <v>true</v>
      </c>
    </row>
    <row r="1059" spans="2:11">
      <c r="B1059" s="52">
        <v>35618</v>
      </c>
      <c r="C1059">
        <v>4.7081</v>
      </c>
      <c r="D1059" s="52">
        <v>35618</v>
      </c>
      <c r="E1059">
        <v>1.5121</v>
      </c>
      <c r="G1059" s="52">
        <v>35618</v>
      </c>
      <c r="H1059">
        <v>4.7081</v>
      </c>
      <c r="I1059" s="52">
        <v>35618</v>
      </c>
      <c r="J1059">
        <v>1.5121</v>
      </c>
      <c r="K1059" s="474" t="str">
        <f t="shared" si="16"/>
        <v>true</v>
      </c>
    </row>
    <row r="1060" spans="2:11">
      <c r="B1060" s="52">
        <v>35619</v>
      </c>
      <c r="C1060">
        <v>4.6866000000000003</v>
      </c>
      <c r="D1060" s="52">
        <v>35619</v>
      </c>
      <c r="E1060">
        <v>1.4929000000000001</v>
      </c>
      <c r="G1060" s="52">
        <v>35619</v>
      </c>
      <c r="H1060">
        <v>4.6866000000000003</v>
      </c>
      <c r="I1060" s="52">
        <v>35619</v>
      </c>
      <c r="J1060">
        <v>1.4929000000000001</v>
      </c>
      <c r="K1060" s="474" t="str">
        <f t="shared" si="16"/>
        <v>true</v>
      </c>
    </row>
    <row r="1061" spans="2:11">
      <c r="B1061" s="52">
        <v>35620</v>
      </c>
      <c r="C1061">
        <v>4.7352999999999996</v>
      </c>
      <c r="D1061" s="52">
        <v>35620</v>
      </c>
      <c r="E1061">
        <v>1.5185</v>
      </c>
      <c r="G1061" s="52">
        <v>35620</v>
      </c>
      <c r="H1061">
        <v>4.7352999999999996</v>
      </c>
      <c r="I1061" s="52">
        <v>35620</v>
      </c>
      <c r="J1061">
        <v>1.5185</v>
      </c>
      <c r="K1061" s="474" t="str">
        <f t="shared" si="16"/>
        <v>true</v>
      </c>
    </row>
    <row r="1062" spans="2:11">
      <c r="B1062" s="52">
        <v>35621</v>
      </c>
      <c r="C1062">
        <v>4.6906999999999996</v>
      </c>
      <c r="D1062" s="52">
        <v>35621</v>
      </c>
      <c r="E1062">
        <v>1.5077</v>
      </c>
      <c r="G1062" s="52">
        <v>35621</v>
      </c>
      <c r="H1062">
        <v>4.6906999999999996</v>
      </c>
      <c r="I1062" s="52">
        <v>35621</v>
      </c>
      <c r="J1062">
        <v>1.5077</v>
      </c>
      <c r="K1062" s="474" t="str">
        <f t="shared" si="16"/>
        <v>true</v>
      </c>
    </row>
    <row r="1063" spans="2:11">
      <c r="B1063" s="52">
        <v>35622</v>
      </c>
      <c r="C1063">
        <v>4.6957000000000004</v>
      </c>
      <c r="D1063" s="52">
        <v>35622</v>
      </c>
      <c r="E1063">
        <v>1.5009999999999999</v>
      </c>
      <c r="G1063" s="52">
        <v>35622</v>
      </c>
      <c r="H1063">
        <v>4.6957000000000004</v>
      </c>
      <c r="I1063" s="52">
        <v>35622</v>
      </c>
      <c r="J1063">
        <v>1.5009999999999999</v>
      </c>
      <c r="K1063" s="474" t="str">
        <f t="shared" si="16"/>
        <v>true</v>
      </c>
    </row>
    <row r="1064" spans="2:11">
      <c r="B1064" s="52">
        <v>35625</v>
      </c>
      <c r="C1064">
        <v>4.68</v>
      </c>
      <c r="D1064" s="52">
        <v>35625</v>
      </c>
      <c r="E1064">
        <v>1.5007999999999999</v>
      </c>
      <c r="G1064" s="52">
        <v>35625</v>
      </c>
      <c r="H1064">
        <v>4.68</v>
      </c>
      <c r="I1064" s="52">
        <v>35625</v>
      </c>
      <c r="J1064">
        <v>1.5007999999999999</v>
      </c>
      <c r="K1064" s="474" t="str">
        <f t="shared" si="16"/>
        <v>true</v>
      </c>
    </row>
    <row r="1065" spans="2:11">
      <c r="B1065" s="52">
        <v>35626</v>
      </c>
      <c r="C1065">
        <v>4.6638999999999999</v>
      </c>
      <c r="D1065" s="52">
        <v>35626</v>
      </c>
      <c r="E1065">
        <v>1.4908000000000001</v>
      </c>
      <c r="G1065" s="52">
        <v>35626</v>
      </c>
      <c r="H1065">
        <v>4.6638999999999999</v>
      </c>
      <c r="I1065" s="52">
        <v>35626</v>
      </c>
      <c r="J1065">
        <v>1.4908000000000001</v>
      </c>
      <c r="K1065" s="474" t="str">
        <f t="shared" si="16"/>
        <v>true</v>
      </c>
    </row>
    <row r="1066" spans="2:11">
      <c r="B1066" s="52">
        <v>35627</v>
      </c>
      <c r="C1066">
        <v>4.6632999999999996</v>
      </c>
      <c r="D1066" s="52">
        <v>35627</v>
      </c>
      <c r="E1066">
        <v>1.4868999999999999</v>
      </c>
      <c r="G1066" s="52">
        <v>35627</v>
      </c>
      <c r="H1066">
        <v>4.6632999999999996</v>
      </c>
      <c r="I1066" s="52">
        <v>35627</v>
      </c>
      <c r="J1066">
        <v>1.4868999999999999</v>
      </c>
      <c r="K1066" s="474" t="str">
        <f t="shared" si="16"/>
        <v>true</v>
      </c>
    </row>
    <row r="1067" spans="2:11">
      <c r="B1067" s="52">
        <v>35628</v>
      </c>
      <c r="C1067">
        <v>4.6806000000000001</v>
      </c>
      <c r="D1067" s="52">
        <v>35628</v>
      </c>
      <c r="E1067">
        <v>1.4910999999999999</v>
      </c>
      <c r="G1067" s="52">
        <v>35628</v>
      </c>
      <c r="H1067">
        <v>4.6806000000000001</v>
      </c>
      <c r="I1067" s="52">
        <v>35628</v>
      </c>
      <c r="J1067">
        <v>1.4910999999999999</v>
      </c>
      <c r="K1067" s="474" t="str">
        <f t="shared" si="16"/>
        <v>true</v>
      </c>
    </row>
    <row r="1068" spans="2:11">
      <c r="B1068" s="52">
        <v>35629</v>
      </c>
      <c r="C1068">
        <v>4.7199</v>
      </c>
      <c r="D1068" s="52">
        <v>35629</v>
      </c>
      <c r="E1068">
        <v>1.5093999999999999</v>
      </c>
      <c r="G1068" s="52">
        <v>35629</v>
      </c>
      <c r="H1068">
        <v>4.7199</v>
      </c>
      <c r="I1068" s="52">
        <v>35629</v>
      </c>
      <c r="J1068">
        <v>1.5093999999999999</v>
      </c>
      <c r="K1068" s="474" t="str">
        <f t="shared" si="16"/>
        <v>true</v>
      </c>
    </row>
    <row r="1069" spans="2:11">
      <c r="B1069" s="52">
        <v>35632</v>
      </c>
      <c r="C1069">
        <v>4.7352999999999996</v>
      </c>
      <c r="D1069" s="52">
        <v>35632</v>
      </c>
      <c r="E1069">
        <v>1.5063</v>
      </c>
      <c r="G1069" s="52">
        <v>35632</v>
      </c>
      <c r="H1069">
        <v>4.7352999999999996</v>
      </c>
      <c r="I1069" s="52">
        <v>35632</v>
      </c>
      <c r="J1069">
        <v>1.5063</v>
      </c>
      <c r="K1069" s="474" t="str">
        <f t="shared" si="16"/>
        <v>true</v>
      </c>
    </row>
    <row r="1070" spans="2:11">
      <c r="B1070" s="52">
        <v>35633</v>
      </c>
      <c r="C1070">
        <v>4.6850000000000005</v>
      </c>
      <c r="D1070" s="52">
        <v>35633</v>
      </c>
      <c r="E1070">
        <v>1.4773000000000001</v>
      </c>
      <c r="G1070" s="52">
        <v>35633</v>
      </c>
      <c r="H1070">
        <v>4.6850000000000005</v>
      </c>
      <c r="I1070" s="52">
        <v>35633</v>
      </c>
      <c r="J1070">
        <v>1.4773000000000001</v>
      </c>
      <c r="K1070" s="474" t="str">
        <f t="shared" si="16"/>
        <v>true</v>
      </c>
    </row>
    <row r="1071" spans="2:11">
      <c r="B1071" s="52">
        <v>35634</v>
      </c>
      <c r="C1071">
        <v>4.7135999999999996</v>
      </c>
      <c r="D1071" s="52">
        <v>35634</v>
      </c>
      <c r="E1071">
        <v>1.4724999999999999</v>
      </c>
      <c r="G1071" s="52">
        <v>35634</v>
      </c>
      <c r="H1071">
        <v>4.7135999999999996</v>
      </c>
      <c r="I1071" s="52">
        <v>35634</v>
      </c>
      <c r="J1071">
        <v>1.4724999999999999</v>
      </c>
      <c r="K1071" s="474" t="str">
        <f t="shared" si="16"/>
        <v>true</v>
      </c>
    </row>
    <row r="1072" spans="2:11">
      <c r="B1072" s="52">
        <v>35635</v>
      </c>
      <c r="C1072">
        <v>4.7001999999999997</v>
      </c>
      <c r="D1072" s="52">
        <v>35635</v>
      </c>
      <c r="E1072">
        <v>1.4673</v>
      </c>
      <c r="G1072" s="52">
        <v>35635</v>
      </c>
      <c r="H1072">
        <v>4.7001999999999997</v>
      </c>
      <c r="I1072" s="52">
        <v>35635</v>
      </c>
      <c r="J1072">
        <v>1.4673</v>
      </c>
      <c r="K1072" s="474" t="str">
        <f t="shared" si="16"/>
        <v>true</v>
      </c>
    </row>
    <row r="1073" spans="2:11">
      <c r="B1073" s="52">
        <v>35636</v>
      </c>
      <c r="C1073">
        <v>4.6951000000000001</v>
      </c>
      <c r="D1073" s="52">
        <v>35636</v>
      </c>
      <c r="E1073">
        <v>1.4679</v>
      </c>
      <c r="G1073" s="52">
        <v>35636</v>
      </c>
      <c r="H1073">
        <v>4.6951000000000001</v>
      </c>
      <c r="I1073" s="52">
        <v>35636</v>
      </c>
      <c r="J1073">
        <v>1.4679</v>
      </c>
      <c r="K1073" s="474" t="str">
        <f t="shared" si="16"/>
        <v>true</v>
      </c>
    </row>
    <row r="1074" spans="2:11">
      <c r="B1074" s="52">
        <v>35639</v>
      </c>
      <c r="C1074">
        <v>4.7001999999999997</v>
      </c>
      <c r="D1074" s="52">
        <v>35639</v>
      </c>
      <c r="E1074">
        <v>1.4664999999999999</v>
      </c>
      <c r="G1074" s="52">
        <v>35639</v>
      </c>
      <c r="H1074">
        <v>4.7001999999999997</v>
      </c>
      <c r="I1074" s="52">
        <v>35639</v>
      </c>
      <c r="J1074">
        <v>1.4664999999999999</v>
      </c>
      <c r="K1074" s="474" t="str">
        <f t="shared" si="16"/>
        <v>true</v>
      </c>
    </row>
    <row r="1075" spans="2:11">
      <c r="B1075" s="52">
        <v>35640</v>
      </c>
      <c r="C1075">
        <v>4.6649000000000003</v>
      </c>
      <c r="D1075" s="52">
        <v>35640</v>
      </c>
      <c r="E1075">
        <v>1.4569000000000001</v>
      </c>
      <c r="G1075" s="52">
        <v>35640</v>
      </c>
      <c r="H1075">
        <v>4.6649000000000003</v>
      </c>
      <c r="I1075" s="52">
        <v>35640</v>
      </c>
      <c r="J1075">
        <v>1.4569000000000001</v>
      </c>
      <c r="K1075" s="474" t="str">
        <f t="shared" si="16"/>
        <v>true</v>
      </c>
    </row>
    <row r="1076" spans="2:11">
      <c r="B1076" s="52">
        <v>35641</v>
      </c>
      <c r="C1076">
        <v>4.6489000000000003</v>
      </c>
      <c r="D1076" s="52">
        <v>35641</v>
      </c>
      <c r="E1076">
        <v>1.4428000000000001</v>
      </c>
      <c r="G1076" s="52">
        <v>35641</v>
      </c>
      <c r="H1076">
        <v>4.6489000000000003</v>
      </c>
      <c r="I1076" s="52">
        <v>35641</v>
      </c>
      <c r="J1076">
        <v>1.4428000000000001</v>
      </c>
      <c r="K1076" s="474" t="str">
        <f t="shared" si="16"/>
        <v>true</v>
      </c>
    </row>
    <row r="1077" spans="2:11">
      <c r="B1077" s="52">
        <v>35642</v>
      </c>
      <c r="C1077">
        <v>4.7054999999999998</v>
      </c>
      <c r="D1077" s="52">
        <v>35642</v>
      </c>
      <c r="E1077">
        <v>1.4464999999999999</v>
      </c>
      <c r="G1077" s="52">
        <v>35642</v>
      </c>
      <c r="H1077">
        <v>4.7054999999999998</v>
      </c>
      <c r="I1077" s="52">
        <v>35642</v>
      </c>
      <c r="J1077">
        <v>1.4464999999999999</v>
      </c>
      <c r="K1077" s="474" t="str">
        <f t="shared" si="16"/>
        <v>true</v>
      </c>
    </row>
    <row r="1078" spans="2:11">
      <c r="B1078" s="52">
        <v>35643</v>
      </c>
      <c r="C1078">
        <v>4.6688999999999998</v>
      </c>
      <c r="D1078" s="52">
        <v>35643</v>
      </c>
      <c r="E1078">
        <v>1.4493</v>
      </c>
      <c r="G1078" s="52">
        <v>35643</v>
      </c>
      <c r="H1078">
        <v>4.6688999999999998</v>
      </c>
      <c r="I1078" s="52">
        <v>35643</v>
      </c>
      <c r="J1078">
        <v>1.4493</v>
      </c>
      <c r="K1078" s="474" t="str">
        <f t="shared" si="16"/>
        <v>true</v>
      </c>
    </row>
    <row r="1079" spans="2:11">
      <c r="B1079" s="52">
        <v>35646</v>
      </c>
      <c r="C1079">
        <v>4.6807999999999996</v>
      </c>
      <c r="D1079" s="52">
        <v>35646</v>
      </c>
      <c r="E1079">
        <v>1.4485000000000001</v>
      </c>
      <c r="G1079" s="52">
        <v>35646</v>
      </c>
      <c r="H1079">
        <v>4.6807999999999996</v>
      </c>
      <c r="I1079" s="52">
        <v>35646</v>
      </c>
      <c r="J1079">
        <v>1.4485000000000001</v>
      </c>
      <c r="K1079" s="474" t="str">
        <f t="shared" si="16"/>
        <v>true</v>
      </c>
    </row>
    <row r="1080" spans="2:11">
      <c r="B1080" s="52">
        <v>35647</v>
      </c>
      <c r="C1080">
        <v>4.6745000000000001</v>
      </c>
      <c r="D1080" s="52">
        <v>35647</v>
      </c>
      <c r="E1080">
        <v>1.4504000000000001</v>
      </c>
      <c r="G1080" s="52">
        <v>35647</v>
      </c>
      <c r="H1080">
        <v>4.6745000000000001</v>
      </c>
      <c r="I1080" s="52">
        <v>35647</v>
      </c>
      <c r="J1080">
        <v>1.4504000000000001</v>
      </c>
      <c r="K1080" s="474" t="str">
        <f t="shared" si="16"/>
        <v>true</v>
      </c>
    </row>
    <row r="1081" spans="2:11">
      <c r="B1081" s="52">
        <v>35648</v>
      </c>
      <c r="C1081">
        <v>4.8067000000000002</v>
      </c>
      <c r="D1081" s="52">
        <v>35648</v>
      </c>
      <c r="E1081">
        <v>1.4416</v>
      </c>
      <c r="G1081" s="52">
        <v>35648</v>
      </c>
      <c r="H1081">
        <v>4.8067000000000002</v>
      </c>
      <c r="I1081" s="52">
        <v>35648</v>
      </c>
      <c r="J1081">
        <v>1.4416</v>
      </c>
      <c r="K1081" s="474" t="str">
        <f t="shared" si="16"/>
        <v>true</v>
      </c>
    </row>
    <row r="1082" spans="2:11">
      <c r="B1082" s="52">
        <v>35649</v>
      </c>
      <c r="C1082">
        <v>4.681</v>
      </c>
      <c r="D1082" s="52">
        <v>35649</v>
      </c>
      <c r="E1082">
        <v>1.4549000000000001</v>
      </c>
      <c r="G1082" s="52">
        <v>35649</v>
      </c>
      <c r="H1082">
        <v>4.681</v>
      </c>
      <c r="I1082" s="52">
        <v>35649</v>
      </c>
      <c r="J1082">
        <v>1.4549000000000001</v>
      </c>
      <c r="K1082" s="474" t="str">
        <f t="shared" si="16"/>
        <v>true</v>
      </c>
    </row>
    <row r="1083" spans="2:11">
      <c r="B1083" s="52">
        <v>35650</v>
      </c>
      <c r="C1083">
        <v>4.7435</v>
      </c>
      <c r="D1083" s="52">
        <v>35650</v>
      </c>
      <c r="E1083">
        <v>1.4833000000000001</v>
      </c>
      <c r="G1083" s="52">
        <v>35650</v>
      </c>
      <c r="H1083">
        <v>4.7435</v>
      </c>
      <c r="I1083" s="52">
        <v>35650</v>
      </c>
      <c r="J1083">
        <v>1.4833000000000001</v>
      </c>
      <c r="K1083" s="474" t="str">
        <f t="shared" si="16"/>
        <v>true</v>
      </c>
    </row>
    <row r="1084" spans="2:11">
      <c r="B1084" s="52">
        <v>35653</v>
      </c>
      <c r="C1084">
        <v>4.8117999999999999</v>
      </c>
      <c r="D1084" s="52">
        <v>35653</v>
      </c>
      <c r="E1084">
        <v>1.4781</v>
      </c>
      <c r="G1084" s="52">
        <v>35653</v>
      </c>
      <c r="H1084">
        <v>4.8117999999999999</v>
      </c>
      <c r="I1084" s="52">
        <v>35653</v>
      </c>
      <c r="J1084">
        <v>1.4781</v>
      </c>
      <c r="K1084" s="474" t="str">
        <f t="shared" si="16"/>
        <v>true</v>
      </c>
    </row>
    <row r="1085" spans="2:11">
      <c r="B1085" s="52">
        <v>35654</v>
      </c>
      <c r="C1085">
        <v>4.6917</v>
      </c>
      <c r="D1085" s="52">
        <v>35654</v>
      </c>
      <c r="E1085">
        <v>1.528</v>
      </c>
      <c r="G1085" s="52">
        <v>35654</v>
      </c>
      <c r="H1085">
        <v>4.6917</v>
      </c>
      <c r="I1085" s="52">
        <v>35654</v>
      </c>
      <c r="J1085">
        <v>1.528</v>
      </c>
      <c r="K1085" s="474" t="str">
        <f t="shared" si="16"/>
        <v>true</v>
      </c>
    </row>
    <row r="1086" spans="2:11">
      <c r="B1086" s="52">
        <v>35655</v>
      </c>
      <c r="C1086">
        <v>4.8897000000000004</v>
      </c>
      <c r="D1086" s="52">
        <v>35655</v>
      </c>
      <c r="E1086">
        <v>1.5199</v>
      </c>
      <c r="G1086" s="52">
        <v>35655</v>
      </c>
      <c r="H1086">
        <v>4.8897000000000004</v>
      </c>
      <c r="I1086" s="52">
        <v>35655</v>
      </c>
      <c r="J1086">
        <v>1.5199</v>
      </c>
      <c r="K1086" s="474" t="str">
        <f t="shared" si="16"/>
        <v>true</v>
      </c>
    </row>
    <row r="1087" spans="2:11">
      <c r="B1087" s="52">
        <v>35656</v>
      </c>
      <c r="C1087">
        <v>4.7146999999999997</v>
      </c>
      <c r="D1087" s="52">
        <v>35656</v>
      </c>
      <c r="E1087">
        <v>1.5085</v>
      </c>
      <c r="G1087" s="52">
        <v>35656</v>
      </c>
      <c r="H1087">
        <v>4.7146999999999997</v>
      </c>
      <c r="I1087" s="52">
        <v>35656</v>
      </c>
      <c r="J1087">
        <v>1.5085</v>
      </c>
      <c r="K1087" s="474" t="str">
        <f t="shared" si="16"/>
        <v>true</v>
      </c>
    </row>
    <row r="1088" spans="2:11">
      <c r="B1088" s="52">
        <v>35657</v>
      </c>
      <c r="C1088">
        <v>4.7744999999999997</v>
      </c>
      <c r="D1088" s="52">
        <v>35657</v>
      </c>
      <c r="E1088">
        <v>1.5569</v>
      </c>
      <c r="G1088" s="52">
        <v>35657</v>
      </c>
      <c r="H1088">
        <v>4.7744999999999997</v>
      </c>
      <c r="I1088" s="52">
        <v>35657</v>
      </c>
      <c r="J1088">
        <v>1.5569</v>
      </c>
      <c r="K1088" s="474" t="str">
        <f t="shared" si="16"/>
        <v>true</v>
      </c>
    </row>
    <row r="1089" spans="2:11">
      <c r="B1089" s="52">
        <v>35660</v>
      </c>
      <c r="C1089">
        <v>4.7359999999999998</v>
      </c>
      <c r="D1089" s="52">
        <v>35660</v>
      </c>
      <c r="E1089">
        <v>1.5291000000000001</v>
      </c>
      <c r="G1089" s="52">
        <v>35660</v>
      </c>
      <c r="H1089">
        <v>4.7359999999999998</v>
      </c>
      <c r="I1089" s="52">
        <v>35660</v>
      </c>
      <c r="J1089">
        <v>1.5291000000000001</v>
      </c>
      <c r="K1089" s="474" t="str">
        <f t="shared" si="16"/>
        <v>true</v>
      </c>
    </row>
    <row r="1090" spans="2:11">
      <c r="B1090" s="52">
        <v>35661</v>
      </c>
      <c r="C1090">
        <v>4.6958000000000002</v>
      </c>
      <c r="D1090" s="52">
        <v>35661</v>
      </c>
      <c r="E1090">
        <v>1.5150999999999999</v>
      </c>
      <c r="G1090" s="52">
        <v>35661</v>
      </c>
      <c r="H1090">
        <v>4.6958000000000002</v>
      </c>
      <c r="I1090" s="52">
        <v>35661</v>
      </c>
      <c r="J1090">
        <v>1.5150999999999999</v>
      </c>
      <c r="K1090" s="474" t="str">
        <f t="shared" si="16"/>
        <v>true</v>
      </c>
    </row>
    <row r="1091" spans="2:11">
      <c r="B1091" s="52">
        <v>35662</v>
      </c>
      <c r="C1091">
        <v>4.7798999999999996</v>
      </c>
      <c r="D1091" s="52">
        <v>35662</v>
      </c>
      <c r="E1091">
        <v>1.5323</v>
      </c>
      <c r="G1091" s="52">
        <v>35662</v>
      </c>
      <c r="H1091">
        <v>4.7798999999999996</v>
      </c>
      <c r="I1091" s="52">
        <v>35662</v>
      </c>
      <c r="J1091">
        <v>1.5323</v>
      </c>
      <c r="K1091" s="474" t="str">
        <f t="shared" si="16"/>
        <v>true</v>
      </c>
    </row>
    <row r="1092" spans="2:11">
      <c r="B1092" s="52">
        <v>35663</v>
      </c>
      <c r="C1092">
        <v>4.7618999999999998</v>
      </c>
      <c r="D1092" s="52">
        <v>35663</v>
      </c>
      <c r="E1092">
        <v>1.5215999999999998</v>
      </c>
      <c r="G1092" s="52">
        <v>35663</v>
      </c>
      <c r="H1092">
        <v>4.7618999999999998</v>
      </c>
      <c r="I1092" s="52">
        <v>35663</v>
      </c>
      <c r="J1092">
        <v>1.5215999999999998</v>
      </c>
      <c r="K1092" s="474" t="str">
        <f t="shared" si="16"/>
        <v>true</v>
      </c>
    </row>
    <row r="1093" spans="2:11">
      <c r="B1093" s="52">
        <v>35664</v>
      </c>
      <c r="C1093">
        <v>4.7218999999999998</v>
      </c>
      <c r="D1093" s="52">
        <v>35664</v>
      </c>
      <c r="E1093">
        <v>1.5226999999999999</v>
      </c>
      <c r="G1093" s="52">
        <v>35664</v>
      </c>
      <c r="H1093">
        <v>4.7218999999999998</v>
      </c>
      <c r="I1093" s="52">
        <v>35664</v>
      </c>
      <c r="J1093">
        <v>1.5226999999999999</v>
      </c>
      <c r="K1093" s="474" t="str">
        <f t="shared" si="16"/>
        <v>true</v>
      </c>
    </row>
    <row r="1094" spans="2:11">
      <c r="B1094" s="52">
        <v>35667</v>
      </c>
      <c r="C1094">
        <v>4.7130000000000001</v>
      </c>
      <c r="D1094" s="52">
        <v>35667</v>
      </c>
      <c r="E1094">
        <v>1.5282</v>
      </c>
      <c r="G1094" s="52">
        <v>35667</v>
      </c>
      <c r="H1094">
        <v>4.7130000000000001</v>
      </c>
      <c r="I1094" s="52">
        <v>35667</v>
      </c>
      <c r="J1094">
        <v>1.5282</v>
      </c>
      <c r="K1094" s="474" t="str">
        <f t="shared" ref="K1094:K1157" si="17">IF(G1094=I1094,"true","false")</f>
        <v>true</v>
      </c>
    </row>
    <row r="1095" spans="2:11">
      <c r="B1095" s="52">
        <v>35668</v>
      </c>
      <c r="C1095">
        <v>4.7012</v>
      </c>
      <c r="D1095" s="52">
        <v>35668</v>
      </c>
      <c r="E1095">
        <v>1.5434000000000001</v>
      </c>
      <c r="G1095" s="52">
        <v>35668</v>
      </c>
      <c r="H1095">
        <v>4.7012</v>
      </c>
      <c r="I1095" s="52">
        <v>35668</v>
      </c>
      <c r="J1095">
        <v>1.5434000000000001</v>
      </c>
      <c r="K1095" s="474" t="str">
        <f t="shared" si="17"/>
        <v>true</v>
      </c>
    </row>
    <row r="1096" spans="2:11">
      <c r="B1096" s="52">
        <v>35669</v>
      </c>
      <c r="C1096">
        <v>4.8418999999999999</v>
      </c>
      <c r="D1096" s="52">
        <v>35669</v>
      </c>
      <c r="E1096">
        <v>1.5449999999999999</v>
      </c>
      <c r="G1096" s="52">
        <v>35669</v>
      </c>
      <c r="H1096">
        <v>4.8418999999999999</v>
      </c>
      <c r="I1096" s="52">
        <v>35669</v>
      </c>
      <c r="J1096">
        <v>1.5449999999999999</v>
      </c>
      <c r="K1096" s="474" t="str">
        <f t="shared" si="17"/>
        <v>true</v>
      </c>
    </row>
    <row r="1097" spans="2:11">
      <c r="B1097" s="52">
        <v>35670</v>
      </c>
      <c r="C1097">
        <v>4.7095000000000002</v>
      </c>
      <c r="D1097" s="52">
        <v>35670</v>
      </c>
      <c r="E1097">
        <v>1.5897000000000001</v>
      </c>
      <c r="G1097" s="52">
        <v>35670</v>
      </c>
      <c r="H1097">
        <v>4.7095000000000002</v>
      </c>
      <c r="I1097" s="52">
        <v>35670</v>
      </c>
      <c r="J1097">
        <v>1.5897000000000001</v>
      </c>
      <c r="K1097" s="474" t="str">
        <f t="shared" si="17"/>
        <v>true</v>
      </c>
    </row>
    <row r="1098" spans="2:11">
      <c r="B1098" s="52">
        <v>35671</v>
      </c>
      <c r="C1098">
        <v>4.7134</v>
      </c>
      <c r="D1098" s="52">
        <v>35671</v>
      </c>
      <c r="E1098">
        <v>1.5769</v>
      </c>
      <c r="G1098" s="52">
        <v>35671</v>
      </c>
      <c r="H1098">
        <v>4.7134</v>
      </c>
      <c r="I1098" s="52">
        <v>35671</v>
      </c>
      <c r="J1098">
        <v>1.5769</v>
      </c>
      <c r="K1098" s="474" t="str">
        <f t="shared" si="17"/>
        <v>true</v>
      </c>
    </row>
    <row r="1099" spans="2:11">
      <c r="B1099" s="52">
        <v>35675</v>
      </c>
      <c r="C1099">
        <v>4.6318999999999999</v>
      </c>
      <c r="D1099" s="52">
        <v>35675</v>
      </c>
      <c r="E1099">
        <v>1.5253999999999999</v>
      </c>
      <c r="G1099" s="52">
        <v>35675</v>
      </c>
      <c r="H1099">
        <v>4.6318999999999999</v>
      </c>
      <c r="I1099" s="52">
        <v>35675</v>
      </c>
      <c r="J1099">
        <v>1.5253999999999999</v>
      </c>
      <c r="K1099" s="474" t="str">
        <f t="shared" si="17"/>
        <v>true</v>
      </c>
    </row>
    <row r="1100" spans="2:11">
      <c r="B1100" s="52">
        <v>35676</v>
      </c>
      <c r="C1100">
        <v>4.6748000000000003</v>
      </c>
      <c r="D1100" s="52">
        <v>35676</v>
      </c>
      <c r="E1100">
        <v>1.5367</v>
      </c>
      <c r="G1100" s="52">
        <v>35676</v>
      </c>
      <c r="H1100">
        <v>4.6748000000000003</v>
      </c>
      <c r="I1100" s="52">
        <v>35676</v>
      </c>
      <c r="J1100">
        <v>1.5367</v>
      </c>
      <c r="K1100" s="474" t="str">
        <f t="shared" si="17"/>
        <v>true</v>
      </c>
    </row>
    <row r="1101" spans="2:11">
      <c r="B1101" s="52">
        <v>35677</v>
      </c>
      <c r="C1101">
        <v>4.6210000000000004</v>
      </c>
      <c r="D1101" s="52">
        <v>35677</v>
      </c>
      <c r="E1101">
        <v>1.5293999999999999</v>
      </c>
      <c r="G1101" s="52">
        <v>35677</v>
      </c>
      <c r="H1101">
        <v>4.6210000000000004</v>
      </c>
      <c r="I1101" s="52">
        <v>35677</v>
      </c>
      <c r="J1101">
        <v>1.5293999999999999</v>
      </c>
      <c r="K1101" s="474" t="str">
        <f t="shared" si="17"/>
        <v>true</v>
      </c>
    </row>
    <row r="1102" spans="2:11">
      <c r="B1102" s="52">
        <v>35678</v>
      </c>
      <c r="C1102">
        <v>4.6414</v>
      </c>
      <c r="D1102" s="52">
        <v>35678</v>
      </c>
      <c r="E1102">
        <v>1.5382</v>
      </c>
      <c r="G1102" s="52">
        <v>35678</v>
      </c>
      <c r="H1102">
        <v>4.6414</v>
      </c>
      <c r="I1102" s="52">
        <v>35678</v>
      </c>
      <c r="J1102">
        <v>1.5382</v>
      </c>
      <c r="K1102" s="474" t="str">
        <f t="shared" si="17"/>
        <v>true</v>
      </c>
    </row>
    <row r="1103" spans="2:11">
      <c r="B1103" s="52">
        <v>35681</v>
      </c>
      <c r="C1103">
        <v>4.6253000000000002</v>
      </c>
      <c r="D1103" s="52">
        <v>35681</v>
      </c>
      <c r="E1103">
        <v>1.5356999999999998</v>
      </c>
      <c r="G1103" s="52">
        <v>35681</v>
      </c>
      <c r="H1103">
        <v>4.6253000000000002</v>
      </c>
      <c r="I1103" s="52">
        <v>35681</v>
      </c>
      <c r="J1103">
        <v>1.5356999999999998</v>
      </c>
      <c r="K1103" s="474" t="str">
        <f t="shared" si="17"/>
        <v>true</v>
      </c>
    </row>
    <row r="1104" spans="2:11">
      <c r="B1104" s="52">
        <v>35682</v>
      </c>
      <c r="C1104">
        <v>4.6029</v>
      </c>
      <c r="D1104" s="52">
        <v>35682</v>
      </c>
      <c r="E1104">
        <v>1.5335000000000001</v>
      </c>
      <c r="G1104" s="52">
        <v>35682</v>
      </c>
      <c r="H1104">
        <v>4.6029</v>
      </c>
      <c r="I1104" s="52">
        <v>35682</v>
      </c>
      <c r="J1104">
        <v>1.5335000000000001</v>
      </c>
      <c r="K1104" s="474" t="str">
        <f t="shared" si="17"/>
        <v>true</v>
      </c>
    </row>
    <row r="1105" spans="2:11">
      <c r="B1105" s="52">
        <v>35683</v>
      </c>
      <c r="C1105">
        <v>4.6289999999999996</v>
      </c>
      <c r="D1105" s="52">
        <v>35683</v>
      </c>
      <c r="E1105">
        <v>1.4882</v>
      </c>
      <c r="G1105" s="52">
        <v>35683</v>
      </c>
      <c r="H1105">
        <v>4.6289999999999996</v>
      </c>
      <c r="I1105" s="52">
        <v>35683</v>
      </c>
      <c r="J1105">
        <v>1.4882</v>
      </c>
      <c r="K1105" s="474" t="str">
        <f t="shared" si="17"/>
        <v>true</v>
      </c>
    </row>
    <row r="1106" spans="2:11">
      <c r="B1106" s="52">
        <v>35684</v>
      </c>
      <c r="C1106">
        <v>4.7103000000000002</v>
      </c>
      <c r="D1106" s="52">
        <v>35684</v>
      </c>
      <c r="E1106">
        <v>1.5264</v>
      </c>
      <c r="G1106" s="52">
        <v>35684</v>
      </c>
      <c r="H1106">
        <v>4.7103000000000002</v>
      </c>
      <c r="I1106" s="52">
        <v>35684</v>
      </c>
      <c r="J1106">
        <v>1.5264</v>
      </c>
      <c r="K1106" s="474" t="str">
        <f t="shared" si="17"/>
        <v>true</v>
      </c>
    </row>
    <row r="1107" spans="2:11">
      <c r="B1107" s="52">
        <v>35685</v>
      </c>
      <c r="C1107">
        <v>4.5164</v>
      </c>
      <c r="D1107" s="52">
        <v>35685</v>
      </c>
      <c r="E1107">
        <v>1.4845999999999999</v>
      </c>
      <c r="G1107" s="52">
        <v>35685</v>
      </c>
      <c r="H1107">
        <v>4.5164</v>
      </c>
      <c r="I1107" s="52">
        <v>35685</v>
      </c>
      <c r="J1107">
        <v>1.4845999999999999</v>
      </c>
      <c r="K1107" s="474" t="str">
        <f t="shared" si="17"/>
        <v>true</v>
      </c>
    </row>
    <row r="1108" spans="2:11">
      <c r="B1108" s="52">
        <v>35688</v>
      </c>
      <c r="C1108">
        <v>4.5034000000000001</v>
      </c>
      <c r="D1108" s="52">
        <v>35688</v>
      </c>
      <c r="E1108">
        <v>1.4887999999999999</v>
      </c>
      <c r="G1108" s="52">
        <v>35688</v>
      </c>
      <c r="H1108">
        <v>4.5034000000000001</v>
      </c>
      <c r="I1108" s="52">
        <v>35688</v>
      </c>
      <c r="J1108">
        <v>1.4887999999999999</v>
      </c>
      <c r="K1108" s="474" t="str">
        <f t="shared" si="17"/>
        <v>true</v>
      </c>
    </row>
    <row r="1109" spans="2:11">
      <c r="B1109" s="52">
        <v>35689</v>
      </c>
      <c r="C1109">
        <v>4.4546999999999999</v>
      </c>
      <c r="D1109" s="52">
        <v>35689</v>
      </c>
      <c r="E1109">
        <v>1.4559</v>
      </c>
      <c r="G1109" s="52">
        <v>35689</v>
      </c>
      <c r="H1109">
        <v>4.4546999999999999</v>
      </c>
      <c r="I1109" s="52">
        <v>35689</v>
      </c>
      <c r="J1109">
        <v>1.4559</v>
      </c>
      <c r="K1109" s="474" t="str">
        <f t="shared" si="17"/>
        <v>true</v>
      </c>
    </row>
    <row r="1110" spans="2:11">
      <c r="B1110" s="52">
        <v>35690</v>
      </c>
      <c r="C1110">
        <v>4.5019</v>
      </c>
      <c r="D1110" s="52">
        <v>35690</v>
      </c>
      <c r="E1110">
        <v>1.4597</v>
      </c>
      <c r="G1110" s="52">
        <v>35690</v>
      </c>
      <c r="H1110">
        <v>4.5019</v>
      </c>
      <c r="I1110" s="52">
        <v>35690</v>
      </c>
      <c r="J1110">
        <v>1.4597</v>
      </c>
      <c r="K1110" s="474" t="str">
        <f t="shared" si="17"/>
        <v>true</v>
      </c>
    </row>
    <row r="1111" spans="2:11">
      <c r="B1111" s="52">
        <v>35691</v>
      </c>
      <c r="C1111">
        <v>4.4881000000000002</v>
      </c>
      <c r="D1111" s="52">
        <v>35691</v>
      </c>
      <c r="E1111">
        <v>1.5082</v>
      </c>
      <c r="G1111" s="52">
        <v>35691</v>
      </c>
      <c r="H1111">
        <v>4.4881000000000002</v>
      </c>
      <c r="I1111" s="52">
        <v>35691</v>
      </c>
      <c r="J1111">
        <v>1.5082</v>
      </c>
      <c r="K1111" s="474" t="str">
        <f t="shared" si="17"/>
        <v>true</v>
      </c>
    </row>
    <row r="1112" spans="2:11">
      <c r="B1112" s="52">
        <v>35692</v>
      </c>
      <c r="C1112">
        <v>4.4851000000000001</v>
      </c>
      <c r="D1112" s="52">
        <v>35692</v>
      </c>
      <c r="E1112">
        <v>1.4583999999999999</v>
      </c>
      <c r="G1112" s="52">
        <v>35692</v>
      </c>
      <c r="H1112">
        <v>4.4851000000000001</v>
      </c>
      <c r="I1112" s="52">
        <v>35692</v>
      </c>
      <c r="J1112">
        <v>1.4583999999999999</v>
      </c>
      <c r="K1112" s="474" t="str">
        <f t="shared" si="17"/>
        <v>true</v>
      </c>
    </row>
    <row r="1113" spans="2:11">
      <c r="B1113" s="52">
        <v>35695</v>
      </c>
      <c r="C1113">
        <v>4.4626999999999999</v>
      </c>
      <c r="D1113" s="52">
        <v>35695</v>
      </c>
      <c r="E1113">
        <v>1.4482999999999999</v>
      </c>
      <c r="G1113" s="52">
        <v>35695</v>
      </c>
      <c r="H1113">
        <v>4.4626999999999999</v>
      </c>
      <c r="I1113" s="52">
        <v>35695</v>
      </c>
      <c r="J1113">
        <v>1.4482999999999999</v>
      </c>
      <c r="K1113" s="474" t="str">
        <f t="shared" si="17"/>
        <v>true</v>
      </c>
    </row>
    <row r="1114" spans="2:11">
      <c r="B1114" s="52">
        <v>35697</v>
      </c>
      <c r="C1114">
        <v>4.5054999999999996</v>
      </c>
      <c r="D1114" s="52">
        <v>35697</v>
      </c>
      <c r="E1114">
        <v>1.4610000000000001</v>
      </c>
      <c r="G1114" s="52">
        <v>35697</v>
      </c>
      <c r="H1114">
        <v>4.5054999999999996</v>
      </c>
      <c r="I1114" s="52">
        <v>35697</v>
      </c>
      <c r="J1114">
        <v>1.4610000000000001</v>
      </c>
      <c r="K1114" s="474" t="str">
        <f t="shared" si="17"/>
        <v>true</v>
      </c>
    </row>
    <row r="1115" spans="2:11">
      <c r="B1115" s="52">
        <v>35698</v>
      </c>
      <c r="C1115">
        <v>4.5262000000000002</v>
      </c>
      <c r="D1115" s="52">
        <v>35698</v>
      </c>
      <c r="E1115">
        <v>1.4719</v>
      </c>
      <c r="G1115" s="52">
        <v>35698</v>
      </c>
      <c r="H1115">
        <v>4.5262000000000002</v>
      </c>
      <c r="I1115" s="52">
        <v>35698</v>
      </c>
      <c r="J1115">
        <v>1.4719</v>
      </c>
      <c r="K1115" s="474" t="str">
        <f t="shared" si="17"/>
        <v>true</v>
      </c>
    </row>
    <row r="1116" spans="2:11">
      <c r="B1116" s="52">
        <v>35699</v>
      </c>
      <c r="C1116">
        <v>4.5205000000000002</v>
      </c>
      <c r="D1116" s="52">
        <v>35699</v>
      </c>
      <c r="E1116">
        <v>1.5276999999999998</v>
      </c>
      <c r="G1116" s="52">
        <v>35699</v>
      </c>
      <c r="H1116">
        <v>4.5205000000000002</v>
      </c>
      <c r="I1116" s="52">
        <v>35699</v>
      </c>
      <c r="J1116">
        <v>1.5276999999999998</v>
      </c>
      <c r="K1116" s="474" t="str">
        <f t="shared" si="17"/>
        <v>true</v>
      </c>
    </row>
    <row r="1117" spans="2:11">
      <c r="B1117" s="52">
        <v>35702</v>
      </c>
      <c r="C1117">
        <v>4.5117000000000003</v>
      </c>
      <c r="D1117" s="52">
        <v>35702</v>
      </c>
      <c r="E1117">
        <v>1.5145</v>
      </c>
      <c r="G1117" s="52">
        <v>35702</v>
      </c>
      <c r="H1117">
        <v>4.5117000000000003</v>
      </c>
      <c r="I1117" s="52">
        <v>35702</v>
      </c>
      <c r="J1117">
        <v>1.5145</v>
      </c>
      <c r="K1117" s="474" t="str">
        <f t="shared" si="17"/>
        <v>true</v>
      </c>
    </row>
    <row r="1118" spans="2:11">
      <c r="B1118" s="52">
        <v>35703</v>
      </c>
      <c r="C1118">
        <v>4.5396999999999998</v>
      </c>
      <c r="D1118" s="52">
        <v>35703</v>
      </c>
      <c r="E1118">
        <v>1.5232999999999999</v>
      </c>
      <c r="G1118" s="52">
        <v>35703</v>
      </c>
      <c r="H1118">
        <v>4.5396999999999998</v>
      </c>
      <c r="I1118" s="52">
        <v>35703</v>
      </c>
      <c r="J1118">
        <v>1.5232999999999999</v>
      </c>
      <c r="K1118" s="474" t="str">
        <f t="shared" si="17"/>
        <v>true</v>
      </c>
    </row>
    <row r="1119" spans="2:11">
      <c r="B1119" s="52">
        <v>35704</v>
      </c>
      <c r="C1119">
        <v>4.5628000000000002</v>
      </c>
      <c r="D1119" s="52">
        <v>35704</v>
      </c>
      <c r="E1119">
        <v>1.5145999999999999</v>
      </c>
      <c r="G1119" s="52">
        <v>35704</v>
      </c>
      <c r="H1119">
        <v>4.5628000000000002</v>
      </c>
      <c r="I1119" s="52">
        <v>35704</v>
      </c>
      <c r="J1119">
        <v>1.5145999999999999</v>
      </c>
      <c r="K1119" s="474" t="str">
        <f t="shared" si="17"/>
        <v>true</v>
      </c>
    </row>
    <row r="1120" spans="2:11">
      <c r="B1120" s="52">
        <v>35705</v>
      </c>
      <c r="C1120">
        <v>4.4397000000000002</v>
      </c>
      <c r="D1120" s="52">
        <v>35705</v>
      </c>
      <c r="E1120">
        <v>1.5123</v>
      </c>
      <c r="G1120" s="52">
        <v>35705</v>
      </c>
      <c r="H1120">
        <v>4.4397000000000002</v>
      </c>
      <c r="I1120" s="52">
        <v>35705</v>
      </c>
      <c r="J1120">
        <v>1.5123</v>
      </c>
      <c r="K1120" s="474" t="str">
        <f t="shared" si="17"/>
        <v>true</v>
      </c>
    </row>
    <row r="1121" spans="2:11">
      <c r="B1121" s="52">
        <v>35706</v>
      </c>
      <c r="C1121">
        <v>4.4566999999999997</v>
      </c>
      <c r="D1121" s="52">
        <v>35706</v>
      </c>
      <c r="E1121">
        <v>1.5102</v>
      </c>
      <c r="G1121" s="52">
        <v>35706</v>
      </c>
      <c r="H1121">
        <v>4.4566999999999997</v>
      </c>
      <c r="I1121" s="52">
        <v>35706</v>
      </c>
      <c r="J1121">
        <v>1.5102</v>
      </c>
      <c r="K1121" s="474" t="str">
        <f t="shared" si="17"/>
        <v>true</v>
      </c>
    </row>
    <row r="1122" spans="2:11">
      <c r="B1122" s="52">
        <v>35709</v>
      </c>
      <c r="C1122">
        <v>4.4307999999999996</v>
      </c>
      <c r="D1122" s="52">
        <v>35709</v>
      </c>
      <c r="E1122">
        <v>1.4986999999999999</v>
      </c>
      <c r="G1122" s="52">
        <v>35709</v>
      </c>
      <c r="H1122">
        <v>4.4307999999999996</v>
      </c>
      <c r="I1122" s="52">
        <v>35709</v>
      </c>
      <c r="J1122">
        <v>1.4986999999999999</v>
      </c>
      <c r="K1122" s="474" t="str">
        <f t="shared" si="17"/>
        <v>true</v>
      </c>
    </row>
    <row r="1123" spans="2:11">
      <c r="B1123" s="52">
        <v>35710</v>
      </c>
      <c r="C1123">
        <v>4.4074999999999998</v>
      </c>
      <c r="D1123" s="52">
        <v>35710</v>
      </c>
      <c r="E1123">
        <v>1.4843999999999999</v>
      </c>
      <c r="G1123" s="52">
        <v>35710</v>
      </c>
      <c r="H1123">
        <v>4.4074999999999998</v>
      </c>
      <c r="I1123" s="52">
        <v>35710</v>
      </c>
      <c r="J1123">
        <v>1.4843999999999999</v>
      </c>
      <c r="K1123" s="474" t="str">
        <f t="shared" si="17"/>
        <v>true</v>
      </c>
    </row>
    <row r="1124" spans="2:11">
      <c r="B1124" s="52">
        <v>35711</v>
      </c>
      <c r="C1124">
        <v>4.4937000000000005</v>
      </c>
      <c r="D1124" s="52">
        <v>35711</v>
      </c>
      <c r="E1124">
        <v>1.5002</v>
      </c>
      <c r="G1124" s="52">
        <v>35711</v>
      </c>
      <c r="H1124">
        <v>4.4937000000000005</v>
      </c>
      <c r="I1124" s="52">
        <v>35711</v>
      </c>
      <c r="J1124">
        <v>1.5002</v>
      </c>
      <c r="K1124" s="474" t="str">
        <f t="shared" si="17"/>
        <v>true</v>
      </c>
    </row>
    <row r="1125" spans="2:11">
      <c r="B1125" s="52">
        <v>35712</v>
      </c>
      <c r="C1125">
        <v>4.5229999999999997</v>
      </c>
      <c r="D1125" s="52">
        <v>35712</v>
      </c>
      <c r="E1125">
        <v>1.4996</v>
      </c>
      <c r="G1125" s="52">
        <v>35712</v>
      </c>
      <c r="H1125">
        <v>4.5229999999999997</v>
      </c>
      <c r="I1125" s="52">
        <v>35712</v>
      </c>
      <c r="J1125">
        <v>1.4996</v>
      </c>
      <c r="K1125" s="474" t="str">
        <f t="shared" si="17"/>
        <v>true</v>
      </c>
    </row>
    <row r="1126" spans="2:11">
      <c r="B1126" s="52">
        <v>35713</v>
      </c>
      <c r="C1126">
        <v>4.5045000000000002</v>
      </c>
      <c r="D1126" s="52">
        <v>35713</v>
      </c>
      <c r="E1126">
        <v>1.5026000000000002</v>
      </c>
      <c r="G1126" s="52">
        <v>35713</v>
      </c>
      <c r="H1126">
        <v>4.5045000000000002</v>
      </c>
      <c r="I1126" s="52">
        <v>35713</v>
      </c>
      <c r="J1126">
        <v>1.5026000000000002</v>
      </c>
      <c r="K1126" s="474" t="str">
        <f t="shared" si="17"/>
        <v>true</v>
      </c>
    </row>
    <row r="1127" spans="2:11">
      <c r="B1127" s="52">
        <v>35716</v>
      </c>
      <c r="C1127">
        <v>4.4855</v>
      </c>
      <c r="D1127" s="52">
        <v>35716</v>
      </c>
      <c r="E1127">
        <v>1.4976</v>
      </c>
      <c r="G1127" s="52">
        <v>35716</v>
      </c>
      <c r="H1127">
        <v>4.4855</v>
      </c>
      <c r="I1127" s="52">
        <v>35716</v>
      </c>
      <c r="J1127">
        <v>1.4976</v>
      </c>
      <c r="K1127" s="474" t="str">
        <f t="shared" si="17"/>
        <v>true</v>
      </c>
    </row>
    <row r="1128" spans="2:11">
      <c r="B1128" s="52">
        <v>35717</v>
      </c>
      <c r="C1128">
        <v>4.4696999999999996</v>
      </c>
      <c r="D1128" s="52">
        <v>35717</v>
      </c>
      <c r="E1128">
        <v>1.4932000000000001</v>
      </c>
      <c r="G1128" s="52">
        <v>35717</v>
      </c>
      <c r="H1128">
        <v>4.4696999999999996</v>
      </c>
      <c r="I1128" s="52">
        <v>35717</v>
      </c>
      <c r="J1128">
        <v>1.4932000000000001</v>
      </c>
      <c r="K1128" s="474" t="str">
        <f t="shared" si="17"/>
        <v>true</v>
      </c>
    </row>
    <row r="1129" spans="2:11">
      <c r="B1129" s="52">
        <v>35718</v>
      </c>
      <c r="C1129">
        <v>4.4597999999999995</v>
      </c>
      <c r="D1129" s="52">
        <v>35718</v>
      </c>
      <c r="E1129">
        <v>1.5030000000000001</v>
      </c>
      <c r="G1129" s="52">
        <v>35718</v>
      </c>
      <c r="H1129">
        <v>4.4597999999999995</v>
      </c>
      <c r="I1129" s="52">
        <v>35718</v>
      </c>
      <c r="J1129">
        <v>1.5030000000000001</v>
      </c>
      <c r="K1129" s="474" t="str">
        <f t="shared" si="17"/>
        <v>true</v>
      </c>
    </row>
    <row r="1130" spans="2:11">
      <c r="B1130" s="52">
        <v>35719</v>
      </c>
      <c r="C1130">
        <v>4.4367999999999999</v>
      </c>
      <c r="D1130" s="52">
        <v>35719</v>
      </c>
      <c r="E1130">
        <v>1.5263</v>
      </c>
      <c r="G1130" s="52">
        <v>35719</v>
      </c>
      <c r="H1130">
        <v>4.4367999999999999</v>
      </c>
      <c r="I1130" s="52">
        <v>35719</v>
      </c>
      <c r="J1130">
        <v>1.5263</v>
      </c>
      <c r="K1130" s="474" t="str">
        <f t="shared" si="17"/>
        <v>true</v>
      </c>
    </row>
    <row r="1131" spans="2:11">
      <c r="B1131" s="52">
        <v>35720</v>
      </c>
      <c r="C1131">
        <v>4.4661999999999997</v>
      </c>
      <c r="D1131" s="52">
        <v>35720</v>
      </c>
      <c r="E1131">
        <v>1.5377999999999998</v>
      </c>
      <c r="G1131" s="52">
        <v>35720</v>
      </c>
      <c r="H1131">
        <v>4.4661999999999997</v>
      </c>
      <c r="I1131" s="52">
        <v>35720</v>
      </c>
      <c r="J1131">
        <v>1.5377999999999998</v>
      </c>
      <c r="K1131" s="474" t="str">
        <f t="shared" si="17"/>
        <v>true</v>
      </c>
    </row>
    <row r="1132" spans="2:11">
      <c r="B1132" s="52">
        <v>35723</v>
      </c>
      <c r="C1132">
        <v>4.4104000000000001</v>
      </c>
      <c r="D1132" s="52">
        <v>35723</v>
      </c>
      <c r="E1132">
        <v>1.5234000000000001</v>
      </c>
      <c r="G1132" s="52">
        <v>35723</v>
      </c>
      <c r="H1132">
        <v>4.4104000000000001</v>
      </c>
      <c r="I1132" s="52">
        <v>35723</v>
      </c>
      <c r="J1132">
        <v>1.5234000000000001</v>
      </c>
      <c r="K1132" s="474" t="str">
        <f t="shared" si="17"/>
        <v>true</v>
      </c>
    </row>
    <row r="1133" spans="2:11">
      <c r="B1133" s="52">
        <v>35724</v>
      </c>
      <c r="C1133">
        <v>4.3666</v>
      </c>
      <c r="D1133" s="52">
        <v>35724</v>
      </c>
      <c r="E1133">
        <v>1.4971000000000001</v>
      </c>
      <c r="G1133" s="52">
        <v>35724</v>
      </c>
      <c r="H1133">
        <v>4.3666</v>
      </c>
      <c r="I1133" s="52">
        <v>35724</v>
      </c>
      <c r="J1133">
        <v>1.4971000000000001</v>
      </c>
      <c r="K1133" s="474" t="str">
        <f t="shared" si="17"/>
        <v>true</v>
      </c>
    </row>
    <row r="1134" spans="2:11">
      <c r="B1134" s="52">
        <v>35725</v>
      </c>
      <c r="C1134">
        <v>4.3635999999999999</v>
      </c>
      <c r="D1134" s="52">
        <v>35725</v>
      </c>
      <c r="E1134">
        <v>1.5097</v>
      </c>
      <c r="G1134" s="52">
        <v>35725</v>
      </c>
      <c r="H1134">
        <v>4.3635999999999999</v>
      </c>
      <c r="I1134" s="52">
        <v>35725</v>
      </c>
      <c r="J1134">
        <v>1.5097</v>
      </c>
      <c r="K1134" s="474" t="str">
        <f t="shared" si="17"/>
        <v>true</v>
      </c>
    </row>
    <row r="1135" spans="2:11">
      <c r="B1135" s="52">
        <v>35726</v>
      </c>
      <c r="C1135">
        <v>4.4154</v>
      </c>
      <c r="D1135" s="52">
        <v>35726</v>
      </c>
      <c r="E1135">
        <v>1.5457000000000001</v>
      </c>
      <c r="G1135" s="52">
        <v>35726</v>
      </c>
      <c r="H1135">
        <v>4.4154</v>
      </c>
      <c r="I1135" s="52">
        <v>35726</v>
      </c>
      <c r="J1135">
        <v>1.5457000000000001</v>
      </c>
      <c r="K1135" s="474" t="str">
        <f t="shared" si="17"/>
        <v>true</v>
      </c>
    </row>
    <row r="1136" spans="2:11">
      <c r="B1136" s="52">
        <v>35727</v>
      </c>
      <c r="C1136">
        <v>4.3888999999999996</v>
      </c>
      <c r="D1136" s="52">
        <v>35727</v>
      </c>
      <c r="E1136">
        <v>1.5722</v>
      </c>
      <c r="G1136" s="52">
        <v>35727</v>
      </c>
      <c r="H1136">
        <v>4.3888999999999996</v>
      </c>
      <c r="I1136" s="52">
        <v>35727</v>
      </c>
      <c r="J1136">
        <v>1.5722</v>
      </c>
      <c r="K1136" s="474" t="str">
        <f t="shared" si="17"/>
        <v>true</v>
      </c>
    </row>
    <row r="1137" spans="2:11">
      <c r="B1137" s="52">
        <v>35730</v>
      </c>
      <c r="C1137">
        <v>4.5575000000000001</v>
      </c>
      <c r="D1137" s="52">
        <v>35730</v>
      </c>
      <c r="E1137">
        <v>1.6939</v>
      </c>
      <c r="G1137" s="52">
        <v>35730</v>
      </c>
      <c r="H1137">
        <v>4.5575000000000001</v>
      </c>
      <c r="I1137" s="52">
        <v>35730</v>
      </c>
      <c r="J1137">
        <v>1.6939</v>
      </c>
      <c r="K1137" s="474" t="str">
        <f t="shared" si="17"/>
        <v>true</v>
      </c>
    </row>
    <row r="1138" spans="2:11">
      <c r="B1138" s="52">
        <v>35731</v>
      </c>
      <c r="C1138">
        <v>4.5045000000000002</v>
      </c>
      <c r="D1138" s="52">
        <v>35731</v>
      </c>
      <c r="E1138">
        <v>1.6177000000000001</v>
      </c>
      <c r="G1138" s="52">
        <v>35731</v>
      </c>
      <c r="H1138">
        <v>4.5045000000000002</v>
      </c>
      <c r="I1138" s="52">
        <v>35731</v>
      </c>
      <c r="J1138">
        <v>1.6177000000000001</v>
      </c>
      <c r="K1138" s="474" t="str">
        <f t="shared" si="17"/>
        <v>true</v>
      </c>
    </row>
    <row r="1139" spans="2:11">
      <c r="B1139" s="52">
        <v>35732</v>
      </c>
      <c r="C1139">
        <v>4.4683999999999999</v>
      </c>
      <c r="D1139" s="52">
        <v>35733</v>
      </c>
      <c r="E1139">
        <v>1.6411</v>
      </c>
      <c r="G1139" s="52">
        <v>35732</v>
      </c>
      <c r="H1139">
        <v>4.4683999999999999</v>
      </c>
      <c r="I1139" s="52">
        <v>35733</v>
      </c>
      <c r="J1139">
        <v>1.6411</v>
      </c>
      <c r="K1139" s="474" t="str">
        <f t="shared" si="17"/>
        <v>false</v>
      </c>
    </row>
    <row r="1140" spans="2:11">
      <c r="B1140" s="52">
        <v>35733</v>
      </c>
      <c r="C1140">
        <v>4.5656999999999996</v>
      </c>
      <c r="D1140" s="52">
        <v>35734</v>
      </c>
      <c r="E1140">
        <v>1.6253</v>
      </c>
      <c r="G1140" s="52">
        <v>35733</v>
      </c>
      <c r="H1140">
        <v>4.5656999999999996</v>
      </c>
      <c r="I1140" s="52">
        <v>35734</v>
      </c>
      <c r="J1140">
        <v>1.6253</v>
      </c>
      <c r="K1140" s="474" t="str">
        <f t="shared" si="17"/>
        <v>false</v>
      </c>
    </row>
    <row r="1141" spans="2:11">
      <c r="B1141" s="52">
        <v>35734</v>
      </c>
      <c r="C1141">
        <v>4.4667000000000003</v>
      </c>
      <c r="D1141" s="52">
        <v>35737</v>
      </c>
      <c r="E1141">
        <v>1.5760999999999998</v>
      </c>
      <c r="G1141" s="52">
        <v>35734</v>
      </c>
      <c r="H1141">
        <v>4.4667000000000003</v>
      </c>
      <c r="I1141" s="52">
        <v>35737</v>
      </c>
      <c r="J1141">
        <v>1.5760999999999998</v>
      </c>
      <c r="K1141" s="474" t="str">
        <f t="shared" si="17"/>
        <v>false</v>
      </c>
    </row>
    <row r="1142" spans="2:11">
      <c r="B1142" s="52">
        <v>35737</v>
      </c>
      <c r="C1142">
        <v>4.4181999999999997</v>
      </c>
      <c r="D1142" s="52">
        <v>35738</v>
      </c>
      <c r="E1142">
        <v>1.5731000000000002</v>
      </c>
      <c r="G1142" s="52">
        <v>35737</v>
      </c>
      <c r="H1142">
        <v>4.4181999999999997</v>
      </c>
      <c r="I1142" s="52">
        <v>35738</v>
      </c>
      <c r="J1142">
        <v>1.5731000000000002</v>
      </c>
      <c r="K1142" s="474" t="str">
        <f t="shared" si="17"/>
        <v>false</v>
      </c>
    </row>
    <row r="1143" spans="2:11">
      <c r="B1143" s="52">
        <v>35738</v>
      </c>
      <c r="C1143">
        <v>4.4233000000000002</v>
      </c>
      <c r="D1143" s="52">
        <v>35739</v>
      </c>
      <c r="E1143">
        <v>1.5764</v>
      </c>
      <c r="G1143" s="52">
        <v>35738</v>
      </c>
      <c r="H1143">
        <v>4.4233000000000002</v>
      </c>
      <c r="I1143" s="52">
        <v>35739</v>
      </c>
      <c r="J1143">
        <v>1.5764</v>
      </c>
      <c r="K1143" s="474" t="str">
        <f t="shared" si="17"/>
        <v>false</v>
      </c>
    </row>
    <row r="1144" spans="2:11">
      <c r="B1144" s="52">
        <v>35739</v>
      </c>
      <c r="C1144">
        <v>4.4282000000000004</v>
      </c>
      <c r="D1144" s="52">
        <v>35740</v>
      </c>
      <c r="E1144">
        <v>1.5790999999999999</v>
      </c>
      <c r="G1144" s="52">
        <v>35739</v>
      </c>
      <c r="H1144">
        <v>4.4282000000000004</v>
      </c>
      <c r="I1144" s="52">
        <v>35740</v>
      </c>
      <c r="J1144">
        <v>1.5790999999999999</v>
      </c>
      <c r="K1144" s="474" t="str">
        <f t="shared" si="17"/>
        <v>false</v>
      </c>
    </row>
    <row r="1145" spans="2:11">
      <c r="B1145" s="52">
        <v>35740</v>
      </c>
      <c r="C1145">
        <v>4.4611999999999998</v>
      </c>
      <c r="D1145" s="52">
        <v>35741</v>
      </c>
      <c r="E1145">
        <v>1.6009</v>
      </c>
      <c r="G1145" s="52">
        <v>35740</v>
      </c>
      <c r="H1145">
        <v>4.4611999999999998</v>
      </c>
      <c r="I1145" s="52">
        <v>35741</v>
      </c>
      <c r="J1145">
        <v>1.6009</v>
      </c>
      <c r="K1145" s="474" t="str">
        <f t="shared" si="17"/>
        <v>false</v>
      </c>
    </row>
    <row r="1146" spans="2:11">
      <c r="B1146" s="52">
        <v>35741</v>
      </c>
      <c r="C1146">
        <v>4.4778000000000002</v>
      </c>
      <c r="D1146" s="52">
        <v>35744</v>
      </c>
      <c r="E1146">
        <v>1.6398000000000001</v>
      </c>
      <c r="G1146" s="52">
        <v>35741</v>
      </c>
      <c r="H1146">
        <v>4.4778000000000002</v>
      </c>
      <c r="I1146" s="52">
        <v>35744</v>
      </c>
      <c r="J1146">
        <v>1.6398000000000001</v>
      </c>
      <c r="K1146" s="474" t="str">
        <f t="shared" si="17"/>
        <v>false</v>
      </c>
    </row>
    <row r="1147" spans="2:11">
      <c r="B1147" s="52">
        <v>35744</v>
      </c>
      <c r="C1147">
        <v>4.3330000000000002</v>
      </c>
      <c r="D1147" s="52">
        <v>35745</v>
      </c>
      <c r="E1147">
        <v>1.6385000000000001</v>
      </c>
      <c r="G1147" s="52">
        <v>35744</v>
      </c>
      <c r="H1147">
        <v>4.3330000000000002</v>
      </c>
      <c r="I1147" s="52">
        <v>35745</v>
      </c>
      <c r="J1147">
        <v>1.6385000000000001</v>
      </c>
      <c r="K1147" s="474" t="str">
        <f t="shared" si="17"/>
        <v>false</v>
      </c>
    </row>
    <row r="1148" spans="2:11">
      <c r="B1148" s="52">
        <v>35745</v>
      </c>
      <c r="C1148">
        <v>4.3059000000000003</v>
      </c>
      <c r="D1148" s="52">
        <v>35746</v>
      </c>
      <c r="E1148">
        <v>1.677</v>
      </c>
      <c r="G1148" s="52">
        <v>35745</v>
      </c>
      <c r="H1148">
        <v>4.3059000000000003</v>
      </c>
      <c r="I1148" s="52">
        <v>35746</v>
      </c>
      <c r="J1148">
        <v>1.677</v>
      </c>
      <c r="K1148" s="474" t="str">
        <f t="shared" si="17"/>
        <v>false</v>
      </c>
    </row>
    <row r="1149" spans="2:11">
      <c r="B1149" s="52">
        <v>35746</v>
      </c>
      <c r="C1149">
        <v>4.5274999999999999</v>
      </c>
      <c r="D1149" s="52">
        <v>35747</v>
      </c>
      <c r="E1149">
        <v>1.6294999999999999</v>
      </c>
      <c r="G1149" s="52">
        <v>35746</v>
      </c>
      <c r="H1149">
        <v>4.5274999999999999</v>
      </c>
      <c r="I1149" s="52">
        <v>35747</v>
      </c>
      <c r="J1149">
        <v>1.6294999999999999</v>
      </c>
      <c r="K1149" s="474" t="str">
        <f t="shared" si="17"/>
        <v>false</v>
      </c>
    </row>
    <row r="1150" spans="2:11">
      <c r="B1150" s="52">
        <v>35747</v>
      </c>
      <c r="C1150">
        <v>4.3242000000000003</v>
      </c>
      <c r="D1150" s="52">
        <v>35748</v>
      </c>
      <c r="E1150">
        <v>1.6185</v>
      </c>
      <c r="G1150" s="52">
        <v>35747</v>
      </c>
      <c r="H1150">
        <v>4.3242000000000003</v>
      </c>
      <c r="I1150" s="52">
        <v>35748</v>
      </c>
      <c r="J1150">
        <v>1.6185</v>
      </c>
      <c r="K1150" s="474" t="str">
        <f t="shared" si="17"/>
        <v>false</v>
      </c>
    </row>
    <row r="1151" spans="2:11">
      <c r="B1151" s="52">
        <v>35748</v>
      </c>
      <c r="C1151">
        <v>4.2915000000000001</v>
      </c>
      <c r="D1151" s="52">
        <v>35751</v>
      </c>
      <c r="E1151">
        <v>1.5786</v>
      </c>
      <c r="G1151" s="52">
        <v>35748</v>
      </c>
      <c r="H1151">
        <v>4.2915000000000001</v>
      </c>
      <c r="I1151" s="52">
        <v>35751</v>
      </c>
      <c r="J1151">
        <v>1.5786</v>
      </c>
      <c r="K1151" s="474" t="str">
        <f t="shared" si="17"/>
        <v>false</v>
      </c>
    </row>
    <row r="1152" spans="2:11">
      <c r="B1152" s="52">
        <v>35751</v>
      </c>
      <c r="C1152">
        <v>4.3285999999999998</v>
      </c>
      <c r="D1152" s="52">
        <v>35752</v>
      </c>
      <c r="E1152">
        <v>1.5969</v>
      </c>
      <c r="G1152" s="52">
        <v>35751</v>
      </c>
      <c r="H1152">
        <v>4.3285999999999998</v>
      </c>
      <c r="I1152" s="52">
        <v>35752</v>
      </c>
      <c r="J1152">
        <v>1.5969</v>
      </c>
      <c r="K1152" s="474" t="str">
        <f t="shared" si="17"/>
        <v>false</v>
      </c>
    </row>
    <row r="1153" spans="2:11">
      <c r="B1153" s="52">
        <v>35752</v>
      </c>
      <c r="C1153">
        <v>4.3634000000000004</v>
      </c>
      <c r="D1153" s="52">
        <v>35753</v>
      </c>
      <c r="E1153">
        <v>1.6196999999999999</v>
      </c>
      <c r="G1153" s="52">
        <v>35752</v>
      </c>
      <c r="H1153">
        <v>4.3634000000000004</v>
      </c>
      <c r="I1153" s="52">
        <v>35753</v>
      </c>
      <c r="J1153">
        <v>1.6196999999999999</v>
      </c>
      <c r="K1153" s="474" t="str">
        <f t="shared" si="17"/>
        <v>false</v>
      </c>
    </row>
    <row r="1154" spans="2:11">
      <c r="B1154" s="52">
        <v>35753</v>
      </c>
      <c r="C1154">
        <v>4.3167</v>
      </c>
      <c r="D1154" s="52">
        <v>35754</v>
      </c>
      <c r="E1154">
        <v>1.5628</v>
      </c>
      <c r="G1154" s="52">
        <v>35753</v>
      </c>
      <c r="H1154">
        <v>4.3167</v>
      </c>
      <c r="I1154" s="52">
        <v>35754</v>
      </c>
      <c r="J1154">
        <v>1.5628</v>
      </c>
      <c r="K1154" s="474" t="str">
        <f t="shared" si="17"/>
        <v>false</v>
      </c>
    </row>
    <row r="1155" spans="2:11">
      <c r="B1155" s="52">
        <v>35754</v>
      </c>
      <c r="C1155">
        <v>4.2441000000000004</v>
      </c>
      <c r="D1155" s="52">
        <v>35755</v>
      </c>
      <c r="E1155">
        <v>1.552</v>
      </c>
      <c r="G1155" s="52">
        <v>35754</v>
      </c>
      <c r="H1155">
        <v>4.2441000000000004</v>
      </c>
      <c r="I1155" s="52">
        <v>35755</v>
      </c>
      <c r="J1155">
        <v>1.552</v>
      </c>
      <c r="K1155" s="474" t="str">
        <f t="shared" si="17"/>
        <v>false</v>
      </c>
    </row>
    <row r="1156" spans="2:11">
      <c r="B1156" s="52">
        <v>35755</v>
      </c>
      <c r="C1156">
        <v>4.2237</v>
      </c>
      <c r="D1156" s="52">
        <v>35758</v>
      </c>
      <c r="E1156">
        <v>1.5746</v>
      </c>
      <c r="G1156" s="52">
        <v>35755</v>
      </c>
      <c r="H1156">
        <v>4.2237</v>
      </c>
      <c r="I1156" s="52">
        <v>35758</v>
      </c>
      <c r="J1156">
        <v>1.5746</v>
      </c>
      <c r="K1156" s="474" t="str">
        <f t="shared" si="17"/>
        <v>false</v>
      </c>
    </row>
    <row r="1157" spans="2:11">
      <c r="B1157" s="52">
        <v>35758</v>
      </c>
      <c r="C1157">
        <v>4.2435999999999998</v>
      </c>
      <c r="D1157" s="52">
        <v>35759</v>
      </c>
      <c r="E1157">
        <v>1.5664</v>
      </c>
      <c r="G1157" s="52">
        <v>35758</v>
      </c>
      <c r="H1157">
        <v>4.2435999999999998</v>
      </c>
      <c r="I1157" s="52">
        <v>35759</v>
      </c>
      <c r="J1157">
        <v>1.5664</v>
      </c>
      <c r="K1157" s="474" t="str">
        <f t="shared" si="17"/>
        <v>false</v>
      </c>
    </row>
    <row r="1158" spans="2:11">
      <c r="B1158" s="52">
        <v>35759</v>
      </c>
      <c r="C1158">
        <v>4.2805</v>
      </c>
      <c r="D1158" s="52">
        <v>35760</v>
      </c>
      <c r="E1158">
        <v>1.6008</v>
      </c>
      <c r="G1158" s="52">
        <v>35759</v>
      </c>
      <c r="H1158">
        <v>4.2805</v>
      </c>
      <c r="I1158" s="52">
        <v>35760</v>
      </c>
      <c r="J1158">
        <v>1.6008</v>
      </c>
      <c r="K1158" s="474" t="str">
        <f t="shared" ref="K1158:K1221" si="18">IF(G1158=I1158,"true","false")</f>
        <v>false</v>
      </c>
    </row>
    <row r="1159" spans="2:11">
      <c r="B1159" s="52">
        <v>35760</v>
      </c>
      <c r="C1159">
        <v>4.1353</v>
      </c>
      <c r="D1159" s="52">
        <v>35762</v>
      </c>
      <c r="E1159">
        <v>1.5672000000000001</v>
      </c>
      <c r="G1159" s="52">
        <v>35760</v>
      </c>
      <c r="H1159">
        <v>4.1353</v>
      </c>
      <c r="I1159" s="52">
        <v>35762</v>
      </c>
      <c r="J1159">
        <v>1.5672000000000001</v>
      </c>
      <c r="K1159" s="474" t="str">
        <f t="shared" si="18"/>
        <v>false</v>
      </c>
    </row>
    <row r="1160" spans="2:11">
      <c r="B1160" s="52">
        <v>35762</v>
      </c>
      <c r="C1160">
        <v>4.1340000000000003</v>
      </c>
      <c r="D1160" s="52">
        <v>35765</v>
      </c>
      <c r="E1160">
        <v>1.5301</v>
      </c>
      <c r="G1160" s="52">
        <v>35762</v>
      </c>
      <c r="H1160">
        <v>4.1340000000000003</v>
      </c>
      <c r="I1160" s="52">
        <v>35765</v>
      </c>
      <c r="J1160">
        <v>1.5301</v>
      </c>
      <c r="K1160" s="474" t="str">
        <f t="shared" si="18"/>
        <v>false</v>
      </c>
    </row>
    <row r="1161" spans="2:11">
      <c r="B1161" s="52">
        <v>35765</v>
      </c>
      <c r="C1161">
        <v>4.0941000000000001</v>
      </c>
      <c r="D1161" s="52">
        <v>35766</v>
      </c>
      <c r="E1161">
        <v>1.53</v>
      </c>
      <c r="G1161" s="52">
        <v>35765</v>
      </c>
      <c r="H1161">
        <v>4.0941000000000001</v>
      </c>
      <c r="I1161" s="52">
        <v>35766</v>
      </c>
      <c r="J1161">
        <v>1.53</v>
      </c>
      <c r="K1161" s="474" t="str">
        <f t="shared" si="18"/>
        <v>false</v>
      </c>
    </row>
    <row r="1162" spans="2:11">
      <c r="B1162" s="52">
        <v>35766</v>
      </c>
      <c r="C1162">
        <v>4.1208</v>
      </c>
      <c r="D1162" s="52">
        <v>35767</v>
      </c>
      <c r="E1162">
        <v>1.5406</v>
      </c>
      <c r="G1162" s="52">
        <v>35766</v>
      </c>
      <c r="H1162">
        <v>4.1208</v>
      </c>
      <c r="I1162" s="52">
        <v>35767</v>
      </c>
      <c r="J1162">
        <v>1.5406</v>
      </c>
      <c r="K1162" s="474" t="str">
        <f t="shared" si="18"/>
        <v>false</v>
      </c>
    </row>
    <row r="1163" spans="2:11">
      <c r="B1163" s="52">
        <v>35767</v>
      </c>
      <c r="C1163">
        <v>4.1707000000000001</v>
      </c>
      <c r="D1163" s="52">
        <v>35768</v>
      </c>
      <c r="E1163">
        <v>1.5371000000000001</v>
      </c>
      <c r="G1163" s="52">
        <v>35767</v>
      </c>
      <c r="H1163">
        <v>4.1707000000000001</v>
      </c>
      <c r="I1163" s="52">
        <v>35768</v>
      </c>
      <c r="J1163">
        <v>1.5371000000000001</v>
      </c>
      <c r="K1163" s="474" t="str">
        <f t="shared" si="18"/>
        <v>false</v>
      </c>
    </row>
    <row r="1164" spans="2:11">
      <c r="B1164" s="52">
        <v>35768</v>
      </c>
      <c r="C1164">
        <v>4.2062999999999997</v>
      </c>
      <c r="D1164" s="52">
        <v>35769</v>
      </c>
      <c r="E1164">
        <v>1.5063</v>
      </c>
      <c r="G1164" s="52">
        <v>35768</v>
      </c>
      <c r="H1164">
        <v>4.2062999999999997</v>
      </c>
      <c r="I1164" s="52">
        <v>35769</v>
      </c>
      <c r="J1164">
        <v>1.5063</v>
      </c>
      <c r="K1164" s="474" t="str">
        <f t="shared" si="18"/>
        <v>false</v>
      </c>
    </row>
    <row r="1165" spans="2:11">
      <c r="B1165" s="52">
        <v>35769</v>
      </c>
      <c r="C1165">
        <v>4.1961000000000004</v>
      </c>
      <c r="D1165" s="52">
        <v>35772</v>
      </c>
      <c r="E1165">
        <v>1.5133999999999999</v>
      </c>
      <c r="G1165" s="52">
        <v>35769</v>
      </c>
      <c r="H1165">
        <v>4.1961000000000004</v>
      </c>
      <c r="I1165" s="52">
        <v>35772</v>
      </c>
      <c r="J1165">
        <v>1.5133999999999999</v>
      </c>
      <c r="K1165" s="474" t="str">
        <f t="shared" si="18"/>
        <v>false</v>
      </c>
    </row>
    <row r="1166" spans="2:11">
      <c r="B1166" s="52">
        <v>35772</v>
      </c>
      <c r="C1166">
        <v>4.1947999999999999</v>
      </c>
      <c r="D1166" s="52">
        <v>35773</v>
      </c>
      <c r="E1166">
        <v>1.5249000000000001</v>
      </c>
      <c r="G1166" s="52">
        <v>35772</v>
      </c>
      <c r="H1166">
        <v>4.1947999999999999</v>
      </c>
      <c r="I1166" s="52">
        <v>35773</v>
      </c>
      <c r="J1166">
        <v>1.5249000000000001</v>
      </c>
      <c r="K1166" s="474" t="str">
        <f t="shared" si="18"/>
        <v>false</v>
      </c>
    </row>
    <row r="1167" spans="2:11">
      <c r="B1167" s="52">
        <v>35773</v>
      </c>
      <c r="C1167">
        <v>4.1810999999999998</v>
      </c>
      <c r="D1167" s="52">
        <v>35774</v>
      </c>
      <c r="E1167">
        <v>1.5384</v>
      </c>
      <c r="G1167" s="52">
        <v>35773</v>
      </c>
      <c r="H1167">
        <v>4.1810999999999998</v>
      </c>
      <c r="I1167" s="52">
        <v>35774</v>
      </c>
      <c r="J1167">
        <v>1.5384</v>
      </c>
      <c r="K1167" s="474" t="str">
        <f t="shared" si="18"/>
        <v>false</v>
      </c>
    </row>
    <row r="1168" spans="2:11">
      <c r="B1168" s="52">
        <v>35774</v>
      </c>
      <c r="C1168">
        <v>4.1715</v>
      </c>
      <c r="D1168" s="52">
        <v>35775</v>
      </c>
      <c r="E1168">
        <v>1.5874999999999999</v>
      </c>
      <c r="G1168" s="52">
        <v>35774</v>
      </c>
      <c r="H1168">
        <v>4.1715</v>
      </c>
      <c r="I1168" s="52">
        <v>35775</v>
      </c>
      <c r="J1168">
        <v>1.5874999999999999</v>
      </c>
      <c r="K1168" s="474" t="str">
        <f t="shared" si="18"/>
        <v>false</v>
      </c>
    </row>
    <row r="1169" spans="2:11">
      <c r="B1169" s="52">
        <v>35775</v>
      </c>
      <c r="C1169">
        <v>4.2565999999999997</v>
      </c>
      <c r="D1169" s="52">
        <v>35776</v>
      </c>
      <c r="E1169">
        <v>1.5643</v>
      </c>
      <c r="G1169" s="52">
        <v>35775</v>
      </c>
      <c r="H1169">
        <v>4.2565999999999997</v>
      </c>
      <c r="I1169" s="52">
        <v>35776</v>
      </c>
      <c r="J1169">
        <v>1.5643</v>
      </c>
      <c r="K1169" s="474" t="str">
        <f t="shared" si="18"/>
        <v>false</v>
      </c>
    </row>
    <row r="1170" spans="2:11">
      <c r="B1170" s="52">
        <v>35776</v>
      </c>
      <c r="C1170">
        <v>4.1543999999999999</v>
      </c>
      <c r="D1170" s="52">
        <v>35779</v>
      </c>
      <c r="E1170">
        <v>1.5476999999999999</v>
      </c>
      <c r="G1170" s="52">
        <v>35776</v>
      </c>
      <c r="H1170">
        <v>4.1543999999999999</v>
      </c>
      <c r="I1170" s="52">
        <v>35779</v>
      </c>
      <c r="J1170">
        <v>1.5476999999999999</v>
      </c>
      <c r="K1170" s="474" t="str">
        <f t="shared" si="18"/>
        <v>false</v>
      </c>
    </row>
    <row r="1171" spans="2:11">
      <c r="B1171" s="52">
        <v>35779</v>
      </c>
      <c r="C1171">
        <v>4.1172000000000004</v>
      </c>
      <c r="D1171" s="52">
        <v>35780</v>
      </c>
      <c r="E1171">
        <v>1.5373000000000001</v>
      </c>
      <c r="G1171" s="52">
        <v>35779</v>
      </c>
      <c r="H1171">
        <v>4.1172000000000004</v>
      </c>
      <c r="I1171" s="52">
        <v>35780</v>
      </c>
      <c r="J1171">
        <v>1.5373000000000001</v>
      </c>
      <c r="K1171" s="474" t="str">
        <f t="shared" si="18"/>
        <v>false</v>
      </c>
    </row>
    <row r="1172" spans="2:11">
      <c r="B1172" s="52">
        <v>35780</v>
      </c>
      <c r="C1172">
        <v>4.1143000000000001</v>
      </c>
      <c r="D1172" s="52">
        <v>35781</v>
      </c>
      <c r="E1172">
        <v>1.5430000000000001</v>
      </c>
      <c r="G1172" s="52">
        <v>35780</v>
      </c>
      <c r="H1172">
        <v>4.1143000000000001</v>
      </c>
      <c r="I1172" s="52">
        <v>35781</v>
      </c>
      <c r="J1172">
        <v>1.5430000000000001</v>
      </c>
      <c r="K1172" s="474" t="str">
        <f t="shared" si="18"/>
        <v>false</v>
      </c>
    </row>
    <row r="1173" spans="2:11">
      <c r="B1173" s="52">
        <v>35781</v>
      </c>
      <c r="C1173">
        <v>4.0857999999999999</v>
      </c>
      <c r="D1173" s="52">
        <v>35782</v>
      </c>
      <c r="E1173">
        <v>1.6249</v>
      </c>
      <c r="G1173" s="52">
        <v>35781</v>
      </c>
      <c r="H1173">
        <v>4.0857999999999999</v>
      </c>
      <c r="I1173" s="52">
        <v>35782</v>
      </c>
      <c r="J1173">
        <v>1.6249</v>
      </c>
      <c r="K1173" s="474" t="str">
        <f t="shared" si="18"/>
        <v>false</v>
      </c>
    </row>
    <row r="1174" spans="2:11">
      <c r="B1174" s="52">
        <v>35782</v>
      </c>
      <c r="C1174">
        <v>4.0964</v>
      </c>
      <c r="D1174" s="52">
        <v>35783</v>
      </c>
      <c r="E1174">
        <v>1.5874999999999999</v>
      </c>
      <c r="G1174" s="52">
        <v>35782</v>
      </c>
      <c r="H1174">
        <v>4.0964</v>
      </c>
      <c r="I1174" s="52">
        <v>35783</v>
      </c>
      <c r="J1174">
        <v>1.5874999999999999</v>
      </c>
      <c r="K1174" s="474" t="str">
        <f t="shared" si="18"/>
        <v>false</v>
      </c>
    </row>
    <row r="1175" spans="2:11">
      <c r="B1175" s="52">
        <v>35783</v>
      </c>
      <c r="C1175">
        <v>4.1032000000000002</v>
      </c>
      <c r="D1175" s="52">
        <v>35786</v>
      </c>
      <c r="E1175">
        <v>1.5754000000000001</v>
      </c>
      <c r="G1175" s="52">
        <v>35783</v>
      </c>
      <c r="H1175">
        <v>4.1032000000000002</v>
      </c>
      <c r="I1175" s="52">
        <v>35786</v>
      </c>
      <c r="J1175">
        <v>1.5754000000000001</v>
      </c>
      <c r="K1175" s="474" t="str">
        <f t="shared" si="18"/>
        <v>false</v>
      </c>
    </row>
    <row r="1176" spans="2:11">
      <c r="B1176" s="52">
        <v>35786</v>
      </c>
      <c r="C1176">
        <v>4.0579000000000001</v>
      </c>
      <c r="D1176" s="52">
        <v>35787</v>
      </c>
      <c r="E1176">
        <v>1.6015000000000001</v>
      </c>
      <c r="G1176" s="52">
        <v>35786</v>
      </c>
      <c r="H1176">
        <v>4.0579000000000001</v>
      </c>
      <c r="I1176" s="52">
        <v>35787</v>
      </c>
      <c r="J1176">
        <v>1.6015000000000001</v>
      </c>
      <c r="K1176" s="474" t="str">
        <f t="shared" si="18"/>
        <v>false</v>
      </c>
    </row>
    <row r="1177" spans="2:11">
      <c r="B1177" s="52">
        <v>35787</v>
      </c>
      <c r="C1177">
        <v>4.0469999999999997</v>
      </c>
      <c r="D1177" s="52">
        <v>35788</v>
      </c>
      <c r="E1177">
        <v>1.6080999999999999</v>
      </c>
      <c r="G1177" s="52">
        <v>35787</v>
      </c>
      <c r="H1177">
        <v>4.0469999999999997</v>
      </c>
      <c r="I1177" s="52">
        <v>35788</v>
      </c>
      <c r="J1177">
        <v>1.6080999999999999</v>
      </c>
      <c r="K1177" s="474" t="str">
        <f t="shared" si="18"/>
        <v>false</v>
      </c>
    </row>
    <row r="1178" spans="2:11">
      <c r="B1178" s="52">
        <v>35788</v>
      </c>
      <c r="C1178">
        <v>4.0579000000000001</v>
      </c>
      <c r="D1178" s="52">
        <v>35790</v>
      </c>
      <c r="E1178">
        <v>1.6040999999999999</v>
      </c>
      <c r="G1178" s="52">
        <v>35788</v>
      </c>
      <c r="H1178">
        <v>4.0579000000000001</v>
      </c>
      <c r="I1178" s="52">
        <v>35790</v>
      </c>
      <c r="J1178">
        <v>1.6040999999999999</v>
      </c>
      <c r="K1178" s="474" t="str">
        <f t="shared" si="18"/>
        <v>false</v>
      </c>
    </row>
    <row r="1179" spans="2:11">
      <c r="B1179" s="52">
        <v>35790</v>
      </c>
      <c r="C1179">
        <v>4.0594999999999999</v>
      </c>
      <c r="D1179" s="52">
        <v>35793</v>
      </c>
      <c r="E1179">
        <v>1.5817000000000001</v>
      </c>
      <c r="G1179" s="52">
        <v>35790</v>
      </c>
      <c r="H1179">
        <v>4.0594999999999999</v>
      </c>
      <c r="I1179" s="52">
        <v>35793</v>
      </c>
      <c r="J1179">
        <v>1.5817000000000001</v>
      </c>
      <c r="K1179" s="474" t="str">
        <f t="shared" si="18"/>
        <v>false</v>
      </c>
    </row>
    <row r="1180" spans="2:11">
      <c r="B1180" s="52">
        <v>35793</v>
      </c>
      <c r="C1180">
        <v>4.0232999999999999</v>
      </c>
      <c r="D1180" s="52">
        <v>35794</v>
      </c>
      <c r="E1180">
        <v>1.5617000000000001</v>
      </c>
      <c r="G1180" s="52">
        <v>35793</v>
      </c>
      <c r="H1180">
        <v>4.0232999999999999</v>
      </c>
      <c r="I1180" s="52">
        <v>35794</v>
      </c>
      <c r="J1180">
        <v>1.5617000000000001</v>
      </c>
      <c r="K1180" s="474" t="str">
        <f t="shared" si="18"/>
        <v>false</v>
      </c>
    </row>
    <row r="1181" spans="2:11">
      <c r="B1181" s="52">
        <v>35794</v>
      </c>
      <c r="C1181">
        <v>3.9937</v>
      </c>
      <c r="D1181" s="52">
        <v>35795</v>
      </c>
      <c r="E1181">
        <v>1.5585</v>
      </c>
      <c r="G1181" s="52">
        <v>35794</v>
      </c>
      <c r="H1181">
        <v>3.9937</v>
      </c>
      <c r="I1181" s="52">
        <v>35795</v>
      </c>
      <c r="J1181">
        <v>1.5585</v>
      </c>
      <c r="K1181" s="474" t="str">
        <f t="shared" si="18"/>
        <v>false</v>
      </c>
    </row>
    <row r="1182" spans="2:11">
      <c r="B1182" s="52">
        <v>35795</v>
      </c>
      <c r="C1182">
        <v>3.9782000000000002</v>
      </c>
      <c r="D1182" s="52">
        <v>35797</v>
      </c>
      <c r="E1182">
        <v>1.5474000000000001</v>
      </c>
      <c r="G1182" s="52">
        <v>35795</v>
      </c>
      <c r="H1182">
        <v>3.9782000000000002</v>
      </c>
      <c r="I1182" s="52">
        <v>35797</v>
      </c>
      <c r="J1182">
        <v>1.5474000000000001</v>
      </c>
      <c r="K1182" s="474" t="str">
        <f t="shared" si="18"/>
        <v>false</v>
      </c>
    </row>
    <row r="1183" spans="2:11">
      <c r="B1183" s="52">
        <v>35797</v>
      </c>
      <c r="C1183">
        <v>4.0008999999999997</v>
      </c>
      <c r="D1183" s="52">
        <v>35800</v>
      </c>
      <c r="E1183">
        <v>1.5447</v>
      </c>
      <c r="G1183" s="52">
        <v>35797</v>
      </c>
      <c r="H1183">
        <v>4.0008999999999997</v>
      </c>
      <c r="I1183" s="52">
        <v>35800</v>
      </c>
      <c r="J1183">
        <v>1.5447</v>
      </c>
      <c r="K1183" s="474" t="str">
        <f t="shared" si="18"/>
        <v>false</v>
      </c>
    </row>
    <row r="1184" spans="2:11">
      <c r="B1184" s="52">
        <v>35800</v>
      </c>
      <c r="C1184">
        <v>4.0437000000000003</v>
      </c>
      <c r="D1184" s="52">
        <v>35801</v>
      </c>
      <c r="E1184">
        <v>1.5589</v>
      </c>
      <c r="G1184" s="52">
        <v>35800</v>
      </c>
      <c r="H1184">
        <v>4.0437000000000003</v>
      </c>
      <c r="I1184" s="52">
        <v>35801</v>
      </c>
      <c r="J1184">
        <v>1.5589</v>
      </c>
      <c r="K1184" s="474" t="str">
        <f t="shared" si="18"/>
        <v>false</v>
      </c>
    </row>
    <row r="1185" spans="2:11">
      <c r="B1185" s="52">
        <v>35801</v>
      </c>
      <c r="C1185">
        <v>4.0903</v>
      </c>
      <c r="D1185" s="52">
        <v>35802</v>
      </c>
      <c r="E1185">
        <v>1.5765</v>
      </c>
      <c r="G1185" s="52">
        <v>35801</v>
      </c>
      <c r="H1185">
        <v>4.0903</v>
      </c>
      <c r="I1185" s="52">
        <v>35802</v>
      </c>
      <c r="J1185">
        <v>1.5765</v>
      </c>
      <c r="K1185" s="474" t="str">
        <f t="shared" si="18"/>
        <v>false</v>
      </c>
    </row>
    <row r="1186" spans="2:11">
      <c r="B1186" s="52">
        <v>35802</v>
      </c>
      <c r="C1186">
        <v>4.1318000000000001</v>
      </c>
      <c r="D1186" s="52">
        <v>35803</v>
      </c>
      <c r="E1186">
        <v>1.5806</v>
      </c>
      <c r="G1186" s="52">
        <v>35802</v>
      </c>
      <c r="H1186">
        <v>4.1318000000000001</v>
      </c>
      <c r="I1186" s="52">
        <v>35803</v>
      </c>
      <c r="J1186">
        <v>1.5806</v>
      </c>
      <c r="K1186" s="474" t="str">
        <f t="shared" si="18"/>
        <v>false</v>
      </c>
    </row>
    <row r="1187" spans="2:11">
      <c r="B1187" s="52">
        <v>35803</v>
      </c>
      <c r="C1187">
        <v>4.0978000000000003</v>
      </c>
      <c r="D1187" s="52">
        <v>35804</v>
      </c>
      <c r="E1187">
        <v>1.6269</v>
      </c>
      <c r="G1187" s="52">
        <v>35803</v>
      </c>
      <c r="H1187">
        <v>4.0978000000000003</v>
      </c>
      <c r="I1187" s="52">
        <v>35804</v>
      </c>
      <c r="J1187">
        <v>1.6269</v>
      </c>
      <c r="K1187" s="474" t="str">
        <f t="shared" si="18"/>
        <v>false</v>
      </c>
    </row>
    <row r="1188" spans="2:11">
      <c r="B1188" s="52">
        <v>35804</v>
      </c>
      <c r="C1188">
        <v>4.1359000000000004</v>
      </c>
      <c r="D1188" s="52">
        <v>35807</v>
      </c>
      <c r="E1188">
        <v>1.6127</v>
      </c>
      <c r="G1188" s="52">
        <v>35804</v>
      </c>
      <c r="H1188">
        <v>4.1359000000000004</v>
      </c>
      <c r="I1188" s="52">
        <v>35807</v>
      </c>
      <c r="J1188">
        <v>1.6127</v>
      </c>
      <c r="K1188" s="474" t="str">
        <f t="shared" si="18"/>
        <v>false</v>
      </c>
    </row>
    <row r="1189" spans="2:11">
      <c r="B1189" s="52">
        <v>35807</v>
      </c>
      <c r="C1189">
        <v>4.0890000000000004</v>
      </c>
      <c r="D1189" s="52">
        <v>35808</v>
      </c>
      <c r="E1189">
        <v>1.595</v>
      </c>
      <c r="G1189" s="52">
        <v>35807</v>
      </c>
      <c r="H1189">
        <v>4.0890000000000004</v>
      </c>
      <c r="I1189" s="52">
        <v>35808</v>
      </c>
      <c r="J1189">
        <v>1.595</v>
      </c>
      <c r="K1189" s="474" t="str">
        <f t="shared" si="18"/>
        <v>false</v>
      </c>
    </row>
    <row r="1190" spans="2:11">
      <c r="B1190" s="52">
        <v>35808</v>
      </c>
      <c r="C1190">
        <v>4.0833000000000004</v>
      </c>
      <c r="D1190" s="52">
        <v>35809</v>
      </c>
      <c r="E1190">
        <v>1.5843</v>
      </c>
      <c r="G1190" s="52">
        <v>35808</v>
      </c>
      <c r="H1190">
        <v>4.0833000000000004</v>
      </c>
      <c r="I1190" s="52">
        <v>35809</v>
      </c>
      <c r="J1190">
        <v>1.5843</v>
      </c>
      <c r="K1190" s="474" t="str">
        <f t="shared" si="18"/>
        <v>false</v>
      </c>
    </row>
    <row r="1191" spans="2:11">
      <c r="B1191" s="52">
        <v>35809</v>
      </c>
      <c r="C1191">
        <v>4.0800999999999998</v>
      </c>
      <c r="D1191" s="52">
        <v>35810</v>
      </c>
      <c r="E1191">
        <v>1.6114999999999999</v>
      </c>
      <c r="G1191" s="52">
        <v>35809</v>
      </c>
      <c r="H1191">
        <v>4.0800999999999998</v>
      </c>
      <c r="I1191" s="52">
        <v>35810</v>
      </c>
      <c r="J1191">
        <v>1.6114999999999999</v>
      </c>
      <c r="K1191" s="474" t="str">
        <f t="shared" si="18"/>
        <v>false</v>
      </c>
    </row>
    <row r="1192" spans="2:11">
      <c r="B1192" s="52">
        <v>35810</v>
      </c>
      <c r="C1192">
        <v>4.1075999999999997</v>
      </c>
      <c r="D1192" s="52">
        <v>35811</v>
      </c>
      <c r="E1192">
        <v>1.5922000000000001</v>
      </c>
      <c r="G1192" s="52">
        <v>35810</v>
      </c>
      <c r="H1192">
        <v>4.1075999999999997</v>
      </c>
      <c r="I1192" s="52">
        <v>35811</v>
      </c>
      <c r="J1192">
        <v>1.5922000000000001</v>
      </c>
      <c r="K1192" s="474" t="str">
        <f t="shared" si="18"/>
        <v>false</v>
      </c>
    </row>
    <row r="1193" spans="2:11">
      <c r="B1193" s="52">
        <v>35811</v>
      </c>
      <c r="C1193">
        <v>4.1059000000000001</v>
      </c>
      <c r="D1193" s="52">
        <v>35815</v>
      </c>
      <c r="E1193">
        <v>1.5680000000000001</v>
      </c>
      <c r="G1193" s="52">
        <v>35811</v>
      </c>
      <c r="H1193">
        <v>4.1059000000000001</v>
      </c>
      <c r="I1193" s="52">
        <v>35815</v>
      </c>
      <c r="J1193">
        <v>1.5680000000000001</v>
      </c>
      <c r="K1193" s="474" t="str">
        <f t="shared" si="18"/>
        <v>false</v>
      </c>
    </row>
    <row r="1194" spans="2:11">
      <c r="B1194" s="52">
        <v>35815</v>
      </c>
      <c r="C1194">
        <v>4.0841000000000003</v>
      </c>
      <c r="D1194" s="52">
        <v>35816</v>
      </c>
      <c r="E1194">
        <v>1.5918999999999999</v>
      </c>
      <c r="G1194" s="52">
        <v>35815</v>
      </c>
      <c r="H1194">
        <v>4.0841000000000003</v>
      </c>
      <c r="I1194" s="52">
        <v>35816</v>
      </c>
      <c r="J1194">
        <v>1.5918999999999999</v>
      </c>
      <c r="K1194" s="474" t="str">
        <f t="shared" si="18"/>
        <v>false</v>
      </c>
    </row>
    <row r="1195" spans="2:11">
      <c r="B1195" s="52">
        <v>35816</v>
      </c>
      <c r="C1195">
        <v>4.0697000000000001</v>
      </c>
      <c r="D1195" s="52">
        <v>35817</v>
      </c>
      <c r="E1195">
        <v>1.5977999999999999</v>
      </c>
      <c r="G1195" s="52">
        <v>35816</v>
      </c>
      <c r="H1195">
        <v>4.0697000000000001</v>
      </c>
      <c r="I1195" s="52">
        <v>35817</v>
      </c>
      <c r="J1195">
        <v>1.5977999999999999</v>
      </c>
      <c r="K1195" s="474" t="str">
        <f t="shared" si="18"/>
        <v>false</v>
      </c>
    </row>
    <row r="1196" spans="2:11">
      <c r="B1196" s="52">
        <v>35817</v>
      </c>
      <c r="C1196">
        <v>4.0609000000000002</v>
      </c>
      <c r="D1196" s="52">
        <v>35818</v>
      </c>
      <c r="E1196">
        <v>1.6040000000000001</v>
      </c>
      <c r="G1196" s="52">
        <v>35817</v>
      </c>
      <c r="H1196">
        <v>4.0609000000000002</v>
      </c>
      <c r="I1196" s="52">
        <v>35818</v>
      </c>
      <c r="J1196">
        <v>1.6040000000000001</v>
      </c>
      <c r="K1196" s="474" t="str">
        <f t="shared" si="18"/>
        <v>false</v>
      </c>
    </row>
    <row r="1197" spans="2:11">
      <c r="B1197" s="52">
        <v>35818</v>
      </c>
      <c r="C1197">
        <v>4.085</v>
      </c>
      <c r="D1197" s="52">
        <v>35821</v>
      </c>
      <c r="E1197">
        <v>1.6015000000000001</v>
      </c>
      <c r="G1197" s="52">
        <v>35818</v>
      </c>
      <c r="H1197">
        <v>4.085</v>
      </c>
      <c r="I1197" s="52">
        <v>35821</v>
      </c>
      <c r="J1197">
        <v>1.6015000000000001</v>
      </c>
      <c r="K1197" s="474" t="str">
        <f t="shared" si="18"/>
        <v>false</v>
      </c>
    </row>
    <row r="1198" spans="2:11">
      <c r="B1198" s="52">
        <v>35821</v>
      </c>
      <c r="C1198">
        <v>4.0846</v>
      </c>
      <c r="D1198" s="52">
        <v>35822</v>
      </c>
      <c r="E1198">
        <v>1.5806</v>
      </c>
      <c r="G1198" s="52">
        <v>35821</v>
      </c>
      <c r="H1198">
        <v>4.0846</v>
      </c>
      <c r="I1198" s="52">
        <v>35822</v>
      </c>
      <c r="J1198">
        <v>1.5806</v>
      </c>
      <c r="K1198" s="474" t="str">
        <f t="shared" si="18"/>
        <v>false</v>
      </c>
    </row>
    <row r="1199" spans="2:11">
      <c r="B1199" s="52">
        <v>35822</v>
      </c>
      <c r="C1199">
        <v>4.1048999999999998</v>
      </c>
      <c r="D1199" s="52">
        <v>35823</v>
      </c>
      <c r="E1199">
        <v>1.5609999999999999</v>
      </c>
      <c r="G1199" s="52">
        <v>35822</v>
      </c>
      <c r="H1199">
        <v>4.1048999999999998</v>
      </c>
      <c r="I1199" s="52">
        <v>35823</v>
      </c>
      <c r="J1199">
        <v>1.5609999999999999</v>
      </c>
      <c r="K1199" s="474" t="str">
        <f t="shared" si="18"/>
        <v>false</v>
      </c>
    </row>
    <row r="1200" spans="2:11">
      <c r="B1200" s="52">
        <v>35823</v>
      </c>
      <c r="C1200">
        <v>4.1692</v>
      </c>
      <c r="D1200" s="52">
        <v>35824</v>
      </c>
      <c r="E1200">
        <v>1.5493000000000001</v>
      </c>
      <c r="G1200" s="52">
        <v>35823</v>
      </c>
      <c r="H1200">
        <v>4.1692</v>
      </c>
      <c r="I1200" s="52">
        <v>35824</v>
      </c>
      <c r="J1200">
        <v>1.5493000000000001</v>
      </c>
      <c r="K1200" s="474" t="str">
        <f t="shared" si="18"/>
        <v>false</v>
      </c>
    </row>
    <row r="1201" spans="2:11">
      <c r="B1201" s="52">
        <v>35824</v>
      </c>
      <c r="C1201">
        <v>4.1933999999999996</v>
      </c>
      <c r="D1201" s="52">
        <v>35825</v>
      </c>
      <c r="E1201">
        <v>1.5592000000000001</v>
      </c>
      <c r="G1201" s="52">
        <v>35824</v>
      </c>
      <c r="H1201">
        <v>4.1933999999999996</v>
      </c>
      <c r="I1201" s="52">
        <v>35825</v>
      </c>
      <c r="J1201">
        <v>1.5592000000000001</v>
      </c>
      <c r="K1201" s="474" t="str">
        <f t="shared" si="18"/>
        <v>false</v>
      </c>
    </row>
    <row r="1202" spans="2:11">
      <c r="B1202" s="52">
        <v>35825</v>
      </c>
      <c r="C1202">
        <v>4.1315</v>
      </c>
      <c r="D1202" s="52">
        <v>35828</v>
      </c>
      <c r="E1202">
        <v>1.5205</v>
      </c>
      <c r="G1202" s="52">
        <v>35825</v>
      </c>
      <c r="H1202">
        <v>4.1315</v>
      </c>
      <c r="I1202" s="52">
        <v>35828</v>
      </c>
      <c r="J1202">
        <v>1.5205</v>
      </c>
      <c r="K1202" s="474" t="str">
        <f t="shared" si="18"/>
        <v>false</v>
      </c>
    </row>
    <row r="1203" spans="2:11">
      <c r="B1203" s="52">
        <v>35828</v>
      </c>
      <c r="C1203">
        <v>4.1149000000000004</v>
      </c>
      <c r="D1203" s="52">
        <v>35829</v>
      </c>
      <c r="E1203">
        <v>1.5106999999999999</v>
      </c>
      <c r="G1203" s="52">
        <v>35828</v>
      </c>
      <c r="H1203">
        <v>4.1149000000000004</v>
      </c>
      <c r="I1203" s="52">
        <v>35829</v>
      </c>
      <c r="J1203">
        <v>1.5106999999999999</v>
      </c>
      <c r="K1203" s="474" t="str">
        <f t="shared" si="18"/>
        <v>false</v>
      </c>
    </row>
    <row r="1204" spans="2:11">
      <c r="B1204" s="52">
        <v>35829</v>
      </c>
      <c r="C1204">
        <v>4.1139999999999999</v>
      </c>
      <c r="D1204" s="52">
        <v>35830</v>
      </c>
      <c r="E1204">
        <v>1.4916</v>
      </c>
      <c r="G1204" s="52">
        <v>35829</v>
      </c>
      <c r="H1204">
        <v>4.1139999999999999</v>
      </c>
      <c r="I1204" s="52">
        <v>35830</v>
      </c>
      <c r="J1204">
        <v>1.4916</v>
      </c>
      <c r="K1204" s="474" t="str">
        <f t="shared" si="18"/>
        <v>false</v>
      </c>
    </row>
    <row r="1205" spans="2:11">
      <c r="B1205" s="52">
        <v>35830</v>
      </c>
      <c r="C1205">
        <v>4.2210000000000001</v>
      </c>
      <c r="D1205" s="52">
        <v>35831</v>
      </c>
      <c r="E1205">
        <v>1.4943</v>
      </c>
      <c r="G1205" s="52">
        <v>35830</v>
      </c>
      <c r="H1205">
        <v>4.2210000000000001</v>
      </c>
      <c r="I1205" s="52">
        <v>35831</v>
      </c>
      <c r="J1205">
        <v>1.4943</v>
      </c>
      <c r="K1205" s="474" t="str">
        <f t="shared" si="18"/>
        <v>false</v>
      </c>
    </row>
    <row r="1206" spans="2:11">
      <c r="B1206" s="52">
        <v>35831</v>
      </c>
      <c r="C1206">
        <v>4.2089999999999996</v>
      </c>
      <c r="D1206" s="52">
        <v>35832</v>
      </c>
      <c r="E1206">
        <v>1.4823</v>
      </c>
      <c r="G1206" s="52">
        <v>35831</v>
      </c>
      <c r="H1206">
        <v>4.2089999999999996</v>
      </c>
      <c r="I1206" s="52">
        <v>35832</v>
      </c>
      <c r="J1206">
        <v>1.4823</v>
      </c>
      <c r="K1206" s="474" t="str">
        <f t="shared" si="18"/>
        <v>false</v>
      </c>
    </row>
    <row r="1207" spans="2:11">
      <c r="B1207" s="52">
        <v>35832</v>
      </c>
      <c r="C1207">
        <v>4.1727999999999996</v>
      </c>
      <c r="D1207" s="52">
        <v>35835</v>
      </c>
      <c r="E1207">
        <v>1.4839</v>
      </c>
      <c r="G1207" s="52">
        <v>35832</v>
      </c>
      <c r="H1207">
        <v>4.1727999999999996</v>
      </c>
      <c r="I1207" s="52">
        <v>35835</v>
      </c>
      <c r="J1207">
        <v>1.4839</v>
      </c>
      <c r="K1207" s="474" t="str">
        <f t="shared" si="18"/>
        <v>false</v>
      </c>
    </row>
    <row r="1208" spans="2:11">
      <c r="B1208" s="52">
        <v>35835</v>
      </c>
      <c r="C1208">
        <v>4.1692</v>
      </c>
      <c r="D1208" s="52">
        <v>35836</v>
      </c>
      <c r="E1208">
        <v>1.4633</v>
      </c>
      <c r="G1208" s="52">
        <v>35835</v>
      </c>
      <c r="H1208">
        <v>4.1692</v>
      </c>
      <c r="I1208" s="52">
        <v>35836</v>
      </c>
      <c r="J1208">
        <v>1.4633</v>
      </c>
      <c r="K1208" s="474" t="str">
        <f t="shared" si="18"/>
        <v>false</v>
      </c>
    </row>
    <row r="1209" spans="2:11">
      <c r="B1209" s="52">
        <v>35836</v>
      </c>
      <c r="C1209">
        <v>4.1387999999999998</v>
      </c>
      <c r="D1209" s="52">
        <v>35837</v>
      </c>
      <c r="E1209">
        <v>1.4872000000000001</v>
      </c>
      <c r="G1209" s="52">
        <v>35836</v>
      </c>
      <c r="H1209">
        <v>4.1387999999999998</v>
      </c>
      <c r="I1209" s="52">
        <v>35837</v>
      </c>
      <c r="J1209">
        <v>1.4872000000000001</v>
      </c>
      <c r="K1209" s="474" t="str">
        <f t="shared" si="18"/>
        <v>false</v>
      </c>
    </row>
    <row r="1210" spans="2:11">
      <c r="B1210" s="52">
        <v>35837</v>
      </c>
      <c r="C1210">
        <v>4.2950999999999997</v>
      </c>
      <c r="D1210" s="52">
        <v>35838</v>
      </c>
      <c r="E1210">
        <v>1.4586999999999999</v>
      </c>
      <c r="G1210" s="52">
        <v>35837</v>
      </c>
      <c r="H1210">
        <v>4.2950999999999997</v>
      </c>
      <c r="I1210" s="52">
        <v>35838</v>
      </c>
      <c r="J1210">
        <v>1.4586999999999999</v>
      </c>
      <c r="K1210" s="474" t="str">
        <f t="shared" si="18"/>
        <v>false</v>
      </c>
    </row>
    <row r="1211" spans="2:11">
      <c r="B1211" s="52">
        <v>35838</v>
      </c>
      <c r="C1211">
        <v>4.1212</v>
      </c>
      <c r="D1211" s="52">
        <v>35839</v>
      </c>
      <c r="E1211">
        <v>1.4530000000000001</v>
      </c>
      <c r="G1211" s="52">
        <v>35838</v>
      </c>
      <c r="H1211">
        <v>4.1212</v>
      </c>
      <c r="I1211" s="52">
        <v>35839</v>
      </c>
      <c r="J1211">
        <v>1.4530000000000001</v>
      </c>
      <c r="K1211" s="474" t="str">
        <f t="shared" si="18"/>
        <v>false</v>
      </c>
    </row>
    <row r="1212" spans="2:11">
      <c r="B1212" s="52">
        <v>35839</v>
      </c>
      <c r="C1212">
        <v>4.2567000000000004</v>
      </c>
      <c r="D1212" s="52">
        <v>35843</v>
      </c>
      <c r="E1212">
        <v>1.4776</v>
      </c>
      <c r="G1212" s="52">
        <v>35839</v>
      </c>
      <c r="H1212">
        <v>4.2567000000000004</v>
      </c>
      <c r="I1212" s="52">
        <v>35843</v>
      </c>
      <c r="J1212">
        <v>1.4776</v>
      </c>
      <c r="K1212" s="474" t="str">
        <f t="shared" si="18"/>
        <v>false</v>
      </c>
    </row>
    <row r="1213" spans="2:11">
      <c r="B1213" s="52">
        <v>35843</v>
      </c>
      <c r="C1213">
        <v>4.1035000000000004</v>
      </c>
      <c r="D1213" s="52">
        <v>35844</v>
      </c>
      <c r="E1213">
        <v>1.5125999999999999</v>
      </c>
      <c r="G1213" s="52">
        <v>35843</v>
      </c>
      <c r="H1213">
        <v>4.1035000000000004</v>
      </c>
      <c r="I1213" s="52">
        <v>35844</v>
      </c>
      <c r="J1213">
        <v>1.5125999999999999</v>
      </c>
      <c r="K1213" s="474" t="str">
        <f t="shared" si="18"/>
        <v>false</v>
      </c>
    </row>
    <row r="1214" spans="2:11">
      <c r="B1214" s="52">
        <v>35844</v>
      </c>
      <c r="C1214">
        <v>4.0945999999999998</v>
      </c>
      <c r="D1214" s="52">
        <v>35845</v>
      </c>
      <c r="E1214">
        <v>1.4835</v>
      </c>
      <c r="G1214" s="52">
        <v>35844</v>
      </c>
      <c r="H1214">
        <v>4.0945999999999998</v>
      </c>
      <c r="I1214" s="52">
        <v>35845</v>
      </c>
      <c r="J1214">
        <v>1.4835</v>
      </c>
      <c r="K1214" s="474" t="str">
        <f t="shared" si="18"/>
        <v>false</v>
      </c>
    </row>
    <row r="1215" spans="2:11">
      <c r="B1215" s="52">
        <v>35845</v>
      </c>
      <c r="C1215">
        <v>4.1134000000000004</v>
      </c>
      <c r="D1215" s="52">
        <v>35846</v>
      </c>
      <c r="E1215">
        <v>1.4767000000000001</v>
      </c>
      <c r="G1215" s="52">
        <v>35845</v>
      </c>
      <c r="H1215">
        <v>4.1134000000000004</v>
      </c>
      <c r="I1215" s="52">
        <v>35846</v>
      </c>
      <c r="J1215">
        <v>1.4767000000000001</v>
      </c>
      <c r="K1215" s="474" t="str">
        <f t="shared" si="18"/>
        <v>false</v>
      </c>
    </row>
    <row r="1216" spans="2:11">
      <c r="B1216" s="52">
        <v>35846</v>
      </c>
      <c r="C1216">
        <v>4.0907</v>
      </c>
      <c r="D1216" s="52">
        <v>35849</v>
      </c>
      <c r="E1216">
        <v>1.4773000000000001</v>
      </c>
      <c r="G1216" s="52">
        <v>35846</v>
      </c>
      <c r="H1216">
        <v>4.0907</v>
      </c>
      <c r="I1216" s="52">
        <v>35849</v>
      </c>
      <c r="J1216">
        <v>1.4773000000000001</v>
      </c>
      <c r="K1216" s="474" t="str">
        <f t="shared" si="18"/>
        <v>false</v>
      </c>
    </row>
    <row r="1217" spans="2:11">
      <c r="B1217" s="52">
        <v>35849</v>
      </c>
      <c r="C1217">
        <v>4.1093999999999999</v>
      </c>
      <c r="D1217" s="52">
        <v>35850</v>
      </c>
      <c r="E1217">
        <v>1.4843999999999999</v>
      </c>
      <c r="G1217" s="52">
        <v>35849</v>
      </c>
      <c r="H1217">
        <v>4.1093999999999999</v>
      </c>
      <c r="I1217" s="52">
        <v>35850</v>
      </c>
      <c r="J1217">
        <v>1.4843999999999999</v>
      </c>
      <c r="K1217" s="474" t="str">
        <f t="shared" si="18"/>
        <v>false</v>
      </c>
    </row>
    <row r="1218" spans="2:11">
      <c r="B1218" s="52">
        <v>35850</v>
      </c>
      <c r="C1218">
        <v>4.1182999999999996</v>
      </c>
      <c r="D1218" s="52">
        <v>35851</v>
      </c>
      <c r="E1218">
        <v>1.4715</v>
      </c>
      <c r="G1218" s="52">
        <v>35850</v>
      </c>
      <c r="H1218">
        <v>4.1182999999999996</v>
      </c>
      <c r="I1218" s="52">
        <v>35851</v>
      </c>
      <c r="J1218">
        <v>1.4715</v>
      </c>
      <c r="K1218" s="474" t="str">
        <f t="shared" si="18"/>
        <v>false</v>
      </c>
    </row>
    <row r="1219" spans="2:11">
      <c r="B1219" s="52">
        <v>35851</v>
      </c>
      <c r="C1219">
        <v>4.0830000000000002</v>
      </c>
      <c r="D1219" s="52">
        <v>35852</v>
      </c>
      <c r="E1219">
        <v>1.4893000000000001</v>
      </c>
      <c r="G1219" s="52">
        <v>35851</v>
      </c>
      <c r="H1219">
        <v>4.0830000000000002</v>
      </c>
      <c r="I1219" s="52">
        <v>35852</v>
      </c>
      <c r="J1219">
        <v>1.4893000000000001</v>
      </c>
      <c r="K1219" s="474" t="str">
        <f t="shared" si="18"/>
        <v>false</v>
      </c>
    </row>
    <row r="1220" spans="2:11">
      <c r="B1220" s="52">
        <v>35852</v>
      </c>
      <c r="C1220">
        <v>4.0747</v>
      </c>
      <c r="D1220" s="52">
        <v>35853</v>
      </c>
      <c r="E1220">
        <v>1.4540999999999999</v>
      </c>
      <c r="G1220" s="52">
        <v>35852</v>
      </c>
      <c r="H1220">
        <v>4.0747</v>
      </c>
      <c r="I1220" s="52">
        <v>35853</v>
      </c>
      <c r="J1220">
        <v>1.4540999999999999</v>
      </c>
      <c r="K1220" s="474" t="str">
        <f t="shared" si="18"/>
        <v>false</v>
      </c>
    </row>
    <row r="1221" spans="2:11">
      <c r="B1221" s="52">
        <v>35853</v>
      </c>
      <c r="C1221">
        <v>4.0656999999999996</v>
      </c>
      <c r="D1221" s="52">
        <v>35856</v>
      </c>
      <c r="E1221">
        <v>1.4533</v>
      </c>
      <c r="G1221" s="52">
        <v>35853</v>
      </c>
      <c r="H1221">
        <v>4.0656999999999996</v>
      </c>
      <c r="I1221" s="52">
        <v>35856</v>
      </c>
      <c r="J1221">
        <v>1.4533</v>
      </c>
      <c r="K1221" s="474" t="str">
        <f t="shared" si="18"/>
        <v>false</v>
      </c>
    </row>
    <row r="1222" spans="2:11">
      <c r="B1222" s="52">
        <v>35856</v>
      </c>
      <c r="C1222">
        <v>4.0656999999999996</v>
      </c>
      <c r="D1222" s="52">
        <v>35857</v>
      </c>
      <c r="E1222">
        <v>1.4485000000000001</v>
      </c>
      <c r="G1222" s="52">
        <v>35856</v>
      </c>
      <c r="H1222">
        <v>4.0656999999999996</v>
      </c>
      <c r="I1222" s="52">
        <v>35857</v>
      </c>
      <c r="J1222">
        <v>1.4485000000000001</v>
      </c>
      <c r="K1222" s="474" t="str">
        <f t="shared" ref="K1222:K1285" si="19">IF(G1222=I1222,"true","false")</f>
        <v>false</v>
      </c>
    </row>
    <row r="1223" spans="2:11">
      <c r="B1223" s="52">
        <v>35857</v>
      </c>
      <c r="C1223">
        <v>4.0541</v>
      </c>
      <c r="D1223" s="52">
        <v>35858</v>
      </c>
      <c r="E1223">
        <v>1.4641999999999999</v>
      </c>
      <c r="G1223" s="52">
        <v>35857</v>
      </c>
      <c r="H1223">
        <v>4.0541</v>
      </c>
      <c r="I1223" s="52">
        <v>35858</v>
      </c>
      <c r="J1223">
        <v>1.4641999999999999</v>
      </c>
      <c r="K1223" s="474" t="str">
        <f t="shared" si="19"/>
        <v>false</v>
      </c>
    </row>
    <row r="1224" spans="2:11">
      <c r="B1224" s="52">
        <v>35858</v>
      </c>
      <c r="C1224">
        <v>4.1208999999999998</v>
      </c>
      <c r="D1224" s="52">
        <v>35859</v>
      </c>
      <c r="E1224">
        <v>1.4742</v>
      </c>
      <c r="G1224" s="52">
        <v>35858</v>
      </c>
      <c r="H1224">
        <v>4.1208999999999998</v>
      </c>
      <c r="I1224" s="52">
        <v>35859</v>
      </c>
      <c r="J1224">
        <v>1.4742</v>
      </c>
      <c r="K1224" s="474" t="str">
        <f t="shared" si="19"/>
        <v>false</v>
      </c>
    </row>
    <row r="1225" spans="2:11">
      <c r="B1225" s="52">
        <v>35859</v>
      </c>
      <c r="C1225">
        <v>4.0406000000000004</v>
      </c>
      <c r="D1225" s="52">
        <v>35860</v>
      </c>
      <c r="E1225">
        <v>1.4527000000000001</v>
      </c>
      <c r="G1225" s="52">
        <v>35859</v>
      </c>
      <c r="H1225">
        <v>4.0406000000000004</v>
      </c>
      <c r="I1225" s="52">
        <v>35860</v>
      </c>
      <c r="J1225">
        <v>1.4527000000000001</v>
      </c>
      <c r="K1225" s="474" t="str">
        <f t="shared" si="19"/>
        <v>false</v>
      </c>
    </row>
    <row r="1226" spans="2:11">
      <c r="B1226" s="52">
        <v>35860</v>
      </c>
      <c r="C1226">
        <v>4.0227000000000004</v>
      </c>
      <c r="D1226" s="52">
        <v>35863</v>
      </c>
      <c r="E1226">
        <v>1.4531000000000001</v>
      </c>
      <c r="G1226" s="52">
        <v>35860</v>
      </c>
      <c r="H1226">
        <v>4.0227000000000004</v>
      </c>
      <c r="I1226" s="52">
        <v>35863</v>
      </c>
      <c r="J1226">
        <v>1.4531000000000001</v>
      </c>
      <c r="K1226" s="474" t="str">
        <f t="shared" si="19"/>
        <v>false</v>
      </c>
    </row>
    <row r="1227" spans="2:11">
      <c r="B1227" s="52">
        <v>35863</v>
      </c>
      <c r="C1227">
        <v>4.0050999999999997</v>
      </c>
      <c r="D1227" s="52">
        <v>35864</v>
      </c>
      <c r="E1227">
        <v>1.4403000000000001</v>
      </c>
      <c r="G1227" s="52">
        <v>35863</v>
      </c>
      <c r="H1227">
        <v>4.0050999999999997</v>
      </c>
      <c r="I1227" s="52">
        <v>35864</v>
      </c>
      <c r="J1227">
        <v>1.4403000000000001</v>
      </c>
      <c r="K1227" s="474" t="str">
        <f t="shared" si="19"/>
        <v>false</v>
      </c>
    </row>
    <row r="1228" spans="2:11">
      <c r="B1228" s="52">
        <v>35864</v>
      </c>
      <c r="C1228">
        <v>3.9672999999999998</v>
      </c>
      <c r="D1228" s="52">
        <v>35865</v>
      </c>
      <c r="E1228">
        <v>1.4426999999999999</v>
      </c>
      <c r="G1228" s="52">
        <v>35864</v>
      </c>
      <c r="H1228">
        <v>3.9672999999999998</v>
      </c>
      <c r="I1228" s="52">
        <v>35865</v>
      </c>
      <c r="J1228">
        <v>1.4426999999999999</v>
      </c>
      <c r="K1228" s="474" t="str">
        <f t="shared" si="19"/>
        <v>false</v>
      </c>
    </row>
    <row r="1229" spans="2:11">
      <c r="B1229" s="52">
        <v>35865</v>
      </c>
      <c r="C1229">
        <v>3.9821</v>
      </c>
      <c r="D1229" s="52">
        <v>35866</v>
      </c>
      <c r="E1229">
        <v>1.4602999999999999</v>
      </c>
      <c r="G1229" s="52">
        <v>35865</v>
      </c>
      <c r="H1229">
        <v>3.9821</v>
      </c>
      <c r="I1229" s="52">
        <v>35866</v>
      </c>
      <c r="J1229">
        <v>1.4602999999999999</v>
      </c>
      <c r="K1229" s="474" t="str">
        <f t="shared" si="19"/>
        <v>false</v>
      </c>
    </row>
    <row r="1230" spans="2:11">
      <c r="B1230" s="52">
        <v>35866</v>
      </c>
      <c r="C1230">
        <v>4.0225999999999997</v>
      </c>
      <c r="D1230" s="52">
        <v>35867</v>
      </c>
      <c r="E1230">
        <v>1.4469000000000001</v>
      </c>
      <c r="G1230" s="52">
        <v>35866</v>
      </c>
      <c r="H1230">
        <v>4.0225999999999997</v>
      </c>
      <c r="I1230" s="52">
        <v>35867</v>
      </c>
      <c r="J1230">
        <v>1.4469000000000001</v>
      </c>
      <c r="K1230" s="474" t="str">
        <f t="shared" si="19"/>
        <v>false</v>
      </c>
    </row>
    <row r="1231" spans="2:11">
      <c r="B1231" s="52">
        <v>35867</v>
      </c>
      <c r="C1231">
        <v>4.0237999999999996</v>
      </c>
      <c r="D1231" s="52">
        <v>35870</v>
      </c>
      <c r="E1231">
        <v>1.4276</v>
      </c>
      <c r="G1231" s="52">
        <v>35867</v>
      </c>
      <c r="H1231">
        <v>4.0237999999999996</v>
      </c>
      <c r="I1231" s="52">
        <v>35870</v>
      </c>
      <c r="J1231">
        <v>1.4276</v>
      </c>
      <c r="K1231" s="474" t="str">
        <f t="shared" si="19"/>
        <v>false</v>
      </c>
    </row>
    <row r="1232" spans="2:11">
      <c r="B1232" s="52">
        <v>35870</v>
      </c>
      <c r="C1232">
        <v>3.9986999999999999</v>
      </c>
      <c r="D1232" s="52">
        <v>35871</v>
      </c>
      <c r="E1232">
        <v>1.4205999999999999</v>
      </c>
      <c r="G1232" s="52">
        <v>35870</v>
      </c>
      <c r="H1232">
        <v>3.9986999999999999</v>
      </c>
      <c r="I1232" s="52">
        <v>35871</v>
      </c>
      <c r="J1232">
        <v>1.4205999999999999</v>
      </c>
      <c r="K1232" s="474" t="str">
        <f t="shared" si="19"/>
        <v>false</v>
      </c>
    </row>
    <row r="1233" spans="2:11">
      <c r="B1233" s="52">
        <v>35871</v>
      </c>
      <c r="C1233">
        <v>3.9704999999999999</v>
      </c>
      <c r="D1233" s="52">
        <v>35872</v>
      </c>
      <c r="E1233">
        <v>1.4187000000000001</v>
      </c>
      <c r="G1233" s="52">
        <v>35871</v>
      </c>
      <c r="H1233">
        <v>3.9704999999999999</v>
      </c>
      <c r="I1233" s="52">
        <v>35872</v>
      </c>
      <c r="J1233">
        <v>1.4187000000000001</v>
      </c>
      <c r="K1233" s="474" t="str">
        <f t="shared" si="19"/>
        <v>false</v>
      </c>
    </row>
    <row r="1234" spans="2:11">
      <c r="B1234" s="52">
        <v>35872</v>
      </c>
      <c r="C1234">
        <v>3.9342999999999999</v>
      </c>
      <c r="D1234" s="52">
        <v>35873</v>
      </c>
      <c r="E1234">
        <v>1.4678</v>
      </c>
      <c r="G1234" s="52">
        <v>35872</v>
      </c>
      <c r="H1234">
        <v>3.9342999999999999</v>
      </c>
      <c r="I1234" s="52">
        <v>35873</v>
      </c>
      <c r="J1234">
        <v>1.4678</v>
      </c>
      <c r="K1234" s="474" t="str">
        <f t="shared" si="19"/>
        <v>false</v>
      </c>
    </row>
    <row r="1235" spans="2:11">
      <c r="B1235" s="52">
        <v>35873</v>
      </c>
      <c r="C1235">
        <v>3.9268000000000001</v>
      </c>
      <c r="D1235" s="52">
        <v>35874</v>
      </c>
      <c r="E1235">
        <v>1.4016999999999999</v>
      </c>
      <c r="G1235" s="52">
        <v>35873</v>
      </c>
      <c r="H1235">
        <v>3.9268000000000001</v>
      </c>
      <c r="I1235" s="52">
        <v>35874</v>
      </c>
      <c r="J1235">
        <v>1.4016999999999999</v>
      </c>
      <c r="K1235" s="474" t="str">
        <f t="shared" si="19"/>
        <v>false</v>
      </c>
    </row>
    <row r="1236" spans="2:11">
      <c r="B1236" s="52">
        <v>35874</v>
      </c>
      <c r="C1236">
        <v>3.8731999999999998</v>
      </c>
      <c r="D1236" s="52">
        <v>35877</v>
      </c>
      <c r="E1236">
        <v>1.42</v>
      </c>
      <c r="G1236" s="52">
        <v>35874</v>
      </c>
      <c r="H1236">
        <v>3.8731999999999998</v>
      </c>
      <c r="I1236" s="52">
        <v>35877</v>
      </c>
      <c r="J1236">
        <v>1.42</v>
      </c>
      <c r="K1236" s="474" t="str">
        <f t="shared" si="19"/>
        <v>false</v>
      </c>
    </row>
    <row r="1237" spans="2:11">
      <c r="B1237" s="52">
        <v>35877</v>
      </c>
      <c r="C1237">
        <v>3.85</v>
      </c>
      <c r="D1237" s="52">
        <v>35878</v>
      </c>
      <c r="E1237">
        <v>1.4026000000000001</v>
      </c>
      <c r="G1237" s="52">
        <v>35877</v>
      </c>
      <c r="H1237">
        <v>3.85</v>
      </c>
      <c r="I1237" s="52">
        <v>35878</v>
      </c>
      <c r="J1237">
        <v>1.4026000000000001</v>
      </c>
      <c r="K1237" s="474" t="str">
        <f t="shared" si="19"/>
        <v>false</v>
      </c>
    </row>
    <row r="1238" spans="2:11">
      <c r="B1238" s="52">
        <v>35878</v>
      </c>
      <c r="C1238">
        <v>3.8473000000000002</v>
      </c>
      <c r="D1238" s="52">
        <v>35879</v>
      </c>
      <c r="E1238">
        <v>1.3951</v>
      </c>
      <c r="G1238" s="52">
        <v>35878</v>
      </c>
      <c r="H1238">
        <v>3.8473000000000002</v>
      </c>
      <c r="I1238" s="52">
        <v>35879</v>
      </c>
      <c r="J1238">
        <v>1.3951</v>
      </c>
      <c r="K1238" s="474" t="str">
        <f t="shared" si="19"/>
        <v>false</v>
      </c>
    </row>
    <row r="1239" spans="2:11">
      <c r="B1239" s="52">
        <v>35879</v>
      </c>
      <c r="C1239">
        <v>3.8553999999999999</v>
      </c>
      <c r="D1239" s="52">
        <v>35880</v>
      </c>
      <c r="E1239">
        <v>1.3374999999999999</v>
      </c>
      <c r="G1239" s="52">
        <v>35879</v>
      </c>
      <c r="H1239">
        <v>3.8553999999999999</v>
      </c>
      <c r="I1239" s="52">
        <v>35880</v>
      </c>
      <c r="J1239">
        <v>1.3374999999999999</v>
      </c>
      <c r="K1239" s="474" t="str">
        <f t="shared" si="19"/>
        <v>false</v>
      </c>
    </row>
    <row r="1240" spans="2:11">
      <c r="B1240" s="52">
        <v>35880</v>
      </c>
      <c r="C1240">
        <v>3.8826000000000001</v>
      </c>
      <c r="D1240" s="52">
        <v>35881</v>
      </c>
      <c r="E1240">
        <v>1.4073</v>
      </c>
      <c r="G1240" s="52">
        <v>35880</v>
      </c>
      <c r="H1240">
        <v>3.8826000000000001</v>
      </c>
      <c r="I1240" s="52">
        <v>35881</v>
      </c>
      <c r="J1240">
        <v>1.4073</v>
      </c>
      <c r="K1240" s="474" t="str">
        <f t="shared" si="19"/>
        <v>false</v>
      </c>
    </row>
    <row r="1241" spans="2:11">
      <c r="B1241" s="52">
        <v>35881</v>
      </c>
      <c r="C1241">
        <v>3.9149000000000003</v>
      </c>
      <c r="D1241" s="52">
        <v>35884</v>
      </c>
      <c r="E1241">
        <v>1.4095</v>
      </c>
      <c r="G1241" s="52">
        <v>35881</v>
      </c>
      <c r="H1241">
        <v>3.9149000000000003</v>
      </c>
      <c r="I1241" s="52">
        <v>35884</v>
      </c>
      <c r="J1241">
        <v>1.4095</v>
      </c>
      <c r="K1241" s="474" t="str">
        <f t="shared" si="19"/>
        <v>false</v>
      </c>
    </row>
    <row r="1242" spans="2:11">
      <c r="B1242" s="52">
        <v>35884</v>
      </c>
      <c r="C1242">
        <v>3.9251</v>
      </c>
      <c r="D1242" s="52">
        <v>35885</v>
      </c>
      <c r="E1242">
        <v>1.4067000000000001</v>
      </c>
      <c r="G1242" s="52">
        <v>35884</v>
      </c>
      <c r="H1242">
        <v>3.9251</v>
      </c>
      <c r="I1242" s="52">
        <v>35885</v>
      </c>
      <c r="J1242">
        <v>1.4067000000000001</v>
      </c>
      <c r="K1242" s="474" t="str">
        <f t="shared" si="19"/>
        <v>false</v>
      </c>
    </row>
    <row r="1243" spans="2:11">
      <c r="B1243" s="52">
        <v>35885</v>
      </c>
      <c r="C1243">
        <v>3.8696999999999999</v>
      </c>
      <c r="D1243" s="52">
        <v>35886</v>
      </c>
      <c r="E1243">
        <v>1.3957999999999999</v>
      </c>
      <c r="G1243" s="52">
        <v>35885</v>
      </c>
      <c r="H1243">
        <v>3.8696999999999999</v>
      </c>
      <c r="I1243" s="52">
        <v>35886</v>
      </c>
      <c r="J1243">
        <v>1.3957999999999999</v>
      </c>
      <c r="K1243" s="474" t="str">
        <f t="shared" si="19"/>
        <v>false</v>
      </c>
    </row>
    <row r="1244" spans="2:11">
      <c r="B1244" s="52">
        <v>35886</v>
      </c>
      <c r="C1244">
        <v>3.9173999999999998</v>
      </c>
      <c r="D1244" s="52">
        <v>35887</v>
      </c>
      <c r="E1244">
        <v>1.3733</v>
      </c>
      <c r="G1244" s="52">
        <v>35886</v>
      </c>
      <c r="H1244">
        <v>3.9173999999999998</v>
      </c>
      <c r="I1244" s="52">
        <v>35887</v>
      </c>
      <c r="J1244">
        <v>1.3733</v>
      </c>
      <c r="K1244" s="474" t="str">
        <f t="shared" si="19"/>
        <v>false</v>
      </c>
    </row>
    <row r="1245" spans="2:11">
      <c r="B1245" s="52">
        <v>35887</v>
      </c>
      <c r="C1245">
        <v>3.802</v>
      </c>
      <c r="D1245" s="52">
        <v>35888</v>
      </c>
      <c r="E1245">
        <v>1.3738000000000001</v>
      </c>
      <c r="G1245" s="52">
        <v>35887</v>
      </c>
      <c r="H1245">
        <v>3.802</v>
      </c>
      <c r="I1245" s="52">
        <v>35888</v>
      </c>
      <c r="J1245">
        <v>1.3738000000000001</v>
      </c>
      <c r="K1245" s="474" t="str">
        <f t="shared" si="19"/>
        <v>false</v>
      </c>
    </row>
    <row r="1246" spans="2:11">
      <c r="B1246" s="52">
        <v>35888</v>
      </c>
      <c r="C1246">
        <v>3.8129</v>
      </c>
      <c r="D1246" s="52">
        <v>35891</v>
      </c>
      <c r="E1246">
        <v>1.3662000000000001</v>
      </c>
      <c r="G1246" s="52">
        <v>35888</v>
      </c>
      <c r="H1246">
        <v>3.8129</v>
      </c>
      <c r="I1246" s="52">
        <v>35891</v>
      </c>
      <c r="J1246">
        <v>1.3662000000000001</v>
      </c>
      <c r="K1246" s="474" t="str">
        <f t="shared" si="19"/>
        <v>false</v>
      </c>
    </row>
    <row r="1247" spans="2:11">
      <c r="B1247" s="52">
        <v>35891</v>
      </c>
      <c r="C1247">
        <v>3.8330000000000002</v>
      </c>
      <c r="D1247" s="52">
        <v>35892</v>
      </c>
      <c r="E1247">
        <v>1.3978999999999999</v>
      </c>
      <c r="G1247" s="52">
        <v>35891</v>
      </c>
      <c r="H1247">
        <v>3.8330000000000002</v>
      </c>
      <c r="I1247" s="52">
        <v>35892</v>
      </c>
      <c r="J1247">
        <v>1.3978999999999999</v>
      </c>
      <c r="K1247" s="474" t="str">
        <f t="shared" si="19"/>
        <v>false</v>
      </c>
    </row>
    <row r="1248" spans="2:11">
      <c r="B1248" s="52">
        <v>35892</v>
      </c>
      <c r="C1248">
        <v>3.8405</v>
      </c>
      <c r="D1248" s="52">
        <v>35893</v>
      </c>
      <c r="E1248">
        <v>1.4081000000000001</v>
      </c>
      <c r="G1248" s="52">
        <v>35892</v>
      </c>
      <c r="H1248">
        <v>3.8405</v>
      </c>
      <c r="I1248" s="52">
        <v>35893</v>
      </c>
      <c r="J1248">
        <v>1.4081000000000001</v>
      </c>
      <c r="K1248" s="474" t="str">
        <f t="shared" si="19"/>
        <v>false</v>
      </c>
    </row>
    <row r="1249" spans="2:11">
      <c r="B1249" s="52">
        <v>35893</v>
      </c>
      <c r="C1249">
        <v>3.8759999999999999</v>
      </c>
      <c r="D1249" s="52">
        <v>35894</v>
      </c>
      <c r="E1249">
        <v>1.3895</v>
      </c>
      <c r="G1249" s="52">
        <v>35893</v>
      </c>
      <c r="H1249">
        <v>3.8759999999999999</v>
      </c>
      <c r="I1249" s="52">
        <v>35894</v>
      </c>
      <c r="J1249">
        <v>1.3895</v>
      </c>
      <c r="K1249" s="474" t="str">
        <f t="shared" si="19"/>
        <v>false</v>
      </c>
    </row>
    <row r="1250" spans="2:11">
      <c r="B1250" s="52">
        <v>35894</v>
      </c>
      <c r="C1250">
        <v>3.8524000000000003</v>
      </c>
      <c r="D1250" s="52">
        <v>35898</v>
      </c>
      <c r="E1250">
        <v>1.3868</v>
      </c>
      <c r="G1250" s="52">
        <v>35894</v>
      </c>
      <c r="H1250">
        <v>3.8524000000000003</v>
      </c>
      <c r="I1250" s="52">
        <v>35898</v>
      </c>
      <c r="J1250">
        <v>1.3868</v>
      </c>
      <c r="K1250" s="474" t="str">
        <f t="shared" si="19"/>
        <v>false</v>
      </c>
    </row>
    <row r="1251" spans="2:11">
      <c r="B1251" s="52">
        <v>35898</v>
      </c>
      <c r="C1251">
        <v>3.8858000000000001</v>
      </c>
      <c r="D1251" s="52">
        <v>35899</v>
      </c>
      <c r="E1251">
        <v>1.3719000000000001</v>
      </c>
      <c r="G1251" s="52">
        <v>35898</v>
      </c>
      <c r="H1251">
        <v>3.8858000000000001</v>
      </c>
      <c r="I1251" s="52">
        <v>35899</v>
      </c>
      <c r="J1251">
        <v>1.3719000000000001</v>
      </c>
      <c r="K1251" s="474" t="str">
        <f t="shared" si="19"/>
        <v>false</v>
      </c>
    </row>
    <row r="1252" spans="2:11">
      <c r="B1252" s="52">
        <v>35899</v>
      </c>
      <c r="C1252">
        <v>3.8463000000000003</v>
      </c>
      <c r="D1252" s="52">
        <v>35900</v>
      </c>
      <c r="E1252">
        <v>1.3641000000000001</v>
      </c>
      <c r="G1252" s="52">
        <v>35899</v>
      </c>
      <c r="H1252">
        <v>3.8463000000000003</v>
      </c>
      <c r="I1252" s="52">
        <v>35900</v>
      </c>
      <c r="J1252">
        <v>1.3641000000000001</v>
      </c>
      <c r="K1252" s="474" t="str">
        <f t="shared" si="19"/>
        <v>false</v>
      </c>
    </row>
    <row r="1253" spans="2:11">
      <c r="B1253" s="52">
        <v>35900</v>
      </c>
      <c r="C1253">
        <v>3.8454999999999999</v>
      </c>
      <c r="D1253" s="52">
        <v>35901</v>
      </c>
      <c r="E1253">
        <v>1.3776999999999999</v>
      </c>
      <c r="G1253" s="52">
        <v>35900</v>
      </c>
      <c r="H1253">
        <v>3.8454999999999999</v>
      </c>
      <c r="I1253" s="52">
        <v>35901</v>
      </c>
      <c r="J1253">
        <v>1.3776999999999999</v>
      </c>
      <c r="K1253" s="474" t="str">
        <f t="shared" si="19"/>
        <v>false</v>
      </c>
    </row>
    <row r="1254" spans="2:11">
      <c r="B1254" s="52">
        <v>35901</v>
      </c>
      <c r="C1254">
        <v>3.8679000000000001</v>
      </c>
      <c r="D1254" s="52">
        <v>35902</v>
      </c>
      <c r="E1254">
        <v>1.3586</v>
      </c>
      <c r="G1254" s="52">
        <v>35901</v>
      </c>
      <c r="H1254">
        <v>3.8679000000000001</v>
      </c>
      <c r="I1254" s="52">
        <v>35902</v>
      </c>
      <c r="J1254">
        <v>1.3586</v>
      </c>
      <c r="K1254" s="474" t="str">
        <f t="shared" si="19"/>
        <v>false</v>
      </c>
    </row>
    <row r="1255" spans="2:11">
      <c r="B1255" s="52">
        <v>35902</v>
      </c>
      <c r="C1255">
        <v>3.823</v>
      </c>
      <c r="D1255" s="52">
        <v>35905</v>
      </c>
      <c r="E1255">
        <v>1.3624000000000001</v>
      </c>
      <c r="G1255" s="52">
        <v>35902</v>
      </c>
      <c r="H1255">
        <v>3.823</v>
      </c>
      <c r="I1255" s="52">
        <v>35905</v>
      </c>
      <c r="J1255">
        <v>1.3624000000000001</v>
      </c>
      <c r="K1255" s="474" t="str">
        <f t="shared" si="19"/>
        <v>false</v>
      </c>
    </row>
    <row r="1256" spans="2:11">
      <c r="B1256" s="52">
        <v>35905</v>
      </c>
      <c r="C1256">
        <v>3.8397000000000001</v>
      </c>
      <c r="D1256" s="52">
        <v>35906</v>
      </c>
      <c r="E1256">
        <v>1.3559999999999999</v>
      </c>
      <c r="G1256" s="52">
        <v>35905</v>
      </c>
      <c r="H1256">
        <v>3.8397000000000001</v>
      </c>
      <c r="I1256" s="52">
        <v>35906</v>
      </c>
      <c r="J1256">
        <v>1.3559999999999999</v>
      </c>
      <c r="K1256" s="474" t="str">
        <f t="shared" si="19"/>
        <v>false</v>
      </c>
    </row>
    <row r="1257" spans="2:11">
      <c r="B1257" s="52">
        <v>35906</v>
      </c>
      <c r="C1257">
        <v>3.8506</v>
      </c>
      <c r="D1257" s="52">
        <v>35907</v>
      </c>
      <c r="E1257">
        <v>1.3641000000000001</v>
      </c>
      <c r="G1257" s="52">
        <v>35906</v>
      </c>
      <c r="H1257">
        <v>3.8506</v>
      </c>
      <c r="I1257" s="52">
        <v>35907</v>
      </c>
      <c r="J1257">
        <v>1.3641000000000001</v>
      </c>
      <c r="K1257" s="474" t="str">
        <f t="shared" si="19"/>
        <v>false</v>
      </c>
    </row>
    <row r="1258" spans="2:11">
      <c r="B1258" s="52">
        <v>35907</v>
      </c>
      <c r="C1258">
        <v>3.8815</v>
      </c>
      <c r="D1258" s="52">
        <v>35908</v>
      </c>
      <c r="E1258">
        <v>1.3691</v>
      </c>
      <c r="G1258" s="52">
        <v>35907</v>
      </c>
      <c r="H1258">
        <v>3.8815</v>
      </c>
      <c r="I1258" s="52">
        <v>35908</v>
      </c>
      <c r="J1258">
        <v>1.3691</v>
      </c>
      <c r="K1258" s="474" t="str">
        <f t="shared" si="19"/>
        <v>false</v>
      </c>
    </row>
    <row r="1259" spans="2:11">
      <c r="B1259" s="52">
        <v>35908</v>
      </c>
      <c r="C1259">
        <v>3.9268999999999998</v>
      </c>
      <c r="D1259" s="52">
        <v>35909</v>
      </c>
      <c r="E1259">
        <v>1.381</v>
      </c>
      <c r="G1259" s="52">
        <v>35908</v>
      </c>
      <c r="H1259">
        <v>3.9268999999999998</v>
      </c>
      <c r="I1259" s="52">
        <v>35909</v>
      </c>
      <c r="J1259">
        <v>1.381</v>
      </c>
      <c r="K1259" s="474" t="str">
        <f t="shared" si="19"/>
        <v>false</v>
      </c>
    </row>
    <row r="1260" spans="2:11">
      <c r="B1260" s="52">
        <v>35909</v>
      </c>
      <c r="C1260">
        <v>3.9538000000000002</v>
      </c>
      <c r="D1260" s="52">
        <v>35912</v>
      </c>
      <c r="E1260">
        <v>1.4036999999999999</v>
      </c>
      <c r="G1260" s="52">
        <v>35909</v>
      </c>
      <c r="H1260">
        <v>3.9538000000000002</v>
      </c>
      <c r="I1260" s="52">
        <v>35912</v>
      </c>
      <c r="J1260">
        <v>1.4036999999999999</v>
      </c>
      <c r="K1260" s="474" t="str">
        <f t="shared" si="19"/>
        <v>false</v>
      </c>
    </row>
    <row r="1261" spans="2:11">
      <c r="B1261" s="52">
        <v>35912</v>
      </c>
      <c r="C1261">
        <v>4.0000999999999998</v>
      </c>
      <c r="D1261" s="52">
        <v>35913</v>
      </c>
      <c r="E1261">
        <v>1.4067000000000001</v>
      </c>
      <c r="G1261" s="52">
        <v>35912</v>
      </c>
      <c r="H1261">
        <v>4.0000999999999998</v>
      </c>
      <c r="I1261" s="52">
        <v>35913</v>
      </c>
      <c r="J1261">
        <v>1.4067000000000001</v>
      </c>
      <c r="K1261" s="474" t="str">
        <f t="shared" si="19"/>
        <v>false</v>
      </c>
    </row>
    <row r="1262" spans="2:11">
      <c r="B1262" s="52">
        <v>35913</v>
      </c>
      <c r="C1262">
        <v>3.9977999999999998</v>
      </c>
      <c r="D1262" s="52">
        <v>35914</v>
      </c>
      <c r="E1262">
        <v>1.3985000000000001</v>
      </c>
      <c r="G1262" s="52">
        <v>35913</v>
      </c>
      <c r="H1262">
        <v>3.9977999999999998</v>
      </c>
      <c r="I1262" s="52">
        <v>35914</v>
      </c>
      <c r="J1262">
        <v>1.3985000000000001</v>
      </c>
      <c r="K1262" s="474" t="str">
        <f t="shared" si="19"/>
        <v>false</v>
      </c>
    </row>
    <row r="1263" spans="2:11">
      <c r="B1263" s="52">
        <v>35914</v>
      </c>
      <c r="C1263">
        <v>3.9813999999999998</v>
      </c>
      <c r="D1263" s="52">
        <v>35915</v>
      </c>
      <c r="E1263">
        <v>1.3812</v>
      </c>
      <c r="G1263" s="52">
        <v>35914</v>
      </c>
      <c r="H1263">
        <v>3.9813999999999998</v>
      </c>
      <c r="I1263" s="52">
        <v>35915</v>
      </c>
      <c r="J1263">
        <v>1.3812</v>
      </c>
      <c r="K1263" s="474" t="str">
        <f t="shared" si="19"/>
        <v>false</v>
      </c>
    </row>
    <row r="1264" spans="2:11">
      <c r="B1264" s="52">
        <v>35915</v>
      </c>
      <c r="C1264">
        <v>3.9630999999999998</v>
      </c>
      <c r="D1264" s="52">
        <v>35916</v>
      </c>
      <c r="E1264">
        <v>1.3658999999999999</v>
      </c>
      <c r="G1264" s="52">
        <v>35915</v>
      </c>
      <c r="H1264">
        <v>3.9630999999999998</v>
      </c>
      <c r="I1264" s="52">
        <v>35916</v>
      </c>
      <c r="J1264">
        <v>1.3658999999999999</v>
      </c>
      <c r="K1264" s="474" t="str">
        <f t="shared" si="19"/>
        <v>false</v>
      </c>
    </row>
    <row r="1265" spans="2:11">
      <c r="B1265" s="52">
        <v>35916</v>
      </c>
      <c r="C1265">
        <v>3.9093</v>
      </c>
      <c r="D1265" s="52">
        <v>35919</v>
      </c>
      <c r="E1265">
        <v>1.3591</v>
      </c>
      <c r="G1265" s="52">
        <v>35916</v>
      </c>
      <c r="H1265">
        <v>3.9093</v>
      </c>
      <c r="I1265" s="52">
        <v>35919</v>
      </c>
      <c r="J1265">
        <v>1.3591</v>
      </c>
      <c r="K1265" s="474" t="str">
        <f t="shared" si="19"/>
        <v>false</v>
      </c>
    </row>
    <row r="1266" spans="2:11">
      <c r="B1266" s="52">
        <v>35919</v>
      </c>
      <c r="C1266">
        <v>3.9015</v>
      </c>
      <c r="D1266" s="52">
        <v>35920</v>
      </c>
      <c r="E1266">
        <v>1.3658000000000001</v>
      </c>
      <c r="G1266" s="52">
        <v>35919</v>
      </c>
      <c r="H1266">
        <v>3.9015</v>
      </c>
      <c r="I1266" s="52">
        <v>35920</v>
      </c>
      <c r="J1266">
        <v>1.3658000000000001</v>
      </c>
      <c r="K1266" s="474" t="str">
        <f t="shared" si="19"/>
        <v>false</v>
      </c>
    </row>
    <row r="1267" spans="2:11">
      <c r="B1267" s="52">
        <v>35920</v>
      </c>
      <c r="C1267">
        <v>3.9701</v>
      </c>
      <c r="D1267" s="52">
        <v>35921</v>
      </c>
      <c r="E1267">
        <v>1.391</v>
      </c>
      <c r="G1267" s="52">
        <v>35920</v>
      </c>
      <c r="H1267">
        <v>3.9701</v>
      </c>
      <c r="I1267" s="52">
        <v>35921</v>
      </c>
      <c r="J1267">
        <v>1.391</v>
      </c>
      <c r="K1267" s="474" t="str">
        <f t="shared" si="19"/>
        <v>false</v>
      </c>
    </row>
    <row r="1268" spans="2:11">
      <c r="B1268" s="52">
        <v>35921</v>
      </c>
      <c r="C1268">
        <v>4.1222000000000003</v>
      </c>
      <c r="D1268" s="52">
        <v>35922</v>
      </c>
      <c r="E1268">
        <v>1.3975</v>
      </c>
      <c r="G1268" s="52">
        <v>35921</v>
      </c>
      <c r="H1268">
        <v>4.1222000000000003</v>
      </c>
      <c r="I1268" s="52">
        <v>35922</v>
      </c>
      <c r="J1268">
        <v>1.3975</v>
      </c>
      <c r="K1268" s="474" t="str">
        <f t="shared" si="19"/>
        <v>false</v>
      </c>
    </row>
    <row r="1269" spans="2:11">
      <c r="B1269" s="52">
        <v>35922</v>
      </c>
      <c r="C1269">
        <v>4.0153999999999996</v>
      </c>
      <c r="D1269" s="52">
        <v>35923</v>
      </c>
      <c r="E1269">
        <v>1.3854</v>
      </c>
      <c r="G1269" s="52">
        <v>35922</v>
      </c>
      <c r="H1269">
        <v>4.0153999999999996</v>
      </c>
      <c r="I1269" s="52">
        <v>35923</v>
      </c>
      <c r="J1269">
        <v>1.3854</v>
      </c>
      <c r="K1269" s="474" t="str">
        <f t="shared" si="19"/>
        <v>false</v>
      </c>
    </row>
    <row r="1270" spans="2:11">
      <c r="B1270" s="52">
        <v>35923</v>
      </c>
      <c r="C1270">
        <v>4.0026999999999999</v>
      </c>
      <c r="D1270" s="52">
        <v>35926</v>
      </c>
      <c r="E1270">
        <v>1.3799000000000001</v>
      </c>
      <c r="G1270" s="52">
        <v>35923</v>
      </c>
      <c r="H1270">
        <v>4.0026999999999999</v>
      </c>
      <c r="I1270" s="52">
        <v>35926</v>
      </c>
      <c r="J1270">
        <v>1.3799000000000001</v>
      </c>
      <c r="K1270" s="474" t="str">
        <f t="shared" si="19"/>
        <v>false</v>
      </c>
    </row>
    <row r="1271" spans="2:11">
      <c r="B1271" s="52">
        <v>35926</v>
      </c>
      <c r="C1271">
        <v>4.1154000000000002</v>
      </c>
      <c r="D1271" s="52">
        <v>35927</v>
      </c>
      <c r="E1271">
        <v>1.3963999999999999</v>
      </c>
      <c r="G1271" s="52">
        <v>35926</v>
      </c>
      <c r="H1271">
        <v>4.1154000000000002</v>
      </c>
      <c r="I1271" s="52">
        <v>35927</v>
      </c>
      <c r="J1271">
        <v>1.3963999999999999</v>
      </c>
      <c r="K1271" s="474" t="str">
        <f t="shared" si="19"/>
        <v>false</v>
      </c>
    </row>
    <row r="1272" spans="2:11">
      <c r="B1272" s="52">
        <v>35927</v>
      </c>
      <c r="C1272">
        <v>3.9988000000000001</v>
      </c>
      <c r="D1272" s="52">
        <v>35928</v>
      </c>
      <c r="E1272">
        <v>1.3713</v>
      </c>
      <c r="G1272" s="52">
        <v>35927</v>
      </c>
      <c r="H1272">
        <v>3.9988000000000001</v>
      </c>
      <c r="I1272" s="52">
        <v>35928</v>
      </c>
      <c r="J1272">
        <v>1.3713</v>
      </c>
      <c r="K1272" s="474" t="str">
        <f t="shared" si="19"/>
        <v>false</v>
      </c>
    </row>
    <row r="1273" spans="2:11">
      <c r="B1273" s="52">
        <v>35928</v>
      </c>
      <c r="C1273">
        <v>4.1661000000000001</v>
      </c>
      <c r="D1273" s="52">
        <v>35929</v>
      </c>
      <c r="E1273">
        <v>1.3695999999999999</v>
      </c>
      <c r="G1273" s="52">
        <v>35928</v>
      </c>
      <c r="H1273">
        <v>4.1661000000000001</v>
      </c>
      <c r="I1273" s="52">
        <v>35929</v>
      </c>
      <c r="J1273">
        <v>1.3695999999999999</v>
      </c>
      <c r="K1273" s="474" t="str">
        <f t="shared" si="19"/>
        <v>false</v>
      </c>
    </row>
    <row r="1274" spans="2:11">
      <c r="B1274" s="52">
        <v>35929</v>
      </c>
      <c r="C1274">
        <v>4.0526999999999997</v>
      </c>
      <c r="D1274" s="52">
        <v>35930</v>
      </c>
      <c r="E1274">
        <v>1.3879000000000001</v>
      </c>
      <c r="G1274" s="52">
        <v>35929</v>
      </c>
      <c r="H1274">
        <v>4.0526999999999997</v>
      </c>
      <c r="I1274" s="52">
        <v>35930</v>
      </c>
      <c r="J1274">
        <v>1.3879000000000001</v>
      </c>
      <c r="K1274" s="474" t="str">
        <f t="shared" si="19"/>
        <v>false</v>
      </c>
    </row>
    <row r="1275" spans="2:11">
      <c r="B1275" s="52">
        <v>35930</v>
      </c>
      <c r="C1275">
        <v>4.0410000000000004</v>
      </c>
      <c r="D1275" s="52">
        <v>35933</v>
      </c>
      <c r="E1275">
        <v>1.3898999999999999</v>
      </c>
      <c r="G1275" s="52">
        <v>35930</v>
      </c>
      <c r="H1275">
        <v>4.0410000000000004</v>
      </c>
      <c r="I1275" s="52">
        <v>35933</v>
      </c>
      <c r="J1275">
        <v>1.3898999999999999</v>
      </c>
      <c r="K1275" s="474" t="str">
        <f t="shared" si="19"/>
        <v>false</v>
      </c>
    </row>
    <row r="1276" spans="2:11">
      <c r="B1276" s="52">
        <v>35933</v>
      </c>
      <c r="C1276">
        <v>4.0480999999999998</v>
      </c>
      <c r="D1276" s="52">
        <v>35934</v>
      </c>
      <c r="E1276">
        <v>1.3893</v>
      </c>
      <c r="G1276" s="52">
        <v>35933</v>
      </c>
      <c r="H1276">
        <v>4.0480999999999998</v>
      </c>
      <c r="I1276" s="52">
        <v>35934</v>
      </c>
      <c r="J1276">
        <v>1.3893</v>
      </c>
      <c r="K1276" s="474" t="str">
        <f t="shared" si="19"/>
        <v>false</v>
      </c>
    </row>
    <row r="1277" spans="2:11">
      <c r="B1277" s="52">
        <v>35934</v>
      </c>
      <c r="C1277">
        <v>4.0601000000000003</v>
      </c>
      <c r="D1277" s="52">
        <v>35935</v>
      </c>
      <c r="E1277">
        <v>1.4049</v>
      </c>
      <c r="G1277" s="52">
        <v>35934</v>
      </c>
      <c r="H1277">
        <v>4.0601000000000003</v>
      </c>
      <c r="I1277" s="52">
        <v>35935</v>
      </c>
      <c r="J1277">
        <v>1.4049</v>
      </c>
      <c r="K1277" s="474" t="str">
        <f t="shared" si="19"/>
        <v>false</v>
      </c>
    </row>
    <row r="1278" spans="2:11">
      <c r="B1278" s="52">
        <v>35935</v>
      </c>
      <c r="C1278">
        <v>4.0471000000000004</v>
      </c>
      <c r="D1278" s="52">
        <v>35936</v>
      </c>
      <c r="E1278">
        <v>1.3787</v>
      </c>
      <c r="G1278" s="52">
        <v>35935</v>
      </c>
      <c r="H1278">
        <v>4.0471000000000004</v>
      </c>
      <c r="I1278" s="52">
        <v>35936</v>
      </c>
      <c r="J1278">
        <v>1.3787</v>
      </c>
      <c r="K1278" s="474" t="str">
        <f t="shared" si="19"/>
        <v>false</v>
      </c>
    </row>
    <row r="1279" spans="2:11">
      <c r="B1279" s="52">
        <v>35936</v>
      </c>
      <c r="C1279">
        <v>4.0153999999999996</v>
      </c>
      <c r="D1279" s="52">
        <v>35937</v>
      </c>
      <c r="E1279">
        <v>1.3814</v>
      </c>
      <c r="G1279" s="52">
        <v>35936</v>
      </c>
      <c r="H1279">
        <v>4.0153999999999996</v>
      </c>
      <c r="I1279" s="52">
        <v>35937</v>
      </c>
      <c r="J1279">
        <v>1.3814</v>
      </c>
      <c r="K1279" s="474" t="str">
        <f t="shared" si="19"/>
        <v>false</v>
      </c>
    </row>
    <row r="1280" spans="2:11">
      <c r="B1280" s="52">
        <v>35937</v>
      </c>
      <c r="C1280">
        <v>4.0182000000000002</v>
      </c>
      <c r="D1280" s="52">
        <v>35941</v>
      </c>
      <c r="E1280">
        <v>1.4047000000000001</v>
      </c>
      <c r="G1280" s="52">
        <v>35937</v>
      </c>
      <c r="H1280">
        <v>4.0182000000000002</v>
      </c>
      <c r="I1280" s="52">
        <v>35941</v>
      </c>
      <c r="J1280">
        <v>1.4047000000000001</v>
      </c>
      <c r="K1280" s="474" t="str">
        <f t="shared" si="19"/>
        <v>false</v>
      </c>
    </row>
    <row r="1281" spans="2:11">
      <c r="B1281" s="52">
        <v>35941</v>
      </c>
      <c r="C1281">
        <v>4.0422000000000002</v>
      </c>
      <c r="D1281" s="52">
        <v>35942</v>
      </c>
      <c r="E1281">
        <v>1.4089</v>
      </c>
      <c r="G1281" s="52">
        <v>35941</v>
      </c>
      <c r="H1281">
        <v>4.0422000000000002</v>
      </c>
      <c r="I1281" s="52">
        <v>35942</v>
      </c>
      <c r="J1281">
        <v>1.4089</v>
      </c>
      <c r="K1281" s="474" t="str">
        <f t="shared" si="19"/>
        <v>false</v>
      </c>
    </row>
    <row r="1282" spans="2:11">
      <c r="B1282" s="52">
        <v>35942</v>
      </c>
      <c r="C1282">
        <v>4.1913999999999998</v>
      </c>
      <c r="D1282" s="52">
        <v>35943</v>
      </c>
      <c r="E1282">
        <v>1.4304999999999999</v>
      </c>
      <c r="G1282" s="52">
        <v>35942</v>
      </c>
      <c r="H1282">
        <v>4.1913999999999998</v>
      </c>
      <c r="I1282" s="52">
        <v>35943</v>
      </c>
      <c r="J1282">
        <v>1.4304999999999999</v>
      </c>
      <c r="K1282" s="474" t="str">
        <f t="shared" si="19"/>
        <v>false</v>
      </c>
    </row>
    <row r="1283" spans="2:11">
      <c r="B1283" s="52">
        <v>35943</v>
      </c>
      <c r="C1283">
        <v>3.9811000000000001</v>
      </c>
      <c r="D1283" s="52">
        <v>35944</v>
      </c>
      <c r="E1283">
        <v>1.4149</v>
      </c>
      <c r="G1283" s="52">
        <v>35943</v>
      </c>
      <c r="H1283">
        <v>3.9811000000000001</v>
      </c>
      <c r="I1283" s="52">
        <v>35944</v>
      </c>
      <c r="J1283">
        <v>1.4149</v>
      </c>
      <c r="K1283" s="474" t="str">
        <f t="shared" si="19"/>
        <v>false</v>
      </c>
    </row>
    <row r="1284" spans="2:11">
      <c r="B1284" s="52">
        <v>35944</v>
      </c>
      <c r="C1284">
        <v>3.927</v>
      </c>
      <c r="D1284" s="52">
        <v>35947</v>
      </c>
      <c r="E1284">
        <v>1.4114</v>
      </c>
      <c r="G1284" s="52">
        <v>35944</v>
      </c>
      <c r="H1284">
        <v>3.927</v>
      </c>
      <c r="I1284" s="52">
        <v>35947</v>
      </c>
      <c r="J1284">
        <v>1.4114</v>
      </c>
      <c r="K1284" s="474" t="str">
        <f t="shared" si="19"/>
        <v>false</v>
      </c>
    </row>
    <row r="1285" spans="2:11">
      <c r="B1285" s="52">
        <v>35947</v>
      </c>
      <c r="C1285">
        <v>3.8306</v>
      </c>
      <c r="D1285" s="52">
        <v>35948</v>
      </c>
      <c r="E1285">
        <v>1.4163000000000001</v>
      </c>
      <c r="G1285" s="52">
        <v>35947</v>
      </c>
      <c r="H1285">
        <v>3.8306</v>
      </c>
      <c r="I1285" s="52">
        <v>35948</v>
      </c>
      <c r="J1285">
        <v>1.4163000000000001</v>
      </c>
      <c r="K1285" s="474" t="str">
        <f t="shared" si="19"/>
        <v>false</v>
      </c>
    </row>
    <row r="1286" spans="2:11">
      <c r="B1286" s="52">
        <v>35948</v>
      </c>
      <c r="C1286">
        <v>3.8372999999999999</v>
      </c>
      <c r="D1286" s="52">
        <v>35949</v>
      </c>
      <c r="E1286">
        <v>1.4431</v>
      </c>
      <c r="G1286" s="52">
        <v>35948</v>
      </c>
      <c r="H1286">
        <v>3.8372999999999999</v>
      </c>
      <c r="I1286" s="52">
        <v>35949</v>
      </c>
      <c r="J1286">
        <v>1.4431</v>
      </c>
      <c r="K1286" s="474" t="str">
        <f t="shared" ref="K1286:K1349" si="20">IF(G1286=I1286,"true","false")</f>
        <v>false</v>
      </c>
    </row>
    <row r="1287" spans="2:11">
      <c r="B1287" s="52">
        <v>35949</v>
      </c>
      <c r="C1287">
        <v>3.9325000000000001</v>
      </c>
      <c r="D1287" s="52">
        <v>35950</v>
      </c>
      <c r="E1287">
        <v>1.4321999999999999</v>
      </c>
      <c r="G1287" s="52">
        <v>35949</v>
      </c>
      <c r="H1287">
        <v>3.9325000000000001</v>
      </c>
      <c r="I1287" s="52">
        <v>35950</v>
      </c>
      <c r="J1287">
        <v>1.4321999999999999</v>
      </c>
      <c r="K1287" s="474" t="str">
        <f t="shared" si="20"/>
        <v>false</v>
      </c>
    </row>
    <row r="1288" spans="2:11">
      <c r="B1288" s="52">
        <v>35950</v>
      </c>
      <c r="C1288">
        <v>3.8845999999999998</v>
      </c>
      <c r="D1288" s="52">
        <v>35951</v>
      </c>
      <c r="E1288">
        <v>1.3942000000000001</v>
      </c>
      <c r="G1288" s="52">
        <v>35950</v>
      </c>
      <c r="H1288">
        <v>3.8845999999999998</v>
      </c>
      <c r="I1288" s="52">
        <v>35951</v>
      </c>
      <c r="J1288">
        <v>1.3942000000000001</v>
      </c>
      <c r="K1288" s="474" t="str">
        <f t="shared" si="20"/>
        <v>false</v>
      </c>
    </row>
    <row r="1289" spans="2:11">
      <c r="B1289" s="52">
        <v>35951</v>
      </c>
      <c r="C1289">
        <v>3.8555999999999999</v>
      </c>
      <c r="D1289" s="52">
        <v>35954</v>
      </c>
      <c r="E1289">
        <v>1.3893</v>
      </c>
      <c r="G1289" s="52">
        <v>35951</v>
      </c>
      <c r="H1289">
        <v>3.8555999999999999</v>
      </c>
      <c r="I1289" s="52">
        <v>35954</v>
      </c>
      <c r="J1289">
        <v>1.3893</v>
      </c>
      <c r="K1289" s="474" t="str">
        <f t="shared" si="20"/>
        <v>false</v>
      </c>
    </row>
    <row r="1290" spans="2:11">
      <c r="B1290" s="52">
        <v>35954</v>
      </c>
      <c r="C1290">
        <v>3.8603000000000001</v>
      </c>
      <c r="D1290" s="52">
        <v>35955</v>
      </c>
      <c r="E1290">
        <v>1.3934</v>
      </c>
      <c r="G1290" s="52">
        <v>35954</v>
      </c>
      <c r="H1290">
        <v>3.8603000000000001</v>
      </c>
      <c r="I1290" s="52">
        <v>35955</v>
      </c>
      <c r="J1290">
        <v>1.3934</v>
      </c>
      <c r="K1290" s="474" t="str">
        <f t="shared" si="20"/>
        <v>false</v>
      </c>
    </row>
    <row r="1291" spans="2:11">
      <c r="B1291" s="52">
        <v>35955</v>
      </c>
      <c r="C1291">
        <v>3.8738999999999999</v>
      </c>
      <c r="D1291" s="52">
        <v>35956</v>
      </c>
      <c r="E1291">
        <v>1.4046000000000001</v>
      </c>
      <c r="G1291" s="52">
        <v>35955</v>
      </c>
      <c r="H1291">
        <v>3.8738999999999999</v>
      </c>
      <c r="I1291" s="52">
        <v>35956</v>
      </c>
      <c r="J1291">
        <v>1.4046000000000001</v>
      </c>
      <c r="K1291" s="474" t="str">
        <f t="shared" si="20"/>
        <v>false</v>
      </c>
    </row>
    <row r="1292" spans="2:11">
      <c r="B1292" s="52">
        <v>35956</v>
      </c>
      <c r="C1292">
        <v>3.8519999999999999</v>
      </c>
      <c r="D1292" s="52">
        <v>35957</v>
      </c>
      <c r="E1292">
        <v>1.4532</v>
      </c>
      <c r="G1292" s="52">
        <v>35956</v>
      </c>
      <c r="H1292">
        <v>3.8519999999999999</v>
      </c>
      <c r="I1292" s="52">
        <v>35957</v>
      </c>
      <c r="J1292">
        <v>1.4532</v>
      </c>
      <c r="K1292" s="474" t="str">
        <f t="shared" si="20"/>
        <v>false</v>
      </c>
    </row>
    <row r="1293" spans="2:11">
      <c r="B1293" s="52">
        <v>35957</v>
      </c>
      <c r="C1293">
        <v>3.8961000000000001</v>
      </c>
      <c r="D1293" s="52">
        <v>35958</v>
      </c>
      <c r="E1293">
        <v>1.4269000000000001</v>
      </c>
      <c r="G1293" s="52">
        <v>35957</v>
      </c>
      <c r="H1293">
        <v>3.8961000000000001</v>
      </c>
      <c r="I1293" s="52">
        <v>35958</v>
      </c>
      <c r="J1293">
        <v>1.4269000000000001</v>
      </c>
      <c r="K1293" s="474" t="str">
        <f t="shared" si="20"/>
        <v>false</v>
      </c>
    </row>
    <row r="1294" spans="2:11">
      <c r="B1294" s="52">
        <v>35958</v>
      </c>
      <c r="C1294">
        <v>3.8416999999999999</v>
      </c>
      <c r="D1294" s="52">
        <v>35961</v>
      </c>
      <c r="E1294">
        <v>1.4612000000000001</v>
      </c>
      <c r="G1294" s="52">
        <v>35958</v>
      </c>
      <c r="H1294">
        <v>3.8416999999999999</v>
      </c>
      <c r="I1294" s="52">
        <v>35961</v>
      </c>
      <c r="J1294">
        <v>1.4612000000000001</v>
      </c>
      <c r="K1294" s="474" t="str">
        <f t="shared" si="20"/>
        <v>false</v>
      </c>
    </row>
    <row r="1295" spans="2:11">
      <c r="B1295" s="52">
        <v>35961</v>
      </c>
      <c r="C1295">
        <v>3.8603000000000001</v>
      </c>
      <c r="D1295" s="52">
        <v>35962</v>
      </c>
      <c r="E1295">
        <v>1.4509000000000001</v>
      </c>
      <c r="G1295" s="52">
        <v>35961</v>
      </c>
      <c r="H1295">
        <v>3.8603000000000001</v>
      </c>
      <c r="I1295" s="52">
        <v>35962</v>
      </c>
      <c r="J1295">
        <v>1.4509000000000001</v>
      </c>
      <c r="K1295" s="474" t="str">
        <f t="shared" si="20"/>
        <v>false</v>
      </c>
    </row>
    <row r="1296" spans="2:11">
      <c r="B1296" s="52">
        <v>35962</v>
      </c>
      <c r="C1296">
        <v>3.8738000000000001</v>
      </c>
      <c r="D1296" s="52">
        <v>35963</v>
      </c>
      <c r="E1296">
        <v>1.4260999999999999</v>
      </c>
      <c r="G1296" s="52">
        <v>35962</v>
      </c>
      <c r="H1296">
        <v>3.8738000000000001</v>
      </c>
      <c r="I1296" s="52">
        <v>35963</v>
      </c>
      <c r="J1296">
        <v>1.4260999999999999</v>
      </c>
      <c r="K1296" s="474" t="str">
        <f t="shared" si="20"/>
        <v>false</v>
      </c>
    </row>
    <row r="1297" spans="2:11">
      <c r="B1297" s="52">
        <v>35963</v>
      </c>
      <c r="C1297">
        <v>3.8773999999999997</v>
      </c>
      <c r="D1297" s="52">
        <v>35964</v>
      </c>
      <c r="E1297">
        <v>1.4802999999999999</v>
      </c>
      <c r="G1297" s="52">
        <v>35963</v>
      </c>
      <c r="H1297">
        <v>3.8773999999999997</v>
      </c>
      <c r="I1297" s="52">
        <v>35964</v>
      </c>
      <c r="J1297">
        <v>1.4802999999999999</v>
      </c>
      <c r="K1297" s="474" t="str">
        <f t="shared" si="20"/>
        <v>false</v>
      </c>
    </row>
    <row r="1298" spans="2:11">
      <c r="B1298" s="52">
        <v>35964</v>
      </c>
      <c r="C1298">
        <v>3.8734000000000002</v>
      </c>
      <c r="D1298" s="52">
        <v>35965</v>
      </c>
      <c r="E1298">
        <v>1.4472</v>
      </c>
      <c r="G1298" s="52">
        <v>35964</v>
      </c>
      <c r="H1298">
        <v>3.8734000000000002</v>
      </c>
      <c r="I1298" s="52">
        <v>35965</v>
      </c>
      <c r="J1298">
        <v>1.4472</v>
      </c>
      <c r="K1298" s="474" t="str">
        <f t="shared" si="20"/>
        <v>false</v>
      </c>
    </row>
    <row r="1299" spans="2:11">
      <c r="B1299" s="52">
        <v>35965</v>
      </c>
      <c r="C1299">
        <v>3.8965999999999998</v>
      </c>
      <c r="D1299" s="52">
        <v>35968</v>
      </c>
      <c r="E1299">
        <v>1.4520999999999999</v>
      </c>
      <c r="G1299" s="52">
        <v>35965</v>
      </c>
      <c r="H1299">
        <v>3.8965999999999998</v>
      </c>
      <c r="I1299" s="52">
        <v>35968</v>
      </c>
      <c r="J1299">
        <v>1.4520999999999999</v>
      </c>
      <c r="K1299" s="474" t="str">
        <f t="shared" si="20"/>
        <v>false</v>
      </c>
    </row>
    <row r="1300" spans="2:11">
      <c r="B1300" s="52">
        <v>35968</v>
      </c>
      <c r="C1300">
        <v>3.9001999999999999</v>
      </c>
      <c r="D1300" s="52">
        <v>35969</v>
      </c>
      <c r="E1300">
        <v>1.4328000000000001</v>
      </c>
      <c r="G1300" s="52">
        <v>35968</v>
      </c>
      <c r="H1300">
        <v>3.9001999999999999</v>
      </c>
      <c r="I1300" s="52">
        <v>35969</v>
      </c>
      <c r="J1300">
        <v>1.4328000000000001</v>
      </c>
      <c r="K1300" s="474" t="str">
        <f t="shared" si="20"/>
        <v>false</v>
      </c>
    </row>
    <row r="1301" spans="2:11">
      <c r="B1301" s="52">
        <v>35969</v>
      </c>
      <c r="C1301">
        <v>3.8837000000000002</v>
      </c>
      <c r="D1301" s="52">
        <v>35970</v>
      </c>
      <c r="E1301">
        <v>1.4175</v>
      </c>
      <c r="G1301" s="52">
        <v>35969</v>
      </c>
      <c r="H1301">
        <v>3.8837000000000002</v>
      </c>
      <c r="I1301" s="52">
        <v>35970</v>
      </c>
      <c r="J1301">
        <v>1.4175</v>
      </c>
      <c r="K1301" s="474" t="str">
        <f t="shared" si="20"/>
        <v>false</v>
      </c>
    </row>
    <row r="1302" spans="2:11">
      <c r="B1302" s="52">
        <v>35970</v>
      </c>
      <c r="C1302">
        <v>3.8837000000000002</v>
      </c>
      <c r="D1302" s="52">
        <v>35971</v>
      </c>
      <c r="E1302">
        <v>1.4156</v>
      </c>
      <c r="G1302" s="52">
        <v>35970</v>
      </c>
      <c r="H1302">
        <v>3.8837000000000002</v>
      </c>
      <c r="I1302" s="52">
        <v>35971</v>
      </c>
      <c r="J1302">
        <v>1.4156</v>
      </c>
      <c r="K1302" s="474" t="str">
        <f t="shared" si="20"/>
        <v>false</v>
      </c>
    </row>
    <row r="1303" spans="2:11">
      <c r="B1303" s="52">
        <v>35971</v>
      </c>
      <c r="C1303">
        <v>3.9287999999999998</v>
      </c>
      <c r="D1303" s="52">
        <v>35972</v>
      </c>
      <c r="E1303">
        <v>1.4142000000000001</v>
      </c>
      <c r="G1303" s="52">
        <v>35971</v>
      </c>
      <c r="H1303">
        <v>3.9287999999999998</v>
      </c>
      <c r="I1303" s="52">
        <v>35972</v>
      </c>
      <c r="J1303">
        <v>1.4142000000000001</v>
      </c>
      <c r="K1303" s="474" t="str">
        <f t="shared" si="20"/>
        <v>false</v>
      </c>
    </row>
    <row r="1304" spans="2:11">
      <c r="B1304" s="52">
        <v>35972</v>
      </c>
      <c r="C1304">
        <v>3.9058999999999999</v>
      </c>
      <c r="D1304" s="52">
        <v>35975</v>
      </c>
      <c r="E1304">
        <v>1.4058999999999999</v>
      </c>
      <c r="G1304" s="52">
        <v>35972</v>
      </c>
      <c r="H1304">
        <v>3.9058999999999999</v>
      </c>
      <c r="I1304" s="52">
        <v>35975</v>
      </c>
      <c r="J1304">
        <v>1.4058999999999999</v>
      </c>
      <c r="K1304" s="474" t="str">
        <f t="shared" si="20"/>
        <v>false</v>
      </c>
    </row>
    <row r="1305" spans="2:11">
      <c r="B1305" s="52">
        <v>35975</v>
      </c>
      <c r="C1305">
        <v>3.8542999999999998</v>
      </c>
      <c r="D1305" s="52">
        <v>35976</v>
      </c>
      <c r="E1305">
        <v>1.4172</v>
      </c>
      <c r="G1305" s="52">
        <v>35975</v>
      </c>
      <c r="H1305">
        <v>3.8542999999999998</v>
      </c>
      <c r="I1305" s="52">
        <v>35976</v>
      </c>
      <c r="J1305">
        <v>1.4172</v>
      </c>
      <c r="K1305" s="474" t="str">
        <f t="shared" si="20"/>
        <v>false</v>
      </c>
    </row>
    <row r="1306" spans="2:11">
      <c r="B1306" s="52">
        <v>35976</v>
      </c>
      <c r="C1306">
        <v>3.8872</v>
      </c>
      <c r="D1306" s="52">
        <v>35977</v>
      </c>
      <c r="E1306">
        <v>1.3978999999999999</v>
      </c>
      <c r="G1306" s="52">
        <v>35976</v>
      </c>
      <c r="H1306">
        <v>3.8872</v>
      </c>
      <c r="I1306" s="52">
        <v>35977</v>
      </c>
      <c r="J1306">
        <v>1.3978999999999999</v>
      </c>
      <c r="K1306" s="474" t="str">
        <f t="shared" si="20"/>
        <v>false</v>
      </c>
    </row>
    <row r="1307" spans="2:11">
      <c r="B1307" s="52">
        <v>35977</v>
      </c>
      <c r="C1307">
        <v>3.8342999999999998</v>
      </c>
      <c r="D1307" s="52">
        <v>35978</v>
      </c>
      <c r="E1307">
        <v>1.3968</v>
      </c>
      <c r="G1307" s="52">
        <v>35977</v>
      </c>
      <c r="H1307">
        <v>3.8342999999999998</v>
      </c>
      <c r="I1307" s="52">
        <v>35978</v>
      </c>
      <c r="J1307">
        <v>1.3968</v>
      </c>
      <c r="K1307" s="474" t="str">
        <f t="shared" si="20"/>
        <v>false</v>
      </c>
    </row>
    <row r="1308" spans="2:11">
      <c r="B1308" s="52">
        <v>35978</v>
      </c>
      <c r="C1308">
        <v>3.8382000000000001</v>
      </c>
      <c r="D1308" s="52">
        <v>35982</v>
      </c>
      <c r="E1308">
        <v>1.3919999999999999</v>
      </c>
      <c r="G1308" s="52">
        <v>35978</v>
      </c>
      <c r="H1308">
        <v>3.8382000000000001</v>
      </c>
      <c r="I1308" s="52">
        <v>35982</v>
      </c>
      <c r="J1308">
        <v>1.3919999999999999</v>
      </c>
      <c r="K1308" s="474" t="str">
        <f t="shared" si="20"/>
        <v>false</v>
      </c>
    </row>
    <row r="1309" spans="2:11">
      <c r="B1309" s="52">
        <v>35982</v>
      </c>
      <c r="C1309">
        <v>3.8178999999999998</v>
      </c>
      <c r="D1309" s="52">
        <v>35983</v>
      </c>
      <c r="E1309">
        <v>1.393</v>
      </c>
      <c r="G1309" s="52">
        <v>35982</v>
      </c>
      <c r="H1309">
        <v>3.8178999999999998</v>
      </c>
      <c r="I1309" s="52">
        <v>35983</v>
      </c>
      <c r="J1309">
        <v>1.393</v>
      </c>
      <c r="K1309" s="474" t="str">
        <f t="shared" si="20"/>
        <v>false</v>
      </c>
    </row>
    <row r="1310" spans="2:11">
      <c r="B1310" s="52">
        <v>35983</v>
      </c>
      <c r="C1310">
        <v>3.8528000000000002</v>
      </c>
      <c r="D1310" s="52">
        <v>35984</v>
      </c>
      <c r="E1310">
        <v>1.3799000000000001</v>
      </c>
      <c r="G1310" s="52">
        <v>35983</v>
      </c>
      <c r="H1310">
        <v>3.8528000000000002</v>
      </c>
      <c r="I1310" s="52">
        <v>35984</v>
      </c>
      <c r="J1310">
        <v>1.3799000000000001</v>
      </c>
      <c r="K1310" s="474" t="str">
        <f t="shared" si="20"/>
        <v>false</v>
      </c>
    </row>
    <row r="1311" spans="2:11">
      <c r="B1311" s="52">
        <v>35984</v>
      </c>
      <c r="C1311">
        <v>3.8512</v>
      </c>
      <c r="D1311" s="52">
        <v>35985</v>
      </c>
      <c r="E1311">
        <v>1.3904000000000001</v>
      </c>
      <c r="G1311" s="52">
        <v>35984</v>
      </c>
      <c r="H1311">
        <v>3.8512</v>
      </c>
      <c r="I1311" s="52">
        <v>35985</v>
      </c>
      <c r="J1311">
        <v>1.3904000000000001</v>
      </c>
      <c r="K1311" s="474" t="str">
        <f t="shared" si="20"/>
        <v>false</v>
      </c>
    </row>
    <row r="1312" spans="2:11">
      <c r="B1312" s="52">
        <v>35985</v>
      </c>
      <c r="C1312">
        <v>3.8794</v>
      </c>
      <c r="D1312" s="52">
        <v>35986</v>
      </c>
      <c r="E1312">
        <v>1.3879999999999999</v>
      </c>
      <c r="G1312" s="52">
        <v>35985</v>
      </c>
      <c r="H1312">
        <v>3.8794</v>
      </c>
      <c r="I1312" s="52">
        <v>35986</v>
      </c>
      <c r="J1312">
        <v>1.3879999999999999</v>
      </c>
      <c r="K1312" s="474" t="str">
        <f t="shared" si="20"/>
        <v>false</v>
      </c>
    </row>
    <row r="1313" spans="2:11">
      <c r="B1313" s="52">
        <v>35986</v>
      </c>
      <c r="C1313">
        <v>3.8742000000000001</v>
      </c>
      <c r="D1313" s="52">
        <v>35989</v>
      </c>
      <c r="E1313">
        <v>1.3895</v>
      </c>
      <c r="G1313" s="52">
        <v>35986</v>
      </c>
      <c r="H1313">
        <v>3.8742000000000001</v>
      </c>
      <c r="I1313" s="52">
        <v>35989</v>
      </c>
      <c r="J1313">
        <v>1.3895</v>
      </c>
      <c r="K1313" s="474" t="str">
        <f t="shared" si="20"/>
        <v>false</v>
      </c>
    </row>
    <row r="1314" spans="2:11">
      <c r="B1314" s="52">
        <v>35989</v>
      </c>
      <c r="C1314">
        <v>3.8885000000000001</v>
      </c>
      <c r="D1314" s="52">
        <v>35990</v>
      </c>
      <c r="E1314">
        <v>1.367</v>
      </c>
      <c r="G1314" s="52">
        <v>35989</v>
      </c>
      <c r="H1314">
        <v>3.8885000000000001</v>
      </c>
      <c r="I1314" s="52">
        <v>35990</v>
      </c>
      <c r="J1314">
        <v>1.367</v>
      </c>
      <c r="K1314" s="474" t="str">
        <f t="shared" si="20"/>
        <v>false</v>
      </c>
    </row>
    <row r="1315" spans="2:11">
      <c r="B1315" s="52">
        <v>35990</v>
      </c>
      <c r="C1315">
        <v>3.8757999999999999</v>
      </c>
      <c r="D1315" s="52">
        <v>35991</v>
      </c>
      <c r="E1315">
        <v>1.3687</v>
      </c>
      <c r="G1315" s="52">
        <v>35990</v>
      </c>
      <c r="H1315">
        <v>3.8757999999999999</v>
      </c>
      <c r="I1315" s="52">
        <v>35991</v>
      </c>
      <c r="J1315">
        <v>1.3687</v>
      </c>
      <c r="K1315" s="474" t="str">
        <f t="shared" si="20"/>
        <v>false</v>
      </c>
    </row>
    <row r="1316" spans="2:11">
      <c r="B1316" s="52">
        <v>35991</v>
      </c>
      <c r="C1316">
        <v>3.8773999999999997</v>
      </c>
      <c r="D1316" s="52">
        <v>35992</v>
      </c>
      <c r="E1316">
        <v>1.3562000000000001</v>
      </c>
      <c r="G1316" s="52">
        <v>35991</v>
      </c>
      <c r="H1316">
        <v>3.8773999999999997</v>
      </c>
      <c r="I1316" s="52">
        <v>35992</v>
      </c>
      <c r="J1316">
        <v>1.3562000000000001</v>
      </c>
      <c r="K1316" s="474" t="str">
        <f t="shared" si="20"/>
        <v>false</v>
      </c>
    </row>
    <row r="1317" spans="2:11">
      <c r="B1317" s="52">
        <v>35992</v>
      </c>
      <c r="C1317">
        <v>3.8582999999999998</v>
      </c>
      <c r="D1317" s="52">
        <v>35993</v>
      </c>
      <c r="E1317">
        <v>1.3481000000000001</v>
      </c>
      <c r="G1317" s="52">
        <v>35992</v>
      </c>
      <c r="H1317">
        <v>3.8582999999999998</v>
      </c>
      <c r="I1317" s="52">
        <v>35993</v>
      </c>
      <c r="J1317">
        <v>1.3481000000000001</v>
      </c>
      <c r="K1317" s="474" t="str">
        <f t="shared" si="20"/>
        <v>false</v>
      </c>
    </row>
    <row r="1318" spans="2:11">
      <c r="B1318" s="52">
        <v>35993</v>
      </c>
      <c r="C1318">
        <v>3.8637999999999999</v>
      </c>
      <c r="D1318" s="52">
        <v>35996</v>
      </c>
      <c r="E1318">
        <v>1.3542000000000001</v>
      </c>
      <c r="G1318" s="52">
        <v>35993</v>
      </c>
      <c r="H1318">
        <v>3.8637999999999999</v>
      </c>
      <c r="I1318" s="52">
        <v>35996</v>
      </c>
      <c r="J1318">
        <v>1.3542000000000001</v>
      </c>
      <c r="K1318" s="474" t="str">
        <f t="shared" si="20"/>
        <v>false</v>
      </c>
    </row>
    <row r="1319" spans="2:11">
      <c r="B1319" s="52">
        <v>35996</v>
      </c>
      <c r="C1319">
        <v>3.8896999999999999</v>
      </c>
      <c r="D1319" s="52">
        <v>35997</v>
      </c>
      <c r="E1319">
        <v>1.3698000000000001</v>
      </c>
      <c r="G1319" s="52">
        <v>35996</v>
      </c>
      <c r="H1319">
        <v>3.8896999999999999</v>
      </c>
      <c r="I1319" s="52">
        <v>35997</v>
      </c>
      <c r="J1319">
        <v>1.3698000000000001</v>
      </c>
      <c r="K1319" s="474" t="str">
        <f t="shared" si="20"/>
        <v>false</v>
      </c>
    </row>
    <row r="1320" spans="2:11">
      <c r="B1320" s="52">
        <v>35997</v>
      </c>
      <c r="C1320">
        <v>3.9127999999999998</v>
      </c>
      <c r="D1320" s="52">
        <v>35998</v>
      </c>
      <c r="E1320">
        <v>1.3895999999999999</v>
      </c>
      <c r="G1320" s="52">
        <v>35997</v>
      </c>
      <c r="H1320">
        <v>3.9127999999999998</v>
      </c>
      <c r="I1320" s="52">
        <v>35998</v>
      </c>
      <c r="J1320">
        <v>1.3895999999999999</v>
      </c>
      <c r="K1320" s="474" t="str">
        <f t="shared" si="20"/>
        <v>false</v>
      </c>
    </row>
    <row r="1321" spans="2:11">
      <c r="B1321" s="52">
        <v>35998</v>
      </c>
      <c r="C1321">
        <v>3.8997999999999999</v>
      </c>
      <c r="D1321" s="52">
        <v>35999</v>
      </c>
      <c r="E1321">
        <v>1.4200999999999999</v>
      </c>
      <c r="G1321" s="52">
        <v>35998</v>
      </c>
      <c r="H1321">
        <v>3.8997999999999999</v>
      </c>
      <c r="I1321" s="52">
        <v>35999</v>
      </c>
      <c r="J1321">
        <v>1.4200999999999999</v>
      </c>
      <c r="K1321" s="474" t="str">
        <f t="shared" si="20"/>
        <v>false</v>
      </c>
    </row>
    <row r="1322" spans="2:11">
      <c r="B1322" s="52">
        <v>35999</v>
      </c>
      <c r="C1322">
        <v>3.9226000000000001</v>
      </c>
      <c r="D1322" s="52">
        <v>36000</v>
      </c>
      <c r="E1322">
        <v>1.4194</v>
      </c>
      <c r="G1322" s="52">
        <v>35999</v>
      </c>
      <c r="H1322">
        <v>3.9226000000000001</v>
      </c>
      <c r="I1322" s="52">
        <v>36000</v>
      </c>
      <c r="J1322">
        <v>1.4194</v>
      </c>
      <c r="K1322" s="474" t="str">
        <f t="shared" si="20"/>
        <v>false</v>
      </c>
    </row>
    <row r="1323" spans="2:11">
      <c r="B1323" s="52">
        <v>36000</v>
      </c>
      <c r="C1323">
        <v>3.9422999999999999</v>
      </c>
      <c r="D1323" s="52">
        <v>36003</v>
      </c>
      <c r="E1323">
        <v>1.4051</v>
      </c>
      <c r="G1323" s="52">
        <v>36000</v>
      </c>
      <c r="H1323">
        <v>3.9422999999999999</v>
      </c>
      <c r="I1323" s="52">
        <v>36003</v>
      </c>
      <c r="J1323">
        <v>1.4051</v>
      </c>
      <c r="K1323" s="474" t="str">
        <f t="shared" si="20"/>
        <v>false</v>
      </c>
    </row>
    <row r="1324" spans="2:11">
      <c r="B1324" s="52">
        <v>36003</v>
      </c>
      <c r="C1324">
        <v>3.9390000000000001</v>
      </c>
      <c r="D1324" s="52">
        <v>36004</v>
      </c>
      <c r="E1324">
        <v>1.4198</v>
      </c>
      <c r="G1324" s="52">
        <v>36003</v>
      </c>
      <c r="H1324">
        <v>3.9390000000000001</v>
      </c>
      <c r="I1324" s="52">
        <v>36004</v>
      </c>
      <c r="J1324">
        <v>1.4198</v>
      </c>
      <c r="K1324" s="474" t="str">
        <f t="shared" si="20"/>
        <v>false</v>
      </c>
    </row>
    <row r="1325" spans="2:11">
      <c r="B1325" s="52">
        <v>36004</v>
      </c>
      <c r="C1325">
        <v>3.9736000000000002</v>
      </c>
      <c r="D1325" s="52">
        <v>36005</v>
      </c>
      <c r="E1325">
        <v>1.4229000000000001</v>
      </c>
      <c r="G1325" s="52">
        <v>36004</v>
      </c>
      <c r="H1325">
        <v>3.9736000000000002</v>
      </c>
      <c r="I1325" s="52">
        <v>36005</v>
      </c>
      <c r="J1325">
        <v>1.4229000000000001</v>
      </c>
      <c r="K1325" s="474" t="str">
        <f t="shared" si="20"/>
        <v>false</v>
      </c>
    </row>
    <row r="1326" spans="2:11">
      <c r="B1326" s="52">
        <v>36005</v>
      </c>
      <c r="C1326">
        <v>4.0019</v>
      </c>
      <c r="D1326" s="52">
        <v>36006</v>
      </c>
      <c r="E1326">
        <v>1.4083000000000001</v>
      </c>
      <c r="G1326" s="52">
        <v>36005</v>
      </c>
      <c r="H1326">
        <v>4.0019</v>
      </c>
      <c r="I1326" s="52">
        <v>36006</v>
      </c>
      <c r="J1326">
        <v>1.4083000000000001</v>
      </c>
      <c r="K1326" s="474" t="str">
        <f t="shared" si="20"/>
        <v>false</v>
      </c>
    </row>
    <row r="1327" spans="2:11">
      <c r="B1327" s="52">
        <v>36006</v>
      </c>
      <c r="C1327">
        <v>4.0305999999999997</v>
      </c>
      <c r="D1327" s="52">
        <v>36007</v>
      </c>
      <c r="E1327">
        <v>1.4283000000000001</v>
      </c>
      <c r="G1327" s="52">
        <v>36006</v>
      </c>
      <c r="H1327">
        <v>4.0305999999999997</v>
      </c>
      <c r="I1327" s="52">
        <v>36007</v>
      </c>
      <c r="J1327">
        <v>1.4283000000000001</v>
      </c>
      <c r="K1327" s="474" t="str">
        <f t="shared" si="20"/>
        <v>false</v>
      </c>
    </row>
    <row r="1328" spans="2:11">
      <c r="B1328" s="52">
        <v>36007</v>
      </c>
      <c r="C1328">
        <v>4.0526</v>
      </c>
      <c r="D1328" s="52">
        <v>36010</v>
      </c>
      <c r="E1328">
        <v>1.444</v>
      </c>
      <c r="G1328" s="52">
        <v>36007</v>
      </c>
      <c r="H1328">
        <v>4.0526</v>
      </c>
      <c r="I1328" s="52">
        <v>36010</v>
      </c>
      <c r="J1328">
        <v>1.444</v>
      </c>
      <c r="K1328" s="474" t="str">
        <f t="shared" si="20"/>
        <v>false</v>
      </c>
    </row>
    <row r="1329" spans="2:11">
      <c r="B1329" s="52">
        <v>36010</v>
      </c>
      <c r="C1329">
        <v>4.0284000000000004</v>
      </c>
      <c r="D1329" s="52">
        <v>36011</v>
      </c>
      <c r="E1329">
        <v>1.4948999999999999</v>
      </c>
      <c r="G1329" s="52">
        <v>36010</v>
      </c>
      <c r="H1329">
        <v>4.0284000000000004</v>
      </c>
      <c r="I1329" s="52">
        <v>36011</v>
      </c>
      <c r="J1329">
        <v>1.4948999999999999</v>
      </c>
      <c r="K1329" s="474" t="str">
        <f t="shared" si="20"/>
        <v>false</v>
      </c>
    </row>
    <row r="1330" spans="2:11">
      <c r="B1330" s="52">
        <v>36011</v>
      </c>
      <c r="C1330">
        <v>4.1253000000000002</v>
      </c>
      <c r="D1330" s="52">
        <v>36012</v>
      </c>
      <c r="E1330">
        <v>1.4903999999999999</v>
      </c>
      <c r="G1330" s="52">
        <v>36011</v>
      </c>
      <c r="H1330">
        <v>4.1253000000000002</v>
      </c>
      <c r="I1330" s="52">
        <v>36012</v>
      </c>
      <c r="J1330">
        <v>1.4903999999999999</v>
      </c>
      <c r="K1330" s="474" t="str">
        <f t="shared" si="20"/>
        <v>false</v>
      </c>
    </row>
    <row r="1331" spans="2:11">
      <c r="B1331" s="52">
        <v>36012</v>
      </c>
      <c r="C1331">
        <v>4.2020999999999997</v>
      </c>
      <c r="D1331" s="52">
        <v>36013</v>
      </c>
      <c r="E1331">
        <v>1.4878</v>
      </c>
      <c r="G1331" s="52">
        <v>36012</v>
      </c>
      <c r="H1331">
        <v>4.2020999999999997</v>
      </c>
      <c r="I1331" s="52">
        <v>36013</v>
      </c>
      <c r="J1331">
        <v>1.4878</v>
      </c>
      <c r="K1331" s="474" t="str">
        <f t="shared" si="20"/>
        <v>false</v>
      </c>
    </row>
    <row r="1332" spans="2:11">
      <c r="B1332" s="52">
        <v>36013</v>
      </c>
      <c r="C1332">
        <v>4.2070999999999996</v>
      </c>
      <c r="D1332" s="52">
        <v>36014</v>
      </c>
      <c r="E1332">
        <v>1.4784999999999999</v>
      </c>
      <c r="G1332" s="52">
        <v>36013</v>
      </c>
      <c r="H1332">
        <v>4.2070999999999996</v>
      </c>
      <c r="I1332" s="52">
        <v>36014</v>
      </c>
      <c r="J1332">
        <v>1.4784999999999999</v>
      </c>
      <c r="K1332" s="474" t="str">
        <f t="shared" si="20"/>
        <v>false</v>
      </c>
    </row>
    <row r="1333" spans="2:11">
      <c r="B1333" s="52">
        <v>36014</v>
      </c>
      <c r="C1333">
        <v>4.1543999999999999</v>
      </c>
      <c r="D1333" s="52">
        <v>36017</v>
      </c>
      <c r="E1333">
        <v>1.4824999999999999</v>
      </c>
      <c r="G1333" s="52">
        <v>36014</v>
      </c>
      <c r="H1333">
        <v>4.1543999999999999</v>
      </c>
      <c r="I1333" s="52">
        <v>36017</v>
      </c>
      <c r="J1333">
        <v>1.4824999999999999</v>
      </c>
      <c r="K1333" s="474" t="str">
        <f t="shared" si="20"/>
        <v>false</v>
      </c>
    </row>
    <row r="1334" spans="2:11">
      <c r="B1334" s="52">
        <v>36017</v>
      </c>
      <c r="C1334">
        <v>4.1603000000000003</v>
      </c>
      <c r="D1334" s="52">
        <v>36018</v>
      </c>
      <c r="E1334">
        <v>1.5314000000000001</v>
      </c>
      <c r="G1334" s="52">
        <v>36017</v>
      </c>
      <c r="H1334">
        <v>4.1603000000000003</v>
      </c>
      <c r="I1334" s="52">
        <v>36018</v>
      </c>
      <c r="J1334">
        <v>1.5314000000000001</v>
      </c>
      <c r="K1334" s="474" t="str">
        <f t="shared" si="20"/>
        <v>false</v>
      </c>
    </row>
    <row r="1335" spans="2:11">
      <c r="B1335" s="52">
        <v>36018</v>
      </c>
      <c r="C1335">
        <v>4.0789</v>
      </c>
      <c r="D1335" s="52">
        <v>36019</v>
      </c>
      <c r="E1335">
        <v>1.5146999999999999</v>
      </c>
      <c r="G1335" s="52">
        <v>36018</v>
      </c>
      <c r="H1335">
        <v>4.0789</v>
      </c>
      <c r="I1335" s="52">
        <v>36019</v>
      </c>
      <c r="J1335">
        <v>1.5146999999999999</v>
      </c>
      <c r="K1335" s="474" t="str">
        <f t="shared" si="20"/>
        <v>false</v>
      </c>
    </row>
    <row r="1336" spans="2:11">
      <c r="B1336" s="52">
        <v>36019</v>
      </c>
      <c r="C1336">
        <v>4.1247999999999996</v>
      </c>
      <c r="D1336" s="52">
        <v>36020</v>
      </c>
      <c r="E1336">
        <v>1.5047000000000001</v>
      </c>
      <c r="G1336" s="52">
        <v>36019</v>
      </c>
      <c r="H1336">
        <v>4.1247999999999996</v>
      </c>
      <c r="I1336" s="52">
        <v>36020</v>
      </c>
      <c r="J1336">
        <v>1.5047000000000001</v>
      </c>
      <c r="K1336" s="474" t="str">
        <f t="shared" si="20"/>
        <v>false</v>
      </c>
    </row>
    <row r="1337" spans="2:11">
      <c r="B1337" s="52">
        <v>36020</v>
      </c>
      <c r="C1337">
        <v>4.0153999999999996</v>
      </c>
      <c r="D1337" s="52">
        <v>36021</v>
      </c>
      <c r="E1337">
        <v>1.5183</v>
      </c>
      <c r="G1337" s="52">
        <v>36020</v>
      </c>
      <c r="H1337">
        <v>4.0153999999999996</v>
      </c>
      <c r="I1337" s="52">
        <v>36021</v>
      </c>
      <c r="J1337">
        <v>1.5183</v>
      </c>
      <c r="K1337" s="474" t="str">
        <f t="shared" si="20"/>
        <v>false</v>
      </c>
    </row>
    <row r="1338" spans="2:11">
      <c r="B1338" s="52">
        <v>36021</v>
      </c>
      <c r="C1338">
        <v>4.0378999999999996</v>
      </c>
      <c r="D1338" s="52">
        <v>36024</v>
      </c>
      <c r="E1338">
        <v>1.4854000000000001</v>
      </c>
      <c r="G1338" s="52">
        <v>36021</v>
      </c>
      <c r="H1338">
        <v>4.0378999999999996</v>
      </c>
      <c r="I1338" s="52">
        <v>36024</v>
      </c>
      <c r="J1338">
        <v>1.4854000000000001</v>
      </c>
      <c r="K1338" s="474" t="str">
        <f t="shared" si="20"/>
        <v>false</v>
      </c>
    </row>
    <row r="1339" spans="2:11">
      <c r="B1339" s="52">
        <v>36024</v>
      </c>
      <c r="C1339">
        <v>4.0956000000000001</v>
      </c>
      <c r="D1339" s="52">
        <v>36025</v>
      </c>
      <c r="E1339">
        <v>1.4701</v>
      </c>
      <c r="G1339" s="52">
        <v>36024</v>
      </c>
      <c r="H1339">
        <v>4.0956000000000001</v>
      </c>
      <c r="I1339" s="52">
        <v>36025</v>
      </c>
      <c r="J1339">
        <v>1.4701</v>
      </c>
      <c r="K1339" s="474" t="str">
        <f t="shared" si="20"/>
        <v>false</v>
      </c>
    </row>
    <row r="1340" spans="2:11">
      <c r="B1340" s="52">
        <v>36025</v>
      </c>
      <c r="C1340">
        <v>4.0938999999999997</v>
      </c>
      <c r="D1340" s="52">
        <v>36026</v>
      </c>
      <c r="E1340">
        <v>1.5013999999999998</v>
      </c>
      <c r="G1340" s="52">
        <v>36025</v>
      </c>
      <c r="H1340">
        <v>4.0938999999999997</v>
      </c>
      <c r="I1340" s="52">
        <v>36026</v>
      </c>
      <c r="J1340">
        <v>1.5013999999999998</v>
      </c>
      <c r="K1340" s="474" t="str">
        <f t="shared" si="20"/>
        <v>false</v>
      </c>
    </row>
    <row r="1341" spans="2:11">
      <c r="B1341" s="52">
        <v>36026</v>
      </c>
      <c r="C1341">
        <v>4.1382000000000003</v>
      </c>
      <c r="D1341" s="52">
        <v>36027</v>
      </c>
      <c r="E1341">
        <v>1.4815</v>
      </c>
      <c r="G1341" s="52">
        <v>36026</v>
      </c>
      <c r="H1341">
        <v>4.1382000000000003</v>
      </c>
      <c r="I1341" s="52">
        <v>36027</v>
      </c>
      <c r="J1341">
        <v>1.4815</v>
      </c>
      <c r="K1341" s="474" t="str">
        <f t="shared" si="20"/>
        <v>false</v>
      </c>
    </row>
    <row r="1342" spans="2:11">
      <c r="B1342" s="52">
        <v>36027</v>
      </c>
      <c r="C1342">
        <v>4.0629</v>
      </c>
      <c r="D1342" s="52">
        <v>36028</v>
      </c>
      <c r="E1342">
        <v>1.4950000000000001</v>
      </c>
      <c r="G1342" s="52">
        <v>36027</v>
      </c>
      <c r="H1342">
        <v>4.0629</v>
      </c>
      <c r="I1342" s="52">
        <v>36028</v>
      </c>
      <c r="J1342">
        <v>1.4950000000000001</v>
      </c>
      <c r="K1342" s="474" t="str">
        <f t="shared" si="20"/>
        <v>false</v>
      </c>
    </row>
    <row r="1343" spans="2:11">
      <c r="B1343" s="52">
        <v>36028</v>
      </c>
      <c r="C1343">
        <v>4.0259</v>
      </c>
      <c r="D1343" s="52">
        <v>36031</v>
      </c>
      <c r="E1343">
        <v>1.4893000000000001</v>
      </c>
      <c r="G1343" s="52">
        <v>36028</v>
      </c>
      <c r="H1343">
        <v>4.0259</v>
      </c>
      <c r="I1343" s="52">
        <v>36031</v>
      </c>
      <c r="J1343">
        <v>1.4893000000000001</v>
      </c>
      <c r="K1343" s="474" t="str">
        <f t="shared" si="20"/>
        <v>false</v>
      </c>
    </row>
    <row r="1344" spans="2:11">
      <c r="B1344" s="52">
        <v>36031</v>
      </c>
      <c r="C1344">
        <v>4.0038</v>
      </c>
      <c r="D1344" s="52">
        <v>36032</v>
      </c>
      <c r="E1344">
        <v>1.4830000000000001</v>
      </c>
      <c r="G1344" s="52">
        <v>36031</v>
      </c>
      <c r="H1344">
        <v>4.0038</v>
      </c>
      <c r="I1344" s="52">
        <v>36032</v>
      </c>
      <c r="J1344">
        <v>1.4830000000000001</v>
      </c>
      <c r="K1344" s="474" t="str">
        <f t="shared" si="20"/>
        <v>false</v>
      </c>
    </row>
    <row r="1345" spans="2:11">
      <c r="B1345" s="52">
        <v>36032</v>
      </c>
      <c r="C1345">
        <v>4.0136000000000003</v>
      </c>
      <c r="D1345" s="52">
        <v>36033</v>
      </c>
      <c r="E1345">
        <v>1.4967999999999999</v>
      </c>
      <c r="G1345" s="52">
        <v>36032</v>
      </c>
      <c r="H1345">
        <v>4.0136000000000003</v>
      </c>
      <c r="I1345" s="52">
        <v>36033</v>
      </c>
      <c r="J1345">
        <v>1.4967999999999999</v>
      </c>
      <c r="K1345" s="474" t="str">
        <f t="shared" si="20"/>
        <v>false</v>
      </c>
    </row>
    <row r="1346" spans="2:11">
      <c r="B1346" s="52">
        <v>36033</v>
      </c>
      <c r="C1346">
        <v>4.1657000000000002</v>
      </c>
      <c r="D1346" s="52">
        <v>36034</v>
      </c>
      <c r="E1346">
        <v>1.5626</v>
      </c>
      <c r="G1346" s="52">
        <v>36033</v>
      </c>
      <c r="H1346">
        <v>4.1657000000000002</v>
      </c>
      <c r="I1346" s="52">
        <v>36034</v>
      </c>
      <c r="J1346">
        <v>1.5626</v>
      </c>
      <c r="K1346" s="474" t="str">
        <f t="shared" si="20"/>
        <v>false</v>
      </c>
    </row>
    <row r="1347" spans="2:11">
      <c r="B1347" s="52">
        <v>36034</v>
      </c>
      <c r="C1347">
        <v>4.0751999999999997</v>
      </c>
      <c r="D1347" s="52">
        <v>36035</v>
      </c>
      <c r="E1347">
        <v>1.5847</v>
      </c>
      <c r="G1347" s="52">
        <v>36034</v>
      </c>
      <c r="H1347">
        <v>4.0751999999999997</v>
      </c>
      <c r="I1347" s="52">
        <v>36035</v>
      </c>
      <c r="J1347">
        <v>1.5847</v>
      </c>
      <c r="K1347" s="474" t="str">
        <f t="shared" si="20"/>
        <v>false</v>
      </c>
    </row>
    <row r="1348" spans="2:11">
      <c r="B1348" s="52">
        <v>36035</v>
      </c>
      <c r="C1348">
        <v>4.0412999999999997</v>
      </c>
      <c r="D1348" s="52">
        <v>36038</v>
      </c>
      <c r="E1348">
        <v>1.6924999999999999</v>
      </c>
      <c r="G1348" s="52">
        <v>36035</v>
      </c>
      <c r="H1348">
        <v>4.0412999999999997</v>
      </c>
      <c r="I1348" s="52">
        <v>36038</v>
      </c>
      <c r="J1348">
        <v>1.6924999999999999</v>
      </c>
      <c r="K1348" s="474" t="str">
        <f t="shared" si="20"/>
        <v>false</v>
      </c>
    </row>
    <row r="1349" spans="2:11">
      <c r="B1349" s="52">
        <v>36038</v>
      </c>
      <c r="C1349">
        <v>4.1218000000000004</v>
      </c>
      <c r="D1349" s="52">
        <v>36039</v>
      </c>
      <c r="E1349">
        <v>1.6314</v>
      </c>
      <c r="G1349" s="52">
        <v>36038</v>
      </c>
      <c r="H1349">
        <v>4.1218000000000004</v>
      </c>
      <c r="I1349" s="52">
        <v>36039</v>
      </c>
      <c r="J1349">
        <v>1.6314</v>
      </c>
      <c r="K1349" s="474" t="str">
        <f t="shared" si="20"/>
        <v>false</v>
      </c>
    </row>
    <row r="1350" spans="2:11">
      <c r="B1350" s="52">
        <v>36039</v>
      </c>
      <c r="C1350">
        <v>4.1218000000000004</v>
      </c>
      <c r="D1350" s="52">
        <v>36040</v>
      </c>
      <c r="E1350">
        <v>1.6581000000000001</v>
      </c>
      <c r="G1350" s="52">
        <v>36039</v>
      </c>
      <c r="H1350">
        <v>4.1218000000000004</v>
      </c>
      <c r="I1350" s="52">
        <v>36040</v>
      </c>
      <c r="J1350">
        <v>1.6581000000000001</v>
      </c>
      <c r="K1350" s="474" t="str">
        <f t="shared" ref="K1350:K1413" si="21">IF(G1350=I1350,"true","false")</f>
        <v>false</v>
      </c>
    </row>
    <row r="1351" spans="2:11">
      <c r="B1351" s="52">
        <v>36040</v>
      </c>
      <c r="C1351">
        <v>4.2607999999999997</v>
      </c>
      <c r="D1351" s="52">
        <v>36041</v>
      </c>
      <c r="E1351">
        <v>1.6652</v>
      </c>
      <c r="G1351" s="52">
        <v>36040</v>
      </c>
      <c r="H1351">
        <v>4.2607999999999997</v>
      </c>
      <c r="I1351" s="52">
        <v>36041</v>
      </c>
      <c r="J1351">
        <v>1.6652</v>
      </c>
      <c r="K1351" s="474" t="str">
        <f t="shared" si="21"/>
        <v>false</v>
      </c>
    </row>
    <row r="1352" spans="2:11">
      <c r="B1352" s="52">
        <v>36041</v>
      </c>
      <c r="C1352">
        <v>4.2127999999999997</v>
      </c>
      <c r="D1352" s="52">
        <v>36042</v>
      </c>
      <c r="E1352">
        <v>1.6743000000000001</v>
      </c>
      <c r="G1352" s="52">
        <v>36041</v>
      </c>
      <c r="H1352">
        <v>4.2127999999999997</v>
      </c>
      <c r="I1352" s="52">
        <v>36042</v>
      </c>
      <c r="J1352">
        <v>1.6743000000000001</v>
      </c>
      <c r="K1352" s="474" t="str">
        <f t="shared" si="21"/>
        <v>false</v>
      </c>
    </row>
    <row r="1353" spans="2:11">
      <c r="B1353" s="52">
        <v>36042</v>
      </c>
      <c r="C1353">
        <v>4.3388</v>
      </c>
      <c r="D1353" s="52">
        <v>36046</v>
      </c>
      <c r="E1353">
        <v>1.5949</v>
      </c>
      <c r="G1353" s="52">
        <v>36042</v>
      </c>
      <c r="H1353">
        <v>4.3388</v>
      </c>
      <c r="I1353" s="52">
        <v>36046</v>
      </c>
      <c r="J1353">
        <v>1.5949</v>
      </c>
      <c r="K1353" s="474" t="str">
        <f t="shared" si="21"/>
        <v>false</v>
      </c>
    </row>
    <row r="1354" spans="2:11">
      <c r="B1354" s="52">
        <v>36046</v>
      </c>
      <c r="C1354">
        <v>4.1440000000000001</v>
      </c>
      <c r="D1354" s="52">
        <v>36047</v>
      </c>
      <c r="E1354">
        <v>1.6254</v>
      </c>
      <c r="G1354" s="52">
        <v>36046</v>
      </c>
      <c r="H1354">
        <v>4.1440000000000001</v>
      </c>
      <c r="I1354" s="52">
        <v>36047</v>
      </c>
      <c r="J1354">
        <v>1.6254</v>
      </c>
      <c r="K1354" s="474" t="str">
        <f t="shared" si="21"/>
        <v>false</v>
      </c>
    </row>
    <row r="1355" spans="2:11">
      <c r="B1355" s="52">
        <v>36047</v>
      </c>
      <c r="C1355">
        <v>4.1230000000000002</v>
      </c>
      <c r="D1355" s="52">
        <v>36048</v>
      </c>
      <c r="E1355">
        <v>1.6785999999999999</v>
      </c>
      <c r="G1355" s="52">
        <v>36047</v>
      </c>
      <c r="H1355">
        <v>4.1230000000000002</v>
      </c>
      <c r="I1355" s="52">
        <v>36048</v>
      </c>
      <c r="J1355">
        <v>1.6785999999999999</v>
      </c>
      <c r="K1355" s="474" t="str">
        <f t="shared" si="21"/>
        <v>false</v>
      </c>
    </row>
    <row r="1356" spans="2:11">
      <c r="B1356" s="52">
        <v>36048</v>
      </c>
      <c r="C1356">
        <v>4.1220999999999997</v>
      </c>
      <c r="D1356" s="52">
        <v>36049</v>
      </c>
      <c r="E1356">
        <v>1.6431</v>
      </c>
      <c r="G1356" s="52">
        <v>36048</v>
      </c>
      <c r="H1356">
        <v>4.1220999999999997</v>
      </c>
      <c r="I1356" s="52">
        <v>36049</v>
      </c>
      <c r="J1356">
        <v>1.6431</v>
      </c>
      <c r="K1356" s="474" t="str">
        <f t="shared" si="21"/>
        <v>false</v>
      </c>
    </row>
    <row r="1357" spans="2:11">
      <c r="B1357" s="52">
        <v>36049</v>
      </c>
      <c r="C1357">
        <v>4.0734000000000004</v>
      </c>
      <c r="D1357" s="52">
        <v>36052</v>
      </c>
      <c r="E1357">
        <v>1.6120999999999999</v>
      </c>
      <c r="G1357" s="52">
        <v>36049</v>
      </c>
      <c r="H1357">
        <v>4.0734000000000004</v>
      </c>
      <c r="I1357" s="52">
        <v>36052</v>
      </c>
      <c r="J1357">
        <v>1.6120999999999999</v>
      </c>
      <c r="K1357" s="474" t="str">
        <f t="shared" si="21"/>
        <v>false</v>
      </c>
    </row>
    <row r="1358" spans="2:11">
      <c r="B1358" s="52">
        <v>36052</v>
      </c>
      <c r="C1358">
        <v>3.9973999999999998</v>
      </c>
      <c r="D1358" s="52">
        <v>36053</v>
      </c>
      <c r="E1358">
        <v>1.5962000000000001</v>
      </c>
      <c r="G1358" s="52">
        <v>36052</v>
      </c>
      <c r="H1358">
        <v>3.9973999999999998</v>
      </c>
      <c r="I1358" s="52">
        <v>36053</v>
      </c>
      <c r="J1358">
        <v>1.5962000000000001</v>
      </c>
      <c r="K1358" s="474" t="str">
        <f t="shared" si="21"/>
        <v>false</v>
      </c>
    </row>
    <row r="1359" spans="2:11">
      <c r="B1359" s="52">
        <v>36053</v>
      </c>
      <c r="C1359">
        <v>3.9435000000000002</v>
      </c>
      <c r="D1359" s="52">
        <v>36054</v>
      </c>
      <c r="E1359">
        <v>1.5857000000000001</v>
      </c>
      <c r="G1359" s="52">
        <v>36053</v>
      </c>
      <c r="H1359">
        <v>3.9435000000000002</v>
      </c>
      <c r="I1359" s="52">
        <v>36054</v>
      </c>
      <c r="J1359">
        <v>1.5857000000000001</v>
      </c>
      <c r="K1359" s="474" t="str">
        <f t="shared" si="21"/>
        <v>false</v>
      </c>
    </row>
    <row r="1360" spans="2:11">
      <c r="B1360" s="52">
        <v>36054</v>
      </c>
      <c r="C1360">
        <v>3.9072</v>
      </c>
      <c r="D1360" s="52">
        <v>36055</v>
      </c>
      <c r="E1360">
        <v>1.6870000000000001</v>
      </c>
      <c r="G1360" s="52">
        <v>36054</v>
      </c>
      <c r="H1360">
        <v>3.9072</v>
      </c>
      <c r="I1360" s="52">
        <v>36055</v>
      </c>
      <c r="J1360">
        <v>1.6870000000000001</v>
      </c>
      <c r="K1360" s="474" t="str">
        <f t="shared" si="21"/>
        <v>false</v>
      </c>
    </row>
    <row r="1361" spans="2:11">
      <c r="B1361" s="52">
        <v>36055</v>
      </c>
      <c r="C1361">
        <v>3.9229000000000003</v>
      </c>
      <c r="D1361" s="52">
        <v>36056</v>
      </c>
      <c r="E1361">
        <v>1.627</v>
      </c>
      <c r="G1361" s="52">
        <v>36055</v>
      </c>
      <c r="H1361">
        <v>3.9229000000000003</v>
      </c>
      <c r="I1361" s="52">
        <v>36056</v>
      </c>
      <c r="J1361">
        <v>1.627</v>
      </c>
      <c r="K1361" s="474" t="str">
        <f t="shared" si="21"/>
        <v>false</v>
      </c>
    </row>
    <row r="1362" spans="2:11">
      <c r="B1362" s="52">
        <v>36056</v>
      </c>
      <c r="C1362">
        <v>3.9032999999999998</v>
      </c>
      <c r="D1362" s="52">
        <v>36059</v>
      </c>
      <c r="E1362">
        <v>1.6242000000000001</v>
      </c>
      <c r="G1362" s="52">
        <v>36056</v>
      </c>
      <c r="H1362">
        <v>3.9032999999999998</v>
      </c>
      <c r="I1362" s="52">
        <v>36059</v>
      </c>
      <c r="J1362">
        <v>1.6242000000000001</v>
      </c>
      <c r="K1362" s="474" t="str">
        <f t="shared" si="21"/>
        <v>false</v>
      </c>
    </row>
    <row r="1363" spans="2:11">
      <c r="B1363" s="52">
        <v>36059</v>
      </c>
      <c r="C1363">
        <v>3.9013</v>
      </c>
      <c r="D1363" s="52">
        <v>36060</v>
      </c>
      <c r="E1363">
        <v>1.6273</v>
      </c>
      <c r="G1363" s="52">
        <v>36059</v>
      </c>
      <c r="H1363">
        <v>3.9013</v>
      </c>
      <c r="I1363" s="52">
        <v>36060</v>
      </c>
      <c r="J1363">
        <v>1.6273</v>
      </c>
      <c r="K1363" s="474" t="str">
        <f t="shared" si="21"/>
        <v>false</v>
      </c>
    </row>
    <row r="1364" spans="2:11">
      <c r="B1364" s="52">
        <v>36060</v>
      </c>
      <c r="C1364">
        <v>3.8637999999999999</v>
      </c>
      <c r="D1364" s="52">
        <v>36061</v>
      </c>
      <c r="E1364">
        <v>1.5758999999999999</v>
      </c>
      <c r="G1364" s="52">
        <v>36060</v>
      </c>
      <c r="H1364">
        <v>3.8637999999999999</v>
      </c>
      <c r="I1364" s="52">
        <v>36061</v>
      </c>
      <c r="J1364">
        <v>1.5758999999999999</v>
      </c>
      <c r="K1364" s="474" t="str">
        <f t="shared" si="21"/>
        <v>false</v>
      </c>
    </row>
    <row r="1365" spans="2:11">
      <c r="B1365" s="52">
        <v>36061</v>
      </c>
      <c r="C1365">
        <v>3.7869999999999999</v>
      </c>
      <c r="D1365" s="52">
        <v>36062</v>
      </c>
      <c r="E1365">
        <v>1.6059999999999999</v>
      </c>
      <c r="G1365" s="52">
        <v>36061</v>
      </c>
      <c r="H1365">
        <v>3.7869999999999999</v>
      </c>
      <c r="I1365" s="52">
        <v>36062</v>
      </c>
      <c r="J1365">
        <v>1.6059999999999999</v>
      </c>
      <c r="K1365" s="474" t="str">
        <f t="shared" si="21"/>
        <v>false</v>
      </c>
    </row>
    <row r="1366" spans="2:11">
      <c r="B1366" s="52">
        <v>36062</v>
      </c>
      <c r="C1366">
        <v>3.8411</v>
      </c>
      <c r="D1366" s="52">
        <v>36063</v>
      </c>
      <c r="E1366">
        <v>1.6006</v>
      </c>
      <c r="G1366" s="52">
        <v>36062</v>
      </c>
      <c r="H1366">
        <v>3.8411</v>
      </c>
      <c r="I1366" s="52">
        <v>36063</v>
      </c>
      <c r="J1366">
        <v>1.6006</v>
      </c>
      <c r="K1366" s="474" t="str">
        <f t="shared" si="21"/>
        <v>false</v>
      </c>
    </row>
    <row r="1367" spans="2:11">
      <c r="B1367" s="52">
        <v>36063</v>
      </c>
      <c r="C1367">
        <v>3.8279999999999998</v>
      </c>
      <c r="D1367" s="52">
        <v>36066</v>
      </c>
      <c r="E1367">
        <v>1.5855999999999999</v>
      </c>
      <c r="G1367" s="52">
        <v>36063</v>
      </c>
      <c r="H1367">
        <v>3.8279999999999998</v>
      </c>
      <c r="I1367" s="52">
        <v>36066</v>
      </c>
      <c r="J1367">
        <v>1.5855999999999999</v>
      </c>
      <c r="K1367" s="474" t="str">
        <f t="shared" si="21"/>
        <v>false</v>
      </c>
    </row>
    <row r="1368" spans="2:11">
      <c r="B1368" s="52">
        <v>36066</v>
      </c>
      <c r="C1368">
        <v>3.8265000000000002</v>
      </c>
      <c r="D1368" s="52">
        <v>36067</v>
      </c>
      <c r="E1368">
        <v>1.5911999999999999</v>
      </c>
      <c r="G1368" s="52">
        <v>36066</v>
      </c>
      <c r="H1368">
        <v>3.8265000000000002</v>
      </c>
      <c r="I1368" s="52">
        <v>36067</v>
      </c>
      <c r="J1368">
        <v>1.5911999999999999</v>
      </c>
      <c r="K1368" s="474" t="str">
        <f t="shared" si="21"/>
        <v>false</v>
      </c>
    </row>
    <row r="1369" spans="2:11">
      <c r="B1369" s="52">
        <v>36067</v>
      </c>
      <c r="C1369">
        <v>3.7795999999999998</v>
      </c>
      <c r="D1369" s="52">
        <v>36068</v>
      </c>
      <c r="E1369">
        <v>1.6394</v>
      </c>
      <c r="G1369" s="52">
        <v>36067</v>
      </c>
      <c r="H1369">
        <v>3.7795999999999998</v>
      </c>
      <c r="I1369" s="52">
        <v>36068</v>
      </c>
      <c r="J1369">
        <v>1.6394</v>
      </c>
      <c r="K1369" s="474" t="str">
        <f t="shared" si="21"/>
        <v>false</v>
      </c>
    </row>
    <row r="1370" spans="2:11">
      <c r="B1370" s="52">
        <v>36068</v>
      </c>
      <c r="C1370">
        <v>3.7408999999999999</v>
      </c>
      <c r="D1370" s="52">
        <v>36069</v>
      </c>
      <c r="E1370">
        <v>1.6797</v>
      </c>
      <c r="G1370" s="52">
        <v>36068</v>
      </c>
      <c r="H1370">
        <v>3.7408999999999999</v>
      </c>
      <c r="I1370" s="52">
        <v>36069</v>
      </c>
      <c r="J1370">
        <v>1.6797</v>
      </c>
      <c r="K1370" s="474" t="str">
        <f t="shared" si="21"/>
        <v>false</v>
      </c>
    </row>
    <row r="1371" spans="2:11">
      <c r="B1371" s="52">
        <v>36069</v>
      </c>
      <c r="C1371">
        <v>3.7665999999999999</v>
      </c>
      <c r="D1371" s="52">
        <v>36070</v>
      </c>
      <c r="E1371">
        <v>1.6468</v>
      </c>
      <c r="G1371" s="52">
        <v>36069</v>
      </c>
      <c r="H1371">
        <v>3.7665999999999999</v>
      </c>
      <c r="I1371" s="52">
        <v>36070</v>
      </c>
      <c r="J1371">
        <v>1.6468</v>
      </c>
      <c r="K1371" s="474" t="str">
        <f t="shared" si="21"/>
        <v>false</v>
      </c>
    </row>
    <row r="1372" spans="2:11">
      <c r="B1372" s="52">
        <v>36070</v>
      </c>
      <c r="C1372">
        <v>3.6890000000000001</v>
      </c>
      <c r="D1372" s="52">
        <v>36073</v>
      </c>
      <c r="E1372">
        <v>1.6593</v>
      </c>
      <c r="G1372" s="52">
        <v>36070</v>
      </c>
      <c r="H1372">
        <v>3.6890000000000001</v>
      </c>
      <c r="I1372" s="52">
        <v>36073</v>
      </c>
      <c r="J1372">
        <v>1.6593</v>
      </c>
      <c r="K1372" s="474" t="str">
        <f t="shared" si="21"/>
        <v>false</v>
      </c>
    </row>
    <row r="1373" spans="2:11">
      <c r="B1373" s="52">
        <v>36073</v>
      </c>
      <c r="C1373">
        <v>3.6006</v>
      </c>
      <c r="D1373" s="52">
        <v>36074</v>
      </c>
      <c r="E1373">
        <v>1.6556999999999999</v>
      </c>
      <c r="G1373" s="52">
        <v>36073</v>
      </c>
      <c r="H1373">
        <v>3.6006</v>
      </c>
      <c r="I1373" s="52">
        <v>36074</v>
      </c>
      <c r="J1373">
        <v>1.6556999999999999</v>
      </c>
      <c r="K1373" s="474" t="str">
        <f t="shared" si="21"/>
        <v>false</v>
      </c>
    </row>
    <row r="1374" spans="2:11">
      <c r="B1374" s="52">
        <v>36074</v>
      </c>
      <c r="C1374">
        <v>3.6158999999999999</v>
      </c>
      <c r="D1374" s="52">
        <v>36075</v>
      </c>
      <c r="E1374">
        <v>1.6792</v>
      </c>
      <c r="G1374" s="52">
        <v>36074</v>
      </c>
      <c r="H1374">
        <v>3.6158999999999999</v>
      </c>
      <c r="I1374" s="52">
        <v>36075</v>
      </c>
      <c r="J1374">
        <v>1.6792</v>
      </c>
      <c r="K1374" s="474" t="str">
        <f t="shared" si="21"/>
        <v>false</v>
      </c>
    </row>
    <row r="1375" spans="2:11">
      <c r="B1375" s="52">
        <v>36075</v>
      </c>
      <c r="C1375">
        <v>3.5972</v>
      </c>
      <c r="D1375" s="52">
        <v>36076</v>
      </c>
      <c r="E1375">
        <v>1.6669</v>
      </c>
      <c r="G1375" s="52">
        <v>36075</v>
      </c>
      <c r="H1375">
        <v>3.5972</v>
      </c>
      <c r="I1375" s="52">
        <v>36076</v>
      </c>
      <c r="J1375">
        <v>1.6669</v>
      </c>
      <c r="K1375" s="474" t="str">
        <f t="shared" si="21"/>
        <v>false</v>
      </c>
    </row>
    <row r="1376" spans="2:11">
      <c r="B1376" s="52">
        <v>36076</v>
      </c>
      <c r="C1376">
        <v>3.5817000000000001</v>
      </c>
      <c r="D1376" s="52">
        <v>36077</v>
      </c>
      <c r="E1376">
        <v>1.6315</v>
      </c>
      <c r="G1376" s="52">
        <v>36076</v>
      </c>
      <c r="H1376">
        <v>3.5817000000000001</v>
      </c>
      <c r="I1376" s="52">
        <v>36077</v>
      </c>
      <c r="J1376">
        <v>1.6315</v>
      </c>
      <c r="K1376" s="474" t="str">
        <f t="shared" si="21"/>
        <v>false</v>
      </c>
    </row>
    <row r="1377" spans="2:11">
      <c r="B1377" s="52">
        <v>36077</v>
      </c>
      <c r="C1377">
        <v>3.6858</v>
      </c>
      <c r="D1377" s="52">
        <v>36080</v>
      </c>
      <c r="E1377">
        <v>1.6108</v>
      </c>
      <c r="G1377" s="52">
        <v>36077</v>
      </c>
      <c r="H1377">
        <v>3.6858</v>
      </c>
      <c r="I1377" s="52">
        <v>36080</v>
      </c>
      <c r="J1377">
        <v>1.6108</v>
      </c>
      <c r="K1377" s="474" t="str">
        <f t="shared" si="21"/>
        <v>false</v>
      </c>
    </row>
    <row r="1378" spans="2:11">
      <c r="B1378" s="52">
        <v>36080</v>
      </c>
      <c r="C1378">
        <v>3.82</v>
      </c>
      <c r="D1378" s="52">
        <v>36081</v>
      </c>
      <c r="E1378">
        <v>1.6236000000000002</v>
      </c>
      <c r="G1378" s="52">
        <v>36080</v>
      </c>
      <c r="H1378">
        <v>3.82</v>
      </c>
      <c r="I1378" s="52">
        <v>36081</v>
      </c>
      <c r="J1378">
        <v>1.6236000000000002</v>
      </c>
      <c r="K1378" s="474" t="str">
        <f t="shared" si="21"/>
        <v>false</v>
      </c>
    </row>
    <row r="1379" spans="2:11">
      <c r="B1379" s="52">
        <v>36081</v>
      </c>
      <c r="C1379">
        <v>3.7570000000000001</v>
      </c>
      <c r="D1379" s="52">
        <v>36082</v>
      </c>
      <c r="E1379">
        <v>1.6173999999999999</v>
      </c>
      <c r="G1379" s="52">
        <v>36081</v>
      </c>
      <c r="H1379">
        <v>3.7570000000000001</v>
      </c>
      <c r="I1379" s="52">
        <v>36082</v>
      </c>
      <c r="J1379">
        <v>1.6173999999999999</v>
      </c>
      <c r="K1379" s="474" t="str">
        <f t="shared" si="21"/>
        <v>false</v>
      </c>
    </row>
    <row r="1380" spans="2:11">
      <c r="B1380" s="52">
        <v>36082</v>
      </c>
      <c r="C1380">
        <v>3.6983000000000001</v>
      </c>
      <c r="D1380" s="52">
        <v>36083</v>
      </c>
      <c r="E1380">
        <v>1.5503</v>
      </c>
      <c r="G1380" s="52">
        <v>36082</v>
      </c>
      <c r="H1380">
        <v>3.6983000000000001</v>
      </c>
      <c r="I1380" s="52">
        <v>36083</v>
      </c>
      <c r="J1380">
        <v>1.5503</v>
      </c>
      <c r="K1380" s="474" t="str">
        <f t="shared" si="21"/>
        <v>false</v>
      </c>
    </row>
    <row r="1381" spans="2:11">
      <c r="B1381" s="52">
        <v>36083</v>
      </c>
      <c r="C1381">
        <v>3.6385999999999998</v>
      </c>
      <c r="D1381" s="52">
        <v>36084</v>
      </c>
      <c r="E1381">
        <v>1.5213000000000001</v>
      </c>
      <c r="G1381" s="52">
        <v>36083</v>
      </c>
      <c r="H1381">
        <v>3.6385999999999998</v>
      </c>
      <c r="I1381" s="52">
        <v>36084</v>
      </c>
      <c r="J1381">
        <v>1.5213000000000001</v>
      </c>
      <c r="K1381" s="474" t="str">
        <f t="shared" si="21"/>
        <v>false</v>
      </c>
    </row>
    <row r="1382" spans="2:11">
      <c r="B1382" s="52">
        <v>36084</v>
      </c>
      <c r="C1382">
        <v>3.7076000000000002</v>
      </c>
      <c r="D1382" s="52">
        <v>36087</v>
      </c>
      <c r="E1382">
        <v>1.5124</v>
      </c>
      <c r="G1382" s="52">
        <v>36084</v>
      </c>
      <c r="H1382">
        <v>3.7076000000000002</v>
      </c>
      <c r="I1382" s="52">
        <v>36087</v>
      </c>
      <c r="J1382">
        <v>1.5124</v>
      </c>
      <c r="K1382" s="474" t="str">
        <f t="shared" si="21"/>
        <v>false</v>
      </c>
    </row>
    <row r="1383" spans="2:11">
      <c r="B1383" s="52">
        <v>36087</v>
      </c>
      <c r="C1383">
        <v>3.75</v>
      </c>
      <c r="D1383" s="52">
        <v>36088</v>
      </c>
      <c r="E1383">
        <v>1.5053999999999998</v>
      </c>
      <c r="G1383" s="52">
        <v>36087</v>
      </c>
      <c r="H1383">
        <v>3.75</v>
      </c>
      <c r="I1383" s="52">
        <v>36088</v>
      </c>
      <c r="J1383">
        <v>1.5053999999999998</v>
      </c>
      <c r="K1383" s="474" t="str">
        <f t="shared" si="21"/>
        <v>false</v>
      </c>
    </row>
    <row r="1384" spans="2:11">
      <c r="B1384" s="52">
        <v>36088</v>
      </c>
      <c r="C1384">
        <v>3.8185000000000002</v>
      </c>
      <c r="D1384" s="52">
        <v>36089</v>
      </c>
      <c r="E1384">
        <v>1.5112999999999999</v>
      </c>
      <c r="G1384" s="52">
        <v>36088</v>
      </c>
      <c r="H1384">
        <v>3.8185000000000002</v>
      </c>
      <c r="I1384" s="52">
        <v>36089</v>
      </c>
      <c r="J1384">
        <v>1.5112999999999999</v>
      </c>
      <c r="K1384" s="474" t="str">
        <f t="shared" si="21"/>
        <v>false</v>
      </c>
    </row>
    <row r="1385" spans="2:11">
      <c r="B1385" s="52">
        <v>36089</v>
      </c>
      <c r="C1385">
        <v>3.8153999999999999</v>
      </c>
      <c r="D1385" s="52">
        <v>36090</v>
      </c>
      <c r="E1385">
        <v>1.5102</v>
      </c>
      <c r="G1385" s="52">
        <v>36089</v>
      </c>
      <c r="H1385">
        <v>3.8153999999999999</v>
      </c>
      <c r="I1385" s="52">
        <v>36090</v>
      </c>
      <c r="J1385">
        <v>1.5102</v>
      </c>
      <c r="K1385" s="474" t="str">
        <f t="shared" si="21"/>
        <v>false</v>
      </c>
    </row>
    <row r="1386" spans="2:11">
      <c r="B1386" s="52">
        <v>36090</v>
      </c>
      <c r="C1386">
        <v>3.7785000000000002</v>
      </c>
      <c r="D1386" s="52">
        <v>36091</v>
      </c>
      <c r="E1386">
        <v>1.5247000000000002</v>
      </c>
      <c r="G1386" s="52">
        <v>36090</v>
      </c>
      <c r="H1386">
        <v>3.7785000000000002</v>
      </c>
      <c r="I1386" s="52">
        <v>36091</v>
      </c>
      <c r="J1386">
        <v>1.5247000000000002</v>
      </c>
      <c r="K1386" s="474" t="str">
        <f t="shared" si="21"/>
        <v>false</v>
      </c>
    </row>
    <row r="1387" spans="2:11">
      <c r="B1387" s="52">
        <v>36091</v>
      </c>
      <c r="C1387">
        <v>3.8082000000000003</v>
      </c>
      <c r="D1387" s="52">
        <v>36094</v>
      </c>
      <c r="E1387">
        <v>1.5283</v>
      </c>
      <c r="G1387" s="52">
        <v>36091</v>
      </c>
      <c r="H1387">
        <v>3.8082000000000003</v>
      </c>
      <c r="I1387" s="52">
        <v>36094</v>
      </c>
      <c r="J1387">
        <v>1.5283</v>
      </c>
      <c r="K1387" s="474" t="str">
        <f t="shared" si="21"/>
        <v>false</v>
      </c>
    </row>
    <row r="1388" spans="2:11">
      <c r="B1388" s="52">
        <v>36094</v>
      </c>
      <c r="C1388">
        <v>3.8388</v>
      </c>
      <c r="D1388" s="52">
        <v>36095</v>
      </c>
      <c r="E1388">
        <v>1.5404</v>
      </c>
      <c r="G1388" s="52">
        <v>36094</v>
      </c>
      <c r="H1388">
        <v>3.8388</v>
      </c>
      <c r="I1388" s="52">
        <v>36095</v>
      </c>
      <c r="J1388">
        <v>1.5404</v>
      </c>
      <c r="K1388" s="474" t="str">
        <f t="shared" si="21"/>
        <v>false</v>
      </c>
    </row>
    <row r="1389" spans="2:11">
      <c r="B1389" s="52">
        <v>36095</v>
      </c>
      <c r="C1389">
        <v>3.8483999999999998</v>
      </c>
      <c r="D1389" s="52">
        <v>36096</v>
      </c>
      <c r="E1389">
        <v>1.5392999999999999</v>
      </c>
      <c r="G1389" s="52">
        <v>36095</v>
      </c>
      <c r="H1389">
        <v>3.8483999999999998</v>
      </c>
      <c r="I1389" s="52">
        <v>36096</v>
      </c>
      <c r="J1389">
        <v>1.5392999999999999</v>
      </c>
      <c r="K1389" s="474" t="str">
        <f t="shared" si="21"/>
        <v>false</v>
      </c>
    </row>
    <row r="1390" spans="2:11">
      <c r="B1390" s="52">
        <v>36096</v>
      </c>
      <c r="C1390">
        <v>3.8693999999999997</v>
      </c>
      <c r="D1390" s="52">
        <v>36097</v>
      </c>
      <c r="E1390">
        <v>1.5218</v>
      </c>
      <c r="G1390" s="52">
        <v>36096</v>
      </c>
      <c r="H1390">
        <v>3.8693999999999997</v>
      </c>
      <c r="I1390" s="52">
        <v>36097</v>
      </c>
      <c r="J1390">
        <v>1.5218</v>
      </c>
      <c r="K1390" s="474" t="str">
        <f t="shared" si="21"/>
        <v>false</v>
      </c>
    </row>
    <row r="1391" spans="2:11">
      <c r="B1391" s="52">
        <v>36097</v>
      </c>
      <c r="C1391">
        <v>3.9222999999999999</v>
      </c>
      <c r="D1391" s="52">
        <v>36098</v>
      </c>
      <c r="E1391">
        <v>1.5017</v>
      </c>
      <c r="G1391" s="52">
        <v>36097</v>
      </c>
      <c r="H1391">
        <v>3.9222999999999999</v>
      </c>
      <c r="I1391" s="52">
        <v>36098</v>
      </c>
      <c r="J1391">
        <v>1.5017</v>
      </c>
      <c r="K1391" s="474" t="str">
        <f t="shared" si="21"/>
        <v>false</v>
      </c>
    </row>
    <row r="1392" spans="2:11">
      <c r="B1392" s="52">
        <v>36098</v>
      </c>
      <c r="C1392">
        <v>3.8129999999999997</v>
      </c>
      <c r="D1392" s="52">
        <v>36101</v>
      </c>
      <c r="E1392">
        <v>1.4821</v>
      </c>
      <c r="G1392" s="52">
        <v>36098</v>
      </c>
      <c r="H1392">
        <v>3.8129999999999997</v>
      </c>
      <c r="I1392" s="52">
        <v>36101</v>
      </c>
      <c r="J1392">
        <v>1.4821</v>
      </c>
      <c r="K1392" s="474" t="str">
        <f t="shared" si="21"/>
        <v>false</v>
      </c>
    </row>
    <row r="1393" spans="2:11">
      <c r="B1393" s="52">
        <v>36101</v>
      </c>
      <c r="C1393">
        <v>3.7702</v>
      </c>
      <c r="D1393" s="52">
        <v>36102</v>
      </c>
      <c r="E1393">
        <v>1.4821</v>
      </c>
      <c r="G1393" s="52">
        <v>36101</v>
      </c>
      <c r="H1393">
        <v>3.7702</v>
      </c>
      <c r="I1393" s="52">
        <v>36102</v>
      </c>
      <c r="J1393">
        <v>1.4821</v>
      </c>
      <c r="K1393" s="474" t="str">
        <f t="shared" si="21"/>
        <v>false</v>
      </c>
    </row>
    <row r="1394" spans="2:11">
      <c r="B1394" s="52">
        <v>36102</v>
      </c>
      <c r="C1394">
        <v>3.7347000000000001</v>
      </c>
      <c r="D1394" s="52">
        <v>36103</v>
      </c>
      <c r="E1394">
        <v>1.4748999999999999</v>
      </c>
      <c r="G1394" s="52">
        <v>36102</v>
      </c>
      <c r="H1394">
        <v>3.7347000000000001</v>
      </c>
      <c r="I1394" s="52">
        <v>36103</v>
      </c>
      <c r="J1394">
        <v>1.4748999999999999</v>
      </c>
      <c r="K1394" s="474" t="str">
        <f t="shared" si="21"/>
        <v>false</v>
      </c>
    </row>
    <row r="1395" spans="2:11">
      <c r="B1395" s="52">
        <v>36103</v>
      </c>
      <c r="C1395">
        <v>3.8153999999999999</v>
      </c>
      <c r="D1395" s="52">
        <v>36104</v>
      </c>
      <c r="E1395">
        <v>1.4496</v>
      </c>
      <c r="G1395" s="52">
        <v>36103</v>
      </c>
      <c r="H1395">
        <v>3.8153999999999999</v>
      </c>
      <c r="I1395" s="52">
        <v>36104</v>
      </c>
      <c r="J1395">
        <v>1.4496</v>
      </c>
      <c r="K1395" s="474" t="str">
        <f t="shared" si="21"/>
        <v>false</v>
      </c>
    </row>
    <row r="1396" spans="2:11">
      <c r="B1396" s="52">
        <v>36104</v>
      </c>
      <c r="C1396">
        <v>3.8143000000000002</v>
      </c>
      <c r="D1396" s="52">
        <v>36105</v>
      </c>
      <c r="E1396">
        <v>1.4403999999999999</v>
      </c>
      <c r="G1396" s="52">
        <v>36104</v>
      </c>
      <c r="H1396">
        <v>3.8143000000000002</v>
      </c>
      <c r="I1396" s="52">
        <v>36105</v>
      </c>
      <c r="J1396">
        <v>1.4403999999999999</v>
      </c>
      <c r="K1396" s="474" t="str">
        <f t="shared" si="21"/>
        <v>false</v>
      </c>
    </row>
    <row r="1397" spans="2:11">
      <c r="B1397" s="52">
        <v>36105</v>
      </c>
      <c r="C1397">
        <v>3.8143000000000002</v>
      </c>
      <c r="D1397" s="52">
        <v>36108</v>
      </c>
      <c r="E1397">
        <v>1.4809000000000001</v>
      </c>
      <c r="G1397" s="52">
        <v>36105</v>
      </c>
      <c r="H1397">
        <v>3.8143000000000002</v>
      </c>
      <c r="I1397" s="52">
        <v>36108</v>
      </c>
      <c r="J1397">
        <v>1.4809000000000001</v>
      </c>
      <c r="K1397" s="474" t="str">
        <f t="shared" si="21"/>
        <v>false</v>
      </c>
    </row>
    <row r="1398" spans="2:11">
      <c r="B1398" s="52">
        <v>36108</v>
      </c>
      <c r="C1398">
        <v>3.8102</v>
      </c>
      <c r="D1398" s="52">
        <v>36109</v>
      </c>
      <c r="E1398">
        <v>1.486</v>
      </c>
      <c r="G1398" s="52">
        <v>36108</v>
      </c>
      <c r="H1398">
        <v>3.8102</v>
      </c>
      <c r="I1398" s="52">
        <v>36109</v>
      </c>
      <c r="J1398">
        <v>1.486</v>
      </c>
      <c r="K1398" s="474" t="str">
        <f t="shared" si="21"/>
        <v>false</v>
      </c>
    </row>
    <row r="1399" spans="2:11">
      <c r="B1399" s="52">
        <v>36109</v>
      </c>
      <c r="C1399">
        <v>3.8519000000000001</v>
      </c>
      <c r="D1399" s="52">
        <v>36110</v>
      </c>
      <c r="E1399">
        <v>1.4927999999999999</v>
      </c>
      <c r="G1399" s="52">
        <v>36109</v>
      </c>
      <c r="H1399">
        <v>3.8519000000000001</v>
      </c>
      <c r="I1399" s="52">
        <v>36110</v>
      </c>
      <c r="J1399">
        <v>1.4927999999999999</v>
      </c>
      <c r="K1399" s="474" t="str">
        <f t="shared" si="21"/>
        <v>false</v>
      </c>
    </row>
    <row r="1400" spans="2:11">
      <c r="B1400" s="52">
        <v>36110</v>
      </c>
      <c r="C1400">
        <v>3.9104000000000001</v>
      </c>
      <c r="D1400" s="52">
        <v>36111</v>
      </c>
      <c r="E1400">
        <v>1.4661999999999999</v>
      </c>
      <c r="G1400" s="52">
        <v>36110</v>
      </c>
      <c r="H1400">
        <v>3.9104000000000001</v>
      </c>
      <c r="I1400" s="52">
        <v>36111</v>
      </c>
      <c r="J1400">
        <v>1.4661999999999999</v>
      </c>
      <c r="K1400" s="474" t="str">
        <f t="shared" si="21"/>
        <v>false</v>
      </c>
    </row>
    <row r="1401" spans="2:11">
      <c r="B1401" s="52">
        <v>36111</v>
      </c>
      <c r="C1401">
        <v>3.8132000000000001</v>
      </c>
      <c r="D1401" s="52">
        <v>36112</v>
      </c>
      <c r="E1401">
        <v>1.4583999999999999</v>
      </c>
      <c r="G1401" s="52">
        <v>36111</v>
      </c>
      <c r="H1401">
        <v>3.8132000000000001</v>
      </c>
      <c r="I1401" s="52">
        <v>36112</v>
      </c>
      <c r="J1401">
        <v>1.4583999999999999</v>
      </c>
      <c r="K1401" s="474" t="str">
        <f t="shared" si="21"/>
        <v>false</v>
      </c>
    </row>
    <row r="1402" spans="2:11">
      <c r="B1402" s="52">
        <v>36112</v>
      </c>
      <c r="C1402">
        <v>3.7976999999999999</v>
      </c>
      <c r="D1402" s="52">
        <v>36115</v>
      </c>
      <c r="E1402">
        <v>1.4375</v>
      </c>
      <c r="G1402" s="52">
        <v>36112</v>
      </c>
      <c r="H1402">
        <v>3.7976999999999999</v>
      </c>
      <c r="I1402" s="52">
        <v>36115</v>
      </c>
      <c r="J1402">
        <v>1.4375</v>
      </c>
      <c r="K1402" s="474" t="str">
        <f t="shared" si="21"/>
        <v>false</v>
      </c>
    </row>
    <row r="1403" spans="2:11">
      <c r="B1403" s="52">
        <v>36115</v>
      </c>
      <c r="C1403">
        <v>3.8641999999999999</v>
      </c>
      <c r="D1403" s="52">
        <v>36116</v>
      </c>
      <c r="E1403">
        <v>1.4553</v>
      </c>
      <c r="G1403" s="52">
        <v>36115</v>
      </c>
      <c r="H1403">
        <v>3.8641999999999999</v>
      </c>
      <c r="I1403" s="52">
        <v>36116</v>
      </c>
      <c r="J1403">
        <v>1.4553</v>
      </c>
      <c r="K1403" s="474" t="str">
        <f t="shared" si="21"/>
        <v>false</v>
      </c>
    </row>
    <row r="1404" spans="2:11">
      <c r="B1404" s="52">
        <v>36116</v>
      </c>
      <c r="C1404">
        <v>3.7717000000000001</v>
      </c>
      <c r="D1404" s="52">
        <v>36117</v>
      </c>
      <c r="E1404">
        <v>1.4676</v>
      </c>
      <c r="G1404" s="52">
        <v>36116</v>
      </c>
      <c r="H1404">
        <v>3.7717000000000001</v>
      </c>
      <c r="I1404" s="52">
        <v>36117</v>
      </c>
      <c r="J1404">
        <v>1.4676</v>
      </c>
      <c r="K1404" s="474" t="str">
        <f t="shared" si="21"/>
        <v>false</v>
      </c>
    </row>
    <row r="1405" spans="2:11">
      <c r="B1405" s="52">
        <v>36117</v>
      </c>
      <c r="C1405">
        <v>3.7690999999999999</v>
      </c>
      <c r="D1405" s="52">
        <v>36118</v>
      </c>
      <c r="E1405">
        <v>1.4327000000000001</v>
      </c>
      <c r="G1405" s="52">
        <v>36117</v>
      </c>
      <c r="H1405">
        <v>3.7690999999999999</v>
      </c>
      <c r="I1405" s="52">
        <v>36118</v>
      </c>
      <c r="J1405">
        <v>1.4327000000000001</v>
      </c>
      <c r="K1405" s="474" t="str">
        <f t="shared" si="21"/>
        <v>false</v>
      </c>
    </row>
    <row r="1406" spans="2:11">
      <c r="B1406" s="52">
        <v>36118</v>
      </c>
      <c r="C1406">
        <v>3.7805</v>
      </c>
      <c r="D1406" s="52">
        <v>36119</v>
      </c>
      <c r="E1406">
        <v>1.4165000000000001</v>
      </c>
      <c r="G1406" s="52">
        <v>36118</v>
      </c>
      <c r="H1406">
        <v>3.7805</v>
      </c>
      <c r="I1406" s="52">
        <v>36119</v>
      </c>
      <c r="J1406">
        <v>1.4165000000000001</v>
      </c>
      <c r="K1406" s="474" t="str">
        <f t="shared" si="21"/>
        <v>false</v>
      </c>
    </row>
    <row r="1407" spans="2:11">
      <c r="B1407" s="52">
        <v>36119</v>
      </c>
      <c r="C1407">
        <v>3.7585999999999999</v>
      </c>
      <c r="D1407" s="52">
        <v>36122</v>
      </c>
      <c r="E1407">
        <v>1.3841000000000001</v>
      </c>
      <c r="G1407" s="52">
        <v>36119</v>
      </c>
      <c r="H1407">
        <v>3.7585999999999999</v>
      </c>
      <c r="I1407" s="52">
        <v>36122</v>
      </c>
      <c r="J1407">
        <v>1.3841000000000001</v>
      </c>
      <c r="K1407" s="474" t="str">
        <f t="shared" si="21"/>
        <v>false</v>
      </c>
    </row>
    <row r="1408" spans="2:11">
      <c r="B1408" s="52">
        <v>36122</v>
      </c>
      <c r="C1408">
        <v>3.7358000000000002</v>
      </c>
      <c r="D1408" s="52">
        <v>36123</v>
      </c>
      <c r="E1408">
        <v>1.3949</v>
      </c>
      <c r="G1408" s="52">
        <v>36122</v>
      </c>
      <c r="H1408">
        <v>3.7358000000000002</v>
      </c>
      <c r="I1408" s="52">
        <v>36123</v>
      </c>
      <c r="J1408">
        <v>1.3949</v>
      </c>
      <c r="K1408" s="474" t="str">
        <f t="shared" si="21"/>
        <v>false</v>
      </c>
    </row>
    <row r="1409" spans="2:11">
      <c r="B1409" s="52">
        <v>36123</v>
      </c>
      <c r="C1409">
        <v>3.8675999999999999</v>
      </c>
      <c r="D1409" s="52">
        <v>36124</v>
      </c>
      <c r="E1409">
        <v>1.3954</v>
      </c>
      <c r="G1409" s="52">
        <v>36123</v>
      </c>
      <c r="H1409">
        <v>3.8675999999999999</v>
      </c>
      <c r="I1409" s="52">
        <v>36124</v>
      </c>
      <c r="J1409">
        <v>1.3954</v>
      </c>
      <c r="K1409" s="474" t="str">
        <f t="shared" si="21"/>
        <v>false</v>
      </c>
    </row>
    <row r="1410" spans="2:11">
      <c r="B1410" s="52">
        <v>36124</v>
      </c>
      <c r="C1410">
        <v>3.7542</v>
      </c>
      <c r="D1410" s="52">
        <v>36126</v>
      </c>
      <c r="E1410">
        <v>1.3909</v>
      </c>
      <c r="G1410" s="52">
        <v>36124</v>
      </c>
      <c r="H1410">
        <v>3.7542</v>
      </c>
      <c r="I1410" s="52">
        <v>36126</v>
      </c>
      <c r="J1410">
        <v>1.3909</v>
      </c>
      <c r="K1410" s="474" t="str">
        <f t="shared" si="21"/>
        <v>false</v>
      </c>
    </row>
    <row r="1411" spans="2:11">
      <c r="B1411" s="52">
        <v>36126</v>
      </c>
      <c r="C1411">
        <v>3.7610999999999999</v>
      </c>
      <c r="D1411" s="52">
        <v>36129</v>
      </c>
      <c r="E1411">
        <v>1.4238999999999999</v>
      </c>
      <c r="G1411" s="52">
        <v>36126</v>
      </c>
      <c r="H1411">
        <v>3.7610999999999999</v>
      </c>
      <c r="I1411" s="52">
        <v>36129</v>
      </c>
      <c r="J1411">
        <v>1.4238999999999999</v>
      </c>
      <c r="K1411" s="474" t="str">
        <f t="shared" si="21"/>
        <v>false</v>
      </c>
    </row>
    <row r="1412" spans="2:11">
      <c r="B1412" s="52">
        <v>36129</v>
      </c>
      <c r="C1412">
        <v>3.8405</v>
      </c>
      <c r="D1412" s="52">
        <v>36130</v>
      </c>
      <c r="E1412">
        <v>1.4224000000000001</v>
      </c>
      <c r="G1412" s="52">
        <v>36129</v>
      </c>
      <c r="H1412">
        <v>3.8405</v>
      </c>
      <c r="I1412" s="52">
        <v>36130</v>
      </c>
      <c r="J1412">
        <v>1.4224000000000001</v>
      </c>
      <c r="K1412" s="474" t="str">
        <f t="shared" si="21"/>
        <v>false</v>
      </c>
    </row>
    <row r="1413" spans="2:11">
      <c r="B1413" s="52">
        <v>36130</v>
      </c>
      <c r="C1413">
        <v>3.8197999999999999</v>
      </c>
      <c r="D1413" s="52">
        <v>36131</v>
      </c>
      <c r="E1413">
        <v>1.4471000000000001</v>
      </c>
      <c r="G1413" s="52">
        <v>36130</v>
      </c>
      <c r="H1413">
        <v>3.8197999999999999</v>
      </c>
      <c r="I1413" s="52">
        <v>36131</v>
      </c>
      <c r="J1413">
        <v>1.4471000000000001</v>
      </c>
      <c r="K1413" s="474" t="str">
        <f t="shared" si="21"/>
        <v>false</v>
      </c>
    </row>
    <row r="1414" spans="2:11">
      <c r="B1414" s="52">
        <v>36131</v>
      </c>
      <c r="C1414">
        <v>3.8326000000000002</v>
      </c>
      <c r="D1414" s="52">
        <v>36132</v>
      </c>
      <c r="E1414">
        <v>1.4645999999999999</v>
      </c>
      <c r="G1414" s="52">
        <v>36131</v>
      </c>
      <c r="H1414">
        <v>3.8326000000000002</v>
      </c>
      <c r="I1414" s="52">
        <v>36132</v>
      </c>
      <c r="J1414">
        <v>1.4645999999999999</v>
      </c>
      <c r="K1414" s="474" t="str">
        <f t="shared" ref="K1414:K1477" si="22">IF(G1414=I1414,"true","false")</f>
        <v>false</v>
      </c>
    </row>
    <row r="1415" spans="2:11">
      <c r="B1415" s="52">
        <v>36132</v>
      </c>
      <c r="C1415">
        <v>3.8170999999999999</v>
      </c>
      <c r="D1415" s="52">
        <v>36133</v>
      </c>
      <c r="E1415">
        <v>1.4424999999999999</v>
      </c>
      <c r="G1415" s="52">
        <v>36132</v>
      </c>
      <c r="H1415">
        <v>3.8170999999999999</v>
      </c>
      <c r="I1415" s="52">
        <v>36133</v>
      </c>
      <c r="J1415">
        <v>1.4424999999999999</v>
      </c>
      <c r="K1415" s="474" t="str">
        <f t="shared" si="22"/>
        <v>false</v>
      </c>
    </row>
    <row r="1416" spans="2:11">
      <c r="B1416" s="52">
        <v>36133</v>
      </c>
      <c r="C1416">
        <v>3.6932999999999998</v>
      </c>
      <c r="D1416" s="52">
        <v>36136</v>
      </c>
      <c r="E1416">
        <v>1.4338</v>
      </c>
      <c r="G1416" s="52">
        <v>36133</v>
      </c>
      <c r="H1416">
        <v>3.6932999999999998</v>
      </c>
      <c r="I1416" s="52">
        <v>36136</v>
      </c>
      <c r="J1416">
        <v>1.4338</v>
      </c>
      <c r="K1416" s="474" t="str">
        <f t="shared" si="22"/>
        <v>false</v>
      </c>
    </row>
    <row r="1417" spans="2:11">
      <c r="B1417" s="52">
        <v>36136</v>
      </c>
      <c r="C1417">
        <v>3.6991000000000001</v>
      </c>
      <c r="D1417" s="52">
        <v>36137</v>
      </c>
      <c r="E1417">
        <v>1.4405999999999999</v>
      </c>
      <c r="G1417" s="52">
        <v>36136</v>
      </c>
      <c r="H1417">
        <v>3.6991000000000001</v>
      </c>
      <c r="I1417" s="52">
        <v>36137</v>
      </c>
      <c r="J1417">
        <v>1.4405999999999999</v>
      </c>
      <c r="K1417" s="474" t="str">
        <f t="shared" si="22"/>
        <v>false</v>
      </c>
    </row>
    <row r="1418" spans="2:11">
      <c r="B1418" s="52">
        <v>36137</v>
      </c>
      <c r="C1418">
        <v>3.7622999999999998</v>
      </c>
      <c r="D1418" s="52">
        <v>36138</v>
      </c>
      <c r="E1418">
        <v>1.4457</v>
      </c>
      <c r="G1418" s="52">
        <v>36137</v>
      </c>
      <c r="H1418">
        <v>3.7622999999999998</v>
      </c>
      <c r="I1418" s="52">
        <v>36138</v>
      </c>
      <c r="J1418">
        <v>1.4457</v>
      </c>
      <c r="K1418" s="474" t="str">
        <f t="shared" si="22"/>
        <v>false</v>
      </c>
    </row>
    <row r="1419" spans="2:11">
      <c r="B1419" s="52">
        <v>36138</v>
      </c>
      <c r="C1419">
        <v>3.8025000000000002</v>
      </c>
      <c r="D1419" s="52">
        <v>36139</v>
      </c>
      <c r="E1419">
        <v>1.4731000000000001</v>
      </c>
      <c r="G1419" s="52">
        <v>36138</v>
      </c>
      <c r="H1419">
        <v>3.8025000000000002</v>
      </c>
      <c r="I1419" s="52">
        <v>36139</v>
      </c>
      <c r="J1419">
        <v>1.4731000000000001</v>
      </c>
      <c r="K1419" s="474" t="str">
        <f t="shared" si="22"/>
        <v>false</v>
      </c>
    </row>
    <row r="1420" spans="2:11">
      <c r="B1420" s="52">
        <v>36139</v>
      </c>
      <c r="C1420">
        <v>3.8406000000000002</v>
      </c>
      <c r="D1420" s="52">
        <v>36140</v>
      </c>
      <c r="E1420">
        <v>1.4786999999999999</v>
      </c>
      <c r="G1420" s="52">
        <v>36139</v>
      </c>
      <c r="H1420">
        <v>3.8406000000000002</v>
      </c>
      <c r="I1420" s="52">
        <v>36140</v>
      </c>
      <c r="J1420">
        <v>1.4786999999999999</v>
      </c>
      <c r="K1420" s="474" t="str">
        <f t="shared" si="22"/>
        <v>false</v>
      </c>
    </row>
    <row r="1421" spans="2:11">
      <c r="B1421" s="52">
        <v>36140</v>
      </c>
      <c r="C1421">
        <v>3.8315999999999999</v>
      </c>
      <c r="D1421" s="52">
        <v>36143</v>
      </c>
      <c r="E1421">
        <v>1.5001</v>
      </c>
      <c r="G1421" s="52">
        <v>36140</v>
      </c>
      <c r="H1421">
        <v>3.8315999999999999</v>
      </c>
      <c r="I1421" s="52">
        <v>36143</v>
      </c>
      <c r="J1421">
        <v>1.5001</v>
      </c>
      <c r="K1421" s="474" t="str">
        <f t="shared" si="22"/>
        <v>false</v>
      </c>
    </row>
    <row r="1422" spans="2:11">
      <c r="B1422" s="52">
        <v>36143</v>
      </c>
      <c r="C1422">
        <v>3.8342000000000001</v>
      </c>
      <c r="D1422" s="52">
        <v>36144</v>
      </c>
      <c r="E1422">
        <v>1.4783999999999999</v>
      </c>
      <c r="G1422" s="52">
        <v>36143</v>
      </c>
      <c r="H1422">
        <v>3.8342000000000001</v>
      </c>
      <c r="I1422" s="52">
        <v>36144</v>
      </c>
      <c r="J1422">
        <v>1.4783999999999999</v>
      </c>
      <c r="K1422" s="474" t="str">
        <f t="shared" si="22"/>
        <v>false</v>
      </c>
    </row>
    <row r="1423" spans="2:11">
      <c r="B1423" s="52">
        <v>36144</v>
      </c>
      <c r="C1423">
        <v>3.8308</v>
      </c>
      <c r="D1423" s="52">
        <v>36145</v>
      </c>
      <c r="E1423">
        <v>1.4839</v>
      </c>
      <c r="G1423" s="52">
        <v>36144</v>
      </c>
      <c r="H1423">
        <v>3.8308</v>
      </c>
      <c r="I1423" s="52">
        <v>36145</v>
      </c>
      <c r="J1423">
        <v>1.4839</v>
      </c>
      <c r="K1423" s="474" t="str">
        <f t="shared" si="22"/>
        <v>false</v>
      </c>
    </row>
    <row r="1424" spans="2:11">
      <c r="B1424" s="52">
        <v>36145</v>
      </c>
      <c r="C1424">
        <v>3.8047</v>
      </c>
      <c r="D1424" s="52">
        <v>36146</v>
      </c>
      <c r="E1424">
        <v>1.5230999999999999</v>
      </c>
      <c r="G1424" s="52">
        <v>36145</v>
      </c>
      <c r="H1424">
        <v>3.8047</v>
      </c>
      <c r="I1424" s="52">
        <v>36146</v>
      </c>
      <c r="J1424">
        <v>1.5230999999999999</v>
      </c>
      <c r="K1424" s="474" t="str">
        <f t="shared" si="22"/>
        <v>false</v>
      </c>
    </row>
    <row r="1425" spans="2:11">
      <c r="B1425" s="52">
        <v>36146</v>
      </c>
      <c r="C1425">
        <v>3.7427999999999999</v>
      </c>
      <c r="D1425" s="52">
        <v>36147</v>
      </c>
      <c r="E1425">
        <v>1.4654</v>
      </c>
      <c r="G1425" s="52">
        <v>36146</v>
      </c>
      <c r="H1425">
        <v>3.7427999999999999</v>
      </c>
      <c r="I1425" s="52">
        <v>36147</v>
      </c>
      <c r="J1425">
        <v>1.4654</v>
      </c>
      <c r="K1425" s="474" t="str">
        <f t="shared" si="22"/>
        <v>false</v>
      </c>
    </row>
    <row r="1426" spans="2:11">
      <c r="B1426" s="52">
        <v>36147</v>
      </c>
      <c r="C1426">
        <v>3.7231000000000001</v>
      </c>
      <c r="D1426" s="52">
        <v>36150</v>
      </c>
      <c r="E1426">
        <v>1.4559</v>
      </c>
      <c r="G1426" s="52">
        <v>36147</v>
      </c>
      <c r="H1426">
        <v>3.7231000000000001</v>
      </c>
      <c r="I1426" s="52">
        <v>36150</v>
      </c>
      <c r="J1426">
        <v>1.4559</v>
      </c>
      <c r="K1426" s="474" t="str">
        <f t="shared" si="22"/>
        <v>false</v>
      </c>
    </row>
    <row r="1427" spans="2:11">
      <c r="B1427" s="52">
        <v>36150</v>
      </c>
      <c r="C1427">
        <v>3.7103999999999999</v>
      </c>
      <c r="D1427" s="52">
        <v>36151</v>
      </c>
      <c r="E1427">
        <v>1.4431</v>
      </c>
      <c r="G1427" s="52">
        <v>36150</v>
      </c>
      <c r="H1427">
        <v>3.7103999999999999</v>
      </c>
      <c r="I1427" s="52">
        <v>36151</v>
      </c>
      <c r="J1427">
        <v>1.4431</v>
      </c>
      <c r="K1427" s="474" t="str">
        <f t="shared" si="22"/>
        <v>false</v>
      </c>
    </row>
    <row r="1428" spans="2:11">
      <c r="B1428" s="52">
        <v>36151</v>
      </c>
      <c r="C1428">
        <v>3.7288000000000001</v>
      </c>
      <c r="D1428" s="52">
        <v>36152</v>
      </c>
      <c r="E1428">
        <v>1.4184000000000001</v>
      </c>
      <c r="G1428" s="52">
        <v>36151</v>
      </c>
      <c r="H1428">
        <v>3.7288000000000001</v>
      </c>
      <c r="I1428" s="52">
        <v>36152</v>
      </c>
      <c r="J1428">
        <v>1.4184000000000001</v>
      </c>
      <c r="K1428" s="474" t="str">
        <f t="shared" si="22"/>
        <v>false</v>
      </c>
    </row>
    <row r="1429" spans="2:11">
      <c r="B1429" s="52">
        <v>36152</v>
      </c>
      <c r="C1429">
        <v>3.7023000000000001</v>
      </c>
      <c r="D1429" s="52">
        <v>36153</v>
      </c>
      <c r="E1429">
        <v>1.4159999999999999</v>
      </c>
      <c r="G1429" s="52">
        <v>36152</v>
      </c>
      <c r="H1429">
        <v>3.7023000000000001</v>
      </c>
      <c r="I1429" s="52">
        <v>36153</v>
      </c>
      <c r="J1429">
        <v>1.4159999999999999</v>
      </c>
      <c r="K1429" s="474" t="str">
        <f t="shared" si="22"/>
        <v>false</v>
      </c>
    </row>
    <row r="1430" spans="2:11">
      <c r="B1430" s="52">
        <v>36153</v>
      </c>
      <c r="C1430">
        <v>3.7082999999999999</v>
      </c>
      <c r="D1430" s="52">
        <v>36157</v>
      </c>
      <c r="E1430">
        <v>1.4146000000000001</v>
      </c>
      <c r="G1430" s="52">
        <v>36153</v>
      </c>
      <c r="H1430">
        <v>3.7082999999999999</v>
      </c>
      <c r="I1430" s="52">
        <v>36157</v>
      </c>
      <c r="J1430">
        <v>1.4146000000000001</v>
      </c>
      <c r="K1430" s="474" t="str">
        <f t="shared" si="22"/>
        <v>false</v>
      </c>
    </row>
    <row r="1431" spans="2:11">
      <c r="B1431" s="52">
        <v>36157</v>
      </c>
      <c r="C1431">
        <v>3.7351999999999999</v>
      </c>
      <c r="D1431" s="52">
        <v>36158</v>
      </c>
      <c r="E1431">
        <v>1.4012</v>
      </c>
      <c r="G1431" s="52">
        <v>36157</v>
      </c>
      <c r="H1431">
        <v>3.7351999999999999</v>
      </c>
      <c r="I1431" s="52">
        <v>36158</v>
      </c>
      <c r="J1431">
        <v>1.4012</v>
      </c>
      <c r="K1431" s="474" t="str">
        <f t="shared" si="22"/>
        <v>false</v>
      </c>
    </row>
    <row r="1432" spans="2:11">
      <c r="B1432" s="52">
        <v>36158</v>
      </c>
      <c r="C1432">
        <v>3.7317</v>
      </c>
      <c r="D1432" s="52">
        <v>36159</v>
      </c>
      <c r="E1432">
        <v>1.4041999999999999</v>
      </c>
      <c r="G1432" s="52">
        <v>36158</v>
      </c>
      <c r="H1432">
        <v>3.7317</v>
      </c>
      <c r="I1432" s="52">
        <v>36159</v>
      </c>
      <c r="J1432">
        <v>1.4041999999999999</v>
      </c>
      <c r="K1432" s="474" t="str">
        <f t="shared" si="22"/>
        <v>false</v>
      </c>
    </row>
    <row r="1433" spans="2:11">
      <c r="B1433" s="52">
        <v>36159</v>
      </c>
      <c r="C1433">
        <v>3.7515000000000001</v>
      </c>
      <c r="D1433" s="52">
        <v>36160</v>
      </c>
      <c r="E1433">
        <v>1.4184999999999999</v>
      </c>
      <c r="G1433" s="52">
        <v>36159</v>
      </c>
      <c r="H1433">
        <v>3.7515000000000001</v>
      </c>
      <c r="I1433" s="52">
        <v>36160</v>
      </c>
      <c r="J1433">
        <v>1.4184999999999999</v>
      </c>
      <c r="K1433" s="474" t="str">
        <f t="shared" si="22"/>
        <v>false</v>
      </c>
    </row>
    <row r="1434" spans="2:11">
      <c r="B1434" s="52">
        <v>36160</v>
      </c>
      <c r="C1434">
        <v>3.7366999999999999</v>
      </c>
      <c r="D1434" s="52">
        <v>36164</v>
      </c>
      <c r="E1434">
        <v>1.4179999999999999</v>
      </c>
      <c r="G1434" s="52">
        <v>36160</v>
      </c>
      <c r="H1434">
        <v>3.7366999999999999</v>
      </c>
      <c r="I1434" s="52">
        <v>36164</v>
      </c>
      <c r="J1434">
        <v>1.4179999999999999</v>
      </c>
      <c r="K1434" s="474" t="str">
        <f t="shared" si="22"/>
        <v>false</v>
      </c>
    </row>
    <row r="1435" spans="2:11">
      <c r="B1435" s="52">
        <v>36164</v>
      </c>
      <c r="C1435">
        <v>3.7414000000000001</v>
      </c>
      <c r="D1435" s="52">
        <v>36165</v>
      </c>
      <c r="E1435">
        <v>1.3987000000000001</v>
      </c>
      <c r="G1435" s="52">
        <v>36164</v>
      </c>
      <c r="H1435">
        <v>3.7414000000000001</v>
      </c>
      <c r="I1435" s="52">
        <v>36165</v>
      </c>
      <c r="J1435">
        <v>1.3987000000000001</v>
      </c>
      <c r="K1435" s="474" t="str">
        <f t="shared" si="22"/>
        <v>false</v>
      </c>
    </row>
    <row r="1436" spans="2:11">
      <c r="B1436" s="52">
        <v>36165</v>
      </c>
      <c r="C1436">
        <v>3.7675000000000001</v>
      </c>
      <c r="D1436" s="52">
        <v>36166</v>
      </c>
      <c r="E1436">
        <v>1.3805000000000001</v>
      </c>
      <c r="G1436" s="52">
        <v>36165</v>
      </c>
      <c r="H1436">
        <v>3.7675000000000001</v>
      </c>
      <c r="I1436" s="52">
        <v>36166</v>
      </c>
      <c r="J1436">
        <v>1.3805000000000001</v>
      </c>
      <c r="K1436" s="474" t="str">
        <f t="shared" si="22"/>
        <v>false</v>
      </c>
    </row>
    <row r="1437" spans="2:11">
      <c r="B1437" s="52">
        <v>36166</v>
      </c>
      <c r="C1437">
        <v>3.7427999999999999</v>
      </c>
      <c r="D1437" s="52">
        <v>36167</v>
      </c>
      <c r="E1437">
        <v>1.3675999999999999</v>
      </c>
      <c r="G1437" s="52">
        <v>36166</v>
      </c>
      <c r="H1437">
        <v>3.7427999999999999</v>
      </c>
      <c r="I1437" s="52">
        <v>36167</v>
      </c>
      <c r="J1437">
        <v>1.3675999999999999</v>
      </c>
      <c r="K1437" s="474" t="str">
        <f t="shared" si="22"/>
        <v>false</v>
      </c>
    </row>
    <row r="1438" spans="2:11">
      <c r="B1438" s="52">
        <v>36167</v>
      </c>
      <c r="C1438">
        <v>3.7500999999999998</v>
      </c>
      <c r="D1438" s="52">
        <v>36168</v>
      </c>
      <c r="E1438">
        <v>1.3526</v>
      </c>
      <c r="G1438" s="52">
        <v>36167</v>
      </c>
      <c r="H1438">
        <v>3.7500999999999998</v>
      </c>
      <c r="I1438" s="52">
        <v>36168</v>
      </c>
      <c r="J1438">
        <v>1.3526</v>
      </c>
      <c r="K1438" s="474" t="str">
        <f t="shared" si="22"/>
        <v>false</v>
      </c>
    </row>
    <row r="1439" spans="2:11">
      <c r="B1439" s="52">
        <v>36168</v>
      </c>
      <c r="C1439">
        <v>3.7627999999999999</v>
      </c>
      <c r="D1439" s="52">
        <v>36171</v>
      </c>
      <c r="E1439">
        <v>1.3559000000000001</v>
      </c>
      <c r="G1439" s="52">
        <v>36168</v>
      </c>
      <c r="H1439">
        <v>3.7627999999999999</v>
      </c>
      <c r="I1439" s="52">
        <v>36171</v>
      </c>
      <c r="J1439">
        <v>1.3559000000000001</v>
      </c>
      <c r="K1439" s="474" t="str">
        <f t="shared" si="22"/>
        <v>false</v>
      </c>
    </row>
    <row r="1440" spans="2:11">
      <c r="B1440" s="52">
        <v>36171</v>
      </c>
      <c r="C1440">
        <v>3.7961999999999998</v>
      </c>
      <c r="D1440" s="52">
        <v>36172</v>
      </c>
      <c r="E1440">
        <v>1.3767</v>
      </c>
      <c r="G1440" s="52">
        <v>36171</v>
      </c>
      <c r="H1440">
        <v>3.7961999999999998</v>
      </c>
      <c r="I1440" s="52">
        <v>36172</v>
      </c>
      <c r="J1440">
        <v>1.3767</v>
      </c>
      <c r="K1440" s="474" t="str">
        <f t="shared" si="22"/>
        <v>false</v>
      </c>
    </row>
    <row r="1441" spans="2:11">
      <c r="B1441" s="52">
        <v>36172</v>
      </c>
      <c r="C1441">
        <v>3.7818000000000001</v>
      </c>
      <c r="D1441" s="52">
        <v>36173</v>
      </c>
      <c r="E1441">
        <v>1.3951</v>
      </c>
      <c r="G1441" s="52">
        <v>36172</v>
      </c>
      <c r="H1441">
        <v>3.7818000000000001</v>
      </c>
      <c r="I1441" s="52">
        <v>36173</v>
      </c>
      <c r="J1441">
        <v>1.3951</v>
      </c>
      <c r="K1441" s="474" t="str">
        <f t="shared" si="22"/>
        <v>false</v>
      </c>
    </row>
    <row r="1442" spans="2:11">
      <c r="B1442" s="52">
        <v>36173</v>
      </c>
      <c r="C1442">
        <v>3.7880000000000003</v>
      </c>
      <c r="D1442" s="52">
        <v>36174</v>
      </c>
      <c r="E1442">
        <v>1.4300999999999999</v>
      </c>
      <c r="G1442" s="52">
        <v>36173</v>
      </c>
      <c r="H1442">
        <v>3.7880000000000003</v>
      </c>
      <c r="I1442" s="52">
        <v>36174</v>
      </c>
      <c r="J1442">
        <v>1.4300999999999999</v>
      </c>
      <c r="K1442" s="474" t="str">
        <f t="shared" si="22"/>
        <v>false</v>
      </c>
    </row>
    <row r="1443" spans="2:11">
      <c r="B1443" s="52">
        <v>36174</v>
      </c>
      <c r="C1443">
        <v>3.8460000000000001</v>
      </c>
      <c r="D1443" s="52">
        <v>36175</v>
      </c>
      <c r="E1443">
        <v>1.3977999999999999</v>
      </c>
      <c r="G1443" s="52">
        <v>36174</v>
      </c>
      <c r="H1443">
        <v>3.8460000000000001</v>
      </c>
      <c r="I1443" s="52">
        <v>36175</v>
      </c>
      <c r="J1443">
        <v>1.3977999999999999</v>
      </c>
      <c r="K1443" s="474" t="str">
        <f t="shared" si="22"/>
        <v>false</v>
      </c>
    </row>
    <row r="1444" spans="2:11">
      <c r="B1444" s="52">
        <v>36175</v>
      </c>
      <c r="C1444">
        <v>3.8069999999999999</v>
      </c>
      <c r="D1444" s="52">
        <v>36179</v>
      </c>
      <c r="E1444">
        <v>1.3956</v>
      </c>
      <c r="G1444" s="52">
        <v>36175</v>
      </c>
      <c r="H1444">
        <v>3.8069999999999999</v>
      </c>
      <c r="I1444" s="52">
        <v>36179</v>
      </c>
      <c r="J1444">
        <v>1.3956</v>
      </c>
      <c r="K1444" s="474" t="str">
        <f t="shared" si="22"/>
        <v>false</v>
      </c>
    </row>
    <row r="1445" spans="2:11">
      <c r="B1445" s="52">
        <v>36179</v>
      </c>
      <c r="C1445">
        <v>3.8262999999999998</v>
      </c>
      <c r="D1445" s="52">
        <v>36180</v>
      </c>
      <c r="E1445">
        <v>1.4060999999999999</v>
      </c>
      <c r="G1445" s="52">
        <v>36179</v>
      </c>
      <c r="H1445">
        <v>3.8262999999999998</v>
      </c>
      <c r="I1445" s="52">
        <v>36180</v>
      </c>
      <c r="J1445">
        <v>1.4060999999999999</v>
      </c>
      <c r="K1445" s="474" t="str">
        <f t="shared" si="22"/>
        <v>false</v>
      </c>
    </row>
    <row r="1446" spans="2:11">
      <c r="B1446" s="52">
        <v>36180</v>
      </c>
      <c r="C1446">
        <v>3.8323</v>
      </c>
      <c r="D1446" s="52">
        <v>36181</v>
      </c>
      <c r="E1446">
        <v>1.4102000000000001</v>
      </c>
      <c r="G1446" s="52">
        <v>36180</v>
      </c>
      <c r="H1446">
        <v>3.8323</v>
      </c>
      <c r="I1446" s="52">
        <v>36181</v>
      </c>
      <c r="J1446">
        <v>1.4102000000000001</v>
      </c>
      <c r="K1446" s="474" t="str">
        <f t="shared" si="22"/>
        <v>false</v>
      </c>
    </row>
    <row r="1447" spans="2:11">
      <c r="B1447" s="52">
        <v>36181</v>
      </c>
      <c r="C1447">
        <v>3.8014000000000001</v>
      </c>
      <c r="D1447" s="52">
        <v>36182</v>
      </c>
      <c r="E1447">
        <v>1.4323999999999999</v>
      </c>
      <c r="G1447" s="52">
        <v>36181</v>
      </c>
      <c r="H1447">
        <v>3.8014000000000001</v>
      </c>
      <c r="I1447" s="52">
        <v>36182</v>
      </c>
      <c r="J1447">
        <v>1.4323999999999999</v>
      </c>
      <c r="K1447" s="474" t="str">
        <f t="shared" si="22"/>
        <v>false</v>
      </c>
    </row>
    <row r="1448" spans="2:11">
      <c r="B1448" s="52">
        <v>36182</v>
      </c>
      <c r="C1448">
        <v>3.7799</v>
      </c>
      <c r="D1448" s="52">
        <v>36185</v>
      </c>
      <c r="E1448">
        <v>1.4195</v>
      </c>
      <c r="G1448" s="52">
        <v>36182</v>
      </c>
      <c r="H1448">
        <v>3.7799</v>
      </c>
      <c r="I1448" s="52">
        <v>36185</v>
      </c>
      <c r="J1448">
        <v>1.4195</v>
      </c>
      <c r="K1448" s="474" t="str">
        <f t="shared" si="22"/>
        <v>false</v>
      </c>
    </row>
    <row r="1449" spans="2:11">
      <c r="B1449" s="52">
        <v>36185</v>
      </c>
      <c r="C1449">
        <v>3.7814000000000001</v>
      </c>
      <c r="D1449" s="52">
        <v>36186</v>
      </c>
      <c r="E1449">
        <v>1.4011</v>
      </c>
      <c r="G1449" s="52">
        <v>36185</v>
      </c>
      <c r="H1449">
        <v>3.7814000000000001</v>
      </c>
      <c r="I1449" s="52">
        <v>36186</v>
      </c>
      <c r="J1449">
        <v>1.4011</v>
      </c>
      <c r="K1449" s="474" t="str">
        <f t="shared" si="22"/>
        <v>false</v>
      </c>
    </row>
    <row r="1450" spans="2:11">
      <c r="B1450" s="52">
        <v>36186</v>
      </c>
      <c r="C1450">
        <v>3.7888000000000002</v>
      </c>
      <c r="D1450" s="52">
        <v>36187</v>
      </c>
      <c r="E1450">
        <v>1.42</v>
      </c>
      <c r="G1450" s="52">
        <v>36186</v>
      </c>
      <c r="H1450">
        <v>3.7888000000000002</v>
      </c>
      <c r="I1450" s="52">
        <v>36187</v>
      </c>
      <c r="J1450">
        <v>1.42</v>
      </c>
      <c r="K1450" s="474" t="str">
        <f t="shared" si="22"/>
        <v>false</v>
      </c>
    </row>
    <row r="1451" spans="2:11">
      <c r="B1451" s="52">
        <v>36187</v>
      </c>
      <c r="C1451">
        <v>3.8896999999999999</v>
      </c>
      <c r="D1451" s="52">
        <v>36188</v>
      </c>
      <c r="E1451">
        <v>1.4119999999999999</v>
      </c>
      <c r="G1451" s="52">
        <v>36187</v>
      </c>
      <c r="H1451">
        <v>3.8896999999999999</v>
      </c>
      <c r="I1451" s="52">
        <v>36188</v>
      </c>
      <c r="J1451">
        <v>1.4119999999999999</v>
      </c>
      <c r="K1451" s="474" t="str">
        <f t="shared" si="22"/>
        <v>false</v>
      </c>
    </row>
    <row r="1452" spans="2:11">
      <c r="B1452" s="52">
        <v>36188</v>
      </c>
      <c r="C1452">
        <v>3.9159999999999999</v>
      </c>
      <c r="D1452" s="52">
        <v>36189</v>
      </c>
      <c r="E1452">
        <v>1.4003000000000001</v>
      </c>
      <c r="G1452" s="52">
        <v>36188</v>
      </c>
      <c r="H1452">
        <v>3.9159999999999999</v>
      </c>
      <c r="I1452" s="52">
        <v>36189</v>
      </c>
      <c r="J1452">
        <v>1.4003000000000001</v>
      </c>
      <c r="K1452" s="474" t="str">
        <f t="shared" si="22"/>
        <v>false</v>
      </c>
    </row>
    <row r="1453" spans="2:11">
      <c r="B1453" s="52">
        <v>36189</v>
      </c>
      <c r="C1453">
        <v>3.8567999999999998</v>
      </c>
      <c r="D1453" s="52">
        <v>36192</v>
      </c>
      <c r="E1453">
        <v>1.4022999999999999</v>
      </c>
      <c r="G1453" s="52">
        <v>36189</v>
      </c>
      <c r="H1453">
        <v>3.8567999999999998</v>
      </c>
      <c r="I1453" s="52">
        <v>36192</v>
      </c>
      <c r="J1453">
        <v>1.4022999999999999</v>
      </c>
      <c r="K1453" s="474" t="str">
        <f t="shared" si="22"/>
        <v>false</v>
      </c>
    </row>
    <row r="1454" spans="2:11">
      <c r="B1454" s="52">
        <v>36192</v>
      </c>
      <c r="C1454">
        <v>3.9367000000000001</v>
      </c>
      <c r="D1454" s="52">
        <v>36193</v>
      </c>
      <c r="E1454">
        <v>1.4399</v>
      </c>
      <c r="G1454" s="52">
        <v>36192</v>
      </c>
      <c r="H1454">
        <v>3.9367000000000001</v>
      </c>
      <c r="I1454" s="52">
        <v>36193</v>
      </c>
      <c r="J1454">
        <v>1.4399</v>
      </c>
      <c r="K1454" s="474" t="str">
        <f t="shared" si="22"/>
        <v>false</v>
      </c>
    </row>
    <row r="1455" spans="2:11">
      <c r="B1455" s="52">
        <v>36193</v>
      </c>
      <c r="C1455">
        <v>3.9590999999999998</v>
      </c>
      <c r="D1455" s="52">
        <v>36194</v>
      </c>
      <c r="E1455">
        <v>1.4260999999999999</v>
      </c>
      <c r="G1455" s="52">
        <v>36193</v>
      </c>
      <c r="H1455">
        <v>3.9590999999999998</v>
      </c>
      <c r="I1455" s="52">
        <v>36194</v>
      </c>
      <c r="J1455">
        <v>1.4260999999999999</v>
      </c>
      <c r="K1455" s="474" t="str">
        <f t="shared" si="22"/>
        <v>false</v>
      </c>
    </row>
    <row r="1456" spans="2:11">
      <c r="B1456" s="52">
        <v>36194</v>
      </c>
      <c r="C1456">
        <v>4.0332999999999997</v>
      </c>
      <c r="D1456" s="52">
        <v>36195</v>
      </c>
      <c r="E1456">
        <v>1.4360999999999999</v>
      </c>
      <c r="G1456" s="52">
        <v>36194</v>
      </c>
      <c r="H1456">
        <v>4.0332999999999997</v>
      </c>
      <c r="I1456" s="52">
        <v>36195</v>
      </c>
      <c r="J1456">
        <v>1.4360999999999999</v>
      </c>
      <c r="K1456" s="474" t="str">
        <f t="shared" si="22"/>
        <v>false</v>
      </c>
    </row>
    <row r="1457" spans="2:11">
      <c r="B1457" s="52">
        <v>36195</v>
      </c>
      <c r="C1457">
        <v>4.0091999999999999</v>
      </c>
      <c r="D1457" s="52">
        <v>36196</v>
      </c>
      <c r="E1457">
        <v>1.4328000000000001</v>
      </c>
      <c r="G1457" s="52">
        <v>36195</v>
      </c>
      <c r="H1457">
        <v>4.0091999999999999</v>
      </c>
      <c r="I1457" s="52">
        <v>36196</v>
      </c>
      <c r="J1457">
        <v>1.4328000000000001</v>
      </c>
      <c r="K1457" s="474" t="str">
        <f t="shared" si="22"/>
        <v>false</v>
      </c>
    </row>
    <row r="1458" spans="2:11">
      <c r="B1458" s="52">
        <v>36196</v>
      </c>
      <c r="C1458">
        <v>3.9777</v>
      </c>
      <c r="D1458" s="52">
        <v>36199</v>
      </c>
      <c r="E1458">
        <v>1.4428000000000001</v>
      </c>
      <c r="G1458" s="52">
        <v>36196</v>
      </c>
      <c r="H1458">
        <v>3.9777</v>
      </c>
      <c r="I1458" s="52">
        <v>36199</v>
      </c>
      <c r="J1458">
        <v>1.4428000000000001</v>
      </c>
      <c r="K1458" s="474" t="str">
        <f t="shared" si="22"/>
        <v>false</v>
      </c>
    </row>
    <row r="1459" spans="2:11">
      <c r="B1459" s="52">
        <v>36199</v>
      </c>
      <c r="C1459">
        <v>3.9445999999999999</v>
      </c>
      <c r="D1459" s="52">
        <v>36200</v>
      </c>
      <c r="E1459">
        <v>1.4678</v>
      </c>
      <c r="G1459" s="52">
        <v>36199</v>
      </c>
      <c r="H1459">
        <v>3.9445999999999999</v>
      </c>
      <c r="I1459" s="52">
        <v>36200</v>
      </c>
      <c r="J1459">
        <v>1.4678</v>
      </c>
      <c r="K1459" s="474" t="str">
        <f t="shared" si="22"/>
        <v>false</v>
      </c>
    </row>
    <row r="1460" spans="2:11">
      <c r="B1460" s="52">
        <v>36200</v>
      </c>
      <c r="C1460">
        <v>3.9760999999999997</v>
      </c>
      <c r="D1460" s="52">
        <v>36201</v>
      </c>
      <c r="E1460">
        <v>1.4796</v>
      </c>
      <c r="G1460" s="52">
        <v>36200</v>
      </c>
      <c r="H1460">
        <v>3.9760999999999997</v>
      </c>
      <c r="I1460" s="52">
        <v>36201</v>
      </c>
      <c r="J1460">
        <v>1.4796</v>
      </c>
      <c r="K1460" s="474" t="str">
        <f t="shared" si="22"/>
        <v>false</v>
      </c>
    </row>
    <row r="1461" spans="2:11">
      <c r="B1461" s="52">
        <v>36201</v>
      </c>
      <c r="C1461">
        <v>4.0270999999999999</v>
      </c>
      <c r="D1461" s="52">
        <v>36202</v>
      </c>
      <c r="E1461">
        <v>1.4327000000000001</v>
      </c>
      <c r="G1461" s="52">
        <v>36201</v>
      </c>
      <c r="H1461">
        <v>4.0270999999999999</v>
      </c>
      <c r="I1461" s="52">
        <v>36202</v>
      </c>
      <c r="J1461">
        <v>1.4327000000000001</v>
      </c>
      <c r="K1461" s="474" t="str">
        <f t="shared" si="22"/>
        <v>false</v>
      </c>
    </row>
    <row r="1462" spans="2:11">
      <c r="B1462" s="52">
        <v>36202</v>
      </c>
      <c r="C1462">
        <v>4.0068000000000001</v>
      </c>
      <c r="D1462" s="52">
        <v>36203</v>
      </c>
      <c r="E1462">
        <v>1.4405000000000001</v>
      </c>
      <c r="G1462" s="52">
        <v>36202</v>
      </c>
      <c r="H1462">
        <v>4.0068000000000001</v>
      </c>
      <c r="I1462" s="52">
        <v>36203</v>
      </c>
      <c r="J1462">
        <v>1.4405000000000001</v>
      </c>
      <c r="K1462" s="474" t="str">
        <f t="shared" si="22"/>
        <v>false</v>
      </c>
    </row>
    <row r="1463" spans="2:11">
      <c r="B1463" s="52">
        <v>36203</v>
      </c>
      <c r="C1463">
        <v>4.1855000000000002</v>
      </c>
      <c r="D1463" s="52">
        <v>36207</v>
      </c>
      <c r="E1463">
        <v>1.4371</v>
      </c>
      <c r="G1463" s="52">
        <v>36203</v>
      </c>
      <c r="H1463">
        <v>4.1855000000000002</v>
      </c>
      <c r="I1463" s="52">
        <v>36207</v>
      </c>
      <c r="J1463">
        <v>1.4371</v>
      </c>
      <c r="K1463" s="474" t="str">
        <f t="shared" si="22"/>
        <v>false</v>
      </c>
    </row>
    <row r="1464" spans="2:11">
      <c r="B1464" s="52">
        <v>36207</v>
      </c>
      <c r="C1464">
        <v>4.0530999999999997</v>
      </c>
      <c r="D1464" s="52">
        <v>36208</v>
      </c>
      <c r="E1464">
        <v>1.4685999999999999</v>
      </c>
      <c r="G1464" s="52">
        <v>36207</v>
      </c>
      <c r="H1464">
        <v>4.0530999999999997</v>
      </c>
      <c r="I1464" s="52">
        <v>36208</v>
      </c>
      <c r="J1464">
        <v>1.4685999999999999</v>
      </c>
      <c r="K1464" s="474" t="str">
        <f t="shared" si="22"/>
        <v>false</v>
      </c>
    </row>
    <row r="1465" spans="2:11">
      <c r="B1465" s="52">
        <v>36208</v>
      </c>
      <c r="C1465">
        <v>4.0086000000000004</v>
      </c>
      <c r="D1465" s="52">
        <v>36209</v>
      </c>
      <c r="E1465">
        <v>1.4121000000000001</v>
      </c>
      <c r="G1465" s="52">
        <v>36208</v>
      </c>
      <c r="H1465">
        <v>4.0086000000000004</v>
      </c>
      <c r="I1465" s="52">
        <v>36209</v>
      </c>
      <c r="J1465">
        <v>1.4121000000000001</v>
      </c>
      <c r="K1465" s="474" t="str">
        <f t="shared" si="22"/>
        <v>false</v>
      </c>
    </row>
    <row r="1466" spans="2:11">
      <c r="B1466" s="52">
        <v>36209</v>
      </c>
      <c r="C1466">
        <v>3.9565000000000001</v>
      </c>
      <c r="D1466" s="52">
        <v>36210</v>
      </c>
      <c r="E1466">
        <v>1.4058999999999999</v>
      </c>
      <c r="G1466" s="52">
        <v>36209</v>
      </c>
      <c r="H1466">
        <v>3.9565000000000001</v>
      </c>
      <c r="I1466" s="52">
        <v>36210</v>
      </c>
      <c r="J1466">
        <v>1.4058999999999999</v>
      </c>
      <c r="K1466" s="474" t="str">
        <f t="shared" si="22"/>
        <v>false</v>
      </c>
    </row>
    <row r="1467" spans="2:11">
      <c r="B1467" s="52">
        <v>36210</v>
      </c>
      <c r="C1467">
        <v>3.952</v>
      </c>
      <c r="D1467" s="52">
        <v>36213</v>
      </c>
      <c r="E1467">
        <v>1.3746</v>
      </c>
      <c r="G1467" s="52">
        <v>36210</v>
      </c>
      <c r="H1467">
        <v>3.952</v>
      </c>
      <c r="I1467" s="52">
        <v>36213</v>
      </c>
      <c r="J1467">
        <v>1.3746</v>
      </c>
      <c r="K1467" s="474" t="str">
        <f t="shared" si="22"/>
        <v>false</v>
      </c>
    </row>
    <row r="1468" spans="2:11">
      <c r="B1468" s="52">
        <v>36213</v>
      </c>
      <c r="C1468">
        <v>3.9100999999999999</v>
      </c>
      <c r="D1468" s="52">
        <v>36214</v>
      </c>
      <c r="E1468">
        <v>1.3757999999999999</v>
      </c>
      <c r="G1468" s="52">
        <v>36213</v>
      </c>
      <c r="H1468">
        <v>3.9100999999999999</v>
      </c>
      <c r="I1468" s="52">
        <v>36214</v>
      </c>
      <c r="J1468">
        <v>1.3757999999999999</v>
      </c>
      <c r="K1468" s="474" t="str">
        <f t="shared" si="22"/>
        <v>false</v>
      </c>
    </row>
    <row r="1469" spans="2:11">
      <c r="B1469" s="52">
        <v>36214</v>
      </c>
      <c r="C1469">
        <v>3.9428000000000001</v>
      </c>
      <c r="D1469" s="52">
        <v>36215</v>
      </c>
      <c r="E1469">
        <v>1.397</v>
      </c>
      <c r="G1469" s="52">
        <v>36214</v>
      </c>
      <c r="H1469">
        <v>3.9428000000000001</v>
      </c>
      <c r="I1469" s="52">
        <v>36215</v>
      </c>
      <c r="J1469">
        <v>1.397</v>
      </c>
      <c r="K1469" s="474" t="str">
        <f t="shared" si="22"/>
        <v>false</v>
      </c>
    </row>
    <row r="1470" spans="2:11">
      <c r="B1470" s="52">
        <v>36215</v>
      </c>
      <c r="C1470">
        <v>3.9272999999999998</v>
      </c>
      <c r="D1470" s="52">
        <v>36216</v>
      </c>
      <c r="E1470">
        <v>1.4231</v>
      </c>
      <c r="G1470" s="52">
        <v>36215</v>
      </c>
      <c r="H1470">
        <v>3.9272999999999998</v>
      </c>
      <c r="I1470" s="52">
        <v>36216</v>
      </c>
      <c r="J1470">
        <v>1.4231</v>
      </c>
      <c r="K1470" s="474" t="str">
        <f t="shared" si="22"/>
        <v>false</v>
      </c>
    </row>
    <row r="1471" spans="2:11">
      <c r="B1471" s="52">
        <v>36216</v>
      </c>
      <c r="C1471">
        <v>3.9718</v>
      </c>
      <c r="D1471" s="52">
        <v>36217</v>
      </c>
      <c r="E1471">
        <v>1.4087000000000001</v>
      </c>
      <c r="G1471" s="52">
        <v>36216</v>
      </c>
      <c r="H1471">
        <v>3.9718</v>
      </c>
      <c r="I1471" s="52">
        <v>36217</v>
      </c>
      <c r="J1471">
        <v>1.4087000000000001</v>
      </c>
      <c r="K1471" s="474" t="str">
        <f t="shared" si="22"/>
        <v>false</v>
      </c>
    </row>
    <row r="1472" spans="2:11">
      <c r="B1472" s="52">
        <v>36217</v>
      </c>
      <c r="C1472">
        <v>4.1024000000000003</v>
      </c>
      <c r="D1472" s="52">
        <v>36220</v>
      </c>
      <c r="E1472">
        <v>1.4060000000000001</v>
      </c>
      <c r="G1472" s="52">
        <v>36217</v>
      </c>
      <c r="H1472">
        <v>4.1024000000000003</v>
      </c>
      <c r="I1472" s="52">
        <v>36220</v>
      </c>
      <c r="J1472">
        <v>1.4060000000000001</v>
      </c>
      <c r="K1472" s="474" t="str">
        <f t="shared" si="22"/>
        <v>false</v>
      </c>
    </row>
    <row r="1473" spans="2:11">
      <c r="B1473" s="52">
        <v>36220</v>
      </c>
      <c r="C1473">
        <v>4.0140000000000002</v>
      </c>
      <c r="D1473" s="52">
        <v>36221</v>
      </c>
      <c r="E1473">
        <v>1.4112</v>
      </c>
      <c r="G1473" s="52">
        <v>36220</v>
      </c>
      <c r="H1473">
        <v>4.0140000000000002</v>
      </c>
      <c r="I1473" s="52">
        <v>36221</v>
      </c>
      <c r="J1473">
        <v>1.4112</v>
      </c>
      <c r="K1473" s="474" t="str">
        <f t="shared" si="22"/>
        <v>false</v>
      </c>
    </row>
    <row r="1474" spans="2:11">
      <c r="B1474" s="52">
        <v>36221</v>
      </c>
      <c r="C1474">
        <v>4.0180999999999996</v>
      </c>
      <c r="D1474" s="52">
        <v>36222</v>
      </c>
      <c r="E1474">
        <v>1.4279999999999999</v>
      </c>
      <c r="G1474" s="52">
        <v>36221</v>
      </c>
      <c r="H1474">
        <v>4.0180999999999996</v>
      </c>
      <c r="I1474" s="52">
        <v>36222</v>
      </c>
      <c r="J1474">
        <v>1.4279999999999999</v>
      </c>
      <c r="K1474" s="474" t="str">
        <f t="shared" si="22"/>
        <v>false</v>
      </c>
    </row>
    <row r="1475" spans="2:11">
      <c r="B1475" s="52">
        <v>36222</v>
      </c>
      <c r="C1475">
        <v>4.0442</v>
      </c>
      <c r="D1475" s="52">
        <v>36223</v>
      </c>
      <c r="E1475">
        <v>1.3935</v>
      </c>
      <c r="G1475" s="52">
        <v>36222</v>
      </c>
      <c r="H1475">
        <v>4.0442</v>
      </c>
      <c r="I1475" s="52">
        <v>36223</v>
      </c>
      <c r="J1475">
        <v>1.3935</v>
      </c>
      <c r="K1475" s="474" t="str">
        <f t="shared" si="22"/>
        <v>false</v>
      </c>
    </row>
    <row r="1476" spans="2:11">
      <c r="B1476" s="52">
        <v>36223</v>
      </c>
      <c r="C1476">
        <v>3.9340999999999999</v>
      </c>
      <c r="D1476" s="52">
        <v>36224</v>
      </c>
      <c r="E1476">
        <v>1.3498999999999999</v>
      </c>
      <c r="G1476" s="52">
        <v>36223</v>
      </c>
      <c r="H1476">
        <v>3.9340999999999999</v>
      </c>
      <c r="I1476" s="52">
        <v>36224</v>
      </c>
      <c r="J1476">
        <v>1.3498999999999999</v>
      </c>
      <c r="K1476" s="474" t="str">
        <f t="shared" si="22"/>
        <v>false</v>
      </c>
    </row>
    <row r="1477" spans="2:11">
      <c r="B1477" s="52">
        <v>36224</v>
      </c>
      <c r="C1477">
        <v>3.8767</v>
      </c>
      <c r="D1477" s="52">
        <v>36227</v>
      </c>
      <c r="E1477">
        <v>1.3511</v>
      </c>
      <c r="G1477" s="52">
        <v>36224</v>
      </c>
      <c r="H1477">
        <v>3.8767</v>
      </c>
      <c r="I1477" s="52">
        <v>36227</v>
      </c>
      <c r="J1477">
        <v>1.3511</v>
      </c>
      <c r="K1477" s="474" t="str">
        <f t="shared" si="22"/>
        <v>false</v>
      </c>
    </row>
    <row r="1478" spans="2:11">
      <c r="B1478" s="52">
        <v>36227</v>
      </c>
      <c r="C1478">
        <v>3.9062999999999999</v>
      </c>
      <c r="D1478" s="52">
        <v>36228</v>
      </c>
      <c r="E1478">
        <v>1.3557999999999999</v>
      </c>
      <c r="G1478" s="52">
        <v>36227</v>
      </c>
      <c r="H1478">
        <v>3.9062999999999999</v>
      </c>
      <c r="I1478" s="52">
        <v>36228</v>
      </c>
      <c r="J1478">
        <v>1.3557999999999999</v>
      </c>
      <c r="K1478" s="474" t="str">
        <f t="shared" ref="K1478:K1541" si="23">IF(G1478=I1478,"true","false")</f>
        <v>false</v>
      </c>
    </row>
    <row r="1479" spans="2:11">
      <c r="B1479" s="52">
        <v>36228</v>
      </c>
      <c r="C1479">
        <v>3.9621</v>
      </c>
      <c r="D1479" s="52">
        <v>36229</v>
      </c>
      <c r="E1479">
        <v>1.3448</v>
      </c>
      <c r="G1479" s="52">
        <v>36228</v>
      </c>
      <c r="H1479">
        <v>3.9621</v>
      </c>
      <c r="I1479" s="52">
        <v>36229</v>
      </c>
      <c r="J1479">
        <v>1.3448</v>
      </c>
      <c r="K1479" s="474" t="str">
        <f t="shared" si="23"/>
        <v>false</v>
      </c>
    </row>
    <row r="1480" spans="2:11">
      <c r="B1480" s="52">
        <v>36229</v>
      </c>
      <c r="C1480">
        <v>3.9432</v>
      </c>
      <c r="D1480" s="52">
        <v>36230</v>
      </c>
      <c r="E1480">
        <v>1.3529</v>
      </c>
      <c r="G1480" s="52">
        <v>36229</v>
      </c>
      <c r="H1480">
        <v>3.9432</v>
      </c>
      <c r="I1480" s="52">
        <v>36230</v>
      </c>
      <c r="J1480">
        <v>1.3529</v>
      </c>
      <c r="K1480" s="474" t="str">
        <f t="shared" si="23"/>
        <v>false</v>
      </c>
    </row>
    <row r="1481" spans="2:11">
      <c r="B1481" s="52">
        <v>36230</v>
      </c>
      <c r="C1481">
        <v>3.9624999999999999</v>
      </c>
      <c r="D1481" s="52">
        <v>36231</v>
      </c>
      <c r="E1481">
        <v>1.3357000000000001</v>
      </c>
      <c r="G1481" s="52">
        <v>36230</v>
      </c>
      <c r="H1481">
        <v>3.9624999999999999</v>
      </c>
      <c r="I1481" s="52">
        <v>36231</v>
      </c>
      <c r="J1481">
        <v>1.3357000000000001</v>
      </c>
      <c r="K1481" s="474" t="str">
        <f t="shared" si="23"/>
        <v>false</v>
      </c>
    </row>
    <row r="1482" spans="2:11">
      <c r="B1482" s="52">
        <v>36231</v>
      </c>
      <c r="C1482">
        <v>3.8384999999999998</v>
      </c>
      <c r="D1482" s="52">
        <v>36234</v>
      </c>
      <c r="E1482">
        <v>1.3246</v>
      </c>
      <c r="G1482" s="52">
        <v>36231</v>
      </c>
      <c r="H1482">
        <v>3.8384999999999998</v>
      </c>
      <c r="I1482" s="52">
        <v>36234</v>
      </c>
      <c r="J1482">
        <v>1.3246</v>
      </c>
      <c r="K1482" s="474" t="str">
        <f t="shared" si="23"/>
        <v>false</v>
      </c>
    </row>
    <row r="1483" spans="2:11">
      <c r="B1483" s="52">
        <v>36234</v>
      </c>
      <c r="C1483">
        <v>3.8708999999999998</v>
      </c>
      <c r="D1483" s="52">
        <v>36235</v>
      </c>
      <c r="E1483">
        <v>1.3284</v>
      </c>
      <c r="G1483" s="52">
        <v>36234</v>
      </c>
      <c r="H1483">
        <v>3.8708999999999998</v>
      </c>
      <c r="I1483" s="52">
        <v>36235</v>
      </c>
      <c r="J1483">
        <v>1.3284</v>
      </c>
      <c r="K1483" s="474" t="str">
        <f t="shared" si="23"/>
        <v>false</v>
      </c>
    </row>
    <row r="1484" spans="2:11">
      <c r="B1484" s="52">
        <v>36235</v>
      </c>
      <c r="C1484">
        <v>3.8763000000000001</v>
      </c>
      <c r="D1484" s="52">
        <v>36236</v>
      </c>
      <c r="E1484">
        <v>1.3378000000000001</v>
      </c>
      <c r="G1484" s="52">
        <v>36235</v>
      </c>
      <c r="H1484">
        <v>3.8763000000000001</v>
      </c>
      <c r="I1484" s="52">
        <v>36236</v>
      </c>
      <c r="J1484">
        <v>1.3378000000000001</v>
      </c>
      <c r="K1484" s="474" t="str">
        <f t="shared" si="23"/>
        <v>false</v>
      </c>
    </row>
    <row r="1485" spans="2:11">
      <c r="B1485" s="52">
        <v>36236</v>
      </c>
      <c r="C1485">
        <v>3.8651999999999997</v>
      </c>
      <c r="D1485" s="52">
        <v>36237</v>
      </c>
      <c r="E1485">
        <v>1.3692</v>
      </c>
      <c r="G1485" s="52">
        <v>36236</v>
      </c>
      <c r="H1485">
        <v>3.8651999999999997</v>
      </c>
      <c r="I1485" s="52">
        <v>36237</v>
      </c>
      <c r="J1485">
        <v>1.3692</v>
      </c>
      <c r="K1485" s="474" t="str">
        <f t="shared" si="23"/>
        <v>false</v>
      </c>
    </row>
    <row r="1486" spans="2:11">
      <c r="B1486" s="52">
        <v>36237</v>
      </c>
      <c r="C1486">
        <v>3.8178000000000001</v>
      </c>
      <c r="D1486" s="52">
        <v>36238</v>
      </c>
      <c r="E1486">
        <v>1.3346</v>
      </c>
      <c r="G1486" s="52">
        <v>36237</v>
      </c>
      <c r="H1486">
        <v>3.8178000000000001</v>
      </c>
      <c r="I1486" s="52">
        <v>36238</v>
      </c>
      <c r="J1486">
        <v>1.3346</v>
      </c>
      <c r="K1486" s="474" t="str">
        <f t="shared" si="23"/>
        <v>false</v>
      </c>
    </row>
    <row r="1487" spans="2:11">
      <c r="B1487" s="52">
        <v>36238</v>
      </c>
      <c r="C1487">
        <v>3.8456999999999999</v>
      </c>
      <c r="D1487" s="52">
        <v>36241</v>
      </c>
      <c r="E1487">
        <v>1.3404</v>
      </c>
      <c r="G1487" s="52">
        <v>36238</v>
      </c>
      <c r="H1487">
        <v>3.8456999999999999</v>
      </c>
      <c r="I1487" s="52">
        <v>36241</v>
      </c>
      <c r="J1487">
        <v>1.3404</v>
      </c>
      <c r="K1487" s="474" t="str">
        <f t="shared" si="23"/>
        <v>false</v>
      </c>
    </row>
    <row r="1488" spans="2:11">
      <c r="B1488" s="52">
        <v>36241</v>
      </c>
      <c r="C1488">
        <v>3.8548999999999998</v>
      </c>
      <c r="D1488" s="52">
        <v>36242</v>
      </c>
      <c r="E1488">
        <v>1.3671</v>
      </c>
      <c r="G1488" s="52">
        <v>36241</v>
      </c>
      <c r="H1488">
        <v>3.8548999999999998</v>
      </c>
      <c r="I1488" s="52">
        <v>36242</v>
      </c>
      <c r="J1488">
        <v>1.3671</v>
      </c>
      <c r="K1488" s="474" t="str">
        <f t="shared" si="23"/>
        <v>false</v>
      </c>
    </row>
    <row r="1489" spans="2:11">
      <c r="B1489" s="52">
        <v>36242</v>
      </c>
      <c r="C1489">
        <v>3.8969</v>
      </c>
      <c r="D1489" s="52">
        <v>36243</v>
      </c>
      <c r="E1489">
        <v>1.3677999999999999</v>
      </c>
      <c r="G1489" s="52">
        <v>36242</v>
      </c>
      <c r="H1489">
        <v>3.8969</v>
      </c>
      <c r="I1489" s="52">
        <v>36243</v>
      </c>
      <c r="J1489">
        <v>1.3677999999999999</v>
      </c>
      <c r="K1489" s="474" t="str">
        <f t="shared" si="23"/>
        <v>false</v>
      </c>
    </row>
    <row r="1490" spans="2:11">
      <c r="B1490" s="52">
        <v>36243</v>
      </c>
      <c r="C1490">
        <v>3.8317000000000001</v>
      </c>
      <c r="D1490" s="52">
        <v>36244</v>
      </c>
      <c r="E1490">
        <v>1.3442000000000001</v>
      </c>
      <c r="G1490" s="52">
        <v>36243</v>
      </c>
      <c r="H1490">
        <v>3.8317000000000001</v>
      </c>
      <c r="I1490" s="52">
        <v>36244</v>
      </c>
      <c r="J1490">
        <v>1.3442000000000001</v>
      </c>
      <c r="K1490" s="474" t="str">
        <f t="shared" si="23"/>
        <v>false</v>
      </c>
    </row>
    <row r="1491" spans="2:11">
      <c r="B1491" s="52">
        <v>36244</v>
      </c>
      <c r="C1491">
        <v>3.84</v>
      </c>
      <c r="D1491" s="52">
        <v>36245</v>
      </c>
      <c r="E1491">
        <v>1.3461000000000001</v>
      </c>
      <c r="G1491" s="52">
        <v>36244</v>
      </c>
      <c r="H1491">
        <v>3.84</v>
      </c>
      <c r="I1491" s="52">
        <v>36245</v>
      </c>
      <c r="J1491">
        <v>1.3461000000000001</v>
      </c>
      <c r="K1491" s="474" t="str">
        <f t="shared" si="23"/>
        <v>false</v>
      </c>
    </row>
    <row r="1492" spans="2:11">
      <c r="B1492" s="52">
        <v>36245</v>
      </c>
      <c r="C1492">
        <v>3.8992</v>
      </c>
      <c r="D1492" s="52">
        <v>36248</v>
      </c>
      <c r="E1492">
        <v>1.3212999999999999</v>
      </c>
      <c r="G1492" s="52">
        <v>36245</v>
      </c>
      <c r="H1492">
        <v>3.8992</v>
      </c>
      <c r="I1492" s="52">
        <v>36248</v>
      </c>
      <c r="J1492">
        <v>1.3212999999999999</v>
      </c>
      <c r="K1492" s="474" t="str">
        <f t="shared" si="23"/>
        <v>false</v>
      </c>
    </row>
    <row r="1493" spans="2:11">
      <c r="B1493" s="52">
        <v>36248</v>
      </c>
      <c r="C1493">
        <v>3.8921999999999999</v>
      </c>
      <c r="D1493" s="52">
        <v>36249</v>
      </c>
      <c r="E1493">
        <v>1.3374999999999999</v>
      </c>
      <c r="G1493" s="52">
        <v>36248</v>
      </c>
      <c r="H1493">
        <v>3.8921999999999999</v>
      </c>
      <c r="I1493" s="52">
        <v>36249</v>
      </c>
      <c r="J1493">
        <v>1.3374999999999999</v>
      </c>
      <c r="K1493" s="474" t="str">
        <f t="shared" si="23"/>
        <v>false</v>
      </c>
    </row>
    <row r="1494" spans="2:11">
      <c r="B1494" s="52">
        <v>36249</v>
      </c>
      <c r="C1494">
        <v>3.9767000000000001</v>
      </c>
      <c r="D1494" s="52">
        <v>36250</v>
      </c>
      <c r="E1494">
        <v>1.3549</v>
      </c>
      <c r="G1494" s="52">
        <v>36249</v>
      </c>
      <c r="H1494">
        <v>3.9767000000000001</v>
      </c>
      <c r="I1494" s="52">
        <v>36250</v>
      </c>
      <c r="J1494">
        <v>1.3549</v>
      </c>
      <c r="K1494" s="474" t="str">
        <f t="shared" si="23"/>
        <v>false</v>
      </c>
    </row>
    <row r="1495" spans="2:11">
      <c r="B1495" s="52">
        <v>36250</v>
      </c>
      <c r="C1495">
        <v>4.0526999999999997</v>
      </c>
      <c r="D1495" s="52">
        <v>36251</v>
      </c>
      <c r="E1495">
        <v>1.3485</v>
      </c>
      <c r="G1495" s="52">
        <v>36250</v>
      </c>
      <c r="H1495">
        <v>4.0526999999999997</v>
      </c>
      <c r="I1495" s="52">
        <v>36251</v>
      </c>
      <c r="J1495">
        <v>1.3485</v>
      </c>
      <c r="K1495" s="474" t="str">
        <f t="shared" si="23"/>
        <v>false</v>
      </c>
    </row>
    <row r="1496" spans="2:11">
      <c r="B1496" s="52">
        <v>36251</v>
      </c>
      <c r="C1496">
        <v>3.9641000000000002</v>
      </c>
      <c r="D1496" s="52">
        <v>36255</v>
      </c>
      <c r="E1496">
        <v>1.325</v>
      </c>
      <c r="G1496" s="52">
        <v>36251</v>
      </c>
      <c r="H1496">
        <v>3.9641000000000002</v>
      </c>
      <c r="I1496" s="52">
        <v>36255</v>
      </c>
      <c r="J1496">
        <v>1.325</v>
      </c>
      <c r="K1496" s="474" t="str">
        <f t="shared" si="23"/>
        <v>false</v>
      </c>
    </row>
    <row r="1497" spans="2:11">
      <c r="B1497" s="52">
        <v>36255</v>
      </c>
      <c r="C1497">
        <v>3.9344999999999999</v>
      </c>
      <c r="D1497" s="52">
        <v>36256</v>
      </c>
      <c r="E1497">
        <v>1.3308</v>
      </c>
      <c r="G1497" s="52">
        <v>36255</v>
      </c>
      <c r="H1497">
        <v>3.9344999999999999</v>
      </c>
      <c r="I1497" s="52">
        <v>36256</v>
      </c>
      <c r="J1497">
        <v>1.3308</v>
      </c>
      <c r="K1497" s="474" t="str">
        <f t="shared" si="23"/>
        <v>false</v>
      </c>
    </row>
    <row r="1498" spans="2:11">
      <c r="B1498" s="52">
        <v>36256</v>
      </c>
      <c r="C1498">
        <v>3.9835000000000003</v>
      </c>
      <c r="D1498" s="52">
        <v>36257</v>
      </c>
      <c r="E1498">
        <v>1.3089</v>
      </c>
      <c r="G1498" s="52">
        <v>36256</v>
      </c>
      <c r="H1498">
        <v>3.9835000000000003</v>
      </c>
      <c r="I1498" s="52">
        <v>36257</v>
      </c>
      <c r="J1498">
        <v>1.3089</v>
      </c>
      <c r="K1498" s="474" t="str">
        <f t="shared" si="23"/>
        <v>false</v>
      </c>
    </row>
    <row r="1499" spans="2:11">
      <c r="B1499" s="52">
        <v>36257</v>
      </c>
      <c r="C1499">
        <v>3.9999000000000002</v>
      </c>
      <c r="D1499" s="52">
        <v>36258</v>
      </c>
      <c r="E1499">
        <v>1.2945</v>
      </c>
      <c r="G1499" s="52">
        <v>36257</v>
      </c>
      <c r="H1499">
        <v>3.9999000000000002</v>
      </c>
      <c r="I1499" s="52">
        <v>36258</v>
      </c>
      <c r="J1499">
        <v>1.2945</v>
      </c>
      <c r="K1499" s="474" t="str">
        <f t="shared" si="23"/>
        <v>false</v>
      </c>
    </row>
    <row r="1500" spans="2:11">
      <c r="B1500" s="52">
        <v>36258</v>
      </c>
      <c r="C1500">
        <v>3.9361000000000002</v>
      </c>
      <c r="D1500" s="52">
        <v>36259</v>
      </c>
      <c r="E1500">
        <v>1.2976000000000001</v>
      </c>
      <c r="G1500" s="52">
        <v>36258</v>
      </c>
      <c r="H1500">
        <v>3.9361000000000002</v>
      </c>
      <c r="I1500" s="52">
        <v>36259</v>
      </c>
      <c r="J1500">
        <v>1.2976000000000001</v>
      </c>
      <c r="K1500" s="474" t="str">
        <f t="shared" si="23"/>
        <v>false</v>
      </c>
    </row>
    <row r="1501" spans="2:11">
      <c r="B1501" s="52">
        <v>36259</v>
      </c>
      <c r="C1501">
        <v>3.9464000000000001</v>
      </c>
      <c r="D1501" s="52">
        <v>36262</v>
      </c>
      <c r="E1501">
        <v>1.2767999999999999</v>
      </c>
      <c r="G1501" s="52">
        <v>36259</v>
      </c>
      <c r="H1501">
        <v>3.9464000000000001</v>
      </c>
      <c r="I1501" s="52">
        <v>36262</v>
      </c>
      <c r="J1501">
        <v>1.2767999999999999</v>
      </c>
      <c r="K1501" s="474" t="str">
        <f t="shared" si="23"/>
        <v>false</v>
      </c>
    </row>
    <row r="1502" spans="2:11">
      <c r="B1502" s="52">
        <v>36262</v>
      </c>
      <c r="C1502">
        <v>3.9144999999999999</v>
      </c>
      <c r="D1502" s="52">
        <v>36263</v>
      </c>
      <c r="E1502">
        <v>1.2699</v>
      </c>
      <c r="G1502" s="52">
        <v>36262</v>
      </c>
      <c r="H1502">
        <v>3.9144999999999999</v>
      </c>
      <c r="I1502" s="52">
        <v>36263</v>
      </c>
      <c r="J1502">
        <v>1.2699</v>
      </c>
      <c r="K1502" s="474" t="str">
        <f t="shared" si="23"/>
        <v>false</v>
      </c>
    </row>
    <row r="1503" spans="2:11">
      <c r="B1503" s="52">
        <v>36263</v>
      </c>
      <c r="C1503">
        <v>3.9241999999999999</v>
      </c>
      <c r="D1503" s="52">
        <v>36264</v>
      </c>
      <c r="E1503">
        <v>1.2679</v>
      </c>
      <c r="G1503" s="52">
        <v>36263</v>
      </c>
      <c r="H1503">
        <v>3.9241999999999999</v>
      </c>
      <c r="I1503" s="52">
        <v>36264</v>
      </c>
      <c r="J1503">
        <v>1.2679</v>
      </c>
      <c r="K1503" s="474" t="str">
        <f t="shared" si="23"/>
        <v>false</v>
      </c>
    </row>
    <row r="1504" spans="2:11">
      <c r="B1504" s="52">
        <v>36264</v>
      </c>
      <c r="C1504">
        <v>4.0106000000000002</v>
      </c>
      <c r="D1504" s="52">
        <v>36265</v>
      </c>
      <c r="E1504">
        <v>1.2617</v>
      </c>
      <c r="G1504" s="52">
        <v>36264</v>
      </c>
      <c r="H1504">
        <v>4.0106000000000002</v>
      </c>
      <c r="I1504" s="52">
        <v>36265</v>
      </c>
      <c r="J1504">
        <v>1.2617</v>
      </c>
      <c r="K1504" s="474" t="str">
        <f t="shared" si="23"/>
        <v>false</v>
      </c>
    </row>
    <row r="1505" spans="2:11">
      <c r="B1505" s="52">
        <v>36265</v>
      </c>
      <c r="C1505">
        <v>3.9782999999999999</v>
      </c>
      <c r="D1505" s="52">
        <v>36266</v>
      </c>
      <c r="E1505">
        <v>1.2521</v>
      </c>
      <c r="G1505" s="52">
        <v>36265</v>
      </c>
      <c r="H1505">
        <v>3.9782999999999999</v>
      </c>
      <c r="I1505" s="52">
        <v>36266</v>
      </c>
      <c r="J1505">
        <v>1.2521</v>
      </c>
      <c r="K1505" s="474" t="str">
        <f t="shared" si="23"/>
        <v>false</v>
      </c>
    </row>
    <row r="1506" spans="2:11">
      <c r="B1506" s="52">
        <v>36266</v>
      </c>
      <c r="C1506">
        <v>3.9487999999999999</v>
      </c>
      <c r="D1506" s="52">
        <v>36269</v>
      </c>
      <c r="E1506">
        <v>1.2585</v>
      </c>
      <c r="G1506" s="52">
        <v>36266</v>
      </c>
      <c r="H1506">
        <v>3.9487999999999999</v>
      </c>
      <c r="I1506" s="52">
        <v>36269</v>
      </c>
      <c r="J1506">
        <v>1.2585</v>
      </c>
      <c r="K1506" s="474" t="str">
        <f t="shared" si="23"/>
        <v>false</v>
      </c>
    </row>
    <row r="1507" spans="2:11">
      <c r="B1507" s="52">
        <v>36269</v>
      </c>
      <c r="C1507">
        <v>3.9188000000000001</v>
      </c>
      <c r="D1507" s="52">
        <v>36270</v>
      </c>
      <c r="E1507">
        <v>1.2575000000000001</v>
      </c>
      <c r="G1507" s="52">
        <v>36269</v>
      </c>
      <c r="H1507">
        <v>3.9188000000000001</v>
      </c>
      <c r="I1507" s="52">
        <v>36270</v>
      </c>
      <c r="J1507">
        <v>1.2575000000000001</v>
      </c>
      <c r="K1507" s="474" t="str">
        <f t="shared" si="23"/>
        <v>false</v>
      </c>
    </row>
    <row r="1508" spans="2:11">
      <c r="B1508" s="52">
        <v>36270</v>
      </c>
      <c r="C1508">
        <v>3.8529999999999998</v>
      </c>
      <c r="D1508" s="52">
        <v>36271</v>
      </c>
      <c r="E1508">
        <v>1.2484</v>
      </c>
      <c r="G1508" s="52">
        <v>36270</v>
      </c>
      <c r="H1508">
        <v>3.8529999999999998</v>
      </c>
      <c r="I1508" s="52">
        <v>36271</v>
      </c>
      <c r="J1508">
        <v>1.2484</v>
      </c>
      <c r="K1508" s="474" t="str">
        <f t="shared" si="23"/>
        <v>false</v>
      </c>
    </row>
    <row r="1509" spans="2:11">
      <c r="B1509" s="52">
        <v>36271</v>
      </c>
      <c r="C1509">
        <v>3.8679000000000001</v>
      </c>
      <c r="D1509" s="52">
        <v>36272</v>
      </c>
      <c r="E1509">
        <v>1.2324999999999999</v>
      </c>
      <c r="G1509" s="52">
        <v>36271</v>
      </c>
      <c r="H1509">
        <v>3.8679000000000001</v>
      </c>
      <c r="I1509" s="52">
        <v>36272</v>
      </c>
      <c r="J1509">
        <v>1.2324999999999999</v>
      </c>
      <c r="K1509" s="474" t="str">
        <f t="shared" si="23"/>
        <v>false</v>
      </c>
    </row>
    <row r="1510" spans="2:11">
      <c r="B1510" s="52">
        <v>36272</v>
      </c>
      <c r="C1510">
        <v>3.8666999999999998</v>
      </c>
      <c r="D1510" s="52">
        <v>36273</v>
      </c>
      <c r="E1510">
        <v>1.2368999999999999</v>
      </c>
      <c r="G1510" s="52">
        <v>36272</v>
      </c>
      <c r="H1510">
        <v>3.8666999999999998</v>
      </c>
      <c r="I1510" s="52">
        <v>36273</v>
      </c>
      <c r="J1510">
        <v>1.2368999999999999</v>
      </c>
      <c r="K1510" s="474" t="str">
        <f t="shared" si="23"/>
        <v>false</v>
      </c>
    </row>
    <row r="1511" spans="2:11">
      <c r="B1511" s="52">
        <v>36273</v>
      </c>
      <c r="C1511">
        <v>3.8816999999999999</v>
      </c>
      <c r="D1511" s="52">
        <v>36276</v>
      </c>
      <c r="E1511">
        <v>1.2335</v>
      </c>
      <c r="G1511" s="52">
        <v>36273</v>
      </c>
      <c r="H1511">
        <v>3.8816999999999999</v>
      </c>
      <c r="I1511" s="52">
        <v>36276</v>
      </c>
      <c r="J1511">
        <v>1.2335</v>
      </c>
      <c r="K1511" s="474" t="str">
        <f t="shared" si="23"/>
        <v>false</v>
      </c>
    </row>
    <row r="1512" spans="2:11">
      <c r="B1512" s="52">
        <v>36276</v>
      </c>
      <c r="C1512">
        <v>3.8647999999999998</v>
      </c>
      <c r="D1512" s="52">
        <v>36277</v>
      </c>
      <c r="E1512">
        <v>1.2205999999999999</v>
      </c>
      <c r="G1512" s="52">
        <v>36276</v>
      </c>
      <c r="H1512">
        <v>3.8647999999999998</v>
      </c>
      <c r="I1512" s="52">
        <v>36277</v>
      </c>
      <c r="J1512">
        <v>1.2205999999999999</v>
      </c>
      <c r="K1512" s="474" t="str">
        <f t="shared" si="23"/>
        <v>false</v>
      </c>
    </row>
    <row r="1513" spans="2:11">
      <c r="B1513" s="52">
        <v>36277</v>
      </c>
      <c r="C1513">
        <v>3.8254000000000001</v>
      </c>
      <c r="D1513" s="52">
        <v>36278</v>
      </c>
      <c r="E1513">
        <v>1.2191000000000001</v>
      </c>
      <c r="G1513" s="52">
        <v>36277</v>
      </c>
      <c r="H1513">
        <v>3.8254000000000001</v>
      </c>
      <c r="I1513" s="52">
        <v>36278</v>
      </c>
      <c r="J1513">
        <v>1.2191000000000001</v>
      </c>
      <c r="K1513" s="474" t="str">
        <f t="shared" si="23"/>
        <v>false</v>
      </c>
    </row>
    <row r="1514" spans="2:11">
      <c r="B1514" s="52">
        <v>36278</v>
      </c>
      <c r="C1514">
        <v>3.8003999999999998</v>
      </c>
      <c r="D1514" s="52">
        <v>36279</v>
      </c>
      <c r="E1514">
        <v>1.2198</v>
      </c>
      <c r="G1514" s="52">
        <v>36278</v>
      </c>
      <c r="H1514">
        <v>3.8003999999999998</v>
      </c>
      <c r="I1514" s="52">
        <v>36279</v>
      </c>
      <c r="J1514">
        <v>1.2198</v>
      </c>
      <c r="K1514" s="474" t="str">
        <f t="shared" si="23"/>
        <v>false</v>
      </c>
    </row>
    <row r="1515" spans="2:11">
      <c r="B1515" s="52">
        <v>36279</v>
      </c>
      <c r="C1515">
        <v>3.8218000000000001</v>
      </c>
      <c r="D1515" s="52">
        <v>36280</v>
      </c>
      <c r="E1515">
        <v>1.2271000000000001</v>
      </c>
      <c r="G1515" s="52">
        <v>36279</v>
      </c>
      <c r="H1515">
        <v>3.8218000000000001</v>
      </c>
      <c r="I1515" s="52">
        <v>36280</v>
      </c>
      <c r="J1515">
        <v>1.2271000000000001</v>
      </c>
      <c r="K1515" s="474" t="str">
        <f t="shared" si="23"/>
        <v>false</v>
      </c>
    </row>
    <row r="1516" spans="2:11">
      <c r="B1516" s="52">
        <v>36280</v>
      </c>
      <c r="C1516">
        <v>3.7564000000000002</v>
      </c>
      <c r="D1516" s="52">
        <v>36283</v>
      </c>
      <c r="E1516">
        <v>1.2019</v>
      </c>
      <c r="G1516" s="52">
        <v>36280</v>
      </c>
      <c r="H1516">
        <v>3.7564000000000002</v>
      </c>
      <c r="I1516" s="52">
        <v>36283</v>
      </c>
      <c r="J1516">
        <v>1.2019</v>
      </c>
      <c r="K1516" s="474" t="str">
        <f t="shared" si="23"/>
        <v>false</v>
      </c>
    </row>
    <row r="1517" spans="2:11">
      <c r="B1517" s="52">
        <v>36283</v>
      </c>
      <c r="C1517">
        <v>3.6996000000000002</v>
      </c>
      <c r="D1517" s="52">
        <v>36284</v>
      </c>
      <c r="E1517">
        <v>1.2161</v>
      </c>
      <c r="G1517" s="52">
        <v>36283</v>
      </c>
      <c r="H1517">
        <v>3.6996000000000002</v>
      </c>
      <c r="I1517" s="52">
        <v>36284</v>
      </c>
      <c r="J1517">
        <v>1.2161</v>
      </c>
      <c r="K1517" s="474" t="str">
        <f t="shared" si="23"/>
        <v>false</v>
      </c>
    </row>
    <row r="1518" spans="2:11">
      <c r="B1518" s="52">
        <v>36284</v>
      </c>
      <c r="C1518">
        <v>3.7351999999999999</v>
      </c>
      <c r="D1518" s="52">
        <v>36285</v>
      </c>
      <c r="E1518">
        <v>1.2178</v>
      </c>
      <c r="G1518" s="52">
        <v>36284</v>
      </c>
      <c r="H1518">
        <v>3.7351999999999999</v>
      </c>
      <c r="I1518" s="52">
        <v>36285</v>
      </c>
      <c r="J1518">
        <v>1.2178</v>
      </c>
      <c r="K1518" s="474" t="str">
        <f t="shared" si="23"/>
        <v>false</v>
      </c>
    </row>
    <row r="1519" spans="2:11">
      <c r="B1519" s="52">
        <v>36285</v>
      </c>
      <c r="C1519">
        <v>3.7168000000000001</v>
      </c>
      <c r="D1519" s="52">
        <v>36286</v>
      </c>
      <c r="E1519">
        <v>1.2149000000000001</v>
      </c>
      <c r="G1519" s="52">
        <v>36285</v>
      </c>
      <c r="H1519">
        <v>3.7168000000000001</v>
      </c>
      <c r="I1519" s="52">
        <v>36286</v>
      </c>
      <c r="J1519">
        <v>1.2149000000000001</v>
      </c>
      <c r="K1519" s="474" t="str">
        <f t="shared" si="23"/>
        <v>false</v>
      </c>
    </row>
    <row r="1520" spans="2:11">
      <c r="B1520" s="52">
        <v>36286</v>
      </c>
      <c r="C1520">
        <v>3.7179000000000002</v>
      </c>
      <c r="D1520" s="52">
        <v>36287</v>
      </c>
      <c r="E1520">
        <v>1.2056</v>
      </c>
      <c r="G1520" s="52">
        <v>36286</v>
      </c>
      <c r="H1520">
        <v>3.7179000000000002</v>
      </c>
      <c r="I1520" s="52">
        <v>36287</v>
      </c>
      <c r="J1520">
        <v>1.2056</v>
      </c>
      <c r="K1520" s="474" t="str">
        <f t="shared" si="23"/>
        <v>false</v>
      </c>
    </row>
    <row r="1521" spans="2:11">
      <c r="B1521" s="52">
        <v>36287</v>
      </c>
      <c r="C1521">
        <v>3.7040999999999999</v>
      </c>
      <c r="D1521" s="52">
        <v>36290</v>
      </c>
      <c r="E1521">
        <v>1.2175</v>
      </c>
      <c r="G1521" s="52">
        <v>36287</v>
      </c>
      <c r="H1521">
        <v>3.7040999999999999</v>
      </c>
      <c r="I1521" s="52">
        <v>36290</v>
      </c>
      <c r="J1521">
        <v>1.2175</v>
      </c>
      <c r="K1521" s="474" t="str">
        <f t="shared" si="23"/>
        <v>false</v>
      </c>
    </row>
    <row r="1522" spans="2:11">
      <c r="B1522" s="52">
        <v>36290</v>
      </c>
      <c r="C1522">
        <v>3.7175000000000002</v>
      </c>
      <c r="D1522" s="52">
        <v>36291</v>
      </c>
      <c r="E1522">
        <v>1.2286999999999999</v>
      </c>
      <c r="G1522" s="52">
        <v>36290</v>
      </c>
      <c r="H1522">
        <v>3.7175000000000002</v>
      </c>
      <c r="I1522" s="52">
        <v>36291</v>
      </c>
      <c r="J1522">
        <v>1.2286999999999999</v>
      </c>
      <c r="K1522" s="474" t="str">
        <f t="shared" si="23"/>
        <v>false</v>
      </c>
    </row>
    <row r="1523" spans="2:11">
      <c r="B1523" s="52">
        <v>36291</v>
      </c>
      <c r="C1523">
        <v>3.6202000000000001</v>
      </c>
      <c r="D1523" s="52">
        <v>36292</v>
      </c>
      <c r="E1523">
        <v>1.2311000000000001</v>
      </c>
      <c r="G1523" s="52">
        <v>36291</v>
      </c>
      <c r="H1523">
        <v>3.6202000000000001</v>
      </c>
      <c r="I1523" s="52">
        <v>36292</v>
      </c>
      <c r="J1523">
        <v>1.2311000000000001</v>
      </c>
      <c r="K1523" s="474" t="str">
        <f t="shared" si="23"/>
        <v>false</v>
      </c>
    </row>
    <row r="1524" spans="2:11">
      <c r="B1524" s="52">
        <v>36292</v>
      </c>
      <c r="C1524">
        <v>3.7271999999999998</v>
      </c>
      <c r="D1524" s="52">
        <v>36293</v>
      </c>
      <c r="E1524">
        <v>1.1974</v>
      </c>
      <c r="G1524" s="52">
        <v>36292</v>
      </c>
      <c r="H1524">
        <v>3.7271999999999998</v>
      </c>
      <c r="I1524" s="52">
        <v>36293</v>
      </c>
      <c r="J1524">
        <v>1.1974</v>
      </c>
      <c r="K1524" s="474" t="str">
        <f t="shared" si="23"/>
        <v>false</v>
      </c>
    </row>
    <row r="1525" spans="2:11">
      <c r="B1525" s="52">
        <v>36293</v>
      </c>
      <c r="C1525">
        <v>3.5568</v>
      </c>
      <c r="D1525" s="52">
        <v>36294</v>
      </c>
      <c r="E1525">
        <v>1.2250000000000001</v>
      </c>
      <c r="G1525" s="52">
        <v>36293</v>
      </c>
      <c r="H1525">
        <v>3.5568</v>
      </c>
      <c r="I1525" s="52">
        <v>36294</v>
      </c>
      <c r="J1525">
        <v>1.2250000000000001</v>
      </c>
      <c r="K1525" s="474" t="str">
        <f t="shared" si="23"/>
        <v>false</v>
      </c>
    </row>
    <row r="1526" spans="2:11">
      <c r="B1526" s="52">
        <v>36294</v>
      </c>
      <c r="C1526">
        <v>3.6065</v>
      </c>
      <c r="D1526" s="52">
        <v>36297</v>
      </c>
      <c r="E1526">
        <v>1.226</v>
      </c>
      <c r="G1526" s="52">
        <v>36294</v>
      </c>
      <c r="H1526">
        <v>3.6065</v>
      </c>
      <c r="I1526" s="52">
        <v>36297</v>
      </c>
      <c r="J1526">
        <v>1.226</v>
      </c>
      <c r="K1526" s="474" t="str">
        <f t="shared" si="23"/>
        <v>false</v>
      </c>
    </row>
    <row r="1527" spans="2:11">
      <c r="B1527" s="52">
        <v>36297</v>
      </c>
      <c r="C1527">
        <v>3.6667000000000001</v>
      </c>
      <c r="D1527" s="52">
        <v>36298</v>
      </c>
      <c r="E1527">
        <v>1.2288000000000001</v>
      </c>
      <c r="G1527" s="52">
        <v>36297</v>
      </c>
      <c r="H1527">
        <v>3.6667000000000001</v>
      </c>
      <c r="I1527" s="52">
        <v>36298</v>
      </c>
      <c r="J1527">
        <v>1.2288000000000001</v>
      </c>
      <c r="K1527" s="474" t="str">
        <f t="shared" si="23"/>
        <v>false</v>
      </c>
    </row>
    <row r="1528" spans="2:11">
      <c r="B1528" s="52">
        <v>36298</v>
      </c>
      <c r="C1528">
        <v>3.6715999999999998</v>
      </c>
      <c r="D1528" s="52">
        <v>36299</v>
      </c>
      <c r="E1528">
        <v>1.2473000000000001</v>
      </c>
      <c r="G1528" s="52">
        <v>36298</v>
      </c>
      <c r="H1528">
        <v>3.6715999999999998</v>
      </c>
      <c r="I1528" s="52">
        <v>36299</v>
      </c>
      <c r="J1528">
        <v>1.2473000000000001</v>
      </c>
      <c r="K1528" s="474" t="str">
        <f t="shared" si="23"/>
        <v>false</v>
      </c>
    </row>
    <row r="1529" spans="2:11">
      <c r="B1529" s="52">
        <v>36299</v>
      </c>
      <c r="C1529">
        <v>3.6101999999999999</v>
      </c>
      <c r="D1529" s="52">
        <v>36300</v>
      </c>
      <c r="E1529">
        <v>1.2216</v>
      </c>
      <c r="G1529" s="52">
        <v>36299</v>
      </c>
      <c r="H1529">
        <v>3.6101999999999999</v>
      </c>
      <c r="I1529" s="52">
        <v>36300</v>
      </c>
      <c r="J1529">
        <v>1.2216</v>
      </c>
      <c r="K1529" s="474" t="str">
        <f t="shared" si="23"/>
        <v>false</v>
      </c>
    </row>
    <row r="1530" spans="2:11">
      <c r="B1530" s="52">
        <v>36300</v>
      </c>
      <c r="C1530">
        <v>3.5838999999999999</v>
      </c>
      <c r="D1530" s="52">
        <v>36301</v>
      </c>
      <c r="E1530">
        <v>1.2258</v>
      </c>
      <c r="G1530" s="52">
        <v>36300</v>
      </c>
      <c r="H1530">
        <v>3.5838999999999999</v>
      </c>
      <c r="I1530" s="52">
        <v>36301</v>
      </c>
      <c r="J1530">
        <v>1.2258</v>
      </c>
      <c r="K1530" s="474" t="str">
        <f t="shared" si="23"/>
        <v>false</v>
      </c>
    </row>
    <row r="1531" spans="2:11">
      <c r="B1531" s="52">
        <v>36301</v>
      </c>
      <c r="C1531">
        <v>3.5779000000000001</v>
      </c>
      <c r="D1531" s="52">
        <v>36304</v>
      </c>
      <c r="E1531">
        <v>1.2459</v>
      </c>
      <c r="G1531" s="52">
        <v>36301</v>
      </c>
      <c r="H1531">
        <v>3.5779000000000001</v>
      </c>
      <c r="I1531" s="52">
        <v>36304</v>
      </c>
      <c r="J1531">
        <v>1.2459</v>
      </c>
      <c r="K1531" s="474" t="str">
        <f t="shared" si="23"/>
        <v>false</v>
      </c>
    </row>
    <row r="1532" spans="2:11">
      <c r="B1532" s="52">
        <v>36304</v>
      </c>
      <c r="C1532">
        <v>3.5529999999999999</v>
      </c>
      <c r="D1532" s="52">
        <v>36305</v>
      </c>
      <c r="E1532">
        <v>1.2605</v>
      </c>
      <c r="G1532" s="52">
        <v>36304</v>
      </c>
      <c r="H1532">
        <v>3.5529999999999999</v>
      </c>
      <c r="I1532" s="52">
        <v>36305</v>
      </c>
      <c r="J1532">
        <v>1.2605</v>
      </c>
      <c r="K1532" s="474" t="str">
        <f t="shared" si="23"/>
        <v>false</v>
      </c>
    </row>
    <row r="1533" spans="2:11">
      <c r="B1533" s="52">
        <v>36305</v>
      </c>
      <c r="C1533">
        <v>3.5415999999999999</v>
      </c>
      <c r="D1533" s="52">
        <v>36306</v>
      </c>
      <c r="E1533">
        <v>1.2403999999999999</v>
      </c>
      <c r="G1533" s="52">
        <v>36305</v>
      </c>
      <c r="H1533">
        <v>3.5415999999999999</v>
      </c>
      <c r="I1533" s="52">
        <v>36306</v>
      </c>
      <c r="J1533">
        <v>1.2403999999999999</v>
      </c>
      <c r="K1533" s="474" t="str">
        <f t="shared" si="23"/>
        <v>false</v>
      </c>
    </row>
    <row r="1534" spans="2:11">
      <c r="B1534" s="52">
        <v>36306</v>
      </c>
      <c r="C1534">
        <v>3.6536999999999997</v>
      </c>
      <c r="D1534" s="52">
        <v>36307</v>
      </c>
      <c r="E1534">
        <v>1.2913999999999999</v>
      </c>
      <c r="G1534" s="52">
        <v>36306</v>
      </c>
      <c r="H1534">
        <v>3.6536999999999997</v>
      </c>
      <c r="I1534" s="52">
        <v>36307</v>
      </c>
      <c r="J1534">
        <v>1.2913999999999999</v>
      </c>
      <c r="K1534" s="474" t="str">
        <f t="shared" si="23"/>
        <v>false</v>
      </c>
    </row>
    <row r="1535" spans="2:11">
      <c r="B1535" s="52">
        <v>36307</v>
      </c>
      <c r="C1535">
        <v>3.5933000000000002</v>
      </c>
      <c r="D1535" s="52">
        <v>36308</v>
      </c>
      <c r="E1535">
        <v>1.2572999999999999</v>
      </c>
      <c r="G1535" s="52">
        <v>36307</v>
      </c>
      <c r="H1535">
        <v>3.5933000000000002</v>
      </c>
      <c r="I1535" s="52">
        <v>36308</v>
      </c>
      <c r="J1535">
        <v>1.2572999999999999</v>
      </c>
      <c r="K1535" s="474" t="str">
        <f t="shared" si="23"/>
        <v>false</v>
      </c>
    </row>
    <row r="1536" spans="2:11">
      <c r="B1536" s="52">
        <v>36308</v>
      </c>
      <c r="C1536">
        <v>3.5558999999999998</v>
      </c>
      <c r="D1536" s="52">
        <v>36312</v>
      </c>
      <c r="E1536">
        <v>1.2528999999999999</v>
      </c>
      <c r="G1536" s="52">
        <v>36308</v>
      </c>
      <c r="H1536">
        <v>3.5558999999999998</v>
      </c>
      <c r="I1536" s="52">
        <v>36312</v>
      </c>
      <c r="J1536">
        <v>1.2528999999999999</v>
      </c>
      <c r="K1536" s="474" t="str">
        <f t="shared" si="23"/>
        <v>false</v>
      </c>
    </row>
    <row r="1537" spans="2:11">
      <c r="B1537" s="52">
        <v>36312</v>
      </c>
      <c r="C1537">
        <v>3.5972</v>
      </c>
      <c r="D1537" s="52">
        <v>36313</v>
      </c>
      <c r="E1537">
        <v>1.2678</v>
      </c>
      <c r="G1537" s="52">
        <v>36312</v>
      </c>
      <c r="H1537">
        <v>3.5972</v>
      </c>
      <c r="I1537" s="52">
        <v>36313</v>
      </c>
      <c r="J1537">
        <v>1.2678</v>
      </c>
      <c r="K1537" s="474" t="str">
        <f t="shared" si="23"/>
        <v>false</v>
      </c>
    </row>
    <row r="1538" spans="2:11">
      <c r="B1538" s="52">
        <v>36313</v>
      </c>
      <c r="C1538">
        <v>3.66</v>
      </c>
      <c r="D1538" s="52">
        <v>36314</v>
      </c>
      <c r="E1538">
        <v>1.2471000000000001</v>
      </c>
      <c r="G1538" s="52">
        <v>36313</v>
      </c>
      <c r="H1538">
        <v>3.66</v>
      </c>
      <c r="I1538" s="52">
        <v>36314</v>
      </c>
      <c r="J1538">
        <v>1.2471000000000001</v>
      </c>
      <c r="K1538" s="474" t="str">
        <f t="shared" si="23"/>
        <v>false</v>
      </c>
    </row>
    <row r="1539" spans="2:11">
      <c r="B1539" s="52">
        <v>36314</v>
      </c>
      <c r="C1539">
        <v>3.5611999999999999</v>
      </c>
      <c r="D1539" s="52">
        <v>36315</v>
      </c>
      <c r="E1539">
        <v>1.2314000000000001</v>
      </c>
      <c r="G1539" s="52">
        <v>36314</v>
      </c>
      <c r="H1539">
        <v>3.5611999999999999</v>
      </c>
      <c r="I1539" s="52">
        <v>36315</v>
      </c>
      <c r="J1539">
        <v>1.2314000000000001</v>
      </c>
      <c r="K1539" s="474" t="str">
        <f t="shared" si="23"/>
        <v>false</v>
      </c>
    </row>
    <row r="1540" spans="2:11">
      <c r="B1540" s="52">
        <v>36315</v>
      </c>
      <c r="C1540">
        <v>3.5154999999999998</v>
      </c>
      <c r="D1540" s="52">
        <v>36318</v>
      </c>
      <c r="E1540">
        <v>1.2190000000000001</v>
      </c>
      <c r="G1540" s="52">
        <v>36315</v>
      </c>
      <c r="H1540">
        <v>3.5154999999999998</v>
      </c>
      <c r="I1540" s="52">
        <v>36318</v>
      </c>
      <c r="J1540">
        <v>1.2190000000000001</v>
      </c>
      <c r="K1540" s="474" t="str">
        <f t="shared" si="23"/>
        <v>false</v>
      </c>
    </row>
    <row r="1541" spans="2:11">
      <c r="B1541" s="52">
        <v>36318</v>
      </c>
      <c r="C1541">
        <v>3.4885999999999999</v>
      </c>
      <c r="D1541" s="52">
        <v>36319</v>
      </c>
      <c r="E1541">
        <v>1.2364999999999999</v>
      </c>
      <c r="G1541" s="52">
        <v>36318</v>
      </c>
      <c r="H1541">
        <v>3.4885999999999999</v>
      </c>
      <c r="I1541" s="52">
        <v>36319</v>
      </c>
      <c r="J1541">
        <v>1.2364999999999999</v>
      </c>
      <c r="K1541" s="474" t="str">
        <f t="shared" si="23"/>
        <v>false</v>
      </c>
    </row>
    <row r="1542" spans="2:11">
      <c r="B1542" s="52">
        <v>36319</v>
      </c>
      <c r="C1542">
        <v>3.4980000000000002</v>
      </c>
      <c r="D1542" s="52">
        <v>36320</v>
      </c>
      <c r="E1542">
        <v>1.2443</v>
      </c>
      <c r="G1542" s="52">
        <v>36319</v>
      </c>
      <c r="H1542">
        <v>3.4980000000000002</v>
      </c>
      <c r="I1542" s="52">
        <v>36320</v>
      </c>
      <c r="J1542">
        <v>1.2443</v>
      </c>
      <c r="K1542" s="474" t="str">
        <f t="shared" ref="K1542:K1605" si="24">IF(G1542=I1542,"true","false")</f>
        <v>false</v>
      </c>
    </row>
    <row r="1543" spans="2:11">
      <c r="B1543" s="52">
        <v>36320</v>
      </c>
      <c r="C1543">
        <v>3.5295999999999998</v>
      </c>
      <c r="D1543" s="52">
        <v>36321</v>
      </c>
      <c r="E1543">
        <v>1.2524</v>
      </c>
      <c r="G1543" s="52">
        <v>36320</v>
      </c>
      <c r="H1543">
        <v>3.5295999999999998</v>
      </c>
      <c r="I1543" s="52">
        <v>36321</v>
      </c>
      <c r="J1543">
        <v>1.2524</v>
      </c>
      <c r="K1543" s="474" t="str">
        <f t="shared" si="24"/>
        <v>false</v>
      </c>
    </row>
    <row r="1544" spans="2:11">
      <c r="B1544" s="52">
        <v>36321</v>
      </c>
      <c r="C1544">
        <v>3.5710999999999999</v>
      </c>
      <c r="D1544" s="52">
        <v>36322</v>
      </c>
      <c r="E1544">
        <v>1.2704</v>
      </c>
      <c r="G1544" s="52">
        <v>36321</v>
      </c>
      <c r="H1544">
        <v>3.5710999999999999</v>
      </c>
      <c r="I1544" s="52">
        <v>36322</v>
      </c>
      <c r="J1544">
        <v>1.2704</v>
      </c>
      <c r="K1544" s="474" t="str">
        <f t="shared" si="24"/>
        <v>false</v>
      </c>
    </row>
    <row r="1545" spans="2:11">
      <c r="B1545" s="52">
        <v>36322</v>
      </c>
      <c r="C1545">
        <v>3.5632999999999999</v>
      </c>
      <c r="D1545" s="52">
        <v>36325</v>
      </c>
      <c r="E1545">
        <v>1.2616000000000001</v>
      </c>
      <c r="G1545" s="52">
        <v>36322</v>
      </c>
      <c r="H1545">
        <v>3.5632999999999999</v>
      </c>
      <c r="I1545" s="52">
        <v>36325</v>
      </c>
      <c r="J1545">
        <v>1.2616000000000001</v>
      </c>
      <c r="K1545" s="474" t="str">
        <f t="shared" si="24"/>
        <v>false</v>
      </c>
    </row>
    <row r="1546" spans="2:11">
      <c r="B1546" s="52">
        <v>36325</v>
      </c>
      <c r="C1546">
        <v>3.5375999999999999</v>
      </c>
      <c r="D1546" s="52">
        <v>36326</v>
      </c>
      <c r="E1546">
        <v>1.2579</v>
      </c>
      <c r="G1546" s="52">
        <v>36325</v>
      </c>
      <c r="H1546">
        <v>3.5375999999999999</v>
      </c>
      <c r="I1546" s="52">
        <v>36326</v>
      </c>
      <c r="J1546">
        <v>1.2579</v>
      </c>
      <c r="K1546" s="474" t="str">
        <f t="shared" si="24"/>
        <v>false</v>
      </c>
    </row>
    <row r="1547" spans="2:11">
      <c r="B1547" s="52">
        <v>36326</v>
      </c>
      <c r="C1547">
        <v>3.5270999999999999</v>
      </c>
      <c r="D1547" s="52">
        <v>36327</v>
      </c>
      <c r="E1547">
        <v>1.238</v>
      </c>
      <c r="G1547" s="52">
        <v>36326</v>
      </c>
      <c r="H1547">
        <v>3.5270999999999999</v>
      </c>
      <c r="I1547" s="52">
        <v>36327</v>
      </c>
      <c r="J1547">
        <v>1.238</v>
      </c>
      <c r="K1547" s="474" t="str">
        <f t="shared" si="24"/>
        <v>false</v>
      </c>
    </row>
    <row r="1548" spans="2:11">
      <c r="B1548" s="52">
        <v>36327</v>
      </c>
      <c r="C1548">
        <v>3.5127999999999999</v>
      </c>
      <c r="D1548" s="52">
        <v>36328</v>
      </c>
      <c r="E1548">
        <v>1.2751000000000001</v>
      </c>
      <c r="G1548" s="52">
        <v>36327</v>
      </c>
      <c r="H1548">
        <v>3.5127999999999999</v>
      </c>
      <c r="I1548" s="52">
        <v>36328</v>
      </c>
      <c r="J1548">
        <v>1.2751000000000001</v>
      </c>
      <c r="K1548" s="474" t="str">
        <f t="shared" si="24"/>
        <v>false</v>
      </c>
    </row>
    <row r="1549" spans="2:11">
      <c r="B1549" s="52">
        <v>36328</v>
      </c>
      <c r="C1549">
        <v>3.5185</v>
      </c>
      <c r="D1549" s="52">
        <v>36329</v>
      </c>
      <c r="E1549">
        <v>1.23</v>
      </c>
      <c r="G1549" s="52">
        <v>36328</v>
      </c>
      <c r="H1549">
        <v>3.5185</v>
      </c>
      <c r="I1549" s="52">
        <v>36329</v>
      </c>
      <c r="J1549">
        <v>1.23</v>
      </c>
      <c r="K1549" s="474" t="str">
        <f t="shared" si="24"/>
        <v>false</v>
      </c>
    </row>
    <row r="1550" spans="2:11">
      <c r="B1550" s="52">
        <v>36329</v>
      </c>
      <c r="C1550">
        <v>3.5484</v>
      </c>
      <c r="D1550" s="52">
        <v>36332</v>
      </c>
      <c r="E1550">
        <v>1.2382</v>
      </c>
      <c r="G1550" s="52">
        <v>36329</v>
      </c>
      <c r="H1550">
        <v>3.5484</v>
      </c>
      <c r="I1550" s="52">
        <v>36332</v>
      </c>
      <c r="J1550">
        <v>1.2382</v>
      </c>
      <c r="K1550" s="474" t="str">
        <f t="shared" si="24"/>
        <v>false</v>
      </c>
    </row>
    <row r="1551" spans="2:11">
      <c r="B1551" s="52">
        <v>36332</v>
      </c>
      <c r="C1551">
        <v>3.5846</v>
      </c>
      <c r="D1551" s="52">
        <v>36333</v>
      </c>
      <c r="E1551">
        <v>1.2454000000000001</v>
      </c>
      <c r="G1551" s="52">
        <v>36332</v>
      </c>
      <c r="H1551">
        <v>3.5846</v>
      </c>
      <c r="I1551" s="52">
        <v>36333</v>
      </c>
      <c r="J1551">
        <v>1.2454000000000001</v>
      </c>
      <c r="K1551" s="474" t="str">
        <f t="shared" si="24"/>
        <v>false</v>
      </c>
    </row>
    <row r="1552" spans="2:11">
      <c r="B1552" s="52">
        <v>36333</v>
      </c>
      <c r="C1552">
        <v>3.5669</v>
      </c>
      <c r="D1552" s="52">
        <v>36334</v>
      </c>
      <c r="E1552">
        <v>1.2518</v>
      </c>
      <c r="G1552" s="52">
        <v>36333</v>
      </c>
      <c r="H1552">
        <v>3.5669</v>
      </c>
      <c r="I1552" s="52">
        <v>36334</v>
      </c>
      <c r="J1552">
        <v>1.2518</v>
      </c>
      <c r="K1552" s="474" t="str">
        <f t="shared" si="24"/>
        <v>false</v>
      </c>
    </row>
    <row r="1553" spans="2:11">
      <c r="B1553" s="52">
        <v>36334</v>
      </c>
      <c r="C1553">
        <v>3.5855999999999999</v>
      </c>
      <c r="D1553" s="52">
        <v>36335</v>
      </c>
      <c r="E1553">
        <v>1.2675000000000001</v>
      </c>
      <c r="G1553" s="52">
        <v>36334</v>
      </c>
      <c r="H1553">
        <v>3.5855999999999999</v>
      </c>
      <c r="I1553" s="52">
        <v>36335</v>
      </c>
      <c r="J1553">
        <v>1.2675000000000001</v>
      </c>
      <c r="K1553" s="474" t="str">
        <f t="shared" si="24"/>
        <v>false</v>
      </c>
    </row>
    <row r="1554" spans="2:11">
      <c r="B1554" s="52">
        <v>36335</v>
      </c>
      <c r="C1554">
        <v>3.6067999999999998</v>
      </c>
      <c r="D1554" s="52">
        <v>36336</v>
      </c>
      <c r="E1554">
        <v>1.2652999999999999</v>
      </c>
      <c r="G1554" s="52">
        <v>36335</v>
      </c>
      <c r="H1554">
        <v>3.6067999999999998</v>
      </c>
      <c r="I1554" s="52">
        <v>36336</v>
      </c>
      <c r="J1554">
        <v>1.2652999999999999</v>
      </c>
      <c r="K1554" s="474" t="str">
        <f t="shared" si="24"/>
        <v>false</v>
      </c>
    </row>
    <row r="1555" spans="2:11">
      <c r="B1555" s="52">
        <v>36336</v>
      </c>
      <c r="C1555">
        <v>3.6372</v>
      </c>
      <c r="D1555" s="52">
        <v>36339</v>
      </c>
      <c r="E1555">
        <v>1.2530999999999999</v>
      </c>
      <c r="G1555" s="52">
        <v>36336</v>
      </c>
      <c r="H1555">
        <v>3.6372</v>
      </c>
      <c r="I1555" s="52">
        <v>36339</v>
      </c>
      <c r="J1555">
        <v>1.2530999999999999</v>
      </c>
      <c r="K1555" s="474" t="str">
        <f t="shared" si="24"/>
        <v>false</v>
      </c>
    </row>
    <row r="1556" spans="2:11">
      <c r="B1556" s="52">
        <v>36339</v>
      </c>
      <c r="C1556">
        <v>3.6231999999999998</v>
      </c>
      <c r="D1556" s="52">
        <v>36340</v>
      </c>
      <c r="E1556">
        <v>1.2345999999999999</v>
      </c>
      <c r="G1556" s="52">
        <v>36339</v>
      </c>
      <c r="H1556">
        <v>3.6231999999999998</v>
      </c>
      <c r="I1556" s="52">
        <v>36340</v>
      </c>
      <c r="J1556">
        <v>1.2345999999999999</v>
      </c>
      <c r="K1556" s="474" t="str">
        <f t="shared" si="24"/>
        <v>false</v>
      </c>
    </row>
    <row r="1557" spans="2:11">
      <c r="B1557" s="52">
        <v>36340</v>
      </c>
      <c r="C1557">
        <v>3.6326000000000001</v>
      </c>
      <c r="D1557" s="52">
        <v>36341</v>
      </c>
      <c r="E1557">
        <v>1.2171000000000001</v>
      </c>
      <c r="G1557" s="52">
        <v>36340</v>
      </c>
      <c r="H1557">
        <v>3.6326000000000001</v>
      </c>
      <c r="I1557" s="52">
        <v>36341</v>
      </c>
      <c r="J1557">
        <v>1.2171000000000001</v>
      </c>
      <c r="K1557" s="474" t="str">
        <f t="shared" si="24"/>
        <v>false</v>
      </c>
    </row>
    <row r="1558" spans="2:11">
      <c r="B1558" s="52">
        <v>36341</v>
      </c>
      <c r="C1558">
        <v>3.6989999999999998</v>
      </c>
      <c r="D1558" s="52">
        <v>36342</v>
      </c>
      <c r="E1558">
        <v>1.2065999999999999</v>
      </c>
      <c r="G1558" s="52">
        <v>36341</v>
      </c>
      <c r="H1558">
        <v>3.6989999999999998</v>
      </c>
      <c r="I1558" s="52">
        <v>36342</v>
      </c>
      <c r="J1558">
        <v>1.2065999999999999</v>
      </c>
      <c r="K1558" s="474" t="str">
        <f t="shared" si="24"/>
        <v>false</v>
      </c>
    </row>
    <row r="1559" spans="2:11">
      <c r="B1559" s="52">
        <v>36342</v>
      </c>
      <c r="C1559">
        <v>3.6816</v>
      </c>
      <c r="D1559" s="52">
        <v>36343</v>
      </c>
      <c r="E1559">
        <v>1.1987000000000001</v>
      </c>
      <c r="G1559" s="52">
        <v>36342</v>
      </c>
      <c r="H1559">
        <v>3.6816</v>
      </c>
      <c r="I1559" s="52">
        <v>36343</v>
      </c>
      <c r="J1559">
        <v>1.1987000000000001</v>
      </c>
      <c r="K1559" s="474" t="str">
        <f t="shared" si="24"/>
        <v>false</v>
      </c>
    </row>
    <row r="1560" spans="2:11">
      <c r="B1560" s="52">
        <v>36343</v>
      </c>
      <c r="C1560">
        <v>3.6585000000000001</v>
      </c>
      <c r="D1560" s="52">
        <v>36347</v>
      </c>
      <c r="E1560">
        <v>1.1999</v>
      </c>
      <c r="G1560" s="52">
        <v>36343</v>
      </c>
      <c r="H1560">
        <v>3.6585000000000001</v>
      </c>
      <c r="I1560" s="52">
        <v>36347</v>
      </c>
      <c r="J1560">
        <v>1.1999</v>
      </c>
      <c r="K1560" s="474" t="str">
        <f t="shared" si="24"/>
        <v>false</v>
      </c>
    </row>
    <row r="1561" spans="2:11">
      <c r="B1561" s="52">
        <v>36347</v>
      </c>
      <c r="C1561">
        <v>3.6465000000000001</v>
      </c>
      <c r="D1561" s="52">
        <v>36348</v>
      </c>
      <c r="E1561">
        <v>1.2051000000000001</v>
      </c>
      <c r="G1561" s="52">
        <v>36347</v>
      </c>
      <c r="H1561">
        <v>3.6465000000000001</v>
      </c>
      <c r="I1561" s="52">
        <v>36348</v>
      </c>
      <c r="J1561">
        <v>1.2051000000000001</v>
      </c>
      <c r="K1561" s="474" t="str">
        <f t="shared" si="24"/>
        <v>false</v>
      </c>
    </row>
    <row r="1562" spans="2:11">
      <c r="B1562" s="52">
        <v>36348</v>
      </c>
      <c r="C1562">
        <v>3.6492</v>
      </c>
      <c r="D1562" s="52">
        <v>36349</v>
      </c>
      <c r="E1562">
        <v>1.2012</v>
      </c>
      <c r="G1562" s="52">
        <v>36348</v>
      </c>
      <c r="H1562">
        <v>3.6492</v>
      </c>
      <c r="I1562" s="52">
        <v>36349</v>
      </c>
      <c r="J1562">
        <v>1.2012</v>
      </c>
      <c r="K1562" s="474" t="str">
        <f t="shared" si="24"/>
        <v>false</v>
      </c>
    </row>
    <row r="1563" spans="2:11">
      <c r="B1563" s="52">
        <v>36349</v>
      </c>
      <c r="C1563">
        <v>3.6543999999999999</v>
      </c>
      <c r="D1563" s="52">
        <v>36350</v>
      </c>
      <c r="E1563">
        <v>1.194</v>
      </c>
      <c r="G1563" s="52">
        <v>36349</v>
      </c>
      <c r="H1563">
        <v>3.6543999999999999</v>
      </c>
      <c r="I1563" s="52">
        <v>36350</v>
      </c>
      <c r="J1563">
        <v>1.194</v>
      </c>
      <c r="K1563" s="474" t="str">
        <f t="shared" si="24"/>
        <v>false</v>
      </c>
    </row>
    <row r="1564" spans="2:11">
      <c r="B1564" s="52">
        <v>36350</v>
      </c>
      <c r="C1564">
        <v>3.6428000000000003</v>
      </c>
      <c r="D1564" s="52">
        <v>36353</v>
      </c>
      <c r="E1564">
        <v>1.1933</v>
      </c>
      <c r="G1564" s="52">
        <v>36350</v>
      </c>
      <c r="H1564">
        <v>3.6428000000000003</v>
      </c>
      <c r="I1564" s="52">
        <v>36353</v>
      </c>
      <c r="J1564">
        <v>1.1933</v>
      </c>
      <c r="K1564" s="474" t="str">
        <f t="shared" si="24"/>
        <v>false</v>
      </c>
    </row>
    <row r="1565" spans="2:11">
      <c r="B1565" s="52">
        <v>36353</v>
      </c>
      <c r="C1565">
        <v>3.6588000000000003</v>
      </c>
      <c r="D1565" s="52">
        <v>36354</v>
      </c>
      <c r="E1565">
        <v>1.196</v>
      </c>
      <c r="G1565" s="52">
        <v>36353</v>
      </c>
      <c r="H1565">
        <v>3.6588000000000003</v>
      </c>
      <c r="I1565" s="52">
        <v>36354</v>
      </c>
      <c r="J1565">
        <v>1.196</v>
      </c>
      <c r="K1565" s="474" t="str">
        <f t="shared" si="24"/>
        <v>false</v>
      </c>
    </row>
    <row r="1566" spans="2:11">
      <c r="B1566" s="52">
        <v>36354</v>
      </c>
      <c r="C1566">
        <v>3.6588000000000003</v>
      </c>
      <c r="D1566" s="52">
        <v>36355</v>
      </c>
      <c r="E1566">
        <v>1.1989000000000001</v>
      </c>
      <c r="G1566" s="52">
        <v>36354</v>
      </c>
      <c r="H1566">
        <v>3.6588000000000003</v>
      </c>
      <c r="I1566" s="52">
        <v>36355</v>
      </c>
      <c r="J1566">
        <v>1.1989000000000001</v>
      </c>
      <c r="K1566" s="474" t="str">
        <f t="shared" si="24"/>
        <v>false</v>
      </c>
    </row>
    <row r="1567" spans="2:11">
      <c r="B1567" s="52">
        <v>36355</v>
      </c>
      <c r="C1567">
        <v>3.6581000000000001</v>
      </c>
      <c r="D1567" s="52">
        <v>36356</v>
      </c>
      <c r="E1567">
        <v>1.1948000000000001</v>
      </c>
      <c r="G1567" s="52">
        <v>36355</v>
      </c>
      <c r="H1567">
        <v>3.6581000000000001</v>
      </c>
      <c r="I1567" s="52">
        <v>36356</v>
      </c>
      <c r="J1567">
        <v>1.1948000000000001</v>
      </c>
      <c r="K1567" s="474" t="str">
        <f t="shared" si="24"/>
        <v>false</v>
      </c>
    </row>
    <row r="1568" spans="2:11">
      <c r="B1568" s="52">
        <v>36356</v>
      </c>
      <c r="C1568">
        <v>3.6556999999999999</v>
      </c>
      <c r="D1568" s="52">
        <v>36357</v>
      </c>
      <c r="E1568">
        <v>1.1929000000000001</v>
      </c>
      <c r="G1568" s="52">
        <v>36356</v>
      </c>
      <c r="H1568">
        <v>3.6556999999999999</v>
      </c>
      <c r="I1568" s="52">
        <v>36357</v>
      </c>
      <c r="J1568">
        <v>1.1929000000000001</v>
      </c>
      <c r="K1568" s="474" t="str">
        <f t="shared" si="24"/>
        <v>false</v>
      </c>
    </row>
    <row r="1569" spans="2:11">
      <c r="B1569" s="52">
        <v>36357</v>
      </c>
      <c r="C1569">
        <v>3.6595</v>
      </c>
      <c r="D1569" s="52">
        <v>36360</v>
      </c>
      <c r="E1569">
        <v>1.1952</v>
      </c>
      <c r="G1569" s="52">
        <v>36357</v>
      </c>
      <c r="H1569">
        <v>3.6595</v>
      </c>
      <c r="I1569" s="52">
        <v>36360</v>
      </c>
      <c r="J1569">
        <v>1.1952</v>
      </c>
      <c r="K1569" s="474" t="str">
        <f t="shared" si="24"/>
        <v>false</v>
      </c>
    </row>
    <row r="1570" spans="2:11">
      <c r="B1570" s="52">
        <v>36360</v>
      </c>
      <c r="C1570">
        <v>3.6461999999999999</v>
      </c>
      <c r="D1570" s="52">
        <v>36361</v>
      </c>
      <c r="E1570">
        <v>1.216</v>
      </c>
      <c r="G1570" s="52">
        <v>36360</v>
      </c>
      <c r="H1570">
        <v>3.6461999999999999</v>
      </c>
      <c r="I1570" s="52">
        <v>36361</v>
      </c>
      <c r="J1570">
        <v>1.216</v>
      </c>
      <c r="K1570" s="474" t="str">
        <f t="shared" si="24"/>
        <v>false</v>
      </c>
    </row>
    <row r="1571" spans="2:11">
      <c r="B1571" s="52">
        <v>36361</v>
      </c>
      <c r="C1571">
        <v>3.6471999999999998</v>
      </c>
      <c r="D1571" s="52">
        <v>36362</v>
      </c>
      <c r="E1571">
        <v>1.2224999999999999</v>
      </c>
      <c r="G1571" s="52">
        <v>36361</v>
      </c>
      <c r="H1571">
        <v>3.6471999999999998</v>
      </c>
      <c r="I1571" s="52">
        <v>36362</v>
      </c>
      <c r="J1571">
        <v>1.2224999999999999</v>
      </c>
      <c r="K1571" s="474" t="str">
        <f t="shared" si="24"/>
        <v>false</v>
      </c>
    </row>
    <row r="1572" spans="2:11">
      <c r="B1572" s="52">
        <v>36362</v>
      </c>
      <c r="C1572">
        <v>3.6431</v>
      </c>
      <c r="D1572" s="52">
        <v>36363</v>
      </c>
      <c r="E1572">
        <v>1.2174</v>
      </c>
      <c r="G1572" s="52">
        <v>36362</v>
      </c>
      <c r="H1572">
        <v>3.6431</v>
      </c>
      <c r="I1572" s="52">
        <v>36363</v>
      </c>
      <c r="J1572">
        <v>1.2174</v>
      </c>
      <c r="K1572" s="474" t="str">
        <f t="shared" si="24"/>
        <v>false</v>
      </c>
    </row>
    <row r="1573" spans="2:11">
      <c r="B1573" s="52">
        <v>36363</v>
      </c>
      <c r="C1573">
        <v>3.6482000000000001</v>
      </c>
      <c r="D1573" s="52">
        <v>36364</v>
      </c>
      <c r="E1573">
        <v>1.2239</v>
      </c>
      <c r="G1573" s="52">
        <v>36363</v>
      </c>
      <c r="H1573">
        <v>3.6482000000000001</v>
      </c>
      <c r="I1573" s="52">
        <v>36364</v>
      </c>
      <c r="J1573">
        <v>1.2239</v>
      </c>
      <c r="K1573" s="474" t="str">
        <f t="shared" si="24"/>
        <v>false</v>
      </c>
    </row>
    <row r="1574" spans="2:11">
      <c r="B1574" s="52">
        <v>36364</v>
      </c>
      <c r="C1574">
        <v>3.6509</v>
      </c>
      <c r="D1574" s="52">
        <v>36367</v>
      </c>
      <c r="E1574">
        <v>1.2293000000000001</v>
      </c>
      <c r="G1574" s="52">
        <v>36364</v>
      </c>
      <c r="H1574">
        <v>3.6509</v>
      </c>
      <c r="I1574" s="52">
        <v>36367</v>
      </c>
      <c r="J1574">
        <v>1.2293000000000001</v>
      </c>
      <c r="K1574" s="474" t="str">
        <f t="shared" si="24"/>
        <v>false</v>
      </c>
    </row>
    <row r="1575" spans="2:11">
      <c r="B1575" s="52">
        <v>36367</v>
      </c>
      <c r="C1575">
        <v>3.6516000000000002</v>
      </c>
      <c r="D1575" s="52">
        <v>36368</v>
      </c>
      <c r="E1575">
        <v>1.2163999999999999</v>
      </c>
      <c r="G1575" s="52">
        <v>36367</v>
      </c>
      <c r="H1575">
        <v>3.6516000000000002</v>
      </c>
      <c r="I1575" s="52">
        <v>36368</v>
      </c>
      <c r="J1575">
        <v>1.2163999999999999</v>
      </c>
      <c r="K1575" s="474" t="str">
        <f t="shared" si="24"/>
        <v>false</v>
      </c>
    </row>
    <row r="1576" spans="2:11">
      <c r="B1576" s="52">
        <v>36368</v>
      </c>
      <c r="C1576">
        <v>3.6667000000000001</v>
      </c>
      <c r="D1576" s="52">
        <v>36369</v>
      </c>
      <c r="E1576">
        <v>1.2171000000000001</v>
      </c>
      <c r="G1576" s="52">
        <v>36368</v>
      </c>
      <c r="H1576">
        <v>3.6667000000000001</v>
      </c>
      <c r="I1576" s="52">
        <v>36369</v>
      </c>
      <c r="J1576">
        <v>1.2171000000000001</v>
      </c>
      <c r="K1576" s="474" t="str">
        <f t="shared" si="24"/>
        <v>false</v>
      </c>
    </row>
    <row r="1577" spans="2:11">
      <c r="B1577" s="52">
        <v>36369</v>
      </c>
      <c r="C1577">
        <v>3.7414000000000001</v>
      </c>
      <c r="D1577" s="52">
        <v>36370</v>
      </c>
      <c r="E1577">
        <v>1.2423999999999999</v>
      </c>
      <c r="G1577" s="52">
        <v>36369</v>
      </c>
      <c r="H1577">
        <v>3.7414000000000001</v>
      </c>
      <c r="I1577" s="52">
        <v>36370</v>
      </c>
      <c r="J1577">
        <v>1.2423999999999999</v>
      </c>
      <c r="K1577" s="474" t="str">
        <f t="shared" si="24"/>
        <v>false</v>
      </c>
    </row>
    <row r="1578" spans="2:11">
      <c r="B1578" s="52">
        <v>36370</v>
      </c>
      <c r="C1578">
        <v>3.8062</v>
      </c>
      <c r="D1578" s="52">
        <v>36371</v>
      </c>
      <c r="E1578">
        <v>1.2553000000000001</v>
      </c>
      <c r="G1578" s="52">
        <v>36370</v>
      </c>
      <c r="H1578">
        <v>3.8062</v>
      </c>
      <c r="I1578" s="52">
        <v>36371</v>
      </c>
      <c r="J1578">
        <v>1.2553000000000001</v>
      </c>
      <c r="K1578" s="474" t="str">
        <f t="shared" si="24"/>
        <v>false</v>
      </c>
    </row>
    <row r="1579" spans="2:11">
      <c r="B1579" s="52">
        <v>36371</v>
      </c>
      <c r="C1579">
        <v>3.7271000000000001</v>
      </c>
      <c r="D1579" s="52">
        <v>36374</v>
      </c>
      <c r="E1579">
        <v>1.2564</v>
      </c>
      <c r="G1579" s="52">
        <v>36371</v>
      </c>
      <c r="H1579">
        <v>3.7271000000000001</v>
      </c>
      <c r="I1579" s="52">
        <v>36374</v>
      </c>
      <c r="J1579">
        <v>1.2564</v>
      </c>
      <c r="K1579" s="474" t="str">
        <f t="shared" si="24"/>
        <v>false</v>
      </c>
    </row>
    <row r="1580" spans="2:11">
      <c r="B1580" s="52">
        <v>36374</v>
      </c>
      <c r="C1580">
        <v>3.7151000000000001</v>
      </c>
      <c r="D1580" s="52">
        <v>36375</v>
      </c>
      <c r="E1580">
        <v>1.2526999999999999</v>
      </c>
      <c r="G1580" s="52">
        <v>36374</v>
      </c>
      <c r="H1580">
        <v>3.7151000000000001</v>
      </c>
      <c r="I1580" s="52">
        <v>36375</v>
      </c>
      <c r="J1580">
        <v>1.2526999999999999</v>
      </c>
      <c r="K1580" s="474" t="str">
        <f t="shared" si="24"/>
        <v>false</v>
      </c>
    </row>
    <row r="1581" spans="2:11">
      <c r="B1581" s="52">
        <v>36375</v>
      </c>
      <c r="C1581">
        <v>3.7014</v>
      </c>
      <c r="D1581" s="52">
        <v>36376</v>
      </c>
      <c r="E1581">
        <v>1.2584</v>
      </c>
      <c r="G1581" s="52">
        <v>36375</v>
      </c>
      <c r="H1581">
        <v>3.7014</v>
      </c>
      <c r="I1581" s="52">
        <v>36376</v>
      </c>
      <c r="J1581">
        <v>1.2584</v>
      </c>
      <c r="K1581" s="474" t="str">
        <f t="shared" si="24"/>
        <v>false</v>
      </c>
    </row>
    <row r="1582" spans="2:11">
      <c r="B1582" s="52">
        <v>36376</v>
      </c>
      <c r="C1582">
        <v>3.7725999999999997</v>
      </c>
      <c r="D1582" s="52">
        <v>36377</v>
      </c>
      <c r="E1582">
        <v>1.2398</v>
      </c>
      <c r="G1582" s="52">
        <v>36376</v>
      </c>
      <c r="H1582">
        <v>3.7725999999999997</v>
      </c>
      <c r="I1582" s="52">
        <v>36377</v>
      </c>
      <c r="J1582">
        <v>1.2398</v>
      </c>
      <c r="K1582" s="474" t="str">
        <f t="shared" si="24"/>
        <v>false</v>
      </c>
    </row>
    <row r="1583" spans="2:11">
      <c r="B1583" s="52">
        <v>36377</v>
      </c>
      <c r="C1583">
        <v>3.6913</v>
      </c>
      <c r="D1583" s="52">
        <v>36378</v>
      </c>
      <c r="E1583">
        <v>1.2495000000000001</v>
      </c>
      <c r="G1583" s="52">
        <v>36377</v>
      </c>
      <c r="H1583">
        <v>3.6913</v>
      </c>
      <c r="I1583" s="52">
        <v>36378</v>
      </c>
      <c r="J1583">
        <v>1.2495000000000001</v>
      </c>
      <c r="K1583" s="474" t="str">
        <f t="shared" si="24"/>
        <v>false</v>
      </c>
    </row>
    <row r="1584" spans="2:11">
      <c r="B1584" s="52">
        <v>36378</v>
      </c>
      <c r="C1584">
        <v>3.6836000000000002</v>
      </c>
      <c r="D1584" s="52">
        <v>36381</v>
      </c>
      <c r="E1584">
        <v>1.2503</v>
      </c>
      <c r="G1584" s="52">
        <v>36378</v>
      </c>
      <c r="H1584">
        <v>3.6836000000000002</v>
      </c>
      <c r="I1584" s="52">
        <v>36381</v>
      </c>
      <c r="J1584">
        <v>1.2503</v>
      </c>
      <c r="K1584" s="474" t="str">
        <f t="shared" si="24"/>
        <v>false</v>
      </c>
    </row>
    <row r="1585" spans="2:11">
      <c r="B1585" s="52">
        <v>36381</v>
      </c>
      <c r="C1585">
        <v>3.677</v>
      </c>
      <c r="D1585" s="52">
        <v>36382</v>
      </c>
      <c r="E1585">
        <v>1.2797000000000001</v>
      </c>
      <c r="G1585" s="52">
        <v>36381</v>
      </c>
      <c r="H1585">
        <v>3.677</v>
      </c>
      <c r="I1585" s="52">
        <v>36382</v>
      </c>
      <c r="J1585">
        <v>1.2797000000000001</v>
      </c>
      <c r="K1585" s="474" t="str">
        <f t="shared" si="24"/>
        <v>false</v>
      </c>
    </row>
    <row r="1586" spans="2:11">
      <c r="B1586" s="52">
        <v>36382</v>
      </c>
      <c r="C1586">
        <v>3.6916000000000002</v>
      </c>
      <c r="D1586" s="52">
        <v>36383</v>
      </c>
      <c r="E1586">
        <v>1.2635000000000001</v>
      </c>
      <c r="G1586" s="52">
        <v>36382</v>
      </c>
      <c r="H1586">
        <v>3.6916000000000002</v>
      </c>
      <c r="I1586" s="52">
        <v>36383</v>
      </c>
      <c r="J1586">
        <v>1.2635000000000001</v>
      </c>
      <c r="K1586" s="474" t="str">
        <f t="shared" si="24"/>
        <v>false</v>
      </c>
    </row>
    <row r="1587" spans="2:11">
      <c r="B1587" s="52">
        <v>36383</v>
      </c>
      <c r="C1587">
        <v>3.7471000000000001</v>
      </c>
      <c r="D1587" s="52">
        <v>36384</v>
      </c>
      <c r="E1587">
        <v>1.2407999999999999</v>
      </c>
      <c r="G1587" s="52">
        <v>36383</v>
      </c>
      <c r="H1587">
        <v>3.7471000000000001</v>
      </c>
      <c r="I1587" s="52">
        <v>36384</v>
      </c>
      <c r="J1587">
        <v>1.2407999999999999</v>
      </c>
      <c r="K1587" s="474" t="str">
        <f t="shared" si="24"/>
        <v>false</v>
      </c>
    </row>
    <row r="1588" spans="2:11">
      <c r="B1588" s="52">
        <v>36384</v>
      </c>
      <c r="C1588">
        <v>3.7517</v>
      </c>
      <c r="D1588" s="52">
        <v>36385</v>
      </c>
      <c r="E1588">
        <v>1.2262999999999999</v>
      </c>
      <c r="G1588" s="52">
        <v>36384</v>
      </c>
      <c r="H1588">
        <v>3.7517</v>
      </c>
      <c r="I1588" s="52">
        <v>36385</v>
      </c>
      <c r="J1588">
        <v>1.2262999999999999</v>
      </c>
      <c r="K1588" s="474" t="str">
        <f t="shared" si="24"/>
        <v>false</v>
      </c>
    </row>
    <row r="1589" spans="2:11">
      <c r="B1589" s="52">
        <v>36385</v>
      </c>
      <c r="C1589">
        <v>3.7303999999999999</v>
      </c>
      <c r="D1589" s="52">
        <v>36388</v>
      </c>
      <c r="E1589">
        <v>1.2126000000000001</v>
      </c>
      <c r="G1589" s="52">
        <v>36385</v>
      </c>
      <c r="H1589">
        <v>3.7303999999999999</v>
      </c>
      <c r="I1589" s="52">
        <v>36388</v>
      </c>
      <c r="J1589">
        <v>1.2126000000000001</v>
      </c>
      <c r="K1589" s="474" t="str">
        <f t="shared" si="24"/>
        <v>false</v>
      </c>
    </row>
    <row r="1590" spans="2:11">
      <c r="B1590" s="52">
        <v>36388</v>
      </c>
      <c r="C1590">
        <v>3.8513000000000002</v>
      </c>
      <c r="D1590" s="52">
        <v>36389</v>
      </c>
      <c r="E1590">
        <v>1.2049000000000001</v>
      </c>
      <c r="G1590" s="52">
        <v>36388</v>
      </c>
      <c r="H1590">
        <v>3.8513000000000002</v>
      </c>
      <c r="I1590" s="52">
        <v>36389</v>
      </c>
      <c r="J1590">
        <v>1.2049000000000001</v>
      </c>
      <c r="K1590" s="474" t="str">
        <f t="shared" si="24"/>
        <v>false</v>
      </c>
    </row>
    <row r="1591" spans="2:11">
      <c r="B1591" s="52">
        <v>36389</v>
      </c>
      <c r="C1591">
        <v>3.7471000000000001</v>
      </c>
      <c r="D1591" s="52">
        <v>36390</v>
      </c>
      <c r="E1591">
        <v>1.2435</v>
      </c>
      <c r="G1591" s="52">
        <v>36389</v>
      </c>
      <c r="H1591">
        <v>3.7471000000000001</v>
      </c>
      <c r="I1591" s="52">
        <v>36390</v>
      </c>
      <c r="J1591">
        <v>1.2435</v>
      </c>
      <c r="K1591" s="474" t="str">
        <f t="shared" si="24"/>
        <v>false</v>
      </c>
    </row>
    <row r="1592" spans="2:11">
      <c r="B1592" s="52">
        <v>36390</v>
      </c>
      <c r="C1592">
        <v>3.7679</v>
      </c>
      <c r="D1592" s="52">
        <v>36391</v>
      </c>
      <c r="E1592">
        <v>1.2187999999999999</v>
      </c>
      <c r="G1592" s="52">
        <v>36390</v>
      </c>
      <c r="H1592">
        <v>3.7679</v>
      </c>
      <c r="I1592" s="52">
        <v>36391</v>
      </c>
      <c r="J1592">
        <v>1.2187999999999999</v>
      </c>
      <c r="K1592" s="474" t="str">
        <f t="shared" si="24"/>
        <v>false</v>
      </c>
    </row>
    <row r="1593" spans="2:11">
      <c r="B1593" s="52">
        <v>36391</v>
      </c>
      <c r="C1593">
        <v>3.7027000000000001</v>
      </c>
      <c r="D1593" s="52">
        <v>36392</v>
      </c>
      <c r="E1593">
        <v>1.2038</v>
      </c>
      <c r="G1593" s="52">
        <v>36391</v>
      </c>
      <c r="H1593">
        <v>3.7027000000000001</v>
      </c>
      <c r="I1593" s="52">
        <v>36392</v>
      </c>
      <c r="J1593">
        <v>1.2038</v>
      </c>
      <c r="K1593" s="474" t="str">
        <f t="shared" si="24"/>
        <v>false</v>
      </c>
    </row>
    <row r="1594" spans="2:11">
      <c r="B1594" s="52">
        <v>36392</v>
      </c>
      <c r="C1594">
        <v>3.6473</v>
      </c>
      <c r="D1594" s="52">
        <v>36395</v>
      </c>
      <c r="E1594">
        <v>1.1826000000000001</v>
      </c>
      <c r="G1594" s="52">
        <v>36392</v>
      </c>
      <c r="H1594">
        <v>3.6473</v>
      </c>
      <c r="I1594" s="52">
        <v>36395</v>
      </c>
      <c r="J1594">
        <v>1.1826000000000001</v>
      </c>
      <c r="K1594" s="474" t="str">
        <f t="shared" si="24"/>
        <v>false</v>
      </c>
    </row>
    <row r="1595" spans="2:11">
      <c r="B1595" s="52">
        <v>36395</v>
      </c>
      <c r="C1595">
        <v>3.6480000000000001</v>
      </c>
      <c r="D1595" s="52">
        <v>36396</v>
      </c>
      <c r="E1595">
        <v>1.1842999999999999</v>
      </c>
      <c r="G1595" s="52">
        <v>36395</v>
      </c>
      <c r="H1595">
        <v>3.6480000000000001</v>
      </c>
      <c r="I1595" s="52">
        <v>36396</v>
      </c>
      <c r="J1595">
        <v>1.1842999999999999</v>
      </c>
      <c r="K1595" s="474" t="str">
        <f t="shared" si="24"/>
        <v>false</v>
      </c>
    </row>
    <row r="1596" spans="2:11">
      <c r="B1596" s="52">
        <v>36396</v>
      </c>
      <c r="C1596">
        <v>3.629</v>
      </c>
      <c r="D1596" s="52">
        <v>36397</v>
      </c>
      <c r="E1596">
        <v>1.1841999999999999</v>
      </c>
      <c r="G1596" s="52">
        <v>36396</v>
      </c>
      <c r="H1596">
        <v>3.629</v>
      </c>
      <c r="I1596" s="52">
        <v>36397</v>
      </c>
      <c r="J1596">
        <v>1.1841999999999999</v>
      </c>
      <c r="K1596" s="474" t="str">
        <f t="shared" si="24"/>
        <v>false</v>
      </c>
    </row>
    <row r="1597" spans="2:11">
      <c r="B1597" s="52">
        <v>36397</v>
      </c>
      <c r="C1597">
        <v>3.7490999999999999</v>
      </c>
      <c r="D1597" s="52">
        <v>36398</v>
      </c>
      <c r="E1597">
        <v>1.1977</v>
      </c>
      <c r="G1597" s="52">
        <v>36397</v>
      </c>
      <c r="H1597">
        <v>3.7490999999999999</v>
      </c>
      <c r="I1597" s="52">
        <v>36398</v>
      </c>
      <c r="J1597">
        <v>1.1977</v>
      </c>
      <c r="K1597" s="474" t="str">
        <f t="shared" si="24"/>
        <v>false</v>
      </c>
    </row>
    <row r="1598" spans="2:11">
      <c r="B1598" s="52">
        <v>36398</v>
      </c>
      <c r="C1598">
        <v>3.6461000000000001</v>
      </c>
      <c r="D1598" s="52">
        <v>36399</v>
      </c>
      <c r="E1598">
        <v>1.2074</v>
      </c>
      <c r="G1598" s="52">
        <v>36398</v>
      </c>
      <c r="H1598">
        <v>3.6461000000000001</v>
      </c>
      <c r="I1598" s="52">
        <v>36399</v>
      </c>
      <c r="J1598">
        <v>1.2074</v>
      </c>
      <c r="K1598" s="474" t="str">
        <f t="shared" si="24"/>
        <v>false</v>
      </c>
    </row>
    <row r="1599" spans="2:11">
      <c r="B1599" s="52">
        <v>36399</v>
      </c>
      <c r="C1599">
        <v>3.6551999999999998</v>
      </c>
      <c r="D1599" s="52">
        <v>36402</v>
      </c>
      <c r="E1599">
        <v>1.2291000000000001</v>
      </c>
      <c r="G1599" s="52">
        <v>36399</v>
      </c>
      <c r="H1599">
        <v>3.6551999999999998</v>
      </c>
      <c r="I1599" s="52">
        <v>36402</v>
      </c>
      <c r="J1599">
        <v>1.2291000000000001</v>
      </c>
      <c r="K1599" s="474" t="str">
        <f t="shared" si="24"/>
        <v>false</v>
      </c>
    </row>
    <row r="1600" spans="2:11">
      <c r="B1600" s="52">
        <v>36402</v>
      </c>
      <c r="C1600">
        <v>3.6993</v>
      </c>
      <c r="D1600" s="52">
        <v>36403</v>
      </c>
      <c r="E1600">
        <v>1.2399</v>
      </c>
      <c r="G1600" s="52">
        <v>36402</v>
      </c>
      <c r="H1600">
        <v>3.6993</v>
      </c>
      <c r="I1600" s="52">
        <v>36403</v>
      </c>
      <c r="J1600">
        <v>1.2399</v>
      </c>
      <c r="K1600" s="474" t="str">
        <f t="shared" si="24"/>
        <v>false</v>
      </c>
    </row>
    <row r="1601" spans="2:11">
      <c r="B1601" s="52">
        <v>36403</v>
      </c>
      <c r="C1601">
        <v>3.7138999999999998</v>
      </c>
      <c r="D1601" s="52">
        <v>36404</v>
      </c>
      <c r="E1601">
        <v>1.2399</v>
      </c>
      <c r="G1601" s="52">
        <v>36403</v>
      </c>
      <c r="H1601">
        <v>3.7138999999999998</v>
      </c>
      <c r="I1601" s="52">
        <v>36404</v>
      </c>
      <c r="J1601">
        <v>1.2399</v>
      </c>
      <c r="K1601" s="474" t="str">
        <f t="shared" si="24"/>
        <v>false</v>
      </c>
    </row>
    <row r="1602" spans="2:11">
      <c r="B1602" s="52">
        <v>36404</v>
      </c>
      <c r="C1602">
        <v>3.7538</v>
      </c>
      <c r="D1602" s="52">
        <v>36405</v>
      </c>
      <c r="E1602">
        <v>1.2383</v>
      </c>
      <c r="G1602" s="52">
        <v>36404</v>
      </c>
      <c r="H1602">
        <v>3.7538</v>
      </c>
      <c r="I1602" s="52">
        <v>36405</v>
      </c>
      <c r="J1602">
        <v>1.2383</v>
      </c>
      <c r="K1602" s="474" t="str">
        <f t="shared" si="24"/>
        <v>false</v>
      </c>
    </row>
    <row r="1603" spans="2:11">
      <c r="B1603" s="52">
        <v>36405</v>
      </c>
      <c r="C1603">
        <v>3.7311000000000001</v>
      </c>
      <c r="D1603" s="52">
        <v>36406</v>
      </c>
      <c r="E1603">
        <v>1.212</v>
      </c>
      <c r="G1603" s="52">
        <v>36405</v>
      </c>
      <c r="H1603">
        <v>3.7311000000000001</v>
      </c>
      <c r="I1603" s="52">
        <v>36406</v>
      </c>
      <c r="J1603">
        <v>1.212</v>
      </c>
      <c r="K1603" s="474" t="str">
        <f t="shared" si="24"/>
        <v>false</v>
      </c>
    </row>
    <row r="1604" spans="2:11">
      <c r="B1604" s="52">
        <v>36406</v>
      </c>
      <c r="C1604">
        <v>3.6726000000000001</v>
      </c>
      <c r="D1604" s="52">
        <v>36410</v>
      </c>
      <c r="E1604">
        <v>1.2279</v>
      </c>
      <c r="G1604" s="52">
        <v>36406</v>
      </c>
      <c r="H1604">
        <v>3.6726000000000001</v>
      </c>
      <c r="I1604" s="52">
        <v>36410</v>
      </c>
      <c r="J1604">
        <v>1.2279</v>
      </c>
      <c r="K1604" s="474" t="str">
        <f t="shared" si="24"/>
        <v>false</v>
      </c>
    </row>
    <row r="1605" spans="2:11">
      <c r="B1605" s="52">
        <v>36410</v>
      </c>
      <c r="C1605">
        <v>3.7311000000000001</v>
      </c>
      <c r="D1605" s="52">
        <v>36411</v>
      </c>
      <c r="E1605">
        <v>1.2276</v>
      </c>
      <c r="G1605" s="52">
        <v>36410</v>
      </c>
      <c r="H1605">
        <v>3.7311000000000001</v>
      </c>
      <c r="I1605" s="52">
        <v>36411</v>
      </c>
      <c r="J1605">
        <v>1.2276</v>
      </c>
      <c r="K1605" s="474" t="str">
        <f t="shared" si="24"/>
        <v>false</v>
      </c>
    </row>
    <row r="1606" spans="2:11">
      <c r="B1606" s="52">
        <v>36411</v>
      </c>
      <c r="C1606">
        <v>3.7545000000000002</v>
      </c>
      <c r="D1606" s="52">
        <v>36412</v>
      </c>
      <c r="E1606">
        <v>1.2229000000000001</v>
      </c>
      <c r="G1606" s="52">
        <v>36411</v>
      </c>
      <c r="H1606">
        <v>3.7545000000000002</v>
      </c>
      <c r="I1606" s="52">
        <v>36412</v>
      </c>
      <c r="J1606">
        <v>1.2229000000000001</v>
      </c>
      <c r="K1606" s="474" t="str">
        <f t="shared" ref="K1606:K1669" si="25">IF(G1606=I1606,"true","false")</f>
        <v>false</v>
      </c>
    </row>
    <row r="1607" spans="2:11">
      <c r="B1607" s="52">
        <v>36412</v>
      </c>
      <c r="C1607">
        <v>3.7368000000000001</v>
      </c>
      <c r="D1607" s="52">
        <v>36413</v>
      </c>
      <c r="E1607">
        <v>1.2284999999999999</v>
      </c>
      <c r="G1607" s="52">
        <v>36412</v>
      </c>
      <c r="H1607">
        <v>3.7368000000000001</v>
      </c>
      <c r="I1607" s="52">
        <v>36413</v>
      </c>
      <c r="J1607">
        <v>1.2284999999999999</v>
      </c>
      <c r="K1607" s="474" t="str">
        <f t="shared" si="25"/>
        <v>false</v>
      </c>
    </row>
    <row r="1608" spans="2:11">
      <c r="B1608" s="52">
        <v>36413</v>
      </c>
      <c r="C1608">
        <v>3.7151000000000001</v>
      </c>
      <c r="D1608" s="52">
        <v>36416</v>
      </c>
      <c r="E1608">
        <v>1.2305999999999999</v>
      </c>
      <c r="G1608" s="52">
        <v>36413</v>
      </c>
      <c r="H1608">
        <v>3.7151000000000001</v>
      </c>
      <c r="I1608" s="52">
        <v>36416</v>
      </c>
      <c r="J1608">
        <v>1.2305999999999999</v>
      </c>
      <c r="K1608" s="474" t="str">
        <f t="shared" si="25"/>
        <v>false</v>
      </c>
    </row>
    <row r="1609" spans="2:11">
      <c r="B1609" s="52">
        <v>36416</v>
      </c>
      <c r="C1609">
        <v>3.7437</v>
      </c>
      <c r="D1609" s="52">
        <v>36417</v>
      </c>
      <c r="E1609">
        <v>1.2441</v>
      </c>
      <c r="G1609" s="52">
        <v>36416</v>
      </c>
      <c r="H1609">
        <v>3.7437</v>
      </c>
      <c r="I1609" s="52">
        <v>36417</v>
      </c>
      <c r="J1609">
        <v>1.2441</v>
      </c>
      <c r="K1609" s="474" t="str">
        <f t="shared" si="25"/>
        <v>false</v>
      </c>
    </row>
    <row r="1610" spans="2:11">
      <c r="B1610" s="52">
        <v>36417</v>
      </c>
      <c r="C1610">
        <v>3.7753999999999999</v>
      </c>
      <c r="D1610" s="52">
        <v>36418</v>
      </c>
      <c r="E1610">
        <v>1.2589000000000001</v>
      </c>
      <c r="G1610" s="52">
        <v>36417</v>
      </c>
      <c r="H1610">
        <v>3.7753999999999999</v>
      </c>
      <c r="I1610" s="52">
        <v>36418</v>
      </c>
      <c r="J1610">
        <v>1.2589000000000001</v>
      </c>
      <c r="K1610" s="474" t="str">
        <f t="shared" si="25"/>
        <v>false</v>
      </c>
    </row>
    <row r="1611" spans="2:11">
      <c r="B1611" s="52">
        <v>36418</v>
      </c>
      <c r="C1611">
        <v>3.7744999999999997</v>
      </c>
      <c r="D1611" s="52">
        <v>36419</v>
      </c>
      <c r="E1611">
        <v>1.3104</v>
      </c>
      <c r="G1611" s="52">
        <v>36418</v>
      </c>
      <c r="H1611">
        <v>3.7744999999999997</v>
      </c>
      <c r="I1611" s="52">
        <v>36419</v>
      </c>
      <c r="J1611">
        <v>1.3104</v>
      </c>
      <c r="K1611" s="474" t="str">
        <f t="shared" si="25"/>
        <v>false</v>
      </c>
    </row>
    <row r="1612" spans="2:11">
      <c r="B1612" s="52">
        <v>36419</v>
      </c>
      <c r="C1612">
        <v>3.7984999999999998</v>
      </c>
      <c r="D1612" s="52">
        <v>36420</v>
      </c>
      <c r="E1612">
        <v>1.2586999999999999</v>
      </c>
      <c r="G1612" s="52">
        <v>36419</v>
      </c>
      <c r="H1612">
        <v>3.7984999999999998</v>
      </c>
      <c r="I1612" s="52">
        <v>36420</v>
      </c>
      <c r="J1612">
        <v>1.2586999999999999</v>
      </c>
      <c r="K1612" s="474" t="str">
        <f t="shared" si="25"/>
        <v>false</v>
      </c>
    </row>
    <row r="1613" spans="2:11">
      <c r="B1613" s="52">
        <v>36420</v>
      </c>
      <c r="C1613">
        <v>3.7768999999999999</v>
      </c>
      <c r="D1613" s="52">
        <v>36423</v>
      </c>
      <c r="E1613">
        <v>1.26</v>
      </c>
      <c r="G1613" s="52">
        <v>36420</v>
      </c>
      <c r="H1613">
        <v>3.7768999999999999</v>
      </c>
      <c r="I1613" s="52">
        <v>36423</v>
      </c>
      <c r="J1613">
        <v>1.26</v>
      </c>
      <c r="K1613" s="474" t="str">
        <f t="shared" si="25"/>
        <v>false</v>
      </c>
    </row>
    <row r="1614" spans="2:11">
      <c r="B1614" s="52">
        <v>36423</v>
      </c>
      <c r="C1614">
        <v>3.8029000000000002</v>
      </c>
      <c r="D1614" s="52">
        <v>36424</v>
      </c>
      <c r="E1614">
        <v>1.2831000000000001</v>
      </c>
      <c r="G1614" s="52">
        <v>36423</v>
      </c>
      <c r="H1614">
        <v>3.8029000000000002</v>
      </c>
      <c r="I1614" s="52">
        <v>36424</v>
      </c>
      <c r="J1614">
        <v>1.2831000000000001</v>
      </c>
      <c r="K1614" s="474" t="str">
        <f t="shared" si="25"/>
        <v>false</v>
      </c>
    </row>
    <row r="1615" spans="2:11">
      <c r="B1615" s="52">
        <v>36424</v>
      </c>
      <c r="C1615">
        <v>3.8837000000000002</v>
      </c>
      <c r="D1615" s="52">
        <v>36425</v>
      </c>
      <c r="E1615">
        <v>1.2922</v>
      </c>
      <c r="G1615" s="52">
        <v>36424</v>
      </c>
      <c r="H1615">
        <v>3.8837000000000002</v>
      </c>
      <c r="I1615" s="52">
        <v>36425</v>
      </c>
      <c r="J1615">
        <v>1.2922</v>
      </c>
      <c r="K1615" s="474" t="str">
        <f t="shared" si="25"/>
        <v>false</v>
      </c>
    </row>
    <row r="1616" spans="2:11">
      <c r="B1616" s="52">
        <v>36425</v>
      </c>
      <c r="C1616">
        <v>3.9064000000000001</v>
      </c>
      <c r="D1616" s="52">
        <v>36426</v>
      </c>
      <c r="E1616">
        <v>1.3179000000000001</v>
      </c>
      <c r="G1616" s="52">
        <v>36425</v>
      </c>
      <c r="H1616">
        <v>3.9064000000000001</v>
      </c>
      <c r="I1616" s="52">
        <v>36426</v>
      </c>
      <c r="J1616">
        <v>1.3179000000000001</v>
      </c>
      <c r="K1616" s="474" t="str">
        <f t="shared" si="25"/>
        <v>false</v>
      </c>
    </row>
    <row r="1617" spans="2:11">
      <c r="B1617" s="52">
        <v>36426</v>
      </c>
      <c r="C1617">
        <v>3.9809000000000001</v>
      </c>
      <c r="D1617" s="52">
        <v>36427</v>
      </c>
      <c r="E1617">
        <v>1.3229</v>
      </c>
      <c r="G1617" s="52">
        <v>36426</v>
      </c>
      <c r="H1617">
        <v>3.9809000000000001</v>
      </c>
      <c r="I1617" s="52">
        <v>36427</v>
      </c>
      <c r="J1617">
        <v>1.3229</v>
      </c>
      <c r="K1617" s="474" t="str">
        <f t="shared" si="25"/>
        <v>false</v>
      </c>
    </row>
    <row r="1618" spans="2:11">
      <c r="B1618" s="52">
        <v>36427</v>
      </c>
      <c r="C1618">
        <v>3.9826000000000001</v>
      </c>
      <c r="D1618" s="52">
        <v>36430</v>
      </c>
      <c r="E1618">
        <v>1.3197999999999999</v>
      </c>
      <c r="G1618" s="52">
        <v>36427</v>
      </c>
      <c r="H1618">
        <v>3.9826000000000001</v>
      </c>
      <c r="I1618" s="52">
        <v>36430</v>
      </c>
      <c r="J1618">
        <v>1.3197999999999999</v>
      </c>
      <c r="K1618" s="474" t="str">
        <f t="shared" si="25"/>
        <v>false</v>
      </c>
    </row>
    <row r="1619" spans="2:11">
      <c r="B1619" s="52">
        <v>36430</v>
      </c>
      <c r="C1619">
        <v>3.9962</v>
      </c>
      <c r="D1619" s="52">
        <v>36431</v>
      </c>
      <c r="E1619">
        <v>1.3242</v>
      </c>
      <c r="G1619" s="52">
        <v>36430</v>
      </c>
      <c r="H1619">
        <v>3.9962</v>
      </c>
      <c r="I1619" s="52">
        <v>36431</v>
      </c>
      <c r="J1619">
        <v>1.3242</v>
      </c>
      <c r="K1619" s="474" t="str">
        <f t="shared" si="25"/>
        <v>false</v>
      </c>
    </row>
    <row r="1620" spans="2:11">
      <c r="B1620" s="52">
        <v>36431</v>
      </c>
      <c r="C1620">
        <v>4.0229999999999997</v>
      </c>
      <c r="D1620" s="52">
        <v>36432</v>
      </c>
      <c r="E1620">
        <v>1.3323</v>
      </c>
      <c r="G1620" s="52">
        <v>36431</v>
      </c>
      <c r="H1620">
        <v>4.0229999999999997</v>
      </c>
      <c r="I1620" s="52">
        <v>36432</v>
      </c>
      <c r="J1620">
        <v>1.3323</v>
      </c>
      <c r="K1620" s="474" t="str">
        <f t="shared" si="25"/>
        <v>false</v>
      </c>
    </row>
    <row r="1621" spans="2:11">
      <c r="B1621" s="52">
        <v>36432</v>
      </c>
      <c r="C1621">
        <v>3.9826000000000001</v>
      </c>
      <c r="D1621" s="52">
        <v>36433</v>
      </c>
      <c r="E1621">
        <v>1.3164</v>
      </c>
      <c r="G1621" s="52">
        <v>36432</v>
      </c>
      <c r="H1621">
        <v>3.9826000000000001</v>
      </c>
      <c r="I1621" s="52">
        <v>36433</v>
      </c>
      <c r="J1621">
        <v>1.3164</v>
      </c>
      <c r="K1621" s="474" t="str">
        <f t="shared" si="25"/>
        <v>false</v>
      </c>
    </row>
    <row r="1622" spans="2:11">
      <c r="B1622" s="52">
        <v>36433</v>
      </c>
      <c r="C1622">
        <v>3.9355000000000002</v>
      </c>
      <c r="D1622" s="52">
        <v>36434</v>
      </c>
      <c r="E1622">
        <v>1.3246</v>
      </c>
      <c r="G1622" s="52">
        <v>36433</v>
      </c>
      <c r="H1622">
        <v>3.9355000000000002</v>
      </c>
      <c r="I1622" s="52">
        <v>36434</v>
      </c>
      <c r="J1622">
        <v>1.3246</v>
      </c>
      <c r="K1622" s="474" t="str">
        <f t="shared" si="25"/>
        <v>false</v>
      </c>
    </row>
    <row r="1623" spans="2:11">
      <c r="B1623" s="52">
        <v>36434</v>
      </c>
      <c r="C1623">
        <v>3.8946000000000001</v>
      </c>
      <c r="D1623" s="52">
        <v>36437</v>
      </c>
      <c r="E1623">
        <v>1.3082</v>
      </c>
      <c r="G1623" s="52">
        <v>36434</v>
      </c>
      <c r="H1623">
        <v>3.8946000000000001</v>
      </c>
      <c r="I1623" s="52">
        <v>36437</v>
      </c>
      <c r="J1623">
        <v>1.3082</v>
      </c>
      <c r="K1623" s="474" t="str">
        <f t="shared" si="25"/>
        <v>false</v>
      </c>
    </row>
    <row r="1624" spans="2:11">
      <c r="B1624" s="52">
        <v>36437</v>
      </c>
      <c r="C1624">
        <v>3.8395000000000001</v>
      </c>
      <c r="D1624" s="52">
        <v>36438</v>
      </c>
      <c r="E1624">
        <v>1.3083</v>
      </c>
      <c r="G1624" s="52">
        <v>36437</v>
      </c>
      <c r="H1624">
        <v>3.8395000000000001</v>
      </c>
      <c r="I1624" s="52">
        <v>36438</v>
      </c>
      <c r="J1624">
        <v>1.3083</v>
      </c>
      <c r="K1624" s="474" t="str">
        <f t="shared" si="25"/>
        <v>false</v>
      </c>
    </row>
    <row r="1625" spans="2:11">
      <c r="B1625" s="52">
        <v>36438</v>
      </c>
      <c r="C1625">
        <v>3.8707000000000003</v>
      </c>
      <c r="D1625" s="52">
        <v>36439</v>
      </c>
      <c r="E1625">
        <v>1.2886</v>
      </c>
      <c r="G1625" s="52">
        <v>36438</v>
      </c>
      <c r="H1625">
        <v>3.8707000000000003</v>
      </c>
      <c r="I1625" s="52">
        <v>36439</v>
      </c>
      <c r="J1625">
        <v>1.2886</v>
      </c>
      <c r="K1625" s="474" t="str">
        <f t="shared" si="25"/>
        <v>false</v>
      </c>
    </row>
    <row r="1626" spans="2:11">
      <c r="B1626" s="52">
        <v>36439</v>
      </c>
      <c r="C1626">
        <v>3.8702999999999999</v>
      </c>
      <c r="D1626" s="52">
        <v>36440</v>
      </c>
      <c r="E1626">
        <v>1.2803</v>
      </c>
      <c r="G1626" s="52">
        <v>36439</v>
      </c>
      <c r="H1626">
        <v>3.8702999999999999</v>
      </c>
      <c r="I1626" s="52">
        <v>36440</v>
      </c>
      <c r="J1626">
        <v>1.2803</v>
      </c>
      <c r="K1626" s="474" t="str">
        <f t="shared" si="25"/>
        <v>false</v>
      </c>
    </row>
    <row r="1627" spans="2:11">
      <c r="B1627" s="52">
        <v>36440</v>
      </c>
      <c r="C1627">
        <v>3.9361000000000002</v>
      </c>
      <c r="D1627" s="52">
        <v>36441</v>
      </c>
      <c r="E1627">
        <v>1.2667999999999999</v>
      </c>
      <c r="G1627" s="52">
        <v>36440</v>
      </c>
      <c r="H1627">
        <v>3.9361000000000002</v>
      </c>
      <c r="I1627" s="52">
        <v>36441</v>
      </c>
      <c r="J1627">
        <v>1.2667999999999999</v>
      </c>
      <c r="K1627" s="474" t="str">
        <f t="shared" si="25"/>
        <v>false</v>
      </c>
    </row>
    <row r="1628" spans="2:11">
      <c r="B1628" s="52">
        <v>36441</v>
      </c>
      <c r="C1628">
        <v>3.9188999999999998</v>
      </c>
      <c r="D1628" s="52">
        <v>36444</v>
      </c>
      <c r="E1628">
        <v>1.2669999999999999</v>
      </c>
      <c r="G1628" s="52">
        <v>36441</v>
      </c>
      <c r="H1628">
        <v>3.9188999999999998</v>
      </c>
      <c r="I1628" s="52">
        <v>36444</v>
      </c>
      <c r="J1628">
        <v>1.2669999999999999</v>
      </c>
      <c r="K1628" s="474" t="str">
        <f t="shared" si="25"/>
        <v>false</v>
      </c>
    </row>
    <row r="1629" spans="2:11">
      <c r="B1629" s="52">
        <v>36444</v>
      </c>
      <c r="C1629">
        <v>3.9713000000000003</v>
      </c>
      <c r="D1629" s="52">
        <v>36445</v>
      </c>
      <c r="E1629">
        <v>1.2950999999999999</v>
      </c>
      <c r="G1629" s="52">
        <v>36444</v>
      </c>
      <c r="H1629">
        <v>3.9713000000000003</v>
      </c>
      <c r="I1629" s="52">
        <v>36445</v>
      </c>
      <c r="J1629">
        <v>1.2950999999999999</v>
      </c>
      <c r="K1629" s="474" t="str">
        <f t="shared" si="25"/>
        <v>false</v>
      </c>
    </row>
    <row r="1630" spans="2:11">
      <c r="B1630" s="52">
        <v>36445</v>
      </c>
      <c r="C1630">
        <v>3.9729999999999999</v>
      </c>
      <c r="D1630" s="52">
        <v>36446</v>
      </c>
      <c r="E1630">
        <v>1.3185</v>
      </c>
      <c r="G1630" s="52">
        <v>36445</v>
      </c>
      <c r="H1630">
        <v>3.9729999999999999</v>
      </c>
      <c r="I1630" s="52">
        <v>36446</v>
      </c>
      <c r="J1630">
        <v>1.3185</v>
      </c>
      <c r="K1630" s="474" t="str">
        <f t="shared" si="25"/>
        <v>false</v>
      </c>
    </row>
    <row r="1631" spans="2:11">
      <c r="B1631" s="52">
        <v>36446</v>
      </c>
      <c r="C1631">
        <v>3.9609000000000001</v>
      </c>
      <c r="D1631" s="52">
        <v>36447</v>
      </c>
      <c r="E1631">
        <v>1.3115000000000001</v>
      </c>
      <c r="G1631" s="52">
        <v>36446</v>
      </c>
      <c r="H1631">
        <v>3.9609000000000001</v>
      </c>
      <c r="I1631" s="52">
        <v>36447</v>
      </c>
      <c r="J1631">
        <v>1.3115000000000001</v>
      </c>
      <c r="K1631" s="474" t="str">
        <f t="shared" si="25"/>
        <v>false</v>
      </c>
    </row>
    <row r="1632" spans="2:11">
      <c r="B1632" s="52">
        <v>36447</v>
      </c>
      <c r="C1632">
        <v>3.9226999999999999</v>
      </c>
      <c r="D1632" s="52">
        <v>36448</v>
      </c>
      <c r="E1632">
        <v>1.3465</v>
      </c>
      <c r="G1632" s="52">
        <v>36447</v>
      </c>
      <c r="H1632">
        <v>3.9226999999999999</v>
      </c>
      <c r="I1632" s="52">
        <v>36448</v>
      </c>
      <c r="J1632">
        <v>1.3465</v>
      </c>
      <c r="K1632" s="474" t="str">
        <f t="shared" si="25"/>
        <v>false</v>
      </c>
    </row>
    <row r="1633" spans="2:11">
      <c r="B1633" s="52">
        <v>36448</v>
      </c>
      <c r="C1633">
        <v>3.9845999999999999</v>
      </c>
      <c r="D1633" s="52">
        <v>36451</v>
      </c>
      <c r="E1633">
        <v>1.3336000000000001</v>
      </c>
      <c r="G1633" s="52">
        <v>36448</v>
      </c>
      <c r="H1633">
        <v>3.9845999999999999</v>
      </c>
      <c r="I1633" s="52">
        <v>36451</v>
      </c>
      <c r="J1633">
        <v>1.3336000000000001</v>
      </c>
      <c r="K1633" s="474" t="str">
        <f t="shared" si="25"/>
        <v>false</v>
      </c>
    </row>
    <row r="1634" spans="2:11">
      <c r="B1634" s="52">
        <v>36451</v>
      </c>
      <c r="C1634">
        <v>3.9340000000000002</v>
      </c>
      <c r="D1634" s="52">
        <v>36452</v>
      </c>
      <c r="E1634">
        <v>1.3220000000000001</v>
      </c>
      <c r="G1634" s="52">
        <v>36451</v>
      </c>
      <c r="H1634">
        <v>3.9340000000000002</v>
      </c>
      <c r="I1634" s="52">
        <v>36452</v>
      </c>
      <c r="J1634">
        <v>1.3220000000000001</v>
      </c>
      <c r="K1634" s="474" t="str">
        <f t="shared" si="25"/>
        <v>false</v>
      </c>
    </row>
    <row r="1635" spans="2:11">
      <c r="B1635" s="52">
        <v>36452</v>
      </c>
      <c r="C1635">
        <v>3.9798999999999998</v>
      </c>
      <c r="D1635" s="52">
        <v>36453</v>
      </c>
      <c r="E1635">
        <v>1.3058000000000001</v>
      </c>
      <c r="G1635" s="52">
        <v>36452</v>
      </c>
      <c r="H1635">
        <v>3.9798999999999998</v>
      </c>
      <c r="I1635" s="52">
        <v>36453</v>
      </c>
      <c r="J1635">
        <v>1.3058000000000001</v>
      </c>
      <c r="K1635" s="474" t="str">
        <f t="shared" si="25"/>
        <v>false</v>
      </c>
    </row>
    <row r="1636" spans="2:11">
      <c r="B1636" s="52">
        <v>36453</v>
      </c>
      <c r="C1636">
        <v>3.9855</v>
      </c>
      <c r="D1636" s="52">
        <v>36454</v>
      </c>
      <c r="E1636">
        <v>1.3188</v>
      </c>
      <c r="G1636" s="52">
        <v>36453</v>
      </c>
      <c r="H1636">
        <v>3.9855</v>
      </c>
      <c r="I1636" s="52">
        <v>36454</v>
      </c>
      <c r="J1636">
        <v>1.3188</v>
      </c>
      <c r="K1636" s="474" t="str">
        <f t="shared" si="25"/>
        <v>false</v>
      </c>
    </row>
    <row r="1637" spans="2:11">
      <c r="B1637" s="52">
        <v>36454</v>
      </c>
      <c r="C1637">
        <v>4.0003000000000002</v>
      </c>
      <c r="D1637" s="52">
        <v>36455</v>
      </c>
      <c r="E1637">
        <v>1.2899</v>
      </c>
      <c r="G1637" s="52">
        <v>36454</v>
      </c>
      <c r="H1637">
        <v>4.0003000000000002</v>
      </c>
      <c r="I1637" s="52">
        <v>36455</v>
      </c>
      <c r="J1637">
        <v>1.2899</v>
      </c>
      <c r="K1637" s="474" t="str">
        <f t="shared" si="25"/>
        <v>false</v>
      </c>
    </row>
    <row r="1638" spans="2:11">
      <c r="B1638" s="52">
        <v>36455</v>
      </c>
      <c r="C1638">
        <v>3.9845999999999999</v>
      </c>
      <c r="D1638" s="52">
        <v>36458</v>
      </c>
      <c r="E1638">
        <v>1.3048999999999999</v>
      </c>
      <c r="G1638" s="52">
        <v>36455</v>
      </c>
      <c r="H1638">
        <v>3.9845999999999999</v>
      </c>
      <c r="I1638" s="52">
        <v>36458</v>
      </c>
      <c r="J1638">
        <v>1.3048999999999999</v>
      </c>
      <c r="K1638" s="474" t="str">
        <f t="shared" si="25"/>
        <v>false</v>
      </c>
    </row>
    <row r="1639" spans="2:11">
      <c r="B1639" s="52">
        <v>36458</v>
      </c>
      <c r="C1639">
        <v>3.9881000000000002</v>
      </c>
      <c r="D1639" s="52">
        <v>36459</v>
      </c>
      <c r="E1639">
        <v>1.3109999999999999</v>
      </c>
      <c r="G1639" s="52">
        <v>36458</v>
      </c>
      <c r="H1639">
        <v>3.9881000000000002</v>
      </c>
      <c r="I1639" s="52">
        <v>36459</v>
      </c>
      <c r="J1639">
        <v>1.3109999999999999</v>
      </c>
      <c r="K1639" s="474" t="str">
        <f t="shared" si="25"/>
        <v>false</v>
      </c>
    </row>
    <row r="1640" spans="2:11">
      <c r="B1640" s="52">
        <v>36459</v>
      </c>
      <c r="C1640">
        <v>3.9777</v>
      </c>
      <c r="D1640" s="52">
        <v>36460</v>
      </c>
      <c r="E1640">
        <v>1.2993000000000001</v>
      </c>
      <c r="G1640" s="52">
        <v>36459</v>
      </c>
      <c r="H1640">
        <v>3.9777</v>
      </c>
      <c r="I1640" s="52">
        <v>36460</v>
      </c>
      <c r="J1640">
        <v>1.2993000000000001</v>
      </c>
      <c r="K1640" s="474" t="str">
        <f t="shared" si="25"/>
        <v>false</v>
      </c>
    </row>
    <row r="1641" spans="2:11">
      <c r="B1641" s="52">
        <v>36460</v>
      </c>
      <c r="C1641">
        <v>3.9329000000000001</v>
      </c>
      <c r="D1641" s="52">
        <v>36461</v>
      </c>
      <c r="E1641">
        <v>1.2764</v>
      </c>
      <c r="G1641" s="52">
        <v>36460</v>
      </c>
      <c r="H1641">
        <v>3.9329000000000001</v>
      </c>
      <c r="I1641" s="52">
        <v>36461</v>
      </c>
      <c r="J1641">
        <v>1.2764</v>
      </c>
      <c r="K1641" s="474" t="str">
        <f t="shared" si="25"/>
        <v>false</v>
      </c>
    </row>
    <row r="1642" spans="2:11">
      <c r="B1642" s="52">
        <v>36461</v>
      </c>
      <c r="C1642">
        <v>3.9009</v>
      </c>
      <c r="D1642" s="52">
        <v>36462</v>
      </c>
      <c r="E1642">
        <v>1.2594000000000001</v>
      </c>
      <c r="G1642" s="52">
        <v>36461</v>
      </c>
      <c r="H1642">
        <v>3.9009</v>
      </c>
      <c r="I1642" s="52">
        <v>36462</v>
      </c>
      <c r="J1642">
        <v>1.2594000000000001</v>
      </c>
      <c r="K1642" s="474" t="str">
        <f t="shared" si="25"/>
        <v>false</v>
      </c>
    </row>
    <row r="1643" spans="2:11">
      <c r="B1643" s="52">
        <v>36462</v>
      </c>
      <c r="C1643">
        <v>3.8330000000000002</v>
      </c>
      <c r="D1643" s="52">
        <v>36465</v>
      </c>
      <c r="E1643">
        <v>1.2690000000000001</v>
      </c>
      <c r="G1643" s="52">
        <v>36462</v>
      </c>
      <c r="H1643">
        <v>3.8330000000000002</v>
      </c>
      <c r="I1643" s="52">
        <v>36465</v>
      </c>
      <c r="J1643">
        <v>1.2690000000000001</v>
      </c>
      <c r="K1643" s="474" t="str">
        <f t="shared" si="25"/>
        <v>false</v>
      </c>
    </row>
    <row r="1644" spans="2:11">
      <c r="B1644" s="52">
        <v>36465</v>
      </c>
      <c r="C1644">
        <v>3.8508</v>
      </c>
      <c r="D1644" s="52">
        <v>36466</v>
      </c>
      <c r="E1644">
        <v>1.2770000000000001</v>
      </c>
      <c r="G1644" s="52">
        <v>36465</v>
      </c>
      <c r="H1644">
        <v>3.8508</v>
      </c>
      <c r="I1644" s="52">
        <v>36466</v>
      </c>
      <c r="J1644">
        <v>1.2770000000000001</v>
      </c>
      <c r="K1644" s="474" t="str">
        <f t="shared" si="25"/>
        <v>false</v>
      </c>
    </row>
    <row r="1645" spans="2:11">
      <c r="B1645" s="52">
        <v>36466</v>
      </c>
      <c r="C1645">
        <v>3.8323</v>
      </c>
      <c r="D1645" s="52">
        <v>36467</v>
      </c>
      <c r="E1645">
        <v>1.2791999999999999</v>
      </c>
      <c r="G1645" s="52">
        <v>36466</v>
      </c>
      <c r="H1645">
        <v>3.8323</v>
      </c>
      <c r="I1645" s="52">
        <v>36467</v>
      </c>
      <c r="J1645">
        <v>1.2791999999999999</v>
      </c>
      <c r="K1645" s="474" t="str">
        <f t="shared" si="25"/>
        <v>false</v>
      </c>
    </row>
    <row r="1646" spans="2:11">
      <c r="B1646" s="52">
        <v>36467</v>
      </c>
      <c r="C1646">
        <v>3.9036</v>
      </c>
      <c r="D1646" s="52">
        <v>36468</v>
      </c>
      <c r="E1646">
        <v>1.2706999999999999</v>
      </c>
      <c r="G1646" s="52">
        <v>36467</v>
      </c>
      <c r="H1646">
        <v>3.9036</v>
      </c>
      <c r="I1646" s="52">
        <v>36468</v>
      </c>
      <c r="J1646">
        <v>1.2706999999999999</v>
      </c>
      <c r="K1646" s="474" t="str">
        <f t="shared" si="25"/>
        <v>false</v>
      </c>
    </row>
    <row r="1647" spans="2:11">
      <c r="B1647" s="52">
        <v>36468</v>
      </c>
      <c r="C1647">
        <v>3.8658000000000001</v>
      </c>
      <c r="D1647" s="52">
        <v>36469</v>
      </c>
      <c r="E1647">
        <v>1.2629999999999999</v>
      </c>
      <c r="G1647" s="52">
        <v>36468</v>
      </c>
      <c r="H1647">
        <v>3.8658000000000001</v>
      </c>
      <c r="I1647" s="52">
        <v>36469</v>
      </c>
      <c r="J1647">
        <v>1.2629999999999999</v>
      </c>
      <c r="K1647" s="474" t="str">
        <f t="shared" si="25"/>
        <v>false</v>
      </c>
    </row>
    <row r="1648" spans="2:11">
      <c r="B1648" s="52">
        <v>36469</v>
      </c>
      <c r="C1648">
        <v>3.8753000000000002</v>
      </c>
      <c r="D1648" s="52">
        <v>36472</v>
      </c>
      <c r="E1648">
        <v>1.2848999999999999</v>
      </c>
      <c r="G1648" s="52">
        <v>36469</v>
      </c>
      <c r="H1648">
        <v>3.8753000000000002</v>
      </c>
      <c r="I1648" s="52">
        <v>36472</v>
      </c>
      <c r="J1648">
        <v>1.2848999999999999</v>
      </c>
      <c r="K1648" s="474" t="str">
        <f t="shared" si="25"/>
        <v>false</v>
      </c>
    </row>
    <row r="1649" spans="2:11">
      <c r="B1649" s="52">
        <v>36472</v>
      </c>
      <c r="C1649">
        <v>3.8891999999999998</v>
      </c>
      <c r="D1649" s="52">
        <v>36473</v>
      </c>
      <c r="E1649">
        <v>1.2810000000000001</v>
      </c>
      <c r="G1649" s="52">
        <v>36472</v>
      </c>
      <c r="H1649">
        <v>3.8891999999999998</v>
      </c>
      <c r="I1649" s="52">
        <v>36473</v>
      </c>
      <c r="J1649">
        <v>1.2810000000000001</v>
      </c>
      <c r="K1649" s="474" t="str">
        <f t="shared" si="25"/>
        <v>false</v>
      </c>
    </row>
    <row r="1650" spans="2:11">
      <c r="B1650" s="52">
        <v>36473</v>
      </c>
      <c r="C1650">
        <v>3.9775999999999998</v>
      </c>
      <c r="D1650" s="52">
        <v>36474</v>
      </c>
      <c r="E1650">
        <v>1.2767999999999999</v>
      </c>
      <c r="G1650" s="52">
        <v>36473</v>
      </c>
      <c r="H1650">
        <v>3.9775999999999998</v>
      </c>
      <c r="I1650" s="52">
        <v>36474</v>
      </c>
      <c r="J1650">
        <v>1.2767999999999999</v>
      </c>
      <c r="K1650" s="474" t="str">
        <f t="shared" si="25"/>
        <v>false</v>
      </c>
    </row>
    <row r="1651" spans="2:11">
      <c r="B1651" s="52">
        <v>36474</v>
      </c>
      <c r="C1651">
        <v>3.9527000000000001</v>
      </c>
      <c r="D1651" s="52">
        <v>36475</v>
      </c>
      <c r="E1651">
        <v>1.2770999999999999</v>
      </c>
      <c r="G1651" s="52">
        <v>36474</v>
      </c>
      <c r="H1651">
        <v>3.9527000000000001</v>
      </c>
      <c r="I1651" s="52">
        <v>36475</v>
      </c>
      <c r="J1651">
        <v>1.2770999999999999</v>
      </c>
      <c r="K1651" s="474" t="str">
        <f t="shared" si="25"/>
        <v>false</v>
      </c>
    </row>
    <row r="1652" spans="2:11">
      <c r="B1652" s="52">
        <v>36475</v>
      </c>
      <c r="C1652">
        <v>3.9260000000000002</v>
      </c>
      <c r="D1652" s="52">
        <v>36476</v>
      </c>
      <c r="E1652">
        <v>1.2702</v>
      </c>
      <c r="G1652" s="52">
        <v>36475</v>
      </c>
      <c r="H1652">
        <v>3.9260000000000002</v>
      </c>
      <c r="I1652" s="52">
        <v>36476</v>
      </c>
      <c r="J1652">
        <v>1.2702</v>
      </c>
      <c r="K1652" s="474" t="str">
        <f t="shared" si="25"/>
        <v>false</v>
      </c>
    </row>
    <row r="1653" spans="2:11">
      <c r="B1653" s="52">
        <v>36476</v>
      </c>
      <c r="C1653">
        <v>3.9135</v>
      </c>
      <c r="D1653" s="52">
        <v>36479</v>
      </c>
      <c r="E1653">
        <v>1.2655000000000001</v>
      </c>
      <c r="G1653" s="52">
        <v>36476</v>
      </c>
      <c r="H1653">
        <v>3.9135</v>
      </c>
      <c r="I1653" s="52">
        <v>36479</v>
      </c>
      <c r="J1653">
        <v>1.2655000000000001</v>
      </c>
      <c r="K1653" s="474" t="str">
        <f t="shared" si="25"/>
        <v>false</v>
      </c>
    </row>
    <row r="1654" spans="2:11">
      <c r="B1654" s="52">
        <v>36479</v>
      </c>
      <c r="C1654">
        <v>4.0461999999999998</v>
      </c>
      <c r="D1654" s="52">
        <v>36480</v>
      </c>
      <c r="E1654">
        <v>1.2456</v>
      </c>
      <c r="G1654" s="52">
        <v>36479</v>
      </c>
      <c r="H1654">
        <v>4.0461999999999998</v>
      </c>
      <c r="I1654" s="52">
        <v>36480</v>
      </c>
      <c r="J1654">
        <v>1.2456</v>
      </c>
      <c r="K1654" s="474" t="str">
        <f t="shared" si="25"/>
        <v>false</v>
      </c>
    </row>
    <row r="1655" spans="2:11">
      <c r="B1655" s="52">
        <v>36480</v>
      </c>
      <c r="C1655">
        <v>3.9451999999999998</v>
      </c>
      <c r="D1655" s="52">
        <v>36481</v>
      </c>
      <c r="E1655">
        <v>1.2763</v>
      </c>
      <c r="G1655" s="52">
        <v>36480</v>
      </c>
      <c r="H1655">
        <v>3.9451999999999998</v>
      </c>
      <c r="I1655" s="52">
        <v>36481</v>
      </c>
      <c r="J1655">
        <v>1.2763</v>
      </c>
      <c r="K1655" s="474" t="str">
        <f t="shared" si="25"/>
        <v>false</v>
      </c>
    </row>
    <row r="1656" spans="2:11">
      <c r="B1656" s="52">
        <v>36481</v>
      </c>
      <c r="C1656">
        <v>3.9681999999999999</v>
      </c>
      <c r="D1656" s="52">
        <v>36482</v>
      </c>
      <c r="E1656">
        <v>1.2355</v>
      </c>
      <c r="G1656" s="52">
        <v>36481</v>
      </c>
      <c r="H1656">
        <v>3.9681999999999999</v>
      </c>
      <c r="I1656" s="52">
        <v>36482</v>
      </c>
      <c r="J1656">
        <v>1.2355</v>
      </c>
      <c r="K1656" s="474" t="str">
        <f t="shared" si="25"/>
        <v>false</v>
      </c>
    </row>
    <row r="1657" spans="2:11">
      <c r="B1657" s="52">
        <v>36482</v>
      </c>
      <c r="C1657">
        <v>3.9977999999999998</v>
      </c>
      <c r="D1657" s="52">
        <v>36483</v>
      </c>
      <c r="E1657">
        <v>1.2391000000000001</v>
      </c>
      <c r="G1657" s="52">
        <v>36482</v>
      </c>
      <c r="H1657">
        <v>3.9977999999999998</v>
      </c>
      <c r="I1657" s="52">
        <v>36483</v>
      </c>
      <c r="J1657">
        <v>1.2391000000000001</v>
      </c>
      <c r="K1657" s="474" t="str">
        <f t="shared" si="25"/>
        <v>false</v>
      </c>
    </row>
    <row r="1658" spans="2:11">
      <c r="B1658" s="52">
        <v>36483</v>
      </c>
      <c r="C1658">
        <v>4.0297999999999998</v>
      </c>
      <c r="D1658" s="52">
        <v>36486</v>
      </c>
      <c r="E1658">
        <v>1.2295</v>
      </c>
      <c r="G1658" s="52">
        <v>36483</v>
      </c>
      <c r="H1658">
        <v>4.0297999999999998</v>
      </c>
      <c r="I1658" s="52">
        <v>36486</v>
      </c>
      <c r="J1658">
        <v>1.2295</v>
      </c>
      <c r="K1658" s="474" t="str">
        <f t="shared" si="25"/>
        <v>false</v>
      </c>
    </row>
    <row r="1659" spans="2:11">
      <c r="B1659" s="52">
        <v>36486</v>
      </c>
      <c r="C1659">
        <v>4.109</v>
      </c>
      <c r="D1659" s="52">
        <v>36487</v>
      </c>
      <c r="E1659">
        <v>1.24</v>
      </c>
      <c r="G1659" s="52">
        <v>36486</v>
      </c>
      <c r="H1659">
        <v>4.109</v>
      </c>
      <c r="I1659" s="52">
        <v>36487</v>
      </c>
      <c r="J1659">
        <v>1.24</v>
      </c>
      <c r="K1659" s="474" t="str">
        <f t="shared" si="25"/>
        <v>false</v>
      </c>
    </row>
    <row r="1660" spans="2:11">
      <c r="B1660" s="52">
        <v>36487</v>
      </c>
      <c r="C1660">
        <v>4.3079999999999998</v>
      </c>
      <c r="D1660" s="52">
        <v>36488</v>
      </c>
      <c r="E1660">
        <v>1.2385999999999999</v>
      </c>
      <c r="G1660" s="52">
        <v>36487</v>
      </c>
      <c r="H1660">
        <v>4.3079999999999998</v>
      </c>
      <c r="I1660" s="52">
        <v>36488</v>
      </c>
      <c r="J1660">
        <v>1.2385999999999999</v>
      </c>
      <c r="K1660" s="474" t="str">
        <f t="shared" si="25"/>
        <v>false</v>
      </c>
    </row>
    <row r="1661" spans="2:11">
      <c r="B1661" s="52">
        <v>36488</v>
      </c>
      <c r="C1661">
        <v>4.1509</v>
      </c>
      <c r="D1661" s="52">
        <v>36490</v>
      </c>
      <c r="E1661">
        <v>1.2386999999999999</v>
      </c>
      <c r="G1661" s="52">
        <v>36488</v>
      </c>
      <c r="H1661">
        <v>4.1509</v>
      </c>
      <c r="I1661" s="52">
        <v>36490</v>
      </c>
      <c r="J1661">
        <v>1.2386999999999999</v>
      </c>
      <c r="K1661" s="474" t="str">
        <f t="shared" si="25"/>
        <v>false</v>
      </c>
    </row>
    <row r="1662" spans="2:11">
      <c r="B1662" s="52">
        <v>36490</v>
      </c>
      <c r="C1662">
        <v>4.1779000000000002</v>
      </c>
      <c r="D1662" s="52">
        <v>36493</v>
      </c>
      <c r="E1662">
        <v>1.246</v>
      </c>
      <c r="G1662" s="52">
        <v>36490</v>
      </c>
      <c r="H1662">
        <v>4.1779000000000002</v>
      </c>
      <c r="I1662" s="52">
        <v>36493</v>
      </c>
      <c r="J1662">
        <v>1.246</v>
      </c>
      <c r="K1662" s="474" t="str">
        <f t="shared" si="25"/>
        <v>false</v>
      </c>
    </row>
    <row r="1663" spans="2:11">
      <c r="B1663" s="52">
        <v>36493</v>
      </c>
      <c r="C1663">
        <v>4.2446999999999999</v>
      </c>
      <c r="D1663" s="52">
        <v>36494</v>
      </c>
      <c r="E1663">
        <v>1.2559</v>
      </c>
      <c r="G1663" s="52">
        <v>36493</v>
      </c>
      <c r="H1663">
        <v>4.2446999999999999</v>
      </c>
      <c r="I1663" s="52">
        <v>36494</v>
      </c>
      <c r="J1663">
        <v>1.2559</v>
      </c>
      <c r="K1663" s="474" t="str">
        <f t="shared" si="25"/>
        <v>false</v>
      </c>
    </row>
    <row r="1664" spans="2:11">
      <c r="B1664" s="52">
        <v>36494</v>
      </c>
      <c r="C1664">
        <v>4.1754999999999995</v>
      </c>
      <c r="D1664" s="52">
        <v>36495</v>
      </c>
      <c r="E1664">
        <v>1.2543</v>
      </c>
      <c r="G1664" s="52">
        <v>36494</v>
      </c>
      <c r="H1664">
        <v>4.1754999999999995</v>
      </c>
      <c r="I1664" s="52">
        <v>36495</v>
      </c>
      <c r="J1664">
        <v>1.2543</v>
      </c>
      <c r="K1664" s="474" t="str">
        <f t="shared" si="25"/>
        <v>false</v>
      </c>
    </row>
    <row r="1665" spans="2:11">
      <c r="B1665" s="52">
        <v>36495</v>
      </c>
      <c r="C1665">
        <v>4.1989999999999998</v>
      </c>
      <c r="D1665" s="52">
        <v>36496</v>
      </c>
      <c r="E1665">
        <v>1.2375</v>
      </c>
      <c r="G1665" s="52">
        <v>36495</v>
      </c>
      <c r="H1665">
        <v>4.1989999999999998</v>
      </c>
      <c r="I1665" s="52">
        <v>36496</v>
      </c>
      <c r="J1665">
        <v>1.2375</v>
      </c>
      <c r="K1665" s="474" t="str">
        <f t="shared" si="25"/>
        <v>false</v>
      </c>
    </row>
    <row r="1666" spans="2:11">
      <c r="B1666" s="52">
        <v>36496</v>
      </c>
      <c r="C1666">
        <v>4.1769999999999996</v>
      </c>
      <c r="D1666" s="52">
        <v>36497</v>
      </c>
      <c r="E1666">
        <v>1.2104999999999999</v>
      </c>
      <c r="G1666" s="52">
        <v>36496</v>
      </c>
      <c r="H1666">
        <v>4.1769999999999996</v>
      </c>
      <c r="I1666" s="52">
        <v>36497</v>
      </c>
      <c r="J1666">
        <v>1.2104999999999999</v>
      </c>
      <c r="K1666" s="474" t="str">
        <f t="shared" si="25"/>
        <v>false</v>
      </c>
    </row>
    <row r="1667" spans="2:11">
      <c r="B1667" s="52">
        <v>36497</v>
      </c>
      <c r="C1667">
        <v>4.1513999999999998</v>
      </c>
      <c r="D1667" s="52">
        <v>36500</v>
      </c>
      <c r="E1667">
        <v>1.2170000000000001</v>
      </c>
      <c r="G1667" s="52">
        <v>36497</v>
      </c>
      <c r="H1667">
        <v>4.1513999999999998</v>
      </c>
      <c r="I1667" s="52">
        <v>36500</v>
      </c>
      <c r="J1667">
        <v>1.2170000000000001</v>
      </c>
      <c r="K1667" s="474" t="str">
        <f t="shared" si="25"/>
        <v>false</v>
      </c>
    </row>
    <row r="1668" spans="2:11">
      <c r="B1668" s="52">
        <v>36500</v>
      </c>
      <c r="C1668">
        <v>4.1787999999999998</v>
      </c>
      <c r="D1668" s="52">
        <v>36501</v>
      </c>
      <c r="E1668">
        <v>1.23</v>
      </c>
      <c r="G1668" s="52">
        <v>36500</v>
      </c>
      <c r="H1668">
        <v>4.1787999999999998</v>
      </c>
      <c r="I1668" s="52">
        <v>36501</v>
      </c>
      <c r="J1668">
        <v>1.23</v>
      </c>
      <c r="K1668" s="474" t="str">
        <f t="shared" si="25"/>
        <v>false</v>
      </c>
    </row>
    <row r="1669" spans="2:11">
      <c r="B1669" s="52">
        <v>36501</v>
      </c>
      <c r="C1669">
        <v>4.3236999999999997</v>
      </c>
      <c r="D1669" s="52">
        <v>36502</v>
      </c>
      <c r="E1669">
        <v>1.2343</v>
      </c>
      <c r="G1669" s="52">
        <v>36501</v>
      </c>
      <c r="H1669">
        <v>4.3236999999999997</v>
      </c>
      <c r="I1669" s="52">
        <v>36502</v>
      </c>
      <c r="J1669">
        <v>1.2343</v>
      </c>
      <c r="K1669" s="474" t="str">
        <f t="shared" si="25"/>
        <v>false</v>
      </c>
    </row>
    <row r="1670" spans="2:11">
      <c r="B1670" s="52">
        <v>36502</v>
      </c>
      <c r="C1670">
        <v>4.3293999999999997</v>
      </c>
      <c r="D1670" s="52">
        <v>36503</v>
      </c>
      <c r="E1670">
        <v>1.2252000000000001</v>
      </c>
      <c r="G1670" s="52">
        <v>36502</v>
      </c>
      <c r="H1670">
        <v>4.3293999999999997</v>
      </c>
      <c r="I1670" s="52">
        <v>36503</v>
      </c>
      <c r="J1670">
        <v>1.2252000000000001</v>
      </c>
      <c r="K1670" s="474" t="str">
        <f t="shared" ref="K1670:K1733" si="26">IF(G1670=I1670,"true","false")</f>
        <v>false</v>
      </c>
    </row>
    <row r="1671" spans="2:11">
      <c r="B1671" s="52">
        <v>36503</v>
      </c>
      <c r="C1671">
        <v>4.2861000000000002</v>
      </c>
      <c r="D1671" s="52">
        <v>36504</v>
      </c>
      <c r="E1671">
        <v>1.2154</v>
      </c>
      <c r="G1671" s="52">
        <v>36503</v>
      </c>
      <c r="H1671">
        <v>4.2861000000000002</v>
      </c>
      <c r="I1671" s="52">
        <v>36504</v>
      </c>
      <c r="J1671">
        <v>1.2154</v>
      </c>
      <c r="K1671" s="474" t="str">
        <f t="shared" si="26"/>
        <v>false</v>
      </c>
    </row>
    <row r="1672" spans="2:11">
      <c r="B1672" s="52">
        <v>36504</v>
      </c>
      <c r="C1672">
        <v>4.3057999999999996</v>
      </c>
      <c r="D1672" s="52">
        <v>36507</v>
      </c>
      <c r="E1672">
        <v>1.2205999999999999</v>
      </c>
      <c r="G1672" s="52">
        <v>36504</v>
      </c>
      <c r="H1672">
        <v>4.3057999999999996</v>
      </c>
      <c r="I1672" s="52">
        <v>36507</v>
      </c>
      <c r="J1672">
        <v>1.2205999999999999</v>
      </c>
      <c r="K1672" s="474" t="str">
        <f t="shared" si="26"/>
        <v>false</v>
      </c>
    </row>
    <row r="1673" spans="2:11">
      <c r="B1673" s="52">
        <v>36507</v>
      </c>
      <c r="C1673">
        <v>4.3632</v>
      </c>
      <c r="D1673" s="52">
        <v>36508</v>
      </c>
      <c r="E1673">
        <v>1.2242</v>
      </c>
      <c r="G1673" s="52">
        <v>36507</v>
      </c>
      <c r="H1673">
        <v>4.3632</v>
      </c>
      <c r="I1673" s="52">
        <v>36508</v>
      </c>
      <c r="J1673">
        <v>1.2242</v>
      </c>
      <c r="K1673" s="474" t="str">
        <f t="shared" si="26"/>
        <v>false</v>
      </c>
    </row>
    <row r="1674" spans="2:11">
      <c r="B1674" s="52">
        <v>36508</v>
      </c>
      <c r="C1674">
        <v>4.3695000000000004</v>
      </c>
      <c r="D1674" s="52">
        <v>36509</v>
      </c>
      <c r="E1674">
        <v>1.2193000000000001</v>
      </c>
      <c r="G1674" s="52">
        <v>36508</v>
      </c>
      <c r="H1674">
        <v>4.3695000000000004</v>
      </c>
      <c r="I1674" s="52">
        <v>36509</v>
      </c>
      <c r="J1674">
        <v>1.2193000000000001</v>
      </c>
      <c r="K1674" s="474" t="str">
        <f t="shared" si="26"/>
        <v>false</v>
      </c>
    </row>
    <row r="1675" spans="2:11">
      <c r="B1675" s="52">
        <v>36509</v>
      </c>
      <c r="C1675">
        <v>4.3215000000000003</v>
      </c>
      <c r="D1675" s="52">
        <v>36510</v>
      </c>
      <c r="E1675">
        <v>1.2612999999999999</v>
      </c>
      <c r="G1675" s="52">
        <v>36509</v>
      </c>
      <c r="H1675">
        <v>4.3215000000000003</v>
      </c>
      <c r="I1675" s="52">
        <v>36510</v>
      </c>
      <c r="J1675">
        <v>1.2612999999999999</v>
      </c>
      <c r="K1675" s="474" t="str">
        <f t="shared" si="26"/>
        <v>false</v>
      </c>
    </row>
    <row r="1676" spans="2:11">
      <c r="B1676" s="52">
        <v>36510</v>
      </c>
      <c r="C1676">
        <v>4.3482000000000003</v>
      </c>
      <c r="D1676" s="52">
        <v>36511</v>
      </c>
      <c r="E1676">
        <v>1.2161999999999999</v>
      </c>
      <c r="G1676" s="52">
        <v>36510</v>
      </c>
      <c r="H1676">
        <v>4.3482000000000003</v>
      </c>
      <c r="I1676" s="52">
        <v>36511</v>
      </c>
      <c r="J1676">
        <v>1.2161999999999999</v>
      </c>
      <c r="K1676" s="474" t="str">
        <f t="shared" si="26"/>
        <v>false</v>
      </c>
    </row>
    <row r="1677" spans="2:11">
      <c r="B1677" s="52">
        <v>36511</v>
      </c>
      <c r="C1677">
        <v>4.2887000000000004</v>
      </c>
      <c r="D1677" s="52">
        <v>36514</v>
      </c>
      <c r="E1677">
        <v>1.2322</v>
      </c>
      <c r="G1677" s="52">
        <v>36511</v>
      </c>
      <c r="H1677">
        <v>4.2887000000000004</v>
      </c>
      <c r="I1677" s="52">
        <v>36514</v>
      </c>
      <c r="J1677">
        <v>1.2322</v>
      </c>
      <c r="K1677" s="474" t="str">
        <f t="shared" si="26"/>
        <v>false</v>
      </c>
    </row>
    <row r="1678" spans="2:11">
      <c r="B1678" s="52">
        <v>36514</v>
      </c>
      <c r="C1678">
        <v>4.2956000000000003</v>
      </c>
      <c r="D1678" s="52">
        <v>36515</v>
      </c>
      <c r="E1678">
        <v>1.2223999999999999</v>
      </c>
      <c r="G1678" s="52">
        <v>36514</v>
      </c>
      <c r="H1678">
        <v>4.2956000000000003</v>
      </c>
      <c r="I1678" s="52">
        <v>36515</v>
      </c>
      <c r="J1678">
        <v>1.2223999999999999</v>
      </c>
      <c r="K1678" s="474" t="str">
        <f t="shared" si="26"/>
        <v>false</v>
      </c>
    </row>
    <row r="1679" spans="2:11">
      <c r="B1679" s="52">
        <v>36515</v>
      </c>
      <c r="C1679">
        <v>4.2449000000000003</v>
      </c>
      <c r="D1679" s="52">
        <v>36516</v>
      </c>
      <c r="E1679">
        <v>1.2281</v>
      </c>
      <c r="G1679" s="52">
        <v>36515</v>
      </c>
      <c r="H1679">
        <v>4.2449000000000003</v>
      </c>
      <c r="I1679" s="52">
        <v>36516</v>
      </c>
      <c r="J1679">
        <v>1.2281</v>
      </c>
      <c r="K1679" s="474" t="str">
        <f t="shared" si="26"/>
        <v>false</v>
      </c>
    </row>
    <row r="1680" spans="2:11">
      <c r="B1680" s="52">
        <v>36516</v>
      </c>
      <c r="C1680">
        <v>4.24</v>
      </c>
      <c r="D1680" s="52">
        <v>36517</v>
      </c>
      <c r="E1680">
        <v>1.2063999999999999</v>
      </c>
      <c r="G1680" s="52">
        <v>36516</v>
      </c>
      <c r="H1680">
        <v>4.24</v>
      </c>
      <c r="I1680" s="52">
        <v>36517</v>
      </c>
      <c r="J1680">
        <v>1.2063999999999999</v>
      </c>
      <c r="K1680" s="474" t="str">
        <f t="shared" si="26"/>
        <v>false</v>
      </c>
    </row>
    <row r="1681" spans="2:11">
      <c r="B1681" s="52">
        <v>36517</v>
      </c>
      <c r="C1681">
        <v>4.1829000000000001</v>
      </c>
      <c r="D1681" s="52">
        <v>36521</v>
      </c>
      <c r="E1681">
        <v>1.2079</v>
      </c>
      <c r="G1681" s="52">
        <v>36517</v>
      </c>
      <c r="H1681">
        <v>4.1829000000000001</v>
      </c>
      <c r="I1681" s="52">
        <v>36521</v>
      </c>
      <c r="J1681">
        <v>1.2079</v>
      </c>
      <c r="K1681" s="474" t="str">
        <f t="shared" si="26"/>
        <v>false</v>
      </c>
    </row>
    <row r="1682" spans="2:11">
      <c r="B1682" s="52">
        <v>36521</v>
      </c>
      <c r="C1682">
        <v>4.1628999999999996</v>
      </c>
      <c r="D1682" s="52">
        <v>36522</v>
      </c>
      <c r="E1682">
        <v>1.1989000000000001</v>
      </c>
      <c r="G1682" s="52">
        <v>36521</v>
      </c>
      <c r="H1682">
        <v>4.1628999999999996</v>
      </c>
      <c r="I1682" s="52">
        <v>36522</v>
      </c>
      <c r="J1682">
        <v>1.1989000000000001</v>
      </c>
      <c r="K1682" s="474" t="str">
        <f t="shared" si="26"/>
        <v>false</v>
      </c>
    </row>
    <row r="1683" spans="2:11">
      <c r="B1683" s="52">
        <v>36522</v>
      </c>
      <c r="C1683">
        <v>4.1562999999999999</v>
      </c>
      <c r="D1683" s="52">
        <v>36523</v>
      </c>
      <c r="E1683">
        <v>1.1930000000000001</v>
      </c>
      <c r="G1683" s="52">
        <v>36522</v>
      </c>
      <c r="H1683">
        <v>4.1562999999999999</v>
      </c>
      <c r="I1683" s="52">
        <v>36523</v>
      </c>
      <c r="J1683">
        <v>1.1930000000000001</v>
      </c>
      <c r="K1683" s="474" t="str">
        <f t="shared" si="26"/>
        <v>false</v>
      </c>
    </row>
    <row r="1684" spans="2:11">
      <c r="B1684" s="52">
        <v>36523</v>
      </c>
      <c r="C1684">
        <v>4.1771000000000003</v>
      </c>
      <c r="D1684" s="52">
        <v>36524</v>
      </c>
      <c r="E1684">
        <v>1.1963999999999999</v>
      </c>
      <c r="G1684" s="52">
        <v>36523</v>
      </c>
      <c r="H1684">
        <v>4.1771000000000003</v>
      </c>
      <c r="I1684" s="52">
        <v>36524</v>
      </c>
      <c r="J1684">
        <v>1.1963999999999999</v>
      </c>
      <c r="K1684" s="474" t="str">
        <f t="shared" si="26"/>
        <v>false</v>
      </c>
    </row>
    <row r="1685" spans="2:11">
      <c r="B1685" s="52">
        <v>36524</v>
      </c>
      <c r="C1685">
        <v>4.1472999999999995</v>
      </c>
      <c r="D1685" s="52">
        <v>36525</v>
      </c>
      <c r="E1685">
        <v>1.3246</v>
      </c>
      <c r="G1685" s="52">
        <v>36524</v>
      </c>
      <c r="H1685">
        <v>4.1472999999999995</v>
      </c>
      <c r="I1685" s="52">
        <v>36525</v>
      </c>
      <c r="J1685">
        <v>1.3246</v>
      </c>
      <c r="K1685" s="474" t="str">
        <f t="shared" si="26"/>
        <v>false</v>
      </c>
    </row>
    <row r="1686" spans="2:11">
      <c r="B1686" s="52">
        <v>36525</v>
      </c>
      <c r="C1686">
        <v>4.0979000000000001</v>
      </c>
      <c r="D1686" s="52">
        <v>36528</v>
      </c>
      <c r="E1686">
        <v>1.3408</v>
      </c>
      <c r="G1686" s="52">
        <v>36525</v>
      </c>
      <c r="H1686">
        <v>4.0979000000000001</v>
      </c>
      <c r="I1686" s="52">
        <v>36528</v>
      </c>
      <c r="J1686">
        <v>1.3408</v>
      </c>
      <c r="K1686" s="474" t="str">
        <f t="shared" si="26"/>
        <v>false</v>
      </c>
    </row>
    <row r="1687" spans="2:11">
      <c r="B1687" s="52">
        <v>36528</v>
      </c>
      <c r="C1687">
        <v>4.2530000000000001</v>
      </c>
      <c r="D1687" s="52">
        <v>36529</v>
      </c>
      <c r="E1687">
        <v>1.3847</v>
      </c>
      <c r="G1687" s="52">
        <v>36528</v>
      </c>
      <c r="H1687">
        <v>4.2530000000000001</v>
      </c>
      <c r="I1687" s="52">
        <v>36529</v>
      </c>
      <c r="J1687">
        <v>1.3847</v>
      </c>
      <c r="K1687" s="474" t="str">
        <f t="shared" si="26"/>
        <v>false</v>
      </c>
    </row>
    <row r="1688" spans="2:11">
      <c r="B1688" s="52">
        <v>36529</v>
      </c>
      <c r="C1688">
        <v>4.2255000000000003</v>
      </c>
      <c r="D1688" s="52">
        <v>36530</v>
      </c>
      <c r="E1688">
        <v>1.3691</v>
      </c>
      <c r="G1688" s="52">
        <v>36529</v>
      </c>
      <c r="H1688">
        <v>4.2255000000000003</v>
      </c>
      <c r="I1688" s="52">
        <v>36530</v>
      </c>
      <c r="J1688">
        <v>1.3691</v>
      </c>
      <c r="K1688" s="474" t="str">
        <f t="shared" si="26"/>
        <v>false</v>
      </c>
    </row>
    <row r="1689" spans="2:11">
      <c r="B1689" s="52">
        <v>36530</v>
      </c>
      <c r="C1689">
        <v>4.0705999999999998</v>
      </c>
      <c r="D1689" s="52">
        <v>36531</v>
      </c>
      <c r="E1689">
        <v>1.3536999999999999</v>
      </c>
      <c r="G1689" s="52">
        <v>36530</v>
      </c>
      <c r="H1689">
        <v>4.0705999999999998</v>
      </c>
      <c r="I1689" s="52">
        <v>36531</v>
      </c>
      <c r="J1689">
        <v>1.3536999999999999</v>
      </c>
      <c r="K1689" s="474" t="str">
        <f t="shared" si="26"/>
        <v>false</v>
      </c>
    </row>
    <row r="1690" spans="2:11">
      <c r="B1690" s="52">
        <v>36531</v>
      </c>
      <c r="C1690">
        <v>4.0214999999999996</v>
      </c>
      <c r="D1690" s="52">
        <v>36532</v>
      </c>
      <c r="E1690">
        <v>1.3221000000000001</v>
      </c>
      <c r="G1690" s="52">
        <v>36531</v>
      </c>
      <c r="H1690">
        <v>4.0214999999999996</v>
      </c>
      <c r="I1690" s="52">
        <v>36532</v>
      </c>
      <c r="J1690">
        <v>1.3221000000000001</v>
      </c>
      <c r="K1690" s="474" t="str">
        <f t="shared" si="26"/>
        <v>false</v>
      </c>
    </row>
    <row r="1691" spans="2:11">
      <c r="B1691" s="52">
        <v>36532</v>
      </c>
      <c r="C1691">
        <v>3.9520999999999997</v>
      </c>
      <c r="D1691" s="52">
        <v>36535</v>
      </c>
      <c r="E1691">
        <v>1.3164</v>
      </c>
      <c r="G1691" s="52">
        <v>36532</v>
      </c>
      <c r="H1691">
        <v>3.9520999999999997</v>
      </c>
      <c r="I1691" s="52">
        <v>36535</v>
      </c>
      <c r="J1691">
        <v>1.3164</v>
      </c>
      <c r="K1691" s="474" t="str">
        <f t="shared" si="26"/>
        <v>false</v>
      </c>
    </row>
    <row r="1692" spans="2:11">
      <c r="B1692" s="52">
        <v>36535</v>
      </c>
      <c r="C1692">
        <v>3.9708999999999999</v>
      </c>
      <c r="D1692" s="52">
        <v>36536</v>
      </c>
      <c r="E1692">
        <v>1.3233999999999999</v>
      </c>
      <c r="G1692" s="52">
        <v>36535</v>
      </c>
      <c r="H1692">
        <v>3.9708999999999999</v>
      </c>
      <c r="I1692" s="52">
        <v>36536</v>
      </c>
      <c r="J1692">
        <v>1.3233999999999999</v>
      </c>
      <c r="K1692" s="474" t="str">
        <f t="shared" si="26"/>
        <v>false</v>
      </c>
    </row>
    <row r="1693" spans="2:11">
      <c r="B1693" s="52">
        <v>36536</v>
      </c>
      <c r="C1693">
        <v>3.9977999999999998</v>
      </c>
      <c r="D1693" s="52">
        <v>36537</v>
      </c>
      <c r="E1693">
        <v>1.3188</v>
      </c>
      <c r="G1693" s="52">
        <v>36536</v>
      </c>
      <c r="H1693">
        <v>3.9977999999999998</v>
      </c>
      <c r="I1693" s="52">
        <v>36537</v>
      </c>
      <c r="J1693">
        <v>1.3188</v>
      </c>
      <c r="K1693" s="474" t="str">
        <f t="shared" si="26"/>
        <v>false</v>
      </c>
    </row>
    <row r="1694" spans="2:11">
      <c r="B1694" s="52">
        <v>36537</v>
      </c>
      <c r="C1694">
        <v>3.9460999999999999</v>
      </c>
      <c r="D1694" s="52">
        <v>36538</v>
      </c>
      <c r="E1694">
        <v>1.3151999999999999</v>
      </c>
      <c r="G1694" s="52">
        <v>36537</v>
      </c>
      <c r="H1694">
        <v>3.9460999999999999</v>
      </c>
      <c r="I1694" s="52">
        <v>36538</v>
      </c>
      <c r="J1694">
        <v>1.3151999999999999</v>
      </c>
      <c r="K1694" s="474" t="str">
        <f t="shared" si="26"/>
        <v>false</v>
      </c>
    </row>
    <row r="1695" spans="2:11">
      <c r="B1695" s="52">
        <v>36538</v>
      </c>
      <c r="C1695">
        <v>3.9253999999999998</v>
      </c>
      <c r="D1695" s="52">
        <v>36539</v>
      </c>
      <c r="E1695">
        <v>1.2995000000000001</v>
      </c>
      <c r="G1695" s="52">
        <v>36538</v>
      </c>
      <c r="H1695">
        <v>3.9253999999999998</v>
      </c>
      <c r="I1695" s="52">
        <v>36539</v>
      </c>
      <c r="J1695">
        <v>1.2995000000000001</v>
      </c>
      <c r="K1695" s="474" t="str">
        <f t="shared" si="26"/>
        <v>false</v>
      </c>
    </row>
    <row r="1696" spans="2:11">
      <c r="B1696" s="52">
        <v>36539</v>
      </c>
      <c r="C1696">
        <v>3.8936999999999999</v>
      </c>
      <c r="D1696" s="52">
        <v>36543</v>
      </c>
      <c r="E1696">
        <v>1.3188</v>
      </c>
      <c r="G1696" s="52">
        <v>36539</v>
      </c>
      <c r="H1696">
        <v>3.8936999999999999</v>
      </c>
      <c r="I1696" s="52">
        <v>36543</v>
      </c>
      <c r="J1696">
        <v>1.3188</v>
      </c>
      <c r="K1696" s="474" t="str">
        <f t="shared" si="26"/>
        <v>false</v>
      </c>
    </row>
    <row r="1697" spans="2:11">
      <c r="B1697" s="52">
        <v>36543</v>
      </c>
      <c r="C1697">
        <v>3.9321000000000002</v>
      </c>
      <c r="D1697" s="52">
        <v>36544</v>
      </c>
      <c r="E1697">
        <v>1.3285</v>
      </c>
      <c r="G1697" s="52">
        <v>36543</v>
      </c>
      <c r="H1697">
        <v>3.9321000000000002</v>
      </c>
      <c r="I1697" s="52">
        <v>36544</v>
      </c>
      <c r="J1697">
        <v>1.3285</v>
      </c>
      <c r="K1697" s="474" t="str">
        <f t="shared" si="26"/>
        <v>false</v>
      </c>
    </row>
    <row r="1698" spans="2:11">
      <c r="B1698" s="52">
        <v>36544</v>
      </c>
      <c r="C1698">
        <v>3.9028</v>
      </c>
      <c r="D1698" s="52">
        <v>36545</v>
      </c>
      <c r="E1698">
        <v>1.3446</v>
      </c>
      <c r="G1698" s="52">
        <v>36544</v>
      </c>
      <c r="H1698">
        <v>3.9028</v>
      </c>
      <c r="I1698" s="52">
        <v>36545</v>
      </c>
      <c r="J1698">
        <v>1.3446</v>
      </c>
      <c r="K1698" s="474" t="str">
        <f t="shared" si="26"/>
        <v>false</v>
      </c>
    </row>
    <row r="1699" spans="2:11">
      <c r="B1699" s="52">
        <v>36545</v>
      </c>
      <c r="C1699">
        <v>3.8108</v>
      </c>
      <c r="D1699" s="52">
        <v>36546</v>
      </c>
      <c r="E1699">
        <v>1.3565</v>
      </c>
      <c r="G1699" s="52">
        <v>36545</v>
      </c>
      <c r="H1699">
        <v>3.8108</v>
      </c>
      <c r="I1699" s="52">
        <v>36546</v>
      </c>
      <c r="J1699">
        <v>1.3565</v>
      </c>
      <c r="K1699" s="474" t="str">
        <f t="shared" si="26"/>
        <v>false</v>
      </c>
    </row>
    <row r="1700" spans="2:11">
      <c r="B1700" s="52">
        <v>36546</v>
      </c>
      <c r="C1700">
        <v>3.7349999999999999</v>
      </c>
      <c r="D1700" s="52">
        <v>36549</v>
      </c>
      <c r="E1700">
        <v>1.3865000000000001</v>
      </c>
      <c r="G1700" s="52">
        <v>36546</v>
      </c>
      <c r="H1700">
        <v>3.7349999999999999</v>
      </c>
      <c r="I1700" s="52">
        <v>36549</v>
      </c>
      <c r="J1700">
        <v>1.3865000000000001</v>
      </c>
      <c r="K1700" s="474" t="str">
        <f t="shared" si="26"/>
        <v>false</v>
      </c>
    </row>
    <row r="1701" spans="2:11">
      <c r="B1701" s="52">
        <v>36549</v>
      </c>
      <c r="C1701">
        <v>3.7688000000000001</v>
      </c>
      <c r="D1701" s="52">
        <v>36550</v>
      </c>
      <c r="E1701">
        <v>1.3837999999999999</v>
      </c>
      <c r="G1701" s="52">
        <v>36549</v>
      </c>
      <c r="H1701">
        <v>3.7688000000000001</v>
      </c>
      <c r="I1701" s="52">
        <v>36550</v>
      </c>
      <c r="J1701">
        <v>1.3837999999999999</v>
      </c>
      <c r="K1701" s="474" t="str">
        <f t="shared" si="26"/>
        <v>false</v>
      </c>
    </row>
    <row r="1702" spans="2:11">
      <c r="B1702" s="52">
        <v>36550</v>
      </c>
      <c r="C1702">
        <v>3.8475000000000001</v>
      </c>
      <c r="D1702" s="52">
        <v>36551</v>
      </c>
      <c r="E1702">
        <v>1.3834</v>
      </c>
      <c r="G1702" s="52">
        <v>36550</v>
      </c>
      <c r="H1702">
        <v>3.8475000000000001</v>
      </c>
      <c r="I1702" s="52">
        <v>36551</v>
      </c>
      <c r="J1702">
        <v>1.3834</v>
      </c>
      <c r="K1702" s="474" t="str">
        <f t="shared" si="26"/>
        <v>false</v>
      </c>
    </row>
    <row r="1703" spans="2:11">
      <c r="B1703" s="52">
        <v>36551</v>
      </c>
      <c r="C1703">
        <v>3.7922000000000002</v>
      </c>
      <c r="D1703" s="52">
        <v>36552</v>
      </c>
      <c r="E1703">
        <v>1.3839999999999999</v>
      </c>
      <c r="G1703" s="52">
        <v>36551</v>
      </c>
      <c r="H1703">
        <v>3.7922000000000002</v>
      </c>
      <c r="I1703" s="52">
        <v>36552</v>
      </c>
      <c r="J1703">
        <v>1.3839999999999999</v>
      </c>
      <c r="K1703" s="474" t="str">
        <f t="shared" si="26"/>
        <v>false</v>
      </c>
    </row>
    <row r="1704" spans="2:11">
      <c r="B1704" s="52">
        <v>36552</v>
      </c>
      <c r="C1704">
        <v>3.7892000000000001</v>
      </c>
      <c r="D1704" s="52">
        <v>36553</v>
      </c>
      <c r="E1704">
        <v>1.4213</v>
      </c>
      <c r="G1704" s="52">
        <v>36552</v>
      </c>
      <c r="H1704">
        <v>3.7892000000000001</v>
      </c>
      <c r="I1704" s="52">
        <v>36553</v>
      </c>
      <c r="J1704">
        <v>1.4213</v>
      </c>
      <c r="K1704" s="474" t="str">
        <f t="shared" si="26"/>
        <v>false</v>
      </c>
    </row>
    <row r="1705" spans="2:11">
      <c r="B1705" s="52">
        <v>36553</v>
      </c>
      <c r="C1705">
        <v>3.7781000000000002</v>
      </c>
      <c r="D1705" s="52">
        <v>36556</v>
      </c>
      <c r="E1705">
        <v>1.3951</v>
      </c>
      <c r="G1705" s="52">
        <v>36553</v>
      </c>
      <c r="H1705">
        <v>3.7781000000000002</v>
      </c>
      <c r="I1705" s="52">
        <v>36556</v>
      </c>
      <c r="J1705">
        <v>1.3951</v>
      </c>
      <c r="K1705" s="474" t="str">
        <f t="shared" si="26"/>
        <v>false</v>
      </c>
    </row>
    <row r="1706" spans="2:11">
      <c r="B1706" s="52">
        <v>36556</v>
      </c>
      <c r="C1706">
        <v>3.6753999999999998</v>
      </c>
      <c r="D1706" s="52">
        <v>36557</v>
      </c>
      <c r="E1706">
        <v>1.3824000000000001</v>
      </c>
      <c r="G1706" s="52">
        <v>36556</v>
      </c>
      <c r="H1706">
        <v>3.6753999999999998</v>
      </c>
      <c r="I1706" s="52">
        <v>36557</v>
      </c>
      <c r="J1706">
        <v>1.3824000000000001</v>
      </c>
      <c r="K1706" s="474" t="str">
        <f t="shared" si="26"/>
        <v>false</v>
      </c>
    </row>
    <row r="1707" spans="2:11">
      <c r="B1707" s="52">
        <v>36557</v>
      </c>
      <c r="C1707">
        <v>3.7012</v>
      </c>
      <c r="D1707" s="52">
        <v>36558</v>
      </c>
      <c r="E1707">
        <v>1.3900000000000001</v>
      </c>
      <c r="G1707" s="52">
        <v>36557</v>
      </c>
      <c r="H1707">
        <v>3.7012</v>
      </c>
      <c r="I1707" s="52">
        <v>36558</v>
      </c>
      <c r="J1707">
        <v>1.3900000000000001</v>
      </c>
      <c r="K1707" s="474" t="str">
        <f t="shared" si="26"/>
        <v>false</v>
      </c>
    </row>
    <row r="1708" spans="2:11">
      <c r="B1708" s="52">
        <v>36558</v>
      </c>
      <c r="C1708">
        <v>3.7195</v>
      </c>
      <c r="D1708" s="52">
        <v>36559</v>
      </c>
      <c r="E1708">
        <v>1.3909</v>
      </c>
      <c r="G1708" s="52">
        <v>36558</v>
      </c>
      <c r="H1708">
        <v>3.7195</v>
      </c>
      <c r="I1708" s="52">
        <v>36559</v>
      </c>
      <c r="J1708">
        <v>1.3909</v>
      </c>
      <c r="K1708" s="474" t="str">
        <f t="shared" si="26"/>
        <v>false</v>
      </c>
    </row>
    <row r="1709" spans="2:11">
      <c r="B1709" s="52">
        <v>36559</v>
      </c>
      <c r="C1709">
        <v>3.7316000000000003</v>
      </c>
      <c r="D1709" s="52">
        <v>36560</v>
      </c>
      <c r="E1709">
        <v>1.3966000000000001</v>
      </c>
      <c r="G1709" s="52">
        <v>36559</v>
      </c>
      <c r="H1709">
        <v>3.7316000000000003</v>
      </c>
      <c r="I1709" s="52">
        <v>36560</v>
      </c>
      <c r="J1709">
        <v>1.3966000000000001</v>
      </c>
      <c r="K1709" s="474" t="str">
        <f t="shared" si="26"/>
        <v>false</v>
      </c>
    </row>
    <row r="1710" spans="2:11">
      <c r="B1710" s="52">
        <v>36560</v>
      </c>
      <c r="C1710">
        <v>3.8077000000000001</v>
      </c>
      <c r="D1710" s="52">
        <v>36563</v>
      </c>
      <c r="E1710">
        <v>1.4041000000000001</v>
      </c>
      <c r="G1710" s="52">
        <v>36560</v>
      </c>
      <c r="H1710">
        <v>3.8077000000000001</v>
      </c>
      <c r="I1710" s="52">
        <v>36563</v>
      </c>
      <c r="J1710">
        <v>1.4041000000000001</v>
      </c>
      <c r="K1710" s="474" t="str">
        <f t="shared" si="26"/>
        <v>false</v>
      </c>
    </row>
    <row r="1711" spans="2:11">
      <c r="B1711" s="52">
        <v>36563</v>
      </c>
      <c r="C1711">
        <v>3.8372999999999999</v>
      </c>
      <c r="D1711" s="52">
        <v>36564</v>
      </c>
      <c r="E1711">
        <v>1.3978999999999999</v>
      </c>
      <c r="G1711" s="52">
        <v>36563</v>
      </c>
      <c r="H1711">
        <v>3.8372999999999999</v>
      </c>
      <c r="I1711" s="52">
        <v>36564</v>
      </c>
      <c r="J1711">
        <v>1.3978999999999999</v>
      </c>
      <c r="K1711" s="474" t="str">
        <f t="shared" si="26"/>
        <v>false</v>
      </c>
    </row>
    <row r="1712" spans="2:11">
      <c r="B1712" s="52">
        <v>36564</v>
      </c>
      <c r="C1712">
        <v>3.7831000000000001</v>
      </c>
      <c r="D1712" s="52">
        <v>36565</v>
      </c>
      <c r="E1712">
        <v>1.4330000000000001</v>
      </c>
      <c r="G1712" s="52">
        <v>36564</v>
      </c>
      <c r="H1712">
        <v>3.7831000000000001</v>
      </c>
      <c r="I1712" s="52">
        <v>36565</v>
      </c>
      <c r="J1712">
        <v>1.4330000000000001</v>
      </c>
      <c r="K1712" s="474" t="str">
        <f t="shared" si="26"/>
        <v>false</v>
      </c>
    </row>
    <row r="1713" spans="2:11">
      <c r="B1713" s="52">
        <v>36565</v>
      </c>
      <c r="C1713">
        <v>3.8576999999999999</v>
      </c>
      <c r="D1713" s="52">
        <v>36566</v>
      </c>
      <c r="E1713">
        <v>1.4405000000000001</v>
      </c>
      <c r="G1713" s="52">
        <v>36565</v>
      </c>
      <c r="H1713">
        <v>3.8576999999999999</v>
      </c>
      <c r="I1713" s="52">
        <v>36566</v>
      </c>
      <c r="J1713">
        <v>1.4405000000000001</v>
      </c>
      <c r="K1713" s="474" t="str">
        <f t="shared" si="26"/>
        <v>false</v>
      </c>
    </row>
    <row r="1714" spans="2:11">
      <c r="B1714" s="52">
        <v>36566</v>
      </c>
      <c r="C1714">
        <v>3.8226</v>
      </c>
      <c r="D1714" s="52">
        <v>36567</v>
      </c>
      <c r="E1714">
        <v>1.4721</v>
      </c>
      <c r="G1714" s="52">
        <v>36566</v>
      </c>
      <c r="H1714">
        <v>3.8226</v>
      </c>
      <c r="I1714" s="52">
        <v>36567</v>
      </c>
      <c r="J1714">
        <v>1.4721</v>
      </c>
      <c r="K1714" s="474" t="str">
        <f t="shared" si="26"/>
        <v>false</v>
      </c>
    </row>
    <row r="1715" spans="2:11">
      <c r="B1715" s="52">
        <v>36567</v>
      </c>
      <c r="C1715">
        <v>3.778</v>
      </c>
      <c r="D1715" s="52">
        <v>36570</v>
      </c>
      <c r="E1715">
        <v>1.4588999999999999</v>
      </c>
      <c r="G1715" s="52">
        <v>36567</v>
      </c>
      <c r="H1715">
        <v>3.778</v>
      </c>
      <c r="I1715" s="52">
        <v>36570</v>
      </c>
      <c r="J1715">
        <v>1.4588999999999999</v>
      </c>
      <c r="K1715" s="474" t="str">
        <f t="shared" si="26"/>
        <v>false</v>
      </c>
    </row>
    <row r="1716" spans="2:11">
      <c r="B1716" s="52">
        <v>36570</v>
      </c>
      <c r="C1716">
        <v>3.8374999999999999</v>
      </c>
      <c r="D1716" s="52">
        <v>36571</v>
      </c>
      <c r="E1716">
        <v>1.4319</v>
      </c>
      <c r="G1716" s="52">
        <v>36570</v>
      </c>
      <c r="H1716">
        <v>3.8374999999999999</v>
      </c>
      <c r="I1716" s="52">
        <v>36571</v>
      </c>
      <c r="J1716">
        <v>1.4319</v>
      </c>
      <c r="K1716" s="474" t="str">
        <f t="shared" si="26"/>
        <v>false</v>
      </c>
    </row>
    <row r="1717" spans="2:11">
      <c r="B1717" s="52">
        <v>36571</v>
      </c>
      <c r="C1717">
        <v>3.8329</v>
      </c>
      <c r="D1717" s="52">
        <v>36572</v>
      </c>
      <c r="E1717">
        <v>1.4549000000000001</v>
      </c>
      <c r="G1717" s="52">
        <v>36571</v>
      </c>
      <c r="H1717">
        <v>3.8329</v>
      </c>
      <c r="I1717" s="52">
        <v>36572</v>
      </c>
      <c r="J1717">
        <v>1.4549000000000001</v>
      </c>
      <c r="K1717" s="474" t="str">
        <f t="shared" si="26"/>
        <v>false</v>
      </c>
    </row>
    <row r="1718" spans="2:11">
      <c r="B1718" s="52">
        <v>36572</v>
      </c>
      <c r="C1718">
        <v>3.8492999999999999</v>
      </c>
      <c r="D1718" s="52">
        <v>36573</v>
      </c>
      <c r="E1718">
        <v>1.4614</v>
      </c>
      <c r="G1718" s="52">
        <v>36572</v>
      </c>
      <c r="H1718">
        <v>3.8492999999999999</v>
      </c>
      <c r="I1718" s="52">
        <v>36573</v>
      </c>
      <c r="J1718">
        <v>1.4614</v>
      </c>
      <c r="K1718" s="474" t="str">
        <f t="shared" si="26"/>
        <v>false</v>
      </c>
    </row>
    <row r="1719" spans="2:11">
      <c r="B1719" s="52">
        <v>36573</v>
      </c>
      <c r="C1719">
        <v>3.8761000000000001</v>
      </c>
      <c r="D1719" s="52">
        <v>36574</v>
      </c>
      <c r="E1719">
        <v>1.5036</v>
      </c>
      <c r="G1719" s="52">
        <v>36573</v>
      </c>
      <c r="H1719">
        <v>3.8761000000000001</v>
      </c>
      <c r="I1719" s="52">
        <v>36574</v>
      </c>
      <c r="J1719">
        <v>1.5036</v>
      </c>
      <c r="K1719" s="474" t="str">
        <f t="shared" si="26"/>
        <v>false</v>
      </c>
    </row>
    <row r="1720" spans="2:11">
      <c r="B1720" s="52">
        <v>36574</v>
      </c>
      <c r="C1720">
        <v>3.9184000000000001</v>
      </c>
      <c r="D1720" s="52">
        <v>36578</v>
      </c>
      <c r="E1720">
        <v>1.4910999999999999</v>
      </c>
      <c r="G1720" s="52">
        <v>36574</v>
      </c>
      <c r="H1720">
        <v>3.9184000000000001</v>
      </c>
      <c r="I1720" s="52">
        <v>36578</v>
      </c>
      <c r="J1720">
        <v>1.4910999999999999</v>
      </c>
      <c r="K1720" s="474" t="str">
        <f t="shared" si="26"/>
        <v>false</v>
      </c>
    </row>
    <row r="1721" spans="2:11">
      <c r="B1721" s="52">
        <v>36578</v>
      </c>
      <c r="C1721">
        <v>3.9576000000000002</v>
      </c>
      <c r="D1721" s="52">
        <v>36579</v>
      </c>
      <c r="E1721">
        <v>1.5036</v>
      </c>
      <c r="G1721" s="52">
        <v>36578</v>
      </c>
      <c r="H1721">
        <v>3.9576000000000002</v>
      </c>
      <c r="I1721" s="52">
        <v>36579</v>
      </c>
      <c r="J1721">
        <v>1.5036</v>
      </c>
      <c r="K1721" s="474" t="str">
        <f t="shared" si="26"/>
        <v>false</v>
      </c>
    </row>
    <row r="1722" spans="2:11">
      <c r="B1722" s="52">
        <v>36579</v>
      </c>
      <c r="C1722">
        <v>4.0144000000000002</v>
      </c>
      <c r="D1722" s="52">
        <v>36580</v>
      </c>
      <c r="E1722">
        <v>1.5234000000000001</v>
      </c>
      <c r="G1722" s="52">
        <v>36579</v>
      </c>
      <c r="H1722">
        <v>4.0144000000000002</v>
      </c>
      <c r="I1722" s="52">
        <v>36580</v>
      </c>
      <c r="J1722">
        <v>1.5234000000000001</v>
      </c>
      <c r="K1722" s="474" t="str">
        <f t="shared" si="26"/>
        <v>false</v>
      </c>
    </row>
    <row r="1723" spans="2:11">
      <c r="B1723" s="52">
        <v>36580</v>
      </c>
      <c r="C1723">
        <v>4.1266999999999996</v>
      </c>
      <c r="D1723" s="52">
        <v>36581</v>
      </c>
      <c r="E1723">
        <v>1.5590999999999999</v>
      </c>
      <c r="G1723" s="52">
        <v>36580</v>
      </c>
      <c r="H1723">
        <v>4.1266999999999996</v>
      </c>
      <c r="I1723" s="52">
        <v>36581</v>
      </c>
      <c r="J1723">
        <v>1.5590999999999999</v>
      </c>
      <c r="K1723" s="474" t="str">
        <f t="shared" si="26"/>
        <v>false</v>
      </c>
    </row>
    <row r="1724" spans="2:11">
      <c r="B1724" s="52">
        <v>36581</v>
      </c>
      <c r="C1724">
        <v>4.2084000000000001</v>
      </c>
      <c r="D1724" s="52">
        <v>36584</v>
      </c>
      <c r="E1724">
        <v>1.5316000000000001</v>
      </c>
      <c r="G1724" s="52">
        <v>36581</v>
      </c>
      <c r="H1724">
        <v>4.2084000000000001</v>
      </c>
      <c r="I1724" s="52">
        <v>36584</v>
      </c>
      <c r="J1724">
        <v>1.5316000000000001</v>
      </c>
      <c r="K1724" s="474" t="str">
        <f t="shared" si="26"/>
        <v>false</v>
      </c>
    </row>
    <row r="1725" spans="2:11">
      <c r="B1725" s="52">
        <v>36584</v>
      </c>
      <c r="C1725">
        <v>4.0891999999999999</v>
      </c>
      <c r="D1725" s="52">
        <v>36585</v>
      </c>
      <c r="E1725">
        <v>1.5181</v>
      </c>
      <c r="G1725" s="52">
        <v>36584</v>
      </c>
      <c r="H1725">
        <v>4.0891999999999999</v>
      </c>
      <c r="I1725" s="52">
        <v>36585</v>
      </c>
      <c r="J1725">
        <v>1.5181</v>
      </c>
      <c r="K1725" s="474" t="str">
        <f t="shared" si="26"/>
        <v>false</v>
      </c>
    </row>
    <row r="1726" spans="2:11">
      <c r="B1726" s="52">
        <v>36585</v>
      </c>
      <c r="C1726">
        <v>4.0845000000000002</v>
      </c>
      <c r="D1726" s="52">
        <v>36586</v>
      </c>
      <c r="E1726">
        <v>1.5175999999999998</v>
      </c>
      <c r="G1726" s="52">
        <v>36585</v>
      </c>
      <c r="H1726">
        <v>4.0845000000000002</v>
      </c>
      <c r="I1726" s="52">
        <v>36586</v>
      </c>
      <c r="J1726">
        <v>1.5175999999999998</v>
      </c>
      <c r="K1726" s="474" t="str">
        <f t="shared" si="26"/>
        <v>false</v>
      </c>
    </row>
    <row r="1727" spans="2:11">
      <c r="B1727" s="52">
        <v>36586</v>
      </c>
      <c r="C1727">
        <v>4.1001000000000003</v>
      </c>
      <c r="D1727" s="52">
        <v>36587</v>
      </c>
      <c r="E1727">
        <v>1.5135999999999998</v>
      </c>
      <c r="G1727" s="52">
        <v>36586</v>
      </c>
      <c r="H1727">
        <v>4.1001000000000003</v>
      </c>
      <c r="I1727" s="52">
        <v>36587</v>
      </c>
      <c r="J1727">
        <v>1.5135999999999998</v>
      </c>
      <c r="K1727" s="474" t="str">
        <f t="shared" si="26"/>
        <v>false</v>
      </c>
    </row>
    <row r="1728" spans="2:11">
      <c r="B1728" s="52">
        <v>36587</v>
      </c>
      <c r="C1728">
        <v>4.0915999999999997</v>
      </c>
      <c r="D1728" s="52">
        <v>36588</v>
      </c>
      <c r="E1728">
        <v>1.4841</v>
      </c>
      <c r="G1728" s="52">
        <v>36587</v>
      </c>
      <c r="H1728">
        <v>4.0915999999999997</v>
      </c>
      <c r="I1728" s="52">
        <v>36588</v>
      </c>
      <c r="J1728">
        <v>1.4841</v>
      </c>
      <c r="K1728" s="474" t="str">
        <f t="shared" si="26"/>
        <v>false</v>
      </c>
    </row>
    <row r="1729" spans="2:11">
      <c r="B1729" s="52">
        <v>36588</v>
      </c>
      <c r="C1729">
        <v>4.0027999999999997</v>
      </c>
      <c r="D1729" s="52">
        <v>36591</v>
      </c>
      <c r="E1729">
        <v>1.5157</v>
      </c>
      <c r="G1729" s="52">
        <v>36588</v>
      </c>
      <c r="H1729">
        <v>4.0027999999999997</v>
      </c>
      <c r="I1729" s="52">
        <v>36591</v>
      </c>
      <c r="J1729">
        <v>1.5157</v>
      </c>
      <c r="K1729" s="474" t="str">
        <f t="shared" si="26"/>
        <v>false</v>
      </c>
    </row>
    <row r="1730" spans="2:11">
      <c r="B1730" s="52">
        <v>36591</v>
      </c>
      <c r="C1730">
        <v>4.1368</v>
      </c>
      <c r="D1730" s="52">
        <v>36592</v>
      </c>
      <c r="E1730">
        <v>1.5746</v>
      </c>
      <c r="G1730" s="52">
        <v>36591</v>
      </c>
      <c r="H1730">
        <v>4.1368</v>
      </c>
      <c r="I1730" s="52">
        <v>36592</v>
      </c>
      <c r="J1730">
        <v>1.5746</v>
      </c>
      <c r="K1730" s="474" t="str">
        <f t="shared" si="26"/>
        <v>false</v>
      </c>
    </row>
    <row r="1731" spans="2:11">
      <c r="B1731" s="52">
        <v>36592</v>
      </c>
      <c r="C1731">
        <v>4.1487999999999996</v>
      </c>
      <c r="D1731" s="52">
        <v>36593</v>
      </c>
      <c r="E1731">
        <v>1.5649999999999999</v>
      </c>
      <c r="G1731" s="52">
        <v>36592</v>
      </c>
      <c r="H1731">
        <v>4.1487999999999996</v>
      </c>
      <c r="I1731" s="52">
        <v>36593</v>
      </c>
      <c r="J1731">
        <v>1.5649999999999999</v>
      </c>
      <c r="K1731" s="474" t="str">
        <f t="shared" si="26"/>
        <v>false</v>
      </c>
    </row>
    <row r="1732" spans="2:11">
      <c r="B1732" s="52">
        <v>36593</v>
      </c>
      <c r="C1732">
        <v>4.2960000000000003</v>
      </c>
      <c r="D1732" s="52">
        <v>36594</v>
      </c>
      <c r="E1732">
        <v>1.5409000000000002</v>
      </c>
      <c r="G1732" s="52">
        <v>36593</v>
      </c>
      <c r="H1732">
        <v>4.2960000000000003</v>
      </c>
      <c r="I1732" s="52">
        <v>36594</v>
      </c>
      <c r="J1732">
        <v>1.5409000000000002</v>
      </c>
      <c r="K1732" s="474" t="str">
        <f t="shared" si="26"/>
        <v>false</v>
      </c>
    </row>
    <row r="1733" spans="2:11">
      <c r="B1733" s="52">
        <v>36594</v>
      </c>
      <c r="C1733">
        <v>4.3082000000000003</v>
      </c>
      <c r="D1733" s="52">
        <v>36595</v>
      </c>
      <c r="E1733">
        <v>1.5535999999999999</v>
      </c>
      <c r="G1733" s="52">
        <v>36594</v>
      </c>
      <c r="H1733">
        <v>4.3082000000000003</v>
      </c>
      <c r="I1733" s="52">
        <v>36595</v>
      </c>
      <c r="J1733">
        <v>1.5535999999999999</v>
      </c>
      <c r="K1733" s="474" t="str">
        <f t="shared" si="26"/>
        <v>false</v>
      </c>
    </row>
    <row r="1734" spans="2:11">
      <c r="B1734" s="52">
        <v>36595</v>
      </c>
      <c r="C1734">
        <v>4.2450999999999999</v>
      </c>
      <c r="D1734" s="52">
        <v>36598</v>
      </c>
      <c r="E1734">
        <v>1.5512000000000001</v>
      </c>
      <c r="G1734" s="52">
        <v>36595</v>
      </c>
      <c r="H1734">
        <v>4.2450999999999999</v>
      </c>
      <c r="I1734" s="52">
        <v>36598</v>
      </c>
      <c r="J1734">
        <v>1.5512000000000001</v>
      </c>
      <c r="K1734" s="474" t="str">
        <f t="shared" ref="K1734:K1797" si="27">IF(G1734=I1734,"true","false")</f>
        <v>false</v>
      </c>
    </row>
    <row r="1735" spans="2:11">
      <c r="B1735" s="52">
        <v>36598</v>
      </c>
      <c r="C1735">
        <v>4.2629999999999999</v>
      </c>
      <c r="D1735" s="52">
        <v>36599</v>
      </c>
      <c r="E1735">
        <v>1.5727</v>
      </c>
      <c r="G1735" s="52">
        <v>36598</v>
      </c>
      <c r="H1735">
        <v>4.2629999999999999</v>
      </c>
      <c r="I1735" s="52">
        <v>36599</v>
      </c>
      <c r="J1735">
        <v>1.5727</v>
      </c>
      <c r="K1735" s="474" t="str">
        <f t="shared" si="27"/>
        <v>false</v>
      </c>
    </row>
    <row r="1736" spans="2:11">
      <c r="B1736" s="52">
        <v>36599</v>
      </c>
      <c r="C1736">
        <v>4.3010999999999999</v>
      </c>
      <c r="D1736" s="52">
        <v>36600</v>
      </c>
      <c r="E1736">
        <v>1.5234999999999999</v>
      </c>
      <c r="G1736" s="52">
        <v>36599</v>
      </c>
      <c r="H1736">
        <v>4.3010999999999999</v>
      </c>
      <c r="I1736" s="52">
        <v>36600</v>
      </c>
      <c r="J1736">
        <v>1.5234999999999999</v>
      </c>
      <c r="K1736" s="474" t="str">
        <f t="shared" si="27"/>
        <v>false</v>
      </c>
    </row>
    <row r="1737" spans="2:11">
      <c r="B1737" s="52">
        <v>36600</v>
      </c>
      <c r="C1737">
        <v>4.1512000000000002</v>
      </c>
      <c r="D1737" s="52">
        <v>36601</v>
      </c>
      <c r="E1737">
        <v>1.4542999999999999</v>
      </c>
      <c r="G1737" s="52">
        <v>36600</v>
      </c>
      <c r="H1737">
        <v>4.1512000000000002</v>
      </c>
      <c r="I1737" s="52">
        <v>36601</v>
      </c>
      <c r="J1737">
        <v>1.4542999999999999</v>
      </c>
      <c r="K1737" s="474" t="str">
        <f t="shared" si="27"/>
        <v>false</v>
      </c>
    </row>
    <row r="1738" spans="2:11">
      <c r="B1738" s="52">
        <v>36601</v>
      </c>
      <c r="C1738">
        <v>3.9863</v>
      </c>
      <c r="D1738" s="52">
        <v>36602</v>
      </c>
      <c r="E1738">
        <v>1.4591000000000001</v>
      </c>
      <c r="G1738" s="52">
        <v>36601</v>
      </c>
      <c r="H1738">
        <v>3.9863</v>
      </c>
      <c r="I1738" s="52">
        <v>36602</v>
      </c>
      <c r="J1738">
        <v>1.4591000000000001</v>
      </c>
      <c r="K1738" s="474" t="str">
        <f t="shared" si="27"/>
        <v>false</v>
      </c>
    </row>
    <row r="1739" spans="2:11">
      <c r="B1739" s="52">
        <v>36602</v>
      </c>
      <c r="C1739">
        <v>4.0666000000000002</v>
      </c>
      <c r="D1739" s="52">
        <v>36605</v>
      </c>
      <c r="E1739">
        <v>1.4475</v>
      </c>
      <c r="G1739" s="52">
        <v>36602</v>
      </c>
      <c r="H1739">
        <v>4.0666000000000002</v>
      </c>
      <c r="I1739" s="52">
        <v>36605</v>
      </c>
      <c r="J1739">
        <v>1.4475</v>
      </c>
      <c r="K1739" s="474" t="str">
        <f t="shared" si="27"/>
        <v>false</v>
      </c>
    </row>
    <row r="1740" spans="2:11">
      <c r="B1740" s="52">
        <v>36605</v>
      </c>
      <c r="C1740">
        <v>4.0930999999999997</v>
      </c>
      <c r="D1740" s="52">
        <v>36606</v>
      </c>
      <c r="E1740">
        <v>1.4174</v>
      </c>
      <c r="G1740" s="52">
        <v>36605</v>
      </c>
      <c r="H1740">
        <v>4.0930999999999997</v>
      </c>
      <c r="I1740" s="52">
        <v>36606</v>
      </c>
      <c r="J1740">
        <v>1.4174</v>
      </c>
      <c r="K1740" s="474" t="str">
        <f t="shared" si="27"/>
        <v>false</v>
      </c>
    </row>
    <row r="1741" spans="2:11">
      <c r="B1741" s="52">
        <v>36606</v>
      </c>
      <c r="C1741">
        <v>4.0704000000000002</v>
      </c>
      <c r="D1741" s="52">
        <v>36607</v>
      </c>
      <c r="E1741">
        <v>1.4227000000000001</v>
      </c>
      <c r="G1741" s="52">
        <v>36606</v>
      </c>
      <c r="H1741">
        <v>4.0704000000000002</v>
      </c>
      <c r="I1741" s="52">
        <v>36607</v>
      </c>
      <c r="J1741">
        <v>1.4227000000000001</v>
      </c>
      <c r="K1741" s="474" t="str">
        <f t="shared" si="27"/>
        <v>false</v>
      </c>
    </row>
    <row r="1742" spans="2:11">
      <c r="B1742" s="52">
        <v>36607</v>
      </c>
      <c r="C1742">
        <v>4.1078999999999999</v>
      </c>
      <c r="D1742" s="52">
        <v>36608</v>
      </c>
      <c r="E1742">
        <v>1.3902999999999999</v>
      </c>
      <c r="G1742" s="52">
        <v>36607</v>
      </c>
      <c r="H1742">
        <v>4.1078999999999999</v>
      </c>
      <c r="I1742" s="52">
        <v>36608</v>
      </c>
      <c r="J1742">
        <v>1.3902999999999999</v>
      </c>
      <c r="K1742" s="474" t="str">
        <f t="shared" si="27"/>
        <v>false</v>
      </c>
    </row>
    <row r="1743" spans="2:11">
      <c r="B1743" s="52">
        <v>36608</v>
      </c>
      <c r="C1743">
        <v>4.0804</v>
      </c>
      <c r="D1743" s="52">
        <v>36609</v>
      </c>
      <c r="E1743">
        <v>1.3912</v>
      </c>
      <c r="G1743" s="52">
        <v>36608</v>
      </c>
      <c r="H1743">
        <v>4.0804</v>
      </c>
      <c r="I1743" s="52">
        <v>36609</v>
      </c>
      <c r="J1743">
        <v>1.3912</v>
      </c>
      <c r="K1743" s="474" t="str">
        <f t="shared" si="27"/>
        <v>false</v>
      </c>
    </row>
    <row r="1744" spans="2:11">
      <c r="B1744" s="52">
        <v>36609</v>
      </c>
      <c r="C1744">
        <v>4.1041999999999996</v>
      </c>
      <c r="D1744" s="52">
        <v>36612</v>
      </c>
      <c r="E1744">
        <v>1.4022000000000001</v>
      </c>
      <c r="G1744" s="52">
        <v>36609</v>
      </c>
      <c r="H1744">
        <v>4.1041999999999996</v>
      </c>
      <c r="I1744" s="52">
        <v>36612</v>
      </c>
      <c r="J1744">
        <v>1.4022000000000001</v>
      </c>
      <c r="K1744" s="474" t="str">
        <f t="shared" si="27"/>
        <v>false</v>
      </c>
    </row>
    <row r="1745" spans="2:11">
      <c r="B1745" s="52">
        <v>36612</v>
      </c>
      <c r="C1745">
        <v>4.0557999999999996</v>
      </c>
      <c r="D1745" s="52">
        <v>36613</v>
      </c>
      <c r="E1745">
        <v>1.4137</v>
      </c>
      <c r="G1745" s="52">
        <v>36612</v>
      </c>
      <c r="H1745">
        <v>4.0557999999999996</v>
      </c>
      <c r="I1745" s="52">
        <v>36613</v>
      </c>
      <c r="J1745">
        <v>1.4137</v>
      </c>
      <c r="K1745" s="474" t="str">
        <f t="shared" si="27"/>
        <v>false</v>
      </c>
    </row>
    <row r="1746" spans="2:11">
      <c r="B1746" s="52">
        <v>36613</v>
      </c>
      <c r="C1746">
        <v>4.1463999999999999</v>
      </c>
      <c r="D1746" s="52">
        <v>36614</v>
      </c>
      <c r="E1746">
        <v>1.4031</v>
      </c>
      <c r="G1746" s="52">
        <v>36613</v>
      </c>
      <c r="H1746">
        <v>4.1463999999999999</v>
      </c>
      <c r="I1746" s="52">
        <v>36614</v>
      </c>
      <c r="J1746">
        <v>1.4031</v>
      </c>
      <c r="K1746" s="474" t="str">
        <f t="shared" si="27"/>
        <v>false</v>
      </c>
    </row>
    <row r="1747" spans="2:11">
      <c r="B1747" s="52">
        <v>36614</v>
      </c>
      <c r="C1747">
        <v>4.0548000000000002</v>
      </c>
      <c r="D1747" s="52">
        <v>36615</v>
      </c>
      <c r="E1747">
        <v>1.4079999999999999</v>
      </c>
      <c r="G1747" s="52">
        <v>36614</v>
      </c>
      <c r="H1747">
        <v>4.0548000000000002</v>
      </c>
      <c r="I1747" s="52">
        <v>36615</v>
      </c>
      <c r="J1747">
        <v>1.4079999999999999</v>
      </c>
      <c r="K1747" s="474" t="str">
        <f t="shared" si="27"/>
        <v>false</v>
      </c>
    </row>
    <row r="1748" spans="2:11">
      <c r="B1748" s="52">
        <v>36615</v>
      </c>
      <c r="C1748">
        <v>4.069</v>
      </c>
      <c r="D1748" s="52">
        <v>36616</v>
      </c>
      <c r="E1748">
        <v>1.4155</v>
      </c>
      <c r="G1748" s="52">
        <v>36615</v>
      </c>
      <c r="H1748">
        <v>4.069</v>
      </c>
      <c r="I1748" s="52">
        <v>36616</v>
      </c>
      <c r="J1748">
        <v>1.4155</v>
      </c>
      <c r="K1748" s="474" t="str">
        <f t="shared" si="27"/>
        <v>false</v>
      </c>
    </row>
    <row r="1749" spans="2:11">
      <c r="B1749" s="52">
        <v>36616</v>
      </c>
      <c r="C1749">
        <v>3.9872000000000001</v>
      </c>
      <c r="D1749" s="52">
        <v>36619</v>
      </c>
      <c r="E1749">
        <v>1.3776999999999999</v>
      </c>
      <c r="G1749" s="52">
        <v>36616</v>
      </c>
      <c r="H1749">
        <v>3.9872000000000001</v>
      </c>
      <c r="I1749" s="52">
        <v>36619</v>
      </c>
      <c r="J1749">
        <v>1.3776999999999999</v>
      </c>
      <c r="K1749" s="474" t="str">
        <f t="shared" si="27"/>
        <v>false</v>
      </c>
    </row>
    <row r="1750" spans="2:11">
      <c r="B1750" s="52">
        <v>36619</v>
      </c>
      <c r="C1750">
        <v>4.0235000000000003</v>
      </c>
      <c r="D1750" s="52">
        <v>36620</v>
      </c>
      <c r="E1750">
        <v>1.3847</v>
      </c>
      <c r="G1750" s="52">
        <v>36619</v>
      </c>
      <c r="H1750">
        <v>4.0235000000000003</v>
      </c>
      <c r="I1750" s="52">
        <v>36620</v>
      </c>
      <c r="J1750">
        <v>1.3847</v>
      </c>
      <c r="K1750" s="474" t="str">
        <f t="shared" si="27"/>
        <v>false</v>
      </c>
    </row>
    <row r="1751" spans="2:11">
      <c r="B1751" s="52">
        <v>36620</v>
      </c>
      <c r="C1751">
        <v>4.0164999999999997</v>
      </c>
      <c r="D1751" s="52">
        <v>36621</v>
      </c>
      <c r="E1751">
        <v>1.4011</v>
      </c>
      <c r="G1751" s="52">
        <v>36620</v>
      </c>
      <c r="H1751">
        <v>4.0164999999999997</v>
      </c>
      <c r="I1751" s="52">
        <v>36621</v>
      </c>
      <c r="J1751">
        <v>1.4011</v>
      </c>
      <c r="K1751" s="474" t="str">
        <f t="shared" si="27"/>
        <v>false</v>
      </c>
    </row>
    <row r="1752" spans="2:11">
      <c r="B1752" s="52">
        <v>36621</v>
      </c>
      <c r="C1752">
        <v>4.0006000000000004</v>
      </c>
      <c r="D1752" s="52">
        <v>36622</v>
      </c>
      <c r="E1752">
        <v>1.3914</v>
      </c>
      <c r="G1752" s="52">
        <v>36621</v>
      </c>
      <c r="H1752">
        <v>4.0006000000000004</v>
      </c>
      <c r="I1752" s="52">
        <v>36622</v>
      </c>
      <c r="J1752">
        <v>1.3914</v>
      </c>
      <c r="K1752" s="474" t="str">
        <f t="shared" si="27"/>
        <v>false</v>
      </c>
    </row>
    <row r="1753" spans="2:11">
      <c r="B1753" s="52">
        <v>36622</v>
      </c>
      <c r="C1753">
        <v>4.0308000000000002</v>
      </c>
      <c r="D1753" s="52">
        <v>36623</v>
      </c>
      <c r="E1753">
        <v>1.3917999999999999</v>
      </c>
      <c r="G1753" s="52">
        <v>36622</v>
      </c>
      <c r="H1753">
        <v>4.0308000000000002</v>
      </c>
      <c r="I1753" s="52">
        <v>36623</v>
      </c>
      <c r="J1753">
        <v>1.3917999999999999</v>
      </c>
      <c r="K1753" s="474" t="str">
        <f t="shared" si="27"/>
        <v>false</v>
      </c>
    </row>
    <row r="1754" spans="2:11">
      <c r="B1754" s="52">
        <v>36623</v>
      </c>
      <c r="C1754">
        <v>4.0248999999999997</v>
      </c>
      <c r="D1754" s="52">
        <v>36626</v>
      </c>
      <c r="E1754">
        <v>1.3825000000000001</v>
      </c>
      <c r="G1754" s="52">
        <v>36623</v>
      </c>
      <c r="H1754">
        <v>4.0248999999999997</v>
      </c>
      <c r="I1754" s="52">
        <v>36626</v>
      </c>
      <c r="J1754">
        <v>1.3825000000000001</v>
      </c>
      <c r="K1754" s="474" t="str">
        <f t="shared" si="27"/>
        <v>false</v>
      </c>
    </row>
    <row r="1755" spans="2:11">
      <c r="B1755" s="52">
        <v>36626</v>
      </c>
      <c r="C1755">
        <v>3.9417</v>
      </c>
      <c r="D1755" s="52">
        <v>36627</v>
      </c>
      <c r="E1755">
        <v>1.3700999999999999</v>
      </c>
      <c r="G1755" s="52">
        <v>36626</v>
      </c>
      <c r="H1755">
        <v>3.9417</v>
      </c>
      <c r="I1755" s="52">
        <v>36627</v>
      </c>
      <c r="J1755">
        <v>1.3700999999999999</v>
      </c>
      <c r="K1755" s="474" t="str">
        <f t="shared" si="27"/>
        <v>false</v>
      </c>
    </row>
    <row r="1756" spans="2:11">
      <c r="B1756" s="52">
        <v>36627</v>
      </c>
      <c r="C1756">
        <v>3.9312</v>
      </c>
      <c r="D1756" s="52">
        <v>36628</v>
      </c>
      <c r="E1756">
        <v>1.3900999999999999</v>
      </c>
      <c r="G1756" s="52">
        <v>36627</v>
      </c>
      <c r="H1756">
        <v>3.9312</v>
      </c>
      <c r="I1756" s="52">
        <v>36628</v>
      </c>
      <c r="J1756">
        <v>1.3900999999999999</v>
      </c>
      <c r="K1756" s="474" t="str">
        <f t="shared" si="27"/>
        <v>false</v>
      </c>
    </row>
    <row r="1757" spans="2:11">
      <c r="B1757" s="52">
        <v>36628</v>
      </c>
      <c r="C1757">
        <v>3.8574000000000002</v>
      </c>
      <c r="D1757" s="52">
        <v>36629</v>
      </c>
      <c r="E1757">
        <v>1.4157</v>
      </c>
      <c r="G1757" s="52">
        <v>36628</v>
      </c>
      <c r="H1757">
        <v>3.8574000000000002</v>
      </c>
      <c r="I1757" s="52">
        <v>36629</v>
      </c>
      <c r="J1757">
        <v>1.4157</v>
      </c>
      <c r="K1757" s="474" t="str">
        <f t="shared" si="27"/>
        <v>false</v>
      </c>
    </row>
    <row r="1758" spans="2:11">
      <c r="B1758" s="52">
        <v>36629</v>
      </c>
      <c r="C1758">
        <v>3.7515999999999998</v>
      </c>
      <c r="D1758" s="52">
        <v>36630</v>
      </c>
      <c r="E1758">
        <v>1.5005999999999999</v>
      </c>
      <c r="G1758" s="52">
        <v>36629</v>
      </c>
      <c r="H1758">
        <v>3.7515999999999998</v>
      </c>
      <c r="I1758" s="52">
        <v>36630</v>
      </c>
      <c r="J1758">
        <v>1.5005999999999999</v>
      </c>
      <c r="K1758" s="474" t="str">
        <f t="shared" si="27"/>
        <v>false</v>
      </c>
    </row>
    <row r="1759" spans="2:11">
      <c r="B1759" s="52">
        <v>36630</v>
      </c>
      <c r="C1759">
        <v>3.8820999999999999</v>
      </c>
      <c r="D1759" s="52">
        <v>36633</v>
      </c>
      <c r="E1759">
        <v>1.4614</v>
      </c>
      <c r="G1759" s="52">
        <v>36630</v>
      </c>
      <c r="H1759">
        <v>3.8820999999999999</v>
      </c>
      <c r="I1759" s="52">
        <v>36633</v>
      </c>
      <c r="J1759">
        <v>1.4614</v>
      </c>
      <c r="K1759" s="474" t="str">
        <f t="shared" si="27"/>
        <v>false</v>
      </c>
    </row>
    <row r="1760" spans="2:11">
      <c r="B1760" s="52">
        <v>36633</v>
      </c>
      <c r="C1760">
        <v>3.8540000000000001</v>
      </c>
      <c r="D1760" s="52">
        <v>36634</v>
      </c>
      <c r="E1760">
        <v>1.4379</v>
      </c>
      <c r="G1760" s="52">
        <v>36633</v>
      </c>
      <c r="H1760">
        <v>3.8540000000000001</v>
      </c>
      <c r="I1760" s="52">
        <v>36634</v>
      </c>
      <c r="J1760">
        <v>1.4379</v>
      </c>
      <c r="K1760" s="474" t="str">
        <f t="shared" si="27"/>
        <v>false</v>
      </c>
    </row>
    <row r="1761" spans="2:11">
      <c r="B1761" s="52">
        <v>36634</v>
      </c>
      <c r="C1761">
        <v>3.8734999999999999</v>
      </c>
      <c r="D1761" s="52">
        <v>36635</v>
      </c>
      <c r="E1761">
        <v>1.4515</v>
      </c>
      <c r="G1761" s="52">
        <v>36634</v>
      </c>
      <c r="H1761">
        <v>3.8734999999999999</v>
      </c>
      <c r="I1761" s="52">
        <v>36635</v>
      </c>
      <c r="J1761">
        <v>1.4515</v>
      </c>
      <c r="K1761" s="474" t="str">
        <f t="shared" si="27"/>
        <v>false</v>
      </c>
    </row>
    <row r="1762" spans="2:11">
      <c r="B1762" s="52">
        <v>36635</v>
      </c>
      <c r="C1762">
        <v>3.8468999999999998</v>
      </c>
      <c r="D1762" s="52">
        <v>36636</v>
      </c>
      <c r="E1762">
        <v>1.4296</v>
      </c>
      <c r="G1762" s="52">
        <v>36635</v>
      </c>
      <c r="H1762">
        <v>3.8468999999999998</v>
      </c>
      <c r="I1762" s="52">
        <v>36636</v>
      </c>
      <c r="J1762">
        <v>1.4296</v>
      </c>
      <c r="K1762" s="474" t="str">
        <f t="shared" si="27"/>
        <v>false</v>
      </c>
    </row>
    <row r="1763" spans="2:11">
      <c r="B1763" s="52">
        <v>36636</v>
      </c>
      <c r="C1763">
        <v>3.7953000000000001</v>
      </c>
      <c r="D1763" s="52">
        <v>36640</v>
      </c>
      <c r="E1763">
        <v>1.4214</v>
      </c>
      <c r="G1763" s="52">
        <v>36636</v>
      </c>
      <c r="H1763">
        <v>3.7953000000000001</v>
      </c>
      <c r="I1763" s="52">
        <v>36640</v>
      </c>
      <c r="J1763">
        <v>1.4214</v>
      </c>
      <c r="K1763" s="474" t="str">
        <f t="shared" si="27"/>
        <v>false</v>
      </c>
    </row>
    <row r="1764" spans="2:11">
      <c r="B1764" s="52">
        <v>36640</v>
      </c>
      <c r="C1764">
        <v>3.7303999999999999</v>
      </c>
      <c r="D1764" s="52">
        <v>36641</v>
      </c>
      <c r="E1764">
        <v>1.3935</v>
      </c>
      <c r="G1764" s="52">
        <v>36640</v>
      </c>
      <c r="H1764">
        <v>3.7303999999999999</v>
      </c>
      <c r="I1764" s="52">
        <v>36641</v>
      </c>
      <c r="J1764">
        <v>1.3935</v>
      </c>
      <c r="K1764" s="474" t="str">
        <f t="shared" si="27"/>
        <v>false</v>
      </c>
    </row>
    <row r="1765" spans="2:11">
      <c r="B1765" s="52">
        <v>36641</v>
      </c>
      <c r="C1765">
        <v>3.6329000000000002</v>
      </c>
      <c r="D1765" s="52">
        <v>36642</v>
      </c>
      <c r="E1765">
        <v>1.4163000000000001</v>
      </c>
      <c r="G1765" s="52">
        <v>36641</v>
      </c>
      <c r="H1765">
        <v>3.6329000000000002</v>
      </c>
      <c r="I1765" s="52">
        <v>36642</v>
      </c>
      <c r="J1765">
        <v>1.4163000000000001</v>
      </c>
      <c r="K1765" s="474" t="str">
        <f t="shared" si="27"/>
        <v>false</v>
      </c>
    </row>
    <row r="1766" spans="2:11">
      <c r="B1766" s="52">
        <v>36642</v>
      </c>
      <c r="C1766">
        <v>3.6230000000000002</v>
      </c>
      <c r="D1766" s="52">
        <v>36643</v>
      </c>
      <c r="E1766">
        <v>1.4247000000000001</v>
      </c>
      <c r="G1766" s="52">
        <v>36642</v>
      </c>
      <c r="H1766">
        <v>3.6230000000000002</v>
      </c>
      <c r="I1766" s="52">
        <v>36643</v>
      </c>
      <c r="J1766">
        <v>1.4247000000000001</v>
      </c>
      <c r="K1766" s="474" t="str">
        <f t="shared" si="27"/>
        <v>false</v>
      </c>
    </row>
    <row r="1767" spans="2:11">
      <c r="B1767" s="52">
        <v>36643</v>
      </c>
      <c r="C1767">
        <v>3.7374000000000001</v>
      </c>
      <c r="D1767" s="52">
        <v>36644</v>
      </c>
      <c r="E1767">
        <v>1.4451000000000001</v>
      </c>
      <c r="G1767" s="52">
        <v>36643</v>
      </c>
      <c r="H1767">
        <v>3.7374000000000001</v>
      </c>
      <c r="I1767" s="52">
        <v>36644</v>
      </c>
      <c r="J1767">
        <v>1.4451000000000001</v>
      </c>
      <c r="K1767" s="474" t="str">
        <f t="shared" si="27"/>
        <v>false</v>
      </c>
    </row>
    <row r="1768" spans="2:11">
      <c r="B1768" s="52">
        <v>36644</v>
      </c>
      <c r="C1768">
        <v>3.7763</v>
      </c>
      <c r="D1768" s="52">
        <v>36647</v>
      </c>
      <c r="E1768">
        <v>1.4325000000000001</v>
      </c>
      <c r="G1768" s="52">
        <v>36644</v>
      </c>
      <c r="H1768">
        <v>3.7763</v>
      </c>
      <c r="I1768" s="52">
        <v>36647</v>
      </c>
      <c r="J1768">
        <v>1.4325000000000001</v>
      </c>
      <c r="K1768" s="474" t="str">
        <f t="shared" si="27"/>
        <v>false</v>
      </c>
    </row>
    <row r="1769" spans="2:11">
      <c r="B1769" s="52">
        <v>36647</v>
      </c>
      <c r="C1769">
        <v>3.6907999999999999</v>
      </c>
      <c r="D1769" s="52">
        <v>36648</v>
      </c>
      <c r="E1769">
        <v>1.4433</v>
      </c>
      <c r="G1769" s="52">
        <v>36647</v>
      </c>
      <c r="H1769">
        <v>3.6907999999999999</v>
      </c>
      <c r="I1769" s="52">
        <v>36648</v>
      </c>
      <c r="J1769">
        <v>1.4433</v>
      </c>
      <c r="K1769" s="474" t="str">
        <f t="shared" si="27"/>
        <v>false</v>
      </c>
    </row>
    <row r="1770" spans="2:11">
      <c r="B1770" s="52">
        <v>36648</v>
      </c>
      <c r="C1770">
        <v>3.7151000000000001</v>
      </c>
      <c r="D1770" s="52">
        <v>36649</v>
      </c>
      <c r="E1770">
        <v>1.4801</v>
      </c>
      <c r="G1770" s="52">
        <v>36648</v>
      </c>
      <c r="H1770">
        <v>3.7151000000000001</v>
      </c>
      <c r="I1770" s="52">
        <v>36649</v>
      </c>
      <c r="J1770">
        <v>1.4801</v>
      </c>
      <c r="K1770" s="474" t="str">
        <f t="shared" si="27"/>
        <v>false</v>
      </c>
    </row>
    <row r="1771" spans="2:11">
      <c r="B1771" s="52">
        <v>36649</v>
      </c>
      <c r="C1771">
        <v>3.7988</v>
      </c>
      <c r="D1771" s="52">
        <v>36650</v>
      </c>
      <c r="E1771">
        <v>1.4898</v>
      </c>
      <c r="G1771" s="52">
        <v>36649</v>
      </c>
      <c r="H1771">
        <v>3.7988</v>
      </c>
      <c r="I1771" s="52">
        <v>36650</v>
      </c>
      <c r="J1771">
        <v>1.4898</v>
      </c>
      <c r="K1771" s="474" t="str">
        <f t="shared" si="27"/>
        <v>false</v>
      </c>
    </row>
    <row r="1772" spans="2:11">
      <c r="B1772" s="52">
        <v>36650</v>
      </c>
      <c r="C1772">
        <v>3.7477999999999998</v>
      </c>
      <c r="D1772" s="52">
        <v>36651</v>
      </c>
      <c r="E1772">
        <v>1.4664999999999999</v>
      </c>
      <c r="G1772" s="52">
        <v>36650</v>
      </c>
      <c r="H1772">
        <v>3.7477999999999998</v>
      </c>
      <c r="I1772" s="52">
        <v>36651</v>
      </c>
      <c r="J1772">
        <v>1.4664999999999999</v>
      </c>
      <c r="K1772" s="474" t="str">
        <f t="shared" si="27"/>
        <v>false</v>
      </c>
    </row>
    <row r="1773" spans="2:11">
      <c r="B1773" s="52">
        <v>36651</v>
      </c>
      <c r="C1773">
        <v>3.7090999999999998</v>
      </c>
      <c r="D1773" s="52">
        <v>36654</v>
      </c>
      <c r="E1773">
        <v>1.4887999999999999</v>
      </c>
      <c r="G1773" s="52">
        <v>36651</v>
      </c>
      <c r="H1773">
        <v>3.7090999999999998</v>
      </c>
      <c r="I1773" s="52">
        <v>36654</v>
      </c>
      <c r="J1773">
        <v>1.4887999999999999</v>
      </c>
      <c r="K1773" s="474" t="str">
        <f t="shared" si="27"/>
        <v>false</v>
      </c>
    </row>
    <row r="1774" spans="2:11">
      <c r="B1774" s="52">
        <v>36654</v>
      </c>
      <c r="C1774">
        <v>3.6608999999999998</v>
      </c>
      <c r="D1774" s="52">
        <v>36655</v>
      </c>
      <c r="E1774">
        <v>1.4982</v>
      </c>
      <c r="G1774" s="52">
        <v>36654</v>
      </c>
      <c r="H1774">
        <v>3.6608999999999998</v>
      </c>
      <c r="I1774" s="52">
        <v>36655</v>
      </c>
      <c r="J1774">
        <v>1.4982</v>
      </c>
      <c r="K1774" s="474" t="str">
        <f t="shared" si="27"/>
        <v>false</v>
      </c>
    </row>
    <row r="1775" spans="2:11">
      <c r="B1775" s="52">
        <v>36655</v>
      </c>
      <c r="C1775">
        <v>3.6836000000000002</v>
      </c>
      <c r="D1775" s="52">
        <v>36656</v>
      </c>
      <c r="E1775">
        <v>1.5226</v>
      </c>
      <c r="G1775" s="52">
        <v>36655</v>
      </c>
      <c r="H1775">
        <v>3.6836000000000002</v>
      </c>
      <c r="I1775" s="52">
        <v>36656</v>
      </c>
      <c r="J1775">
        <v>1.5226</v>
      </c>
      <c r="K1775" s="474" t="str">
        <f t="shared" si="27"/>
        <v>false</v>
      </c>
    </row>
    <row r="1776" spans="2:11">
      <c r="B1776" s="52">
        <v>36656</v>
      </c>
      <c r="C1776">
        <v>3.6778</v>
      </c>
      <c r="D1776" s="52">
        <v>36657</v>
      </c>
      <c r="E1776">
        <v>1.5424</v>
      </c>
      <c r="G1776" s="52">
        <v>36656</v>
      </c>
      <c r="H1776">
        <v>3.6778</v>
      </c>
      <c r="I1776" s="52">
        <v>36657</v>
      </c>
      <c r="J1776">
        <v>1.5424</v>
      </c>
      <c r="K1776" s="474" t="str">
        <f t="shared" si="27"/>
        <v>false</v>
      </c>
    </row>
    <row r="1777" spans="2:11">
      <c r="B1777" s="52">
        <v>36657</v>
      </c>
      <c r="C1777">
        <v>3.5895999999999999</v>
      </c>
      <c r="D1777" s="52">
        <v>36658</v>
      </c>
      <c r="E1777">
        <v>1.5331000000000001</v>
      </c>
      <c r="G1777" s="52">
        <v>36657</v>
      </c>
      <c r="H1777">
        <v>3.5895999999999999</v>
      </c>
      <c r="I1777" s="52">
        <v>36658</v>
      </c>
      <c r="J1777">
        <v>1.5331000000000001</v>
      </c>
      <c r="K1777" s="474" t="str">
        <f t="shared" si="27"/>
        <v>false</v>
      </c>
    </row>
    <row r="1778" spans="2:11">
      <c r="B1778" s="52">
        <v>36658</v>
      </c>
      <c r="C1778">
        <v>3.5891999999999999</v>
      </c>
      <c r="D1778" s="52">
        <v>36661</v>
      </c>
      <c r="E1778">
        <v>1.5049999999999999</v>
      </c>
      <c r="G1778" s="52">
        <v>36658</v>
      </c>
      <c r="H1778">
        <v>3.5891999999999999</v>
      </c>
      <c r="I1778" s="52">
        <v>36661</v>
      </c>
      <c r="J1778">
        <v>1.5049999999999999</v>
      </c>
      <c r="K1778" s="474" t="str">
        <f t="shared" si="27"/>
        <v>false</v>
      </c>
    </row>
    <row r="1779" spans="2:11">
      <c r="B1779" s="52">
        <v>36661</v>
      </c>
      <c r="C1779">
        <v>3.6476999999999999</v>
      </c>
      <c r="D1779" s="52">
        <v>36662</v>
      </c>
      <c r="E1779">
        <v>1.4875</v>
      </c>
      <c r="G1779" s="52">
        <v>36661</v>
      </c>
      <c r="H1779">
        <v>3.6476999999999999</v>
      </c>
      <c r="I1779" s="52">
        <v>36662</v>
      </c>
      <c r="J1779">
        <v>1.4875</v>
      </c>
      <c r="K1779" s="474" t="str">
        <f t="shared" si="27"/>
        <v>false</v>
      </c>
    </row>
    <row r="1780" spans="2:11">
      <c r="B1780" s="52">
        <v>36662</v>
      </c>
      <c r="C1780">
        <v>3.6766999999999999</v>
      </c>
      <c r="D1780" s="52">
        <v>36663</v>
      </c>
      <c r="E1780">
        <v>1.5131999999999999</v>
      </c>
      <c r="G1780" s="52">
        <v>36662</v>
      </c>
      <c r="H1780">
        <v>3.6766999999999999</v>
      </c>
      <c r="I1780" s="52">
        <v>36663</v>
      </c>
      <c r="J1780">
        <v>1.5131999999999999</v>
      </c>
      <c r="K1780" s="474" t="str">
        <f t="shared" si="27"/>
        <v>false</v>
      </c>
    </row>
    <row r="1781" spans="2:11">
      <c r="B1781" s="52">
        <v>36663</v>
      </c>
      <c r="C1781">
        <v>3.6490999999999998</v>
      </c>
      <c r="D1781" s="52">
        <v>36664</v>
      </c>
      <c r="E1781">
        <v>1.5122</v>
      </c>
      <c r="G1781" s="52">
        <v>36663</v>
      </c>
      <c r="H1781">
        <v>3.6490999999999998</v>
      </c>
      <c r="I1781" s="52">
        <v>36664</v>
      </c>
      <c r="J1781">
        <v>1.5122</v>
      </c>
      <c r="K1781" s="474" t="str">
        <f t="shared" si="27"/>
        <v>false</v>
      </c>
    </row>
    <row r="1782" spans="2:11">
      <c r="B1782" s="52">
        <v>36664</v>
      </c>
      <c r="C1782">
        <v>3.6093999999999999</v>
      </c>
      <c r="D1782" s="52">
        <v>36665</v>
      </c>
      <c r="E1782">
        <v>1.5356000000000001</v>
      </c>
      <c r="G1782" s="52">
        <v>36664</v>
      </c>
      <c r="H1782">
        <v>3.6093999999999999</v>
      </c>
      <c r="I1782" s="52">
        <v>36665</v>
      </c>
      <c r="J1782">
        <v>1.5356000000000001</v>
      </c>
      <c r="K1782" s="474" t="str">
        <f t="shared" si="27"/>
        <v>false</v>
      </c>
    </row>
    <row r="1783" spans="2:11">
      <c r="B1783" s="52">
        <v>36665</v>
      </c>
      <c r="C1783">
        <v>3.5975999999999999</v>
      </c>
      <c r="D1783" s="52">
        <v>36668</v>
      </c>
      <c r="E1783">
        <v>1.5479000000000001</v>
      </c>
      <c r="G1783" s="52">
        <v>36665</v>
      </c>
      <c r="H1783">
        <v>3.5975999999999999</v>
      </c>
      <c r="I1783" s="52">
        <v>36668</v>
      </c>
      <c r="J1783">
        <v>1.5479000000000001</v>
      </c>
      <c r="K1783" s="474" t="str">
        <f t="shared" si="27"/>
        <v>false</v>
      </c>
    </row>
    <row r="1784" spans="2:11">
      <c r="B1784" s="52">
        <v>36668</v>
      </c>
      <c r="C1784">
        <v>3.5640000000000001</v>
      </c>
      <c r="D1784" s="52">
        <v>36669</v>
      </c>
      <c r="E1784">
        <v>1.5657999999999999</v>
      </c>
      <c r="G1784" s="52">
        <v>36668</v>
      </c>
      <c r="H1784">
        <v>3.5640000000000001</v>
      </c>
      <c r="I1784" s="52">
        <v>36669</v>
      </c>
      <c r="J1784">
        <v>1.5657999999999999</v>
      </c>
      <c r="K1784" s="474" t="str">
        <f t="shared" si="27"/>
        <v>false</v>
      </c>
    </row>
    <row r="1785" spans="2:11">
      <c r="B1785" s="52">
        <v>36669</v>
      </c>
      <c r="C1785">
        <v>3.6204999999999998</v>
      </c>
      <c r="D1785" s="52">
        <v>36670</v>
      </c>
      <c r="E1785">
        <v>1.5489999999999999</v>
      </c>
      <c r="G1785" s="52">
        <v>36669</v>
      </c>
      <c r="H1785">
        <v>3.6204999999999998</v>
      </c>
      <c r="I1785" s="52">
        <v>36670</v>
      </c>
      <c r="J1785">
        <v>1.5489999999999999</v>
      </c>
      <c r="K1785" s="474" t="str">
        <f t="shared" si="27"/>
        <v>false</v>
      </c>
    </row>
    <row r="1786" spans="2:11">
      <c r="B1786" s="52">
        <v>36670</v>
      </c>
      <c r="C1786">
        <v>3.7395</v>
      </c>
      <c r="D1786" s="52">
        <v>36671</v>
      </c>
      <c r="E1786">
        <v>1.5807</v>
      </c>
      <c r="G1786" s="52">
        <v>36670</v>
      </c>
      <c r="H1786">
        <v>3.7395</v>
      </c>
      <c r="I1786" s="52">
        <v>36671</v>
      </c>
      <c r="J1786">
        <v>1.5807</v>
      </c>
      <c r="K1786" s="474" t="str">
        <f t="shared" si="27"/>
        <v>false</v>
      </c>
    </row>
    <row r="1787" spans="2:11">
      <c r="B1787" s="52">
        <v>36671</v>
      </c>
      <c r="C1787">
        <v>3.7698999999999998</v>
      </c>
      <c r="D1787" s="52">
        <v>36672</v>
      </c>
      <c r="E1787">
        <v>1.5845</v>
      </c>
      <c r="G1787" s="52">
        <v>36671</v>
      </c>
      <c r="H1787">
        <v>3.7698999999999998</v>
      </c>
      <c r="I1787" s="52">
        <v>36672</v>
      </c>
      <c r="J1787">
        <v>1.5845</v>
      </c>
      <c r="K1787" s="474" t="str">
        <f t="shared" si="27"/>
        <v>false</v>
      </c>
    </row>
    <row r="1788" spans="2:11">
      <c r="B1788" s="52">
        <v>36672</v>
      </c>
      <c r="C1788">
        <v>3.6067</v>
      </c>
      <c r="D1788" s="52">
        <v>36676</v>
      </c>
      <c r="E1788">
        <v>1.5502</v>
      </c>
      <c r="G1788" s="52">
        <v>36672</v>
      </c>
      <c r="H1788">
        <v>3.6067</v>
      </c>
      <c r="I1788" s="52">
        <v>36676</v>
      </c>
      <c r="J1788">
        <v>1.5502</v>
      </c>
      <c r="K1788" s="474" t="str">
        <f t="shared" si="27"/>
        <v>false</v>
      </c>
    </row>
    <row r="1789" spans="2:11">
      <c r="B1789" s="52">
        <v>36676</v>
      </c>
      <c r="C1789">
        <v>3.6368999999999998</v>
      </c>
      <c r="D1789" s="52">
        <v>36677</v>
      </c>
      <c r="E1789">
        <v>1.5518999999999998</v>
      </c>
      <c r="G1789" s="52">
        <v>36676</v>
      </c>
      <c r="H1789">
        <v>3.6368999999999998</v>
      </c>
      <c r="I1789" s="52">
        <v>36677</v>
      </c>
      <c r="J1789">
        <v>1.5518999999999998</v>
      </c>
      <c r="K1789" s="474" t="str">
        <f t="shared" si="27"/>
        <v>false</v>
      </c>
    </row>
    <row r="1790" spans="2:11">
      <c r="B1790" s="52">
        <v>36677</v>
      </c>
      <c r="C1790">
        <v>3.5949999999999998</v>
      </c>
      <c r="D1790" s="52">
        <v>36678</v>
      </c>
      <c r="E1790">
        <v>1.5329999999999999</v>
      </c>
      <c r="G1790" s="52">
        <v>36677</v>
      </c>
      <c r="H1790">
        <v>3.5949999999999998</v>
      </c>
      <c r="I1790" s="52">
        <v>36678</v>
      </c>
      <c r="J1790">
        <v>1.5329999999999999</v>
      </c>
      <c r="K1790" s="474" t="str">
        <f t="shared" si="27"/>
        <v>false</v>
      </c>
    </row>
    <row r="1791" spans="2:11">
      <c r="B1791" s="52">
        <v>36678</v>
      </c>
      <c r="C1791">
        <v>3.6031</v>
      </c>
      <c r="D1791" s="52">
        <v>36679</v>
      </c>
      <c r="E1791">
        <v>1.5127999999999999</v>
      </c>
      <c r="G1791" s="52">
        <v>36678</v>
      </c>
      <c r="H1791">
        <v>3.6031</v>
      </c>
      <c r="I1791" s="52">
        <v>36679</v>
      </c>
      <c r="J1791">
        <v>1.5127999999999999</v>
      </c>
      <c r="K1791" s="474" t="str">
        <f t="shared" si="27"/>
        <v>false</v>
      </c>
    </row>
    <row r="1792" spans="2:11">
      <c r="B1792" s="52">
        <v>36679</v>
      </c>
      <c r="C1792">
        <v>3.6038999999999999</v>
      </c>
      <c r="D1792" s="52">
        <v>36682</v>
      </c>
      <c r="E1792">
        <v>1.5341</v>
      </c>
      <c r="G1792" s="52">
        <v>36679</v>
      </c>
      <c r="H1792">
        <v>3.6038999999999999</v>
      </c>
      <c r="I1792" s="52">
        <v>36682</v>
      </c>
      <c r="J1792">
        <v>1.5341</v>
      </c>
      <c r="K1792" s="474" t="str">
        <f t="shared" si="27"/>
        <v>false</v>
      </c>
    </row>
    <row r="1793" spans="2:11">
      <c r="B1793" s="52">
        <v>36682</v>
      </c>
      <c r="C1793">
        <v>3.6983999999999999</v>
      </c>
      <c r="D1793" s="52">
        <v>36683</v>
      </c>
      <c r="E1793">
        <v>1.5455000000000001</v>
      </c>
      <c r="G1793" s="52">
        <v>36682</v>
      </c>
      <c r="H1793">
        <v>3.6983999999999999</v>
      </c>
      <c r="I1793" s="52">
        <v>36683</v>
      </c>
      <c r="J1793">
        <v>1.5455000000000001</v>
      </c>
      <c r="K1793" s="474" t="str">
        <f t="shared" si="27"/>
        <v>false</v>
      </c>
    </row>
    <row r="1794" spans="2:11">
      <c r="B1794" s="52">
        <v>36683</v>
      </c>
      <c r="C1794">
        <v>3.6177000000000001</v>
      </c>
      <c r="D1794" s="52">
        <v>36684</v>
      </c>
      <c r="E1794">
        <v>1.5345</v>
      </c>
      <c r="G1794" s="52">
        <v>36683</v>
      </c>
      <c r="H1794">
        <v>3.6177000000000001</v>
      </c>
      <c r="I1794" s="52">
        <v>36684</v>
      </c>
      <c r="J1794">
        <v>1.5345</v>
      </c>
      <c r="K1794" s="474" t="str">
        <f t="shared" si="27"/>
        <v>false</v>
      </c>
    </row>
    <row r="1795" spans="2:11">
      <c r="B1795" s="52">
        <v>36684</v>
      </c>
      <c r="C1795">
        <v>3.7185999999999999</v>
      </c>
      <c r="D1795" s="52">
        <v>36685</v>
      </c>
      <c r="E1795">
        <v>1.5552000000000001</v>
      </c>
      <c r="G1795" s="52">
        <v>36684</v>
      </c>
      <c r="H1795">
        <v>3.7185999999999999</v>
      </c>
      <c r="I1795" s="52">
        <v>36685</v>
      </c>
      <c r="J1795">
        <v>1.5552000000000001</v>
      </c>
      <c r="K1795" s="474" t="str">
        <f t="shared" si="27"/>
        <v>false</v>
      </c>
    </row>
    <row r="1796" spans="2:11">
      <c r="B1796" s="52">
        <v>36685</v>
      </c>
      <c r="C1796">
        <v>3.6920000000000002</v>
      </c>
      <c r="D1796" s="52">
        <v>36686</v>
      </c>
      <c r="E1796">
        <v>1.5632000000000001</v>
      </c>
      <c r="G1796" s="52">
        <v>36685</v>
      </c>
      <c r="H1796">
        <v>3.6920000000000002</v>
      </c>
      <c r="I1796" s="52">
        <v>36686</v>
      </c>
      <c r="J1796">
        <v>1.5632000000000001</v>
      </c>
      <c r="K1796" s="474" t="str">
        <f t="shared" si="27"/>
        <v>false</v>
      </c>
    </row>
    <row r="1797" spans="2:11">
      <c r="B1797" s="52">
        <v>36686</v>
      </c>
      <c r="C1797">
        <v>3.6263999999999998</v>
      </c>
      <c r="D1797" s="52">
        <v>36689</v>
      </c>
      <c r="E1797">
        <v>1.5707</v>
      </c>
      <c r="G1797" s="52">
        <v>36686</v>
      </c>
      <c r="H1797">
        <v>3.6263999999999998</v>
      </c>
      <c r="I1797" s="52">
        <v>36689</v>
      </c>
      <c r="J1797">
        <v>1.5707</v>
      </c>
      <c r="K1797" s="474" t="str">
        <f t="shared" si="27"/>
        <v>false</v>
      </c>
    </row>
    <row r="1798" spans="2:11">
      <c r="B1798" s="52">
        <v>36689</v>
      </c>
      <c r="C1798">
        <v>3.5384000000000002</v>
      </c>
      <c r="D1798" s="52">
        <v>36690</v>
      </c>
      <c r="E1798">
        <v>1.5634000000000001</v>
      </c>
      <c r="G1798" s="52">
        <v>36689</v>
      </c>
      <c r="H1798">
        <v>3.5384000000000002</v>
      </c>
      <c r="I1798" s="52">
        <v>36690</v>
      </c>
      <c r="J1798">
        <v>1.5634000000000001</v>
      </c>
      <c r="K1798" s="474" t="str">
        <f t="shared" ref="K1798:K1861" si="28">IF(G1798=I1798,"true","false")</f>
        <v>false</v>
      </c>
    </row>
    <row r="1799" spans="2:11">
      <c r="B1799" s="52">
        <v>36690</v>
      </c>
      <c r="C1799">
        <v>3.5836000000000001</v>
      </c>
      <c r="D1799" s="52">
        <v>36691</v>
      </c>
      <c r="E1799">
        <v>1.5543</v>
      </c>
      <c r="G1799" s="52">
        <v>36690</v>
      </c>
      <c r="H1799">
        <v>3.5836000000000001</v>
      </c>
      <c r="I1799" s="52">
        <v>36691</v>
      </c>
      <c r="J1799">
        <v>1.5543</v>
      </c>
      <c r="K1799" s="474" t="str">
        <f t="shared" si="28"/>
        <v>false</v>
      </c>
    </row>
    <row r="1800" spans="2:11">
      <c r="B1800" s="52">
        <v>36691</v>
      </c>
      <c r="C1800">
        <v>3.6471</v>
      </c>
      <c r="D1800" s="52">
        <v>36692</v>
      </c>
      <c r="E1800">
        <v>1.5504</v>
      </c>
      <c r="G1800" s="52">
        <v>36691</v>
      </c>
      <c r="H1800">
        <v>3.6471</v>
      </c>
      <c r="I1800" s="52">
        <v>36692</v>
      </c>
      <c r="J1800">
        <v>1.5504</v>
      </c>
      <c r="K1800" s="474" t="str">
        <f t="shared" si="28"/>
        <v>false</v>
      </c>
    </row>
    <row r="1801" spans="2:11">
      <c r="B1801" s="52">
        <v>36692</v>
      </c>
      <c r="C1801">
        <v>3.6105</v>
      </c>
      <c r="D1801" s="52">
        <v>36693</v>
      </c>
      <c r="E1801">
        <v>1.5918999999999999</v>
      </c>
      <c r="G1801" s="52">
        <v>36692</v>
      </c>
      <c r="H1801">
        <v>3.6105</v>
      </c>
      <c r="I1801" s="52">
        <v>36693</v>
      </c>
      <c r="J1801">
        <v>1.5918999999999999</v>
      </c>
      <c r="K1801" s="474" t="str">
        <f t="shared" si="28"/>
        <v>false</v>
      </c>
    </row>
    <row r="1802" spans="2:11">
      <c r="B1802" s="52">
        <v>36693</v>
      </c>
      <c r="C1802">
        <v>3.6234000000000002</v>
      </c>
      <c r="D1802" s="52">
        <v>36696</v>
      </c>
      <c r="E1802">
        <v>1.5756000000000001</v>
      </c>
      <c r="G1802" s="52">
        <v>36693</v>
      </c>
      <c r="H1802">
        <v>3.6234000000000002</v>
      </c>
      <c r="I1802" s="52">
        <v>36696</v>
      </c>
      <c r="J1802">
        <v>1.5756000000000001</v>
      </c>
      <c r="K1802" s="474" t="str">
        <f t="shared" si="28"/>
        <v>false</v>
      </c>
    </row>
    <row r="1803" spans="2:11">
      <c r="B1803" s="52">
        <v>36696</v>
      </c>
      <c r="C1803">
        <v>3.6524000000000001</v>
      </c>
      <c r="D1803" s="52">
        <v>36697</v>
      </c>
      <c r="E1803">
        <v>1.5941000000000001</v>
      </c>
      <c r="G1803" s="52">
        <v>36696</v>
      </c>
      <c r="H1803">
        <v>3.6524000000000001</v>
      </c>
      <c r="I1803" s="52">
        <v>36697</v>
      </c>
      <c r="J1803">
        <v>1.5941000000000001</v>
      </c>
      <c r="K1803" s="474" t="str">
        <f t="shared" si="28"/>
        <v>false</v>
      </c>
    </row>
    <row r="1804" spans="2:11">
      <c r="B1804" s="52">
        <v>36697</v>
      </c>
      <c r="C1804">
        <v>3.6459999999999999</v>
      </c>
      <c r="D1804" s="52">
        <v>36698</v>
      </c>
      <c r="E1804">
        <v>1.5846</v>
      </c>
      <c r="G1804" s="52">
        <v>36697</v>
      </c>
      <c r="H1804">
        <v>3.6459999999999999</v>
      </c>
      <c r="I1804" s="52">
        <v>36698</v>
      </c>
      <c r="J1804">
        <v>1.5846</v>
      </c>
      <c r="K1804" s="474" t="str">
        <f t="shared" si="28"/>
        <v>false</v>
      </c>
    </row>
    <row r="1805" spans="2:11">
      <c r="B1805" s="52">
        <v>36698</v>
      </c>
      <c r="C1805">
        <v>3.6297999999999999</v>
      </c>
      <c r="D1805" s="52">
        <v>36699</v>
      </c>
      <c r="E1805">
        <v>1.6036999999999999</v>
      </c>
      <c r="G1805" s="52">
        <v>36698</v>
      </c>
      <c r="H1805">
        <v>3.6297999999999999</v>
      </c>
      <c r="I1805" s="52">
        <v>36699</v>
      </c>
      <c r="J1805">
        <v>1.6036999999999999</v>
      </c>
      <c r="K1805" s="474" t="str">
        <f t="shared" si="28"/>
        <v>false</v>
      </c>
    </row>
    <row r="1806" spans="2:11">
      <c r="B1806" s="52">
        <v>36699</v>
      </c>
      <c r="C1806">
        <v>3.6577000000000002</v>
      </c>
      <c r="D1806" s="52">
        <v>36700</v>
      </c>
      <c r="E1806">
        <v>1.5992999999999999</v>
      </c>
      <c r="G1806" s="52">
        <v>36699</v>
      </c>
      <c r="H1806">
        <v>3.6577000000000002</v>
      </c>
      <c r="I1806" s="52">
        <v>36700</v>
      </c>
      <c r="J1806">
        <v>1.5992999999999999</v>
      </c>
      <c r="K1806" s="474" t="str">
        <f t="shared" si="28"/>
        <v>false</v>
      </c>
    </row>
    <row r="1807" spans="2:11">
      <c r="B1807" s="52">
        <v>36700</v>
      </c>
      <c r="C1807">
        <v>3.6482999999999999</v>
      </c>
      <c r="D1807" s="52">
        <v>36703</v>
      </c>
      <c r="E1807">
        <v>1.5783</v>
      </c>
      <c r="G1807" s="52">
        <v>36700</v>
      </c>
      <c r="H1807">
        <v>3.6482999999999999</v>
      </c>
      <c r="I1807" s="52">
        <v>36703</v>
      </c>
      <c r="J1807">
        <v>1.5783</v>
      </c>
      <c r="K1807" s="474" t="str">
        <f t="shared" si="28"/>
        <v>false</v>
      </c>
    </row>
    <row r="1808" spans="2:11">
      <c r="B1808" s="52">
        <v>36703</v>
      </c>
      <c r="C1808">
        <v>3.6589</v>
      </c>
      <c r="D1808" s="52">
        <v>36704</v>
      </c>
      <c r="E1808">
        <v>1.5840999999999998</v>
      </c>
      <c r="G1808" s="52">
        <v>36703</v>
      </c>
      <c r="H1808">
        <v>3.6589</v>
      </c>
      <c r="I1808" s="52">
        <v>36704</v>
      </c>
      <c r="J1808">
        <v>1.5840999999999998</v>
      </c>
      <c r="K1808" s="474" t="str">
        <f t="shared" si="28"/>
        <v>false</v>
      </c>
    </row>
    <row r="1809" spans="2:11">
      <c r="B1809" s="52">
        <v>36704</v>
      </c>
      <c r="C1809">
        <v>3.7793999999999999</v>
      </c>
      <c r="D1809" s="52">
        <v>36705</v>
      </c>
      <c r="E1809">
        <v>1.5806</v>
      </c>
      <c r="G1809" s="52">
        <v>36704</v>
      </c>
      <c r="H1809">
        <v>3.7793999999999999</v>
      </c>
      <c r="I1809" s="52">
        <v>36705</v>
      </c>
      <c r="J1809">
        <v>1.5806</v>
      </c>
      <c r="K1809" s="474" t="str">
        <f t="shared" si="28"/>
        <v>false</v>
      </c>
    </row>
    <row r="1810" spans="2:11">
      <c r="B1810" s="52">
        <v>36705</v>
      </c>
      <c r="C1810">
        <v>3.7008000000000001</v>
      </c>
      <c r="D1810" s="52">
        <v>36706</v>
      </c>
      <c r="E1810">
        <v>1.6002999999999998</v>
      </c>
      <c r="G1810" s="52">
        <v>36705</v>
      </c>
      <c r="H1810">
        <v>3.7008000000000001</v>
      </c>
      <c r="I1810" s="52">
        <v>36706</v>
      </c>
      <c r="J1810">
        <v>1.6002999999999998</v>
      </c>
      <c r="K1810" s="474" t="str">
        <f t="shared" si="28"/>
        <v>false</v>
      </c>
    </row>
    <row r="1811" spans="2:11">
      <c r="B1811" s="52">
        <v>36706</v>
      </c>
      <c r="C1811">
        <v>3.7561</v>
      </c>
      <c r="D1811" s="52">
        <v>36707</v>
      </c>
      <c r="E1811">
        <v>1.5927</v>
      </c>
      <c r="G1811" s="52">
        <v>36706</v>
      </c>
      <c r="H1811">
        <v>3.7561</v>
      </c>
      <c r="I1811" s="52">
        <v>36707</v>
      </c>
      <c r="J1811">
        <v>1.5927</v>
      </c>
      <c r="K1811" s="474" t="str">
        <f t="shared" si="28"/>
        <v>false</v>
      </c>
    </row>
    <row r="1812" spans="2:11">
      <c r="B1812" s="52">
        <v>36707</v>
      </c>
      <c r="C1812">
        <v>3.8525</v>
      </c>
      <c r="D1812" s="52">
        <v>36710</v>
      </c>
      <c r="E1812">
        <v>1.5731000000000002</v>
      </c>
      <c r="G1812" s="52">
        <v>36707</v>
      </c>
      <c r="H1812">
        <v>3.8525</v>
      </c>
      <c r="I1812" s="52">
        <v>36710</v>
      </c>
      <c r="J1812">
        <v>1.5731000000000002</v>
      </c>
      <c r="K1812" s="474" t="str">
        <f t="shared" si="28"/>
        <v>false</v>
      </c>
    </row>
    <row r="1813" spans="2:11">
      <c r="B1813" s="52">
        <v>36710</v>
      </c>
      <c r="C1813">
        <v>3.7603</v>
      </c>
      <c r="D1813" s="52">
        <v>36712</v>
      </c>
      <c r="E1813">
        <v>1.5859999999999999</v>
      </c>
      <c r="G1813" s="52">
        <v>36710</v>
      </c>
      <c r="H1813">
        <v>3.7603</v>
      </c>
      <c r="I1813" s="52">
        <v>36712</v>
      </c>
      <c r="J1813">
        <v>1.5859999999999999</v>
      </c>
      <c r="K1813" s="474" t="str">
        <f t="shared" si="28"/>
        <v>false</v>
      </c>
    </row>
    <row r="1814" spans="2:11">
      <c r="B1814" s="52">
        <v>36712</v>
      </c>
      <c r="C1814">
        <v>3.8012999999999999</v>
      </c>
      <c r="D1814" s="52">
        <v>36713</v>
      </c>
      <c r="E1814">
        <v>1.5868</v>
      </c>
      <c r="G1814" s="52">
        <v>36712</v>
      </c>
      <c r="H1814">
        <v>3.8012999999999999</v>
      </c>
      <c r="I1814" s="52">
        <v>36713</v>
      </c>
      <c r="J1814">
        <v>1.5868</v>
      </c>
      <c r="K1814" s="474" t="str">
        <f t="shared" si="28"/>
        <v>false</v>
      </c>
    </row>
    <row r="1815" spans="2:11">
      <c r="B1815" s="52">
        <v>36713</v>
      </c>
      <c r="C1815">
        <v>3.7595000000000001</v>
      </c>
      <c r="D1815" s="52">
        <v>36714</v>
      </c>
      <c r="E1815">
        <v>1.5638000000000001</v>
      </c>
      <c r="G1815" s="52">
        <v>36713</v>
      </c>
      <c r="H1815">
        <v>3.7595000000000001</v>
      </c>
      <c r="I1815" s="52">
        <v>36714</v>
      </c>
      <c r="J1815">
        <v>1.5638000000000001</v>
      </c>
      <c r="K1815" s="474" t="str">
        <f t="shared" si="28"/>
        <v>false</v>
      </c>
    </row>
    <row r="1816" spans="2:11">
      <c r="B1816" s="52">
        <v>36714</v>
      </c>
      <c r="C1816">
        <v>3.7166999999999999</v>
      </c>
      <c r="D1816" s="52">
        <v>36717</v>
      </c>
      <c r="E1816">
        <v>1.5622</v>
      </c>
      <c r="G1816" s="52">
        <v>36714</v>
      </c>
      <c r="H1816">
        <v>3.7166999999999999</v>
      </c>
      <c r="I1816" s="52">
        <v>36717</v>
      </c>
      <c r="J1816">
        <v>1.5622</v>
      </c>
      <c r="K1816" s="474" t="str">
        <f t="shared" si="28"/>
        <v>false</v>
      </c>
    </row>
    <row r="1817" spans="2:11">
      <c r="B1817" s="52">
        <v>36717</v>
      </c>
      <c r="C1817">
        <v>3.6583999999999999</v>
      </c>
      <c r="D1817" s="52">
        <v>36718</v>
      </c>
      <c r="E1817">
        <v>1.5505</v>
      </c>
      <c r="G1817" s="52">
        <v>36717</v>
      </c>
      <c r="H1817">
        <v>3.6583999999999999</v>
      </c>
      <c r="I1817" s="52">
        <v>36718</v>
      </c>
      <c r="J1817">
        <v>1.5505</v>
      </c>
      <c r="K1817" s="474" t="str">
        <f t="shared" si="28"/>
        <v>false</v>
      </c>
    </row>
    <row r="1818" spans="2:11">
      <c r="B1818" s="52">
        <v>36718</v>
      </c>
      <c r="C1818">
        <v>3.6118999999999999</v>
      </c>
      <c r="D1818" s="52">
        <v>36719</v>
      </c>
      <c r="E1818">
        <v>1.5424</v>
      </c>
      <c r="G1818" s="52">
        <v>36718</v>
      </c>
      <c r="H1818">
        <v>3.6118999999999999</v>
      </c>
      <c r="I1818" s="52">
        <v>36719</v>
      </c>
      <c r="J1818">
        <v>1.5424</v>
      </c>
      <c r="K1818" s="474" t="str">
        <f t="shared" si="28"/>
        <v>false</v>
      </c>
    </row>
    <row r="1819" spans="2:11">
      <c r="B1819" s="52">
        <v>36719</v>
      </c>
      <c r="C1819">
        <v>3.6297999999999999</v>
      </c>
      <c r="D1819" s="52">
        <v>36720</v>
      </c>
      <c r="E1819">
        <v>1.5415999999999999</v>
      </c>
      <c r="G1819" s="52">
        <v>36719</v>
      </c>
      <c r="H1819">
        <v>3.6297999999999999</v>
      </c>
      <c r="I1819" s="52">
        <v>36720</v>
      </c>
      <c r="J1819">
        <v>1.5415999999999999</v>
      </c>
      <c r="K1819" s="474" t="str">
        <f t="shared" si="28"/>
        <v>false</v>
      </c>
    </row>
    <row r="1820" spans="2:11">
      <c r="B1820" s="52">
        <v>36720</v>
      </c>
      <c r="C1820">
        <v>3.6104000000000003</v>
      </c>
      <c r="D1820" s="52">
        <v>36721</v>
      </c>
      <c r="E1820">
        <v>1.5382</v>
      </c>
      <c r="G1820" s="52">
        <v>36720</v>
      </c>
      <c r="H1820">
        <v>3.6104000000000003</v>
      </c>
      <c r="I1820" s="52">
        <v>36721</v>
      </c>
      <c r="J1820">
        <v>1.5382</v>
      </c>
      <c r="K1820" s="474" t="str">
        <f t="shared" si="28"/>
        <v>false</v>
      </c>
    </row>
    <row r="1821" spans="2:11">
      <c r="B1821" s="52">
        <v>36721</v>
      </c>
      <c r="C1821">
        <v>3.6309</v>
      </c>
      <c r="D1821" s="52">
        <v>36724</v>
      </c>
      <c r="E1821">
        <v>1.5394000000000001</v>
      </c>
      <c r="G1821" s="52">
        <v>36721</v>
      </c>
      <c r="H1821">
        <v>3.6309</v>
      </c>
      <c r="I1821" s="52">
        <v>36724</v>
      </c>
      <c r="J1821">
        <v>1.5394000000000001</v>
      </c>
      <c r="K1821" s="474" t="str">
        <f t="shared" si="28"/>
        <v>false</v>
      </c>
    </row>
    <row r="1822" spans="2:11">
      <c r="B1822" s="52">
        <v>36724</v>
      </c>
      <c r="C1822">
        <v>3.6219000000000001</v>
      </c>
      <c r="D1822" s="52">
        <v>36725</v>
      </c>
      <c r="E1822">
        <v>1.5493999999999999</v>
      </c>
      <c r="G1822" s="52">
        <v>36724</v>
      </c>
      <c r="H1822">
        <v>3.6219000000000001</v>
      </c>
      <c r="I1822" s="52">
        <v>36725</v>
      </c>
      <c r="J1822">
        <v>1.5493999999999999</v>
      </c>
      <c r="K1822" s="474" t="str">
        <f t="shared" si="28"/>
        <v>false</v>
      </c>
    </row>
    <row r="1823" spans="2:11">
      <c r="B1823" s="52">
        <v>36725</v>
      </c>
      <c r="C1823">
        <v>3.6038000000000001</v>
      </c>
      <c r="D1823" s="52">
        <v>36726</v>
      </c>
      <c r="E1823">
        <v>1.5573999999999999</v>
      </c>
      <c r="G1823" s="52">
        <v>36725</v>
      </c>
      <c r="H1823">
        <v>3.6038000000000001</v>
      </c>
      <c r="I1823" s="52">
        <v>36726</v>
      </c>
      <c r="J1823">
        <v>1.5573999999999999</v>
      </c>
      <c r="K1823" s="474" t="str">
        <f t="shared" si="28"/>
        <v>false</v>
      </c>
    </row>
    <row r="1824" spans="2:11">
      <c r="B1824" s="52">
        <v>36726</v>
      </c>
      <c r="C1824">
        <v>3.5582000000000003</v>
      </c>
      <c r="D1824" s="52">
        <v>36727</v>
      </c>
      <c r="E1824">
        <v>1.5362</v>
      </c>
      <c r="G1824" s="52">
        <v>36726</v>
      </c>
      <c r="H1824">
        <v>3.5582000000000003</v>
      </c>
      <c r="I1824" s="52">
        <v>36727</v>
      </c>
      <c r="J1824">
        <v>1.5362</v>
      </c>
      <c r="K1824" s="474" t="str">
        <f t="shared" si="28"/>
        <v>false</v>
      </c>
    </row>
    <row r="1825" spans="2:11">
      <c r="B1825" s="52">
        <v>36727</v>
      </c>
      <c r="C1825">
        <v>3.593</v>
      </c>
      <c r="D1825" s="52">
        <v>36728</v>
      </c>
      <c r="E1825">
        <v>1.5518999999999998</v>
      </c>
      <c r="G1825" s="52">
        <v>36727</v>
      </c>
      <c r="H1825">
        <v>3.593</v>
      </c>
      <c r="I1825" s="52">
        <v>36728</v>
      </c>
      <c r="J1825">
        <v>1.5518999999999998</v>
      </c>
      <c r="K1825" s="474" t="str">
        <f t="shared" si="28"/>
        <v>false</v>
      </c>
    </row>
    <row r="1826" spans="2:11">
      <c r="B1826" s="52">
        <v>36728</v>
      </c>
      <c r="C1826">
        <v>3.589</v>
      </c>
      <c r="D1826" s="52">
        <v>36731</v>
      </c>
      <c r="E1826">
        <v>1.5590000000000002</v>
      </c>
      <c r="G1826" s="52">
        <v>36728</v>
      </c>
      <c r="H1826">
        <v>3.589</v>
      </c>
      <c r="I1826" s="52">
        <v>36731</v>
      </c>
      <c r="J1826">
        <v>1.5590000000000002</v>
      </c>
      <c r="K1826" s="474" t="str">
        <f t="shared" si="28"/>
        <v>false</v>
      </c>
    </row>
    <row r="1827" spans="2:11">
      <c r="B1827" s="52">
        <v>36731</v>
      </c>
      <c r="C1827">
        <v>3.6008</v>
      </c>
      <c r="D1827" s="52">
        <v>36732</v>
      </c>
      <c r="E1827">
        <v>1.5568</v>
      </c>
      <c r="G1827" s="52">
        <v>36731</v>
      </c>
      <c r="H1827">
        <v>3.6008</v>
      </c>
      <c r="I1827" s="52">
        <v>36732</v>
      </c>
      <c r="J1827">
        <v>1.5568</v>
      </c>
      <c r="K1827" s="474" t="str">
        <f t="shared" si="28"/>
        <v>false</v>
      </c>
    </row>
    <row r="1828" spans="2:11">
      <c r="B1828" s="52">
        <v>36732</v>
      </c>
      <c r="C1828">
        <v>3.5846</v>
      </c>
      <c r="D1828" s="52">
        <v>36733</v>
      </c>
      <c r="E1828">
        <v>1.5840000000000001</v>
      </c>
      <c r="G1828" s="52">
        <v>36732</v>
      </c>
      <c r="H1828">
        <v>3.5846</v>
      </c>
      <c r="I1828" s="52">
        <v>36733</v>
      </c>
      <c r="J1828">
        <v>1.5840000000000001</v>
      </c>
      <c r="K1828" s="474" t="str">
        <f t="shared" si="28"/>
        <v>false</v>
      </c>
    </row>
    <row r="1829" spans="2:11">
      <c r="B1829" s="52">
        <v>36733</v>
      </c>
      <c r="C1829">
        <v>3.6379000000000001</v>
      </c>
      <c r="D1829" s="52">
        <v>36734</v>
      </c>
      <c r="E1829">
        <v>1.5735999999999999</v>
      </c>
      <c r="G1829" s="52">
        <v>36733</v>
      </c>
      <c r="H1829">
        <v>3.6379000000000001</v>
      </c>
      <c r="I1829" s="52">
        <v>36734</v>
      </c>
      <c r="J1829">
        <v>1.5735999999999999</v>
      </c>
      <c r="K1829" s="474" t="str">
        <f t="shared" si="28"/>
        <v>false</v>
      </c>
    </row>
    <row r="1830" spans="2:11">
      <c r="B1830" s="52">
        <v>36734</v>
      </c>
      <c r="C1830">
        <v>3.6307</v>
      </c>
      <c r="D1830" s="52">
        <v>36735</v>
      </c>
      <c r="E1830">
        <v>1.5848</v>
      </c>
      <c r="G1830" s="52">
        <v>36734</v>
      </c>
      <c r="H1830">
        <v>3.6307</v>
      </c>
      <c r="I1830" s="52">
        <v>36735</v>
      </c>
      <c r="J1830">
        <v>1.5848</v>
      </c>
      <c r="K1830" s="474" t="str">
        <f t="shared" si="28"/>
        <v>false</v>
      </c>
    </row>
    <row r="1831" spans="2:11">
      <c r="B1831" s="52">
        <v>36735</v>
      </c>
      <c r="C1831">
        <v>3.6044999999999998</v>
      </c>
      <c r="D1831" s="52">
        <v>36738</v>
      </c>
      <c r="E1831">
        <v>1.6368</v>
      </c>
      <c r="G1831" s="52">
        <v>36735</v>
      </c>
      <c r="H1831">
        <v>3.6044999999999998</v>
      </c>
      <c r="I1831" s="52">
        <v>36738</v>
      </c>
      <c r="J1831">
        <v>1.6368</v>
      </c>
      <c r="K1831" s="474" t="str">
        <f t="shared" si="28"/>
        <v>false</v>
      </c>
    </row>
    <row r="1832" spans="2:11">
      <c r="B1832" s="52">
        <v>36738</v>
      </c>
      <c r="C1832">
        <v>3.5756999999999999</v>
      </c>
      <c r="D1832" s="52">
        <v>36739</v>
      </c>
      <c r="E1832">
        <v>1.6236999999999999</v>
      </c>
      <c r="G1832" s="52">
        <v>36738</v>
      </c>
      <c r="H1832">
        <v>3.5756999999999999</v>
      </c>
      <c r="I1832" s="52">
        <v>36739</v>
      </c>
      <c r="J1832">
        <v>1.6236999999999999</v>
      </c>
      <c r="K1832" s="474" t="str">
        <f t="shared" si="28"/>
        <v>false</v>
      </c>
    </row>
    <row r="1833" spans="2:11">
      <c r="B1833" s="52">
        <v>36739</v>
      </c>
      <c r="C1833">
        <v>3.4895999999999998</v>
      </c>
      <c r="D1833" s="52">
        <v>36740</v>
      </c>
      <c r="E1833">
        <v>1.6127</v>
      </c>
      <c r="G1833" s="52">
        <v>36739</v>
      </c>
      <c r="H1833">
        <v>3.4895999999999998</v>
      </c>
      <c r="I1833" s="52">
        <v>36740</v>
      </c>
      <c r="J1833">
        <v>1.6127</v>
      </c>
      <c r="K1833" s="474" t="str">
        <f t="shared" si="28"/>
        <v>false</v>
      </c>
    </row>
    <row r="1834" spans="2:11">
      <c r="B1834" s="52">
        <v>36740</v>
      </c>
      <c r="C1834">
        <v>3.431</v>
      </c>
      <c r="D1834" s="52">
        <v>36741</v>
      </c>
      <c r="E1834">
        <v>1.6127</v>
      </c>
      <c r="G1834" s="52">
        <v>36740</v>
      </c>
      <c r="H1834">
        <v>3.431</v>
      </c>
      <c r="I1834" s="52">
        <v>36741</v>
      </c>
      <c r="J1834">
        <v>1.6127</v>
      </c>
      <c r="K1834" s="474" t="str">
        <f t="shared" si="28"/>
        <v>false</v>
      </c>
    </row>
    <row r="1835" spans="2:11">
      <c r="B1835" s="52">
        <v>36741</v>
      </c>
      <c r="C1835">
        <v>3.5032000000000001</v>
      </c>
      <c r="D1835" s="52">
        <v>36742</v>
      </c>
      <c r="E1835">
        <v>1.6034999999999999</v>
      </c>
      <c r="G1835" s="52">
        <v>36741</v>
      </c>
      <c r="H1835">
        <v>3.5032000000000001</v>
      </c>
      <c r="I1835" s="52">
        <v>36742</v>
      </c>
      <c r="J1835">
        <v>1.6034999999999999</v>
      </c>
      <c r="K1835" s="474" t="str">
        <f t="shared" si="28"/>
        <v>false</v>
      </c>
    </row>
    <row r="1836" spans="2:11">
      <c r="B1836" s="52">
        <v>36742</v>
      </c>
      <c r="C1836">
        <v>3.411</v>
      </c>
      <c r="D1836" s="52">
        <v>36745</v>
      </c>
      <c r="E1836">
        <v>1.5889</v>
      </c>
      <c r="G1836" s="52">
        <v>36742</v>
      </c>
      <c r="H1836">
        <v>3.411</v>
      </c>
      <c r="I1836" s="52">
        <v>36745</v>
      </c>
      <c r="J1836">
        <v>1.5889</v>
      </c>
      <c r="K1836" s="474" t="str">
        <f t="shared" si="28"/>
        <v>false</v>
      </c>
    </row>
    <row r="1837" spans="2:11">
      <c r="B1837" s="52">
        <v>36745</v>
      </c>
      <c r="C1837">
        <v>3.2437</v>
      </c>
      <c r="D1837" s="52">
        <v>36746</v>
      </c>
      <c r="E1837">
        <v>1.5735000000000001</v>
      </c>
      <c r="G1837" s="52">
        <v>36745</v>
      </c>
      <c r="H1837">
        <v>3.2437</v>
      </c>
      <c r="I1837" s="52">
        <v>36746</v>
      </c>
      <c r="J1837">
        <v>1.5735000000000001</v>
      </c>
      <c r="K1837" s="474" t="str">
        <f t="shared" si="28"/>
        <v>false</v>
      </c>
    </row>
    <row r="1838" spans="2:11">
      <c r="B1838" s="52">
        <v>36746</v>
      </c>
      <c r="C1838">
        <v>3.3134000000000001</v>
      </c>
      <c r="D1838" s="52">
        <v>36747</v>
      </c>
      <c r="E1838">
        <v>1.5838000000000001</v>
      </c>
      <c r="G1838" s="52">
        <v>36746</v>
      </c>
      <c r="H1838">
        <v>3.3134000000000001</v>
      </c>
      <c r="I1838" s="52">
        <v>36747</v>
      </c>
      <c r="J1838">
        <v>1.5838000000000001</v>
      </c>
      <c r="K1838" s="474" t="str">
        <f t="shared" si="28"/>
        <v>false</v>
      </c>
    </row>
    <row r="1839" spans="2:11">
      <c r="B1839" s="52">
        <v>36747</v>
      </c>
      <c r="C1839">
        <v>3.3871000000000002</v>
      </c>
      <c r="D1839" s="52">
        <v>36748</v>
      </c>
      <c r="E1839">
        <v>1.585</v>
      </c>
      <c r="G1839" s="52">
        <v>36747</v>
      </c>
      <c r="H1839">
        <v>3.3871000000000002</v>
      </c>
      <c r="I1839" s="52">
        <v>36748</v>
      </c>
      <c r="J1839">
        <v>1.585</v>
      </c>
      <c r="K1839" s="474" t="str">
        <f t="shared" si="28"/>
        <v>false</v>
      </c>
    </row>
    <row r="1840" spans="2:11">
      <c r="B1840" s="52">
        <v>36748</v>
      </c>
      <c r="C1840">
        <v>3.4028999999999998</v>
      </c>
      <c r="D1840" s="52">
        <v>36749</v>
      </c>
      <c r="E1840">
        <v>1.5678999999999998</v>
      </c>
      <c r="G1840" s="52">
        <v>36748</v>
      </c>
      <c r="H1840">
        <v>3.4028999999999998</v>
      </c>
      <c r="I1840" s="52">
        <v>36749</v>
      </c>
      <c r="J1840">
        <v>1.5678999999999998</v>
      </c>
      <c r="K1840" s="474" t="str">
        <f t="shared" si="28"/>
        <v>false</v>
      </c>
    </row>
    <row r="1841" spans="2:11">
      <c r="B1841" s="52">
        <v>36749</v>
      </c>
      <c r="C1841">
        <v>3.3351000000000002</v>
      </c>
      <c r="D1841" s="52">
        <v>36752</v>
      </c>
      <c r="E1841">
        <v>1.5470000000000002</v>
      </c>
      <c r="G1841" s="52">
        <v>36749</v>
      </c>
      <c r="H1841">
        <v>3.3351000000000002</v>
      </c>
      <c r="I1841" s="52">
        <v>36752</v>
      </c>
      <c r="J1841">
        <v>1.5470000000000002</v>
      </c>
      <c r="K1841" s="474" t="str">
        <f t="shared" si="28"/>
        <v>false</v>
      </c>
    </row>
    <row r="1842" spans="2:11">
      <c r="B1842" s="52">
        <v>36752</v>
      </c>
      <c r="C1842">
        <v>3.3845999999999998</v>
      </c>
      <c r="D1842" s="52">
        <v>36753</v>
      </c>
      <c r="E1842">
        <v>1.5623</v>
      </c>
      <c r="G1842" s="52">
        <v>36752</v>
      </c>
      <c r="H1842">
        <v>3.3845999999999998</v>
      </c>
      <c r="I1842" s="52">
        <v>36753</v>
      </c>
      <c r="J1842">
        <v>1.5623</v>
      </c>
      <c r="K1842" s="474" t="str">
        <f t="shared" si="28"/>
        <v>false</v>
      </c>
    </row>
    <row r="1843" spans="2:11">
      <c r="B1843" s="52">
        <v>36753</v>
      </c>
      <c r="C1843">
        <v>3.3750999999999998</v>
      </c>
      <c r="D1843" s="52">
        <v>36754</v>
      </c>
      <c r="E1843">
        <v>1.5716000000000001</v>
      </c>
      <c r="G1843" s="52">
        <v>36753</v>
      </c>
      <c r="H1843">
        <v>3.3750999999999998</v>
      </c>
      <c r="I1843" s="52">
        <v>36754</v>
      </c>
      <c r="J1843">
        <v>1.5716000000000001</v>
      </c>
      <c r="K1843" s="474" t="str">
        <f t="shared" si="28"/>
        <v>false</v>
      </c>
    </row>
    <row r="1844" spans="2:11">
      <c r="B1844" s="52">
        <v>36754</v>
      </c>
      <c r="C1844">
        <v>3.2968000000000002</v>
      </c>
      <c r="D1844" s="52">
        <v>36755</v>
      </c>
      <c r="E1844">
        <v>1.5648</v>
      </c>
      <c r="G1844" s="52">
        <v>36754</v>
      </c>
      <c r="H1844">
        <v>3.2968000000000002</v>
      </c>
      <c r="I1844" s="52">
        <v>36755</v>
      </c>
      <c r="J1844">
        <v>1.5648</v>
      </c>
      <c r="K1844" s="474" t="str">
        <f t="shared" si="28"/>
        <v>false</v>
      </c>
    </row>
    <row r="1845" spans="2:11">
      <c r="B1845" s="52">
        <v>36755</v>
      </c>
      <c r="C1845">
        <v>3.2724000000000002</v>
      </c>
      <c r="D1845" s="52">
        <v>36756</v>
      </c>
      <c r="E1845">
        <v>1.5683</v>
      </c>
      <c r="G1845" s="52">
        <v>36755</v>
      </c>
      <c r="H1845">
        <v>3.2724000000000002</v>
      </c>
      <c r="I1845" s="52">
        <v>36756</v>
      </c>
      <c r="J1845">
        <v>1.5683</v>
      </c>
      <c r="K1845" s="474" t="str">
        <f t="shared" si="28"/>
        <v>false</v>
      </c>
    </row>
    <row r="1846" spans="2:11">
      <c r="B1846" s="52">
        <v>36756</v>
      </c>
      <c r="C1846">
        <v>3.2759999999999998</v>
      </c>
      <c r="D1846" s="52">
        <v>36759</v>
      </c>
      <c r="E1846">
        <v>1.5634999999999999</v>
      </c>
      <c r="G1846" s="52">
        <v>36756</v>
      </c>
      <c r="H1846">
        <v>3.2759999999999998</v>
      </c>
      <c r="I1846" s="52">
        <v>36759</v>
      </c>
      <c r="J1846">
        <v>1.5634999999999999</v>
      </c>
      <c r="K1846" s="474" t="str">
        <f t="shared" si="28"/>
        <v>false</v>
      </c>
    </row>
    <row r="1847" spans="2:11">
      <c r="B1847" s="52">
        <v>36759</v>
      </c>
      <c r="C1847">
        <v>3.2858000000000001</v>
      </c>
      <c r="D1847" s="52">
        <v>36760</v>
      </c>
      <c r="E1847">
        <v>1.5552000000000001</v>
      </c>
      <c r="G1847" s="52">
        <v>36759</v>
      </c>
      <c r="H1847">
        <v>3.2858000000000001</v>
      </c>
      <c r="I1847" s="52">
        <v>36760</v>
      </c>
      <c r="J1847">
        <v>1.5552000000000001</v>
      </c>
      <c r="K1847" s="474" t="str">
        <f t="shared" si="28"/>
        <v>false</v>
      </c>
    </row>
    <row r="1848" spans="2:11">
      <c r="B1848" s="52">
        <v>36760</v>
      </c>
      <c r="C1848">
        <v>3.2858000000000001</v>
      </c>
      <c r="D1848" s="52">
        <v>36761</v>
      </c>
      <c r="E1848">
        <v>1.5554999999999999</v>
      </c>
      <c r="G1848" s="52">
        <v>36760</v>
      </c>
      <c r="H1848">
        <v>3.2858000000000001</v>
      </c>
      <c r="I1848" s="52">
        <v>36761</v>
      </c>
      <c r="J1848">
        <v>1.5554999999999999</v>
      </c>
      <c r="K1848" s="474" t="str">
        <f t="shared" si="28"/>
        <v>false</v>
      </c>
    </row>
    <row r="1849" spans="2:11">
      <c r="B1849" s="52">
        <v>36761</v>
      </c>
      <c r="C1849">
        <v>3.3769999999999998</v>
      </c>
      <c r="D1849" s="52">
        <v>36762</v>
      </c>
      <c r="E1849">
        <v>1.5502</v>
      </c>
      <c r="G1849" s="52">
        <v>36761</v>
      </c>
      <c r="H1849">
        <v>3.3769999999999998</v>
      </c>
      <c r="I1849" s="52">
        <v>36762</v>
      </c>
      <c r="J1849">
        <v>1.5502</v>
      </c>
      <c r="K1849" s="474" t="str">
        <f t="shared" si="28"/>
        <v>false</v>
      </c>
    </row>
    <row r="1850" spans="2:11">
      <c r="B1850" s="52">
        <v>36762</v>
      </c>
      <c r="C1850">
        <v>3.4306999999999999</v>
      </c>
      <c r="D1850" s="52">
        <v>36763</v>
      </c>
      <c r="E1850">
        <v>1.5488</v>
      </c>
      <c r="G1850" s="52">
        <v>36762</v>
      </c>
      <c r="H1850">
        <v>3.4306999999999999</v>
      </c>
      <c r="I1850" s="52">
        <v>36763</v>
      </c>
      <c r="J1850">
        <v>1.5488</v>
      </c>
      <c r="K1850" s="474" t="str">
        <f t="shared" si="28"/>
        <v>false</v>
      </c>
    </row>
    <row r="1851" spans="2:11">
      <c r="B1851" s="52">
        <v>36763</v>
      </c>
      <c r="C1851">
        <v>3.3054000000000001</v>
      </c>
      <c r="D1851" s="52">
        <v>36766</v>
      </c>
      <c r="E1851">
        <v>1.5474999999999999</v>
      </c>
      <c r="G1851" s="52">
        <v>36763</v>
      </c>
      <c r="H1851">
        <v>3.3054000000000001</v>
      </c>
      <c r="I1851" s="52">
        <v>36766</v>
      </c>
      <c r="J1851">
        <v>1.5474999999999999</v>
      </c>
      <c r="K1851" s="474" t="str">
        <f t="shared" si="28"/>
        <v>false</v>
      </c>
    </row>
    <row r="1852" spans="2:11">
      <c r="B1852" s="52">
        <v>36766</v>
      </c>
      <c r="C1852">
        <v>3.2782</v>
      </c>
      <c r="D1852" s="52">
        <v>36767</v>
      </c>
      <c r="E1852">
        <v>1.5533999999999999</v>
      </c>
      <c r="G1852" s="52">
        <v>36766</v>
      </c>
      <c r="H1852">
        <v>3.2782</v>
      </c>
      <c r="I1852" s="52">
        <v>36767</v>
      </c>
      <c r="J1852">
        <v>1.5533999999999999</v>
      </c>
      <c r="K1852" s="474" t="str">
        <f t="shared" si="28"/>
        <v>false</v>
      </c>
    </row>
    <row r="1853" spans="2:11">
      <c r="B1853" s="52">
        <v>36767</v>
      </c>
      <c r="C1853">
        <v>3.3029000000000002</v>
      </c>
      <c r="D1853" s="52">
        <v>36768</v>
      </c>
      <c r="E1853">
        <v>1.5718000000000001</v>
      </c>
      <c r="G1853" s="52">
        <v>36767</v>
      </c>
      <c r="H1853">
        <v>3.3029000000000002</v>
      </c>
      <c r="I1853" s="52">
        <v>36768</v>
      </c>
      <c r="J1853">
        <v>1.5718000000000001</v>
      </c>
      <c r="K1853" s="474" t="str">
        <f t="shared" si="28"/>
        <v>false</v>
      </c>
    </row>
    <row r="1854" spans="2:11">
      <c r="B1854" s="52">
        <v>36768</v>
      </c>
      <c r="C1854">
        <v>3.2873000000000001</v>
      </c>
      <c r="D1854" s="52">
        <v>36769</v>
      </c>
      <c r="E1854">
        <v>1.556</v>
      </c>
      <c r="G1854" s="52">
        <v>36768</v>
      </c>
      <c r="H1854">
        <v>3.2873000000000001</v>
      </c>
      <c r="I1854" s="52">
        <v>36769</v>
      </c>
      <c r="J1854">
        <v>1.556</v>
      </c>
      <c r="K1854" s="474" t="str">
        <f t="shared" si="28"/>
        <v>false</v>
      </c>
    </row>
    <row r="1855" spans="2:11">
      <c r="B1855" s="52">
        <v>36769</v>
      </c>
      <c r="C1855">
        <v>3.2545000000000002</v>
      </c>
      <c r="D1855" s="52">
        <v>36770</v>
      </c>
      <c r="E1855">
        <v>1.5528</v>
      </c>
      <c r="G1855" s="52">
        <v>36769</v>
      </c>
      <c r="H1855">
        <v>3.2545000000000002</v>
      </c>
      <c r="I1855" s="52">
        <v>36770</v>
      </c>
      <c r="J1855">
        <v>1.5528</v>
      </c>
      <c r="K1855" s="474" t="str">
        <f t="shared" si="28"/>
        <v>false</v>
      </c>
    </row>
    <row r="1856" spans="2:11">
      <c r="B1856" s="52">
        <v>36770</v>
      </c>
      <c r="C1856">
        <v>3.1978</v>
      </c>
      <c r="D1856" s="52">
        <v>36774</v>
      </c>
      <c r="E1856">
        <v>1.5497999999999998</v>
      </c>
      <c r="G1856" s="52">
        <v>36770</v>
      </c>
      <c r="H1856">
        <v>3.1978</v>
      </c>
      <c r="I1856" s="52">
        <v>36774</v>
      </c>
      <c r="J1856">
        <v>1.5497999999999998</v>
      </c>
      <c r="K1856" s="474" t="str">
        <f t="shared" si="28"/>
        <v>false</v>
      </c>
    </row>
    <row r="1857" spans="2:11">
      <c r="B1857" s="52">
        <v>36774</v>
      </c>
      <c r="C1857">
        <v>3.1476999999999999</v>
      </c>
      <c r="D1857" s="52">
        <v>36775</v>
      </c>
      <c r="E1857">
        <v>1.5428999999999999</v>
      </c>
      <c r="G1857" s="52">
        <v>36774</v>
      </c>
      <c r="H1857">
        <v>3.1476999999999999</v>
      </c>
      <c r="I1857" s="52">
        <v>36775</v>
      </c>
      <c r="J1857">
        <v>1.5428999999999999</v>
      </c>
      <c r="K1857" s="474" t="str">
        <f t="shared" si="28"/>
        <v>false</v>
      </c>
    </row>
    <row r="1858" spans="2:11">
      <c r="B1858" s="52">
        <v>36775</v>
      </c>
      <c r="C1858">
        <v>3.2355</v>
      </c>
      <c r="D1858" s="52">
        <v>36776</v>
      </c>
      <c r="E1858">
        <v>1.5499000000000001</v>
      </c>
      <c r="G1858" s="52">
        <v>36775</v>
      </c>
      <c r="H1858">
        <v>3.2355</v>
      </c>
      <c r="I1858" s="52">
        <v>36776</v>
      </c>
      <c r="J1858">
        <v>1.5499000000000001</v>
      </c>
      <c r="K1858" s="474" t="str">
        <f t="shared" si="28"/>
        <v>false</v>
      </c>
    </row>
    <row r="1859" spans="2:11">
      <c r="B1859" s="52">
        <v>36776</v>
      </c>
      <c r="C1859">
        <v>3.149</v>
      </c>
      <c r="D1859" s="52">
        <v>36777</v>
      </c>
      <c r="E1859">
        <v>1.5552999999999999</v>
      </c>
      <c r="G1859" s="52">
        <v>36776</v>
      </c>
      <c r="H1859">
        <v>3.149</v>
      </c>
      <c r="I1859" s="52">
        <v>36777</v>
      </c>
      <c r="J1859">
        <v>1.5552999999999999</v>
      </c>
      <c r="K1859" s="474" t="str">
        <f t="shared" si="28"/>
        <v>false</v>
      </c>
    </row>
    <row r="1860" spans="2:11">
      <c r="B1860" s="52">
        <v>36777</v>
      </c>
      <c r="C1860">
        <v>3.0663999999999998</v>
      </c>
      <c r="D1860" s="52">
        <v>36780</v>
      </c>
      <c r="E1860">
        <v>1.5588</v>
      </c>
      <c r="G1860" s="52">
        <v>36777</v>
      </c>
      <c r="H1860">
        <v>3.0663999999999998</v>
      </c>
      <c r="I1860" s="52">
        <v>36780</v>
      </c>
      <c r="J1860">
        <v>1.5588</v>
      </c>
      <c r="K1860" s="474" t="str">
        <f t="shared" si="28"/>
        <v>false</v>
      </c>
    </row>
    <row r="1861" spans="2:11">
      <c r="B1861" s="52">
        <v>36780</v>
      </c>
      <c r="C1861">
        <v>2.9939999999999998</v>
      </c>
      <c r="D1861" s="52">
        <v>36781</v>
      </c>
      <c r="E1861">
        <v>1.5535000000000001</v>
      </c>
      <c r="G1861" s="52">
        <v>36780</v>
      </c>
      <c r="H1861">
        <v>2.9939999999999998</v>
      </c>
      <c r="I1861" s="52">
        <v>36781</v>
      </c>
      <c r="J1861">
        <v>1.5535000000000001</v>
      </c>
      <c r="K1861" s="474" t="str">
        <f t="shared" si="28"/>
        <v>false</v>
      </c>
    </row>
    <row r="1862" spans="2:11">
      <c r="B1862" s="52">
        <v>36781</v>
      </c>
      <c r="C1862">
        <v>2.9967999999999999</v>
      </c>
      <c r="D1862" s="52">
        <v>36782</v>
      </c>
      <c r="E1862">
        <v>1.5643</v>
      </c>
      <c r="G1862" s="52">
        <v>36781</v>
      </c>
      <c r="H1862">
        <v>2.9967999999999999</v>
      </c>
      <c r="I1862" s="52">
        <v>36782</v>
      </c>
      <c r="J1862">
        <v>1.5643</v>
      </c>
      <c r="K1862" s="474" t="str">
        <f t="shared" ref="K1862:K1925" si="29">IF(G1862=I1862,"true","false")</f>
        <v>false</v>
      </c>
    </row>
    <row r="1863" spans="2:11">
      <c r="B1863" s="52">
        <v>36782</v>
      </c>
      <c r="C1863">
        <v>3.0013999999999998</v>
      </c>
      <c r="D1863" s="52">
        <v>36783</v>
      </c>
      <c r="E1863">
        <v>1.5777000000000001</v>
      </c>
      <c r="G1863" s="52">
        <v>36782</v>
      </c>
      <c r="H1863">
        <v>3.0013999999999998</v>
      </c>
      <c r="I1863" s="52">
        <v>36783</v>
      </c>
      <c r="J1863">
        <v>1.5777000000000001</v>
      </c>
      <c r="K1863" s="474" t="str">
        <f t="shared" si="29"/>
        <v>false</v>
      </c>
    </row>
    <row r="1864" spans="2:11">
      <c r="B1864" s="52">
        <v>36783</v>
      </c>
      <c r="C1864">
        <v>3.0287000000000002</v>
      </c>
      <c r="D1864" s="52">
        <v>36784</v>
      </c>
      <c r="E1864">
        <v>1.6009</v>
      </c>
      <c r="G1864" s="52">
        <v>36783</v>
      </c>
      <c r="H1864">
        <v>3.0287000000000002</v>
      </c>
      <c r="I1864" s="52">
        <v>36784</v>
      </c>
      <c r="J1864">
        <v>1.6009</v>
      </c>
      <c r="K1864" s="474" t="str">
        <f t="shared" si="29"/>
        <v>false</v>
      </c>
    </row>
    <row r="1865" spans="2:11">
      <c r="B1865" s="52">
        <v>36784</v>
      </c>
      <c r="C1865">
        <v>2.9834000000000001</v>
      </c>
      <c r="D1865" s="52">
        <v>36787</v>
      </c>
      <c r="E1865">
        <v>1.6183999999999998</v>
      </c>
      <c r="G1865" s="52">
        <v>36784</v>
      </c>
      <c r="H1865">
        <v>2.9834000000000001</v>
      </c>
      <c r="I1865" s="52">
        <v>36787</v>
      </c>
      <c r="J1865">
        <v>1.6183999999999998</v>
      </c>
      <c r="K1865" s="474" t="str">
        <f t="shared" si="29"/>
        <v>false</v>
      </c>
    </row>
    <row r="1866" spans="2:11">
      <c r="B1866" s="52">
        <v>36787</v>
      </c>
      <c r="C1866">
        <v>3.0015999999999998</v>
      </c>
      <c r="D1866" s="52">
        <v>36788</v>
      </c>
      <c r="E1866">
        <v>1.6213</v>
      </c>
      <c r="G1866" s="52">
        <v>36787</v>
      </c>
      <c r="H1866">
        <v>3.0015999999999998</v>
      </c>
      <c r="I1866" s="52">
        <v>36788</v>
      </c>
      <c r="J1866">
        <v>1.6213</v>
      </c>
      <c r="K1866" s="474" t="str">
        <f t="shared" si="29"/>
        <v>false</v>
      </c>
    </row>
    <row r="1867" spans="2:11">
      <c r="B1867" s="52">
        <v>36788</v>
      </c>
      <c r="C1867">
        <v>3.1305000000000001</v>
      </c>
      <c r="D1867" s="52">
        <v>36789</v>
      </c>
      <c r="E1867">
        <v>1.6367</v>
      </c>
      <c r="G1867" s="52">
        <v>36788</v>
      </c>
      <c r="H1867">
        <v>3.1305000000000001</v>
      </c>
      <c r="I1867" s="52">
        <v>36789</v>
      </c>
      <c r="J1867">
        <v>1.6367</v>
      </c>
      <c r="K1867" s="474" t="str">
        <f t="shared" si="29"/>
        <v>false</v>
      </c>
    </row>
    <row r="1868" spans="2:11">
      <c r="B1868" s="52">
        <v>36789</v>
      </c>
      <c r="C1868">
        <v>3.2019000000000002</v>
      </c>
      <c r="D1868" s="52">
        <v>36790</v>
      </c>
      <c r="E1868">
        <v>1.6254</v>
      </c>
      <c r="G1868" s="52">
        <v>36789</v>
      </c>
      <c r="H1868">
        <v>3.2019000000000002</v>
      </c>
      <c r="I1868" s="52">
        <v>36790</v>
      </c>
      <c r="J1868">
        <v>1.6254</v>
      </c>
      <c r="K1868" s="474" t="str">
        <f t="shared" si="29"/>
        <v>false</v>
      </c>
    </row>
    <row r="1869" spans="2:11">
      <c r="B1869" s="52">
        <v>36790</v>
      </c>
      <c r="C1869">
        <v>3.2326000000000001</v>
      </c>
      <c r="D1869" s="52">
        <v>36791</v>
      </c>
      <c r="E1869">
        <v>1.6132</v>
      </c>
      <c r="G1869" s="52">
        <v>36790</v>
      </c>
      <c r="H1869">
        <v>3.2326000000000001</v>
      </c>
      <c r="I1869" s="52">
        <v>36791</v>
      </c>
      <c r="J1869">
        <v>1.6132</v>
      </c>
      <c r="K1869" s="474" t="str">
        <f t="shared" si="29"/>
        <v>false</v>
      </c>
    </row>
    <row r="1870" spans="2:11">
      <c r="B1870" s="52">
        <v>36791</v>
      </c>
      <c r="C1870">
        <v>3.1574</v>
      </c>
      <c r="D1870" s="52">
        <v>36794</v>
      </c>
      <c r="E1870">
        <v>1.619</v>
      </c>
      <c r="G1870" s="52">
        <v>36791</v>
      </c>
      <c r="H1870">
        <v>3.1574</v>
      </c>
      <c r="I1870" s="52">
        <v>36794</v>
      </c>
      <c r="J1870">
        <v>1.619</v>
      </c>
      <c r="K1870" s="474" t="str">
        <f t="shared" si="29"/>
        <v>false</v>
      </c>
    </row>
    <row r="1871" spans="2:11">
      <c r="B1871" s="52">
        <v>36794</v>
      </c>
      <c r="C1871">
        <v>3.1368999999999998</v>
      </c>
      <c r="D1871" s="52">
        <v>36795</v>
      </c>
      <c r="E1871">
        <v>1.6459000000000001</v>
      </c>
      <c r="G1871" s="52">
        <v>36794</v>
      </c>
      <c r="H1871">
        <v>3.1368999999999998</v>
      </c>
      <c r="I1871" s="52">
        <v>36795</v>
      </c>
      <c r="J1871">
        <v>1.6459000000000001</v>
      </c>
      <c r="K1871" s="474" t="str">
        <f t="shared" si="29"/>
        <v>false</v>
      </c>
    </row>
    <row r="1872" spans="2:11">
      <c r="B1872" s="52">
        <v>36795</v>
      </c>
      <c r="C1872">
        <v>3.0505</v>
      </c>
      <c r="D1872" s="52">
        <v>36796</v>
      </c>
      <c r="E1872">
        <v>1.6463999999999999</v>
      </c>
      <c r="G1872" s="52">
        <v>36795</v>
      </c>
      <c r="H1872">
        <v>3.0505</v>
      </c>
      <c r="I1872" s="52">
        <v>36796</v>
      </c>
      <c r="J1872">
        <v>1.6463999999999999</v>
      </c>
      <c r="K1872" s="474" t="str">
        <f t="shared" si="29"/>
        <v>false</v>
      </c>
    </row>
    <row r="1873" spans="2:11">
      <c r="B1873" s="52">
        <v>36796</v>
      </c>
      <c r="C1873">
        <v>3.0285000000000002</v>
      </c>
      <c r="D1873" s="52">
        <v>36797</v>
      </c>
      <c r="E1873">
        <v>1.6166</v>
      </c>
      <c r="G1873" s="52">
        <v>36796</v>
      </c>
      <c r="H1873">
        <v>3.0285000000000002</v>
      </c>
      <c r="I1873" s="52">
        <v>36797</v>
      </c>
      <c r="J1873">
        <v>1.6166</v>
      </c>
      <c r="K1873" s="474" t="str">
        <f t="shared" si="29"/>
        <v>false</v>
      </c>
    </row>
    <row r="1874" spans="2:11">
      <c r="B1874" s="52">
        <v>36797</v>
      </c>
      <c r="C1874">
        <v>2.9885000000000002</v>
      </c>
      <c r="D1874" s="52">
        <v>36798</v>
      </c>
      <c r="E1874">
        <v>1.6440000000000001</v>
      </c>
      <c r="G1874" s="52">
        <v>36797</v>
      </c>
      <c r="H1874">
        <v>2.9885000000000002</v>
      </c>
      <c r="I1874" s="52">
        <v>36798</v>
      </c>
      <c r="J1874">
        <v>1.6440000000000001</v>
      </c>
      <c r="K1874" s="474" t="str">
        <f t="shared" si="29"/>
        <v>false</v>
      </c>
    </row>
    <row r="1875" spans="2:11">
      <c r="B1875" s="52">
        <v>36798</v>
      </c>
      <c r="C1875">
        <v>2.9746000000000001</v>
      </c>
      <c r="D1875" s="52">
        <v>36801</v>
      </c>
      <c r="E1875">
        <v>1.6337999999999999</v>
      </c>
      <c r="G1875" s="52">
        <v>36798</v>
      </c>
      <c r="H1875">
        <v>2.9746000000000001</v>
      </c>
      <c r="I1875" s="52">
        <v>36801</v>
      </c>
      <c r="J1875">
        <v>1.6337999999999999</v>
      </c>
      <c r="K1875" s="474" t="str">
        <f t="shared" si="29"/>
        <v>false</v>
      </c>
    </row>
    <row r="1876" spans="2:11">
      <c r="B1876" s="52">
        <v>36801</v>
      </c>
      <c r="C1876">
        <v>2.9115000000000002</v>
      </c>
      <c r="D1876" s="52">
        <v>36802</v>
      </c>
      <c r="E1876">
        <v>1.6308</v>
      </c>
      <c r="G1876" s="52">
        <v>36801</v>
      </c>
      <c r="H1876">
        <v>2.9115000000000002</v>
      </c>
      <c r="I1876" s="52">
        <v>36802</v>
      </c>
      <c r="J1876">
        <v>1.6308</v>
      </c>
      <c r="K1876" s="474" t="str">
        <f t="shared" si="29"/>
        <v>false</v>
      </c>
    </row>
    <row r="1877" spans="2:11">
      <c r="B1877" s="52">
        <v>36802</v>
      </c>
      <c r="C1877">
        <v>3.0131000000000001</v>
      </c>
      <c r="D1877" s="52">
        <v>36803</v>
      </c>
      <c r="E1877">
        <v>1.6213</v>
      </c>
      <c r="G1877" s="52">
        <v>36802</v>
      </c>
      <c r="H1877">
        <v>3.0131000000000001</v>
      </c>
      <c r="I1877" s="52">
        <v>36803</v>
      </c>
      <c r="J1877">
        <v>1.6213</v>
      </c>
      <c r="K1877" s="474" t="str">
        <f t="shared" si="29"/>
        <v>false</v>
      </c>
    </row>
    <row r="1878" spans="2:11">
      <c r="B1878" s="52">
        <v>36803</v>
      </c>
      <c r="C1878">
        <v>3.1017999999999999</v>
      </c>
      <c r="D1878" s="52">
        <v>36804</v>
      </c>
      <c r="E1878">
        <v>1.6308</v>
      </c>
      <c r="G1878" s="52">
        <v>36803</v>
      </c>
      <c r="H1878">
        <v>3.1017999999999999</v>
      </c>
      <c r="I1878" s="52">
        <v>36804</v>
      </c>
      <c r="J1878">
        <v>1.6308</v>
      </c>
      <c r="K1878" s="474" t="str">
        <f t="shared" si="29"/>
        <v>false</v>
      </c>
    </row>
    <row r="1879" spans="2:11">
      <c r="B1879" s="52">
        <v>36804</v>
      </c>
      <c r="C1879">
        <v>3.1581000000000001</v>
      </c>
      <c r="D1879" s="52">
        <v>36805</v>
      </c>
      <c r="E1879">
        <v>1.6505999999999998</v>
      </c>
      <c r="G1879" s="52">
        <v>36804</v>
      </c>
      <c r="H1879">
        <v>3.1581000000000001</v>
      </c>
      <c r="I1879" s="52">
        <v>36805</v>
      </c>
      <c r="J1879">
        <v>1.6505999999999998</v>
      </c>
      <c r="K1879" s="474" t="str">
        <f t="shared" si="29"/>
        <v>false</v>
      </c>
    </row>
    <row r="1880" spans="2:11">
      <c r="B1880" s="52">
        <v>36805</v>
      </c>
      <c r="C1880">
        <v>3.1271</v>
      </c>
      <c r="D1880" s="52">
        <v>36808</v>
      </c>
      <c r="E1880">
        <v>1.655</v>
      </c>
      <c r="G1880" s="52">
        <v>36805</v>
      </c>
      <c r="H1880">
        <v>3.1271</v>
      </c>
      <c r="I1880" s="52">
        <v>36808</v>
      </c>
      <c r="J1880">
        <v>1.655</v>
      </c>
      <c r="K1880" s="474" t="str">
        <f t="shared" si="29"/>
        <v>false</v>
      </c>
    </row>
    <row r="1881" spans="2:11">
      <c r="B1881" s="52">
        <v>36808</v>
      </c>
      <c r="C1881">
        <v>3.1065</v>
      </c>
      <c r="D1881" s="52">
        <v>36809</v>
      </c>
      <c r="E1881">
        <v>1.6619000000000002</v>
      </c>
      <c r="G1881" s="52">
        <v>36808</v>
      </c>
      <c r="H1881">
        <v>3.1065</v>
      </c>
      <c r="I1881" s="52">
        <v>36809</v>
      </c>
      <c r="J1881">
        <v>1.6619000000000002</v>
      </c>
      <c r="K1881" s="474" t="str">
        <f t="shared" si="29"/>
        <v>false</v>
      </c>
    </row>
    <row r="1882" spans="2:11">
      <c r="B1882" s="52">
        <v>36809</v>
      </c>
      <c r="C1882">
        <v>3.0632999999999999</v>
      </c>
      <c r="D1882" s="52">
        <v>36810</v>
      </c>
      <c r="E1882">
        <v>1.6795</v>
      </c>
      <c r="G1882" s="52">
        <v>36809</v>
      </c>
      <c r="H1882">
        <v>3.0632999999999999</v>
      </c>
      <c r="I1882" s="52">
        <v>36810</v>
      </c>
      <c r="J1882">
        <v>1.6795</v>
      </c>
      <c r="K1882" s="474" t="str">
        <f t="shared" si="29"/>
        <v>false</v>
      </c>
    </row>
    <row r="1883" spans="2:11">
      <c r="B1883" s="52">
        <v>36810</v>
      </c>
      <c r="C1883">
        <v>3.0506000000000002</v>
      </c>
      <c r="D1883" s="52">
        <v>36811</v>
      </c>
      <c r="E1883">
        <v>1.7429999999999999</v>
      </c>
      <c r="G1883" s="52">
        <v>36810</v>
      </c>
      <c r="H1883">
        <v>3.0506000000000002</v>
      </c>
      <c r="I1883" s="52">
        <v>36811</v>
      </c>
      <c r="J1883">
        <v>1.7429999999999999</v>
      </c>
      <c r="K1883" s="474" t="str">
        <f t="shared" si="29"/>
        <v>false</v>
      </c>
    </row>
    <row r="1884" spans="2:11">
      <c r="B1884" s="52">
        <v>36811</v>
      </c>
      <c r="C1884">
        <v>3.0863999999999998</v>
      </c>
      <c r="D1884" s="52">
        <v>36812</v>
      </c>
      <c r="E1884">
        <v>1.7161</v>
      </c>
      <c r="G1884" s="52">
        <v>36811</v>
      </c>
      <c r="H1884">
        <v>3.0863999999999998</v>
      </c>
      <c r="I1884" s="52">
        <v>36812</v>
      </c>
      <c r="J1884">
        <v>1.7161</v>
      </c>
      <c r="K1884" s="474" t="str">
        <f t="shared" si="29"/>
        <v>false</v>
      </c>
    </row>
    <row r="1885" spans="2:11">
      <c r="B1885" s="52">
        <v>36812</v>
      </c>
      <c r="C1885">
        <v>3.0485000000000002</v>
      </c>
      <c r="D1885" s="52">
        <v>36815</v>
      </c>
      <c r="E1885">
        <v>1.7082999999999999</v>
      </c>
      <c r="G1885" s="52">
        <v>36812</v>
      </c>
      <c r="H1885">
        <v>3.0485000000000002</v>
      </c>
      <c r="I1885" s="52">
        <v>36815</v>
      </c>
      <c r="J1885">
        <v>1.7082999999999999</v>
      </c>
      <c r="K1885" s="474" t="str">
        <f t="shared" si="29"/>
        <v>false</v>
      </c>
    </row>
    <row r="1886" spans="2:11">
      <c r="B1886" s="52">
        <v>36815</v>
      </c>
      <c r="C1886">
        <v>3.0074999999999998</v>
      </c>
      <c r="D1886" s="52">
        <v>36816</v>
      </c>
      <c r="E1886">
        <v>1.7335</v>
      </c>
      <c r="G1886" s="52">
        <v>36815</v>
      </c>
      <c r="H1886">
        <v>3.0074999999999998</v>
      </c>
      <c r="I1886" s="52">
        <v>36816</v>
      </c>
      <c r="J1886">
        <v>1.7335</v>
      </c>
      <c r="K1886" s="474" t="str">
        <f t="shared" si="29"/>
        <v>false</v>
      </c>
    </row>
    <row r="1887" spans="2:11">
      <c r="B1887" s="52">
        <v>36816</v>
      </c>
      <c r="C1887">
        <v>2.9973000000000001</v>
      </c>
      <c r="D1887" s="52">
        <v>36817</v>
      </c>
      <c r="E1887">
        <v>1.7561</v>
      </c>
      <c r="G1887" s="52">
        <v>36816</v>
      </c>
      <c r="H1887">
        <v>2.9973000000000001</v>
      </c>
      <c r="I1887" s="52">
        <v>36817</v>
      </c>
      <c r="J1887">
        <v>1.7561</v>
      </c>
      <c r="K1887" s="474" t="str">
        <f t="shared" si="29"/>
        <v>false</v>
      </c>
    </row>
    <row r="1888" spans="2:11">
      <c r="B1888" s="52">
        <v>36817</v>
      </c>
      <c r="C1888">
        <v>3.0525000000000002</v>
      </c>
      <c r="D1888" s="52">
        <v>36818</v>
      </c>
      <c r="E1888">
        <v>1.7269999999999999</v>
      </c>
      <c r="G1888" s="52">
        <v>36817</v>
      </c>
      <c r="H1888">
        <v>3.0525000000000002</v>
      </c>
      <c r="I1888" s="52">
        <v>36818</v>
      </c>
      <c r="J1888">
        <v>1.7269999999999999</v>
      </c>
      <c r="K1888" s="474" t="str">
        <f t="shared" si="29"/>
        <v>false</v>
      </c>
    </row>
    <row r="1889" spans="2:11">
      <c r="B1889" s="52">
        <v>36818</v>
      </c>
      <c r="C1889">
        <v>3.0491000000000001</v>
      </c>
      <c r="D1889" s="52">
        <v>36819</v>
      </c>
      <c r="E1889">
        <v>1.7128999999999999</v>
      </c>
      <c r="G1889" s="52">
        <v>36818</v>
      </c>
      <c r="H1889">
        <v>3.0491000000000001</v>
      </c>
      <c r="I1889" s="52">
        <v>36819</v>
      </c>
      <c r="J1889">
        <v>1.7128999999999999</v>
      </c>
      <c r="K1889" s="474" t="str">
        <f t="shared" si="29"/>
        <v>false</v>
      </c>
    </row>
    <row r="1890" spans="2:11">
      <c r="B1890" s="52">
        <v>36819</v>
      </c>
      <c r="C1890">
        <v>3.0588000000000002</v>
      </c>
      <c r="D1890" s="52">
        <v>36822</v>
      </c>
      <c r="E1890">
        <v>1.7054</v>
      </c>
      <c r="G1890" s="52">
        <v>36819</v>
      </c>
      <c r="H1890">
        <v>3.0588000000000002</v>
      </c>
      <c r="I1890" s="52">
        <v>36822</v>
      </c>
      <c r="J1890">
        <v>1.7054</v>
      </c>
      <c r="K1890" s="474" t="str">
        <f t="shared" si="29"/>
        <v>false</v>
      </c>
    </row>
    <row r="1891" spans="2:11">
      <c r="B1891" s="52">
        <v>36822</v>
      </c>
      <c r="C1891">
        <v>3.0522</v>
      </c>
      <c r="D1891" s="52">
        <v>36823</v>
      </c>
      <c r="E1891">
        <v>1.6855</v>
      </c>
      <c r="G1891" s="52">
        <v>36822</v>
      </c>
      <c r="H1891">
        <v>3.0522</v>
      </c>
      <c r="I1891" s="52">
        <v>36823</v>
      </c>
      <c r="J1891">
        <v>1.6855</v>
      </c>
      <c r="K1891" s="474" t="str">
        <f t="shared" si="29"/>
        <v>false</v>
      </c>
    </row>
    <row r="1892" spans="2:11">
      <c r="B1892" s="52">
        <v>36823</v>
      </c>
      <c r="C1892">
        <v>3.0754000000000001</v>
      </c>
      <c r="D1892" s="52">
        <v>36824</v>
      </c>
      <c r="E1892">
        <v>1.6962999999999999</v>
      </c>
      <c r="G1892" s="52">
        <v>36823</v>
      </c>
      <c r="H1892">
        <v>3.0754000000000001</v>
      </c>
      <c r="I1892" s="52">
        <v>36824</v>
      </c>
      <c r="J1892">
        <v>1.6962999999999999</v>
      </c>
      <c r="K1892" s="474" t="str">
        <f t="shared" si="29"/>
        <v>false</v>
      </c>
    </row>
    <row r="1893" spans="2:11">
      <c r="B1893" s="52">
        <v>36824</v>
      </c>
      <c r="C1893">
        <v>3.1351</v>
      </c>
      <c r="D1893" s="52">
        <v>36825</v>
      </c>
      <c r="E1893">
        <v>1.6876</v>
      </c>
      <c r="G1893" s="52">
        <v>36824</v>
      </c>
      <c r="H1893">
        <v>3.1351</v>
      </c>
      <c r="I1893" s="52">
        <v>36825</v>
      </c>
      <c r="J1893">
        <v>1.6876</v>
      </c>
      <c r="K1893" s="474" t="str">
        <f t="shared" si="29"/>
        <v>false</v>
      </c>
    </row>
    <row r="1894" spans="2:11">
      <c r="B1894" s="52">
        <v>36825</v>
      </c>
      <c r="C1894">
        <v>3.181</v>
      </c>
      <c r="D1894" s="52">
        <v>36826</v>
      </c>
      <c r="E1894">
        <v>1.6539999999999999</v>
      </c>
      <c r="G1894" s="52">
        <v>36825</v>
      </c>
      <c r="H1894">
        <v>3.181</v>
      </c>
      <c r="I1894" s="52">
        <v>36826</v>
      </c>
      <c r="J1894">
        <v>1.6539999999999999</v>
      </c>
      <c r="K1894" s="474" t="str">
        <f t="shared" si="29"/>
        <v>false</v>
      </c>
    </row>
    <row r="1895" spans="2:11">
      <c r="B1895" s="52">
        <v>36826</v>
      </c>
      <c r="C1895">
        <v>3.1160000000000001</v>
      </c>
      <c r="D1895" s="52">
        <v>36829</v>
      </c>
      <c r="E1895">
        <v>1.6391</v>
      </c>
      <c r="G1895" s="52">
        <v>36826</v>
      </c>
      <c r="H1895">
        <v>3.1160000000000001</v>
      </c>
      <c r="I1895" s="52">
        <v>36829</v>
      </c>
      <c r="J1895">
        <v>1.6391</v>
      </c>
      <c r="K1895" s="474" t="str">
        <f t="shared" si="29"/>
        <v>false</v>
      </c>
    </row>
    <row r="1896" spans="2:11">
      <c r="B1896" s="52">
        <v>36829</v>
      </c>
      <c r="C1896">
        <v>2.9870999999999999</v>
      </c>
      <c r="D1896" s="52">
        <v>36830</v>
      </c>
      <c r="E1896">
        <v>1.6188</v>
      </c>
      <c r="G1896" s="52">
        <v>36829</v>
      </c>
      <c r="H1896">
        <v>2.9870999999999999</v>
      </c>
      <c r="I1896" s="52">
        <v>36830</v>
      </c>
      <c r="J1896">
        <v>1.6188</v>
      </c>
      <c r="K1896" s="474" t="str">
        <f t="shared" si="29"/>
        <v>false</v>
      </c>
    </row>
    <row r="1897" spans="2:11">
      <c r="B1897" s="52">
        <v>36830</v>
      </c>
      <c r="C1897">
        <v>2.9767000000000001</v>
      </c>
      <c r="D1897" s="52">
        <v>36831</v>
      </c>
      <c r="E1897">
        <v>1.6308</v>
      </c>
      <c r="G1897" s="52">
        <v>36830</v>
      </c>
      <c r="H1897">
        <v>2.9767000000000001</v>
      </c>
      <c r="I1897" s="52">
        <v>36831</v>
      </c>
      <c r="J1897">
        <v>1.6308</v>
      </c>
      <c r="K1897" s="474" t="str">
        <f t="shared" si="29"/>
        <v>false</v>
      </c>
    </row>
    <row r="1898" spans="2:11">
      <c r="B1898" s="52">
        <v>36831</v>
      </c>
      <c r="C1898">
        <v>2.9275000000000002</v>
      </c>
      <c r="D1898" s="52">
        <v>36832</v>
      </c>
      <c r="E1898">
        <v>1.6356000000000002</v>
      </c>
      <c r="G1898" s="52">
        <v>36831</v>
      </c>
      <c r="H1898">
        <v>2.9275000000000002</v>
      </c>
      <c r="I1898" s="52">
        <v>36832</v>
      </c>
      <c r="J1898">
        <v>1.6356000000000002</v>
      </c>
      <c r="K1898" s="474" t="str">
        <f t="shared" si="29"/>
        <v>false</v>
      </c>
    </row>
    <row r="1899" spans="2:11">
      <c r="B1899" s="52">
        <v>36832</v>
      </c>
      <c r="C1899">
        <v>3.0251000000000001</v>
      </c>
      <c r="D1899" s="52">
        <v>36833</v>
      </c>
      <c r="E1899">
        <v>1.6454</v>
      </c>
      <c r="G1899" s="52">
        <v>36832</v>
      </c>
      <c r="H1899">
        <v>3.0251000000000001</v>
      </c>
      <c r="I1899" s="52">
        <v>36833</v>
      </c>
      <c r="J1899">
        <v>1.6454</v>
      </c>
      <c r="K1899" s="474" t="str">
        <f t="shared" si="29"/>
        <v>false</v>
      </c>
    </row>
    <row r="1900" spans="2:11">
      <c r="B1900" s="52">
        <v>36833</v>
      </c>
      <c r="C1900">
        <v>3.0771000000000002</v>
      </c>
      <c r="D1900" s="52">
        <v>36836</v>
      </c>
      <c r="E1900">
        <v>1.6215000000000002</v>
      </c>
      <c r="G1900" s="52">
        <v>36833</v>
      </c>
      <c r="H1900">
        <v>3.0771000000000002</v>
      </c>
      <c r="I1900" s="52">
        <v>36836</v>
      </c>
      <c r="J1900">
        <v>1.6215000000000002</v>
      </c>
      <c r="K1900" s="474" t="str">
        <f t="shared" si="29"/>
        <v>false</v>
      </c>
    </row>
    <row r="1901" spans="2:11">
      <c r="B1901" s="52">
        <v>36836</v>
      </c>
      <c r="C1901">
        <v>3.0592999999999999</v>
      </c>
      <c r="D1901" s="52">
        <v>36837</v>
      </c>
      <c r="E1901">
        <v>1.6252</v>
      </c>
      <c r="G1901" s="52">
        <v>36836</v>
      </c>
      <c r="H1901">
        <v>3.0592999999999999</v>
      </c>
      <c r="I1901" s="52">
        <v>36837</v>
      </c>
      <c r="J1901">
        <v>1.6252</v>
      </c>
      <c r="K1901" s="474" t="str">
        <f t="shared" si="29"/>
        <v>false</v>
      </c>
    </row>
    <row r="1902" spans="2:11">
      <c r="B1902" s="52">
        <v>36837</v>
      </c>
      <c r="C1902">
        <v>3.0575999999999999</v>
      </c>
      <c r="D1902" s="52">
        <v>36838</v>
      </c>
      <c r="E1902">
        <v>1.6324999999999998</v>
      </c>
      <c r="G1902" s="52">
        <v>36837</v>
      </c>
      <c r="H1902">
        <v>3.0575999999999999</v>
      </c>
      <c r="I1902" s="52">
        <v>36838</v>
      </c>
      <c r="J1902">
        <v>1.6324999999999998</v>
      </c>
      <c r="K1902" s="474" t="str">
        <f t="shared" si="29"/>
        <v>false</v>
      </c>
    </row>
    <row r="1903" spans="2:11">
      <c r="B1903" s="52">
        <v>36838</v>
      </c>
      <c r="C1903">
        <v>3.0512000000000001</v>
      </c>
      <c r="D1903" s="52">
        <v>36839</v>
      </c>
      <c r="E1903">
        <v>1.6435</v>
      </c>
      <c r="G1903" s="52">
        <v>36838</v>
      </c>
      <c r="H1903">
        <v>3.0512000000000001</v>
      </c>
      <c r="I1903" s="52">
        <v>36839</v>
      </c>
      <c r="J1903">
        <v>1.6435</v>
      </c>
      <c r="K1903" s="474" t="str">
        <f t="shared" si="29"/>
        <v>false</v>
      </c>
    </row>
    <row r="1904" spans="2:11">
      <c r="B1904" s="52">
        <v>36839</v>
      </c>
      <c r="C1904">
        <v>2.9922</v>
      </c>
      <c r="D1904" s="52">
        <v>36840</v>
      </c>
      <c r="E1904">
        <v>1.6793</v>
      </c>
      <c r="G1904" s="52">
        <v>36839</v>
      </c>
      <c r="H1904">
        <v>2.9922</v>
      </c>
      <c r="I1904" s="52">
        <v>36840</v>
      </c>
      <c r="J1904">
        <v>1.6793</v>
      </c>
      <c r="K1904" s="474" t="str">
        <f t="shared" si="29"/>
        <v>false</v>
      </c>
    </row>
    <row r="1905" spans="2:11">
      <c r="B1905" s="52">
        <v>36840</v>
      </c>
      <c r="C1905">
        <v>2.9504000000000001</v>
      </c>
      <c r="D1905" s="52">
        <v>36843</v>
      </c>
      <c r="E1905">
        <v>1.7025999999999999</v>
      </c>
      <c r="G1905" s="52">
        <v>36840</v>
      </c>
      <c r="H1905">
        <v>2.9504000000000001</v>
      </c>
      <c r="I1905" s="52">
        <v>36843</v>
      </c>
      <c r="J1905">
        <v>1.7025999999999999</v>
      </c>
      <c r="K1905" s="474" t="str">
        <f t="shared" si="29"/>
        <v>false</v>
      </c>
    </row>
    <row r="1906" spans="2:11">
      <c r="B1906" s="52">
        <v>36843</v>
      </c>
      <c r="C1906">
        <v>3.0032999999999999</v>
      </c>
      <c r="D1906" s="52">
        <v>36844</v>
      </c>
      <c r="E1906">
        <v>1.6764999999999999</v>
      </c>
      <c r="G1906" s="52">
        <v>36843</v>
      </c>
      <c r="H1906">
        <v>3.0032999999999999</v>
      </c>
      <c r="I1906" s="52">
        <v>36844</v>
      </c>
      <c r="J1906">
        <v>1.6764999999999999</v>
      </c>
      <c r="K1906" s="474" t="str">
        <f t="shared" si="29"/>
        <v>false</v>
      </c>
    </row>
    <row r="1907" spans="2:11">
      <c r="B1907" s="52">
        <v>36844</v>
      </c>
      <c r="C1907">
        <v>3.1261999999999999</v>
      </c>
      <c r="D1907" s="52">
        <v>36845</v>
      </c>
      <c r="E1907">
        <v>1.6737</v>
      </c>
      <c r="G1907" s="52">
        <v>36844</v>
      </c>
      <c r="H1907">
        <v>3.1261999999999999</v>
      </c>
      <c r="I1907" s="52">
        <v>36845</v>
      </c>
      <c r="J1907">
        <v>1.6737</v>
      </c>
      <c r="K1907" s="474" t="str">
        <f t="shared" si="29"/>
        <v>false</v>
      </c>
    </row>
    <row r="1908" spans="2:11">
      <c r="B1908" s="52">
        <v>36845</v>
      </c>
      <c r="C1908">
        <v>3.0497000000000001</v>
      </c>
      <c r="D1908" s="52">
        <v>36846</v>
      </c>
      <c r="E1908">
        <v>1.6827999999999999</v>
      </c>
      <c r="G1908" s="52">
        <v>36845</v>
      </c>
      <c r="H1908">
        <v>3.0497000000000001</v>
      </c>
      <c r="I1908" s="52">
        <v>36846</v>
      </c>
      <c r="J1908">
        <v>1.6827999999999999</v>
      </c>
      <c r="K1908" s="474" t="str">
        <f t="shared" si="29"/>
        <v>false</v>
      </c>
    </row>
    <row r="1909" spans="2:11">
      <c r="B1909" s="52">
        <v>36846</v>
      </c>
      <c r="C1909">
        <v>3.0066000000000002</v>
      </c>
      <c r="D1909" s="52">
        <v>36847</v>
      </c>
      <c r="E1909">
        <v>1.6893</v>
      </c>
      <c r="G1909" s="52">
        <v>36846</v>
      </c>
      <c r="H1909">
        <v>3.0066000000000002</v>
      </c>
      <c r="I1909" s="52">
        <v>36847</v>
      </c>
      <c r="J1909">
        <v>1.6893</v>
      </c>
      <c r="K1909" s="474" t="str">
        <f t="shared" si="29"/>
        <v>false</v>
      </c>
    </row>
    <row r="1910" spans="2:11">
      <c r="B1910" s="52">
        <v>36847</v>
      </c>
      <c r="C1910">
        <v>2.9504999999999999</v>
      </c>
      <c r="D1910" s="52">
        <v>36850</v>
      </c>
      <c r="E1910">
        <v>1.7162999999999999</v>
      </c>
      <c r="G1910" s="52">
        <v>36847</v>
      </c>
      <c r="H1910">
        <v>2.9504999999999999</v>
      </c>
      <c r="I1910" s="52">
        <v>36850</v>
      </c>
      <c r="J1910">
        <v>1.7162999999999999</v>
      </c>
      <c r="K1910" s="474" t="str">
        <f t="shared" si="29"/>
        <v>false</v>
      </c>
    </row>
    <row r="1911" spans="2:11">
      <c r="B1911" s="52">
        <v>36850</v>
      </c>
      <c r="C1911">
        <v>2.9569999999999999</v>
      </c>
      <c r="D1911" s="52">
        <v>36851</v>
      </c>
      <c r="E1911">
        <v>1.7122000000000002</v>
      </c>
      <c r="G1911" s="52">
        <v>36850</v>
      </c>
      <c r="H1911">
        <v>2.9569999999999999</v>
      </c>
      <c r="I1911" s="52">
        <v>36851</v>
      </c>
      <c r="J1911">
        <v>1.7122000000000002</v>
      </c>
      <c r="K1911" s="474" t="str">
        <f t="shared" si="29"/>
        <v>false</v>
      </c>
    </row>
    <row r="1912" spans="2:11">
      <c r="B1912" s="52">
        <v>36851</v>
      </c>
      <c r="C1912">
        <v>3.1055999999999999</v>
      </c>
      <c r="D1912" s="52">
        <v>36852</v>
      </c>
      <c r="E1912">
        <v>1.7279</v>
      </c>
      <c r="G1912" s="52">
        <v>36851</v>
      </c>
      <c r="H1912">
        <v>3.1055999999999999</v>
      </c>
      <c r="I1912" s="52">
        <v>36852</v>
      </c>
      <c r="J1912">
        <v>1.7279</v>
      </c>
      <c r="K1912" s="474" t="str">
        <f t="shared" si="29"/>
        <v>false</v>
      </c>
    </row>
    <row r="1913" spans="2:11">
      <c r="B1913" s="52">
        <v>36852</v>
      </c>
      <c r="C1913">
        <v>3.1149</v>
      </c>
      <c r="D1913" s="52">
        <v>36854</v>
      </c>
      <c r="E1913">
        <v>1.7161999999999999</v>
      </c>
      <c r="G1913" s="52">
        <v>36852</v>
      </c>
      <c r="H1913">
        <v>3.1149</v>
      </c>
      <c r="I1913" s="52">
        <v>36854</v>
      </c>
      <c r="J1913">
        <v>1.7161999999999999</v>
      </c>
      <c r="K1913" s="474" t="str">
        <f t="shared" si="29"/>
        <v>false</v>
      </c>
    </row>
    <row r="1914" spans="2:11">
      <c r="B1914" s="52">
        <v>36854</v>
      </c>
      <c r="C1914">
        <v>3.0152999999999999</v>
      </c>
      <c r="D1914" s="52">
        <v>36857</v>
      </c>
      <c r="E1914">
        <v>1.7038</v>
      </c>
      <c r="G1914" s="52">
        <v>36854</v>
      </c>
      <c r="H1914">
        <v>3.0152999999999999</v>
      </c>
      <c r="I1914" s="52">
        <v>36857</v>
      </c>
      <c r="J1914">
        <v>1.7038</v>
      </c>
      <c r="K1914" s="474" t="str">
        <f t="shared" si="29"/>
        <v>false</v>
      </c>
    </row>
    <row r="1915" spans="2:11">
      <c r="B1915" s="52">
        <v>36857</v>
      </c>
      <c r="C1915">
        <v>3.0232999999999999</v>
      </c>
      <c r="D1915" s="52">
        <v>36858</v>
      </c>
      <c r="E1915">
        <v>1.7101</v>
      </c>
      <c r="G1915" s="52">
        <v>36857</v>
      </c>
      <c r="H1915">
        <v>3.0232999999999999</v>
      </c>
      <c r="I1915" s="52">
        <v>36858</v>
      </c>
      <c r="J1915">
        <v>1.7101</v>
      </c>
      <c r="K1915" s="474" t="str">
        <f t="shared" si="29"/>
        <v>false</v>
      </c>
    </row>
    <row r="1916" spans="2:11">
      <c r="B1916" s="52">
        <v>36858</v>
      </c>
      <c r="C1916">
        <v>2.9957000000000003</v>
      </c>
      <c r="D1916" s="52">
        <v>36859</v>
      </c>
      <c r="E1916">
        <v>1.6911</v>
      </c>
      <c r="G1916" s="52">
        <v>36858</v>
      </c>
      <c r="H1916">
        <v>2.9957000000000003</v>
      </c>
      <c r="I1916" s="52">
        <v>36859</v>
      </c>
      <c r="J1916">
        <v>1.6911</v>
      </c>
      <c r="K1916" s="474" t="str">
        <f t="shared" si="29"/>
        <v>false</v>
      </c>
    </row>
    <row r="1917" spans="2:11">
      <c r="B1917" s="52">
        <v>36859</v>
      </c>
      <c r="C1917">
        <v>3.0222000000000002</v>
      </c>
      <c r="D1917" s="52">
        <v>36860</v>
      </c>
      <c r="E1917">
        <v>1.7259</v>
      </c>
      <c r="G1917" s="52">
        <v>36859</v>
      </c>
      <c r="H1917">
        <v>3.0222000000000002</v>
      </c>
      <c r="I1917" s="52">
        <v>36860</v>
      </c>
      <c r="J1917">
        <v>1.7259</v>
      </c>
      <c r="K1917" s="474" t="str">
        <f t="shared" si="29"/>
        <v>false</v>
      </c>
    </row>
    <row r="1918" spans="2:11">
      <c r="B1918" s="52">
        <v>36860</v>
      </c>
      <c r="C1918">
        <v>3.0444</v>
      </c>
      <c r="D1918" s="52">
        <v>36861</v>
      </c>
      <c r="E1918">
        <v>1.7326999999999999</v>
      </c>
      <c r="G1918" s="52">
        <v>36860</v>
      </c>
      <c r="H1918">
        <v>3.0444</v>
      </c>
      <c r="I1918" s="52">
        <v>36861</v>
      </c>
      <c r="J1918">
        <v>1.7326999999999999</v>
      </c>
      <c r="K1918" s="474" t="str">
        <f t="shared" si="29"/>
        <v>false</v>
      </c>
    </row>
    <row r="1919" spans="2:11">
      <c r="B1919" s="52">
        <v>36861</v>
      </c>
      <c r="C1919">
        <v>3.0720000000000001</v>
      </c>
      <c r="D1919" s="52">
        <v>36864</v>
      </c>
      <c r="E1919">
        <v>1.7020999999999999</v>
      </c>
      <c r="G1919" s="52">
        <v>36861</v>
      </c>
      <c r="H1919">
        <v>3.0720000000000001</v>
      </c>
      <c r="I1919" s="52">
        <v>36864</v>
      </c>
      <c r="J1919">
        <v>1.7020999999999999</v>
      </c>
      <c r="K1919" s="474" t="str">
        <f t="shared" si="29"/>
        <v>false</v>
      </c>
    </row>
    <row r="1920" spans="2:11">
      <c r="B1920" s="52">
        <v>36864</v>
      </c>
      <c r="C1920">
        <v>3.0508999999999999</v>
      </c>
      <c r="D1920" s="52">
        <v>36865</v>
      </c>
      <c r="E1920">
        <v>1.6493</v>
      </c>
      <c r="G1920" s="52">
        <v>36864</v>
      </c>
      <c r="H1920">
        <v>3.0508999999999999</v>
      </c>
      <c r="I1920" s="52">
        <v>36865</v>
      </c>
      <c r="J1920">
        <v>1.6493</v>
      </c>
      <c r="K1920" s="474" t="str">
        <f t="shared" si="29"/>
        <v>false</v>
      </c>
    </row>
    <row r="1921" spans="2:11">
      <c r="B1921" s="52">
        <v>36865</v>
      </c>
      <c r="C1921">
        <v>3.07</v>
      </c>
      <c r="D1921" s="52">
        <v>36866</v>
      </c>
      <c r="E1921">
        <v>1.6882999999999999</v>
      </c>
      <c r="G1921" s="52">
        <v>36865</v>
      </c>
      <c r="H1921">
        <v>3.07</v>
      </c>
      <c r="I1921" s="52">
        <v>36866</v>
      </c>
      <c r="J1921">
        <v>1.6882999999999999</v>
      </c>
      <c r="K1921" s="474" t="str">
        <f t="shared" si="29"/>
        <v>false</v>
      </c>
    </row>
    <row r="1922" spans="2:11">
      <c r="B1922" s="52">
        <v>36866</v>
      </c>
      <c r="C1922">
        <v>3.2349999999999999</v>
      </c>
      <c r="D1922" s="52">
        <v>36867</v>
      </c>
      <c r="E1922">
        <v>1.6958</v>
      </c>
      <c r="G1922" s="52">
        <v>36866</v>
      </c>
      <c r="H1922">
        <v>3.2349999999999999</v>
      </c>
      <c r="I1922" s="52">
        <v>36867</v>
      </c>
      <c r="J1922">
        <v>1.6958</v>
      </c>
      <c r="K1922" s="474" t="str">
        <f t="shared" si="29"/>
        <v>false</v>
      </c>
    </row>
    <row r="1923" spans="2:11">
      <c r="B1923" s="52">
        <v>36867</v>
      </c>
      <c r="C1923">
        <v>3.1760999999999999</v>
      </c>
      <c r="D1923" s="52">
        <v>36868</v>
      </c>
      <c r="E1923">
        <v>1.6806999999999999</v>
      </c>
      <c r="G1923" s="52">
        <v>36867</v>
      </c>
      <c r="H1923">
        <v>3.1760999999999999</v>
      </c>
      <c r="I1923" s="52">
        <v>36868</v>
      </c>
      <c r="J1923">
        <v>1.6806999999999999</v>
      </c>
      <c r="K1923" s="474" t="str">
        <f t="shared" si="29"/>
        <v>false</v>
      </c>
    </row>
    <row r="1924" spans="2:11">
      <c r="B1924" s="52">
        <v>36868</v>
      </c>
      <c r="C1924">
        <v>3.0685000000000002</v>
      </c>
      <c r="D1924" s="52">
        <v>36871</v>
      </c>
      <c r="E1924">
        <v>1.6787000000000001</v>
      </c>
      <c r="G1924" s="52">
        <v>36868</v>
      </c>
      <c r="H1924">
        <v>3.0685000000000002</v>
      </c>
      <c r="I1924" s="52">
        <v>36871</v>
      </c>
      <c r="J1924">
        <v>1.6787000000000001</v>
      </c>
      <c r="K1924" s="474" t="str">
        <f t="shared" si="29"/>
        <v>false</v>
      </c>
    </row>
    <row r="1925" spans="2:11">
      <c r="B1925" s="52">
        <v>36871</v>
      </c>
      <c r="C1925">
        <v>3.0638999999999998</v>
      </c>
      <c r="D1925" s="52">
        <v>36872</v>
      </c>
      <c r="E1925">
        <v>1.6720000000000002</v>
      </c>
      <c r="G1925" s="52">
        <v>36871</v>
      </c>
      <c r="H1925">
        <v>3.0638999999999998</v>
      </c>
      <c r="I1925" s="52">
        <v>36872</v>
      </c>
      <c r="J1925">
        <v>1.6720000000000002</v>
      </c>
      <c r="K1925" s="474" t="str">
        <f t="shared" si="29"/>
        <v>false</v>
      </c>
    </row>
    <row r="1926" spans="2:11">
      <c r="B1926" s="52">
        <v>36872</v>
      </c>
      <c r="C1926">
        <v>3.0468000000000002</v>
      </c>
      <c r="D1926" s="52">
        <v>36873</v>
      </c>
      <c r="E1926">
        <v>1.6707999999999998</v>
      </c>
      <c r="G1926" s="52">
        <v>36872</v>
      </c>
      <c r="H1926">
        <v>3.0468000000000002</v>
      </c>
      <c r="I1926" s="52">
        <v>36873</v>
      </c>
      <c r="J1926">
        <v>1.6707999999999998</v>
      </c>
      <c r="K1926" s="474" t="str">
        <f t="shared" ref="K1926:K1989" si="30">IF(G1926=I1926,"true","false")</f>
        <v>false</v>
      </c>
    </row>
    <row r="1927" spans="2:11">
      <c r="B1927" s="52">
        <v>36873</v>
      </c>
      <c r="C1927">
        <v>3.0375000000000001</v>
      </c>
      <c r="D1927" s="52">
        <v>36874</v>
      </c>
      <c r="E1927">
        <v>1.6895</v>
      </c>
      <c r="G1927" s="52">
        <v>36873</v>
      </c>
      <c r="H1927">
        <v>3.0375000000000001</v>
      </c>
      <c r="I1927" s="52">
        <v>36874</v>
      </c>
      <c r="J1927">
        <v>1.6895</v>
      </c>
      <c r="K1927" s="474" t="str">
        <f t="shared" si="30"/>
        <v>false</v>
      </c>
    </row>
    <row r="1928" spans="2:11">
      <c r="B1928" s="52">
        <v>36874</v>
      </c>
      <c r="C1928">
        <v>3.0710999999999999</v>
      </c>
      <c r="D1928" s="52">
        <v>36875</v>
      </c>
      <c r="E1928">
        <v>1.7284000000000002</v>
      </c>
      <c r="G1928" s="52">
        <v>36874</v>
      </c>
      <c r="H1928">
        <v>3.0710999999999999</v>
      </c>
      <c r="I1928" s="52">
        <v>36875</v>
      </c>
      <c r="J1928">
        <v>1.7284000000000002</v>
      </c>
      <c r="K1928" s="474" t="str">
        <f t="shared" si="30"/>
        <v>false</v>
      </c>
    </row>
    <row r="1929" spans="2:11">
      <c r="B1929" s="52">
        <v>36875</v>
      </c>
      <c r="C1929">
        <v>3.0634000000000001</v>
      </c>
      <c r="D1929" s="52">
        <v>36878</v>
      </c>
      <c r="E1929">
        <v>1.6941999999999999</v>
      </c>
      <c r="G1929" s="52">
        <v>36875</v>
      </c>
      <c r="H1929">
        <v>3.0634000000000001</v>
      </c>
      <c r="I1929" s="52">
        <v>36878</v>
      </c>
      <c r="J1929">
        <v>1.6941999999999999</v>
      </c>
      <c r="K1929" s="474" t="str">
        <f t="shared" si="30"/>
        <v>false</v>
      </c>
    </row>
    <row r="1930" spans="2:11">
      <c r="B1930" s="52">
        <v>36878</v>
      </c>
      <c r="C1930">
        <v>3.0047999999999999</v>
      </c>
      <c r="D1930" s="52">
        <v>36879</v>
      </c>
      <c r="E1930">
        <v>1.704</v>
      </c>
      <c r="G1930" s="52">
        <v>36878</v>
      </c>
      <c r="H1930">
        <v>3.0047999999999999</v>
      </c>
      <c r="I1930" s="52">
        <v>36879</v>
      </c>
      <c r="J1930">
        <v>1.704</v>
      </c>
      <c r="K1930" s="474" t="str">
        <f t="shared" si="30"/>
        <v>false</v>
      </c>
    </row>
    <row r="1931" spans="2:11">
      <c r="B1931" s="52">
        <v>36879</v>
      </c>
      <c r="C1931">
        <v>2.9967999999999999</v>
      </c>
      <c r="D1931" s="52">
        <v>36880</v>
      </c>
      <c r="E1931">
        <v>1.7484</v>
      </c>
      <c r="G1931" s="52">
        <v>36879</v>
      </c>
      <c r="H1931">
        <v>2.9967999999999999</v>
      </c>
      <c r="I1931" s="52">
        <v>36880</v>
      </c>
      <c r="J1931">
        <v>1.7484</v>
      </c>
      <c r="K1931" s="474" t="str">
        <f t="shared" si="30"/>
        <v>false</v>
      </c>
    </row>
    <row r="1932" spans="2:11">
      <c r="B1932" s="52">
        <v>36880</v>
      </c>
      <c r="C1932">
        <v>2.9497999999999998</v>
      </c>
      <c r="D1932" s="52">
        <v>36881</v>
      </c>
      <c r="E1932">
        <v>1.7202999999999999</v>
      </c>
      <c r="G1932" s="52">
        <v>36880</v>
      </c>
      <c r="H1932">
        <v>2.9497999999999998</v>
      </c>
      <c r="I1932" s="52">
        <v>36881</v>
      </c>
      <c r="J1932">
        <v>1.7202999999999999</v>
      </c>
      <c r="K1932" s="474" t="str">
        <f t="shared" si="30"/>
        <v>false</v>
      </c>
    </row>
    <row r="1933" spans="2:11">
      <c r="B1933" s="52">
        <v>36881</v>
      </c>
      <c r="C1933">
        <v>2.9938000000000002</v>
      </c>
      <c r="D1933" s="52">
        <v>36882</v>
      </c>
      <c r="E1933">
        <v>1.6962999999999999</v>
      </c>
      <c r="G1933" s="52">
        <v>36881</v>
      </c>
      <c r="H1933">
        <v>2.9938000000000002</v>
      </c>
      <c r="I1933" s="52">
        <v>36882</v>
      </c>
      <c r="J1933">
        <v>1.6962999999999999</v>
      </c>
      <c r="K1933" s="474" t="str">
        <f t="shared" si="30"/>
        <v>false</v>
      </c>
    </row>
    <row r="1934" spans="2:11">
      <c r="B1934" s="52">
        <v>36882</v>
      </c>
      <c r="C1934">
        <v>2.9397000000000002</v>
      </c>
      <c r="D1934" s="52">
        <v>36886</v>
      </c>
      <c r="E1934">
        <v>1.6873</v>
      </c>
      <c r="G1934" s="52">
        <v>36882</v>
      </c>
      <c r="H1934">
        <v>2.9397000000000002</v>
      </c>
      <c r="I1934" s="52">
        <v>36886</v>
      </c>
      <c r="J1934">
        <v>1.6873</v>
      </c>
      <c r="K1934" s="474" t="str">
        <f t="shared" si="30"/>
        <v>false</v>
      </c>
    </row>
    <row r="1935" spans="2:11">
      <c r="B1935" s="52">
        <v>36886</v>
      </c>
      <c r="C1935">
        <v>2.8456000000000001</v>
      </c>
      <c r="D1935" s="52">
        <v>36887</v>
      </c>
      <c r="E1935">
        <v>1.6611</v>
      </c>
      <c r="G1935" s="52">
        <v>36886</v>
      </c>
      <c r="H1935">
        <v>2.8456000000000001</v>
      </c>
      <c r="I1935" s="52">
        <v>36887</v>
      </c>
      <c r="J1935">
        <v>1.6611</v>
      </c>
      <c r="K1935" s="474" t="str">
        <f t="shared" si="30"/>
        <v>false</v>
      </c>
    </row>
    <row r="1936" spans="2:11">
      <c r="B1936" s="52">
        <v>36887</v>
      </c>
      <c r="C1936">
        <v>2.8491</v>
      </c>
      <c r="D1936" s="52">
        <v>36888</v>
      </c>
      <c r="E1936">
        <v>1.6511</v>
      </c>
      <c r="G1936" s="52">
        <v>36887</v>
      </c>
      <c r="H1936">
        <v>2.8491</v>
      </c>
      <c r="I1936" s="52">
        <v>36888</v>
      </c>
      <c r="J1936">
        <v>1.6511</v>
      </c>
      <c r="K1936" s="474" t="str">
        <f t="shared" si="30"/>
        <v>false</v>
      </c>
    </row>
    <row r="1937" spans="2:11">
      <c r="B1937" s="52">
        <v>36888</v>
      </c>
      <c r="C1937">
        <v>2.8571</v>
      </c>
      <c r="D1937" s="52">
        <v>36889</v>
      </c>
      <c r="E1937">
        <v>1.6636</v>
      </c>
      <c r="G1937" s="52">
        <v>36888</v>
      </c>
      <c r="H1937">
        <v>2.8571</v>
      </c>
      <c r="I1937" s="52">
        <v>36889</v>
      </c>
      <c r="J1937">
        <v>1.6636</v>
      </c>
      <c r="K1937" s="474" t="str">
        <f t="shared" si="30"/>
        <v>false</v>
      </c>
    </row>
    <row r="1938" spans="2:11">
      <c r="B1938" s="52">
        <v>36889</v>
      </c>
      <c r="C1938">
        <v>2.8727999999999998</v>
      </c>
      <c r="D1938" s="52">
        <v>36893</v>
      </c>
      <c r="E1938">
        <v>1.6385999999999998</v>
      </c>
      <c r="G1938" s="52">
        <v>36889</v>
      </c>
      <c r="H1938">
        <v>2.8727999999999998</v>
      </c>
      <c r="I1938" s="52">
        <v>36893</v>
      </c>
      <c r="J1938">
        <v>1.6385999999999998</v>
      </c>
      <c r="K1938" s="474" t="str">
        <f t="shared" si="30"/>
        <v>false</v>
      </c>
    </row>
    <row r="1939" spans="2:11">
      <c r="B1939" s="52">
        <v>36893</v>
      </c>
      <c r="C1939">
        <v>2.9695999999999998</v>
      </c>
      <c r="D1939" s="52">
        <v>36894</v>
      </c>
      <c r="E1939">
        <v>1.5968</v>
      </c>
      <c r="G1939" s="52">
        <v>36893</v>
      </c>
      <c r="H1939">
        <v>2.9695999999999998</v>
      </c>
      <c r="I1939" s="52">
        <v>36894</v>
      </c>
      <c r="J1939">
        <v>1.5968</v>
      </c>
      <c r="K1939" s="474" t="str">
        <f t="shared" si="30"/>
        <v>false</v>
      </c>
    </row>
    <row r="1940" spans="2:11">
      <c r="B1940" s="52">
        <v>36894</v>
      </c>
      <c r="C1940">
        <v>3.1162999999999998</v>
      </c>
      <c r="D1940" s="52">
        <v>36895</v>
      </c>
      <c r="E1940">
        <v>1.6017000000000001</v>
      </c>
      <c r="G1940" s="52">
        <v>36894</v>
      </c>
      <c r="H1940">
        <v>3.1162999999999998</v>
      </c>
      <c r="I1940" s="52">
        <v>36895</v>
      </c>
      <c r="J1940">
        <v>1.6017000000000001</v>
      </c>
      <c r="K1940" s="474" t="str">
        <f t="shared" si="30"/>
        <v>false</v>
      </c>
    </row>
    <row r="1941" spans="2:11">
      <c r="B1941" s="52">
        <v>36895</v>
      </c>
      <c r="C1941">
        <v>3.3113999999999999</v>
      </c>
      <c r="D1941" s="52">
        <v>36896</v>
      </c>
      <c r="E1941">
        <v>1.6393</v>
      </c>
      <c r="G1941" s="52">
        <v>36895</v>
      </c>
      <c r="H1941">
        <v>3.3113999999999999</v>
      </c>
      <c r="I1941" s="52">
        <v>36896</v>
      </c>
      <c r="J1941">
        <v>1.6393</v>
      </c>
      <c r="K1941" s="474" t="str">
        <f t="shared" si="30"/>
        <v>false</v>
      </c>
    </row>
    <row r="1942" spans="2:11">
      <c r="B1942" s="52">
        <v>36896</v>
      </c>
      <c r="C1942">
        <v>3.3124000000000002</v>
      </c>
      <c r="D1942" s="52">
        <v>36899</v>
      </c>
      <c r="E1942">
        <v>1.6461999999999999</v>
      </c>
      <c r="G1942" s="52">
        <v>36896</v>
      </c>
      <c r="H1942">
        <v>3.3124000000000002</v>
      </c>
      <c r="I1942" s="52">
        <v>36899</v>
      </c>
      <c r="J1942">
        <v>1.6461999999999999</v>
      </c>
      <c r="K1942" s="474" t="str">
        <f t="shared" si="30"/>
        <v>false</v>
      </c>
    </row>
    <row r="1943" spans="2:11">
      <c r="B1943" s="52">
        <v>36899</v>
      </c>
      <c r="C1943">
        <v>3.2427999999999999</v>
      </c>
      <c r="D1943" s="52">
        <v>36900</v>
      </c>
      <c r="E1943">
        <v>1.6537999999999999</v>
      </c>
      <c r="G1943" s="52">
        <v>36899</v>
      </c>
      <c r="H1943">
        <v>3.2427999999999999</v>
      </c>
      <c r="I1943" s="52">
        <v>36900</v>
      </c>
      <c r="J1943">
        <v>1.6537999999999999</v>
      </c>
      <c r="K1943" s="474" t="str">
        <f t="shared" si="30"/>
        <v>false</v>
      </c>
    </row>
    <row r="1944" spans="2:11">
      <c r="B1944" s="52">
        <v>36900</v>
      </c>
      <c r="C1944">
        <v>3.2922000000000002</v>
      </c>
      <c r="D1944" s="52">
        <v>36901</v>
      </c>
      <c r="E1944">
        <v>1.6488</v>
      </c>
      <c r="G1944" s="52">
        <v>36900</v>
      </c>
      <c r="H1944">
        <v>3.2922000000000002</v>
      </c>
      <c r="I1944" s="52">
        <v>36901</v>
      </c>
      <c r="J1944">
        <v>1.6488</v>
      </c>
      <c r="K1944" s="474" t="str">
        <f t="shared" si="30"/>
        <v>false</v>
      </c>
    </row>
    <row r="1945" spans="2:11">
      <c r="B1945" s="52">
        <v>36901</v>
      </c>
      <c r="C1945">
        <v>3.3241999999999998</v>
      </c>
      <c r="D1945" s="52">
        <v>36902</v>
      </c>
      <c r="E1945">
        <v>1.6480000000000001</v>
      </c>
      <c r="G1945" s="52">
        <v>36901</v>
      </c>
      <c r="H1945">
        <v>3.3241999999999998</v>
      </c>
      <c r="I1945" s="52">
        <v>36902</v>
      </c>
      <c r="J1945">
        <v>1.6480000000000001</v>
      </c>
      <c r="K1945" s="474" t="str">
        <f t="shared" si="30"/>
        <v>false</v>
      </c>
    </row>
    <row r="1946" spans="2:11">
      <c r="B1946" s="52">
        <v>36902</v>
      </c>
      <c r="C1946">
        <v>3.4552999999999998</v>
      </c>
      <c r="D1946" s="52">
        <v>36903</v>
      </c>
      <c r="E1946">
        <v>1.6612</v>
      </c>
      <c r="G1946" s="52">
        <v>36902</v>
      </c>
      <c r="H1946">
        <v>3.4552999999999998</v>
      </c>
      <c r="I1946" s="52">
        <v>36903</v>
      </c>
      <c r="J1946">
        <v>1.6612</v>
      </c>
      <c r="K1946" s="474" t="str">
        <f t="shared" si="30"/>
        <v>false</v>
      </c>
    </row>
    <row r="1947" spans="2:11">
      <c r="B1947" s="52">
        <v>36903</v>
      </c>
      <c r="C1947">
        <v>3.3803999999999998</v>
      </c>
      <c r="D1947" s="52">
        <v>36907</v>
      </c>
      <c r="E1947">
        <v>1.6413</v>
      </c>
      <c r="G1947" s="52">
        <v>36903</v>
      </c>
      <c r="H1947">
        <v>3.3803999999999998</v>
      </c>
      <c r="I1947" s="52">
        <v>36907</v>
      </c>
      <c r="J1947">
        <v>1.6413</v>
      </c>
      <c r="K1947" s="474" t="str">
        <f t="shared" si="30"/>
        <v>false</v>
      </c>
    </row>
    <row r="1948" spans="2:11">
      <c r="B1948" s="52">
        <v>36907</v>
      </c>
      <c r="C1948">
        <v>3.4405999999999999</v>
      </c>
      <c r="D1948" s="52">
        <v>36908</v>
      </c>
      <c r="E1948">
        <v>1.6537999999999999</v>
      </c>
      <c r="G1948" s="52">
        <v>36907</v>
      </c>
      <c r="H1948">
        <v>3.4405999999999999</v>
      </c>
      <c r="I1948" s="52">
        <v>36908</v>
      </c>
      <c r="J1948">
        <v>1.6537999999999999</v>
      </c>
      <c r="K1948" s="474" t="str">
        <f t="shared" si="30"/>
        <v>false</v>
      </c>
    </row>
    <row r="1949" spans="2:11">
      <c r="B1949" s="52">
        <v>36908</v>
      </c>
      <c r="C1949">
        <v>3.4045000000000001</v>
      </c>
      <c r="D1949" s="52">
        <v>36909</v>
      </c>
      <c r="E1949">
        <v>1.6400999999999999</v>
      </c>
      <c r="G1949" s="52">
        <v>36908</v>
      </c>
      <c r="H1949">
        <v>3.4045000000000001</v>
      </c>
      <c r="I1949" s="52">
        <v>36909</v>
      </c>
      <c r="J1949">
        <v>1.6400999999999999</v>
      </c>
      <c r="K1949" s="474" t="str">
        <f t="shared" si="30"/>
        <v>false</v>
      </c>
    </row>
    <row r="1950" spans="2:11">
      <c r="B1950" s="52">
        <v>36909</v>
      </c>
      <c r="C1950">
        <v>3.3534000000000002</v>
      </c>
      <c r="D1950" s="52">
        <v>36910</v>
      </c>
      <c r="E1950">
        <v>1.6541999999999999</v>
      </c>
      <c r="G1950" s="52">
        <v>36909</v>
      </c>
      <c r="H1950">
        <v>3.3534000000000002</v>
      </c>
      <c r="I1950" s="52">
        <v>36910</v>
      </c>
      <c r="J1950">
        <v>1.6541999999999999</v>
      </c>
      <c r="K1950" s="474" t="str">
        <f t="shared" si="30"/>
        <v>false</v>
      </c>
    </row>
    <row r="1951" spans="2:11">
      <c r="B1951" s="52">
        <v>36910</v>
      </c>
      <c r="C1951">
        <v>3.3258999999999999</v>
      </c>
      <c r="D1951" s="52">
        <v>36913</v>
      </c>
      <c r="E1951">
        <v>1.6556</v>
      </c>
      <c r="G1951" s="52">
        <v>36910</v>
      </c>
      <c r="H1951">
        <v>3.3258999999999999</v>
      </c>
      <c r="I1951" s="52">
        <v>36913</v>
      </c>
      <c r="J1951">
        <v>1.6556</v>
      </c>
      <c r="K1951" s="474" t="str">
        <f t="shared" si="30"/>
        <v>false</v>
      </c>
    </row>
    <row r="1952" spans="2:11">
      <c r="B1952" s="52">
        <v>36913</v>
      </c>
      <c r="C1952">
        <v>3.2641</v>
      </c>
      <c r="D1952" s="52">
        <v>36914</v>
      </c>
      <c r="E1952">
        <v>1.6444999999999999</v>
      </c>
      <c r="G1952" s="52">
        <v>36913</v>
      </c>
      <c r="H1952">
        <v>3.2641</v>
      </c>
      <c r="I1952" s="52">
        <v>36914</v>
      </c>
      <c r="J1952">
        <v>1.6444999999999999</v>
      </c>
      <c r="K1952" s="474" t="str">
        <f t="shared" si="30"/>
        <v>false</v>
      </c>
    </row>
    <row r="1953" spans="2:11">
      <c r="B1953" s="52">
        <v>36914</v>
      </c>
      <c r="C1953">
        <v>3.2178</v>
      </c>
      <c r="D1953" s="52">
        <v>36915</v>
      </c>
      <c r="E1953">
        <v>1.6449</v>
      </c>
      <c r="G1953" s="52">
        <v>36914</v>
      </c>
      <c r="H1953">
        <v>3.2178</v>
      </c>
      <c r="I1953" s="52">
        <v>36915</v>
      </c>
      <c r="J1953">
        <v>1.6449</v>
      </c>
      <c r="K1953" s="474" t="str">
        <f t="shared" si="30"/>
        <v>false</v>
      </c>
    </row>
    <row r="1954" spans="2:11">
      <c r="B1954" s="52">
        <v>36915</v>
      </c>
      <c r="C1954">
        <v>3.1716000000000002</v>
      </c>
      <c r="D1954" s="52">
        <v>36916</v>
      </c>
      <c r="E1954">
        <v>1.6322999999999999</v>
      </c>
      <c r="G1954" s="52">
        <v>36915</v>
      </c>
      <c r="H1954">
        <v>3.1716000000000002</v>
      </c>
      <c r="I1954" s="52">
        <v>36916</v>
      </c>
      <c r="J1954">
        <v>1.6322999999999999</v>
      </c>
      <c r="K1954" s="474" t="str">
        <f t="shared" si="30"/>
        <v>false</v>
      </c>
    </row>
    <row r="1955" spans="2:11">
      <c r="B1955" s="52">
        <v>36916</v>
      </c>
      <c r="C1955">
        <v>3.0972</v>
      </c>
      <c r="D1955" s="52">
        <v>36917</v>
      </c>
      <c r="E1955">
        <v>1.6429</v>
      </c>
      <c r="G1955" s="52">
        <v>36916</v>
      </c>
      <c r="H1955">
        <v>3.0972</v>
      </c>
      <c r="I1955" s="52">
        <v>36917</v>
      </c>
      <c r="J1955">
        <v>1.6429</v>
      </c>
      <c r="K1955" s="474" t="str">
        <f t="shared" si="30"/>
        <v>false</v>
      </c>
    </row>
    <row r="1956" spans="2:11">
      <c r="B1956" s="52">
        <v>36917</v>
      </c>
      <c r="C1956">
        <v>3.1103000000000001</v>
      </c>
      <c r="D1956" s="52">
        <v>36920</v>
      </c>
      <c r="E1956">
        <v>1.6364999999999998</v>
      </c>
      <c r="G1956" s="52">
        <v>36917</v>
      </c>
      <c r="H1956">
        <v>3.1103000000000001</v>
      </c>
      <c r="I1956" s="52">
        <v>36920</v>
      </c>
      <c r="J1956">
        <v>1.6364999999999998</v>
      </c>
      <c r="K1956" s="474" t="str">
        <f t="shared" si="30"/>
        <v>false</v>
      </c>
    </row>
    <row r="1957" spans="2:11">
      <c r="B1957" s="52">
        <v>36920</v>
      </c>
      <c r="C1957">
        <v>3.0943000000000001</v>
      </c>
      <c r="D1957" s="52">
        <v>36921</v>
      </c>
      <c r="E1957">
        <v>1.6095000000000002</v>
      </c>
      <c r="G1957" s="52">
        <v>36920</v>
      </c>
      <c r="H1957">
        <v>3.0943000000000001</v>
      </c>
      <c r="I1957" s="52">
        <v>36921</v>
      </c>
      <c r="J1957">
        <v>1.6095000000000002</v>
      </c>
      <c r="K1957" s="474" t="str">
        <f t="shared" si="30"/>
        <v>false</v>
      </c>
    </row>
    <row r="1958" spans="2:11">
      <c r="B1958" s="52">
        <v>36921</v>
      </c>
      <c r="C1958">
        <v>3.1292</v>
      </c>
      <c r="D1958" s="52">
        <v>36922</v>
      </c>
      <c r="E1958">
        <v>1.6101000000000001</v>
      </c>
      <c r="G1958" s="52">
        <v>36921</v>
      </c>
      <c r="H1958">
        <v>3.1292</v>
      </c>
      <c r="I1958" s="52">
        <v>36922</v>
      </c>
      <c r="J1958">
        <v>1.6101000000000001</v>
      </c>
      <c r="K1958" s="474" t="str">
        <f t="shared" si="30"/>
        <v>false</v>
      </c>
    </row>
    <row r="1959" spans="2:11">
      <c r="B1959" s="52">
        <v>36922</v>
      </c>
      <c r="C1959">
        <v>3.1413000000000002</v>
      </c>
      <c r="D1959" s="52">
        <v>36923</v>
      </c>
      <c r="E1959">
        <v>1.5972</v>
      </c>
      <c r="G1959" s="52">
        <v>36922</v>
      </c>
      <c r="H1959">
        <v>3.1413000000000002</v>
      </c>
      <c r="I1959" s="52">
        <v>36923</v>
      </c>
      <c r="J1959">
        <v>1.5972</v>
      </c>
      <c r="K1959" s="474" t="str">
        <f t="shared" si="30"/>
        <v>false</v>
      </c>
    </row>
    <row r="1960" spans="2:11">
      <c r="B1960" s="52">
        <v>36923</v>
      </c>
      <c r="C1960">
        <v>3.2185999999999999</v>
      </c>
      <c r="D1960" s="52">
        <v>36924</v>
      </c>
      <c r="E1960">
        <v>1.6148</v>
      </c>
      <c r="G1960" s="52">
        <v>36923</v>
      </c>
      <c r="H1960">
        <v>3.2185999999999999</v>
      </c>
      <c r="I1960" s="52">
        <v>36924</v>
      </c>
      <c r="J1960">
        <v>1.6148</v>
      </c>
      <c r="K1960" s="474" t="str">
        <f t="shared" si="30"/>
        <v>false</v>
      </c>
    </row>
    <row r="1961" spans="2:11">
      <c r="B1961" s="52">
        <v>36924</v>
      </c>
      <c r="C1961">
        <v>3.1964999999999999</v>
      </c>
      <c r="D1961" s="52">
        <v>36927</v>
      </c>
      <c r="E1961">
        <v>1.6000999999999999</v>
      </c>
      <c r="G1961" s="52">
        <v>36924</v>
      </c>
      <c r="H1961">
        <v>3.1964999999999999</v>
      </c>
      <c r="I1961" s="52">
        <v>36927</v>
      </c>
      <c r="J1961">
        <v>1.6000999999999999</v>
      </c>
      <c r="K1961" s="474" t="str">
        <f t="shared" si="30"/>
        <v>false</v>
      </c>
    </row>
    <row r="1962" spans="2:11">
      <c r="B1962" s="52">
        <v>36927</v>
      </c>
      <c r="C1962">
        <v>3.1034000000000002</v>
      </c>
      <c r="D1962" s="52">
        <v>36928</v>
      </c>
      <c r="E1962">
        <v>1.6012999999999999</v>
      </c>
      <c r="G1962" s="52">
        <v>36927</v>
      </c>
      <c r="H1962">
        <v>3.1034000000000002</v>
      </c>
      <c r="I1962" s="52">
        <v>36928</v>
      </c>
      <c r="J1962">
        <v>1.6012999999999999</v>
      </c>
      <c r="K1962" s="474" t="str">
        <f t="shared" si="30"/>
        <v>false</v>
      </c>
    </row>
    <row r="1963" spans="2:11">
      <c r="B1963" s="52">
        <v>36928</v>
      </c>
      <c r="C1963">
        <v>3.1114000000000002</v>
      </c>
      <c r="D1963" s="52">
        <v>36929</v>
      </c>
      <c r="E1963">
        <v>1.6052999999999999</v>
      </c>
      <c r="G1963" s="52">
        <v>36928</v>
      </c>
      <c r="H1963">
        <v>3.1114000000000002</v>
      </c>
      <c r="I1963" s="52">
        <v>36929</v>
      </c>
      <c r="J1963">
        <v>1.6052999999999999</v>
      </c>
      <c r="K1963" s="474" t="str">
        <f t="shared" si="30"/>
        <v>false</v>
      </c>
    </row>
    <row r="1964" spans="2:11">
      <c r="B1964" s="52">
        <v>36929</v>
      </c>
      <c r="C1964">
        <v>3.1608999999999998</v>
      </c>
      <c r="D1964" s="52">
        <v>36930</v>
      </c>
      <c r="E1964">
        <v>1.615</v>
      </c>
      <c r="G1964" s="52">
        <v>36929</v>
      </c>
      <c r="H1964">
        <v>3.1608999999999998</v>
      </c>
      <c r="I1964" s="52">
        <v>36930</v>
      </c>
      <c r="J1964">
        <v>1.615</v>
      </c>
      <c r="K1964" s="474" t="str">
        <f t="shared" si="30"/>
        <v>false</v>
      </c>
    </row>
    <row r="1965" spans="2:11">
      <c r="B1965" s="52">
        <v>36930</v>
      </c>
      <c r="C1965">
        <v>3.0213999999999999</v>
      </c>
      <c r="D1965" s="52">
        <v>36931</v>
      </c>
      <c r="E1965">
        <v>1.6299000000000001</v>
      </c>
      <c r="G1965" s="52">
        <v>36930</v>
      </c>
      <c r="H1965">
        <v>3.0213999999999999</v>
      </c>
      <c r="I1965" s="52">
        <v>36931</v>
      </c>
      <c r="J1965">
        <v>1.6299000000000001</v>
      </c>
      <c r="K1965" s="474" t="str">
        <f t="shared" si="30"/>
        <v>false</v>
      </c>
    </row>
    <row r="1966" spans="2:11">
      <c r="B1966" s="52">
        <v>36931</v>
      </c>
      <c r="C1966">
        <v>2.9333999999999998</v>
      </c>
      <c r="D1966" s="52">
        <v>36934</v>
      </c>
      <c r="E1966">
        <v>1.6052</v>
      </c>
      <c r="G1966" s="52">
        <v>36931</v>
      </c>
      <c r="H1966">
        <v>2.9333999999999998</v>
      </c>
      <c r="I1966" s="52">
        <v>36934</v>
      </c>
      <c r="J1966">
        <v>1.6052</v>
      </c>
      <c r="K1966" s="474" t="str">
        <f t="shared" si="30"/>
        <v>false</v>
      </c>
    </row>
    <row r="1967" spans="2:11">
      <c r="B1967" s="52">
        <v>36934</v>
      </c>
      <c r="C1967">
        <v>3.0419999999999998</v>
      </c>
      <c r="D1967" s="52">
        <v>36935</v>
      </c>
      <c r="E1967">
        <v>1.6116000000000001</v>
      </c>
      <c r="G1967" s="52">
        <v>36934</v>
      </c>
      <c r="H1967">
        <v>3.0419999999999998</v>
      </c>
      <c r="I1967" s="52">
        <v>36935</v>
      </c>
      <c r="J1967">
        <v>1.6116000000000001</v>
      </c>
      <c r="K1967" s="474" t="str">
        <f t="shared" si="30"/>
        <v>false</v>
      </c>
    </row>
    <row r="1968" spans="2:11">
      <c r="B1968" s="52">
        <v>36935</v>
      </c>
      <c r="C1968">
        <v>3.0815999999999999</v>
      </c>
      <c r="D1968" s="52">
        <v>36936</v>
      </c>
      <c r="E1968">
        <v>1.6293</v>
      </c>
      <c r="G1968" s="52">
        <v>36935</v>
      </c>
      <c r="H1968">
        <v>3.0815999999999999</v>
      </c>
      <c r="I1968" s="52">
        <v>36936</v>
      </c>
      <c r="J1968">
        <v>1.6293</v>
      </c>
      <c r="K1968" s="474" t="str">
        <f t="shared" si="30"/>
        <v>false</v>
      </c>
    </row>
    <row r="1969" spans="2:11">
      <c r="B1969" s="52">
        <v>36936</v>
      </c>
      <c r="C1969">
        <v>3.0486</v>
      </c>
      <c r="D1969" s="52">
        <v>36937</v>
      </c>
      <c r="E1969">
        <v>1.6173</v>
      </c>
      <c r="G1969" s="52">
        <v>36936</v>
      </c>
      <c r="H1969">
        <v>3.0486</v>
      </c>
      <c r="I1969" s="52">
        <v>36937</v>
      </c>
      <c r="J1969">
        <v>1.6173</v>
      </c>
      <c r="K1969" s="474" t="str">
        <f t="shared" si="30"/>
        <v>false</v>
      </c>
    </row>
    <row r="1970" spans="2:11">
      <c r="B1970" s="52">
        <v>36937</v>
      </c>
      <c r="C1970">
        <v>3.0720999999999998</v>
      </c>
      <c r="D1970" s="52">
        <v>36938</v>
      </c>
      <c r="E1970">
        <v>1.631</v>
      </c>
      <c r="G1970" s="52">
        <v>36937</v>
      </c>
      <c r="H1970">
        <v>3.0720999999999998</v>
      </c>
      <c r="I1970" s="52">
        <v>36938</v>
      </c>
      <c r="J1970">
        <v>1.631</v>
      </c>
      <c r="K1970" s="474" t="str">
        <f t="shared" si="30"/>
        <v>false</v>
      </c>
    </row>
    <row r="1971" spans="2:11">
      <c r="B1971" s="52">
        <v>36938</v>
      </c>
      <c r="C1971">
        <v>3.0440999999999998</v>
      </c>
      <c r="D1971" s="52">
        <v>36942</v>
      </c>
      <c r="E1971">
        <v>1.6415</v>
      </c>
      <c r="G1971" s="52">
        <v>36938</v>
      </c>
      <c r="H1971">
        <v>3.0440999999999998</v>
      </c>
      <c r="I1971" s="52">
        <v>36942</v>
      </c>
      <c r="J1971">
        <v>1.6415</v>
      </c>
      <c r="K1971" s="474" t="str">
        <f t="shared" si="30"/>
        <v>false</v>
      </c>
    </row>
    <row r="1972" spans="2:11">
      <c r="B1972" s="52">
        <v>36942</v>
      </c>
      <c r="C1972">
        <v>3.0284</v>
      </c>
      <c r="D1972" s="52">
        <v>36943</v>
      </c>
      <c r="E1972">
        <v>1.6745999999999999</v>
      </c>
      <c r="G1972" s="52">
        <v>36942</v>
      </c>
      <c r="H1972">
        <v>3.0284</v>
      </c>
      <c r="I1972" s="52">
        <v>36943</v>
      </c>
      <c r="J1972">
        <v>1.6745999999999999</v>
      </c>
      <c r="K1972" s="474" t="str">
        <f t="shared" si="30"/>
        <v>false</v>
      </c>
    </row>
    <row r="1973" spans="2:11">
      <c r="B1973" s="52">
        <v>36943</v>
      </c>
      <c r="C1973">
        <v>3.0392999999999999</v>
      </c>
      <c r="D1973" s="52">
        <v>36944</v>
      </c>
      <c r="E1973">
        <v>1.6745000000000001</v>
      </c>
      <c r="G1973" s="52">
        <v>36943</v>
      </c>
      <c r="H1973">
        <v>3.0392999999999999</v>
      </c>
      <c r="I1973" s="52">
        <v>36944</v>
      </c>
      <c r="J1973">
        <v>1.6745000000000001</v>
      </c>
      <c r="K1973" s="474" t="str">
        <f t="shared" si="30"/>
        <v>false</v>
      </c>
    </row>
    <row r="1974" spans="2:11">
      <c r="B1974" s="52">
        <v>36944</v>
      </c>
      <c r="C1974">
        <v>3.0301999999999998</v>
      </c>
      <c r="D1974" s="52">
        <v>36945</v>
      </c>
      <c r="E1974">
        <v>1.6882000000000001</v>
      </c>
      <c r="G1974" s="52">
        <v>36944</v>
      </c>
      <c r="H1974">
        <v>3.0301999999999998</v>
      </c>
      <c r="I1974" s="52">
        <v>36945</v>
      </c>
      <c r="J1974">
        <v>1.6882000000000001</v>
      </c>
      <c r="K1974" s="474" t="str">
        <f t="shared" si="30"/>
        <v>false</v>
      </c>
    </row>
    <row r="1975" spans="2:11">
      <c r="B1975" s="52">
        <v>36945</v>
      </c>
      <c r="C1975">
        <v>3.0697999999999999</v>
      </c>
      <c r="D1975" s="52">
        <v>36948</v>
      </c>
      <c r="E1975">
        <v>1.6562999999999999</v>
      </c>
      <c r="G1975" s="52">
        <v>36945</v>
      </c>
      <c r="H1975">
        <v>3.0697999999999999</v>
      </c>
      <c r="I1975" s="52">
        <v>36948</v>
      </c>
      <c r="J1975">
        <v>1.6562999999999999</v>
      </c>
      <c r="K1975" s="474" t="str">
        <f t="shared" si="30"/>
        <v>false</v>
      </c>
    </row>
    <row r="1976" spans="2:11">
      <c r="B1976" s="52">
        <v>36948</v>
      </c>
      <c r="C1976">
        <v>3.0510999999999999</v>
      </c>
      <c r="D1976" s="52">
        <v>36949</v>
      </c>
      <c r="E1976">
        <v>1.6572</v>
      </c>
      <c r="G1976" s="52">
        <v>36948</v>
      </c>
      <c r="H1976">
        <v>3.0510999999999999</v>
      </c>
      <c r="I1976" s="52">
        <v>36949</v>
      </c>
      <c r="J1976">
        <v>1.6572</v>
      </c>
      <c r="K1976" s="474" t="str">
        <f t="shared" si="30"/>
        <v>false</v>
      </c>
    </row>
    <row r="1977" spans="2:11">
      <c r="B1977" s="52">
        <v>36949</v>
      </c>
      <c r="C1977">
        <v>3.0419</v>
      </c>
      <c r="D1977" s="52">
        <v>36950</v>
      </c>
      <c r="E1977">
        <v>1.6796</v>
      </c>
      <c r="G1977" s="52">
        <v>36949</v>
      </c>
      <c r="H1977">
        <v>3.0419</v>
      </c>
      <c r="I1977" s="52">
        <v>36950</v>
      </c>
      <c r="J1977">
        <v>1.6796</v>
      </c>
      <c r="K1977" s="474" t="str">
        <f t="shared" si="30"/>
        <v>false</v>
      </c>
    </row>
    <row r="1978" spans="2:11">
      <c r="B1978" s="52">
        <v>36950</v>
      </c>
      <c r="C1978">
        <v>3.0516999999999999</v>
      </c>
      <c r="D1978" s="52">
        <v>36951</v>
      </c>
      <c r="E1978">
        <v>1.6867999999999999</v>
      </c>
      <c r="G1978" s="52">
        <v>36950</v>
      </c>
      <c r="H1978">
        <v>3.0516999999999999</v>
      </c>
      <c r="I1978" s="52">
        <v>36951</v>
      </c>
      <c r="J1978">
        <v>1.6867999999999999</v>
      </c>
      <c r="K1978" s="474" t="str">
        <f t="shared" si="30"/>
        <v>false</v>
      </c>
    </row>
    <row r="1979" spans="2:11">
      <c r="B1979" s="52">
        <v>36951</v>
      </c>
      <c r="C1979">
        <v>3.0421</v>
      </c>
      <c r="D1979" s="52">
        <v>36952</v>
      </c>
      <c r="E1979">
        <v>1.6842000000000001</v>
      </c>
      <c r="G1979" s="52">
        <v>36951</v>
      </c>
      <c r="H1979">
        <v>3.0421</v>
      </c>
      <c r="I1979" s="52">
        <v>36952</v>
      </c>
      <c r="J1979">
        <v>1.6842000000000001</v>
      </c>
      <c r="K1979" s="474" t="str">
        <f t="shared" si="30"/>
        <v>false</v>
      </c>
    </row>
    <row r="1980" spans="2:11">
      <c r="B1980" s="52">
        <v>36952</v>
      </c>
      <c r="C1980">
        <v>3.0222000000000002</v>
      </c>
      <c r="D1980" s="52">
        <v>36955</v>
      </c>
      <c r="E1980">
        <v>1.6703999999999999</v>
      </c>
      <c r="G1980" s="52">
        <v>36952</v>
      </c>
      <c r="H1980">
        <v>3.0222000000000002</v>
      </c>
      <c r="I1980" s="52">
        <v>36955</v>
      </c>
      <c r="J1980">
        <v>1.6703999999999999</v>
      </c>
      <c r="K1980" s="474" t="str">
        <f t="shared" si="30"/>
        <v>false</v>
      </c>
    </row>
    <row r="1981" spans="2:11">
      <c r="B1981" s="52">
        <v>36955</v>
      </c>
      <c r="C1981">
        <v>3.0082</v>
      </c>
      <c r="D1981" s="52">
        <v>36956</v>
      </c>
      <c r="E1981">
        <v>1.6657999999999999</v>
      </c>
      <c r="G1981" s="52">
        <v>36955</v>
      </c>
      <c r="H1981">
        <v>3.0082</v>
      </c>
      <c r="I1981" s="52">
        <v>36956</v>
      </c>
      <c r="J1981">
        <v>1.6657999999999999</v>
      </c>
      <c r="K1981" s="474" t="str">
        <f t="shared" si="30"/>
        <v>false</v>
      </c>
    </row>
    <row r="1982" spans="2:11">
      <c r="B1982" s="52">
        <v>36956</v>
      </c>
      <c r="C1982">
        <v>3.0175999999999998</v>
      </c>
      <c r="D1982" s="52">
        <v>36957</v>
      </c>
      <c r="E1982">
        <v>1.6473</v>
      </c>
      <c r="G1982" s="52">
        <v>36956</v>
      </c>
      <c r="H1982">
        <v>3.0175999999999998</v>
      </c>
      <c r="I1982" s="52">
        <v>36957</v>
      </c>
      <c r="J1982">
        <v>1.6473</v>
      </c>
      <c r="K1982" s="474" t="str">
        <f t="shared" si="30"/>
        <v>false</v>
      </c>
    </row>
    <row r="1983" spans="2:11">
      <c r="B1983" s="52">
        <v>36957</v>
      </c>
      <c r="C1983">
        <v>3.1553</v>
      </c>
      <c r="D1983" s="52">
        <v>36958</v>
      </c>
      <c r="E1983">
        <v>1.6278000000000001</v>
      </c>
      <c r="G1983" s="52">
        <v>36957</v>
      </c>
      <c r="H1983">
        <v>3.1553</v>
      </c>
      <c r="I1983" s="52">
        <v>36958</v>
      </c>
      <c r="J1983">
        <v>1.6278000000000001</v>
      </c>
      <c r="K1983" s="474" t="str">
        <f t="shared" si="30"/>
        <v>false</v>
      </c>
    </row>
    <row r="1984" spans="2:11">
      <c r="B1984" s="52">
        <v>36958</v>
      </c>
      <c r="C1984">
        <v>2.992</v>
      </c>
      <c r="D1984" s="52">
        <v>36959</v>
      </c>
      <c r="E1984">
        <v>1.6604999999999999</v>
      </c>
      <c r="G1984" s="52">
        <v>36958</v>
      </c>
      <c r="H1984">
        <v>2.992</v>
      </c>
      <c r="I1984" s="52">
        <v>36959</v>
      </c>
      <c r="J1984">
        <v>1.6604999999999999</v>
      </c>
      <c r="K1984" s="474" t="str">
        <f t="shared" si="30"/>
        <v>false</v>
      </c>
    </row>
    <row r="1985" spans="2:11">
      <c r="B1985" s="52">
        <v>36959</v>
      </c>
      <c r="C1985">
        <v>3.0289999999999999</v>
      </c>
      <c r="D1985" s="52">
        <v>36962</v>
      </c>
      <c r="E1985">
        <v>1.7315</v>
      </c>
      <c r="G1985" s="52">
        <v>36959</v>
      </c>
      <c r="H1985">
        <v>3.0289999999999999</v>
      </c>
      <c r="I1985" s="52">
        <v>36962</v>
      </c>
      <c r="J1985">
        <v>1.7315</v>
      </c>
      <c r="K1985" s="474" t="str">
        <f t="shared" si="30"/>
        <v>false</v>
      </c>
    </row>
    <row r="1986" spans="2:11">
      <c r="B1986" s="52">
        <v>36962</v>
      </c>
      <c r="C1986">
        <v>3.1078000000000001</v>
      </c>
      <c r="D1986" s="52">
        <v>36963</v>
      </c>
      <c r="E1986">
        <v>1.7214</v>
      </c>
      <c r="G1986" s="52">
        <v>36962</v>
      </c>
      <c r="H1986">
        <v>3.1078000000000001</v>
      </c>
      <c r="I1986" s="52">
        <v>36963</v>
      </c>
      <c r="J1986">
        <v>1.7214</v>
      </c>
      <c r="K1986" s="474" t="str">
        <f t="shared" si="30"/>
        <v>false</v>
      </c>
    </row>
    <row r="1987" spans="2:11">
      <c r="B1987" s="52">
        <v>36963</v>
      </c>
      <c r="C1987">
        <v>3.1078999999999999</v>
      </c>
      <c r="D1987" s="52">
        <v>36964</v>
      </c>
      <c r="E1987">
        <v>1.7761</v>
      </c>
      <c r="G1987" s="52">
        <v>36963</v>
      </c>
      <c r="H1987">
        <v>3.1078999999999999</v>
      </c>
      <c r="I1987" s="52">
        <v>36964</v>
      </c>
      <c r="J1987">
        <v>1.7761</v>
      </c>
      <c r="K1987" s="474" t="str">
        <f t="shared" si="30"/>
        <v>false</v>
      </c>
    </row>
    <row r="1988" spans="2:11">
      <c r="B1988" s="52">
        <v>36964</v>
      </c>
      <c r="C1988">
        <v>3.1701000000000001</v>
      </c>
      <c r="D1988" s="52">
        <v>36965</v>
      </c>
      <c r="E1988">
        <v>1.7659</v>
      </c>
      <c r="G1988" s="52">
        <v>36964</v>
      </c>
      <c r="H1988">
        <v>3.1701000000000001</v>
      </c>
      <c r="I1988" s="52">
        <v>36965</v>
      </c>
      <c r="J1988">
        <v>1.7659</v>
      </c>
      <c r="K1988" s="474" t="str">
        <f t="shared" si="30"/>
        <v>false</v>
      </c>
    </row>
    <row r="1989" spans="2:11">
      <c r="B1989" s="52">
        <v>36965</v>
      </c>
      <c r="C1989">
        <v>3.0924999999999998</v>
      </c>
      <c r="D1989" s="52">
        <v>36966</v>
      </c>
      <c r="E1989">
        <v>1.8033000000000001</v>
      </c>
      <c r="G1989" s="52">
        <v>36965</v>
      </c>
      <c r="H1989">
        <v>3.0924999999999998</v>
      </c>
      <c r="I1989" s="52">
        <v>36966</v>
      </c>
      <c r="J1989">
        <v>1.8033000000000001</v>
      </c>
      <c r="K1989" s="474" t="str">
        <f t="shared" si="30"/>
        <v>false</v>
      </c>
    </row>
    <row r="1990" spans="2:11">
      <c r="B1990" s="52">
        <v>36966</v>
      </c>
      <c r="C1990">
        <v>3.1515</v>
      </c>
      <c r="D1990" s="52">
        <v>36969</v>
      </c>
      <c r="E1990">
        <v>1.7786999999999999</v>
      </c>
      <c r="G1990" s="52">
        <v>36966</v>
      </c>
      <c r="H1990">
        <v>3.1515</v>
      </c>
      <c r="I1990" s="52">
        <v>36969</v>
      </c>
      <c r="J1990">
        <v>1.7786999999999999</v>
      </c>
      <c r="K1990" s="474" t="str">
        <f t="shared" ref="K1990:K2053" si="31">IF(G1990=I1990,"true","false")</f>
        <v>false</v>
      </c>
    </row>
    <row r="1991" spans="2:11">
      <c r="B1991" s="52">
        <v>36969</v>
      </c>
      <c r="C1991">
        <v>3.1576</v>
      </c>
      <c r="D1991" s="52">
        <v>36970</v>
      </c>
      <c r="E1991">
        <v>1.8223</v>
      </c>
      <c r="G1991" s="52">
        <v>36969</v>
      </c>
      <c r="H1991">
        <v>3.1576</v>
      </c>
      <c r="I1991" s="52">
        <v>36970</v>
      </c>
      <c r="J1991">
        <v>1.8223</v>
      </c>
      <c r="K1991" s="474" t="str">
        <f t="shared" si="31"/>
        <v>false</v>
      </c>
    </row>
    <row r="1992" spans="2:11">
      <c r="B1992" s="52">
        <v>36970</v>
      </c>
      <c r="C1992">
        <v>3.1570999999999998</v>
      </c>
      <c r="D1992" s="52">
        <v>36971</v>
      </c>
      <c r="E1992">
        <v>1.8679000000000001</v>
      </c>
      <c r="G1992" s="52">
        <v>36970</v>
      </c>
      <c r="H1992">
        <v>3.1570999999999998</v>
      </c>
      <c r="I1992" s="52">
        <v>36971</v>
      </c>
      <c r="J1992">
        <v>1.8679000000000001</v>
      </c>
      <c r="K1992" s="474" t="str">
        <f t="shared" si="31"/>
        <v>false</v>
      </c>
    </row>
    <row r="1993" spans="2:11">
      <c r="B1993" s="52">
        <v>36971</v>
      </c>
      <c r="C1993">
        <v>3.2063999999999999</v>
      </c>
      <c r="D1993" s="52">
        <v>36972</v>
      </c>
      <c r="E1993">
        <v>1.8873</v>
      </c>
      <c r="G1993" s="52">
        <v>36971</v>
      </c>
      <c r="H1993">
        <v>3.2063999999999999</v>
      </c>
      <c r="I1993" s="52">
        <v>36972</v>
      </c>
      <c r="J1993">
        <v>1.8873</v>
      </c>
      <c r="K1993" s="474" t="str">
        <f t="shared" si="31"/>
        <v>false</v>
      </c>
    </row>
    <row r="1994" spans="2:11">
      <c r="B1994" s="52">
        <v>36972</v>
      </c>
      <c r="C1994">
        <v>3.3304999999999998</v>
      </c>
      <c r="D1994" s="52">
        <v>36973</v>
      </c>
      <c r="E1994">
        <v>1.8643999999999998</v>
      </c>
      <c r="G1994" s="52">
        <v>36972</v>
      </c>
      <c r="H1994">
        <v>3.3304999999999998</v>
      </c>
      <c r="I1994" s="52">
        <v>36973</v>
      </c>
      <c r="J1994">
        <v>1.8643999999999998</v>
      </c>
      <c r="K1994" s="474" t="str">
        <f t="shared" si="31"/>
        <v>false</v>
      </c>
    </row>
    <row r="1995" spans="2:11">
      <c r="B1995" s="52">
        <v>36973</v>
      </c>
      <c r="C1995">
        <v>3.3037999999999998</v>
      </c>
      <c r="D1995" s="52">
        <v>36976</v>
      </c>
      <c r="E1995">
        <v>1.8292000000000002</v>
      </c>
      <c r="G1995" s="52">
        <v>36973</v>
      </c>
      <c r="H1995">
        <v>3.3037999999999998</v>
      </c>
      <c r="I1995" s="52">
        <v>36976</v>
      </c>
      <c r="J1995">
        <v>1.8292000000000002</v>
      </c>
      <c r="K1995" s="474" t="str">
        <f t="shared" si="31"/>
        <v>false</v>
      </c>
    </row>
    <row r="1996" spans="2:11">
      <c r="B1996" s="52">
        <v>36976</v>
      </c>
      <c r="C1996">
        <v>3.1604999999999999</v>
      </c>
      <c r="D1996" s="52">
        <v>36977</v>
      </c>
      <c r="E1996">
        <v>1.7814000000000001</v>
      </c>
      <c r="G1996" s="52">
        <v>36976</v>
      </c>
      <c r="H1996">
        <v>3.1604999999999999</v>
      </c>
      <c r="I1996" s="52">
        <v>36977</v>
      </c>
      <c r="J1996">
        <v>1.7814000000000001</v>
      </c>
      <c r="K1996" s="474" t="str">
        <f t="shared" si="31"/>
        <v>false</v>
      </c>
    </row>
    <row r="1997" spans="2:11">
      <c r="B1997" s="52">
        <v>36977</v>
      </c>
      <c r="C1997">
        <v>3.0960999999999999</v>
      </c>
      <c r="D1997" s="52">
        <v>36978</v>
      </c>
      <c r="E1997">
        <v>1.7988</v>
      </c>
      <c r="G1997" s="52">
        <v>36977</v>
      </c>
      <c r="H1997">
        <v>3.0960999999999999</v>
      </c>
      <c r="I1997" s="52">
        <v>36978</v>
      </c>
      <c r="J1997">
        <v>1.7988</v>
      </c>
      <c r="K1997" s="474" t="str">
        <f t="shared" si="31"/>
        <v>false</v>
      </c>
    </row>
    <row r="1998" spans="2:11">
      <c r="B1998" s="52">
        <v>36978</v>
      </c>
      <c r="C1998">
        <v>3.1145</v>
      </c>
      <c r="D1998" s="52">
        <v>36979</v>
      </c>
      <c r="E1998">
        <v>1.7963</v>
      </c>
      <c r="G1998" s="52">
        <v>36978</v>
      </c>
      <c r="H1998">
        <v>3.1145</v>
      </c>
      <c r="I1998" s="52">
        <v>36979</v>
      </c>
      <c r="J1998">
        <v>1.7963</v>
      </c>
      <c r="K1998" s="474" t="str">
        <f t="shared" si="31"/>
        <v>false</v>
      </c>
    </row>
    <row r="1999" spans="2:11">
      <c r="B1999" s="52">
        <v>36979</v>
      </c>
      <c r="C1999">
        <v>3.1118000000000001</v>
      </c>
      <c r="D1999" s="52">
        <v>36980</v>
      </c>
      <c r="E1999">
        <v>1.7818000000000001</v>
      </c>
      <c r="G1999" s="52">
        <v>36979</v>
      </c>
      <c r="H1999">
        <v>3.1118000000000001</v>
      </c>
      <c r="I1999" s="52">
        <v>36980</v>
      </c>
      <c r="J1999">
        <v>1.7818000000000001</v>
      </c>
      <c r="K1999" s="474" t="str">
        <f t="shared" si="31"/>
        <v>false</v>
      </c>
    </row>
    <row r="2000" spans="2:11">
      <c r="B2000" s="52">
        <v>36980</v>
      </c>
      <c r="C2000">
        <v>3.0445000000000002</v>
      </c>
      <c r="D2000" s="52">
        <v>36983</v>
      </c>
      <c r="E2000">
        <v>1.8002</v>
      </c>
      <c r="G2000" s="52">
        <v>36980</v>
      </c>
      <c r="H2000">
        <v>3.0445000000000002</v>
      </c>
      <c r="I2000" s="52">
        <v>36983</v>
      </c>
      <c r="J2000">
        <v>1.8002</v>
      </c>
      <c r="K2000" s="474" t="str">
        <f t="shared" si="31"/>
        <v>false</v>
      </c>
    </row>
    <row r="2001" spans="2:11">
      <c r="B2001" s="52">
        <v>36983</v>
      </c>
      <c r="C2001">
        <v>3.0287000000000002</v>
      </c>
      <c r="D2001" s="52">
        <v>36984</v>
      </c>
      <c r="E2001">
        <v>1.8555999999999999</v>
      </c>
      <c r="G2001" s="52">
        <v>36983</v>
      </c>
      <c r="H2001">
        <v>3.0287000000000002</v>
      </c>
      <c r="I2001" s="52">
        <v>36984</v>
      </c>
      <c r="J2001">
        <v>1.8555999999999999</v>
      </c>
      <c r="K2001" s="474" t="str">
        <f t="shared" si="31"/>
        <v>false</v>
      </c>
    </row>
    <row r="2002" spans="2:11">
      <c r="B2002" s="52">
        <v>36984</v>
      </c>
      <c r="C2002">
        <v>2.9916999999999998</v>
      </c>
      <c r="D2002" s="52">
        <v>36985</v>
      </c>
      <c r="E2002">
        <v>1.8512</v>
      </c>
      <c r="G2002" s="52">
        <v>36984</v>
      </c>
      <c r="H2002">
        <v>2.9916999999999998</v>
      </c>
      <c r="I2002" s="52">
        <v>36985</v>
      </c>
      <c r="J2002">
        <v>1.8512</v>
      </c>
      <c r="K2002" s="474" t="str">
        <f t="shared" si="31"/>
        <v>false</v>
      </c>
    </row>
    <row r="2003" spans="2:11">
      <c r="B2003" s="52">
        <v>36985</v>
      </c>
      <c r="C2003">
        <v>3.0312000000000001</v>
      </c>
      <c r="D2003" s="52">
        <v>36986</v>
      </c>
      <c r="E2003">
        <v>1.7761</v>
      </c>
      <c r="G2003" s="52">
        <v>36985</v>
      </c>
      <c r="H2003">
        <v>3.0312000000000001</v>
      </c>
      <c r="I2003" s="52">
        <v>36986</v>
      </c>
      <c r="J2003">
        <v>1.7761</v>
      </c>
      <c r="K2003" s="474" t="str">
        <f t="shared" si="31"/>
        <v>false</v>
      </c>
    </row>
    <row r="2004" spans="2:11">
      <c r="B2004" s="52">
        <v>36986</v>
      </c>
      <c r="C2004">
        <v>3.0297000000000001</v>
      </c>
      <c r="D2004" s="52">
        <v>36987</v>
      </c>
      <c r="E2004">
        <v>1.7993000000000001</v>
      </c>
      <c r="G2004" s="52">
        <v>36986</v>
      </c>
      <c r="H2004">
        <v>3.0297000000000001</v>
      </c>
      <c r="I2004" s="52">
        <v>36987</v>
      </c>
      <c r="J2004">
        <v>1.7993000000000001</v>
      </c>
      <c r="K2004" s="474" t="str">
        <f t="shared" si="31"/>
        <v>false</v>
      </c>
    </row>
    <row r="2005" spans="2:11">
      <c r="B2005" s="52">
        <v>36987</v>
      </c>
      <c r="C2005">
        <v>3.1408</v>
      </c>
      <c r="D2005" s="52">
        <v>36990</v>
      </c>
      <c r="E2005">
        <v>1.7894000000000001</v>
      </c>
      <c r="G2005" s="52">
        <v>36987</v>
      </c>
      <c r="H2005">
        <v>3.1408</v>
      </c>
      <c r="I2005" s="52">
        <v>36990</v>
      </c>
      <c r="J2005">
        <v>1.7894000000000001</v>
      </c>
      <c r="K2005" s="474" t="str">
        <f t="shared" si="31"/>
        <v>false</v>
      </c>
    </row>
    <row r="2006" spans="2:11">
      <c r="B2006" s="52">
        <v>36990</v>
      </c>
      <c r="C2006">
        <v>3.0630999999999999</v>
      </c>
      <c r="D2006" s="52">
        <v>36991</v>
      </c>
      <c r="E2006">
        <v>1.7438</v>
      </c>
      <c r="G2006" s="52">
        <v>36990</v>
      </c>
      <c r="H2006">
        <v>3.0630999999999999</v>
      </c>
      <c r="I2006" s="52">
        <v>36991</v>
      </c>
      <c r="J2006">
        <v>1.7438</v>
      </c>
      <c r="K2006" s="474" t="str">
        <f t="shared" si="31"/>
        <v>false</v>
      </c>
    </row>
    <row r="2007" spans="2:11">
      <c r="B2007" s="52">
        <v>36991</v>
      </c>
      <c r="C2007">
        <v>2.9619</v>
      </c>
      <c r="D2007" s="52">
        <v>36992</v>
      </c>
      <c r="E2007">
        <v>1.7593000000000001</v>
      </c>
      <c r="G2007" s="52">
        <v>36991</v>
      </c>
      <c r="H2007">
        <v>2.9619</v>
      </c>
      <c r="I2007" s="52">
        <v>36992</v>
      </c>
      <c r="J2007">
        <v>1.7593000000000001</v>
      </c>
      <c r="K2007" s="474" t="str">
        <f t="shared" si="31"/>
        <v>false</v>
      </c>
    </row>
    <row r="2008" spans="2:11">
      <c r="B2008" s="52">
        <v>36992</v>
      </c>
      <c r="C2008">
        <v>2.9750999999999999</v>
      </c>
      <c r="D2008" s="52">
        <v>36993</v>
      </c>
      <c r="E2008">
        <v>1.7396</v>
      </c>
      <c r="G2008" s="52">
        <v>36992</v>
      </c>
      <c r="H2008">
        <v>2.9750999999999999</v>
      </c>
      <c r="I2008" s="52">
        <v>36993</v>
      </c>
      <c r="J2008">
        <v>1.7396</v>
      </c>
      <c r="K2008" s="474" t="str">
        <f t="shared" si="31"/>
        <v>false</v>
      </c>
    </row>
    <row r="2009" spans="2:11">
      <c r="B2009" s="52">
        <v>36993</v>
      </c>
      <c r="C2009">
        <v>2.9854000000000003</v>
      </c>
      <c r="D2009" s="52">
        <v>36997</v>
      </c>
      <c r="E2009">
        <v>1.7342</v>
      </c>
      <c r="G2009" s="52">
        <v>36993</v>
      </c>
      <c r="H2009">
        <v>2.9854000000000003</v>
      </c>
      <c r="I2009" s="52">
        <v>36997</v>
      </c>
      <c r="J2009">
        <v>1.7342</v>
      </c>
      <c r="K2009" s="474" t="str">
        <f t="shared" si="31"/>
        <v>false</v>
      </c>
    </row>
    <row r="2010" spans="2:11">
      <c r="B2010" s="52">
        <v>36997</v>
      </c>
      <c r="C2010">
        <v>2.9514</v>
      </c>
      <c r="D2010" s="52">
        <v>36998</v>
      </c>
      <c r="E2010">
        <v>1.7242999999999999</v>
      </c>
      <c r="G2010" s="52">
        <v>36997</v>
      </c>
      <c r="H2010">
        <v>2.9514</v>
      </c>
      <c r="I2010" s="52">
        <v>36998</v>
      </c>
      <c r="J2010">
        <v>1.7242999999999999</v>
      </c>
      <c r="K2010" s="474" t="str">
        <f t="shared" si="31"/>
        <v>false</v>
      </c>
    </row>
    <row r="2011" spans="2:11">
      <c r="B2011" s="52">
        <v>36998</v>
      </c>
      <c r="C2011">
        <v>2.8936999999999999</v>
      </c>
      <c r="D2011" s="52">
        <v>36999</v>
      </c>
      <c r="E2011">
        <v>1.6613</v>
      </c>
      <c r="G2011" s="52">
        <v>36998</v>
      </c>
      <c r="H2011">
        <v>2.8936999999999999</v>
      </c>
      <c r="I2011" s="52">
        <v>36999</v>
      </c>
      <c r="J2011">
        <v>1.6613</v>
      </c>
      <c r="K2011" s="474" t="str">
        <f t="shared" si="31"/>
        <v>false</v>
      </c>
    </row>
    <row r="2012" spans="2:11">
      <c r="B2012" s="52">
        <v>36999</v>
      </c>
      <c r="C2012">
        <v>2.9028</v>
      </c>
      <c r="D2012" s="52">
        <v>37000</v>
      </c>
      <c r="E2012">
        <v>1.6501000000000001</v>
      </c>
      <c r="G2012" s="52">
        <v>36999</v>
      </c>
      <c r="H2012">
        <v>2.9028</v>
      </c>
      <c r="I2012" s="52">
        <v>37000</v>
      </c>
      <c r="J2012">
        <v>1.6501000000000001</v>
      </c>
      <c r="K2012" s="474" t="str">
        <f t="shared" si="31"/>
        <v>false</v>
      </c>
    </row>
    <row r="2013" spans="2:11">
      <c r="B2013" s="52">
        <v>37000</v>
      </c>
      <c r="C2013">
        <v>2.9499</v>
      </c>
      <c r="D2013" s="52">
        <v>37001</v>
      </c>
      <c r="E2013">
        <v>1.6678999999999999</v>
      </c>
      <c r="G2013" s="52">
        <v>37000</v>
      </c>
      <c r="H2013">
        <v>2.9499</v>
      </c>
      <c r="I2013" s="52">
        <v>37001</v>
      </c>
      <c r="J2013">
        <v>1.6678999999999999</v>
      </c>
      <c r="K2013" s="474" t="str">
        <f t="shared" si="31"/>
        <v>false</v>
      </c>
    </row>
    <row r="2014" spans="2:11">
      <c r="B2014" s="52">
        <v>37001</v>
      </c>
      <c r="C2014">
        <v>2.9695</v>
      </c>
      <c r="D2014" s="52">
        <v>37004</v>
      </c>
      <c r="E2014">
        <v>1.6754</v>
      </c>
      <c r="G2014" s="52">
        <v>37001</v>
      </c>
      <c r="H2014">
        <v>2.9695</v>
      </c>
      <c r="I2014" s="52">
        <v>37004</v>
      </c>
      <c r="J2014">
        <v>1.6754</v>
      </c>
      <c r="K2014" s="474" t="str">
        <f t="shared" si="31"/>
        <v>false</v>
      </c>
    </row>
    <row r="2015" spans="2:11">
      <c r="B2015" s="52">
        <v>37004</v>
      </c>
      <c r="C2015">
        <v>2.9142000000000001</v>
      </c>
      <c r="D2015" s="52">
        <v>37005</v>
      </c>
      <c r="E2015">
        <v>1.6879</v>
      </c>
      <c r="G2015" s="52">
        <v>37004</v>
      </c>
      <c r="H2015">
        <v>2.9142000000000001</v>
      </c>
      <c r="I2015" s="52">
        <v>37005</v>
      </c>
      <c r="J2015">
        <v>1.6879</v>
      </c>
      <c r="K2015" s="474" t="str">
        <f t="shared" si="31"/>
        <v>false</v>
      </c>
    </row>
    <row r="2016" spans="2:11">
      <c r="B2016" s="52">
        <v>37005</v>
      </c>
      <c r="C2016">
        <v>2.9020999999999999</v>
      </c>
      <c r="D2016" s="52">
        <v>37006</v>
      </c>
      <c r="E2016">
        <v>1.6608000000000001</v>
      </c>
      <c r="G2016" s="52">
        <v>37005</v>
      </c>
      <c r="H2016">
        <v>2.9020999999999999</v>
      </c>
      <c r="I2016" s="52">
        <v>37006</v>
      </c>
      <c r="J2016">
        <v>1.6608000000000001</v>
      </c>
      <c r="K2016" s="474" t="str">
        <f t="shared" si="31"/>
        <v>false</v>
      </c>
    </row>
    <row r="2017" spans="2:11">
      <c r="B2017" s="52">
        <v>37006</v>
      </c>
      <c r="C2017">
        <v>2.9016000000000002</v>
      </c>
      <c r="D2017" s="52">
        <v>37007</v>
      </c>
      <c r="E2017">
        <v>1.6503000000000001</v>
      </c>
      <c r="G2017" s="52">
        <v>37006</v>
      </c>
      <c r="H2017">
        <v>2.9016000000000002</v>
      </c>
      <c r="I2017" s="52">
        <v>37007</v>
      </c>
      <c r="J2017">
        <v>1.6503000000000001</v>
      </c>
      <c r="K2017" s="474" t="str">
        <f t="shared" si="31"/>
        <v>false</v>
      </c>
    </row>
    <row r="2018" spans="2:11">
      <c r="B2018" s="52">
        <v>37007</v>
      </c>
      <c r="C2018">
        <v>2.8765999999999998</v>
      </c>
      <c r="D2018" s="52">
        <v>37008</v>
      </c>
      <c r="E2018">
        <v>1.6324000000000001</v>
      </c>
      <c r="G2018" s="52">
        <v>37007</v>
      </c>
      <c r="H2018">
        <v>2.8765999999999998</v>
      </c>
      <c r="I2018" s="52">
        <v>37008</v>
      </c>
      <c r="J2018">
        <v>1.6324000000000001</v>
      </c>
      <c r="K2018" s="474" t="str">
        <f t="shared" si="31"/>
        <v>false</v>
      </c>
    </row>
    <row r="2019" spans="2:11">
      <c r="B2019" s="52">
        <v>37008</v>
      </c>
      <c r="C2019">
        <v>2.8452000000000002</v>
      </c>
      <c r="D2019" s="52">
        <v>37011</v>
      </c>
      <c r="E2019">
        <v>1.6438000000000001</v>
      </c>
      <c r="G2019" s="52">
        <v>37008</v>
      </c>
      <c r="H2019">
        <v>2.8452000000000002</v>
      </c>
      <c r="I2019" s="52">
        <v>37011</v>
      </c>
      <c r="J2019">
        <v>1.6438000000000001</v>
      </c>
      <c r="K2019" s="474" t="str">
        <f t="shared" si="31"/>
        <v>false</v>
      </c>
    </row>
    <row r="2020" spans="2:11">
      <c r="B2020" s="52">
        <v>37011</v>
      </c>
      <c r="C2020">
        <v>2.8439999999999999</v>
      </c>
      <c r="D2020" s="52">
        <v>37012</v>
      </c>
      <c r="E2020">
        <v>1.6191</v>
      </c>
      <c r="G2020" s="52">
        <v>37011</v>
      </c>
      <c r="H2020">
        <v>2.8439999999999999</v>
      </c>
      <c r="I2020" s="52">
        <v>37012</v>
      </c>
      <c r="J2020">
        <v>1.6191</v>
      </c>
      <c r="K2020" s="474" t="str">
        <f t="shared" si="31"/>
        <v>false</v>
      </c>
    </row>
    <row r="2021" spans="2:11">
      <c r="B2021" s="52">
        <v>37012</v>
      </c>
      <c r="C2021">
        <v>2.8540999999999999</v>
      </c>
      <c r="D2021" s="52">
        <v>37013</v>
      </c>
      <c r="E2021">
        <v>1.6238999999999999</v>
      </c>
      <c r="G2021" s="52">
        <v>37012</v>
      </c>
      <c r="H2021">
        <v>2.8540999999999999</v>
      </c>
      <c r="I2021" s="52">
        <v>37013</v>
      </c>
      <c r="J2021">
        <v>1.6238999999999999</v>
      </c>
      <c r="K2021" s="474" t="str">
        <f t="shared" si="31"/>
        <v>false</v>
      </c>
    </row>
    <row r="2022" spans="2:11">
      <c r="B2022" s="52">
        <v>37013</v>
      </c>
      <c r="C2022">
        <v>2.9191000000000003</v>
      </c>
      <c r="D2022" s="52">
        <v>37014</v>
      </c>
      <c r="E2022">
        <v>1.6374</v>
      </c>
      <c r="G2022" s="52">
        <v>37013</v>
      </c>
      <c r="H2022">
        <v>2.9191000000000003</v>
      </c>
      <c r="I2022" s="52">
        <v>37014</v>
      </c>
      <c r="J2022">
        <v>1.6374</v>
      </c>
      <c r="K2022" s="474" t="str">
        <f t="shared" si="31"/>
        <v>false</v>
      </c>
    </row>
    <row r="2023" spans="2:11">
      <c r="B2023" s="52">
        <v>37014</v>
      </c>
      <c r="C2023">
        <v>2.9988999999999999</v>
      </c>
      <c r="D2023" s="52">
        <v>37015</v>
      </c>
      <c r="E2023">
        <v>1.6143000000000001</v>
      </c>
      <c r="G2023" s="52">
        <v>37014</v>
      </c>
      <c r="H2023">
        <v>2.9988999999999999</v>
      </c>
      <c r="I2023" s="52">
        <v>37015</v>
      </c>
      <c r="J2023">
        <v>1.6143000000000001</v>
      </c>
      <c r="K2023" s="474" t="str">
        <f t="shared" si="31"/>
        <v>false</v>
      </c>
    </row>
    <row r="2024" spans="2:11">
      <c r="B2024" s="52">
        <v>37015</v>
      </c>
      <c r="C2024">
        <v>2.9567999999999999</v>
      </c>
      <c r="D2024" s="52">
        <v>37018</v>
      </c>
      <c r="E2024">
        <v>1.6167</v>
      </c>
      <c r="G2024" s="52">
        <v>37015</v>
      </c>
      <c r="H2024">
        <v>2.9567999999999999</v>
      </c>
      <c r="I2024" s="52">
        <v>37018</v>
      </c>
      <c r="J2024">
        <v>1.6167</v>
      </c>
      <c r="K2024" s="474" t="str">
        <f t="shared" si="31"/>
        <v>false</v>
      </c>
    </row>
    <row r="2025" spans="2:11">
      <c r="B2025" s="52">
        <v>37018</v>
      </c>
      <c r="C2025">
        <v>2.9853000000000001</v>
      </c>
      <c r="D2025" s="52">
        <v>37019</v>
      </c>
      <c r="E2025">
        <v>1.6249</v>
      </c>
      <c r="G2025" s="52">
        <v>37018</v>
      </c>
      <c r="H2025">
        <v>2.9853000000000001</v>
      </c>
      <c r="I2025" s="52">
        <v>37019</v>
      </c>
      <c r="J2025">
        <v>1.6249</v>
      </c>
      <c r="K2025" s="474" t="str">
        <f t="shared" si="31"/>
        <v>false</v>
      </c>
    </row>
    <row r="2026" spans="2:11">
      <c r="B2026" s="52">
        <v>37019</v>
      </c>
      <c r="C2026">
        <v>3.0262000000000002</v>
      </c>
      <c r="D2026" s="52">
        <v>37020</v>
      </c>
      <c r="E2026">
        <v>1.6292</v>
      </c>
      <c r="G2026" s="52">
        <v>37019</v>
      </c>
      <c r="H2026">
        <v>3.0262000000000002</v>
      </c>
      <c r="I2026" s="52">
        <v>37020</v>
      </c>
      <c r="J2026">
        <v>1.6292</v>
      </c>
      <c r="K2026" s="474" t="str">
        <f t="shared" si="31"/>
        <v>false</v>
      </c>
    </row>
    <row r="2027" spans="2:11">
      <c r="B2027" s="52">
        <v>37020</v>
      </c>
      <c r="C2027">
        <v>3.0283000000000002</v>
      </c>
      <c r="D2027" s="52">
        <v>37021</v>
      </c>
      <c r="E2027">
        <v>1.6227</v>
      </c>
      <c r="G2027" s="52">
        <v>37020</v>
      </c>
      <c r="H2027">
        <v>3.0283000000000002</v>
      </c>
      <c r="I2027" s="52">
        <v>37021</v>
      </c>
      <c r="J2027">
        <v>1.6227</v>
      </c>
      <c r="K2027" s="474" t="str">
        <f t="shared" si="31"/>
        <v>false</v>
      </c>
    </row>
    <row r="2028" spans="2:11">
      <c r="B2028" s="52">
        <v>37021</v>
      </c>
      <c r="C2028">
        <v>2.9885000000000002</v>
      </c>
      <c r="D2028" s="52">
        <v>37022</v>
      </c>
      <c r="E2028">
        <v>1.6360999999999999</v>
      </c>
      <c r="G2028" s="52">
        <v>37021</v>
      </c>
      <c r="H2028">
        <v>2.9885000000000002</v>
      </c>
      <c r="I2028" s="52">
        <v>37022</v>
      </c>
      <c r="J2028">
        <v>1.6360999999999999</v>
      </c>
      <c r="K2028" s="474" t="str">
        <f t="shared" si="31"/>
        <v>false</v>
      </c>
    </row>
    <row r="2029" spans="2:11">
      <c r="B2029" s="52">
        <v>37022</v>
      </c>
      <c r="C2029">
        <v>2.996</v>
      </c>
      <c r="D2029" s="52">
        <v>37025</v>
      </c>
      <c r="E2029">
        <v>1.6276999999999999</v>
      </c>
      <c r="G2029" s="52">
        <v>37022</v>
      </c>
      <c r="H2029">
        <v>2.996</v>
      </c>
      <c r="I2029" s="52">
        <v>37025</v>
      </c>
      <c r="J2029">
        <v>1.6276999999999999</v>
      </c>
      <c r="K2029" s="474" t="str">
        <f t="shared" si="31"/>
        <v>false</v>
      </c>
    </row>
    <row r="2030" spans="2:11">
      <c r="B2030" s="52">
        <v>37025</v>
      </c>
      <c r="C2030">
        <v>3.0438999999999998</v>
      </c>
      <c r="D2030" s="52">
        <v>37026</v>
      </c>
      <c r="E2030">
        <v>1.6282999999999999</v>
      </c>
      <c r="G2030" s="52">
        <v>37025</v>
      </c>
      <c r="H2030">
        <v>3.0438999999999998</v>
      </c>
      <c r="I2030" s="52">
        <v>37026</v>
      </c>
      <c r="J2030">
        <v>1.6282999999999999</v>
      </c>
      <c r="K2030" s="474" t="str">
        <f t="shared" si="31"/>
        <v>false</v>
      </c>
    </row>
    <row r="2031" spans="2:11">
      <c r="B2031" s="52">
        <v>37026</v>
      </c>
      <c r="C2031">
        <v>3.0041000000000002</v>
      </c>
      <c r="D2031" s="52">
        <v>37027</v>
      </c>
      <c r="E2031">
        <v>1.5810999999999999</v>
      </c>
      <c r="G2031" s="52">
        <v>37026</v>
      </c>
      <c r="H2031">
        <v>3.0041000000000002</v>
      </c>
      <c r="I2031" s="52">
        <v>37027</v>
      </c>
      <c r="J2031">
        <v>1.5810999999999999</v>
      </c>
      <c r="K2031" s="474" t="str">
        <f t="shared" si="31"/>
        <v>false</v>
      </c>
    </row>
    <row r="2032" spans="2:11">
      <c r="B2032" s="52">
        <v>37027</v>
      </c>
      <c r="C2032">
        <v>2.99</v>
      </c>
      <c r="D2032" s="52">
        <v>37028</v>
      </c>
      <c r="E2032">
        <v>1.5765</v>
      </c>
      <c r="G2032" s="52">
        <v>37027</v>
      </c>
      <c r="H2032">
        <v>2.99</v>
      </c>
      <c r="I2032" s="52">
        <v>37028</v>
      </c>
      <c r="J2032">
        <v>1.5765</v>
      </c>
      <c r="K2032" s="474" t="str">
        <f t="shared" si="31"/>
        <v>false</v>
      </c>
    </row>
    <row r="2033" spans="2:11">
      <c r="B2033" s="52">
        <v>37028</v>
      </c>
      <c r="C2033">
        <v>2.9874999999999998</v>
      </c>
      <c r="D2033" s="52">
        <v>37029</v>
      </c>
      <c r="E2033">
        <v>1.5714000000000001</v>
      </c>
      <c r="G2033" s="52">
        <v>37028</v>
      </c>
      <c r="H2033">
        <v>2.9874999999999998</v>
      </c>
      <c r="I2033" s="52">
        <v>37029</v>
      </c>
      <c r="J2033">
        <v>1.5714000000000001</v>
      </c>
      <c r="K2033" s="474" t="str">
        <f t="shared" si="31"/>
        <v>false</v>
      </c>
    </row>
    <row r="2034" spans="2:11">
      <c r="B2034" s="52">
        <v>37029</v>
      </c>
      <c r="C2034">
        <v>2.9592999999999998</v>
      </c>
      <c r="D2034" s="52">
        <v>37032</v>
      </c>
      <c r="E2034">
        <v>1.5664</v>
      </c>
      <c r="G2034" s="52">
        <v>37029</v>
      </c>
      <c r="H2034">
        <v>2.9592999999999998</v>
      </c>
      <c r="I2034" s="52">
        <v>37032</v>
      </c>
      <c r="J2034">
        <v>1.5664</v>
      </c>
      <c r="K2034" s="474" t="str">
        <f t="shared" si="31"/>
        <v>false</v>
      </c>
    </row>
    <row r="2035" spans="2:11">
      <c r="B2035" s="52">
        <v>37032</v>
      </c>
      <c r="C2035">
        <v>2.9375999999999998</v>
      </c>
      <c r="D2035" s="52">
        <v>37033</v>
      </c>
      <c r="E2035">
        <v>1.5775999999999999</v>
      </c>
      <c r="G2035" s="52">
        <v>37032</v>
      </c>
      <c r="H2035">
        <v>2.9375999999999998</v>
      </c>
      <c r="I2035" s="52">
        <v>37033</v>
      </c>
      <c r="J2035">
        <v>1.5775999999999999</v>
      </c>
      <c r="K2035" s="474" t="str">
        <f t="shared" si="31"/>
        <v>false</v>
      </c>
    </row>
    <row r="2036" spans="2:11">
      <c r="B2036" s="52">
        <v>37033</v>
      </c>
      <c r="C2036">
        <v>2.9358</v>
      </c>
      <c r="D2036" s="52">
        <v>37034</v>
      </c>
      <c r="E2036">
        <v>1.5992</v>
      </c>
      <c r="G2036" s="52">
        <v>37033</v>
      </c>
      <c r="H2036">
        <v>2.9358</v>
      </c>
      <c r="I2036" s="52">
        <v>37034</v>
      </c>
      <c r="J2036">
        <v>1.5992</v>
      </c>
      <c r="K2036" s="474" t="str">
        <f t="shared" si="31"/>
        <v>false</v>
      </c>
    </row>
    <row r="2037" spans="2:11">
      <c r="B2037" s="52">
        <v>37034</v>
      </c>
      <c r="C2037">
        <v>2.9089999999999998</v>
      </c>
      <c r="D2037" s="52">
        <v>37035</v>
      </c>
      <c r="E2037">
        <v>1.5968</v>
      </c>
      <c r="G2037" s="52">
        <v>37034</v>
      </c>
      <c r="H2037">
        <v>2.9089999999999998</v>
      </c>
      <c r="I2037" s="52">
        <v>37035</v>
      </c>
      <c r="J2037">
        <v>1.5968</v>
      </c>
      <c r="K2037" s="474" t="str">
        <f t="shared" si="31"/>
        <v>false</v>
      </c>
    </row>
    <row r="2038" spans="2:11">
      <c r="B2038" s="52">
        <v>37035</v>
      </c>
      <c r="C2038">
        <v>2.8195000000000001</v>
      </c>
      <c r="D2038" s="52">
        <v>37036</v>
      </c>
      <c r="E2038">
        <v>1.6137000000000001</v>
      </c>
      <c r="G2038" s="52">
        <v>37035</v>
      </c>
      <c r="H2038">
        <v>2.8195000000000001</v>
      </c>
      <c r="I2038" s="52">
        <v>37036</v>
      </c>
      <c r="J2038">
        <v>1.6137000000000001</v>
      </c>
      <c r="K2038" s="474" t="str">
        <f t="shared" si="31"/>
        <v>false</v>
      </c>
    </row>
    <row r="2039" spans="2:11">
      <c r="B2039" s="52">
        <v>37036</v>
      </c>
      <c r="C2039">
        <v>2.8559000000000001</v>
      </c>
      <c r="D2039" s="52">
        <v>37040</v>
      </c>
      <c r="E2039">
        <v>1.6088</v>
      </c>
      <c r="G2039" s="52">
        <v>37036</v>
      </c>
      <c r="H2039">
        <v>2.8559000000000001</v>
      </c>
      <c r="I2039" s="52">
        <v>37040</v>
      </c>
      <c r="J2039">
        <v>1.6088</v>
      </c>
      <c r="K2039" s="474" t="str">
        <f t="shared" si="31"/>
        <v>false</v>
      </c>
    </row>
    <row r="2040" spans="2:11">
      <c r="B2040" s="52">
        <v>37040</v>
      </c>
      <c r="C2040">
        <v>2.8723999999999998</v>
      </c>
      <c r="D2040" s="52">
        <v>37041</v>
      </c>
      <c r="E2040">
        <v>1.6334</v>
      </c>
      <c r="G2040" s="52">
        <v>37040</v>
      </c>
      <c r="H2040">
        <v>2.8723999999999998</v>
      </c>
      <c r="I2040" s="52">
        <v>37041</v>
      </c>
      <c r="J2040">
        <v>1.6334</v>
      </c>
      <c r="K2040" s="474" t="str">
        <f t="shared" si="31"/>
        <v>false</v>
      </c>
    </row>
    <row r="2041" spans="2:11">
      <c r="B2041" s="52">
        <v>37041</v>
      </c>
      <c r="C2041">
        <v>2.964</v>
      </c>
      <c r="D2041" s="52">
        <v>37042</v>
      </c>
      <c r="E2041">
        <v>1.6305000000000001</v>
      </c>
      <c r="G2041" s="52">
        <v>37041</v>
      </c>
      <c r="H2041">
        <v>2.964</v>
      </c>
      <c r="I2041" s="52">
        <v>37042</v>
      </c>
      <c r="J2041">
        <v>1.6305000000000001</v>
      </c>
      <c r="K2041" s="474" t="str">
        <f t="shared" si="31"/>
        <v>false</v>
      </c>
    </row>
    <row r="2042" spans="2:11">
      <c r="B2042" s="52">
        <v>37042</v>
      </c>
      <c r="C2042">
        <v>2.9281999999999999</v>
      </c>
      <c r="D2042" s="52">
        <v>37043</v>
      </c>
      <c r="E2042">
        <v>1.6189</v>
      </c>
      <c r="G2042" s="52">
        <v>37042</v>
      </c>
      <c r="H2042">
        <v>2.9281999999999999</v>
      </c>
      <c r="I2042" s="52">
        <v>37043</v>
      </c>
      <c r="J2042">
        <v>1.6189</v>
      </c>
      <c r="K2042" s="474" t="str">
        <f t="shared" si="31"/>
        <v>false</v>
      </c>
    </row>
    <row r="2043" spans="2:11">
      <c r="B2043" s="52">
        <v>37043</v>
      </c>
      <c r="C2043">
        <v>2.956</v>
      </c>
      <c r="D2043" s="52">
        <v>37046</v>
      </c>
      <c r="E2043">
        <v>1.6085</v>
      </c>
      <c r="G2043" s="52">
        <v>37043</v>
      </c>
      <c r="H2043">
        <v>2.956</v>
      </c>
      <c r="I2043" s="52">
        <v>37046</v>
      </c>
      <c r="J2043">
        <v>1.6085</v>
      </c>
      <c r="K2043" s="474" t="str">
        <f t="shared" si="31"/>
        <v>false</v>
      </c>
    </row>
    <row r="2044" spans="2:11">
      <c r="B2044" s="52">
        <v>37046</v>
      </c>
      <c r="C2044">
        <v>2.9504999999999999</v>
      </c>
      <c r="D2044" s="52">
        <v>37047</v>
      </c>
      <c r="E2044">
        <v>1.5920000000000001</v>
      </c>
      <c r="G2044" s="52">
        <v>37046</v>
      </c>
      <c r="H2044">
        <v>2.9504999999999999</v>
      </c>
      <c r="I2044" s="52">
        <v>37047</v>
      </c>
      <c r="J2044">
        <v>1.5920000000000001</v>
      </c>
      <c r="K2044" s="474" t="str">
        <f t="shared" si="31"/>
        <v>false</v>
      </c>
    </row>
    <row r="2045" spans="2:11">
      <c r="B2045" s="52">
        <v>37047</v>
      </c>
      <c r="C2045">
        <v>3.0165000000000002</v>
      </c>
      <c r="D2045" s="52">
        <v>37048</v>
      </c>
      <c r="E2045">
        <v>1.6072</v>
      </c>
      <c r="G2045" s="52">
        <v>37047</v>
      </c>
      <c r="H2045">
        <v>3.0165000000000002</v>
      </c>
      <c r="I2045" s="52">
        <v>37048</v>
      </c>
      <c r="J2045">
        <v>1.6072</v>
      </c>
      <c r="K2045" s="474" t="str">
        <f t="shared" si="31"/>
        <v>false</v>
      </c>
    </row>
    <row r="2046" spans="2:11">
      <c r="B2046" s="52">
        <v>37048</v>
      </c>
      <c r="C2046">
        <v>3.2439999999999998</v>
      </c>
      <c r="D2046" s="52">
        <v>37049</v>
      </c>
      <c r="E2046">
        <v>1.6042999999999998</v>
      </c>
      <c r="G2046" s="52">
        <v>37048</v>
      </c>
      <c r="H2046">
        <v>3.2439999999999998</v>
      </c>
      <c r="I2046" s="52">
        <v>37049</v>
      </c>
      <c r="J2046">
        <v>1.6042999999999998</v>
      </c>
      <c r="K2046" s="474" t="str">
        <f t="shared" si="31"/>
        <v>false</v>
      </c>
    </row>
    <row r="2047" spans="2:11">
      <c r="B2047" s="52">
        <v>37049</v>
      </c>
      <c r="C2047">
        <v>3.1158999999999999</v>
      </c>
      <c r="D2047" s="52">
        <v>37050</v>
      </c>
      <c r="E2047">
        <v>1.6209</v>
      </c>
      <c r="G2047" s="52">
        <v>37049</v>
      </c>
      <c r="H2047">
        <v>3.1158999999999999</v>
      </c>
      <c r="I2047" s="52">
        <v>37050</v>
      </c>
      <c r="J2047">
        <v>1.6209</v>
      </c>
      <c r="K2047" s="474" t="str">
        <f t="shared" si="31"/>
        <v>false</v>
      </c>
    </row>
    <row r="2048" spans="2:11">
      <c r="B2048" s="52">
        <v>37050</v>
      </c>
      <c r="C2048">
        <v>3.0848</v>
      </c>
      <c r="D2048" s="52">
        <v>37053</v>
      </c>
      <c r="E2048">
        <v>1.629</v>
      </c>
      <c r="G2048" s="52">
        <v>37050</v>
      </c>
      <c r="H2048">
        <v>3.0848</v>
      </c>
      <c r="I2048" s="52">
        <v>37053</v>
      </c>
      <c r="J2048">
        <v>1.629</v>
      </c>
      <c r="K2048" s="474" t="str">
        <f t="shared" si="31"/>
        <v>false</v>
      </c>
    </row>
    <row r="2049" spans="2:11">
      <c r="B2049" s="52">
        <v>37053</v>
      </c>
      <c r="C2049">
        <v>3.0434999999999999</v>
      </c>
      <c r="D2049" s="52">
        <v>37054</v>
      </c>
      <c r="E2049">
        <v>1.6251</v>
      </c>
      <c r="G2049" s="52">
        <v>37053</v>
      </c>
      <c r="H2049">
        <v>3.0434999999999999</v>
      </c>
      <c r="I2049" s="52">
        <v>37054</v>
      </c>
      <c r="J2049">
        <v>1.6251</v>
      </c>
      <c r="K2049" s="474" t="str">
        <f t="shared" si="31"/>
        <v>false</v>
      </c>
    </row>
    <row r="2050" spans="2:11">
      <c r="B2050" s="52">
        <v>37054</v>
      </c>
      <c r="C2050">
        <v>3.0402</v>
      </c>
      <c r="D2050" s="52">
        <v>37055</v>
      </c>
      <c r="E2050">
        <v>1.6505999999999998</v>
      </c>
      <c r="G2050" s="52">
        <v>37054</v>
      </c>
      <c r="H2050">
        <v>3.0402</v>
      </c>
      <c r="I2050" s="52">
        <v>37055</v>
      </c>
      <c r="J2050">
        <v>1.6505999999999998</v>
      </c>
      <c r="K2050" s="474" t="str">
        <f t="shared" si="31"/>
        <v>false</v>
      </c>
    </row>
    <row r="2051" spans="2:11">
      <c r="B2051" s="52">
        <v>37055</v>
      </c>
      <c r="C2051">
        <v>3.0792999999999999</v>
      </c>
      <c r="D2051" s="52">
        <v>37056</v>
      </c>
      <c r="E2051">
        <v>1.6785999999999999</v>
      </c>
      <c r="G2051" s="52">
        <v>37055</v>
      </c>
      <c r="H2051">
        <v>3.0792999999999999</v>
      </c>
      <c r="I2051" s="52">
        <v>37056</v>
      </c>
      <c r="J2051">
        <v>1.6785999999999999</v>
      </c>
      <c r="K2051" s="474" t="str">
        <f t="shared" si="31"/>
        <v>false</v>
      </c>
    </row>
    <row r="2052" spans="2:11">
      <c r="B2052" s="52">
        <v>37056</v>
      </c>
      <c r="C2052">
        <v>3.1659999999999999</v>
      </c>
      <c r="D2052" s="52">
        <v>37057</v>
      </c>
      <c r="E2052">
        <v>1.6891</v>
      </c>
      <c r="G2052" s="52">
        <v>37056</v>
      </c>
      <c r="H2052">
        <v>3.1659999999999999</v>
      </c>
      <c r="I2052" s="52">
        <v>37057</v>
      </c>
      <c r="J2052">
        <v>1.6891</v>
      </c>
      <c r="K2052" s="474" t="str">
        <f t="shared" si="31"/>
        <v>false</v>
      </c>
    </row>
    <row r="2053" spans="2:11">
      <c r="B2053" s="52">
        <v>37057</v>
      </c>
      <c r="C2053">
        <v>3.1177999999999999</v>
      </c>
      <c r="D2053" s="52">
        <v>37060</v>
      </c>
      <c r="E2053">
        <v>1.6869000000000001</v>
      </c>
      <c r="G2053" s="52">
        <v>37057</v>
      </c>
      <c r="H2053">
        <v>3.1177999999999999</v>
      </c>
      <c r="I2053" s="52">
        <v>37060</v>
      </c>
      <c r="J2053">
        <v>1.6869000000000001</v>
      </c>
      <c r="K2053" s="474" t="str">
        <f t="shared" si="31"/>
        <v>false</v>
      </c>
    </row>
    <row r="2054" spans="2:11">
      <c r="B2054" s="52">
        <v>37060</v>
      </c>
      <c r="C2054">
        <v>3.1318000000000001</v>
      </c>
      <c r="D2054" s="52">
        <v>37061</v>
      </c>
      <c r="E2054">
        <v>1.6947000000000001</v>
      </c>
      <c r="G2054" s="52">
        <v>37060</v>
      </c>
      <c r="H2054">
        <v>3.1318000000000001</v>
      </c>
      <c r="I2054" s="52">
        <v>37061</v>
      </c>
      <c r="J2054">
        <v>1.6947000000000001</v>
      </c>
      <c r="K2054" s="474" t="str">
        <f t="shared" ref="K2054:K2117" si="32">IF(G2054=I2054,"true","false")</f>
        <v>false</v>
      </c>
    </row>
    <row r="2055" spans="2:11">
      <c r="B2055" s="52">
        <v>37061</v>
      </c>
      <c r="C2055">
        <v>3.0962999999999998</v>
      </c>
      <c r="D2055" s="52">
        <v>37062</v>
      </c>
      <c r="E2055">
        <v>1.6873</v>
      </c>
      <c r="G2055" s="52">
        <v>37061</v>
      </c>
      <c r="H2055">
        <v>3.0962999999999998</v>
      </c>
      <c r="I2055" s="52">
        <v>37062</v>
      </c>
      <c r="J2055">
        <v>1.6873</v>
      </c>
      <c r="K2055" s="474" t="str">
        <f t="shared" si="32"/>
        <v>false</v>
      </c>
    </row>
    <row r="2056" spans="2:11">
      <c r="B2056" s="52">
        <v>37062</v>
      </c>
      <c r="C2056">
        <v>3.1166999999999998</v>
      </c>
      <c r="D2056" s="52">
        <v>37063</v>
      </c>
      <c r="E2056">
        <v>1.6764999999999999</v>
      </c>
      <c r="G2056" s="52">
        <v>37062</v>
      </c>
      <c r="H2056">
        <v>3.1166999999999998</v>
      </c>
      <c r="I2056" s="52">
        <v>37063</v>
      </c>
      <c r="J2056">
        <v>1.6764999999999999</v>
      </c>
      <c r="K2056" s="474" t="str">
        <f t="shared" si="32"/>
        <v>false</v>
      </c>
    </row>
    <row r="2057" spans="2:11">
      <c r="B2057" s="52">
        <v>37063</v>
      </c>
      <c r="C2057">
        <v>3.2155</v>
      </c>
      <c r="D2057" s="52">
        <v>37064</v>
      </c>
      <c r="E2057">
        <v>1.6941000000000002</v>
      </c>
      <c r="G2057" s="52">
        <v>37063</v>
      </c>
      <c r="H2057">
        <v>3.2155</v>
      </c>
      <c r="I2057" s="52">
        <v>37064</v>
      </c>
      <c r="J2057">
        <v>1.6941000000000002</v>
      </c>
      <c r="K2057" s="474" t="str">
        <f t="shared" si="32"/>
        <v>false</v>
      </c>
    </row>
    <row r="2058" spans="2:11">
      <c r="B2058" s="52">
        <v>37064</v>
      </c>
      <c r="C2058">
        <v>3.181</v>
      </c>
      <c r="D2058" s="52">
        <v>37067</v>
      </c>
      <c r="E2058">
        <v>1.7103000000000002</v>
      </c>
      <c r="G2058" s="52">
        <v>37064</v>
      </c>
      <c r="H2058">
        <v>3.181</v>
      </c>
      <c r="I2058" s="52">
        <v>37067</v>
      </c>
      <c r="J2058">
        <v>1.7103000000000002</v>
      </c>
      <c r="K2058" s="474" t="str">
        <f t="shared" si="32"/>
        <v>false</v>
      </c>
    </row>
    <row r="2059" spans="2:11">
      <c r="B2059" s="52">
        <v>37067</v>
      </c>
      <c r="C2059">
        <v>3.2164000000000001</v>
      </c>
      <c r="D2059" s="52">
        <v>37068</v>
      </c>
      <c r="E2059">
        <v>1.7154</v>
      </c>
      <c r="G2059" s="52">
        <v>37067</v>
      </c>
      <c r="H2059">
        <v>3.2164000000000001</v>
      </c>
      <c r="I2059" s="52">
        <v>37068</v>
      </c>
      <c r="J2059">
        <v>1.7154</v>
      </c>
      <c r="K2059" s="474" t="str">
        <f t="shared" si="32"/>
        <v>false</v>
      </c>
    </row>
    <row r="2060" spans="2:11">
      <c r="B2060" s="52">
        <v>37068</v>
      </c>
      <c r="C2060">
        <v>3.2029000000000001</v>
      </c>
      <c r="D2060" s="52">
        <v>37069</v>
      </c>
      <c r="E2060">
        <v>1.7099</v>
      </c>
      <c r="G2060" s="52">
        <v>37068</v>
      </c>
      <c r="H2060">
        <v>3.2029000000000001</v>
      </c>
      <c r="I2060" s="52">
        <v>37069</v>
      </c>
      <c r="J2060">
        <v>1.7099</v>
      </c>
      <c r="K2060" s="474" t="str">
        <f t="shared" si="32"/>
        <v>false</v>
      </c>
    </row>
    <row r="2061" spans="2:11">
      <c r="B2061" s="52">
        <v>37069</v>
      </c>
      <c r="C2061">
        <v>3.1598999999999999</v>
      </c>
      <c r="D2061" s="52">
        <v>37070</v>
      </c>
      <c r="E2061">
        <v>1.6886000000000001</v>
      </c>
      <c r="G2061" s="52">
        <v>37069</v>
      </c>
      <c r="H2061">
        <v>3.1598999999999999</v>
      </c>
      <c r="I2061" s="52">
        <v>37070</v>
      </c>
      <c r="J2061">
        <v>1.6886000000000001</v>
      </c>
      <c r="K2061" s="474" t="str">
        <f t="shared" si="32"/>
        <v>false</v>
      </c>
    </row>
    <row r="2062" spans="2:11">
      <c r="B2062" s="52">
        <v>37070</v>
      </c>
      <c r="C2062">
        <v>3.1528999999999998</v>
      </c>
      <c r="D2062" s="52">
        <v>37071</v>
      </c>
      <c r="E2062">
        <v>1.6989000000000001</v>
      </c>
      <c r="G2062" s="52">
        <v>37070</v>
      </c>
      <c r="H2062">
        <v>3.1528999999999998</v>
      </c>
      <c r="I2062" s="52">
        <v>37071</v>
      </c>
      <c r="J2062">
        <v>1.6989000000000001</v>
      </c>
      <c r="K2062" s="474" t="str">
        <f t="shared" si="32"/>
        <v>false</v>
      </c>
    </row>
    <row r="2063" spans="2:11">
      <c r="B2063" s="52">
        <v>37071</v>
      </c>
      <c r="C2063">
        <v>3.1558000000000002</v>
      </c>
      <c r="D2063" s="52">
        <v>37074</v>
      </c>
      <c r="E2063">
        <v>1.6724000000000001</v>
      </c>
      <c r="G2063" s="52">
        <v>37071</v>
      </c>
      <c r="H2063">
        <v>3.1558000000000002</v>
      </c>
      <c r="I2063" s="52">
        <v>37074</v>
      </c>
      <c r="J2063">
        <v>1.6724000000000001</v>
      </c>
      <c r="K2063" s="474" t="str">
        <f t="shared" si="32"/>
        <v>false</v>
      </c>
    </row>
    <row r="2064" spans="2:11">
      <c r="B2064" s="52">
        <v>37074</v>
      </c>
      <c r="C2064">
        <v>3.0865999999999998</v>
      </c>
      <c r="D2064" s="52">
        <v>37075</v>
      </c>
      <c r="E2064">
        <v>1.6772</v>
      </c>
      <c r="G2064" s="52">
        <v>37074</v>
      </c>
      <c r="H2064">
        <v>3.0865999999999998</v>
      </c>
      <c r="I2064" s="52">
        <v>37075</v>
      </c>
      <c r="J2064">
        <v>1.6772</v>
      </c>
      <c r="K2064" s="474" t="str">
        <f t="shared" si="32"/>
        <v>false</v>
      </c>
    </row>
    <row r="2065" spans="2:11">
      <c r="B2065" s="52">
        <v>37075</v>
      </c>
      <c r="C2065">
        <v>3.0887000000000002</v>
      </c>
      <c r="D2065" s="52">
        <v>37077</v>
      </c>
      <c r="E2065">
        <v>1.7053</v>
      </c>
      <c r="G2065" s="52">
        <v>37075</v>
      </c>
      <c r="H2065">
        <v>3.0887000000000002</v>
      </c>
      <c r="I2065" s="52">
        <v>37077</v>
      </c>
      <c r="J2065">
        <v>1.7053</v>
      </c>
      <c r="K2065" s="474" t="str">
        <f t="shared" si="32"/>
        <v>false</v>
      </c>
    </row>
    <row r="2066" spans="2:11">
      <c r="B2066" s="52">
        <v>37077</v>
      </c>
      <c r="C2066">
        <v>3.05</v>
      </c>
      <c r="D2066" s="52">
        <v>37078</v>
      </c>
      <c r="E2066">
        <v>1.7433000000000001</v>
      </c>
      <c r="G2066" s="52">
        <v>37077</v>
      </c>
      <c r="H2066">
        <v>3.05</v>
      </c>
      <c r="I2066" s="52">
        <v>37078</v>
      </c>
      <c r="J2066">
        <v>1.7433000000000001</v>
      </c>
      <c r="K2066" s="474" t="str">
        <f t="shared" si="32"/>
        <v>false</v>
      </c>
    </row>
    <row r="2067" spans="2:11">
      <c r="B2067" s="52">
        <v>37078</v>
      </c>
      <c r="C2067">
        <v>3.0350000000000001</v>
      </c>
      <c r="D2067" s="52">
        <v>37081</v>
      </c>
      <c r="E2067">
        <v>1.7417</v>
      </c>
      <c r="G2067" s="52">
        <v>37078</v>
      </c>
      <c r="H2067">
        <v>3.0350000000000001</v>
      </c>
      <c r="I2067" s="52">
        <v>37081</v>
      </c>
      <c r="J2067">
        <v>1.7417</v>
      </c>
      <c r="K2067" s="474" t="str">
        <f t="shared" si="32"/>
        <v>false</v>
      </c>
    </row>
    <row r="2068" spans="2:11">
      <c r="B2068" s="52">
        <v>37081</v>
      </c>
      <c r="C2068">
        <v>3.0121000000000002</v>
      </c>
      <c r="D2068" s="52">
        <v>37082</v>
      </c>
      <c r="E2068">
        <v>1.7627999999999999</v>
      </c>
      <c r="G2068" s="52">
        <v>37081</v>
      </c>
      <c r="H2068">
        <v>3.0121000000000002</v>
      </c>
      <c r="I2068" s="52">
        <v>37082</v>
      </c>
      <c r="J2068">
        <v>1.7627999999999999</v>
      </c>
      <c r="K2068" s="474" t="str">
        <f t="shared" si="32"/>
        <v>false</v>
      </c>
    </row>
    <row r="2069" spans="2:11">
      <c r="B2069" s="52">
        <v>37082</v>
      </c>
      <c r="C2069">
        <v>3.0032999999999999</v>
      </c>
      <c r="D2069" s="52">
        <v>37083</v>
      </c>
      <c r="E2069">
        <v>1.7516</v>
      </c>
      <c r="G2069" s="52">
        <v>37082</v>
      </c>
      <c r="H2069">
        <v>3.0032999999999999</v>
      </c>
      <c r="I2069" s="52">
        <v>37083</v>
      </c>
      <c r="J2069">
        <v>1.7516</v>
      </c>
      <c r="K2069" s="474" t="str">
        <f t="shared" si="32"/>
        <v>false</v>
      </c>
    </row>
    <row r="2070" spans="2:11">
      <c r="B2070" s="52">
        <v>37083</v>
      </c>
      <c r="C2070">
        <v>3.0522999999999998</v>
      </c>
      <c r="D2070" s="52">
        <v>37084</v>
      </c>
      <c r="E2070">
        <v>1.7118</v>
      </c>
      <c r="G2070" s="52">
        <v>37083</v>
      </c>
      <c r="H2070">
        <v>3.0522999999999998</v>
      </c>
      <c r="I2070" s="52">
        <v>37084</v>
      </c>
      <c r="J2070">
        <v>1.7118</v>
      </c>
      <c r="K2070" s="474" t="str">
        <f t="shared" si="32"/>
        <v>false</v>
      </c>
    </row>
    <row r="2071" spans="2:11">
      <c r="B2071" s="52">
        <v>37084</v>
      </c>
      <c r="C2071">
        <v>3.0827</v>
      </c>
      <c r="D2071" s="52">
        <v>37085</v>
      </c>
      <c r="E2071">
        <v>1.702</v>
      </c>
      <c r="G2071" s="52">
        <v>37084</v>
      </c>
      <c r="H2071">
        <v>3.0827</v>
      </c>
      <c r="I2071" s="52">
        <v>37085</v>
      </c>
      <c r="J2071">
        <v>1.702</v>
      </c>
      <c r="K2071" s="474" t="str">
        <f t="shared" si="32"/>
        <v>false</v>
      </c>
    </row>
    <row r="2072" spans="2:11">
      <c r="B2072" s="52">
        <v>37085</v>
      </c>
      <c r="C2072">
        <v>3.0943000000000001</v>
      </c>
      <c r="D2072" s="52">
        <v>37088</v>
      </c>
      <c r="E2072">
        <v>1.7128999999999999</v>
      </c>
      <c r="G2072" s="52">
        <v>37085</v>
      </c>
      <c r="H2072">
        <v>3.0943000000000001</v>
      </c>
      <c r="I2072" s="52">
        <v>37088</v>
      </c>
      <c r="J2072">
        <v>1.7128999999999999</v>
      </c>
      <c r="K2072" s="474" t="str">
        <f t="shared" si="32"/>
        <v>false</v>
      </c>
    </row>
    <row r="2073" spans="2:11">
      <c r="B2073" s="52">
        <v>37088</v>
      </c>
      <c r="C2073">
        <v>3.0838000000000001</v>
      </c>
      <c r="D2073" s="52">
        <v>37089</v>
      </c>
      <c r="E2073">
        <v>1.6912</v>
      </c>
      <c r="G2073" s="52">
        <v>37088</v>
      </c>
      <c r="H2073">
        <v>3.0838000000000001</v>
      </c>
      <c r="I2073" s="52">
        <v>37089</v>
      </c>
      <c r="J2073">
        <v>1.6912</v>
      </c>
      <c r="K2073" s="474" t="str">
        <f t="shared" si="32"/>
        <v>false</v>
      </c>
    </row>
    <row r="2074" spans="2:11">
      <c r="B2074" s="52">
        <v>37089</v>
      </c>
      <c r="C2074">
        <v>3.0870000000000002</v>
      </c>
      <c r="D2074" s="52">
        <v>37090</v>
      </c>
      <c r="E2074">
        <v>1.6996</v>
      </c>
      <c r="G2074" s="52">
        <v>37089</v>
      </c>
      <c r="H2074">
        <v>3.0870000000000002</v>
      </c>
      <c r="I2074" s="52">
        <v>37090</v>
      </c>
      <c r="J2074">
        <v>1.6996</v>
      </c>
      <c r="K2074" s="474" t="str">
        <f t="shared" si="32"/>
        <v>false</v>
      </c>
    </row>
    <row r="2075" spans="2:11">
      <c r="B2075" s="52">
        <v>37090</v>
      </c>
      <c r="C2075">
        <v>3.1112000000000002</v>
      </c>
      <c r="D2075" s="52">
        <v>37091</v>
      </c>
      <c r="E2075">
        <v>1.6819</v>
      </c>
      <c r="G2075" s="52">
        <v>37090</v>
      </c>
      <c r="H2075">
        <v>3.1112000000000002</v>
      </c>
      <c r="I2075" s="52">
        <v>37091</v>
      </c>
      <c r="J2075">
        <v>1.6819</v>
      </c>
      <c r="K2075" s="474" t="str">
        <f t="shared" si="32"/>
        <v>false</v>
      </c>
    </row>
    <row r="2076" spans="2:11">
      <c r="B2076" s="52">
        <v>37091</v>
      </c>
      <c r="C2076">
        <v>3.1139999999999999</v>
      </c>
      <c r="D2076" s="52">
        <v>37092</v>
      </c>
      <c r="E2076">
        <v>1.6872</v>
      </c>
      <c r="G2076" s="52">
        <v>37091</v>
      </c>
      <c r="H2076">
        <v>3.1139999999999999</v>
      </c>
      <c r="I2076" s="52">
        <v>37092</v>
      </c>
      <c r="J2076">
        <v>1.6872</v>
      </c>
      <c r="K2076" s="474" t="str">
        <f t="shared" si="32"/>
        <v>false</v>
      </c>
    </row>
    <row r="2077" spans="2:11">
      <c r="B2077" s="52">
        <v>37092</v>
      </c>
      <c r="C2077">
        <v>3.1839</v>
      </c>
      <c r="D2077" s="52">
        <v>37095</v>
      </c>
      <c r="E2077">
        <v>1.7118</v>
      </c>
      <c r="G2077" s="52">
        <v>37092</v>
      </c>
      <c r="H2077">
        <v>3.1839</v>
      </c>
      <c r="I2077" s="52">
        <v>37095</v>
      </c>
      <c r="J2077">
        <v>1.7118</v>
      </c>
      <c r="K2077" s="474" t="str">
        <f t="shared" si="32"/>
        <v>false</v>
      </c>
    </row>
    <row r="2078" spans="2:11">
      <c r="B2078" s="52">
        <v>37095</v>
      </c>
      <c r="C2078">
        <v>3.2843999999999998</v>
      </c>
      <c r="D2078" s="52">
        <v>37096</v>
      </c>
      <c r="E2078">
        <v>1.7423999999999999</v>
      </c>
      <c r="G2078" s="52">
        <v>37095</v>
      </c>
      <c r="H2078">
        <v>3.2843999999999998</v>
      </c>
      <c r="I2078" s="52">
        <v>37096</v>
      </c>
      <c r="J2078">
        <v>1.7423999999999999</v>
      </c>
      <c r="K2078" s="474" t="str">
        <f t="shared" si="32"/>
        <v>false</v>
      </c>
    </row>
    <row r="2079" spans="2:11">
      <c r="B2079" s="52">
        <v>37096</v>
      </c>
      <c r="C2079">
        <v>3.4045999999999998</v>
      </c>
      <c r="D2079" s="52">
        <v>37097</v>
      </c>
      <c r="E2079">
        <v>1.7149000000000001</v>
      </c>
      <c r="G2079" s="52">
        <v>37096</v>
      </c>
      <c r="H2079">
        <v>3.4045999999999998</v>
      </c>
      <c r="I2079" s="52">
        <v>37097</v>
      </c>
      <c r="J2079">
        <v>1.7149000000000001</v>
      </c>
      <c r="K2079" s="474" t="str">
        <f t="shared" si="32"/>
        <v>false</v>
      </c>
    </row>
    <row r="2080" spans="2:11">
      <c r="B2080" s="52">
        <v>37097</v>
      </c>
      <c r="C2080">
        <v>3.2776000000000001</v>
      </c>
      <c r="D2080" s="52">
        <v>37098</v>
      </c>
      <c r="E2080">
        <v>1.7067000000000001</v>
      </c>
      <c r="G2080" s="52">
        <v>37097</v>
      </c>
      <c r="H2080">
        <v>3.2776000000000001</v>
      </c>
      <c r="I2080" s="52">
        <v>37098</v>
      </c>
      <c r="J2080">
        <v>1.7067000000000001</v>
      </c>
      <c r="K2080" s="474" t="str">
        <f t="shared" si="32"/>
        <v>false</v>
      </c>
    </row>
    <row r="2081" spans="2:11">
      <c r="B2081" s="52">
        <v>37098</v>
      </c>
      <c r="C2081">
        <v>3.2096999999999998</v>
      </c>
      <c r="D2081" s="52">
        <v>37099</v>
      </c>
      <c r="E2081">
        <v>1.7130999999999998</v>
      </c>
      <c r="G2081" s="52">
        <v>37098</v>
      </c>
      <c r="H2081">
        <v>3.2096999999999998</v>
      </c>
      <c r="I2081" s="52">
        <v>37099</v>
      </c>
      <c r="J2081">
        <v>1.7130999999999998</v>
      </c>
      <c r="K2081" s="474" t="str">
        <f t="shared" si="32"/>
        <v>false</v>
      </c>
    </row>
    <row r="2082" spans="2:11">
      <c r="B2082" s="52">
        <v>37099</v>
      </c>
      <c r="C2082">
        <v>3.2145999999999999</v>
      </c>
      <c r="D2082" s="52">
        <v>37102</v>
      </c>
      <c r="E2082">
        <v>1.7155</v>
      </c>
      <c r="G2082" s="52">
        <v>37099</v>
      </c>
      <c r="H2082">
        <v>3.2145999999999999</v>
      </c>
      <c r="I2082" s="52">
        <v>37102</v>
      </c>
      <c r="J2082">
        <v>1.7155</v>
      </c>
      <c r="K2082" s="474" t="str">
        <f t="shared" si="32"/>
        <v>false</v>
      </c>
    </row>
    <row r="2083" spans="2:11">
      <c r="B2083" s="52">
        <v>37102</v>
      </c>
      <c r="C2083">
        <v>3.1829000000000001</v>
      </c>
      <c r="D2083" s="52">
        <v>37103</v>
      </c>
      <c r="E2083">
        <v>1.6958</v>
      </c>
      <c r="G2083" s="52">
        <v>37102</v>
      </c>
      <c r="H2083">
        <v>3.1829000000000001</v>
      </c>
      <c r="I2083" s="52">
        <v>37103</v>
      </c>
      <c r="J2083">
        <v>1.6958</v>
      </c>
      <c r="K2083" s="474" t="str">
        <f t="shared" si="32"/>
        <v>false</v>
      </c>
    </row>
    <row r="2084" spans="2:11">
      <c r="B2084" s="52">
        <v>37103</v>
      </c>
      <c r="C2084">
        <v>3.1993</v>
      </c>
      <c r="D2084" s="52">
        <v>37104</v>
      </c>
      <c r="E2084">
        <v>1.6995</v>
      </c>
      <c r="G2084" s="52">
        <v>37103</v>
      </c>
      <c r="H2084">
        <v>3.1993</v>
      </c>
      <c r="I2084" s="52">
        <v>37104</v>
      </c>
      <c r="J2084">
        <v>1.6995</v>
      </c>
      <c r="K2084" s="474" t="str">
        <f t="shared" si="32"/>
        <v>false</v>
      </c>
    </row>
    <row r="2085" spans="2:11">
      <c r="B2085" s="52">
        <v>37104</v>
      </c>
      <c r="C2085">
        <v>3.1718999999999999</v>
      </c>
      <c r="D2085" s="52">
        <v>37105</v>
      </c>
      <c r="E2085">
        <v>1.6941999999999999</v>
      </c>
      <c r="G2085" s="52">
        <v>37104</v>
      </c>
      <c r="H2085">
        <v>3.1718999999999999</v>
      </c>
      <c r="I2085" s="52">
        <v>37105</v>
      </c>
      <c r="J2085">
        <v>1.6941999999999999</v>
      </c>
      <c r="K2085" s="474" t="str">
        <f t="shared" si="32"/>
        <v>false</v>
      </c>
    </row>
    <row r="2086" spans="2:11">
      <c r="B2086" s="52">
        <v>37105</v>
      </c>
      <c r="C2086">
        <v>3.1819000000000002</v>
      </c>
      <c r="D2086" s="52">
        <v>37106</v>
      </c>
      <c r="E2086">
        <v>1.7004000000000001</v>
      </c>
      <c r="G2086" s="52">
        <v>37105</v>
      </c>
      <c r="H2086">
        <v>3.1819000000000002</v>
      </c>
      <c r="I2086" s="52">
        <v>37106</v>
      </c>
      <c r="J2086">
        <v>1.7004000000000001</v>
      </c>
      <c r="K2086" s="474" t="str">
        <f t="shared" si="32"/>
        <v>false</v>
      </c>
    </row>
    <row r="2087" spans="2:11">
      <c r="B2087" s="52">
        <v>37106</v>
      </c>
      <c r="C2087">
        <v>3.0636999999999999</v>
      </c>
      <c r="D2087" s="52">
        <v>37109</v>
      </c>
      <c r="E2087">
        <v>1.7185999999999999</v>
      </c>
      <c r="G2087" s="52">
        <v>37106</v>
      </c>
      <c r="H2087">
        <v>3.0636999999999999</v>
      </c>
      <c r="I2087" s="52">
        <v>37109</v>
      </c>
      <c r="J2087">
        <v>1.7185999999999999</v>
      </c>
      <c r="K2087" s="474" t="str">
        <f t="shared" si="32"/>
        <v>false</v>
      </c>
    </row>
    <row r="2088" spans="2:11">
      <c r="B2088" s="52">
        <v>37109</v>
      </c>
      <c r="C2088">
        <v>3.1469999999999998</v>
      </c>
      <c r="D2088" s="52">
        <v>37110</v>
      </c>
      <c r="E2088">
        <v>1.7092000000000001</v>
      </c>
      <c r="G2088" s="52">
        <v>37109</v>
      </c>
      <c r="H2088">
        <v>3.1469999999999998</v>
      </c>
      <c r="I2088" s="52">
        <v>37110</v>
      </c>
      <c r="J2088">
        <v>1.7092000000000001</v>
      </c>
      <c r="K2088" s="474" t="str">
        <f t="shared" si="32"/>
        <v>false</v>
      </c>
    </row>
    <row r="2089" spans="2:11">
      <c r="B2089" s="52">
        <v>37110</v>
      </c>
      <c r="C2089">
        <v>3.1930999999999998</v>
      </c>
      <c r="D2089" s="52">
        <v>37111</v>
      </c>
      <c r="E2089">
        <v>1.7372999999999998</v>
      </c>
      <c r="G2089" s="52">
        <v>37110</v>
      </c>
      <c r="H2089">
        <v>3.1930999999999998</v>
      </c>
      <c r="I2089" s="52">
        <v>37111</v>
      </c>
      <c r="J2089">
        <v>1.7372999999999998</v>
      </c>
      <c r="K2089" s="474" t="str">
        <f t="shared" si="32"/>
        <v>false</v>
      </c>
    </row>
    <row r="2090" spans="2:11">
      <c r="B2090" s="52">
        <v>37111</v>
      </c>
      <c r="C2090">
        <v>3.2698999999999998</v>
      </c>
      <c r="D2090" s="52">
        <v>37112</v>
      </c>
      <c r="E2090">
        <v>1.7370999999999999</v>
      </c>
      <c r="G2090" s="52">
        <v>37111</v>
      </c>
      <c r="H2090">
        <v>3.2698999999999998</v>
      </c>
      <c r="I2090" s="52">
        <v>37112</v>
      </c>
      <c r="J2090">
        <v>1.7370999999999999</v>
      </c>
      <c r="K2090" s="474" t="str">
        <f t="shared" si="32"/>
        <v>false</v>
      </c>
    </row>
    <row r="2091" spans="2:11">
      <c r="B2091" s="52">
        <v>37112</v>
      </c>
      <c r="C2091">
        <v>3.1993</v>
      </c>
      <c r="D2091" s="52">
        <v>37113</v>
      </c>
      <c r="E2091">
        <v>1.7175</v>
      </c>
      <c r="G2091" s="52">
        <v>37112</v>
      </c>
      <c r="H2091">
        <v>3.1993</v>
      </c>
      <c r="I2091" s="52">
        <v>37113</v>
      </c>
      <c r="J2091">
        <v>1.7175</v>
      </c>
      <c r="K2091" s="474" t="str">
        <f t="shared" si="32"/>
        <v>false</v>
      </c>
    </row>
    <row r="2092" spans="2:11">
      <c r="B2092" s="52">
        <v>37113</v>
      </c>
      <c r="C2092">
        <v>3.1840999999999999</v>
      </c>
      <c r="D2092" s="52">
        <v>37116</v>
      </c>
      <c r="E2092">
        <v>1.7175</v>
      </c>
      <c r="G2092" s="52">
        <v>37113</v>
      </c>
      <c r="H2092">
        <v>3.1840999999999999</v>
      </c>
      <c r="I2092" s="52">
        <v>37116</v>
      </c>
      <c r="J2092">
        <v>1.7175</v>
      </c>
      <c r="K2092" s="474" t="str">
        <f t="shared" si="32"/>
        <v>false</v>
      </c>
    </row>
    <row r="2093" spans="2:11">
      <c r="B2093" s="52">
        <v>37116</v>
      </c>
      <c r="C2093">
        <v>3.3506</v>
      </c>
      <c r="D2093" s="52">
        <v>37117</v>
      </c>
      <c r="E2093">
        <v>1.7181</v>
      </c>
      <c r="G2093" s="52">
        <v>37116</v>
      </c>
      <c r="H2093">
        <v>3.3506</v>
      </c>
      <c r="I2093" s="52">
        <v>37117</v>
      </c>
      <c r="J2093">
        <v>1.7181</v>
      </c>
      <c r="K2093" s="474" t="str">
        <f t="shared" si="32"/>
        <v>false</v>
      </c>
    </row>
    <row r="2094" spans="2:11">
      <c r="B2094" s="52">
        <v>37117</v>
      </c>
      <c r="C2094">
        <v>3.25</v>
      </c>
      <c r="D2094" s="52">
        <v>37118</v>
      </c>
      <c r="E2094">
        <v>1.7311000000000001</v>
      </c>
      <c r="G2094" s="52">
        <v>37117</v>
      </c>
      <c r="H2094">
        <v>3.25</v>
      </c>
      <c r="I2094" s="52">
        <v>37118</v>
      </c>
      <c r="J2094">
        <v>1.7311000000000001</v>
      </c>
      <c r="K2094" s="474" t="str">
        <f t="shared" si="32"/>
        <v>false</v>
      </c>
    </row>
    <row r="2095" spans="2:11">
      <c r="B2095" s="52">
        <v>37118</v>
      </c>
      <c r="C2095">
        <v>3.3317999999999999</v>
      </c>
      <c r="D2095" s="52">
        <v>37119</v>
      </c>
      <c r="E2095">
        <v>1.7234</v>
      </c>
      <c r="G2095" s="52">
        <v>37118</v>
      </c>
      <c r="H2095">
        <v>3.3317999999999999</v>
      </c>
      <c r="I2095" s="52">
        <v>37119</v>
      </c>
      <c r="J2095">
        <v>1.7234</v>
      </c>
      <c r="K2095" s="474" t="str">
        <f t="shared" si="32"/>
        <v>false</v>
      </c>
    </row>
    <row r="2096" spans="2:11">
      <c r="B2096" s="52">
        <v>37119</v>
      </c>
      <c r="C2096">
        <v>3.3233999999999999</v>
      </c>
      <c r="D2096" s="52">
        <v>37120</v>
      </c>
      <c r="E2096">
        <v>1.7503</v>
      </c>
      <c r="G2096" s="52">
        <v>37119</v>
      </c>
      <c r="H2096">
        <v>3.3233999999999999</v>
      </c>
      <c r="I2096" s="52">
        <v>37120</v>
      </c>
      <c r="J2096">
        <v>1.7503</v>
      </c>
      <c r="K2096" s="474" t="str">
        <f t="shared" si="32"/>
        <v>false</v>
      </c>
    </row>
    <row r="2097" spans="2:11">
      <c r="B2097" s="52">
        <v>37120</v>
      </c>
      <c r="C2097">
        <v>3.34</v>
      </c>
      <c r="D2097" s="52">
        <v>37123</v>
      </c>
      <c r="E2097">
        <v>1.7368000000000001</v>
      </c>
      <c r="G2097" s="52">
        <v>37120</v>
      </c>
      <c r="H2097">
        <v>3.34</v>
      </c>
      <c r="I2097" s="52">
        <v>37123</v>
      </c>
      <c r="J2097">
        <v>1.7368000000000001</v>
      </c>
      <c r="K2097" s="474" t="str">
        <f t="shared" si="32"/>
        <v>false</v>
      </c>
    </row>
    <row r="2098" spans="2:11">
      <c r="B2098" s="52">
        <v>37123</v>
      </c>
      <c r="C2098">
        <v>3.3201000000000001</v>
      </c>
      <c r="D2098" s="52">
        <v>37124</v>
      </c>
      <c r="E2098">
        <v>1.7617</v>
      </c>
      <c r="G2098" s="52">
        <v>37123</v>
      </c>
      <c r="H2098">
        <v>3.3201000000000001</v>
      </c>
      <c r="I2098" s="52">
        <v>37124</v>
      </c>
      <c r="J2098">
        <v>1.7617</v>
      </c>
      <c r="K2098" s="474" t="str">
        <f t="shared" si="32"/>
        <v>false</v>
      </c>
    </row>
    <row r="2099" spans="2:11">
      <c r="B2099" s="52">
        <v>37124</v>
      </c>
      <c r="C2099">
        <v>3.3273999999999999</v>
      </c>
      <c r="D2099" s="52">
        <v>37125</v>
      </c>
      <c r="E2099">
        <v>1.7471999999999999</v>
      </c>
      <c r="G2099" s="52">
        <v>37124</v>
      </c>
      <c r="H2099">
        <v>3.3273999999999999</v>
      </c>
      <c r="I2099" s="52">
        <v>37125</v>
      </c>
      <c r="J2099">
        <v>1.7471999999999999</v>
      </c>
      <c r="K2099" s="474" t="str">
        <f t="shared" si="32"/>
        <v>false</v>
      </c>
    </row>
    <row r="2100" spans="2:11">
      <c r="B2100" s="52">
        <v>37125</v>
      </c>
      <c r="C2100">
        <v>3.3365</v>
      </c>
      <c r="D2100" s="52">
        <v>37126</v>
      </c>
      <c r="E2100">
        <v>1.7553000000000001</v>
      </c>
      <c r="G2100" s="52">
        <v>37125</v>
      </c>
      <c r="H2100">
        <v>3.3365</v>
      </c>
      <c r="I2100" s="52">
        <v>37126</v>
      </c>
      <c r="J2100">
        <v>1.7553000000000001</v>
      </c>
      <c r="K2100" s="474" t="str">
        <f t="shared" si="32"/>
        <v>false</v>
      </c>
    </row>
    <row r="2101" spans="2:11">
      <c r="B2101" s="52">
        <v>37126</v>
      </c>
      <c r="C2101">
        <v>3.1878000000000002</v>
      </c>
      <c r="D2101" s="52">
        <v>37127</v>
      </c>
      <c r="E2101">
        <v>1.7225999999999999</v>
      </c>
      <c r="G2101" s="52">
        <v>37126</v>
      </c>
      <c r="H2101">
        <v>3.1878000000000002</v>
      </c>
      <c r="I2101" s="52">
        <v>37127</v>
      </c>
      <c r="J2101">
        <v>1.7225999999999999</v>
      </c>
      <c r="K2101" s="474" t="str">
        <f t="shared" si="32"/>
        <v>false</v>
      </c>
    </row>
    <row r="2102" spans="2:11">
      <c r="B2102" s="52">
        <v>37127</v>
      </c>
      <c r="C2102">
        <v>3.1688000000000001</v>
      </c>
      <c r="D2102" s="52">
        <v>37130</v>
      </c>
      <c r="E2102">
        <v>1.7294</v>
      </c>
      <c r="G2102" s="52">
        <v>37127</v>
      </c>
      <c r="H2102">
        <v>3.1688000000000001</v>
      </c>
      <c r="I2102" s="52">
        <v>37130</v>
      </c>
      <c r="J2102">
        <v>1.7294</v>
      </c>
      <c r="K2102" s="474" t="str">
        <f t="shared" si="32"/>
        <v>false</v>
      </c>
    </row>
    <row r="2103" spans="2:11">
      <c r="B2103" s="52">
        <v>37130</v>
      </c>
      <c r="C2103">
        <v>3.1419999999999999</v>
      </c>
      <c r="D2103" s="52">
        <v>37131</v>
      </c>
      <c r="E2103">
        <v>1.7565</v>
      </c>
      <c r="G2103" s="52">
        <v>37130</v>
      </c>
      <c r="H2103">
        <v>3.1419999999999999</v>
      </c>
      <c r="I2103" s="52">
        <v>37131</v>
      </c>
      <c r="J2103">
        <v>1.7565</v>
      </c>
      <c r="K2103" s="474" t="str">
        <f t="shared" si="32"/>
        <v>false</v>
      </c>
    </row>
    <row r="2104" spans="2:11">
      <c r="B2104" s="52">
        <v>37131</v>
      </c>
      <c r="C2104">
        <v>3.1137000000000001</v>
      </c>
      <c r="D2104" s="52">
        <v>37132</v>
      </c>
      <c r="E2104">
        <v>1.7793999999999999</v>
      </c>
      <c r="G2104" s="52">
        <v>37131</v>
      </c>
      <c r="H2104">
        <v>3.1137000000000001</v>
      </c>
      <c r="I2104" s="52">
        <v>37132</v>
      </c>
      <c r="J2104">
        <v>1.7793999999999999</v>
      </c>
      <c r="K2104" s="474" t="str">
        <f t="shared" si="32"/>
        <v>false</v>
      </c>
    </row>
    <row r="2105" spans="2:11">
      <c r="B2105" s="52">
        <v>37132</v>
      </c>
      <c r="C2105">
        <v>3.246</v>
      </c>
      <c r="D2105" s="52">
        <v>37133</v>
      </c>
      <c r="E2105">
        <v>1.8108</v>
      </c>
      <c r="G2105" s="52">
        <v>37132</v>
      </c>
      <c r="H2105">
        <v>3.246</v>
      </c>
      <c r="I2105" s="52">
        <v>37133</v>
      </c>
      <c r="J2105">
        <v>1.8108</v>
      </c>
      <c r="K2105" s="474" t="str">
        <f t="shared" si="32"/>
        <v>false</v>
      </c>
    </row>
    <row r="2106" spans="2:11">
      <c r="B2106" s="52">
        <v>37133</v>
      </c>
      <c r="C2106">
        <v>3.3079000000000001</v>
      </c>
      <c r="D2106" s="52">
        <v>37134</v>
      </c>
      <c r="E2106">
        <v>1.8052999999999999</v>
      </c>
      <c r="G2106" s="52">
        <v>37133</v>
      </c>
      <c r="H2106">
        <v>3.3079000000000001</v>
      </c>
      <c r="I2106" s="52">
        <v>37134</v>
      </c>
      <c r="J2106">
        <v>1.8052999999999999</v>
      </c>
      <c r="K2106" s="474" t="str">
        <f t="shared" si="32"/>
        <v>false</v>
      </c>
    </row>
    <row r="2107" spans="2:11">
      <c r="B2107" s="52">
        <v>37134</v>
      </c>
      <c r="C2107">
        <v>3.3056999999999999</v>
      </c>
      <c r="D2107" s="52">
        <v>37138</v>
      </c>
      <c r="E2107">
        <v>1.7967</v>
      </c>
      <c r="G2107" s="52">
        <v>37134</v>
      </c>
      <c r="H2107">
        <v>3.3056999999999999</v>
      </c>
      <c r="I2107" s="52">
        <v>37138</v>
      </c>
      <c r="J2107">
        <v>1.7967</v>
      </c>
      <c r="K2107" s="474" t="str">
        <f t="shared" si="32"/>
        <v>false</v>
      </c>
    </row>
    <row r="2108" spans="2:11">
      <c r="B2108" s="52">
        <v>37138</v>
      </c>
      <c r="C2108">
        <v>3.2888999999999999</v>
      </c>
      <c r="D2108" s="52">
        <v>37139</v>
      </c>
      <c r="E2108">
        <v>1.7903</v>
      </c>
      <c r="G2108" s="52">
        <v>37138</v>
      </c>
      <c r="H2108">
        <v>3.2888999999999999</v>
      </c>
      <c r="I2108" s="52">
        <v>37139</v>
      </c>
      <c r="J2108">
        <v>1.7903</v>
      </c>
      <c r="K2108" s="474" t="str">
        <f t="shared" si="32"/>
        <v>false</v>
      </c>
    </row>
    <row r="2109" spans="2:11">
      <c r="B2109" s="52">
        <v>37139</v>
      </c>
      <c r="C2109">
        <v>3.4782999999999999</v>
      </c>
      <c r="D2109" s="52">
        <v>37140</v>
      </c>
      <c r="E2109">
        <v>1.8252999999999999</v>
      </c>
      <c r="G2109" s="52">
        <v>37139</v>
      </c>
      <c r="H2109">
        <v>3.4782999999999999</v>
      </c>
      <c r="I2109" s="52">
        <v>37140</v>
      </c>
      <c r="J2109">
        <v>1.8252999999999999</v>
      </c>
      <c r="K2109" s="474" t="str">
        <f t="shared" si="32"/>
        <v>false</v>
      </c>
    </row>
    <row r="2110" spans="2:11">
      <c r="B2110" s="52">
        <v>37140</v>
      </c>
      <c r="C2110">
        <v>3.3416999999999999</v>
      </c>
      <c r="D2110" s="52">
        <v>37141</v>
      </c>
      <c r="E2110">
        <v>1.8698999999999999</v>
      </c>
      <c r="G2110" s="52">
        <v>37140</v>
      </c>
      <c r="H2110">
        <v>3.3416999999999999</v>
      </c>
      <c r="I2110" s="52">
        <v>37141</v>
      </c>
      <c r="J2110">
        <v>1.8698999999999999</v>
      </c>
      <c r="K2110" s="474" t="str">
        <f t="shared" si="32"/>
        <v>false</v>
      </c>
    </row>
    <row r="2111" spans="2:11">
      <c r="B2111" s="52">
        <v>37141</v>
      </c>
      <c r="C2111">
        <v>3.3342999999999998</v>
      </c>
      <c r="D2111" s="52">
        <v>37144</v>
      </c>
      <c r="E2111">
        <v>1.87</v>
      </c>
      <c r="G2111" s="52">
        <v>37141</v>
      </c>
      <c r="H2111">
        <v>3.3342999999999998</v>
      </c>
      <c r="I2111" s="52">
        <v>37144</v>
      </c>
      <c r="J2111">
        <v>1.87</v>
      </c>
      <c r="K2111" s="474" t="str">
        <f t="shared" si="32"/>
        <v>false</v>
      </c>
    </row>
    <row r="2112" spans="2:11">
      <c r="B2112" s="52">
        <v>37144</v>
      </c>
      <c r="C2112">
        <v>3.3563000000000001</v>
      </c>
      <c r="D2112" s="52">
        <v>37151</v>
      </c>
      <c r="E2112">
        <v>2.0182000000000002</v>
      </c>
      <c r="G2112" s="52">
        <v>37144</v>
      </c>
      <c r="H2112">
        <v>3.3563000000000001</v>
      </c>
      <c r="I2112" s="52">
        <v>37151</v>
      </c>
      <c r="J2112">
        <v>2.0182000000000002</v>
      </c>
      <c r="K2112" s="474" t="str">
        <f t="shared" si="32"/>
        <v>false</v>
      </c>
    </row>
    <row r="2113" spans="2:11">
      <c r="B2113" s="52">
        <v>37151</v>
      </c>
      <c r="C2113">
        <v>3.3776000000000002</v>
      </c>
      <c r="D2113" s="52">
        <v>37152</v>
      </c>
      <c r="E2113">
        <v>2.0221</v>
      </c>
      <c r="G2113" s="52">
        <v>37151</v>
      </c>
      <c r="H2113">
        <v>3.3776000000000002</v>
      </c>
      <c r="I2113" s="52">
        <v>37152</v>
      </c>
      <c r="J2113">
        <v>2.0221</v>
      </c>
      <c r="K2113" s="474" t="str">
        <f t="shared" si="32"/>
        <v>false</v>
      </c>
    </row>
    <row r="2114" spans="2:11">
      <c r="B2114" s="52">
        <v>37152</v>
      </c>
      <c r="C2114">
        <v>3.4060999999999999</v>
      </c>
      <c r="D2114" s="52">
        <v>37153</v>
      </c>
      <c r="E2114">
        <v>2.0562</v>
      </c>
      <c r="G2114" s="52">
        <v>37152</v>
      </c>
      <c r="H2114">
        <v>3.4060999999999999</v>
      </c>
      <c r="I2114" s="52">
        <v>37153</v>
      </c>
      <c r="J2114">
        <v>2.0562</v>
      </c>
      <c r="K2114" s="474" t="str">
        <f t="shared" si="32"/>
        <v>false</v>
      </c>
    </row>
    <row r="2115" spans="2:11">
      <c r="B2115" s="52">
        <v>37153</v>
      </c>
      <c r="C2115">
        <v>3.4746000000000001</v>
      </c>
      <c r="D2115" s="52">
        <v>37154</v>
      </c>
      <c r="E2115">
        <v>2.1501999999999999</v>
      </c>
      <c r="G2115" s="52">
        <v>37153</v>
      </c>
      <c r="H2115">
        <v>3.4746000000000001</v>
      </c>
      <c r="I2115" s="52">
        <v>37154</v>
      </c>
      <c r="J2115">
        <v>2.1501999999999999</v>
      </c>
      <c r="K2115" s="474" t="str">
        <f t="shared" si="32"/>
        <v>false</v>
      </c>
    </row>
    <row r="2116" spans="2:11">
      <c r="B2116" s="52">
        <v>37154</v>
      </c>
      <c r="C2116">
        <v>3.4497</v>
      </c>
      <c r="D2116" s="52">
        <v>37155</v>
      </c>
      <c r="E2116">
        <v>2.1869000000000001</v>
      </c>
      <c r="G2116" s="52">
        <v>37154</v>
      </c>
      <c r="H2116">
        <v>3.4497</v>
      </c>
      <c r="I2116" s="52">
        <v>37155</v>
      </c>
      <c r="J2116">
        <v>2.1869000000000001</v>
      </c>
      <c r="K2116" s="474" t="str">
        <f t="shared" si="32"/>
        <v>false</v>
      </c>
    </row>
    <row r="2117" spans="2:11">
      <c r="B2117" s="52">
        <v>37155</v>
      </c>
      <c r="C2117">
        <v>3.5060000000000002</v>
      </c>
      <c r="D2117" s="52">
        <v>37158</v>
      </c>
      <c r="E2117">
        <v>2.0933000000000002</v>
      </c>
      <c r="G2117" s="52">
        <v>37155</v>
      </c>
      <c r="H2117">
        <v>3.5060000000000002</v>
      </c>
      <c r="I2117" s="52">
        <v>37158</v>
      </c>
      <c r="J2117">
        <v>2.0933000000000002</v>
      </c>
      <c r="K2117" s="474" t="str">
        <f t="shared" si="32"/>
        <v>false</v>
      </c>
    </row>
    <row r="2118" spans="2:11">
      <c r="B2118" s="52">
        <v>37158</v>
      </c>
      <c r="C2118">
        <v>3.5308000000000002</v>
      </c>
      <c r="D2118" s="52">
        <v>37159</v>
      </c>
      <c r="E2118">
        <v>2.0798000000000001</v>
      </c>
      <c r="G2118" s="52">
        <v>37158</v>
      </c>
      <c r="H2118">
        <v>3.5308000000000002</v>
      </c>
      <c r="I2118" s="52">
        <v>37159</v>
      </c>
      <c r="J2118">
        <v>2.0798000000000001</v>
      </c>
      <c r="K2118" s="474" t="str">
        <f t="shared" ref="K2118:K2181" si="33">IF(G2118=I2118,"true","false")</f>
        <v>false</v>
      </c>
    </row>
    <row r="2119" spans="2:11">
      <c r="B2119" s="52">
        <v>37159</v>
      </c>
      <c r="C2119">
        <v>3.5638999999999998</v>
      </c>
      <c r="D2119" s="52">
        <v>37160</v>
      </c>
      <c r="E2119">
        <v>2.0893999999999999</v>
      </c>
      <c r="G2119" s="52">
        <v>37159</v>
      </c>
      <c r="H2119">
        <v>3.5638999999999998</v>
      </c>
      <c r="I2119" s="52">
        <v>37160</v>
      </c>
      <c r="J2119">
        <v>2.0893999999999999</v>
      </c>
      <c r="K2119" s="474" t="str">
        <f t="shared" si="33"/>
        <v>false</v>
      </c>
    </row>
    <row r="2120" spans="2:11">
      <c r="B2120" s="52">
        <v>37160</v>
      </c>
      <c r="C2120">
        <v>3.7199</v>
      </c>
      <c r="D2120" s="52">
        <v>37161</v>
      </c>
      <c r="E2120">
        <v>2.0619000000000001</v>
      </c>
      <c r="G2120" s="52">
        <v>37160</v>
      </c>
      <c r="H2120">
        <v>3.7199</v>
      </c>
      <c r="I2120" s="52">
        <v>37161</v>
      </c>
      <c r="J2120">
        <v>2.0619000000000001</v>
      </c>
      <c r="K2120" s="474" t="str">
        <f t="shared" si="33"/>
        <v>false</v>
      </c>
    </row>
    <row r="2121" spans="2:11">
      <c r="B2121" s="52">
        <v>37161</v>
      </c>
      <c r="C2121">
        <v>3.7717999999999998</v>
      </c>
      <c r="D2121" s="52">
        <v>37162</v>
      </c>
      <c r="E2121">
        <v>2.0232000000000001</v>
      </c>
      <c r="G2121" s="52">
        <v>37161</v>
      </c>
      <c r="H2121">
        <v>3.7717999999999998</v>
      </c>
      <c r="I2121" s="52">
        <v>37162</v>
      </c>
      <c r="J2121">
        <v>2.0232000000000001</v>
      </c>
      <c r="K2121" s="474" t="str">
        <f t="shared" si="33"/>
        <v>false</v>
      </c>
    </row>
    <row r="2122" spans="2:11">
      <c r="B2122" s="52">
        <v>37162</v>
      </c>
      <c r="C2122">
        <v>3.6747999999999998</v>
      </c>
      <c r="D2122" s="52">
        <v>37165</v>
      </c>
      <c r="E2122">
        <v>2.0257000000000001</v>
      </c>
      <c r="G2122" s="52">
        <v>37162</v>
      </c>
      <c r="H2122">
        <v>3.6747999999999998</v>
      </c>
      <c r="I2122" s="52">
        <v>37165</v>
      </c>
      <c r="J2122">
        <v>2.0257000000000001</v>
      </c>
      <c r="K2122" s="474" t="str">
        <f t="shared" si="33"/>
        <v>false</v>
      </c>
    </row>
    <row r="2123" spans="2:11">
      <c r="B2123" s="52">
        <v>37165</v>
      </c>
      <c r="C2123">
        <v>3.6410999999999998</v>
      </c>
      <c r="D2123" s="52">
        <v>37166</v>
      </c>
      <c r="E2123">
        <v>1.9999</v>
      </c>
      <c r="G2123" s="52">
        <v>37165</v>
      </c>
      <c r="H2123">
        <v>3.6410999999999998</v>
      </c>
      <c r="I2123" s="52">
        <v>37166</v>
      </c>
      <c r="J2123">
        <v>1.9999</v>
      </c>
      <c r="K2123" s="474" t="str">
        <f t="shared" si="33"/>
        <v>false</v>
      </c>
    </row>
    <row r="2124" spans="2:11">
      <c r="B2124" s="52">
        <v>37166</v>
      </c>
      <c r="C2124">
        <v>3.5796999999999999</v>
      </c>
      <c r="D2124" s="52">
        <v>37167</v>
      </c>
      <c r="E2124">
        <v>1.9635</v>
      </c>
      <c r="G2124" s="52">
        <v>37166</v>
      </c>
      <c r="H2124">
        <v>3.5796999999999999</v>
      </c>
      <c r="I2124" s="52">
        <v>37167</v>
      </c>
      <c r="J2124">
        <v>1.9635</v>
      </c>
      <c r="K2124" s="474" t="str">
        <f t="shared" si="33"/>
        <v>false</v>
      </c>
    </row>
    <row r="2125" spans="2:11">
      <c r="B2125" s="52">
        <v>37167</v>
      </c>
      <c r="C2125">
        <v>3.4205999999999999</v>
      </c>
      <c r="D2125" s="52">
        <v>37168</v>
      </c>
      <c r="E2125">
        <v>1.9771000000000001</v>
      </c>
      <c r="G2125" s="52">
        <v>37167</v>
      </c>
      <c r="H2125">
        <v>3.4205999999999999</v>
      </c>
      <c r="I2125" s="52">
        <v>37168</v>
      </c>
      <c r="J2125">
        <v>1.9771000000000001</v>
      </c>
      <c r="K2125" s="474" t="str">
        <f t="shared" si="33"/>
        <v>false</v>
      </c>
    </row>
    <row r="2126" spans="2:11">
      <c r="B2126" s="52">
        <v>37168</v>
      </c>
      <c r="C2126">
        <v>3.4138000000000002</v>
      </c>
      <c r="D2126" s="52">
        <v>37169</v>
      </c>
      <c r="E2126">
        <v>1.9645000000000001</v>
      </c>
      <c r="G2126" s="52">
        <v>37168</v>
      </c>
      <c r="H2126">
        <v>3.4138000000000002</v>
      </c>
      <c r="I2126" s="52">
        <v>37169</v>
      </c>
      <c r="J2126">
        <v>1.9645000000000001</v>
      </c>
      <c r="K2126" s="474" t="str">
        <f t="shared" si="33"/>
        <v>false</v>
      </c>
    </row>
    <row r="2127" spans="2:11">
      <c r="B2127" s="52">
        <v>37169</v>
      </c>
      <c r="C2127">
        <v>3.3874</v>
      </c>
      <c r="D2127" s="52">
        <v>37172</v>
      </c>
      <c r="E2127">
        <v>1.9758</v>
      </c>
      <c r="G2127" s="52">
        <v>37169</v>
      </c>
      <c r="H2127">
        <v>3.3874</v>
      </c>
      <c r="I2127" s="52">
        <v>37172</v>
      </c>
      <c r="J2127">
        <v>1.9758</v>
      </c>
      <c r="K2127" s="474" t="str">
        <f t="shared" si="33"/>
        <v>false</v>
      </c>
    </row>
    <row r="2128" spans="2:11">
      <c r="B2128" s="52">
        <v>37172</v>
      </c>
      <c r="C2128">
        <v>3.4098000000000002</v>
      </c>
      <c r="D2128" s="52">
        <v>37173</v>
      </c>
      <c r="E2128">
        <v>1.9790999999999999</v>
      </c>
      <c r="G2128" s="52">
        <v>37172</v>
      </c>
      <c r="H2128">
        <v>3.4098000000000002</v>
      </c>
      <c r="I2128" s="52">
        <v>37173</v>
      </c>
      <c r="J2128">
        <v>1.9790999999999999</v>
      </c>
      <c r="K2128" s="474" t="str">
        <f t="shared" si="33"/>
        <v>false</v>
      </c>
    </row>
    <row r="2129" spans="2:11">
      <c r="B2129" s="52">
        <v>37173</v>
      </c>
      <c r="C2129">
        <v>3.4670999999999998</v>
      </c>
      <c r="D2129" s="52">
        <v>37174</v>
      </c>
      <c r="E2129">
        <v>1.9388000000000001</v>
      </c>
      <c r="G2129" s="52">
        <v>37173</v>
      </c>
      <c r="H2129">
        <v>3.4670999999999998</v>
      </c>
      <c r="I2129" s="52">
        <v>37174</v>
      </c>
      <c r="J2129">
        <v>1.9388000000000001</v>
      </c>
      <c r="K2129" s="474" t="str">
        <f t="shared" si="33"/>
        <v>false</v>
      </c>
    </row>
    <row r="2130" spans="2:11">
      <c r="B2130" s="52">
        <v>37174</v>
      </c>
      <c r="C2130">
        <v>3.4504999999999999</v>
      </c>
      <c r="D2130" s="52">
        <v>37175</v>
      </c>
      <c r="E2130">
        <v>1.9037999999999999</v>
      </c>
      <c r="G2130" s="52">
        <v>37174</v>
      </c>
      <c r="H2130">
        <v>3.4504999999999999</v>
      </c>
      <c r="I2130" s="52">
        <v>37175</v>
      </c>
      <c r="J2130">
        <v>1.9037999999999999</v>
      </c>
      <c r="K2130" s="474" t="str">
        <f t="shared" si="33"/>
        <v>false</v>
      </c>
    </row>
    <row r="2131" spans="2:11">
      <c r="B2131" s="52">
        <v>37175</v>
      </c>
      <c r="C2131">
        <v>3.4495</v>
      </c>
      <c r="D2131" s="52">
        <v>37176</v>
      </c>
      <c r="E2131">
        <v>1.9174</v>
      </c>
      <c r="G2131" s="52">
        <v>37175</v>
      </c>
      <c r="H2131">
        <v>3.4495</v>
      </c>
      <c r="I2131" s="52">
        <v>37176</v>
      </c>
      <c r="J2131">
        <v>1.9174</v>
      </c>
      <c r="K2131" s="474" t="str">
        <f t="shared" si="33"/>
        <v>false</v>
      </c>
    </row>
    <row r="2132" spans="2:11">
      <c r="B2132" s="52">
        <v>37176</v>
      </c>
      <c r="C2132">
        <v>3.4546999999999999</v>
      </c>
      <c r="D2132" s="52">
        <v>37179</v>
      </c>
      <c r="E2132">
        <v>1.9165999999999999</v>
      </c>
      <c r="G2132" s="52">
        <v>37176</v>
      </c>
      <c r="H2132">
        <v>3.4546999999999999</v>
      </c>
      <c r="I2132" s="52">
        <v>37179</v>
      </c>
      <c r="J2132">
        <v>1.9165999999999999</v>
      </c>
      <c r="K2132" s="474" t="str">
        <f t="shared" si="33"/>
        <v>false</v>
      </c>
    </row>
    <row r="2133" spans="2:11">
      <c r="B2133" s="52">
        <v>37179</v>
      </c>
      <c r="C2133">
        <v>3.4813999999999998</v>
      </c>
      <c r="D2133" s="52">
        <v>37180</v>
      </c>
      <c r="E2133">
        <v>1.9092</v>
      </c>
      <c r="G2133" s="52">
        <v>37179</v>
      </c>
      <c r="H2133">
        <v>3.4813999999999998</v>
      </c>
      <c r="I2133" s="52">
        <v>37180</v>
      </c>
      <c r="J2133">
        <v>1.9092</v>
      </c>
      <c r="K2133" s="474" t="str">
        <f t="shared" si="33"/>
        <v>false</v>
      </c>
    </row>
    <row r="2134" spans="2:11">
      <c r="B2134" s="52">
        <v>37180</v>
      </c>
      <c r="C2134">
        <v>3.4293</v>
      </c>
      <c r="D2134" s="52">
        <v>37181</v>
      </c>
      <c r="E2134">
        <v>1.9426999999999999</v>
      </c>
      <c r="G2134" s="52">
        <v>37180</v>
      </c>
      <c r="H2134">
        <v>3.4293</v>
      </c>
      <c r="I2134" s="52">
        <v>37181</v>
      </c>
      <c r="J2134">
        <v>1.9426999999999999</v>
      </c>
      <c r="K2134" s="474" t="str">
        <f t="shared" si="33"/>
        <v>false</v>
      </c>
    </row>
    <row r="2135" spans="2:11">
      <c r="B2135" s="52">
        <v>37181</v>
      </c>
      <c r="C2135">
        <v>3.468</v>
      </c>
      <c r="D2135" s="52">
        <v>37182</v>
      </c>
      <c r="E2135">
        <v>1.9582000000000002</v>
      </c>
      <c r="G2135" s="52">
        <v>37181</v>
      </c>
      <c r="H2135">
        <v>3.468</v>
      </c>
      <c r="I2135" s="52">
        <v>37182</v>
      </c>
      <c r="J2135">
        <v>1.9582000000000002</v>
      </c>
      <c r="K2135" s="474" t="str">
        <f t="shared" si="33"/>
        <v>false</v>
      </c>
    </row>
    <row r="2136" spans="2:11">
      <c r="B2136" s="52">
        <v>37182</v>
      </c>
      <c r="C2136">
        <v>3.5564</v>
      </c>
      <c r="D2136" s="52">
        <v>37183</v>
      </c>
      <c r="E2136">
        <v>1.9495</v>
      </c>
      <c r="G2136" s="52">
        <v>37182</v>
      </c>
      <c r="H2136">
        <v>3.5564</v>
      </c>
      <c r="I2136" s="52">
        <v>37183</v>
      </c>
      <c r="J2136">
        <v>1.9495</v>
      </c>
      <c r="K2136" s="474" t="str">
        <f t="shared" si="33"/>
        <v>false</v>
      </c>
    </row>
    <row r="2137" spans="2:11">
      <c r="B2137" s="52">
        <v>37183</v>
      </c>
      <c r="C2137">
        <v>3.5211000000000001</v>
      </c>
      <c r="D2137" s="52">
        <v>37186</v>
      </c>
      <c r="E2137">
        <v>1.9136</v>
      </c>
      <c r="G2137" s="52">
        <v>37183</v>
      </c>
      <c r="H2137">
        <v>3.5211000000000001</v>
      </c>
      <c r="I2137" s="52">
        <v>37186</v>
      </c>
      <c r="J2137">
        <v>1.9136</v>
      </c>
      <c r="K2137" s="474" t="str">
        <f t="shared" si="33"/>
        <v>false</v>
      </c>
    </row>
    <row r="2138" spans="2:11">
      <c r="B2138" s="52">
        <v>37186</v>
      </c>
      <c r="C2138">
        <v>3.5598999999999998</v>
      </c>
      <c r="D2138" s="52">
        <v>37187</v>
      </c>
      <c r="E2138">
        <v>1.9212</v>
      </c>
      <c r="G2138" s="52">
        <v>37186</v>
      </c>
      <c r="H2138">
        <v>3.5598999999999998</v>
      </c>
      <c r="I2138" s="52">
        <v>37187</v>
      </c>
      <c r="J2138">
        <v>1.9212</v>
      </c>
      <c r="K2138" s="474" t="str">
        <f t="shared" si="33"/>
        <v>false</v>
      </c>
    </row>
    <row r="2139" spans="2:11">
      <c r="B2139" s="52">
        <v>37187</v>
      </c>
      <c r="C2139">
        <v>3.6334999999999997</v>
      </c>
      <c r="D2139" s="52">
        <v>37188</v>
      </c>
      <c r="E2139">
        <v>1.92</v>
      </c>
      <c r="G2139" s="52">
        <v>37187</v>
      </c>
      <c r="H2139">
        <v>3.6334999999999997</v>
      </c>
      <c r="I2139" s="52">
        <v>37188</v>
      </c>
      <c r="J2139">
        <v>1.92</v>
      </c>
      <c r="K2139" s="474" t="str">
        <f t="shared" si="33"/>
        <v>false</v>
      </c>
    </row>
    <row r="2140" spans="2:11">
      <c r="B2140" s="52">
        <v>37188</v>
      </c>
      <c r="C2140">
        <v>3.7218999999999998</v>
      </c>
      <c r="D2140" s="52">
        <v>37189</v>
      </c>
      <c r="E2140">
        <v>1.8961999999999999</v>
      </c>
      <c r="G2140" s="52">
        <v>37188</v>
      </c>
      <c r="H2140">
        <v>3.7218999999999998</v>
      </c>
      <c r="I2140" s="52">
        <v>37189</v>
      </c>
      <c r="J2140">
        <v>1.8961999999999999</v>
      </c>
      <c r="K2140" s="474" t="str">
        <f t="shared" si="33"/>
        <v>false</v>
      </c>
    </row>
    <row r="2141" spans="2:11">
      <c r="B2141" s="52">
        <v>37189</v>
      </c>
      <c r="C2141">
        <v>3.6463000000000001</v>
      </c>
      <c r="D2141" s="52">
        <v>37190</v>
      </c>
      <c r="E2141">
        <v>1.8799000000000001</v>
      </c>
      <c r="G2141" s="52">
        <v>37189</v>
      </c>
      <c r="H2141">
        <v>3.6463000000000001</v>
      </c>
      <c r="I2141" s="52">
        <v>37190</v>
      </c>
      <c r="J2141">
        <v>1.8799000000000001</v>
      </c>
      <c r="K2141" s="474" t="str">
        <f t="shared" si="33"/>
        <v>false</v>
      </c>
    </row>
    <row r="2142" spans="2:11">
      <c r="B2142" s="52">
        <v>37190</v>
      </c>
      <c r="C2142">
        <v>3.6654999999999998</v>
      </c>
      <c r="D2142" s="52">
        <v>37193</v>
      </c>
      <c r="E2142">
        <v>1.9358</v>
      </c>
      <c r="G2142" s="52">
        <v>37190</v>
      </c>
      <c r="H2142">
        <v>3.6654999999999998</v>
      </c>
      <c r="I2142" s="52">
        <v>37193</v>
      </c>
      <c r="J2142">
        <v>1.9358</v>
      </c>
      <c r="K2142" s="474" t="str">
        <f t="shared" si="33"/>
        <v>false</v>
      </c>
    </row>
    <row r="2143" spans="2:11">
      <c r="B2143" s="52">
        <v>37193</v>
      </c>
      <c r="C2143">
        <v>3.6774</v>
      </c>
      <c r="D2143" s="52">
        <v>37194</v>
      </c>
      <c r="E2143">
        <v>1.9670999999999998</v>
      </c>
      <c r="G2143" s="52">
        <v>37193</v>
      </c>
      <c r="H2143">
        <v>3.6774</v>
      </c>
      <c r="I2143" s="52">
        <v>37194</v>
      </c>
      <c r="J2143">
        <v>1.9670999999999998</v>
      </c>
      <c r="K2143" s="474" t="str">
        <f t="shared" si="33"/>
        <v>false</v>
      </c>
    </row>
    <row r="2144" spans="2:11">
      <c r="B2144" s="52">
        <v>37194</v>
      </c>
      <c r="C2144">
        <v>3.7288000000000001</v>
      </c>
      <c r="D2144" s="52">
        <v>37195</v>
      </c>
      <c r="E2144">
        <v>1.9790999999999999</v>
      </c>
      <c r="G2144" s="52">
        <v>37194</v>
      </c>
      <c r="H2144">
        <v>3.7288000000000001</v>
      </c>
      <c r="I2144" s="52">
        <v>37195</v>
      </c>
      <c r="J2144">
        <v>1.9790999999999999</v>
      </c>
      <c r="K2144" s="474" t="str">
        <f t="shared" si="33"/>
        <v>false</v>
      </c>
    </row>
    <row r="2145" spans="2:11">
      <c r="B2145" s="52">
        <v>37195</v>
      </c>
      <c r="C2145">
        <v>3.6955</v>
      </c>
      <c r="D2145" s="52">
        <v>37196</v>
      </c>
      <c r="E2145">
        <v>1.9403000000000001</v>
      </c>
      <c r="G2145" s="52">
        <v>37195</v>
      </c>
      <c r="H2145">
        <v>3.6955</v>
      </c>
      <c r="I2145" s="52">
        <v>37196</v>
      </c>
      <c r="J2145">
        <v>1.9403000000000001</v>
      </c>
      <c r="K2145" s="474" t="str">
        <f t="shared" si="33"/>
        <v>false</v>
      </c>
    </row>
    <row r="2146" spans="2:11">
      <c r="B2146" s="52">
        <v>37196</v>
      </c>
      <c r="C2146">
        <v>3.7589000000000001</v>
      </c>
      <c r="D2146" s="52">
        <v>37197</v>
      </c>
      <c r="E2146">
        <v>1.9278999999999999</v>
      </c>
      <c r="G2146" s="52">
        <v>37196</v>
      </c>
      <c r="H2146">
        <v>3.7589000000000001</v>
      </c>
      <c r="I2146" s="52">
        <v>37197</v>
      </c>
      <c r="J2146">
        <v>1.9278999999999999</v>
      </c>
      <c r="K2146" s="474" t="str">
        <f t="shared" si="33"/>
        <v>false</v>
      </c>
    </row>
    <row r="2147" spans="2:11">
      <c r="B2147" s="52">
        <v>37197</v>
      </c>
      <c r="C2147">
        <v>3.7622999999999998</v>
      </c>
      <c r="D2147" s="52">
        <v>37200</v>
      </c>
      <c r="E2147">
        <v>1.9039000000000001</v>
      </c>
      <c r="G2147" s="52">
        <v>37197</v>
      </c>
      <c r="H2147">
        <v>3.7622999999999998</v>
      </c>
      <c r="I2147" s="52">
        <v>37200</v>
      </c>
      <c r="J2147">
        <v>1.9039000000000001</v>
      </c>
      <c r="K2147" s="474" t="str">
        <f t="shared" si="33"/>
        <v>false</v>
      </c>
    </row>
    <row r="2148" spans="2:11">
      <c r="B2148" s="52">
        <v>37200</v>
      </c>
      <c r="C2148">
        <v>3.5880999999999998</v>
      </c>
      <c r="D2148" s="52">
        <v>37201</v>
      </c>
      <c r="E2148">
        <v>1.8740999999999999</v>
      </c>
      <c r="G2148" s="52">
        <v>37200</v>
      </c>
      <c r="H2148">
        <v>3.5880999999999998</v>
      </c>
      <c r="I2148" s="52">
        <v>37201</v>
      </c>
      <c r="J2148">
        <v>1.8740999999999999</v>
      </c>
      <c r="K2148" s="474" t="str">
        <f t="shared" si="33"/>
        <v>false</v>
      </c>
    </row>
    <row r="2149" spans="2:11">
      <c r="B2149" s="52">
        <v>37201</v>
      </c>
      <c r="C2149">
        <v>3.5901999999999998</v>
      </c>
      <c r="D2149" s="52">
        <v>37202</v>
      </c>
      <c r="E2149">
        <v>1.8828</v>
      </c>
      <c r="G2149" s="52">
        <v>37201</v>
      </c>
      <c r="H2149">
        <v>3.5901999999999998</v>
      </c>
      <c r="I2149" s="52">
        <v>37202</v>
      </c>
      <c r="J2149">
        <v>1.8828</v>
      </c>
      <c r="K2149" s="474" t="str">
        <f t="shared" si="33"/>
        <v>false</v>
      </c>
    </row>
    <row r="2150" spans="2:11">
      <c r="B2150" s="52">
        <v>37202</v>
      </c>
      <c r="C2150">
        <v>3.8005</v>
      </c>
      <c r="D2150" s="52">
        <v>37203</v>
      </c>
      <c r="E2150">
        <v>1.8763000000000001</v>
      </c>
      <c r="G2150" s="52">
        <v>37202</v>
      </c>
      <c r="H2150">
        <v>3.8005</v>
      </c>
      <c r="I2150" s="52">
        <v>37203</v>
      </c>
      <c r="J2150">
        <v>1.8763000000000001</v>
      </c>
      <c r="K2150" s="474" t="str">
        <f t="shared" si="33"/>
        <v>false</v>
      </c>
    </row>
    <row r="2151" spans="2:11">
      <c r="B2151" s="52">
        <v>37203</v>
      </c>
      <c r="C2151">
        <v>3.6505999999999998</v>
      </c>
      <c r="D2151" s="52">
        <v>37204</v>
      </c>
      <c r="E2151">
        <v>1.8723000000000001</v>
      </c>
      <c r="G2151" s="52">
        <v>37203</v>
      </c>
      <c r="H2151">
        <v>3.6505999999999998</v>
      </c>
      <c r="I2151" s="52">
        <v>37204</v>
      </c>
      <c r="J2151">
        <v>1.8723000000000001</v>
      </c>
      <c r="K2151" s="474" t="str">
        <f t="shared" si="33"/>
        <v>false</v>
      </c>
    </row>
    <row r="2152" spans="2:11">
      <c r="B2152" s="52">
        <v>37204</v>
      </c>
      <c r="C2152">
        <v>3.7389999999999999</v>
      </c>
      <c r="D2152" s="52">
        <v>37207</v>
      </c>
      <c r="E2152">
        <v>1.8828</v>
      </c>
      <c r="G2152" s="52">
        <v>37204</v>
      </c>
      <c r="H2152">
        <v>3.7389999999999999</v>
      </c>
      <c r="I2152" s="52">
        <v>37207</v>
      </c>
      <c r="J2152">
        <v>1.8828</v>
      </c>
      <c r="K2152" s="474" t="str">
        <f t="shared" si="33"/>
        <v>false</v>
      </c>
    </row>
    <row r="2153" spans="2:11">
      <c r="B2153" s="52">
        <v>37207</v>
      </c>
      <c r="C2153">
        <v>3.7541000000000002</v>
      </c>
      <c r="D2153" s="52">
        <v>37208</v>
      </c>
      <c r="E2153">
        <v>1.8454999999999999</v>
      </c>
      <c r="G2153" s="52">
        <v>37207</v>
      </c>
      <c r="H2153">
        <v>3.7541000000000002</v>
      </c>
      <c r="I2153" s="52">
        <v>37208</v>
      </c>
      <c r="J2153">
        <v>1.8454999999999999</v>
      </c>
      <c r="K2153" s="474" t="str">
        <f t="shared" si="33"/>
        <v>false</v>
      </c>
    </row>
    <row r="2154" spans="2:11">
      <c r="B2154" s="52">
        <v>37208</v>
      </c>
      <c r="C2154">
        <v>3.6684999999999999</v>
      </c>
      <c r="D2154" s="52">
        <v>37209</v>
      </c>
      <c r="E2154">
        <v>1.8340000000000001</v>
      </c>
      <c r="G2154" s="52">
        <v>37208</v>
      </c>
      <c r="H2154">
        <v>3.6684999999999999</v>
      </c>
      <c r="I2154" s="52">
        <v>37209</v>
      </c>
      <c r="J2154">
        <v>1.8340000000000001</v>
      </c>
      <c r="K2154" s="474" t="str">
        <f t="shared" si="33"/>
        <v>false</v>
      </c>
    </row>
    <row r="2155" spans="2:11">
      <c r="B2155" s="52">
        <v>37209</v>
      </c>
      <c r="C2155">
        <v>3.8045</v>
      </c>
      <c r="D2155" s="52">
        <v>37210</v>
      </c>
      <c r="E2155">
        <v>1.8249</v>
      </c>
      <c r="G2155" s="52">
        <v>37209</v>
      </c>
      <c r="H2155">
        <v>3.8045</v>
      </c>
      <c r="I2155" s="52">
        <v>37210</v>
      </c>
      <c r="J2155">
        <v>1.8249</v>
      </c>
      <c r="K2155" s="474" t="str">
        <f t="shared" si="33"/>
        <v>false</v>
      </c>
    </row>
    <row r="2156" spans="2:11">
      <c r="B2156" s="52">
        <v>37210</v>
      </c>
      <c r="C2156">
        <v>3.8012000000000001</v>
      </c>
      <c r="D2156" s="52">
        <v>37211</v>
      </c>
      <c r="E2156">
        <v>1.8273000000000001</v>
      </c>
      <c r="G2156" s="52">
        <v>37210</v>
      </c>
      <c r="H2156">
        <v>3.8012000000000001</v>
      </c>
      <c r="I2156" s="52">
        <v>37211</v>
      </c>
      <c r="J2156">
        <v>1.8273000000000001</v>
      </c>
      <c r="K2156" s="474" t="str">
        <f t="shared" si="33"/>
        <v>false</v>
      </c>
    </row>
    <row r="2157" spans="2:11">
      <c r="B2157" s="52">
        <v>37211</v>
      </c>
      <c r="C2157">
        <v>3.7810999999999999</v>
      </c>
      <c r="D2157" s="52">
        <v>37214</v>
      </c>
      <c r="E2157">
        <v>1.8073000000000001</v>
      </c>
      <c r="G2157" s="52">
        <v>37211</v>
      </c>
      <c r="H2157">
        <v>3.7810999999999999</v>
      </c>
      <c r="I2157" s="52">
        <v>37214</v>
      </c>
      <c r="J2157">
        <v>1.8073000000000001</v>
      </c>
      <c r="K2157" s="474" t="str">
        <f t="shared" si="33"/>
        <v>false</v>
      </c>
    </row>
    <row r="2158" spans="2:11">
      <c r="B2158" s="52">
        <v>37214</v>
      </c>
      <c r="C2158">
        <v>3.8162000000000003</v>
      </c>
      <c r="D2158" s="52">
        <v>37215</v>
      </c>
      <c r="E2158">
        <v>1.8224</v>
      </c>
      <c r="G2158" s="52">
        <v>37214</v>
      </c>
      <c r="H2158">
        <v>3.8162000000000003</v>
      </c>
      <c r="I2158" s="52">
        <v>37215</v>
      </c>
      <c r="J2158">
        <v>1.8224</v>
      </c>
      <c r="K2158" s="474" t="str">
        <f t="shared" si="33"/>
        <v>false</v>
      </c>
    </row>
    <row r="2159" spans="2:11">
      <c r="B2159" s="52">
        <v>37215</v>
      </c>
      <c r="C2159">
        <v>3.7698</v>
      </c>
      <c r="D2159" s="52">
        <v>37216</v>
      </c>
      <c r="E2159">
        <v>1.8347</v>
      </c>
      <c r="G2159" s="52">
        <v>37215</v>
      </c>
      <c r="H2159">
        <v>3.7698</v>
      </c>
      <c r="I2159" s="52">
        <v>37216</v>
      </c>
      <c r="J2159">
        <v>1.8347</v>
      </c>
      <c r="K2159" s="474" t="str">
        <f t="shared" si="33"/>
        <v>false</v>
      </c>
    </row>
    <row r="2160" spans="2:11">
      <c r="B2160" s="52">
        <v>37216</v>
      </c>
      <c r="C2160">
        <v>3.8449</v>
      </c>
      <c r="D2160" s="52">
        <v>37218</v>
      </c>
      <c r="E2160">
        <v>1.8117000000000001</v>
      </c>
      <c r="G2160" s="52">
        <v>37216</v>
      </c>
      <c r="H2160">
        <v>3.8449</v>
      </c>
      <c r="I2160" s="52">
        <v>37218</v>
      </c>
      <c r="J2160">
        <v>1.8117000000000001</v>
      </c>
      <c r="K2160" s="474" t="str">
        <f t="shared" si="33"/>
        <v>false</v>
      </c>
    </row>
    <row r="2161" spans="2:11">
      <c r="B2161" s="52">
        <v>37218</v>
      </c>
      <c r="C2161">
        <v>3.8094000000000001</v>
      </c>
      <c r="D2161" s="52">
        <v>37221</v>
      </c>
      <c r="E2161">
        <v>1.8075000000000001</v>
      </c>
      <c r="G2161" s="52">
        <v>37218</v>
      </c>
      <c r="H2161">
        <v>3.8094000000000001</v>
      </c>
      <c r="I2161" s="52">
        <v>37221</v>
      </c>
      <c r="J2161">
        <v>1.8075000000000001</v>
      </c>
      <c r="K2161" s="474" t="str">
        <f t="shared" si="33"/>
        <v>false</v>
      </c>
    </row>
    <row r="2162" spans="2:11">
      <c r="B2162" s="52">
        <v>37221</v>
      </c>
      <c r="C2162">
        <v>3.835</v>
      </c>
      <c r="D2162" s="52">
        <v>37222</v>
      </c>
      <c r="E2162">
        <v>1.8284</v>
      </c>
      <c r="G2162" s="52">
        <v>37221</v>
      </c>
      <c r="H2162">
        <v>3.835</v>
      </c>
      <c r="I2162" s="52">
        <v>37222</v>
      </c>
      <c r="J2162">
        <v>1.8284</v>
      </c>
      <c r="K2162" s="474" t="str">
        <f t="shared" si="33"/>
        <v>false</v>
      </c>
    </row>
    <row r="2163" spans="2:11">
      <c r="B2163" s="52">
        <v>37222</v>
      </c>
      <c r="C2163">
        <v>3.8186999999999998</v>
      </c>
      <c r="D2163" s="52">
        <v>37223</v>
      </c>
      <c r="E2163">
        <v>1.8593999999999999</v>
      </c>
      <c r="G2163" s="52">
        <v>37222</v>
      </c>
      <c r="H2163">
        <v>3.8186999999999998</v>
      </c>
      <c r="I2163" s="52">
        <v>37223</v>
      </c>
      <c r="J2163">
        <v>1.8593999999999999</v>
      </c>
      <c r="K2163" s="474" t="str">
        <f t="shared" si="33"/>
        <v>false</v>
      </c>
    </row>
    <row r="2164" spans="2:11">
      <c r="B2164" s="52">
        <v>37223</v>
      </c>
      <c r="C2164">
        <v>3.9344000000000001</v>
      </c>
      <c r="D2164" s="52">
        <v>37224</v>
      </c>
      <c r="E2164">
        <v>1.7766</v>
      </c>
      <c r="G2164" s="52">
        <v>37223</v>
      </c>
      <c r="H2164">
        <v>3.9344000000000001</v>
      </c>
      <c r="I2164" s="52">
        <v>37224</v>
      </c>
      <c r="J2164">
        <v>1.7766</v>
      </c>
      <c r="K2164" s="474" t="str">
        <f t="shared" si="33"/>
        <v>false</v>
      </c>
    </row>
    <row r="2165" spans="2:11">
      <c r="B2165" s="52">
        <v>37224</v>
      </c>
      <c r="C2165">
        <v>3.9218999999999999</v>
      </c>
      <c r="D2165" s="52">
        <v>37225</v>
      </c>
      <c r="E2165">
        <v>1.7726</v>
      </c>
      <c r="G2165" s="52">
        <v>37224</v>
      </c>
      <c r="H2165">
        <v>3.9218999999999999</v>
      </c>
      <c r="I2165" s="52">
        <v>37225</v>
      </c>
      <c r="J2165">
        <v>1.7726</v>
      </c>
      <c r="K2165" s="474" t="str">
        <f t="shared" si="33"/>
        <v>false</v>
      </c>
    </row>
    <row r="2166" spans="2:11">
      <c r="B2166" s="52">
        <v>37225</v>
      </c>
      <c r="C2166">
        <v>3.9192999999999998</v>
      </c>
      <c r="D2166" s="52">
        <v>37228</v>
      </c>
      <c r="E2166">
        <v>1.7885</v>
      </c>
      <c r="G2166" s="52">
        <v>37225</v>
      </c>
      <c r="H2166">
        <v>3.9192999999999998</v>
      </c>
      <c r="I2166" s="52">
        <v>37228</v>
      </c>
      <c r="J2166">
        <v>1.7885</v>
      </c>
      <c r="K2166" s="474" t="str">
        <f t="shared" si="33"/>
        <v>false</v>
      </c>
    </row>
    <row r="2167" spans="2:11">
      <c r="B2167" s="52">
        <v>37228</v>
      </c>
      <c r="C2167">
        <v>3.9327000000000001</v>
      </c>
      <c r="D2167" s="52">
        <v>37229</v>
      </c>
      <c r="E2167">
        <v>1.7650000000000001</v>
      </c>
      <c r="G2167" s="52">
        <v>37228</v>
      </c>
      <c r="H2167">
        <v>3.9327000000000001</v>
      </c>
      <c r="I2167" s="52">
        <v>37229</v>
      </c>
      <c r="J2167">
        <v>1.7650000000000001</v>
      </c>
      <c r="K2167" s="474" t="str">
        <f t="shared" si="33"/>
        <v>false</v>
      </c>
    </row>
    <row r="2168" spans="2:11">
      <c r="B2168" s="52">
        <v>37229</v>
      </c>
      <c r="C2168">
        <v>3.8757000000000001</v>
      </c>
      <c r="D2168" s="52">
        <v>37230</v>
      </c>
      <c r="E2168">
        <v>1.7271999999999998</v>
      </c>
      <c r="G2168" s="52">
        <v>37229</v>
      </c>
      <c r="H2168">
        <v>3.8757000000000001</v>
      </c>
      <c r="I2168" s="52">
        <v>37230</v>
      </c>
      <c r="J2168">
        <v>1.7271999999999998</v>
      </c>
      <c r="K2168" s="474" t="str">
        <f t="shared" si="33"/>
        <v>false</v>
      </c>
    </row>
    <row r="2169" spans="2:11">
      <c r="B2169" s="52">
        <v>37230</v>
      </c>
      <c r="C2169">
        <v>4.0281000000000002</v>
      </c>
      <c r="D2169" s="52">
        <v>37231</v>
      </c>
      <c r="E2169">
        <v>1.7298</v>
      </c>
      <c r="G2169" s="52">
        <v>37230</v>
      </c>
      <c r="H2169">
        <v>4.0281000000000002</v>
      </c>
      <c r="I2169" s="52">
        <v>37231</v>
      </c>
      <c r="J2169">
        <v>1.7298</v>
      </c>
      <c r="K2169" s="474" t="str">
        <f t="shared" si="33"/>
        <v>false</v>
      </c>
    </row>
    <row r="2170" spans="2:11">
      <c r="B2170" s="52">
        <v>37231</v>
      </c>
      <c r="C2170">
        <v>3.8864999999999998</v>
      </c>
      <c r="D2170" s="52">
        <v>37232</v>
      </c>
      <c r="E2170">
        <v>1.7383999999999999</v>
      </c>
      <c r="G2170" s="52">
        <v>37231</v>
      </c>
      <c r="H2170">
        <v>3.8864999999999998</v>
      </c>
      <c r="I2170" s="52">
        <v>37232</v>
      </c>
      <c r="J2170">
        <v>1.7383999999999999</v>
      </c>
      <c r="K2170" s="474" t="str">
        <f t="shared" si="33"/>
        <v>false</v>
      </c>
    </row>
    <row r="2171" spans="2:11">
      <c r="B2171" s="52">
        <v>37232</v>
      </c>
      <c r="C2171">
        <v>3.8231999999999999</v>
      </c>
      <c r="D2171" s="52">
        <v>37235</v>
      </c>
      <c r="E2171">
        <v>1.7608000000000001</v>
      </c>
      <c r="G2171" s="52">
        <v>37232</v>
      </c>
      <c r="H2171">
        <v>3.8231999999999999</v>
      </c>
      <c r="I2171" s="52">
        <v>37235</v>
      </c>
      <c r="J2171">
        <v>1.7608000000000001</v>
      </c>
      <c r="K2171" s="474" t="str">
        <f t="shared" si="33"/>
        <v>false</v>
      </c>
    </row>
    <row r="2172" spans="2:11">
      <c r="B2172" s="52">
        <v>37235</v>
      </c>
      <c r="C2172">
        <v>3.8788</v>
      </c>
      <c r="D2172" s="52">
        <v>37236</v>
      </c>
      <c r="E2172">
        <v>1.7667000000000002</v>
      </c>
      <c r="G2172" s="52">
        <v>37235</v>
      </c>
      <c r="H2172">
        <v>3.8788</v>
      </c>
      <c r="I2172" s="52">
        <v>37236</v>
      </c>
      <c r="J2172">
        <v>1.7667000000000002</v>
      </c>
      <c r="K2172" s="474" t="str">
        <f t="shared" si="33"/>
        <v>false</v>
      </c>
    </row>
    <row r="2173" spans="2:11">
      <c r="B2173" s="52">
        <v>37236</v>
      </c>
      <c r="C2173">
        <v>3.9721000000000002</v>
      </c>
      <c r="D2173" s="52">
        <v>37237</v>
      </c>
      <c r="E2173">
        <v>1.7654999999999998</v>
      </c>
      <c r="G2173" s="52">
        <v>37236</v>
      </c>
      <c r="H2173">
        <v>3.9721000000000002</v>
      </c>
      <c r="I2173" s="52">
        <v>37237</v>
      </c>
      <c r="J2173">
        <v>1.7654999999999998</v>
      </c>
      <c r="K2173" s="474" t="str">
        <f t="shared" si="33"/>
        <v>false</v>
      </c>
    </row>
    <row r="2174" spans="2:11">
      <c r="B2174" s="52">
        <v>37237</v>
      </c>
      <c r="C2174">
        <v>3.98</v>
      </c>
      <c r="D2174" s="52">
        <v>37238</v>
      </c>
      <c r="E2174">
        <v>1.7887999999999999</v>
      </c>
      <c r="G2174" s="52">
        <v>37237</v>
      </c>
      <c r="H2174">
        <v>3.98</v>
      </c>
      <c r="I2174" s="52">
        <v>37238</v>
      </c>
      <c r="J2174">
        <v>1.7887999999999999</v>
      </c>
      <c r="K2174" s="474" t="str">
        <f t="shared" si="33"/>
        <v>false</v>
      </c>
    </row>
    <row r="2175" spans="2:11">
      <c r="B2175" s="52">
        <v>37238</v>
      </c>
      <c r="C2175">
        <v>3.9520999999999997</v>
      </c>
      <c r="D2175" s="52">
        <v>37239</v>
      </c>
      <c r="E2175">
        <v>1.7806</v>
      </c>
      <c r="G2175" s="52">
        <v>37238</v>
      </c>
      <c r="H2175">
        <v>3.9520999999999997</v>
      </c>
      <c r="I2175" s="52">
        <v>37239</v>
      </c>
      <c r="J2175">
        <v>1.7806</v>
      </c>
      <c r="K2175" s="474" t="str">
        <f t="shared" si="33"/>
        <v>false</v>
      </c>
    </row>
    <row r="2176" spans="2:11">
      <c r="B2176" s="52">
        <v>37239</v>
      </c>
      <c r="C2176">
        <v>3.9702999999999999</v>
      </c>
      <c r="D2176" s="52">
        <v>37242</v>
      </c>
      <c r="E2176">
        <v>1.7661</v>
      </c>
      <c r="G2176" s="52">
        <v>37239</v>
      </c>
      <c r="H2176">
        <v>3.9702999999999999</v>
      </c>
      <c r="I2176" s="52">
        <v>37242</v>
      </c>
      <c r="J2176">
        <v>1.7661</v>
      </c>
      <c r="K2176" s="474" t="str">
        <f t="shared" si="33"/>
        <v>false</v>
      </c>
    </row>
    <row r="2177" spans="2:11">
      <c r="B2177" s="52">
        <v>37242</v>
      </c>
      <c r="C2177">
        <v>4.0121000000000002</v>
      </c>
      <c r="D2177" s="52">
        <v>37243</v>
      </c>
      <c r="E2177">
        <v>1.7473000000000001</v>
      </c>
      <c r="G2177" s="52">
        <v>37242</v>
      </c>
      <c r="H2177">
        <v>4.0121000000000002</v>
      </c>
      <c r="I2177" s="52">
        <v>37243</v>
      </c>
      <c r="J2177">
        <v>1.7473000000000001</v>
      </c>
      <c r="K2177" s="474" t="str">
        <f t="shared" si="33"/>
        <v>false</v>
      </c>
    </row>
    <row r="2178" spans="2:11">
      <c r="B2178" s="52">
        <v>37243</v>
      </c>
      <c r="C2178">
        <v>3.9483000000000001</v>
      </c>
      <c r="D2178" s="52">
        <v>37244</v>
      </c>
      <c r="E2178">
        <v>1.7354000000000001</v>
      </c>
      <c r="G2178" s="52">
        <v>37243</v>
      </c>
      <c r="H2178">
        <v>3.9483000000000001</v>
      </c>
      <c r="I2178" s="52">
        <v>37244</v>
      </c>
      <c r="J2178">
        <v>1.7354000000000001</v>
      </c>
      <c r="K2178" s="474" t="str">
        <f t="shared" si="33"/>
        <v>false</v>
      </c>
    </row>
    <row r="2179" spans="2:11">
      <c r="B2179" s="52">
        <v>37244</v>
      </c>
      <c r="C2179">
        <v>3.8266999999999998</v>
      </c>
      <c r="D2179" s="52">
        <v>37245</v>
      </c>
      <c r="E2179">
        <v>1.7537</v>
      </c>
      <c r="G2179" s="52">
        <v>37244</v>
      </c>
      <c r="H2179">
        <v>3.8266999999999998</v>
      </c>
      <c r="I2179" s="52">
        <v>37245</v>
      </c>
      <c r="J2179">
        <v>1.7537</v>
      </c>
      <c r="K2179" s="474" t="str">
        <f t="shared" si="33"/>
        <v>false</v>
      </c>
    </row>
    <row r="2180" spans="2:11">
      <c r="B2180" s="52">
        <v>37245</v>
      </c>
      <c r="C2180">
        <v>3.8609</v>
      </c>
      <c r="D2180" s="52">
        <v>37246</v>
      </c>
      <c r="E2180">
        <v>1.7450000000000001</v>
      </c>
      <c r="G2180" s="52">
        <v>37245</v>
      </c>
      <c r="H2180">
        <v>3.8609</v>
      </c>
      <c r="I2180" s="52">
        <v>37246</v>
      </c>
      <c r="J2180">
        <v>1.7450000000000001</v>
      </c>
      <c r="K2180" s="474" t="str">
        <f t="shared" si="33"/>
        <v>false</v>
      </c>
    </row>
    <row r="2181" spans="2:11">
      <c r="B2181" s="52">
        <v>37246</v>
      </c>
      <c r="C2181">
        <v>3.8791000000000002</v>
      </c>
      <c r="D2181" s="52">
        <v>37249</v>
      </c>
      <c r="E2181">
        <v>1.7450000000000001</v>
      </c>
      <c r="G2181" s="52">
        <v>37246</v>
      </c>
      <c r="H2181">
        <v>3.8791000000000002</v>
      </c>
      <c r="I2181" s="52">
        <v>37249</v>
      </c>
      <c r="J2181">
        <v>1.7450000000000001</v>
      </c>
      <c r="K2181" s="474" t="str">
        <f t="shared" si="33"/>
        <v>false</v>
      </c>
    </row>
    <row r="2182" spans="2:11">
      <c r="B2182" s="52">
        <v>37249</v>
      </c>
      <c r="C2182">
        <v>3.8505000000000003</v>
      </c>
      <c r="D2182" s="52">
        <v>37251</v>
      </c>
      <c r="E2182">
        <v>1.7358</v>
      </c>
      <c r="G2182" s="52">
        <v>37249</v>
      </c>
      <c r="H2182">
        <v>3.8505000000000003</v>
      </c>
      <c r="I2182" s="52">
        <v>37251</v>
      </c>
      <c r="J2182">
        <v>1.7358</v>
      </c>
      <c r="K2182" s="474" t="str">
        <f t="shared" ref="K2182:K2245" si="34">IF(G2182=I2182,"true","false")</f>
        <v>false</v>
      </c>
    </row>
    <row r="2183" spans="2:11">
      <c r="B2183" s="52">
        <v>37251</v>
      </c>
      <c r="C2183">
        <v>3.8106999999999998</v>
      </c>
      <c r="D2183" s="52">
        <v>37252</v>
      </c>
      <c r="E2183">
        <v>1.7298</v>
      </c>
      <c r="G2183" s="52">
        <v>37251</v>
      </c>
      <c r="H2183">
        <v>3.8106999999999998</v>
      </c>
      <c r="I2183" s="52">
        <v>37252</v>
      </c>
      <c r="J2183">
        <v>1.7298</v>
      </c>
      <c r="K2183" s="474" t="str">
        <f t="shared" si="34"/>
        <v>false</v>
      </c>
    </row>
    <row r="2184" spans="2:11">
      <c r="B2184" s="52">
        <v>37252</v>
      </c>
      <c r="C2184">
        <v>3.7709000000000001</v>
      </c>
      <c r="D2184" s="52">
        <v>37253</v>
      </c>
      <c r="E2184">
        <v>1.7288000000000001</v>
      </c>
      <c r="G2184" s="52">
        <v>37252</v>
      </c>
      <c r="H2184">
        <v>3.7709000000000001</v>
      </c>
      <c r="I2184" s="52">
        <v>37253</v>
      </c>
      <c r="J2184">
        <v>1.7288000000000001</v>
      </c>
      <c r="K2184" s="474" t="str">
        <f t="shared" si="34"/>
        <v>false</v>
      </c>
    </row>
    <row r="2185" spans="2:11">
      <c r="B2185" s="52">
        <v>37253</v>
      </c>
      <c r="C2185">
        <v>3.7499000000000002</v>
      </c>
      <c r="D2185" s="52">
        <v>37256</v>
      </c>
      <c r="E2185">
        <v>1.7488000000000001</v>
      </c>
      <c r="G2185" s="52">
        <v>37253</v>
      </c>
      <c r="H2185">
        <v>3.7499000000000002</v>
      </c>
      <c r="I2185" s="52">
        <v>37256</v>
      </c>
      <c r="J2185">
        <v>1.7488000000000001</v>
      </c>
      <c r="K2185" s="474" t="str">
        <f t="shared" si="34"/>
        <v>false</v>
      </c>
    </row>
    <row r="2186" spans="2:11">
      <c r="B2186" s="52">
        <v>37256</v>
      </c>
      <c r="C2186">
        <v>3.7570000000000001</v>
      </c>
      <c r="D2186" s="52">
        <v>37258</v>
      </c>
      <c r="E2186">
        <v>1.7410999999999999</v>
      </c>
      <c r="G2186" s="52">
        <v>37256</v>
      </c>
      <c r="H2186">
        <v>3.7570000000000001</v>
      </c>
      <c r="I2186" s="52">
        <v>37258</v>
      </c>
      <c r="J2186">
        <v>1.7410999999999999</v>
      </c>
      <c r="K2186" s="474" t="str">
        <f t="shared" si="34"/>
        <v>false</v>
      </c>
    </row>
    <row r="2187" spans="2:11">
      <c r="B2187" s="52">
        <v>37258</v>
      </c>
      <c r="C2187">
        <v>4.0472000000000001</v>
      </c>
      <c r="D2187" s="52">
        <v>37259</v>
      </c>
      <c r="E2187">
        <v>1.7242</v>
      </c>
      <c r="G2187" s="52">
        <v>37258</v>
      </c>
      <c r="H2187">
        <v>4.0472000000000001</v>
      </c>
      <c r="I2187" s="52">
        <v>37259</v>
      </c>
      <c r="J2187">
        <v>1.7242</v>
      </c>
      <c r="K2187" s="474" t="str">
        <f t="shared" si="34"/>
        <v>false</v>
      </c>
    </row>
    <row r="2188" spans="2:11">
      <c r="B2188" s="52">
        <v>37259</v>
      </c>
      <c r="C2188">
        <v>4.0678999999999998</v>
      </c>
      <c r="D2188" s="52">
        <v>37260</v>
      </c>
      <c r="E2188">
        <v>1.7095</v>
      </c>
      <c r="G2188" s="52">
        <v>37259</v>
      </c>
      <c r="H2188">
        <v>4.0678999999999998</v>
      </c>
      <c r="I2188" s="52">
        <v>37260</v>
      </c>
      <c r="J2188">
        <v>1.7095</v>
      </c>
      <c r="K2188" s="474" t="str">
        <f t="shared" si="34"/>
        <v>false</v>
      </c>
    </row>
    <row r="2189" spans="2:11">
      <c r="B2189" s="52">
        <v>37260</v>
      </c>
      <c r="C2189">
        <v>4.0963000000000003</v>
      </c>
      <c r="D2189" s="52">
        <v>37263</v>
      </c>
      <c r="E2189">
        <v>1.72</v>
      </c>
      <c r="G2189" s="52">
        <v>37260</v>
      </c>
      <c r="H2189">
        <v>4.0963000000000003</v>
      </c>
      <c r="I2189" s="52">
        <v>37263</v>
      </c>
      <c r="J2189">
        <v>1.72</v>
      </c>
      <c r="K2189" s="474" t="str">
        <f t="shared" si="34"/>
        <v>false</v>
      </c>
    </row>
    <row r="2190" spans="2:11">
      <c r="B2190" s="52">
        <v>37263</v>
      </c>
      <c r="C2190">
        <v>4.0673000000000004</v>
      </c>
      <c r="D2190" s="52">
        <v>37264</v>
      </c>
      <c r="E2190">
        <v>1.7281</v>
      </c>
      <c r="G2190" s="52">
        <v>37263</v>
      </c>
      <c r="H2190">
        <v>4.0673000000000004</v>
      </c>
      <c r="I2190" s="52">
        <v>37264</v>
      </c>
      <c r="J2190">
        <v>1.7281</v>
      </c>
      <c r="K2190" s="474" t="str">
        <f t="shared" si="34"/>
        <v>false</v>
      </c>
    </row>
    <row r="2191" spans="2:11">
      <c r="B2191" s="52">
        <v>37264</v>
      </c>
      <c r="C2191">
        <v>4.1231999999999998</v>
      </c>
      <c r="D2191" s="52">
        <v>37265</v>
      </c>
      <c r="E2191">
        <v>1.7377</v>
      </c>
      <c r="G2191" s="52">
        <v>37264</v>
      </c>
      <c r="H2191">
        <v>4.1231999999999998</v>
      </c>
      <c r="I2191" s="52">
        <v>37265</v>
      </c>
      <c r="J2191">
        <v>1.7377</v>
      </c>
      <c r="K2191" s="474" t="str">
        <f t="shared" si="34"/>
        <v>false</v>
      </c>
    </row>
    <row r="2192" spans="2:11">
      <c r="B2192" s="52">
        <v>37265</v>
      </c>
      <c r="C2192">
        <v>4.1296999999999997</v>
      </c>
      <c r="D2192" s="52">
        <v>37266</v>
      </c>
      <c r="E2192">
        <v>1.7422</v>
      </c>
      <c r="G2192" s="52">
        <v>37265</v>
      </c>
      <c r="H2192">
        <v>4.1296999999999997</v>
      </c>
      <c r="I2192" s="52">
        <v>37266</v>
      </c>
      <c r="J2192">
        <v>1.7422</v>
      </c>
      <c r="K2192" s="474" t="str">
        <f t="shared" si="34"/>
        <v>false</v>
      </c>
    </row>
    <row r="2193" spans="2:11">
      <c r="B2193" s="52">
        <v>37266</v>
      </c>
      <c r="C2193">
        <v>4.1100000000000003</v>
      </c>
      <c r="D2193" s="52">
        <v>37267</v>
      </c>
      <c r="E2193">
        <v>1.7563</v>
      </c>
      <c r="G2193" s="52">
        <v>37266</v>
      </c>
      <c r="H2193">
        <v>4.1100000000000003</v>
      </c>
      <c r="I2193" s="52">
        <v>37267</v>
      </c>
      <c r="J2193">
        <v>1.7563</v>
      </c>
      <c r="K2193" s="474" t="str">
        <f t="shared" si="34"/>
        <v>false</v>
      </c>
    </row>
    <row r="2194" spans="2:11">
      <c r="B2194" s="52">
        <v>37267</v>
      </c>
      <c r="C2194">
        <v>4.1448999999999998</v>
      </c>
      <c r="D2194" s="52">
        <v>37270</v>
      </c>
      <c r="E2194">
        <v>1.7732999999999999</v>
      </c>
      <c r="G2194" s="52">
        <v>37267</v>
      </c>
      <c r="H2194">
        <v>4.1448999999999998</v>
      </c>
      <c r="I2194" s="52">
        <v>37270</v>
      </c>
      <c r="J2194">
        <v>1.7732999999999999</v>
      </c>
      <c r="K2194" s="474" t="str">
        <f t="shared" si="34"/>
        <v>false</v>
      </c>
    </row>
    <row r="2195" spans="2:11">
      <c r="B2195" s="52">
        <v>37270</v>
      </c>
      <c r="C2195">
        <v>4.1009000000000002</v>
      </c>
      <c r="D2195" s="52">
        <v>37271</v>
      </c>
      <c r="E2195">
        <v>1.7675000000000001</v>
      </c>
      <c r="G2195" s="52">
        <v>37270</v>
      </c>
      <c r="H2195">
        <v>4.1009000000000002</v>
      </c>
      <c r="I2195" s="52">
        <v>37271</v>
      </c>
      <c r="J2195">
        <v>1.7675000000000001</v>
      </c>
      <c r="K2195" s="474" t="str">
        <f t="shared" si="34"/>
        <v>false</v>
      </c>
    </row>
    <row r="2196" spans="2:11">
      <c r="B2196" s="52">
        <v>37271</v>
      </c>
      <c r="C2196">
        <v>4.0871000000000004</v>
      </c>
      <c r="D2196" s="52">
        <v>37272</v>
      </c>
      <c r="E2196">
        <v>1.8082</v>
      </c>
      <c r="G2196" s="52">
        <v>37271</v>
      </c>
      <c r="H2196">
        <v>4.0871000000000004</v>
      </c>
      <c r="I2196" s="52">
        <v>37272</v>
      </c>
      <c r="J2196">
        <v>1.8082</v>
      </c>
      <c r="K2196" s="474" t="str">
        <f t="shared" si="34"/>
        <v>false</v>
      </c>
    </row>
    <row r="2197" spans="2:11">
      <c r="B2197" s="52">
        <v>37272</v>
      </c>
      <c r="C2197">
        <v>4.101</v>
      </c>
      <c r="D2197" s="52">
        <v>37273</v>
      </c>
      <c r="E2197">
        <v>1.7835999999999999</v>
      </c>
      <c r="G2197" s="52">
        <v>37272</v>
      </c>
      <c r="H2197">
        <v>4.101</v>
      </c>
      <c r="I2197" s="52">
        <v>37273</v>
      </c>
      <c r="J2197">
        <v>1.7835999999999999</v>
      </c>
      <c r="K2197" s="474" t="str">
        <f t="shared" si="34"/>
        <v>false</v>
      </c>
    </row>
    <row r="2198" spans="2:11">
      <c r="B2198" s="52">
        <v>37273</v>
      </c>
      <c r="C2198">
        <v>4.1584000000000003</v>
      </c>
      <c r="D2198" s="52">
        <v>37274</v>
      </c>
      <c r="E2198">
        <v>1.7979000000000001</v>
      </c>
      <c r="G2198" s="52">
        <v>37273</v>
      </c>
      <c r="H2198">
        <v>4.1584000000000003</v>
      </c>
      <c r="I2198" s="52">
        <v>37274</v>
      </c>
      <c r="J2198">
        <v>1.7979000000000001</v>
      </c>
      <c r="K2198" s="474" t="str">
        <f t="shared" si="34"/>
        <v>false</v>
      </c>
    </row>
    <row r="2199" spans="2:11">
      <c r="B2199" s="52">
        <v>37274</v>
      </c>
      <c r="C2199">
        <v>4.1546000000000003</v>
      </c>
      <c r="D2199" s="52">
        <v>37278</v>
      </c>
      <c r="E2199">
        <v>1.8086</v>
      </c>
      <c r="G2199" s="52">
        <v>37274</v>
      </c>
      <c r="H2199">
        <v>4.1546000000000003</v>
      </c>
      <c r="I2199" s="52">
        <v>37278</v>
      </c>
      <c r="J2199">
        <v>1.8086</v>
      </c>
      <c r="K2199" s="474" t="str">
        <f t="shared" si="34"/>
        <v>false</v>
      </c>
    </row>
    <row r="2200" spans="2:11">
      <c r="B2200" s="52">
        <v>37278</v>
      </c>
      <c r="C2200">
        <v>4.2027000000000001</v>
      </c>
      <c r="D2200" s="52">
        <v>37279</v>
      </c>
      <c r="E2200">
        <v>1.8054000000000001</v>
      </c>
      <c r="G2200" s="52">
        <v>37278</v>
      </c>
      <c r="H2200">
        <v>4.2027000000000001</v>
      </c>
      <c r="I2200" s="52">
        <v>37279</v>
      </c>
      <c r="J2200">
        <v>1.8054000000000001</v>
      </c>
      <c r="K2200" s="474" t="str">
        <f t="shared" si="34"/>
        <v>false</v>
      </c>
    </row>
    <row r="2201" spans="2:11">
      <c r="B2201" s="52">
        <v>37279</v>
      </c>
      <c r="C2201">
        <v>4.1875</v>
      </c>
      <c r="D2201" s="52">
        <v>37280</v>
      </c>
      <c r="E2201">
        <v>1.7934000000000001</v>
      </c>
      <c r="G2201" s="52">
        <v>37279</v>
      </c>
      <c r="H2201">
        <v>4.1875</v>
      </c>
      <c r="I2201" s="52">
        <v>37280</v>
      </c>
      <c r="J2201">
        <v>1.7934000000000001</v>
      </c>
      <c r="K2201" s="474" t="str">
        <f t="shared" si="34"/>
        <v>false</v>
      </c>
    </row>
    <row r="2202" spans="2:11">
      <c r="B2202" s="52">
        <v>37280</v>
      </c>
      <c r="C2202">
        <v>4.1669999999999998</v>
      </c>
      <c r="D2202" s="52">
        <v>37281</v>
      </c>
      <c r="E2202">
        <v>1.7854000000000001</v>
      </c>
      <c r="G2202" s="52">
        <v>37280</v>
      </c>
      <c r="H2202">
        <v>4.1669999999999998</v>
      </c>
      <c r="I2202" s="52">
        <v>37281</v>
      </c>
      <c r="J2202">
        <v>1.7854000000000001</v>
      </c>
      <c r="K2202" s="474" t="str">
        <f t="shared" si="34"/>
        <v>false</v>
      </c>
    </row>
    <row r="2203" spans="2:11">
      <c r="B2203" s="52">
        <v>37281</v>
      </c>
      <c r="C2203">
        <v>4.1657999999999999</v>
      </c>
      <c r="D2203" s="52">
        <v>37284</v>
      </c>
      <c r="E2203">
        <v>1.7806999999999999</v>
      </c>
      <c r="G2203" s="52">
        <v>37281</v>
      </c>
      <c r="H2203">
        <v>4.1657999999999999</v>
      </c>
      <c r="I2203" s="52">
        <v>37284</v>
      </c>
      <c r="J2203">
        <v>1.7806999999999999</v>
      </c>
      <c r="K2203" s="474" t="str">
        <f t="shared" si="34"/>
        <v>false</v>
      </c>
    </row>
    <row r="2204" spans="2:11">
      <c r="B2204" s="52">
        <v>37284</v>
      </c>
      <c r="C2204">
        <v>4.1729000000000003</v>
      </c>
      <c r="D2204" s="52">
        <v>37285</v>
      </c>
      <c r="E2204">
        <v>1.8266</v>
      </c>
      <c r="G2204" s="52">
        <v>37284</v>
      </c>
      <c r="H2204">
        <v>4.1729000000000003</v>
      </c>
      <c r="I2204" s="52">
        <v>37285</v>
      </c>
      <c r="J2204">
        <v>1.8266</v>
      </c>
      <c r="K2204" s="474" t="str">
        <f t="shared" si="34"/>
        <v>false</v>
      </c>
    </row>
    <row r="2205" spans="2:11">
      <c r="B2205" s="52">
        <v>37285</v>
      </c>
      <c r="C2205">
        <v>4.2836999999999996</v>
      </c>
      <c r="D2205" s="52">
        <v>37286</v>
      </c>
      <c r="E2205">
        <v>1.7995000000000001</v>
      </c>
      <c r="G2205" s="52">
        <v>37285</v>
      </c>
      <c r="H2205">
        <v>4.2836999999999996</v>
      </c>
      <c r="I2205" s="52">
        <v>37286</v>
      </c>
      <c r="J2205">
        <v>1.7995000000000001</v>
      </c>
      <c r="K2205" s="474" t="str">
        <f t="shared" si="34"/>
        <v>false</v>
      </c>
    </row>
    <row r="2206" spans="2:11">
      <c r="B2206" s="52">
        <v>37286</v>
      </c>
      <c r="C2206">
        <v>4.2827999999999999</v>
      </c>
      <c r="D2206" s="52">
        <v>37287</v>
      </c>
      <c r="E2206">
        <v>1.7724</v>
      </c>
      <c r="G2206" s="52">
        <v>37286</v>
      </c>
      <c r="H2206">
        <v>4.2827999999999999</v>
      </c>
      <c r="I2206" s="52">
        <v>37287</v>
      </c>
      <c r="J2206">
        <v>1.7724</v>
      </c>
      <c r="K2206" s="474" t="str">
        <f t="shared" si="34"/>
        <v>false</v>
      </c>
    </row>
    <row r="2207" spans="2:11">
      <c r="B2207" s="52">
        <v>37287</v>
      </c>
      <c r="C2207">
        <v>4.2176</v>
      </c>
      <c r="D2207" s="52">
        <v>37288</v>
      </c>
      <c r="E2207">
        <v>1.7747000000000002</v>
      </c>
      <c r="G2207" s="52">
        <v>37287</v>
      </c>
      <c r="H2207">
        <v>4.2176</v>
      </c>
      <c r="I2207" s="52">
        <v>37288</v>
      </c>
      <c r="J2207">
        <v>1.7747000000000002</v>
      </c>
      <c r="K2207" s="474" t="str">
        <f t="shared" si="34"/>
        <v>false</v>
      </c>
    </row>
    <row r="2208" spans="2:11">
      <c r="B2208" s="52">
        <v>37288</v>
      </c>
      <c r="C2208">
        <v>4.1840999999999999</v>
      </c>
      <c r="D2208" s="52">
        <v>37291</v>
      </c>
      <c r="E2208">
        <v>1.8149999999999999</v>
      </c>
      <c r="G2208" s="52">
        <v>37288</v>
      </c>
      <c r="H2208">
        <v>4.1840999999999999</v>
      </c>
      <c r="I2208" s="52">
        <v>37291</v>
      </c>
      <c r="J2208">
        <v>1.8149999999999999</v>
      </c>
      <c r="K2208" s="474" t="str">
        <f t="shared" si="34"/>
        <v>false</v>
      </c>
    </row>
    <row r="2209" spans="2:11">
      <c r="B2209" s="52">
        <v>37291</v>
      </c>
      <c r="C2209">
        <v>4.2293000000000003</v>
      </c>
      <c r="D2209" s="52">
        <v>37292</v>
      </c>
      <c r="E2209">
        <v>1.8153000000000001</v>
      </c>
      <c r="G2209" s="52">
        <v>37291</v>
      </c>
      <c r="H2209">
        <v>4.2293000000000003</v>
      </c>
      <c r="I2209" s="52">
        <v>37292</v>
      </c>
      <c r="J2209">
        <v>1.8153000000000001</v>
      </c>
      <c r="K2209" s="474" t="str">
        <f t="shared" si="34"/>
        <v>false</v>
      </c>
    </row>
    <row r="2210" spans="2:11">
      <c r="B2210" s="52">
        <v>37292</v>
      </c>
      <c r="C2210">
        <v>4.2801</v>
      </c>
      <c r="D2210" s="52">
        <v>37293</v>
      </c>
      <c r="E2210">
        <v>1.8221000000000001</v>
      </c>
      <c r="G2210" s="52">
        <v>37292</v>
      </c>
      <c r="H2210">
        <v>4.2801</v>
      </c>
      <c r="I2210" s="52">
        <v>37293</v>
      </c>
      <c r="J2210">
        <v>1.8221000000000001</v>
      </c>
      <c r="K2210" s="474" t="str">
        <f t="shared" si="34"/>
        <v>false</v>
      </c>
    </row>
    <row r="2211" spans="2:11">
      <c r="B2211" s="52">
        <v>37293</v>
      </c>
      <c r="C2211">
        <v>4.2706999999999997</v>
      </c>
      <c r="D2211" s="52">
        <v>37294</v>
      </c>
      <c r="E2211">
        <v>1.8281000000000001</v>
      </c>
      <c r="G2211" s="52">
        <v>37293</v>
      </c>
      <c r="H2211">
        <v>4.2706999999999997</v>
      </c>
      <c r="I2211" s="52">
        <v>37294</v>
      </c>
      <c r="J2211">
        <v>1.8281000000000001</v>
      </c>
      <c r="K2211" s="474" t="str">
        <f t="shared" si="34"/>
        <v>false</v>
      </c>
    </row>
    <row r="2212" spans="2:11">
      <c r="B2212" s="52">
        <v>37294</v>
      </c>
      <c r="C2212">
        <v>4.2605000000000004</v>
      </c>
      <c r="D2212" s="52">
        <v>37295</v>
      </c>
      <c r="E2212">
        <v>1.8058000000000001</v>
      </c>
      <c r="G2212" s="52">
        <v>37294</v>
      </c>
      <c r="H2212">
        <v>4.2605000000000004</v>
      </c>
      <c r="I2212" s="52">
        <v>37295</v>
      </c>
      <c r="J2212">
        <v>1.8058000000000001</v>
      </c>
      <c r="K2212" s="474" t="str">
        <f t="shared" si="34"/>
        <v>false</v>
      </c>
    </row>
    <row r="2213" spans="2:11">
      <c r="B2213" s="52">
        <v>37295</v>
      </c>
      <c r="C2213">
        <v>4.2663000000000002</v>
      </c>
      <c r="D2213" s="52">
        <v>37298</v>
      </c>
      <c r="E2213">
        <v>1.7801</v>
      </c>
      <c r="G2213" s="52">
        <v>37295</v>
      </c>
      <c r="H2213">
        <v>4.2663000000000002</v>
      </c>
      <c r="I2213" s="52">
        <v>37298</v>
      </c>
      <c r="J2213">
        <v>1.7801</v>
      </c>
      <c r="K2213" s="474" t="str">
        <f t="shared" si="34"/>
        <v>false</v>
      </c>
    </row>
    <row r="2214" spans="2:11">
      <c r="B2214" s="52">
        <v>37298</v>
      </c>
      <c r="C2214">
        <v>4.2314999999999996</v>
      </c>
      <c r="D2214" s="52">
        <v>37299</v>
      </c>
      <c r="E2214">
        <v>1.7839</v>
      </c>
      <c r="G2214" s="52">
        <v>37298</v>
      </c>
      <c r="H2214">
        <v>4.2314999999999996</v>
      </c>
      <c r="I2214" s="52">
        <v>37299</v>
      </c>
      <c r="J2214">
        <v>1.7839</v>
      </c>
      <c r="K2214" s="474" t="str">
        <f t="shared" si="34"/>
        <v>false</v>
      </c>
    </row>
    <row r="2215" spans="2:11">
      <c r="B2215" s="52">
        <v>37299</v>
      </c>
      <c r="C2215">
        <v>4.2054999999999998</v>
      </c>
      <c r="D2215" s="52">
        <v>37300</v>
      </c>
      <c r="E2215">
        <v>1.7627999999999999</v>
      </c>
      <c r="G2215" s="52">
        <v>37299</v>
      </c>
      <c r="H2215">
        <v>4.2054999999999998</v>
      </c>
      <c r="I2215" s="52">
        <v>37300</v>
      </c>
      <c r="J2215">
        <v>1.7627999999999999</v>
      </c>
      <c r="K2215" s="474" t="str">
        <f t="shared" si="34"/>
        <v>false</v>
      </c>
    </row>
    <row r="2216" spans="2:11">
      <c r="B2216" s="52">
        <v>37300</v>
      </c>
      <c r="C2216">
        <v>4.1574</v>
      </c>
      <c r="D2216" s="52">
        <v>37301</v>
      </c>
      <c r="E2216">
        <v>1.762</v>
      </c>
      <c r="G2216" s="52">
        <v>37300</v>
      </c>
      <c r="H2216">
        <v>4.1574</v>
      </c>
      <c r="I2216" s="52">
        <v>37301</v>
      </c>
      <c r="J2216">
        <v>1.762</v>
      </c>
      <c r="K2216" s="474" t="str">
        <f t="shared" si="34"/>
        <v>false</v>
      </c>
    </row>
    <row r="2217" spans="2:11">
      <c r="B2217" s="52">
        <v>37301</v>
      </c>
      <c r="C2217">
        <v>4.1835000000000004</v>
      </c>
      <c r="D2217" s="52">
        <v>37302</v>
      </c>
      <c r="E2217">
        <v>1.7795999999999998</v>
      </c>
      <c r="G2217" s="52">
        <v>37301</v>
      </c>
      <c r="H2217">
        <v>4.1835000000000004</v>
      </c>
      <c r="I2217" s="52">
        <v>37302</v>
      </c>
      <c r="J2217">
        <v>1.7795999999999998</v>
      </c>
      <c r="K2217" s="474" t="str">
        <f t="shared" si="34"/>
        <v>false</v>
      </c>
    </row>
    <row r="2218" spans="2:11">
      <c r="B2218" s="52">
        <v>37302</v>
      </c>
      <c r="C2218">
        <v>4.2268999999999997</v>
      </c>
      <c r="D2218" s="52">
        <v>37306</v>
      </c>
      <c r="E2218">
        <v>1.8085</v>
      </c>
      <c r="G2218" s="52">
        <v>37302</v>
      </c>
      <c r="H2218">
        <v>4.2268999999999997</v>
      </c>
      <c r="I2218" s="52">
        <v>37306</v>
      </c>
      <c r="J2218">
        <v>1.8085</v>
      </c>
      <c r="K2218" s="474" t="str">
        <f t="shared" si="34"/>
        <v>false</v>
      </c>
    </row>
    <row r="2219" spans="2:11">
      <c r="B2219" s="52">
        <v>37306</v>
      </c>
      <c r="C2219">
        <v>4.2925000000000004</v>
      </c>
      <c r="D2219" s="52">
        <v>37307</v>
      </c>
      <c r="E2219">
        <v>1.7742</v>
      </c>
      <c r="G2219" s="52">
        <v>37306</v>
      </c>
      <c r="H2219">
        <v>4.2925000000000004</v>
      </c>
      <c r="I2219" s="52">
        <v>37307</v>
      </c>
      <c r="J2219">
        <v>1.7742</v>
      </c>
      <c r="K2219" s="474" t="str">
        <f t="shared" si="34"/>
        <v>false</v>
      </c>
    </row>
    <row r="2220" spans="2:11">
      <c r="B2220" s="52">
        <v>37307</v>
      </c>
      <c r="C2220">
        <v>4.2929000000000004</v>
      </c>
      <c r="D2220" s="52">
        <v>37308</v>
      </c>
      <c r="E2220">
        <v>1.7934000000000001</v>
      </c>
      <c r="G2220" s="52">
        <v>37307</v>
      </c>
      <c r="H2220">
        <v>4.2929000000000004</v>
      </c>
      <c r="I2220" s="52">
        <v>37308</v>
      </c>
      <c r="J2220">
        <v>1.7934000000000001</v>
      </c>
      <c r="K2220" s="474" t="str">
        <f t="shared" si="34"/>
        <v>false</v>
      </c>
    </row>
    <row r="2221" spans="2:11">
      <c r="B2221" s="52">
        <v>37308</v>
      </c>
      <c r="C2221">
        <v>4.3166000000000002</v>
      </c>
      <c r="D2221" s="52">
        <v>37309</v>
      </c>
      <c r="E2221">
        <v>1.7694000000000001</v>
      </c>
      <c r="G2221" s="52">
        <v>37308</v>
      </c>
      <c r="H2221">
        <v>4.3166000000000002</v>
      </c>
      <c r="I2221" s="52">
        <v>37309</v>
      </c>
      <c r="J2221">
        <v>1.7694000000000001</v>
      </c>
      <c r="K2221" s="474" t="str">
        <f t="shared" si="34"/>
        <v>false</v>
      </c>
    </row>
    <row r="2222" spans="2:11">
      <c r="B2222" s="52">
        <v>37309</v>
      </c>
      <c r="C2222">
        <v>4.2747000000000002</v>
      </c>
      <c r="D2222" s="52">
        <v>37312</v>
      </c>
      <c r="E2222">
        <v>1.7383999999999999</v>
      </c>
      <c r="G2222" s="52">
        <v>37309</v>
      </c>
      <c r="H2222">
        <v>4.2747000000000002</v>
      </c>
      <c r="I2222" s="52">
        <v>37312</v>
      </c>
      <c r="J2222">
        <v>1.7383999999999999</v>
      </c>
      <c r="K2222" s="474" t="str">
        <f t="shared" si="34"/>
        <v>false</v>
      </c>
    </row>
    <row r="2223" spans="2:11">
      <c r="B2223" s="52">
        <v>37312</v>
      </c>
      <c r="C2223">
        <v>4.2850000000000001</v>
      </c>
      <c r="D2223" s="52">
        <v>37313</v>
      </c>
      <c r="E2223">
        <v>1.7437</v>
      </c>
      <c r="G2223" s="52">
        <v>37312</v>
      </c>
      <c r="H2223">
        <v>4.2850000000000001</v>
      </c>
      <c r="I2223" s="52">
        <v>37313</v>
      </c>
      <c r="J2223">
        <v>1.7437</v>
      </c>
      <c r="K2223" s="474" t="str">
        <f t="shared" si="34"/>
        <v>false</v>
      </c>
    </row>
    <row r="2224" spans="2:11">
      <c r="B2224" s="52">
        <v>37313</v>
      </c>
      <c r="C2224">
        <v>4.2480000000000002</v>
      </c>
      <c r="D2224" s="52">
        <v>37314</v>
      </c>
      <c r="E2224">
        <v>1.7429000000000001</v>
      </c>
      <c r="G2224" s="52">
        <v>37313</v>
      </c>
      <c r="H2224">
        <v>4.2480000000000002</v>
      </c>
      <c r="I2224" s="52">
        <v>37314</v>
      </c>
      <c r="J2224">
        <v>1.7429000000000001</v>
      </c>
      <c r="K2224" s="474" t="str">
        <f t="shared" si="34"/>
        <v>false</v>
      </c>
    </row>
    <row r="2225" spans="2:11">
      <c r="B2225" s="52">
        <v>37314</v>
      </c>
      <c r="C2225">
        <v>4.2229000000000001</v>
      </c>
      <c r="D2225" s="52">
        <v>37315</v>
      </c>
      <c r="E2225">
        <v>1.7465999999999999</v>
      </c>
      <c r="G2225" s="52">
        <v>37314</v>
      </c>
      <c r="H2225">
        <v>4.2229000000000001</v>
      </c>
      <c r="I2225" s="52">
        <v>37315</v>
      </c>
      <c r="J2225">
        <v>1.7465999999999999</v>
      </c>
      <c r="K2225" s="474" t="str">
        <f t="shared" si="34"/>
        <v>false</v>
      </c>
    </row>
    <row r="2226" spans="2:11">
      <c r="B2226" s="52">
        <v>37315</v>
      </c>
      <c r="C2226">
        <v>4.2240000000000002</v>
      </c>
      <c r="D2226" s="52">
        <v>37316</v>
      </c>
      <c r="E2226">
        <v>1.7023000000000001</v>
      </c>
      <c r="G2226" s="52">
        <v>37315</v>
      </c>
      <c r="H2226">
        <v>4.2240000000000002</v>
      </c>
      <c r="I2226" s="52">
        <v>37316</v>
      </c>
      <c r="J2226">
        <v>1.7023000000000001</v>
      </c>
      <c r="K2226" s="474" t="str">
        <f t="shared" si="34"/>
        <v>false</v>
      </c>
    </row>
    <row r="2227" spans="2:11">
      <c r="B2227" s="52">
        <v>37316</v>
      </c>
      <c r="C2227">
        <v>4.1584000000000003</v>
      </c>
      <c r="D2227" s="52">
        <v>37319</v>
      </c>
      <c r="E2227">
        <v>1.6673</v>
      </c>
      <c r="G2227" s="52">
        <v>37316</v>
      </c>
      <c r="H2227">
        <v>4.1584000000000003</v>
      </c>
      <c r="I2227" s="52">
        <v>37319</v>
      </c>
      <c r="J2227">
        <v>1.6673</v>
      </c>
      <c r="K2227" s="474" t="str">
        <f t="shared" si="34"/>
        <v>false</v>
      </c>
    </row>
    <row r="2228" spans="2:11">
      <c r="B2228" s="52">
        <v>37319</v>
      </c>
      <c r="C2228">
        <v>4.0906000000000002</v>
      </c>
      <c r="D2228" s="52">
        <v>37320</v>
      </c>
      <c r="E2228">
        <v>1.6918</v>
      </c>
      <c r="G2228" s="52">
        <v>37319</v>
      </c>
      <c r="H2228">
        <v>4.0906000000000002</v>
      </c>
      <c r="I2228" s="52">
        <v>37320</v>
      </c>
      <c r="J2228">
        <v>1.6918</v>
      </c>
      <c r="K2228" s="474" t="str">
        <f t="shared" si="34"/>
        <v>false</v>
      </c>
    </row>
    <row r="2229" spans="2:11">
      <c r="B2229" s="52">
        <v>37320</v>
      </c>
      <c r="C2229">
        <v>4.0316999999999998</v>
      </c>
      <c r="D2229" s="52">
        <v>37321</v>
      </c>
      <c r="E2229">
        <v>1.6699000000000002</v>
      </c>
      <c r="G2229" s="52">
        <v>37320</v>
      </c>
      <c r="H2229">
        <v>4.0316999999999998</v>
      </c>
      <c r="I2229" s="52">
        <v>37321</v>
      </c>
      <c r="J2229">
        <v>1.6699000000000002</v>
      </c>
      <c r="K2229" s="474" t="str">
        <f t="shared" si="34"/>
        <v>false</v>
      </c>
    </row>
    <row r="2230" spans="2:11">
      <c r="B2230" s="52">
        <v>37321</v>
      </c>
      <c r="C2230">
        <v>3.9638999999999998</v>
      </c>
      <c r="D2230" s="52">
        <v>37322</v>
      </c>
      <c r="E2230">
        <v>1.6777</v>
      </c>
      <c r="G2230" s="52">
        <v>37321</v>
      </c>
      <c r="H2230">
        <v>3.9638999999999998</v>
      </c>
      <c r="I2230" s="52">
        <v>37322</v>
      </c>
      <c r="J2230">
        <v>1.6777</v>
      </c>
      <c r="K2230" s="474" t="str">
        <f t="shared" si="34"/>
        <v>false</v>
      </c>
    </row>
    <row r="2231" spans="2:11">
      <c r="B2231" s="52">
        <v>37322</v>
      </c>
      <c r="C2231">
        <v>3.9411</v>
      </c>
      <c r="D2231" s="52">
        <v>37323</v>
      </c>
      <c r="E2231">
        <v>1.6701999999999999</v>
      </c>
      <c r="G2231" s="52">
        <v>37322</v>
      </c>
      <c r="H2231">
        <v>3.9411</v>
      </c>
      <c r="I2231" s="52">
        <v>37323</v>
      </c>
      <c r="J2231">
        <v>1.6701999999999999</v>
      </c>
      <c r="K2231" s="474" t="str">
        <f t="shared" si="34"/>
        <v>false</v>
      </c>
    </row>
    <row r="2232" spans="2:11">
      <c r="B2232" s="52">
        <v>37323</v>
      </c>
      <c r="C2232">
        <v>3.9514</v>
      </c>
      <c r="D2232" s="52">
        <v>37326</v>
      </c>
      <c r="E2232">
        <v>1.6640999999999999</v>
      </c>
      <c r="G2232" s="52">
        <v>37323</v>
      </c>
      <c r="H2232">
        <v>3.9514</v>
      </c>
      <c r="I2232" s="52">
        <v>37326</v>
      </c>
      <c r="J2232">
        <v>1.6640999999999999</v>
      </c>
      <c r="K2232" s="474" t="str">
        <f t="shared" si="34"/>
        <v>false</v>
      </c>
    </row>
    <row r="2233" spans="2:11">
      <c r="B2233" s="52">
        <v>37326</v>
      </c>
      <c r="C2233">
        <v>3.9302999999999999</v>
      </c>
      <c r="D2233" s="52">
        <v>37327</v>
      </c>
      <c r="E2233">
        <v>1.6615</v>
      </c>
      <c r="G2233" s="52">
        <v>37326</v>
      </c>
      <c r="H2233">
        <v>3.9302999999999999</v>
      </c>
      <c r="I2233" s="52">
        <v>37327</v>
      </c>
      <c r="J2233">
        <v>1.6615</v>
      </c>
      <c r="K2233" s="474" t="str">
        <f t="shared" si="34"/>
        <v>false</v>
      </c>
    </row>
    <row r="2234" spans="2:11">
      <c r="B2234" s="52">
        <v>37327</v>
      </c>
      <c r="C2234">
        <v>3.9737999999999998</v>
      </c>
      <c r="D2234" s="52">
        <v>37328</v>
      </c>
      <c r="E2234">
        <v>1.6867000000000001</v>
      </c>
      <c r="G2234" s="52">
        <v>37327</v>
      </c>
      <c r="H2234">
        <v>3.9737999999999998</v>
      </c>
      <c r="I2234" s="52">
        <v>37328</v>
      </c>
      <c r="J2234">
        <v>1.6867000000000001</v>
      </c>
      <c r="K2234" s="474" t="str">
        <f t="shared" si="34"/>
        <v>false</v>
      </c>
    </row>
    <row r="2235" spans="2:11">
      <c r="B2235" s="52">
        <v>37328</v>
      </c>
      <c r="C2235">
        <v>4.0225999999999997</v>
      </c>
      <c r="D2235" s="52">
        <v>37329</v>
      </c>
      <c r="E2235">
        <v>1.6842999999999999</v>
      </c>
      <c r="G2235" s="52">
        <v>37328</v>
      </c>
      <c r="H2235">
        <v>4.0225999999999997</v>
      </c>
      <c r="I2235" s="52">
        <v>37329</v>
      </c>
      <c r="J2235">
        <v>1.6842999999999999</v>
      </c>
      <c r="K2235" s="474" t="str">
        <f t="shared" si="34"/>
        <v>false</v>
      </c>
    </row>
    <row r="2236" spans="2:11">
      <c r="B2236" s="52">
        <v>37329</v>
      </c>
      <c r="C2236">
        <v>4.0140000000000002</v>
      </c>
      <c r="D2236" s="52">
        <v>37330</v>
      </c>
      <c r="E2236">
        <v>1.67</v>
      </c>
      <c r="G2236" s="52">
        <v>37329</v>
      </c>
      <c r="H2236">
        <v>4.0140000000000002</v>
      </c>
      <c r="I2236" s="52">
        <v>37330</v>
      </c>
      <c r="J2236">
        <v>1.67</v>
      </c>
      <c r="K2236" s="474" t="str">
        <f t="shared" si="34"/>
        <v>false</v>
      </c>
    </row>
    <row r="2237" spans="2:11">
      <c r="B2237" s="52">
        <v>37330</v>
      </c>
      <c r="C2237">
        <v>4.0012999999999996</v>
      </c>
      <c r="D2237" s="52">
        <v>37333</v>
      </c>
      <c r="E2237">
        <v>1.6745999999999999</v>
      </c>
      <c r="G2237" s="52">
        <v>37330</v>
      </c>
      <c r="H2237">
        <v>4.0012999999999996</v>
      </c>
      <c r="I2237" s="52">
        <v>37333</v>
      </c>
      <c r="J2237">
        <v>1.6745999999999999</v>
      </c>
      <c r="K2237" s="474" t="str">
        <f t="shared" si="34"/>
        <v>false</v>
      </c>
    </row>
    <row r="2238" spans="2:11">
      <c r="B2238" s="52">
        <v>37333</v>
      </c>
      <c r="C2238">
        <v>3.9672000000000001</v>
      </c>
      <c r="D2238" s="52">
        <v>37334</v>
      </c>
      <c r="E2238">
        <v>1.6656</v>
      </c>
      <c r="G2238" s="52">
        <v>37333</v>
      </c>
      <c r="H2238">
        <v>3.9672000000000001</v>
      </c>
      <c r="I2238" s="52">
        <v>37334</v>
      </c>
      <c r="J2238">
        <v>1.6656</v>
      </c>
      <c r="K2238" s="474" t="str">
        <f t="shared" si="34"/>
        <v>false</v>
      </c>
    </row>
    <row r="2239" spans="2:11">
      <c r="B2239" s="52">
        <v>37334</v>
      </c>
      <c r="C2239">
        <v>3.9581</v>
      </c>
      <c r="D2239" s="52">
        <v>37335</v>
      </c>
      <c r="E2239">
        <v>1.6871</v>
      </c>
      <c r="G2239" s="52">
        <v>37334</v>
      </c>
      <c r="H2239">
        <v>3.9581</v>
      </c>
      <c r="I2239" s="52">
        <v>37335</v>
      </c>
      <c r="J2239">
        <v>1.6871</v>
      </c>
      <c r="K2239" s="474" t="str">
        <f t="shared" si="34"/>
        <v>false</v>
      </c>
    </row>
    <row r="2240" spans="2:11">
      <c r="B2240" s="52">
        <v>37335</v>
      </c>
      <c r="C2240">
        <v>3.9771000000000001</v>
      </c>
      <c r="D2240" s="52">
        <v>37336</v>
      </c>
      <c r="E2240">
        <v>1.6905999999999999</v>
      </c>
      <c r="G2240" s="52">
        <v>37335</v>
      </c>
      <c r="H2240">
        <v>3.9771000000000001</v>
      </c>
      <c r="I2240" s="52">
        <v>37336</v>
      </c>
      <c r="J2240">
        <v>1.6905999999999999</v>
      </c>
      <c r="K2240" s="474" t="str">
        <f t="shared" si="34"/>
        <v>false</v>
      </c>
    </row>
    <row r="2241" spans="2:11">
      <c r="B2241" s="52">
        <v>37336</v>
      </c>
      <c r="C2241">
        <v>3.8792</v>
      </c>
      <c r="D2241" s="52">
        <v>37337</v>
      </c>
      <c r="E2241">
        <v>1.6991000000000001</v>
      </c>
      <c r="G2241" s="52">
        <v>37336</v>
      </c>
      <c r="H2241">
        <v>3.8792</v>
      </c>
      <c r="I2241" s="52">
        <v>37337</v>
      </c>
      <c r="J2241">
        <v>1.6991000000000001</v>
      </c>
      <c r="K2241" s="474" t="str">
        <f t="shared" si="34"/>
        <v>false</v>
      </c>
    </row>
    <row r="2242" spans="2:11">
      <c r="B2242" s="52">
        <v>37337</v>
      </c>
      <c r="C2242">
        <v>3.8843000000000001</v>
      </c>
      <c r="D2242" s="52">
        <v>37340</v>
      </c>
      <c r="E2242">
        <v>1.7231999999999998</v>
      </c>
      <c r="G2242" s="52">
        <v>37337</v>
      </c>
      <c r="H2242">
        <v>3.8843000000000001</v>
      </c>
      <c r="I2242" s="52">
        <v>37340</v>
      </c>
      <c r="J2242">
        <v>1.7231999999999998</v>
      </c>
      <c r="K2242" s="474" t="str">
        <f t="shared" si="34"/>
        <v>false</v>
      </c>
    </row>
    <row r="2243" spans="2:11">
      <c r="B2243" s="52">
        <v>37340</v>
      </c>
      <c r="C2243">
        <v>3.8980999999999999</v>
      </c>
      <c r="D2243" s="52">
        <v>37341</v>
      </c>
      <c r="E2243">
        <v>1.7112000000000001</v>
      </c>
      <c r="G2243" s="52">
        <v>37340</v>
      </c>
      <c r="H2243">
        <v>3.8980999999999999</v>
      </c>
      <c r="I2243" s="52">
        <v>37341</v>
      </c>
      <c r="J2243">
        <v>1.7112000000000001</v>
      </c>
      <c r="K2243" s="474" t="str">
        <f t="shared" si="34"/>
        <v>false</v>
      </c>
    </row>
    <row r="2244" spans="2:11">
      <c r="B2244" s="52">
        <v>37341</v>
      </c>
      <c r="C2244">
        <v>3.9180000000000001</v>
      </c>
      <c r="D2244" s="52">
        <v>37342</v>
      </c>
      <c r="E2244">
        <v>1.6992</v>
      </c>
      <c r="G2244" s="52">
        <v>37341</v>
      </c>
      <c r="H2244">
        <v>3.9180000000000001</v>
      </c>
      <c r="I2244" s="52">
        <v>37342</v>
      </c>
      <c r="J2244">
        <v>1.6992</v>
      </c>
      <c r="K2244" s="474" t="str">
        <f t="shared" si="34"/>
        <v>false</v>
      </c>
    </row>
    <row r="2245" spans="2:11">
      <c r="B2245" s="52">
        <v>37342</v>
      </c>
      <c r="C2245">
        <v>3.8782000000000001</v>
      </c>
      <c r="D2245" s="52">
        <v>37343</v>
      </c>
      <c r="E2245">
        <v>1.7029000000000001</v>
      </c>
      <c r="G2245" s="52">
        <v>37342</v>
      </c>
      <c r="H2245">
        <v>3.8782000000000001</v>
      </c>
      <c r="I2245" s="52">
        <v>37343</v>
      </c>
      <c r="J2245">
        <v>1.7029000000000001</v>
      </c>
      <c r="K2245" s="474" t="str">
        <f t="shared" si="34"/>
        <v>false</v>
      </c>
    </row>
    <row r="2246" spans="2:11">
      <c r="B2246" s="52">
        <v>37343</v>
      </c>
      <c r="C2246">
        <v>3.8730000000000002</v>
      </c>
      <c r="D2246" s="52">
        <v>37347</v>
      </c>
      <c r="E2246">
        <v>1.7097</v>
      </c>
      <c r="G2246" s="52">
        <v>37343</v>
      </c>
      <c r="H2246">
        <v>3.8730000000000002</v>
      </c>
      <c r="I2246" s="52">
        <v>37347</v>
      </c>
      <c r="J2246">
        <v>1.7097</v>
      </c>
      <c r="K2246" s="474" t="str">
        <f t="shared" ref="K2246:K2309" si="35">IF(G2246=I2246,"true","false")</f>
        <v>false</v>
      </c>
    </row>
    <row r="2247" spans="2:11">
      <c r="B2247" s="52">
        <v>37347</v>
      </c>
      <c r="C2247">
        <v>3.8919000000000001</v>
      </c>
      <c r="D2247" s="52">
        <v>37348</v>
      </c>
      <c r="E2247">
        <v>1.7178</v>
      </c>
      <c r="G2247" s="52">
        <v>37347</v>
      </c>
      <c r="H2247">
        <v>3.8919000000000001</v>
      </c>
      <c r="I2247" s="52">
        <v>37348</v>
      </c>
      <c r="J2247">
        <v>1.7178</v>
      </c>
      <c r="K2247" s="474" t="str">
        <f t="shared" si="35"/>
        <v>false</v>
      </c>
    </row>
    <row r="2248" spans="2:11">
      <c r="B2248" s="52">
        <v>37348</v>
      </c>
      <c r="C2248">
        <v>3.8774999999999999</v>
      </c>
      <c r="D2248" s="52">
        <v>37349</v>
      </c>
      <c r="E2248">
        <v>1.7372999999999998</v>
      </c>
      <c r="G2248" s="52">
        <v>37348</v>
      </c>
      <c r="H2248">
        <v>3.8774999999999999</v>
      </c>
      <c r="I2248" s="52">
        <v>37349</v>
      </c>
      <c r="J2248">
        <v>1.7372999999999998</v>
      </c>
      <c r="K2248" s="474" t="str">
        <f t="shared" si="35"/>
        <v>false</v>
      </c>
    </row>
    <row r="2249" spans="2:11">
      <c r="B2249" s="52">
        <v>37349</v>
      </c>
      <c r="C2249">
        <v>3.8947000000000003</v>
      </c>
      <c r="D2249" s="52">
        <v>37350</v>
      </c>
      <c r="E2249">
        <v>1.7309999999999999</v>
      </c>
      <c r="G2249" s="52">
        <v>37349</v>
      </c>
      <c r="H2249">
        <v>3.8947000000000003</v>
      </c>
      <c r="I2249" s="52">
        <v>37350</v>
      </c>
      <c r="J2249">
        <v>1.7309999999999999</v>
      </c>
      <c r="K2249" s="474" t="str">
        <f t="shared" si="35"/>
        <v>false</v>
      </c>
    </row>
    <row r="2250" spans="2:11">
      <c r="B2250" s="52">
        <v>37350</v>
      </c>
      <c r="C2250">
        <v>3.8744000000000001</v>
      </c>
      <c r="D2250" s="52">
        <v>37351</v>
      </c>
      <c r="E2250">
        <v>1.7248999999999999</v>
      </c>
      <c r="G2250" s="52">
        <v>37350</v>
      </c>
      <c r="H2250">
        <v>3.8744000000000001</v>
      </c>
      <c r="I2250" s="52">
        <v>37351</v>
      </c>
      <c r="J2250">
        <v>1.7248999999999999</v>
      </c>
      <c r="K2250" s="474" t="str">
        <f t="shared" si="35"/>
        <v>false</v>
      </c>
    </row>
    <row r="2251" spans="2:11">
      <c r="B2251" s="52">
        <v>37351</v>
      </c>
      <c r="C2251">
        <v>3.8948999999999998</v>
      </c>
      <c r="D2251" s="52">
        <v>37354</v>
      </c>
      <c r="E2251">
        <v>1.7296</v>
      </c>
      <c r="G2251" s="52">
        <v>37351</v>
      </c>
      <c r="H2251">
        <v>3.8948999999999998</v>
      </c>
      <c r="I2251" s="52">
        <v>37354</v>
      </c>
      <c r="J2251">
        <v>1.7296</v>
      </c>
      <c r="K2251" s="474" t="str">
        <f t="shared" si="35"/>
        <v>false</v>
      </c>
    </row>
    <row r="2252" spans="2:11">
      <c r="B2252" s="52">
        <v>37354</v>
      </c>
      <c r="C2252">
        <v>3.8864999999999998</v>
      </c>
      <c r="D2252" s="52">
        <v>37355</v>
      </c>
      <c r="E2252">
        <v>1.7364000000000002</v>
      </c>
      <c r="G2252" s="52">
        <v>37354</v>
      </c>
      <c r="H2252">
        <v>3.8864999999999998</v>
      </c>
      <c r="I2252" s="52">
        <v>37355</v>
      </c>
      <c r="J2252">
        <v>1.7364000000000002</v>
      </c>
      <c r="K2252" s="474" t="str">
        <f t="shared" si="35"/>
        <v>false</v>
      </c>
    </row>
    <row r="2253" spans="2:11">
      <c r="B2253" s="52">
        <v>37355</v>
      </c>
      <c r="C2253">
        <v>3.9117999999999999</v>
      </c>
      <c r="D2253" s="52">
        <v>37356</v>
      </c>
      <c r="E2253">
        <v>1.7075</v>
      </c>
      <c r="G2253" s="52">
        <v>37355</v>
      </c>
      <c r="H2253">
        <v>3.9117999999999999</v>
      </c>
      <c r="I2253" s="52">
        <v>37356</v>
      </c>
      <c r="J2253">
        <v>1.7075</v>
      </c>
      <c r="K2253" s="474" t="str">
        <f t="shared" si="35"/>
        <v>false</v>
      </c>
    </row>
    <row r="2254" spans="2:11">
      <c r="B2254" s="52">
        <v>37356</v>
      </c>
      <c r="C2254">
        <v>3.8555999999999999</v>
      </c>
      <c r="D2254" s="52">
        <v>37357</v>
      </c>
      <c r="E2254">
        <v>1.742</v>
      </c>
      <c r="G2254" s="52">
        <v>37356</v>
      </c>
      <c r="H2254">
        <v>3.8555999999999999</v>
      </c>
      <c r="I2254" s="52">
        <v>37357</v>
      </c>
      <c r="J2254">
        <v>1.742</v>
      </c>
      <c r="K2254" s="474" t="str">
        <f t="shared" si="35"/>
        <v>false</v>
      </c>
    </row>
    <row r="2255" spans="2:11">
      <c r="B2255" s="52">
        <v>37357</v>
      </c>
      <c r="C2255">
        <v>3.9154999999999998</v>
      </c>
      <c r="D2255" s="52">
        <v>37358</v>
      </c>
      <c r="E2255">
        <v>1.7395</v>
      </c>
      <c r="G2255" s="52">
        <v>37357</v>
      </c>
      <c r="H2255">
        <v>3.9154999999999998</v>
      </c>
      <c r="I2255" s="52">
        <v>37358</v>
      </c>
      <c r="J2255">
        <v>1.7395</v>
      </c>
      <c r="K2255" s="474" t="str">
        <f t="shared" si="35"/>
        <v>false</v>
      </c>
    </row>
    <row r="2256" spans="2:11">
      <c r="B2256" s="52">
        <v>37358</v>
      </c>
      <c r="C2256">
        <v>3.9127000000000001</v>
      </c>
      <c r="D2256" s="52">
        <v>37361</v>
      </c>
      <c r="E2256">
        <v>1.7562</v>
      </c>
      <c r="G2256" s="52">
        <v>37358</v>
      </c>
      <c r="H2256">
        <v>3.9127000000000001</v>
      </c>
      <c r="I2256" s="52">
        <v>37361</v>
      </c>
      <c r="J2256">
        <v>1.7562</v>
      </c>
      <c r="K2256" s="474" t="str">
        <f t="shared" si="35"/>
        <v>false</v>
      </c>
    </row>
    <row r="2257" spans="2:11">
      <c r="B2257" s="52">
        <v>37361</v>
      </c>
      <c r="C2257">
        <v>3.9699999999999998</v>
      </c>
      <c r="D2257" s="52">
        <v>37362</v>
      </c>
      <c r="E2257">
        <v>1.7208000000000001</v>
      </c>
      <c r="G2257" s="52">
        <v>37361</v>
      </c>
      <c r="H2257">
        <v>3.9699999999999998</v>
      </c>
      <c r="I2257" s="52">
        <v>37362</v>
      </c>
      <c r="J2257">
        <v>1.7208000000000001</v>
      </c>
      <c r="K2257" s="474" t="str">
        <f t="shared" si="35"/>
        <v>false</v>
      </c>
    </row>
    <row r="2258" spans="2:11">
      <c r="B2258" s="52">
        <v>37362</v>
      </c>
      <c r="C2258">
        <v>3.9163000000000001</v>
      </c>
      <c r="D2258" s="52">
        <v>37363</v>
      </c>
      <c r="E2258">
        <v>1.7364000000000002</v>
      </c>
      <c r="G2258" s="52">
        <v>37362</v>
      </c>
      <c r="H2258">
        <v>3.9163000000000001</v>
      </c>
      <c r="I2258" s="52">
        <v>37363</v>
      </c>
      <c r="J2258">
        <v>1.7364000000000002</v>
      </c>
      <c r="K2258" s="474" t="str">
        <f t="shared" si="35"/>
        <v>false</v>
      </c>
    </row>
    <row r="2259" spans="2:11">
      <c r="B2259" s="52">
        <v>37363</v>
      </c>
      <c r="C2259">
        <v>3.8714</v>
      </c>
      <c r="D2259" s="52">
        <v>37364</v>
      </c>
      <c r="E2259">
        <v>1.7397</v>
      </c>
      <c r="G2259" s="52">
        <v>37363</v>
      </c>
      <c r="H2259">
        <v>3.8714</v>
      </c>
      <c r="I2259" s="52">
        <v>37364</v>
      </c>
      <c r="J2259">
        <v>1.7397</v>
      </c>
      <c r="K2259" s="474" t="str">
        <f t="shared" si="35"/>
        <v>false</v>
      </c>
    </row>
    <row r="2260" spans="2:11">
      <c r="B2260" s="52">
        <v>37364</v>
      </c>
      <c r="C2260">
        <v>3.8525999999999998</v>
      </c>
      <c r="D2260" s="52">
        <v>37365</v>
      </c>
      <c r="E2260">
        <v>1.7309000000000001</v>
      </c>
      <c r="G2260" s="52">
        <v>37364</v>
      </c>
      <c r="H2260">
        <v>3.8525999999999998</v>
      </c>
      <c r="I2260" s="52">
        <v>37365</v>
      </c>
      <c r="J2260">
        <v>1.7309000000000001</v>
      </c>
      <c r="K2260" s="474" t="str">
        <f t="shared" si="35"/>
        <v>false</v>
      </c>
    </row>
    <row r="2261" spans="2:11">
      <c r="B2261" s="52">
        <v>37365</v>
      </c>
      <c r="C2261">
        <v>3.8353000000000002</v>
      </c>
      <c r="D2261" s="52">
        <v>37368</v>
      </c>
      <c r="E2261">
        <v>1.7515000000000001</v>
      </c>
      <c r="G2261" s="52">
        <v>37365</v>
      </c>
      <c r="H2261">
        <v>3.8353000000000002</v>
      </c>
      <c r="I2261" s="52">
        <v>37368</v>
      </c>
      <c r="J2261">
        <v>1.7515000000000001</v>
      </c>
      <c r="K2261" s="474" t="str">
        <f t="shared" si="35"/>
        <v>false</v>
      </c>
    </row>
    <row r="2262" spans="2:11">
      <c r="B2262" s="52">
        <v>37368</v>
      </c>
      <c r="C2262">
        <v>3.8344</v>
      </c>
      <c r="D2262" s="52">
        <v>37369</v>
      </c>
      <c r="E2262">
        <v>1.7597</v>
      </c>
      <c r="G2262" s="52">
        <v>37368</v>
      </c>
      <c r="H2262">
        <v>3.8344</v>
      </c>
      <c r="I2262" s="52">
        <v>37369</v>
      </c>
      <c r="J2262">
        <v>1.7597</v>
      </c>
      <c r="K2262" s="474" t="str">
        <f t="shared" si="35"/>
        <v>false</v>
      </c>
    </row>
    <row r="2263" spans="2:11">
      <c r="B2263" s="52">
        <v>37369</v>
      </c>
      <c r="C2263">
        <v>3.8105000000000002</v>
      </c>
      <c r="D2263" s="52">
        <v>37370</v>
      </c>
      <c r="E2263">
        <v>1.77</v>
      </c>
      <c r="G2263" s="52">
        <v>37369</v>
      </c>
      <c r="H2263">
        <v>3.8105000000000002</v>
      </c>
      <c r="I2263" s="52">
        <v>37370</v>
      </c>
      <c r="J2263">
        <v>1.77</v>
      </c>
      <c r="K2263" s="474" t="str">
        <f t="shared" si="35"/>
        <v>false</v>
      </c>
    </row>
    <row r="2264" spans="2:11">
      <c r="B2264" s="52">
        <v>37370</v>
      </c>
      <c r="C2264">
        <v>3.8174999999999999</v>
      </c>
      <c r="D2264" s="52">
        <v>37371</v>
      </c>
      <c r="E2264">
        <v>1.7692000000000001</v>
      </c>
      <c r="G2264" s="52">
        <v>37370</v>
      </c>
      <c r="H2264">
        <v>3.8174999999999999</v>
      </c>
      <c r="I2264" s="52">
        <v>37371</v>
      </c>
      <c r="J2264">
        <v>1.7692000000000001</v>
      </c>
      <c r="K2264" s="474" t="str">
        <f t="shared" si="35"/>
        <v>false</v>
      </c>
    </row>
    <row r="2265" spans="2:11">
      <c r="B2265" s="52">
        <v>37371</v>
      </c>
      <c r="C2265">
        <v>3.8696999999999999</v>
      </c>
      <c r="D2265" s="52">
        <v>37372</v>
      </c>
      <c r="E2265">
        <v>1.7913999999999999</v>
      </c>
      <c r="G2265" s="52">
        <v>37371</v>
      </c>
      <c r="H2265">
        <v>3.8696999999999999</v>
      </c>
      <c r="I2265" s="52">
        <v>37372</v>
      </c>
      <c r="J2265">
        <v>1.7913999999999999</v>
      </c>
      <c r="K2265" s="474" t="str">
        <f t="shared" si="35"/>
        <v>false</v>
      </c>
    </row>
    <row r="2266" spans="2:11">
      <c r="B2266" s="52">
        <v>37372</v>
      </c>
      <c r="C2266">
        <v>3.91</v>
      </c>
      <c r="D2266" s="52">
        <v>37375</v>
      </c>
      <c r="E2266">
        <v>1.8080000000000001</v>
      </c>
      <c r="G2266" s="52">
        <v>37372</v>
      </c>
      <c r="H2266">
        <v>3.91</v>
      </c>
      <c r="I2266" s="52">
        <v>37375</v>
      </c>
      <c r="J2266">
        <v>1.8080000000000001</v>
      </c>
      <c r="K2266" s="474" t="str">
        <f t="shared" si="35"/>
        <v>false</v>
      </c>
    </row>
    <row r="2267" spans="2:11">
      <c r="B2267" s="52">
        <v>37375</v>
      </c>
      <c r="C2267">
        <v>3.9137</v>
      </c>
      <c r="D2267" s="52">
        <v>37376</v>
      </c>
      <c r="E2267">
        <v>1.7850000000000001</v>
      </c>
      <c r="G2267" s="52">
        <v>37375</v>
      </c>
      <c r="H2267">
        <v>3.9137</v>
      </c>
      <c r="I2267" s="52">
        <v>37376</v>
      </c>
      <c r="J2267">
        <v>1.7850000000000001</v>
      </c>
      <c r="K2267" s="474" t="str">
        <f t="shared" si="35"/>
        <v>false</v>
      </c>
    </row>
    <row r="2268" spans="2:11">
      <c r="B2268" s="52">
        <v>37376</v>
      </c>
      <c r="C2268">
        <v>3.8715999999999999</v>
      </c>
      <c r="D2268" s="52">
        <v>37377</v>
      </c>
      <c r="E2268">
        <v>1.7648999999999999</v>
      </c>
      <c r="G2268" s="52">
        <v>37376</v>
      </c>
      <c r="H2268">
        <v>3.8715999999999999</v>
      </c>
      <c r="I2268" s="52">
        <v>37377</v>
      </c>
      <c r="J2268">
        <v>1.7648999999999999</v>
      </c>
      <c r="K2268" s="474" t="str">
        <f t="shared" si="35"/>
        <v>false</v>
      </c>
    </row>
    <row r="2269" spans="2:11">
      <c r="B2269" s="52">
        <v>37377</v>
      </c>
      <c r="C2269">
        <v>3.8742000000000001</v>
      </c>
      <c r="D2269" s="52">
        <v>37378</v>
      </c>
      <c r="E2269">
        <v>1.762</v>
      </c>
      <c r="G2269" s="52">
        <v>37377</v>
      </c>
      <c r="H2269">
        <v>3.8742000000000001</v>
      </c>
      <c r="I2269" s="52">
        <v>37378</v>
      </c>
      <c r="J2269">
        <v>1.762</v>
      </c>
      <c r="K2269" s="474" t="str">
        <f t="shared" si="35"/>
        <v>false</v>
      </c>
    </row>
    <row r="2270" spans="2:11">
      <c r="B2270" s="52">
        <v>37378</v>
      </c>
      <c r="C2270">
        <v>3.8696999999999999</v>
      </c>
      <c r="D2270" s="52">
        <v>37379</v>
      </c>
      <c r="E2270">
        <v>1.7770000000000001</v>
      </c>
      <c r="G2270" s="52">
        <v>37378</v>
      </c>
      <c r="H2270">
        <v>3.8696999999999999</v>
      </c>
      <c r="I2270" s="52">
        <v>37379</v>
      </c>
      <c r="J2270">
        <v>1.7770000000000001</v>
      </c>
      <c r="K2270" s="474" t="str">
        <f t="shared" si="35"/>
        <v>false</v>
      </c>
    </row>
    <row r="2271" spans="2:11">
      <c r="B2271" s="52">
        <v>37379</v>
      </c>
      <c r="C2271">
        <v>3.8588</v>
      </c>
      <c r="D2271" s="52">
        <v>37382</v>
      </c>
      <c r="E2271">
        <v>1.8129999999999999</v>
      </c>
      <c r="G2271" s="52">
        <v>37379</v>
      </c>
      <c r="H2271">
        <v>3.8588</v>
      </c>
      <c r="I2271" s="52">
        <v>37382</v>
      </c>
      <c r="J2271">
        <v>1.8129999999999999</v>
      </c>
      <c r="K2271" s="474" t="str">
        <f t="shared" si="35"/>
        <v>false</v>
      </c>
    </row>
    <row r="2272" spans="2:11">
      <c r="B2272" s="52">
        <v>37382</v>
      </c>
      <c r="C2272">
        <v>3.8561000000000001</v>
      </c>
      <c r="D2272" s="52">
        <v>37383</v>
      </c>
      <c r="E2272">
        <v>1.8077000000000001</v>
      </c>
      <c r="G2272" s="52">
        <v>37382</v>
      </c>
      <c r="H2272">
        <v>3.8561000000000001</v>
      </c>
      <c r="I2272" s="52">
        <v>37383</v>
      </c>
      <c r="J2272">
        <v>1.8077000000000001</v>
      </c>
      <c r="K2272" s="474" t="str">
        <f t="shared" si="35"/>
        <v>false</v>
      </c>
    </row>
    <row r="2273" spans="2:11">
      <c r="B2273" s="52">
        <v>37383</v>
      </c>
      <c r="C2273">
        <v>3.8898999999999999</v>
      </c>
      <c r="D2273" s="52">
        <v>37384</v>
      </c>
      <c r="E2273">
        <v>1.754</v>
      </c>
      <c r="G2273" s="52">
        <v>37383</v>
      </c>
      <c r="H2273">
        <v>3.8898999999999999</v>
      </c>
      <c r="I2273" s="52">
        <v>37384</v>
      </c>
      <c r="J2273">
        <v>1.754</v>
      </c>
      <c r="K2273" s="474" t="str">
        <f t="shared" si="35"/>
        <v>false</v>
      </c>
    </row>
    <row r="2274" spans="2:11">
      <c r="B2274" s="52">
        <v>37384</v>
      </c>
      <c r="C2274">
        <v>3.8651999999999997</v>
      </c>
      <c r="D2274" s="52">
        <v>37385</v>
      </c>
      <c r="E2274">
        <v>1.7730000000000001</v>
      </c>
      <c r="G2274" s="52">
        <v>37384</v>
      </c>
      <c r="H2274">
        <v>3.8651999999999997</v>
      </c>
      <c r="I2274" s="52">
        <v>37385</v>
      </c>
      <c r="J2274">
        <v>1.7730000000000001</v>
      </c>
      <c r="K2274" s="474" t="str">
        <f t="shared" si="35"/>
        <v>false</v>
      </c>
    </row>
    <row r="2275" spans="2:11">
      <c r="B2275" s="52">
        <v>37385</v>
      </c>
      <c r="C2275">
        <v>3.9020000000000001</v>
      </c>
      <c r="D2275" s="52">
        <v>37386</v>
      </c>
      <c r="E2275">
        <v>1.7903</v>
      </c>
      <c r="G2275" s="52">
        <v>37385</v>
      </c>
      <c r="H2275">
        <v>3.9020000000000001</v>
      </c>
      <c r="I2275" s="52">
        <v>37386</v>
      </c>
      <c r="J2275">
        <v>1.7903</v>
      </c>
      <c r="K2275" s="474" t="str">
        <f t="shared" si="35"/>
        <v>false</v>
      </c>
    </row>
    <row r="2276" spans="2:11">
      <c r="B2276" s="52">
        <v>37386</v>
      </c>
      <c r="C2276">
        <v>3.9609999999999999</v>
      </c>
      <c r="D2276" s="52">
        <v>37389</v>
      </c>
      <c r="E2276">
        <v>1.7603</v>
      </c>
      <c r="G2276" s="52">
        <v>37386</v>
      </c>
      <c r="H2276">
        <v>3.9609999999999999</v>
      </c>
      <c r="I2276" s="52">
        <v>37389</v>
      </c>
      <c r="J2276">
        <v>1.7603</v>
      </c>
      <c r="K2276" s="474" t="str">
        <f t="shared" si="35"/>
        <v>false</v>
      </c>
    </row>
    <row r="2277" spans="2:11">
      <c r="B2277" s="52">
        <v>37389</v>
      </c>
      <c r="C2277">
        <v>3.9870999999999999</v>
      </c>
      <c r="D2277" s="52">
        <v>37390</v>
      </c>
      <c r="E2277">
        <v>1.7281</v>
      </c>
      <c r="G2277" s="52">
        <v>37389</v>
      </c>
      <c r="H2277">
        <v>3.9870999999999999</v>
      </c>
      <c r="I2277" s="52">
        <v>37390</v>
      </c>
      <c r="J2277">
        <v>1.7281</v>
      </c>
      <c r="K2277" s="474" t="str">
        <f t="shared" si="35"/>
        <v>false</v>
      </c>
    </row>
    <row r="2278" spans="2:11">
      <c r="B2278" s="52">
        <v>37390</v>
      </c>
      <c r="C2278">
        <v>3.9763999999999999</v>
      </c>
      <c r="D2278" s="52">
        <v>37391</v>
      </c>
      <c r="E2278">
        <v>1.7385999999999999</v>
      </c>
      <c r="G2278" s="52">
        <v>37390</v>
      </c>
      <c r="H2278">
        <v>3.9763999999999999</v>
      </c>
      <c r="I2278" s="52">
        <v>37391</v>
      </c>
      <c r="J2278">
        <v>1.7385999999999999</v>
      </c>
      <c r="K2278" s="474" t="str">
        <f t="shared" si="35"/>
        <v>false</v>
      </c>
    </row>
    <row r="2279" spans="2:11">
      <c r="B2279" s="52">
        <v>37391</v>
      </c>
      <c r="C2279">
        <v>4.0334000000000003</v>
      </c>
      <c r="D2279" s="52">
        <v>37392</v>
      </c>
      <c r="E2279">
        <v>1.7309000000000001</v>
      </c>
      <c r="G2279" s="52">
        <v>37391</v>
      </c>
      <c r="H2279">
        <v>4.0334000000000003</v>
      </c>
      <c r="I2279" s="52">
        <v>37392</v>
      </c>
      <c r="J2279">
        <v>1.7309000000000001</v>
      </c>
      <c r="K2279" s="474" t="str">
        <f t="shared" si="35"/>
        <v>false</v>
      </c>
    </row>
    <row r="2280" spans="2:11">
      <c r="B2280" s="52">
        <v>37392</v>
      </c>
      <c r="C2280">
        <v>4.1443000000000003</v>
      </c>
      <c r="D2280" s="52">
        <v>37393</v>
      </c>
      <c r="E2280">
        <v>1.7219</v>
      </c>
      <c r="G2280" s="52">
        <v>37392</v>
      </c>
      <c r="H2280">
        <v>4.1443000000000003</v>
      </c>
      <c r="I2280" s="52">
        <v>37393</v>
      </c>
      <c r="J2280">
        <v>1.7219</v>
      </c>
      <c r="K2280" s="474" t="str">
        <f t="shared" si="35"/>
        <v>false</v>
      </c>
    </row>
    <row r="2281" spans="2:11">
      <c r="B2281" s="52">
        <v>37393</v>
      </c>
      <c r="C2281">
        <v>4.1914999999999996</v>
      </c>
      <c r="D2281" s="52">
        <v>37396</v>
      </c>
      <c r="E2281">
        <v>1.7427000000000001</v>
      </c>
      <c r="G2281" s="52">
        <v>37393</v>
      </c>
      <c r="H2281">
        <v>4.1914999999999996</v>
      </c>
      <c r="I2281" s="52">
        <v>37396</v>
      </c>
      <c r="J2281">
        <v>1.7427000000000001</v>
      </c>
      <c r="K2281" s="474" t="str">
        <f t="shared" si="35"/>
        <v>false</v>
      </c>
    </row>
    <row r="2282" spans="2:11">
      <c r="B2282" s="52">
        <v>37396</v>
      </c>
      <c r="C2282">
        <v>4.1212999999999997</v>
      </c>
      <c r="D2282" s="52">
        <v>37397</v>
      </c>
      <c r="E2282">
        <v>1.7641</v>
      </c>
      <c r="G2282" s="52">
        <v>37396</v>
      </c>
      <c r="H2282">
        <v>4.1212999999999997</v>
      </c>
      <c r="I2282" s="52">
        <v>37397</v>
      </c>
      <c r="J2282">
        <v>1.7641</v>
      </c>
      <c r="K2282" s="474" t="str">
        <f t="shared" si="35"/>
        <v>false</v>
      </c>
    </row>
    <row r="2283" spans="2:11">
      <c r="B2283" s="52">
        <v>37397</v>
      </c>
      <c r="C2283">
        <v>4.0881999999999996</v>
      </c>
      <c r="D2283" s="52">
        <v>37398</v>
      </c>
      <c r="E2283">
        <v>1.7564</v>
      </c>
      <c r="G2283" s="52">
        <v>37397</v>
      </c>
      <c r="H2283">
        <v>4.0881999999999996</v>
      </c>
      <c r="I2283" s="52">
        <v>37398</v>
      </c>
      <c r="J2283">
        <v>1.7564</v>
      </c>
      <c r="K2283" s="474" t="str">
        <f t="shared" si="35"/>
        <v>false</v>
      </c>
    </row>
    <row r="2284" spans="2:11">
      <c r="B2284" s="52">
        <v>37398</v>
      </c>
      <c r="C2284">
        <v>3.9862000000000002</v>
      </c>
      <c r="D2284" s="52">
        <v>37399</v>
      </c>
      <c r="E2284">
        <v>1.7463</v>
      </c>
      <c r="G2284" s="52">
        <v>37398</v>
      </c>
      <c r="H2284">
        <v>3.9862000000000002</v>
      </c>
      <c r="I2284" s="52">
        <v>37399</v>
      </c>
      <c r="J2284">
        <v>1.7463</v>
      </c>
      <c r="K2284" s="474" t="str">
        <f t="shared" si="35"/>
        <v>false</v>
      </c>
    </row>
    <row r="2285" spans="2:11">
      <c r="B2285" s="52">
        <v>37399</v>
      </c>
      <c r="C2285">
        <v>3.9499</v>
      </c>
      <c r="D2285" s="52">
        <v>37400</v>
      </c>
      <c r="E2285">
        <v>1.7657</v>
      </c>
      <c r="G2285" s="52">
        <v>37399</v>
      </c>
      <c r="H2285">
        <v>3.9499</v>
      </c>
      <c r="I2285" s="52">
        <v>37400</v>
      </c>
      <c r="J2285">
        <v>1.7657</v>
      </c>
      <c r="K2285" s="474" t="str">
        <f t="shared" si="35"/>
        <v>false</v>
      </c>
    </row>
    <row r="2286" spans="2:11">
      <c r="B2286" s="52">
        <v>37400</v>
      </c>
      <c r="C2286">
        <v>3.9577999999999998</v>
      </c>
      <c r="D2286" s="52">
        <v>37404</v>
      </c>
      <c r="E2286">
        <v>1.7873999999999999</v>
      </c>
      <c r="G2286" s="52">
        <v>37400</v>
      </c>
      <c r="H2286">
        <v>3.9577999999999998</v>
      </c>
      <c r="I2286" s="52">
        <v>37404</v>
      </c>
      <c r="J2286">
        <v>1.7873999999999999</v>
      </c>
      <c r="K2286" s="474" t="str">
        <f t="shared" si="35"/>
        <v>false</v>
      </c>
    </row>
    <row r="2287" spans="2:11">
      <c r="B2287" s="52">
        <v>37404</v>
      </c>
      <c r="C2287">
        <v>3.9803999999999999</v>
      </c>
      <c r="D2287" s="52">
        <v>37405</v>
      </c>
      <c r="E2287">
        <v>1.7979000000000001</v>
      </c>
      <c r="G2287" s="52">
        <v>37404</v>
      </c>
      <c r="H2287">
        <v>3.9803999999999999</v>
      </c>
      <c r="I2287" s="52">
        <v>37405</v>
      </c>
      <c r="J2287">
        <v>1.7979000000000001</v>
      </c>
      <c r="K2287" s="474" t="str">
        <f t="shared" si="35"/>
        <v>false</v>
      </c>
    </row>
    <row r="2288" spans="2:11">
      <c r="B2288" s="52">
        <v>37405</v>
      </c>
      <c r="C2288">
        <v>4.0510999999999999</v>
      </c>
      <c r="D2288" s="52">
        <v>37406</v>
      </c>
      <c r="E2288">
        <v>1.8313999999999999</v>
      </c>
      <c r="G2288" s="52">
        <v>37405</v>
      </c>
      <c r="H2288">
        <v>4.0510999999999999</v>
      </c>
      <c r="I2288" s="52">
        <v>37406</v>
      </c>
      <c r="J2288">
        <v>1.8313999999999999</v>
      </c>
      <c r="K2288" s="474" t="str">
        <f t="shared" si="35"/>
        <v>false</v>
      </c>
    </row>
    <row r="2289" spans="2:11">
      <c r="B2289" s="52">
        <v>37406</v>
      </c>
      <c r="C2289">
        <v>4.0895999999999999</v>
      </c>
      <c r="D2289" s="52">
        <v>37407</v>
      </c>
      <c r="E2289">
        <v>1.8289</v>
      </c>
      <c r="G2289" s="52">
        <v>37406</v>
      </c>
      <c r="H2289">
        <v>4.0895999999999999</v>
      </c>
      <c r="I2289" s="52">
        <v>37407</v>
      </c>
      <c r="J2289">
        <v>1.8289</v>
      </c>
      <c r="K2289" s="474" t="str">
        <f t="shared" si="35"/>
        <v>false</v>
      </c>
    </row>
    <row r="2290" spans="2:11">
      <c r="B2290" s="52">
        <v>37407</v>
      </c>
      <c r="C2290">
        <v>4.1102999999999996</v>
      </c>
      <c r="D2290" s="52">
        <v>37410</v>
      </c>
      <c r="E2290">
        <v>1.8704000000000001</v>
      </c>
      <c r="G2290" s="52">
        <v>37407</v>
      </c>
      <c r="H2290">
        <v>4.1102999999999996</v>
      </c>
      <c r="I2290" s="52">
        <v>37410</v>
      </c>
      <c r="J2290">
        <v>1.8704000000000001</v>
      </c>
      <c r="K2290" s="474" t="str">
        <f t="shared" si="35"/>
        <v>false</v>
      </c>
    </row>
    <row r="2291" spans="2:11">
      <c r="B2291" s="52">
        <v>37410</v>
      </c>
      <c r="C2291">
        <v>4.2297000000000002</v>
      </c>
      <c r="D2291" s="52">
        <v>37411</v>
      </c>
      <c r="E2291">
        <v>1.8746</v>
      </c>
      <c r="G2291" s="52">
        <v>37410</v>
      </c>
      <c r="H2291">
        <v>4.2297000000000002</v>
      </c>
      <c r="I2291" s="52">
        <v>37411</v>
      </c>
      <c r="J2291">
        <v>1.8746</v>
      </c>
      <c r="K2291" s="474" t="str">
        <f t="shared" si="35"/>
        <v>false</v>
      </c>
    </row>
    <row r="2292" spans="2:11">
      <c r="B2292" s="52">
        <v>37411</v>
      </c>
      <c r="C2292">
        <v>4.1886999999999999</v>
      </c>
      <c r="D2292" s="52">
        <v>37412</v>
      </c>
      <c r="E2292">
        <v>1.8545</v>
      </c>
      <c r="G2292" s="52">
        <v>37411</v>
      </c>
      <c r="H2292">
        <v>4.1886999999999999</v>
      </c>
      <c r="I2292" s="52">
        <v>37412</v>
      </c>
      <c r="J2292">
        <v>1.8545</v>
      </c>
      <c r="K2292" s="474" t="str">
        <f t="shared" si="35"/>
        <v>false</v>
      </c>
    </row>
    <row r="2293" spans="2:11">
      <c r="B2293" s="52">
        <v>37412</v>
      </c>
      <c r="C2293">
        <v>4.2618</v>
      </c>
      <c r="D2293" s="52">
        <v>37413</v>
      </c>
      <c r="E2293">
        <v>1.8875999999999999</v>
      </c>
      <c r="G2293" s="52">
        <v>37412</v>
      </c>
      <c r="H2293">
        <v>4.2618</v>
      </c>
      <c r="I2293" s="52">
        <v>37413</v>
      </c>
      <c r="J2293">
        <v>1.8875999999999999</v>
      </c>
      <c r="K2293" s="474" t="str">
        <f t="shared" si="35"/>
        <v>false</v>
      </c>
    </row>
    <row r="2294" spans="2:11">
      <c r="B2294" s="52">
        <v>37413</v>
      </c>
      <c r="C2294">
        <v>4.3596000000000004</v>
      </c>
      <c r="D2294" s="52">
        <v>37414</v>
      </c>
      <c r="E2294">
        <v>1.8944999999999999</v>
      </c>
      <c r="G2294" s="52">
        <v>37413</v>
      </c>
      <c r="H2294">
        <v>4.3596000000000004</v>
      </c>
      <c r="I2294" s="52">
        <v>37414</v>
      </c>
      <c r="J2294">
        <v>1.8944999999999999</v>
      </c>
      <c r="K2294" s="474" t="str">
        <f t="shared" si="35"/>
        <v>false</v>
      </c>
    </row>
    <row r="2295" spans="2:11">
      <c r="B2295" s="52">
        <v>37414</v>
      </c>
      <c r="C2295">
        <v>4.3559999999999999</v>
      </c>
      <c r="D2295" s="52">
        <v>37417</v>
      </c>
      <c r="E2295">
        <v>1.8835999999999999</v>
      </c>
      <c r="G2295" s="52">
        <v>37414</v>
      </c>
      <c r="H2295">
        <v>4.3559999999999999</v>
      </c>
      <c r="I2295" s="52">
        <v>37417</v>
      </c>
      <c r="J2295">
        <v>1.8835999999999999</v>
      </c>
      <c r="K2295" s="474" t="str">
        <f t="shared" si="35"/>
        <v>false</v>
      </c>
    </row>
    <row r="2296" spans="2:11">
      <c r="B2296" s="52">
        <v>37417</v>
      </c>
      <c r="C2296">
        <v>4.3249000000000004</v>
      </c>
      <c r="D2296" s="52">
        <v>37418</v>
      </c>
      <c r="E2296">
        <v>1.9097</v>
      </c>
      <c r="G2296" s="52">
        <v>37417</v>
      </c>
      <c r="H2296">
        <v>4.3249000000000004</v>
      </c>
      <c r="I2296" s="52">
        <v>37418</v>
      </c>
      <c r="J2296">
        <v>1.9097</v>
      </c>
      <c r="K2296" s="474" t="str">
        <f t="shared" si="35"/>
        <v>false</v>
      </c>
    </row>
    <row r="2297" spans="2:11">
      <c r="B2297" s="52">
        <v>37418</v>
      </c>
      <c r="C2297">
        <v>4.3429000000000002</v>
      </c>
      <c r="D2297" s="52">
        <v>37419</v>
      </c>
      <c r="E2297">
        <v>1.8912</v>
      </c>
      <c r="G2297" s="52">
        <v>37418</v>
      </c>
      <c r="H2297">
        <v>4.3429000000000002</v>
      </c>
      <c r="I2297" s="52">
        <v>37419</v>
      </c>
      <c r="J2297">
        <v>1.8912</v>
      </c>
      <c r="K2297" s="474" t="str">
        <f t="shared" si="35"/>
        <v>false</v>
      </c>
    </row>
    <row r="2298" spans="2:11">
      <c r="B2298" s="52">
        <v>37419</v>
      </c>
      <c r="C2298">
        <v>4.3011999999999997</v>
      </c>
      <c r="D2298" s="52">
        <v>37420</v>
      </c>
      <c r="E2298">
        <v>1.9140000000000001</v>
      </c>
      <c r="G2298" s="52">
        <v>37419</v>
      </c>
      <c r="H2298">
        <v>4.3011999999999997</v>
      </c>
      <c r="I2298" s="52">
        <v>37420</v>
      </c>
      <c r="J2298">
        <v>1.9140000000000001</v>
      </c>
      <c r="K2298" s="474" t="str">
        <f t="shared" si="35"/>
        <v>false</v>
      </c>
    </row>
    <row r="2299" spans="2:11">
      <c r="B2299" s="52">
        <v>37420</v>
      </c>
      <c r="C2299">
        <v>4.2664999999999997</v>
      </c>
      <c r="D2299" s="52">
        <v>37421</v>
      </c>
      <c r="E2299">
        <v>1.9198</v>
      </c>
      <c r="G2299" s="52">
        <v>37420</v>
      </c>
      <c r="H2299">
        <v>4.2664999999999997</v>
      </c>
      <c r="I2299" s="52">
        <v>37421</v>
      </c>
      <c r="J2299">
        <v>1.9198</v>
      </c>
      <c r="K2299" s="474" t="str">
        <f t="shared" si="35"/>
        <v>false</v>
      </c>
    </row>
    <row r="2300" spans="2:11">
      <c r="B2300" s="52">
        <v>37421</v>
      </c>
      <c r="C2300">
        <v>4.2961</v>
      </c>
      <c r="D2300" s="52">
        <v>37424</v>
      </c>
      <c r="E2300">
        <v>1.8774999999999999</v>
      </c>
      <c r="G2300" s="52">
        <v>37421</v>
      </c>
      <c r="H2300">
        <v>4.2961</v>
      </c>
      <c r="I2300" s="52">
        <v>37424</v>
      </c>
      <c r="J2300">
        <v>1.8774999999999999</v>
      </c>
      <c r="K2300" s="474" t="str">
        <f t="shared" si="35"/>
        <v>false</v>
      </c>
    </row>
    <row r="2301" spans="2:11">
      <c r="B2301" s="52">
        <v>37424</v>
      </c>
      <c r="C2301">
        <v>4.2408000000000001</v>
      </c>
      <c r="D2301" s="52">
        <v>37425</v>
      </c>
      <c r="E2301">
        <v>1.8732</v>
      </c>
      <c r="G2301" s="52">
        <v>37424</v>
      </c>
      <c r="H2301">
        <v>4.2408000000000001</v>
      </c>
      <c r="I2301" s="52">
        <v>37425</v>
      </c>
      <c r="J2301">
        <v>1.8732</v>
      </c>
      <c r="K2301" s="474" t="str">
        <f t="shared" si="35"/>
        <v>false</v>
      </c>
    </row>
    <row r="2302" spans="2:11">
      <c r="B2302" s="52">
        <v>37425</v>
      </c>
      <c r="C2302">
        <v>4.1940999999999997</v>
      </c>
      <c r="D2302" s="52">
        <v>37426</v>
      </c>
      <c r="E2302">
        <v>1.9018999999999999</v>
      </c>
      <c r="G2302" s="52">
        <v>37425</v>
      </c>
      <c r="H2302">
        <v>4.1940999999999997</v>
      </c>
      <c r="I2302" s="52">
        <v>37426</v>
      </c>
      <c r="J2302">
        <v>1.9018999999999999</v>
      </c>
      <c r="K2302" s="474" t="str">
        <f t="shared" si="35"/>
        <v>false</v>
      </c>
    </row>
    <row r="2303" spans="2:11">
      <c r="B2303" s="52">
        <v>37426</v>
      </c>
      <c r="C2303">
        <v>4.22</v>
      </c>
      <c r="D2303" s="52">
        <v>37427</v>
      </c>
      <c r="E2303">
        <v>1.9281000000000001</v>
      </c>
      <c r="G2303" s="52">
        <v>37426</v>
      </c>
      <c r="H2303">
        <v>4.22</v>
      </c>
      <c r="I2303" s="52">
        <v>37427</v>
      </c>
      <c r="J2303">
        <v>1.9281000000000001</v>
      </c>
      <c r="K2303" s="474" t="str">
        <f t="shared" si="35"/>
        <v>false</v>
      </c>
    </row>
    <row r="2304" spans="2:11">
      <c r="B2304" s="52">
        <v>37427</v>
      </c>
      <c r="C2304">
        <v>4.2887000000000004</v>
      </c>
      <c r="D2304" s="52">
        <v>37428</v>
      </c>
      <c r="E2304">
        <v>1.9651999999999998</v>
      </c>
      <c r="G2304" s="52">
        <v>37427</v>
      </c>
      <c r="H2304">
        <v>4.2887000000000004</v>
      </c>
      <c r="I2304" s="52">
        <v>37428</v>
      </c>
      <c r="J2304">
        <v>1.9651999999999998</v>
      </c>
      <c r="K2304" s="474" t="str">
        <f t="shared" si="35"/>
        <v>false</v>
      </c>
    </row>
    <row r="2305" spans="2:11">
      <c r="B2305" s="52">
        <v>37428</v>
      </c>
      <c r="C2305">
        <v>4.2899000000000003</v>
      </c>
      <c r="D2305" s="52">
        <v>37431</v>
      </c>
      <c r="E2305">
        <v>1.9592000000000001</v>
      </c>
      <c r="G2305" s="52">
        <v>37428</v>
      </c>
      <c r="H2305">
        <v>4.2899000000000003</v>
      </c>
      <c r="I2305" s="52">
        <v>37431</v>
      </c>
      <c r="J2305">
        <v>1.9592000000000001</v>
      </c>
      <c r="K2305" s="474" t="str">
        <f t="shared" si="35"/>
        <v>false</v>
      </c>
    </row>
    <row r="2306" spans="2:11">
      <c r="B2306" s="52">
        <v>37431</v>
      </c>
      <c r="C2306">
        <v>4.3685999999999998</v>
      </c>
      <c r="D2306" s="52">
        <v>37432</v>
      </c>
      <c r="E2306">
        <v>1.9925000000000002</v>
      </c>
      <c r="G2306" s="52">
        <v>37431</v>
      </c>
      <c r="H2306">
        <v>4.3685999999999998</v>
      </c>
      <c r="I2306" s="52">
        <v>37432</v>
      </c>
      <c r="J2306">
        <v>1.9925000000000002</v>
      </c>
      <c r="K2306" s="474" t="str">
        <f t="shared" si="35"/>
        <v>false</v>
      </c>
    </row>
    <row r="2307" spans="2:11">
      <c r="B2307" s="52">
        <v>37432</v>
      </c>
      <c r="C2307">
        <v>4.3830999999999998</v>
      </c>
      <c r="D2307" s="52">
        <v>37433</v>
      </c>
      <c r="E2307">
        <v>1.9992999999999999</v>
      </c>
      <c r="G2307" s="52">
        <v>37432</v>
      </c>
      <c r="H2307">
        <v>4.3830999999999998</v>
      </c>
      <c r="I2307" s="52">
        <v>37433</v>
      </c>
      <c r="J2307">
        <v>1.9992999999999999</v>
      </c>
      <c r="K2307" s="474" t="str">
        <f t="shared" si="35"/>
        <v>false</v>
      </c>
    </row>
    <row r="2308" spans="2:11">
      <c r="B2308" s="52">
        <v>37433</v>
      </c>
      <c r="C2308">
        <v>4.4203000000000001</v>
      </c>
      <c r="D2308" s="52">
        <v>37434</v>
      </c>
      <c r="E2308">
        <v>1.9670000000000001</v>
      </c>
      <c r="G2308" s="52">
        <v>37433</v>
      </c>
      <c r="H2308">
        <v>4.4203000000000001</v>
      </c>
      <c r="I2308" s="52">
        <v>37434</v>
      </c>
      <c r="J2308">
        <v>1.9670000000000001</v>
      </c>
      <c r="K2308" s="474" t="str">
        <f t="shared" si="35"/>
        <v>false</v>
      </c>
    </row>
    <row r="2309" spans="2:11">
      <c r="B2309" s="52">
        <v>37434</v>
      </c>
      <c r="C2309">
        <v>4.4134000000000002</v>
      </c>
      <c r="D2309" s="52">
        <v>37435</v>
      </c>
      <c r="E2309">
        <v>1.9725999999999999</v>
      </c>
      <c r="G2309" s="52">
        <v>37434</v>
      </c>
      <c r="H2309">
        <v>4.4134000000000002</v>
      </c>
      <c r="I2309" s="52">
        <v>37435</v>
      </c>
      <c r="J2309">
        <v>1.9725999999999999</v>
      </c>
      <c r="K2309" s="474" t="str">
        <f t="shared" si="35"/>
        <v>false</v>
      </c>
    </row>
    <row r="2310" spans="2:11">
      <c r="B2310" s="52">
        <v>37435</v>
      </c>
      <c r="C2310">
        <v>4.3388</v>
      </c>
      <c r="D2310" s="52">
        <v>37438</v>
      </c>
      <c r="E2310">
        <v>2.0015000000000001</v>
      </c>
      <c r="G2310" s="52">
        <v>37435</v>
      </c>
      <c r="H2310">
        <v>4.3388</v>
      </c>
      <c r="I2310" s="52">
        <v>37438</v>
      </c>
      <c r="J2310">
        <v>2.0015000000000001</v>
      </c>
      <c r="K2310" s="474" t="str">
        <f t="shared" ref="K2310:K2373" si="36">IF(G2310=I2310,"true","false")</f>
        <v>false</v>
      </c>
    </row>
    <row r="2311" spans="2:11">
      <c r="B2311" s="52">
        <v>37438</v>
      </c>
      <c r="C2311">
        <v>4.4158999999999997</v>
      </c>
      <c r="D2311" s="52">
        <v>37439</v>
      </c>
      <c r="E2311">
        <v>2.0242</v>
      </c>
      <c r="G2311" s="52">
        <v>37438</v>
      </c>
      <c r="H2311">
        <v>4.4158999999999997</v>
      </c>
      <c r="I2311" s="52">
        <v>37439</v>
      </c>
      <c r="J2311">
        <v>2.0242</v>
      </c>
      <c r="K2311" s="474" t="str">
        <f t="shared" si="36"/>
        <v>false</v>
      </c>
    </row>
    <row r="2312" spans="2:11">
      <c r="B2312" s="52">
        <v>37439</v>
      </c>
      <c r="C2312">
        <v>4.5199999999999996</v>
      </c>
      <c r="D2312" s="52">
        <v>37440</v>
      </c>
      <c r="E2312">
        <v>2.0137</v>
      </c>
      <c r="G2312" s="52">
        <v>37439</v>
      </c>
      <c r="H2312">
        <v>4.5199999999999996</v>
      </c>
      <c r="I2312" s="52">
        <v>37440</v>
      </c>
      <c r="J2312">
        <v>2.0137</v>
      </c>
      <c r="K2312" s="474" t="str">
        <f t="shared" si="36"/>
        <v>false</v>
      </c>
    </row>
    <row r="2313" spans="2:11">
      <c r="B2313" s="52">
        <v>37440</v>
      </c>
      <c r="C2313">
        <v>4.5542999999999996</v>
      </c>
      <c r="D2313" s="52">
        <v>37442</v>
      </c>
      <c r="E2313">
        <v>1.944</v>
      </c>
      <c r="G2313" s="52">
        <v>37440</v>
      </c>
      <c r="H2313">
        <v>4.5542999999999996</v>
      </c>
      <c r="I2313" s="52">
        <v>37442</v>
      </c>
      <c r="J2313">
        <v>1.944</v>
      </c>
      <c r="K2313" s="474" t="str">
        <f t="shared" si="36"/>
        <v>false</v>
      </c>
    </row>
    <row r="2314" spans="2:11">
      <c r="B2314" s="52">
        <v>37442</v>
      </c>
      <c r="C2314">
        <v>4.5227000000000004</v>
      </c>
      <c r="D2314" s="52">
        <v>37445</v>
      </c>
      <c r="E2314">
        <v>1.9668999999999999</v>
      </c>
      <c r="G2314" s="52">
        <v>37442</v>
      </c>
      <c r="H2314">
        <v>4.5227000000000004</v>
      </c>
      <c r="I2314" s="52">
        <v>37445</v>
      </c>
      <c r="J2314">
        <v>1.9668999999999999</v>
      </c>
      <c r="K2314" s="474" t="str">
        <f t="shared" si="36"/>
        <v>false</v>
      </c>
    </row>
    <row r="2315" spans="2:11">
      <c r="B2315" s="52">
        <v>37445</v>
      </c>
      <c r="C2315">
        <v>4.5545999999999998</v>
      </c>
      <c r="D2315" s="52">
        <v>37446</v>
      </c>
      <c r="E2315">
        <v>2.0055999999999998</v>
      </c>
      <c r="G2315" s="52">
        <v>37445</v>
      </c>
      <c r="H2315">
        <v>4.5545999999999998</v>
      </c>
      <c r="I2315" s="52">
        <v>37446</v>
      </c>
      <c r="J2315">
        <v>2.0055999999999998</v>
      </c>
      <c r="K2315" s="474" t="str">
        <f t="shared" si="36"/>
        <v>false</v>
      </c>
    </row>
    <row r="2316" spans="2:11">
      <c r="B2316" s="52">
        <v>37446</v>
      </c>
      <c r="C2316">
        <v>4.6970000000000001</v>
      </c>
      <c r="D2316" s="52">
        <v>37447</v>
      </c>
      <c r="E2316">
        <v>2.0699000000000001</v>
      </c>
      <c r="G2316" s="52">
        <v>37446</v>
      </c>
      <c r="H2316">
        <v>4.6970000000000001</v>
      </c>
      <c r="I2316" s="52">
        <v>37447</v>
      </c>
      <c r="J2316">
        <v>2.0699000000000001</v>
      </c>
      <c r="K2316" s="474" t="str">
        <f t="shared" si="36"/>
        <v>false</v>
      </c>
    </row>
    <row r="2317" spans="2:11">
      <c r="B2317" s="52">
        <v>37447</v>
      </c>
      <c r="C2317">
        <v>4.9931000000000001</v>
      </c>
      <c r="D2317" s="52">
        <v>37448</v>
      </c>
      <c r="E2317">
        <v>2.0727000000000002</v>
      </c>
      <c r="G2317" s="52">
        <v>37447</v>
      </c>
      <c r="H2317">
        <v>4.9931000000000001</v>
      </c>
      <c r="I2317" s="52">
        <v>37448</v>
      </c>
      <c r="J2317">
        <v>2.0727000000000002</v>
      </c>
      <c r="K2317" s="474" t="str">
        <f t="shared" si="36"/>
        <v>false</v>
      </c>
    </row>
    <row r="2318" spans="2:11">
      <c r="B2318" s="52">
        <v>37448</v>
      </c>
      <c r="C2318">
        <v>4.8228999999999997</v>
      </c>
      <c r="D2318" s="52">
        <v>37449</v>
      </c>
      <c r="E2318">
        <v>2.1006</v>
      </c>
      <c r="G2318" s="52">
        <v>37448</v>
      </c>
      <c r="H2318">
        <v>4.8228999999999997</v>
      </c>
      <c r="I2318" s="52">
        <v>37449</v>
      </c>
      <c r="J2318">
        <v>2.1006</v>
      </c>
      <c r="K2318" s="474" t="str">
        <f t="shared" si="36"/>
        <v>false</v>
      </c>
    </row>
    <row r="2319" spans="2:11">
      <c r="B2319" s="52">
        <v>37449</v>
      </c>
      <c r="C2319">
        <v>4.9946000000000002</v>
      </c>
      <c r="D2319" s="52">
        <v>37452</v>
      </c>
      <c r="E2319">
        <v>2.1116999999999999</v>
      </c>
      <c r="G2319" s="52">
        <v>37449</v>
      </c>
      <c r="H2319">
        <v>4.9946000000000002</v>
      </c>
      <c r="I2319" s="52">
        <v>37452</v>
      </c>
      <c r="J2319">
        <v>2.1116999999999999</v>
      </c>
      <c r="K2319" s="474" t="str">
        <f t="shared" si="36"/>
        <v>false</v>
      </c>
    </row>
    <row r="2320" spans="2:11">
      <c r="B2320" s="52">
        <v>37452</v>
      </c>
      <c r="C2320">
        <v>4.9152000000000005</v>
      </c>
      <c r="D2320" s="52">
        <v>37453</v>
      </c>
      <c r="E2320">
        <v>2.1531000000000002</v>
      </c>
      <c r="G2320" s="52">
        <v>37452</v>
      </c>
      <c r="H2320">
        <v>4.9152000000000005</v>
      </c>
      <c r="I2320" s="52">
        <v>37453</v>
      </c>
      <c r="J2320">
        <v>2.1531000000000002</v>
      </c>
      <c r="K2320" s="474" t="str">
        <f t="shared" si="36"/>
        <v>false</v>
      </c>
    </row>
    <row r="2321" spans="2:11">
      <c r="B2321" s="52">
        <v>37453</v>
      </c>
      <c r="C2321">
        <v>5.0631000000000004</v>
      </c>
      <c r="D2321" s="52">
        <v>37454</v>
      </c>
      <c r="E2321">
        <v>2.1379999999999999</v>
      </c>
      <c r="G2321" s="52">
        <v>37453</v>
      </c>
      <c r="H2321">
        <v>5.0631000000000004</v>
      </c>
      <c r="I2321" s="52">
        <v>37454</v>
      </c>
      <c r="J2321">
        <v>2.1379999999999999</v>
      </c>
      <c r="K2321" s="474" t="str">
        <f t="shared" si="36"/>
        <v>false</v>
      </c>
    </row>
    <row r="2322" spans="2:11">
      <c r="B2322" s="52">
        <v>37454</v>
      </c>
      <c r="C2322">
        <v>5.1116999999999999</v>
      </c>
      <c r="D2322" s="52">
        <v>37455</v>
      </c>
      <c r="E2322">
        <v>2.1718000000000002</v>
      </c>
      <c r="G2322" s="52">
        <v>37454</v>
      </c>
      <c r="H2322">
        <v>5.1116999999999999</v>
      </c>
      <c r="I2322" s="52">
        <v>37455</v>
      </c>
      <c r="J2322">
        <v>2.1718000000000002</v>
      </c>
      <c r="K2322" s="474" t="str">
        <f t="shared" si="36"/>
        <v>false</v>
      </c>
    </row>
    <row r="2323" spans="2:11">
      <c r="B2323" s="52">
        <v>37455</v>
      </c>
      <c r="C2323">
        <v>5.2552000000000003</v>
      </c>
      <c r="D2323" s="52">
        <v>37456</v>
      </c>
      <c r="E2323">
        <v>2.2774999999999999</v>
      </c>
      <c r="G2323" s="52">
        <v>37455</v>
      </c>
      <c r="H2323">
        <v>5.2552000000000003</v>
      </c>
      <c r="I2323" s="52">
        <v>37456</v>
      </c>
      <c r="J2323">
        <v>2.2774999999999999</v>
      </c>
      <c r="K2323" s="474" t="str">
        <f t="shared" si="36"/>
        <v>false</v>
      </c>
    </row>
    <row r="2324" spans="2:11">
      <c r="B2324" s="52">
        <v>37456</v>
      </c>
      <c r="C2324">
        <v>5.5285000000000002</v>
      </c>
      <c r="D2324" s="52">
        <v>37459</v>
      </c>
      <c r="E2324">
        <v>2.3462000000000001</v>
      </c>
      <c r="G2324" s="52">
        <v>37456</v>
      </c>
      <c r="H2324">
        <v>5.5285000000000002</v>
      </c>
      <c r="I2324" s="52">
        <v>37459</v>
      </c>
      <c r="J2324">
        <v>2.3462000000000001</v>
      </c>
      <c r="K2324" s="474" t="str">
        <f t="shared" si="36"/>
        <v>false</v>
      </c>
    </row>
    <row r="2325" spans="2:11">
      <c r="B2325" s="52">
        <v>37459</v>
      </c>
      <c r="C2325">
        <v>5.6677999999999997</v>
      </c>
      <c r="D2325" s="52">
        <v>37460</v>
      </c>
      <c r="E2325">
        <v>2.3712</v>
      </c>
      <c r="G2325" s="52">
        <v>37459</v>
      </c>
      <c r="H2325">
        <v>5.6677999999999997</v>
      </c>
      <c r="I2325" s="52">
        <v>37460</v>
      </c>
      <c r="J2325">
        <v>2.3712</v>
      </c>
      <c r="K2325" s="474" t="str">
        <f t="shared" si="36"/>
        <v>false</v>
      </c>
    </row>
    <row r="2326" spans="2:11">
      <c r="B2326" s="52">
        <v>37460</v>
      </c>
      <c r="C2326">
        <v>6.1939000000000002</v>
      </c>
      <c r="D2326" s="52">
        <v>37461</v>
      </c>
      <c r="E2326">
        <v>2.2296999999999998</v>
      </c>
      <c r="G2326" s="52">
        <v>37460</v>
      </c>
      <c r="H2326">
        <v>6.1939000000000002</v>
      </c>
      <c r="I2326" s="52">
        <v>37461</v>
      </c>
      <c r="J2326">
        <v>2.2296999999999998</v>
      </c>
      <c r="K2326" s="474" t="str">
        <f t="shared" si="36"/>
        <v>false</v>
      </c>
    </row>
    <row r="2327" spans="2:11">
      <c r="B2327" s="52">
        <v>37461</v>
      </c>
      <c r="C2327">
        <v>5.7081</v>
      </c>
      <c r="D2327" s="52">
        <v>37462</v>
      </c>
      <c r="E2327">
        <v>2.2309999999999999</v>
      </c>
      <c r="G2327" s="52">
        <v>37461</v>
      </c>
      <c r="H2327">
        <v>5.7081</v>
      </c>
      <c r="I2327" s="52">
        <v>37462</v>
      </c>
      <c r="J2327">
        <v>2.2309999999999999</v>
      </c>
      <c r="K2327" s="474" t="str">
        <f t="shared" si="36"/>
        <v>false</v>
      </c>
    </row>
    <row r="2328" spans="2:11">
      <c r="B2328" s="52">
        <v>37462</v>
      </c>
      <c r="C2328">
        <v>5.4376999999999995</v>
      </c>
      <c r="D2328" s="52">
        <v>37463</v>
      </c>
      <c r="E2328">
        <v>2.2099000000000002</v>
      </c>
      <c r="G2328" s="52">
        <v>37462</v>
      </c>
      <c r="H2328">
        <v>5.4376999999999995</v>
      </c>
      <c r="I2328" s="52">
        <v>37463</v>
      </c>
      <c r="J2328">
        <v>2.2099000000000002</v>
      </c>
      <c r="K2328" s="474" t="str">
        <f t="shared" si="36"/>
        <v>false</v>
      </c>
    </row>
    <row r="2329" spans="2:11">
      <c r="B2329" s="52">
        <v>37463</v>
      </c>
      <c r="C2329">
        <v>5.4763000000000002</v>
      </c>
      <c r="D2329" s="52">
        <v>37466</v>
      </c>
      <c r="E2329">
        <v>2.0964</v>
      </c>
      <c r="G2329" s="52">
        <v>37463</v>
      </c>
      <c r="H2329">
        <v>5.4763000000000002</v>
      </c>
      <c r="I2329" s="52">
        <v>37466</v>
      </c>
      <c r="J2329">
        <v>2.0964</v>
      </c>
      <c r="K2329" s="474" t="str">
        <f t="shared" si="36"/>
        <v>false</v>
      </c>
    </row>
    <row r="2330" spans="2:11">
      <c r="B2330" s="52">
        <v>37466</v>
      </c>
      <c r="C2330">
        <v>5.4020999999999999</v>
      </c>
      <c r="D2330" s="52">
        <v>37467</v>
      </c>
      <c r="E2330">
        <v>2.1040999999999999</v>
      </c>
      <c r="G2330" s="52">
        <v>37466</v>
      </c>
      <c r="H2330">
        <v>5.4020999999999999</v>
      </c>
      <c r="I2330" s="52">
        <v>37467</v>
      </c>
      <c r="J2330">
        <v>2.1040999999999999</v>
      </c>
      <c r="K2330" s="474" t="str">
        <f t="shared" si="36"/>
        <v>false</v>
      </c>
    </row>
    <row r="2331" spans="2:11">
      <c r="B2331" s="52">
        <v>37467</v>
      </c>
      <c r="C2331">
        <v>5.0442</v>
      </c>
      <c r="D2331" s="52">
        <v>37468</v>
      </c>
      <c r="E2331">
        <v>2.0905</v>
      </c>
      <c r="G2331" s="52">
        <v>37467</v>
      </c>
      <c r="H2331">
        <v>5.0442</v>
      </c>
      <c r="I2331" s="52">
        <v>37468</v>
      </c>
      <c r="J2331">
        <v>2.0905</v>
      </c>
      <c r="K2331" s="474" t="str">
        <f t="shared" si="36"/>
        <v>false</v>
      </c>
    </row>
    <row r="2332" spans="2:11">
      <c r="B2332" s="52">
        <v>37468</v>
      </c>
      <c r="C2332">
        <v>5.0096999999999996</v>
      </c>
      <c r="D2332" s="52">
        <v>37469</v>
      </c>
      <c r="E2332">
        <v>2.1486000000000001</v>
      </c>
      <c r="G2332" s="52">
        <v>37468</v>
      </c>
      <c r="H2332">
        <v>5.0096999999999996</v>
      </c>
      <c r="I2332" s="52">
        <v>37469</v>
      </c>
      <c r="J2332">
        <v>2.1486000000000001</v>
      </c>
      <c r="K2332" s="474" t="str">
        <f t="shared" si="36"/>
        <v>false</v>
      </c>
    </row>
    <row r="2333" spans="2:11">
      <c r="B2333" s="52">
        <v>37469</v>
      </c>
      <c r="C2333">
        <v>5.1547999999999998</v>
      </c>
      <c r="D2333" s="52">
        <v>37470</v>
      </c>
      <c r="E2333">
        <v>2.1987000000000001</v>
      </c>
      <c r="G2333" s="52">
        <v>37469</v>
      </c>
      <c r="H2333">
        <v>5.1547999999999998</v>
      </c>
      <c r="I2333" s="52">
        <v>37470</v>
      </c>
      <c r="J2333">
        <v>2.1987000000000001</v>
      </c>
      <c r="K2333" s="474" t="str">
        <f t="shared" si="36"/>
        <v>false</v>
      </c>
    </row>
    <row r="2334" spans="2:11">
      <c r="B2334" s="52">
        <v>37470</v>
      </c>
      <c r="C2334">
        <v>5.2583000000000002</v>
      </c>
      <c r="D2334" s="52">
        <v>37473</v>
      </c>
      <c r="E2334">
        <v>2.2723</v>
      </c>
      <c r="G2334" s="52">
        <v>37470</v>
      </c>
      <c r="H2334">
        <v>5.2583000000000002</v>
      </c>
      <c r="I2334" s="52">
        <v>37473</v>
      </c>
      <c r="J2334">
        <v>2.2723</v>
      </c>
      <c r="K2334" s="474" t="str">
        <f t="shared" si="36"/>
        <v>false</v>
      </c>
    </row>
    <row r="2335" spans="2:11">
      <c r="B2335" s="52">
        <v>37473</v>
      </c>
      <c r="C2335">
        <v>5.3193000000000001</v>
      </c>
      <c r="D2335" s="52">
        <v>37474</v>
      </c>
      <c r="E2335">
        <v>2.2090000000000001</v>
      </c>
      <c r="G2335" s="52">
        <v>37473</v>
      </c>
      <c r="H2335">
        <v>5.3193000000000001</v>
      </c>
      <c r="I2335" s="52">
        <v>37474</v>
      </c>
      <c r="J2335">
        <v>2.2090000000000001</v>
      </c>
      <c r="K2335" s="474" t="str">
        <f t="shared" si="36"/>
        <v>false</v>
      </c>
    </row>
    <row r="2336" spans="2:11">
      <c r="B2336" s="52">
        <v>37474</v>
      </c>
      <c r="C2336">
        <v>5.1421000000000001</v>
      </c>
      <c r="D2336" s="52">
        <v>37475</v>
      </c>
      <c r="E2336">
        <v>2.1623000000000001</v>
      </c>
      <c r="G2336" s="52">
        <v>37474</v>
      </c>
      <c r="H2336">
        <v>5.1421000000000001</v>
      </c>
      <c r="I2336" s="52">
        <v>37475</v>
      </c>
      <c r="J2336">
        <v>2.1623000000000001</v>
      </c>
      <c r="K2336" s="474" t="str">
        <f t="shared" si="36"/>
        <v>false</v>
      </c>
    </row>
    <row r="2337" spans="2:11">
      <c r="B2337" s="52">
        <v>37475</v>
      </c>
      <c r="C2337">
        <v>5.1075999999999997</v>
      </c>
      <c r="D2337" s="52">
        <v>37476</v>
      </c>
      <c r="E2337">
        <v>2.0987999999999998</v>
      </c>
      <c r="G2337" s="52">
        <v>37475</v>
      </c>
      <c r="H2337">
        <v>5.1075999999999997</v>
      </c>
      <c r="I2337" s="52">
        <v>37476</v>
      </c>
      <c r="J2337">
        <v>2.0987999999999998</v>
      </c>
      <c r="K2337" s="474" t="str">
        <f t="shared" si="36"/>
        <v>false</v>
      </c>
    </row>
    <row r="2338" spans="2:11">
      <c r="B2338" s="52">
        <v>37476</v>
      </c>
      <c r="C2338">
        <v>5.0472999999999999</v>
      </c>
      <c r="D2338" s="52">
        <v>37477</v>
      </c>
      <c r="E2338">
        <v>2.0908000000000002</v>
      </c>
      <c r="G2338" s="52">
        <v>37476</v>
      </c>
      <c r="H2338">
        <v>5.0472999999999999</v>
      </c>
      <c r="I2338" s="52">
        <v>37477</v>
      </c>
      <c r="J2338">
        <v>2.0908000000000002</v>
      </c>
      <c r="K2338" s="474" t="str">
        <f t="shared" si="36"/>
        <v>false</v>
      </c>
    </row>
    <row r="2339" spans="2:11">
      <c r="B2339" s="52">
        <v>37477</v>
      </c>
      <c r="C2339">
        <v>5.0193000000000003</v>
      </c>
      <c r="D2339" s="52">
        <v>37480</v>
      </c>
      <c r="E2339">
        <v>2.1044</v>
      </c>
      <c r="G2339" s="52">
        <v>37477</v>
      </c>
      <c r="H2339">
        <v>5.0193000000000003</v>
      </c>
      <c r="I2339" s="52">
        <v>37480</v>
      </c>
      <c r="J2339">
        <v>2.1044</v>
      </c>
      <c r="K2339" s="474" t="str">
        <f t="shared" si="36"/>
        <v>false</v>
      </c>
    </row>
    <row r="2340" spans="2:11">
      <c r="B2340" s="52">
        <v>37480</v>
      </c>
      <c r="C2340">
        <v>4.9493999999999998</v>
      </c>
      <c r="D2340" s="52">
        <v>37481</v>
      </c>
      <c r="E2340">
        <v>2.1556000000000002</v>
      </c>
      <c r="G2340" s="52">
        <v>37480</v>
      </c>
      <c r="H2340">
        <v>4.9493999999999998</v>
      </c>
      <c r="I2340" s="52">
        <v>37481</v>
      </c>
      <c r="J2340">
        <v>2.1556000000000002</v>
      </c>
      <c r="K2340" s="474" t="str">
        <f t="shared" si="36"/>
        <v>false</v>
      </c>
    </row>
    <row r="2341" spans="2:11">
      <c r="B2341" s="52">
        <v>37481</v>
      </c>
      <c r="C2341">
        <v>5.0799000000000003</v>
      </c>
      <c r="D2341" s="52">
        <v>37482</v>
      </c>
      <c r="E2341">
        <v>2.0912999999999999</v>
      </c>
      <c r="G2341" s="52">
        <v>37481</v>
      </c>
      <c r="H2341">
        <v>5.0799000000000003</v>
      </c>
      <c r="I2341" s="52">
        <v>37482</v>
      </c>
      <c r="J2341">
        <v>2.0912999999999999</v>
      </c>
      <c r="K2341" s="474" t="str">
        <f t="shared" si="36"/>
        <v>false</v>
      </c>
    </row>
    <row r="2342" spans="2:11">
      <c r="B2342" s="52">
        <v>37482</v>
      </c>
      <c r="C2342">
        <v>4.9320000000000004</v>
      </c>
      <c r="D2342" s="52">
        <v>37483</v>
      </c>
      <c r="E2342">
        <v>2.0735000000000001</v>
      </c>
      <c r="G2342" s="52">
        <v>37482</v>
      </c>
      <c r="H2342">
        <v>4.9320000000000004</v>
      </c>
      <c r="I2342" s="52">
        <v>37483</v>
      </c>
      <c r="J2342">
        <v>2.0735000000000001</v>
      </c>
      <c r="K2342" s="474" t="str">
        <f t="shared" si="36"/>
        <v>false</v>
      </c>
    </row>
    <row r="2343" spans="2:11">
      <c r="B2343" s="52">
        <v>37483</v>
      </c>
      <c r="C2343">
        <v>4.8788999999999998</v>
      </c>
      <c r="D2343" s="52">
        <v>37484</v>
      </c>
      <c r="E2343">
        <v>2.085</v>
      </c>
      <c r="G2343" s="52">
        <v>37483</v>
      </c>
      <c r="H2343">
        <v>4.8788999999999998</v>
      </c>
      <c r="I2343" s="52">
        <v>37484</v>
      </c>
      <c r="J2343">
        <v>2.085</v>
      </c>
      <c r="K2343" s="474" t="str">
        <f t="shared" si="36"/>
        <v>false</v>
      </c>
    </row>
    <row r="2344" spans="2:11">
      <c r="B2344" s="52">
        <v>37484</v>
      </c>
      <c r="C2344">
        <v>4.9466000000000001</v>
      </c>
      <c r="D2344" s="52">
        <v>37487</v>
      </c>
      <c r="E2344">
        <v>2.0356000000000001</v>
      </c>
      <c r="G2344" s="52">
        <v>37484</v>
      </c>
      <c r="H2344">
        <v>4.9466000000000001</v>
      </c>
      <c r="I2344" s="52">
        <v>37487</v>
      </c>
      <c r="J2344">
        <v>2.0356000000000001</v>
      </c>
      <c r="K2344" s="474" t="str">
        <f t="shared" si="36"/>
        <v>false</v>
      </c>
    </row>
    <row r="2345" spans="2:11">
      <c r="B2345" s="52">
        <v>37487</v>
      </c>
      <c r="C2345">
        <v>4.8916000000000004</v>
      </c>
      <c r="D2345" s="52">
        <v>37488</v>
      </c>
      <c r="E2345">
        <v>2.0629</v>
      </c>
      <c r="G2345" s="52">
        <v>37487</v>
      </c>
      <c r="H2345">
        <v>4.8916000000000004</v>
      </c>
      <c r="I2345" s="52">
        <v>37488</v>
      </c>
      <c r="J2345">
        <v>2.0629</v>
      </c>
      <c r="K2345" s="474" t="str">
        <f t="shared" si="36"/>
        <v>false</v>
      </c>
    </row>
    <row r="2346" spans="2:11">
      <c r="B2346" s="52">
        <v>37488</v>
      </c>
      <c r="C2346">
        <v>4.8791000000000002</v>
      </c>
      <c r="D2346" s="52">
        <v>37489</v>
      </c>
      <c r="E2346">
        <v>2.0501999999999998</v>
      </c>
      <c r="G2346" s="52">
        <v>37488</v>
      </c>
      <c r="H2346">
        <v>4.8791000000000002</v>
      </c>
      <c r="I2346" s="52">
        <v>37489</v>
      </c>
      <c r="J2346">
        <v>2.0501999999999998</v>
      </c>
      <c r="K2346" s="474" t="str">
        <f t="shared" si="36"/>
        <v>false</v>
      </c>
    </row>
    <row r="2347" spans="2:11">
      <c r="B2347" s="52">
        <v>37489</v>
      </c>
      <c r="C2347">
        <v>4.7058999999999997</v>
      </c>
      <c r="D2347" s="52">
        <v>37490</v>
      </c>
      <c r="E2347">
        <v>2.0284</v>
      </c>
      <c r="G2347" s="52">
        <v>37489</v>
      </c>
      <c r="H2347">
        <v>4.7058999999999997</v>
      </c>
      <c r="I2347" s="52">
        <v>37490</v>
      </c>
      <c r="J2347">
        <v>2.0284</v>
      </c>
      <c r="K2347" s="474" t="str">
        <f t="shared" si="36"/>
        <v>false</v>
      </c>
    </row>
    <row r="2348" spans="2:11">
      <c r="B2348" s="52">
        <v>37490</v>
      </c>
      <c r="C2348">
        <v>4.6332000000000004</v>
      </c>
      <c r="D2348" s="52">
        <v>37491</v>
      </c>
      <c r="E2348">
        <v>2.0697000000000001</v>
      </c>
      <c r="G2348" s="52">
        <v>37490</v>
      </c>
      <c r="H2348">
        <v>4.6332000000000004</v>
      </c>
      <c r="I2348" s="52">
        <v>37491</v>
      </c>
      <c r="J2348">
        <v>2.0697000000000001</v>
      </c>
      <c r="K2348" s="474" t="str">
        <f t="shared" si="36"/>
        <v>false</v>
      </c>
    </row>
    <row r="2349" spans="2:11">
      <c r="B2349" s="52">
        <v>37491</v>
      </c>
      <c r="C2349">
        <v>4.7023000000000001</v>
      </c>
      <c r="D2349" s="52">
        <v>37494</v>
      </c>
      <c r="E2349">
        <v>2.0590000000000002</v>
      </c>
      <c r="G2349" s="52">
        <v>37491</v>
      </c>
      <c r="H2349">
        <v>4.7023000000000001</v>
      </c>
      <c r="I2349" s="52">
        <v>37494</v>
      </c>
      <c r="J2349">
        <v>2.0590000000000002</v>
      </c>
      <c r="K2349" s="474" t="str">
        <f t="shared" si="36"/>
        <v>false</v>
      </c>
    </row>
    <row r="2350" spans="2:11">
      <c r="B2350" s="52">
        <v>37494</v>
      </c>
      <c r="C2350">
        <v>4.6066000000000003</v>
      </c>
      <c r="D2350" s="52">
        <v>37495</v>
      </c>
      <c r="E2350">
        <v>2.0811000000000002</v>
      </c>
      <c r="G2350" s="52">
        <v>37494</v>
      </c>
      <c r="H2350">
        <v>4.6066000000000003</v>
      </c>
      <c r="I2350" s="52">
        <v>37495</v>
      </c>
      <c r="J2350">
        <v>2.0811000000000002</v>
      </c>
      <c r="K2350" s="474" t="str">
        <f t="shared" si="36"/>
        <v>false</v>
      </c>
    </row>
    <row r="2351" spans="2:11">
      <c r="B2351" s="52">
        <v>37495</v>
      </c>
      <c r="C2351">
        <v>4.6757</v>
      </c>
      <c r="D2351" s="52">
        <v>37496</v>
      </c>
      <c r="E2351">
        <v>2.1122000000000001</v>
      </c>
      <c r="G2351" s="52">
        <v>37495</v>
      </c>
      <c r="H2351">
        <v>4.6757</v>
      </c>
      <c r="I2351" s="52">
        <v>37496</v>
      </c>
      <c r="J2351">
        <v>2.1122000000000001</v>
      </c>
      <c r="K2351" s="474" t="str">
        <f t="shared" si="36"/>
        <v>false</v>
      </c>
    </row>
    <row r="2352" spans="2:11">
      <c r="B2352" s="52">
        <v>37496</v>
      </c>
      <c r="C2352">
        <v>4.7</v>
      </c>
      <c r="D2352" s="52">
        <v>37497</v>
      </c>
      <c r="E2352">
        <v>2.1179000000000001</v>
      </c>
      <c r="G2352" s="52">
        <v>37496</v>
      </c>
      <c r="H2352">
        <v>4.7</v>
      </c>
      <c r="I2352" s="52">
        <v>37497</v>
      </c>
      <c r="J2352">
        <v>2.1179000000000001</v>
      </c>
      <c r="K2352" s="474" t="str">
        <f t="shared" si="36"/>
        <v>false</v>
      </c>
    </row>
    <row r="2353" spans="2:11">
      <c r="B2353" s="52">
        <v>37497</v>
      </c>
      <c r="C2353">
        <v>4.7722999999999995</v>
      </c>
      <c r="D2353" s="52">
        <v>37498</v>
      </c>
      <c r="E2353">
        <v>2.1196999999999999</v>
      </c>
      <c r="G2353" s="52">
        <v>37497</v>
      </c>
      <c r="H2353">
        <v>4.7722999999999995</v>
      </c>
      <c r="I2353" s="52">
        <v>37498</v>
      </c>
      <c r="J2353">
        <v>2.1196999999999999</v>
      </c>
      <c r="K2353" s="474" t="str">
        <f t="shared" si="36"/>
        <v>false</v>
      </c>
    </row>
    <row r="2354" spans="2:11">
      <c r="B2354" s="52">
        <v>37498</v>
      </c>
      <c r="C2354">
        <v>4.8377999999999997</v>
      </c>
      <c r="D2354" s="52">
        <v>37502</v>
      </c>
      <c r="E2354">
        <v>2.2111999999999998</v>
      </c>
      <c r="G2354" s="52">
        <v>37498</v>
      </c>
      <c r="H2354">
        <v>4.8377999999999997</v>
      </c>
      <c r="I2354" s="52">
        <v>37502</v>
      </c>
      <c r="J2354">
        <v>2.2111999999999998</v>
      </c>
      <c r="K2354" s="474" t="str">
        <f t="shared" si="36"/>
        <v>false</v>
      </c>
    </row>
    <row r="2355" spans="2:11">
      <c r="B2355" s="52">
        <v>37502</v>
      </c>
      <c r="C2355">
        <v>4.9951999999999996</v>
      </c>
      <c r="D2355" s="52">
        <v>37503</v>
      </c>
      <c r="E2355">
        <v>2.1812999999999998</v>
      </c>
      <c r="G2355" s="52">
        <v>37502</v>
      </c>
      <c r="H2355">
        <v>4.9951999999999996</v>
      </c>
      <c r="I2355" s="52">
        <v>37503</v>
      </c>
      <c r="J2355">
        <v>2.1812999999999998</v>
      </c>
      <c r="K2355" s="474" t="str">
        <f t="shared" si="36"/>
        <v>false</v>
      </c>
    </row>
    <row r="2356" spans="2:11">
      <c r="B2356" s="52">
        <v>37503</v>
      </c>
      <c r="C2356">
        <v>5.0148000000000001</v>
      </c>
      <c r="D2356" s="52">
        <v>37504</v>
      </c>
      <c r="E2356">
        <v>2.2185999999999999</v>
      </c>
      <c r="G2356" s="52">
        <v>37503</v>
      </c>
      <c r="H2356">
        <v>5.0148000000000001</v>
      </c>
      <c r="I2356" s="52">
        <v>37504</v>
      </c>
      <c r="J2356">
        <v>2.2185999999999999</v>
      </c>
      <c r="K2356" s="474" t="str">
        <f t="shared" si="36"/>
        <v>false</v>
      </c>
    </row>
    <row r="2357" spans="2:11">
      <c r="B2357" s="52">
        <v>37504</v>
      </c>
      <c r="C2357">
        <v>5.0178000000000003</v>
      </c>
      <c r="D2357" s="52">
        <v>37505</v>
      </c>
      <c r="E2357">
        <v>2.1808000000000001</v>
      </c>
      <c r="G2357" s="52">
        <v>37504</v>
      </c>
      <c r="H2357">
        <v>5.0178000000000003</v>
      </c>
      <c r="I2357" s="52">
        <v>37505</v>
      </c>
      <c r="J2357">
        <v>2.1808000000000001</v>
      </c>
      <c r="K2357" s="474" t="str">
        <f t="shared" si="36"/>
        <v>false</v>
      </c>
    </row>
    <row r="2358" spans="2:11">
      <c r="B2358" s="52">
        <v>37505</v>
      </c>
      <c r="C2358">
        <v>5.0019999999999998</v>
      </c>
      <c r="D2358" s="52">
        <v>37508</v>
      </c>
      <c r="E2358">
        <v>2.1572</v>
      </c>
      <c r="G2358" s="52">
        <v>37505</v>
      </c>
      <c r="H2358">
        <v>5.0019999999999998</v>
      </c>
      <c r="I2358" s="52">
        <v>37508</v>
      </c>
      <c r="J2358">
        <v>2.1572</v>
      </c>
      <c r="K2358" s="474" t="str">
        <f t="shared" si="36"/>
        <v>false</v>
      </c>
    </row>
    <row r="2359" spans="2:11">
      <c r="B2359" s="52">
        <v>37508</v>
      </c>
      <c r="C2359">
        <v>5.0126999999999997</v>
      </c>
      <c r="D2359" s="52">
        <v>37509</v>
      </c>
      <c r="E2359">
        <v>2.1362999999999999</v>
      </c>
      <c r="G2359" s="52">
        <v>37508</v>
      </c>
      <c r="H2359">
        <v>5.0126999999999997</v>
      </c>
      <c r="I2359" s="52">
        <v>37509</v>
      </c>
      <c r="J2359">
        <v>2.1362999999999999</v>
      </c>
      <c r="K2359" s="474" t="str">
        <f t="shared" si="36"/>
        <v>false</v>
      </c>
    </row>
    <row r="2360" spans="2:11">
      <c r="B2360" s="52">
        <v>37509</v>
      </c>
      <c r="C2360">
        <v>5.1303999999999998</v>
      </c>
      <c r="D2360" s="52">
        <v>37510</v>
      </c>
      <c r="E2360">
        <v>2.1433</v>
      </c>
      <c r="G2360" s="52">
        <v>37509</v>
      </c>
      <c r="H2360">
        <v>5.1303999999999998</v>
      </c>
      <c r="I2360" s="52">
        <v>37510</v>
      </c>
      <c r="J2360">
        <v>2.1433</v>
      </c>
      <c r="K2360" s="474" t="str">
        <f t="shared" si="36"/>
        <v>false</v>
      </c>
    </row>
    <row r="2361" spans="2:11">
      <c r="B2361" s="52">
        <v>37510</v>
      </c>
      <c r="C2361">
        <v>5.1172000000000004</v>
      </c>
      <c r="D2361" s="52">
        <v>37511</v>
      </c>
      <c r="E2361">
        <v>2.1998000000000002</v>
      </c>
      <c r="G2361" s="52">
        <v>37510</v>
      </c>
      <c r="H2361">
        <v>5.1172000000000004</v>
      </c>
      <c r="I2361" s="52">
        <v>37511</v>
      </c>
      <c r="J2361">
        <v>2.1998000000000002</v>
      </c>
      <c r="K2361" s="474" t="str">
        <f t="shared" si="36"/>
        <v>false</v>
      </c>
    </row>
    <row r="2362" spans="2:11">
      <c r="B2362" s="52">
        <v>37511</v>
      </c>
      <c r="C2362">
        <v>5.2826000000000004</v>
      </c>
      <c r="D2362" s="52">
        <v>37512</v>
      </c>
      <c r="E2362">
        <v>2.2174999999999998</v>
      </c>
      <c r="G2362" s="52">
        <v>37511</v>
      </c>
      <c r="H2362">
        <v>5.2826000000000004</v>
      </c>
      <c r="I2362" s="52">
        <v>37512</v>
      </c>
      <c r="J2362">
        <v>2.2174999999999998</v>
      </c>
      <c r="K2362" s="474" t="str">
        <f t="shared" si="36"/>
        <v>false</v>
      </c>
    </row>
    <row r="2363" spans="2:11">
      <c r="B2363" s="52">
        <v>37512</v>
      </c>
      <c r="C2363">
        <v>5.2</v>
      </c>
      <c r="D2363" s="52">
        <v>37515</v>
      </c>
      <c r="E2363">
        <v>2.1996000000000002</v>
      </c>
      <c r="G2363" s="52">
        <v>37512</v>
      </c>
      <c r="H2363">
        <v>5.2</v>
      </c>
      <c r="I2363" s="52">
        <v>37515</v>
      </c>
      <c r="J2363">
        <v>2.1996000000000002</v>
      </c>
      <c r="K2363" s="474" t="str">
        <f t="shared" si="36"/>
        <v>false</v>
      </c>
    </row>
    <row r="2364" spans="2:11">
      <c r="B2364" s="52">
        <v>37515</v>
      </c>
      <c r="C2364">
        <v>5.2864000000000004</v>
      </c>
      <c r="D2364" s="52">
        <v>37516</v>
      </c>
      <c r="E2364">
        <v>2.2458999999999998</v>
      </c>
      <c r="G2364" s="52">
        <v>37515</v>
      </c>
      <c r="H2364">
        <v>5.2864000000000004</v>
      </c>
      <c r="I2364" s="52">
        <v>37516</v>
      </c>
      <c r="J2364">
        <v>2.2458999999999998</v>
      </c>
      <c r="K2364" s="474" t="str">
        <f t="shared" si="36"/>
        <v>false</v>
      </c>
    </row>
    <row r="2365" spans="2:11">
      <c r="B2365" s="52">
        <v>37516</v>
      </c>
      <c r="C2365">
        <v>5.4846000000000004</v>
      </c>
      <c r="D2365" s="52">
        <v>37517</v>
      </c>
      <c r="E2365">
        <v>2.2560000000000002</v>
      </c>
      <c r="G2365" s="52">
        <v>37516</v>
      </c>
      <c r="H2365">
        <v>5.4846000000000004</v>
      </c>
      <c r="I2365" s="52">
        <v>37517</v>
      </c>
      <c r="J2365">
        <v>2.2560000000000002</v>
      </c>
      <c r="K2365" s="474" t="str">
        <f t="shared" si="36"/>
        <v>false</v>
      </c>
    </row>
    <row r="2366" spans="2:11">
      <c r="B2366" s="52">
        <v>37517</v>
      </c>
      <c r="C2366">
        <v>5.3126999999999995</v>
      </c>
      <c r="D2366" s="52">
        <v>37518</v>
      </c>
      <c r="E2366">
        <v>2.3212999999999999</v>
      </c>
      <c r="G2366" s="52">
        <v>37517</v>
      </c>
      <c r="H2366">
        <v>5.3126999999999995</v>
      </c>
      <c r="I2366" s="52">
        <v>37518</v>
      </c>
      <c r="J2366">
        <v>2.3212999999999999</v>
      </c>
      <c r="K2366" s="474" t="str">
        <f t="shared" si="36"/>
        <v>false</v>
      </c>
    </row>
    <row r="2367" spans="2:11">
      <c r="B2367" s="52">
        <v>37518</v>
      </c>
      <c r="C2367">
        <v>5.4005000000000001</v>
      </c>
      <c r="D2367" s="52">
        <v>37519</v>
      </c>
      <c r="E2367">
        <v>2.3086000000000002</v>
      </c>
      <c r="G2367" s="52">
        <v>37518</v>
      </c>
      <c r="H2367">
        <v>5.4005000000000001</v>
      </c>
      <c r="I2367" s="52">
        <v>37519</v>
      </c>
      <c r="J2367">
        <v>2.3086000000000002</v>
      </c>
      <c r="K2367" s="474" t="str">
        <f t="shared" si="36"/>
        <v>false</v>
      </c>
    </row>
    <row r="2368" spans="2:11">
      <c r="B2368" s="52">
        <v>37519</v>
      </c>
      <c r="C2368">
        <v>5.5004999999999997</v>
      </c>
      <c r="D2368" s="52">
        <v>37522</v>
      </c>
      <c r="E2368">
        <v>2.3420000000000001</v>
      </c>
      <c r="G2368" s="52">
        <v>37519</v>
      </c>
      <c r="H2368">
        <v>5.5004999999999997</v>
      </c>
      <c r="I2368" s="52">
        <v>37522</v>
      </c>
      <c r="J2368">
        <v>2.3420000000000001</v>
      </c>
      <c r="K2368" s="474" t="str">
        <f t="shared" si="36"/>
        <v>false</v>
      </c>
    </row>
    <row r="2369" spans="2:11">
      <c r="B2369" s="52">
        <v>37522</v>
      </c>
      <c r="C2369">
        <v>5.6091999999999995</v>
      </c>
      <c r="D2369" s="52">
        <v>37523</v>
      </c>
      <c r="E2369">
        <v>2.3997000000000002</v>
      </c>
      <c r="G2369" s="52">
        <v>37522</v>
      </c>
      <c r="H2369">
        <v>5.6091999999999995</v>
      </c>
      <c r="I2369" s="52">
        <v>37523</v>
      </c>
      <c r="J2369">
        <v>2.3997000000000002</v>
      </c>
      <c r="K2369" s="474" t="str">
        <f t="shared" si="36"/>
        <v>false</v>
      </c>
    </row>
    <row r="2370" spans="2:11">
      <c r="B2370" s="52">
        <v>37523</v>
      </c>
      <c r="C2370">
        <v>5.7405999999999997</v>
      </c>
      <c r="D2370" s="52">
        <v>37524</v>
      </c>
      <c r="E2370">
        <v>2.3529</v>
      </c>
      <c r="G2370" s="52">
        <v>37523</v>
      </c>
      <c r="H2370">
        <v>5.7405999999999997</v>
      </c>
      <c r="I2370" s="52">
        <v>37524</v>
      </c>
      <c r="J2370">
        <v>2.3529</v>
      </c>
      <c r="K2370" s="474" t="str">
        <f t="shared" si="36"/>
        <v>false</v>
      </c>
    </row>
    <row r="2371" spans="2:11">
      <c r="B2371" s="52">
        <v>37524</v>
      </c>
      <c r="C2371">
        <v>5.6074999999999999</v>
      </c>
      <c r="D2371" s="52">
        <v>37525</v>
      </c>
      <c r="E2371">
        <v>2.3071999999999999</v>
      </c>
      <c r="G2371" s="52">
        <v>37524</v>
      </c>
      <c r="H2371">
        <v>5.6074999999999999</v>
      </c>
      <c r="I2371" s="52">
        <v>37525</v>
      </c>
      <c r="J2371">
        <v>2.3071999999999999</v>
      </c>
      <c r="K2371" s="474" t="str">
        <f t="shared" si="36"/>
        <v>false</v>
      </c>
    </row>
    <row r="2372" spans="2:11">
      <c r="B2372" s="52">
        <v>37525</v>
      </c>
      <c r="C2372">
        <v>5.3777999999999997</v>
      </c>
      <c r="D2372" s="52">
        <v>37526</v>
      </c>
      <c r="E2372">
        <v>2.3957999999999999</v>
      </c>
      <c r="G2372" s="52">
        <v>37525</v>
      </c>
      <c r="H2372">
        <v>5.3777999999999997</v>
      </c>
      <c r="I2372" s="52">
        <v>37526</v>
      </c>
      <c r="J2372">
        <v>2.3957999999999999</v>
      </c>
      <c r="K2372" s="474" t="str">
        <f t="shared" si="36"/>
        <v>false</v>
      </c>
    </row>
    <row r="2373" spans="2:11">
      <c r="B2373" s="52">
        <v>37526</v>
      </c>
      <c r="C2373">
        <v>5.4885000000000002</v>
      </c>
      <c r="D2373" s="52">
        <v>37529</v>
      </c>
      <c r="E2373">
        <v>2.4302999999999999</v>
      </c>
      <c r="G2373" s="52">
        <v>37526</v>
      </c>
      <c r="H2373">
        <v>5.4885000000000002</v>
      </c>
      <c r="I2373" s="52">
        <v>37529</v>
      </c>
      <c r="J2373">
        <v>2.4302999999999999</v>
      </c>
      <c r="K2373" s="474" t="str">
        <f t="shared" si="36"/>
        <v>false</v>
      </c>
    </row>
    <row r="2374" spans="2:11">
      <c r="B2374" s="52">
        <v>37529</v>
      </c>
      <c r="C2374">
        <v>5.4553000000000003</v>
      </c>
      <c r="D2374" s="52">
        <v>37530</v>
      </c>
      <c r="E2374">
        <v>2.3241000000000001</v>
      </c>
      <c r="G2374" s="52">
        <v>37529</v>
      </c>
      <c r="H2374">
        <v>5.4553000000000003</v>
      </c>
      <c r="I2374" s="52">
        <v>37530</v>
      </c>
      <c r="J2374">
        <v>2.3241000000000001</v>
      </c>
      <c r="K2374" s="474" t="str">
        <f t="shared" ref="K2374:K2437" si="37">IF(G2374=I2374,"true","false")</f>
        <v>false</v>
      </c>
    </row>
    <row r="2375" spans="2:11">
      <c r="B2375" s="52">
        <v>37530</v>
      </c>
      <c r="C2375">
        <v>5.3887</v>
      </c>
      <c r="D2375" s="52">
        <v>37531</v>
      </c>
      <c r="E2375">
        <v>2.379</v>
      </c>
      <c r="G2375" s="52">
        <v>37530</v>
      </c>
      <c r="H2375">
        <v>5.3887</v>
      </c>
      <c r="I2375" s="52">
        <v>37531</v>
      </c>
      <c r="J2375">
        <v>2.379</v>
      </c>
      <c r="K2375" s="474" t="str">
        <f t="shared" si="37"/>
        <v>false</v>
      </c>
    </row>
    <row r="2376" spans="2:11">
      <c r="B2376" s="52">
        <v>37531</v>
      </c>
      <c r="C2376">
        <v>5.4828000000000001</v>
      </c>
      <c r="D2376" s="52">
        <v>37532</v>
      </c>
      <c r="E2376">
        <v>2.3909000000000002</v>
      </c>
      <c r="G2376" s="52">
        <v>37531</v>
      </c>
      <c r="H2376">
        <v>5.4828000000000001</v>
      </c>
      <c r="I2376" s="52">
        <v>37532</v>
      </c>
      <c r="J2376">
        <v>2.3909000000000002</v>
      </c>
      <c r="K2376" s="474" t="str">
        <f t="shared" si="37"/>
        <v>false</v>
      </c>
    </row>
    <row r="2377" spans="2:11">
      <c r="B2377" s="52">
        <v>37532</v>
      </c>
      <c r="C2377">
        <v>5.5923999999999996</v>
      </c>
      <c r="D2377" s="52">
        <v>37533</v>
      </c>
      <c r="E2377">
        <v>2.4508000000000001</v>
      </c>
      <c r="G2377" s="52">
        <v>37532</v>
      </c>
      <c r="H2377">
        <v>5.5923999999999996</v>
      </c>
      <c r="I2377" s="52">
        <v>37533</v>
      </c>
      <c r="J2377">
        <v>2.4508000000000001</v>
      </c>
      <c r="K2377" s="474" t="str">
        <f t="shared" si="37"/>
        <v>false</v>
      </c>
    </row>
    <row r="2378" spans="2:11">
      <c r="B2378" s="52">
        <v>37533</v>
      </c>
      <c r="C2378">
        <v>5.8644999999999996</v>
      </c>
      <c r="D2378" s="52">
        <v>37536</v>
      </c>
      <c r="E2378">
        <v>2.4857</v>
      </c>
      <c r="G2378" s="52">
        <v>37533</v>
      </c>
      <c r="H2378">
        <v>5.8644999999999996</v>
      </c>
      <c r="I2378" s="52">
        <v>37536</v>
      </c>
      <c r="J2378">
        <v>2.4857</v>
      </c>
      <c r="K2378" s="474" t="str">
        <f t="shared" si="37"/>
        <v>false</v>
      </c>
    </row>
    <row r="2379" spans="2:11">
      <c r="B2379" s="52">
        <v>37536</v>
      </c>
      <c r="C2379">
        <v>5.9743000000000004</v>
      </c>
      <c r="D2379" s="52">
        <v>37537</v>
      </c>
      <c r="E2379">
        <v>2.4609000000000001</v>
      </c>
      <c r="G2379" s="52">
        <v>37536</v>
      </c>
      <c r="H2379">
        <v>5.9743000000000004</v>
      </c>
      <c r="I2379" s="52">
        <v>37537</v>
      </c>
      <c r="J2379">
        <v>2.4609000000000001</v>
      </c>
      <c r="K2379" s="474" t="str">
        <f t="shared" si="37"/>
        <v>false</v>
      </c>
    </row>
    <row r="2380" spans="2:11">
      <c r="B2380" s="52">
        <v>37537</v>
      </c>
      <c r="C2380">
        <v>6.3522999999999996</v>
      </c>
      <c r="D2380" s="52">
        <v>37538</v>
      </c>
      <c r="E2380">
        <v>2.5335999999999999</v>
      </c>
      <c r="G2380" s="52">
        <v>37537</v>
      </c>
      <c r="H2380">
        <v>6.3522999999999996</v>
      </c>
      <c r="I2380" s="52">
        <v>37538</v>
      </c>
      <c r="J2380">
        <v>2.5335999999999999</v>
      </c>
      <c r="K2380" s="474" t="str">
        <f t="shared" si="37"/>
        <v>false</v>
      </c>
    </row>
    <row r="2381" spans="2:11">
      <c r="B2381" s="52">
        <v>37538</v>
      </c>
      <c r="C2381">
        <v>7.0278</v>
      </c>
      <c r="D2381" s="52">
        <v>37539</v>
      </c>
      <c r="E2381">
        <v>2.4502999999999999</v>
      </c>
      <c r="G2381" s="52">
        <v>37538</v>
      </c>
      <c r="H2381">
        <v>7.0278</v>
      </c>
      <c r="I2381" s="52">
        <v>37539</v>
      </c>
      <c r="J2381">
        <v>2.4502999999999999</v>
      </c>
      <c r="K2381" s="474" t="str">
        <f t="shared" si="37"/>
        <v>false</v>
      </c>
    </row>
    <row r="2382" spans="2:11">
      <c r="B2382" s="52">
        <v>37539</v>
      </c>
      <c r="C2382">
        <v>6.4962999999999997</v>
      </c>
      <c r="D2382" s="52">
        <v>37540</v>
      </c>
      <c r="E2382">
        <v>2.3515000000000001</v>
      </c>
      <c r="G2382" s="52">
        <v>37539</v>
      </c>
      <c r="H2382">
        <v>6.4962999999999997</v>
      </c>
      <c r="I2382" s="52">
        <v>37540</v>
      </c>
      <c r="J2382">
        <v>2.3515000000000001</v>
      </c>
      <c r="K2382" s="474" t="str">
        <f t="shared" si="37"/>
        <v>false</v>
      </c>
    </row>
    <row r="2383" spans="2:11">
      <c r="B2383" s="52">
        <v>37540</v>
      </c>
      <c r="C2383">
        <v>6.4120999999999997</v>
      </c>
      <c r="D2383" s="52">
        <v>37543</v>
      </c>
      <c r="E2383">
        <v>2.3435000000000001</v>
      </c>
      <c r="G2383" s="52">
        <v>37540</v>
      </c>
      <c r="H2383">
        <v>6.4120999999999997</v>
      </c>
      <c r="I2383" s="52">
        <v>37543</v>
      </c>
      <c r="J2383">
        <v>2.3435000000000001</v>
      </c>
      <c r="K2383" s="474" t="str">
        <f t="shared" si="37"/>
        <v>false</v>
      </c>
    </row>
    <row r="2384" spans="2:11">
      <c r="B2384" s="52">
        <v>37543</v>
      </c>
      <c r="C2384">
        <v>6.5797999999999996</v>
      </c>
      <c r="D2384" s="52">
        <v>37544</v>
      </c>
      <c r="E2384">
        <v>2.2361</v>
      </c>
      <c r="G2384" s="52">
        <v>37543</v>
      </c>
      <c r="H2384">
        <v>6.5797999999999996</v>
      </c>
      <c r="I2384" s="52">
        <v>37544</v>
      </c>
      <c r="J2384">
        <v>2.2361</v>
      </c>
      <c r="K2384" s="474" t="str">
        <f t="shared" si="37"/>
        <v>false</v>
      </c>
    </row>
    <row r="2385" spans="2:11">
      <c r="B2385" s="52">
        <v>37544</v>
      </c>
      <c r="C2385">
        <v>6.6112000000000002</v>
      </c>
      <c r="D2385" s="52">
        <v>37545</v>
      </c>
      <c r="E2385">
        <v>2.2997999999999998</v>
      </c>
      <c r="G2385" s="52">
        <v>37544</v>
      </c>
      <c r="H2385">
        <v>6.6112000000000002</v>
      </c>
      <c r="I2385" s="52">
        <v>37545</v>
      </c>
      <c r="J2385">
        <v>2.2997999999999998</v>
      </c>
      <c r="K2385" s="474" t="str">
        <f t="shared" si="37"/>
        <v>false</v>
      </c>
    </row>
    <row r="2386" spans="2:11">
      <c r="B2386" s="52">
        <v>37545</v>
      </c>
      <c r="C2386">
        <v>6.9321999999999999</v>
      </c>
      <c r="D2386" s="52">
        <v>37546</v>
      </c>
      <c r="E2386">
        <v>2.2334000000000001</v>
      </c>
      <c r="G2386" s="52">
        <v>37545</v>
      </c>
      <c r="H2386">
        <v>6.9321999999999999</v>
      </c>
      <c r="I2386" s="52">
        <v>37546</v>
      </c>
      <c r="J2386">
        <v>2.2334000000000001</v>
      </c>
      <c r="K2386" s="474" t="str">
        <f t="shared" si="37"/>
        <v>false</v>
      </c>
    </row>
    <row r="2387" spans="2:11">
      <c r="B2387" s="52">
        <v>37546</v>
      </c>
      <c r="C2387">
        <v>6.8217999999999996</v>
      </c>
      <c r="D2387" s="52">
        <v>37547</v>
      </c>
      <c r="E2387">
        <v>2.2206000000000001</v>
      </c>
      <c r="G2387" s="52">
        <v>37546</v>
      </c>
      <c r="H2387">
        <v>6.8217999999999996</v>
      </c>
      <c r="I2387" s="52">
        <v>37547</v>
      </c>
      <c r="J2387">
        <v>2.2206000000000001</v>
      </c>
      <c r="K2387" s="474" t="str">
        <f t="shared" si="37"/>
        <v>false</v>
      </c>
    </row>
    <row r="2388" spans="2:11">
      <c r="B2388" s="52">
        <v>37547</v>
      </c>
      <c r="C2388">
        <v>6.7160000000000002</v>
      </c>
      <c r="D2388" s="52">
        <v>37550</v>
      </c>
      <c r="E2388">
        <v>2.1644999999999999</v>
      </c>
      <c r="G2388" s="52">
        <v>37547</v>
      </c>
      <c r="H2388">
        <v>6.7160000000000002</v>
      </c>
      <c r="I2388" s="52">
        <v>37550</v>
      </c>
      <c r="J2388">
        <v>2.1644999999999999</v>
      </c>
      <c r="K2388" s="474" t="str">
        <f t="shared" si="37"/>
        <v>false</v>
      </c>
    </row>
    <row r="2389" spans="2:11">
      <c r="B2389" s="52">
        <v>37550</v>
      </c>
      <c r="C2389">
        <v>6.3612000000000002</v>
      </c>
      <c r="D2389" s="52">
        <v>37551</v>
      </c>
      <c r="E2389">
        <v>2.1871</v>
      </c>
      <c r="G2389" s="52">
        <v>37550</v>
      </c>
      <c r="H2389">
        <v>6.3612000000000002</v>
      </c>
      <c r="I2389" s="52">
        <v>37551</v>
      </c>
      <c r="J2389">
        <v>2.1871</v>
      </c>
      <c r="K2389" s="474" t="str">
        <f t="shared" si="37"/>
        <v>false</v>
      </c>
    </row>
    <row r="2390" spans="2:11">
      <c r="B2390" s="52">
        <v>37551</v>
      </c>
      <c r="C2390">
        <v>6.4756</v>
      </c>
      <c r="D2390" s="52">
        <v>37552</v>
      </c>
      <c r="E2390">
        <v>2.1757</v>
      </c>
      <c r="G2390" s="52">
        <v>37551</v>
      </c>
      <c r="H2390">
        <v>6.4756</v>
      </c>
      <c r="I2390" s="52">
        <v>37552</v>
      </c>
      <c r="J2390">
        <v>2.1757</v>
      </c>
      <c r="K2390" s="474" t="str">
        <f t="shared" si="37"/>
        <v>false</v>
      </c>
    </row>
    <row r="2391" spans="2:11">
      <c r="B2391" s="52">
        <v>37552</v>
      </c>
      <c r="C2391">
        <v>6.3049999999999997</v>
      </c>
      <c r="D2391" s="52">
        <v>37553</v>
      </c>
      <c r="E2391">
        <v>2.222</v>
      </c>
      <c r="G2391" s="52">
        <v>37552</v>
      </c>
      <c r="H2391">
        <v>6.3049999999999997</v>
      </c>
      <c r="I2391" s="52">
        <v>37553</v>
      </c>
      <c r="J2391">
        <v>2.222</v>
      </c>
      <c r="K2391" s="474" t="str">
        <f t="shared" si="37"/>
        <v>false</v>
      </c>
    </row>
    <row r="2392" spans="2:11">
      <c r="B2392" s="52">
        <v>37553</v>
      </c>
      <c r="C2392">
        <v>6.3049999999999997</v>
      </c>
      <c r="D2392" s="52">
        <v>37554</v>
      </c>
      <c r="E2392">
        <v>2.1886999999999999</v>
      </c>
      <c r="G2392" s="52">
        <v>37553</v>
      </c>
      <c r="H2392">
        <v>6.3049999999999997</v>
      </c>
      <c r="I2392" s="52">
        <v>37554</v>
      </c>
      <c r="J2392">
        <v>2.1886999999999999</v>
      </c>
      <c r="K2392" s="474" t="str">
        <f t="shared" si="37"/>
        <v>false</v>
      </c>
    </row>
    <row r="2393" spans="2:11">
      <c r="B2393" s="52">
        <v>37554</v>
      </c>
      <c r="C2393">
        <v>6.1883999999999997</v>
      </c>
      <c r="D2393" s="52">
        <v>37557</v>
      </c>
      <c r="E2393">
        <v>2.2084999999999999</v>
      </c>
      <c r="G2393" s="52">
        <v>37554</v>
      </c>
      <c r="H2393">
        <v>6.1883999999999997</v>
      </c>
      <c r="I2393" s="52">
        <v>37557</v>
      </c>
      <c r="J2393">
        <v>2.2084999999999999</v>
      </c>
      <c r="K2393" s="474" t="str">
        <f t="shared" si="37"/>
        <v>false</v>
      </c>
    </row>
    <row r="2394" spans="2:11">
      <c r="B2394" s="52">
        <v>37557</v>
      </c>
      <c r="C2394">
        <v>6.0547000000000004</v>
      </c>
      <c r="D2394" s="52">
        <v>37558</v>
      </c>
      <c r="E2394">
        <v>2.2082999999999999</v>
      </c>
      <c r="G2394" s="52">
        <v>37557</v>
      </c>
      <c r="H2394">
        <v>6.0547000000000004</v>
      </c>
      <c r="I2394" s="52">
        <v>37558</v>
      </c>
      <c r="J2394">
        <v>2.2082999999999999</v>
      </c>
      <c r="K2394" s="474" t="str">
        <f t="shared" si="37"/>
        <v>false</v>
      </c>
    </row>
    <row r="2395" spans="2:11">
      <c r="B2395" s="52">
        <v>37558</v>
      </c>
      <c r="C2395">
        <v>6.0590999999999999</v>
      </c>
      <c r="D2395" s="52">
        <v>37559</v>
      </c>
      <c r="E2395">
        <v>2.23</v>
      </c>
      <c r="G2395" s="52">
        <v>37558</v>
      </c>
      <c r="H2395">
        <v>6.0590999999999999</v>
      </c>
      <c r="I2395" s="52">
        <v>37559</v>
      </c>
      <c r="J2395">
        <v>2.23</v>
      </c>
      <c r="K2395" s="474" t="str">
        <f t="shared" si="37"/>
        <v>false</v>
      </c>
    </row>
    <row r="2396" spans="2:11">
      <c r="B2396" s="52">
        <v>37559</v>
      </c>
      <c r="C2396">
        <v>5.9219999999999997</v>
      </c>
      <c r="D2396" s="52">
        <v>37560</v>
      </c>
      <c r="E2396">
        <v>2.2397</v>
      </c>
      <c r="G2396" s="52">
        <v>37559</v>
      </c>
      <c r="H2396">
        <v>5.9219999999999997</v>
      </c>
      <c r="I2396" s="52">
        <v>37560</v>
      </c>
      <c r="J2396">
        <v>2.2397</v>
      </c>
      <c r="K2396" s="474" t="str">
        <f t="shared" si="37"/>
        <v>false</v>
      </c>
    </row>
    <row r="2397" spans="2:11">
      <c r="B2397" s="52">
        <v>37560</v>
      </c>
      <c r="C2397">
        <v>5.9424000000000001</v>
      </c>
      <c r="D2397" s="52">
        <v>37561</v>
      </c>
      <c r="E2397">
        <v>2.2080000000000002</v>
      </c>
      <c r="G2397" s="52">
        <v>37560</v>
      </c>
      <c r="H2397">
        <v>5.9424000000000001</v>
      </c>
      <c r="I2397" s="52">
        <v>37561</v>
      </c>
      <c r="J2397">
        <v>2.2080000000000002</v>
      </c>
      <c r="K2397" s="474" t="str">
        <f t="shared" si="37"/>
        <v>false</v>
      </c>
    </row>
    <row r="2398" spans="2:11">
      <c r="B2398" s="52">
        <v>37561</v>
      </c>
      <c r="C2398">
        <v>5.8983999999999996</v>
      </c>
      <c r="D2398" s="52">
        <v>37564</v>
      </c>
      <c r="E2398">
        <v>2.1941000000000002</v>
      </c>
      <c r="G2398" s="52">
        <v>37561</v>
      </c>
      <c r="H2398">
        <v>5.8983999999999996</v>
      </c>
      <c r="I2398" s="52">
        <v>37564</v>
      </c>
      <c r="J2398">
        <v>2.1941000000000002</v>
      </c>
      <c r="K2398" s="474" t="str">
        <f t="shared" si="37"/>
        <v>false</v>
      </c>
    </row>
    <row r="2399" spans="2:11">
      <c r="B2399" s="52">
        <v>37564</v>
      </c>
      <c r="C2399">
        <v>5.7035999999999998</v>
      </c>
      <c r="D2399" s="52">
        <v>37565</v>
      </c>
      <c r="E2399">
        <v>2.1671</v>
      </c>
      <c r="G2399" s="52">
        <v>37564</v>
      </c>
      <c r="H2399">
        <v>5.7035999999999998</v>
      </c>
      <c r="I2399" s="52">
        <v>37565</v>
      </c>
      <c r="J2399">
        <v>2.1671</v>
      </c>
      <c r="K2399" s="474" t="str">
        <f t="shared" si="37"/>
        <v>false</v>
      </c>
    </row>
    <row r="2400" spans="2:11">
      <c r="B2400" s="52">
        <v>37565</v>
      </c>
      <c r="C2400">
        <v>5.7739000000000003</v>
      </c>
      <c r="D2400" s="52">
        <v>37566</v>
      </c>
      <c r="E2400">
        <v>2.145</v>
      </c>
      <c r="G2400" s="52">
        <v>37565</v>
      </c>
      <c r="H2400">
        <v>5.7739000000000003</v>
      </c>
      <c r="I2400" s="52">
        <v>37566</v>
      </c>
      <c r="J2400">
        <v>2.145</v>
      </c>
      <c r="K2400" s="474" t="str">
        <f t="shared" si="37"/>
        <v>false</v>
      </c>
    </row>
    <row r="2401" spans="2:11">
      <c r="B2401" s="52">
        <v>37566</v>
      </c>
      <c r="C2401">
        <v>5.7027999999999999</v>
      </c>
      <c r="D2401" s="52">
        <v>37567</v>
      </c>
      <c r="E2401">
        <v>2.1911999999999998</v>
      </c>
      <c r="G2401" s="52">
        <v>37566</v>
      </c>
      <c r="H2401">
        <v>5.7027999999999999</v>
      </c>
      <c r="I2401" s="52">
        <v>37567</v>
      </c>
      <c r="J2401">
        <v>2.1911999999999998</v>
      </c>
      <c r="K2401" s="474" t="str">
        <f t="shared" si="37"/>
        <v>false</v>
      </c>
    </row>
    <row r="2402" spans="2:11">
      <c r="B2402" s="52">
        <v>37567</v>
      </c>
      <c r="C2402">
        <v>5.9043999999999999</v>
      </c>
      <c r="D2402" s="52">
        <v>37568</v>
      </c>
      <c r="E2402">
        <v>2.2038000000000002</v>
      </c>
      <c r="G2402" s="52">
        <v>37567</v>
      </c>
      <c r="H2402">
        <v>5.9043999999999999</v>
      </c>
      <c r="I2402" s="52">
        <v>37568</v>
      </c>
      <c r="J2402">
        <v>2.2038000000000002</v>
      </c>
      <c r="K2402" s="474" t="str">
        <f t="shared" si="37"/>
        <v>false</v>
      </c>
    </row>
    <row r="2403" spans="2:11">
      <c r="B2403" s="52">
        <v>37568</v>
      </c>
      <c r="C2403">
        <v>6.0991</v>
      </c>
      <c r="D2403" s="52">
        <v>37571</v>
      </c>
      <c r="E2403">
        <v>2.2507999999999999</v>
      </c>
      <c r="G2403" s="52">
        <v>37568</v>
      </c>
      <c r="H2403">
        <v>6.0991</v>
      </c>
      <c r="I2403" s="52">
        <v>37571</v>
      </c>
      <c r="J2403">
        <v>2.2507999999999999</v>
      </c>
      <c r="K2403" s="474" t="str">
        <f t="shared" si="37"/>
        <v>false</v>
      </c>
    </row>
    <row r="2404" spans="2:11">
      <c r="B2404" s="52">
        <v>37571</v>
      </c>
      <c r="C2404">
        <v>6.1350999999999996</v>
      </c>
      <c r="D2404" s="52">
        <v>37572</v>
      </c>
      <c r="E2404">
        <v>2.2435</v>
      </c>
      <c r="G2404" s="52">
        <v>37571</v>
      </c>
      <c r="H2404">
        <v>6.1350999999999996</v>
      </c>
      <c r="I2404" s="52">
        <v>37572</v>
      </c>
      <c r="J2404">
        <v>2.2435</v>
      </c>
      <c r="K2404" s="474" t="str">
        <f t="shared" si="37"/>
        <v>false</v>
      </c>
    </row>
    <row r="2405" spans="2:11">
      <c r="B2405" s="52">
        <v>37572</v>
      </c>
      <c r="C2405">
        <v>6.2630999999999997</v>
      </c>
      <c r="D2405" s="52">
        <v>37573</v>
      </c>
      <c r="E2405">
        <v>2.2425999999999999</v>
      </c>
      <c r="G2405" s="52">
        <v>37572</v>
      </c>
      <c r="H2405">
        <v>6.2630999999999997</v>
      </c>
      <c r="I2405" s="52">
        <v>37573</v>
      </c>
      <c r="J2405">
        <v>2.2425999999999999</v>
      </c>
      <c r="K2405" s="474" t="str">
        <f t="shared" si="37"/>
        <v>false</v>
      </c>
    </row>
    <row r="2406" spans="2:11">
      <c r="B2406" s="52">
        <v>37573</v>
      </c>
      <c r="C2406">
        <v>6.1285999999999996</v>
      </c>
      <c r="D2406" s="52">
        <v>37574</v>
      </c>
      <c r="E2406">
        <v>2.2048999999999999</v>
      </c>
      <c r="G2406" s="52">
        <v>37573</v>
      </c>
      <c r="H2406">
        <v>6.1285999999999996</v>
      </c>
      <c r="I2406" s="52">
        <v>37574</v>
      </c>
      <c r="J2406">
        <v>2.2048999999999999</v>
      </c>
      <c r="K2406" s="474" t="str">
        <f t="shared" si="37"/>
        <v>false</v>
      </c>
    </row>
    <row r="2407" spans="2:11">
      <c r="B2407" s="52">
        <v>37574</v>
      </c>
      <c r="C2407">
        <v>6.0232000000000001</v>
      </c>
      <c r="D2407" s="52">
        <v>37575</v>
      </c>
      <c r="E2407">
        <v>2.1974999999999998</v>
      </c>
      <c r="G2407" s="52">
        <v>37574</v>
      </c>
      <c r="H2407">
        <v>6.0232000000000001</v>
      </c>
      <c r="I2407" s="52">
        <v>37575</v>
      </c>
      <c r="J2407">
        <v>2.1974999999999998</v>
      </c>
      <c r="K2407" s="474" t="str">
        <f t="shared" si="37"/>
        <v>false</v>
      </c>
    </row>
    <row r="2408" spans="2:11">
      <c r="B2408" s="52">
        <v>37575</v>
      </c>
      <c r="C2408">
        <v>5.9055999999999997</v>
      </c>
      <c r="D2408" s="52">
        <v>37578</v>
      </c>
      <c r="E2408">
        <v>2.2214</v>
      </c>
      <c r="G2408" s="52">
        <v>37575</v>
      </c>
      <c r="H2408">
        <v>5.9055999999999997</v>
      </c>
      <c r="I2408" s="52">
        <v>37578</v>
      </c>
      <c r="J2408">
        <v>2.2214</v>
      </c>
      <c r="K2408" s="474" t="str">
        <f t="shared" si="37"/>
        <v>false</v>
      </c>
    </row>
    <row r="2409" spans="2:11">
      <c r="B2409" s="52">
        <v>37578</v>
      </c>
      <c r="C2409">
        <v>5.9684999999999997</v>
      </c>
      <c r="D2409" s="52">
        <v>37579</v>
      </c>
      <c r="E2409">
        <v>2.2475000000000001</v>
      </c>
      <c r="G2409" s="52">
        <v>37578</v>
      </c>
      <c r="H2409">
        <v>5.9684999999999997</v>
      </c>
      <c r="I2409" s="52">
        <v>37579</v>
      </c>
      <c r="J2409">
        <v>2.2475000000000001</v>
      </c>
      <c r="K2409" s="474" t="str">
        <f t="shared" si="37"/>
        <v>false</v>
      </c>
    </row>
    <row r="2410" spans="2:11">
      <c r="B2410" s="52">
        <v>37579</v>
      </c>
      <c r="C2410">
        <v>5.9945000000000004</v>
      </c>
      <c r="D2410" s="52">
        <v>37580</v>
      </c>
      <c r="E2410">
        <v>2.2105000000000001</v>
      </c>
      <c r="G2410" s="52">
        <v>37579</v>
      </c>
      <c r="H2410">
        <v>5.9945000000000004</v>
      </c>
      <c r="I2410" s="52">
        <v>37580</v>
      </c>
      <c r="J2410">
        <v>2.2105000000000001</v>
      </c>
      <c r="K2410" s="474" t="str">
        <f t="shared" si="37"/>
        <v>false</v>
      </c>
    </row>
    <row r="2411" spans="2:11">
      <c r="B2411" s="52">
        <v>37580</v>
      </c>
      <c r="C2411">
        <v>5.9627999999999997</v>
      </c>
      <c r="D2411" s="52">
        <v>37581</v>
      </c>
      <c r="E2411">
        <v>2.1549999999999998</v>
      </c>
      <c r="G2411" s="52">
        <v>37580</v>
      </c>
      <c r="H2411">
        <v>5.9627999999999997</v>
      </c>
      <c r="I2411" s="52">
        <v>37581</v>
      </c>
      <c r="J2411">
        <v>2.1549999999999998</v>
      </c>
      <c r="K2411" s="474" t="str">
        <f t="shared" si="37"/>
        <v>false</v>
      </c>
    </row>
    <row r="2412" spans="2:11">
      <c r="B2412" s="52">
        <v>37581</v>
      </c>
      <c r="C2412">
        <v>5.9363999999999999</v>
      </c>
      <c r="D2412" s="52">
        <v>37582</v>
      </c>
      <c r="E2412">
        <v>2.1648000000000001</v>
      </c>
      <c r="G2412" s="52">
        <v>37581</v>
      </c>
      <c r="H2412">
        <v>5.9363999999999999</v>
      </c>
      <c r="I2412" s="52">
        <v>37582</v>
      </c>
      <c r="J2412">
        <v>2.1648000000000001</v>
      </c>
      <c r="K2412" s="474" t="str">
        <f t="shared" si="37"/>
        <v>false</v>
      </c>
    </row>
    <row r="2413" spans="2:11">
      <c r="B2413" s="52">
        <v>37582</v>
      </c>
      <c r="C2413">
        <v>5.7542</v>
      </c>
      <c r="D2413" s="52">
        <v>37585</v>
      </c>
      <c r="E2413">
        <v>2.1539000000000001</v>
      </c>
      <c r="G2413" s="52">
        <v>37582</v>
      </c>
      <c r="H2413">
        <v>5.7542</v>
      </c>
      <c r="I2413" s="52">
        <v>37585</v>
      </c>
      <c r="J2413">
        <v>2.1539000000000001</v>
      </c>
      <c r="K2413" s="474" t="str">
        <f t="shared" si="37"/>
        <v>false</v>
      </c>
    </row>
    <row r="2414" spans="2:11">
      <c r="B2414" s="52">
        <v>37585</v>
      </c>
      <c r="C2414">
        <v>5.7487000000000004</v>
      </c>
      <c r="D2414" s="52">
        <v>37586</v>
      </c>
      <c r="E2414">
        <v>2.1985000000000001</v>
      </c>
      <c r="G2414" s="52">
        <v>37585</v>
      </c>
      <c r="H2414">
        <v>5.7487000000000004</v>
      </c>
      <c r="I2414" s="52">
        <v>37586</v>
      </c>
      <c r="J2414">
        <v>2.1985000000000001</v>
      </c>
      <c r="K2414" s="474" t="str">
        <f t="shared" si="37"/>
        <v>false</v>
      </c>
    </row>
    <row r="2415" spans="2:11">
      <c r="B2415" s="52">
        <v>37586</v>
      </c>
      <c r="C2415">
        <v>5.8765999999999998</v>
      </c>
      <c r="D2415" s="52">
        <v>37587</v>
      </c>
      <c r="E2415">
        <v>2.1356000000000002</v>
      </c>
      <c r="G2415" s="52">
        <v>37586</v>
      </c>
      <c r="H2415">
        <v>5.8765999999999998</v>
      </c>
      <c r="I2415" s="52">
        <v>37587</v>
      </c>
      <c r="J2415">
        <v>2.1356000000000002</v>
      </c>
      <c r="K2415" s="474" t="str">
        <f t="shared" si="37"/>
        <v>false</v>
      </c>
    </row>
    <row r="2416" spans="2:11">
      <c r="B2416" s="52">
        <v>37587</v>
      </c>
      <c r="C2416">
        <v>5.8291000000000004</v>
      </c>
      <c r="D2416" s="52">
        <v>37589</v>
      </c>
      <c r="E2416">
        <v>2.1442000000000001</v>
      </c>
      <c r="G2416" s="52">
        <v>37587</v>
      </c>
      <c r="H2416">
        <v>5.8291000000000004</v>
      </c>
      <c r="I2416" s="52">
        <v>37589</v>
      </c>
      <c r="J2416">
        <v>2.1442000000000001</v>
      </c>
      <c r="K2416" s="474" t="str">
        <f t="shared" si="37"/>
        <v>false</v>
      </c>
    </row>
    <row r="2417" spans="2:11">
      <c r="B2417" s="52">
        <v>37589</v>
      </c>
      <c r="C2417">
        <v>5.8198999999999996</v>
      </c>
      <c r="D2417" s="52">
        <v>37592</v>
      </c>
      <c r="E2417">
        <v>2.1522999999999999</v>
      </c>
      <c r="G2417" s="52">
        <v>37589</v>
      </c>
      <c r="H2417">
        <v>5.8198999999999996</v>
      </c>
      <c r="I2417" s="52">
        <v>37592</v>
      </c>
      <c r="J2417">
        <v>2.1522999999999999</v>
      </c>
      <c r="K2417" s="474" t="str">
        <f t="shared" si="37"/>
        <v>false</v>
      </c>
    </row>
    <row r="2418" spans="2:11">
      <c r="B2418" s="52">
        <v>37592</v>
      </c>
      <c r="C2418">
        <v>5.8964999999999996</v>
      </c>
      <c r="D2418" s="52">
        <v>37593</v>
      </c>
      <c r="E2418">
        <v>2.1825000000000001</v>
      </c>
      <c r="G2418" s="52">
        <v>37592</v>
      </c>
      <c r="H2418">
        <v>5.8964999999999996</v>
      </c>
      <c r="I2418" s="52">
        <v>37593</v>
      </c>
      <c r="J2418">
        <v>2.1825000000000001</v>
      </c>
      <c r="K2418" s="474" t="str">
        <f t="shared" si="37"/>
        <v>false</v>
      </c>
    </row>
    <row r="2419" spans="2:11">
      <c r="B2419" s="52">
        <v>37593</v>
      </c>
      <c r="C2419">
        <v>5.8030999999999997</v>
      </c>
      <c r="D2419" s="52">
        <v>37594</v>
      </c>
      <c r="E2419">
        <v>2.1846000000000001</v>
      </c>
      <c r="G2419" s="52">
        <v>37593</v>
      </c>
      <c r="H2419">
        <v>5.8030999999999997</v>
      </c>
      <c r="I2419" s="52">
        <v>37594</v>
      </c>
      <c r="J2419">
        <v>2.1846000000000001</v>
      </c>
      <c r="K2419" s="474" t="str">
        <f t="shared" si="37"/>
        <v>false</v>
      </c>
    </row>
    <row r="2420" spans="2:11">
      <c r="B2420" s="52">
        <v>37594</v>
      </c>
      <c r="C2420">
        <v>5.8052000000000001</v>
      </c>
      <c r="D2420" s="52">
        <v>37595</v>
      </c>
      <c r="E2420">
        <v>2.2136</v>
      </c>
      <c r="G2420" s="52">
        <v>37594</v>
      </c>
      <c r="H2420">
        <v>5.8052000000000001</v>
      </c>
      <c r="I2420" s="52">
        <v>37595</v>
      </c>
      <c r="J2420">
        <v>2.2136</v>
      </c>
      <c r="K2420" s="474" t="str">
        <f t="shared" si="37"/>
        <v>false</v>
      </c>
    </row>
    <row r="2421" spans="2:11">
      <c r="B2421" s="52">
        <v>37595</v>
      </c>
      <c r="C2421">
        <v>5.8247999999999998</v>
      </c>
      <c r="D2421" s="52">
        <v>37596</v>
      </c>
      <c r="E2421">
        <v>2.2079</v>
      </c>
      <c r="G2421" s="52">
        <v>37595</v>
      </c>
      <c r="H2421">
        <v>5.8247999999999998</v>
      </c>
      <c r="I2421" s="52">
        <v>37596</v>
      </c>
      <c r="J2421">
        <v>2.2079</v>
      </c>
      <c r="K2421" s="474" t="str">
        <f t="shared" si="37"/>
        <v>false</v>
      </c>
    </row>
    <row r="2422" spans="2:11">
      <c r="B2422" s="52">
        <v>37596</v>
      </c>
      <c r="C2422">
        <v>5.8078000000000003</v>
      </c>
      <c r="D2422" s="52">
        <v>37599</v>
      </c>
      <c r="E2422">
        <v>2.2528000000000001</v>
      </c>
      <c r="G2422" s="52">
        <v>37596</v>
      </c>
      <c r="H2422">
        <v>5.8078000000000003</v>
      </c>
      <c r="I2422" s="52">
        <v>37599</v>
      </c>
      <c r="J2422">
        <v>2.2528000000000001</v>
      </c>
      <c r="K2422" s="474" t="str">
        <f t="shared" si="37"/>
        <v>false</v>
      </c>
    </row>
    <row r="2423" spans="2:11">
      <c r="B2423" s="52">
        <v>37599</v>
      </c>
      <c r="C2423">
        <v>5.7645999999999997</v>
      </c>
      <c r="D2423" s="52">
        <v>37600</v>
      </c>
      <c r="E2423">
        <v>2.2263000000000002</v>
      </c>
      <c r="G2423" s="52">
        <v>37599</v>
      </c>
      <c r="H2423">
        <v>5.7645999999999997</v>
      </c>
      <c r="I2423" s="52">
        <v>37600</v>
      </c>
      <c r="J2423">
        <v>2.2263000000000002</v>
      </c>
      <c r="K2423" s="474" t="str">
        <f t="shared" si="37"/>
        <v>false</v>
      </c>
    </row>
    <row r="2424" spans="2:11">
      <c r="B2424" s="52">
        <v>37600</v>
      </c>
      <c r="C2424">
        <v>5.6921999999999997</v>
      </c>
      <c r="D2424" s="52">
        <v>37601</v>
      </c>
      <c r="E2424">
        <v>2.2223999999999999</v>
      </c>
      <c r="G2424" s="52">
        <v>37600</v>
      </c>
      <c r="H2424">
        <v>5.6921999999999997</v>
      </c>
      <c r="I2424" s="52">
        <v>37601</v>
      </c>
      <c r="J2424">
        <v>2.2223999999999999</v>
      </c>
      <c r="K2424" s="474" t="str">
        <f t="shared" si="37"/>
        <v>false</v>
      </c>
    </row>
    <row r="2425" spans="2:11">
      <c r="B2425" s="52">
        <v>37601</v>
      </c>
      <c r="C2425">
        <v>5.5766999999999998</v>
      </c>
      <c r="D2425" s="52">
        <v>37602</v>
      </c>
      <c r="E2425">
        <v>2.2355999999999998</v>
      </c>
      <c r="G2425" s="52">
        <v>37601</v>
      </c>
      <c r="H2425">
        <v>5.5766999999999998</v>
      </c>
      <c r="I2425" s="52">
        <v>37602</v>
      </c>
      <c r="J2425">
        <v>2.2355999999999998</v>
      </c>
      <c r="K2425" s="474" t="str">
        <f t="shared" si="37"/>
        <v>false</v>
      </c>
    </row>
    <row r="2426" spans="2:11">
      <c r="B2426" s="52">
        <v>37602</v>
      </c>
      <c r="C2426">
        <v>5.5465</v>
      </c>
      <c r="D2426" s="52">
        <v>37603</v>
      </c>
      <c r="E2426">
        <v>2.2633999999999999</v>
      </c>
      <c r="G2426" s="52">
        <v>37602</v>
      </c>
      <c r="H2426">
        <v>5.5465</v>
      </c>
      <c r="I2426" s="52">
        <v>37603</v>
      </c>
      <c r="J2426">
        <v>2.2633999999999999</v>
      </c>
      <c r="K2426" s="474" t="str">
        <f t="shared" si="37"/>
        <v>false</v>
      </c>
    </row>
    <row r="2427" spans="2:11">
      <c r="B2427" s="52">
        <v>37603</v>
      </c>
      <c r="C2427">
        <v>5.4729999999999999</v>
      </c>
      <c r="D2427" s="52">
        <v>37606</v>
      </c>
      <c r="E2427">
        <v>2.2126000000000001</v>
      </c>
      <c r="G2427" s="52">
        <v>37603</v>
      </c>
      <c r="H2427">
        <v>5.4729999999999999</v>
      </c>
      <c r="I2427" s="52">
        <v>37606</v>
      </c>
      <c r="J2427">
        <v>2.2126000000000001</v>
      </c>
      <c r="K2427" s="474" t="str">
        <f t="shared" si="37"/>
        <v>false</v>
      </c>
    </row>
    <row r="2428" spans="2:11">
      <c r="B2428" s="52">
        <v>37606</v>
      </c>
      <c r="C2428">
        <v>5.4145000000000003</v>
      </c>
      <c r="D2428" s="52">
        <v>37607</v>
      </c>
      <c r="E2428">
        <v>2.2364000000000002</v>
      </c>
      <c r="G2428" s="52">
        <v>37606</v>
      </c>
      <c r="H2428">
        <v>5.4145000000000003</v>
      </c>
      <c r="I2428" s="52">
        <v>37607</v>
      </c>
      <c r="J2428">
        <v>2.2364000000000002</v>
      </c>
      <c r="K2428" s="474" t="str">
        <f t="shared" si="37"/>
        <v>false</v>
      </c>
    </row>
    <row r="2429" spans="2:11">
      <c r="B2429" s="52">
        <v>37607</v>
      </c>
      <c r="C2429">
        <v>5.3662000000000001</v>
      </c>
      <c r="D2429" s="52">
        <v>37608</v>
      </c>
      <c r="E2429">
        <v>2.2601</v>
      </c>
      <c r="G2429" s="52">
        <v>37607</v>
      </c>
      <c r="H2429">
        <v>5.3662000000000001</v>
      </c>
      <c r="I2429" s="52">
        <v>37608</v>
      </c>
      <c r="J2429">
        <v>2.2601</v>
      </c>
      <c r="K2429" s="474" t="str">
        <f t="shared" si="37"/>
        <v>false</v>
      </c>
    </row>
    <row r="2430" spans="2:11">
      <c r="B2430" s="52">
        <v>37608</v>
      </c>
      <c r="C2430">
        <v>5.3666999999999998</v>
      </c>
      <c r="D2430" s="52">
        <v>37609</v>
      </c>
      <c r="E2430">
        <v>2.2873000000000001</v>
      </c>
      <c r="G2430" s="52">
        <v>37608</v>
      </c>
      <c r="H2430">
        <v>5.3666999999999998</v>
      </c>
      <c r="I2430" s="52">
        <v>37609</v>
      </c>
      <c r="J2430">
        <v>2.2873000000000001</v>
      </c>
      <c r="K2430" s="474" t="str">
        <f t="shared" si="37"/>
        <v>false</v>
      </c>
    </row>
    <row r="2431" spans="2:11">
      <c r="B2431" s="52">
        <v>37609</v>
      </c>
      <c r="C2431">
        <v>5.3846999999999996</v>
      </c>
      <c r="D2431" s="52">
        <v>37610</v>
      </c>
      <c r="E2431">
        <v>2.2480000000000002</v>
      </c>
      <c r="G2431" s="52">
        <v>37609</v>
      </c>
      <c r="H2431">
        <v>5.3846999999999996</v>
      </c>
      <c r="I2431" s="52">
        <v>37610</v>
      </c>
      <c r="J2431">
        <v>2.2480000000000002</v>
      </c>
      <c r="K2431" s="474" t="str">
        <f t="shared" si="37"/>
        <v>false</v>
      </c>
    </row>
    <row r="2432" spans="2:11">
      <c r="B2432" s="52">
        <v>37610</v>
      </c>
      <c r="C2432">
        <v>5.3103999999999996</v>
      </c>
      <c r="D2432" s="52">
        <v>37613</v>
      </c>
      <c r="E2432">
        <v>2.2526999999999999</v>
      </c>
      <c r="G2432" s="52">
        <v>37610</v>
      </c>
      <c r="H2432">
        <v>5.3103999999999996</v>
      </c>
      <c r="I2432" s="52">
        <v>37613</v>
      </c>
      <c r="J2432">
        <v>2.2526999999999999</v>
      </c>
      <c r="K2432" s="474" t="str">
        <f t="shared" si="37"/>
        <v>false</v>
      </c>
    </row>
    <row r="2433" spans="2:11">
      <c r="B2433" s="52">
        <v>37613</v>
      </c>
      <c r="C2433">
        <v>5.3521999999999998</v>
      </c>
      <c r="D2433" s="52">
        <v>37614</v>
      </c>
      <c r="E2433">
        <v>2.2648000000000001</v>
      </c>
      <c r="G2433" s="52">
        <v>37613</v>
      </c>
      <c r="H2433">
        <v>5.3521999999999998</v>
      </c>
      <c r="I2433" s="52">
        <v>37614</v>
      </c>
      <c r="J2433">
        <v>2.2648000000000001</v>
      </c>
      <c r="K2433" s="474" t="str">
        <f t="shared" si="37"/>
        <v>false</v>
      </c>
    </row>
    <row r="2434" spans="2:11">
      <c r="B2434" s="52">
        <v>37614</v>
      </c>
      <c r="C2434">
        <v>5.3399000000000001</v>
      </c>
      <c r="D2434" s="52">
        <v>37616</v>
      </c>
      <c r="E2434">
        <v>2.2688999999999999</v>
      </c>
      <c r="G2434" s="52">
        <v>37614</v>
      </c>
      <c r="H2434">
        <v>5.3399000000000001</v>
      </c>
      <c r="I2434" s="52">
        <v>37616</v>
      </c>
      <c r="J2434">
        <v>2.2688999999999999</v>
      </c>
      <c r="K2434" s="474" t="str">
        <f t="shared" si="37"/>
        <v>false</v>
      </c>
    </row>
    <row r="2435" spans="2:11">
      <c r="B2435" s="52">
        <v>37616</v>
      </c>
      <c r="C2435">
        <v>5.3057999999999996</v>
      </c>
      <c r="D2435" s="52">
        <v>37617</v>
      </c>
      <c r="E2435">
        <v>2.3050000000000002</v>
      </c>
      <c r="G2435" s="52">
        <v>37616</v>
      </c>
      <c r="H2435">
        <v>5.3057999999999996</v>
      </c>
      <c r="I2435" s="52">
        <v>37617</v>
      </c>
      <c r="J2435">
        <v>2.3050000000000002</v>
      </c>
      <c r="K2435" s="474" t="str">
        <f t="shared" si="37"/>
        <v>false</v>
      </c>
    </row>
    <row r="2436" spans="2:11">
      <c r="B2436" s="52">
        <v>37617</v>
      </c>
      <c r="C2436">
        <v>5.3762999999999996</v>
      </c>
      <c r="D2436" s="52">
        <v>37620</v>
      </c>
      <c r="E2436">
        <v>2.2968999999999999</v>
      </c>
      <c r="G2436" s="52">
        <v>37617</v>
      </c>
      <c r="H2436">
        <v>5.3762999999999996</v>
      </c>
      <c r="I2436" s="52">
        <v>37620</v>
      </c>
      <c r="J2436">
        <v>2.2968999999999999</v>
      </c>
      <c r="K2436" s="474" t="str">
        <f t="shared" si="37"/>
        <v>false</v>
      </c>
    </row>
    <row r="2437" spans="2:11">
      <c r="B2437" s="52">
        <v>37620</v>
      </c>
      <c r="C2437">
        <v>5.3280000000000003</v>
      </c>
      <c r="D2437" s="52">
        <v>37621</v>
      </c>
      <c r="E2437">
        <v>2.2945000000000002</v>
      </c>
      <c r="G2437" s="52">
        <v>37620</v>
      </c>
      <c r="H2437">
        <v>5.3280000000000003</v>
      </c>
      <c r="I2437" s="52">
        <v>37621</v>
      </c>
      <c r="J2437">
        <v>2.2945000000000002</v>
      </c>
      <c r="K2437" s="474" t="str">
        <f t="shared" si="37"/>
        <v>false</v>
      </c>
    </row>
    <row r="2438" spans="2:11">
      <c r="B2438" s="52">
        <v>37621</v>
      </c>
      <c r="C2438">
        <v>5.3182999999999998</v>
      </c>
      <c r="D2438" s="52">
        <v>37623</v>
      </c>
      <c r="E2438">
        <v>2.2235999999999998</v>
      </c>
      <c r="G2438" s="52">
        <v>37621</v>
      </c>
      <c r="H2438">
        <v>5.3182999999999998</v>
      </c>
      <c r="I2438" s="52">
        <v>37623</v>
      </c>
      <c r="J2438">
        <v>2.2235999999999998</v>
      </c>
      <c r="K2438" s="474" t="str">
        <f t="shared" ref="K2438:K2501" si="38">IF(G2438=I2438,"true","false")</f>
        <v>false</v>
      </c>
    </row>
    <row r="2439" spans="2:11">
      <c r="B2439" s="52">
        <v>37623</v>
      </c>
      <c r="C2439">
        <v>5.2069999999999999</v>
      </c>
      <c r="D2439" s="52">
        <v>37624</v>
      </c>
      <c r="E2439">
        <v>2.2250999999999999</v>
      </c>
      <c r="G2439" s="52">
        <v>37623</v>
      </c>
      <c r="H2439">
        <v>5.2069999999999999</v>
      </c>
      <c r="I2439" s="52">
        <v>37624</v>
      </c>
      <c r="J2439">
        <v>2.2250999999999999</v>
      </c>
      <c r="K2439" s="474" t="str">
        <f t="shared" si="38"/>
        <v>false</v>
      </c>
    </row>
    <row r="2440" spans="2:11">
      <c r="B2440" s="52">
        <v>37624</v>
      </c>
      <c r="C2440">
        <v>5.1736000000000004</v>
      </c>
      <c r="D2440" s="52">
        <v>37627</v>
      </c>
      <c r="E2440">
        <v>2.1816</v>
      </c>
      <c r="G2440" s="52">
        <v>37624</v>
      </c>
      <c r="H2440">
        <v>5.1736000000000004</v>
      </c>
      <c r="I2440" s="52">
        <v>37627</v>
      </c>
      <c r="J2440">
        <v>2.1816</v>
      </c>
      <c r="K2440" s="474" t="str">
        <f t="shared" si="38"/>
        <v>false</v>
      </c>
    </row>
    <row r="2441" spans="2:11">
      <c r="B2441" s="52">
        <v>37627</v>
      </c>
      <c r="C2441">
        <v>4.9482999999999997</v>
      </c>
      <c r="D2441" s="52">
        <v>37628</v>
      </c>
      <c r="E2441">
        <v>2.1898</v>
      </c>
      <c r="G2441" s="52">
        <v>37627</v>
      </c>
      <c r="H2441">
        <v>4.9482999999999997</v>
      </c>
      <c r="I2441" s="52">
        <v>37628</v>
      </c>
      <c r="J2441">
        <v>2.1898</v>
      </c>
      <c r="K2441" s="474" t="str">
        <f t="shared" si="38"/>
        <v>false</v>
      </c>
    </row>
    <row r="2442" spans="2:11">
      <c r="B2442" s="52">
        <v>37628</v>
      </c>
      <c r="C2442">
        <v>5.0749000000000004</v>
      </c>
      <c r="D2442" s="52">
        <v>37629</v>
      </c>
      <c r="E2442">
        <v>2.2279</v>
      </c>
      <c r="G2442" s="52">
        <v>37628</v>
      </c>
      <c r="H2442">
        <v>5.0749000000000004</v>
      </c>
      <c r="I2442" s="52">
        <v>37629</v>
      </c>
      <c r="J2442">
        <v>2.2279</v>
      </c>
      <c r="K2442" s="474" t="str">
        <f t="shared" si="38"/>
        <v>false</v>
      </c>
    </row>
    <row r="2443" spans="2:11">
      <c r="B2443" s="52">
        <v>37629</v>
      </c>
      <c r="C2443">
        <v>5.0548000000000002</v>
      </c>
      <c r="D2443" s="52">
        <v>37630</v>
      </c>
      <c r="E2443">
        <v>2.1819999999999999</v>
      </c>
      <c r="G2443" s="52">
        <v>37629</v>
      </c>
      <c r="H2443">
        <v>5.0548000000000002</v>
      </c>
      <c r="I2443" s="52">
        <v>37630</v>
      </c>
      <c r="J2443">
        <v>2.1819999999999999</v>
      </c>
      <c r="K2443" s="474" t="str">
        <f t="shared" si="38"/>
        <v>false</v>
      </c>
    </row>
    <row r="2444" spans="2:11">
      <c r="B2444" s="52">
        <v>37630</v>
      </c>
      <c r="C2444">
        <v>5.0479000000000003</v>
      </c>
      <c r="D2444" s="52">
        <v>37631</v>
      </c>
      <c r="E2444">
        <v>2.1798000000000002</v>
      </c>
      <c r="G2444" s="52">
        <v>37630</v>
      </c>
      <c r="H2444">
        <v>5.0479000000000003</v>
      </c>
      <c r="I2444" s="52">
        <v>37631</v>
      </c>
      <c r="J2444">
        <v>2.1798000000000002</v>
      </c>
      <c r="K2444" s="474" t="str">
        <f t="shared" si="38"/>
        <v>false</v>
      </c>
    </row>
    <row r="2445" spans="2:11">
      <c r="B2445" s="52">
        <v>37631</v>
      </c>
      <c r="C2445">
        <v>5.0816999999999997</v>
      </c>
      <c r="D2445" s="52">
        <v>37634</v>
      </c>
      <c r="E2445">
        <v>2.1795</v>
      </c>
      <c r="G2445" s="52">
        <v>37631</v>
      </c>
      <c r="H2445">
        <v>5.0816999999999997</v>
      </c>
      <c r="I2445" s="52">
        <v>37634</v>
      </c>
      <c r="J2445">
        <v>2.1795</v>
      </c>
      <c r="K2445" s="474" t="str">
        <f t="shared" si="38"/>
        <v>false</v>
      </c>
    </row>
    <row r="2446" spans="2:11">
      <c r="B2446" s="52">
        <v>37634</v>
      </c>
      <c r="C2446">
        <v>5.1833</v>
      </c>
      <c r="D2446" s="52">
        <v>37635</v>
      </c>
      <c r="E2446">
        <v>2.1656</v>
      </c>
      <c r="G2446" s="52">
        <v>37634</v>
      </c>
      <c r="H2446">
        <v>5.1833</v>
      </c>
      <c r="I2446" s="52">
        <v>37635</v>
      </c>
      <c r="J2446">
        <v>2.1656</v>
      </c>
      <c r="K2446" s="474" t="str">
        <f t="shared" si="38"/>
        <v>false</v>
      </c>
    </row>
    <row r="2447" spans="2:11">
      <c r="B2447" s="52">
        <v>37635</v>
      </c>
      <c r="C2447">
        <v>5.1578999999999997</v>
      </c>
      <c r="D2447" s="52">
        <v>37636</v>
      </c>
      <c r="E2447">
        <v>2.1951999999999998</v>
      </c>
      <c r="G2447" s="52">
        <v>37635</v>
      </c>
      <c r="H2447">
        <v>5.1578999999999997</v>
      </c>
      <c r="I2447" s="52">
        <v>37636</v>
      </c>
      <c r="J2447">
        <v>2.1951999999999998</v>
      </c>
      <c r="K2447" s="474" t="str">
        <f t="shared" si="38"/>
        <v>false</v>
      </c>
    </row>
    <row r="2448" spans="2:11">
      <c r="B2448" s="52">
        <v>37636</v>
      </c>
      <c r="C2448">
        <v>5.1763000000000003</v>
      </c>
      <c r="D2448" s="52">
        <v>37637</v>
      </c>
      <c r="E2448">
        <v>2.2016</v>
      </c>
      <c r="G2448" s="52">
        <v>37636</v>
      </c>
      <c r="H2448">
        <v>5.1763000000000003</v>
      </c>
      <c r="I2448" s="52">
        <v>37637</v>
      </c>
      <c r="J2448">
        <v>2.2016</v>
      </c>
      <c r="K2448" s="474" t="str">
        <f t="shared" si="38"/>
        <v>false</v>
      </c>
    </row>
    <row r="2449" spans="2:11">
      <c r="B2449" s="52">
        <v>37637</v>
      </c>
      <c r="C2449">
        <v>5.1806999999999999</v>
      </c>
      <c r="D2449" s="52">
        <v>37638</v>
      </c>
      <c r="E2449">
        <v>2.2301000000000002</v>
      </c>
      <c r="G2449" s="52">
        <v>37637</v>
      </c>
      <c r="H2449">
        <v>5.1806999999999999</v>
      </c>
      <c r="I2449" s="52">
        <v>37638</v>
      </c>
      <c r="J2449">
        <v>2.2301000000000002</v>
      </c>
      <c r="K2449" s="474" t="str">
        <f t="shared" si="38"/>
        <v>false</v>
      </c>
    </row>
    <row r="2450" spans="2:11">
      <c r="B2450" s="52">
        <v>37638</v>
      </c>
      <c r="C2450">
        <v>5.2286999999999999</v>
      </c>
      <c r="D2450" s="52">
        <v>37642</v>
      </c>
      <c r="E2450">
        <v>2.2681</v>
      </c>
      <c r="G2450" s="52">
        <v>37638</v>
      </c>
      <c r="H2450">
        <v>5.2286999999999999</v>
      </c>
      <c r="I2450" s="52">
        <v>37642</v>
      </c>
      <c r="J2450">
        <v>2.2681</v>
      </c>
      <c r="K2450" s="474" t="str">
        <f t="shared" si="38"/>
        <v>false</v>
      </c>
    </row>
    <row r="2451" spans="2:11">
      <c r="B2451" s="52">
        <v>37642</v>
      </c>
      <c r="C2451">
        <v>5.3247</v>
      </c>
      <c r="D2451" s="52">
        <v>37643</v>
      </c>
      <c r="E2451">
        <v>2.3044000000000002</v>
      </c>
      <c r="G2451" s="52">
        <v>37642</v>
      </c>
      <c r="H2451">
        <v>5.3247</v>
      </c>
      <c r="I2451" s="52">
        <v>37643</v>
      </c>
      <c r="J2451">
        <v>2.3044000000000002</v>
      </c>
      <c r="K2451" s="474" t="str">
        <f t="shared" si="38"/>
        <v>false</v>
      </c>
    </row>
    <row r="2452" spans="2:11">
      <c r="B2452" s="52">
        <v>37643</v>
      </c>
      <c r="C2452">
        <v>5.3708999999999998</v>
      </c>
      <c r="D2452" s="52">
        <v>37644</v>
      </c>
      <c r="E2452">
        <v>2.2904999999999998</v>
      </c>
      <c r="G2452" s="52">
        <v>37643</v>
      </c>
      <c r="H2452">
        <v>5.3708999999999998</v>
      </c>
      <c r="I2452" s="52">
        <v>37644</v>
      </c>
      <c r="J2452">
        <v>2.2904999999999998</v>
      </c>
      <c r="K2452" s="474" t="str">
        <f t="shared" si="38"/>
        <v>false</v>
      </c>
    </row>
    <row r="2453" spans="2:11">
      <c r="B2453" s="52">
        <v>37644</v>
      </c>
      <c r="C2453">
        <v>5.3146000000000004</v>
      </c>
      <c r="D2453" s="52">
        <v>37645</v>
      </c>
      <c r="E2453">
        <v>2.3576000000000001</v>
      </c>
      <c r="G2453" s="52">
        <v>37644</v>
      </c>
      <c r="H2453">
        <v>5.3146000000000004</v>
      </c>
      <c r="I2453" s="52">
        <v>37645</v>
      </c>
      <c r="J2453">
        <v>2.3576000000000001</v>
      </c>
      <c r="K2453" s="474" t="str">
        <f t="shared" si="38"/>
        <v>false</v>
      </c>
    </row>
    <row r="2454" spans="2:11">
      <c r="B2454" s="52">
        <v>37645</v>
      </c>
      <c r="C2454">
        <v>5.4391999999999996</v>
      </c>
      <c r="D2454" s="52">
        <v>37648</v>
      </c>
      <c r="E2454">
        <v>2.3994</v>
      </c>
      <c r="G2454" s="52">
        <v>37645</v>
      </c>
      <c r="H2454">
        <v>5.4391999999999996</v>
      </c>
      <c r="I2454" s="52">
        <v>37648</v>
      </c>
      <c r="J2454">
        <v>2.3994</v>
      </c>
      <c r="K2454" s="474" t="str">
        <f t="shared" si="38"/>
        <v>false</v>
      </c>
    </row>
    <row r="2455" spans="2:11">
      <c r="B2455" s="52">
        <v>37648</v>
      </c>
      <c r="C2455">
        <v>5.6372</v>
      </c>
      <c r="D2455" s="52">
        <v>37649</v>
      </c>
      <c r="E2455">
        <v>2.3698999999999999</v>
      </c>
      <c r="G2455" s="52">
        <v>37648</v>
      </c>
      <c r="H2455">
        <v>5.6372</v>
      </c>
      <c r="I2455" s="52">
        <v>37649</v>
      </c>
      <c r="J2455">
        <v>2.3698999999999999</v>
      </c>
      <c r="K2455" s="474" t="str">
        <f t="shared" si="38"/>
        <v>false</v>
      </c>
    </row>
    <row r="2456" spans="2:11">
      <c r="B2456" s="52">
        <v>37649</v>
      </c>
      <c r="C2456">
        <v>5.4751000000000003</v>
      </c>
      <c r="D2456" s="52">
        <v>37650</v>
      </c>
      <c r="E2456">
        <v>2.3635000000000002</v>
      </c>
      <c r="G2456" s="52">
        <v>37649</v>
      </c>
      <c r="H2456">
        <v>5.4751000000000003</v>
      </c>
      <c r="I2456" s="52">
        <v>37650</v>
      </c>
      <c r="J2456">
        <v>2.3635000000000002</v>
      </c>
      <c r="K2456" s="474" t="str">
        <f t="shared" si="38"/>
        <v>false</v>
      </c>
    </row>
    <row r="2457" spans="2:11">
      <c r="B2457" s="52">
        <v>37650</v>
      </c>
      <c r="C2457">
        <v>5.4886999999999997</v>
      </c>
      <c r="D2457" s="52">
        <v>37651</v>
      </c>
      <c r="E2457">
        <v>2.4161999999999999</v>
      </c>
      <c r="G2457" s="52">
        <v>37650</v>
      </c>
      <c r="H2457">
        <v>5.4886999999999997</v>
      </c>
      <c r="I2457" s="52">
        <v>37651</v>
      </c>
      <c r="J2457">
        <v>2.4161999999999999</v>
      </c>
      <c r="K2457" s="474" t="str">
        <f t="shared" si="38"/>
        <v>false</v>
      </c>
    </row>
    <row r="2458" spans="2:11">
      <c r="B2458" s="52">
        <v>37651</v>
      </c>
      <c r="C2458">
        <v>5.5664999999999996</v>
      </c>
      <c r="D2458" s="52">
        <v>37652</v>
      </c>
      <c r="E2458">
        <v>2.3835999999999999</v>
      </c>
      <c r="G2458" s="52">
        <v>37651</v>
      </c>
      <c r="H2458">
        <v>5.5664999999999996</v>
      </c>
      <c r="I2458" s="52">
        <v>37652</v>
      </c>
      <c r="J2458">
        <v>2.3835999999999999</v>
      </c>
      <c r="K2458" s="474" t="str">
        <f t="shared" si="38"/>
        <v>false</v>
      </c>
    </row>
    <row r="2459" spans="2:11">
      <c r="B2459" s="52">
        <v>37652</v>
      </c>
      <c r="C2459">
        <v>5.5175000000000001</v>
      </c>
      <c r="D2459" s="52">
        <v>37655</v>
      </c>
      <c r="E2459">
        <v>2.3672</v>
      </c>
      <c r="G2459" s="52">
        <v>37652</v>
      </c>
      <c r="H2459">
        <v>5.5175000000000001</v>
      </c>
      <c r="I2459" s="52">
        <v>37655</v>
      </c>
      <c r="J2459">
        <v>2.3672</v>
      </c>
      <c r="K2459" s="474" t="str">
        <f t="shared" si="38"/>
        <v>false</v>
      </c>
    </row>
    <row r="2460" spans="2:11">
      <c r="B2460" s="52">
        <v>37655</v>
      </c>
      <c r="C2460">
        <v>5.4653999999999998</v>
      </c>
      <c r="D2460" s="52">
        <v>37656</v>
      </c>
      <c r="E2460">
        <v>2.3957000000000002</v>
      </c>
      <c r="G2460" s="52">
        <v>37655</v>
      </c>
      <c r="H2460">
        <v>5.4653999999999998</v>
      </c>
      <c r="I2460" s="52">
        <v>37656</v>
      </c>
      <c r="J2460">
        <v>2.3957000000000002</v>
      </c>
      <c r="K2460" s="474" t="str">
        <f t="shared" si="38"/>
        <v>false</v>
      </c>
    </row>
    <row r="2461" spans="2:11">
      <c r="B2461" s="52">
        <v>37656</v>
      </c>
      <c r="C2461">
        <v>5.5407000000000002</v>
      </c>
      <c r="D2461" s="52">
        <v>37657</v>
      </c>
      <c r="E2461">
        <v>2.4041000000000001</v>
      </c>
      <c r="G2461" s="52">
        <v>37656</v>
      </c>
      <c r="H2461">
        <v>5.5407000000000002</v>
      </c>
      <c r="I2461" s="52">
        <v>37657</v>
      </c>
      <c r="J2461">
        <v>2.4041000000000001</v>
      </c>
      <c r="K2461" s="474" t="str">
        <f t="shared" si="38"/>
        <v>false</v>
      </c>
    </row>
    <row r="2462" spans="2:11">
      <c r="B2462" s="52">
        <v>37657</v>
      </c>
      <c r="C2462">
        <v>5.6093000000000002</v>
      </c>
      <c r="D2462" s="52">
        <v>37658</v>
      </c>
      <c r="E2462">
        <v>2.4218999999999999</v>
      </c>
      <c r="G2462" s="52">
        <v>37657</v>
      </c>
      <c r="H2462">
        <v>5.6093000000000002</v>
      </c>
      <c r="I2462" s="52">
        <v>37658</v>
      </c>
      <c r="J2462">
        <v>2.4218999999999999</v>
      </c>
      <c r="K2462" s="474" t="str">
        <f t="shared" si="38"/>
        <v>false</v>
      </c>
    </row>
    <row r="2463" spans="2:11">
      <c r="B2463" s="52">
        <v>37658</v>
      </c>
      <c r="C2463">
        <v>5.6352000000000002</v>
      </c>
      <c r="D2463" s="52">
        <v>37659</v>
      </c>
      <c r="E2463">
        <v>2.4420000000000002</v>
      </c>
      <c r="G2463" s="52">
        <v>37658</v>
      </c>
      <c r="H2463">
        <v>5.6352000000000002</v>
      </c>
      <c r="I2463" s="52">
        <v>37659</v>
      </c>
      <c r="J2463">
        <v>2.4420000000000002</v>
      </c>
      <c r="K2463" s="474" t="str">
        <f t="shared" si="38"/>
        <v>false</v>
      </c>
    </row>
    <row r="2464" spans="2:11">
      <c r="B2464" s="52">
        <v>37659</v>
      </c>
      <c r="C2464">
        <v>5.7359</v>
      </c>
      <c r="D2464" s="52">
        <v>37662</v>
      </c>
      <c r="E2464">
        <v>2.4247000000000001</v>
      </c>
      <c r="G2464" s="52">
        <v>37659</v>
      </c>
      <c r="H2464">
        <v>5.7359</v>
      </c>
      <c r="I2464" s="52">
        <v>37662</v>
      </c>
      <c r="J2464">
        <v>2.4247000000000001</v>
      </c>
      <c r="K2464" s="474" t="str">
        <f t="shared" si="38"/>
        <v>false</v>
      </c>
    </row>
    <row r="2465" spans="2:11">
      <c r="B2465" s="52">
        <v>37662</v>
      </c>
      <c r="C2465">
        <v>5.7107999999999999</v>
      </c>
      <c r="D2465" s="52">
        <v>37663</v>
      </c>
      <c r="E2465">
        <v>2.4485999999999999</v>
      </c>
      <c r="G2465" s="52">
        <v>37662</v>
      </c>
      <c r="H2465">
        <v>5.7107999999999999</v>
      </c>
      <c r="I2465" s="52">
        <v>37663</v>
      </c>
      <c r="J2465">
        <v>2.4485999999999999</v>
      </c>
      <c r="K2465" s="474" t="str">
        <f t="shared" si="38"/>
        <v>false</v>
      </c>
    </row>
    <row r="2466" spans="2:11">
      <c r="B2466" s="52">
        <v>37663</v>
      </c>
      <c r="C2466">
        <v>5.8245000000000005</v>
      </c>
      <c r="D2466" s="52">
        <v>37664</v>
      </c>
      <c r="E2466">
        <v>2.4754</v>
      </c>
      <c r="G2466" s="52">
        <v>37663</v>
      </c>
      <c r="H2466">
        <v>5.8245000000000005</v>
      </c>
      <c r="I2466" s="52">
        <v>37664</v>
      </c>
      <c r="J2466">
        <v>2.4754</v>
      </c>
      <c r="K2466" s="474" t="str">
        <f t="shared" si="38"/>
        <v>false</v>
      </c>
    </row>
    <row r="2467" spans="2:11">
      <c r="B2467" s="52">
        <v>37664</v>
      </c>
      <c r="C2467">
        <v>6.0335999999999999</v>
      </c>
      <c r="D2467" s="52">
        <v>37665</v>
      </c>
      <c r="E2467">
        <v>2.4802</v>
      </c>
      <c r="G2467" s="52">
        <v>37664</v>
      </c>
      <c r="H2467">
        <v>6.0335999999999999</v>
      </c>
      <c r="I2467" s="52">
        <v>37665</v>
      </c>
      <c r="J2467">
        <v>2.4802</v>
      </c>
      <c r="K2467" s="474" t="str">
        <f t="shared" si="38"/>
        <v>false</v>
      </c>
    </row>
    <row r="2468" spans="2:11">
      <c r="B2468" s="52">
        <v>37665</v>
      </c>
      <c r="C2468">
        <v>5.931</v>
      </c>
      <c r="D2468" s="52">
        <v>37666</v>
      </c>
      <c r="E2468">
        <v>2.4304000000000001</v>
      </c>
      <c r="G2468" s="52">
        <v>37665</v>
      </c>
      <c r="H2468">
        <v>5.931</v>
      </c>
      <c r="I2468" s="52">
        <v>37666</v>
      </c>
      <c r="J2468">
        <v>2.4304000000000001</v>
      </c>
      <c r="K2468" s="474" t="str">
        <f t="shared" si="38"/>
        <v>false</v>
      </c>
    </row>
    <row r="2469" spans="2:11">
      <c r="B2469" s="52">
        <v>37666</v>
      </c>
      <c r="C2469">
        <v>5.8506</v>
      </c>
      <c r="D2469" s="52">
        <v>37670</v>
      </c>
      <c r="E2469">
        <v>2.4415</v>
      </c>
      <c r="G2469" s="52">
        <v>37666</v>
      </c>
      <c r="H2469">
        <v>5.8506</v>
      </c>
      <c r="I2469" s="52">
        <v>37670</v>
      </c>
      <c r="J2469">
        <v>2.4415</v>
      </c>
      <c r="K2469" s="474" t="str">
        <f t="shared" si="38"/>
        <v>false</v>
      </c>
    </row>
    <row r="2470" spans="2:11">
      <c r="B2470" s="52">
        <v>37670</v>
      </c>
      <c r="C2470">
        <v>5.7881</v>
      </c>
      <c r="D2470" s="52">
        <v>37671</v>
      </c>
      <c r="E2470">
        <v>2.4643999999999999</v>
      </c>
      <c r="G2470" s="52">
        <v>37670</v>
      </c>
      <c r="H2470">
        <v>5.7881</v>
      </c>
      <c r="I2470" s="52">
        <v>37671</v>
      </c>
      <c r="J2470">
        <v>2.4643999999999999</v>
      </c>
      <c r="K2470" s="474" t="str">
        <f t="shared" si="38"/>
        <v>false</v>
      </c>
    </row>
    <row r="2471" spans="2:11">
      <c r="B2471" s="52">
        <v>37671</v>
      </c>
      <c r="C2471">
        <v>5.8327999999999998</v>
      </c>
      <c r="D2471" s="52">
        <v>37672</v>
      </c>
      <c r="E2471">
        <v>2.4910000000000001</v>
      </c>
      <c r="G2471" s="52">
        <v>37671</v>
      </c>
      <c r="H2471">
        <v>5.8327999999999998</v>
      </c>
      <c r="I2471" s="52">
        <v>37672</v>
      </c>
      <c r="J2471">
        <v>2.4910000000000001</v>
      </c>
      <c r="K2471" s="474" t="str">
        <f t="shared" si="38"/>
        <v>false</v>
      </c>
    </row>
    <row r="2472" spans="2:11">
      <c r="B2472" s="52">
        <v>37672</v>
      </c>
      <c r="C2472">
        <v>5.7827999999999999</v>
      </c>
      <c r="D2472" s="52">
        <v>37673</v>
      </c>
      <c r="E2472">
        <v>2.4590000000000001</v>
      </c>
      <c r="G2472" s="52">
        <v>37672</v>
      </c>
      <c r="H2472">
        <v>5.7827999999999999</v>
      </c>
      <c r="I2472" s="52">
        <v>37673</v>
      </c>
      <c r="J2472">
        <v>2.4590000000000001</v>
      </c>
      <c r="K2472" s="474" t="str">
        <f t="shared" si="38"/>
        <v>false</v>
      </c>
    </row>
    <row r="2473" spans="2:11">
      <c r="B2473" s="52">
        <v>37673</v>
      </c>
      <c r="C2473">
        <v>5.7214</v>
      </c>
      <c r="D2473" s="52">
        <v>37676</v>
      </c>
      <c r="E2473">
        <v>2.5089999999999999</v>
      </c>
      <c r="G2473" s="52">
        <v>37673</v>
      </c>
      <c r="H2473">
        <v>5.7214</v>
      </c>
      <c r="I2473" s="52">
        <v>37676</v>
      </c>
      <c r="J2473">
        <v>2.5089999999999999</v>
      </c>
      <c r="K2473" s="474" t="str">
        <f t="shared" si="38"/>
        <v>false</v>
      </c>
    </row>
    <row r="2474" spans="2:11">
      <c r="B2474" s="52">
        <v>37676</v>
      </c>
      <c r="C2474">
        <v>5.7515000000000001</v>
      </c>
      <c r="D2474" s="52">
        <v>37677</v>
      </c>
      <c r="E2474">
        <v>2.4927999999999999</v>
      </c>
      <c r="G2474" s="52">
        <v>37676</v>
      </c>
      <c r="H2474">
        <v>5.7515000000000001</v>
      </c>
      <c r="I2474" s="52">
        <v>37677</v>
      </c>
      <c r="J2474">
        <v>2.4927999999999999</v>
      </c>
      <c r="K2474" s="474" t="str">
        <f t="shared" si="38"/>
        <v>false</v>
      </c>
    </row>
    <row r="2475" spans="2:11">
      <c r="B2475" s="52">
        <v>37677</v>
      </c>
      <c r="C2475">
        <v>5.7186000000000003</v>
      </c>
      <c r="D2475" s="52">
        <v>37678</v>
      </c>
      <c r="E2475">
        <v>2.5263999999999998</v>
      </c>
      <c r="G2475" s="52">
        <v>37677</v>
      </c>
      <c r="H2475">
        <v>5.7186000000000003</v>
      </c>
      <c r="I2475" s="52">
        <v>37678</v>
      </c>
      <c r="J2475">
        <v>2.5263999999999998</v>
      </c>
      <c r="K2475" s="474" t="str">
        <f t="shared" si="38"/>
        <v>false</v>
      </c>
    </row>
    <row r="2476" spans="2:11">
      <c r="B2476" s="52">
        <v>37678</v>
      </c>
      <c r="C2476">
        <v>5.8395999999999999</v>
      </c>
      <c r="D2476" s="52">
        <v>37679</v>
      </c>
      <c r="E2476">
        <v>2.5013999999999998</v>
      </c>
      <c r="G2476" s="52">
        <v>37678</v>
      </c>
      <c r="H2476">
        <v>5.8395999999999999</v>
      </c>
      <c r="I2476" s="52">
        <v>37679</v>
      </c>
      <c r="J2476">
        <v>2.5013999999999998</v>
      </c>
      <c r="K2476" s="474" t="str">
        <f t="shared" si="38"/>
        <v>false</v>
      </c>
    </row>
    <row r="2477" spans="2:11">
      <c r="B2477" s="52">
        <v>37679</v>
      </c>
      <c r="C2477">
        <v>5.7877999999999998</v>
      </c>
      <c r="D2477" s="52">
        <v>37680</v>
      </c>
      <c r="E2477">
        <v>2.4994999999999998</v>
      </c>
      <c r="G2477" s="52">
        <v>37679</v>
      </c>
      <c r="H2477">
        <v>5.7877999999999998</v>
      </c>
      <c r="I2477" s="52">
        <v>37680</v>
      </c>
      <c r="J2477">
        <v>2.4994999999999998</v>
      </c>
      <c r="K2477" s="474" t="str">
        <f t="shared" si="38"/>
        <v>false</v>
      </c>
    </row>
    <row r="2478" spans="2:11">
      <c r="B2478" s="52">
        <v>37680</v>
      </c>
      <c r="C2478">
        <v>5.7976999999999999</v>
      </c>
      <c r="D2478" s="52">
        <v>37683</v>
      </c>
      <c r="E2478">
        <v>2.5164</v>
      </c>
      <c r="G2478" s="52">
        <v>37680</v>
      </c>
      <c r="H2478">
        <v>5.7976999999999999</v>
      </c>
      <c r="I2478" s="52">
        <v>37683</v>
      </c>
      <c r="J2478">
        <v>2.5164</v>
      </c>
      <c r="K2478" s="474" t="str">
        <f t="shared" si="38"/>
        <v>false</v>
      </c>
    </row>
    <row r="2479" spans="2:11">
      <c r="B2479" s="52">
        <v>37683</v>
      </c>
      <c r="C2479">
        <v>5.7530000000000001</v>
      </c>
      <c r="D2479" s="52">
        <v>37684</v>
      </c>
      <c r="E2479">
        <v>2.5598999999999998</v>
      </c>
      <c r="G2479" s="52">
        <v>37683</v>
      </c>
      <c r="H2479">
        <v>5.7530000000000001</v>
      </c>
      <c r="I2479" s="52">
        <v>37684</v>
      </c>
      <c r="J2479">
        <v>2.5598999999999998</v>
      </c>
      <c r="K2479" s="474" t="str">
        <f t="shared" si="38"/>
        <v>false</v>
      </c>
    </row>
    <row r="2480" spans="2:11">
      <c r="B2480" s="52">
        <v>37684</v>
      </c>
      <c r="C2480">
        <v>5.8159000000000001</v>
      </c>
      <c r="D2480" s="52">
        <v>37685</v>
      </c>
      <c r="E2480">
        <v>2.5375000000000001</v>
      </c>
      <c r="G2480" s="52">
        <v>37684</v>
      </c>
      <c r="H2480">
        <v>5.8159000000000001</v>
      </c>
      <c r="I2480" s="52">
        <v>37685</v>
      </c>
      <c r="J2480">
        <v>2.5375000000000001</v>
      </c>
      <c r="K2480" s="474" t="str">
        <f t="shared" si="38"/>
        <v>false</v>
      </c>
    </row>
    <row r="2481" spans="2:11">
      <c r="B2481" s="52">
        <v>37685</v>
      </c>
      <c r="C2481">
        <v>5.6045999999999996</v>
      </c>
      <c r="D2481" s="52">
        <v>37686</v>
      </c>
      <c r="E2481">
        <v>2.5710999999999999</v>
      </c>
      <c r="G2481" s="52">
        <v>37685</v>
      </c>
      <c r="H2481">
        <v>5.6045999999999996</v>
      </c>
      <c r="I2481" s="52">
        <v>37686</v>
      </c>
      <c r="J2481">
        <v>2.5710999999999999</v>
      </c>
      <c r="K2481" s="474" t="str">
        <f t="shared" si="38"/>
        <v>false</v>
      </c>
    </row>
    <row r="2482" spans="2:11">
      <c r="B2482" s="52">
        <v>37686</v>
      </c>
      <c r="C2482">
        <v>5.5803000000000003</v>
      </c>
      <c r="D2482" s="52">
        <v>37687</v>
      </c>
      <c r="E2482">
        <v>2.5491999999999999</v>
      </c>
      <c r="G2482" s="52">
        <v>37686</v>
      </c>
      <c r="H2482">
        <v>5.5803000000000003</v>
      </c>
      <c r="I2482" s="52">
        <v>37687</v>
      </c>
      <c r="J2482">
        <v>2.5491999999999999</v>
      </c>
      <c r="K2482" s="474" t="str">
        <f t="shared" si="38"/>
        <v>false</v>
      </c>
    </row>
    <row r="2483" spans="2:11">
      <c r="B2483" s="52">
        <v>37687</v>
      </c>
      <c r="C2483">
        <v>5.5816999999999997</v>
      </c>
      <c r="D2483" s="52">
        <v>37690</v>
      </c>
      <c r="E2483">
        <v>2.6070000000000002</v>
      </c>
      <c r="G2483" s="52">
        <v>37687</v>
      </c>
      <c r="H2483">
        <v>5.5816999999999997</v>
      </c>
      <c r="I2483" s="52">
        <v>37690</v>
      </c>
      <c r="J2483">
        <v>2.6070000000000002</v>
      </c>
      <c r="K2483" s="474" t="str">
        <f t="shared" si="38"/>
        <v>false</v>
      </c>
    </row>
    <row r="2484" spans="2:11">
      <c r="B2484" s="52">
        <v>37690</v>
      </c>
      <c r="C2484">
        <v>5.6250999999999998</v>
      </c>
      <c r="D2484" s="52">
        <v>37691</v>
      </c>
      <c r="E2484">
        <v>2.6233</v>
      </c>
      <c r="G2484" s="52">
        <v>37690</v>
      </c>
      <c r="H2484">
        <v>5.6250999999999998</v>
      </c>
      <c r="I2484" s="52">
        <v>37691</v>
      </c>
      <c r="J2484">
        <v>2.6233</v>
      </c>
      <c r="K2484" s="474" t="str">
        <f t="shared" si="38"/>
        <v>false</v>
      </c>
    </row>
    <row r="2485" spans="2:11">
      <c r="B2485" s="52">
        <v>37691</v>
      </c>
      <c r="C2485">
        <v>5.6345999999999998</v>
      </c>
      <c r="D2485" s="52">
        <v>37692</v>
      </c>
      <c r="E2485">
        <v>2.6208999999999998</v>
      </c>
      <c r="G2485" s="52">
        <v>37691</v>
      </c>
      <c r="H2485">
        <v>5.6345999999999998</v>
      </c>
      <c r="I2485" s="52">
        <v>37692</v>
      </c>
      <c r="J2485">
        <v>2.6208999999999998</v>
      </c>
      <c r="K2485" s="474" t="str">
        <f t="shared" si="38"/>
        <v>false</v>
      </c>
    </row>
    <row r="2486" spans="2:11">
      <c r="B2486" s="52">
        <v>37692</v>
      </c>
      <c r="C2486">
        <v>5.5522</v>
      </c>
      <c r="D2486" s="52">
        <v>37693</v>
      </c>
      <c r="E2486">
        <v>2.5305999999999997</v>
      </c>
      <c r="G2486" s="52">
        <v>37692</v>
      </c>
      <c r="H2486">
        <v>5.5522</v>
      </c>
      <c r="I2486" s="52">
        <v>37693</v>
      </c>
      <c r="J2486">
        <v>2.5305999999999997</v>
      </c>
      <c r="K2486" s="474" t="str">
        <f t="shared" si="38"/>
        <v>false</v>
      </c>
    </row>
    <row r="2487" spans="2:11">
      <c r="B2487" s="52">
        <v>37693</v>
      </c>
      <c r="C2487">
        <v>5.5014000000000003</v>
      </c>
      <c r="D2487" s="52">
        <v>37694</v>
      </c>
      <c r="E2487">
        <v>2.5183999999999997</v>
      </c>
      <c r="G2487" s="52">
        <v>37693</v>
      </c>
      <c r="H2487">
        <v>5.5014000000000003</v>
      </c>
      <c r="I2487" s="52">
        <v>37694</v>
      </c>
      <c r="J2487">
        <v>2.5183999999999997</v>
      </c>
      <c r="K2487" s="474" t="str">
        <f t="shared" si="38"/>
        <v>false</v>
      </c>
    </row>
    <row r="2488" spans="2:11">
      <c r="B2488" s="52">
        <v>37694</v>
      </c>
      <c r="C2488">
        <v>5.4878</v>
      </c>
      <c r="D2488" s="52">
        <v>37697</v>
      </c>
      <c r="E2488">
        <v>2.4310999999999998</v>
      </c>
      <c r="G2488" s="52">
        <v>37694</v>
      </c>
      <c r="H2488">
        <v>5.4878</v>
      </c>
      <c r="I2488" s="52">
        <v>37697</v>
      </c>
      <c r="J2488">
        <v>2.4310999999999998</v>
      </c>
      <c r="K2488" s="474" t="str">
        <f t="shared" si="38"/>
        <v>false</v>
      </c>
    </row>
    <row r="2489" spans="2:11">
      <c r="B2489" s="52">
        <v>37697</v>
      </c>
      <c r="C2489">
        <v>5.3720999999999997</v>
      </c>
      <c r="D2489" s="52">
        <v>37698</v>
      </c>
      <c r="E2489">
        <v>2.4154999999999998</v>
      </c>
      <c r="G2489" s="52">
        <v>37697</v>
      </c>
      <c r="H2489">
        <v>5.3720999999999997</v>
      </c>
      <c r="I2489" s="52">
        <v>37698</v>
      </c>
      <c r="J2489">
        <v>2.4154999999999998</v>
      </c>
      <c r="K2489" s="474" t="str">
        <f t="shared" si="38"/>
        <v>false</v>
      </c>
    </row>
    <row r="2490" spans="2:11">
      <c r="B2490" s="52">
        <v>37698</v>
      </c>
      <c r="C2490">
        <v>5.3</v>
      </c>
      <c r="D2490" s="52">
        <v>37699</v>
      </c>
      <c r="E2490">
        <v>2.3959999999999999</v>
      </c>
      <c r="G2490" s="52">
        <v>37698</v>
      </c>
      <c r="H2490">
        <v>5.3</v>
      </c>
      <c r="I2490" s="52">
        <v>37699</v>
      </c>
      <c r="J2490">
        <v>2.3959999999999999</v>
      </c>
      <c r="K2490" s="474" t="str">
        <f t="shared" si="38"/>
        <v>false</v>
      </c>
    </row>
    <row r="2491" spans="2:11">
      <c r="B2491" s="52">
        <v>37699</v>
      </c>
      <c r="C2491">
        <v>5.2979000000000003</v>
      </c>
      <c r="D2491" s="52">
        <v>37700</v>
      </c>
      <c r="E2491">
        <v>2.3898999999999999</v>
      </c>
      <c r="G2491" s="52">
        <v>37699</v>
      </c>
      <c r="H2491">
        <v>5.2979000000000003</v>
      </c>
      <c r="I2491" s="52">
        <v>37700</v>
      </c>
      <c r="J2491">
        <v>2.3898999999999999</v>
      </c>
      <c r="K2491" s="474" t="str">
        <f t="shared" si="38"/>
        <v>false</v>
      </c>
    </row>
    <row r="2492" spans="2:11">
      <c r="B2492" s="52">
        <v>37700</v>
      </c>
      <c r="C2492">
        <v>5.2629999999999999</v>
      </c>
      <c r="D2492" s="52">
        <v>37701</v>
      </c>
      <c r="E2492">
        <v>2.3239000000000001</v>
      </c>
      <c r="G2492" s="52">
        <v>37700</v>
      </c>
      <c r="H2492">
        <v>5.2629999999999999</v>
      </c>
      <c r="I2492" s="52">
        <v>37701</v>
      </c>
      <c r="J2492">
        <v>2.3239000000000001</v>
      </c>
      <c r="K2492" s="474" t="str">
        <f t="shared" si="38"/>
        <v>false</v>
      </c>
    </row>
    <row r="2493" spans="2:11">
      <c r="B2493" s="52">
        <v>37701</v>
      </c>
      <c r="C2493">
        <v>5.1906999999999996</v>
      </c>
      <c r="D2493" s="52">
        <v>37704</v>
      </c>
      <c r="E2493">
        <v>2.4108000000000001</v>
      </c>
      <c r="G2493" s="52">
        <v>37701</v>
      </c>
      <c r="H2493">
        <v>5.1906999999999996</v>
      </c>
      <c r="I2493" s="52">
        <v>37704</v>
      </c>
      <c r="J2493">
        <v>2.4108000000000001</v>
      </c>
      <c r="K2493" s="474" t="str">
        <f t="shared" si="38"/>
        <v>false</v>
      </c>
    </row>
    <row r="2494" spans="2:11">
      <c r="B2494" s="52">
        <v>37704</v>
      </c>
      <c r="C2494">
        <v>5.3002000000000002</v>
      </c>
      <c r="D2494" s="52">
        <v>37705</v>
      </c>
      <c r="E2494">
        <v>2.3917000000000002</v>
      </c>
      <c r="G2494" s="52">
        <v>37704</v>
      </c>
      <c r="H2494">
        <v>5.3002000000000002</v>
      </c>
      <c r="I2494" s="52">
        <v>37705</v>
      </c>
      <c r="J2494">
        <v>2.3917000000000002</v>
      </c>
      <c r="K2494" s="474" t="str">
        <f t="shared" si="38"/>
        <v>false</v>
      </c>
    </row>
    <row r="2495" spans="2:11">
      <c r="B2495" s="52">
        <v>37705</v>
      </c>
      <c r="C2495">
        <v>5.2160000000000002</v>
      </c>
      <c r="D2495" s="52">
        <v>37706</v>
      </c>
      <c r="E2495">
        <v>2.4064000000000001</v>
      </c>
      <c r="G2495" s="52">
        <v>37705</v>
      </c>
      <c r="H2495">
        <v>5.2160000000000002</v>
      </c>
      <c r="I2495" s="52">
        <v>37706</v>
      </c>
      <c r="J2495">
        <v>2.4064000000000001</v>
      </c>
      <c r="K2495" s="474" t="str">
        <f t="shared" si="38"/>
        <v>false</v>
      </c>
    </row>
    <row r="2496" spans="2:11">
      <c r="B2496" s="52">
        <v>37706</v>
      </c>
      <c r="C2496">
        <v>5.2664999999999997</v>
      </c>
      <c r="D2496" s="52">
        <v>37707</v>
      </c>
      <c r="E2496">
        <v>2.4146999999999998</v>
      </c>
      <c r="G2496" s="52">
        <v>37706</v>
      </c>
      <c r="H2496">
        <v>5.2664999999999997</v>
      </c>
      <c r="I2496" s="52">
        <v>37707</v>
      </c>
      <c r="J2496">
        <v>2.4146999999999998</v>
      </c>
      <c r="K2496" s="474" t="str">
        <f t="shared" si="38"/>
        <v>false</v>
      </c>
    </row>
    <row r="2497" spans="2:11">
      <c r="B2497" s="52">
        <v>37707</v>
      </c>
      <c r="C2497">
        <v>5.2312000000000003</v>
      </c>
      <c r="D2497" s="52">
        <v>37708</v>
      </c>
      <c r="E2497">
        <v>2.4312</v>
      </c>
      <c r="G2497" s="52">
        <v>37707</v>
      </c>
      <c r="H2497">
        <v>5.2312000000000003</v>
      </c>
      <c r="I2497" s="52">
        <v>37708</v>
      </c>
      <c r="J2497">
        <v>2.4312</v>
      </c>
      <c r="K2497" s="474" t="str">
        <f t="shared" si="38"/>
        <v>false</v>
      </c>
    </row>
    <row r="2498" spans="2:11">
      <c r="B2498" s="52">
        <v>37708</v>
      </c>
      <c r="C2498">
        <v>5.2220000000000004</v>
      </c>
      <c r="D2498" s="52">
        <v>37711</v>
      </c>
      <c r="E2498">
        <v>2.4779</v>
      </c>
      <c r="G2498" s="52">
        <v>37708</v>
      </c>
      <c r="H2498">
        <v>5.2220000000000004</v>
      </c>
      <c r="I2498" s="52">
        <v>37711</v>
      </c>
      <c r="J2498">
        <v>2.4779</v>
      </c>
      <c r="K2498" s="474" t="str">
        <f t="shared" si="38"/>
        <v>false</v>
      </c>
    </row>
    <row r="2499" spans="2:11">
      <c r="B2499" s="52">
        <v>37711</v>
      </c>
      <c r="C2499">
        <v>5.2542999999999997</v>
      </c>
      <c r="D2499" s="52">
        <v>37712</v>
      </c>
      <c r="E2499">
        <v>2.4540999999999999</v>
      </c>
      <c r="G2499" s="52">
        <v>37711</v>
      </c>
      <c r="H2499">
        <v>5.2542999999999997</v>
      </c>
      <c r="I2499" s="52">
        <v>37712</v>
      </c>
      <c r="J2499">
        <v>2.4540999999999999</v>
      </c>
      <c r="K2499" s="474" t="str">
        <f t="shared" si="38"/>
        <v>false</v>
      </c>
    </row>
    <row r="2500" spans="2:11">
      <c r="B2500" s="52">
        <v>37712</v>
      </c>
      <c r="C2500">
        <v>5.1989000000000001</v>
      </c>
      <c r="D2500" s="52">
        <v>37713</v>
      </c>
      <c r="E2500">
        <v>2.3902999999999999</v>
      </c>
      <c r="G2500" s="52">
        <v>37712</v>
      </c>
      <c r="H2500">
        <v>5.1989000000000001</v>
      </c>
      <c r="I2500" s="52">
        <v>37713</v>
      </c>
      <c r="J2500">
        <v>2.3902999999999999</v>
      </c>
      <c r="K2500" s="474" t="str">
        <f t="shared" si="38"/>
        <v>false</v>
      </c>
    </row>
    <row r="2501" spans="2:11">
      <c r="B2501" s="52">
        <v>37713</v>
      </c>
      <c r="C2501">
        <v>5.2060000000000004</v>
      </c>
      <c r="D2501" s="52">
        <v>37714</v>
      </c>
      <c r="E2501">
        <v>2.4032999999999998</v>
      </c>
      <c r="G2501" s="52">
        <v>37713</v>
      </c>
      <c r="H2501">
        <v>5.2060000000000004</v>
      </c>
      <c r="I2501" s="52">
        <v>37714</v>
      </c>
      <c r="J2501">
        <v>2.4032999999999998</v>
      </c>
      <c r="K2501" s="474" t="str">
        <f t="shared" si="38"/>
        <v>false</v>
      </c>
    </row>
    <row r="2502" spans="2:11">
      <c r="B2502" s="52">
        <v>37714</v>
      </c>
      <c r="C2502">
        <v>5.2365000000000004</v>
      </c>
      <c r="D2502" s="52">
        <v>37715</v>
      </c>
      <c r="E2502">
        <v>2.3925999999999998</v>
      </c>
      <c r="G2502" s="52">
        <v>37714</v>
      </c>
      <c r="H2502">
        <v>5.2365000000000004</v>
      </c>
      <c r="I2502" s="52">
        <v>37715</v>
      </c>
      <c r="J2502">
        <v>2.3925999999999998</v>
      </c>
      <c r="K2502" s="474" t="str">
        <f t="shared" ref="K2502:K2565" si="39">IF(G2502=I2502,"true","false")</f>
        <v>false</v>
      </c>
    </row>
    <row r="2503" spans="2:11">
      <c r="B2503" s="52">
        <v>37715</v>
      </c>
      <c r="C2503">
        <v>5.1603000000000003</v>
      </c>
      <c r="D2503" s="52">
        <v>37718</v>
      </c>
      <c r="E2503">
        <v>2.3858999999999999</v>
      </c>
      <c r="G2503" s="52">
        <v>37715</v>
      </c>
      <c r="H2503">
        <v>5.1603000000000003</v>
      </c>
      <c r="I2503" s="52">
        <v>37718</v>
      </c>
      <c r="J2503">
        <v>2.3858999999999999</v>
      </c>
      <c r="K2503" s="474" t="str">
        <f t="shared" si="39"/>
        <v>false</v>
      </c>
    </row>
    <row r="2504" spans="2:11">
      <c r="B2504" s="52">
        <v>37718</v>
      </c>
      <c r="C2504">
        <v>5.1772</v>
      </c>
      <c r="D2504" s="52">
        <v>37719</v>
      </c>
      <c r="E2504">
        <v>2.3915999999999999</v>
      </c>
      <c r="G2504" s="52">
        <v>37718</v>
      </c>
      <c r="H2504">
        <v>5.1772</v>
      </c>
      <c r="I2504" s="52">
        <v>37719</v>
      </c>
      <c r="J2504">
        <v>2.3915999999999999</v>
      </c>
      <c r="K2504" s="474" t="str">
        <f t="shared" si="39"/>
        <v>false</v>
      </c>
    </row>
    <row r="2505" spans="2:11">
      <c r="B2505" s="52">
        <v>37719</v>
      </c>
      <c r="C2505">
        <v>5.1955999999999998</v>
      </c>
      <c r="D2505" s="52">
        <v>37720</v>
      </c>
      <c r="E2505">
        <v>2.4211</v>
      </c>
      <c r="G2505" s="52">
        <v>37719</v>
      </c>
      <c r="H2505">
        <v>5.1955999999999998</v>
      </c>
      <c r="I2505" s="52">
        <v>37720</v>
      </c>
      <c r="J2505">
        <v>2.4211</v>
      </c>
      <c r="K2505" s="474" t="str">
        <f t="shared" si="39"/>
        <v>false</v>
      </c>
    </row>
    <row r="2506" spans="2:11">
      <c r="B2506" s="52">
        <v>37720</v>
      </c>
      <c r="C2506">
        <v>5.2032999999999996</v>
      </c>
      <c r="D2506" s="52">
        <v>37721</v>
      </c>
      <c r="E2506">
        <v>2.4142000000000001</v>
      </c>
      <c r="G2506" s="52">
        <v>37720</v>
      </c>
      <c r="H2506">
        <v>5.2032999999999996</v>
      </c>
      <c r="I2506" s="52">
        <v>37721</v>
      </c>
      <c r="J2506">
        <v>2.4142000000000001</v>
      </c>
      <c r="K2506" s="474" t="str">
        <f t="shared" si="39"/>
        <v>false</v>
      </c>
    </row>
    <row r="2507" spans="2:11">
      <c r="B2507" s="52">
        <v>37721</v>
      </c>
      <c r="C2507">
        <v>5.1630000000000003</v>
      </c>
      <c r="D2507" s="52">
        <v>37722</v>
      </c>
      <c r="E2507">
        <v>2.4195000000000002</v>
      </c>
      <c r="G2507" s="52">
        <v>37721</v>
      </c>
      <c r="H2507">
        <v>5.1630000000000003</v>
      </c>
      <c r="I2507" s="52">
        <v>37722</v>
      </c>
      <c r="J2507">
        <v>2.4195000000000002</v>
      </c>
      <c r="K2507" s="474" t="str">
        <f t="shared" si="39"/>
        <v>false</v>
      </c>
    </row>
    <row r="2508" spans="2:11">
      <c r="B2508" s="52">
        <v>37722</v>
      </c>
      <c r="C2508">
        <v>5.1833</v>
      </c>
      <c r="D2508" s="52">
        <v>37725</v>
      </c>
      <c r="E2508">
        <v>2.3767</v>
      </c>
      <c r="G2508" s="52">
        <v>37722</v>
      </c>
      <c r="H2508">
        <v>5.1833</v>
      </c>
      <c r="I2508" s="52">
        <v>37725</v>
      </c>
      <c r="J2508">
        <v>2.3767</v>
      </c>
      <c r="K2508" s="474" t="str">
        <f t="shared" si="39"/>
        <v>false</v>
      </c>
    </row>
    <row r="2509" spans="2:11">
      <c r="B2509" s="52">
        <v>37725</v>
      </c>
      <c r="C2509">
        <v>5.1097000000000001</v>
      </c>
      <c r="D2509" s="52">
        <v>37726</v>
      </c>
      <c r="E2509">
        <v>2.3647</v>
      </c>
      <c r="G2509" s="52">
        <v>37725</v>
      </c>
      <c r="H2509">
        <v>5.1097000000000001</v>
      </c>
      <c r="I2509" s="52">
        <v>37726</v>
      </c>
      <c r="J2509">
        <v>2.3647</v>
      </c>
      <c r="K2509" s="474" t="str">
        <f t="shared" si="39"/>
        <v>false</v>
      </c>
    </row>
    <row r="2510" spans="2:11">
      <c r="B2510" s="52">
        <v>37726</v>
      </c>
      <c r="C2510">
        <v>5.0406000000000004</v>
      </c>
      <c r="D2510" s="52">
        <v>37727</v>
      </c>
      <c r="E2510">
        <v>2.4060999999999999</v>
      </c>
      <c r="G2510" s="52">
        <v>37726</v>
      </c>
      <c r="H2510">
        <v>5.0406000000000004</v>
      </c>
      <c r="I2510" s="52">
        <v>37727</v>
      </c>
      <c r="J2510">
        <v>2.4060999999999999</v>
      </c>
      <c r="K2510" s="474" t="str">
        <f t="shared" si="39"/>
        <v>false</v>
      </c>
    </row>
    <row r="2511" spans="2:11">
      <c r="B2511" s="52">
        <v>37727</v>
      </c>
      <c r="C2511">
        <v>5.0664999999999996</v>
      </c>
      <c r="D2511" s="52">
        <v>37728</v>
      </c>
      <c r="E2511">
        <v>2.383</v>
      </c>
      <c r="G2511" s="52">
        <v>37727</v>
      </c>
      <c r="H2511">
        <v>5.0664999999999996</v>
      </c>
      <c r="I2511" s="52">
        <v>37728</v>
      </c>
      <c r="J2511">
        <v>2.383</v>
      </c>
      <c r="K2511" s="474" t="str">
        <f t="shared" si="39"/>
        <v>false</v>
      </c>
    </row>
    <row r="2512" spans="2:11">
      <c r="B2512" s="52">
        <v>37728</v>
      </c>
      <c r="C2512">
        <v>5.032</v>
      </c>
      <c r="D2512" s="52">
        <v>37732</v>
      </c>
      <c r="E2512">
        <v>2.3855</v>
      </c>
      <c r="G2512" s="52">
        <v>37728</v>
      </c>
      <c r="H2512">
        <v>5.032</v>
      </c>
      <c r="I2512" s="52">
        <v>37732</v>
      </c>
      <c r="J2512">
        <v>2.3855</v>
      </c>
      <c r="K2512" s="474" t="str">
        <f t="shared" si="39"/>
        <v>false</v>
      </c>
    </row>
    <row r="2513" spans="2:11">
      <c r="B2513" s="52">
        <v>37732</v>
      </c>
      <c r="C2513">
        <v>5.0317999999999996</v>
      </c>
      <c r="D2513" s="52">
        <v>37733</v>
      </c>
      <c r="E2513">
        <v>2.3416000000000001</v>
      </c>
      <c r="G2513" s="52">
        <v>37732</v>
      </c>
      <c r="H2513">
        <v>5.0317999999999996</v>
      </c>
      <c r="I2513" s="52">
        <v>37733</v>
      </c>
      <c r="J2513">
        <v>2.3416000000000001</v>
      </c>
      <c r="K2513" s="474" t="str">
        <f t="shared" si="39"/>
        <v>false</v>
      </c>
    </row>
    <row r="2514" spans="2:11">
      <c r="B2514" s="52">
        <v>37733</v>
      </c>
      <c r="C2514">
        <v>4.9759000000000002</v>
      </c>
      <c r="D2514" s="52">
        <v>37734</v>
      </c>
      <c r="E2514">
        <v>2.3332000000000002</v>
      </c>
      <c r="G2514" s="52">
        <v>37733</v>
      </c>
      <c r="H2514">
        <v>4.9759000000000002</v>
      </c>
      <c r="I2514" s="52">
        <v>37734</v>
      </c>
      <c r="J2514">
        <v>2.3332000000000002</v>
      </c>
      <c r="K2514" s="474" t="str">
        <f t="shared" si="39"/>
        <v>false</v>
      </c>
    </row>
    <row r="2515" spans="2:11">
      <c r="B2515" s="52">
        <v>37734</v>
      </c>
      <c r="C2515">
        <v>4.9794999999999998</v>
      </c>
      <c r="D2515" s="52">
        <v>37735</v>
      </c>
      <c r="E2515">
        <v>2.3540999999999999</v>
      </c>
      <c r="G2515" s="52">
        <v>37734</v>
      </c>
      <c r="H2515">
        <v>4.9794999999999998</v>
      </c>
      <c r="I2515" s="52">
        <v>37735</v>
      </c>
      <c r="J2515">
        <v>2.3540999999999999</v>
      </c>
      <c r="K2515" s="474" t="str">
        <f t="shared" si="39"/>
        <v>false</v>
      </c>
    </row>
    <row r="2516" spans="2:11">
      <c r="B2516" s="52">
        <v>37735</v>
      </c>
      <c r="C2516">
        <v>4.8995999999999995</v>
      </c>
      <c r="D2516" s="52">
        <v>37736</v>
      </c>
      <c r="E2516">
        <v>2.3919999999999999</v>
      </c>
      <c r="G2516" s="52">
        <v>37735</v>
      </c>
      <c r="H2516">
        <v>4.8995999999999995</v>
      </c>
      <c r="I2516" s="52">
        <v>37736</v>
      </c>
      <c r="J2516">
        <v>2.3919999999999999</v>
      </c>
      <c r="K2516" s="474" t="str">
        <f t="shared" si="39"/>
        <v>false</v>
      </c>
    </row>
    <row r="2517" spans="2:11">
      <c r="B2517" s="52">
        <v>37736</v>
      </c>
      <c r="C2517">
        <v>4.9348000000000001</v>
      </c>
      <c r="D2517" s="52">
        <v>37739</v>
      </c>
      <c r="E2517">
        <v>2.3452999999999999</v>
      </c>
      <c r="G2517" s="52">
        <v>37736</v>
      </c>
      <c r="H2517">
        <v>4.9348000000000001</v>
      </c>
      <c r="I2517" s="52">
        <v>37739</v>
      </c>
      <c r="J2517">
        <v>2.3452999999999999</v>
      </c>
      <c r="K2517" s="474" t="str">
        <f t="shared" si="39"/>
        <v>false</v>
      </c>
    </row>
    <row r="2518" spans="2:11">
      <c r="B2518" s="52">
        <v>37739</v>
      </c>
      <c r="C2518">
        <v>4.8640999999999996</v>
      </c>
      <c r="D2518" s="52">
        <v>37740</v>
      </c>
      <c r="E2518">
        <v>2.3367</v>
      </c>
      <c r="G2518" s="52">
        <v>37739</v>
      </c>
      <c r="H2518">
        <v>4.8640999999999996</v>
      </c>
      <c r="I2518" s="52">
        <v>37740</v>
      </c>
      <c r="J2518">
        <v>2.3367</v>
      </c>
      <c r="K2518" s="474" t="str">
        <f t="shared" si="39"/>
        <v>false</v>
      </c>
    </row>
    <row r="2519" spans="2:11">
      <c r="B2519" s="52">
        <v>37740</v>
      </c>
      <c r="C2519">
        <v>4.8746999999999998</v>
      </c>
      <c r="D2519" s="52">
        <v>37741</v>
      </c>
      <c r="E2519">
        <v>2.343</v>
      </c>
      <c r="G2519" s="52">
        <v>37740</v>
      </c>
      <c r="H2519">
        <v>4.8746999999999998</v>
      </c>
      <c r="I2519" s="52">
        <v>37741</v>
      </c>
      <c r="J2519">
        <v>2.343</v>
      </c>
      <c r="K2519" s="474" t="str">
        <f t="shared" si="39"/>
        <v>false</v>
      </c>
    </row>
    <row r="2520" spans="2:11">
      <c r="B2520" s="52">
        <v>37741</v>
      </c>
      <c r="C2520">
        <v>4.8605999999999998</v>
      </c>
      <c r="D2520" s="52">
        <v>37742</v>
      </c>
      <c r="E2520">
        <v>2.3517999999999999</v>
      </c>
      <c r="G2520" s="52">
        <v>37741</v>
      </c>
      <c r="H2520">
        <v>4.8605999999999998</v>
      </c>
      <c r="I2520" s="52">
        <v>37742</v>
      </c>
      <c r="J2520">
        <v>2.3517999999999999</v>
      </c>
      <c r="K2520" s="474" t="str">
        <f t="shared" si="39"/>
        <v>false</v>
      </c>
    </row>
    <row r="2521" spans="2:11">
      <c r="B2521" s="52">
        <v>37742</v>
      </c>
      <c r="C2521">
        <v>4.9070999999999998</v>
      </c>
      <c r="D2521" s="52">
        <v>37743</v>
      </c>
      <c r="E2521">
        <v>2.3166000000000002</v>
      </c>
      <c r="G2521" s="52">
        <v>37742</v>
      </c>
      <c r="H2521">
        <v>4.9070999999999998</v>
      </c>
      <c r="I2521" s="52">
        <v>37743</v>
      </c>
      <c r="J2521">
        <v>2.3166000000000002</v>
      </c>
      <c r="K2521" s="474" t="str">
        <f t="shared" si="39"/>
        <v>false</v>
      </c>
    </row>
    <row r="2522" spans="2:11">
      <c r="B2522" s="52">
        <v>37743</v>
      </c>
      <c r="C2522">
        <v>4.8681999999999999</v>
      </c>
      <c r="D2522" s="52">
        <v>37746</v>
      </c>
      <c r="E2522">
        <v>2.3304999999999998</v>
      </c>
      <c r="G2522" s="52">
        <v>37743</v>
      </c>
      <c r="H2522">
        <v>4.8681999999999999</v>
      </c>
      <c r="I2522" s="52">
        <v>37746</v>
      </c>
      <c r="J2522">
        <v>2.3304999999999998</v>
      </c>
      <c r="K2522" s="474" t="str">
        <f t="shared" si="39"/>
        <v>false</v>
      </c>
    </row>
    <row r="2523" spans="2:11">
      <c r="B2523" s="52">
        <v>37746</v>
      </c>
      <c r="C2523">
        <v>4.8568999999999996</v>
      </c>
      <c r="D2523" s="52">
        <v>37747</v>
      </c>
      <c r="E2523">
        <v>2.3151000000000002</v>
      </c>
      <c r="G2523" s="52">
        <v>37746</v>
      </c>
      <c r="H2523">
        <v>4.8568999999999996</v>
      </c>
      <c r="I2523" s="52">
        <v>37747</v>
      </c>
      <c r="J2523">
        <v>2.3151000000000002</v>
      </c>
      <c r="K2523" s="474" t="str">
        <f t="shared" si="39"/>
        <v>false</v>
      </c>
    </row>
    <row r="2524" spans="2:11">
      <c r="B2524" s="52">
        <v>37747</v>
      </c>
      <c r="C2524">
        <v>4.8567</v>
      </c>
      <c r="D2524" s="52">
        <v>37748</v>
      </c>
      <c r="E2524">
        <v>2.3233999999999999</v>
      </c>
      <c r="G2524" s="52">
        <v>37747</v>
      </c>
      <c r="H2524">
        <v>4.8567</v>
      </c>
      <c r="I2524" s="52">
        <v>37748</v>
      </c>
      <c r="J2524">
        <v>2.3233999999999999</v>
      </c>
      <c r="K2524" s="474" t="str">
        <f t="shared" si="39"/>
        <v>false</v>
      </c>
    </row>
    <row r="2525" spans="2:11">
      <c r="B2525" s="52">
        <v>37748</v>
      </c>
      <c r="C2525">
        <v>4.8007</v>
      </c>
      <c r="D2525" s="52">
        <v>37749</v>
      </c>
      <c r="E2525">
        <v>2.3424</v>
      </c>
      <c r="G2525" s="52">
        <v>37748</v>
      </c>
      <c r="H2525">
        <v>4.8007</v>
      </c>
      <c r="I2525" s="52">
        <v>37749</v>
      </c>
      <c r="J2525">
        <v>2.3424</v>
      </c>
      <c r="K2525" s="474" t="str">
        <f t="shared" si="39"/>
        <v>false</v>
      </c>
    </row>
    <row r="2526" spans="2:11">
      <c r="B2526" s="52">
        <v>37749</v>
      </c>
      <c r="C2526">
        <v>4.8170000000000002</v>
      </c>
      <c r="D2526" s="52">
        <v>37750</v>
      </c>
      <c r="E2526">
        <v>2.3132000000000001</v>
      </c>
      <c r="G2526" s="52">
        <v>37749</v>
      </c>
      <c r="H2526">
        <v>4.8170000000000002</v>
      </c>
      <c r="I2526" s="52">
        <v>37750</v>
      </c>
      <c r="J2526">
        <v>2.3132000000000001</v>
      </c>
      <c r="K2526" s="474" t="str">
        <f t="shared" si="39"/>
        <v>false</v>
      </c>
    </row>
    <row r="2527" spans="2:11">
      <c r="B2527" s="52">
        <v>37750</v>
      </c>
      <c r="C2527">
        <v>4.7812999999999999</v>
      </c>
      <c r="D2527" s="52">
        <v>37753</v>
      </c>
      <c r="E2527">
        <v>2.2808000000000002</v>
      </c>
      <c r="G2527" s="52">
        <v>37750</v>
      </c>
      <c r="H2527">
        <v>4.7812999999999999</v>
      </c>
      <c r="I2527" s="52">
        <v>37753</v>
      </c>
      <c r="J2527">
        <v>2.2808000000000002</v>
      </c>
      <c r="K2527" s="474" t="str">
        <f t="shared" si="39"/>
        <v>false</v>
      </c>
    </row>
    <row r="2528" spans="2:11">
      <c r="B2528" s="52">
        <v>37753</v>
      </c>
      <c r="C2528">
        <v>4.7701000000000002</v>
      </c>
      <c r="D2528" s="52">
        <v>37754</v>
      </c>
      <c r="E2528">
        <v>2.2932999999999999</v>
      </c>
      <c r="G2528" s="52">
        <v>37753</v>
      </c>
      <c r="H2528">
        <v>4.7701000000000002</v>
      </c>
      <c r="I2528" s="52">
        <v>37754</v>
      </c>
      <c r="J2528">
        <v>2.2932999999999999</v>
      </c>
      <c r="K2528" s="474" t="str">
        <f t="shared" si="39"/>
        <v>false</v>
      </c>
    </row>
    <row r="2529" spans="2:11">
      <c r="B2529" s="52">
        <v>37754</v>
      </c>
      <c r="C2529">
        <v>4.7775999999999996</v>
      </c>
      <c r="D2529" s="52">
        <v>37755</v>
      </c>
      <c r="E2529">
        <v>2.3035999999999999</v>
      </c>
      <c r="G2529" s="52">
        <v>37754</v>
      </c>
      <c r="H2529">
        <v>4.7775999999999996</v>
      </c>
      <c r="I2529" s="52">
        <v>37755</v>
      </c>
      <c r="J2529">
        <v>2.3035999999999999</v>
      </c>
      <c r="K2529" s="474" t="str">
        <f t="shared" si="39"/>
        <v>false</v>
      </c>
    </row>
    <row r="2530" spans="2:11">
      <c r="B2530" s="52">
        <v>37755</v>
      </c>
      <c r="C2530">
        <v>4.7638999999999996</v>
      </c>
      <c r="D2530" s="52">
        <v>37756</v>
      </c>
      <c r="E2530">
        <v>2.2864</v>
      </c>
      <c r="G2530" s="52">
        <v>37755</v>
      </c>
      <c r="H2530">
        <v>4.7638999999999996</v>
      </c>
      <c r="I2530" s="52">
        <v>37756</v>
      </c>
      <c r="J2530">
        <v>2.2864</v>
      </c>
      <c r="K2530" s="474" t="str">
        <f t="shared" si="39"/>
        <v>false</v>
      </c>
    </row>
    <row r="2531" spans="2:11">
      <c r="B2531" s="52">
        <v>37756</v>
      </c>
      <c r="C2531">
        <v>4.6139000000000001</v>
      </c>
      <c r="D2531" s="52">
        <v>37757</v>
      </c>
      <c r="E2531">
        <v>2.2982</v>
      </c>
      <c r="G2531" s="52">
        <v>37756</v>
      </c>
      <c r="H2531">
        <v>4.6139000000000001</v>
      </c>
      <c r="I2531" s="52">
        <v>37757</v>
      </c>
      <c r="J2531">
        <v>2.2982</v>
      </c>
      <c r="K2531" s="474" t="str">
        <f t="shared" si="39"/>
        <v>false</v>
      </c>
    </row>
    <row r="2532" spans="2:11">
      <c r="B2532" s="52">
        <v>37757</v>
      </c>
      <c r="C2532">
        <v>4.5269000000000004</v>
      </c>
      <c r="D2532" s="52">
        <v>37760</v>
      </c>
      <c r="E2532">
        <v>2.3483999999999998</v>
      </c>
      <c r="G2532" s="52">
        <v>37757</v>
      </c>
      <c r="H2532">
        <v>4.5269000000000004</v>
      </c>
      <c r="I2532" s="52">
        <v>37760</v>
      </c>
      <c r="J2532">
        <v>2.3483999999999998</v>
      </c>
      <c r="K2532" s="474" t="str">
        <f t="shared" si="39"/>
        <v>false</v>
      </c>
    </row>
    <row r="2533" spans="2:11">
      <c r="B2533" s="52">
        <v>37760</v>
      </c>
      <c r="C2533">
        <v>4.5975000000000001</v>
      </c>
      <c r="D2533" s="52">
        <v>37761</v>
      </c>
      <c r="E2533">
        <v>2.3490000000000002</v>
      </c>
      <c r="G2533" s="52">
        <v>37760</v>
      </c>
      <c r="H2533">
        <v>4.5975000000000001</v>
      </c>
      <c r="I2533" s="52">
        <v>37761</v>
      </c>
      <c r="J2533">
        <v>2.3490000000000002</v>
      </c>
      <c r="K2533" s="474" t="str">
        <f t="shared" si="39"/>
        <v>false</v>
      </c>
    </row>
    <row r="2534" spans="2:11">
      <c r="B2534" s="52">
        <v>37761</v>
      </c>
      <c r="C2534">
        <v>4.5655999999999999</v>
      </c>
      <c r="D2534" s="52">
        <v>37762</v>
      </c>
      <c r="E2534">
        <v>2.3452999999999999</v>
      </c>
      <c r="G2534" s="52">
        <v>37761</v>
      </c>
      <c r="H2534">
        <v>4.5655999999999999</v>
      </c>
      <c r="I2534" s="52">
        <v>37762</v>
      </c>
      <c r="J2534">
        <v>2.3452999999999999</v>
      </c>
      <c r="K2534" s="474" t="str">
        <f t="shared" si="39"/>
        <v>false</v>
      </c>
    </row>
    <row r="2535" spans="2:11">
      <c r="B2535" s="52">
        <v>37762</v>
      </c>
      <c r="C2535">
        <v>4.5754000000000001</v>
      </c>
      <c r="D2535" s="52">
        <v>37763</v>
      </c>
      <c r="E2535">
        <v>2.3241999999999998</v>
      </c>
      <c r="G2535" s="52">
        <v>37762</v>
      </c>
      <c r="H2535">
        <v>4.5754000000000001</v>
      </c>
      <c r="I2535" s="52">
        <v>37763</v>
      </c>
      <c r="J2535">
        <v>2.3241999999999998</v>
      </c>
      <c r="K2535" s="474" t="str">
        <f t="shared" si="39"/>
        <v>false</v>
      </c>
    </row>
    <row r="2536" spans="2:11">
      <c r="B2536" s="52">
        <v>37763</v>
      </c>
      <c r="C2536">
        <v>4.5000999999999998</v>
      </c>
      <c r="D2536" s="52">
        <v>37764</v>
      </c>
      <c r="E2536">
        <v>2.3222</v>
      </c>
      <c r="G2536" s="52">
        <v>37763</v>
      </c>
      <c r="H2536">
        <v>4.5000999999999998</v>
      </c>
      <c r="I2536" s="52">
        <v>37764</v>
      </c>
      <c r="J2536">
        <v>2.3222</v>
      </c>
      <c r="K2536" s="474" t="str">
        <f t="shared" si="39"/>
        <v>false</v>
      </c>
    </row>
    <row r="2537" spans="2:11">
      <c r="B2537" s="52">
        <v>37764</v>
      </c>
      <c r="C2537">
        <v>4.3453999999999997</v>
      </c>
      <c r="D2537" s="52">
        <v>37768</v>
      </c>
      <c r="E2537">
        <v>2.2746</v>
      </c>
      <c r="G2537" s="52">
        <v>37764</v>
      </c>
      <c r="H2537">
        <v>4.3453999999999997</v>
      </c>
      <c r="I2537" s="52">
        <v>37768</v>
      </c>
      <c r="J2537">
        <v>2.2746</v>
      </c>
      <c r="K2537" s="474" t="str">
        <f t="shared" si="39"/>
        <v>false</v>
      </c>
    </row>
    <row r="2538" spans="2:11">
      <c r="B2538" s="52">
        <v>37768</v>
      </c>
      <c r="C2538">
        <v>4.2773000000000003</v>
      </c>
      <c r="D2538" s="52">
        <v>37769</v>
      </c>
      <c r="E2538">
        <v>2.2715000000000001</v>
      </c>
      <c r="G2538" s="52">
        <v>37768</v>
      </c>
      <c r="H2538">
        <v>4.2773000000000003</v>
      </c>
      <c r="I2538" s="52">
        <v>37769</v>
      </c>
      <c r="J2538">
        <v>2.2715000000000001</v>
      </c>
      <c r="K2538" s="474" t="str">
        <f t="shared" si="39"/>
        <v>false</v>
      </c>
    </row>
    <row r="2539" spans="2:11">
      <c r="B2539" s="52">
        <v>37769</v>
      </c>
      <c r="C2539">
        <v>4.3064999999999998</v>
      </c>
      <c r="D2539" s="52">
        <v>37770</v>
      </c>
      <c r="E2539">
        <v>2.2928999999999999</v>
      </c>
      <c r="G2539" s="52">
        <v>37769</v>
      </c>
      <c r="H2539">
        <v>4.3064999999999998</v>
      </c>
      <c r="I2539" s="52">
        <v>37770</v>
      </c>
      <c r="J2539">
        <v>2.2928999999999999</v>
      </c>
      <c r="K2539" s="474" t="str">
        <f t="shared" si="39"/>
        <v>false</v>
      </c>
    </row>
    <row r="2540" spans="2:11">
      <c r="B2540" s="52">
        <v>37770</v>
      </c>
      <c r="C2540">
        <v>4.3959999999999999</v>
      </c>
      <c r="D2540" s="52">
        <v>37771</v>
      </c>
      <c r="E2540">
        <v>2.2568999999999999</v>
      </c>
      <c r="G2540" s="52">
        <v>37770</v>
      </c>
      <c r="H2540">
        <v>4.3959999999999999</v>
      </c>
      <c r="I2540" s="52">
        <v>37771</v>
      </c>
      <c r="J2540">
        <v>2.2568999999999999</v>
      </c>
      <c r="K2540" s="474" t="str">
        <f t="shared" si="39"/>
        <v>false</v>
      </c>
    </row>
    <row r="2541" spans="2:11">
      <c r="B2541" s="52">
        <v>37771</v>
      </c>
      <c r="C2541">
        <v>4.3324999999999996</v>
      </c>
      <c r="D2541" s="52">
        <v>37774</v>
      </c>
      <c r="E2541">
        <v>2.2448000000000001</v>
      </c>
      <c r="G2541" s="52">
        <v>37771</v>
      </c>
      <c r="H2541">
        <v>4.3324999999999996</v>
      </c>
      <c r="I2541" s="52">
        <v>37774</v>
      </c>
      <c r="J2541">
        <v>2.2448000000000001</v>
      </c>
      <c r="K2541" s="474" t="str">
        <f t="shared" si="39"/>
        <v>false</v>
      </c>
    </row>
    <row r="2542" spans="2:11">
      <c r="B2542" s="52">
        <v>37774</v>
      </c>
      <c r="C2542">
        <v>4.2964000000000002</v>
      </c>
      <c r="D2542" s="52">
        <v>37775</v>
      </c>
      <c r="E2542">
        <v>2.2385000000000002</v>
      </c>
      <c r="G2542" s="52">
        <v>37774</v>
      </c>
      <c r="H2542">
        <v>4.2964000000000002</v>
      </c>
      <c r="I2542" s="52">
        <v>37775</v>
      </c>
      <c r="J2542">
        <v>2.2385000000000002</v>
      </c>
      <c r="K2542" s="474" t="str">
        <f t="shared" si="39"/>
        <v>false</v>
      </c>
    </row>
    <row r="2543" spans="2:11">
      <c r="B2543" s="52">
        <v>37775</v>
      </c>
      <c r="C2543">
        <v>4.2736999999999998</v>
      </c>
      <c r="D2543" s="52">
        <v>37776</v>
      </c>
      <c r="E2543">
        <v>2.2105000000000001</v>
      </c>
      <c r="G2543" s="52">
        <v>37775</v>
      </c>
      <c r="H2543">
        <v>4.2736999999999998</v>
      </c>
      <c r="I2543" s="52">
        <v>37776</v>
      </c>
      <c r="J2543">
        <v>2.2105000000000001</v>
      </c>
      <c r="K2543" s="474" t="str">
        <f t="shared" si="39"/>
        <v>false</v>
      </c>
    </row>
    <row r="2544" spans="2:11">
      <c r="B2544" s="52">
        <v>37776</v>
      </c>
      <c r="C2544">
        <v>4.1227</v>
      </c>
      <c r="D2544" s="52">
        <v>37777</v>
      </c>
      <c r="E2544">
        <v>2.21</v>
      </c>
      <c r="G2544" s="52">
        <v>37776</v>
      </c>
      <c r="H2544">
        <v>4.1227</v>
      </c>
      <c r="I2544" s="52">
        <v>37777</v>
      </c>
      <c r="J2544">
        <v>2.21</v>
      </c>
      <c r="K2544" s="474" t="str">
        <f t="shared" si="39"/>
        <v>false</v>
      </c>
    </row>
    <row r="2545" spans="2:11">
      <c r="B2545" s="52">
        <v>37777</v>
      </c>
      <c r="C2545">
        <v>4.1764000000000001</v>
      </c>
      <c r="D2545" s="52">
        <v>37778</v>
      </c>
      <c r="E2545">
        <v>2.2046999999999999</v>
      </c>
      <c r="G2545" s="52">
        <v>37777</v>
      </c>
      <c r="H2545">
        <v>4.1764000000000001</v>
      </c>
      <c r="I2545" s="52">
        <v>37778</v>
      </c>
      <c r="J2545">
        <v>2.2046999999999999</v>
      </c>
      <c r="K2545" s="474" t="str">
        <f t="shared" si="39"/>
        <v>false</v>
      </c>
    </row>
    <row r="2546" spans="2:11">
      <c r="B2546" s="52">
        <v>37778</v>
      </c>
      <c r="C2546">
        <v>4.2087000000000003</v>
      </c>
      <c r="D2546" s="52">
        <v>37781</v>
      </c>
      <c r="E2546">
        <v>2.2250000000000001</v>
      </c>
      <c r="G2546" s="52">
        <v>37778</v>
      </c>
      <c r="H2546">
        <v>4.2087000000000003</v>
      </c>
      <c r="I2546" s="52">
        <v>37781</v>
      </c>
      <c r="J2546">
        <v>2.2250000000000001</v>
      </c>
      <c r="K2546" s="474" t="str">
        <f t="shared" si="39"/>
        <v>false</v>
      </c>
    </row>
    <row r="2547" spans="2:11">
      <c r="B2547" s="52">
        <v>37781</v>
      </c>
      <c r="C2547">
        <v>4.2201000000000004</v>
      </c>
      <c r="D2547" s="52">
        <v>37782</v>
      </c>
      <c r="E2547">
        <v>2.2073999999999998</v>
      </c>
      <c r="G2547" s="52">
        <v>37781</v>
      </c>
      <c r="H2547">
        <v>4.2201000000000004</v>
      </c>
      <c r="I2547" s="52">
        <v>37782</v>
      </c>
      <c r="J2547">
        <v>2.2073999999999998</v>
      </c>
      <c r="K2547" s="474" t="str">
        <f t="shared" si="39"/>
        <v>false</v>
      </c>
    </row>
    <row r="2548" spans="2:11">
      <c r="B2548" s="52">
        <v>37782</v>
      </c>
      <c r="C2548">
        <v>4.1971999999999996</v>
      </c>
      <c r="D2548" s="52">
        <v>37783</v>
      </c>
      <c r="E2548">
        <v>2.1827000000000001</v>
      </c>
      <c r="G2548" s="52">
        <v>37782</v>
      </c>
      <c r="H2548">
        <v>4.1971999999999996</v>
      </c>
      <c r="I2548" s="52">
        <v>37783</v>
      </c>
      <c r="J2548">
        <v>2.1827000000000001</v>
      </c>
      <c r="K2548" s="474" t="str">
        <f t="shared" si="39"/>
        <v>false</v>
      </c>
    </row>
    <row r="2549" spans="2:11">
      <c r="B2549" s="52">
        <v>37783</v>
      </c>
      <c r="C2549">
        <v>4.1214000000000004</v>
      </c>
      <c r="D2549" s="52">
        <v>37784</v>
      </c>
      <c r="E2549">
        <v>2.1795</v>
      </c>
      <c r="G2549" s="52">
        <v>37783</v>
      </c>
      <c r="H2549">
        <v>4.1214000000000004</v>
      </c>
      <c r="I2549" s="52">
        <v>37784</v>
      </c>
      <c r="J2549">
        <v>2.1795</v>
      </c>
      <c r="K2549" s="474" t="str">
        <f t="shared" si="39"/>
        <v>false</v>
      </c>
    </row>
    <row r="2550" spans="2:11">
      <c r="B2550" s="52">
        <v>37784</v>
      </c>
      <c r="C2550">
        <v>4.0659999999999998</v>
      </c>
      <c r="D2550" s="52">
        <v>37785</v>
      </c>
      <c r="E2550">
        <v>2.1985000000000001</v>
      </c>
      <c r="G2550" s="52">
        <v>37784</v>
      </c>
      <c r="H2550">
        <v>4.0659999999999998</v>
      </c>
      <c r="I2550" s="52">
        <v>37785</v>
      </c>
      <c r="J2550">
        <v>2.1985000000000001</v>
      </c>
      <c r="K2550" s="474" t="str">
        <f t="shared" si="39"/>
        <v>false</v>
      </c>
    </row>
    <row r="2551" spans="2:11">
      <c r="B2551" s="52">
        <v>37785</v>
      </c>
      <c r="C2551">
        <v>4.1178999999999997</v>
      </c>
      <c r="D2551" s="52">
        <v>37788</v>
      </c>
      <c r="E2551">
        <v>2.1509</v>
      </c>
      <c r="G2551" s="52">
        <v>37785</v>
      </c>
      <c r="H2551">
        <v>4.1178999999999997</v>
      </c>
      <c r="I2551" s="52">
        <v>37788</v>
      </c>
      <c r="J2551">
        <v>2.1509</v>
      </c>
      <c r="K2551" s="474" t="str">
        <f t="shared" si="39"/>
        <v>false</v>
      </c>
    </row>
    <row r="2552" spans="2:11">
      <c r="B2552" s="52">
        <v>37788</v>
      </c>
      <c r="C2552">
        <v>4.0212000000000003</v>
      </c>
      <c r="D2552" s="52">
        <v>37789</v>
      </c>
      <c r="E2552">
        <v>2.1499000000000001</v>
      </c>
      <c r="G2552" s="52">
        <v>37788</v>
      </c>
      <c r="H2552">
        <v>4.0212000000000003</v>
      </c>
      <c r="I2552" s="52">
        <v>37789</v>
      </c>
      <c r="J2552">
        <v>2.1499000000000001</v>
      </c>
      <c r="K2552" s="474" t="str">
        <f t="shared" si="39"/>
        <v>false</v>
      </c>
    </row>
    <row r="2553" spans="2:11">
      <c r="B2553" s="52">
        <v>37789</v>
      </c>
      <c r="C2553">
        <v>4.0598999999999998</v>
      </c>
      <c r="D2553" s="52">
        <v>37790</v>
      </c>
      <c r="E2553">
        <v>2.1577999999999999</v>
      </c>
      <c r="G2553" s="52">
        <v>37789</v>
      </c>
      <c r="H2553">
        <v>4.0598999999999998</v>
      </c>
      <c r="I2553" s="52">
        <v>37790</v>
      </c>
      <c r="J2553">
        <v>2.1577999999999999</v>
      </c>
      <c r="K2553" s="474" t="str">
        <f t="shared" si="39"/>
        <v>false</v>
      </c>
    </row>
    <row r="2554" spans="2:11">
      <c r="B2554" s="52">
        <v>37790</v>
      </c>
      <c r="C2554">
        <v>4.0524000000000004</v>
      </c>
      <c r="D2554" s="52">
        <v>37791</v>
      </c>
      <c r="E2554">
        <v>2.1846999999999999</v>
      </c>
      <c r="G2554" s="52">
        <v>37790</v>
      </c>
      <c r="H2554">
        <v>4.0524000000000004</v>
      </c>
      <c r="I2554" s="52">
        <v>37791</v>
      </c>
      <c r="J2554">
        <v>2.1846999999999999</v>
      </c>
      <c r="K2554" s="474" t="str">
        <f t="shared" si="39"/>
        <v>false</v>
      </c>
    </row>
    <row r="2555" spans="2:11">
      <c r="B2555" s="52">
        <v>37791</v>
      </c>
      <c r="C2555">
        <v>4.0380000000000003</v>
      </c>
      <c r="D2555" s="52">
        <v>37792</v>
      </c>
      <c r="E2555">
        <v>2.1796000000000002</v>
      </c>
      <c r="G2555" s="52">
        <v>37791</v>
      </c>
      <c r="H2555">
        <v>4.0380000000000003</v>
      </c>
      <c r="I2555" s="52">
        <v>37792</v>
      </c>
      <c r="J2555">
        <v>2.1796000000000002</v>
      </c>
      <c r="K2555" s="474" t="str">
        <f t="shared" si="39"/>
        <v>false</v>
      </c>
    </row>
    <row r="2556" spans="2:11">
      <c r="B2556" s="52">
        <v>37792</v>
      </c>
      <c r="C2556">
        <v>4.0312000000000001</v>
      </c>
      <c r="D2556" s="52">
        <v>37795</v>
      </c>
      <c r="E2556">
        <v>2.2103999999999999</v>
      </c>
      <c r="G2556" s="52">
        <v>37792</v>
      </c>
      <c r="H2556">
        <v>4.0312000000000001</v>
      </c>
      <c r="I2556" s="52">
        <v>37795</v>
      </c>
      <c r="J2556">
        <v>2.2103999999999999</v>
      </c>
      <c r="K2556" s="474" t="str">
        <f t="shared" si="39"/>
        <v>false</v>
      </c>
    </row>
    <row r="2557" spans="2:11">
      <c r="B2557" s="52">
        <v>37795</v>
      </c>
      <c r="C2557">
        <v>4.0777000000000001</v>
      </c>
      <c r="D2557" s="52">
        <v>37796</v>
      </c>
      <c r="E2557">
        <v>2.2014</v>
      </c>
      <c r="G2557" s="52">
        <v>37795</v>
      </c>
      <c r="H2557">
        <v>4.0777000000000001</v>
      </c>
      <c r="I2557" s="52">
        <v>37796</v>
      </c>
      <c r="J2557">
        <v>2.2014</v>
      </c>
      <c r="K2557" s="474" t="str">
        <f t="shared" si="39"/>
        <v>false</v>
      </c>
    </row>
    <row r="2558" spans="2:11">
      <c r="B2558" s="52">
        <v>37796</v>
      </c>
      <c r="C2558">
        <v>4.0933000000000002</v>
      </c>
      <c r="D2558" s="52">
        <v>37797</v>
      </c>
      <c r="E2558">
        <v>2.2254</v>
      </c>
      <c r="G2558" s="52">
        <v>37796</v>
      </c>
      <c r="H2558">
        <v>4.0933000000000002</v>
      </c>
      <c r="I2558" s="52">
        <v>37797</v>
      </c>
      <c r="J2558">
        <v>2.2254</v>
      </c>
      <c r="K2558" s="474" t="str">
        <f t="shared" si="39"/>
        <v>false</v>
      </c>
    </row>
    <row r="2559" spans="2:11">
      <c r="B2559" s="52">
        <v>37797</v>
      </c>
      <c r="C2559">
        <v>4.0933999999999999</v>
      </c>
      <c r="D2559" s="52">
        <v>37798</v>
      </c>
      <c r="E2559">
        <v>2.2096</v>
      </c>
      <c r="G2559" s="52">
        <v>37797</v>
      </c>
      <c r="H2559">
        <v>4.0933999999999999</v>
      </c>
      <c r="I2559" s="52">
        <v>37798</v>
      </c>
      <c r="J2559">
        <v>2.2096</v>
      </c>
      <c r="K2559" s="474" t="str">
        <f t="shared" si="39"/>
        <v>false</v>
      </c>
    </row>
    <row r="2560" spans="2:11">
      <c r="B2560" s="52">
        <v>37798</v>
      </c>
      <c r="C2560">
        <v>4.0670000000000002</v>
      </c>
      <c r="D2560" s="52">
        <v>37799</v>
      </c>
      <c r="E2560">
        <v>2.2317999999999998</v>
      </c>
      <c r="G2560" s="52">
        <v>37798</v>
      </c>
      <c r="H2560">
        <v>4.0670000000000002</v>
      </c>
      <c r="I2560" s="52">
        <v>37799</v>
      </c>
      <c r="J2560">
        <v>2.2317999999999998</v>
      </c>
      <c r="K2560" s="474" t="str">
        <f t="shared" si="39"/>
        <v>false</v>
      </c>
    </row>
    <row r="2561" spans="2:11">
      <c r="B2561" s="52">
        <v>37799</v>
      </c>
      <c r="C2561">
        <v>4.1094999999999997</v>
      </c>
      <c r="D2561" s="52">
        <v>37802</v>
      </c>
      <c r="E2561">
        <v>2.2326999999999999</v>
      </c>
      <c r="G2561" s="52">
        <v>37799</v>
      </c>
      <c r="H2561">
        <v>4.1094999999999997</v>
      </c>
      <c r="I2561" s="52">
        <v>37802</v>
      </c>
      <c r="J2561">
        <v>2.2326999999999999</v>
      </c>
      <c r="K2561" s="474" t="str">
        <f t="shared" si="39"/>
        <v>false</v>
      </c>
    </row>
    <row r="2562" spans="2:11">
      <c r="B2562" s="52">
        <v>37802</v>
      </c>
      <c r="C2562">
        <v>4.0854999999999997</v>
      </c>
      <c r="D2562" s="52">
        <v>37803</v>
      </c>
      <c r="E2562">
        <v>2.2204999999999999</v>
      </c>
      <c r="G2562" s="52">
        <v>37802</v>
      </c>
      <c r="H2562">
        <v>4.0854999999999997</v>
      </c>
      <c r="I2562" s="52">
        <v>37803</v>
      </c>
      <c r="J2562">
        <v>2.2204999999999999</v>
      </c>
      <c r="K2562" s="474" t="str">
        <f t="shared" si="39"/>
        <v>false</v>
      </c>
    </row>
    <row r="2563" spans="2:11">
      <c r="B2563" s="52">
        <v>37803</v>
      </c>
      <c r="C2563">
        <v>4.0979999999999999</v>
      </c>
      <c r="D2563" s="52">
        <v>37804</v>
      </c>
      <c r="E2563">
        <v>2.1958000000000002</v>
      </c>
      <c r="G2563" s="52">
        <v>37803</v>
      </c>
      <c r="H2563">
        <v>4.0979999999999999</v>
      </c>
      <c r="I2563" s="52">
        <v>37804</v>
      </c>
      <c r="J2563">
        <v>2.1958000000000002</v>
      </c>
      <c r="K2563" s="474" t="str">
        <f t="shared" si="39"/>
        <v>false</v>
      </c>
    </row>
    <row r="2564" spans="2:11">
      <c r="B2564" s="52">
        <v>37804</v>
      </c>
      <c r="C2564">
        <v>4.0773000000000001</v>
      </c>
      <c r="D2564" s="52">
        <v>37805</v>
      </c>
      <c r="E2564">
        <v>2.2132999999999998</v>
      </c>
      <c r="G2564" s="52">
        <v>37804</v>
      </c>
      <c r="H2564">
        <v>4.0773000000000001</v>
      </c>
      <c r="I2564" s="52">
        <v>37805</v>
      </c>
      <c r="J2564">
        <v>2.2132999999999998</v>
      </c>
      <c r="K2564" s="474" t="str">
        <f t="shared" si="39"/>
        <v>false</v>
      </c>
    </row>
    <row r="2565" spans="2:11">
      <c r="B2565" s="52">
        <v>37805</v>
      </c>
      <c r="C2565">
        <v>4.1086999999999998</v>
      </c>
      <c r="D2565" s="52">
        <v>37809</v>
      </c>
      <c r="E2565">
        <v>2.1781000000000001</v>
      </c>
      <c r="G2565" s="52">
        <v>37805</v>
      </c>
      <c r="H2565">
        <v>4.1086999999999998</v>
      </c>
      <c r="I2565" s="52">
        <v>37809</v>
      </c>
      <c r="J2565">
        <v>2.1781000000000001</v>
      </c>
      <c r="K2565" s="474" t="str">
        <f t="shared" si="39"/>
        <v>false</v>
      </c>
    </row>
    <row r="2566" spans="2:11">
      <c r="B2566" s="52">
        <v>37809</v>
      </c>
      <c r="C2566">
        <v>4.1098999999999997</v>
      </c>
      <c r="D2566" s="52">
        <v>37810</v>
      </c>
      <c r="E2566">
        <v>2.1852</v>
      </c>
      <c r="G2566" s="52">
        <v>37809</v>
      </c>
      <c r="H2566">
        <v>4.1098999999999997</v>
      </c>
      <c r="I2566" s="52">
        <v>37810</v>
      </c>
      <c r="J2566">
        <v>2.1852</v>
      </c>
      <c r="K2566" s="474" t="str">
        <f t="shared" ref="K2566:K2629" si="40">IF(G2566=I2566,"true","false")</f>
        <v>false</v>
      </c>
    </row>
    <row r="2567" spans="2:11">
      <c r="B2567" s="52">
        <v>37810</v>
      </c>
      <c r="C2567">
        <v>4.1459000000000001</v>
      </c>
      <c r="D2567" s="52">
        <v>37811</v>
      </c>
      <c r="E2567">
        <v>2.2012</v>
      </c>
      <c r="G2567" s="52">
        <v>37810</v>
      </c>
      <c r="H2567">
        <v>4.1459000000000001</v>
      </c>
      <c r="I2567" s="52">
        <v>37811</v>
      </c>
      <c r="J2567">
        <v>2.2012</v>
      </c>
      <c r="K2567" s="474" t="str">
        <f t="shared" si="40"/>
        <v>false</v>
      </c>
    </row>
    <row r="2568" spans="2:11">
      <c r="B2568" s="52">
        <v>37811</v>
      </c>
      <c r="C2568">
        <v>4.1801000000000004</v>
      </c>
      <c r="D2568" s="52">
        <v>37812</v>
      </c>
      <c r="E2568">
        <v>2.2303999999999999</v>
      </c>
      <c r="G2568" s="52">
        <v>37811</v>
      </c>
      <c r="H2568">
        <v>4.1801000000000004</v>
      </c>
      <c r="I2568" s="52">
        <v>37812</v>
      </c>
      <c r="J2568">
        <v>2.2303999999999999</v>
      </c>
      <c r="K2568" s="474" t="str">
        <f t="shared" si="40"/>
        <v>false</v>
      </c>
    </row>
    <row r="2569" spans="2:11">
      <c r="B2569" s="52">
        <v>37812</v>
      </c>
      <c r="C2569">
        <v>4.2622</v>
      </c>
      <c r="D2569" s="52">
        <v>37813</v>
      </c>
      <c r="E2569">
        <v>2.21</v>
      </c>
      <c r="G2569" s="52">
        <v>37812</v>
      </c>
      <c r="H2569">
        <v>4.2622</v>
      </c>
      <c r="I2569" s="52">
        <v>37813</v>
      </c>
      <c r="J2569">
        <v>2.21</v>
      </c>
      <c r="K2569" s="474" t="str">
        <f t="shared" si="40"/>
        <v>false</v>
      </c>
    </row>
    <row r="2570" spans="2:11">
      <c r="B2570" s="52">
        <v>37813</v>
      </c>
      <c r="C2570">
        <v>4.2310999999999996</v>
      </c>
      <c r="D2570" s="52">
        <v>37816</v>
      </c>
      <c r="E2570">
        <v>2.1960999999999999</v>
      </c>
      <c r="G2570" s="52">
        <v>37813</v>
      </c>
      <c r="H2570">
        <v>4.2310999999999996</v>
      </c>
      <c r="I2570" s="52">
        <v>37816</v>
      </c>
      <c r="J2570">
        <v>2.1960999999999999</v>
      </c>
      <c r="K2570" s="474" t="str">
        <f t="shared" si="40"/>
        <v>false</v>
      </c>
    </row>
    <row r="2571" spans="2:11">
      <c r="B2571" s="52">
        <v>37816</v>
      </c>
      <c r="C2571">
        <v>4.2370999999999999</v>
      </c>
      <c r="D2571" s="52">
        <v>37817</v>
      </c>
      <c r="E2571">
        <v>2.2077</v>
      </c>
      <c r="G2571" s="52">
        <v>37816</v>
      </c>
      <c r="H2571">
        <v>4.2370999999999999</v>
      </c>
      <c r="I2571" s="52">
        <v>37817</v>
      </c>
      <c r="J2571">
        <v>2.2077</v>
      </c>
      <c r="K2571" s="474" t="str">
        <f t="shared" si="40"/>
        <v>false</v>
      </c>
    </row>
    <row r="2572" spans="2:11">
      <c r="B2572" s="52">
        <v>37817</v>
      </c>
      <c r="C2572">
        <v>4.2971000000000004</v>
      </c>
      <c r="D2572" s="52">
        <v>37818</v>
      </c>
      <c r="E2572">
        <v>2.2195</v>
      </c>
      <c r="G2572" s="52">
        <v>37817</v>
      </c>
      <c r="H2572">
        <v>4.2971000000000004</v>
      </c>
      <c r="I2572" s="52">
        <v>37818</v>
      </c>
      <c r="J2572">
        <v>2.2195</v>
      </c>
      <c r="K2572" s="474" t="str">
        <f t="shared" si="40"/>
        <v>false</v>
      </c>
    </row>
    <row r="2573" spans="2:11">
      <c r="B2573" s="52">
        <v>37818</v>
      </c>
      <c r="C2573">
        <v>4.3689999999999998</v>
      </c>
      <c r="D2573" s="52">
        <v>37819</v>
      </c>
      <c r="E2573">
        <v>2.2303000000000002</v>
      </c>
      <c r="G2573" s="52">
        <v>37818</v>
      </c>
      <c r="H2573">
        <v>4.3689999999999998</v>
      </c>
      <c r="I2573" s="52">
        <v>37819</v>
      </c>
      <c r="J2573">
        <v>2.2303000000000002</v>
      </c>
      <c r="K2573" s="474" t="str">
        <f t="shared" si="40"/>
        <v>false</v>
      </c>
    </row>
    <row r="2574" spans="2:11">
      <c r="B2574" s="52">
        <v>37819</v>
      </c>
      <c r="C2574">
        <v>4.3883000000000001</v>
      </c>
      <c r="D2574" s="52">
        <v>37820</v>
      </c>
      <c r="E2574">
        <v>2.1968999999999999</v>
      </c>
      <c r="G2574" s="52">
        <v>37819</v>
      </c>
      <c r="H2574">
        <v>4.3883000000000001</v>
      </c>
      <c r="I2574" s="52">
        <v>37820</v>
      </c>
      <c r="J2574">
        <v>2.1968999999999999</v>
      </c>
      <c r="K2574" s="474" t="str">
        <f t="shared" si="40"/>
        <v>false</v>
      </c>
    </row>
    <row r="2575" spans="2:11">
      <c r="B2575" s="52">
        <v>37820</v>
      </c>
      <c r="C2575">
        <v>4.3159000000000001</v>
      </c>
      <c r="D2575" s="52">
        <v>37823</v>
      </c>
      <c r="E2575">
        <v>2.2189999999999999</v>
      </c>
      <c r="G2575" s="52">
        <v>37820</v>
      </c>
      <c r="H2575">
        <v>4.3159000000000001</v>
      </c>
      <c r="I2575" s="52">
        <v>37823</v>
      </c>
      <c r="J2575">
        <v>2.2189999999999999</v>
      </c>
      <c r="K2575" s="474" t="str">
        <f t="shared" si="40"/>
        <v>false</v>
      </c>
    </row>
    <row r="2576" spans="2:11">
      <c r="B2576" s="52">
        <v>37823</v>
      </c>
      <c r="C2576">
        <v>4.3902999999999999</v>
      </c>
      <c r="D2576" s="52">
        <v>37824</v>
      </c>
      <c r="E2576">
        <v>2.2040999999999999</v>
      </c>
      <c r="G2576" s="52">
        <v>37823</v>
      </c>
      <c r="H2576">
        <v>4.3902999999999999</v>
      </c>
      <c r="I2576" s="52">
        <v>37824</v>
      </c>
      <c r="J2576">
        <v>2.2040999999999999</v>
      </c>
      <c r="K2576" s="474" t="str">
        <f t="shared" si="40"/>
        <v>false</v>
      </c>
    </row>
    <row r="2577" spans="2:11">
      <c r="B2577" s="52">
        <v>37824</v>
      </c>
      <c r="C2577">
        <v>4.3098999999999998</v>
      </c>
      <c r="D2577" s="52">
        <v>37825</v>
      </c>
      <c r="E2577">
        <v>2.1955</v>
      </c>
      <c r="G2577" s="52">
        <v>37824</v>
      </c>
      <c r="H2577">
        <v>4.3098999999999998</v>
      </c>
      <c r="I2577" s="52">
        <v>37825</v>
      </c>
      <c r="J2577">
        <v>2.1955</v>
      </c>
      <c r="K2577" s="474" t="str">
        <f t="shared" si="40"/>
        <v>false</v>
      </c>
    </row>
    <row r="2578" spans="2:11">
      <c r="B2578" s="52">
        <v>37825</v>
      </c>
      <c r="C2578">
        <v>4.3479000000000001</v>
      </c>
      <c r="D2578" s="52">
        <v>37826</v>
      </c>
      <c r="E2578">
        <v>2.2151999999999998</v>
      </c>
      <c r="G2578" s="52">
        <v>37825</v>
      </c>
      <c r="H2578">
        <v>4.3479000000000001</v>
      </c>
      <c r="I2578" s="52">
        <v>37826</v>
      </c>
      <c r="J2578">
        <v>2.2151999999999998</v>
      </c>
      <c r="K2578" s="474" t="str">
        <f t="shared" si="40"/>
        <v>false</v>
      </c>
    </row>
    <row r="2579" spans="2:11">
      <c r="B2579" s="52">
        <v>37826</v>
      </c>
      <c r="C2579">
        <v>4.3369</v>
      </c>
      <c r="D2579" s="52">
        <v>37827</v>
      </c>
      <c r="E2579">
        <v>2.1741000000000001</v>
      </c>
      <c r="G2579" s="52">
        <v>37826</v>
      </c>
      <c r="H2579">
        <v>4.3369</v>
      </c>
      <c r="I2579" s="52">
        <v>37827</v>
      </c>
      <c r="J2579">
        <v>2.1741000000000001</v>
      </c>
      <c r="K2579" s="474" t="str">
        <f t="shared" si="40"/>
        <v>false</v>
      </c>
    </row>
    <row r="2580" spans="2:11">
      <c r="B2580" s="52">
        <v>37827</v>
      </c>
      <c r="C2580">
        <v>4.3173000000000004</v>
      </c>
      <c r="D2580" s="52">
        <v>37830</v>
      </c>
      <c r="E2580">
        <v>2.1783999999999999</v>
      </c>
      <c r="G2580" s="52">
        <v>37827</v>
      </c>
      <c r="H2580">
        <v>4.3173000000000004</v>
      </c>
      <c r="I2580" s="52">
        <v>37830</v>
      </c>
      <c r="J2580">
        <v>2.1783999999999999</v>
      </c>
      <c r="K2580" s="474" t="str">
        <f t="shared" si="40"/>
        <v>false</v>
      </c>
    </row>
    <row r="2581" spans="2:11">
      <c r="B2581" s="52">
        <v>37830</v>
      </c>
      <c r="C2581">
        <v>4.3495999999999997</v>
      </c>
      <c r="D2581" s="52">
        <v>37831</v>
      </c>
      <c r="E2581">
        <v>2.1930000000000001</v>
      </c>
      <c r="G2581" s="52">
        <v>37830</v>
      </c>
      <c r="H2581">
        <v>4.3495999999999997</v>
      </c>
      <c r="I2581" s="52">
        <v>37831</v>
      </c>
      <c r="J2581">
        <v>2.1930000000000001</v>
      </c>
      <c r="K2581" s="474" t="str">
        <f t="shared" si="40"/>
        <v>false</v>
      </c>
    </row>
    <row r="2582" spans="2:11">
      <c r="B2582" s="52">
        <v>37831</v>
      </c>
      <c r="C2582">
        <v>4.3531000000000004</v>
      </c>
      <c r="D2582" s="52">
        <v>37832</v>
      </c>
      <c r="E2582">
        <v>2.1941000000000002</v>
      </c>
      <c r="G2582" s="52">
        <v>37831</v>
      </c>
      <c r="H2582">
        <v>4.3531000000000004</v>
      </c>
      <c r="I2582" s="52">
        <v>37832</v>
      </c>
      <c r="J2582">
        <v>2.1941000000000002</v>
      </c>
      <c r="K2582" s="474" t="str">
        <f t="shared" si="40"/>
        <v>false</v>
      </c>
    </row>
    <row r="2583" spans="2:11">
      <c r="B2583" s="52">
        <v>37832</v>
      </c>
      <c r="C2583">
        <v>4.3559999999999999</v>
      </c>
      <c r="D2583" s="52">
        <v>37833</v>
      </c>
      <c r="E2583">
        <v>2.1989999999999998</v>
      </c>
      <c r="G2583" s="52">
        <v>37832</v>
      </c>
      <c r="H2583">
        <v>4.3559999999999999</v>
      </c>
      <c r="I2583" s="52">
        <v>37833</v>
      </c>
      <c r="J2583">
        <v>2.1989999999999998</v>
      </c>
      <c r="K2583" s="474" t="str">
        <f t="shared" si="40"/>
        <v>false</v>
      </c>
    </row>
    <row r="2584" spans="2:11">
      <c r="B2584" s="52">
        <v>37833</v>
      </c>
      <c r="C2584">
        <v>4.3480999999999996</v>
      </c>
      <c r="D2584" s="52">
        <v>37834</v>
      </c>
      <c r="E2584">
        <v>2.2181000000000002</v>
      </c>
      <c r="G2584" s="52">
        <v>37833</v>
      </c>
      <c r="H2584">
        <v>4.3480999999999996</v>
      </c>
      <c r="I2584" s="52">
        <v>37834</v>
      </c>
      <c r="J2584">
        <v>2.2181000000000002</v>
      </c>
      <c r="K2584" s="474" t="str">
        <f t="shared" si="40"/>
        <v>false</v>
      </c>
    </row>
    <row r="2585" spans="2:11">
      <c r="B2585" s="52">
        <v>37834</v>
      </c>
      <c r="C2585">
        <v>4.3738999999999999</v>
      </c>
      <c r="D2585" s="52">
        <v>37837</v>
      </c>
      <c r="E2585">
        <v>2.2103999999999999</v>
      </c>
      <c r="G2585" s="52">
        <v>37834</v>
      </c>
      <c r="H2585">
        <v>4.3738999999999999</v>
      </c>
      <c r="I2585" s="52">
        <v>37837</v>
      </c>
      <c r="J2585">
        <v>2.2103999999999999</v>
      </c>
      <c r="K2585" s="474" t="str">
        <f t="shared" si="40"/>
        <v>false</v>
      </c>
    </row>
    <row r="2586" spans="2:11">
      <c r="B2586" s="52">
        <v>37837</v>
      </c>
      <c r="C2586">
        <v>4.3647</v>
      </c>
      <c r="D2586" s="52">
        <v>37838</v>
      </c>
      <c r="E2586">
        <v>2.2469999999999999</v>
      </c>
      <c r="G2586" s="52">
        <v>37837</v>
      </c>
      <c r="H2586">
        <v>4.3647</v>
      </c>
      <c r="I2586" s="52">
        <v>37838</v>
      </c>
      <c r="J2586">
        <v>2.2469999999999999</v>
      </c>
      <c r="K2586" s="474" t="str">
        <f t="shared" si="40"/>
        <v>false</v>
      </c>
    </row>
    <row r="2587" spans="2:11">
      <c r="B2587" s="52">
        <v>37838</v>
      </c>
      <c r="C2587">
        <v>4.4386000000000001</v>
      </c>
      <c r="D2587" s="52">
        <v>37839</v>
      </c>
      <c r="E2587">
        <v>2.2414999999999998</v>
      </c>
      <c r="G2587" s="52">
        <v>37838</v>
      </c>
      <c r="H2587">
        <v>4.4386000000000001</v>
      </c>
      <c r="I2587" s="52">
        <v>37839</v>
      </c>
      <c r="J2587">
        <v>2.2414999999999998</v>
      </c>
      <c r="K2587" s="474" t="str">
        <f t="shared" si="40"/>
        <v>false</v>
      </c>
    </row>
    <row r="2588" spans="2:11">
      <c r="B2588" s="52">
        <v>37839</v>
      </c>
      <c r="C2588">
        <v>4.3372000000000002</v>
      </c>
      <c r="D2588" s="52">
        <v>37840</v>
      </c>
      <c r="E2588">
        <v>2.2256</v>
      </c>
      <c r="G2588" s="52">
        <v>37839</v>
      </c>
      <c r="H2588">
        <v>4.3372000000000002</v>
      </c>
      <c r="I2588" s="52">
        <v>37840</v>
      </c>
      <c r="J2588">
        <v>2.2256</v>
      </c>
      <c r="K2588" s="474" t="str">
        <f t="shared" si="40"/>
        <v>false</v>
      </c>
    </row>
    <row r="2589" spans="2:11">
      <c r="B2589" s="52">
        <v>37840</v>
      </c>
      <c r="C2589">
        <v>4.3128000000000002</v>
      </c>
      <c r="D2589" s="52">
        <v>37841</v>
      </c>
      <c r="E2589">
        <v>2.2099000000000002</v>
      </c>
      <c r="G2589" s="52">
        <v>37840</v>
      </c>
      <c r="H2589">
        <v>4.3128000000000002</v>
      </c>
      <c r="I2589" s="52">
        <v>37841</v>
      </c>
      <c r="J2589">
        <v>2.2099000000000002</v>
      </c>
      <c r="K2589" s="474" t="str">
        <f t="shared" si="40"/>
        <v>false</v>
      </c>
    </row>
    <row r="2590" spans="2:11">
      <c r="B2590" s="52">
        <v>37841</v>
      </c>
      <c r="C2590">
        <v>4.2820999999999998</v>
      </c>
      <c r="D2590" s="52">
        <v>37844</v>
      </c>
      <c r="E2590">
        <v>2.2052</v>
      </c>
      <c r="G2590" s="52">
        <v>37841</v>
      </c>
      <c r="H2590">
        <v>4.2820999999999998</v>
      </c>
      <c r="I2590" s="52">
        <v>37844</v>
      </c>
      <c r="J2590">
        <v>2.2052</v>
      </c>
      <c r="K2590" s="474" t="str">
        <f t="shared" si="40"/>
        <v>false</v>
      </c>
    </row>
    <row r="2591" spans="2:11">
      <c r="B2591" s="52">
        <v>37844</v>
      </c>
      <c r="C2591">
        <v>4.2885</v>
      </c>
      <c r="D2591" s="52">
        <v>37845</v>
      </c>
      <c r="E2591">
        <v>2.1831999999999998</v>
      </c>
      <c r="G2591" s="52">
        <v>37844</v>
      </c>
      <c r="H2591">
        <v>4.2885</v>
      </c>
      <c r="I2591" s="52">
        <v>37845</v>
      </c>
      <c r="J2591">
        <v>2.1831999999999998</v>
      </c>
      <c r="K2591" s="474" t="str">
        <f t="shared" si="40"/>
        <v>false</v>
      </c>
    </row>
    <row r="2592" spans="2:11">
      <c r="B2592" s="52">
        <v>37845</v>
      </c>
      <c r="C2592">
        <v>4.2382999999999997</v>
      </c>
      <c r="D2592" s="52">
        <v>37846</v>
      </c>
      <c r="E2592">
        <v>2.1922000000000001</v>
      </c>
      <c r="G2592" s="52">
        <v>37845</v>
      </c>
      <c r="H2592">
        <v>4.2382999999999997</v>
      </c>
      <c r="I2592" s="52">
        <v>37846</v>
      </c>
      <c r="J2592">
        <v>2.1922000000000001</v>
      </c>
      <c r="K2592" s="474" t="str">
        <f t="shared" si="40"/>
        <v>false</v>
      </c>
    </row>
    <row r="2593" spans="2:11">
      <c r="B2593" s="52">
        <v>37846</v>
      </c>
      <c r="C2593">
        <v>4.2512999999999996</v>
      </c>
      <c r="D2593" s="52">
        <v>37847</v>
      </c>
      <c r="E2593">
        <v>2.1831</v>
      </c>
      <c r="G2593" s="52">
        <v>37846</v>
      </c>
      <c r="H2593">
        <v>4.2512999999999996</v>
      </c>
      <c r="I2593" s="52">
        <v>37847</v>
      </c>
      <c r="J2593">
        <v>2.1831</v>
      </c>
      <c r="K2593" s="474" t="str">
        <f t="shared" si="40"/>
        <v>false</v>
      </c>
    </row>
    <row r="2594" spans="2:11">
      <c r="B2594" s="52">
        <v>37847</v>
      </c>
      <c r="C2594">
        <v>4.2510000000000003</v>
      </c>
      <c r="D2594" s="52">
        <v>37848</v>
      </c>
      <c r="E2594">
        <v>2.1831</v>
      </c>
      <c r="G2594" s="52">
        <v>37847</v>
      </c>
      <c r="H2594">
        <v>4.2510000000000003</v>
      </c>
      <c r="I2594" s="52">
        <v>37848</v>
      </c>
      <c r="J2594">
        <v>2.1831</v>
      </c>
      <c r="K2594" s="474" t="str">
        <f t="shared" si="40"/>
        <v>false</v>
      </c>
    </row>
    <row r="2595" spans="2:11">
      <c r="B2595" s="52">
        <v>37848</v>
      </c>
      <c r="C2595">
        <v>4.2596999999999996</v>
      </c>
      <c r="D2595" s="52">
        <v>37851</v>
      </c>
      <c r="E2595">
        <v>2.1621000000000001</v>
      </c>
      <c r="G2595" s="52">
        <v>37848</v>
      </c>
      <c r="H2595">
        <v>4.2596999999999996</v>
      </c>
      <c r="I2595" s="52">
        <v>37851</v>
      </c>
      <c r="J2595">
        <v>2.1621000000000001</v>
      </c>
      <c r="K2595" s="474" t="str">
        <f t="shared" si="40"/>
        <v>false</v>
      </c>
    </row>
    <row r="2596" spans="2:11">
      <c r="B2596" s="52">
        <v>37851</v>
      </c>
      <c r="C2596">
        <v>4.2844999999999995</v>
      </c>
      <c r="D2596" s="52">
        <v>37852</v>
      </c>
      <c r="E2596">
        <v>2.1583000000000001</v>
      </c>
      <c r="G2596" s="52">
        <v>37851</v>
      </c>
      <c r="H2596">
        <v>4.2844999999999995</v>
      </c>
      <c r="I2596" s="52">
        <v>37852</v>
      </c>
      <c r="J2596">
        <v>2.1583000000000001</v>
      </c>
      <c r="K2596" s="474" t="str">
        <f t="shared" si="40"/>
        <v>false</v>
      </c>
    </row>
    <row r="2597" spans="2:11">
      <c r="B2597" s="52">
        <v>37852</v>
      </c>
      <c r="C2597">
        <v>4.2857000000000003</v>
      </c>
      <c r="D2597" s="52">
        <v>37853</v>
      </c>
      <c r="E2597">
        <v>2.1749999999999998</v>
      </c>
      <c r="G2597" s="52">
        <v>37852</v>
      </c>
      <c r="H2597">
        <v>4.2857000000000003</v>
      </c>
      <c r="I2597" s="52">
        <v>37853</v>
      </c>
      <c r="J2597">
        <v>2.1749999999999998</v>
      </c>
      <c r="K2597" s="474" t="str">
        <f t="shared" si="40"/>
        <v>false</v>
      </c>
    </row>
    <row r="2598" spans="2:11">
      <c r="B2598" s="52">
        <v>37853</v>
      </c>
      <c r="C2598">
        <v>4.2310999999999996</v>
      </c>
      <c r="D2598" s="52">
        <v>37854</v>
      </c>
      <c r="E2598">
        <v>2.1688999999999998</v>
      </c>
      <c r="G2598" s="52">
        <v>37853</v>
      </c>
      <c r="H2598">
        <v>4.2310999999999996</v>
      </c>
      <c r="I2598" s="52">
        <v>37854</v>
      </c>
      <c r="J2598">
        <v>2.1688999999999998</v>
      </c>
      <c r="K2598" s="474" t="str">
        <f t="shared" si="40"/>
        <v>false</v>
      </c>
    </row>
    <row r="2599" spans="2:11">
      <c r="B2599" s="52">
        <v>37854</v>
      </c>
      <c r="C2599">
        <v>4.2270000000000003</v>
      </c>
      <c r="D2599" s="52">
        <v>37855</v>
      </c>
      <c r="E2599">
        <v>2.1863000000000001</v>
      </c>
      <c r="G2599" s="52">
        <v>37854</v>
      </c>
      <c r="H2599">
        <v>4.2270000000000003</v>
      </c>
      <c r="I2599" s="52">
        <v>37855</v>
      </c>
      <c r="J2599">
        <v>2.1863000000000001</v>
      </c>
      <c r="K2599" s="474" t="str">
        <f t="shared" si="40"/>
        <v>false</v>
      </c>
    </row>
    <row r="2600" spans="2:11">
      <c r="B2600" s="52">
        <v>37855</v>
      </c>
      <c r="C2600">
        <v>4.2808000000000002</v>
      </c>
      <c r="D2600" s="52">
        <v>37858</v>
      </c>
      <c r="E2600">
        <v>2.1936</v>
      </c>
      <c r="G2600" s="52">
        <v>37855</v>
      </c>
      <c r="H2600">
        <v>4.2808000000000002</v>
      </c>
      <c r="I2600" s="52">
        <v>37858</v>
      </c>
      <c r="J2600">
        <v>2.1936</v>
      </c>
      <c r="K2600" s="474" t="str">
        <f t="shared" si="40"/>
        <v>false</v>
      </c>
    </row>
    <row r="2601" spans="2:11">
      <c r="B2601" s="52">
        <v>37858</v>
      </c>
      <c r="C2601">
        <v>4.2485999999999997</v>
      </c>
      <c r="D2601" s="52">
        <v>37859</v>
      </c>
      <c r="E2601">
        <v>2.1882999999999999</v>
      </c>
      <c r="G2601" s="52">
        <v>37858</v>
      </c>
      <c r="H2601">
        <v>4.2485999999999997</v>
      </c>
      <c r="I2601" s="52">
        <v>37859</v>
      </c>
      <c r="J2601">
        <v>2.1882999999999999</v>
      </c>
      <c r="K2601" s="474" t="str">
        <f t="shared" si="40"/>
        <v>false</v>
      </c>
    </row>
    <row r="2602" spans="2:11">
      <c r="B2602" s="52">
        <v>37859</v>
      </c>
      <c r="C2602">
        <v>4.2359999999999998</v>
      </c>
      <c r="D2602" s="52">
        <v>37860</v>
      </c>
      <c r="E2602">
        <v>2.1898</v>
      </c>
      <c r="G2602" s="52">
        <v>37859</v>
      </c>
      <c r="H2602">
        <v>4.2359999999999998</v>
      </c>
      <c r="I2602" s="52">
        <v>37860</v>
      </c>
      <c r="J2602">
        <v>2.1898</v>
      </c>
      <c r="K2602" s="474" t="str">
        <f t="shared" si="40"/>
        <v>false</v>
      </c>
    </row>
    <row r="2603" spans="2:11">
      <c r="B2603" s="52">
        <v>37860</v>
      </c>
      <c r="C2603">
        <v>4.2370999999999999</v>
      </c>
      <c r="D2603" s="52">
        <v>37861</v>
      </c>
      <c r="E2603">
        <v>2.1804000000000001</v>
      </c>
      <c r="G2603" s="52">
        <v>37860</v>
      </c>
      <c r="H2603">
        <v>4.2370999999999999</v>
      </c>
      <c r="I2603" s="52">
        <v>37861</v>
      </c>
      <c r="J2603">
        <v>2.1804000000000001</v>
      </c>
      <c r="K2603" s="474" t="str">
        <f t="shared" si="40"/>
        <v>false</v>
      </c>
    </row>
    <row r="2604" spans="2:11">
      <c r="B2604" s="52">
        <v>37861</v>
      </c>
      <c r="C2604">
        <v>4.2379999999999995</v>
      </c>
      <c r="D2604" s="52">
        <v>37862</v>
      </c>
      <c r="E2604">
        <v>2.1707999999999998</v>
      </c>
      <c r="G2604" s="52">
        <v>37861</v>
      </c>
      <c r="H2604">
        <v>4.2379999999999995</v>
      </c>
      <c r="I2604" s="52">
        <v>37862</v>
      </c>
      <c r="J2604">
        <v>2.1707999999999998</v>
      </c>
      <c r="K2604" s="474" t="str">
        <f t="shared" si="40"/>
        <v>false</v>
      </c>
    </row>
    <row r="2605" spans="2:11">
      <c r="B2605" s="52">
        <v>37862</v>
      </c>
      <c r="C2605">
        <v>4.2224000000000004</v>
      </c>
      <c r="D2605" s="52">
        <v>37866</v>
      </c>
      <c r="E2605">
        <v>2.1476999999999999</v>
      </c>
      <c r="G2605" s="52">
        <v>37862</v>
      </c>
      <c r="H2605">
        <v>4.2224000000000004</v>
      </c>
      <c r="I2605" s="52">
        <v>37866</v>
      </c>
      <c r="J2605">
        <v>2.1476999999999999</v>
      </c>
      <c r="K2605" s="474" t="str">
        <f t="shared" si="40"/>
        <v>false</v>
      </c>
    </row>
    <row r="2606" spans="2:11">
      <c r="B2606" s="52">
        <v>37866</v>
      </c>
      <c r="C2606">
        <v>4.1547999999999998</v>
      </c>
      <c r="D2606" s="52">
        <v>37867</v>
      </c>
      <c r="E2606">
        <v>2.1383000000000001</v>
      </c>
      <c r="G2606" s="52">
        <v>37866</v>
      </c>
      <c r="H2606">
        <v>4.1547999999999998</v>
      </c>
      <c r="I2606" s="52">
        <v>37867</v>
      </c>
      <c r="J2606">
        <v>2.1383000000000001</v>
      </c>
      <c r="K2606" s="474" t="str">
        <f t="shared" si="40"/>
        <v>false</v>
      </c>
    </row>
    <row r="2607" spans="2:11">
      <c r="B2607" s="52">
        <v>37867</v>
      </c>
      <c r="C2607">
        <v>4.0183999999999997</v>
      </c>
      <c r="D2607" s="52">
        <v>37868</v>
      </c>
      <c r="E2607">
        <v>2.1339999999999999</v>
      </c>
      <c r="G2607" s="52">
        <v>37867</v>
      </c>
      <c r="H2607">
        <v>4.0183999999999997</v>
      </c>
      <c r="I2607" s="52">
        <v>37868</v>
      </c>
      <c r="J2607">
        <v>2.1339999999999999</v>
      </c>
      <c r="K2607" s="474" t="str">
        <f t="shared" si="40"/>
        <v>false</v>
      </c>
    </row>
    <row r="2608" spans="2:11">
      <c r="B2608" s="52">
        <v>37868</v>
      </c>
      <c r="C2608">
        <v>4.0266000000000002</v>
      </c>
      <c r="D2608" s="52">
        <v>37869</v>
      </c>
      <c r="E2608">
        <v>2.153</v>
      </c>
      <c r="G2608" s="52">
        <v>37868</v>
      </c>
      <c r="H2608">
        <v>4.0266000000000002</v>
      </c>
      <c r="I2608" s="52">
        <v>37869</v>
      </c>
      <c r="J2608">
        <v>2.153</v>
      </c>
      <c r="K2608" s="474" t="str">
        <f t="shared" si="40"/>
        <v>false</v>
      </c>
    </row>
    <row r="2609" spans="2:11">
      <c r="B2609" s="52">
        <v>37869</v>
      </c>
      <c r="C2609">
        <v>4.04</v>
      </c>
      <c r="D2609" s="52">
        <v>37872</v>
      </c>
      <c r="E2609">
        <v>2.1343999999999999</v>
      </c>
      <c r="G2609" s="52">
        <v>37869</v>
      </c>
      <c r="H2609">
        <v>4.04</v>
      </c>
      <c r="I2609" s="52">
        <v>37872</v>
      </c>
      <c r="J2609">
        <v>2.1343999999999999</v>
      </c>
      <c r="K2609" s="474" t="str">
        <f t="shared" si="40"/>
        <v>false</v>
      </c>
    </row>
    <row r="2610" spans="2:11">
      <c r="B2610" s="52">
        <v>37872</v>
      </c>
      <c r="C2610">
        <v>4.0037000000000003</v>
      </c>
      <c r="D2610" s="52">
        <v>37873</v>
      </c>
      <c r="E2610">
        <v>2.1520999999999999</v>
      </c>
      <c r="G2610" s="52">
        <v>37872</v>
      </c>
      <c r="H2610">
        <v>4.0037000000000003</v>
      </c>
      <c r="I2610" s="52">
        <v>37873</v>
      </c>
      <c r="J2610">
        <v>2.1520999999999999</v>
      </c>
      <c r="K2610" s="474" t="str">
        <f t="shared" si="40"/>
        <v>false</v>
      </c>
    </row>
    <row r="2611" spans="2:11">
      <c r="B2611" s="52">
        <v>37873</v>
      </c>
      <c r="C2611">
        <v>4.0296000000000003</v>
      </c>
      <c r="D2611" s="52">
        <v>37874</v>
      </c>
      <c r="E2611">
        <v>2.1718999999999999</v>
      </c>
      <c r="G2611" s="52">
        <v>37873</v>
      </c>
      <c r="H2611">
        <v>4.0296000000000003</v>
      </c>
      <c r="I2611" s="52">
        <v>37874</v>
      </c>
      <c r="J2611">
        <v>2.1718999999999999</v>
      </c>
      <c r="K2611" s="474" t="str">
        <f t="shared" si="40"/>
        <v>false</v>
      </c>
    </row>
    <row r="2612" spans="2:11">
      <c r="B2612" s="52">
        <v>37874</v>
      </c>
      <c r="C2612">
        <v>4.0148999999999999</v>
      </c>
      <c r="D2612" s="52">
        <v>37875</v>
      </c>
      <c r="E2612">
        <v>2.1673999999999998</v>
      </c>
      <c r="G2612" s="52">
        <v>37874</v>
      </c>
      <c r="H2612">
        <v>4.0148999999999999</v>
      </c>
      <c r="I2612" s="52">
        <v>37875</v>
      </c>
      <c r="J2612">
        <v>2.1673999999999998</v>
      </c>
      <c r="K2612" s="474" t="str">
        <f t="shared" si="40"/>
        <v>false</v>
      </c>
    </row>
    <row r="2613" spans="2:11">
      <c r="B2613" s="52">
        <v>37875</v>
      </c>
      <c r="C2613">
        <v>4.0326000000000004</v>
      </c>
      <c r="D2613" s="52">
        <v>37876</v>
      </c>
      <c r="E2613">
        <v>2.1646999999999998</v>
      </c>
      <c r="G2613" s="52">
        <v>37875</v>
      </c>
      <c r="H2613">
        <v>4.0326000000000004</v>
      </c>
      <c r="I2613" s="52">
        <v>37876</v>
      </c>
      <c r="J2613">
        <v>2.1646999999999998</v>
      </c>
      <c r="K2613" s="474" t="str">
        <f t="shared" si="40"/>
        <v>false</v>
      </c>
    </row>
    <row r="2614" spans="2:11">
      <c r="B2614" s="52">
        <v>37876</v>
      </c>
      <c r="C2614">
        <v>4.0042</v>
      </c>
      <c r="D2614" s="52">
        <v>37879</v>
      </c>
      <c r="E2614">
        <v>2.1699000000000002</v>
      </c>
      <c r="G2614" s="52">
        <v>37876</v>
      </c>
      <c r="H2614">
        <v>4.0042</v>
      </c>
      <c r="I2614" s="52">
        <v>37879</v>
      </c>
      <c r="J2614">
        <v>2.1699000000000002</v>
      </c>
      <c r="K2614" s="474" t="str">
        <f t="shared" si="40"/>
        <v>false</v>
      </c>
    </row>
    <row r="2615" spans="2:11">
      <c r="B2615" s="52">
        <v>37879</v>
      </c>
      <c r="C2615">
        <v>4.0288000000000004</v>
      </c>
      <c r="D2615" s="52">
        <v>37880</v>
      </c>
      <c r="E2615">
        <v>2.1429999999999998</v>
      </c>
      <c r="G2615" s="52">
        <v>37879</v>
      </c>
      <c r="H2615">
        <v>4.0288000000000004</v>
      </c>
      <c r="I2615" s="52">
        <v>37880</v>
      </c>
      <c r="J2615">
        <v>2.1429999999999998</v>
      </c>
      <c r="K2615" s="474" t="str">
        <f t="shared" si="40"/>
        <v>false</v>
      </c>
    </row>
    <row r="2616" spans="2:11">
      <c r="B2616" s="52">
        <v>37880</v>
      </c>
      <c r="C2616">
        <v>3.9943999999999997</v>
      </c>
      <c r="D2616" s="52">
        <v>37881</v>
      </c>
      <c r="E2616">
        <v>2.1478000000000002</v>
      </c>
      <c r="G2616" s="52">
        <v>37880</v>
      </c>
      <c r="H2616">
        <v>3.9943999999999997</v>
      </c>
      <c r="I2616" s="52">
        <v>37881</v>
      </c>
      <c r="J2616">
        <v>2.1478000000000002</v>
      </c>
      <c r="K2616" s="474" t="str">
        <f t="shared" si="40"/>
        <v>false</v>
      </c>
    </row>
    <row r="2617" spans="2:11">
      <c r="B2617" s="52">
        <v>37881</v>
      </c>
      <c r="C2617">
        <v>4.0143000000000004</v>
      </c>
      <c r="D2617" s="52">
        <v>37882</v>
      </c>
      <c r="E2617">
        <v>2.1225999999999998</v>
      </c>
      <c r="G2617" s="52">
        <v>37881</v>
      </c>
      <c r="H2617">
        <v>4.0143000000000004</v>
      </c>
      <c r="I2617" s="52">
        <v>37882</v>
      </c>
      <c r="J2617">
        <v>2.1225999999999998</v>
      </c>
      <c r="K2617" s="474" t="str">
        <f t="shared" si="40"/>
        <v>false</v>
      </c>
    </row>
    <row r="2618" spans="2:11">
      <c r="B2618" s="52">
        <v>37882</v>
      </c>
      <c r="C2618">
        <v>3.9476</v>
      </c>
      <c r="D2618" s="52">
        <v>37883</v>
      </c>
      <c r="E2618">
        <v>2.1257999999999999</v>
      </c>
      <c r="G2618" s="52">
        <v>37882</v>
      </c>
      <c r="H2618">
        <v>3.9476</v>
      </c>
      <c r="I2618" s="52">
        <v>37883</v>
      </c>
      <c r="J2618">
        <v>2.1257999999999999</v>
      </c>
      <c r="K2618" s="474" t="str">
        <f t="shared" si="40"/>
        <v>false</v>
      </c>
    </row>
    <row r="2619" spans="2:11">
      <c r="B2619" s="52">
        <v>37883</v>
      </c>
      <c r="C2619">
        <v>3.9337</v>
      </c>
      <c r="D2619" s="52">
        <v>37886</v>
      </c>
      <c r="E2619">
        <v>2.1501999999999999</v>
      </c>
      <c r="G2619" s="52">
        <v>37883</v>
      </c>
      <c r="H2619">
        <v>3.9337</v>
      </c>
      <c r="I2619" s="52">
        <v>37886</v>
      </c>
      <c r="J2619">
        <v>2.1501999999999999</v>
      </c>
      <c r="K2619" s="474" t="str">
        <f t="shared" si="40"/>
        <v>false</v>
      </c>
    </row>
    <row r="2620" spans="2:11">
      <c r="B2620" s="52">
        <v>37886</v>
      </c>
      <c r="C2620">
        <v>3.9695999999999998</v>
      </c>
      <c r="D2620" s="52">
        <v>37887</v>
      </c>
      <c r="E2620">
        <v>2.141</v>
      </c>
      <c r="G2620" s="52">
        <v>37886</v>
      </c>
      <c r="H2620">
        <v>3.9695999999999998</v>
      </c>
      <c r="I2620" s="52">
        <v>37887</v>
      </c>
      <c r="J2620">
        <v>2.141</v>
      </c>
      <c r="K2620" s="474" t="str">
        <f t="shared" si="40"/>
        <v>false</v>
      </c>
    </row>
    <row r="2621" spans="2:11">
      <c r="B2621" s="52">
        <v>37887</v>
      </c>
      <c r="C2621">
        <v>3.9586000000000001</v>
      </c>
      <c r="D2621" s="52">
        <v>37888</v>
      </c>
      <c r="E2621">
        <v>2.1751999999999998</v>
      </c>
      <c r="G2621" s="52">
        <v>37887</v>
      </c>
      <c r="H2621">
        <v>3.9586000000000001</v>
      </c>
      <c r="I2621" s="52">
        <v>37888</v>
      </c>
      <c r="J2621">
        <v>2.1751999999999998</v>
      </c>
      <c r="K2621" s="474" t="str">
        <f t="shared" si="40"/>
        <v>false</v>
      </c>
    </row>
    <row r="2622" spans="2:11">
      <c r="B2622" s="52">
        <v>37888</v>
      </c>
      <c r="C2622">
        <v>4.0057999999999998</v>
      </c>
      <c r="D2622" s="52">
        <v>37889</v>
      </c>
      <c r="E2622">
        <v>2.1949999999999998</v>
      </c>
      <c r="G2622" s="52">
        <v>37888</v>
      </c>
      <c r="H2622">
        <v>4.0057999999999998</v>
      </c>
      <c r="I2622" s="52">
        <v>37889</v>
      </c>
      <c r="J2622">
        <v>2.1949999999999998</v>
      </c>
      <c r="K2622" s="474" t="str">
        <f t="shared" si="40"/>
        <v>false</v>
      </c>
    </row>
    <row r="2623" spans="2:11">
      <c r="B2623" s="52">
        <v>37889</v>
      </c>
      <c r="C2623">
        <v>3.9927999999999999</v>
      </c>
      <c r="D2623" s="52">
        <v>37890</v>
      </c>
      <c r="E2623">
        <v>2.206</v>
      </c>
      <c r="G2623" s="52">
        <v>37889</v>
      </c>
      <c r="H2623">
        <v>3.9927999999999999</v>
      </c>
      <c r="I2623" s="52">
        <v>37890</v>
      </c>
      <c r="J2623">
        <v>2.206</v>
      </c>
      <c r="K2623" s="474" t="str">
        <f t="shared" si="40"/>
        <v>false</v>
      </c>
    </row>
    <row r="2624" spans="2:11">
      <c r="B2624" s="52">
        <v>37890</v>
      </c>
      <c r="C2624">
        <v>3.9516</v>
      </c>
      <c r="D2624" s="52">
        <v>37893</v>
      </c>
      <c r="E2624">
        <v>2.1901999999999999</v>
      </c>
      <c r="G2624" s="52">
        <v>37890</v>
      </c>
      <c r="H2624">
        <v>3.9516</v>
      </c>
      <c r="I2624" s="52">
        <v>37893</v>
      </c>
      <c r="J2624">
        <v>2.1901999999999999</v>
      </c>
      <c r="K2624" s="474" t="str">
        <f t="shared" si="40"/>
        <v>false</v>
      </c>
    </row>
    <row r="2625" spans="2:11">
      <c r="B2625" s="52">
        <v>37893</v>
      </c>
      <c r="C2625">
        <v>3.9039000000000001</v>
      </c>
      <c r="D2625" s="52">
        <v>37894</v>
      </c>
      <c r="E2625">
        <v>2.2341000000000002</v>
      </c>
      <c r="G2625" s="52">
        <v>37893</v>
      </c>
      <c r="H2625">
        <v>3.9039000000000001</v>
      </c>
      <c r="I2625" s="52">
        <v>37894</v>
      </c>
      <c r="J2625">
        <v>2.2341000000000002</v>
      </c>
      <c r="K2625" s="474" t="str">
        <f t="shared" si="40"/>
        <v>false</v>
      </c>
    </row>
    <row r="2626" spans="2:11">
      <c r="B2626" s="52">
        <v>37894</v>
      </c>
      <c r="C2626">
        <v>3.9262000000000001</v>
      </c>
      <c r="D2626" s="52">
        <v>37895</v>
      </c>
      <c r="E2626">
        <v>2.1899000000000002</v>
      </c>
      <c r="G2626" s="52">
        <v>37894</v>
      </c>
      <c r="H2626">
        <v>3.9262000000000001</v>
      </c>
      <c r="I2626" s="52">
        <v>37895</v>
      </c>
      <c r="J2626">
        <v>2.1899000000000002</v>
      </c>
      <c r="K2626" s="474" t="str">
        <f t="shared" si="40"/>
        <v>false</v>
      </c>
    </row>
    <row r="2627" spans="2:11">
      <c r="B2627" s="52">
        <v>37895</v>
      </c>
      <c r="C2627">
        <v>3.8883000000000001</v>
      </c>
      <c r="D2627" s="52">
        <v>37896</v>
      </c>
      <c r="E2627">
        <v>2.1867999999999999</v>
      </c>
      <c r="G2627" s="52">
        <v>37895</v>
      </c>
      <c r="H2627">
        <v>3.8883000000000001</v>
      </c>
      <c r="I2627" s="52">
        <v>37896</v>
      </c>
      <c r="J2627">
        <v>2.1867999999999999</v>
      </c>
      <c r="K2627" s="474" t="str">
        <f t="shared" si="40"/>
        <v>false</v>
      </c>
    </row>
    <row r="2628" spans="2:11">
      <c r="B2628" s="52">
        <v>37896</v>
      </c>
      <c r="C2628">
        <v>3.8839000000000001</v>
      </c>
      <c r="D2628" s="52">
        <v>37897</v>
      </c>
      <c r="E2628">
        <v>2.1675</v>
      </c>
      <c r="G2628" s="52">
        <v>37896</v>
      </c>
      <c r="H2628">
        <v>3.8839000000000001</v>
      </c>
      <c r="I2628" s="52">
        <v>37897</v>
      </c>
      <c r="J2628">
        <v>2.1675</v>
      </c>
      <c r="K2628" s="474" t="str">
        <f t="shared" si="40"/>
        <v>false</v>
      </c>
    </row>
    <row r="2629" spans="2:11">
      <c r="B2629" s="52">
        <v>37897</v>
      </c>
      <c r="C2629">
        <v>3.8862000000000001</v>
      </c>
      <c r="D2629" s="52">
        <v>37900</v>
      </c>
      <c r="E2629">
        <v>2.1623000000000001</v>
      </c>
      <c r="G2629" s="52">
        <v>37897</v>
      </c>
      <c r="H2629">
        <v>3.8862000000000001</v>
      </c>
      <c r="I2629" s="52">
        <v>37900</v>
      </c>
      <c r="J2629">
        <v>2.1623000000000001</v>
      </c>
      <c r="K2629" s="474" t="str">
        <f t="shared" si="40"/>
        <v>false</v>
      </c>
    </row>
    <row r="2630" spans="2:11">
      <c r="B2630" s="52">
        <v>37900</v>
      </c>
      <c r="C2630">
        <v>3.8757999999999999</v>
      </c>
      <c r="D2630" s="52">
        <v>37901</v>
      </c>
      <c r="E2630">
        <v>2.149</v>
      </c>
      <c r="G2630" s="52">
        <v>37900</v>
      </c>
      <c r="H2630">
        <v>3.8757999999999999</v>
      </c>
      <c r="I2630" s="52">
        <v>37901</v>
      </c>
      <c r="J2630">
        <v>2.149</v>
      </c>
      <c r="K2630" s="474" t="str">
        <f t="shared" ref="K2630:K2693" si="41">IF(G2630=I2630,"true","false")</f>
        <v>false</v>
      </c>
    </row>
    <row r="2631" spans="2:11">
      <c r="B2631" s="52">
        <v>37901</v>
      </c>
      <c r="C2631">
        <v>3.8921999999999999</v>
      </c>
      <c r="D2631" s="52">
        <v>37902</v>
      </c>
      <c r="E2631">
        <v>2.1629</v>
      </c>
      <c r="G2631" s="52">
        <v>37901</v>
      </c>
      <c r="H2631">
        <v>3.8921999999999999</v>
      </c>
      <c r="I2631" s="52">
        <v>37902</v>
      </c>
      <c r="J2631">
        <v>2.1629</v>
      </c>
      <c r="K2631" s="474" t="str">
        <f t="shared" si="41"/>
        <v>false</v>
      </c>
    </row>
    <row r="2632" spans="2:11">
      <c r="B2632" s="52">
        <v>37902</v>
      </c>
      <c r="C2632">
        <v>3.8971</v>
      </c>
      <c r="D2632" s="52">
        <v>37903</v>
      </c>
      <c r="E2632">
        <v>2.1520000000000001</v>
      </c>
      <c r="G2632" s="52">
        <v>37902</v>
      </c>
      <c r="H2632">
        <v>3.8971</v>
      </c>
      <c r="I2632" s="52">
        <v>37903</v>
      </c>
      <c r="J2632">
        <v>2.1520000000000001</v>
      </c>
      <c r="K2632" s="474" t="str">
        <f t="shared" si="41"/>
        <v>false</v>
      </c>
    </row>
    <row r="2633" spans="2:11">
      <c r="B2633" s="52">
        <v>37903</v>
      </c>
      <c r="C2633">
        <v>3.8801999999999999</v>
      </c>
      <c r="D2633" s="52">
        <v>37904</v>
      </c>
      <c r="E2633">
        <v>2.1531000000000002</v>
      </c>
      <c r="G2633" s="52">
        <v>37903</v>
      </c>
      <c r="H2633">
        <v>3.8801999999999999</v>
      </c>
      <c r="I2633" s="52">
        <v>37904</v>
      </c>
      <c r="J2633">
        <v>2.1531000000000002</v>
      </c>
      <c r="K2633" s="474" t="str">
        <f t="shared" si="41"/>
        <v>false</v>
      </c>
    </row>
    <row r="2634" spans="2:11">
      <c r="B2634" s="52">
        <v>37904</v>
      </c>
      <c r="C2634">
        <v>3.8887999999999998</v>
      </c>
      <c r="D2634" s="52">
        <v>37907</v>
      </c>
      <c r="E2634">
        <v>2.1334</v>
      </c>
      <c r="G2634" s="52">
        <v>37904</v>
      </c>
      <c r="H2634">
        <v>3.8887999999999998</v>
      </c>
      <c r="I2634" s="52">
        <v>37907</v>
      </c>
      <c r="J2634">
        <v>2.1334</v>
      </c>
      <c r="K2634" s="474" t="str">
        <f t="shared" si="41"/>
        <v>false</v>
      </c>
    </row>
    <row r="2635" spans="2:11">
      <c r="B2635" s="52">
        <v>37907</v>
      </c>
      <c r="C2635">
        <v>3.8748</v>
      </c>
      <c r="D2635" s="52">
        <v>37908</v>
      </c>
      <c r="E2635">
        <v>2.1227999999999998</v>
      </c>
      <c r="G2635" s="52">
        <v>37907</v>
      </c>
      <c r="H2635">
        <v>3.8748</v>
      </c>
      <c r="I2635" s="52">
        <v>37908</v>
      </c>
      <c r="J2635">
        <v>2.1227999999999998</v>
      </c>
      <c r="K2635" s="474" t="str">
        <f t="shared" si="41"/>
        <v>false</v>
      </c>
    </row>
    <row r="2636" spans="2:11">
      <c r="B2636" s="52">
        <v>37908</v>
      </c>
      <c r="C2636">
        <v>3.8580999999999999</v>
      </c>
      <c r="D2636" s="52">
        <v>37909</v>
      </c>
      <c r="E2636">
        <v>2.1310000000000002</v>
      </c>
      <c r="G2636" s="52">
        <v>37908</v>
      </c>
      <c r="H2636">
        <v>3.8580999999999999</v>
      </c>
      <c r="I2636" s="52">
        <v>37909</v>
      </c>
      <c r="J2636">
        <v>2.1310000000000002</v>
      </c>
      <c r="K2636" s="474" t="str">
        <f t="shared" si="41"/>
        <v>false</v>
      </c>
    </row>
    <row r="2637" spans="2:11">
      <c r="B2637" s="52">
        <v>37909</v>
      </c>
      <c r="C2637">
        <v>3.8975999999999997</v>
      </c>
      <c r="D2637" s="52">
        <v>37910</v>
      </c>
      <c r="E2637">
        <v>2.1349999999999998</v>
      </c>
      <c r="G2637" s="52">
        <v>37909</v>
      </c>
      <c r="H2637">
        <v>3.8975999999999997</v>
      </c>
      <c r="I2637" s="52">
        <v>37910</v>
      </c>
      <c r="J2637">
        <v>2.1349999999999998</v>
      </c>
      <c r="K2637" s="474" t="str">
        <f t="shared" si="41"/>
        <v>false</v>
      </c>
    </row>
    <row r="2638" spans="2:11">
      <c r="B2638" s="52">
        <v>37910</v>
      </c>
      <c r="C2638">
        <v>3.8856000000000002</v>
      </c>
      <c r="D2638" s="52">
        <v>37911</v>
      </c>
      <c r="E2638">
        <v>2.1503000000000001</v>
      </c>
      <c r="G2638" s="52">
        <v>37910</v>
      </c>
      <c r="H2638">
        <v>3.8856000000000002</v>
      </c>
      <c r="I2638" s="52">
        <v>37911</v>
      </c>
      <c r="J2638">
        <v>2.1503000000000001</v>
      </c>
      <c r="K2638" s="474" t="str">
        <f t="shared" si="41"/>
        <v>false</v>
      </c>
    </row>
    <row r="2639" spans="2:11">
      <c r="B2639" s="52">
        <v>37911</v>
      </c>
      <c r="C2639">
        <v>3.9026999999999998</v>
      </c>
      <c r="D2639" s="52">
        <v>37914</v>
      </c>
      <c r="E2639">
        <v>2.1379999999999999</v>
      </c>
      <c r="G2639" s="52">
        <v>37911</v>
      </c>
      <c r="H2639">
        <v>3.9026999999999998</v>
      </c>
      <c r="I2639" s="52">
        <v>37914</v>
      </c>
      <c r="J2639">
        <v>2.1379999999999999</v>
      </c>
      <c r="K2639" s="474" t="str">
        <f t="shared" si="41"/>
        <v>false</v>
      </c>
    </row>
    <row r="2640" spans="2:11">
      <c r="B2640" s="52">
        <v>37914</v>
      </c>
      <c r="C2640">
        <v>3.8952</v>
      </c>
      <c r="D2640" s="52">
        <v>37915</v>
      </c>
      <c r="E2640">
        <v>2.1446000000000001</v>
      </c>
      <c r="G2640" s="52">
        <v>37914</v>
      </c>
      <c r="H2640">
        <v>3.8952</v>
      </c>
      <c r="I2640" s="52">
        <v>37915</v>
      </c>
      <c r="J2640">
        <v>2.1446000000000001</v>
      </c>
      <c r="K2640" s="474" t="str">
        <f t="shared" si="41"/>
        <v>false</v>
      </c>
    </row>
    <row r="2641" spans="2:11">
      <c r="B2641" s="52">
        <v>37915</v>
      </c>
      <c r="C2641">
        <v>3.8853999999999997</v>
      </c>
      <c r="D2641" s="52">
        <v>37916</v>
      </c>
      <c r="E2641">
        <v>2.1814999999999998</v>
      </c>
      <c r="G2641" s="52">
        <v>37915</v>
      </c>
      <c r="H2641">
        <v>3.8853999999999997</v>
      </c>
      <c r="I2641" s="52">
        <v>37916</v>
      </c>
      <c r="J2641">
        <v>2.1814999999999998</v>
      </c>
      <c r="K2641" s="474" t="str">
        <f t="shared" si="41"/>
        <v>false</v>
      </c>
    </row>
    <row r="2642" spans="2:11">
      <c r="B2642" s="52">
        <v>37916</v>
      </c>
      <c r="C2642">
        <v>3.8891999999999998</v>
      </c>
      <c r="D2642" s="52">
        <v>37917</v>
      </c>
      <c r="E2642">
        <v>2.1781000000000001</v>
      </c>
      <c r="G2642" s="52">
        <v>37916</v>
      </c>
      <c r="H2642">
        <v>3.8891999999999998</v>
      </c>
      <c r="I2642" s="52">
        <v>37917</v>
      </c>
      <c r="J2642">
        <v>2.1781000000000001</v>
      </c>
      <c r="K2642" s="474" t="str">
        <f t="shared" si="41"/>
        <v>false</v>
      </c>
    </row>
    <row r="2643" spans="2:11">
      <c r="B2643" s="52">
        <v>37917</v>
      </c>
      <c r="C2643">
        <v>3.8944999999999999</v>
      </c>
      <c r="D2643" s="52">
        <v>37918</v>
      </c>
      <c r="E2643">
        <v>2.1850999999999998</v>
      </c>
      <c r="G2643" s="52">
        <v>37917</v>
      </c>
      <c r="H2643">
        <v>3.8944999999999999</v>
      </c>
      <c r="I2643" s="52">
        <v>37918</v>
      </c>
      <c r="J2643">
        <v>2.1850999999999998</v>
      </c>
      <c r="K2643" s="474" t="str">
        <f t="shared" si="41"/>
        <v>false</v>
      </c>
    </row>
    <row r="2644" spans="2:11">
      <c r="B2644" s="52">
        <v>37918</v>
      </c>
      <c r="C2644">
        <v>3.8928000000000003</v>
      </c>
      <c r="D2644" s="52">
        <v>37921</v>
      </c>
      <c r="E2644">
        <v>2.1791999999999998</v>
      </c>
      <c r="G2644" s="52">
        <v>37918</v>
      </c>
      <c r="H2644">
        <v>3.8928000000000003</v>
      </c>
      <c r="I2644" s="52">
        <v>37921</v>
      </c>
      <c r="J2644">
        <v>2.1791999999999998</v>
      </c>
      <c r="K2644" s="474" t="str">
        <f t="shared" si="41"/>
        <v>false</v>
      </c>
    </row>
    <row r="2645" spans="2:11">
      <c r="B2645" s="52">
        <v>37921</v>
      </c>
      <c r="C2645">
        <v>3.9016000000000002</v>
      </c>
      <c r="D2645" s="52">
        <v>37922</v>
      </c>
      <c r="E2645">
        <v>2.1478999999999999</v>
      </c>
      <c r="G2645" s="52">
        <v>37921</v>
      </c>
      <c r="H2645">
        <v>3.9016000000000002</v>
      </c>
      <c r="I2645" s="52">
        <v>37922</v>
      </c>
      <c r="J2645">
        <v>2.1478999999999999</v>
      </c>
      <c r="K2645" s="474" t="str">
        <f t="shared" si="41"/>
        <v>false</v>
      </c>
    </row>
    <row r="2646" spans="2:11">
      <c r="B2646" s="52">
        <v>37922</v>
      </c>
      <c r="C2646">
        <v>3.9003000000000001</v>
      </c>
      <c r="D2646" s="52">
        <v>37923</v>
      </c>
      <c r="E2646">
        <v>2.1421000000000001</v>
      </c>
      <c r="G2646" s="52">
        <v>37922</v>
      </c>
      <c r="H2646">
        <v>3.9003000000000001</v>
      </c>
      <c r="I2646" s="52">
        <v>37923</v>
      </c>
      <c r="J2646">
        <v>2.1421000000000001</v>
      </c>
      <c r="K2646" s="474" t="str">
        <f t="shared" si="41"/>
        <v>false</v>
      </c>
    </row>
    <row r="2647" spans="2:11">
      <c r="B2647" s="52">
        <v>37923</v>
      </c>
      <c r="C2647">
        <v>3.8771</v>
      </c>
      <c r="D2647" s="52">
        <v>37924</v>
      </c>
      <c r="E2647">
        <v>2.1032000000000002</v>
      </c>
      <c r="G2647" s="52">
        <v>37923</v>
      </c>
      <c r="H2647">
        <v>3.8771</v>
      </c>
      <c r="I2647" s="52">
        <v>37924</v>
      </c>
      <c r="J2647">
        <v>2.1032000000000002</v>
      </c>
      <c r="K2647" s="474" t="str">
        <f t="shared" si="41"/>
        <v>false</v>
      </c>
    </row>
    <row r="2648" spans="2:11">
      <c r="B2648" s="52">
        <v>37924</v>
      </c>
      <c r="C2648">
        <v>3.8689</v>
      </c>
      <c r="D2648" s="52">
        <v>37925</v>
      </c>
      <c r="E2648">
        <v>2.1000999999999999</v>
      </c>
      <c r="G2648" s="52">
        <v>37924</v>
      </c>
      <c r="H2648">
        <v>3.8689</v>
      </c>
      <c r="I2648" s="52">
        <v>37925</v>
      </c>
      <c r="J2648">
        <v>2.1000999999999999</v>
      </c>
      <c r="K2648" s="474" t="str">
        <f t="shared" si="41"/>
        <v>false</v>
      </c>
    </row>
    <row r="2649" spans="2:11">
      <c r="B2649" s="52">
        <v>37925</v>
      </c>
      <c r="C2649">
        <v>3.8813</v>
      </c>
      <c r="D2649" s="52">
        <v>37928</v>
      </c>
      <c r="E2649">
        <v>2.0878000000000001</v>
      </c>
      <c r="G2649" s="52">
        <v>37925</v>
      </c>
      <c r="H2649">
        <v>3.8813</v>
      </c>
      <c r="I2649" s="52">
        <v>37928</v>
      </c>
      <c r="J2649">
        <v>2.0878000000000001</v>
      </c>
      <c r="K2649" s="474" t="str">
        <f t="shared" si="41"/>
        <v>false</v>
      </c>
    </row>
    <row r="2650" spans="2:11">
      <c r="B2650" s="52">
        <v>37928</v>
      </c>
      <c r="C2650">
        <v>3.8406000000000002</v>
      </c>
      <c r="D2650" s="52">
        <v>37929</v>
      </c>
      <c r="E2650">
        <v>2.0920000000000001</v>
      </c>
      <c r="G2650" s="52">
        <v>37928</v>
      </c>
      <c r="H2650">
        <v>3.8406000000000002</v>
      </c>
      <c r="I2650" s="52">
        <v>37929</v>
      </c>
      <c r="J2650">
        <v>2.0920000000000001</v>
      </c>
      <c r="K2650" s="474" t="str">
        <f t="shared" si="41"/>
        <v>false</v>
      </c>
    </row>
    <row r="2651" spans="2:11">
      <c r="B2651" s="52">
        <v>37929</v>
      </c>
      <c r="C2651">
        <v>3.8830999999999998</v>
      </c>
      <c r="D2651" s="52">
        <v>37930</v>
      </c>
      <c r="E2651">
        <v>2.0958000000000001</v>
      </c>
      <c r="G2651" s="52">
        <v>37929</v>
      </c>
      <c r="H2651">
        <v>3.8830999999999998</v>
      </c>
      <c r="I2651" s="52">
        <v>37930</v>
      </c>
      <c r="J2651">
        <v>2.0958000000000001</v>
      </c>
      <c r="K2651" s="474" t="str">
        <f t="shared" si="41"/>
        <v>false</v>
      </c>
    </row>
    <row r="2652" spans="2:11">
      <c r="B2652" s="52">
        <v>37930</v>
      </c>
      <c r="C2652">
        <v>3.8794</v>
      </c>
      <c r="D2652" s="52">
        <v>37931</v>
      </c>
      <c r="E2652">
        <v>2.0889000000000002</v>
      </c>
      <c r="G2652" s="52">
        <v>37930</v>
      </c>
      <c r="H2652">
        <v>3.8794</v>
      </c>
      <c r="I2652" s="52">
        <v>37931</v>
      </c>
      <c r="J2652">
        <v>2.0889000000000002</v>
      </c>
      <c r="K2652" s="474" t="str">
        <f t="shared" si="41"/>
        <v>false</v>
      </c>
    </row>
    <row r="2653" spans="2:11">
      <c r="B2653" s="52">
        <v>37931</v>
      </c>
      <c r="C2653">
        <v>3.8383000000000003</v>
      </c>
      <c r="D2653" s="52">
        <v>37932</v>
      </c>
      <c r="E2653">
        <v>2.1004999999999998</v>
      </c>
      <c r="G2653" s="52">
        <v>37931</v>
      </c>
      <c r="H2653">
        <v>3.8383000000000003</v>
      </c>
      <c r="I2653" s="52">
        <v>37932</v>
      </c>
      <c r="J2653">
        <v>2.1004999999999998</v>
      </c>
      <c r="K2653" s="474" t="str">
        <f t="shared" si="41"/>
        <v>false</v>
      </c>
    </row>
    <row r="2654" spans="2:11">
      <c r="B2654" s="52">
        <v>37932</v>
      </c>
      <c r="C2654">
        <v>3.8641999999999999</v>
      </c>
      <c r="D2654" s="52">
        <v>37935</v>
      </c>
      <c r="E2654">
        <v>2.1118999999999999</v>
      </c>
      <c r="G2654" s="52">
        <v>37932</v>
      </c>
      <c r="H2654">
        <v>3.8641999999999999</v>
      </c>
      <c r="I2654" s="52">
        <v>37935</v>
      </c>
      <c r="J2654">
        <v>2.1118999999999999</v>
      </c>
      <c r="K2654" s="474" t="str">
        <f t="shared" si="41"/>
        <v>false</v>
      </c>
    </row>
    <row r="2655" spans="2:11">
      <c r="B2655" s="52">
        <v>37935</v>
      </c>
      <c r="C2655">
        <v>3.8653</v>
      </c>
      <c r="D2655" s="52">
        <v>37936</v>
      </c>
      <c r="E2655">
        <v>2.1160000000000001</v>
      </c>
      <c r="G2655" s="52">
        <v>37935</v>
      </c>
      <c r="H2655">
        <v>3.8653</v>
      </c>
      <c r="I2655" s="52">
        <v>37936</v>
      </c>
      <c r="J2655">
        <v>2.1160000000000001</v>
      </c>
      <c r="K2655" s="474" t="str">
        <f t="shared" si="41"/>
        <v>false</v>
      </c>
    </row>
    <row r="2656" spans="2:11">
      <c r="B2656" s="52">
        <v>37936</v>
      </c>
      <c r="C2656">
        <v>3.8658999999999999</v>
      </c>
      <c r="D2656" s="52">
        <v>37937</v>
      </c>
      <c r="E2656">
        <v>2.1124000000000001</v>
      </c>
      <c r="G2656" s="52">
        <v>37936</v>
      </c>
      <c r="H2656">
        <v>3.8658999999999999</v>
      </c>
      <c r="I2656" s="52">
        <v>37937</v>
      </c>
      <c r="J2656">
        <v>2.1124000000000001</v>
      </c>
      <c r="K2656" s="474" t="str">
        <f t="shared" si="41"/>
        <v>false</v>
      </c>
    </row>
    <row r="2657" spans="2:11">
      <c r="B2657" s="52">
        <v>37937</v>
      </c>
      <c r="C2657">
        <v>3.8862999999999999</v>
      </c>
      <c r="D2657" s="52">
        <v>37938</v>
      </c>
      <c r="E2657">
        <v>2.1147999999999998</v>
      </c>
      <c r="G2657" s="52">
        <v>37937</v>
      </c>
      <c r="H2657">
        <v>3.8862999999999999</v>
      </c>
      <c r="I2657" s="52">
        <v>37938</v>
      </c>
      <c r="J2657">
        <v>2.1147999999999998</v>
      </c>
      <c r="K2657" s="474" t="str">
        <f t="shared" si="41"/>
        <v>false</v>
      </c>
    </row>
    <row r="2658" spans="2:11">
      <c r="B2658" s="52">
        <v>37938</v>
      </c>
      <c r="C2658">
        <v>3.8805000000000001</v>
      </c>
      <c r="D2658" s="52">
        <v>37939</v>
      </c>
      <c r="E2658">
        <v>2.1324000000000001</v>
      </c>
      <c r="G2658" s="52">
        <v>37938</v>
      </c>
      <c r="H2658">
        <v>3.8805000000000001</v>
      </c>
      <c r="I2658" s="52">
        <v>37939</v>
      </c>
      <c r="J2658">
        <v>2.1324000000000001</v>
      </c>
      <c r="K2658" s="474" t="str">
        <f t="shared" si="41"/>
        <v>false</v>
      </c>
    </row>
    <row r="2659" spans="2:11">
      <c r="B2659" s="52">
        <v>37939</v>
      </c>
      <c r="C2659">
        <v>3.8868999999999998</v>
      </c>
      <c r="D2659" s="52">
        <v>37942</v>
      </c>
      <c r="E2659">
        <v>2.1451000000000002</v>
      </c>
      <c r="G2659" s="52">
        <v>37939</v>
      </c>
      <c r="H2659">
        <v>3.8868999999999998</v>
      </c>
      <c r="I2659" s="52">
        <v>37942</v>
      </c>
      <c r="J2659">
        <v>2.1451000000000002</v>
      </c>
      <c r="K2659" s="474" t="str">
        <f t="shared" si="41"/>
        <v>false</v>
      </c>
    </row>
    <row r="2660" spans="2:11">
      <c r="B2660" s="52">
        <v>37942</v>
      </c>
      <c r="C2660">
        <v>3.9234999999999998</v>
      </c>
      <c r="D2660" s="52">
        <v>37943</v>
      </c>
      <c r="E2660">
        <v>2.1644999999999999</v>
      </c>
      <c r="G2660" s="52">
        <v>37942</v>
      </c>
      <c r="H2660">
        <v>3.9234999999999998</v>
      </c>
      <c r="I2660" s="52">
        <v>37943</v>
      </c>
      <c r="J2660">
        <v>2.1644999999999999</v>
      </c>
      <c r="K2660" s="474" t="str">
        <f t="shared" si="41"/>
        <v>false</v>
      </c>
    </row>
    <row r="2661" spans="2:11">
      <c r="B2661" s="52">
        <v>37943</v>
      </c>
      <c r="C2661">
        <v>3.9697</v>
      </c>
      <c r="D2661" s="52">
        <v>37944</v>
      </c>
      <c r="E2661">
        <v>2.1512000000000002</v>
      </c>
      <c r="G2661" s="52">
        <v>37943</v>
      </c>
      <c r="H2661">
        <v>3.9697</v>
      </c>
      <c r="I2661" s="52">
        <v>37944</v>
      </c>
      <c r="J2661">
        <v>2.1512000000000002</v>
      </c>
      <c r="K2661" s="474" t="str">
        <f t="shared" si="41"/>
        <v>false</v>
      </c>
    </row>
    <row r="2662" spans="2:11">
      <c r="B2662" s="52">
        <v>37944</v>
      </c>
      <c r="C2662">
        <v>3.9257</v>
      </c>
      <c r="D2662" s="52">
        <v>37945</v>
      </c>
      <c r="E2662">
        <v>2.1671</v>
      </c>
      <c r="G2662" s="52">
        <v>37944</v>
      </c>
      <c r="H2662">
        <v>3.9257</v>
      </c>
      <c r="I2662" s="52">
        <v>37945</v>
      </c>
      <c r="J2662">
        <v>2.1671</v>
      </c>
      <c r="K2662" s="474" t="str">
        <f t="shared" si="41"/>
        <v>false</v>
      </c>
    </row>
    <row r="2663" spans="2:11">
      <c r="B2663" s="52">
        <v>37945</v>
      </c>
      <c r="C2663">
        <v>3.9405000000000001</v>
      </c>
      <c r="D2663" s="52">
        <v>37946</v>
      </c>
      <c r="E2663">
        <v>2.165</v>
      </c>
      <c r="G2663" s="52">
        <v>37945</v>
      </c>
      <c r="H2663">
        <v>3.9405000000000001</v>
      </c>
      <c r="I2663" s="52">
        <v>37946</v>
      </c>
      <c r="J2663">
        <v>2.165</v>
      </c>
      <c r="K2663" s="474" t="str">
        <f t="shared" si="41"/>
        <v>false</v>
      </c>
    </row>
    <row r="2664" spans="2:11">
      <c r="B2664" s="52">
        <v>37946</v>
      </c>
      <c r="C2664">
        <v>3.9386999999999999</v>
      </c>
      <c r="D2664" s="52">
        <v>37949</v>
      </c>
      <c r="E2664">
        <v>2.1385000000000001</v>
      </c>
      <c r="G2664" s="52">
        <v>37946</v>
      </c>
      <c r="H2664">
        <v>3.9386999999999999</v>
      </c>
      <c r="I2664" s="52">
        <v>37949</v>
      </c>
      <c r="J2664">
        <v>2.1385000000000001</v>
      </c>
      <c r="K2664" s="474" t="str">
        <f t="shared" si="41"/>
        <v>false</v>
      </c>
    </row>
    <row r="2665" spans="2:11">
      <c r="B2665" s="52">
        <v>37949</v>
      </c>
      <c r="C2665">
        <v>3.9016000000000002</v>
      </c>
      <c r="D2665" s="52">
        <v>37950</v>
      </c>
      <c r="E2665">
        <v>2.1349999999999998</v>
      </c>
      <c r="G2665" s="52">
        <v>37949</v>
      </c>
      <c r="H2665">
        <v>3.9016000000000002</v>
      </c>
      <c r="I2665" s="52">
        <v>37950</v>
      </c>
      <c r="J2665">
        <v>2.1349999999999998</v>
      </c>
      <c r="K2665" s="474" t="str">
        <f t="shared" si="41"/>
        <v>false</v>
      </c>
    </row>
    <row r="2666" spans="2:11">
      <c r="B2666" s="52">
        <v>37950</v>
      </c>
      <c r="C2666">
        <v>3.8799000000000001</v>
      </c>
      <c r="D2666" s="52">
        <v>37951</v>
      </c>
      <c r="E2666">
        <v>2.1330999999999998</v>
      </c>
      <c r="G2666" s="52">
        <v>37950</v>
      </c>
      <c r="H2666">
        <v>3.8799000000000001</v>
      </c>
      <c r="I2666" s="52">
        <v>37951</v>
      </c>
      <c r="J2666">
        <v>2.1330999999999998</v>
      </c>
      <c r="K2666" s="474" t="str">
        <f t="shared" si="41"/>
        <v>false</v>
      </c>
    </row>
    <row r="2667" spans="2:11">
      <c r="B2667" s="52">
        <v>37951</v>
      </c>
      <c r="C2667">
        <v>3.8614000000000002</v>
      </c>
      <c r="D2667" s="52">
        <v>37953</v>
      </c>
      <c r="E2667">
        <v>2.1324999999999998</v>
      </c>
      <c r="G2667" s="52">
        <v>37951</v>
      </c>
      <c r="H2667">
        <v>3.8614000000000002</v>
      </c>
      <c r="I2667" s="52">
        <v>37953</v>
      </c>
      <c r="J2667">
        <v>2.1324999999999998</v>
      </c>
      <c r="K2667" s="474" t="str">
        <f t="shared" si="41"/>
        <v>false</v>
      </c>
    </row>
    <row r="2668" spans="2:11">
      <c r="B2668" s="52">
        <v>37953</v>
      </c>
      <c r="C2668">
        <v>3.8597000000000001</v>
      </c>
      <c r="D2668" s="52">
        <v>37956</v>
      </c>
      <c r="E2668">
        <v>2.1073</v>
      </c>
      <c r="G2668" s="52">
        <v>37953</v>
      </c>
      <c r="H2668">
        <v>3.8597000000000001</v>
      </c>
      <c r="I2668" s="52">
        <v>37956</v>
      </c>
      <c r="J2668">
        <v>2.1073</v>
      </c>
      <c r="K2668" s="474" t="str">
        <f t="shared" si="41"/>
        <v>false</v>
      </c>
    </row>
    <row r="2669" spans="2:11">
      <c r="B2669" s="52">
        <v>37956</v>
      </c>
      <c r="C2669">
        <v>3.8231000000000002</v>
      </c>
      <c r="D2669" s="52">
        <v>37957</v>
      </c>
      <c r="E2669">
        <v>2.1177999999999999</v>
      </c>
      <c r="G2669" s="52">
        <v>37956</v>
      </c>
      <c r="H2669">
        <v>3.8231000000000002</v>
      </c>
      <c r="I2669" s="52">
        <v>37957</v>
      </c>
      <c r="J2669">
        <v>2.1177999999999999</v>
      </c>
      <c r="K2669" s="474" t="str">
        <f t="shared" si="41"/>
        <v>false</v>
      </c>
    </row>
    <row r="2670" spans="2:11">
      <c r="B2670" s="52">
        <v>37957</v>
      </c>
      <c r="C2670">
        <v>3.8218999999999999</v>
      </c>
      <c r="D2670" s="52">
        <v>37958</v>
      </c>
      <c r="E2670">
        <v>2.1143000000000001</v>
      </c>
      <c r="G2670" s="52">
        <v>37957</v>
      </c>
      <c r="H2670">
        <v>3.8218999999999999</v>
      </c>
      <c r="I2670" s="52">
        <v>37958</v>
      </c>
      <c r="J2670">
        <v>2.1143000000000001</v>
      </c>
      <c r="K2670" s="474" t="str">
        <f t="shared" si="41"/>
        <v>false</v>
      </c>
    </row>
    <row r="2671" spans="2:11">
      <c r="B2671" s="52">
        <v>37958</v>
      </c>
      <c r="C2671">
        <v>3.8329</v>
      </c>
      <c r="D2671" s="52">
        <v>37959</v>
      </c>
      <c r="E2671">
        <v>2.1021000000000001</v>
      </c>
      <c r="G2671" s="52">
        <v>37958</v>
      </c>
      <c r="H2671">
        <v>3.8329</v>
      </c>
      <c r="I2671" s="52">
        <v>37959</v>
      </c>
      <c r="J2671">
        <v>2.1021000000000001</v>
      </c>
      <c r="K2671" s="474" t="str">
        <f t="shared" si="41"/>
        <v>false</v>
      </c>
    </row>
    <row r="2672" spans="2:11">
      <c r="B2672" s="52">
        <v>37959</v>
      </c>
      <c r="C2672">
        <v>3.8124000000000002</v>
      </c>
      <c r="D2672" s="52">
        <v>37960</v>
      </c>
      <c r="E2672">
        <v>2.1166</v>
      </c>
      <c r="G2672" s="52">
        <v>37959</v>
      </c>
      <c r="H2672">
        <v>3.8124000000000002</v>
      </c>
      <c r="I2672" s="52">
        <v>37960</v>
      </c>
      <c r="J2672">
        <v>2.1166</v>
      </c>
      <c r="K2672" s="474" t="str">
        <f t="shared" si="41"/>
        <v>false</v>
      </c>
    </row>
    <row r="2673" spans="2:11">
      <c r="B2673" s="52">
        <v>37960</v>
      </c>
      <c r="C2673">
        <v>3.8079999999999998</v>
      </c>
      <c r="D2673" s="52">
        <v>37963</v>
      </c>
      <c r="E2673">
        <v>2.0948000000000002</v>
      </c>
      <c r="G2673" s="52">
        <v>37960</v>
      </c>
      <c r="H2673">
        <v>3.8079999999999998</v>
      </c>
      <c r="I2673" s="52">
        <v>37963</v>
      </c>
      <c r="J2673">
        <v>2.0948000000000002</v>
      </c>
      <c r="K2673" s="474" t="str">
        <f t="shared" si="41"/>
        <v>false</v>
      </c>
    </row>
    <row r="2674" spans="2:11">
      <c r="B2674" s="52">
        <v>37963</v>
      </c>
      <c r="C2674">
        <v>3.7812000000000001</v>
      </c>
      <c r="D2674" s="52">
        <v>37964</v>
      </c>
      <c r="E2674">
        <v>2.1036999999999999</v>
      </c>
      <c r="G2674" s="52">
        <v>37963</v>
      </c>
      <c r="H2674">
        <v>3.7812000000000001</v>
      </c>
      <c r="I2674" s="52">
        <v>37964</v>
      </c>
      <c r="J2674">
        <v>2.1036999999999999</v>
      </c>
      <c r="K2674" s="474" t="str">
        <f t="shared" si="41"/>
        <v>false</v>
      </c>
    </row>
    <row r="2675" spans="2:11">
      <c r="B2675" s="52">
        <v>37964</v>
      </c>
      <c r="C2675">
        <v>3.8243</v>
      </c>
      <c r="D2675" s="52">
        <v>37965</v>
      </c>
      <c r="E2675">
        <v>2.1040000000000001</v>
      </c>
      <c r="G2675" s="52">
        <v>37964</v>
      </c>
      <c r="H2675">
        <v>3.8243</v>
      </c>
      <c r="I2675" s="52">
        <v>37965</v>
      </c>
      <c r="J2675">
        <v>2.1040000000000001</v>
      </c>
      <c r="K2675" s="474" t="str">
        <f t="shared" si="41"/>
        <v>false</v>
      </c>
    </row>
    <row r="2676" spans="2:11">
      <c r="B2676" s="52">
        <v>37965</v>
      </c>
      <c r="C2676">
        <v>3.8191999999999999</v>
      </c>
      <c r="D2676" s="52">
        <v>37966</v>
      </c>
      <c r="E2676">
        <v>2.0857999999999999</v>
      </c>
      <c r="G2676" s="52">
        <v>37965</v>
      </c>
      <c r="H2676">
        <v>3.8191999999999999</v>
      </c>
      <c r="I2676" s="52">
        <v>37966</v>
      </c>
      <c r="J2676">
        <v>2.0857999999999999</v>
      </c>
      <c r="K2676" s="474" t="str">
        <f t="shared" si="41"/>
        <v>false</v>
      </c>
    </row>
    <row r="2677" spans="2:11">
      <c r="B2677" s="52">
        <v>37966</v>
      </c>
      <c r="C2677">
        <v>3.8031999999999999</v>
      </c>
      <c r="D2677" s="52">
        <v>37967</v>
      </c>
      <c r="E2677">
        <v>2.0788000000000002</v>
      </c>
      <c r="G2677" s="52">
        <v>37966</v>
      </c>
      <c r="H2677">
        <v>3.8031999999999999</v>
      </c>
      <c r="I2677" s="52">
        <v>37967</v>
      </c>
      <c r="J2677">
        <v>2.0788000000000002</v>
      </c>
      <c r="K2677" s="474" t="str">
        <f t="shared" si="41"/>
        <v>false</v>
      </c>
    </row>
    <row r="2678" spans="2:11">
      <c r="B2678" s="52">
        <v>37967</v>
      </c>
      <c r="C2678">
        <v>3.8014000000000001</v>
      </c>
      <c r="D2678" s="52">
        <v>37970</v>
      </c>
      <c r="E2678">
        <v>2.0828000000000002</v>
      </c>
      <c r="G2678" s="52">
        <v>37967</v>
      </c>
      <c r="H2678">
        <v>3.8014000000000001</v>
      </c>
      <c r="I2678" s="52">
        <v>37970</v>
      </c>
      <c r="J2678">
        <v>2.0828000000000002</v>
      </c>
      <c r="K2678" s="474" t="str">
        <f t="shared" si="41"/>
        <v>false</v>
      </c>
    </row>
    <row r="2679" spans="2:11">
      <c r="B2679" s="52">
        <v>37970</v>
      </c>
      <c r="C2679">
        <v>3.8001</v>
      </c>
      <c r="D2679" s="52">
        <v>37971</v>
      </c>
      <c r="E2679">
        <v>2.0608</v>
      </c>
      <c r="G2679" s="52">
        <v>37970</v>
      </c>
      <c r="H2679">
        <v>3.8001</v>
      </c>
      <c r="I2679" s="52">
        <v>37971</v>
      </c>
      <c r="J2679">
        <v>2.0608</v>
      </c>
      <c r="K2679" s="474" t="str">
        <f t="shared" si="41"/>
        <v>false</v>
      </c>
    </row>
    <row r="2680" spans="2:11">
      <c r="B2680" s="52">
        <v>37971</v>
      </c>
      <c r="C2680">
        <v>3.7803</v>
      </c>
      <c r="D2680" s="52">
        <v>37972</v>
      </c>
      <c r="E2680">
        <v>2.0588000000000002</v>
      </c>
      <c r="G2680" s="52">
        <v>37971</v>
      </c>
      <c r="H2680">
        <v>3.7803</v>
      </c>
      <c r="I2680" s="52">
        <v>37972</v>
      </c>
      <c r="J2680">
        <v>2.0588000000000002</v>
      </c>
      <c r="K2680" s="474" t="str">
        <f t="shared" si="41"/>
        <v>false</v>
      </c>
    </row>
    <row r="2681" spans="2:11">
      <c r="B2681" s="52">
        <v>37972</v>
      </c>
      <c r="C2681">
        <v>3.7519999999999998</v>
      </c>
      <c r="D2681" s="52">
        <v>37973</v>
      </c>
      <c r="E2681">
        <v>2.0409999999999999</v>
      </c>
      <c r="G2681" s="52">
        <v>37972</v>
      </c>
      <c r="H2681">
        <v>3.7519999999999998</v>
      </c>
      <c r="I2681" s="52">
        <v>37973</v>
      </c>
      <c r="J2681">
        <v>2.0409999999999999</v>
      </c>
      <c r="K2681" s="474" t="str">
        <f t="shared" si="41"/>
        <v>false</v>
      </c>
    </row>
    <row r="2682" spans="2:11">
      <c r="B2682" s="52">
        <v>37973</v>
      </c>
      <c r="C2682">
        <v>3.7088000000000001</v>
      </c>
      <c r="D2682" s="52">
        <v>37974</v>
      </c>
      <c r="E2682">
        <v>2.0350000000000001</v>
      </c>
      <c r="G2682" s="52">
        <v>37973</v>
      </c>
      <c r="H2682">
        <v>3.7088000000000001</v>
      </c>
      <c r="I2682" s="52">
        <v>37974</v>
      </c>
      <c r="J2682">
        <v>2.0350000000000001</v>
      </c>
      <c r="K2682" s="474" t="str">
        <f t="shared" si="41"/>
        <v>false</v>
      </c>
    </row>
    <row r="2683" spans="2:11">
      <c r="B2683" s="52">
        <v>37974</v>
      </c>
      <c r="C2683">
        <v>3.698</v>
      </c>
      <c r="D2683" s="52">
        <v>37977</v>
      </c>
      <c r="E2683">
        <v>2.0232000000000001</v>
      </c>
      <c r="G2683" s="52">
        <v>37974</v>
      </c>
      <c r="H2683">
        <v>3.698</v>
      </c>
      <c r="I2683" s="52">
        <v>37977</v>
      </c>
      <c r="J2683">
        <v>2.0232000000000001</v>
      </c>
      <c r="K2683" s="474" t="str">
        <f t="shared" si="41"/>
        <v>false</v>
      </c>
    </row>
    <row r="2684" spans="2:11">
      <c r="B2684" s="52">
        <v>37977</v>
      </c>
      <c r="C2684">
        <v>3.6705000000000001</v>
      </c>
      <c r="D2684" s="52">
        <v>37978</v>
      </c>
      <c r="E2684">
        <v>2.0226000000000002</v>
      </c>
      <c r="G2684" s="52">
        <v>37977</v>
      </c>
      <c r="H2684">
        <v>3.6705000000000001</v>
      </c>
      <c r="I2684" s="52">
        <v>37978</v>
      </c>
      <c r="J2684">
        <v>2.0226000000000002</v>
      </c>
      <c r="K2684" s="474" t="str">
        <f t="shared" si="41"/>
        <v>false</v>
      </c>
    </row>
    <row r="2685" spans="2:11">
      <c r="B2685" s="52">
        <v>37978</v>
      </c>
      <c r="C2685">
        <v>3.6493000000000002</v>
      </c>
      <c r="D2685" s="52">
        <v>37979</v>
      </c>
      <c r="E2685">
        <v>2.0297000000000001</v>
      </c>
      <c r="G2685" s="52">
        <v>37978</v>
      </c>
      <c r="H2685">
        <v>3.6493000000000002</v>
      </c>
      <c r="I2685" s="52">
        <v>37979</v>
      </c>
      <c r="J2685">
        <v>2.0297000000000001</v>
      </c>
      <c r="K2685" s="474" t="str">
        <f t="shared" si="41"/>
        <v>false</v>
      </c>
    </row>
    <row r="2686" spans="2:11">
      <c r="B2686" s="52">
        <v>37979</v>
      </c>
      <c r="C2686">
        <v>3.6507000000000001</v>
      </c>
      <c r="D2686" s="52">
        <v>37981</v>
      </c>
      <c r="E2686">
        <v>2.0257999999999998</v>
      </c>
      <c r="G2686" s="52">
        <v>37979</v>
      </c>
      <c r="H2686">
        <v>3.6507000000000001</v>
      </c>
      <c r="I2686" s="52">
        <v>37981</v>
      </c>
      <c r="J2686">
        <v>2.0257999999999998</v>
      </c>
      <c r="K2686" s="474" t="str">
        <f t="shared" si="41"/>
        <v>false</v>
      </c>
    </row>
    <row r="2687" spans="2:11">
      <c r="B2687" s="52">
        <v>37981</v>
      </c>
      <c r="C2687">
        <v>3.6509</v>
      </c>
      <c r="D2687" s="52">
        <v>37984</v>
      </c>
      <c r="E2687">
        <v>2.0057999999999998</v>
      </c>
      <c r="G2687" s="52">
        <v>37981</v>
      </c>
      <c r="H2687">
        <v>3.6509</v>
      </c>
      <c r="I2687" s="52">
        <v>37984</v>
      </c>
      <c r="J2687">
        <v>2.0057999999999998</v>
      </c>
      <c r="K2687" s="474" t="str">
        <f t="shared" si="41"/>
        <v>false</v>
      </c>
    </row>
    <row r="2688" spans="2:11">
      <c r="B2688" s="52">
        <v>37984</v>
      </c>
      <c r="C2688">
        <v>3.6225000000000001</v>
      </c>
      <c r="D2688" s="52">
        <v>37985</v>
      </c>
      <c r="E2688">
        <v>2.012</v>
      </c>
      <c r="G2688" s="52">
        <v>37984</v>
      </c>
      <c r="H2688">
        <v>3.6225000000000001</v>
      </c>
      <c r="I2688" s="52">
        <v>37985</v>
      </c>
      <c r="J2688">
        <v>2.012</v>
      </c>
      <c r="K2688" s="474" t="str">
        <f t="shared" si="41"/>
        <v>false</v>
      </c>
    </row>
    <row r="2689" spans="2:11">
      <c r="B2689" s="52">
        <v>37985</v>
      </c>
      <c r="C2689">
        <v>3.6104000000000003</v>
      </c>
      <c r="D2689" s="52">
        <v>37986</v>
      </c>
      <c r="E2689">
        <v>2.0065</v>
      </c>
      <c r="G2689" s="52">
        <v>37985</v>
      </c>
      <c r="H2689">
        <v>3.6104000000000003</v>
      </c>
      <c r="I2689" s="52">
        <v>37986</v>
      </c>
      <c r="J2689">
        <v>2.0065</v>
      </c>
      <c r="K2689" s="474" t="str">
        <f t="shared" si="41"/>
        <v>false</v>
      </c>
    </row>
    <row r="2690" spans="2:11">
      <c r="B2690" s="52">
        <v>37986</v>
      </c>
      <c r="C2690">
        <v>3.6212999999999997</v>
      </c>
      <c r="D2690" s="52">
        <v>37988</v>
      </c>
      <c r="E2690">
        <v>2.0150000000000001</v>
      </c>
      <c r="G2690" s="52">
        <v>37986</v>
      </c>
      <c r="H2690">
        <v>3.6212999999999997</v>
      </c>
      <c r="I2690" s="52">
        <v>37988</v>
      </c>
      <c r="J2690">
        <v>2.0150000000000001</v>
      </c>
      <c r="K2690" s="474" t="str">
        <f t="shared" si="41"/>
        <v>false</v>
      </c>
    </row>
    <row r="2691" spans="2:11">
      <c r="B2691" s="52">
        <v>37988</v>
      </c>
      <c r="C2691">
        <v>3.6711</v>
      </c>
      <c r="D2691" s="52">
        <v>37991</v>
      </c>
      <c r="E2691">
        <v>1.9893000000000001</v>
      </c>
      <c r="G2691" s="52">
        <v>37988</v>
      </c>
      <c r="H2691">
        <v>3.6711</v>
      </c>
      <c r="I2691" s="52">
        <v>37991</v>
      </c>
      <c r="J2691">
        <v>1.9893000000000001</v>
      </c>
      <c r="K2691" s="474" t="str">
        <f t="shared" si="41"/>
        <v>false</v>
      </c>
    </row>
    <row r="2692" spans="2:11">
      <c r="B2692" s="52">
        <v>37991</v>
      </c>
      <c r="C2692">
        <v>3.6703000000000001</v>
      </c>
      <c r="D2692" s="52">
        <v>37992</v>
      </c>
      <c r="E2692">
        <v>1.9903</v>
      </c>
      <c r="G2692" s="52">
        <v>37991</v>
      </c>
      <c r="H2692">
        <v>3.6703000000000001</v>
      </c>
      <c r="I2692" s="52">
        <v>37992</v>
      </c>
      <c r="J2692">
        <v>1.9903</v>
      </c>
      <c r="K2692" s="474" t="str">
        <f t="shared" si="41"/>
        <v>false</v>
      </c>
    </row>
    <row r="2693" spans="2:11">
      <c r="B2693" s="52">
        <v>37992</v>
      </c>
      <c r="C2693">
        <v>3.6791999999999998</v>
      </c>
      <c r="D2693" s="52">
        <v>37993</v>
      </c>
      <c r="E2693">
        <v>1.9950999999999999</v>
      </c>
      <c r="G2693" s="52">
        <v>37992</v>
      </c>
      <c r="H2693">
        <v>3.6791999999999998</v>
      </c>
      <c r="I2693" s="52">
        <v>37993</v>
      </c>
      <c r="J2693">
        <v>1.9950999999999999</v>
      </c>
      <c r="K2693" s="474" t="str">
        <f t="shared" si="41"/>
        <v>false</v>
      </c>
    </row>
    <row r="2694" spans="2:11">
      <c r="B2694" s="52">
        <v>37993</v>
      </c>
      <c r="C2694">
        <v>3.6539999999999999</v>
      </c>
      <c r="D2694" s="52">
        <v>37994</v>
      </c>
      <c r="E2694">
        <v>1.9832000000000001</v>
      </c>
      <c r="G2694" s="52">
        <v>37993</v>
      </c>
      <c r="H2694">
        <v>3.6539999999999999</v>
      </c>
      <c r="I2694" s="52">
        <v>37994</v>
      </c>
      <c r="J2694">
        <v>1.9832000000000001</v>
      </c>
      <c r="K2694" s="474" t="str">
        <f t="shared" ref="K2694:K2757" si="42">IF(G2694=I2694,"true","false")</f>
        <v>false</v>
      </c>
    </row>
    <row r="2695" spans="2:11">
      <c r="B2695" s="52">
        <v>37994</v>
      </c>
      <c r="C2695">
        <v>3.6509999999999998</v>
      </c>
      <c r="D2695" s="52">
        <v>37995</v>
      </c>
      <c r="E2695">
        <v>2.0085000000000002</v>
      </c>
      <c r="G2695" s="52">
        <v>37994</v>
      </c>
      <c r="H2695">
        <v>3.6509999999999998</v>
      </c>
      <c r="I2695" s="52">
        <v>37995</v>
      </c>
      <c r="J2695">
        <v>2.0085000000000002</v>
      </c>
      <c r="K2695" s="474" t="str">
        <f t="shared" si="42"/>
        <v>false</v>
      </c>
    </row>
    <row r="2696" spans="2:11">
      <c r="B2696" s="52">
        <v>37995</v>
      </c>
      <c r="C2696">
        <v>3.6637</v>
      </c>
      <c r="D2696" s="52">
        <v>37998</v>
      </c>
      <c r="E2696">
        <v>2.0034999999999998</v>
      </c>
      <c r="G2696" s="52">
        <v>37995</v>
      </c>
      <c r="H2696">
        <v>3.6637</v>
      </c>
      <c r="I2696" s="52">
        <v>37998</v>
      </c>
      <c r="J2696">
        <v>2.0034999999999998</v>
      </c>
      <c r="K2696" s="474" t="str">
        <f t="shared" si="42"/>
        <v>false</v>
      </c>
    </row>
    <row r="2697" spans="2:11">
      <c r="B2697" s="52">
        <v>37998</v>
      </c>
      <c r="C2697">
        <v>3.6730999999999998</v>
      </c>
      <c r="D2697" s="52">
        <v>37999</v>
      </c>
      <c r="E2697">
        <v>2.0146000000000002</v>
      </c>
      <c r="G2697" s="52">
        <v>37998</v>
      </c>
      <c r="H2697">
        <v>3.6730999999999998</v>
      </c>
      <c r="I2697" s="52">
        <v>37999</v>
      </c>
      <c r="J2697">
        <v>2.0146000000000002</v>
      </c>
      <c r="K2697" s="474" t="str">
        <f t="shared" si="42"/>
        <v>false</v>
      </c>
    </row>
    <row r="2698" spans="2:11">
      <c r="B2698" s="52">
        <v>37999</v>
      </c>
      <c r="C2698">
        <v>3.6749000000000001</v>
      </c>
      <c r="D2698" s="52">
        <v>38000</v>
      </c>
      <c r="E2698">
        <v>1.9933999999999998</v>
      </c>
      <c r="G2698" s="52">
        <v>37999</v>
      </c>
      <c r="H2698">
        <v>3.6749000000000001</v>
      </c>
      <c r="I2698" s="52">
        <v>38000</v>
      </c>
      <c r="J2698">
        <v>1.9933999999999998</v>
      </c>
      <c r="K2698" s="474" t="str">
        <f t="shared" si="42"/>
        <v>false</v>
      </c>
    </row>
    <row r="2699" spans="2:11">
      <c r="B2699" s="52">
        <v>38000</v>
      </c>
      <c r="C2699">
        <v>3.6461999999999999</v>
      </c>
      <c r="D2699" s="52">
        <v>38001</v>
      </c>
      <c r="E2699">
        <v>1.9919</v>
      </c>
      <c r="G2699" s="52">
        <v>38000</v>
      </c>
      <c r="H2699">
        <v>3.6461999999999999</v>
      </c>
      <c r="I2699" s="52">
        <v>38001</v>
      </c>
      <c r="J2699">
        <v>1.9919</v>
      </c>
      <c r="K2699" s="474" t="str">
        <f t="shared" si="42"/>
        <v>false</v>
      </c>
    </row>
    <row r="2700" spans="2:11">
      <c r="B2700" s="52">
        <v>38001</v>
      </c>
      <c r="C2700">
        <v>3.6749999999999998</v>
      </c>
      <c r="D2700" s="52">
        <v>38002</v>
      </c>
      <c r="E2700">
        <v>1.9830999999999999</v>
      </c>
      <c r="G2700" s="52">
        <v>38001</v>
      </c>
      <c r="H2700">
        <v>3.6749999999999998</v>
      </c>
      <c r="I2700" s="52">
        <v>38002</v>
      </c>
      <c r="J2700">
        <v>1.9830999999999999</v>
      </c>
      <c r="K2700" s="474" t="str">
        <f t="shared" si="42"/>
        <v>false</v>
      </c>
    </row>
    <row r="2701" spans="2:11">
      <c r="B2701" s="52">
        <v>38002</v>
      </c>
      <c r="C2701">
        <v>3.6661999999999999</v>
      </c>
      <c r="D2701" s="52">
        <v>38006</v>
      </c>
      <c r="E2701">
        <v>1.9965999999999999</v>
      </c>
      <c r="G2701" s="52">
        <v>38002</v>
      </c>
      <c r="H2701">
        <v>3.6661999999999999</v>
      </c>
      <c r="I2701" s="52">
        <v>38006</v>
      </c>
      <c r="J2701">
        <v>1.9965999999999999</v>
      </c>
      <c r="K2701" s="474" t="str">
        <f t="shared" si="42"/>
        <v>false</v>
      </c>
    </row>
    <row r="2702" spans="2:11">
      <c r="B2702" s="52">
        <v>38006</v>
      </c>
      <c r="C2702">
        <v>3.6480999999999999</v>
      </c>
      <c r="D2702" s="52">
        <v>38007</v>
      </c>
      <c r="E2702">
        <v>1.9819</v>
      </c>
      <c r="G2702" s="52">
        <v>38006</v>
      </c>
      <c r="H2702">
        <v>3.6480999999999999</v>
      </c>
      <c r="I2702" s="52">
        <v>38007</v>
      </c>
      <c r="J2702">
        <v>1.9819</v>
      </c>
      <c r="K2702" s="474" t="str">
        <f t="shared" si="42"/>
        <v>false</v>
      </c>
    </row>
    <row r="2703" spans="2:11">
      <c r="B2703" s="52">
        <v>38007</v>
      </c>
      <c r="C2703">
        <v>3.5857999999999999</v>
      </c>
      <c r="D2703" s="52">
        <v>38008</v>
      </c>
      <c r="E2703">
        <v>1.982</v>
      </c>
      <c r="G2703" s="52">
        <v>38007</v>
      </c>
      <c r="H2703">
        <v>3.5857999999999999</v>
      </c>
      <c r="I2703" s="52">
        <v>38008</v>
      </c>
      <c r="J2703">
        <v>1.982</v>
      </c>
      <c r="K2703" s="474" t="str">
        <f t="shared" si="42"/>
        <v>false</v>
      </c>
    </row>
    <row r="2704" spans="2:11">
      <c r="B2704" s="52">
        <v>38008</v>
      </c>
      <c r="C2704">
        <v>3.5882000000000001</v>
      </c>
      <c r="D2704" s="52">
        <v>38009</v>
      </c>
      <c r="E2704">
        <v>1.9923</v>
      </c>
      <c r="G2704" s="52">
        <v>38008</v>
      </c>
      <c r="H2704">
        <v>3.5882000000000001</v>
      </c>
      <c r="I2704" s="52">
        <v>38009</v>
      </c>
      <c r="J2704">
        <v>1.9923</v>
      </c>
      <c r="K2704" s="474" t="str">
        <f t="shared" si="42"/>
        <v>false</v>
      </c>
    </row>
    <row r="2705" spans="2:11">
      <c r="B2705" s="52">
        <v>38009</v>
      </c>
      <c r="C2705">
        <v>3.6055999999999999</v>
      </c>
      <c r="D2705" s="52">
        <v>38012</v>
      </c>
      <c r="E2705">
        <v>1.9673</v>
      </c>
      <c r="G2705" s="52">
        <v>38009</v>
      </c>
      <c r="H2705">
        <v>3.6055999999999999</v>
      </c>
      <c r="I2705" s="52">
        <v>38012</v>
      </c>
      <c r="J2705">
        <v>1.9673</v>
      </c>
      <c r="K2705" s="474" t="str">
        <f t="shared" si="42"/>
        <v>false</v>
      </c>
    </row>
    <row r="2706" spans="2:11">
      <c r="B2706" s="52">
        <v>38012</v>
      </c>
      <c r="C2706">
        <v>3.6230000000000002</v>
      </c>
      <c r="D2706" s="52">
        <v>38013</v>
      </c>
      <c r="E2706">
        <v>1.9845000000000002</v>
      </c>
      <c r="G2706" s="52">
        <v>38012</v>
      </c>
      <c r="H2706">
        <v>3.6230000000000002</v>
      </c>
      <c r="I2706" s="52">
        <v>38013</v>
      </c>
      <c r="J2706">
        <v>1.9845000000000002</v>
      </c>
      <c r="K2706" s="474" t="str">
        <f t="shared" si="42"/>
        <v>false</v>
      </c>
    </row>
    <row r="2707" spans="2:11">
      <c r="B2707" s="52">
        <v>38013</v>
      </c>
      <c r="C2707">
        <v>3.6372</v>
      </c>
      <c r="D2707" s="52">
        <v>38014</v>
      </c>
      <c r="E2707">
        <v>2.0112999999999999</v>
      </c>
      <c r="G2707" s="52">
        <v>38013</v>
      </c>
      <c r="H2707">
        <v>3.6372</v>
      </c>
      <c r="I2707" s="52">
        <v>38014</v>
      </c>
      <c r="J2707">
        <v>2.0112999999999999</v>
      </c>
      <c r="K2707" s="474" t="str">
        <f t="shared" si="42"/>
        <v>false</v>
      </c>
    </row>
    <row r="2708" spans="2:11">
      <c r="B2708" s="52">
        <v>38014</v>
      </c>
      <c r="C2708">
        <v>3.5888999999999998</v>
      </c>
      <c r="D2708" s="52">
        <v>38015</v>
      </c>
      <c r="E2708">
        <v>2.0173999999999999</v>
      </c>
      <c r="G2708" s="52">
        <v>38014</v>
      </c>
      <c r="H2708">
        <v>3.5888999999999998</v>
      </c>
      <c r="I2708" s="52">
        <v>38015</v>
      </c>
      <c r="J2708">
        <v>2.0173999999999999</v>
      </c>
      <c r="K2708" s="474" t="str">
        <f t="shared" si="42"/>
        <v>false</v>
      </c>
    </row>
    <row r="2709" spans="2:11">
      <c r="B2709" s="52">
        <v>38015</v>
      </c>
      <c r="C2709">
        <v>3.577</v>
      </c>
      <c r="D2709" s="52">
        <v>38016</v>
      </c>
      <c r="E2709">
        <v>2.0217000000000001</v>
      </c>
      <c r="G2709" s="52">
        <v>38015</v>
      </c>
      <c r="H2709">
        <v>3.577</v>
      </c>
      <c r="I2709" s="52">
        <v>38016</v>
      </c>
      <c r="J2709">
        <v>2.0217000000000001</v>
      </c>
      <c r="K2709" s="474" t="str">
        <f t="shared" si="42"/>
        <v>false</v>
      </c>
    </row>
    <row r="2710" spans="2:11">
      <c r="B2710" s="52">
        <v>38016</v>
      </c>
      <c r="C2710">
        <v>3.5857999999999999</v>
      </c>
      <c r="D2710" s="52">
        <v>38019</v>
      </c>
      <c r="E2710">
        <v>2.0194999999999999</v>
      </c>
      <c r="G2710" s="52">
        <v>38016</v>
      </c>
      <c r="H2710">
        <v>3.5857999999999999</v>
      </c>
      <c r="I2710" s="52">
        <v>38019</v>
      </c>
      <c r="J2710">
        <v>2.0194999999999999</v>
      </c>
      <c r="K2710" s="474" t="str">
        <f t="shared" si="42"/>
        <v>false</v>
      </c>
    </row>
    <row r="2711" spans="2:11">
      <c r="B2711" s="52">
        <v>38019</v>
      </c>
      <c r="C2711">
        <v>3.5944000000000003</v>
      </c>
      <c r="D2711" s="52">
        <v>38020</v>
      </c>
      <c r="E2711">
        <v>2.0184000000000002</v>
      </c>
      <c r="G2711" s="52">
        <v>38019</v>
      </c>
      <c r="H2711">
        <v>3.5944000000000003</v>
      </c>
      <c r="I2711" s="52">
        <v>38020</v>
      </c>
      <c r="J2711">
        <v>2.0184000000000002</v>
      </c>
      <c r="K2711" s="474" t="str">
        <f t="shared" si="42"/>
        <v>false</v>
      </c>
    </row>
    <row r="2712" spans="2:11">
      <c r="B2712" s="52">
        <v>38020</v>
      </c>
      <c r="C2712">
        <v>3.5752999999999999</v>
      </c>
      <c r="D2712" s="52">
        <v>38021</v>
      </c>
      <c r="E2712">
        <v>2.0264000000000002</v>
      </c>
      <c r="G2712" s="52">
        <v>38020</v>
      </c>
      <c r="H2712">
        <v>3.5752999999999999</v>
      </c>
      <c r="I2712" s="52">
        <v>38021</v>
      </c>
      <c r="J2712">
        <v>2.0264000000000002</v>
      </c>
      <c r="K2712" s="474" t="str">
        <f t="shared" si="42"/>
        <v>false</v>
      </c>
    </row>
    <row r="2713" spans="2:11">
      <c r="B2713" s="52">
        <v>38021</v>
      </c>
      <c r="C2713">
        <v>3.6204999999999998</v>
      </c>
      <c r="D2713" s="52">
        <v>38022</v>
      </c>
      <c r="E2713">
        <v>2.0215999999999998</v>
      </c>
      <c r="G2713" s="52">
        <v>38021</v>
      </c>
      <c r="H2713">
        <v>3.6204999999999998</v>
      </c>
      <c r="I2713" s="52">
        <v>38022</v>
      </c>
      <c r="J2713">
        <v>2.0215999999999998</v>
      </c>
      <c r="K2713" s="474" t="str">
        <f t="shared" si="42"/>
        <v>false</v>
      </c>
    </row>
    <row r="2714" spans="2:11">
      <c r="B2714" s="52">
        <v>38022</v>
      </c>
      <c r="C2714">
        <v>3.6438000000000001</v>
      </c>
      <c r="D2714" s="52">
        <v>38023</v>
      </c>
      <c r="E2714">
        <v>2.0036999999999998</v>
      </c>
      <c r="G2714" s="52">
        <v>38022</v>
      </c>
      <c r="H2714">
        <v>3.6438000000000001</v>
      </c>
      <c r="I2714" s="52">
        <v>38023</v>
      </c>
      <c r="J2714">
        <v>2.0036999999999998</v>
      </c>
      <c r="K2714" s="474" t="str">
        <f t="shared" si="42"/>
        <v>false</v>
      </c>
    </row>
    <row r="2715" spans="2:11">
      <c r="B2715" s="52">
        <v>38023</v>
      </c>
      <c r="C2715">
        <v>3.5647000000000002</v>
      </c>
      <c r="D2715" s="52">
        <v>38026</v>
      </c>
      <c r="E2715">
        <v>2.0078</v>
      </c>
      <c r="G2715" s="52">
        <v>38023</v>
      </c>
      <c r="H2715">
        <v>3.5647000000000002</v>
      </c>
      <c r="I2715" s="52">
        <v>38026</v>
      </c>
      <c r="J2715">
        <v>2.0078</v>
      </c>
      <c r="K2715" s="474" t="str">
        <f t="shared" si="42"/>
        <v>false</v>
      </c>
    </row>
    <row r="2716" spans="2:11">
      <c r="B2716" s="52">
        <v>38026</v>
      </c>
      <c r="C2716">
        <v>3.5582000000000003</v>
      </c>
      <c r="D2716" s="52">
        <v>38027</v>
      </c>
      <c r="E2716">
        <v>2.0011999999999999</v>
      </c>
      <c r="G2716" s="52">
        <v>38026</v>
      </c>
      <c r="H2716">
        <v>3.5582000000000003</v>
      </c>
      <c r="I2716" s="52">
        <v>38027</v>
      </c>
      <c r="J2716">
        <v>2.0011999999999999</v>
      </c>
      <c r="K2716" s="474" t="str">
        <f t="shared" si="42"/>
        <v>false</v>
      </c>
    </row>
    <row r="2717" spans="2:11">
      <c r="B2717" s="52">
        <v>38027</v>
      </c>
      <c r="C2717">
        <v>3.5291000000000001</v>
      </c>
      <c r="D2717" s="52">
        <v>38028</v>
      </c>
      <c r="E2717">
        <v>1.9781</v>
      </c>
      <c r="G2717" s="52">
        <v>38027</v>
      </c>
      <c r="H2717">
        <v>3.5291000000000001</v>
      </c>
      <c r="I2717" s="52">
        <v>38028</v>
      </c>
      <c r="J2717">
        <v>1.9781</v>
      </c>
      <c r="K2717" s="474" t="str">
        <f t="shared" si="42"/>
        <v>false</v>
      </c>
    </row>
    <row r="2718" spans="2:11">
      <c r="B2718" s="52">
        <v>38028</v>
      </c>
      <c r="C2718">
        <v>3.5425</v>
      </c>
      <c r="D2718" s="52">
        <v>38029</v>
      </c>
      <c r="E2718">
        <v>1.9885999999999999</v>
      </c>
      <c r="G2718" s="52">
        <v>38028</v>
      </c>
      <c r="H2718">
        <v>3.5425</v>
      </c>
      <c r="I2718" s="52">
        <v>38029</v>
      </c>
      <c r="J2718">
        <v>1.9885999999999999</v>
      </c>
      <c r="K2718" s="474" t="str">
        <f t="shared" si="42"/>
        <v>false</v>
      </c>
    </row>
    <row r="2719" spans="2:11">
      <c r="B2719" s="52">
        <v>38029</v>
      </c>
      <c r="C2719">
        <v>3.5583</v>
      </c>
      <c r="D2719" s="52">
        <v>38030</v>
      </c>
      <c r="E2719">
        <v>2.0009999999999999</v>
      </c>
      <c r="G2719" s="52">
        <v>38029</v>
      </c>
      <c r="H2719">
        <v>3.5583</v>
      </c>
      <c r="I2719" s="52">
        <v>38030</v>
      </c>
      <c r="J2719">
        <v>2.0009999999999999</v>
      </c>
      <c r="K2719" s="474" t="str">
        <f t="shared" si="42"/>
        <v>false</v>
      </c>
    </row>
    <row r="2720" spans="2:11">
      <c r="B2720" s="52">
        <v>38030</v>
      </c>
      <c r="C2720">
        <v>3.5691000000000002</v>
      </c>
      <c r="D2720" s="52">
        <v>38034</v>
      </c>
      <c r="E2720">
        <v>1.9847000000000001</v>
      </c>
      <c r="G2720" s="52">
        <v>38030</v>
      </c>
      <c r="H2720">
        <v>3.5691000000000002</v>
      </c>
      <c r="I2720" s="52">
        <v>38034</v>
      </c>
      <c r="J2720">
        <v>1.9847000000000001</v>
      </c>
      <c r="K2720" s="474" t="str">
        <f t="shared" si="42"/>
        <v>false</v>
      </c>
    </row>
    <row r="2721" spans="2:11">
      <c r="B2721" s="52">
        <v>38034</v>
      </c>
      <c r="C2721">
        <v>3.5337000000000001</v>
      </c>
      <c r="D2721" s="52">
        <v>38035</v>
      </c>
      <c r="E2721">
        <v>2.0021</v>
      </c>
      <c r="G2721" s="52">
        <v>38034</v>
      </c>
      <c r="H2721">
        <v>3.5337000000000001</v>
      </c>
      <c r="I2721" s="52">
        <v>38035</v>
      </c>
      <c r="J2721">
        <v>2.0021</v>
      </c>
      <c r="K2721" s="474" t="str">
        <f t="shared" si="42"/>
        <v>false</v>
      </c>
    </row>
    <row r="2722" spans="2:11">
      <c r="B2722" s="52">
        <v>38035</v>
      </c>
      <c r="C2722">
        <v>3.5173999999999999</v>
      </c>
      <c r="D2722" s="52">
        <v>38036</v>
      </c>
      <c r="E2722">
        <v>2.0034000000000001</v>
      </c>
      <c r="G2722" s="52">
        <v>38035</v>
      </c>
      <c r="H2722">
        <v>3.5173999999999999</v>
      </c>
      <c r="I2722" s="52">
        <v>38036</v>
      </c>
      <c r="J2722">
        <v>2.0034000000000001</v>
      </c>
      <c r="K2722" s="474" t="str">
        <f t="shared" si="42"/>
        <v>false</v>
      </c>
    </row>
    <row r="2723" spans="2:11">
      <c r="B2723" s="52">
        <v>38036</v>
      </c>
      <c r="C2723">
        <v>3.5341</v>
      </c>
      <c r="D2723" s="52">
        <v>38037</v>
      </c>
      <c r="E2723">
        <v>2.0121000000000002</v>
      </c>
      <c r="G2723" s="52">
        <v>38036</v>
      </c>
      <c r="H2723">
        <v>3.5341</v>
      </c>
      <c r="I2723" s="52">
        <v>38037</v>
      </c>
      <c r="J2723">
        <v>2.0121000000000002</v>
      </c>
      <c r="K2723" s="474" t="str">
        <f t="shared" si="42"/>
        <v>false</v>
      </c>
    </row>
    <row r="2724" spans="2:11">
      <c r="B2724" s="52">
        <v>38037</v>
      </c>
      <c r="C2724">
        <v>3.5617999999999999</v>
      </c>
      <c r="D2724" s="52">
        <v>38040</v>
      </c>
      <c r="E2724">
        <v>2.0139</v>
      </c>
      <c r="G2724" s="52">
        <v>38037</v>
      </c>
      <c r="H2724">
        <v>3.5617999999999999</v>
      </c>
      <c r="I2724" s="52">
        <v>38040</v>
      </c>
      <c r="J2724">
        <v>2.0139</v>
      </c>
      <c r="K2724" s="474" t="str">
        <f t="shared" si="42"/>
        <v>false</v>
      </c>
    </row>
    <row r="2725" spans="2:11">
      <c r="B2725" s="52">
        <v>38040</v>
      </c>
      <c r="C2725">
        <v>3.5419999999999998</v>
      </c>
      <c r="D2725" s="52">
        <v>38041</v>
      </c>
      <c r="E2725">
        <v>2.0221</v>
      </c>
      <c r="G2725" s="52">
        <v>38040</v>
      </c>
      <c r="H2725">
        <v>3.5419999999999998</v>
      </c>
      <c r="I2725" s="52">
        <v>38041</v>
      </c>
      <c r="J2725">
        <v>2.0221</v>
      </c>
      <c r="K2725" s="474" t="str">
        <f t="shared" si="42"/>
        <v>false</v>
      </c>
    </row>
    <row r="2726" spans="2:11">
      <c r="B2726" s="52">
        <v>38041</v>
      </c>
      <c r="C2726">
        <v>3.5568999999999997</v>
      </c>
      <c r="D2726" s="52">
        <v>38042</v>
      </c>
      <c r="E2726">
        <v>2.0154000000000001</v>
      </c>
      <c r="G2726" s="52">
        <v>38041</v>
      </c>
      <c r="H2726">
        <v>3.5568999999999997</v>
      </c>
      <c r="I2726" s="52">
        <v>38042</v>
      </c>
      <c r="J2726">
        <v>2.0154000000000001</v>
      </c>
      <c r="K2726" s="474" t="str">
        <f t="shared" si="42"/>
        <v>false</v>
      </c>
    </row>
    <row r="2727" spans="2:11">
      <c r="B2727" s="52">
        <v>38042</v>
      </c>
      <c r="C2727">
        <v>3.5289000000000001</v>
      </c>
      <c r="D2727" s="52">
        <v>38043</v>
      </c>
      <c r="E2727">
        <v>2.0202</v>
      </c>
      <c r="G2727" s="52">
        <v>38042</v>
      </c>
      <c r="H2727">
        <v>3.5289000000000001</v>
      </c>
      <c r="I2727" s="52">
        <v>38043</v>
      </c>
      <c r="J2727">
        <v>2.0202</v>
      </c>
      <c r="K2727" s="474" t="str">
        <f t="shared" si="42"/>
        <v>false</v>
      </c>
    </row>
    <row r="2728" spans="2:11">
      <c r="B2728" s="52">
        <v>38043</v>
      </c>
      <c r="C2728">
        <v>3.5167000000000002</v>
      </c>
      <c r="D2728" s="52">
        <v>38044</v>
      </c>
      <c r="E2728">
        <v>2.0194000000000001</v>
      </c>
      <c r="G2728" s="52">
        <v>38043</v>
      </c>
      <c r="H2728">
        <v>3.5167000000000002</v>
      </c>
      <c r="I2728" s="52">
        <v>38044</v>
      </c>
      <c r="J2728">
        <v>2.0194000000000001</v>
      </c>
      <c r="K2728" s="474" t="str">
        <f t="shared" si="42"/>
        <v>false</v>
      </c>
    </row>
    <row r="2729" spans="2:11">
      <c r="B2729" s="52">
        <v>38044</v>
      </c>
      <c r="C2729">
        <v>3.4748000000000001</v>
      </c>
      <c r="D2729" s="52">
        <v>38047</v>
      </c>
      <c r="E2729">
        <v>2.0015999999999998</v>
      </c>
      <c r="G2729" s="52">
        <v>38044</v>
      </c>
      <c r="H2729">
        <v>3.4748000000000001</v>
      </c>
      <c r="I2729" s="52">
        <v>38047</v>
      </c>
      <c r="J2729">
        <v>2.0015999999999998</v>
      </c>
      <c r="K2729" s="474" t="str">
        <f t="shared" si="42"/>
        <v>false</v>
      </c>
    </row>
    <row r="2730" spans="2:11">
      <c r="B2730" s="52">
        <v>38047</v>
      </c>
      <c r="C2730">
        <v>3.4521000000000002</v>
      </c>
      <c r="D2730" s="52">
        <v>38048</v>
      </c>
      <c r="E2730">
        <v>2.0179999999999998</v>
      </c>
      <c r="G2730" s="52">
        <v>38047</v>
      </c>
      <c r="H2730">
        <v>3.4521000000000002</v>
      </c>
      <c r="I2730" s="52">
        <v>38048</v>
      </c>
      <c r="J2730">
        <v>2.0179999999999998</v>
      </c>
      <c r="K2730" s="474" t="str">
        <f t="shared" si="42"/>
        <v>false</v>
      </c>
    </row>
    <row r="2731" spans="2:11">
      <c r="B2731" s="52">
        <v>38048</v>
      </c>
      <c r="C2731">
        <v>3.4618000000000002</v>
      </c>
      <c r="D2731" s="52">
        <v>38049</v>
      </c>
      <c r="E2731">
        <v>2.0184000000000002</v>
      </c>
      <c r="G2731" s="52">
        <v>38048</v>
      </c>
      <c r="H2731">
        <v>3.4618000000000002</v>
      </c>
      <c r="I2731" s="52">
        <v>38049</v>
      </c>
      <c r="J2731">
        <v>2.0184000000000002</v>
      </c>
      <c r="K2731" s="474" t="str">
        <f t="shared" si="42"/>
        <v>false</v>
      </c>
    </row>
    <row r="2732" spans="2:11">
      <c r="B2732" s="52">
        <v>38049</v>
      </c>
      <c r="C2732">
        <v>3.4661</v>
      </c>
      <c r="D2732" s="52">
        <v>38050</v>
      </c>
      <c r="E2732">
        <v>2.0194000000000001</v>
      </c>
      <c r="G2732" s="52">
        <v>38049</v>
      </c>
      <c r="H2732">
        <v>3.4661</v>
      </c>
      <c r="I2732" s="52">
        <v>38050</v>
      </c>
      <c r="J2732">
        <v>2.0194000000000001</v>
      </c>
      <c r="K2732" s="474" t="str">
        <f t="shared" si="42"/>
        <v>false</v>
      </c>
    </row>
    <row r="2733" spans="2:11">
      <c r="B2733" s="52">
        <v>38050</v>
      </c>
      <c r="C2733">
        <v>3.4666000000000001</v>
      </c>
      <c r="D2733" s="52">
        <v>38051</v>
      </c>
      <c r="E2733">
        <v>2.0179</v>
      </c>
      <c r="G2733" s="52">
        <v>38050</v>
      </c>
      <c r="H2733">
        <v>3.4666000000000001</v>
      </c>
      <c r="I2733" s="52">
        <v>38051</v>
      </c>
      <c r="J2733">
        <v>2.0179</v>
      </c>
      <c r="K2733" s="474" t="str">
        <f t="shared" si="42"/>
        <v>false</v>
      </c>
    </row>
    <row r="2734" spans="2:11">
      <c r="B2734" s="52">
        <v>38051</v>
      </c>
      <c r="C2734">
        <v>3.4392</v>
      </c>
      <c r="D2734" s="52">
        <v>38054</v>
      </c>
      <c r="E2734">
        <v>2.0306000000000002</v>
      </c>
      <c r="G2734" s="52">
        <v>38051</v>
      </c>
      <c r="H2734">
        <v>3.4392</v>
      </c>
      <c r="I2734" s="52">
        <v>38054</v>
      </c>
      <c r="J2734">
        <v>2.0306000000000002</v>
      </c>
      <c r="K2734" s="474" t="str">
        <f t="shared" si="42"/>
        <v>false</v>
      </c>
    </row>
    <row r="2735" spans="2:11">
      <c r="B2735" s="52">
        <v>38054</v>
      </c>
      <c r="C2735">
        <v>3.4535999999999998</v>
      </c>
      <c r="D2735" s="52">
        <v>38055</v>
      </c>
      <c r="E2735">
        <v>2.0453999999999999</v>
      </c>
      <c r="G2735" s="52">
        <v>38054</v>
      </c>
      <c r="H2735">
        <v>3.4535999999999998</v>
      </c>
      <c r="I2735" s="52">
        <v>38055</v>
      </c>
      <c r="J2735">
        <v>2.0453999999999999</v>
      </c>
      <c r="K2735" s="474" t="str">
        <f t="shared" si="42"/>
        <v>false</v>
      </c>
    </row>
    <row r="2736" spans="2:11">
      <c r="B2736" s="52">
        <v>38055</v>
      </c>
      <c r="C2736">
        <v>3.4537</v>
      </c>
      <c r="D2736" s="52">
        <v>38056</v>
      </c>
      <c r="E2736">
        <v>2.0771999999999999</v>
      </c>
      <c r="G2736" s="52">
        <v>38055</v>
      </c>
      <c r="H2736">
        <v>3.4537</v>
      </c>
      <c r="I2736" s="52">
        <v>38056</v>
      </c>
      <c r="J2736">
        <v>2.0771999999999999</v>
      </c>
      <c r="K2736" s="474" t="str">
        <f t="shared" si="42"/>
        <v>false</v>
      </c>
    </row>
    <row r="2737" spans="2:11">
      <c r="B2737" s="52">
        <v>38056</v>
      </c>
      <c r="C2737">
        <v>3.4893999999999998</v>
      </c>
      <c r="D2737" s="52">
        <v>38057</v>
      </c>
      <c r="E2737">
        <v>2.1169000000000002</v>
      </c>
      <c r="G2737" s="52">
        <v>38056</v>
      </c>
      <c r="H2737">
        <v>3.4893999999999998</v>
      </c>
      <c r="I2737" s="52">
        <v>38057</v>
      </c>
      <c r="J2737">
        <v>2.1169000000000002</v>
      </c>
      <c r="K2737" s="474" t="str">
        <f t="shared" si="42"/>
        <v>false</v>
      </c>
    </row>
    <row r="2738" spans="2:11">
      <c r="B2738" s="52">
        <v>38057</v>
      </c>
      <c r="C2738">
        <v>3.5417999999999998</v>
      </c>
      <c r="D2738" s="52">
        <v>38058</v>
      </c>
      <c r="E2738">
        <v>2.0937999999999999</v>
      </c>
      <c r="G2738" s="52">
        <v>38057</v>
      </c>
      <c r="H2738">
        <v>3.5417999999999998</v>
      </c>
      <c r="I2738" s="52">
        <v>38058</v>
      </c>
      <c r="J2738">
        <v>2.0937999999999999</v>
      </c>
      <c r="K2738" s="474" t="str">
        <f t="shared" si="42"/>
        <v>false</v>
      </c>
    </row>
    <row r="2739" spans="2:11">
      <c r="B2739" s="52">
        <v>38058</v>
      </c>
      <c r="C2739">
        <v>3.5173000000000001</v>
      </c>
      <c r="D2739" s="52">
        <v>38061</v>
      </c>
      <c r="E2739">
        <v>2.1221999999999999</v>
      </c>
      <c r="G2739" s="52">
        <v>38058</v>
      </c>
      <c r="H2739">
        <v>3.5173000000000001</v>
      </c>
      <c r="I2739" s="52">
        <v>38061</v>
      </c>
      <c r="J2739">
        <v>2.1221999999999999</v>
      </c>
      <c r="K2739" s="474" t="str">
        <f t="shared" si="42"/>
        <v>false</v>
      </c>
    </row>
    <row r="2740" spans="2:11">
      <c r="B2740" s="52">
        <v>38061</v>
      </c>
      <c r="C2740">
        <v>3.5192000000000001</v>
      </c>
      <c r="D2740" s="52">
        <v>38062</v>
      </c>
      <c r="E2740">
        <v>2.1052</v>
      </c>
      <c r="G2740" s="52">
        <v>38061</v>
      </c>
      <c r="H2740">
        <v>3.5192000000000001</v>
      </c>
      <c r="I2740" s="52">
        <v>38062</v>
      </c>
      <c r="J2740">
        <v>2.1052</v>
      </c>
      <c r="K2740" s="474" t="str">
        <f t="shared" si="42"/>
        <v>false</v>
      </c>
    </row>
    <row r="2741" spans="2:11">
      <c r="B2741" s="52">
        <v>38062</v>
      </c>
      <c r="C2741">
        <v>3.4999000000000002</v>
      </c>
      <c r="D2741" s="52">
        <v>38063</v>
      </c>
      <c r="E2741">
        <v>2.0844</v>
      </c>
      <c r="G2741" s="52">
        <v>38062</v>
      </c>
      <c r="H2741">
        <v>3.4999000000000002</v>
      </c>
      <c r="I2741" s="52">
        <v>38063</v>
      </c>
      <c r="J2741">
        <v>2.0844</v>
      </c>
      <c r="K2741" s="474" t="str">
        <f t="shared" si="42"/>
        <v>false</v>
      </c>
    </row>
    <row r="2742" spans="2:11">
      <c r="B2742" s="52">
        <v>38063</v>
      </c>
      <c r="C2742">
        <v>3.4352</v>
      </c>
      <c r="D2742" s="52">
        <v>38064</v>
      </c>
      <c r="E2742">
        <v>2.0853000000000002</v>
      </c>
      <c r="G2742" s="52">
        <v>38063</v>
      </c>
      <c r="H2742">
        <v>3.4352</v>
      </c>
      <c r="I2742" s="52">
        <v>38064</v>
      </c>
      <c r="J2742">
        <v>2.0853000000000002</v>
      </c>
      <c r="K2742" s="474" t="str">
        <f t="shared" si="42"/>
        <v>false</v>
      </c>
    </row>
    <row r="2743" spans="2:11">
      <c r="B2743" s="52">
        <v>38064</v>
      </c>
      <c r="C2743">
        <v>3.4466999999999999</v>
      </c>
      <c r="D2743" s="52">
        <v>38065</v>
      </c>
      <c r="E2743">
        <v>2.1076999999999999</v>
      </c>
      <c r="G2743" s="52">
        <v>38064</v>
      </c>
      <c r="H2743">
        <v>3.4466999999999999</v>
      </c>
      <c r="I2743" s="52">
        <v>38065</v>
      </c>
      <c r="J2743">
        <v>2.1076999999999999</v>
      </c>
      <c r="K2743" s="474" t="str">
        <f t="shared" si="42"/>
        <v>false</v>
      </c>
    </row>
    <row r="2744" spans="2:11">
      <c r="B2744" s="52">
        <v>38065</v>
      </c>
      <c r="C2744">
        <v>3.4628999999999999</v>
      </c>
      <c r="D2744" s="52">
        <v>38068</v>
      </c>
      <c r="E2744">
        <v>2.1332</v>
      </c>
      <c r="G2744" s="52">
        <v>38065</v>
      </c>
      <c r="H2744">
        <v>3.4628999999999999</v>
      </c>
      <c r="I2744" s="52">
        <v>38068</v>
      </c>
      <c r="J2744">
        <v>2.1332</v>
      </c>
      <c r="K2744" s="474" t="str">
        <f t="shared" si="42"/>
        <v>false</v>
      </c>
    </row>
    <row r="2745" spans="2:11">
      <c r="B2745" s="52">
        <v>38068</v>
      </c>
      <c r="C2745">
        <v>3.5009000000000001</v>
      </c>
      <c r="D2745" s="52">
        <v>38069</v>
      </c>
      <c r="E2745">
        <v>2.1334</v>
      </c>
      <c r="G2745" s="52">
        <v>38068</v>
      </c>
      <c r="H2745">
        <v>3.5009000000000001</v>
      </c>
      <c r="I2745" s="52">
        <v>38069</v>
      </c>
      <c r="J2745">
        <v>2.1334</v>
      </c>
      <c r="K2745" s="474" t="str">
        <f t="shared" si="42"/>
        <v>false</v>
      </c>
    </row>
    <row r="2746" spans="2:11">
      <c r="B2746" s="52">
        <v>38069</v>
      </c>
      <c r="C2746">
        <v>3.5</v>
      </c>
      <c r="D2746" s="52">
        <v>38070</v>
      </c>
      <c r="E2746">
        <v>2.1366999999999998</v>
      </c>
      <c r="G2746" s="52">
        <v>38069</v>
      </c>
      <c r="H2746">
        <v>3.5</v>
      </c>
      <c r="I2746" s="52">
        <v>38070</v>
      </c>
      <c r="J2746">
        <v>2.1366999999999998</v>
      </c>
      <c r="K2746" s="474" t="str">
        <f t="shared" si="42"/>
        <v>false</v>
      </c>
    </row>
    <row r="2747" spans="2:11">
      <c r="B2747" s="52">
        <v>38070</v>
      </c>
      <c r="C2747">
        <v>3.4999000000000002</v>
      </c>
      <c r="D2747" s="52">
        <v>38071</v>
      </c>
      <c r="E2747">
        <v>2.101</v>
      </c>
      <c r="G2747" s="52">
        <v>38070</v>
      </c>
      <c r="H2747">
        <v>3.4999000000000002</v>
      </c>
      <c r="I2747" s="52">
        <v>38071</v>
      </c>
      <c r="J2747">
        <v>2.101</v>
      </c>
      <c r="K2747" s="474" t="str">
        <f t="shared" si="42"/>
        <v>false</v>
      </c>
    </row>
    <row r="2748" spans="2:11">
      <c r="B2748" s="52">
        <v>38071</v>
      </c>
      <c r="C2748">
        <v>3.4858000000000002</v>
      </c>
      <c r="D2748" s="52">
        <v>38072</v>
      </c>
      <c r="E2748">
        <v>2.1021999999999998</v>
      </c>
      <c r="G2748" s="52">
        <v>38071</v>
      </c>
      <c r="H2748">
        <v>3.4858000000000002</v>
      </c>
      <c r="I2748" s="52">
        <v>38072</v>
      </c>
      <c r="J2748">
        <v>2.1021999999999998</v>
      </c>
      <c r="K2748" s="474" t="str">
        <f t="shared" si="42"/>
        <v>false</v>
      </c>
    </row>
    <row r="2749" spans="2:11">
      <c r="B2749" s="52">
        <v>38072</v>
      </c>
      <c r="C2749">
        <v>3.4820000000000002</v>
      </c>
      <c r="D2749" s="52">
        <v>38075</v>
      </c>
      <c r="E2749">
        <v>2.0821000000000001</v>
      </c>
      <c r="G2749" s="52">
        <v>38072</v>
      </c>
      <c r="H2749">
        <v>3.4820000000000002</v>
      </c>
      <c r="I2749" s="52">
        <v>38075</v>
      </c>
      <c r="J2749">
        <v>2.0821000000000001</v>
      </c>
      <c r="K2749" s="474" t="str">
        <f t="shared" si="42"/>
        <v>false</v>
      </c>
    </row>
    <row r="2750" spans="2:11">
      <c r="B2750" s="52">
        <v>38075</v>
      </c>
      <c r="C2750">
        <v>3.5065</v>
      </c>
      <c r="D2750" s="52">
        <v>38076</v>
      </c>
      <c r="E2750">
        <v>2.0716000000000001</v>
      </c>
      <c r="G2750" s="52">
        <v>38075</v>
      </c>
      <c r="H2750">
        <v>3.5065</v>
      </c>
      <c r="I2750" s="52">
        <v>38076</v>
      </c>
      <c r="J2750">
        <v>2.0716000000000001</v>
      </c>
      <c r="K2750" s="474" t="str">
        <f t="shared" si="42"/>
        <v>false</v>
      </c>
    </row>
    <row r="2751" spans="2:11">
      <c r="B2751" s="52">
        <v>38076</v>
      </c>
      <c r="C2751">
        <v>3.4874999999999998</v>
      </c>
      <c r="D2751" s="52">
        <v>38077</v>
      </c>
      <c r="E2751">
        <v>2.0777999999999999</v>
      </c>
      <c r="G2751" s="52">
        <v>38076</v>
      </c>
      <c r="H2751">
        <v>3.4874999999999998</v>
      </c>
      <c r="I2751" s="52">
        <v>38077</v>
      </c>
      <c r="J2751">
        <v>2.0777999999999999</v>
      </c>
      <c r="K2751" s="474" t="str">
        <f t="shared" si="42"/>
        <v>false</v>
      </c>
    </row>
    <row r="2752" spans="2:11">
      <c r="B2752" s="52">
        <v>38077</v>
      </c>
      <c r="C2752">
        <v>3.4805000000000001</v>
      </c>
      <c r="D2752" s="52">
        <v>38078</v>
      </c>
      <c r="E2752">
        <v>2.0747</v>
      </c>
      <c r="G2752" s="52">
        <v>38077</v>
      </c>
      <c r="H2752">
        <v>3.4805000000000001</v>
      </c>
      <c r="I2752" s="52">
        <v>38078</v>
      </c>
      <c r="J2752">
        <v>2.0747</v>
      </c>
      <c r="K2752" s="474" t="str">
        <f t="shared" si="42"/>
        <v>false</v>
      </c>
    </row>
    <row r="2753" spans="2:11">
      <c r="B2753" s="52">
        <v>38078</v>
      </c>
      <c r="C2753">
        <v>3.4586000000000001</v>
      </c>
      <c r="D2753" s="52">
        <v>38079</v>
      </c>
      <c r="E2753">
        <v>2.0554000000000001</v>
      </c>
      <c r="G2753" s="52">
        <v>38078</v>
      </c>
      <c r="H2753">
        <v>3.4586000000000001</v>
      </c>
      <c r="I2753" s="52">
        <v>38079</v>
      </c>
      <c r="J2753">
        <v>2.0554000000000001</v>
      </c>
      <c r="K2753" s="474" t="str">
        <f t="shared" si="42"/>
        <v>false</v>
      </c>
    </row>
    <row r="2754" spans="2:11">
      <c r="B2754" s="52">
        <v>38079</v>
      </c>
      <c r="C2754">
        <v>3.4693999999999998</v>
      </c>
      <c r="D2754" s="52">
        <v>38082</v>
      </c>
      <c r="E2754">
        <v>2.0384000000000002</v>
      </c>
      <c r="G2754" s="52">
        <v>38079</v>
      </c>
      <c r="H2754">
        <v>3.4693999999999998</v>
      </c>
      <c r="I2754" s="52">
        <v>38082</v>
      </c>
      <c r="J2754">
        <v>2.0384000000000002</v>
      </c>
      <c r="K2754" s="474" t="str">
        <f t="shared" si="42"/>
        <v>false</v>
      </c>
    </row>
    <row r="2755" spans="2:11">
      <c r="B2755" s="52">
        <v>38082</v>
      </c>
      <c r="C2755">
        <v>3.4632999999999998</v>
      </c>
      <c r="D2755" s="52">
        <v>38083</v>
      </c>
      <c r="E2755">
        <v>2.0381</v>
      </c>
      <c r="G2755" s="52">
        <v>38082</v>
      </c>
      <c r="H2755">
        <v>3.4632999999999998</v>
      </c>
      <c r="I2755" s="52">
        <v>38083</v>
      </c>
      <c r="J2755">
        <v>2.0381</v>
      </c>
      <c r="K2755" s="474" t="str">
        <f t="shared" si="42"/>
        <v>false</v>
      </c>
    </row>
    <row r="2756" spans="2:11">
      <c r="B2756" s="52">
        <v>38083</v>
      </c>
      <c r="C2756">
        <v>3.4619</v>
      </c>
      <c r="D2756" s="52">
        <v>38084</v>
      </c>
      <c r="E2756">
        <v>2.0556999999999999</v>
      </c>
      <c r="G2756" s="52">
        <v>38083</v>
      </c>
      <c r="H2756">
        <v>3.4619</v>
      </c>
      <c r="I2756" s="52">
        <v>38084</v>
      </c>
      <c r="J2756">
        <v>2.0556999999999999</v>
      </c>
      <c r="K2756" s="474" t="str">
        <f t="shared" si="42"/>
        <v>false</v>
      </c>
    </row>
    <row r="2757" spans="2:11">
      <c r="B2757" s="52">
        <v>38084</v>
      </c>
      <c r="C2757">
        <v>3.4914999999999998</v>
      </c>
      <c r="D2757" s="52">
        <v>38085</v>
      </c>
      <c r="E2757">
        <v>1.9904999999999999</v>
      </c>
      <c r="G2757" s="52">
        <v>38084</v>
      </c>
      <c r="H2757">
        <v>3.4914999999999998</v>
      </c>
      <c r="I2757" s="52">
        <v>38085</v>
      </c>
      <c r="J2757">
        <v>1.9904999999999999</v>
      </c>
      <c r="K2757" s="474" t="str">
        <f t="shared" si="42"/>
        <v>false</v>
      </c>
    </row>
    <row r="2758" spans="2:11">
      <c r="B2758" s="52">
        <v>38085</v>
      </c>
      <c r="C2758">
        <v>3.4939999999999998</v>
      </c>
      <c r="D2758" s="52">
        <v>38089</v>
      </c>
      <c r="E2758">
        <v>1.9765999999999999</v>
      </c>
      <c r="G2758" s="52">
        <v>38085</v>
      </c>
      <c r="H2758">
        <v>3.4939999999999998</v>
      </c>
      <c r="I2758" s="52">
        <v>38089</v>
      </c>
      <c r="J2758">
        <v>1.9765999999999999</v>
      </c>
      <c r="K2758" s="474" t="str">
        <f t="shared" ref="K2758:K2821" si="43">IF(G2758=I2758,"true","false")</f>
        <v>false</v>
      </c>
    </row>
    <row r="2759" spans="2:11">
      <c r="B2759" s="52">
        <v>38089</v>
      </c>
      <c r="C2759">
        <v>3.5540000000000003</v>
      </c>
      <c r="D2759" s="52">
        <v>38090</v>
      </c>
      <c r="E2759">
        <v>2.0022000000000002</v>
      </c>
      <c r="G2759" s="52">
        <v>38089</v>
      </c>
      <c r="H2759">
        <v>3.5540000000000003</v>
      </c>
      <c r="I2759" s="52">
        <v>38090</v>
      </c>
      <c r="J2759">
        <v>2.0022000000000002</v>
      </c>
      <c r="K2759" s="474" t="str">
        <f t="shared" si="43"/>
        <v>false</v>
      </c>
    </row>
    <row r="2760" spans="2:11">
      <c r="B2760" s="52">
        <v>38090</v>
      </c>
      <c r="C2760">
        <v>3.6128</v>
      </c>
      <c r="D2760" s="52">
        <v>38091</v>
      </c>
      <c r="E2760">
        <v>2.0028000000000001</v>
      </c>
      <c r="G2760" s="52">
        <v>38090</v>
      </c>
      <c r="H2760">
        <v>3.6128</v>
      </c>
      <c r="I2760" s="52">
        <v>38091</v>
      </c>
      <c r="J2760">
        <v>2.0028000000000001</v>
      </c>
      <c r="K2760" s="474" t="str">
        <f t="shared" si="43"/>
        <v>false</v>
      </c>
    </row>
    <row r="2761" spans="2:11">
      <c r="B2761" s="52">
        <v>38091</v>
      </c>
      <c r="C2761">
        <v>3.6252</v>
      </c>
      <c r="D2761" s="52">
        <v>38092</v>
      </c>
      <c r="E2761">
        <v>1.9990999999999999</v>
      </c>
      <c r="G2761" s="52">
        <v>38091</v>
      </c>
      <c r="H2761">
        <v>3.6252</v>
      </c>
      <c r="I2761" s="52">
        <v>38092</v>
      </c>
      <c r="J2761">
        <v>1.9990999999999999</v>
      </c>
      <c r="K2761" s="474" t="str">
        <f t="shared" si="43"/>
        <v>false</v>
      </c>
    </row>
    <row r="2762" spans="2:11">
      <c r="B2762" s="52">
        <v>38092</v>
      </c>
      <c r="C2762">
        <v>3.597</v>
      </c>
      <c r="D2762" s="52">
        <v>38093</v>
      </c>
      <c r="E2762">
        <v>1.9275</v>
      </c>
      <c r="G2762" s="52">
        <v>38092</v>
      </c>
      <c r="H2762">
        <v>3.597</v>
      </c>
      <c r="I2762" s="52">
        <v>38093</v>
      </c>
      <c r="J2762">
        <v>1.9275</v>
      </c>
      <c r="K2762" s="474" t="str">
        <f t="shared" si="43"/>
        <v>false</v>
      </c>
    </row>
    <row r="2763" spans="2:11">
      <c r="B2763" s="52">
        <v>38093</v>
      </c>
      <c r="C2763">
        <v>3.5762999999999998</v>
      </c>
      <c r="D2763" s="52">
        <v>38096</v>
      </c>
      <c r="E2763">
        <v>1.9302000000000001</v>
      </c>
      <c r="G2763" s="52">
        <v>38093</v>
      </c>
      <c r="H2763">
        <v>3.5762999999999998</v>
      </c>
      <c r="I2763" s="52">
        <v>38096</v>
      </c>
      <c r="J2763">
        <v>1.9302000000000001</v>
      </c>
      <c r="K2763" s="474" t="str">
        <f t="shared" si="43"/>
        <v>false</v>
      </c>
    </row>
    <row r="2764" spans="2:11">
      <c r="B2764" s="52">
        <v>38096</v>
      </c>
      <c r="C2764">
        <v>3.5910000000000002</v>
      </c>
      <c r="D2764" s="52">
        <v>38097</v>
      </c>
      <c r="E2764">
        <v>1.9532</v>
      </c>
      <c r="G2764" s="52">
        <v>38096</v>
      </c>
      <c r="H2764">
        <v>3.5910000000000002</v>
      </c>
      <c r="I2764" s="52">
        <v>38097</v>
      </c>
      <c r="J2764">
        <v>1.9532</v>
      </c>
      <c r="K2764" s="474" t="str">
        <f t="shared" si="43"/>
        <v>false</v>
      </c>
    </row>
    <row r="2765" spans="2:11">
      <c r="B2765" s="52">
        <v>38097</v>
      </c>
      <c r="C2765">
        <v>3.6202999999999999</v>
      </c>
      <c r="D2765" s="52">
        <v>38098</v>
      </c>
      <c r="E2765">
        <v>1.9588999999999999</v>
      </c>
      <c r="G2765" s="52">
        <v>38097</v>
      </c>
      <c r="H2765">
        <v>3.6202999999999999</v>
      </c>
      <c r="I2765" s="52">
        <v>38098</v>
      </c>
      <c r="J2765">
        <v>1.9588999999999999</v>
      </c>
      <c r="K2765" s="474" t="str">
        <f t="shared" si="43"/>
        <v>false</v>
      </c>
    </row>
    <row r="2766" spans="2:11">
      <c r="B2766" s="52">
        <v>38098</v>
      </c>
      <c r="C2766">
        <v>3.621</v>
      </c>
      <c r="D2766" s="52">
        <v>38099</v>
      </c>
      <c r="E2766">
        <v>1.9333</v>
      </c>
      <c r="G2766" s="52">
        <v>38098</v>
      </c>
      <c r="H2766">
        <v>3.621</v>
      </c>
      <c r="I2766" s="52">
        <v>38099</v>
      </c>
      <c r="J2766">
        <v>1.9333</v>
      </c>
      <c r="K2766" s="474" t="str">
        <f t="shared" si="43"/>
        <v>false</v>
      </c>
    </row>
    <row r="2767" spans="2:11">
      <c r="B2767" s="52">
        <v>38099</v>
      </c>
      <c r="C2767">
        <v>3.5716999999999999</v>
      </c>
      <c r="D2767" s="52">
        <v>38100</v>
      </c>
      <c r="E2767">
        <v>1.9312</v>
      </c>
      <c r="G2767" s="52">
        <v>38099</v>
      </c>
      <c r="H2767">
        <v>3.5716999999999999</v>
      </c>
      <c r="I2767" s="52">
        <v>38100</v>
      </c>
      <c r="J2767">
        <v>1.9312</v>
      </c>
      <c r="K2767" s="474" t="str">
        <f t="shared" si="43"/>
        <v>false</v>
      </c>
    </row>
    <row r="2768" spans="2:11">
      <c r="B2768" s="52">
        <v>38100</v>
      </c>
      <c r="C2768">
        <v>3.5743999999999998</v>
      </c>
      <c r="D2768" s="52">
        <v>38103</v>
      </c>
      <c r="E2768">
        <v>1.9363999999999999</v>
      </c>
      <c r="G2768" s="52">
        <v>38100</v>
      </c>
      <c r="H2768">
        <v>3.5743999999999998</v>
      </c>
      <c r="I2768" s="52">
        <v>38103</v>
      </c>
      <c r="J2768">
        <v>1.9363999999999999</v>
      </c>
      <c r="K2768" s="474" t="str">
        <f t="shared" si="43"/>
        <v>false</v>
      </c>
    </row>
    <row r="2769" spans="2:11">
      <c r="B2769" s="52">
        <v>38103</v>
      </c>
      <c r="C2769">
        <v>3.5387</v>
      </c>
      <c r="D2769" s="52">
        <v>38104</v>
      </c>
      <c r="E2769">
        <v>1.9302000000000001</v>
      </c>
      <c r="G2769" s="52">
        <v>38103</v>
      </c>
      <c r="H2769">
        <v>3.5387</v>
      </c>
      <c r="I2769" s="52">
        <v>38104</v>
      </c>
      <c r="J2769">
        <v>1.9302000000000001</v>
      </c>
      <c r="K2769" s="474" t="str">
        <f t="shared" si="43"/>
        <v>false</v>
      </c>
    </row>
    <row r="2770" spans="2:11">
      <c r="B2770" s="52">
        <v>38104</v>
      </c>
      <c r="C2770">
        <v>3.5417999999999998</v>
      </c>
      <c r="D2770" s="52">
        <v>38105</v>
      </c>
      <c r="E2770">
        <v>1.9555</v>
      </c>
      <c r="G2770" s="52">
        <v>38104</v>
      </c>
      <c r="H2770">
        <v>3.5417999999999998</v>
      </c>
      <c r="I2770" s="52">
        <v>38105</v>
      </c>
      <c r="J2770">
        <v>1.9555</v>
      </c>
      <c r="K2770" s="474" t="str">
        <f t="shared" si="43"/>
        <v>false</v>
      </c>
    </row>
    <row r="2771" spans="2:11">
      <c r="B2771" s="52">
        <v>38105</v>
      </c>
      <c r="C2771">
        <v>3.5228000000000002</v>
      </c>
      <c r="D2771" s="52">
        <v>38106</v>
      </c>
      <c r="E2771">
        <v>1.9826999999999999</v>
      </c>
      <c r="G2771" s="52">
        <v>38105</v>
      </c>
      <c r="H2771">
        <v>3.5228000000000002</v>
      </c>
      <c r="I2771" s="52">
        <v>38106</v>
      </c>
      <c r="J2771">
        <v>1.9826999999999999</v>
      </c>
      <c r="K2771" s="474" t="str">
        <f t="shared" si="43"/>
        <v>false</v>
      </c>
    </row>
    <row r="2772" spans="2:11">
      <c r="B2772" s="52">
        <v>38106</v>
      </c>
      <c r="C2772">
        <v>3.5678000000000001</v>
      </c>
      <c r="D2772" s="52">
        <v>38107</v>
      </c>
      <c r="E2772">
        <v>1.9917</v>
      </c>
      <c r="G2772" s="52">
        <v>38106</v>
      </c>
      <c r="H2772">
        <v>3.5678000000000001</v>
      </c>
      <c r="I2772" s="52">
        <v>38107</v>
      </c>
      <c r="J2772">
        <v>1.9917</v>
      </c>
      <c r="K2772" s="474" t="str">
        <f t="shared" si="43"/>
        <v>false</v>
      </c>
    </row>
    <row r="2773" spans="2:11">
      <c r="B2773" s="52">
        <v>38107</v>
      </c>
      <c r="C2773">
        <v>3.5644999999999998</v>
      </c>
      <c r="D2773" s="52">
        <v>38110</v>
      </c>
      <c r="E2773">
        <v>1.9746999999999999</v>
      </c>
      <c r="G2773" s="52">
        <v>38107</v>
      </c>
      <c r="H2773">
        <v>3.5644999999999998</v>
      </c>
      <c r="I2773" s="52">
        <v>38110</v>
      </c>
      <c r="J2773">
        <v>1.9746999999999999</v>
      </c>
      <c r="K2773" s="474" t="str">
        <f t="shared" si="43"/>
        <v>false</v>
      </c>
    </row>
    <row r="2774" spans="2:11">
      <c r="B2774" s="52">
        <v>38110</v>
      </c>
      <c r="C2774">
        <v>3.5480999999999998</v>
      </c>
      <c r="D2774" s="52">
        <v>38111</v>
      </c>
      <c r="E2774">
        <v>1.974</v>
      </c>
      <c r="G2774" s="52">
        <v>38110</v>
      </c>
      <c r="H2774">
        <v>3.5480999999999998</v>
      </c>
      <c r="I2774" s="52">
        <v>38111</v>
      </c>
      <c r="J2774">
        <v>1.974</v>
      </c>
      <c r="K2774" s="474" t="str">
        <f t="shared" si="43"/>
        <v>false</v>
      </c>
    </row>
    <row r="2775" spans="2:11">
      <c r="B2775" s="52">
        <v>38111</v>
      </c>
      <c r="C2775">
        <v>3.5371000000000001</v>
      </c>
      <c r="D2775" s="52">
        <v>38112</v>
      </c>
      <c r="E2775">
        <v>1.9765999999999999</v>
      </c>
      <c r="G2775" s="52">
        <v>38111</v>
      </c>
      <c r="H2775">
        <v>3.5371000000000001</v>
      </c>
      <c r="I2775" s="52">
        <v>38112</v>
      </c>
      <c r="J2775">
        <v>1.9765999999999999</v>
      </c>
      <c r="K2775" s="474" t="str">
        <f t="shared" si="43"/>
        <v>false</v>
      </c>
    </row>
    <row r="2776" spans="2:11">
      <c r="B2776" s="52">
        <v>38112</v>
      </c>
      <c r="C2776">
        <v>3.5605000000000002</v>
      </c>
      <c r="D2776" s="52">
        <v>38113</v>
      </c>
      <c r="E2776">
        <v>1.9915</v>
      </c>
      <c r="G2776" s="52">
        <v>38112</v>
      </c>
      <c r="H2776">
        <v>3.5605000000000002</v>
      </c>
      <c r="I2776" s="52">
        <v>38113</v>
      </c>
      <c r="J2776">
        <v>1.9915</v>
      </c>
      <c r="K2776" s="474" t="str">
        <f t="shared" si="43"/>
        <v>false</v>
      </c>
    </row>
    <row r="2777" spans="2:11">
      <c r="B2777" s="52">
        <v>38113</v>
      </c>
      <c r="C2777">
        <v>3.5925000000000002</v>
      </c>
      <c r="D2777" s="52">
        <v>38114</v>
      </c>
      <c r="E2777">
        <v>2.0158</v>
      </c>
      <c r="G2777" s="52">
        <v>38113</v>
      </c>
      <c r="H2777">
        <v>3.5925000000000002</v>
      </c>
      <c r="I2777" s="52">
        <v>38114</v>
      </c>
      <c r="J2777">
        <v>2.0158</v>
      </c>
      <c r="K2777" s="474" t="str">
        <f t="shared" si="43"/>
        <v>false</v>
      </c>
    </row>
    <row r="2778" spans="2:11">
      <c r="B2778" s="52">
        <v>38114</v>
      </c>
      <c r="C2778">
        <v>3.6850000000000001</v>
      </c>
      <c r="D2778" s="52">
        <v>38117</v>
      </c>
      <c r="E2778">
        <v>2.0415000000000001</v>
      </c>
      <c r="G2778" s="52">
        <v>38114</v>
      </c>
      <c r="H2778">
        <v>3.6850000000000001</v>
      </c>
      <c r="I2778" s="52">
        <v>38117</v>
      </c>
      <c r="J2778">
        <v>2.0415000000000001</v>
      </c>
      <c r="K2778" s="474" t="str">
        <f t="shared" si="43"/>
        <v>false</v>
      </c>
    </row>
    <row r="2779" spans="2:11">
      <c r="B2779" s="52">
        <v>38117</v>
      </c>
      <c r="C2779">
        <v>3.7452000000000001</v>
      </c>
      <c r="D2779" s="52">
        <v>38118</v>
      </c>
      <c r="E2779">
        <v>2.0369999999999999</v>
      </c>
      <c r="G2779" s="52">
        <v>38117</v>
      </c>
      <c r="H2779">
        <v>3.7452000000000001</v>
      </c>
      <c r="I2779" s="52">
        <v>38118</v>
      </c>
      <c r="J2779">
        <v>2.0369999999999999</v>
      </c>
      <c r="K2779" s="474" t="str">
        <f t="shared" si="43"/>
        <v>false</v>
      </c>
    </row>
    <row r="2780" spans="2:11">
      <c r="B2780" s="52">
        <v>38118</v>
      </c>
      <c r="C2780">
        <v>3.7579000000000002</v>
      </c>
      <c r="D2780" s="52">
        <v>38119</v>
      </c>
      <c r="E2780">
        <v>2.0331999999999999</v>
      </c>
      <c r="G2780" s="52">
        <v>38118</v>
      </c>
      <c r="H2780">
        <v>3.7579000000000002</v>
      </c>
      <c r="I2780" s="52">
        <v>38119</v>
      </c>
      <c r="J2780">
        <v>2.0331999999999999</v>
      </c>
      <c r="K2780" s="474" t="str">
        <f t="shared" si="43"/>
        <v>false</v>
      </c>
    </row>
    <row r="2781" spans="2:11">
      <c r="B2781" s="52">
        <v>38119</v>
      </c>
      <c r="C2781">
        <v>3.7739000000000003</v>
      </c>
      <c r="D2781" s="52">
        <v>38120</v>
      </c>
      <c r="E2781">
        <v>2.0402</v>
      </c>
      <c r="G2781" s="52">
        <v>38119</v>
      </c>
      <c r="H2781">
        <v>3.7739000000000003</v>
      </c>
      <c r="I2781" s="52">
        <v>38120</v>
      </c>
      <c r="J2781">
        <v>2.0402</v>
      </c>
      <c r="K2781" s="474" t="str">
        <f t="shared" si="43"/>
        <v>false</v>
      </c>
    </row>
    <row r="2782" spans="2:11">
      <c r="B2782" s="52">
        <v>38120</v>
      </c>
      <c r="C2782">
        <v>3.7622999999999998</v>
      </c>
      <c r="D2782" s="52">
        <v>38121</v>
      </c>
      <c r="E2782">
        <v>2.0428999999999999</v>
      </c>
      <c r="G2782" s="52">
        <v>38120</v>
      </c>
      <c r="H2782">
        <v>3.7622999999999998</v>
      </c>
      <c r="I2782" s="52">
        <v>38121</v>
      </c>
      <c r="J2782">
        <v>2.0428999999999999</v>
      </c>
      <c r="K2782" s="474" t="str">
        <f t="shared" si="43"/>
        <v>false</v>
      </c>
    </row>
    <row r="2783" spans="2:11">
      <c r="B2783" s="52">
        <v>38121</v>
      </c>
      <c r="C2783">
        <v>3.7328999999999999</v>
      </c>
      <c r="D2783" s="52">
        <v>38124</v>
      </c>
      <c r="E2783">
        <v>2.0648</v>
      </c>
      <c r="G2783" s="52">
        <v>38121</v>
      </c>
      <c r="H2783">
        <v>3.7328999999999999</v>
      </c>
      <c r="I2783" s="52">
        <v>38124</v>
      </c>
      <c r="J2783">
        <v>2.0648</v>
      </c>
      <c r="K2783" s="474" t="str">
        <f t="shared" si="43"/>
        <v>false</v>
      </c>
    </row>
    <row r="2784" spans="2:11">
      <c r="B2784" s="52">
        <v>38124</v>
      </c>
      <c r="C2784">
        <v>3.7774999999999999</v>
      </c>
      <c r="D2784" s="52">
        <v>38125</v>
      </c>
      <c r="E2784">
        <v>2.052</v>
      </c>
      <c r="G2784" s="52">
        <v>38124</v>
      </c>
      <c r="H2784">
        <v>3.7774999999999999</v>
      </c>
      <c r="I2784" s="52">
        <v>38125</v>
      </c>
      <c r="J2784">
        <v>2.052</v>
      </c>
      <c r="K2784" s="474" t="str">
        <f t="shared" si="43"/>
        <v>false</v>
      </c>
    </row>
    <row r="2785" spans="2:11">
      <c r="B2785" s="52">
        <v>38125</v>
      </c>
      <c r="C2785">
        <v>3.7292999999999998</v>
      </c>
      <c r="D2785" s="52">
        <v>38126</v>
      </c>
      <c r="E2785">
        <v>2.0712000000000002</v>
      </c>
      <c r="G2785" s="52">
        <v>38125</v>
      </c>
      <c r="H2785">
        <v>3.7292999999999998</v>
      </c>
      <c r="I2785" s="52">
        <v>38126</v>
      </c>
      <c r="J2785">
        <v>2.0712000000000002</v>
      </c>
      <c r="K2785" s="474" t="str">
        <f t="shared" si="43"/>
        <v>false</v>
      </c>
    </row>
    <row r="2786" spans="2:11">
      <c r="B2786" s="52">
        <v>38126</v>
      </c>
      <c r="C2786">
        <v>3.7538</v>
      </c>
      <c r="D2786" s="52">
        <v>38127</v>
      </c>
      <c r="E2786">
        <v>2.0712000000000002</v>
      </c>
      <c r="G2786" s="52">
        <v>38126</v>
      </c>
      <c r="H2786">
        <v>3.7538</v>
      </c>
      <c r="I2786" s="52">
        <v>38127</v>
      </c>
      <c r="J2786">
        <v>2.0712000000000002</v>
      </c>
      <c r="K2786" s="474" t="str">
        <f t="shared" si="43"/>
        <v>false</v>
      </c>
    </row>
    <row r="2787" spans="2:11">
      <c r="B2787" s="52">
        <v>38127</v>
      </c>
      <c r="C2787">
        <v>3.7349999999999999</v>
      </c>
      <c r="D2787" s="52">
        <v>38128</v>
      </c>
      <c r="E2787">
        <v>2.0651999999999999</v>
      </c>
      <c r="G2787" s="52">
        <v>38127</v>
      </c>
      <c r="H2787">
        <v>3.7349999999999999</v>
      </c>
      <c r="I2787" s="52">
        <v>38128</v>
      </c>
      <c r="J2787">
        <v>2.0651999999999999</v>
      </c>
      <c r="K2787" s="474" t="str">
        <f t="shared" si="43"/>
        <v>false</v>
      </c>
    </row>
    <row r="2788" spans="2:11">
      <c r="B2788" s="52">
        <v>38128</v>
      </c>
      <c r="C2788">
        <v>3.7366999999999999</v>
      </c>
      <c r="D2788" s="52">
        <v>38131</v>
      </c>
      <c r="E2788">
        <v>2.0669</v>
      </c>
      <c r="G2788" s="52">
        <v>38128</v>
      </c>
      <c r="H2788">
        <v>3.7366999999999999</v>
      </c>
      <c r="I2788" s="52">
        <v>38131</v>
      </c>
      <c r="J2788">
        <v>2.0669</v>
      </c>
      <c r="K2788" s="474" t="str">
        <f t="shared" si="43"/>
        <v>false</v>
      </c>
    </row>
    <row r="2789" spans="2:11">
      <c r="B2789" s="52">
        <v>38131</v>
      </c>
      <c r="C2789">
        <v>3.6837</v>
      </c>
      <c r="D2789" s="52">
        <v>38132</v>
      </c>
      <c r="E2789">
        <v>2.0344000000000002</v>
      </c>
      <c r="G2789" s="52">
        <v>38131</v>
      </c>
      <c r="H2789">
        <v>3.6837</v>
      </c>
      <c r="I2789" s="52">
        <v>38132</v>
      </c>
      <c r="J2789">
        <v>2.0344000000000002</v>
      </c>
      <c r="K2789" s="474" t="str">
        <f t="shared" si="43"/>
        <v>false</v>
      </c>
    </row>
    <row r="2790" spans="2:11">
      <c r="B2790" s="52">
        <v>38132</v>
      </c>
      <c r="C2790">
        <v>3.6215000000000002</v>
      </c>
      <c r="D2790" s="52">
        <v>38133</v>
      </c>
      <c r="E2790">
        <v>2.0358999999999998</v>
      </c>
      <c r="G2790" s="52">
        <v>38132</v>
      </c>
      <c r="H2790">
        <v>3.6215000000000002</v>
      </c>
      <c r="I2790" s="52">
        <v>38133</v>
      </c>
      <c r="J2790">
        <v>2.0358999999999998</v>
      </c>
      <c r="K2790" s="474" t="str">
        <f t="shared" si="43"/>
        <v>false</v>
      </c>
    </row>
    <row r="2791" spans="2:11">
      <c r="B2791" s="52">
        <v>38133</v>
      </c>
      <c r="C2791">
        <v>3.6248</v>
      </c>
      <c r="D2791" s="52">
        <v>38134</v>
      </c>
      <c r="E2791">
        <v>2.0169000000000001</v>
      </c>
      <c r="G2791" s="52">
        <v>38133</v>
      </c>
      <c r="H2791">
        <v>3.6248</v>
      </c>
      <c r="I2791" s="52">
        <v>38134</v>
      </c>
      <c r="J2791">
        <v>2.0169000000000001</v>
      </c>
      <c r="K2791" s="474" t="str">
        <f t="shared" si="43"/>
        <v>false</v>
      </c>
    </row>
    <row r="2792" spans="2:11">
      <c r="B2792" s="52">
        <v>38134</v>
      </c>
      <c r="C2792">
        <v>3.5990000000000002</v>
      </c>
      <c r="D2792" s="52">
        <v>38135</v>
      </c>
      <c r="E2792">
        <v>2.0202</v>
      </c>
      <c r="G2792" s="52">
        <v>38134</v>
      </c>
      <c r="H2792">
        <v>3.5990000000000002</v>
      </c>
      <c r="I2792" s="52">
        <v>38135</v>
      </c>
      <c r="J2792">
        <v>2.0202</v>
      </c>
      <c r="K2792" s="474" t="str">
        <f t="shared" si="43"/>
        <v>false</v>
      </c>
    </row>
    <row r="2793" spans="2:11">
      <c r="B2793" s="52">
        <v>38135</v>
      </c>
      <c r="C2793">
        <v>3.5867</v>
      </c>
      <c r="D2793" s="52">
        <v>38139</v>
      </c>
      <c r="E2793">
        <v>2.0173999999999999</v>
      </c>
      <c r="G2793" s="52">
        <v>38135</v>
      </c>
      <c r="H2793">
        <v>3.5867</v>
      </c>
      <c r="I2793" s="52">
        <v>38139</v>
      </c>
      <c r="J2793">
        <v>2.0173999999999999</v>
      </c>
      <c r="K2793" s="474" t="str">
        <f t="shared" si="43"/>
        <v>false</v>
      </c>
    </row>
    <row r="2794" spans="2:11">
      <c r="B2794" s="52">
        <v>38139</v>
      </c>
      <c r="C2794">
        <v>3.6010999999999997</v>
      </c>
      <c r="D2794" s="52">
        <v>38140</v>
      </c>
      <c r="E2794">
        <v>2.0074999999999998</v>
      </c>
      <c r="G2794" s="52">
        <v>38139</v>
      </c>
      <c r="H2794">
        <v>3.6010999999999997</v>
      </c>
      <c r="I2794" s="52">
        <v>38140</v>
      </c>
      <c r="J2794">
        <v>2.0074999999999998</v>
      </c>
      <c r="K2794" s="474" t="str">
        <f t="shared" si="43"/>
        <v>false</v>
      </c>
    </row>
    <row r="2795" spans="2:11">
      <c r="B2795" s="52">
        <v>38140</v>
      </c>
      <c r="C2795">
        <v>3.5949999999999998</v>
      </c>
      <c r="D2795" s="52">
        <v>38141</v>
      </c>
      <c r="E2795">
        <v>2.0207000000000002</v>
      </c>
      <c r="G2795" s="52">
        <v>38140</v>
      </c>
      <c r="H2795">
        <v>3.5949999999999998</v>
      </c>
      <c r="I2795" s="52">
        <v>38141</v>
      </c>
      <c r="J2795">
        <v>2.0207000000000002</v>
      </c>
      <c r="K2795" s="474" t="str">
        <f t="shared" si="43"/>
        <v>false</v>
      </c>
    </row>
    <row r="2796" spans="2:11">
      <c r="B2796" s="52">
        <v>38141</v>
      </c>
      <c r="C2796">
        <v>3.6335999999999999</v>
      </c>
      <c r="D2796" s="52">
        <v>38142</v>
      </c>
      <c r="E2796">
        <v>2.0114999999999998</v>
      </c>
      <c r="G2796" s="52">
        <v>38141</v>
      </c>
      <c r="H2796">
        <v>3.6335999999999999</v>
      </c>
      <c r="I2796" s="52">
        <v>38142</v>
      </c>
      <c r="J2796">
        <v>2.0114999999999998</v>
      </c>
      <c r="K2796" s="474" t="str">
        <f t="shared" si="43"/>
        <v>false</v>
      </c>
    </row>
    <row r="2797" spans="2:11">
      <c r="B2797" s="52">
        <v>38142</v>
      </c>
      <c r="C2797">
        <v>3.6318999999999999</v>
      </c>
      <c r="D2797" s="52">
        <v>38145</v>
      </c>
      <c r="E2797">
        <v>1.9828000000000001</v>
      </c>
      <c r="G2797" s="52">
        <v>38142</v>
      </c>
      <c r="H2797">
        <v>3.6318999999999999</v>
      </c>
      <c r="I2797" s="52">
        <v>38145</v>
      </c>
      <c r="J2797">
        <v>1.9828000000000001</v>
      </c>
      <c r="K2797" s="474" t="str">
        <f t="shared" si="43"/>
        <v>false</v>
      </c>
    </row>
    <row r="2798" spans="2:11">
      <c r="B2798" s="52">
        <v>38145</v>
      </c>
      <c r="C2798">
        <v>3.5958999999999999</v>
      </c>
      <c r="D2798" s="52">
        <v>38146</v>
      </c>
      <c r="E2798">
        <v>1.9765999999999999</v>
      </c>
      <c r="G2798" s="52">
        <v>38145</v>
      </c>
      <c r="H2798">
        <v>3.5958999999999999</v>
      </c>
      <c r="I2798" s="52">
        <v>38146</v>
      </c>
      <c r="J2798">
        <v>1.9765999999999999</v>
      </c>
      <c r="K2798" s="474" t="str">
        <f t="shared" si="43"/>
        <v>false</v>
      </c>
    </row>
    <row r="2799" spans="2:11">
      <c r="B2799" s="52">
        <v>38146</v>
      </c>
      <c r="C2799">
        <v>3.6225000000000001</v>
      </c>
      <c r="D2799" s="52">
        <v>38147</v>
      </c>
      <c r="E2799">
        <v>1.9887999999999999</v>
      </c>
      <c r="G2799" s="52">
        <v>38146</v>
      </c>
      <c r="H2799">
        <v>3.6225000000000001</v>
      </c>
      <c r="I2799" s="52">
        <v>38147</v>
      </c>
      <c r="J2799">
        <v>1.9887999999999999</v>
      </c>
      <c r="K2799" s="474" t="str">
        <f t="shared" si="43"/>
        <v>false</v>
      </c>
    </row>
    <row r="2800" spans="2:11">
      <c r="B2800" s="52">
        <v>38147</v>
      </c>
      <c r="C2800">
        <v>3.6596000000000002</v>
      </c>
      <c r="D2800" s="52">
        <v>38148</v>
      </c>
      <c r="E2800">
        <v>1.9807999999999999</v>
      </c>
      <c r="G2800" s="52">
        <v>38147</v>
      </c>
      <c r="H2800">
        <v>3.6596000000000002</v>
      </c>
      <c r="I2800" s="52">
        <v>38148</v>
      </c>
      <c r="J2800">
        <v>1.9807999999999999</v>
      </c>
      <c r="K2800" s="474" t="str">
        <f t="shared" si="43"/>
        <v>false</v>
      </c>
    </row>
    <row r="2801" spans="2:11">
      <c r="B2801" s="52">
        <v>38148</v>
      </c>
      <c r="C2801">
        <v>3.6351</v>
      </c>
      <c r="D2801" s="52">
        <v>38152</v>
      </c>
      <c r="E2801">
        <v>2.0001000000000002</v>
      </c>
      <c r="G2801" s="52">
        <v>38148</v>
      </c>
      <c r="H2801">
        <v>3.6351</v>
      </c>
      <c r="I2801" s="52">
        <v>38152</v>
      </c>
      <c r="J2801">
        <v>2.0001000000000002</v>
      </c>
      <c r="K2801" s="474" t="str">
        <f t="shared" si="43"/>
        <v>false</v>
      </c>
    </row>
    <row r="2802" spans="2:11">
      <c r="B2802" s="52">
        <v>38152</v>
      </c>
      <c r="C2802">
        <v>3.6547000000000001</v>
      </c>
      <c r="D2802" s="52">
        <v>38153</v>
      </c>
      <c r="E2802">
        <v>1.9912999999999998</v>
      </c>
      <c r="G2802" s="52">
        <v>38152</v>
      </c>
      <c r="H2802">
        <v>3.6547000000000001</v>
      </c>
      <c r="I2802" s="52">
        <v>38153</v>
      </c>
      <c r="J2802">
        <v>1.9912999999999998</v>
      </c>
      <c r="K2802" s="474" t="str">
        <f t="shared" si="43"/>
        <v>false</v>
      </c>
    </row>
    <row r="2803" spans="2:11">
      <c r="B2803" s="52">
        <v>38153</v>
      </c>
      <c r="C2803">
        <v>3.6358000000000001</v>
      </c>
      <c r="D2803" s="52">
        <v>38154</v>
      </c>
      <c r="E2803">
        <v>1.9914000000000001</v>
      </c>
      <c r="G2803" s="52">
        <v>38153</v>
      </c>
      <c r="H2803">
        <v>3.6358000000000001</v>
      </c>
      <c r="I2803" s="52">
        <v>38154</v>
      </c>
      <c r="J2803">
        <v>1.9914000000000001</v>
      </c>
      <c r="K2803" s="474" t="str">
        <f t="shared" si="43"/>
        <v>false</v>
      </c>
    </row>
    <row r="2804" spans="2:11">
      <c r="B2804" s="52">
        <v>38154</v>
      </c>
      <c r="C2804">
        <v>3.6168</v>
      </c>
      <c r="D2804" s="52">
        <v>38155</v>
      </c>
      <c r="E2804">
        <v>1.9918</v>
      </c>
      <c r="G2804" s="52">
        <v>38154</v>
      </c>
      <c r="H2804">
        <v>3.6168</v>
      </c>
      <c r="I2804" s="52">
        <v>38155</v>
      </c>
      <c r="J2804">
        <v>1.9918</v>
      </c>
      <c r="K2804" s="474" t="str">
        <f t="shared" si="43"/>
        <v>false</v>
      </c>
    </row>
    <row r="2805" spans="2:11">
      <c r="B2805" s="52">
        <v>38155</v>
      </c>
      <c r="C2805">
        <v>3.5943000000000001</v>
      </c>
      <c r="D2805" s="52">
        <v>38156</v>
      </c>
      <c r="E2805">
        <v>1.9843999999999999</v>
      </c>
      <c r="G2805" s="52">
        <v>38155</v>
      </c>
      <c r="H2805">
        <v>3.5943000000000001</v>
      </c>
      <c r="I2805" s="52">
        <v>38156</v>
      </c>
      <c r="J2805">
        <v>1.9843999999999999</v>
      </c>
      <c r="K2805" s="474" t="str">
        <f t="shared" si="43"/>
        <v>false</v>
      </c>
    </row>
    <row r="2806" spans="2:11">
      <c r="B2806" s="52">
        <v>38156</v>
      </c>
      <c r="C2806">
        <v>3.5800999999999998</v>
      </c>
      <c r="D2806" s="52">
        <v>38159</v>
      </c>
      <c r="E2806">
        <v>2.0044</v>
      </c>
      <c r="G2806" s="52">
        <v>38156</v>
      </c>
      <c r="H2806">
        <v>3.5800999999999998</v>
      </c>
      <c r="I2806" s="52">
        <v>38159</v>
      </c>
      <c r="J2806">
        <v>2.0044</v>
      </c>
      <c r="K2806" s="474" t="str">
        <f t="shared" si="43"/>
        <v>false</v>
      </c>
    </row>
    <row r="2807" spans="2:11">
      <c r="B2807" s="52">
        <v>38159</v>
      </c>
      <c r="C2807">
        <v>3.5592000000000001</v>
      </c>
      <c r="D2807" s="52">
        <v>38160</v>
      </c>
      <c r="E2807">
        <v>1.9999</v>
      </c>
      <c r="G2807" s="52">
        <v>38159</v>
      </c>
      <c r="H2807">
        <v>3.5592000000000001</v>
      </c>
      <c r="I2807" s="52">
        <v>38160</v>
      </c>
      <c r="J2807">
        <v>1.9999</v>
      </c>
      <c r="K2807" s="474" t="str">
        <f t="shared" si="43"/>
        <v>false</v>
      </c>
    </row>
    <row r="2808" spans="2:11">
      <c r="B2808" s="52">
        <v>38160</v>
      </c>
      <c r="C2808">
        <v>3.5608</v>
      </c>
      <c r="D2808" s="52">
        <v>38161</v>
      </c>
      <c r="E2808">
        <v>1.9838</v>
      </c>
      <c r="G2808" s="52">
        <v>38160</v>
      </c>
      <c r="H2808">
        <v>3.5608</v>
      </c>
      <c r="I2808" s="52">
        <v>38161</v>
      </c>
      <c r="J2808">
        <v>1.9838</v>
      </c>
      <c r="K2808" s="474" t="str">
        <f t="shared" si="43"/>
        <v>false</v>
      </c>
    </row>
    <row r="2809" spans="2:11">
      <c r="B2809" s="52">
        <v>38161</v>
      </c>
      <c r="C2809">
        <v>3.5341</v>
      </c>
      <c r="D2809" s="52">
        <v>38162</v>
      </c>
      <c r="E2809">
        <v>1.9912999999999998</v>
      </c>
      <c r="G2809" s="52">
        <v>38161</v>
      </c>
      <c r="H2809">
        <v>3.5341</v>
      </c>
      <c r="I2809" s="52">
        <v>38162</v>
      </c>
      <c r="J2809">
        <v>1.9912999999999998</v>
      </c>
      <c r="K2809" s="474" t="str">
        <f t="shared" si="43"/>
        <v>false</v>
      </c>
    </row>
    <row r="2810" spans="2:11">
      <c r="B2810" s="52">
        <v>38162</v>
      </c>
      <c r="C2810">
        <v>3.5305</v>
      </c>
      <c r="D2810" s="52">
        <v>38163</v>
      </c>
      <c r="E2810">
        <v>2.0051000000000001</v>
      </c>
      <c r="G2810" s="52">
        <v>38162</v>
      </c>
      <c r="H2810">
        <v>3.5305</v>
      </c>
      <c r="I2810" s="52">
        <v>38163</v>
      </c>
      <c r="J2810">
        <v>2.0051000000000001</v>
      </c>
      <c r="K2810" s="474" t="str">
        <f t="shared" si="43"/>
        <v>false</v>
      </c>
    </row>
    <row r="2811" spans="2:11">
      <c r="B2811" s="52">
        <v>38163</v>
      </c>
      <c r="C2811">
        <v>3.5479000000000003</v>
      </c>
      <c r="D2811" s="52">
        <v>38166</v>
      </c>
      <c r="E2811">
        <v>2.0078999999999998</v>
      </c>
      <c r="G2811" s="52">
        <v>38163</v>
      </c>
      <c r="H2811">
        <v>3.5479000000000003</v>
      </c>
      <c r="I2811" s="52">
        <v>38166</v>
      </c>
      <c r="J2811">
        <v>2.0078999999999998</v>
      </c>
      <c r="K2811" s="474" t="str">
        <f t="shared" si="43"/>
        <v>false</v>
      </c>
    </row>
    <row r="2812" spans="2:11">
      <c r="B2812" s="52">
        <v>38166</v>
      </c>
      <c r="C2812">
        <v>3.5907</v>
      </c>
      <c r="D2812" s="52">
        <v>38167</v>
      </c>
      <c r="E2812">
        <v>1.9971000000000001</v>
      </c>
      <c r="G2812" s="52">
        <v>38166</v>
      </c>
      <c r="H2812">
        <v>3.5907</v>
      </c>
      <c r="I2812" s="52">
        <v>38167</v>
      </c>
      <c r="J2812">
        <v>1.9971000000000001</v>
      </c>
      <c r="K2812" s="474" t="str">
        <f t="shared" si="43"/>
        <v>false</v>
      </c>
    </row>
    <row r="2813" spans="2:11">
      <c r="B2813" s="52">
        <v>38167</v>
      </c>
      <c r="C2813">
        <v>3.6240000000000001</v>
      </c>
      <c r="D2813" s="52">
        <v>38168</v>
      </c>
      <c r="E2813">
        <v>1.9929000000000001</v>
      </c>
      <c r="G2813" s="52">
        <v>38167</v>
      </c>
      <c r="H2813">
        <v>3.6240000000000001</v>
      </c>
      <c r="I2813" s="52">
        <v>38168</v>
      </c>
      <c r="J2813">
        <v>1.9929000000000001</v>
      </c>
      <c r="K2813" s="474" t="str">
        <f t="shared" si="43"/>
        <v>false</v>
      </c>
    </row>
    <row r="2814" spans="2:11">
      <c r="B2814" s="52">
        <v>38168</v>
      </c>
      <c r="C2814">
        <v>3.6074000000000002</v>
      </c>
      <c r="D2814" s="52">
        <v>38169</v>
      </c>
      <c r="E2814">
        <v>2.0124</v>
      </c>
      <c r="G2814" s="52">
        <v>38168</v>
      </c>
      <c r="H2814">
        <v>3.6074000000000002</v>
      </c>
      <c r="I2814" s="52">
        <v>38169</v>
      </c>
      <c r="J2814">
        <v>2.0124</v>
      </c>
      <c r="K2814" s="474" t="str">
        <f t="shared" si="43"/>
        <v>false</v>
      </c>
    </row>
    <row r="2815" spans="2:11">
      <c r="B2815" s="52">
        <v>38169</v>
      </c>
      <c r="C2815">
        <v>3.6368</v>
      </c>
      <c r="D2815" s="52">
        <v>38170</v>
      </c>
      <c r="E2815">
        <v>2.0224000000000002</v>
      </c>
      <c r="G2815" s="52">
        <v>38169</v>
      </c>
      <c r="H2815">
        <v>3.6368</v>
      </c>
      <c r="I2815" s="52">
        <v>38170</v>
      </c>
      <c r="J2815">
        <v>2.0224000000000002</v>
      </c>
      <c r="K2815" s="474" t="str">
        <f t="shared" si="43"/>
        <v>false</v>
      </c>
    </row>
    <row r="2816" spans="2:11">
      <c r="B2816" s="52">
        <v>38170</v>
      </c>
      <c r="C2816">
        <v>3.6051000000000002</v>
      </c>
      <c r="D2816" s="52">
        <v>38174</v>
      </c>
      <c r="E2816">
        <v>2.0350000000000001</v>
      </c>
      <c r="G2816" s="52">
        <v>38170</v>
      </c>
      <c r="H2816">
        <v>3.6051000000000002</v>
      </c>
      <c r="I2816" s="52">
        <v>38174</v>
      </c>
      <c r="J2816">
        <v>2.0350000000000001</v>
      </c>
      <c r="K2816" s="474" t="str">
        <f t="shared" si="43"/>
        <v>false</v>
      </c>
    </row>
    <row r="2817" spans="2:11">
      <c r="B2817" s="52">
        <v>38174</v>
      </c>
      <c r="C2817">
        <v>3.6086</v>
      </c>
      <c r="D2817" s="52">
        <v>38175</v>
      </c>
      <c r="E2817">
        <v>2.0257999999999998</v>
      </c>
      <c r="G2817" s="52">
        <v>38174</v>
      </c>
      <c r="H2817">
        <v>3.6086</v>
      </c>
      <c r="I2817" s="52">
        <v>38175</v>
      </c>
      <c r="J2817">
        <v>2.0257999999999998</v>
      </c>
      <c r="K2817" s="474" t="str">
        <f t="shared" si="43"/>
        <v>false</v>
      </c>
    </row>
    <row r="2818" spans="2:11">
      <c r="B2818" s="52">
        <v>38175</v>
      </c>
      <c r="C2818">
        <v>3.6038000000000001</v>
      </c>
      <c r="D2818" s="52">
        <v>38176</v>
      </c>
      <c r="E2818">
        <v>2.0394999999999999</v>
      </c>
      <c r="G2818" s="52">
        <v>38175</v>
      </c>
      <c r="H2818">
        <v>3.6038000000000001</v>
      </c>
      <c r="I2818" s="52">
        <v>38176</v>
      </c>
      <c r="J2818">
        <v>2.0394999999999999</v>
      </c>
      <c r="K2818" s="474" t="str">
        <f t="shared" si="43"/>
        <v>false</v>
      </c>
    </row>
    <row r="2819" spans="2:11">
      <c r="B2819" s="52">
        <v>38176</v>
      </c>
      <c r="C2819">
        <v>3.6095000000000002</v>
      </c>
      <c r="D2819" s="52">
        <v>38177</v>
      </c>
      <c r="E2819">
        <v>2.0312000000000001</v>
      </c>
      <c r="G2819" s="52">
        <v>38176</v>
      </c>
      <c r="H2819">
        <v>3.6095000000000002</v>
      </c>
      <c r="I2819" s="52">
        <v>38177</v>
      </c>
      <c r="J2819">
        <v>2.0312000000000001</v>
      </c>
      <c r="K2819" s="474" t="str">
        <f t="shared" si="43"/>
        <v>false</v>
      </c>
    </row>
    <row r="2820" spans="2:11">
      <c r="B2820" s="52">
        <v>38177</v>
      </c>
      <c r="C2820">
        <v>3.6316000000000002</v>
      </c>
      <c r="D2820" s="52">
        <v>38180</v>
      </c>
      <c r="E2820">
        <v>2.0262000000000002</v>
      </c>
      <c r="G2820" s="52">
        <v>38177</v>
      </c>
      <c r="H2820">
        <v>3.6316000000000002</v>
      </c>
      <c r="I2820" s="52">
        <v>38180</v>
      </c>
      <c r="J2820">
        <v>2.0262000000000002</v>
      </c>
      <c r="K2820" s="474" t="str">
        <f t="shared" si="43"/>
        <v>false</v>
      </c>
    </row>
    <row r="2821" spans="2:11">
      <c r="B2821" s="52">
        <v>38180</v>
      </c>
      <c r="C2821">
        <v>3.6168</v>
      </c>
      <c r="D2821" s="52">
        <v>38181</v>
      </c>
      <c r="E2821">
        <v>2.0244</v>
      </c>
      <c r="G2821" s="52">
        <v>38180</v>
      </c>
      <c r="H2821">
        <v>3.6168</v>
      </c>
      <c r="I2821" s="52">
        <v>38181</v>
      </c>
      <c r="J2821">
        <v>2.0244</v>
      </c>
      <c r="K2821" s="474" t="str">
        <f t="shared" si="43"/>
        <v>false</v>
      </c>
    </row>
    <row r="2822" spans="2:11">
      <c r="B2822" s="52">
        <v>38181</v>
      </c>
      <c r="C2822">
        <v>3.6172</v>
      </c>
      <c r="D2822" s="52">
        <v>38182</v>
      </c>
      <c r="E2822">
        <v>2.0320999999999998</v>
      </c>
      <c r="G2822" s="52">
        <v>38181</v>
      </c>
      <c r="H2822">
        <v>3.6172</v>
      </c>
      <c r="I2822" s="52">
        <v>38182</v>
      </c>
      <c r="J2822">
        <v>2.0320999999999998</v>
      </c>
      <c r="K2822" s="474" t="str">
        <f t="shared" ref="K2822:K2885" si="44">IF(G2822=I2822,"true","false")</f>
        <v>false</v>
      </c>
    </row>
    <row r="2823" spans="2:11">
      <c r="B2823" s="52">
        <v>38182</v>
      </c>
      <c r="C2823">
        <v>3.5823999999999998</v>
      </c>
      <c r="D2823" s="52">
        <v>38183</v>
      </c>
      <c r="E2823">
        <v>2.0411999999999999</v>
      </c>
      <c r="G2823" s="52">
        <v>38182</v>
      </c>
      <c r="H2823">
        <v>3.5823999999999998</v>
      </c>
      <c r="I2823" s="52">
        <v>38183</v>
      </c>
      <c r="J2823">
        <v>2.0411999999999999</v>
      </c>
      <c r="K2823" s="474" t="str">
        <f t="shared" si="44"/>
        <v>false</v>
      </c>
    </row>
    <row r="2824" spans="2:11">
      <c r="B2824" s="52">
        <v>38183</v>
      </c>
      <c r="C2824">
        <v>3.5803000000000003</v>
      </c>
      <c r="D2824" s="52">
        <v>38184</v>
      </c>
      <c r="E2824">
        <v>2.0503</v>
      </c>
      <c r="G2824" s="52">
        <v>38183</v>
      </c>
      <c r="H2824">
        <v>3.5803000000000003</v>
      </c>
      <c r="I2824" s="52">
        <v>38184</v>
      </c>
      <c r="J2824">
        <v>2.0503</v>
      </c>
      <c r="K2824" s="474" t="str">
        <f t="shared" si="44"/>
        <v>false</v>
      </c>
    </row>
    <row r="2825" spans="2:11">
      <c r="B2825" s="52">
        <v>38184</v>
      </c>
      <c r="C2825">
        <v>3.5539000000000001</v>
      </c>
      <c r="D2825" s="52">
        <v>38187</v>
      </c>
      <c r="E2825">
        <v>2.0594999999999999</v>
      </c>
      <c r="G2825" s="52">
        <v>38184</v>
      </c>
      <c r="H2825">
        <v>3.5539000000000001</v>
      </c>
      <c r="I2825" s="52">
        <v>38187</v>
      </c>
      <c r="J2825">
        <v>2.0594999999999999</v>
      </c>
      <c r="K2825" s="474" t="str">
        <f t="shared" si="44"/>
        <v>false</v>
      </c>
    </row>
    <row r="2826" spans="2:11">
      <c r="B2826" s="52">
        <v>38187</v>
      </c>
      <c r="C2826">
        <v>3.5366</v>
      </c>
      <c r="D2826" s="52">
        <v>38188</v>
      </c>
      <c r="E2826">
        <v>2.0484</v>
      </c>
      <c r="G2826" s="52">
        <v>38187</v>
      </c>
      <c r="H2826">
        <v>3.5366</v>
      </c>
      <c r="I2826" s="52">
        <v>38188</v>
      </c>
      <c r="J2826">
        <v>2.0484</v>
      </c>
      <c r="K2826" s="474" t="str">
        <f t="shared" si="44"/>
        <v>false</v>
      </c>
    </row>
    <row r="2827" spans="2:11">
      <c r="B2827" s="52">
        <v>38188</v>
      </c>
      <c r="C2827">
        <v>3.5234999999999999</v>
      </c>
      <c r="D2827" s="52">
        <v>38189</v>
      </c>
      <c r="E2827">
        <v>2.0710000000000002</v>
      </c>
      <c r="G2827" s="52">
        <v>38188</v>
      </c>
      <c r="H2827">
        <v>3.5234999999999999</v>
      </c>
      <c r="I2827" s="52">
        <v>38189</v>
      </c>
      <c r="J2827">
        <v>2.0710000000000002</v>
      </c>
      <c r="K2827" s="474" t="str">
        <f t="shared" si="44"/>
        <v>false</v>
      </c>
    </row>
    <row r="2828" spans="2:11">
      <c r="B2828" s="52">
        <v>38189</v>
      </c>
      <c r="C2828">
        <v>3.5878999999999999</v>
      </c>
      <c r="D2828" s="52">
        <v>38190</v>
      </c>
      <c r="E2828">
        <v>2.0701000000000001</v>
      </c>
      <c r="G2828" s="52">
        <v>38189</v>
      </c>
      <c r="H2828">
        <v>3.5878999999999999</v>
      </c>
      <c r="I2828" s="52">
        <v>38190</v>
      </c>
      <c r="J2828">
        <v>2.0701000000000001</v>
      </c>
      <c r="K2828" s="474" t="str">
        <f t="shared" si="44"/>
        <v>false</v>
      </c>
    </row>
    <row r="2829" spans="2:11">
      <c r="B2829" s="52">
        <v>38190</v>
      </c>
      <c r="C2829">
        <v>3.6032000000000002</v>
      </c>
      <c r="D2829" s="52">
        <v>38191</v>
      </c>
      <c r="E2829">
        <v>2.0884999999999998</v>
      </c>
      <c r="G2829" s="52">
        <v>38190</v>
      </c>
      <c r="H2829">
        <v>3.6032000000000002</v>
      </c>
      <c r="I2829" s="52">
        <v>38191</v>
      </c>
      <c r="J2829">
        <v>2.0884999999999998</v>
      </c>
      <c r="K2829" s="474" t="str">
        <f t="shared" si="44"/>
        <v>false</v>
      </c>
    </row>
    <row r="2830" spans="2:11">
      <c r="B2830" s="52">
        <v>38191</v>
      </c>
      <c r="C2830">
        <v>3.62</v>
      </c>
      <c r="D2830" s="52">
        <v>38194</v>
      </c>
      <c r="E2830">
        <v>2.0884999999999998</v>
      </c>
      <c r="G2830" s="52">
        <v>38191</v>
      </c>
      <c r="H2830">
        <v>3.62</v>
      </c>
      <c r="I2830" s="52">
        <v>38194</v>
      </c>
      <c r="J2830">
        <v>2.0884999999999998</v>
      </c>
      <c r="K2830" s="474" t="str">
        <f t="shared" si="44"/>
        <v>false</v>
      </c>
    </row>
    <row r="2831" spans="2:11">
      <c r="B2831" s="52">
        <v>38194</v>
      </c>
      <c r="C2831">
        <v>3.6320000000000001</v>
      </c>
      <c r="D2831" s="52">
        <v>38195</v>
      </c>
      <c r="E2831">
        <v>2.0630000000000002</v>
      </c>
      <c r="G2831" s="52">
        <v>38194</v>
      </c>
      <c r="H2831">
        <v>3.6320000000000001</v>
      </c>
      <c r="I2831" s="52">
        <v>38195</v>
      </c>
      <c r="J2831">
        <v>2.0630000000000002</v>
      </c>
      <c r="K2831" s="474" t="str">
        <f t="shared" si="44"/>
        <v>false</v>
      </c>
    </row>
    <row r="2832" spans="2:11">
      <c r="B2832" s="52">
        <v>38195</v>
      </c>
      <c r="C2832">
        <v>3.6291000000000002</v>
      </c>
      <c r="D2832" s="52">
        <v>38196</v>
      </c>
      <c r="E2832">
        <v>2.0565000000000002</v>
      </c>
      <c r="G2832" s="52">
        <v>38195</v>
      </c>
      <c r="H2832">
        <v>3.6291000000000002</v>
      </c>
      <c r="I2832" s="52">
        <v>38196</v>
      </c>
      <c r="J2832">
        <v>2.0565000000000002</v>
      </c>
      <c r="K2832" s="474" t="str">
        <f t="shared" si="44"/>
        <v>false</v>
      </c>
    </row>
    <row r="2833" spans="2:11">
      <c r="B2833" s="52">
        <v>38196</v>
      </c>
      <c r="C2833">
        <v>3.5910000000000002</v>
      </c>
      <c r="D2833" s="52">
        <v>38197</v>
      </c>
      <c r="E2833">
        <v>2.0577000000000001</v>
      </c>
      <c r="G2833" s="52">
        <v>38196</v>
      </c>
      <c r="H2833">
        <v>3.5910000000000002</v>
      </c>
      <c r="I2833" s="52">
        <v>38197</v>
      </c>
      <c r="J2833">
        <v>2.0577000000000001</v>
      </c>
      <c r="K2833" s="474" t="str">
        <f t="shared" si="44"/>
        <v>false</v>
      </c>
    </row>
    <row r="2834" spans="2:11">
      <c r="B2834" s="52">
        <v>38197</v>
      </c>
      <c r="C2834">
        <v>3.5678000000000001</v>
      </c>
      <c r="D2834" s="52">
        <v>38198</v>
      </c>
      <c r="E2834">
        <v>2.0554999999999999</v>
      </c>
      <c r="G2834" s="52">
        <v>38197</v>
      </c>
      <c r="H2834">
        <v>3.5678000000000001</v>
      </c>
      <c r="I2834" s="52">
        <v>38198</v>
      </c>
      <c r="J2834">
        <v>2.0554999999999999</v>
      </c>
      <c r="K2834" s="474" t="str">
        <f t="shared" si="44"/>
        <v>false</v>
      </c>
    </row>
    <row r="2835" spans="2:11">
      <c r="B2835" s="52">
        <v>38198</v>
      </c>
      <c r="C2835">
        <v>3.5518000000000001</v>
      </c>
      <c r="D2835" s="52">
        <v>38201</v>
      </c>
      <c r="E2835">
        <v>2.0476000000000001</v>
      </c>
      <c r="G2835" s="52">
        <v>38198</v>
      </c>
      <c r="H2835">
        <v>3.5518000000000001</v>
      </c>
      <c r="I2835" s="52">
        <v>38201</v>
      </c>
      <c r="J2835">
        <v>2.0476000000000001</v>
      </c>
      <c r="K2835" s="474" t="str">
        <f t="shared" si="44"/>
        <v>false</v>
      </c>
    </row>
    <row r="2836" spans="2:11">
      <c r="B2836" s="52">
        <v>38201</v>
      </c>
      <c r="C2836">
        <v>3.5339999999999998</v>
      </c>
      <c r="D2836" s="52">
        <v>38202</v>
      </c>
      <c r="E2836">
        <v>2.0594999999999999</v>
      </c>
      <c r="G2836" s="52">
        <v>38201</v>
      </c>
      <c r="H2836">
        <v>3.5339999999999998</v>
      </c>
      <c r="I2836" s="52">
        <v>38202</v>
      </c>
      <c r="J2836">
        <v>2.0594999999999999</v>
      </c>
      <c r="K2836" s="474" t="str">
        <f t="shared" si="44"/>
        <v>false</v>
      </c>
    </row>
    <row r="2837" spans="2:11">
      <c r="B2837" s="52">
        <v>38202</v>
      </c>
      <c r="C2837">
        <v>3.5274999999999999</v>
      </c>
      <c r="D2837" s="52">
        <v>38203</v>
      </c>
      <c r="E2837">
        <v>2.0596999999999999</v>
      </c>
      <c r="G2837" s="52">
        <v>38202</v>
      </c>
      <c r="H2837">
        <v>3.5274999999999999</v>
      </c>
      <c r="I2837" s="52">
        <v>38203</v>
      </c>
      <c r="J2837">
        <v>2.0596999999999999</v>
      </c>
      <c r="K2837" s="474" t="str">
        <f t="shared" si="44"/>
        <v>false</v>
      </c>
    </row>
    <row r="2838" spans="2:11">
      <c r="B2838" s="52">
        <v>38203</v>
      </c>
      <c r="C2838">
        <v>3.5125000000000002</v>
      </c>
      <c r="D2838" s="52">
        <v>38204</v>
      </c>
      <c r="E2838">
        <v>2.0935000000000001</v>
      </c>
      <c r="G2838" s="52">
        <v>38203</v>
      </c>
      <c r="H2838">
        <v>3.5125000000000002</v>
      </c>
      <c r="I2838" s="52">
        <v>38204</v>
      </c>
      <c r="J2838">
        <v>2.0935000000000001</v>
      </c>
      <c r="K2838" s="474" t="str">
        <f t="shared" si="44"/>
        <v>false</v>
      </c>
    </row>
    <row r="2839" spans="2:11">
      <c r="B2839" s="52">
        <v>38204</v>
      </c>
      <c r="C2839">
        <v>3.5381999999999998</v>
      </c>
      <c r="D2839" s="52">
        <v>38205</v>
      </c>
      <c r="E2839">
        <v>2.1265000000000001</v>
      </c>
      <c r="G2839" s="52">
        <v>38204</v>
      </c>
      <c r="H2839">
        <v>3.5381999999999998</v>
      </c>
      <c r="I2839" s="52">
        <v>38205</v>
      </c>
      <c r="J2839">
        <v>2.1265000000000001</v>
      </c>
      <c r="K2839" s="474" t="str">
        <f t="shared" si="44"/>
        <v>false</v>
      </c>
    </row>
    <row r="2840" spans="2:11">
      <c r="B2840" s="52">
        <v>38205</v>
      </c>
      <c r="C2840">
        <v>3.5133999999999999</v>
      </c>
      <c r="D2840" s="52">
        <v>38208</v>
      </c>
      <c r="E2840">
        <v>2.1265999999999998</v>
      </c>
      <c r="G2840" s="52">
        <v>38205</v>
      </c>
      <c r="H2840">
        <v>3.5133999999999999</v>
      </c>
      <c r="I2840" s="52">
        <v>38208</v>
      </c>
      <c r="J2840">
        <v>2.1265999999999998</v>
      </c>
      <c r="K2840" s="474" t="str">
        <f t="shared" si="44"/>
        <v>false</v>
      </c>
    </row>
    <row r="2841" spans="2:11">
      <c r="B2841" s="52">
        <v>38208</v>
      </c>
      <c r="C2841">
        <v>3.5388999999999999</v>
      </c>
      <c r="D2841" s="52">
        <v>38209</v>
      </c>
      <c r="E2841">
        <v>2.0987999999999998</v>
      </c>
      <c r="G2841" s="52">
        <v>38208</v>
      </c>
      <c r="H2841">
        <v>3.5388999999999999</v>
      </c>
      <c r="I2841" s="52">
        <v>38209</v>
      </c>
      <c r="J2841">
        <v>2.0987999999999998</v>
      </c>
      <c r="K2841" s="474" t="str">
        <f t="shared" si="44"/>
        <v>false</v>
      </c>
    </row>
    <row r="2842" spans="2:11">
      <c r="B2842" s="52">
        <v>38209</v>
      </c>
      <c r="C2842">
        <v>3.5194999999999999</v>
      </c>
      <c r="D2842" s="52">
        <v>38210</v>
      </c>
      <c r="E2842">
        <v>2.1053999999999999</v>
      </c>
      <c r="G2842" s="52">
        <v>38209</v>
      </c>
      <c r="H2842">
        <v>3.5194999999999999</v>
      </c>
      <c r="I2842" s="52">
        <v>38210</v>
      </c>
      <c r="J2842">
        <v>2.1053999999999999</v>
      </c>
      <c r="K2842" s="474" t="str">
        <f t="shared" si="44"/>
        <v>false</v>
      </c>
    </row>
    <row r="2843" spans="2:11">
      <c r="B2843" s="52">
        <v>38210</v>
      </c>
      <c r="C2843">
        <v>3.5182000000000002</v>
      </c>
      <c r="D2843" s="52">
        <v>38211</v>
      </c>
      <c r="E2843">
        <v>2.1318999999999999</v>
      </c>
      <c r="G2843" s="52">
        <v>38210</v>
      </c>
      <c r="H2843">
        <v>3.5182000000000002</v>
      </c>
      <c r="I2843" s="52">
        <v>38211</v>
      </c>
      <c r="J2843">
        <v>2.1318999999999999</v>
      </c>
      <c r="K2843" s="474" t="str">
        <f t="shared" si="44"/>
        <v>false</v>
      </c>
    </row>
    <row r="2844" spans="2:11">
      <c r="B2844" s="52">
        <v>38211</v>
      </c>
      <c r="C2844">
        <v>3.5281000000000002</v>
      </c>
      <c r="D2844" s="52">
        <v>38212</v>
      </c>
      <c r="E2844">
        <v>2.1328999999999998</v>
      </c>
      <c r="G2844" s="52">
        <v>38211</v>
      </c>
      <c r="H2844">
        <v>3.5281000000000002</v>
      </c>
      <c r="I2844" s="52">
        <v>38212</v>
      </c>
      <c r="J2844">
        <v>2.1328999999999998</v>
      </c>
      <c r="K2844" s="474" t="str">
        <f t="shared" si="44"/>
        <v>false</v>
      </c>
    </row>
    <row r="2845" spans="2:11">
      <c r="B2845" s="52">
        <v>38212</v>
      </c>
      <c r="C2845">
        <v>3.5417999999999998</v>
      </c>
      <c r="D2845" s="52">
        <v>38215</v>
      </c>
      <c r="E2845">
        <v>2.1053000000000002</v>
      </c>
      <c r="G2845" s="52">
        <v>38212</v>
      </c>
      <c r="H2845">
        <v>3.5417999999999998</v>
      </c>
      <c r="I2845" s="52">
        <v>38215</v>
      </c>
      <c r="J2845">
        <v>2.1053000000000002</v>
      </c>
      <c r="K2845" s="474" t="str">
        <f t="shared" si="44"/>
        <v>false</v>
      </c>
    </row>
    <row r="2846" spans="2:11">
      <c r="B2846" s="52">
        <v>38215</v>
      </c>
      <c r="C2846">
        <v>3.5140000000000002</v>
      </c>
      <c r="D2846" s="52">
        <v>38216</v>
      </c>
      <c r="E2846">
        <v>2.1013999999999999</v>
      </c>
      <c r="G2846" s="52">
        <v>38215</v>
      </c>
      <c r="H2846">
        <v>3.5140000000000002</v>
      </c>
      <c r="I2846" s="52">
        <v>38216</v>
      </c>
      <c r="J2846">
        <v>2.1013999999999999</v>
      </c>
      <c r="K2846" s="474" t="str">
        <f t="shared" si="44"/>
        <v>false</v>
      </c>
    </row>
    <row r="2847" spans="2:11">
      <c r="B2847" s="52">
        <v>38216</v>
      </c>
      <c r="C2847">
        <v>3.5190000000000001</v>
      </c>
      <c r="D2847" s="52">
        <v>38217</v>
      </c>
      <c r="E2847">
        <v>2.0893999999999999</v>
      </c>
      <c r="G2847" s="52">
        <v>38216</v>
      </c>
      <c r="H2847">
        <v>3.5190000000000001</v>
      </c>
      <c r="I2847" s="52">
        <v>38217</v>
      </c>
      <c r="J2847">
        <v>2.0893999999999999</v>
      </c>
      <c r="K2847" s="474" t="str">
        <f t="shared" si="44"/>
        <v>false</v>
      </c>
    </row>
    <row r="2848" spans="2:11">
      <c r="B2848" s="52">
        <v>38217</v>
      </c>
      <c r="C2848">
        <v>3.4794</v>
      </c>
      <c r="D2848" s="52">
        <v>38218</v>
      </c>
      <c r="E2848">
        <v>2.0981999999999998</v>
      </c>
      <c r="G2848" s="52">
        <v>38217</v>
      </c>
      <c r="H2848">
        <v>3.4794</v>
      </c>
      <c r="I2848" s="52">
        <v>38218</v>
      </c>
      <c r="J2848">
        <v>2.0981999999999998</v>
      </c>
      <c r="K2848" s="474" t="str">
        <f t="shared" si="44"/>
        <v>false</v>
      </c>
    </row>
    <row r="2849" spans="2:11">
      <c r="B2849" s="52">
        <v>38218</v>
      </c>
      <c r="C2849">
        <v>3.5045000000000002</v>
      </c>
      <c r="D2849" s="52">
        <v>38219</v>
      </c>
      <c r="E2849">
        <v>2.0838000000000001</v>
      </c>
      <c r="G2849" s="52">
        <v>38218</v>
      </c>
      <c r="H2849">
        <v>3.5045000000000002</v>
      </c>
      <c r="I2849" s="52">
        <v>38219</v>
      </c>
      <c r="J2849">
        <v>2.0838000000000001</v>
      </c>
      <c r="K2849" s="474" t="str">
        <f t="shared" si="44"/>
        <v>false</v>
      </c>
    </row>
    <row r="2850" spans="2:11">
      <c r="B2850" s="52">
        <v>38219</v>
      </c>
      <c r="C2850">
        <v>3.4948999999999999</v>
      </c>
      <c r="D2850" s="52">
        <v>38222</v>
      </c>
      <c r="E2850">
        <v>2.1032000000000002</v>
      </c>
      <c r="G2850" s="52">
        <v>38219</v>
      </c>
      <c r="H2850">
        <v>3.4948999999999999</v>
      </c>
      <c r="I2850" s="52">
        <v>38222</v>
      </c>
      <c r="J2850">
        <v>2.1032000000000002</v>
      </c>
      <c r="K2850" s="474" t="str">
        <f t="shared" si="44"/>
        <v>false</v>
      </c>
    </row>
    <row r="2851" spans="2:11">
      <c r="B2851" s="52">
        <v>38222</v>
      </c>
      <c r="C2851">
        <v>3.5093000000000001</v>
      </c>
      <c r="D2851" s="52">
        <v>38223</v>
      </c>
      <c r="E2851">
        <v>2.0979000000000001</v>
      </c>
      <c r="G2851" s="52">
        <v>38222</v>
      </c>
      <c r="H2851">
        <v>3.5093000000000001</v>
      </c>
      <c r="I2851" s="52">
        <v>38223</v>
      </c>
      <c r="J2851">
        <v>2.0979000000000001</v>
      </c>
      <c r="K2851" s="474" t="str">
        <f t="shared" si="44"/>
        <v>false</v>
      </c>
    </row>
    <row r="2852" spans="2:11">
      <c r="B2852" s="52">
        <v>38223</v>
      </c>
      <c r="C2852">
        <v>3.5099</v>
      </c>
      <c r="D2852" s="52">
        <v>38224</v>
      </c>
      <c r="E2852">
        <v>2.0807000000000002</v>
      </c>
      <c r="G2852" s="52">
        <v>38223</v>
      </c>
      <c r="H2852">
        <v>3.5099</v>
      </c>
      <c r="I2852" s="52">
        <v>38224</v>
      </c>
      <c r="J2852">
        <v>2.0807000000000002</v>
      </c>
      <c r="K2852" s="474" t="str">
        <f t="shared" si="44"/>
        <v>false</v>
      </c>
    </row>
    <row r="2853" spans="2:11">
      <c r="B2853" s="52">
        <v>38224</v>
      </c>
      <c r="C2853">
        <v>3.4984999999999999</v>
      </c>
      <c r="D2853" s="52">
        <v>38225</v>
      </c>
      <c r="E2853">
        <v>2.0823999999999998</v>
      </c>
      <c r="G2853" s="52">
        <v>38224</v>
      </c>
      <c r="H2853">
        <v>3.4984999999999999</v>
      </c>
      <c r="I2853" s="52">
        <v>38225</v>
      </c>
      <c r="J2853">
        <v>2.0823999999999998</v>
      </c>
      <c r="K2853" s="474" t="str">
        <f t="shared" si="44"/>
        <v>false</v>
      </c>
    </row>
    <row r="2854" spans="2:11">
      <c r="B2854" s="52">
        <v>38225</v>
      </c>
      <c r="C2854">
        <v>3.5021</v>
      </c>
      <c r="D2854" s="52">
        <v>38226</v>
      </c>
      <c r="E2854">
        <v>2.0779999999999998</v>
      </c>
      <c r="G2854" s="52">
        <v>38225</v>
      </c>
      <c r="H2854">
        <v>3.5021</v>
      </c>
      <c r="I2854" s="52">
        <v>38226</v>
      </c>
      <c r="J2854">
        <v>2.0779999999999998</v>
      </c>
      <c r="K2854" s="474" t="str">
        <f t="shared" si="44"/>
        <v>false</v>
      </c>
    </row>
    <row r="2855" spans="2:11">
      <c r="B2855" s="52">
        <v>38226</v>
      </c>
      <c r="C2855">
        <v>3.5004999999999997</v>
      </c>
      <c r="D2855" s="52">
        <v>38229</v>
      </c>
      <c r="E2855">
        <v>2.0929000000000002</v>
      </c>
      <c r="G2855" s="52">
        <v>38226</v>
      </c>
      <c r="H2855">
        <v>3.5004999999999997</v>
      </c>
      <c r="I2855" s="52">
        <v>38229</v>
      </c>
      <c r="J2855">
        <v>2.0929000000000002</v>
      </c>
      <c r="K2855" s="474" t="str">
        <f t="shared" si="44"/>
        <v>false</v>
      </c>
    </row>
    <row r="2856" spans="2:11">
      <c r="B2856" s="52">
        <v>38229</v>
      </c>
      <c r="C2856">
        <v>3.4944999999999999</v>
      </c>
      <c r="D2856" s="52">
        <v>38230</v>
      </c>
      <c r="E2856">
        <v>2.0834000000000001</v>
      </c>
      <c r="G2856" s="52">
        <v>38229</v>
      </c>
      <c r="H2856">
        <v>3.4944999999999999</v>
      </c>
      <c r="I2856" s="52">
        <v>38230</v>
      </c>
      <c r="J2856">
        <v>2.0834000000000001</v>
      </c>
      <c r="K2856" s="474" t="str">
        <f t="shared" si="44"/>
        <v>false</v>
      </c>
    </row>
    <row r="2857" spans="2:11">
      <c r="B2857" s="52">
        <v>38230</v>
      </c>
      <c r="C2857">
        <v>3.4518</v>
      </c>
      <c r="D2857" s="52">
        <v>38231</v>
      </c>
      <c r="E2857">
        <v>2.0859999999999999</v>
      </c>
      <c r="G2857" s="52">
        <v>38230</v>
      </c>
      <c r="H2857">
        <v>3.4518</v>
      </c>
      <c r="I2857" s="52">
        <v>38231</v>
      </c>
      <c r="J2857">
        <v>2.0859999999999999</v>
      </c>
      <c r="K2857" s="474" t="str">
        <f t="shared" si="44"/>
        <v>false</v>
      </c>
    </row>
    <row r="2858" spans="2:11">
      <c r="B2858" s="52">
        <v>38231</v>
      </c>
      <c r="C2858">
        <v>3.4451999999999998</v>
      </c>
      <c r="D2858" s="52">
        <v>38232</v>
      </c>
      <c r="E2858">
        <v>2.0613000000000001</v>
      </c>
      <c r="G2858" s="52">
        <v>38231</v>
      </c>
      <c r="H2858">
        <v>3.4451999999999998</v>
      </c>
      <c r="I2858" s="52">
        <v>38232</v>
      </c>
      <c r="J2858">
        <v>2.0613000000000001</v>
      </c>
      <c r="K2858" s="474" t="str">
        <f t="shared" si="44"/>
        <v>false</v>
      </c>
    </row>
    <row r="2859" spans="2:11">
      <c r="B2859" s="52">
        <v>38232</v>
      </c>
      <c r="C2859">
        <v>3.4226000000000001</v>
      </c>
      <c r="D2859" s="52">
        <v>38233</v>
      </c>
      <c r="E2859">
        <v>2.0672999999999999</v>
      </c>
      <c r="G2859" s="52">
        <v>38232</v>
      </c>
      <c r="H2859">
        <v>3.4226000000000001</v>
      </c>
      <c r="I2859" s="52">
        <v>38233</v>
      </c>
      <c r="J2859">
        <v>2.0672999999999999</v>
      </c>
      <c r="K2859" s="474" t="str">
        <f t="shared" si="44"/>
        <v>false</v>
      </c>
    </row>
    <row r="2860" spans="2:11">
      <c r="B2860" s="52">
        <v>38233</v>
      </c>
      <c r="C2860">
        <v>3.4317000000000002</v>
      </c>
      <c r="D2860" s="52">
        <v>38237</v>
      </c>
      <c r="E2860">
        <v>2.0508000000000002</v>
      </c>
      <c r="G2860" s="52">
        <v>38233</v>
      </c>
      <c r="H2860">
        <v>3.4317000000000002</v>
      </c>
      <c r="I2860" s="52">
        <v>38237</v>
      </c>
      <c r="J2860">
        <v>2.0508000000000002</v>
      </c>
      <c r="K2860" s="474" t="str">
        <f t="shared" si="44"/>
        <v>false</v>
      </c>
    </row>
    <row r="2861" spans="2:11">
      <c r="B2861" s="52">
        <v>38237</v>
      </c>
      <c r="C2861">
        <v>3.4186000000000001</v>
      </c>
      <c r="D2861" s="52">
        <v>38238</v>
      </c>
      <c r="E2861">
        <v>2.0567000000000002</v>
      </c>
      <c r="G2861" s="52">
        <v>38237</v>
      </c>
      <c r="H2861">
        <v>3.4186000000000001</v>
      </c>
      <c r="I2861" s="52">
        <v>38238</v>
      </c>
      <c r="J2861">
        <v>2.0567000000000002</v>
      </c>
      <c r="K2861" s="474" t="str">
        <f t="shared" si="44"/>
        <v>false</v>
      </c>
    </row>
    <row r="2862" spans="2:11">
      <c r="B2862" s="52">
        <v>38238</v>
      </c>
      <c r="C2862">
        <v>3.4516</v>
      </c>
      <c r="D2862" s="52">
        <v>38239</v>
      </c>
      <c r="E2862">
        <v>2.0615000000000001</v>
      </c>
      <c r="G2862" s="52">
        <v>38238</v>
      </c>
      <c r="H2862">
        <v>3.4516</v>
      </c>
      <c r="I2862" s="52">
        <v>38239</v>
      </c>
      <c r="J2862">
        <v>2.0615000000000001</v>
      </c>
      <c r="K2862" s="474" t="str">
        <f t="shared" si="44"/>
        <v>false</v>
      </c>
    </row>
    <row r="2863" spans="2:11">
      <c r="B2863" s="52">
        <v>38239</v>
      </c>
      <c r="C2863">
        <v>3.4354</v>
      </c>
      <c r="D2863" s="52">
        <v>38240</v>
      </c>
      <c r="E2863">
        <v>2.0567000000000002</v>
      </c>
      <c r="G2863" s="52">
        <v>38239</v>
      </c>
      <c r="H2863">
        <v>3.4354</v>
      </c>
      <c r="I2863" s="52">
        <v>38240</v>
      </c>
      <c r="J2863">
        <v>2.0567000000000002</v>
      </c>
      <c r="K2863" s="474" t="str">
        <f t="shared" si="44"/>
        <v>false</v>
      </c>
    </row>
    <row r="2864" spans="2:11">
      <c r="B2864" s="52">
        <v>38240</v>
      </c>
      <c r="C2864">
        <v>3.4262000000000001</v>
      </c>
      <c r="D2864" s="52">
        <v>38243</v>
      </c>
      <c r="E2864">
        <v>2.0621</v>
      </c>
      <c r="G2864" s="52">
        <v>38240</v>
      </c>
      <c r="H2864">
        <v>3.4262000000000001</v>
      </c>
      <c r="I2864" s="52">
        <v>38243</v>
      </c>
      <c r="J2864">
        <v>2.0621</v>
      </c>
      <c r="K2864" s="474" t="str">
        <f t="shared" si="44"/>
        <v>false</v>
      </c>
    </row>
    <row r="2865" spans="2:11">
      <c r="B2865" s="52">
        <v>38243</v>
      </c>
      <c r="C2865">
        <v>3.4481000000000002</v>
      </c>
      <c r="D2865" s="52">
        <v>38244</v>
      </c>
      <c r="E2865">
        <v>2.0613999999999999</v>
      </c>
      <c r="G2865" s="52">
        <v>38243</v>
      </c>
      <c r="H2865">
        <v>3.4481000000000002</v>
      </c>
      <c r="I2865" s="52">
        <v>38244</v>
      </c>
      <c r="J2865">
        <v>2.0613999999999999</v>
      </c>
      <c r="K2865" s="474" t="str">
        <f t="shared" si="44"/>
        <v>false</v>
      </c>
    </row>
    <row r="2866" spans="2:11">
      <c r="B2866" s="52">
        <v>38244</v>
      </c>
      <c r="C2866">
        <v>3.4462000000000002</v>
      </c>
      <c r="D2866" s="52">
        <v>38245</v>
      </c>
      <c r="E2866">
        <v>2.0789</v>
      </c>
      <c r="G2866" s="52">
        <v>38244</v>
      </c>
      <c r="H2866">
        <v>3.4462000000000002</v>
      </c>
      <c r="I2866" s="52">
        <v>38245</v>
      </c>
      <c r="J2866">
        <v>2.0789</v>
      </c>
      <c r="K2866" s="474" t="str">
        <f t="shared" si="44"/>
        <v>false</v>
      </c>
    </row>
    <row r="2867" spans="2:11">
      <c r="B2867" s="52">
        <v>38245</v>
      </c>
      <c r="C2867">
        <v>3.4411999999999998</v>
      </c>
      <c r="D2867" s="52">
        <v>38246</v>
      </c>
      <c r="E2867">
        <v>2.0762999999999998</v>
      </c>
      <c r="G2867" s="52">
        <v>38245</v>
      </c>
      <c r="H2867">
        <v>3.4411999999999998</v>
      </c>
      <c r="I2867" s="52">
        <v>38246</v>
      </c>
      <c r="J2867">
        <v>2.0762999999999998</v>
      </c>
      <c r="K2867" s="474" t="str">
        <f t="shared" si="44"/>
        <v>false</v>
      </c>
    </row>
    <row r="2868" spans="2:11">
      <c r="B2868" s="52">
        <v>38246</v>
      </c>
      <c r="C2868">
        <v>3.4106000000000001</v>
      </c>
      <c r="D2868" s="52">
        <v>38247</v>
      </c>
      <c r="E2868">
        <v>2.0682</v>
      </c>
      <c r="G2868" s="52">
        <v>38246</v>
      </c>
      <c r="H2868">
        <v>3.4106000000000001</v>
      </c>
      <c r="I2868" s="52">
        <v>38247</v>
      </c>
      <c r="J2868">
        <v>2.0682</v>
      </c>
      <c r="K2868" s="474" t="str">
        <f t="shared" si="44"/>
        <v>false</v>
      </c>
    </row>
    <row r="2869" spans="2:11">
      <c r="B2869" s="52">
        <v>38247</v>
      </c>
      <c r="C2869">
        <v>3.3976999999999999</v>
      </c>
      <c r="D2869" s="52">
        <v>38250</v>
      </c>
      <c r="E2869">
        <v>2.0842999999999998</v>
      </c>
      <c r="G2869" s="52">
        <v>38247</v>
      </c>
      <c r="H2869">
        <v>3.3976999999999999</v>
      </c>
      <c r="I2869" s="52">
        <v>38250</v>
      </c>
      <c r="J2869">
        <v>2.0842999999999998</v>
      </c>
      <c r="K2869" s="474" t="str">
        <f t="shared" si="44"/>
        <v>false</v>
      </c>
    </row>
    <row r="2870" spans="2:11">
      <c r="B2870" s="52">
        <v>38250</v>
      </c>
      <c r="C2870">
        <v>3.4053</v>
      </c>
      <c r="D2870" s="52">
        <v>38251</v>
      </c>
      <c r="E2870">
        <v>2.0762</v>
      </c>
      <c r="G2870" s="52">
        <v>38250</v>
      </c>
      <c r="H2870">
        <v>3.4053</v>
      </c>
      <c r="I2870" s="52">
        <v>38251</v>
      </c>
      <c r="J2870">
        <v>2.0762</v>
      </c>
      <c r="K2870" s="474" t="str">
        <f t="shared" si="44"/>
        <v>false</v>
      </c>
    </row>
    <row r="2871" spans="2:11">
      <c r="B2871" s="52">
        <v>38251</v>
      </c>
      <c r="C2871">
        <v>3.3921000000000001</v>
      </c>
      <c r="D2871" s="52">
        <v>38252</v>
      </c>
      <c r="E2871">
        <v>2.1040999999999999</v>
      </c>
      <c r="G2871" s="52">
        <v>38251</v>
      </c>
      <c r="H2871">
        <v>3.3921000000000001</v>
      </c>
      <c r="I2871" s="52">
        <v>38252</v>
      </c>
      <c r="J2871">
        <v>2.1040999999999999</v>
      </c>
      <c r="K2871" s="474" t="str">
        <f t="shared" si="44"/>
        <v>false</v>
      </c>
    </row>
    <row r="2872" spans="2:11">
      <c r="B2872" s="52">
        <v>38252</v>
      </c>
      <c r="C2872">
        <v>3.4056000000000002</v>
      </c>
      <c r="D2872" s="52">
        <v>38253</v>
      </c>
      <c r="E2872">
        <v>2.1194999999999999</v>
      </c>
      <c r="G2872" s="52">
        <v>38252</v>
      </c>
      <c r="H2872">
        <v>3.4056000000000002</v>
      </c>
      <c r="I2872" s="52">
        <v>38253</v>
      </c>
      <c r="J2872">
        <v>2.1194999999999999</v>
      </c>
      <c r="K2872" s="474" t="str">
        <f t="shared" si="44"/>
        <v>false</v>
      </c>
    </row>
    <row r="2873" spans="2:11">
      <c r="B2873" s="52">
        <v>38253</v>
      </c>
      <c r="C2873">
        <v>3.4241999999999999</v>
      </c>
      <c r="D2873" s="52">
        <v>38254</v>
      </c>
      <c r="E2873">
        <v>2.1177999999999999</v>
      </c>
      <c r="G2873" s="52">
        <v>38253</v>
      </c>
      <c r="H2873">
        <v>3.4241999999999999</v>
      </c>
      <c r="I2873" s="52">
        <v>38254</v>
      </c>
      <c r="J2873">
        <v>2.1177999999999999</v>
      </c>
      <c r="K2873" s="474" t="str">
        <f t="shared" si="44"/>
        <v>false</v>
      </c>
    </row>
    <row r="2874" spans="2:11">
      <c r="B2874" s="52">
        <v>38254</v>
      </c>
      <c r="C2874">
        <v>3.4253</v>
      </c>
      <c r="D2874" s="52">
        <v>38257</v>
      </c>
      <c r="E2874">
        <v>2.1301999999999999</v>
      </c>
      <c r="G2874" s="52">
        <v>38254</v>
      </c>
      <c r="H2874">
        <v>3.4253</v>
      </c>
      <c r="I2874" s="52">
        <v>38257</v>
      </c>
      <c r="J2874">
        <v>2.1301999999999999</v>
      </c>
      <c r="K2874" s="474" t="str">
        <f t="shared" si="44"/>
        <v>false</v>
      </c>
    </row>
    <row r="2875" spans="2:11">
      <c r="B2875" s="52">
        <v>38257</v>
      </c>
      <c r="C2875">
        <v>3.4146999999999998</v>
      </c>
      <c r="D2875" s="52">
        <v>38258</v>
      </c>
      <c r="E2875">
        <v>2.1114000000000002</v>
      </c>
      <c r="G2875" s="52">
        <v>38257</v>
      </c>
      <c r="H2875">
        <v>3.4146999999999998</v>
      </c>
      <c r="I2875" s="52">
        <v>38258</v>
      </c>
      <c r="J2875">
        <v>2.1114000000000002</v>
      </c>
      <c r="K2875" s="474" t="str">
        <f t="shared" si="44"/>
        <v>false</v>
      </c>
    </row>
    <row r="2876" spans="2:11">
      <c r="B2876" s="52">
        <v>38258</v>
      </c>
      <c r="C2876">
        <v>3.4378000000000002</v>
      </c>
      <c r="D2876" s="52">
        <v>38259</v>
      </c>
      <c r="E2876">
        <v>2.0992000000000002</v>
      </c>
      <c r="G2876" s="52">
        <v>38258</v>
      </c>
      <c r="H2876">
        <v>3.4378000000000002</v>
      </c>
      <c r="I2876" s="52">
        <v>38259</v>
      </c>
      <c r="J2876">
        <v>2.0992000000000002</v>
      </c>
      <c r="K2876" s="474" t="str">
        <f t="shared" si="44"/>
        <v>false</v>
      </c>
    </row>
    <row r="2877" spans="2:11">
      <c r="B2877" s="52">
        <v>38259</v>
      </c>
      <c r="C2877">
        <v>3.4504999999999999</v>
      </c>
      <c r="D2877" s="52">
        <v>38260</v>
      </c>
      <c r="E2877">
        <v>2.1107999999999998</v>
      </c>
      <c r="G2877" s="52">
        <v>38259</v>
      </c>
      <c r="H2877">
        <v>3.4504999999999999</v>
      </c>
      <c r="I2877" s="52">
        <v>38260</v>
      </c>
      <c r="J2877">
        <v>2.1107999999999998</v>
      </c>
      <c r="K2877" s="474" t="str">
        <f t="shared" si="44"/>
        <v>false</v>
      </c>
    </row>
    <row r="2878" spans="2:11">
      <c r="B2878" s="52">
        <v>38260</v>
      </c>
      <c r="C2878">
        <v>3.4405999999999999</v>
      </c>
      <c r="D2878" s="52">
        <v>38261</v>
      </c>
      <c r="E2878">
        <v>2.0874999999999999</v>
      </c>
      <c r="G2878" s="52">
        <v>38260</v>
      </c>
      <c r="H2878">
        <v>3.4405999999999999</v>
      </c>
      <c r="I2878" s="52">
        <v>38261</v>
      </c>
      <c r="J2878">
        <v>2.0874999999999999</v>
      </c>
      <c r="K2878" s="474" t="str">
        <f t="shared" si="44"/>
        <v>false</v>
      </c>
    </row>
    <row r="2879" spans="2:11">
      <c r="B2879" s="52">
        <v>38261</v>
      </c>
      <c r="C2879">
        <v>3.4060999999999999</v>
      </c>
      <c r="D2879" s="52">
        <v>38264</v>
      </c>
      <c r="E2879">
        <v>2.0827</v>
      </c>
      <c r="G2879" s="52">
        <v>38261</v>
      </c>
      <c r="H2879">
        <v>3.4060999999999999</v>
      </c>
      <c r="I2879" s="52">
        <v>38264</v>
      </c>
      <c r="J2879">
        <v>2.0827</v>
      </c>
      <c r="K2879" s="474" t="str">
        <f t="shared" si="44"/>
        <v>false</v>
      </c>
    </row>
    <row r="2880" spans="2:11">
      <c r="B2880" s="52">
        <v>38264</v>
      </c>
      <c r="C2880">
        <v>3.3963000000000001</v>
      </c>
      <c r="D2880" s="52">
        <v>38265</v>
      </c>
      <c r="E2880">
        <v>2.0905999999999998</v>
      </c>
      <c r="G2880" s="52">
        <v>38264</v>
      </c>
      <c r="H2880">
        <v>3.3963000000000001</v>
      </c>
      <c r="I2880" s="52">
        <v>38265</v>
      </c>
      <c r="J2880">
        <v>2.0905999999999998</v>
      </c>
      <c r="K2880" s="474" t="str">
        <f t="shared" si="44"/>
        <v>false</v>
      </c>
    </row>
    <row r="2881" spans="2:11">
      <c r="B2881" s="52">
        <v>38265</v>
      </c>
      <c r="C2881">
        <v>3.3887</v>
      </c>
      <c r="D2881" s="52">
        <v>38266</v>
      </c>
      <c r="E2881">
        <v>2.0815000000000001</v>
      </c>
      <c r="G2881" s="52">
        <v>38265</v>
      </c>
      <c r="H2881">
        <v>3.3887</v>
      </c>
      <c r="I2881" s="52">
        <v>38266</v>
      </c>
      <c r="J2881">
        <v>2.0815000000000001</v>
      </c>
      <c r="K2881" s="474" t="str">
        <f t="shared" si="44"/>
        <v>false</v>
      </c>
    </row>
    <row r="2882" spans="2:11">
      <c r="B2882" s="52">
        <v>38266</v>
      </c>
      <c r="C2882">
        <v>3.3717999999999999</v>
      </c>
      <c r="D2882" s="52">
        <v>38267</v>
      </c>
      <c r="E2882">
        <v>2.1051000000000002</v>
      </c>
      <c r="G2882" s="52">
        <v>38266</v>
      </c>
      <c r="H2882">
        <v>3.3717999999999999</v>
      </c>
      <c r="I2882" s="52">
        <v>38267</v>
      </c>
      <c r="J2882">
        <v>2.1051000000000002</v>
      </c>
      <c r="K2882" s="474" t="str">
        <f t="shared" si="44"/>
        <v>false</v>
      </c>
    </row>
    <row r="2883" spans="2:11">
      <c r="B2883" s="52">
        <v>38267</v>
      </c>
      <c r="C2883">
        <v>3.3975</v>
      </c>
      <c r="D2883" s="52">
        <v>38268</v>
      </c>
      <c r="E2883">
        <v>2.1124000000000001</v>
      </c>
      <c r="G2883" s="52">
        <v>38267</v>
      </c>
      <c r="H2883">
        <v>3.3975</v>
      </c>
      <c r="I2883" s="52">
        <v>38268</v>
      </c>
      <c r="J2883">
        <v>2.1124000000000001</v>
      </c>
      <c r="K2883" s="474" t="str">
        <f t="shared" si="44"/>
        <v>false</v>
      </c>
    </row>
    <row r="2884" spans="2:11">
      <c r="B2884" s="52">
        <v>38268</v>
      </c>
      <c r="C2884">
        <v>3.3860999999999999</v>
      </c>
      <c r="D2884" s="52">
        <v>38271</v>
      </c>
      <c r="E2884">
        <v>2.1067999999999998</v>
      </c>
      <c r="G2884" s="52">
        <v>38268</v>
      </c>
      <c r="H2884">
        <v>3.3860999999999999</v>
      </c>
      <c r="I2884" s="52">
        <v>38271</v>
      </c>
      <c r="J2884">
        <v>2.1067999999999998</v>
      </c>
      <c r="K2884" s="474" t="str">
        <f t="shared" si="44"/>
        <v>false</v>
      </c>
    </row>
    <row r="2885" spans="2:11">
      <c r="B2885" s="52">
        <v>38271</v>
      </c>
      <c r="C2885">
        <v>3.3851</v>
      </c>
      <c r="D2885" s="52">
        <v>38272</v>
      </c>
      <c r="E2885">
        <v>2.1078000000000001</v>
      </c>
      <c r="G2885" s="52">
        <v>38271</v>
      </c>
      <c r="H2885">
        <v>3.3851</v>
      </c>
      <c r="I2885" s="52">
        <v>38272</v>
      </c>
      <c r="J2885">
        <v>2.1078000000000001</v>
      </c>
      <c r="K2885" s="474" t="str">
        <f t="shared" si="44"/>
        <v>false</v>
      </c>
    </row>
    <row r="2886" spans="2:11">
      <c r="B2886" s="52">
        <v>38272</v>
      </c>
      <c r="C2886">
        <v>3.3616000000000001</v>
      </c>
      <c r="D2886" s="52">
        <v>38273</v>
      </c>
      <c r="E2886">
        <v>2.1236000000000002</v>
      </c>
      <c r="G2886" s="52">
        <v>38272</v>
      </c>
      <c r="H2886">
        <v>3.3616000000000001</v>
      </c>
      <c r="I2886" s="52">
        <v>38273</v>
      </c>
      <c r="J2886">
        <v>2.1236000000000002</v>
      </c>
      <c r="K2886" s="474" t="str">
        <f t="shared" ref="K2886:K2949" si="45">IF(G2886=I2886,"true","false")</f>
        <v>false</v>
      </c>
    </row>
    <row r="2887" spans="2:11">
      <c r="B2887" s="52">
        <v>38273</v>
      </c>
      <c r="C2887">
        <v>3.3969</v>
      </c>
      <c r="D2887" s="52">
        <v>38274</v>
      </c>
      <c r="E2887">
        <v>2.1467000000000001</v>
      </c>
      <c r="G2887" s="52">
        <v>38273</v>
      </c>
      <c r="H2887">
        <v>3.3969</v>
      </c>
      <c r="I2887" s="52">
        <v>38274</v>
      </c>
      <c r="J2887">
        <v>2.1467000000000001</v>
      </c>
      <c r="K2887" s="474" t="str">
        <f t="shared" si="45"/>
        <v>false</v>
      </c>
    </row>
    <row r="2888" spans="2:11">
      <c r="B2888" s="52">
        <v>38274</v>
      </c>
      <c r="C2888">
        <v>3.3969</v>
      </c>
      <c r="D2888" s="52">
        <v>38275</v>
      </c>
      <c r="E2888">
        <v>2.1383000000000001</v>
      </c>
      <c r="G2888" s="52">
        <v>38274</v>
      </c>
      <c r="H2888">
        <v>3.3969</v>
      </c>
      <c r="I2888" s="52">
        <v>38275</v>
      </c>
      <c r="J2888">
        <v>2.1383000000000001</v>
      </c>
      <c r="K2888" s="474" t="str">
        <f t="shared" si="45"/>
        <v>false</v>
      </c>
    </row>
    <row r="2889" spans="2:11">
      <c r="B2889" s="52">
        <v>38275</v>
      </c>
      <c r="C2889">
        <v>3.3687</v>
      </c>
      <c r="D2889" s="52">
        <v>38278</v>
      </c>
      <c r="E2889">
        <v>2.1334</v>
      </c>
      <c r="G2889" s="52">
        <v>38275</v>
      </c>
      <c r="H2889">
        <v>3.3687</v>
      </c>
      <c r="I2889" s="52">
        <v>38278</v>
      </c>
      <c r="J2889">
        <v>2.1334</v>
      </c>
      <c r="K2889" s="474" t="str">
        <f t="shared" si="45"/>
        <v>false</v>
      </c>
    </row>
    <row r="2890" spans="2:11">
      <c r="B2890" s="52">
        <v>38278</v>
      </c>
      <c r="C2890">
        <v>3.3708999999999998</v>
      </c>
      <c r="D2890" s="52">
        <v>38279</v>
      </c>
      <c r="E2890">
        <v>2.1459999999999999</v>
      </c>
      <c r="G2890" s="52">
        <v>38278</v>
      </c>
      <c r="H2890">
        <v>3.3708999999999998</v>
      </c>
      <c r="I2890" s="52">
        <v>38279</v>
      </c>
      <c r="J2890">
        <v>2.1459999999999999</v>
      </c>
      <c r="K2890" s="474" t="str">
        <f t="shared" si="45"/>
        <v>false</v>
      </c>
    </row>
    <row r="2891" spans="2:11">
      <c r="B2891" s="52">
        <v>38279</v>
      </c>
      <c r="C2891">
        <v>3.3898000000000001</v>
      </c>
      <c r="D2891" s="52">
        <v>38280</v>
      </c>
      <c r="E2891">
        <v>2.15</v>
      </c>
      <c r="G2891" s="52">
        <v>38279</v>
      </c>
      <c r="H2891">
        <v>3.3898000000000001</v>
      </c>
      <c r="I2891" s="52">
        <v>38280</v>
      </c>
      <c r="J2891">
        <v>2.15</v>
      </c>
      <c r="K2891" s="474" t="str">
        <f t="shared" si="45"/>
        <v>false</v>
      </c>
    </row>
    <row r="2892" spans="2:11">
      <c r="B2892" s="52">
        <v>38280</v>
      </c>
      <c r="C2892">
        <v>3.3765000000000001</v>
      </c>
      <c r="D2892" s="52">
        <v>38281</v>
      </c>
      <c r="E2892">
        <v>2.1576</v>
      </c>
      <c r="G2892" s="52">
        <v>38280</v>
      </c>
      <c r="H2892">
        <v>3.3765000000000001</v>
      </c>
      <c r="I2892" s="52">
        <v>38281</v>
      </c>
      <c r="J2892">
        <v>2.1576</v>
      </c>
      <c r="K2892" s="474" t="str">
        <f t="shared" si="45"/>
        <v>false</v>
      </c>
    </row>
    <row r="2893" spans="2:11">
      <c r="B2893" s="52">
        <v>38281</v>
      </c>
      <c r="C2893">
        <v>3.3795000000000002</v>
      </c>
      <c r="D2893" s="52">
        <v>38282</v>
      </c>
      <c r="E2893">
        <v>2.1814999999999998</v>
      </c>
      <c r="G2893" s="52">
        <v>38281</v>
      </c>
      <c r="H2893">
        <v>3.3795000000000002</v>
      </c>
      <c r="I2893" s="52">
        <v>38282</v>
      </c>
      <c r="J2893">
        <v>2.1814999999999998</v>
      </c>
      <c r="K2893" s="474" t="str">
        <f t="shared" si="45"/>
        <v>false</v>
      </c>
    </row>
    <row r="2894" spans="2:11">
      <c r="B2894" s="52">
        <v>38282</v>
      </c>
      <c r="C2894">
        <v>3.3481999999999998</v>
      </c>
      <c r="D2894" s="52">
        <v>38285</v>
      </c>
      <c r="E2894">
        <v>2.1833</v>
      </c>
      <c r="G2894" s="52">
        <v>38282</v>
      </c>
      <c r="H2894">
        <v>3.3481999999999998</v>
      </c>
      <c r="I2894" s="52">
        <v>38285</v>
      </c>
      <c r="J2894">
        <v>2.1833</v>
      </c>
      <c r="K2894" s="474" t="str">
        <f t="shared" si="45"/>
        <v>false</v>
      </c>
    </row>
    <row r="2895" spans="2:11">
      <c r="B2895" s="52">
        <v>38285</v>
      </c>
      <c r="C2895">
        <v>3.2736999999999998</v>
      </c>
      <c r="D2895" s="52">
        <v>38286</v>
      </c>
      <c r="E2895">
        <v>2.1526999999999998</v>
      </c>
      <c r="G2895" s="52">
        <v>38285</v>
      </c>
      <c r="H2895">
        <v>3.2736999999999998</v>
      </c>
      <c r="I2895" s="52">
        <v>38286</v>
      </c>
      <c r="J2895">
        <v>2.1526999999999998</v>
      </c>
      <c r="K2895" s="474" t="str">
        <f t="shared" si="45"/>
        <v>false</v>
      </c>
    </row>
    <row r="2896" spans="2:11">
      <c r="B2896" s="52">
        <v>38286</v>
      </c>
      <c r="C2896">
        <v>3.2303999999999999</v>
      </c>
      <c r="D2896" s="52">
        <v>38287</v>
      </c>
      <c r="E2896">
        <v>2.1282999999999999</v>
      </c>
      <c r="G2896" s="52">
        <v>38286</v>
      </c>
      <c r="H2896">
        <v>3.2303999999999999</v>
      </c>
      <c r="I2896" s="52">
        <v>38287</v>
      </c>
      <c r="J2896">
        <v>2.1282999999999999</v>
      </c>
      <c r="K2896" s="474" t="str">
        <f t="shared" si="45"/>
        <v>false</v>
      </c>
    </row>
    <row r="2897" spans="2:11">
      <c r="B2897" s="52">
        <v>38287</v>
      </c>
      <c r="C2897">
        <v>3.2524999999999999</v>
      </c>
      <c r="D2897" s="52">
        <v>38288</v>
      </c>
      <c r="E2897">
        <v>2.1314000000000002</v>
      </c>
      <c r="G2897" s="52">
        <v>38287</v>
      </c>
      <c r="H2897">
        <v>3.2524999999999999</v>
      </c>
      <c r="I2897" s="52">
        <v>38288</v>
      </c>
      <c r="J2897">
        <v>2.1314000000000002</v>
      </c>
      <c r="K2897" s="474" t="str">
        <f t="shared" si="45"/>
        <v>false</v>
      </c>
    </row>
    <row r="2898" spans="2:11">
      <c r="B2898" s="52">
        <v>38288</v>
      </c>
      <c r="C2898">
        <v>3.266</v>
      </c>
      <c r="D2898" s="52">
        <v>38289</v>
      </c>
      <c r="E2898">
        <v>2.1265000000000001</v>
      </c>
      <c r="G2898" s="52">
        <v>38288</v>
      </c>
      <c r="H2898">
        <v>3.266</v>
      </c>
      <c r="I2898" s="52">
        <v>38289</v>
      </c>
      <c r="J2898">
        <v>2.1265000000000001</v>
      </c>
      <c r="K2898" s="474" t="str">
        <f t="shared" si="45"/>
        <v>false</v>
      </c>
    </row>
    <row r="2899" spans="2:11">
      <c r="B2899" s="52">
        <v>38289</v>
      </c>
      <c r="C2899">
        <v>3.2443</v>
      </c>
      <c r="D2899" s="52">
        <v>38292</v>
      </c>
      <c r="E2899">
        <v>2.1208</v>
      </c>
      <c r="G2899" s="52">
        <v>38289</v>
      </c>
      <c r="H2899">
        <v>3.2443</v>
      </c>
      <c r="I2899" s="52">
        <v>38292</v>
      </c>
      <c r="J2899">
        <v>2.1208</v>
      </c>
      <c r="K2899" s="474" t="str">
        <f t="shared" si="45"/>
        <v>false</v>
      </c>
    </row>
    <row r="2900" spans="2:11">
      <c r="B2900" s="52">
        <v>38292</v>
      </c>
      <c r="C2900">
        <v>3.2336</v>
      </c>
      <c r="D2900" s="52">
        <v>38293</v>
      </c>
      <c r="E2900">
        <v>2.1248</v>
      </c>
      <c r="G2900" s="52">
        <v>38292</v>
      </c>
      <c r="H2900">
        <v>3.2336</v>
      </c>
      <c r="I2900" s="52">
        <v>38293</v>
      </c>
      <c r="J2900">
        <v>2.1248</v>
      </c>
      <c r="K2900" s="474" t="str">
        <f t="shared" si="45"/>
        <v>false</v>
      </c>
    </row>
    <row r="2901" spans="2:11">
      <c r="B2901" s="52">
        <v>38293</v>
      </c>
      <c r="C2901">
        <v>3.2906</v>
      </c>
      <c r="D2901" s="52">
        <v>38294</v>
      </c>
      <c r="E2901">
        <v>2.105</v>
      </c>
      <c r="G2901" s="52">
        <v>38293</v>
      </c>
      <c r="H2901">
        <v>3.2906</v>
      </c>
      <c r="I2901" s="52">
        <v>38294</v>
      </c>
      <c r="J2901">
        <v>2.105</v>
      </c>
      <c r="K2901" s="474" t="str">
        <f t="shared" si="45"/>
        <v>false</v>
      </c>
    </row>
    <row r="2902" spans="2:11">
      <c r="B2902" s="52">
        <v>38294</v>
      </c>
      <c r="C2902">
        <v>3.2286000000000001</v>
      </c>
      <c r="D2902" s="52">
        <v>38295</v>
      </c>
      <c r="E2902">
        <v>2.0687000000000002</v>
      </c>
      <c r="G2902" s="52">
        <v>38294</v>
      </c>
      <c r="H2902">
        <v>3.2286000000000001</v>
      </c>
      <c r="I2902" s="52">
        <v>38295</v>
      </c>
      <c r="J2902">
        <v>2.0687000000000002</v>
      </c>
      <c r="K2902" s="474" t="str">
        <f t="shared" si="45"/>
        <v>false</v>
      </c>
    </row>
    <row r="2903" spans="2:11">
      <c r="B2903" s="52">
        <v>38295</v>
      </c>
      <c r="C2903">
        <v>3.1616</v>
      </c>
      <c r="D2903" s="52">
        <v>38296</v>
      </c>
      <c r="E2903">
        <v>2.0541999999999998</v>
      </c>
      <c r="G2903" s="52">
        <v>38295</v>
      </c>
      <c r="H2903">
        <v>3.1616</v>
      </c>
      <c r="I2903" s="52">
        <v>38296</v>
      </c>
      <c r="J2903">
        <v>2.0541999999999998</v>
      </c>
      <c r="K2903" s="474" t="str">
        <f t="shared" si="45"/>
        <v>false</v>
      </c>
    </row>
    <row r="2904" spans="2:11">
      <c r="B2904" s="52">
        <v>38296</v>
      </c>
      <c r="C2904">
        <v>3.1760999999999999</v>
      </c>
      <c r="D2904" s="52">
        <v>38299</v>
      </c>
      <c r="E2904">
        <v>2.0548999999999999</v>
      </c>
      <c r="G2904" s="52">
        <v>38296</v>
      </c>
      <c r="H2904">
        <v>3.1760999999999999</v>
      </c>
      <c r="I2904" s="52">
        <v>38299</v>
      </c>
      <c r="J2904">
        <v>2.0548999999999999</v>
      </c>
      <c r="K2904" s="474" t="str">
        <f t="shared" si="45"/>
        <v>false</v>
      </c>
    </row>
    <row r="2905" spans="2:11">
      <c r="B2905" s="52">
        <v>38299</v>
      </c>
      <c r="C2905">
        <v>3.1528999999999998</v>
      </c>
      <c r="D2905" s="52">
        <v>38300</v>
      </c>
      <c r="E2905">
        <v>2.0609000000000002</v>
      </c>
      <c r="G2905" s="52">
        <v>38299</v>
      </c>
      <c r="H2905">
        <v>3.1528999999999998</v>
      </c>
      <c r="I2905" s="52">
        <v>38300</v>
      </c>
      <c r="J2905">
        <v>2.0609000000000002</v>
      </c>
      <c r="K2905" s="474" t="str">
        <f t="shared" si="45"/>
        <v>false</v>
      </c>
    </row>
    <row r="2906" spans="2:11">
      <c r="B2906" s="52">
        <v>38300</v>
      </c>
      <c r="C2906">
        <v>3.1551999999999998</v>
      </c>
      <c r="D2906" s="52">
        <v>38301</v>
      </c>
      <c r="E2906">
        <v>2.0716999999999999</v>
      </c>
      <c r="G2906" s="52">
        <v>38300</v>
      </c>
      <c r="H2906">
        <v>3.1551999999999998</v>
      </c>
      <c r="I2906" s="52">
        <v>38301</v>
      </c>
      <c r="J2906">
        <v>2.0716999999999999</v>
      </c>
      <c r="K2906" s="474" t="str">
        <f t="shared" si="45"/>
        <v>false</v>
      </c>
    </row>
    <row r="2907" spans="2:11">
      <c r="B2907" s="52">
        <v>38301</v>
      </c>
      <c r="C2907">
        <v>3.1829000000000001</v>
      </c>
      <c r="D2907" s="52">
        <v>38302</v>
      </c>
      <c r="E2907">
        <v>2.0550000000000002</v>
      </c>
      <c r="G2907" s="52">
        <v>38301</v>
      </c>
      <c r="H2907">
        <v>3.1829000000000001</v>
      </c>
      <c r="I2907" s="52">
        <v>38302</v>
      </c>
      <c r="J2907">
        <v>2.0550000000000002</v>
      </c>
      <c r="K2907" s="474" t="str">
        <f t="shared" si="45"/>
        <v>false</v>
      </c>
    </row>
    <row r="2908" spans="2:11">
      <c r="B2908" s="52">
        <v>38302</v>
      </c>
      <c r="C2908">
        <v>3.1475</v>
      </c>
      <c r="D2908" s="52">
        <v>38303</v>
      </c>
      <c r="E2908">
        <v>2.0447000000000002</v>
      </c>
      <c r="G2908" s="52">
        <v>38302</v>
      </c>
      <c r="H2908">
        <v>3.1475</v>
      </c>
      <c r="I2908" s="52">
        <v>38303</v>
      </c>
      <c r="J2908">
        <v>2.0447000000000002</v>
      </c>
      <c r="K2908" s="474" t="str">
        <f t="shared" si="45"/>
        <v>false</v>
      </c>
    </row>
    <row r="2909" spans="2:11">
      <c r="B2909" s="52">
        <v>38303</v>
      </c>
      <c r="C2909">
        <v>3.1040000000000001</v>
      </c>
      <c r="D2909" s="52">
        <v>38306</v>
      </c>
      <c r="E2909">
        <v>2.0468000000000002</v>
      </c>
      <c r="G2909" s="52">
        <v>38303</v>
      </c>
      <c r="H2909">
        <v>3.1040000000000001</v>
      </c>
      <c r="I2909" s="52">
        <v>38306</v>
      </c>
      <c r="J2909">
        <v>2.0468000000000002</v>
      </c>
      <c r="K2909" s="474" t="str">
        <f t="shared" si="45"/>
        <v>false</v>
      </c>
    </row>
    <row r="2910" spans="2:11">
      <c r="B2910" s="52">
        <v>38306</v>
      </c>
      <c r="C2910">
        <v>3.1185999999999998</v>
      </c>
      <c r="D2910" s="52">
        <v>38307</v>
      </c>
      <c r="E2910">
        <v>2.0590000000000002</v>
      </c>
      <c r="G2910" s="52">
        <v>38306</v>
      </c>
      <c r="H2910">
        <v>3.1185999999999998</v>
      </c>
      <c r="I2910" s="52">
        <v>38307</v>
      </c>
      <c r="J2910">
        <v>2.0590000000000002</v>
      </c>
      <c r="K2910" s="474" t="str">
        <f t="shared" si="45"/>
        <v>false</v>
      </c>
    </row>
    <row r="2911" spans="2:11">
      <c r="B2911" s="52">
        <v>38307</v>
      </c>
      <c r="C2911">
        <v>3.1179999999999999</v>
      </c>
      <c r="D2911" s="52">
        <v>38308</v>
      </c>
      <c r="E2911">
        <v>2.0489999999999999</v>
      </c>
      <c r="G2911" s="52">
        <v>38307</v>
      </c>
      <c r="H2911">
        <v>3.1179999999999999</v>
      </c>
      <c r="I2911" s="52">
        <v>38308</v>
      </c>
      <c r="J2911">
        <v>2.0489999999999999</v>
      </c>
      <c r="K2911" s="474" t="str">
        <f t="shared" si="45"/>
        <v>false</v>
      </c>
    </row>
    <row r="2912" spans="2:11">
      <c r="B2912" s="52">
        <v>38308</v>
      </c>
      <c r="C2912">
        <v>3.1463000000000001</v>
      </c>
      <c r="D2912" s="52">
        <v>38309</v>
      </c>
      <c r="E2912">
        <v>2.0445000000000002</v>
      </c>
      <c r="G2912" s="52">
        <v>38308</v>
      </c>
      <c r="H2912">
        <v>3.1463000000000001</v>
      </c>
      <c r="I2912" s="52">
        <v>38309</v>
      </c>
      <c r="J2912">
        <v>2.0445000000000002</v>
      </c>
      <c r="K2912" s="474" t="str">
        <f t="shared" si="45"/>
        <v>false</v>
      </c>
    </row>
    <row r="2913" spans="2:11">
      <c r="B2913" s="52">
        <v>38309</v>
      </c>
      <c r="C2913">
        <v>3.1539999999999999</v>
      </c>
      <c r="D2913" s="52">
        <v>38310</v>
      </c>
      <c r="E2913">
        <v>2.0670999999999999</v>
      </c>
      <c r="G2913" s="52">
        <v>38309</v>
      </c>
      <c r="H2913">
        <v>3.1539999999999999</v>
      </c>
      <c r="I2913" s="52">
        <v>38310</v>
      </c>
      <c r="J2913">
        <v>2.0670999999999999</v>
      </c>
      <c r="K2913" s="474" t="str">
        <f t="shared" si="45"/>
        <v>false</v>
      </c>
    </row>
    <row r="2914" spans="2:11">
      <c r="B2914" s="52">
        <v>38310</v>
      </c>
      <c r="C2914">
        <v>3.1598999999999999</v>
      </c>
      <c r="D2914" s="52">
        <v>38313</v>
      </c>
      <c r="E2914">
        <v>2.0607000000000002</v>
      </c>
      <c r="G2914" s="52">
        <v>38310</v>
      </c>
      <c r="H2914">
        <v>3.1598999999999999</v>
      </c>
      <c r="I2914" s="52">
        <v>38313</v>
      </c>
      <c r="J2914">
        <v>2.0607000000000002</v>
      </c>
      <c r="K2914" s="474" t="str">
        <f t="shared" si="45"/>
        <v>false</v>
      </c>
    </row>
    <row r="2915" spans="2:11">
      <c r="B2915" s="52">
        <v>38313</v>
      </c>
      <c r="C2915">
        <v>3.1044999999999998</v>
      </c>
      <c r="D2915" s="52">
        <v>38314</v>
      </c>
      <c r="E2915">
        <v>2.0600999999999998</v>
      </c>
      <c r="G2915" s="52">
        <v>38313</v>
      </c>
      <c r="H2915">
        <v>3.1044999999999998</v>
      </c>
      <c r="I2915" s="52">
        <v>38314</v>
      </c>
      <c r="J2915">
        <v>2.0600999999999998</v>
      </c>
      <c r="K2915" s="474" t="str">
        <f t="shared" si="45"/>
        <v>false</v>
      </c>
    </row>
    <row r="2916" spans="2:11">
      <c r="B2916" s="52">
        <v>38314</v>
      </c>
      <c r="C2916">
        <v>3.0920000000000001</v>
      </c>
      <c r="D2916" s="52">
        <v>38315</v>
      </c>
      <c r="E2916">
        <v>2.0547</v>
      </c>
      <c r="G2916" s="52">
        <v>38314</v>
      </c>
      <c r="H2916">
        <v>3.0920000000000001</v>
      </c>
      <c r="I2916" s="52">
        <v>38315</v>
      </c>
      <c r="J2916">
        <v>2.0547</v>
      </c>
      <c r="K2916" s="474" t="str">
        <f t="shared" si="45"/>
        <v>false</v>
      </c>
    </row>
    <row r="2917" spans="2:11">
      <c r="B2917" s="52">
        <v>38315</v>
      </c>
      <c r="C2917">
        <v>3.0880999999999998</v>
      </c>
      <c r="D2917" s="52">
        <v>38317</v>
      </c>
      <c r="E2917">
        <v>2.0543</v>
      </c>
      <c r="G2917" s="52">
        <v>38315</v>
      </c>
      <c r="H2917">
        <v>3.0880999999999998</v>
      </c>
      <c r="I2917" s="52">
        <v>38317</v>
      </c>
      <c r="J2917">
        <v>2.0543</v>
      </c>
      <c r="K2917" s="474" t="str">
        <f t="shared" si="45"/>
        <v>false</v>
      </c>
    </row>
    <row r="2918" spans="2:11">
      <c r="B2918" s="52">
        <v>38317</v>
      </c>
      <c r="C2918">
        <v>3.0804</v>
      </c>
      <c r="D2918" s="52">
        <v>38320</v>
      </c>
      <c r="E2918">
        <v>2.0655000000000001</v>
      </c>
      <c r="G2918" s="52">
        <v>38317</v>
      </c>
      <c r="H2918">
        <v>3.0804</v>
      </c>
      <c r="I2918" s="52">
        <v>38320</v>
      </c>
      <c r="J2918">
        <v>2.0655000000000001</v>
      </c>
      <c r="K2918" s="474" t="str">
        <f t="shared" si="45"/>
        <v>false</v>
      </c>
    </row>
    <row r="2919" spans="2:11">
      <c r="B2919" s="52">
        <v>38320</v>
      </c>
      <c r="C2919">
        <v>3.1089000000000002</v>
      </c>
      <c r="D2919" s="52">
        <v>38321</v>
      </c>
      <c r="E2919">
        <v>2.0760999999999998</v>
      </c>
      <c r="G2919" s="52">
        <v>38320</v>
      </c>
      <c r="H2919">
        <v>3.1089000000000002</v>
      </c>
      <c r="I2919" s="52">
        <v>38321</v>
      </c>
      <c r="J2919">
        <v>2.0760999999999998</v>
      </c>
      <c r="K2919" s="474" t="str">
        <f t="shared" si="45"/>
        <v>false</v>
      </c>
    </row>
    <row r="2920" spans="2:11">
      <c r="B2920" s="52">
        <v>38321</v>
      </c>
      <c r="C2920">
        <v>3.1539999999999999</v>
      </c>
      <c r="D2920" s="52">
        <v>38322</v>
      </c>
      <c r="E2920">
        <v>2.0457000000000001</v>
      </c>
      <c r="G2920" s="52">
        <v>38321</v>
      </c>
      <c r="H2920">
        <v>3.1539999999999999</v>
      </c>
      <c r="I2920" s="52">
        <v>38322</v>
      </c>
      <c r="J2920">
        <v>2.0457000000000001</v>
      </c>
      <c r="K2920" s="474" t="str">
        <f t="shared" si="45"/>
        <v>false</v>
      </c>
    </row>
    <row r="2921" spans="2:11">
      <c r="B2921" s="52">
        <v>38322</v>
      </c>
      <c r="C2921">
        <v>3.2803</v>
      </c>
      <c r="D2921" s="52">
        <v>38323</v>
      </c>
      <c r="E2921">
        <v>2.0466000000000002</v>
      </c>
      <c r="G2921" s="52">
        <v>38322</v>
      </c>
      <c r="H2921">
        <v>3.2803</v>
      </c>
      <c r="I2921" s="52">
        <v>38323</v>
      </c>
      <c r="J2921">
        <v>2.0466000000000002</v>
      </c>
      <c r="K2921" s="474" t="str">
        <f t="shared" si="45"/>
        <v>false</v>
      </c>
    </row>
    <row r="2922" spans="2:11">
      <c r="B2922" s="52">
        <v>38323</v>
      </c>
      <c r="C2922">
        <v>3.3220000000000001</v>
      </c>
      <c r="D2922" s="52">
        <v>38324</v>
      </c>
      <c r="E2922">
        <v>2.0453000000000001</v>
      </c>
      <c r="G2922" s="52">
        <v>38323</v>
      </c>
      <c r="H2922">
        <v>3.3220000000000001</v>
      </c>
      <c r="I2922" s="52">
        <v>38324</v>
      </c>
      <c r="J2922">
        <v>2.0453000000000001</v>
      </c>
      <c r="K2922" s="474" t="str">
        <f t="shared" si="45"/>
        <v>false</v>
      </c>
    </row>
    <row r="2923" spans="2:11">
      <c r="B2923" s="52">
        <v>38324</v>
      </c>
      <c r="C2923">
        <v>3.3002000000000002</v>
      </c>
      <c r="D2923" s="52">
        <v>38327</v>
      </c>
      <c r="E2923">
        <v>2.0539999999999998</v>
      </c>
      <c r="G2923" s="52">
        <v>38324</v>
      </c>
      <c r="H2923">
        <v>3.3002000000000002</v>
      </c>
      <c r="I2923" s="52">
        <v>38327</v>
      </c>
      <c r="J2923">
        <v>2.0539999999999998</v>
      </c>
      <c r="K2923" s="474" t="str">
        <f t="shared" si="45"/>
        <v>false</v>
      </c>
    </row>
    <row r="2924" spans="2:11">
      <c r="B2924" s="52">
        <v>38327</v>
      </c>
      <c r="C2924">
        <v>3.2742</v>
      </c>
      <c r="D2924" s="52">
        <v>38328</v>
      </c>
      <c r="E2924">
        <v>2.0750000000000002</v>
      </c>
      <c r="G2924" s="52">
        <v>38327</v>
      </c>
      <c r="H2924">
        <v>3.2742</v>
      </c>
      <c r="I2924" s="52">
        <v>38328</v>
      </c>
      <c r="J2924">
        <v>2.0750000000000002</v>
      </c>
      <c r="K2924" s="474" t="str">
        <f t="shared" si="45"/>
        <v>false</v>
      </c>
    </row>
    <row r="2925" spans="2:11">
      <c r="B2925" s="52">
        <v>38328</v>
      </c>
      <c r="C2925">
        <v>3.3083999999999998</v>
      </c>
      <c r="D2925" s="52">
        <v>38329</v>
      </c>
      <c r="E2925">
        <v>2.0665</v>
      </c>
      <c r="G2925" s="52">
        <v>38328</v>
      </c>
      <c r="H2925">
        <v>3.3083999999999998</v>
      </c>
      <c r="I2925" s="52">
        <v>38329</v>
      </c>
      <c r="J2925">
        <v>2.0665</v>
      </c>
      <c r="K2925" s="474" t="str">
        <f t="shared" si="45"/>
        <v>false</v>
      </c>
    </row>
    <row r="2926" spans="2:11">
      <c r="B2926" s="52">
        <v>38329</v>
      </c>
      <c r="C2926">
        <v>3.3237000000000001</v>
      </c>
      <c r="D2926" s="52">
        <v>38330</v>
      </c>
      <c r="E2926">
        <v>2.0550000000000002</v>
      </c>
      <c r="G2926" s="52">
        <v>38329</v>
      </c>
      <c r="H2926">
        <v>3.3237000000000001</v>
      </c>
      <c r="I2926" s="52">
        <v>38330</v>
      </c>
      <c r="J2926">
        <v>2.0550000000000002</v>
      </c>
      <c r="K2926" s="474" t="str">
        <f t="shared" si="45"/>
        <v>false</v>
      </c>
    </row>
    <row r="2927" spans="2:11">
      <c r="B2927" s="52">
        <v>38330</v>
      </c>
      <c r="C2927">
        <v>3.3193999999999999</v>
      </c>
      <c r="D2927" s="52">
        <v>38331</v>
      </c>
      <c r="E2927">
        <v>2.0569000000000002</v>
      </c>
      <c r="G2927" s="52">
        <v>38330</v>
      </c>
      <c r="H2927">
        <v>3.3193999999999999</v>
      </c>
      <c r="I2927" s="52">
        <v>38331</v>
      </c>
      <c r="J2927">
        <v>2.0569000000000002</v>
      </c>
      <c r="K2927" s="474" t="str">
        <f t="shared" si="45"/>
        <v>false</v>
      </c>
    </row>
    <row r="2928" spans="2:11">
      <c r="B2928" s="52">
        <v>38331</v>
      </c>
      <c r="C2928">
        <v>3.3098999999999998</v>
      </c>
      <c r="D2928" s="52">
        <v>38334</v>
      </c>
      <c r="E2928">
        <v>2.0385</v>
      </c>
      <c r="G2928" s="52">
        <v>38331</v>
      </c>
      <c r="H2928">
        <v>3.3098999999999998</v>
      </c>
      <c r="I2928" s="52">
        <v>38334</v>
      </c>
      <c r="J2928">
        <v>2.0385</v>
      </c>
      <c r="K2928" s="474" t="str">
        <f t="shared" si="45"/>
        <v>false</v>
      </c>
    </row>
    <row r="2929" spans="2:11">
      <c r="B2929" s="52">
        <v>38334</v>
      </c>
      <c r="C2929">
        <v>3.2555000000000001</v>
      </c>
      <c r="D2929" s="52">
        <v>38335</v>
      </c>
      <c r="E2929">
        <v>2.0312000000000001</v>
      </c>
      <c r="G2929" s="52">
        <v>38334</v>
      </c>
      <c r="H2929">
        <v>3.2555000000000001</v>
      </c>
      <c r="I2929" s="52">
        <v>38335</v>
      </c>
      <c r="J2929">
        <v>2.0312000000000001</v>
      </c>
      <c r="K2929" s="474" t="str">
        <f t="shared" si="45"/>
        <v>false</v>
      </c>
    </row>
    <row r="2930" spans="2:11">
      <c r="B2930" s="52">
        <v>38335</v>
      </c>
      <c r="C2930">
        <v>3.2488000000000001</v>
      </c>
      <c r="D2930" s="52">
        <v>38336</v>
      </c>
      <c r="E2930">
        <v>2.0310999999999999</v>
      </c>
      <c r="G2930" s="52">
        <v>38335</v>
      </c>
      <c r="H2930">
        <v>3.2488000000000001</v>
      </c>
      <c r="I2930" s="52">
        <v>38336</v>
      </c>
      <c r="J2930">
        <v>2.0310999999999999</v>
      </c>
      <c r="K2930" s="474" t="str">
        <f t="shared" si="45"/>
        <v>false</v>
      </c>
    </row>
    <row r="2931" spans="2:11">
      <c r="B2931" s="52">
        <v>38336</v>
      </c>
      <c r="C2931">
        <v>3.2263000000000002</v>
      </c>
      <c r="D2931" s="52">
        <v>38337</v>
      </c>
      <c r="E2931">
        <v>2.0284</v>
      </c>
      <c r="G2931" s="52">
        <v>38336</v>
      </c>
      <c r="H2931">
        <v>3.2263000000000002</v>
      </c>
      <c r="I2931" s="52">
        <v>38337</v>
      </c>
      <c r="J2931">
        <v>2.0284</v>
      </c>
      <c r="K2931" s="474" t="str">
        <f t="shared" si="45"/>
        <v>false</v>
      </c>
    </row>
    <row r="2932" spans="2:11">
      <c r="B2932" s="52">
        <v>38337</v>
      </c>
      <c r="C2932">
        <v>3.2235</v>
      </c>
      <c r="D2932" s="52">
        <v>38338</v>
      </c>
      <c r="E2932">
        <v>2.0390999999999999</v>
      </c>
      <c r="G2932" s="52">
        <v>38337</v>
      </c>
      <c r="H2932">
        <v>3.2235</v>
      </c>
      <c r="I2932" s="52">
        <v>38338</v>
      </c>
      <c r="J2932">
        <v>2.0390999999999999</v>
      </c>
      <c r="K2932" s="474" t="str">
        <f t="shared" si="45"/>
        <v>false</v>
      </c>
    </row>
    <row r="2933" spans="2:11">
      <c r="B2933" s="52">
        <v>38338</v>
      </c>
      <c r="C2933">
        <v>3.2153</v>
      </c>
      <c r="D2933" s="52">
        <v>38341</v>
      </c>
      <c r="E2933">
        <v>2.0367999999999999</v>
      </c>
      <c r="G2933" s="52">
        <v>38338</v>
      </c>
      <c r="H2933">
        <v>3.2153</v>
      </c>
      <c r="I2933" s="52">
        <v>38341</v>
      </c>
      <c r="J2933">
        <v>2.0367999999999999</v>
      </c>
      <c r="K2933" s="474" t="str">
        <f t="shared" si="45"/>
        <v>false</v>
      </c>
    </row>
    <row r="2934" spans="2:11">
      <c r="B2934" s="52">
        <v>38341</v>
      </c>
      <c r="C2934">
        <v>3.1756000000000002</v>
      </c>
      <c r="D2934" s="52">
        <v>38342</v>
      </c>
      <c r="E2934">
        <v>2.0183</v>
      </c>
      <c r="G2934" s="52">
        <v>38341</v>
      </c>
      <c r="H2934">
        <v>3.1756000000000002</v>
      </c>
      <c r="I2934" s="52">
        <v>38342</v>
      </c>
      <c r="J2934">
        <v>2.0183</v>
      </c>
      <c r="K2934" s="474" t="str">
        <f t="shared" si="45"/>
        <v>false</v>
      </c>
    </row>
    <row r="2935" spans="2:11">
      <c r="B2935" s="52">
        <v>38342</v>
      </c>
      <c r="C2935">
        <v>3.1532</v>
      </c>
      <c r="D2935" s="52">
        <v>38343</v>
      </c>
      <c r="E2935">
        <v>2.0125000000000002</v>
      </c>
      <c r="G2935" s="52">
        <v>38342</v>
      </c>
      <c r="H2935">
        <v>3.1532</v>
      </c>
      <c r="I2935" s="52">
        <v>38343</v>
      </c>
      <c r="J2935">
        <v>2.0125000000000002</v>
      </c>
      <c r="K2935" s="474" t="str">
        <f t="shared" si="45"/>
        <v>false</v>
      </c>
    </row>
    <row r="2936" spans="2:11">
      <c r="B2936" s="52">
        <v>38343</v>
      </c>
      <c r="C2936">
        <v>3.1467000000000001</v>
      </c>
      <c r="D2936" s="52">
        <v>38344</v>
      </c>
      <c r="E2936">
        <v>2.0105</v>
      </c>
      <c r="G2936" s="52">
        <v>38343</v>
      </c>
      <c r="H2936">
        <v>3.1467000000000001</v>
      </c>
      <c r="I2936" s="52">
        <v>38344</v>
      </c>
      <c r="J2936">
        <v>2.0105</v>
      </c>
      <c r="K2936" s="474" t="str">
        <f t="shared" si="45"/>
        <v>false</v>
      </c>
    </row>
    <row r="2937" spans="2:11">
      <c r="B2937" s="52">
        <v>38344</v>
      </c>
      <c r="C2937">
        <v>3.1501999999999999</v>
      </c>
      <c r="D2937" s="52">
        <v>38348</v>
      </c>
      <c r="E2937">
        <v>2.02</v>
      </c>
      <c r="G2937" s="52">
        <v>38344</v>
      </c>
      <c r="H2937">
        <v>3.1501999999999999</v>
      </c>
      <c r="I2937" s="52">
        <v>38348</v>
      </c>
      <c r="J2937">
        <v>2.02</v>
      </c>
      <c r="K2937" s="474" t="str">
        <f t="shared" si="45"/>
        <v>false</v>
      </c>
    </row>
    <row r="2938" spans="2:11">
      <c r="B2938" s="52">
        <v>38348</v>
      </c>
      <c r="C2938">
        <v>3.1713</v>
      </c>
      <c r="D2938" s="52">
        <v>38349</v>
      </c>
      <c r="E2938">
        <v>2.0053999999999998</v>
      </c>
      <c r="G2938" s="52">
        <v>38348</v>
      </c>
      <c r="H2938">
        <v>3.1713</v>
      </c>
      <c r="I2938" s="52">
        <v>38349</v>
      </c>
      <c r="J2938">
        <v>2.0053999999999998</v>
      </c>
      <c r="K2938" s="474" t="str">
        <f t="shared" si="45"/>
        <v>false</v>
      </c>
    </row>
    <row r="2939" spans="2:11">
      <c r="B2939" s="52">
        <v>38349</v>
      </c>
      <c r="C2939">
        <v>3.1614</v>
      </c>
      <c r="D2939" s="52">
        <v>38350</v>
      </c>
      <c r="E2939">
        <v>2.0101</v>
      </c>
      <c r="G2939" s="52">
        <v>38349</v>
      </c>
      <c r="H2939">
        <v>3.1614</v>
      </c>
      <c r="I2939" s="52">
        <v>38350</v>
      </c>
      <c r="J2939">
        <v>2.0101</v>
      </c>
      <c r="K2939" s="474" t="str">
        <f t="shared" si="45"/>
        <v>false</v>
      </c>
    </row>
    <row r="2940" spans="2:11">
      <c r="B2940" s="52">
        <v>38350</v>
      </c>
      <c r="C2940">
        <v>3.157</v>
      </c>
      <c r="D2940" s="52">
        <v>38351</v>
      </c>
      <c r="E2940">
        <v>2.0154999999999998</v>
      </c>
      <c r="G2940" s="52">
        <v>38350</v>
      </c>
      <c r="H2940">
        <v>3.157</v>
      </c>
      <c r="I2940" s="52">
        <v>38351</v>
      </c>
      <c r="J2940">
        <v>2.0154999999999998</v>
      </c>
      <c r="K2940" s="474" t="str">
        <f t="shared" si="45"/>
        <v>false</v>
      </c>
    </row>
    <row r="2941" spans="2:11">
      <c r="B2941" s="52">
        <v>38351</v>
      </c>
      <c r="C2941">
        <v>3.1505000000000001</v>
      </c>
      <c r="D2941" s="52">
        <v>38352</v>
      </c>
      <c r="E2941">
        <v>2.0186999999999999</v>
      </c>
      <c r="G2941" s="52">
        <v>38351</v>
      </c>
      <c r="H2941">
        <v>3.1505000000000001</v>
      </c>
      <c r="I2941" s="52">
        <v>38352</v>
      </c>
      <c r="J2941">
        <v>2.0186999999999999</v>
      </c>
      <c r="K2941" s="474" t="str">
        <f t="shared" si="45"/>
        <v>false</v>
      </c>
    </row>
    <row r="2942" spans="2:11">
      <c r="B2942" s="52">
        <v>38352</v>
      </c>
      <c r="C2942">
        <v>3.1684000000000001</v>
      </c>
      <c r="D2942" s="52">
        <v>38355</v>
      </c>
      <c r="E2942">
        <v>2.0287999999999999</v>
      </c>
      <c r="G2942" s="52">
        <v>38352</v>
      </c>
      <c r="H2942">
        <v>3.1684000000000001</v>
      </c>
      <c r="I2942" s="52">
        <v>38355</v>
      </c>
      <c r="J2942">
        <v>2.0287999999999999</v>
      </c>
      <c r="K2942" s="474" t="str">
        <f t="shared" si="45"/>
        <v>false</v>
      </c>
    </row>
    <row r="2943" spans="2:11">
      <c r="B2943" s="52">
        <v>38355</v>
      </c>
      <c r="C2943">
        <v>3.2092999999999998</v>
      </c>
      <c r="D2943" s="52">
        <v>38356</v>
      </c>
      <c r="E2943">
        <v>2.0476000000000001</v>
      </c>
      <c r="G2943" s="52">
        <v>38355</v>
      </c>
      <c r="H2943">
        <v>3.2092999999999998</v>
      </c>
      <c r="I2943" s="52">
        <v>38356</v>
      </c>
      <c r="J2943">
        <v>2.0476000000000001</v>
      </c>
      <c r="K2943" s="474" t="str">
        <f t="shared" si="45"/>
        <v>false</v>
      </c>
    </row>
    <row r="2944" spans="2:11">
      <c r="B2944" s="52">
        <v>38356</v>
      </c>
      <c r="C2944">
        <v>3.2309999999999999</v>
      </c>
      <c r="D2944" s="52">
        <v>38357</v>
      </c>
      <c r="E2944">
        <v>2.0554000000000001</v>
      </c>
      <c r="G2944" s="52">
        <v>38356</v>
      </c>
      <c r="H2944">
        <v>3.2309999999999999</v>
      </c>
      <c r="I2944" s="52">
        <v>38357</v>
      </c>
      <c r="J2944">
        <v>2.0554000000000001</v>
      </c>
      <c r="K2944" s="474" t="str">
        <f t="shared" si="45"/>
        <v>false</v>
      </c>
    </row>
    <row r="2945" spans="2:11">
      <c r="B2945" s="52">
        <v>38357</v>
      </c>
      <c r="C2945">
        <v>3.2610000000000001</v>
      </c>
      <c r="D2945" s="52">
        <v>38358</v>
      </c>
      <c r="E2945">
        <v>2.0512000000000001</v>
      </c>
      <c r="G2945" s="52">
        <v>38357</v>
      </c>
      <c r="H2945">
        <v>3.2610000000000001</v>
      </c>
      <c r="I2945" s="52">
        <v>38358</v>
      </c>
      <c r="J2945">
        <v>2.0512000000000001</v>
      </c>
      <c r="K2945" s="474" t="str">
        <f t="shared" si="45"/>
        <v>false</v>
      </c>
    </row>
    <row r="2946" spans="2:11">
      <c r="B2946" s="52">
        <v>38358</v>
      </c>
      <c r="C2946">
        <v>3.2560000000000002</v>
      </c>
      <c r="D2946" s="52">
        <v>38359</v>
      </c>
      <c r="E2946">
        <v>2.0548999999999999</v>
      </c>
      <c r="G2946" s="52">
        <v>38358</v>
      </c>
      <c r="H2946">
        <v>3.2560000000000002</v>
      </c>
      <c r="I2946" s="52">
        <v>38359</v>
      </c>
      <c r="J2946">
        <v>2.0548999999999999</v>
      </c>
      <c r="K2946" s="474" t="str">
        <f t="shared" si="45"/>
        <v>false</v>
      </c>
    </row>
    <row r="2947" spans="2:11">
      <c r="B2947" s="52">
        <v>38359</v>
      </c>
      <c r="C2947">
        <v>3.2686999999999999</v>
      </c>
      <c r="D2947" s="52">
        <v>38362</v>
      </c>
      <c r="E2947">
        <v>2.0516000000000001</v>
      </c>
      <c r="G2947" s="52">
        <v>38359</v>
      </c>
      <c r="H2947">
        <v>3.2686999999999999</v>
      </c>
      <c r="I2947" s="52">
        <v>38362</v>
      </c>
      <c r="J2947">
        <v>2.0516000000000001</v>
      </c>
      <c r="K2947" s="474" t="str">
        <f t="shared" si="45"/>
        <v>false</v>
      </c>
    </row>
    <row r="2948" spans="2:11">
      <c r="B2948" s="52">
        <v>38362</v>
      </c>
      <c r="C2948">
        <v>3.2425000000000002</v>
      </c>
      <c r="D2948" s="52">
        <v>38363</v>
      </c>
      <c r="E2948">
        <v>2.0642</v>
      </c>
      <c r="G2948" s="52">
        <v>38362</v>
      </c>
      <c r="H2948">
        <v>3.2425000000000002</v>
      </c>
      <c r="I2948" s="52">
        <v>38363</v>
      </c>
      <c r="J2948">
        <v>2.0642</v>
      </c>
      <c r="K2948" s="474" t="str">
        <f t="shared" si="45"/>
        <v>false</v>
      </c>
    </row>
    <row r="2949" spans="2:11">
      <c r="B2949" s="52">
        <v>38363</v>
      </c>
      <c r="C2949">
        <v>3.2584</v>
      </c>
      <c r="D2949" s="52">
        <v>38364</v>
      </c>
      <c r="E2949">
        <v>2.0522</v>
      </c>
      <c r="G2949" s="52">
        <v>38363</v>
      </c>
      <c r="H2949">
        <v>3.2584</v>
      </c>
      <c r="I2949" s="52">
        <v>38364</v>
      </c>
      <c r="J2949">
        <v>2.0522</v>
      </c>
      <c r="K2949" s="474" t="str">
        <f t="shared" si="45"/>
        <v>false</v>
      </c>
    </row>
    <row r="2950" spans="2:11">
      <c r="B2950" s="52">
        <v>38364</v>
      </c>
      <c r="C2950">
        <v>3.2442000000000002</v>
      </c>
      <c r="D2950" s="52">
        <v>38365</v>
      </c>
      <c r="E2950">
        <v>2.0741000000000001</v>
      </c>
      <c r="G2950" s="52">
        <v>38364</v>
      </c>
      <c r="H2950">
        <v>3.2442000000000002</v>
      </c>
      <c r="I2950" s="52">
        <v>38365</v>
      </c>
      <c r="J2950">
        <v>2.0741000000000001</v>
      </c>
      <c r="K2950" s="474" t="str">
        <f t="shared" ref="K2950:K3013" si="46">IF(G2950=I2950,"true","false")</f>
        <v>false</v>
      </c>
    </row>
    <row r="2951" spans="2:11">
      <c r="B2951" s="52">
        <v>38365</v>
      </c>
      <c r="C2951">
        <v>3.2189000000000001</v>
      </c>
      <c r="D2951" s="52">
        <v>38366</v>
      </c>
      <c r="E2951">
        <v>2.0638000000000001</v>
      </c>
      <c r="G2951" s="52">
        <v>38365</v>
      </c>
      <c r="H2951">
        <v>3.2189000000000001</v>
      </c>
      <c r="I2951" s="52">
        <v>38366</v>
      </c>
      <c r="J2951">
        <v>2.0638000000000001</v>
      </c>
      <c r="K2951" s="474" t="str">
        <f t="shared" si="46"/>
        <v>false</v>
      </c>
    </row>
    <row r="2952" spans="2:11">
      <c r="B2952" s="52">
        <v>38366</v>
      </c>
      <c r="C2952">
        <v>3.1938</v>
      </c>
      <c r="D2952" s="52">
        <v>38370</v>
      </c>
      <c r="E2952">
        <v>2.0528</v>
      </c>
      <c r="G2952" s="52">
        <v>38366</v>
      </c>
      <c r="H2952">
        <v>3.1938</v>
      </c>
      <c r="I2952" s="52">
        <v>38370</v>
      </c>
      <c r="J2952">
        <v>2.0528</v>
      </c>
      <c r="K2952" s="474" t="str">
        <f t="shared" si="46"/>
        <v>false</v>
      </c>
    </row>
    <row r="2953" spans="2:11">
      <c r="B2953" s="52">
        <v>38370</v>
      </c>
      <c r="C2953">
        <v>3.1655000000000002</v>
      </c>
      <c r="D2953" s="52">
        <v>38371</v>
      </c>
      <c r="E2953">
        <v>2.0716999999999999</v>
      </c>
      <c r="G2953" s="52">
        <v>38370</v>
      </c>
      <c r="H2953">
        <v>3.1655000000000002</v>
      </c>
      <c r="I2953" s="52">
        <v>38371</v>
      </c>
      <c r="J2953">
        <v>2.0716999999999999</v>
      </c>
      <c r="K2953" s="474" t="str">
        <f t="shared" si="46"/>
        <v>false</v>
      </c>
    </row>
    <row r="2954" spans="2:11">
      <c r="B2954" s="52">
        <v>38371</v>
      </c>
      <c r="C2954">
        <v>3.1718999999999999</v>
      </c>
      <c r="D2954" s="52">
        <v>38372</v>
      </c>
      <c r="E2954">
        <v>2.0853000000000002</v>
      </c>
      <c r="G2954" s="52">
        <v>38371</v>
      </c>
      <c r="H2954">
        <v>3.1718999999999999</v>
      </c>
      <c r="I2954" s="52">
        <v>38372</v>
      </c>
      <c r="J2954">
        <v>2.0853000000000002</v>
      </c>
      <c r="K2954" s="474" t="str">
        <f t="shared" si="46"/>
        <v>false</v>
      </c>
    </row>
    <row r="2955" spans="2:11">
      <c r="B2955" s="52">
        <v>38372</v>
      </c>
      <c r="C2955">
        <v>3.1888000000000001</v>
      </c>
      <c r="D2955" s="52">
        <v>38373</v>
      </c>
      <c r="E2955">
        <v>2.101</v>
      </c>
      <c r="G2955" s="52">
        <v>38372</v>
      </c>
      <c r="H2955">
        <v>3.1888000000000001</v>
      </c>
      <c r="I2955" s="52">
        <v>38373</v>
      </c>
      <c r="J2955">
        <v>2.101</v>
      </c>
      <c r="K2955" s="474" t="str">
        <f t="shared" si="46"/>
        <v>false</v>
      </c>
    </row>
    <row r="2956" spans="2:11">
      <c r="B2956" s="52">
        <v>38373</v>
      </c>
      <c r="C2956">
        <v>3.1995</v>
      </c>
      <c r="D2956" s="52">
        <v>38376</v>
      </c>
      <c r="E2956">
        <v>2.1059999999999999</v>
      </c>
      <c r="G2956" s="52">
        <v>38373</v>
      </c>
      <c r="H2956">
        <v>3.1995</v>
      </c>
      <c r="I2956" s="52">
        <v>38376</v>
      </c>
      <c r="J2956">
        <v>2.1059999999999999</v>
      </c>
      <c r="K2956" s="474" t="str">
        <f t="shared" si="46"/>
        <v>false</v>
      </c>
    </row>
    <row r="2957" spans="2:11">
      <c r="B2957" s="52">
        <v>38376</v>
      </c>
      <c r="C2957">
        <v>3.1739000000000002</v>
      </c>
      <c r="D2957" s="52">
        <v>38377</v>
      </c>
      <c r="E2957">
        <v>2.0872000000000002</v>
      </c>
      <c r="G2957" s="52">
        <v>38376</v>
      </c>
      <c r="H2957">
        <v>3.1739000000000002</v>
      </c>
      <c r="I2957" s="52">
        <v>38377</v>
      </c>
      <c r="J2957">
        <v>2.0872000000000002</v>
      </c>
      <c r="K2957" s="474" t="str">
        <f t="shared" si="46"/>
        <v>false</v>
      </c>
    </row>
    <row r="2958" spans="2:11">
      <c r="B2958" s="52">
        <v>38377</v>
      </c>
      <c r="C2958">
        <v>3.1985999999999999</v>
      </c>
      <c r="D2958" s="52">
        <v>38378</v>
      </c>
      <c r="E2958">
        <v>2.0798999999999999</v>
      </c>
      <c r="G2958" s="52">
        <v>38377</v>
      </c>
      <c r="H2958">
        <v>3.1985999999999999</v>
      </c>
      <c r="I2958" s="52">
        <v>38378</v>
      </c>
      <c r="J2958">
        <v>2.0798999999999999</v>
      </c>
      <c r="K2958" s="474" t="str">
        <f t="shared" si="46"/>
        <v>false</v>
      </c>
    </row>
    <row r="2959" spans="2:11">
      <c r="B2959" s="52">
        <v>38378</v>
      </c>
      <c r="C2959">
        <v>3.1455000000000002</v>
      </c>
      <c r="D2959" s="52">
        <v>38379</v>
      </c>
      <c r="E2959">
        <v>2.0861000000000001</v>
      </c>
      <c r="G2959" s="52">
        <v>38378</v>
      </c>
      <c r="H2959">
        <v>3.1455000000000002</v>
      </c>
      <c r="I2959" s="52">
        <v>38379</v>
      </c>
      <c r="J2959">
        <v>2.0861000000000001</v>
      </c>
      <c r="K2959" s="474" t="str">
        <f t="shared" si="46"/>
        <v>false</v>
      </c>
    </row>
    <row r="2960" spans="2:11">
      <c r="B2960" s="52">
        <v>38379</v>
      </c>
      <c r="C2960">
        <v>3.1265000000000001</v>
      </c>
      <c r="D2960" s="52">
        <v>38380</v>
      </c>
      <c r="E2960">
        <v>2.0941000000000001</v>
      </c>
      <c r="G2960" s="52">
        <v>38379</v>
      </c>
      <c r="H2960">
        <v>3.1265000000000001</v>
      </c>
      <c r="I2960" s="52">
        <v>38380</v>
      </c>
      <c r="J2960">
        <v>2.0941000000000001</v>
      </c>
      <c r="K2960" s="474" t="str">
        <f t="shared" si="46"/>
        <v>false</v>
      </c>
    </row>
    <row r="2961" spans="2:11">
      <c r="B2961" s="52">
        <v>38380</v>
      </c>
      <c r="C2961">
        <v>3.1254</v>
      </c>
      <c r="D2961" s="52">
        <v>38383</v>
      </c>
      <c r="E2961">
        <v>2.0815999999999999</v>
      </c>
      <c r="G2961" s="52">
        <v>38380</v>
      </c>
      <c r="H2961">
        <v>3.1254</v>
      </c>
      <c r="I2961" s="52">
        <v>38383</v>
      </c>
      <c r="J2961">
        <v>2.0815999999999999</v>
      </c>
      <c r="K2961" s="474" t="str">
        <f t="shared" si="46"/>
        <v>false</v>
      </c>
    </row>
    <row r="2962" spans="2:11">
      <c r="B2962" s="52">
        <v>38383</v>
      </c>
      <c r="C2962">
        <v>3.0899000000000001</v>
      </c>
      <c r="D2962" s="52">
        <v>38384</v>
      </c>
      <c r="E2962">
        <v>2.0693999999999999</v>
      </c>
      <c r="G2962" s="52">
        <v>38383</v>
      </c>
      <c r="H2962">
        <v>3.0899000000000001</v>
      </c>
      <c r="I2962" s="52">
        <v>38384</v>
      </c>
      <c r="J2962">
        <v>2.0693999999999999</v>
      </c>
      <c r="K2962" s="474" t="str">
        <f t="shared" si="46"/>
        <v>false</v>
      </c>
    </row>
    <row r="2963" spans="2:11">
      <c r="B2963" s="52">
        <v>38384</v>
      </c>
      <c r="C2963">
        <v>3.0726</v>
      </c>
      <c r="D2963" s="52">
        <v>38385</v>
      </c>
      <c r="E2963">
        <v>2.0606</v>
      </c>
      <c r="G2963" s="52">
        <v>38384</v>
      </c>
      <c r="H2963">
        <v>3.0726</v>
      </c>
      <c r="I2963" s="52">
        <v>38385</v>
      </c>
      <c r="J2963">
        <v>2.0606</v>
      </c>
      <c r="K2963" s="474" t="str">
        <f t="shared" si="46"/>
        <v>false</v>
      </c>
    </row>
    <row r="2964" spans="2:11">
      <c r="B2964" s="52">
        <v>38385</v>
      </c>
      <c r="C2964">
        <v>3.0508000000000002</v>
      </c>
      <c r="D2964" s="52">
        <v>38386</v>
      </c>
      <c r="E2964">
        <v>2.0669</v>
      </c>
      <c r="G2964" s="52">
        <v>38385</v>
      </c>
      <c r="H2964">
        <v>3.0508000000000002</v>
      </c>
      <c r="I2964" s="52">
        <v>38386</v>
      </c>
      <c r="J2964">
        <v>2.0669</v>
      </c>
      <c r="K2964" s="474" t="str">
        <f t="shared" si="46"/>
        <v>false</v>
      </c>
    </row>
    <row r="2965" spans="2:11">
      <c r="B2965" s="52">
        <v>38386</v>
      </c>
      <c r="C2965">
        <v>3.0520999999999998</v>
      </c>
      <c r="D2965" s="52">
        <v>38387</v>
      </c>
      <c r="E2965">
        <v>2.0432000000000001</v>
      </c>
      <c r="G2965" s="52">
        <v>38386</v>
      </c>
      <c r="H2965">
        <v>3.0520999999999998</v>
      </c>
      <c r="I2965" s="52">
        <v>38387</v>
      </c>
      <c r="J2965">
        <v>2.0432000000000001</v>
      </c>
      <c r="K2965" s="474" t="str">
        <f t="shared" si="46"/>
        <v>false</v>
      </c>
    </row>
    <row r="2966" spans="2:11">
      <c r="B2966" s="52">
        <v>38387</v>
      </c>
      <c r="C2966">
        <v>3.0162</v>
      </c>
      <c r="D2966" s="52">
        <v>38390</v>
      </c>
      <c r="E2966">
        <v>2.0432000000000001</v>
      </c>
      <c r="G2966" s="52">
        <v>38387</v>
      </c>
      <c r="H2966">
        <v>3.0162</v>
      </c>
      <c r="I2966" s="52">
        <v>38390</v>
      </c>
      <c r="J2966">
        <v>2.0432000000000001</v>
      </c>
      <c r="K2966" s="474" t="str">
        <f t="shared" si="46"/>
        <v>false</v>
      </c>
    </row>
    <row r="2967" spans="2:11">
      <c r="B2967" s="52">
        <v>38390</v>
      </c>
      <c r="C2967">
        <v>3.0246</v>
      </c>
      <c r="D2967" s="52">
        <v>38391</v>
      </c>
      <c r="E2967">
        <v>2.0442999999999998</v>
      </c>
      <c r="G2967" s="52">
        <v>38390</v>
      </c>
      <c r="H2967">
        <v>3.0246</v>
      </c>
      <c r="I2967" s="52">
        <v>38391</v>
      </c>
      <c r="J2967">
        <v>2.0442999999999998</v>
      </c>
      <c r="K2967" s="474" t="str">
        <f t="shared" si="46"/>
        <v>false</v>
      </c>
    </row>
    <row r="2968" spans="2:11">
      <c r="B2968" s="52">
        <v>38391</v>
      </c>
      <c r="C2968">
        <v>3.0127999999999999</v>
      </c>
      <c r="D2968" s="52">
        <v>38392</v>
      </c>
      <c r="E2968">
        <v>2.0628000000000002</v>
      </c>
      <c r="G2968" s="52">
        <v>38391</v>
      </c>
      <c r="H2968">
        <v>3.0127999999999999</v>
      </c>
      <c r="I2968" s="52">
        <v>38392</v>
      </c>
      <c r="J2968">
        <v>2.0628000000000002</v>
      </c>
      <c r="K2968" s="474" t="str">
        <f t="shared" si="46"/>
        <v>false</v>
      </c>
    </row>
    <row r="2969" spans="2:11">
      <c r="B2969" s="52">
        <v>38392</v>
      </c>
      <c r="C2969">
        <v>3.0242</v>
      </c>
      <c r="D2969" s="52">
        <v>38393</v>
      </c>
      <c r="E2969">
        <v>2.0464000000000002</v>
      </c>
      <c r="G2969" s="52">
        <v>38392</v>
      </c>
      <c r="H2969">
        <v>3.0242</v>
      </c>
      <c r="I2969" s="52">
        <v>38393</v>
      </c>
      <c r="J2969">
        <v>2.0464000000000002</v>
      </c>
      <c r="K2969" s="474" t="str">
        <f t="shared" si="46"/>
        <v>false</v>
      </c>
    </row>
    <row r="2970" spans="2:11">
      <c r="B2970" s="52">
        <v>38393</v>
      </c>
      <c r="C2970">
        <v>3.0127000000000002</v>
      </c>
      <c r="D2970" s="52">
        <v>38394</v>
      </c>
      <c r="E2970">
        <v>2.0407000000000002</v>
      </c>
      <c r="G2970" s="52">
        <v>38393</v>
      </c>
      <c r="H2970">
        <v>3.0127000000000002</v>
      </c>
      <c r="I2970" s="52">
        <v>38394</v>
      </c>
      <c r="J2970">
        <v>2.0407000000000002</v>
      </c>
      <c r="K2970" s="474" t="str">
        <f t="shared" si="46"/>
        <v>false</v>
      </c>
    </row>
    <row r="2971" spans="2:11">
      <c r="B2971" s="52">
        <v>38394</v>
      </c>
      <c r="C2971">
        <v>3.0377000000000001</v>
      </c>
      <c r="D2971" s="52">
        <v>38397</v>
      </c>
      <c r="E2971">
        <v>2.0415999999999999</v>
      </c>
      <c r="G2971" s="52">
        <v>38394</v>
      </c>
      <c r="H2971">
        <v>3.0377000000000001</v>
      </c>
      <c r="I2971" s="52">
        <v>38397</v>
      </c>
      <c r="J2971">
        <v>2.0415999999999999</v>
      </c>
      <c r="K2971" s="474" t="str">
        <f t="shared" si="46"/>
        <v>false</v>
      </c>
    </row>
    <row r="2972" spans="2:11">
      <c r="B2972" s="52">
        <v>38397</v>
      </c>
      <c r="C2972">
        <v>3.0137</v>
      </c>
      <c r="D2972" s="52">
        <v>38398</v>
      </c>
      <c r="E2972">
        <v>2.0329000000000002</v>
      </c>
      <c r="G2972" s="52">
        <v>38397</v>
      </c>
      <c r="H2972">
        <v>3.0137</v>
      </c>
      <c r="I2972" s="52">
        <v>38398</v>
      </c>
      <c r="J2972">
        <v>2.0329000000000002</v>
      </c>
      <c r="K2972" s="474" t="str">
        <f t="shared" si="46"/>
        <v>false</v>
      </c>
    </row>
    <row r="2973" spans="2:11">
      <c r="B2973" s="52">
        <v>38398</v>
      </c>
      <c r="C2973">
        <v>3.03</v>
      </c>
      <c r="D2973" s="52">
        <v>38399</v>
      </c>
      <c r="E2973">
        <v>2.0407999999999999</v>
      </c>
      <c r="G2973" s="52">
        <v>38398</v>
      </c>
      <c r="H2973">
        <v>3.03</v>
      </c>
      <c r="I2973" s="52">
        <v>38399</v>
      </c>
      <c r="J2973">
        <v>2.0407999999999999</v>
      </c>
      <c r="K2973" s="474" t="str">
        <f t="shared" si="46"/>
        <v>false</v>
      </c>
    </row>
    <row r="2974" spans="2:11">
      <c r="B2974" s="52">
        <v>38399</v>
      </c>
      <c r="C2974">
        <v>3.0061</v>
      </c>
      <c r="D2974" s="52">
        <v>38400</v>
      </c>
      <c r="E2974">
        <v>2.0560999999999998</v>
      </c>
      <c r="G2974" s="52">
        <v>38399</v>
      </c>
      <c r="H2974">
        <v>3.0061</v>
      </c>
      <c r="I2974" s="52">
        <v>38400</v>
      </c>
      <c r="J2974">
        <v>2.0560999999999998</v>
      </c>
      <c r="K2974" s="474" t="str">
        <f t="shared" si="46"/>
        <v>false</v>
      </c>
    </row>
    <row r="2975" spans="2:11">
      <c r="B2975" s="52">
        <v>38400</v>
      </c>
      <c r="C2975">
        <v>3.0102000000000002</v>
      </c>
      <c r="D2975" s="52">
        <v>38401</v>
      </c>
      <c r="E2975">
        <v>2.0501999999999998</v>
      </c>
      <c r="G2975" s="52">
        <v>38400</v>
      </c>
      <c r="H2975">
        <v>3.0102000000000002</v>
      </c>
      <c r="I2975" s="52">
        <v>38401</v>
      </c>
      <c r="J2975">
        <v>2.0501999999999998</v>
      </c>
      <c r="K2975" s="474" t="str">
        <f t="shared" si="46"/>
        <v>false</v>
      </c>
    </row>
    <row r="2976" spans="2:11">
      <c r="B2976" s="52">
        <v>38401</v>
      </c>
      <c r="C2976">
        <v>3.0430000000000001</v>
      </c>
      <c r="D2976" s="52">
        <v>38405</v>
      </c>
      <c r="E2976">
        <v>2.0838000000000001</v>
      </c>
      <c r="G2976" s="52">
        <v>38401</v>
      </c>
      <c r="H2976">
        <v>3.0430000000000001</v>
      </c>
      <c r="I2976" s="52">
        <v>38405</v>
      </c>
      <c r="J2976">
        <v>2.0838000000000001</v>
      </c>
      <c r="K2976" s="474" t="str">
        <f t="shared" si="46"/>
        <v>false</v>
      </c>
    </row>
    <row r="2977" spans="2:11">
      <c r="B2977" s="52">
        <v>38405</v>
      </c>
      <c r="C2977">
        <v>3.1269</v>
      </c>
      <c r="D2977" s="52">
        <v>38406</v>
      </c>
      <c r="E2977">
        <v>2.0758000000000001</v>
      </c>
      <c r="G2977" s="52">
        <v>38405</v>
      </c>
      <c r="H2977">
        <v>3.1269</v>
      </c>
      <c r="I2977" s="52">
        <v>38406</v>
      </c>
      <c r="J2977">
        <v>2.0758000000000001</v>
      </c>
      <c r="K2977" s="474" t="str">
        <f t="shared" si="46"/>
        <v>false</v>
      </c>
    </row>
    <row r="2978" spans="2:11">
      <c r="B2978" s="52">
        <v>38406</v>
      </c>
      <c r="C2978">
        <v>3.1091000000000002</v>
      </c>
      <c r="D2978" s="52">
        <v>38407</v>
      </c>
      <c r="E2978">
        <v>2.0627</v>
      </c>
      <c r="G2978" s="52">
        <v>38406</v>
      </c>
      <c r="H2978">
        <v>3.1091000000000002</v>
      </c>
      <c r="I2978" s="52">
        <v>38407</v>
      </c>
      <c r="J2978">
        <v>2.0627</v>
      </c>
      <c r="K2978" s="474" t="str">
        <f t="shared" si="46"/>
        <v>false</v>
      </c>
    </row>
    <row r="2979" spans="2:11">
      <c r="B2979" s="52">
        <v>38407</v>
      </c>
      <c r="C2979">
        <v>3.0762999999999998</v>
      </c>
      <c r="D2979" s="52">
        <v>38408</v>
      </c>
      <c r="E2979">
        <v>2.0449999999999999</v>
      </c>
      <c r="G2979" s="52">
        <v>38407</v>
      </c>
      <c r="H2979">
        <v>3.0762999999999998</v>
      </c>
      <c r="I2979" s="52">
        <v>38408</v>
      </c>
      <c r="J2979">
        <v>2.0449999999999999</v>
      </c>
      <c r="K2979" s="474" t="str">
        <f t="shared" si="46"/>
        <v>false</v>
      </c>
    </row>
    <row r="2980" spans="2:11">
      <c r="B2980" s="52">
        <v>38408</v>
      </c>
      <c r="C2980">
        <v>3.0158</v>
      </c>
      <c r="D2980" s="52">
        <v>38411</v>
      </c>
      <c r="E2980">
        <v>2.0592999999999999</v>
      </c>
      <c r="G2980" s="52">
        <v>38408</v>
      </c>
      <c r="H2980">
        <v>3.0158</v>
      </c>
      <c r="I2980" s="52">
        <v>38411</v>
      </c>
      <c r="J2980">
        <v>2.0592999999999999</v>
      </c>
      <c r="K2980" s="474" t="str">
        <f t="shared" si="46"/>
        <v>false</v>
      </c>
    </row>
    <row r="2981" spans="2:11">
      <c r="B2981" s="52">
        <v>38411</v>
      </c>
      <c r="C2981">
        <v>3.0428999999999999</v>
      </c>
      <c r="D2981" s="52">
        <v>38412</v>
      </c>
      <c r="E2981">
        <v>2.0472000000000001</v>
      </c>
      <c r="G2981" s="52">
        <v>38411</v>
      </c>
      <c r="H2981">
        <v>3.0428999999999999</v>
      </c>
      <c r="I2981" s="52">
        <v>38412</v>
      </c>
      <c r="J2981">
        <v>2.0472000000000001</v>
      </c>
      <c r="K2981" s="474" t="str">
        <f t="shared" si="46"/>
        <v>false</v>
      </c>
    </row>
    <row r="2982" spans="2:11">
      <c r="B2982" s="52">
        <v>38412</v>
      </c>
      <c r="C2982">
        <v>3.0413000000000001</v>
      </c>
      <c r="D2982" s="52">
        <v>38413</v>
      </c>
      <c r="E2982">
        <v>2.0554000000000001</v>
      </c>
      <c r="G2982" s="52">
        <v>38412</v>
      </c>
      <c r="H2982">
        <v>3.0413000000000001</v>
      </c>
      <c r="I2982" s="52">
        <v>38413</v>
      </c>
      <c r="J2982">
        <v>2.0554000000000001</v>
      </c>
      <c r="K2982" s="474" t="str">
        <f t="shared" si="46"/>
        <v>false</v>
      </c>
    </row>
    <row r="2983" spans="2:11">
      <c r="B2983" s="52">
        <v>38413</v>
      </c>
      <c r="C2983">
        <v>3.1156999999999999</v>
      </c>
      <c r="D2983" s="52">
        <v>38414</v>
      </c>
      <c r="E2983">
        <v>2.0514000000000001</v>
      </c>
      <c r="G2983" s="52">
        <v>38413</v>
      </c>
      <c r="H2983">
        <v>3.1156999999999999</v>
      </c>
      <c r="I2983" s="52">
        <v>38414</v>
      </c>
      <c r="J2983">
        <v>2.0514000000000001</v>
      </c>
      <c r="K2983" s="474" t="str">
        <f t="shared" si="46"/>
        <v>false</v>
      </c>
    </row>
    <row r="2984" spans="2:11">
      <c r="B2984" s="52">
        <v>38414</v>
      </c>
      <c r="C2984">
        <v>3.1030000000000002</v>
      </c>
      <c r="D2984" s="52">
        <v>38415</v>
      </c>
      <c r="E2984">
        <v>2.0312000000000001</v>
      </c>
      <c r="G2984" s="52">
        <v>38414</v>
      </c>
      <c r="H2984">
        <v>3.1030000000000002</v>
      </c>
      <c r="I2984" s="52">
        <v>38415</v>
      </c>
      <c r="J2984">
        <v>2.0312000000000001</v>
      </c>
      <c r="K2984" s="474" t="str">
        <f t="shared" si="46"/>
        <v>false</v>
      </c>
    </row>
    <row r="2985" spans="2:11">
      <c r="B2985" s="52">
        <v>38415</v>
      </c>
      <c r="C2985">
        <v>3.0442999999999998</v>
      </c>
      <c r="D2985" s="52">
        <v>38418</v>
      </c>
      <c r="E2985">
        <v>2.0318999999999998</v>
      </c>
      <c r="G2985" s="52">
        <v>38415</v>
      </c>
      <c r="H2985">
        <v>3.0442999999999998</v>
      </c>
      <c r="I2985" s="52">
        <v>38418</v>
      </c>
      <c r="J2985">
        <v>2.0318999999999998</v>
      </c>
      <c r="K2985" s="474" t="str">
        <f t="shared" si="46"/>
        <v>false</v>
      </c>
    </row>
    <row r="2986" spans="2:11">
      <c r="B2986" s="52">
        <v>38418</v>
      </c>
      <c r="C2986">
        <v>3.0331999999999999</v>
      </c>
      <c r="D2986" s="52">
        <v>38419</v>
      </c>
      <c r="E2986">
        <v>2.0385</v>
      </c>
      <c r="G2986" s="52">
        <v>38418</v>
      </c>
      <c r="H2986">
        <v>3.0331999999999999</v>
      </c>
      <c r="I2986" s="52">
        <v>38419</v>
      </c>
      <c r="J2986">
        <v>2.0385</v>
      </c>
      <c r="K2986" s="474" t="str">
        <f t="shared" si="46"/>
        <v>false</v>
      </c>
    </row>
    <row r="2987" spans="2:11">
      <c r="B2987" s="52">
        <v>38419</v>
      </c>
      <c r="C2987">
        <v>3.0539999999999998</v>
      </c>
      <c r="D2987" s="52">
        <v>38420</v>
      </c>
      <c r="E2987">
        <v>2.0587</v>
      </c>
      <c r="G2987" s="52">
        <v>38419</v>
      </c>
      <c r="H2987">
        <v>3.0539999999999998</v>
      </c>
      <c r="I2987" s="52">
        <v>38420</v>
      </c>
      <c r="J2987">
        <v>2.0587</v>
      </c>
      <c r="K2987" s="474" t="str">
        <f t="shared" si="46"/>
        <v>false</v>
      </c>
    </row>
    <row r="2988" spans="2:11">
      <c r="B2988" s="52">
        <v>38420</v>
      </c>
      <c r="C2988">
        <v>3.12</v>
      </c>
      <c r="D2988" s="52">
        <v>38421</v>
      </c>
      <c r="E2988">
        <v>2.0499000000000001</v>
      </c>
      <c r="G2988" s="52">
        <v>38420</v>
      </c>
      <c r="H2988">
        <v>3.12</v>
      </c>
      <c r="I2988" s="52">
        <v>38421</v>
      </c>
      <c r="J2988">
        <v>2.0499000000000001</v>
      </c>
      <c r="K2988" s="474" t="str">
        <f t="shared" si="46"/>
        <v>false</v>
      </c>
    </row>
    <row r="2989" spans="2:11">
      <c r="B2989" s="52">
        <v>38421</v>
      </c>
      <c r="C2989">
        <v>3.097</v>
      </c>
      <c r="D2989" s="52">
        <v>38422</v>
      </c>
      <c r="E2989">
        <v>2.0701000000000001</v>
      </c>
      <c r="G2989" s="52">
        <v>38421</v>
      </c>
      <c r="H2989">
        <v>3.097</v>
      </c>
      <c r="I2989" s="52">
        <v>38422</v>
      </c>
      <c r="J2989">
        <v>2.0701000000000001</v>
      </c>
      <c r="K2989" s="474" t="str">
        <f t="shared" si="46"/>
        <v>false</v>
      </c>
    </row>
    <row r="2990" spans="2:11">
      <c r="B2990" s="52">
        <v>38422</v>
      </c>
      <c r="C2990">
        <v>3.1183999999999998</v>
      </c>
      <c r="D2990" s="52">
        <v>38425</v>
      </c>
      <c r="E2990">
        <v>2.0642999999999998</v>
      </c>
      <c r="G2990" s="52">
        <v>38422</v>
      </c>
      <c r="H2990">
        <v>3.1183999999999998</v>
      </c>
      <c r="I2990" s="52">
        <v>38425</v>
      </c>
      <c r="J2990">
        <v>2.0642999999999998</v>
      </c>
      <c r="K2990" s="474" t="str">
        <f t="shared" si="46"/>
        <v>false</v>
      </c>
    </row>
    <row r="2991" spans="2:11">
      <c r="B2991" s="52">
        <v>38425</v>
      </c>
      <c r="C2991">
        <v>3.0608</v>
      </c>
      <c r="D2991" s="52">
        <v>38426</v>
      </c>
      <c r="E2991">
        <v>2.0758000000000001</v>
      </c>
      <c r="G2991" s="52">
        <v>38425</v>
      </c>
      <c r="H2991">
        <v>3.0608</v>
      </c>
      <c r="I2991" s="52">
        <v>38426</v>
      </c>
      <c r="J2991">
        <v>2.0758000000000001</v>
      </c>
      <c r="K2991" s="474" t="str">
        <f t="shared" si="46"/>
        <v>false</v>
      </c>
    </row>
    <row r="2992" spans="2:11">
      <c r="B2992" s="52">
        <v>38426</v>
      </c>
      <c r="C2992">
        <v>3.0760000000000001</v>
      </c>
      <c r="D2992" s="52">
        <v>38427</v>
      </c>
      <c r="E2992">
        <v>2.0990000000000002</v>
      </c>
      <c r="G2992" s="52">
        <v>38426</v>
      </c>
      <c r="H2992">
        <v>3.0760000000000001</v>
      </c>
      <c r="I2992" s="52">
        <v>38427</v>
      </c>
      <c r="J2992">
        <v>2.0990000000000002</v>
      </c>
      <c r="K2992" s="474" t="str">
        <f t="shared" si="46"/>
        <v>false</v>
      </c>
    </row>
    <row r="2993" spans="2:11">
      <c r="B2993" s="52">
        <v>38427</v>
      </c>
      <c r="C2993">
        <v>3.0973000000000002</v>
      </c>
      <c r="D2993" s="52">
        <v>38428</v>
      </c>
      <c r="E2993">
        <v>2.1002999999999998</v>
      </c>
      <c r="G2993" s="52">
        <v>38427</v>
      </c>
      <c r="H2993">
        <v>3.0973000000000002</v>
      </c>
      <c r="I2993" s="52">
        <v>38428</v>
      </c>
      <c r="J2993">
        <v>2.1002999999999998</v>
      </c>
      <c r="K2993" s="474" t="str">
        <f t="shared" si="46"/>
        <v>false</v>
      </c>
    </row>
    <row r="2994" spans="2:11">
      <c r="B2994" s="52">
        <v>38428</v>
      </c>
      <c r="C2994">
        <v>3.069</v>
      </c>
      <c r="D2994" s="52">
        <v>38429</v>
      </c>
      <c r="E2994">
        <v>2.0996999999999999</v>
      </c>
      <c r="G2994" s="52">
        <v>38428</v>
      </c>
      <c r="H2994">
        <v>3.069</v>
      </c>
      <c r="I2994" s="52">
        <v>38429</v>
      </c>
      <c r="J2994">
        <v>2.0996999999999999</v>
      </c>
      <c r="K2994" s="474" t="str">
        <f t="shared" si="46"/>
        <v>false</v>
      </c>
    </row>
    <row r="2995" spans="2:11">
      <c r="B2995" s="52">
        <v>38429</v>
      </c>
      <c r="C2995">
        <v>3.0746000000000002</v>
      </c>
      <c r="D2995" s="52">
        <v>38432</v>
      </c>
      <c r="E2995">
        <v>2.1124999999999998</v>
      </c>
      <c r="G2995" s="52">
        <v>38429</v>
      </c>
      <c r="H2995">
        <v>3.0746000000000002</v>
      </c>
      <c r="I2995" s="52">
        <v>38432</v>
      </c>
      <c r="J2995">
        <v>2.1124999999999998</v>
      </c>
      <c r="K2995" s="474" t="str">
        <f t="shared" si="46"/>
        <v>false</v>
      </c>
    </row>
    <row r="2996" spans="2:11">
      <c r="B2996" s="52">
        <v>38432</v>
      </c>
      <c r="C2996">
        <v>3.0771000000000002</v>
      </c>
      <c r="D2996" s="52">
        <v>38433</v>
      </c>
      <c r="E2996">
        <v>2.1316000000000002</v>
      </c>
      <c r="G2996" s="52">
        <v>38432</v>
      </c>
      <c r="H2996">
        <v>3.0771000000000002</v>
      </c>
      <c r="I2996" s="52">
        <v>38433</v>
      </c>
      <c r="J2996">
        <v>2.1316000000000002</v>
      </c>
      <c r="K2996" s="474" t="str">
        <f t="shared" si="46"/>
        <v>false</v>
      </c>
    </row>
    <row r="2997" spans="2:11">
      <c r="B2997" s="52">
        <v>38433</v>
      </c>
      <c r="C2997">
        <v>3.1385000000000001</v>
      </c>
      <c r="D2997" s="52">
        <v>38434</v>
      </c>
      <c r="E2997">
        <v>2.1345999999999998</v>
      </c>
      <c r="G2997" s="52">
        <v>38433</v>
      </c>
      <c r="H2997">
        <v>3.1385000000000001</v>
      </c>
      <c r="I2997" s="52">
        <v>38434</v>
      </c>
      <c r="J2997">
        <v>2.1345999999999998</v>
      </c>
      <c r="K2997" s="474" t="str">
        <f t="shared" si="46"/>
        <v>false</v>
      </c>
    </row>
    <row r="2998" spans="2:11">
      <c r="B2998" s="52">
        <v>38434</v>
      </c>
      <c r="C2998">
        <v>3.1671999999999998</v>
      </c>
      <c r="D2998" s="52">
        <v>38435</v>
      </c>
      <c r="E2998">
        <v>2.1372</v>
      </c>
      <c r="G2998" s="52">
        <v>38434</v>
      </c>
      <c r="H2998">
        <v>3.1671999999999998</v>
      </c>
      <c r="I2998" s="52">
        <v>38435</v>
      </c>
      <c r="J2998">
        <v>2.1372</v>
      </c>
      <c r="K2998" s="474" t="str">
        <f t="shared" si="46"/>
        <v>false</v>
      </c>
    </row>
    <row r="2999" spans="2:11">
      <c r="B2999" s="52">
        <v>38435</v>
      </c>
      <c r="C2999">
        <v>3.12</v>
      </c>
      <c r="D2999" s="52">
        <v>38439</v>
      </c>
      <c r="E2999">
        <v>2.1284999999999998</v>
      </c>
      <c r="G2999" s="52">
        <v>38435</v>
      </c>
      <c r="H2999">
        <v>3.12</v>
      </c>
      <c r="I2999" s="52">
        <v>38439</v>
      </c>
      <c r="J2999">
        <v>2.1284999999999998</v>
      </c>
      <c r="K2999" s="474" t="str">
        <f t="shared" si="46"/>
        <v>false</v>
      </c>
    </row>
    <row r="3000" spans="2:11">
      <c r="B3000" s="52">
        <v>38439</v>
      </c>
      <c r="C3000">
        <v>3.1158999999999999</v>
      </c>
      <c r="D3000" s="52">
        <v>38440</v>
      </c>
      <c r="E3000">
        <v>2.1448999999999998</v>
      </c>
      <c r="G3000" s="52">
        <v>38439</v>
      </c>
      <c r="H3000">
        <v>3.1158999999999999</v>
      </c>
      <c r="I3000" s="52">
        <v>38440</v>
      </c>
      <c r="J3000">
        <v>2.1448999999999998</v>
      </c>
      <c r="K3000" s="474" t="str">
        <f t="shared" si="46"/>
        <v>false</v>
      </c>
    </row>
    <row r="3001" spans="2:11">
      <c r="B3001" s="52">
        <v>38440</v>
      </c>
      <c r="C3001">
        <v>3.2214</v>
      </c>
      <c r="D3001" s="52">
        <v>38441</v>
      </c>
      <c r="E3001">
        <v>2.1187999999999998</v>
      </c>
      <c r="G3001" s="52">
        <v>38440</v>
      </c>
      <c r="H3001">
        <v>3.2214</v>
      </c>
      <c r="I3001" s="52">
        <v>38441</v>
      </c>
      <c r="J3001">
        <v>2.1187999999999998</v>
      </c>
      <c r="K3001" s="474" t="str">
        <f t="shared" si="46"/>
        <v>false</v>
      </c>
    </row>
    <row r="3002" spans="2:11">
      <c r="B3002" s="52">
        <v>38441</v>
      </c>
      <c r="C3002">
        <v>3.1776</v>
      </c>
      <c r="D3002" s="52">
        <v>38442</v>
      </c>
      <c r="E3002">
        <v>2.1263000000000001</v>
      </c>
      <c r="G3002" s="52">
        <v>38441</v>
      </c>
      <c r="H3002">
        <v>3.1776</v>
      </c>
      <c r="I3002" s="52">
        <v>38442</v>
      </c>
      <c r="J3002">
        <v>2.1263000000000001</v>
      </c>
      <c r="K3002" s="474" t="str">
        <f t="shared" si="46"/>
        <v>false</v>
      </c>
    </row>
    <row r="3003" spans="2:11">
      <c r="B3003" s="52">
        <v>38442</v>
      </c>
      <c r="C3003">
        <v>3.1433</v>
      </c>
      <c r="D3003" s="52">
        <v>38443</v>
      </c>
      <c r="E3003">
        <v>2.1465999999999998</v>
      </c>
      <c r="G3003" s="52">
        <v>38442</v>
      </c>
      <c r="H3003">
        <v>3.1433</v>
      </c>
      <c r="I3003" s="52">
        <v>38443</v>
      </c>
      <c r="J3003">
        <v>2.1465999999999998</v>
      </c>
      <c r="K3003" s="474" t="str">
        <f t="shared" si="46"/>
        <v>false</v>
      </c>
    </row>
    <row r="3004" spans="2:11">
      <c r="B3004" s="52">
        <v>38443</v>
      </c>
      <c r="C3004">
        <v>3.1261999999999999</v>
      </c>
      <c r="D3004" s="52">
        <v>38446</v>
      </c>
      <c r="E3004">
        <v>2.1431</v>
      </c>
      <c r="G3004" s="52">
        <v>38443</v>
      </c>
      <c r="H3004">
        <v>3.1261999999999999</v>
      </c>
      <c r="I3004" s="52">
        <v>38446</v>
      </c>
      <c r="J3004">
        <v>2.1431</v>
      </c>
      <c r="K3004" s="474" t="str">
        <f t="shared" si="46"/>
        <v>false</v>
      </c>
    </row>
    <row r="3005" spans="2:11">
      <c r="B3005" s="52">
        <v>38446</v>
      </c>
      <c r="C3005">
        <v>3.1185</v>
      </c>
      <c r="D3005" s="52">
        <v>38447</v>
      </c>
      <c r="E3005">
        <v>2.1355</v>
      </c>
      <c r="G3005" s="52">
        <v>38446</v>
      </c>
      <c r="H3005">
        <v>3.1185</v>
      </c>
      <c r="I3005" s="52">
        <v>38447</v>
      </c>
      <c r="J3005">
        <v>2.1355</v>
      </c>
      <c r="K3005" s="474" t="str">
        <f t="shared" si="46"/>
        <v>false</v>
      </c>
    </row>
    <row r="3006" spans="2:11">
      <c r="B3006" s="52">
        <v>38447</v>
      </c>
      <c r="C3006">
        <v>3.0977000000000001</v>
      </c>
      <c r="D3006" s="52">
        <v>38448</v>
      </c>
      <c r="E3006">
        <v>2.1320000000000001</v>
      </c>
      <c r="G3006" s="52">
        <v>38447</v>
      </c>
      <c r="H3006">
        <v>3.0977000000000001</v>
      </c>
      <c r="I3006" s="52">
        <v>38448</v>
      </c>
      <c r="J3006">
        <v>2.1320000000000001</v>
      </c>
      <c r="K3006" s="474" t="str">
        <f t="shared" si="46"/>
        <v>false</v>
      </c>
    </row>
    <row r="3007" spans="2:11">
      <c r="B3007" s="52">
        <v>38448</v>
      </c>
      <c r="C3007">
        <v>3.1084999999999998</v>
      </c>
      <c r="D3007" s="52">
        <v>38449</v>
      </c>
      <c r="E3007">
        <v>2.1198000000000001</v>
      </c>
      <c r="G3007" s="52">
        <v>38448</v>
      </c>
      <c r="H3007">
        <v>3.1084999999999998</v>
      </c>
      <c r="I3007" s="52">
        <v>38449</v>
      </c>
      <c r="J3007">
        <v>2.1198000000000001</v>
      </c>
      <c r="K3007" s="474" t="str">
        <f t="shared" si="46"/>
        <v>false</v>
      </c>
    </row>
    <row r="3008" spans="2:11">
      <c r="B3008" s="52">
        <v>38449</v>
      </c>
      <c r="C3008">
        <v>3.0825</v>
      </c>
      <c r="D3008" s="52">
        <v>38450</v>
      </c>
      <c r="E3008">
        <v>2.137</v>
      </c>
      <c r="G3008" s="52">
        <v>38449</v>
      </c>
      <c r="H3008">
        <v>3.0825</v>
      </c>
      <c r="I3008" s="52">
        <v>38450</v>
      </c>
      <c r="J3008">
        <v>2.137</v>
      </c>
      <c r="K3008" s="474" t="str">
        <f t="shared" si="46"/>
        <v>false</v>
      </c>
    </row>
    <row r="3009" spans="2:11">
      <c r="B3009" s="52">
        <v>38450</v>
      </c>
      <c r="C3009">
        <v>3.1114000000000002</v>
      </c>
      <c r="D3009" s="52">
        <v>38453</v>
      </c>
      <c r="E3009">
        <v>2.1396000000000002</v>
      </c>
      <c r="G3009" s="52">
        <v>38450</v>
      </c>
      <c r="H3009">
        <v>3.1114000000000002</v>
      </c>
      <c r="I3009" s="52">
        <v>38453</v>
      </c>
      <c r="J3009">
        <v>2.1396000000000002</v>
      </c>
      <c r="K3009" s="474" t="str">
        <f t="shared" si="46"/>
        <v>false</v>
      </c>
    </row>
    <row r="3010" spans="2:11">
      <c r="B3010" s="52">
        <v>38453</v>
      </c>
      <c r="C3010">
        <v>3.0754000000000001</v>
      </c>
      <c r="D3010" s="52">
        <v>38454</v>
      </c>
      <c r="E3010">
        <v>2.1274999999999999</v>
      </c>
      <c r="G3010" s="52">
        <v>38453</v>
      </c>
      <c r="H3010">
        <v>3.0754000000000001</v>
      </c>
      <c r="I3010" s="52">
        <v>38454</v>
      </c>
      <c r="J3010">
        <v>2.1274999999999999</v>
      </c>
      <c r="K3010" s="474" t="str">
        <f t="shared" si="46"/>
        <v>false</v>
      </c>
    </row>
    <row r="3011" spans="2:11">
      <c r="B3011" s="52">
        <v>38454</v>
      </c>
      <c r="C3011">
        <v>3.0455000000000001</v>
      </c>
      <c r="D3011" s="52">
        <v>38455</v>
      </c>
      <c r="E3011">
        <v>2.1488</v>
      </c>
      <c r="G3011" s="52">
        <v>38454</v>
      </c>
      <c r="H3011">
        <v>3.0455000000000001</v>
      </c>
      <c r="I3011" s="52">
        <v>38455</v>
      </c>
      <c r="J3011">
        <v>2.1488</v>
      </c>
      <c r="K3011" s="474" t="str">
        <f t="shared" si="46"/>
        <v>false</v>
      </c>
    </row>
    <row r="3012" spans="2:11">
      <c r="B3012" s="52">
        <v>38455</v>
      </c>
      <c r="C3012">
        <v>3.0669</v>
      </c>
      <c r="D3012" s="52">
        <v>38456</v>
      </c>
      <c r="E3012">
        <v>2.1749999999999998</v>
      </c>
      <c r="G3012" s="52">
        <v>38455</v>
      </c>
      <c r="H3012">
        <v>3.0669</v>
      </c>
      <c r="I3012" s="52">
        <v>38456</v>
      </c>
      <c r="J3012">
        <v>2.1749999999999998</v>
      </c>
      <c r="K3012" s="474" t="str">
        <f t="shared" si="46"/>
        <v>false</v>
      </c>
    </row>
    <row r="3013" spans="2:11">
      <c r="B3013" s="52">
        <v>38456</v>
      </c>
      <c r="C3013">
        <v>3.0994999999999999</v>
      </c>
      <c r="D3013" s="52">
        <v>38457</v>
      </c>
      <c r="E3013">
        <v>2.2162000000000002</v>
      </c>
      <c r="G3013" s="52">
        <v>38456</v>
      </c>
      <c r="H3013">
        <v>3.0994999999999999</v>
      </c>
      <c r="I3013" s="52">
        <v>38457</v>
      </c>
      <c r="J3013">
        <v>2.2162000000000002</v>
      </c>
      <c r="K3013" s="474" t="str">
        <f t="shared" si="46"/>
        <v>false</v>
      </c>
    </row>
    <row r="3014" spans="2:11">
      <c r="B3014" s="52">
        <v>38457</v>
      </c>
      <c r="C3014">
        <v>3.1581999999999999</v>
      </c>
      <c r="D3014" s="52">
        <v>38460</v>
      </c>
      <c r="E3014">
        <v>2.2198000000000002</v>
      </c>
      <c r="G3014" s="52">
        <v>38457</v>
      </c>
      <c r="H3014">
        <v>3.1581999999999999</v>
      </c>
      <c r="I3014" s="52">
        <v>38460</v>
      </c>
      <c r="J3014">
        <v>2.2198000000000002</v>
      </c>
      <c r="K3014" s="474" t="str">
        <f t="shared" ref="K3014:K3077" si="47">IF(G3014=I3014,"true","false")</f>
        <v>false</v>
      </c>
    </row>
    <row r="3015" spans="2:11">
      <c r="B3015" s="52">
        <v>38460</v>
      </c>
      <c r="C3015">
        <v>3.1391</v>
      </c>
      <c r="D3015" s="52">
        <v>38461</v>
      </c>
      <c r="E3015">
        <v>2.2075</v>
      </c>
      <c r="G3015" s="52">
        <v>38460</v>
      </c>
      <c r="H3015">
        <v>3.1391</v>
      </c>
      <c r="I3015" s="52">
        <v>38461</v>
      </c>
      <c r="J3015">
        <v>2.2075</v>
      </c>
      <c r="K3015" s="474" t="str">
        <f t="shared" si="47"/>
        <v>false</v>
      </c>
    </row>
    <row r="3016" spans="2:11">
      <c r="B3016" s="52">
        <v>38461</v>
      </c>
      <c r="C3016">
        <v>3.0969000000000002</v>
      </c>
      <c r="D3016" s="52">
        <v>38462</v>
      </c>
      <c r="E3016">
        <v>2.2349999999999999</v>
      </c>
      <c r="G3016" s="52">
        <v>38461</v>
      </c>
      <c r="H3016">
        <v>3.0969000000000002</v>
      </c>
      <c r="I3016" s="52">
        <v>38462</v>
      </c>
      <c r="J3016">
        <v>2.2349999999999999</v>
      </c>
      <c r="K3016" s="474" t="str">
        <f t="shared" si="47"/>
        <v>false</v>
      </c>
    </row>
    <row r="3017" spans="2:11">
      <c r="B3017" s="52">
        <v>38462</v>
      </c>
      <c r="C3017">
        <v>3.1255999999999999</v>
      </c>
      <c r="D3017" s="52">
        <v>38463</v>
      </c>
      <c r="E3017">
        <v>2.1928000000000001</v>
      </c>
      <c r="G3017" s="52">
        <v>38462</v>
      </c>
      <c r="H3017">
        <v>3.1255999999999999</v>
      </c>
      <c r="I3017" s="52">
        <v>38463</v>
      </c>
      <c r="J3017">
        <v>2.1928000000000001</v>
      </c>
      <c r="K3017" s="474" t="str">
        <f t="shared" si="47"/>
        <v>false</v>
      </c>
    </row>
    <row r="3018" spans="2:11">
      <c r="B3018" s="52">
        <v>38463</v>
      </c>
      <c r="C3018">
        <v>3.0863999999999998</v>
      </c>
      <c r="D3018" s="52">
        <v>38464</v>
      </c>
      <c r="E3018">
        <v>2.206</v>
      </c>
      <c r="G3018" s="52">
        <v>38463</v>
      </c>
      <c r="H3018">
        <v>3.0863999999999998</v>
      </c>
      <c r="I3018" s="52">
        <v>38464</v>
      </c>
      <c r="J3018">
        <v>2.206</v>
      </c>
      <c r="K3018" s="474" t="str">
        <f t="shared" si="47"/>
        <v>false</v>
      </c>
    </row>
    <row r="3019" spans="2:11">
      <c r="B3019" s="52">
        <v>38464</v>
      </c>
      <c r="C3019">
        <v>3.0745</v>
      </c>
      <c r="D3019" s="52">
        <v>38467</v>
      </c>
      <c r="E3019">
        <v>2.1877</v>
      </c>
      <c r="G3019" s="52">
        <v>38464</v>
      </c>
      <c r="H3019">
        <v>3.0745</v>
      </c>
      <c r="I3019" s="52">
        <v>38467</v>
      </c>
      <c r="J3019">
        <v>2.1877</v>
      </c>
      <c r="K3019" s="474" t="str">
        <f t="shared" si="47"/>
        <v>false</v>
      </c>
    </row>
    <row r="3020" spans="2:11">
      <c r="B3020" s="52">
        <v>38467</v>
      </c>
      <c r="C3020">
        <v>3.0478999999999998</v>
      </c>
      <c r="D3020" s="52">
        <v>38468</v>
      </c>
      <c r="E3020">
        <v>2.2073999999999998</v>
      </c>
      <c r="G3020" s="52">
        <v>38467</v>
      </c>
      <c r="H3020">
        <v>3.0478999999999998</v>
      </c>
      <c r="I3020" s="52">
        <v>38468</v>
      </c>
      <c r="J3020">
        <v>2.2073999999999998</v>
      </c>
      <c r="K3020" s="474" t="str">
        <f t="shared" si="47"/>
        <v>false</v>
      </c>
    </row>
    <row r="3021" spans="2:11">
      <c r="B3021" s="52">
        <v>38468</v>
      </c>
      <c r="C3021">
        <v>3.0808</v>
      </c>
      <c r="D3021" s="52">
        <v>38469</v>
      </c>
      <c r="E3021">
        <v>2.1970999999999998</v>
      </c>
      <c r="G3021" s="52">
        <v>38468</v>
      </c>
      <c r="H3021">
        <v>3.0808</v>
      </c>
      <c r="I3021" s="52">
        <v>38469</v>
      </c>
      <c r="J3021">
        <v>2.1970999999999998</v>
      </c>
      <c r="K3021" s="474" t="str">
        <f t="shared" si="47"/>
        <v>false</v>
      </c>
    </row>
    <row r="3022" spans="2:11">
      <c r="B3022" s="52">
        <v>38469</v>
      </c>
      <c r="C3022">
        <v>3.0587</v>
      </c>
      <c r="D3022" s="52">
        <v>38470</v>
      </c>
      <c r="E3022">
        <v>2.2280000000000002</v>
      </c>
      <c r="G3022" s="52">
        <v>38469</v>
      </c>
      <c r="H3022">
        <v>3.0587</v>
      </c>
      <c r="I3022" s="52">
        <v>38470</v>
      </c>
      <c r="J3022">
        <v>2.2280000000000002</v>
      </c>
      <c r="K3022" s="474" t="str">
        <f t="shared" si="47"/>
        <v>false</v>
      </c>
    </row>
    <row r="3023" spans="2:11">
      <c r="B3023" s="52">
        <v>38470</v>
      </c>
      <c r="C3023">
        <v>3.0750000000000002</v>
      </c>
      <c r="D3023" s="52">
        <v>38471</v>
      </c>
      <c r="E3023">
        <v>2.2012999999999998</v>
      </c>
      <c r="G3023" s="52">
        <v>38470</v>
      </c>
      <c r="H3023">
        <v>3.0750000000000002</v>
      </c>
      <c r="I3023" s="52">
        <v>38471</v>
      </c>
      <c r="J3023">
        <v>2.2012999999999998</v>
      </c>
      <c r="K3023" s="474" t="str">
        <f t="shared" si="47"/>
        <v>false</v>
      </c>
    </row>
    <row r="3024" spans="2:11">
      <c r="B3024" s="52">
        <v>38471</v>
      </c>
      <c r="C3024">
        <v>3.036</v>
      </c>
      <c r="D3024" s="52">
        <v>38474</v>
      </c>
      <c r="E3024">
        <v>2.1886000000000001</v>
      </c>
      <c r="G3024" s="52">
        <v>38471</v>
      </c>
      <c r="H3024">
        <v>3.036</v>
      </c>
      <c r="I3024" s="52">
        <v>38474</v>
      </c>
      <c r="J3024">
        <v>2.1886000000000001</v>
      </c>
      <c r="K3024" s="474" t="str">
        <f t="shared" si="47"/>
        <v>false</v>
      </c>
    </row>
    <row r="3025" spans="2:11">
      <c r="B3025" s="52">
        <v>38474</v>
      </c>
      <c r="C3025">
        <v>3.0219999999999998</v>
      </c>
      <c r="D3025" s="52">
        <v>38475</v>
      </c>
      <c r="E3025">
        <v>2.1875</v>
      </c>
      <c r="G3025" s="52">
        <v>38474</v>
      </c>
      <c r="H3025">
        <v>3.0219999999999998</v>
      </c>
      <c r="I3025" s="52">
        <v>38475</v>
      </c>
      <c r="J3025">
        <v>2.1875</v>
      </c>
      <c r="K3025" s="474" t="str">
        <f t="shared" si="47"/>
        <v>false</v>
      </c>
    </row>
    <row r="3026" spans="2:11">
      <c r="B3026" s="52">
        <v>38475</v>
      </c>
      <c r="C3026">
        <v>3.0558000000000001</v>
      </c>
      <c r="D3026" s="52">
        <v>38476</v>
      </c>
      <c r="E3026">
        <v>2.1635</v>
      </c>
      <c r="G3026" s="52">
        <v>38475</v>
      </c>
      <c r="H3026">
        <v>3.0558000000000001</v>
      </c>
      <c r="I3026" s="52">
        <v>38476</v>
      </c>
      <c r="J3026">
        <v>2.1635</v>
      </c>
      <c r="K3026" s="474" t="str">
        <f t="shared" si="47"/>
        <v>false</v>
      </c>
    </row>
    <row r="3027" spans="2:11">
      <c r="B3027" s="52">
        <v>38476</v>
      </c>
      <c r="C3027">
        <v>3.0587</v>
      </c>
      <c r="D3027" s="52">
        <v>38477</v>
      </c>
      <c r="E3027">
        <v>2.1726999999999999</v>
      </c>
      <c r="G3027" s="52">
        <v>38476</v>
      </c>
      <c r="H3027">
        <v>3.0587</v>
      </c>
      <c r="I3027" s="52">
        <v>38477</v>
      </c>
      <c r="J3027">
        <v>2.1726999999999999</v>
      </c>
      <c r="K3027" s="474" t="str">
        <f t="shared" si="47"/>
        <v>false</v>
      </c>
    </row>
    <row r="3028" spans="2:11">
      <c r="B3028" s="52">
        <v>38477</v>
      </c>
      <c r="C3028">
        <v>3.0840000000000001</v>
      </c>
      <c r="D3028" s="52">
        <v>38478</v>
      </c>
      <c r="E3028">
        <v>2.1730999999999998</v>
      </c>
      <c r="G3028" s="52">
        <v>38477</v>
      </c>
      <c r="H3028">
        <v>3.0840000000000001</v>
      </c>
      <c r="I3028" s="52">
        <v>38478</v>
      </c>
      <c r="J3028">
        <v>2.1730999999999998</v>
      </c>
      <c r="K3028" s="474" t="str">
        <f t="shared" si="47"/>
        <v>false</v>
      </c>
    </row>
    <row r="3029" spans="2:11">
      <c r="B3029" s="52">
        <v>38478</v>
      </c>
      <c r="C3029">
        <v>3.0972</v>
      </c>
      <c r="D3029" s="52">
        <v>38481</v>
      </c>
      <c r="E3029">
        <v>2.1648999999999998</v>
      </c>
      <c r="G3029" s="52">
        <v>38478</v>
      </c>
      <c r="H3029">
        <v>3.0972</v>
      </c>
      <c r="I3029" s="52">
        <v>38481</v>
      </c>
      <c r="J3029">
        <v>2.1648999999999998</v>
      </c>
      <c r="K3029" s="474" t="str">
        <f t="shared" si="47"/>
        <v>false</v>
      </c>
    </row>
    <row r="3030" spans="2:11">
      <c r="B3030" s="52">
        <v>38481</v>
      </c>
      <c r="C3030">
        <v>3.0724999999999998</v>
      </c>
      <c r="D3030" s="52">
        <v>38482</v>
      </c>
      <c r="E3030">
        <v>2.1867000000000001</v>
      </c>
      <c r="G3030" s="52">
        <v>38481</v>
      </c>
      <c r="H3030">
        <v>3.0724999999999998</v>
      </c>
      <c r="I3030" s="52">
        <v>38482</v>
      </c>
      <c r="J3030">
        <v>2.1867000000000001</v>
      </c>
      <c r="K3030" s="474" t="str">
        <f t="shared" si="47"/>
        <v>false</v>
      </c>
    </row>
    <row r="3031" spans="2:11">
      <c r="B3031" s="52">
        <v>38482</v>
      </c>
      <c r="C3031">
        <v>3.0941000000000001</v>
      </c>
      <c r="D3031" s="52">
        <v>38483</v>
      </c>
      <c r="E3031">
        <v>2.1905000000000001</v>
      </c>
      <c r="G3031" s="52">
        <v>38482</v>
      </c>
      <c r="H3031">
        <v>3.0941000000000001</v>
      </c>
      <c r="I3031" s="52">
        <v>38483</v>
      </c>
      <c r="J3031">
        <v>2.1905000000000001</v>
      </c>
      <c r="K3031" s="474" t="str">
        <f t="shared" si="47"/>
        <v>false</v>
      </c>
    </row>
    <row r="3032" spans="2:11">
      <c r="B3032" s="52">
        <v>38483</v>
      </c>
      <c r="C3032">
        <v>3.1034000000000002</v>
      </c>
      <c r="D3032" s="52">
        <v>38484</v>
      </c>
      <c r="E3032">
        <v>2.2143000000000002</v>
      </c>
      <c r="G3032" s="52">
        <v>38483</v>
      </c>
      <c r="H3032">
        <v>3.1034000000000002</v>
      </c>
      <c r="I3032" s="52">
        <v>38484</v>
      </c>
      <c r="J3032">
        <v>2.2143000000000002</v>
      </c>
      <c r="K3032" s="474" t="str">
        <f t="shared" si="47"/>
        <v>false</v>
      </c>
    </row>
    <row r="3033" spans="2:11">
      <c r="B3033" s="52">
        <v>38484</v>
      </c>
      <c r="C3033">
        <v>3.1362000000000001</v>
      </c>
      <c r="D3033" s="52">
        <v>38485</v>
      </c>
      <c r="E3033">
        <v>2.2284000000000002</v>
      </c>
      <c r="G3033" s="52">
        <v>38484</v>
      </c>
      <c r="H3033">
        <v>3.1362000000000001</v>
      </c>
      <c r="I3033" s="52">
        <v>38485</v>
      </c>
      <c r="J3033">
        <v>2.2284000000000002</v>
      </c>
      <c r="K3033" s="474" t="str">
        <f t="shared" si="47"/>
        <v>false</v>
      </c>
    </row>
    <row r="3034" spans="2:11">
      <c r="B3034" s="52">
        <v>38485</v>
      </c>
      <c r="C3034">
        <v>3.2016999999999998</v>
      </c>
      <c r="D3034" s="52">
        <v>38488</v>
      </c>
      <c r="E3034">
        <v>2.2040000000000002</v>
      </c>
      <c r="G3034" s="52">
        <v>38485</v>
      </c>
      <c r="H3034">
        <v>3.2016999999999998</v>
      </c>
      <c r="I3034" s="52">
        <v>38488</v>
      </c>
      <c r="J3034">
        <v>2.2040000000000002</v>
      </c>
      <c r="K3034" s="474" t="str">
        <f t="shared" si="47"/>
        <v>false</v>
      </c>
    </row>
    <row r="3035" spans="2:11">
      <c r="B3035" s="52">
        <v>38488</v>
      </c>
      <c r="C3035">
        <v>3.1991000000000001</v>
      </c>
      <c r="D3035" s="52">
        <v>38489</v>
      </c>
      <c r="E3035">
        <v>2.1869999999999998</v>
      </c>
      <c r="G3035" s="52">
        <v>38488</v>
      </c>
      <c r="H3035">
        <v>3.1991000000000001</v>
      </c>
      <c r="I3035" s="52">
        <v>38489</v>
      </c>
      <c r="J3035">
        <v>2.1869999999999998</v>
      </c>
      <c r="K3035" s="474" t="str">
        <f t="shared" si="47"/>
        <v>false</v>
      </c>
    </row>
    <row r="3036" spans="2:11">
      <c r="B3036" s="52">
        <v>38489</v>
      </c>
      <c r="C3036">
        <v>3.1541999999999999</v>
      </c>
      <c r="D3036" s="52">
        <v>38490</v>
      </c>
      <c r="E3036">
        <v>2.1726000000000001</v>
      </c>
      <c r="G3036" s="52">
        <v>38489</v>
      </c>
      <c r="H3036">
        <v>3.1541999999999999</v>
      </c>
      <c r="I3036" s="52">
        <v>38490</v>
      </c>
      <c r="J3036">
        <v>2.1726000000000001</v>
      </c>
      <c r="K3036" s="474" t="str">
        <f t="shared" si="47"/>
        <v>false</v>
      </c>
    </row>
    <row r="3037" spans="2:11">
      <c r="B3037" s="52">
        <v>38490</v>
      </c>
      <c r="C3037">
        <v>3.1406999999999998</v>
      </c>
      <c r="D3037" s="52">
        <v>38491</v>
      </c>
      <c r="E3037">
        <v>2.1667000000000001</v>
      </c>
      <c r="G3037" s="52">
        <v>38490</v>
      </c>
      <c r="H3037">
        <v>3.1406999999999998</v>
      </c>
      <c r="I3037" s="52">
        <v>38491</v>
      </c>
      <c r="J3037">
        <v>2.1667000000000001</v>
      </c>
      <c r="K3037" s="474" t="str">
        <f t="shared" si="47"/>
        <v>false</v>
      </c>
    </row>
    <row r="3038" spans="2:11">
      <c r="B3038" s="52">
        <v>38491</v>
      </c>
      <c r="C3038">
        <v>3.1223999999999998</v>
      </c>
      <c r="D3038" s="52">
        <v>38492</v>
      </c>
      <c r="E3038">
        <v>2.1711</v>
      </c>
      <c r="G3038" s="52">
        <v>38491</v>
      </c>
      <c r="H3038">
        <v>3.1223999999999998</v>
      </c>
      <c r="I3038" s="52">
        <v>38492</v>
      </c>
      <c r="J3038">
        <v>2.1711</v>
      </c>
      <c r="K3038" s="474" t="str">
        <f t="shared" si="47"/>
        <v>false</v>
      </c>
    </row>
    <row r="3039" spans="2:11">
      <c r="B3039" s="52">
        <v>38492</v>
      </c>
      <c r="C3039">
        <v>3.1194999999999999</v>
      </c>
      <c r="D3039" s="52">
        <v>38495</v>
      </c>
      <c r="E3039">
        <v>2.1604000000000001</v>
      </c>
      <c r="G3039" s="52">
        <v>38492</v>
      </c>
      <c r="H3039">
        <v>3.1194999999999999</v>
      </c>
      <c r="I3039" s="52">
        <v>38495</v>
      </c>
      <c r="J3039">
        <v>2.1604000000000001</v>
      </c>
      <c r="K3039" s="474" t="str">
        <f t="shared" si="47"/>
        <v>false</v>
      </c>
    </row>
    <row r="3040" spans="2:11">
      <c r="B3040" s="52">
        <v>38495</v>
      </c>
      <c r="C3040">
        <v>3.1337999999999999</v>
      </c>
      <c r="D3040" s="52">
        <v>38496</v>
      </c>
      <c r="E3040">
        <v>2.1644999999999999</v>
      </c>
      <c r="G3040" s="52">
        <v>38495</v>
      </c>
      <c r="H3040">
        <v>3.1337999999999999</v>
      </c>
      <c r="I3040" s="52">
        <v>38496</v>
      </c>
      <c r="J3040">
        <v>2.1644999999999999</v>
      </c>
      <c r="K3040" s="474" t="str">
        <f t="shared" si="47"/>
        <v>false</v>
      </c>
    </row>
    <row r="3041" spans="2:11">
      <c r="B3041" s="52">
        <v>38496</v>
      </c>
      <c r="C3041">
        <v>3.1316000000000002</v>
      </c>
      <c r="D3041" s="52">
        <v>38497</v>
      </c>
      <c r="E3041">
        <v>2.1739999999999999</v>
      </c>
      <c r="G3041" s="52">
        <v>38496</v>
      </c>
      <c r="H3041">
        <v>3.1316000000000002</v>
      </c>
      <c r="I3041" s="52">
        <v>38497</v>
      </c>
      <c r="J3041">
        <v>2.1739999999999999</v>
      </c>
      <c r="K3041" s="474" t="str">
        <f t="shared" si="47"/>
        <v>false</v>
      </c>
    </row>
    <row r="3042" spans="2:11">
      <c r="B3042" s="52">
        <v>38497</v>
      </c>
      <c r="C3042">
        <v>3.1446000000000001</v>
      </c>
      <c r="D3042" s="52">
        <v>38498</v>
      </c>
      <c r="E3042">
        <v>2.1576</v>
      </c>
      <c r="G3042" s="52">
        <v>38497</v>
      </c>
      <c r="H3042">
        <v>3.1446000000000001</v>
      </c>
      <c r="I3042" s="52">
        <v>38498</v>
      </c>
      <c r="J3042">
        <v>2.1576</v>
      </c>
      <c r="K3042" s="474" t="str">
        <f t="shared" si="47"/>
        <v>false</v>
      </c>
    </row>
    <row r="3043" spans="2:11">
      <c r="B3043" s="52">
        <v>38498</v>
      </c>
      <c r="C3043">
        <v>3.1372</v>
      </c>
      <c r="D3043" s="52">
        <v>38499</v>
      </c>
      <c r="E3043">
        <v>2.1564999999999999</v>
      </c>
      <c r="G3043" s="52">
        <v>38498</v>
      </c>
      <c r="H3043">
        <v>3.1372</v>
      </c>
      <c r="I3043" s="52">
        <v>38499</v>
      </c>
      <c r="J3043">
        <v>2.1564999999999999</v>
      </c>
      <c r="K3043" s="474" t="str">
        <f t="shared" si="47"/>
        <v>false</v>
      </c>
    </row>
    <row r="3044" spans="2:11">
      <c r="B3044" s="52">
        <v>38499</v>
      </c>
      <c r="C3044">
        <v>3.1225999999999998</v>
      </c>
      <c r="D3044" s="52">
        <v>38503</v>
      </c>
      <c r="E3044">
        <v>2.1720000000000002</v>
      </c>
      <c r="G3044" s="52">
        <v>38499</v>
      </c>
      <c r="H3044">
        <v>3.1225999999999998</v>
      </c>
      <c r="I3044" s="52">
        <v>38503</v>
      </c>
      <c r="J3044">
        <v>2.1720000000000002</v>
      </c>
      <c r="K3044" s="474" t="str">
        <f t="shared" si="47"/>
        <v>false</v>
      </c>
    </row>
    <row r="3045" spans="2:11">
      <c r="B3045" s="52">
        <v>38503</v>
      </c>
      <c r="C3045">
        <v>3.1217000000000001</v>
      </c>
      <c r="D3045" s="52">
        <v>38504</v>
      </c>
      <c r="E3045">
        <v>2.16</v>
      </c>
      <c r="G3045" s="52">
        <v>38503</v>
      </c>
      <c r="H3045">
        <v>3.1217000000000001</v>
      </c>
      <c r="I3045" s="52">
        <v>38504</v>
      </c>
      <c r="J3045">
        <v>2.16</v>
      </c>
      <c r="K3045" s="474" t="str">
        <f t="shared" si="47"/>
        <v>false</v>
      </c>
    </row>
    <row r="3046" spans="2:11">
      <c r="B3046" s="52">
        <v>38504</v>
      </c>
      <c r="C3046">
        <v>3.1673</v>
      </c>
      <c r="D3046" s="52">
        <v>38505</v>
      </c>
      <c r="E3046">
        <v>2.1592000000000002</v>
      </c>
      <c r="G3046" s="52">
        <v>38504</v>
      </c>
      <c r="H3046">
        <v>3.1673</v>
      </c>
      <c r="I3046" s="52">
        <v>38505</v>
      </c>
      <c r="J3046">
        <v>2.1592000000000002</v>
      </c>
      <c r="K3046" s="474" t="str">
        <f t="shared" si="47"/>
        <v>false</v>
      </c>
    </row>
    <row r="3047" spans="2:11">
      <c r="B3047" s="52">
        <v>38505</v>
      </c>
      <c r="C3047">
        <v>3.1684999999999999</v>
      </c>
      <c r="D3047" s="52">
        <v>38506</v>
      </c>
      <c r="E3047">
        <v>2.1783000000000001</v>
      </c>
      <c r="G3047" s="52">
        <v>38505</v>
      </c>
      <c r="H3047">
        <v>3.1684999999999999</v>
      </c>
      <c r="I3047" s="52">
        <v>38506</v>
      </c>
      <c r="J3047">
        <v>2.1783000000000001</v>
      </c>
      <c r="K3047" s="474" t="str">
        <f t="shared" si="47"/>
        <v>false</v>
      </c>
    </row>
    <row r="3048" spans="2:11">
      <c r="B3048" s="52">
        <v>38506</v>
      </c>
      <c r="C3048">
        <v>3.1621999999999999</v>
      </c>
      <c r="D3048" s="52">
        <v>38509</v>
      </c>
      <c r="E3048">
        <v>2.177</v>
      </c>
      <c r="G3048" s="52">
        <v>38506</v>
      </c>
      <c r="H3048">
        <v>3.1621999999999999</v>
      </c>
      <c r="I3048" s="52">
        <v>38509</v>
      </c>
      <c r="J3048">
        <v>2.177</v>
      </c>
      <c r="K3048" s="474" t="str">
        <f t="shared" si="47"/>
        <v>false</v>
      </c>
    </row>
    <row r="3049" spans="2:11">
      <c r="B3049" s="52">
        <v>38509</v>
      </c>
      <c r="C3049">
        <v>3.1659000000000002</v>
      </c>
      <c r="D3049" s="52">
        <v>38510</v>
      </c>
      <c r="E3049">
        <v>2.1747999999999998</v>
      </c>
      <c r="G3049" s="52">
        <v>38509</v>
      </c>
      <c r="H3049">
        <v>3.1659000000000002</v>
      </c>
      <c r="I3049" s="52">
        <v>38510</v>
      </c>
      <c r="J3049">
        <v>2.1747999999999998</v>
      </c>
      <c r="K3049" s="474" t="str">
        <f t="shared" si="47"/>
        <v>false</v>
      </c>
    </row>
    <row r="3050" spans="2:11">
      <c r="B3050" s="52">
        <v>38510</v>
      </c>
      <c r="C3050">
        <v>3.1554000000000002</v>
      </c>
      <c r="D3050" s="52">
        <v>38511</v>
      </c>
      <c r="E3050">
        <v>2.1760999999999999</v>
      </c>
      <c r="G3050" s="52">
        <v>38510</v>
      </c>
      <c r="H3050">
        <v>3.1554000000000002</v>
      </c>
      <c r="I3050" s="52">
        <v>38511</v>
      </c>
      <c r="J3050">
        <v>2.1760999999999999</v>
      </c>
      <c r="K3050" s="474" t="str">
        <f t="shared" si="47"/>
        <v>false</v>
      </c>
    </row>
    <row r="3051" spans="2:11">
      <c r="B3051" s="52">
        <v>38511</v>
      </c>
      <c r="C3051">
        <v>3.161</v>
      </c>
      <c r="D3051" s="52">
        <v>38512</v>
      </c>
      <c r="E3051">
        <v>2.1705999999999999</v>
      </c>
      <c r="G3051" s="52">
        <v>38511</v>
      </c>
      <c r="H3051">
        <v>3.161</v>
      </c>
      <c r="I3051" s="52">
        <v>38512</v>
      </c>
      <c r="J3051">
        <v>2.1705999999999999</v>
      </c>
      <c r="K3051" s="474" t="str">
        <f t="shared" si="47"/>
        <v>false</v>
      </c>
    </row>
    <row r="3052" spans="2:11">
      <c r="B3052" s="52">
        <v>38512</v>
      </c>
      <c r="C3052">
        <v>3.1549</v>
      </c>
      <c r="D3052" s="52">
        <v>38513</v>
      </c>
      <c r="E3052">
        <v>2.1686999999999999</v>
      </c>
      <c r="G3052" s="52">
        <v>38512</v>
      </c>
      <c r="H3052">
        <v>3.1549</v>
      </c>
      <c r="I3052" s="52">
        <v>38513</v>
      </c>
      <c r="J3052">
        <v>2.1686999999999999</v>
      </c>
      <c r="K3052" s="474" t="str">
        <f t="shared" si="47"/>
        <v>false</v>
      </c>
    </row>
    <row r="3053" spans="2:11">
      <c r="B3053" s="52">
        <v>38513</v>
      </c>
      <c r="C3053">
        <v>3.1364999999999998</v>
      </c>
      <c r="D3053" s="52">
        <v>38516</v>
      </c>
      <c r="E3053">
        <v>2.1978</v>
      </c>
      <c r="G3053" s="52">
        <v>38513</v>
      </c>
      <c r="H3053">
        <v>3.1364999999999998</v>
      </c>
      <c r="I3053" s="52">
        <v>38516</v>
      </c>
      <c r="J3053">
        <v>2.1978</v>
      </c>
      <c r="K3053" s="474" t="str">
        <f t="shared" si="47"/>
        <v>false</v>
      </c>
    </row>
    <row r="3054" spans="2:11">
      <c r="B3054" s="52">
        <v>38516</v>
      </c>
      <c r="C3054">
        <v>3.1208999999999998</v>
      </c>
      <c r="D3054" s="52">
        <v>38517</v>
      </c>
      <c r="E3054">
        <v>2.1926000000000001</v>
      </c>
      <c r="G3054" s="52">
        <v>38516</v>
      </c>
      <c r="H3054">
        <v>3.1208999999999998</v>
      </c>
      <c r="I3054" s="52">
        <v>38517</v>
      </c>
      <c r="J3054">
        <v>2.1926000000000001</v>
      </c>
      <c r="K3054" s="474" t="str">
        <f t="shared" si="47"/>
        <v>false</v>
      </c>
    </row>
    <row r="3055" spans="2:11">
      <c r="B3055" s="52">
        <v>38517</v>
      </c>
      <c r="C3055">
        <v>3.1114999999999999</v>
      </c>
      <c r="D3055" s="52">
        <v>38518</v>
      </c>
      <c r="E3055">
        <v>2.1886999999999999</v>
      </c>
      <c r="G3055" s="52">
        <v>38517</v>
      </c>
      <c r="H3055">
        <v>3.1114999999999999</v>
      </c>
      <c r="I3055" s="52">
        <v>38518</v>
      </c>
      <c r="J3055">
        <v>2.1886999999999999</v>
      </c>
      <c r="K3055" s="474" t="str">
        <f t="shared" si="47"/>
        <v>false</v>
      </c>
    </row>
    <row r="3056" spans="2:11">
      <c r="B3056" s="52">
        <v>38518</v>
      </c>
      <c r="C3056">
        <v>3.1248999999999998</v>
      </c>
      <c r="D3056" s="52">
        <v>38519</v>
      </c>
      <c r="E3056">
        <v>2.1861999999999999</v>
      </c>
      <c r="G3056" s="52">
        <v>38518</v>
      </c>
      <c r="H3056">
        <v>3.1248999999999998</v>
      </c>
      <c r="I3056" s="52">
        <v>38519</v>
      </c>
      <c r="J3056">
        <v>2.1861999999999999</v>
      </c>
      <c r="K3056" s="474" t="str">
        <f t="shared" si="47"/>
        <v>false</v>
      </c>
    </row>
    <row r="3057" spans="2:11">
      <c r="B3057" s="52">
        <v>38519</v>
      </c>
      <c r="C3057">
        <v>3.1318999999999999</v>
      </c>
      <c r="D3057" s="52">
        <v>38520</v>
      </c>
      <c r="E3057">
        <v>2.177</v>
      </c>
      <c r="G3057" s="52">
        <v>38519</v>
      </c>
      <c r="H3057">
        <v>3.1318999999999999</v>
      </c>
      <c r="I3057" s="52">
        <v>38520</v>
      </c>
      <c r="J3057">
        <v>2.177</v>
      </c>
      <c r="K3057" s="474" t="str">
        <f t="shared" si="47"/>
        <v>false</v>
      </c>
    </row>
    <row r="3058" spans="2:11">
      <c r="B3058" s="52">
        <v>38520</v>
      </c>
      <c r="C3058">
        <v>3.0939000000000001</v>
      </c>
      <c r="D3058" s="52">
        <v>38523</v>
      </c>
      <c r="E3058">
        <v>2.1798999999999999</v>
      </c>
      <c r="G3058" s="52">
        <v>38520</v>
      </c>
      <c r="H3058">
        <v>3.0939000000000001</v>
      </c>
      <c r="I3058" s="52">
        <v>38523</v>
      </c>
      <c r="J3058">
        <v>2.1798999999999999</v>
      </c>
      <c r="K3058" s="474" t="str">
        <f t="shared" si="47"/>
        <v>false</v>
      </c>
    </row>
    <row r="3059" spans="2:11">
      <c r="B3059" s="52">
        <v>38523</v>
      </c>
      <c r="C3059">
        <v>3.0851999999999999</v>
      </c>
      <c r="D3059" s="52">
        <v>38524</v>
      </c>
      <c r="E3059">
        <v>2.1818</v>
      </c>
      <c r="G3059" s="52">
        <v>38523</v>
      </c>
      <c r="H3059">
        <v>3.0851999999999999</v>
      </c>
      <c r="I3059" s="52">
        <v>38524</v>
      </c>
      <c r="J3059">
        <v>2.1818</v>
      </c>
      <c r="K3059" s="474" t="str">
        <f t="shared" si="47"/>
        <v>false</v>
      </c>
    </row>
    <row r="3060" spans="2:11">
      <c r="B3060" s="52">
        <v>38524</v>
      </c>
      <c r="C3060">
        <v>3.0844</v>
      </c>
      <c r="D3060" s="52">
        <v>38525</v>
      </c>
      <c r="E3060">
        <v>2.1842000000000001</v>
      </c>
      <c r="G3060" s="52">
        <v>38524</v>
      </c>
      <c r="H3060">
        <v>3.0844</v>
      </c>
      <c r="I3060" s="52">
        <v>38525</v>
      </c>
      <c r="J3060">
        <v>2.1842000000000001</v>
      </c>
      <c r="K3060" s="474" t="str">
        <f t="shared" si="47"/>
        <v>false</v>
      </c>
    </row>
    <row r="3061" spans="2:11">
      <c r="B3061" s="52">
        <v>38525</v>
      </c>
      <c r="C3061">
        <v>3.0596000000000001</v>
      </c>
      <c r="D3061" s="52">
        <v>38526</v>
      </c>
      <c r="E3061">
        <v>2.2206000000000001</v>
      </c>
      <c r="G3061" s="52">
        <v>38525</v>
      </c>
      <c r="H3061">
        <v>3.0596000000000001</v>
      </c>
      <c r="I3061" s="52">
        <v>38526</v>
      </c>
      <c r="J3061">
        <v>2.2206000000000001</v>
      </c>
      <c r="K3061" s="474" t="str">
        <f t="shared" si="47"/>
        <v>false</v>
      </c>
    </row>
    <row r="3062" spans="2:11">
      <c r="B3062" s="52">
        <v>38526</v>
      </c>
      <c r="C3062">
        <v>3.0476999999999999</v>
      </c>
      <c r="D3062" s="52">
        <v>38527</v>
      </c>
      <c r="E3062">
        <v>2.2473000000000001</v>
      </c>
      <c r="G3062" s="52">
        <v>38526</v>
      </c>
      <c r="H3062">
        <v>3.0476999999999999</v>
      </c>
      <c r="I3062" s="52">
        <v>38527</v>
      </c>
      <c r="J3062">
        <v>2.2473000000000001</v>
      </c>
      <c r="K3062" s="474" t="str">
        <f t="shared" si="47"/>
        <v>false</v>
      </c>
    </row>
    <row r="3063" spans="2:11">
      <c r="B3063" s="52">
        <v>38527</v>
      </c>
      <c r="C3063">
        <v>3.0695999999999999</v>
      </c>
      <c r="D3063" s="52">
        <v>38530</v>
      </c>
      <c r="E3063">
        <v>2.2488000000000001</v>
      </c>
      <c r="G3063" s="52">
        <v>38527</v>
      </c>
      <c r="H3063">
        <v>3.0695999999999999</v>
      </c>
      <c r="I3063" s="52">
        <v>38530</v>
      </c>
      <c r="J3063">
        <v>2.2488000000000001</v>
      </c>
      <c r="K3063" s="474" t="str">
        <f t="shared" si="47"/>
        <v>false</v>
      </c>
    </row>
    <row r="3064" spans="2:11">
      <c r="B3064" s="52">
        <v>38530</v>
      </c>
      <c r="C3064">
        <v>3.0575000000000001</v>
      </c>
      <c r="D3064" s="52">
        <v>38531</v>
      </c>
      <c r="E3064">
        <v>2.2240000000000002</v>
      </c>
      <c r="G3064" s="52">
        <v>38530</v>
      </c>
      <c r="H3064">
        <v>3.0575000000000001</v>
      </c>
      <c r="I3064" s="52">
        <v>38531</v>
      </c>
      <c r="J3064">
        <v>2.2240000000000002</v>
      </c>
      <c r="K3064" s="474" t="str">
        <f t="shared" si="47"/>
        <v>false</v>
      </c>
    </row>
    <row r="3065" spans="2:11">
      <c r="B3065" s="52">
        <v>38531</v>
      </c>
      <c r="C3065">
        <v>3.0846</v>
      </c>
      <c r="D3065" s="52">
        <v>38532</v>
      </c>
      <c r="E3065">
        <v>2.2321</v>
      </c>
      <c r="G3065" s="52">
        <v>38531</v>
      </c>
      <c r="H3065">
        <v>3.0846</v>
      </c>
      <c r="I3065" s="52">
        <v>38532</v>
      </c>
      <c r="J3065">
        <v>2.2321</v>
      </c>
      <c r="K3065" s="474" t="str">
        <f t="shared" si="47"/>
        <v>false</v>
      </c>
    </row>
    <row r="3066" spans="2:11">
      <c r="B3066" s="52">
        <v>38532</v>
      </c>
      <c r="C3066">
        <v>3.0893999999999999</v>
      </c>
      <c r="D3066" s="52">
        <v>38533</v>
      </c>
      <c r="E3066">
        <v>2.2538</v>
      </c>
      <c r="G3066" s="52">
        <v>38532</v>
      </c>
      <c r="H3066">
        <v>3.0893999999999999</v>
      </c>
      <c r="I3066" s="52">
        <v>38533</v>
      </c>
      <c r="J3066">
        <v>2.2538</v>
      </c>
      <c r="K3066" s="474" t="str">
        <f t="shared" si="47"/>
        <v>false</v>
      </c>
    </row>
    <row r="3067" spans="2:11">
      <c r="B3067" s="52">
        <v>38533</v>
      </c>
      <c r="C3067">
        <v>3.0794999999999999</v>
      </c>
      <c r="D3067" s="52">
        <v>38534</v>
      </c>
      <c r="E3067">
        <v>2.2475000000000001</v>
      </c>
      <c r="G3067" s="52">
        <v>38533</v>
      </c>
      <c r="H3067">
        <v>3.0794999999999999</v>
      </c>
      <c r="I3067" s="52">
        <v>38534</v>
      </c>
      <c r="J3067">
        <v>2.2475000000000001</v>
      </c>
      <c r="K3067" s="474" t="str">
        <f t="shared" si="47"/>
        <v>false</v>
      </c>
    </row>
    <row r="3068" spans="2:11">
      <c r="B3068" s="52">
        <v>38534</v>
      </c>
      <c r="C3068">
        <v>3.0497000000000001</v>
      </c>
      <c r="D3068" s="52">
        <v>38538</v>
      </c>
      <c r="E3068">
        <v>2.2326999999999999</v>
      </c>
      <c r="G3068" s="52">
        <v>38534</v>
      </c>
      <c r="H3068">
        <v>3.0497000000000001</v>
      </c>
      <c r="I3068" s="52">
        <v>38538</v>
      </c>
      <c r="J3068">
        <v>2.2326999999999999</v>
      </c>
      <c r="K3068" s="474" t="str">
        <f t="shared" si="47"/>
        <v>false</v>
      </c>
    </row>
    <row r="3069" spans="2:11">
      <c r="B3069" s="52">
        <v>38538</v>
      </c>
      <c r="C3069">
        <v>3.05</v>
      </c>
      <c r="D3069" s="52">
        <v>38539</v>
      </c>
      <c r="E3069">
        <v>2.2568999999999999</v>
      </c>
      <c r="G3069" s="52">
        <v>38538</v>
      </c>
      <c r="H3069">
        <v>3.05</v>
      </c>
      <c r="I3069" s="52">
        <v>38539</v>
      </c>
      <c r="J3069">
        <v>2.2568999999999999</v>
      </c>
      <c r="K3069" s="474" t="str">
        <f t="shared" si="47"/>
        <v>false</v>
      </c>
    </row>
    <row r="3070" spans="2:11">
      <c r="B3070" s="52">
        <v>38539</v>
      </c>
      <c r="C3070">
        <v>3.1070000000000002</v>
      </c>
      <c r="D3070" s="52">
        <v>38540</v>
      </c>
      <c r="E3070">
        <v>2.25</v>
      </c>
      <c r="G3070" s="52">
        <v>38539</v>
      </c>
      <c r="H3070">
        <v>3.1070000000000002</v>
      </c>
      <c r="I3070" s="52">
        <v>38540</v>
      </c>
      <c r="J3070">
        <v>2.25</v>
      </c>
      <c r="K3070" s="474" t="str">
        <f t="shared" si="47"/>
        <v>false</v>
      </c>
    </row>
    <row r="3071" spans="2:11">
      <c r="B3071" s="52">
        <v>38540</v>
      </c>
      <c r="C3071">
        <v>3.0794999999999999</v>
      </c>
      <c r="D3071" s="52">
        <v>38541</v>
      </c>
      <c r="E3071">
        <v>2.2183999999999999</v>
      </c>
      <c r="G3071" s="52">
        <v>38540</v>
      </c>
      <c r="H3071">
        <v>3.0794999999999999</v>
      </c>
      <c r="I3071" s="52">
        <v>38541</v>
      </c>
      <c r="J3071">
        <v>2.2183999999999999</v>
      </c>
      <c r="K3071" s="474" t="str">
        <f t="shared" si="47"/>
        <v>false</v>
      </c>
    </row>
    <row r="3072" spans="2:11">
      <c r="B3072" s="52">
        <v>38541</v>
      </c>
      <c r="C3072">
        <v>3.0493999999999999</v>
      </c>
      <c r="D3072" s="52">
        <v>38544</v>
      </c>
      <c r="E3072">
        <v>2.2035</v>
      </c>
      <c r="G3072" s="52">
        <v>38541</v>
      </c>
      <c r="H3072">
        <v>3.0493999999999999</v>
      </c>
      <c r="I3072" s="52">
        <v>38544</v>
      </c>
      <c r="J3072">
        <v>2.2035</v>
      </c>
      <c r="K3072" s="474" t="str">
        <f t="shared" si="47"/>
        <v>false</v>
      </c>
    </row>
    <row r="3073" spans="2:11">
      <c r="B3073" s="52">
        <v>38544</v>
      </c>
      <c r="C3073">
        <v>3.0186999999999999</v>
      </c>
      <c r="D3073" s="52">
        <v>38545</v>
      </c>
      <c r="E3073">
        <v>2.2046999999999999</v>
      </c>
      <c r="G3073" s="52">
        <v>38544</v>
      </c>
      <c r="H3073">
        <v>3.0186999999999999</v>
      </c>
      <c r="I3073" s="52">
        <v>38545</v>
      </c>
      <c r="J3073">
        <v>2.2046999999999999</v>
      </c>
      <c r="K3073" s="474" t="str">
        <f t="shared" si="47"/>
        <v>false</v>
      </c>
    </row>
    <row r="3074" spans="2:11">
      <c r="B3074" s="52">
        <v>38545</v>
      </c>
      <c r="C3074">
        <v>3.0036</v>
      </c>
      <c r="D3074" s="52">
        <v>38546</v>
      </c>
      <c r="E3074">
        <v>2.1955999999999998</v>
      </c>
      <c r="G3074" s="52">
        <v>38545</v>
      </c>
      <c r="H3074">
        <v>3.0036</v>
      </c>
      <c r="I3074" s="52">
        <v>38546</v>
      </c>
      <c r="J3074">
        <v>2.1955999999999998</v>
      </c>
      <c r="K3074" s="474" t="str">
        <f t="shared" si="47"/>
        <v>false</v>
      </c>
    </row>
    <row r="3075" spans="2:11">
      <c r="B3075" s="52">
        <v>38546</v>
      </c>
      <c r="C3075">
        <v>2.9996999999999998</v>
      </c>
      <c r="D3075" s="52">
        <v>38547</v>
      </c>
      <c r="E3075">
        <v>2.2015000000000002</v>
      </c>
      <c r="G3075" s="52">
        <v>38546</v>
      </c>
      <c r="H3075">
        <v>2.9996999999999998</v>
      </c>
      <c r="I3075" s="52">
        <v>38547</v>
      </c>
      <c r="J3075">
        <v>2.2015000000000002</v>
      </c>
      <c r="K3075" s="474" t="str">
        <f t="shared" si="47"/>
        <v>false</v>
      </c>
    </row>
    <row r="3076" spans="2:11">
      <c r="B3076" s="52">
        <v>38547</v>
      </c>
      <c r="C3076">
        <v>3.0316999999999998</v>
      </c>
      <c r="D3076" s="52">
        <v>38548</v>
      </c>
      <c r="E3076">
        <v>2.1991000000000001</v>
      </c>
      <c r="G3076" s="52">
        <v>38547</v>
      </c>
      <c r="H3076">
        <v>3.0316999999999998</v>
      </c>
      <c r="I3076" s="52">
        <v>38548</v>
      </c>
      <c r="J3076">
        <v>2.1991000000000001</v>
      </c>
      <c r="K3076" s="474" t="str">
        <f t="shared" si="47"/>
        <v>false</v>
      </c>
    </row>
    <row r="3077" spans="2:11">
      <c r="B3077" s="52">
        <v>38548</v>
      </c>
      <c r="C3077">
        <v>3.0312999999999999</v>
      </c>
      <c r="D3077" s="52">
        <v>38551</v>
      </c>
      <c r="E3077">
        <v>2.2128000000000001</v>
      </c>
      <c r="G3077" s="52">
        <v>38548</v>
      </c>
      <c r="H3077">
        <v>3.0312999999999999</v>
      </c>
      <c r="I3077" s="52">
        <v>38551</v>
      </c>
      <c r="J3077">
        <v>2.2128000000000001</v>
      </c>
      <c r="K3077" s="474" t="str">
        <f t="shared" si="47"/>
        <v>false</v>
      </c>
    </row>
    <row r="3078" spans="2:11">
      <c r="B3078" s="52">
        <v>38551</v>
      </c>
      <c r="C3078">
        <v>3.0367999999999999</v>
      </c>
      <c r="D3078" s="52">
        <v>38552</v>
      </c>
      <c r="E3078">
        <v>2.1979000000000002</v>
      </c>
      <c r="G3078" s="52">
        <v>38551</v>
      </c>
      <c r="H3078">
        <v>3.0367999999999999</v>
      </c>
      <c r="I3078" s="52">
        <v>38552</v>
      </c>
      <c r="J3078">
        <v>2.1979000000000002</v>
      </c>
      <c r="K3078" s="474" t="str">
        <f t="shared" ref="K3078:K3141" si="48">IF(G3078=I3078,"true","false")</f>
        <v>false</v>
      </c>
    </row>
    <row r="3079" spans="2:11">
      <c r="B3079" s="52">
        <v>38552</v>
      </c>
      <c r="C3079">
        <v>3.0232999999999999</v>
      </c>
      <c r="D3079" s="52">
        <v>38553</v>
      </c>
      <c r="E3079">
        <v>2.1947000000000001</v>
      </c>
      <c r="G3079" s="52">
        <v>38552</v>
      </c>
      <c r="H3079">
        <v>3.0232999999999999</v>
      </c>
      <c r="I3079" s="52">
        <v>38553</v>
      </c>
      <c r="J3079">
        <v>2.1947000000000001</v>
      </c>
      <c r="K3079" s="474" t="str">
        <f t="shared" si="48"/>
        <v>false</v>
      </c>
    </row>
    <row r="3080" spans="2:11">
      <c r="B3080" s="52">
        <v>38553</v>
      </c>
      <c r="C3080">
        <v>3.0065</v>
      </c>
      <c r="D3080" s="52">
        <v>38554</v>
      </c>
      <c r="E3080">
        <v>2.2073999999999998</v>
      </c>
      <c r="G3080" s="52">
        <v>38553</v>
      </c>
      <c r="H3080">
        <v>3.0065</v>
      </c>
      <c r="I3080" s="52">
        <v>38554</v>
      </c>
      <c r="J3080">
        <v>2.2073999999999998</v>
      </c>
      <c r="K3080" s="474" t="str">
        <f t="shared" si="48"/>
        <v>false</v>
      </c>
    </row>
    <row r="3081" spans="2:11">
      <c r="B3081" s="52">
        <v>38554</v>
      </c>
      <c r="C3081">
        <v>3.0634000000000001</v>
      </c>
      <c r="D3081" s="52">
        <v>38555</v>
      </c>
      <c r="E3081">
        <v>2.2025000000000001</v>
      </c>
      <c r="G3081" s="52">
        <v>38554</v>
      </c>
      <c r="H3081">
        <v>3.0634000000000001</v>
      </c>
      <c r="I3081" s="52">
        <v>38555</v>
      </c>
      <c r="J3081">
        <v>2.2025000000000001</v>
      </c>
      <c r="K3081" s="474" t="str">
        <f t="shared" si="48"/>
        <v>false</v>
      </c>
    </row>
    <row r="3082" spans="2:11">
      <c r="B3082" s="52">
        <v>38555</v>
      </c>
      <c r="C3082">
        <v>3.0299</v>
      </c>
      <c r="D3082" s="52">
        <v>38558</v>
      </c>
      <c r="E3082">
        <v>2.2139000000000002</v>
      </c>
      <c r="G3082" s="52">
        <v>38555</v>
      </c>
      <c r="H3082">
        <v>3.0299</v>
      </c>
      <c r="I3082" s="52">
        <v>38558</v>
      </c>
      <c r="J3082">
        <v>2.2139000000000002</v>
      </c>
      <c r="K3082" s="474" t="str">
        <f t="shared" si="48"/>
        <v>false</v>
      </c>
    </row>
    <row r="3083" spans="2:11">
      <c r="B3083" s="52">
        <v>38558</v>
      </c>
      <c r="C3083">
        <v>3.0371000000000001</v>
      </c>
      <c r="D3083" s="52">
        <v>38559</v>
      </c>
      <c r="E3083">
        <v>2.2174</v>
      </c>
      <c r="G3083" s="52">
        <v>38558</v>
      </c>
      <c r="H3083">
        <v>3.0371000000000001</v>
      </c>
      <c r="I3083" s="52">
        <v>38559</v>
      </c>
      <c r="J3083">
        <v>2.2174</v>
      </c>
      <c r="K3083" s="474" t="str">
        <f t="shared" si="48"/>
        <v>false</v>
      </c>
    </row>
    <row r="3084" spans="2:11">
      <c r="B3084" s="52">
        <v>38559</v>
      </c>
      <c r="C3084">
        <v>3.0350999999999999</v>
      </c>
      <c r="D3084" s="52">
        <v>38560</v>
      </c>
      <c r="E3084">
        <v>2.2054999999999998</v>
      </c>
      <c r="G3084" s="52">
        <v>38559</v>
      </c>
      <c r="H3084">
        <v>3.0350999999999999</v>
      </c>
      <c r="I3084" s="52">
        <v>38560</v>
      </c>
      <c r="J3084">
        <v>2.2054999999999998</v>
      </c>
      <c r="K3084" s="474" t="str">
        <f t="shared" si="48"/>
        <v>false</v>
      </c>
    </row>
    <row r="3085" spans="2:11">
      <c r="B3085" s="52">
        <v>38560</v>
      </c>
      <c r="C3085">
        <v>3.0219999999999998</v>
      </c>
      <c r="D3085" s="52">
        <v>38561</v>
      </c>
      <c r="E3085">
        <v>2.1943000000000001</v>
      </c>
      <c r="G3085" s="52">
        <v>38560</v>
      </c>
      <c r="H3085">
        <v>3.0219999999999998</v>
      </c>
      <c r="I3085" s="52">
        <v>38561</v>
      </c>
      <c r="J3085">
        <v>2.1943000000000001</v>
      </c>
      <c r="K3085" s="474" t="str">
        <f t="shared" si="48"/>
        <v>false</v>
      </c>
    </row>
    <row r="3086" spans="2:11">
      <c r="B3086" s="52">
        <v>38561</v>
      </c>
      <c r="C3086">
        <v>2.9990999999999999</v>
      </c>
      <c r="D3086" s="52">
        <v>38562</v>
      </c>
      <c r="E3086">
        <v>2.2077</v>
      </c>
      <c r="G3086" s="52">
        <v>38561</v>
      </c>
      <c r="H3086">
        <v>2.9990999999999999</v>
      </c>
      <c r="I3086" s="52">
        <v>38562</v>
      </c>
      <c r="J3086">
        <v>2.2077</v>
      </c>
      <c r="K3086" s="474" t="str">
        <f t="shared" si="48"/>
        <v>false</v>
      </c>
    </row>
    <row r="3087" spans="2:11">
      <c r="B3087" s="52">
        <v>38562</v>
      </c>
      <c r="C3087">
        <v>2.9988999999999999</v>
      </c>
      <c r="D3087" s="52">
        <v>38565</v>
      </c>
      <c r="E3087">
        <v>2.2113999999999998</v>
      </c>
      <c r="G3087" s="52">
        <v>38562</v>
      </c>
      <c r="H3087">
        <v>2.9988999999999999</v>
      </c>
      <c r="I3087" s="52">
        <v>38565</v>
      </c>
      <c r="J3087">
        <v>2.2113999999999998</v>
      </c>
      <c r="K3087" s="474" t="str">
        <f t="shared" si="48"/>
        <v>false</v>
      </c>
    </row>
    <row r="3088" spans="2:11">
      <c r="B3088" s="52">
        <v>38565</v>
      </c>
      <c r="C3088">
        <v>3.0350000000000001</v>
      </c>
      <c r="D3088" s="52">
        <v>38566</v>
      </c>
      <c r="E3088">
        <v>2.1987999999999999</v>
      </c>
      <c r="G3088" s="52">
        <v>38565</v>
      </c>
      <c r="H3088">
        <v>3.0350000000000001</v>
      </c>
      <c r="I3088" s="52">
        <v>38566</v>
      </c>
      <c r="J3088">
        <v>2.1987999999999999</v>
      </c>
      <c r="K3088" s="474" t="str">
        <f t="shared" si="48"/>
        <v>false</v>
      </c>
    </row>
    <row r="3089" spans="2:11">
      <c r="B3089" s="52">
        <v>38566</v>
      </c>
      <c r="C3089">
        <v>2.9607999999999999</v>
      </c>
      <c r="D3089" s="52">
        <v>38567</v>
      </c>
      <c r="E3089">
        <v>2.1989000000000001</v>
      </c>
      <c r="G3089" s="52">
        <v>38566</v>
      </c>
      <c r="H3089">
        <v>2.9607999999999999</v>
      </c>
      <c r="I3089" s="52">
        <v>38567</v>
      </c>
      <c r="J3089">
        <v>2.1989000000000001</v>
      </c>
      <c r="K3089" s="474" t="str">
        <f t="shared" si="48"/>
        <v>false</v>
      </c>
    </row>
    <row r="3090" spans="2:11">
      <c r="B3090" s="52">
        <v>38567</v>
      </c>
      <c r="C3090">
        <v>2.9457</v>
      </c>
      <c r="D3090" s="52">
        <v>38568</v>
      </c>
      <c r="E3090">
        <v>2.2170999999999998</v>
      </c>
      <c r="G3090" s="52">
        <v>38567</v>
      </c>
      <c r="H3090">
        <v>2.9457</v>
      </c>
      <c r="I3090" s="52">
        <v>38568</v>
      </c>
      <c r="J3090">
        <v>2.2170999999999998</v>
      </c>
      <c r="K3090" s="474" t="str">
        <f t="shared" si="48"/>
        <v>false</v>
      </c>
    </row>
    <row r="3091" spans="2:11">
      <c r="B3091" s="52">
        <v>38568</v>
      </c>
      <c r="C3091">
        <v>2.9641999999999999</v>
      </c>
      <c r="D3091" s="52">
        <v>38569</v>
      </c>
      <c r="E3091">
        <v>2.2280000000000002</v>
      </c>
      <c r="G3091" s="52">
        <v>38568</v>
      </c>
      <c r="H3091">
        <v>2.9641999999999999</v>
      </c>
      <c r="I3091" s="52">
        <v>38569</v>
      </c>
      <c r="J3091">
        <v>2.2280000000000002</v>
      </c>
      <c r="K3091" s="474" t="str">
        <f t="shared" si="48"/>
        <v>false</v>
      </c>
    </row>
    <row r="3092" spans="2:11">
      <c r="B3092" s="52">
        <v>38569</v>
      </c>
      <c r="C3092">
        <v>3.0152999999999999</v>
      </c>
      <c r="D3092" s="52">
        <v>38572</v>
      </c>
      <c r="E3092">
        <v>2.234</v>
      </c>
      <c r="G3092" s="52">
        <v>38569</v>
      </c>
      <c r="H3092">
        <v>3.0152999999999999</v>
      </c>
      <c r="I3092" s="52">
        <v>38572</v>
      </c>
      <c r="J3092">
        <v>2.234</v>
      </c>
      <c r="K3092" s="474" t="str">
        <f t="shared" si="48"/>
        <v>false</v>
      </c>
    </row>
    <row r="3093" spans="2:11">
      <c r="B3093" s="52">
        <v>38572</v>
      </c>
      <c r="C3093">
        <v>3.0750000000000002</v>
      </c>
      <c r="D3093" s="52">
        <v>38573</v>
      </c>
      <c r="E3093">
        <v>2.2174</v>
      </c>
      <c r="G3093" s="52">
        <v>38572</v>
      </c>
      <c r="H3093">
        <v>3.0750000000000002</v>
      </c>
      <c r="I3093" s="52">
        <v>38573</v>
      </c>
      <c r="J3093">
        <v>2.2174</v>
      </c>
      <c r="K3093" s="474" t="str">
        <f t="shared" si="48"/>
        <v>false</v>
      </c>
    </row>
    <row r="3094" spans="2:11">
      <c r="B3094" s="52">
        <v>38573</v>
      </c>
      <c r="C3094">
        <v>3.0409999999999999</v>
      </c>
      <c r="D3094" s="52">
        <v>38574</v>
      </c>
      <c r="E3094">
        <v>2.2286000000000001</v>
      </c>
      <c r="G3094" s="52">
        <v>38573</v>
      </c>
      <c r="H3094">
        <v>3.0409999999999999</v>
      </c>
      <c r="I3094" s="52">
        <v>38574</v>
      </c>
      <c r="J3094">
        <v>2.2286000000000001</v>
      </c>
      <c r="K3094" s="474" t="str">
        <f t="shared" si="48"/>
        <v>false</v>
      </c>
    </row>
    <row r="3095" spans="2:11">
      <c r="B3095" s="52">
        <v>38574</v>
      </c>
      <c r="C3095">
        <v>3.0392000000000001</v>
      </c>
      <c r="D3095" s="52">
        <v>38575</v>
      </c>
      <c r="E3095">
        <v>2.2109999999999999</v>
      </c>
      <c r="G3095" s="52">
        <v>38574</v>
      </c>
      <c r="H3095">
        <v>3.0392000000000001</v>
      </c>
      <c r="I3095" s="52">
        <v>38575</v>
      </c>
      <c r="J3095">
        <v>2.2109999999999999</v>
      </c>
      <c r="K3095" s="474" t="str">
        <f t="shared" si="48"/>
        <v>false</v>
      </c>
    </row>
    <row r="3096" spans="2:11">
      <c r="B3096" s="52">
        <v>38575</v>
      </c>
      <c r="C3096">
        <v>3.0259</v>
      </c>
      <c r="D3096" s="52">
        <v>38576</v>
      </c>
      <c r="E3096">
        <v>2.2288999999999999</v>
      </c>
      <c r="G3096" s="52">
        <v>38575</v>
      </c>
      <c r="H3096">
        <v>3.0259</v>
      </c>
      <c r="I3096" s="52">
        <v>38576</v>
      </c>
      <c r="J3096">
        <v>2.2288999999999999</v>
      </c>
      <c r="K3096" s="474" t="str">
        <f t="shared" si="48"/>
        <v>false</v>
      </c>
    </row>
    <row r="3097" spans="2:11">
      <c r="B3097" s="52">
        <v>38576</v>
      </c>
      <c r="C3097">
        <v>3.0348000000000002</v>
      </c>
      <c r="D3097" s="52">
        <v>38579</v>
      </c>
      <c r="E3097">
        <v>2.2217000000000002</v>
      </c>
      <c r="G3097" s="52">
        <v>38576</v>
      </c>
      <c r="H3097">
        <v>3.0348000000000002</v>
      </c>
      <c r="I3097" s="52">
        <v>38579</v>
      </c>
      <c r="J3097">
        <v>2.2217000000000002</v>
      </c>
      <c r="K3097" s="474" t="str">
        <f t="shared" si="48"/>
        <v>false</v>
      </c>
    </row>
    <row r="3098" spans="2:11">
      <c r="B3098" s="52">
        <v>38579</v>
      </c>
      <c r="C3098">
        <v>3.0272999999999999</v>
      </c>
      <c r="D3098" s="52">
        <v>38580</v>
      </c>
      <c r="E3098">
        <v>2.2473000000000001</v>
      </c>
      <c r="G3098" s="52">
        <v>38579</v>
      </c>
      <c r="H3098">
        <v>3.0272999999999999</v>
      </c>
      <c r="I3098" s="52">
        <v>38580</v>
      </c>
      <c r="J3098">
        <v>2.2473000000000001</v>
      </c>
      <c r="K3098" s="474" t="str">
        <f t="shared" si="48"/>
        <v>false</v>
      </c>
    </row>
    <row r="3099" spans="2:11">
      <c r="B3099" s="52">
        <v>38580</v>
      </c>
      <c r="C3099">
        <v>3.0716999999999999</v>
      </c>
      <c r="D3099" s="52">
        <v>38581</v>
      </c>
      <c r="E3099">
        <v>2.2502</v>
      </c>
      <c r="G3099" s="52">
        <v>38580</v>
      </c>
      <c r="H3099">
        <v>3.0716999999999999</v>
      </c>
      <c r="I3099" s="52">
        <v>38581</v>
      </c>
      <c r="J3099">
        <v>2.2502</v>
      </c>
      <c r="K3099" s="474" t="str">
        <f t="shared" si="48"/>
        <v>false</v>
      </c>
    </row>
    <row r="3100" spans="2:11">
      <c r="B3100" s="52">
        <v>38581</v>
      </c>
      <c r="C3100">
        <v>3.0779000000000001</v>
      </c>
      <c r="D3100" s="52">
        <v>38582</v>
      </c>
      <c r="E3100">
        <v>2.2492999999999999</v>
      </c>
      <c r="G3100" s="52">
        <v>38581</v>
      </c>
      <c r="H3100">
        <v>3.0779000000000001</v>
      </c>
      <c r="I3100" s="52">
        <v>38582</v>
      </c>
      <c r="J3100">
        <v>2.2492999999999999</v>
      </c>
      <c r="K3100" s="474" t="str">
        <f t="shared" si="48"/>
        <v>false</v>
      </c>
    </row>
    <row r="3101" spans="2:11">
      <c r="B3101" s="52">
        <v>38582</v>
      </c>
      <c r="C3101">
        <v>3.0712999999999999</v>
      </c>
      <c r="D3101" s="52">
        <v>38583</v>
      </c>
      <c r="E3101">
        <v>2.2518000000000002</v>
      </c>
      <c r="G3101" s="52">
        <v>38582</v>
      </c>
      <c r="H3101">
        <v>3.0712999999999999</v>
      </c>
      <c r="I3101" s="52">
        <v>38583</v>
      </c>
      <c r="J3101">
        <v>2.2518000000000002</v>
      </c>
      <c r="K3101" s="474" t="str">
        <f t="shared" si="48"/>
        <v>false</v>
      </c>
    </row>
    <row r="3102" spans="2:11">
      <c r="B3102" s="52">
        <v>38583</v>
      </c>
      <c r="C3102">
        <v>3.0476000000000001</v>
      </c>
      <c r="D3102" s="52">
        <v>38586</v>
      </c>
      <c r="E3102">
        <v>2.2494999999999998</v>
      </c>
      <c r="G3102" s="52">
        <v>38583</v>
      </c>
      <c r="H3102">
        <v>3.0476000000000001</v>
      </c>
      <c r="I3102" s="52">
        <v>38586</v>
      </c>
      <c r="J3102">
        <v>2.2494999999999998</v>
      </c>
      <c r="K3102" s="474" t="str">
        <f t="shared" si="48"/>
        <v>false</v>
      </c>
    </row>
    <row r="3103" spans="2:11">
      <c r="B3103" s="52">
        <v>38586</v>
      </c>
      <c r="C3103">
        <v>3.0308999999999999</v>
      </c>
      <c r="D3103" s="52">
        <v>38587</v>
      </c>
      <c r="E3103">
        <v>2.2603</v>
      </c>
      <c r="G3103" s="52">
        <v>38586</v>
      </c>
      <c r="H3103">
        <v>3.0308999999999999</v>
      </c>
      <c r="I3103" s="52">
        <v>38587</v>
      </c>
      <c r="J3103">
        <v>2.2603</v>
      </c>
      <c r="K3103" s="474" t="str">
        <f t="shared" si="48"/>
        <v>false</v>
      </c>
    </row>
    <row r="3104" spans="2:11">
      <c r="B3104" s="52">
        <v>38587</v>
      </c>
      <c r="C3104">
        <v>3.0135999999999998</v>
      </c>
      <c r="D3104" s="52">
        <v>38588</v>
      </c>
      <c r="E3104">
        <v>2.2786</v>
      </c>
      <c r="G3104" s="52">
        <v>38587</v>
      </c>
      <c r="H3104">
        <v>3.0135999999999998</v>
      </c>
      <c r="I3104" s="52">
        <v>38588</v>
      </c>
      <c r="J3104">
        <v>2.2786</v>
      </c>
      <c r="K3104" s="474" t="str">
        <f t="shared" si="48"/>
        <v>false</v>
      </c>
    </row>
    <row r="3105" spans="2:11">
      <c r="B3105" s="52">
        <v>38588</v>
      </c>
      <c r="C3105">
        <v>3.0392000000000001</v>
      </c>
      <c r="D3105" s="52">
        <v>38589</v>
      </c>
      <c r="E3105">
        <v>2.2751999999999999</v>
      </c>
      <c r="G3105" s="52">
        <v>38588</v>
      </c>
      <c r="H3105">
        <v>3.0392000000000001</v>
      </c>
      <c r="I3105" s="52">
        <v>38589</v>
      </c>
      <c r="J3105">
        <v>2.2751999999999999</v>
      </c>
      <c r="K3105" s="474" t="str">
        <f t="shared" si="48"/>
        <v>false</v>
      </c>
    </row>
    <row r="3106" spans="2:11">
      <c r="B3106" s="52">
        <v>38589</v>
      </c>
      <c r="C3106">
        <v>3.0038999999999998</v>
      </c>
      <c r="D3106" s="52">
        <v>38590</v>
      </c>
      <c r="E3106">
        <v>2.2869000000000002</v>
      </c>
      <c r="G3106" s="52">
        <v>38589</v>
      </c>
      <c r="H3106">
        <v>3.0038999999999998</v>
      </c>
      <c r="I3106" s="52">
        <v>38590</v>
      </c>
      <c r="J3106">
        <v>2.2869000000000002</v>
      </c>
      <c r="K3106" s="474" t="str">
        <f t="shared" si="48"/>
        <v>false</v>
      </c>
    </row>
    <row r="3107" spans="2:11">
      <c r="B3107" s="52">
        <v>38590</v>
      </c>
      <c r="C3107">
        <v>3.0205000000000002</v>
      </c>
      <c r="D3107" s="52">
        <v>38593</v>
      </c>
      <c r="E3107">
        <v>2.2725</v>
      </c>
      <c r="G3107" s="52">
        <v>38590</v>
      </c>
      <c r="H3107">
        <v>3.0205000000000002</v>
      </c>
      <c r="I3107" s="52">
        <v>38593</v>
      </c>
      <c r="J3107">
        <v>2.2725</v>
      </c>
      <c r="K3107" s="474" t="str">
        <f t="shared" si="48"/>
        <v>false</v>
      </c>
    </row>
    <row r="3108" spans="2:11">
      <c r="B3108" s="52">
        <v>38593</v>
      </c>
      <c r="C3108">
        <v>2.9980000000000002</v>
      </c>
      <c r="D3108" s="52">
        <v>38594</v>
      </c>
      <c r="E3108">
        <v>2.2846000000000002</v>
      </c>
      <c r="G3108" s="52">
        <v>38593</v>
      </c>
      <c r="H3108">
        <v>2.9980000000000002</v>
      </c>
      <c r="I3108" s="52">
        <v>38594</v>
      </c>
      <c r="J3108">
        <v>2.2846000000000002</v>
      </c>
      <c r="K3108" s="474" t="str">
        <f t="shared" si="48"/>
        <v>false</v>
      </c>
    </row>
    <row r="3109" spans="2:11">
      <c r="B3109" s="52">
        <v>38594</v>
      </c>
      <c r="C3109">
        <v>2.9958999999999998</v>
      </c>
      <c r="D3109" s="52">
        <v>38595</v>
      </c>
      <c r="E3109">
        <v>2.2753000000000001</v>
      </c>
      <c r="G3109" s="52">
        <v>38594</v>
      </c>
      <c r="H3109">
        <v>2.9958999999999998</v>
      </c>
      <c r="I3109" s="52">
        <v>38595</v>
      </c>
      <c r="J3109">
        <v>2.2753000000000001</v>
      </c>
      <c r="K3109" s="474" t="str">
        <f t="shared" si="48"/>
        <v>false</v>
      </c>
    </row>
    <row r="3110" spans="2:11">
      <c r="B3110" s="52">
        <v>38595</v>
      </c>
      <c r="C3110">
        <v>3.0318000000000001</v>
      </c>
      <c r="D3110" s="52">
        <v>38596</v>
      </c>
      <c r="E3110">
        <v>2.2801</v>
      </c>
      <c r="G3110" s="52">
        <v>38595</v>
      </c>
      <c r="H3110">
        <v>3.0318000000000001</v>
      </c>
      <c r="I3110" s="52">
        <v>38596</v>
      </c>
      <c r="J3110">
        <v>2.2801</v>
      </c>
      <c r="K3110" s="474" t="str">
        <f t="shared" si="48"/>
        <v>false</v>
      </c>
    </row>
    <row r="3111" spans="2:11">
      <c r="B3111" s="52">
        <v>38596</v>
      </c>
      <c r="C3111">
        <v>2.968</v>
      </c>
      <c r="D3111" s="52">
        <v>38597</v>
      </c>
      <c r="E3111">
        <v>2.2827999999999999</v>
      </c>
      <c r="G3111" s="52">
        <v>38596</v>
      </c>
      <c r="H3111">
        <v>2.968</v>
      </c>
      <c r="I3111" s="52">
        <v>38597</v>
      </c>
      <c r="J3111">
        <v>2.2827999999999999</v>
      </c>
      <c r="K3111" s="474" t="str">
        <f t="shared" si="48"/>
        <v>false</v>
      </c>
    </row>
    <row r="3112" spans="2:11">
      <c r="B3112" s="52">
        <v>38597</v>
      </c>
      <c r="C3112">
        <v>2.9823</v>
      </c>
      <c r="D3112" s="52">
        <v>38601</v>
      </c>
      <c r="E3112">
        <v>2.2522000000000002</v>
      </c>
      <c r="G3112" s="52">
        <v>38597</v>
      </c>
      <c r="H3112">
        <v>2.9823</v>
      </c>
      <c r="I3112" s="52">
        <v>38601</v>
      </c>
      <c r="J3112">
        <v>2.2522000000000002</v>
      </c>
      <c r="K3112" s="474" t="str">
        <f t="shared" si="48"/>
        <v>false</v>
      </c>
    </row>
    <row r="3113" spans="2:11">
      <c r="B3113" s="52">
        <v>38601</v>
      </c>
      <c r="C3113">
        <v>2.9445999999999999</v>
      </c>
      <c r="D3113" s="52">
        <v>38602</v>
      </c>
      <c r="E3113">
        <v>2.2427999999999999</v>
      </c>
      <c r="G3113" s="52">
        <v>38601</v>
      </c>
      <c r="H3113">
        <v>2.9445999999999999</v>
      </c>
      <c r="I3113" s="52">
        <v>38602</v>
      </c>
      <c r="J3113">
        <v>2.2427999999999999</v>
      </c>
      <c r="K3113" s="474" t="str">
        <f t="shared" si="48"/>
        <v>false</v>
      </c>
    </row>
    <row r="3114" spans="2:11">
      <c r="B3114" s="52">
        <v>38602</v>
      </c>
      <c r="C3114">
        <v>2.9428999999999998</v>
      </c>
      <c r="D3114" s="52">
        <v>38603</v>
      </c>
      <c r="E3114">
        <v>2.2507999999999999</v>
      </c>
      <c r="G3114" s="52">
        <v>38602</v>
      </c>
      <c r="H3114">
        <v>2.9428999999999998</v>
      </c>
      <c r="I3114" s="52">
        <v>38603</v>
      </c>
      <c r="J3114">
        <v>2.2507999999999999</v>
      </c>
      <c r="K3114" s="474" t="str">
        <f t="shared" si="48"/>
        <v>false</v>
      </c>
    </row>
    <row r="3115" spans="2:11">
      <c r="B3115" s="52">
        <v>38603</v>
      </c>
      <c r="C3115">
        <v>2.9670999999999998</v>
      </c>
      <c r="D3115" s="52">
        <v>38604</v>
      </c>
      <c r="E3115">
        <v>2.2332999999999998</v>
      </c>
      <c r="G3115" s="52">
        <v>38603</v>
      </c>
      <c r="H3115">
        <v>2.9670999999999998</v>
      </c>
      <c r="I3115" s="52">
        <v>38604</v>
      </c>
      <c r="J3115">
        <v>2.2332999999999998</v>
      </c>
      <c r="K3115" s="474" t="str">
        <f t="shared" si="48"/>
        <v>false</v>
      </c>
    </row>
    <row r="3116" spans="2:11">
      <c r="B3116" s="52">
        <v>38604</v>
      </c>
      <c r="C3116">
        <v>2.931</v>
      </c>
      <c r="D3116" s="52">
        <v>38607</v>
      </c>
      <c r="E3116">
        <v>2.2324000000000002</v>
      </c>
      <c r="G3116" s="52">
        <v>38604</v>
      </c>
      <c r="H3116">
        <v>2.931</v>
      </c>
      <c r="I3116" s="52">
        <v>38607</v>
      </c>
      <c r="J3116">
        <v>2.2324000000000002</v>
      </c>
      <c r="K3116" s="474" t="str">
        <f t="shared" si="48"/>
        <v>false</v>
      </c>
    </row>
    <row r="3117" spans="2:11">
      <c r="B3117" s="52">
        <v>38607</v>
      </c>
      <c r="C3117">
        <v>2.9342999999999999</v>
      </c>
      <c r="D3117" s="52">
        <v>38608</v>
      </c>
      <c r="E3117">
        <v>2.2579000000000002</v>
      </c>
      <c r="G3117" s="52">
        <v>38607</v>
      </c>
      <c r="H3117">
        <v>2.9342999999999999</v>
      </c>
      <c r="I3117" s="52">
        <v>38608</v>
      </c>
      <c r="J3117">
        <v>2.2579000000000002</v>
      </c>
      <c r="K3117" s="474" t="str">
        <f t="shared" si="48"/>
        <v>false</v>
      </c>
    </row>
    <row r="3118" spans="2:11">
      <c r="B3118" s="52">
        <v>38608</v>
      </c>
      <c r="C3118">
        <v>2.9586000000000001</v>
      </c>
      <c r="D3118" s="52">
        <v>38609</v>
      </c>
      <c r="E3118">
        <v>2.2692000000000001</v>
      </c>
      <c r="G3118" s="52">
        <v>38608</v>
      </c>
      <c r="H3118">
        <v>2.9586000000000001</v>
      </c>
      <c r="I3118" s="52">
        <v>38609</v>
      </c>
      <c r="J3118">
        <v>2.2692000000000001</v>
      </c>
      <c r="K3118" s="474" t="str">
        <f t="shared" si="48"/>
        <v>false</v>
      </c>
    </row>
    <row r="3119" spans="2:11">
      <c r="B3119" s="52">
        <v>38609</v>
      </c>
      <c r="C3119">
        <v>2.9398999999999997</v>
      </c>
      <c r="D3119" s="52">
        <v>38610</v>
      </c>
      <c r="E3119">
        <v>2.2662</v>
      </c>
      <c r="G3119" s="52">
        <v>38609</v>
      </c>
      <c r="H3119">
        <v>2.9398999999999997</v>
      </c>
      <c r="I3119" s="52">
        <v>38610</v>
      </c>
      <c r="J3119">
        <v>2.2662</v>
      </c>
      <c r="K3119" s="474" t="str">
        <f t="shared" si="48"/>
        <v>false</v>
      </c>
    </row>
    <row r="3120" spans="2:11">
      <c r="B3120" s="52">
        <v>38610</v>
      </c>
      <c r="C3120">
        <v>2.9104999999999999</v>
      </c>
      <c r="D3120" s="52">
        <v>38611</v>
      </c>
      <c r="E3120">
        <v>2.2484999999999999</v>
      </c>
      <c r="G3120" s="52">
        <v>38610</v>
      </c>
      <c r="H3120">
        <v>2.9104999999999999</v>
      </c>
      <c r="I3120" s="52">
        <v>38611</v>
      </c>
      <c r="J3120">
        <v>2.2484999999999999</v>
      </c>
      <c r="K3120" s="474" t="str">
        <f t="shared" si="48"/>
        <v>false</v>
      </c>
    </row>
    <row r="3121" spans="2:11">
      <c r="B3121" s="52">
        <v>38611</v>
      </c>
      <c r="C3121">
        <v>2.8776999999999999</v>
      </c>
      <c r="D3121" s="52">
        <v>38614</v>
      </c>
      <c r="E3121">
        <v>2.2665000000000002</v>
      </c>
      <c r="G3121" s="52">
        <v>38611</v>
      </c>
      <c r="H3121">
        <v>2.8776999999999999</v>
      </c>
      <c r="I3121" s="52">
        <v>38614</v>
      </c>
      <c r="J3121">
        <v>2.2665000000000002</v>
      </c>
      <c r="K3121" s="474" t="str">
        <f t="shared" si="48"/>
        <v>false</v>
      </c>
    </row>
    <row r="3122" spans="2:11">
      <c r="B3122" s="52">
        <v>38614</v>
      </c>
      <c r="C3122">
        <v>2.8702000000000001</v>
      </c>
      <c r="D3122" s="52">
        <v>38615</v>
      </c>
      <c r="E3122">
        <v>2.2829000000000002</v>
      </c>
      <c r="G3122" s="52">
        <v>38614</v>
      </c>
      <c r="H3122">
        <v>2.8702000000000001</v>
      </c>
      <c r="I3122" s="52">
        <v>38615</v>
      </c>
      <c r="J3122">
        <v>2.2829000000000002</v>
      </c>
      <c r="K3122" s="474" t="str">
        <f t="shared" si="48"/>
        <v>false</v>
      </c>
    </row>
    <row r="3123" spans="2:11">
      <c r="B3123" s="52">
        <v>38615</v>
      </c>
      <c r="C3123">
        <v>2.8883000000000001</v>
      </c>
      <c r="D3123" s="52">
        <v>38616</v>
      </c>
      <c r="E3123">
        <v>2.3056999999999999</v>
      </c>
      <c r="G3123" s="52">
        <v>38615</v>
      </c>
      <c r="H3123">
        <v>2.8883000000000001</v>
      </c>
      <c r="I3123" s="52">
        <v>38616</v>
      </c>
      <c r="J3123">
        <v>2.3056999999999999</v>
      </c>
      <c r="K3123" s="474" t="str">
        <f t="shared" si="48"/>
        <v>false</v>
      </c>
    </row>
    <row r="3124" spans="2:11">
      <c r="B3124" s="52">
        <v>38616</v>
      </c>
      <c r="C3124">
        <v>2.9258999999999999</v>
      </c>
      <c r="D3124" s="52">
        <v>38617</v>
      </c>
      <c r="E3124">
        <v>2.2974999999999999</v>
      </c>
      <c r="G3124" s="52">
        <v>38616</v>
      </c>
      <c r="H3124">
        <v>2.9258999999999999</v>
      </c>
      <c r="I3124" s="52">
        <v>38617</v>
      </c>
      <c r="J3124">
        <v>2.2974999999999999</v>
      </c>
      <c r="K3124" s="474" t="str">
        <f t="shared" si="48"/>
        <v>false</v>
      </c>
    </row>
    <row r="3125" spans="2:11">
      <c r="B3125" s="52">
        <v>38617</v>
      </c>
      <c r="C3125">
        <v>2.9497</v>
      </c>
      <c r="D3125" s="52">
        <v>38618</v>
      </c>
      <c r="E3125">
        <v>2.298</v>
      </c>
      <c r="G3125" s="52">
        <v>38617</v>
      </c>
      <c r="H3125">
        <v>2.9497</v>
      </c>
      <c r="I3125" s="52">
        <v>38618</v>
      </c>
      <c r="J3125">
        <v>2.298</v>
      </c>
      <c r="K3125" s="474" t="str">
        <f t="shared" si="48"/>
        <v>false</v>
      </c>
    </row>
    <row r="3126" spans="2:11">
      <c r="B3126" s="52">
        <v>38618</v>
      </c>
      <c r="C3126">
        <v>2.9443999999999999</v>
      </c>
      <c r="D3126" s="52">
        <v>38621</v>
      </c>
      <c r="E3126">
        <v>2.2927</v>
      </c>
      <c r="G3126" s="52">
        <v>38618</v>
      </c>
      <c r="H3126">
        <v>2.9443999999999999</v>
      </c>
      <c r="I3126" s="52">
        <v>38621</v>
      </c>
      <c r="J3126">
        <v>2.2927</v>
      </c>
      <c r="K3126" s="474" t="str">
        <f t="shared" si="48"/>
        <v>false</v>
      </c>
    </row>
    <row r="3127" spans="2:11">
      <c r="B3127" s="52">
        <v>38621</v>
      </c>
      <c r="C3127">
        <v>2.9180000000000001</v>
      </c>
      <c r="D3127" s="52">
        <v>38622</v>
      </c>
      <c r="E3127">
        <v>2.29</v>
      </c>
      <c r="G3127" s="52">
        <v>38621</v>
      </c>
      <c r="H3127">
        <v>2.9180000000000001</v>
      </c>
      <c r="I3127" s="52">
        <v>38622</v>
      </c>
      <c r="J3127">
        <v>2.29</v>
      </c>
      <c r="K3127" s="474" t="str">
        <f t="shared" si="48"/>
        <v>false</v>
      </c>
    </row>
    <row r="3128" spans="2:11">
      <c r="B3128" s="52">
        <v>38622</v>
      </c>
      <c r="C3128">
        <v>2.9060999999999999</v>
      </c>
      <c r="D3128" s="52">
        <v>38623</v>
      </c>
      <c r="E3128">
        <v>2.2862999999999998</v>
      </c>
      <c r="G3128" s="52">
        <v>38622</v>
      </c>
      <c r="H3128">
        <v>2.9060999999999999</v>
      </c>
      <c r="I3128" s="52">
        <v>38623</v>
      </c>
      <c r="J3128">
        <v>2.2862999999999998</v>
      </c>
      <c r="K3128" s="474" t="str">
        <f t="shared" si="48"/>
        <v>false</v>
      </c>
    </row>
    <row r="3129" spans="2:11">
      <c r="B3129" s="52">
        <v>38623</v>
      </c>
      <c r="C3129">
        <v>2.8837000000000002</v>
      </c>
      <c r="D3129" s="52">
        <v>38624</v>
      </c>
      <c r="E3129">
        <v>2.2690000000000001</v>
      </c>
      <c r="G3129" s="52">
        <v>38623</v>
      </c>
      <c r="H3129">
        <v>2.8837000000000002</v>
      </c>
      <c r="I3129" s="52">
        <v>38624</v>
      </c>
      <c r="J3129">
        <v>2.2690000000000001</v>
      </c>
      <c r="K3129" s="474" t="str">
        <f t="shared" si="48"/>
        <v>false</v>
      </c>
    </row>
    <row r="3130" spans="2:11">
      <c r="B3130" s="52">
        <v>38624</v>
      </c>
      <c r="C3130">
        <v>2.9009</v>
      </c>
      <c r="D3130" s="52">
        <v>38625</v>
      </c>
      <c r="E3130">
        <v>2.2656000000000001</v>
      </c>
      <c r="G3130" s="52">
        <v>38624</v>
      </c>
      <c r="H3130">
        <v>2.9009</v>
      </c>
      <c r="I3130" s="52">
        <v>38625</v>
      </c>
      <c r="J3130">
        <v>2.2656000000000001</v>
      </c>
      <c r="K3130" s="474" t="str">
        <f t="shared" si="48"/>
        <v>false</v>
      </c>
    </row>
    <row r="3131" spans="2:11">
      <c r="B3131" s="52">
        <v>38625</v>
      </c>
      <c r="C3131">
        <v>2.9050000000000002</v>
      </c>
      <c r="D3131" s="52">
        <v>38628</v>
      </c>
      <c r="E3131">
        <v>2.2850999999999999</v>
      </c>
      <c r="G3131" s="52">
        <v>38625</v>
      </c>
      <c r="H3131">
        <v>2.9050000000000002</v>
      </c>
      <c r="I3131" s="52">
        <v>38628</v>
      </c>
      <c r="J3131">
        <v>2.2850999999999999</v>
      </c>
      <c r="K3131" s="474" t="str">
        <f t="shared" si="48"/>
        <v>false</v>
      </c>
    </row>
    <row r="3132" spans="2:11">
      <c r="B3132" s="52">
        <v>38628</v>
      </c>
      <c r="C3132">
        <v>2.8700999999999999</v>
      </c>
      <c r="D3132" s="52">
        <v>38629</v>
      </c>
      <c r="E3132">
        <v>2.3056999999999999</v>
      </c>
      <c r="G3132" s="52">
        <v>38628</v>
      </c>
      <c r="H3132">
        <v>2.8700999999999999</v>
      </c>
      <c r="I3132" s="52">
        <v>38629</v>
      </c>
      <c r="J3132">
        <v>2.3056999999999999</v>
      </c>
      <c r="K3132" s="474" t="str">
        <f t="shared" si="48"/>
        <v>false</v>
      </c>
    </row>
    <row r="3133" spans="2:11">
      <c r="B3133" s="52">
        <v>38629</v>
      </c>
      <c r="C3133">
        <v>2.9255</v>
      </c>
      <c r="D3133" s="52">
        <v>38630</v>
      </c>
      <c r="E3133">
        <v>2.3357000000000001</v>
      </c>
      <c r="G3133" s="52">
        <v>38629</v>
      </c>
      <c r="H3133">
        <v>2.9255</v>
      </c>
      <c r="I3133" s="52">
        <v>38630</v>
      </c>
      <c r="J3133">
        <v>2.3357000000000001</v>
      </c>
      <c r="K3133" s="474" t="str">
        <f t="shared" si="48"/>
        <v>false</v>
      </c>
    </row>
    <row r="3134" spans="2:11">
      <c r="B3134" s="52">
        <v>38630</v>
      </c>
      <c r="C3134">
        <v>3.0253999999999999</v>
      </c>
      <c r="D3134" s="52">
        <v>38631</v>
      </c>
      <c r="E3134">
        <v>2.3426</v>
      </c>
      <c r="G3134" s="52">
        <v>38630</v>
      </c>
      <c r="H3134">
        <v>3.0253999999999999</v>
      </c>
      <c r="I3134" s="52">
        <v>38631</v>
      </c>
      <c r="J3134">
        <v>2.3426</v>
      </c>
      <c r="K3134" s="474" t="str">
        <f t="shared" si="48"/>
        <v>false</v>
      </c>
    </row>
    <row r="3135" spans="2:11">
      <c r="B3135" s="52">
        <v>38631</v>
      </c>
      <c r="C3135">
        <v>3.0733999999999999</v>
      </c>
      <c r="D3135" s="52">
        <v>38632</v>
      </c>
      <c r="E3135">
        <v>2.3414000000000001</v>
      </c>
      <c r="G3135" s="52">
        <v>38631</v>
      </c>
      <c r="H3135">
        <v>3.0733999999999999</v>
      </c>
      <c r="I3135" s="52">
        <v>38632</v>
      </c>
      <c r="J3135">
        <v>2.3414000000000001</v>
      </c>
      <c r="K3135" s="474" t="str">
        <f t="shared" si="48"/>
        <v>false</v>
      </c>
    </row>
    <row r="3136" spans="2:11">
      <c r="B3136" s="52">
        <v>38632</v>
      </c>
      <c r="C3136">
        <v>3.0352999999999999</v>
      </c>
      <c r="D3136" s="52">
        <v>38635</v>
      </c>
      <c r="E3136">
        <v>2.3536000000000001</v>
      </c>
      <c r="G3136" s="52">
        <v>38632</v>
      </c>
      <c r="H3136">
        <v>3.0352999999999999</v>
      </c>
      <c r="I3136" s="52">
        <v>38635</v>
      </c>
      <c r="J3136">
        <v>2.3536000000000001</v>
      </c>
      <c r="K3136" s="474" t="str">
        <f t="shared" si="48"/>
        <v>false</v>
      </c>
    </row>
    <row r="3137" spans="2:11">
      <c r="B3137" s="52">
        <v>38635</v>
      </c>
      <c r="C3137">
        <v>3.0935000000000001</v>
      </c>
      <c r="D3137" s="52">
        <v>38636</v>
      </c>
      <c r="E3137">
        <v>2.3502999999999998</v>
      </c>
      <c r="G3137" s="52">
        <v>38635</v>
      </c>
      <c r="H3137">
        <v>3.0935000000000001</v>
      </c>
      <c r="I3137" s="52">
        <v>38636</v>
      </c>
      <c r="J3137">
        <v>2.3502999999999998</v>
      </c>
      <c r="K3137" s="474" t="str">
        <f t="shared" si="48"/>
        <v>false</v>
      </c>
    </row>
    <row r="3138" spans="2:11">
      <c r="B3138" s="52">
        <v>38636</v>
      </c>
      <c r="C3138">
        <v>3.0764</v>
      </c>
      <c r="D3138" s="52">
        <v>38637</v>
      </c>
      <c r="E3138">
        <v>2.3586999999999998</v>
      </c>
      <c r="G3138" s="52">
        <v>38636</v>
      </c>
      <c r="H3138">
        <v>3.0764</v>
      </c>
      <c r="I3138" s="52">
        <v>38637</v>
      </c>
      <c r="J3138">
        <v>2.3586999999999998</v>
      </c>
      <c r="K3138" s="474" t="str">
        <f t="shared" si="48"/>
        <v>false</v>
      </c>
    </row>
    <row r="3139" spans="2:11">
      <c r="B3139" s="52">
        <v>38637</v>
      </c>
      <c r="C3139">
        <v>3.1383000000000001</v>
      </c>
      <c r="D3139" s="52">
        <v>38638</v>
      </c>
      <c r="E3139">
        <v>2.3586999999999998</v>
      </c>
      <c r="G3139" s="52">
        <v>38637</v>
      </c>
      <c r="H3139">
        <v>3.1383000000000001</v>
      </c>
      <c r="I3139" s="52">
        <v>38638</v>
      </c>
      <c r="J3139">
        <v>2.3586999999999998</v>
      </c>
      <c r="K3139" s="474" t="str">
        <f t="shared" si="48"/>
        <v>false</v>
      </c>
    </row>
    <row r="3140" spans="2:11">
      <c r="B3140" s="52">
        <v>38638</v>
      </c>
      <c r="C3140">
        <v>3.2280000000000002</v>
      </c>
      <c r="D3140" s="52">
        <v>38639</v>
      </c>
      <c r="E3140">
        <v>2.3425000000000002</v>
      </c>
      <c r="G3140" s="52">
        <v>38638</v>
      </c>
      <c r="H3140">
        <v>3.2280000000000002</v>
      </c>
      <c r="I3140" s="52">
        <v>38639</v>
      </c>
      <c r="J3140">
        <v>2.3425000000000002</v>
      </c>
      <c r="K3140" s="474" t="str">
        <f t="shared" si="48"/>
        <v>false</v>
      </c>
    </row>
    <row r="3141" spans="2:11">
      <c r="B3141" s="52">
        <v>38639</v>
      </c>
      <c r="C3141">
        <v>3.1875</v>
      </c>
      <c r="D3141" s="52">
        <v>38642</v>
      </c>
      <c r="E3141">
        <v>2.3288000000000002</v>
      </c>
      <c r="G3141" s="52">
        <v>38639</v>
      </c>
      <c r="H3141">
        <v>3.1875</v>
      </c>
      <c r="I3141" s="52">
        <v>38642</v>
      </c>
      <c r="J3141">
        <v>2.3288000000000002</v>
      </c>
      <c r="K3141" s="474" t="str">
        <f t="shared" si="48"/>
        <v>false</v>
      </c>
    </row>
    <row r="3142" spans="2:11">
      <c r="B3142" s="52">
        <v>38642</v>
      </c>
      <c r="C3142">
        <v>3.1360999999999999</v>
      </c>
      <c r="D3142" s="52">
        <v>38643</v>
      </c>
      <c r="E3142">
        <v>2.343</v>
      </c>
      <c r="G3142" s="52">
        <v>38642</v>
      </c>
      <c r="H3142">
        <v>3.1360999999999999</v>
      </c>
      <c r="I3142" s="52">
        <v>38643</v>
      </c>
      <c r="J3142">
        <v>2.343</v>
      </c>
      <c r="K3142" s="474" t="str">
        <f t="shared" ref="K3142:K3205" si="49">IF(G3142=I3142,"true","false")</f>
        <v>false</v>
      </c>
    </row>
    <row r="3143" spans="2:11">
      <c r="B3143" s="52">
        <v>38643</v>
      </c>
      <c r="C3143">
        <v>3.2031000000000001</v>
      </c>
      <c r="D3143" s="52">
        <v>38644</v>
      </c>
      <c r="E3143">
        <v>2.3163</v>
      </c>
      <c r="G3143" s="52">
        <v>38643</v>
      </c>
      <c r="H3143">
        <v>3.2031000000000001</v>
      </c>
      <c r="I3143" s="52">
        <v>38644</v>
      </c>
      <c r="J3143">
        <v>2.3163</v>
      </c>
      <c r="K3143" s="474" t="str">
        <f t="shared" si="49"/>
        <v>false</v>
      </c>
    </row>
    <row r="3144" spans="2:11">
      <c r="B3144" s="52">
        <v>38644</v>
      </c>
      <c r="C3144">
        <v>3.1947000000000001</v>
      </c>
      <c r="D3144" s="52">
        <v>38645</v>
      </c>
      <c r="E3144">
        <v>2.3498000000000001</v>
      </c>
      <c r="G3144" s="52">
        <v>38644</v>
      </c>
      <c r="H3144">
        <v>3.1947000000000001</v>
      </c>
      <c r="I3144" s="52">
        <v>38645</v>
      </c>
      <c r="J3144">
        <v>2.3498000000000001</v>
      </c>
      <c r="K3144" s="474" t="str">
        <f t="shared" si="49"/>
        <v>false</v>
      </c>
    </row>
    <row r="3145" spans="2:11">
      <c r="B3145" s="52">
        <v>38645</v>
      </c>
      <c r="C3145">
        <v>3.2968999999999999</v>
      </c>
      <c r="D3145" s="52">
        <v>38646</v>
      </c>
      <c r="E3145">
        <v>2.3649</v>
      </c>
      <c r="G3145" s="52">
        <v>38645</v>
      </c>
      <c r="H3145">
        <v>3.2968999999999999</v>
      </c>
      <c r="I3145" s="52">
        <v>38646</v>
      </c>
      <c r="J3145">
        <v>2.3649</v>
      </c>
      <c r="K3145" s="474" t="str">
        <f t="shared" si="49"/>
        <v>false</v>
      </c>
    </row>
    <row r="3146" spans="2:11">
      <c r="B3146" s="52">
        <v>38646</v>
      </c>
      <c r="C3146">
        <v>3.2484999999999999</v>
      </c>
      <c r="D3146" s="52">
        <v>38649</v>
      </c>
      <c r="E3146">
        <v>2.3262999999999998</v>
      </c>
      <c r="G3146" s="52">
        <v>38646</v>
      </c>
      <c r="H3146">
        <v>3.2484999999999999</v>
      </c>
      <c r="I3146" s="52">
        <v>38649</v>
      </c>
      <c r="J3146">
        <v>2.3262999999999998</v>
      </c>
      <c r="K3146" s="474" t="str">
        <f t="shared" si="49"/>
        <v>false</v>
      </c>
    </row>
    <row r="3147" spans="2:11">
      <c r="B3147" s="52">
        <v>38649</v>
      </c>
      <c r="C3147">
        <v>3.1612</v>
      </c>
      <c r="D3147" s="52">
        <v>38650</v>
      </c>
      <c r="E3147">
        <v>2.3279000000000001</v>
      </c>
      <c r="G3147" s="52">
        <v>38649</v>
      </c>
      <c r="H3147">
        <v>3.1612</v>
      </c>
      <c r="I3147" s="52">
        <v>38650</v>
      </c>
      <c r="J3147">
        <v>2.3279000000000001</v>
      </c>
      <c r="K3147" s="474" t="str">
        <f t="shared" si="49"/>
        <v>false</v>
      </c>
    </row>
    <row r="3148" spans="2:11">
      <c r="B3148" s="52">
        <v>38650</v>
      </c>
      <c r="C3148">
        <v>3.1606000000000001</v>
      </c>
      <c r="D3148" s="52">
        <v>38651</v>
      </c>
      <c r="E3148">
        <v>2.3353000000000002</v>
      </c>
      <c r="G3148" s="52">
        <v>38650</v>
      </c>
      <c r="H3148">
        <v>3.1606000000000001</v>
      </c>
      <c r="I3148" s="52">
        <v>38651</v>
      </c>
      <c r="J3148">
        <v>2.3353000000000002</v>
      </c>
      <c r="K3148" s="474" t="str">
        <f t="shared" si="49"/>
        <v>false</v>
      </c>
    </row>
    <row r="3149" spans="2:11">
      <c r="B3149" s="52">
        <v>38651</v>
      </c>
      <c r="C3149">
        <v>3.2033</v>
      </c>
      <c r="D3149" s="52">
        <v>38652</v>
      </c>
      <c r="E3149">
        <v>2.3614999999999999</v>
      </c>
      <c r="G3149" s="52">
        <v>38651</v>
      </c>
      <c r="H3149">
        <v>3.2033</v>
      </c>
      <c r="I3149" s="52">
        <v>38652</v>
      </c>
      <c r="J3149">
        <v>2.3614999999999999</v>
      </c>
      <c r="K3149" s="474" t="str">
        <f t="shared" si="49"/>
        <v>false</v>
      </c>
    </row>
    <row r="3150" spans="2:11">
      <c r="B3150" s="52">
        <v>38652</v>
      </c>
      <c r="C3150">
        <v>3.2454000000000001</v>
      </c>
      <c r="D3150" s="52">
        <v>38653</v>
      </c>
      <c r="E3150">
        <v>2.3222999999999998</v>
      </c>
      <c r="G3150" s="52">
        <v>38652</v>
      </c>
      <c r="H3150">
        <v>3.2454000000000001</v>
      </c>
      <c r="I3150" s="52">
        <v>38653</v>
      </c>
      <c r="J3150">
        <v>2.3222999999999998</v>
      </c>
      <c r="K3150" s="474" t="str">
        <f t="shared" si="49"/>
        <v>false</v>
      </c>
    </row>
    <row r="3151" spans="2:11">
      <c r="B3151" s="52">
        <v>38653</v>
      </c>
      <c r="C3151">
        <v>3.1718000000000002</v>
      </c>
      <c r="D3151" s="52">
        <v>38656</v>
      </c>
      <c r="E3151">
        <v>2.3140000000000001</v>
      </c>
      <c r="G3151" s="52">
        <v>38653</v>
      </c>
      <c r="H3151">
        <v>3.1718000000000002</v>
      </c>
      <c r="I3151" s="52">
        <v>38656</v>
      </c>
      <c r="J3151">
        <v>2.3140000000000001</v>
      </c>
      <c r="K3151" s="474" t="str">
        <f t="shared" si="49"/>
        <v>false</v>
      </c>
    </row>
    <row r="3152" spans="2:11">
      <c r="B3152" s="52">
        <v>38656</v>
      </c>
      <c r="C3152">
        <v>3.1314000000000002</v>
      </c>
      <c r="D3152" s="52">
        <v>38657</v>
      </c>
      <c r="E3152">
        <v>2.3214000000000001</v>
      </c>
      <c r="G3152" s="52">
        <v>38656</v>
      </c>
      <c r="H3152">
        <v>3.1314000000000002</v>
      </c>
      <c r="I3152" s="52">
        <v>38657</v>
      </c>
      <c r="J3152">
        <v>2.3214000000000001</v>
      </c>
      <c r="K3152" s="474" t="str">
        <f t="shared" si="49"/>
        <v>false</v>
      </c>
    </row>
    <row r="3153" spans="2:11">
      <c r="B3153" s="52">
        <v>38657</v>
      </c>
      <c r="C3153">
        <v>3.2162000000000002</v>
      </c>
      <c r="D3153" s="52">
        <v>38658</v>
      </c>
      <c r="E3153">
        <v>2.3068</v>
      </c>
      <c r="G3153" s="52">
        <v>38657</v>
      </c>
      <c r="H3153">
        <v>3.2162000000000002</v>
      </c>
      <c r="I3153" s="52">
        <v>38658</v>
      </c>
      <c r="J3153">
        <v>2.3068</v>
      </c>
      <c r="K3153" s="474" t="str">
        <f t="shared" si="49"/>
        <v>false</v>
      </c>
    </row>
    <row r="3154" spans="2:11">
      <c r="B3154" s="52">
        <v>38658</v>
      </c>
      <c r="C3154">
        <v>3.1959</v>
      </c>
      <c r="D3154" s="52">
        <v>38659</v>
      </c>
      <c r="E3154">
        <v>2.3018999999999998</v>
      </c>
      <c r="G3154" s="52">
        <v>38658</v>
      </c>
      <c r="H3154">
        <v>3.1959</v>
      </c>
      <c r="I3154" s="52">
        <v>38659</v>
      </c>
      <c r="J3154">
        <v>2.3018999999999998</v>
      </c>
      <c r="K3154" s="474" t="str">
        <f t="shared" si="49"/>
        <v>false</v>
      </c>
    </row>
    <row r="3155" spans="2:11">
      <c r="B3155" s="52">
        <v>38659</v>
      </c>
      <c r="C3155">
        <v>3.1972999999999998</v>
      </c>
      <c r="D3155" s="52">
        <v>38660</v>
      </c>
      <c r="E3155">
        <v>2.3002000000000002</v>
      </c>
      <c r="G3155" s="52">
        <v>38659</v>
      </c>
      <c r="H3155">
        <v>3.1972999999999998</v>
      </c>
      <c r="I3155" s="52">
        <v>38660</v>
      </c>
      <c r="J3155">
        <v>2.3002000000000002</v>
      </c>
      <c r="K3155" s="474" t="str">
        <f t="shared" si="49"/>
        <v>false</v>
      </c>
    </row>
    <row r="3156" spans="2:11">
      <c r="B3156" s="52">
        <v>38660</v>
      </c>
      <c r="C3156">
        <v>3.2081</v>
      </c>
      <c r="D3156" s="52">
        <v>38663</v>
      </c>
      <c r="E3156">
        <v>2.2881</v>
      </c>
      <c r="G3156" s="52">
        <v>38660</v>
      </c>
      <c r="H3156">
        <v>3.2081</v>
      </c>
      <c r="I3156" s="52">
        <v>38663</v>
      </c>
      <c r="J3156">
        <v>2.2881</v>
      </c>
      <c r="K3156" s="474" t="str">
        <f t="shared" si="49"/>
        <v>false</v>
      </c>
    </row>
    <row r="3157" spans="2:11">
      <c r="B3157" s="52">
        <v>38663</v>
      </c>
      <c r="C3157">
        <v>3.1941999999999999</v>
      </c>
      <c r="D3157" s="52">
        <v>38664</v>
      </c>
      <c r="E3157">
        <v>2.3066</v>
      </c>
      <c r="G3157" s="52">
        <v>38663</v>
      </c>
      <c r="H3157">
        <v>3.1941999999999999</v>
      </c>
      <c r="I3157" s="52">
        <v>38664</v>
      </c>
      <c r="J3157">
        <v>2.3066</v>
      </c>
      <c r="K3157" s="474" t="str">
        <f t="shared" si="49"/>
        <v>false</v>
      </c>
    </row>
    <row r="3158" spans="2:11">
      <c r="B3158" s="52">
        <v>38664</v>
      </c>
      <c r="C3158">
        <v>3.2040999999999999</v>
      </c>
      <c r="D3158" s="52">
        <v>38665</v>
      </c>
      <c r="E3158">
        <v>2.3050999999999999</v>
      </c>
      <c r="G3158" s="52">
        <v>38664</v>
      </c>
      <c r="H3158">
        <v>3.2040999999999999</v>
      </c>
      <c r="I3158" s="52">
        <v>38665</v>
      </c>
      <c r="J3158">
        <v>2.3050999999999999</v>
      </c>
      <c r="K3158" s="474" t="str">
        <f t="shared" si="49"/>
        <v>false</v>
      </c>
    </row>
    <row r="3159" spans="2:11">
      <c r="B3159" s="52">
        <v>38665</v>
      </c>
      <c r="C3159">
        <v>3.1928000000000001</v>
      </c>
      <c r="D3159" s="52">
        <v>38666</v>
      </c>
      <c r="E3159">
        <v>2.2953000000000001</v>
      </c>
      <c r="G3159" s="52">
        <v>38665</v>
      </c>
      <c r="H3159">
        <v>3.1928000000000001</v>
      </c>
      <c r="I3159" s="52">
        <v>38666</v>
      </c>
      <c r="J3159">
        <v>2.2953000000000001</v>
      </c>
      <c r="K3159" s="474" t="str">
        <f t="shared" si="49"/>
        <v>false</v>
      </c>
    </row>
    <row r="3160" spans="2:11">
      <c r="B3160" s="52">
        <v>38666</v>
      </c>
      <c r="C3160">
        <v>3.2311000000000001</v>
      </c>
      <c r="D3160" s="52">
        <v>38667</v>
      </c>
      <c r="E3160">
        <v>2.2854999999999999</v>
      </c>
      <c r="G3160" s="52">
        <v>38666</v>
      </c>
      <c r="H3160">
        <v>3.2311000000000001</v>
      </c>
      <c r="I3160" s="52">
        <v>38667</v>
      </c>
      <c r="J3160">
        <v>2.2854999999999999</v>
      </c>
      <c r="K3160" s="474" t="str">
        <f t="shared" si="49"/>
        <v>false</v>
      </c>
    </row>
    <row r="3161" spans="2:11">
      <c r="B3161" s="52">
        <v>38667</v>
      </c>
      <c r="C3161">
        <v>3.2572000000000001</v>
      </c>
      <c r="D3161" s="52">
        <v>38670</v>
      </c>
      <c r="E3161">
        <v>2.2831000000000001</v>
      </c>
      <c r="G3161" s="52">
        <v>38667</v>
      </c>
      <c r="H3161">
        <v>3.2572000000000001</v>
      </c>
      <c r="I3161" s="52">
        <v>38670</v>
      </c>
      <c r="J3161">
        <v>2.2831000000000001</v>
      </c>
      <c r="K3161" s="474" t="str">
        <f t="shared" si="49"/>
        <v>false</v>
      </c>
    </row>
    <row r="3162" spans="2:11">
      <c r="B3162" s="52">
        <v>38670</v>
      </c>
      <c r="C3162">
        <v>3.2646000000000002</v>
      </c>
      <c r="D3162" s="52">
        <v>38671</v>
      </c>
      <c r="E3162">
        <v>2.2854000000000001</v>
      </c>
      <c r="G3162" s="52">
        <v>38670</v>
      </c>
      <c r="H3162">
        <v>3.2646000000000002</v>
      </c>
      <c r="I3162" s="52">
        <v>38671</v>
      </c>
      <c r="J3162">
        <v>2.2854000000000001</v>
      </c>
      <c r="K3162" s="474" t="str">
        <f t="shared" si="49"/>
        <v>false</v>
      </c>
    </row>
    <row r="3163" spans="2:11">
      <c r="B3163" s="52">
        <v>38671</v>
      </c>
      <c r="C3163">
        <v>3.2503000000000002</v>
      </c>
      <c r="D3163" s="52">
        <v>38672</v>
      </c>
      <c r="E3163">
        <v>2.2927</v>
      </c>
      <c r="G3163" s="52">
        <v>38671</v>
      </c>
      <c r="H3163">
        <v>3.2503000000000002</v>
      </c>
      <c r="I3163" s="52">
        <v>38672</v>
      </c>
      <c r="J3163">
        <v>2.2927</v>
      </c>
      <c r="K3163" s="474" t="str">
        <f t="shared" si="49"/>
        <v>false</v>
      </c>
    </row>
    <row r="3164" spans="2:11">
      <c r="B3164" s="52">
        <v>38672</v>
      </c>
      <c r="C3164">
        <v>3.2231000000000001</v>
      </c>
      <c r="D3164" s="52">
        <v>38673</v>
      </c>
      <c r="E3164">
        <v>2.2829000000000002</v>
      </c>
      <c r="G3164" s="52">
        <v>38672</v>
      </c>
      <c r="H3164">
        <v>3.2231000000000001</v>
      </c>
      <c r="I3164" s="52">
        <v>38673</v>
      </c>
      <c r="J3164">
        <v>2.2829000000000002</v>
      </c>
      <c r="K3164" s="474" t="str">
        <f t="shared" si="49"/>
        <v>false</v>
      </c>
    </row>
    <row r="3165" spans="2:11">
      <c r="B3165" s="52">
        <v>38673</v>
      </c>
      <c r="C3165">
        <v>3.1738</v>
      </c>
      <c r="D3165" s="52">
        <v>38674</v>
      </c>
      <c r="E3165">
        <v>2.2765</v>
      </c>
      <c r="G3165" s="52">
        <v>38673</v>
      </c>
      <c r="H3165">
        <v>3.1738</v>
      </c>
      <c r="I3165" s="52">
        <v>38674</v>
      </c>
      <c r="J3165">
        <v>2.2765</v>
      </c>
      <c r="K3165" s="474" t="str">
        <f t="shared" si="49"/>
        <v>false</v>
      </c>
    </row>
    <row r="3166" spans="2:11">
      <c r="B3166" s="52">
        <v>38674</v>
      </c>
      <c r="C3166">
        <v>3.1823999999999999</v>
      </c>
      <c r="D3166" s="52">
        <v>38677</v>
      </c>
      <c r="E3166">
        <v>2.2650999999999999</v>
      </c>
      <c r="G3166" s="52">
        <v>38674</v>
      </c>
      <c r="H3166">
        <v>3.1823999999999999</v>
      </c>
      <c r="I3166" s="52">
        <v>38677</v>
      </c>
      <c r="J3166">
        <v>2.2650999999999999</v>
      </c>
      <c r="K3166" s="474" t="str">
        <f t="shared" si="49"/>
        <v>false</v>
      </c>
    </row>
    <row r="3167" spans="2:11">
      <c r="B3167" s="52">
        <v>38677</v>
      </c>
      <c r="C3167">
        <v>3.1726000000000001</v>
      </c>
      <c r="D3167" s="52">
        <v>38678</v>
      </c>
      <c r="E3167">
        <v>2.2589000000000001</v>
      </c>
      <c r="G3167" s="52">
        <v>38677</v>
      </c>
      <c r="H3167">
        <v>3.1726000000000001</v>
      </c>
      <c r="I3167" s="52">
        <v>38678</v>
      </c>
      <c r="J3167">
        <v>2.2589000000000001</v>
      </c>
      <c r="K3167" s="474" t="str">
        <f t="shared" si="49"/>
        <v>false</v>
      </c>
    </row>
    <row r="3168" spans="2:11">
      <c r="B3168" s="52">
        <v>38678</v>
      </c>
      <c r="C3168">
        <v>3.1659999999999999</v>
      </c>
      <c r="D3168" s="52">
        <v>38679</v>
      </c>
      <c r="E3168">
        <v>2.2496999999999998</v>
      </c>
      <c r="G3168" s="52">
        <v>38678</v>
      </c>
      <c r="H3168">
        <v>3.1659999999999999</v>
      </c>
      <c r="I3168" s="52">
        <v>38679</v>
      </c>
      <c r="J3168">
        <v>2.2496999999999998</v>
      </c>
      <c r="K3168" s="474" t="str">
        <f t="shared" si="49"/>
        <v>false</v>
      </c>
    </row>
    <row r="3169" spans="2:11">
      <c r="B3169" s="52">
        <v>38679</v>
      </c>
      <c r="C3169">
        <v>3.1404999999999998</v>
      </c>
      <c r="D3169" s="52">
        <v>38681</v>
      </c>
      <c r="E3169">
        <v>2.2465000000000002</v>
      </c>
      <c r="G3169" s="52">
        <v>38679</v>
      </c>
      <c r="H3169">
        <v>3.1404999999999998</v>
      </c>
      <c r="I3169" s="52">
        <v>38681</v>
      </c>
      <c r="J3169">
        <v>2.2465000000000002</v>
      </c>
      <c r="K3169" s="474" t="str">
        <f t="shared" si="49"/>
        <v>false</v>
      </c>
    </row>
    <row r="3170" spans="2:11">
      <c r="B3170" s="52">
        <v>38681</v>
      </c>
      <c r="C3170">
        <v>3.1236999999999999</v>
      </c>
      <c r="D3170" s="52">
        <v>38684</v>
      </c>
      <c r="E3170">
        <v>2.2549000000000001</v>
      </c>
      <c r="G3170" s="52">
        <v>38681</v>
      </c>
      <c r="H3170">
        <v>3.1236999999999999</v>
      </c>
      <c r="I3170" s="52">
        <v>38684</v>
      </c>
      <c r="J3170">
        <v>2.2549000000000001</v>
      </c>
      <c r="K3170" s="474" t="str">
        <f t="shared" si="49"/>
        <v>false</v>
      </c>
    </row>
    <row r="3171" spans="2:11">
      <c r="B3171" s="52">
        <v>38684</v>
      </c>
      <c r="C3171">
        <v>3.1396000000000002</v>
      </c>
      <c r="D3171" s="52">
        <v>38685</v>
      </c>
      <c r="E3171">
        <v>2.2587000000000002</v>
      </c>
      <c r="G3171" s="52">
        <v>38684</v>
      </c>
      <c r="H3171">
        <v>3.1396000000000002</v>
      </c>
      <c r="I3171" s="52">
        <v>38685</v>
      </c>
      <c r="J3171">
        <v>2.2587000000000002</v>
      </c>
      <c r="K3171" s="474" t="str">
        <f t="shared" si="49"/>
        <v>false</v>
      </c>
    </row>
    <row r="3172" spans="2:11">
      <c r="B3172" s="52">
        <v>38685</v>
      </c>
      <c r="C3172">
        <v>3.1271</v>
      </c>
      <c r="D3172" s="52">
        <v>38686</v>
      </c>
      <c r="E3172">
        <v>2.2814999999999999</v>
      </c>
      <c r="G3172" s="52">
        <v>38685</v>
      </c>
      <c r="H3172">
        <v>3.1271</v>
      </c>
      <c r="I3172" s="52">
        <v>38686</v>
      </c>
      <c r="J3172">
        <v>2.2814999999999999</v>
      </c>
      <c r="K3172" s="474" t="str">
        <f t="shared" si="49"/>
        <v>false</v>
      </c>
    </row>
    <row r="3173" spans="2:11">
      <c r="B3173" s="52">
        <v>38686</v>
      </c>
      <c r="C3173">
        <v>3.1537999999999999</v>
      </c>
      <c r="D3173" s="52">
        <v>38687</v>
      </c>
      <c r="E3173">
        <v>2.2591999999999999</v>
      </c>
      <c r="G3173" s="52">
        <v>38686</v>
      </c>
      <c r="H3173">
        <v>3.1537999999999999</v>
      </c>
      <c r="I3173" s="52">
        <v>38687</v>
      </c>
      <c r="J3173">
        <v>2.2591999999999999</v>
      </c>
      <c r="K3173" s="474" t="str">
        <f t="shared" si="49"/>
        <v>false</v>
      </c>
    </row>
    <row r="3174" spans="2:11">
      <c r="B3174" s="52">
        <v>38687</v>
      </c>
      <c r="C3174">
        <v>3.1294</v>
      </c>
      <c r="D3174" s="52">
        <v>38688</v>
      </c>
      <c r="E3174">
        <v>2.2665000000000002</v>
      </c>
      <c r="G3174" s="52">
        <v>38687</v>
      </c>
      <c r="H3174">
        <v>3.1294</v>
      </c>
      <c r="I3174" s="52">
        <v>38688</v>
      </c>
      <c r="J3174">
        <v>2.2665000000000002</v>
      </c>
      <c r="K3174" s="474" t="str">
        <f t="shared" si="49"/>
        <v>false</v>
      </c>
    </row>
    <row r="3175" spans="2:11">
      <c r="B3175" s="52">
        <v>38688</v>
      </c>
      <c r="C3175">
        <v>3.1313</v>
      </c>
      <c r="D3175" s="52">
        <v>38691</v>
      </c>
      <c r="E3175">
        <v>2.2753999999999999</v>
      </c>
      <c r="G3175" s="52">
        <v>38688</v>
      </c>
      <c r="H3175">
        <v>3.1313</v>
      </c>
      <c r="I3175" s="52">
        <v>38691</v>
      </c>
      <c r="J3175">
        <v>2.2753999999999999</v>
      </c>
      <c r="K3175" s="474" t="str">
        <f t="shared" si="49"/>
        <v>false</v>
      </c>
    </row>
    <row r="3176" spans="2:11">
      <c r="B3176" s="52">
        <v>38691</v>
      </c>
      <c r="C3176">
        <v>3.1219000000000001</v>
      </c>
      <c r="D3176" s="52">
        <v>38692</v>
      </c>
      <c r="E3176">
        <v>2.2707999999999999</v>
      </c>
      <c r="G3176" s="52">
        <v>38691</v>
      </c>
      <c r="H3176">
        <v>3.1219000000000001</v>
      </c>
      <c r="I3176" s="52">
        <v>38692</v>
      </c>
      <c r="J3176">
        <v>2.2707999999999999</v>
      </c>
      <c r="K3176" s="474" t="str">
        <f t="shared" si="49"/>
        <v>false</v>
      </c>
    </row>
    <row r="3177" spans="2:11">
      <c r="B3177" s="52">
        <v>38692</v>
      </c>
      <c r="C3177">
        <v>3.1248999999999998</v>
      </c>
      <c r="D3177" s="52">
        <v>38693</v>
      </c>
      <c r="E3177">
        <v>2.2804000000000002</v>
      </c>
      <c r="G3177" s="52">
        <v>38692</v>
      </c>
      <c r="H3177">
        <v>3.1248999999999998</v>
      </c>
      <c r="I3177" s="52">
        <v>38693</v>
      </c>
      <c r="J3177">
        <v>2.2804000000000002</v>
      </c>
      <c r="K3177" s="474" t="str">
        <f t="shared" si="49"/>
        <v>false</v>
      </c>
    </row>
    <row r="3178" spans="2:11">
      <c r="B3178" s="52">
        <v>38693</v>
      </c>
      <c r="C3178">
        <v>3.1518999999999999</v>
      </c>
      <c r="D3178" s="52">
        <v>38694</v>
      </c>
      <c r="E3178">
        <v>2.2945000000000002</v>
      </c>
      <c r="G3178" s="52">
        <v>38693</v>
      </c>
      <c r="H3178">
        <v>3.1518999999999999</v>
      </c>
      <c r="I3178" s="52">
        <v>38694</v>
      </c>
      <c r="J3178">
        <v>2.2945000000000002</v>
      </c>
      <c r="K3178" s="474" t="str">
        <f t="shared" si="49"/>
        <v>false</v>
      </c>
    </row>
    <row r="3179" spans="2:11">
      <c r="B3179" s="52">
        <v>38694</v>
      </c>
      <c r="C3179">
        <v>3.1093999999999999</v>
      </c>
      <c r="D3179" s="52">
        <v>38695</v>
      </c>
      <c r="E3179">
        <v>2.2894999999999999</v>
      </c>
      <c r="G3179" s="52">
        <v>38694</v>
      </c>
      <c r="H3179">
        <v>3.1093999999999999</v>
      </c>
      <c r="I3179" s="52">
        <v>38695</v>
      </c>
      <c r="J3179">
        <v>2.2894999999999999</v>
      </c>
      <c r="K3179" s="474" t="str">
        <f t="shared" si="49"/>
        <v>false</v>
      </c>
    </row>
    <row r="3180" spans="2:11">
      <c r="B3180" s="52">
        <v>38695</v>
      </c>
      <c r="C3180">
        <v>3.17</v>
      </c>
      <c r="D3180" s="52">
        <v>38698</v>
      </c>
      <c r="E3180">
        <v>2.2917999999999998</v>
      </c>
      <c r="G3180" s="52">
        <v>38695</v>
      </c>
      <c r="H3180">
        <v>3.17</v>
      </c>
      <c r="I3180" s="52">
        <v>38698</v>
      </c>
      <c r="J3180">
        <v>2.2917999999999998</v>
      </c>
      <c r="K3180" s="474" t="str">
        <f t="shared" si="49"/>
        <v>false</v>
      </c>
    </row>
    <row r="3181" spans="2:11">
      <c r="B3181" s="52">
        <v>38698</v>
      </c>
      <c r="C3181">
        <v>3.1859000000000002</v>
      </c>
      <c r="D3181" s="52">
        <v>38699</v>
      </c>
      <c r="E3181">
        <v>2.2800000000000002</v>
      </c>
      <c r="G3181" s="52">
        <v>38698</v>
      </c>
      <c r="H3181">
        <v>3.1859000000000002</v>
      </c>
      <c r="I3181" s="52">
        <v>38699</v>
      </c>
      <c r="J3181">
        <v>2.2800000000000002</v>
      </c>
      <c r="K3181" s="474" t="str">
        <f t="shared" si="49"/>
        <v>false</v>
      </c>
    </row>
    <row r="3182" spans="2:11">
      <c r="B3182" s="52">
        <v>38699</v>
      </c>
      <c r="C3182">
        <v>3.1469</v>
      </c>
      <c r="D3182" s="52">
        <v>38700</v>
      </c>
      <c r="E3182">
        <v>2.2688999999999999</v>
      </c>
      <c r="G3182" s="52">
        <v>38699</v>
      </c>
      <c r="H3182">
        <v>3.1469</v>
      </c>
      <c r="I3182" s="52">
        <v>38700</v>
      </c>
      <c r="J3182">
        <v>2.2688999999999999</v>
      </c>
      <c r="K3182" s="474" t="str">
        <f t="shared" si="49"/>
        <v>false</v>
      </c>
    </row>
    <row r="3183" spans="2:11">
      <c r="B3183" s="52">
        <v>38700</v>
      </c>
      <c r="C3183">
        <v>3.1177999999999999</v>
      </c>
      <c r="D3183" s="52">
        <v>38701</v>
      </c>
      <c r="E3183">
        <v>2.2692999999999999</v>
      </c>
      <c r="G3183" s="52">
        <v>38700</v>
      </c>
      <c r="H3183">
        <v>3.1177999999999999</v>
      </c>
      <c r="I3183" s="52">
        <v>38701</v>
      </c>
      <c r="J3183">
        <v>2.2692999999999999</v>
      </c>
      <c r="K3183" s="474" t="str">
        <f t="shared" si="49"/>
        <v>false</v>
      </c>
    </row>
    <row r="3184" spans="2:11">
      <c r="B3184" s="52">
        <v>38701</v>
      </c>
      <c r="C3184">
        <v>3.1303000000000001</v>
      </c>
      <c r="D3184" s="52">
        <v>38702</v>
      </c>
      <c r="E3184">
        <v>2.2706</v>
      </c>
      <c r="G3184" s="52">
        <v>38701</v>
      </c>
      <c r="H3184">
        <v>3.1303000000000001</v>
      </c>
      <c r="I3184" s="52">
        <v>38702</v>
      </c>
      <c r="J3184">
        <v>2.2706</v>
      </c>
      <c r="K3184" s="474" t="str">
        <f t="shared" si="49"/>
        <v>false</v>
      </c>
    </row>
    <row r="3185" spans="2:11">
      <c r="B3185" s="52">
        <v>38702</v>
      </c>
      <c r="C3185">
        <v>3.1307999999999998</v>
      </c>
      <c r="D3185" s="52">
        <v>38705</v>
      </c>
      <c r="E3185">
        <v>2.2787000000000002</v>
      </c>
      <c r="G3185" s="52">
        <v>38702</v>
      </c>
      <c r="H3185">
        <v>3.1307999999999998</v>
      </c>
      <c r="I3185" s="52">
        <v>38705</v>
      </c>
      <c r="J3185">
        <v>2.2787000000000002</v>
      </c>
      <c r="K3185" s="474" t="str">
        <f t="shared" si="49"/>
        <v>false</v>
      </c>
    </row>
    <row r="3186" spans="2:11">
      <c r="B3186" s="52">
        <v>38705</v>
      </c>
      <c r="C3186">
        <v>3.1739000000000002</v>
      </c>
      <c r="D3186" s="52">
        <v>38706</v>
      </c>
      <c r="E3186">
        <v>2.2852999999999999</v>
      </c>
      <c r="G3186" s="52">
        <v>38705</v>
      </c>
      <c r="H3186">
        <v>3.1739000000000002</v>
      </c>
      <c r="I3186" s="52">
        <v>38706</v>
      </c>
      <c r="J3186">
        <v>2.2852999999999999</v>
      </c>
      <c r="K3186" s="474" t="str">
        <f t="shared" si="49"/>
        <v>false</v>
      </c>
    </row>
    <row r="3187" spans="2:11">
      <c r="B3187" s="52">
        <v>38706</v>
      </c>
      <c r="C3187">
        <v>3.1657000000000002</v>
      </c>
      <c r="D3187" s="52">
        <v>38707</v>
      </c>
      <c r="E3187">
        <v>2.2793000000000001</v>
      </c>
      <c r="G3187" s="52">
        <v>38706</v>
      </c>
      <c r="H3187">
        <v>3.1657000000000002</v>
      </c>
      <c r="I3187" s="52">
        <v>38707</v>
      </c>
      <c r="J3187">
        <v>2.2793000000000001</v>
      </c>
      <c r="K3187" s="474" t="str">
        <f t="shared" si="49"/>
        <v>false</v>
      </c>
    </row>
    <row r="3188" spans="2:11">
      <c r="B3188" s="52">
        <v>38707</v>
      </c>
      <c r="C3188">
        <v>3.2042999999999999</v>
      </c>
      <c r="D3188" s="52">
        <v>38708</v>
      </c>
      <c r="E3188">
        <v>2.2698999999999998</v>
      </c>
      <c r="G3188" s="52">
        <v>38707</v>
      </c>
      <c r="H3188">
        <v>3.2042999999999999</v>
      </c>
      <c r="I3188" s="52">
        <v>38708</v>
      </c>
      <c r="J3188">
        <v>2.2698999999999998</v>
      </c>
      <c r="K3188" s="474" t="str">
        <f t="shared" si="49"/>
        <v>false</v>
      </c>
    </row>
    <row r="3189" spans="2:11">
      <c r="B3189" s="52">
        <v>38708</v>
      </c>
      <c r="C3189">
        <v>3.1837</v>
      </c>
      <c r="D3189" s="52">
        <v>38709</v>
      </c>
      <c r="E3189">
        <v>2.2763</v>
      </c>
      <c r="G3189" s="52">
        <v>38708</v>
      </c>
      <c r="H3189">
        <v>3.1837</v>
      </c>
      <c r="I3189" s="52">
        <v>38709</v>
      </c>
      <c r="J3189">
        <v>2.2763</v>
      </c>
      <c r="K3189" s="474" t="str">
        <f t="shared" si="49"/>
        <v>false</v>
      </c>
    </row>
    <row r="3190" spans="2:11">
      <c r="B3190" s="52">
        <v>38709</v>
      </c>
      <c r="C3190">
        <v>3.1777000000000002</v>
      </c>
      <c r="D3190" s="52">
        <v>38713</v>
      </c>
      <c r="E3190">
        <v>2.2986</v>
      </c>
      <c r="G3190" s="52">
        <v>38709</v>
      </c>
      <c r="H3190">
        <v>3.1777000000000002</v>
      </c>
      <c r="I3190" s="52">
        <v>38713</v>
      </c>
      <c r="J3190">
        <v>2.2986</v>
      </c>
      <c r="K3190" s="474" t="str">
        <f t="shared" si="49"/>
        <v>false</v>
      </c>
    </row>
    <row r="3191" spans="2:11">
      <c r="B3191" s="52">
        <v>38713</v>
      </c>
      <c r="C3191">
        <v>3.1981999999999999</v>
      </c>
      <c r="D3191" s="52">
        <v>38714</v>
      </c>
      <c r="E3191">
        <v>2.2947000000000002</v>
      </c>
      <c r="G3191" s="52">
        <v>38713</v>
      </c>
      <c r="H3191">
        <v>3.1981999999999999</v>
      </c>
      <c r="I3191" s="52">
        <v>38714</v>
      </c>
      <c r="J3191">
        <v>2.2947000000000002</v>
      </c>
      <c r="K3191" s="474" t="str">
        <f t="shared" si="49"/>
        <v>false</v>
      </c>
    </row>
    <row r="3192" spans="2:11">
      <c r="B3192" s="52">
        <v>38714</v>
      </c>
      <c r="C3192">
        <v>3.2723</v>
      </c>
      <c r="D3192" s="52">
        <v>38715</v>
      </c>
      <c r="E3192">
        <v>2.2970999999999999</v>
      </c>
      <c r="G3192" s="52">
        <v>38714</v>
      </c>
      <c r="H3192">
        <v>3.2723</v>
      </c>
      <c r="I3192" s="52">
        <v>38715</v>
      </c>
      <c r="J3192">
        <v>2.2970999999999999</v>
      </c>
      <c r="K3192" s="474" t="str">
        <f t="shared" si="49"/>
        <v>false</v>
      </c>
    </row>
    <row r="3193" spans="2:11">
      <c r="B3193" s="52">
        <v>38715</v>
      </c>
      <c r="C3193">
        <v>3.2757000000000001</v>
      </c>
      <c r="D3193" s="52">
        <v>38716</v>
      </c>
      <c r="E3193">
        <v>2.3115000000000001</v>
      </c>
      <c r="G3193" s="52">
        <v>38715</v>
      </c>
      <c r="H3193">
        <v>3.2757000000000001</v>
      </c>
      <c r="I3193" s="52">
        <v>38716</v>
      </c>
      <c r="J3193">
        <v>2.3115000000000001</v>
      </c>
      <c r="K3193" s="474" t="str">
        <f t="shared" si="49"/>
        <v>false</v>
      </c>
    </row>
    <row r="3194" spans="2:11">
      <c r="B3194" s="52">
        <v>38716</v>
      </c>
      <c r="C3194">
        <v>3.2879999999999998</v>
      </c>
      <c r="D3194" s="52">
        <v>38720</v>
      </c>
      <c r="E3194">
        <v>2.2837999999999998</v>
      </c>
      <c r="G3194" s="52">
        <v>38716</v>
      </c>
      <c r="H3194">
        <v>3.2879999999999998</v>
      </c>
      <c r="I3194" s="52">
        <v>38720</v>
      </c>
      <c r="J3194">
        <v>2.2837999999999998</v>
      </c>
      <c r="K3194" s="474" t="str">
        <f t="shared" si="49"/>
        <v>false</v>
      </c>
    </row>
    <row r="3195" spans="2:11">
      <c r="B3195" s="52">
        <v>38720</v>
      </c>
      <c r="C3195">
        <v>3.2208999999999999</v>
      </c>
      <c r="D3195" s="52">
        <v>38721</v>
      </c>
      <c r="E3195">
        <v>2.2770000000000001</v>
      </c>
      <c r="G3195" s="52">
        <v>38720</v>
      </c>
      <c r="H3195">
        <v>3.2208999999999999</v>
      </c>
      <c r="I3195" s="52">
        <v>38721</v>
      </c>
      <c r="J3195">
        <v>2.2770000000000001</v>
      </c>
      <c r="K3195" s="474" t="str">
        <f t="shared" si="49"/>
        <v>false</v>
      </c>
    </row>
    <row r="3196" spans="2:11">
      <c r="B3196" s="52">
        <v>38721</v>
      </c>
      <c r="C3196">
        <v>3.214</v>
      </c>
      <c r="D3196" s="52">
        <v>38722</v>
      </c>
      <c r="E3196">
        <v>2.2765</v>
      </c>
      <c r="G3196" s="52">
        <v>38721</v>
      </c>
      <c r="H3196">
        <v>3.214</v>
      </c>
      <c r="I3196" s="52">
        <v>38722</v>
      </c>
      <c r="J3196">
        <v>2.2765</v>
      </c>
      <c r="K3196" s="474" t="str">
        <f t="shared" si="49"/>
        <v>false</v>
      </c>
    </row>
    <row r="3197" spans="2:11">
      <c r="B3197" s="52">
        <v>38722</v>
      </c>
      <c r="C3197">
        <v>3.2416</v>
      </c>
      <c r="D3197" s="52">
        <v>38723</v>
      </c>
      <c r="E3197">
        <v>2.2627000000000002</v>
      </c>
      <c r="G3197" s="52">
        <v>38722</v>
      </c>
      <c r="H3197">
        <v>3.2416</v>
      </c>
      <c r="I3197" s="52">
        <v>38723</v>
      </c>
      <c r="J3197">
        <v>2.2627000000000002</v>
      </c>
      <c r="K3197" s="474" t="str">
        <f t="shared" si="49"/>
        <v>false</v>
      </c>
    </row>
    <row r="3198" spans="2:11">
      <c r="B3198" s="52">
        <v>38723</v>
      </c>
      <c r="C3198">
        <v>3.2084999999999999</v>
      </c>
      <c r="D3198" s="52">
        <v>38726</v>
      </c>
      <c r="E3198">
        <v>2.2519</v>
      </c>
      <c r="G3198" s="52">
        <v>38723</v>
      </c>
      <c r="H3198">
        <v>3.2084999999999999</v>
      </c>
      <c r="I3198" s="52">
        <v>38726</v>
      </c>
      <c r="J3198">
        <v>2.2519</v>
      </c>
      <c r="K3198" s="474" t="str">
        <f t="shared" si="49"/>
        <v>false</v>
      </c>
    </row>
    <row r="3199" spans="2:11">
      <c r="B3199" s="52">
        <v>38726</v>
      </c>
      <c r="C3199">
        <v>3.2235999999999998</v>
      </c>
      <c r="D3199" s="52">
        <v>38727</v>
      </c>
      <c r="E3199">
        <v>2.2519999999999998</v>
      </c>
      <c r="G3199" s="52">
        <v>38726</v>
      </c>
      <c r="H3199">
        <v>3.2235999999999998</v>
      </c>
      <c r="I3199" s="52">
        <v>38727</v>
      </c>
      <c r="J3199">
        <v>2.2519999999999998</v>
      </c>
      <c r="K3199" s="474" t="str">
        <f t="shared" si="49"/>
        <v>false</v>
      </c>
    </row>
    <row r="3200" spans="2:11">
      <c r="B3200" s="52">
        <v>38727</v>
      </c>
      <c r="C3200">
        <v>3.2189999999999999</v>
      </c>
      <c r="D3200" s="52">
        <v>38728</v>
      </c>
      <c r="E3200">
        <v>2.2454999999999998</v>
      </c>
      <c r="G3200" s="52">
        <v>38727</v>
      </c>
      <c r="H3200">
        <v>3.2189999999999999</v>
      </c>
      <c r="I3200" s="52">
        <v>38728</v>
      </c>
      <c r="J3200">
        <v>2.2454999999999998</v>
      </c>
      <c r="K3200" s="474" t="str">
        <f t="shared" si="49"/>
        <v>false</v>
      </c>
    </row>
    <row r="3201" spans="2:11">
      <c r="B3201" s="52">
        <v>38728</v>
      </c>
      <c r="C3201">
        <v>3.2290000000000001</v>
      </c>
      <c r="D3201" s="52">
        <v>38729</v>
      </c>
      <c r="E3201">
        <v>2.2621000000000002</v>
      </c>
      <c r="G3201" s="52">
        <v>38728</v>
      </c>
      <c r="H3201">
        <v>3.2290000000000001</v>
      </c>
      <c r="I3201" s="52">
        <v>38729</v>
      </c>
      <c r="J3201">
        <v>2.2621000000000002</v>
      </c>
      <c r="K3201" s="474" t="str">
        <f t="shared" si="49"/>
        <v>false</v>
      </c>
    </row>
    <row r="3202" spans="2:11">
      <c r="B3202" s="52">
        <v>38729</v>
      </c>
      <c r="C3202">
        <v>3.2267000000000001</v>
      </c>
      <c r="D3202" s="52">
        <v>38730</v>
      </c>
      <c r="E3202">
        <v>2.2625999999999999</v>
      </c>
      <c r="G3202" s="52">
        <v>38729</v>
      </c>
      <c r="H3202">
        <v>3.2267000000000001</v>
      </c>
      <c r="I3202" s="52">
        <v>38730</v>
      </c>
      <c r="J3202">
        <v>2.2625999999999999</v>
      </c>
      <c r="K3202" s="474" t="str">
        <f t="shared" si="49"/>
        <v>false</v>
      </c>
    </row>
    <row r="3203" spans="2:11">
      <c r="B3203" s="52">
        <v>38730</v>
      </c>
      <c r="C3203">
        <v>3.2031000000000001</v>
      </c>
      <c r="D3203" s="52">
        <v>38734</v>
      </c>
      <c r="E3203">
        <v>2.2757999999999998</v>
      </c>
      <c r="G3203" s="52">
        <v>38730</v>
      </c>
      <c r="H3203">
        <v>3.2031000000000001</v>
      </c>
      <c r="I3203" s="52">
        <v>38734</v>
      </c>
      <c r="J3203">
        <v>2.2757999999999998</v>
      </c>
      <c r="K3203" s="474" t="str">
        <f t="shared" si="49"/>
        <v>false</v>
      </c>
    </row>
    <row r="3204" spans="2:11">
      <c r="B3204" s="52">
        <v>38734</v>
      </c>
      <c r="C3204">
        <v>3.1617000000000002</v>
      </c>
      <c r="D3204" s="52">
        <v>38735</v>
      </c>
      <c r="E3204">
        <v>2.29</v>
      </c>
      <c r="G3204" s="52">
        <v>38734</v>
      </c>
      <c r="H3204">
        <v>3.1617000000000002</v>
      </c>
      <c r="I3204" s="52">
        <v>38735</v>
      </c>
      <c r="J3204">
        <v>2.29</v>
      </c>
      <c r="K3204" s="474" t="str">
        <f t="shared" si="49"/>
        <v>false</v>
      </c>
    </row>
    <row r="3205" spans="2:11">
      <c r="B3205" s="52">
        <v>38735</v>
      </c>
      <c r="C3205">
        <v>3.1652</v>
      </c>
      <c r="D3205" s="52">
        <v>38736</v>
      </c>
      <c r="E3205">
        <v>2.2846000000000002</v>
      </c>
      <c r="G3205" s="52">
        <v>38735</v>
      </c>
      <c r="H3205">
        <v>3.1652</v>
      </c>
      <c r="I3205" s="52">
        <v>38736</v>
      </c>
      <c r="J3205">
        <v>2.2846000000000002</v>
      </c>
      <c r="K3205" s="474" t="str">
        <f t="shared" si="49"/>
        <v>false</v>
      </c>
    </row>
    <row r="3206" spans="2:11">
      <c r="B3206" s="52">
        <v>38736</v>
      </c>
      <c r="C3206">
        <v>3.1391999999999998</v>
      </c>
      <c r="D3206" s="52">
        <v>38737</v>
      </c>
      <c r="E3206">
        <v>2.3302999999999998</v>
      </c>
      <c r="G3206" s="52">
        <v>38736</v>
      </c>
      <c r="H3206">
        <v>3.1391999999999998</v>
      </c>
      <c r="I3206" s="52">
        <v>38737</v>
      </c>
      <c r="J3206">
        <v>2.3302999999999998</v>
      </c>
      <c r="K3206" s="474" t="str">
        <f t="shared" ref="K3206:K3269" si="50">IF(G3206=I3206,"true","false")</f>
        <v>false</v>
      </c>
    </row>
    <row r="3207" spans="2:11">
      <c r="B3207" s="52">
        <v>38737</v>
      </c>
      <c r="C3207">
        <v>3.1616</v>
      </c>
      <c r="D3207" s="52">
        <v>38740</v>
      </c>
      <c r="E3207">
        <v>2.3256000000000001</v>
      </c>
      <c r="G3207" s="52">
        <v>38737</v>
      </c>
      <c r="H3207">
        <v>3.1616</v>
      </c>
      <c r="I3207" s="52">
        <v>38740</v>
      </c>
      <c r="J3207">
        <v>2.3256000000000001</v>
      </c>
      <c r="K3207" s="474" t="str">
        <f t="shared" si="50"/>
        <v>false</v>
      </c>
    </row>
    <row r="3208" spans="2:11">
      <c r="B3208" s="52">
        <v>38740</v>
      </c>
      <c r="C3208">
        <v>3.1583999999999999</v>
      </c>
      <c r="D3208" s="52">
        <v>38741</v>
      </c>
      <c r="E3208">
        <v>2.3205</v>
      </c>
      <c r="G3208" s="52">
        <v>38740</v>
      </c>
      <c r="H3208">
        <v>3.1583999999999999</v>
      </c>
      <c r="I3208" s="52">
        <v>38741</v>
      </c>
      <c r="J3208">
        <v>2.3205</v>
      </c>
      <c r="K3208" s="474" t="str">
        <f t="shared" si="50"/>
        <v>false</v>
      </c>
    </row>
    <row r="3209" spans="2:11">
      <c r="B3209" s="52">
        <v>38741</v>
      </c>
      <c r="C3209">
        <v>3.1339999999999999</v>
      </c>
      <c r="D3209" s="52">
        <v>38742</v>
      </c>
      <c r="E3209">
        <v>2.3210000000000002</v>
      </c>
      <c r="G3209" s="52">
        <v>38741</v>
      </c>
      <c r="H3209">
        <v>3.1339999999999999</v>
      </c>
      <c r="I3209" s="52">
        <v>38742</v>
      </c>
      <c r="J3209">
        <v>2.3210000000000002</v>
      </c>
      <c r="K3209" s="474" t="str">
        <f t="shared" si="50"/>
        <v>false</v>
      </c>
    </row>
    <row r="3210" spans="2:11">
      <c r="B3210" s="52">
        <v>38742</v>
      </c>
      <c r="C3210">
        <v>3.1819000000000002</v>
      </c>
      <c r="D3210" s="52">
        <v>38743</v>
      </c>
      <c r="E3210">
        <v>2.2995999999999999</v>
      </c>
      <c r="G3210" s="52">
        <v>38742</v>
      </c>
      <c r="H3210">
        <v>3.1819000000000002</v>
      </c>
      <c r="I3210" s="52">
        <v>38743</v>
      </c>
      <c r="J3210">
        <v>2.2995999999999999</v>
      </c>
      <c r="K3210" s="474" t="str">
        <f t="shared" si="50"/>
        <v>false</v>
      </c>
    </row>
    <row r="3211" spans="2:11">
      <c r="B3211" s="52">
        <v>38743</v>
      </c>
      <c r="C3211">
        <v>3.2113999999999998</v>
      </c>
      <c r="D3211" s="52">
        <v>38744</v>
      </c>
      <c r="E3211">
        <v>2.2789999999999999</v>
      </c>
      <c r="G3211" s="52">
        <v>38743</v>
      </c>
      <c r="H3211">
        <v>3.2113999999999998</v>
      </c>
      <c r="I3211" s="52">
        <v>38744</v>
      </c>
      <c r="J3211">
        <v>2.2789999999999999</v>
      </c>
      <c r="K3211" s="474" t="str">
        <f t="shared" si="50"/>
        <v>false</v>
      </c>
    </row>
    <row r="3212" spans="2:11">
      <c r="B3212" s="52">
        <v>38744</v>
      </c>
      <c r="C3212">
        <v>3.2014</v>
      </c>
      <c r="D3212" s="52">
        <v>38747</v>
      </c>
      <c r="E3212">
        <v>2.2805</v>
      </c>
      <c r="G3212" s="52">
        <v>38744</v>
      </c>
      <c r="H3212">
        <v>3.2014</v>
      </c>
      <c r="I3212" s="52">
        <v>38747</v>
      </c>
      <c r="J3212">
        <v>2.2805</v>
      </c>
      <c r="K3212" s="474" t="str">
        <f t="shared" si="50"/>
        <v>false</v>
      </c>
    </row>
    <row r="3213" spans="2:11">
      <c r="B3213" s="52">
        <v>38747</v>
      </c>
      <c r="C3213">
        <v>3.2197</v>
      </c>
      <c r="D3213" s="52">
        <v>38748</v>
      </c>
      <c r="E3213">
        <v>2.2879</v>
      </c>
      <c r="G3213" s="52">
        <v>38747</v>
      </c>
      <c r="H3213">
        <v>3.2197</v>
      </c>
      <c r="I3213" s="52">
        <v>38748</v>
      </c>
      <c r="J3213">
        <v>2.2879</v>
      </c>
      <c r="K3213" s="474" t="str">
        <f t="shared" si="50"/>
        <v>false</v>
      </c>
    </row>
    <row r="3214" spans="2:11">
      <c r="B3214" s="52">
        <v>38748</v>
      </c>
      <c r="C3214">
        <v>3.2187000000000001</v>
      </c>
      <c r="D3214" s="52">
        <v>38749</v>
      </c>
      <c r="E3214">
        <v>2.2692999999999999</v>
      </c>
      <c r="G3214" s="52">
        <v>38748</v>
      </c>
      <c r="H3214">
        <v>3.2187000000000001</v>
      </c>
      <c r="I3214" s="52">
        <v>38749</v>
      </c>
      <c r="J3214">
        <v>2.2692999999999999</v>
      </c>
      <c r="K3214" s="474" t="str">
        <f t="shared" si="50"/>
        <v>false</v>
      </c>
    </row>
    <row r="3215" spans="2:11">
      <c r="B3215" s="52">
        <v>38749</v>
      </c>
      <c r="C3215">
        <v>3.2138</v>
      </c>
      <c r="D3215" s="52">
        <v>38750</v>
      </c>
      <c r="E3215">
        <v>2.2942999999999998</v>
      </c>
      <c r="G3215" s="52">
        <v>38749</v>
      </c>
      <c r="H3215">
        <v>3.2138</v>
      </c>
      <c r="I3215" s="52">
        <v>38750</v>
      </c>
      <c r="J3215">
        <v>2.2942999999999998</v>
      </c>
      <c r="K3215" s="474" t="str">
        <f t="shared" si="50"/>
        <v>false</v>
      </c>
    </row>
    <row r="3216" spans="2:11">
      <c r="B3216" s="52">
        <v>38750</v>
      </c>
      <c r="C3216">
        <v>3.2650999999999999</v>
      </c>
      <c r="D3216" s="52">
        <v>38751</v>
      </c>
      <c r="E3216">
        <v>2.3081999999999998</v>
      </c>
      <c r="G3216" s="52">
        <v>38750</v>
      </c>
      <c r="H3216">
        <v>3.2650999999999999</v>
      </c>
      <c r="I3216" s="52">
        <v>38751</v>
      </c>
      <c r="J3216">
        <v>2.3081999999999998</v>
      </c>
      <c r="K3216" s="474" t="str">
        <f t="shared" si="50"/>
        <v>false</v>
      </c>
    </row>
    <row r="3217" spans="2:11">
      <c r="B3217" s="52">
        <v>38751</v>
      </c>
      <c r="C3217">
        <v>3.2947000000000002</v>
      </c>
      <c r="D3217" s="52">
        <v>38754</v>
      </c>
      <c r="E3217">
        <v>2.3071999999999999</v>
      </c>
      <c r="G3217" s="52">
        <v>38751</v>
      </c>
      <c r="H3217">
        <v>3.2947000000000002</v>
      </c>
      <c r="I3217" s="52">
        <v>38754</v>
      </c>
      <c r="J3217">
        <v>2.3071999999999999</v>
      </c>
      <c r="K3217" s="474" t="str">
        <f t="shared" si="50"/>
        <v>false</v>
      </c>
    </row>
    <row r="3218" spans="2:11">
      <c r="B3218" s="52">
        <v>38754</v>
      </c>
      <c r="C3218">
        <v>3.2768999999999999</v>
      </c>
      <c r="D3218" s="52">
        <v>38755</v>
      </c>
      <c r="E3218">
        <v>2.3176000000000001</v>
      </c>
      <c r="G3218" s="52">
        <v>38754</v>
      </c>
      <c r="H3218">
        <v>3.2768999999999999</v>
      </c>
      <c r="I3218" s="52">
        <v>38755</v>
      </c>
      <c r="J3218">
        <v>2.3176000000000001</v>
      </c>
      <c r="K3218" s="474" t="str">
        <f t="shared" si="50"/>
        <v>false</v>
      </c>
    </row>
    <row r="3219" spans="2:11">
      <c r="B3219" s="52">
        <v>38755</v>
      </c>
      <c r="C3219">
        <v>3.3018000000000001</v>
      </c>
      <c r="D3219" s="52">
        <v>38756</v>
      </c>
      <c r="E3219">
        <v>2.3069000000000002</v>
      </c>
      <c r="G3219" s="52">
        <v>38755</v>
      </c>
      <c r="H3219">
        <v>3.3018000000000001</v>
      </c>
      <c r="I3219" s="52">
        <v>38756</v>
      </c>
      <c r="J3219">
        <v>2.3069000000000002</v>
      </c>
      <c r="K3219" s="474" t="str">
        <f t="shared" si="50"/>
        <v>false</v>
      </c>
    </row>
    <row r="3220" spans="2:11">
      <c r="B3220" s="52">
        <v>38756</v>
      </c>
      <c r="C3220">
        <v>3.3153000000000001</v>
      </c>
      <c r="D3220" s="52">
        <v>38757</v>
      </c>
      <c r="E3220">
        <v>2.3016999999999999</v>
      </c>
      <c r="G3220" s="52">
        <v>38756</v>
      </c>
      <c r="H3220">
        <v>3.3153000000000001</v>
      </c>
      <c r="I3220" s="52">
        <v>38757</v>
      </c>
      <c r="J3220">
        <v>2.3016999999999999</v>
      </c>
      <c r="K3220" s="474" t="str">
        <f t="shared" si="50"/>
        <v>false</v>
      </c>
    </row>
    <row r="3221" spans="2:11">
      <c r="B3221" s="52">
        <v>38757</v>
      </c>
      <c r="C3221">
        <v>3.2984</v>
      </c>
      <c r="D3221" s="52">
        <v>38758</v>
      </c>
      <c r="E3221">
        <v>2.2940999999999998</v>
      </c>
      <c r="G3221" s="52">
        <v>38757</v>
      </c>
      <c r="H3221">
        <v>3.2984</v>
      </c>
      <c r="I3221" s="52">
        <v>38758</v>
      </c>
      <c r="J3221">
        <v>2.2940999999999998</v>
      </c>
      <c r="K3221" s="474" t="str">
        <f t="shared" si="50"/>
        <v>false</v>
      </c>
    </row>
    <row r="3222" spans="2:11">
      <c r="B3222" s="52">
        <v>38758</v>
      </c>
      <c r="C3222">
        <v>3.3005</v>
      </c>
      <c r="D3222" s="52">
        <v>38761</v>
      </c>
      <c r="E3222">
        <v>2.3012000000000001</v>
      </c>
      <c r="G3222" s="52">
        <v>38758</v>
      </c>
      <c r="H3222">
        <v>3.3005</v>
      </c>
      <c r="I3222" s="52">
        <v>38761</v>
      </c>
      <c r="J3222">
        <v>2.3012000000000001</v>
      </c>
      <c r="K3222" s="474" t="str">
        <f t="shared" si="50"/>
        <v>false</v>
      </c>
    </row>
    <row r="3223" spans="2:11">
      <c r="B3223" s="52">
        <v>38761</v>
      </c>
      <c r="C3223">
        <v>3.3104</v>
      </c>
      <c r="D3223" s="52">
        <v>38762</v>
      </c>
      <c r="E3223">
        <v>2.2547000000000001</v>
      </c>
      <c r="G3223" s="52">
        <v>38761</v>
      </c>
      <c r="H3223">
        <v>3.3104</v>
      </c>
      <c r="I3223" s="52">
        <v>38762</v>
      </c>
      <c r="J3223">
        <v>2.2547000000000001</v>
      </c>
      <c r="K3223" s="474" t="str">
        <f t="shared" si="50"/>
        <v>false</v>
      </c>
    </row>
    <row r="3224" spans="2:11">
      <c r="B3224" s="52">
        <v>38762</v>
      </c>
      <c r="C3224">
        <v>3.3252999999999999</v>
      </c>
      <c r="D3224" s="52">
        <v>38763</v>
      </c>
      <c r="E3224">
        <v>2.2492000000000001</v>
      </c>
      <c r="G3224" s="52">
        <v>38762</v>
      </c>
      <c r="H3224">
        <v>3.3252999999999999</v>
      </c>
      <c r="I3224" s="52">
        <v>38763</v>
      </c>
      <c r="J3224">
        <v>2.2492000000000001</v>
      </c>
      <c r="K3224" s="474" t="str">
        <f t="shared" si="50"/>
        <v>false</v>
      </c>
    </row>
    <row r="3225" spans="2:11">
      <c r="B3225" s="52">
        <v>38763</v>
      </c>
      <c r="C3225">
        <v>3.3292999999999999</v>
      </c>
      <c r="D3225" s="52">
        <v>38764</v>
      </c>
      <c r="E3225">
        <v>2.2366999999999999</v>
      </c>
      <c r="G3225" s="52">
        <v>38763</v>
      </c>
      <c r="H3225">
        <v>3.3292999999999999</v>
      </c>
      <c r="I3225" s="52">
        <v>38764</v>
      </c>
      <c r="J3225">
        <v>2.2366999999999999</v>
      </c>
      <c r="K3225" s="474" t="str">
        <f t="shared" si="50"/>
        <v>false</v>
      </c>
    </row>
    <row r="3226" spans="2:11">
      <c r="B3226" s="52">
        <v>38764</v>
      </c>
      <c r="C3226">
        <v>3.3052000000000001</v>
      </c>
      <c r="D3226" s="52">
        <v>38765</v>
      </c>
      <c r="E3226">
        <v>2.2378</v>
      </c>
      <c r="G3226" s="52">
        <v>38764</v>
      </c>
      <c r="H3226">
        <v>3.3052000000000001</v>
      </c>
      <c r="I3226" s="52">
        <v>38765</v>
      </c>
      <c r="J3226">
        <v>2.2378</v>
      </c>
      <c r="K3226" s="474" t="str">
        <f t="shared" si="50"/>
        <v>false</v>
      </c>
    </row>
    <row r="3227" spans="2:11">
      <c r="B3227" s="52">
        <v>38765</v>
      </c>
      <c r="C3227">
        <v>3.2786</v>
      </c>
      <c r="D3227" s="52">
        <v>38769</v>
      </c>
      <c r="E3227">
        <v>2.2471000000000001</v>
      </c>
      <c r="G3227" s="52">
        <v>38765</v>
      </c>
      <c r="H3227">
        <v>3.2786</v>
      </c>
      <c r="I3227" s="52">
        <v>38769</v>
      </c>
      <c r="J3227">
        <v>2.2471000000000001</v>
      </c>
      <c r="K3227" s="474" t="str">
        <f t="shared" si="50"/>
        <v>false</v>
      </c>
    </row>
    <row r="3228" spans="2:11">
      <c r="B3228" s="52">
        <v>38769</v>
      </c>
      <c r="C3228">
        <v>3.2667999999999999</v>
      </c>
      <c r="D3228" s="52">
        <v>38770</v>
      </c>
      <c r="E3228">
        <v>2.2363</v>
      </c>
      <c r="G3228" s="52">
        <v>38769</v>
      </c>
      <c r="H3228">
        <v>3.2667999999999999</v>
      </c>
      <c r="I3228" s="52">
        <v>38770</v>
      </c>
      <c r="J3228">
        <v>2.2363</v>
      </c>
      <c r="K3228" s="474" t="str">
        <f t="shared" si="50"/>
        <v>false</v>
      </c>
    </row>
    <row r="3229" spans="2:11">
      <c r="B3229" s="52">
        <v>38770</v>
      </c>
      <c r="C3229">
        <v>3.2595999999999998</v>
      </c>
      <c r="D3229" s="52">
        <v>38771</v>
      </c>
      <c r="E3229">
        <v>2.2536999999999998</v>
      </c>
      <c r="G3229" s="52">
        <v>38770</v>
      </c>
      <c r="H3229">
        <v>3.2595999999999998</v>
      </c>
      <c r="I3229" s="52">
        <v>38771</v>
      </c>
      <c r="J3229">
        <v>2.2536999999999998</v>
      </c>
      <c r="K3229" s="474" t="str">
        <f t="shared" si="50"/>
        <v>false</v>
      </c>
    </row>
    <row r="3230" spans="2:11">
      <c r="B3230" s="52">
        <v>38771</v>
      </c>
      <c r="C3230">
        <v>3.2761</v>
      </c>
      <c r="D3230" s="52">
        <v>38772</v>
      </c>
      <c r="E3230">
        <v>2.2584</v>
      </c>
      <c r="G3230" s="52">
        <v>38771</v>
      </c>
      <c r="H3230">
        <v>3.2761</v>
      </c>
      <c r="I3230" s="52">
        <v>38772</v>
      </c>
      <c r="J3230">
        <v>2.2584</v>
      </c>
      <c r="K3230" s="474" t="str">
        <f t="shared" si="50"/>
        <v>false</v>
      </c>
    </row>
    <row r="3231" spans="2:11">
      <c r="B3231" s="52">
        <v>38772</v>
      </c>
      <c r="C3231">
        <v>3.2633999999999999</v>
      </c>
      <c r="D3231" s="52">
        <v>38775</v>
      </c>
      <c r="E3231">
        <v>2.2511999999999999</v>
      </c>
      <c r="G3231" s="52">
        <v>38772</v>
      </c>
      <c r="H3231">
        <v>3.2633999999999999</v>
      </c>
      <c r="I3231" s="52">
        <v>38775</v>
      </c>
      <c r="J3231">
        <v>2.2511999999999999</v>
      </c>
      <c r="K3231" s="474" t="str">
        <f t="shared" si="50"/>
        <v>false</v>
      </c>
    </row>
    <row r="3232" spans="2:11">
      <c r="B3232" s="52">
        <v>38775</v>
      </c>
      <c r="C3232">
        <v>3.2275999999999998</v>
      </c>
      <c r="D3232" s="52">
        <v>38776</v>
      </c>
      <c r="E3232">
        <v>2.2725</v>
      </c>
      <c r="G3232" s="52">
        <v>38775</v>
      </c>
      <c r="H3232">
        <v>3.2275999999999998</v>
      </c>
      <c r="I3232" s="52">
        <v>38776</v>
      </c>
      <c r="J3232">
        <v>2.2725</v>
      </c>
      <c r="K3232" s="474" t="str">
        <f t="shared" si="50"/>
        <v>false</v>
      </c>
    </row>
    <row r="3233" spans="2:11">
      <c r="B3233" s="52">
        <v>38776</v>
      </c>
      <c r="C3233">
        <v>3.2566000000000002</v>
      </c>
      <c r="D3233" s="52">
        <v>38777</v>
      </c>
      <c r="E3233">
        <v>2.2618999999999998</v>
      </c>
      <c r="G3233" s="52">
        <v>38776</v>
      </c>
      <c r="H3233">
        <v>3.2566000000000002</v>
      </c>
      <c r="I3233" s="52">
        <v>38777</v>
      </c>
      <c r="J3233">
        <v>2.2618999999999998</v>
      </c>
      <c r="K3233" s="474" t="str">
        <f t="shared" si="50"/>
        <v>false</v>
      </c>
    </row>
    <row r="3234" spans="2:11">
      <c r="B3234" s="52">
        <v>38777</v>
      </c>
      <c r="C3234">
        <v>3.2865000000000002</v>
      </c>
      <c r="D3234" s="52">
        <v>38778</v>
      </c>
      <c r="E3234">
        <v>2.2677</v>
      </c>
      <c r="G3234" s="52">
        <v>38777</v>
      </c>
      <c r="H3234">
        <v>3.2865000000000002</v>
      </c>
      <c r="I3234" s="52">
        <v>38778</v>
      </c>
      <c r="J3234">
        <v>2.2677</v>
      </c>
      <c r="K3234" s="474" t="str">
        <f t="shared" si="50"/>
        <v>false</v>
      </c>
    </row>
    <row r="3235" spans="2:11">
      <c r="B3235" s="52">
        <v>38778</v>
      </c>
      <c r="C3235">
        <v>3.2877000000000001</v>
      </c>
      <c r="D3235" s="52">
        <v>38779</v>
      </c>
      <c r="E3235">
        <v>2.2685</v>
      </c>
      <c r="G3235" s="52">
        <v>38778</v>
      </c>
      <c r="H3235">
        <v>3.2877000000000001</v>
      </c>
      <c r="I3235" s="52">
        <v>38779</v>
      </c>
      <c r="J3235">
        <v>2.2685</v>
      </c>
      <c r="K3235" s="474" t="str">
        <f t="shared" si="50"/>
        <v>false</v>
      </c>
    </row>
    <row r="3236" spans="2:11">
      <c r="B3236" s="52">
        <v>38779</v>
      </c>
      <c r="C3236">
        <v>3.286</v>
      </c>
      <c r="D3236" s="52">
        <v>38782</v>
      </c>
      <c r="E3236">
        <v>2.2814999999999999</v>
      </c>
      <c r="G3236" s="52">
        <v>38779</v>
      </c>
      <c r="H3236">
        <v>3.286</v>
      </c>
      <c r="I3236" s="52">
        <v>38782</v>
      </c>
      <c r="J3236">
        <v>2.2814999999999999</v>
      </c>
      <c r="K3236" s="474" t="str">
        <f t="shared" si="50"/>
        <v>false</v>
      </c>
    </row>
    <row r="3237" spans="2:11">
      <c r="B3237" s="52">
        <v>38782</v>
      </c>
      <c r="C3237">
        <v>3.3776000000000002</v>
      </c>
      <c r="D3237" s="52">
        <v>38783</v>
      </c>
      <c r="E3237">
        <v>2.2806000000000002</v>
      </c>
      <c r="G3237" s="52">
        <v>38782</v>
      </c>
      <c r="H3237">
        <v>3.3776000000000002</v>
      </c>
      <c r="I3237" s="52">
        <v>38783</v>
      </c>
      <c r="J3237">
        <v>2.2806000000000002</v>
      </c>
      <c r="K3237" s="474" t="str">
        <f t="shared" si="50"/>
        <v>false</v>
      </c>
    </row>
    <row r="3238" spans="2:11">
      <c r="B3238" s="52">
        <v>38783</v>
      </c>
      <c r="C3238">
        <v>3.3912</v>
      </c>
      <c r="D3238" s="52">
        <v>38784</v>
      </c>
      <c r="E3238">
        <v>2.2753999999999999</v>
      </c>
      <c r="G3238" s="52">
        <v>38783</v>
      </c>
      <c r="H3238">
        <v>3.3912</v>
      </c>
      <c r="I3238" s="52">
        <v>38784</v>
      </c>
      <c r="J3238">
        <v>2.2753999999999999</v>
      </c>
      <c r="K3238" s="474" t="str">
        <f t="shared" si="50"/>
        <v>false</v>
      </c>
    </row>
    <row r="3239" spans="2:11">
      <c r="B3239" s="52">
        <v>38784</v>
      </c>
      <c r="C3239">
        <v>3.3872999999999998</v>
      </c>
      <c r="D3239" s="52">
        <v>38785</v>
      </c>
      <c r="E3239">
        <v>2.2823000000000002</v>
      </c>
      <c r="G3239" s="52">
        <v>38784</v>
      </c>
      <c r="H3239">
        <v>3.3872999999999998</v>
      </c>
      <c r="I3239" s="52">
        <v>38785</v>
      </c>
      <c r="J3239">
        <v>2.2823000000000002</v>
      </c>
      <c r="K3239" s="474" t="str">
        <f t="shared" si="50"/>
        <v>false</v>
      </c>
    </row>
    <row r="3240" spans="2:11">
      <c r="B3240" s="52">
        <v>38785</v>
      </c>
      <c r="C3240">
        <v>3.4087000000000001</v>
      </c>
      <c r="D3240" s="52">
        <v>38786</v>
      </c>
      <c r="E3240">
        <v>2.2608999999999999</v>
      </c>
      <c r="G3240" s="52">
        <v>38785</v>
      </c>
      <c r="H3240">
        <v>3.4087000000000001</v>
      </c>
      <c r="I3240" s="52">
        <v>38786</v>
      </c>
      <c r="J3240">
        <v>2.2608999999999999</v>
      </c>
      <c r="K3240" s="474" t="str">
        <f t="shared" si="50"/>
        <v>false</v>
      </c>
    </row>
    <row r="3241" spans="2:11">
      <c r="B3241" s="52">
        <v>38786</v>
      </c>
      <c r="C3241">
        <v>3.3900999999999999</v>
      </c>
      <c r="D3241" s="52">
        <v>38789</v>
      </c>
      <c r="E3241">
        <v>2.2682000000000002</v>
      </c>
      <c r="G3241" s="52">
        <v>38786</v>
      </c>
      <c r="H3241">
        <v>3.3900999999999999</v>
      </c>
      <c r="I3241" s="52">
        <v>38789</v>
      </c>
      <c r="J3241">
        <v>2.2682000000000002</v>
      </c>
      <c r="K3241" s="474" t="str">
        <f t="shared" si="50"/>
        <v>false</v>
      </c>
    </row>
    <row r="3242" spans="2:11">
      <c r="B3242" s="52">
        <v>38789</v>
      </c>
      <c r="C3242">
        <v>3.3826999999999998</v>
      </c>
      <c r="D3242" s="52">
        <v>38790</v>
      </c>
      <c r="E3242">
        <v>2.2528999999999999</v>
      </c>
      <c r="G3242" s="52">
        <v>38789</v>
      </c>
      <c r="H3242">
        <v>3.3826999999999998</v>
      </c>
      <c r="I3242" s="52">
        <v>38790</v>
      </c>
      <c r="J3242">
        <v>2.2528999999999999</v>
      </c>
      <c r="K3242" s="474" t="str">
        <f t="shared" si="50"/>
        <v>false</v>
      </c>
    </row>
    <row r="3243" spans="2:11">
      <c r="B3243" s="52">
        <v>38790</v>
      </c>
      <c r="C3243">
        <v>3.3428</v>
      </c>
      <c r="D3243" s="52">
        <v>38791</v>
      </c>
      <c r="E3243">
        <v>2.2423999999999999</v>
      </c>
      <c r="G3243" s="52">
        <v>38790</v>
      </c>
      <c r="H3243">
        <v>3.3428</v>
      </c>
      <c r="I3243" s="52">
        <v>38791</v>
      </c>
      <c r="J3243">
        <v>2.2423999999999999</v>
      </c>
      <c r="K3243" s="474" t="str">
        <f t="shared" si="50"/>
        <v>false</v>
      </c>
    </row>
    <row r="3244" spans="2:11">
      <c r="B3244" s="52">
        <v>38791</v>
      </c>
      <c r="C3244">
        <v>3.3296999999999999</v>
      </c>
      <c r="D3244" s="52">
        <v>38792</v>
      </c>
      <c r="E3244">
        <v>2.2336999999999998</v>
      </c>
      <c r="G3244" s="52">
        <v>38791</v>
      </c>
      <c r="H3244">
        <v>3.3296999999999999</v>
      </c>
      <c r="I3244" s="52">
        <v>38792</v>
      </c>
      <c r="J3244">
        <v>2.2336999999999998</v>
      </c>
      <c r="K3244" s="474" t="str">
        <f t="shared" si="50"/>
        <v>false</v>
      </c>
    </row>
    <row r="3245" spans="2:11">
      <c r="B3245" s="52">
        <v>38792</v>
      </c>
      <c r="C3245">
        <v>3.3063000000000002</v>
      </c>
      <c r="D3245" s="52">
        <v>38793</v>
      </c>
      <c r="E3245">
        <v>2.2284999999999999</v>
      </c>
      <c r="G3245" s="52">
        <v>38792</v>
      </c>
      <c r="H3245">
        <v>3.3063000000000002</v>
      </c>
      <c r="I3245" s="52">
        <v>38793</v>
      </c>
      <c r="J3245">
        <v>2.2284999999999999</v>
      </c>
      <c r="K3245" s="474" t="str">
        <f t="shared" si="50"/>
        <v>false</v>
      </c>
    </row>
    <row r="3246" spans="2:11">
      <c r="B3246" s="52">
        <v>38793</v>
      </c>
      <c r="C3246">
        <v>3.3222</v>
      </c>
      <c r="D3246" s="52">
        <v>38796</v>
      </c>
      <c r="E3246">
        <v>2.2294999999999998</v>
      </c>
      <c r="G3246" s="52">
        <v>38793</v>
      </c>
      <c r="H3246">
        <v>3.3222</v>
      </c>
      <c r="I3246" s="52">
        <v>38796</v>
      </c>
      <c r="J3246">
        <v>2.2294999999999998</v>
      </c>
      <c r="K3246" s="474" t="str">
        <f t="shared" si="50"/>
        <v>false</v>
      </c>
    </row>
    <row r="3247" spans="2:11">
      <c r="B3247" s="52">
        <v>38796</v>
      </c>
      <c r="C3247">
        <v>3.3607</v>
      </c>
      <c r="D3247" s="52">
        <v>38797</v>
      </c>
      <c r="E3247">
        <v>2.2372000000000001</v>
      </c>
      <c r="G3247" s="52">
        <v>38796</v>
      </c>
      <c r="H3247">
        <v>3.3607</v>
      </c>
      <c r="I3247" s="52">
        <v>38797</v>
      </c>
      <c r="J3247">
        <v>2.2372000000000001</v>
      </c>
      <c r="K3247" s="474" t="str">
        <f t="shared" si="50"/>
        <v>false</v>
      </c>
    </row>
    <row r="3248" spans="2:11">
      <c r="B3248" s="52">
        <v>38797</v>
      </c>
      <c r="C3248">
        <v>3.3974000000000002</v>
      </c>
      <c r="D3248" s="52">
        <v>38798</v>
      </c>
      <c r="E3248">
        <v>2.2210000000000001</v>
      </c>
      <c r="G3248" s="52">
        <v>38797</v>
      </c>
      <c r="H3248">
        <v>3.3974000000000002</v>
      </c>
      <c r="I3248" s="52">
        <v>38798</v>
      </c>
      <c r="J3248">
        <v>2.2210000000000001</v>
      </c>
      <c r="K3248" s="474" t="str">
        <f t="shared" si="50"/>
        <v>false</v>
      </c>
    </row>
    <row r="3249" spans="2:11">
      <c r="B3249" s="52">
        <v>38798</v>
      </c>
      <c r="C3249">
        <v>3.3786</v>
      </c>
      <c r="D3249" s="52">
        <v>38799</v>
      </c>
      <c r="E3249">
        <v>2.2303000000000002</v>
      </c>
      <c r="G3249" s="52">
        <v>38798</v>
      </c>
      <c r="H3249">
        <v>3.3786</v>
      </c>
      <c r="I3249" s="52">
        <v>38799</v>
      </c>
      <c r="J3249">
        <v>2.2303000000000002</v>
      </c>
      <c r="K3249" s="474" t="str">
        <f t="shared" si="50"/>
        <v>false</v>
      </c>
    </row>
    <row r="3250" spans="2:11">
      <c r="B3250" s="52">
        <v>38799</v>
      </c>
      <c r="C3250">
        <v>3.3845000000000001</v>
      </c>
      <c r="D3250" s="52">
        <v>38800</v>
      </c>
      <c r="E3250">
        <v>2.2284000000000002</v>
      </c>
      <c r="G3250" s="52">
        <v>38799</v>
      </c>
      <c r="H3250">
        <v>3.3845000000000001</v>
      </c>
      <c r="I3250" s="52">
        <v>38800</v>
      </c>
      <c r="J3250">
        <v>2.2284000000000002</v>
      </c>
      <c r="K3250" s="474" t="str">
        <f t="shared" si="50"/>
        <v>false</v>
      </c>
    </row>
    <row r="3251" spans="2:11">
      <c r="B3251" s="52">
        <v>38800</v>
      </c>
      <c r="C3251">
        <v>3.3917999999999999</v>
      </c>
      <c r="D3251" s="52">
        <v>38803</v>
      </c>
      <c r="E3251">
        <v>2.2343000000000002</v>
      </c>
      <c r="G3251" s="52">
        <v>38800</v>
      </c>
      <c r="H3251">
        <v>3.3917999999999999</v>
      </c>
      <c r="I3251" s="52">
        <v>38803</v>
      </c>
      <c r="J3251">
        <v>2.2343000000000002</v>
      </c>
      <c r="K3251" s="474" t="str">
        <f t="shared" si="50"/>
        <v>false</v>
      </c>
    </row>
    <row r="3252" spans="2:11">
      <c r="B3252" s="52">
        <v>38803</v>
      </c>
      <c r="C3252">
        <v>3.4220999999999999</v>
      </c>
      <c r="D3252" s="52">
        <v>38804</v>
      </c>
      <c r="E3252">
        <v>2.2534999999999998</v>
      </c>
      <c r="G3252" s="52">
        <v>38803</v>
      </c>
      <c r="H3252">
        <v>3.4220999999999999</v>
      </c>
      <c r="I3252" s="52">
        <v>38804</v>
      </c>
      <c r="J3252">
        <v>2.2534999999999998</v>
      </c>
      <c r="K3252" s="474" t="str">
        <f t="shared" si="50"/>
        <v>false</v>
      </c>
    </row>
    <row r="3253" spans="2:11">
      <c r="B3253" s="52">
        <v>38804</v>
      </c>
      <c r="C3253">
        <v>3.4419</v>
      </c>
      <c r="D3253" s="52">
        <v>38805</v>
      </c>
      <c r="E3253">
        <v>2.2412000000000001</v>
      </c>
      <c r="G3253" s="52">
        <v>38804</v>
      </c>
      <c r="H3253">
        <v>3.4419</v>
      </c>
      <c r="I3253" s="52">
        <v>38805</v>
      </c>
      <c r="J3253">
        <v>2.2412000000000001</v>
      </c>
      <c r="K3253" s="474" t="str">
        <f t="shared" si="50"/>
        <v>false</v>
      </c>
    </row>
    <row r="3254" spans="2:11">
      <c r="B3254" s="52">
        <v>38805</v>
      </c>
      <c r="C3254">
        <v>3.4230999999999998</v>
      </c>
      <c r="D3254" s="52">
        <v>38806</v>
      </c>
      <c r="E3254">
        <v>2.2542</v>
      </c>
      <c r="G3254" s="52">
        <v>38805</v>
      </c>
      <c r="H3254">
        <v>3.4230999999999998</v>
      </c>
      <c r="I3254" s="52">
        <v>38806</v>
      </c>
      <c r="J3254">
        <v>2.2542</v>
      </c>
      <c r="K3254" s="474" t="str">
        <f t="shared" si="50"/>
        <v>false</v>
      </c>
    </row>
    <row r="3255" spans="2:11">
      <c r="B3255" s="52">
        <v>38806</v>
      </c>
      <c r="C3255">
        <v>3.4615999999999998</v>
      </c>
      <c r="D3255" s="52">
        <v>38807</v>
      </c>
      <c r="E3255">
        <v>2.2625999999999999</v>
      </c>
      <c r="G3255" s="52">
        <v>38806</v>
      </c>
      <c r="H3255">
        <v>3.4615999999999998</v>
      </c>
      <c r="I3255" s="52">
        <v>38807</v>
      </c>
      <c r="J3255">
        <v>2.2625999999999999</v>
      </c>
      <c r="K3255" s="474" t="str">
        <f t="shared" si="50"/>
        <v>false</v>
      </c>
    </row>
    <row r="3256" spans="2:11">
      <c r="B3256" s="52">
        <v>38807</v>
      </c>
      <c r="C3256">
        <v>3.4941</v>
      </c>
      <c r="D3256" s="52">
        <v>38810</v>
      </c>
      <c r="E3256">
        <v>2.2553999999999998</v>
      </c>
      <c r="G3256" s="52">
        <v>38807</v>
      </c>
      <c r="H3256">
        <v>3.4941</v>
      </c>
      <c r="I3256" s="52">
        <v>38810</v>
      </c>
      <c r="J3256">
        <v>2.2553999999999998</v>
      </c>
      <c r="K3256" s="474" t="str">
        <f t="shared" si="50"/>
        <v>false</v>
      </c>
    </row>
    <row r="3257" spans="2:11">
      <c r="B3257" s="52">
        <v>38810</v>
      </c>
      <c r="C3257">
        <v>3.4819</v>
      </c>
      <c r="D3257" s="52">
        <v>38811</v>
      </c>
      <c r="E3257">
        <v>2.2435</v>
      </c>
      <c r="G3257" s="52">
        <v>38810</v>
      </c>
      <c r="H3257">
        <v>3.4819</v>
      </c>
      <c r="I3257" s="52">
        <v>38811</v>
      </c>
      <c r="J3257">
        <v>2.2435</v>
      </c>
      <c r="K3257" s="474" t="str">
        <f t="shared" si="50"/>
        <v>false</v>
      </c>
    </row>
    <row r="3258" spans="2:11">
      <c r="B3258" s="52">
        <v>38811</v>
      </c>
      <c r="C3258">
        <v>3.4432999999999998</v>
      </c>
      <c r="D3258" s="52">
        <v>38812</v>
      </c>
      <c r="E3258">
        <v>2.2364000000000002</v>
      </c>
      <c r="G3258" s="52">
        <v>38811</v>
      </c>
      <c r="H3258">
        <v>3.4432999999999998</v>
      </c>
      <c r="I3258" s="52">
        <v>38812</v>
      </c>
      <c r="J3258">
        <v>2.2364000000000002</v>
      </c>
      <c r="K3258" s="474" t="str">
        <f t="shared" si="50"/>
        <v>false</v>
      </c>
    </row>
    <row r="3259" spans="2:11">
      <c r="B3259" s="52">
        <v>38812</v>
      </c>
      <c r="C3259">
        <v>3.4098000000000002</v>
      </c>
      <c r="D3259" s="52">
        <v>38813</v>
      </c>
      <c r="E3259">
        <v>2.2416999999999998</v>
      </c>
      <c r="G3259" s="52">
        <v>38812</v>
      </c>
      <c r="H3259">
        <v>3.4098000000000002</v>
      </c>
      <c r="I3259" s="52">
        <v>38813</v>
      </c>
      <c r="J3259">
        <v>2.2416999999999998</v>
      </c>
      <c r="K3259" s="474" t="str">
        <f t="shared" si="50"/>
        <v>false</v>
      </c>
    </row>
    <row r="3260" spans="2:11">
      <c r="B3260" s="52">
        <v>38813</v>
      </c>
      <c r="C3260">
        <v>3.4577999999999998</v>
      </c>
      <c r="D3260" s="52">
        <v>38814</v>
      </c>
      <c r="E3260">
        <v>2.2612000000000001</v>
      </c>
      <c r="G3260" s="52">
        <v>38813</v>
      </c>
      <c r="H3260">
        <v>3.4577999999999998</v>
      </c>
      <c r="I3260" s="52">
        <v>38814</v>
      </c>
      <c r="J3260">
        <v>2.2612000000000001</v>
      </c>
      <c r="K3260" s="474" t="str">
        <f t="shared" si="50"/>
        <v>false</v>
      </c>
    </row>
    <row r="3261" spans="2:11">
      <c r="B3261" s="52">
        <v>38814</v>
      </c>
      <c r="C3261">
        <v>3.5202</v>
      </c>
      <c r="D3261" s="52">
        <v>38817</v>
      </c>
      <c r="E3261">
        <v>2.2568999999999999</v>
      </c>
      <c r="G3261" s="52">
        <v>38814</v>
      </c>
      <c r="H3261">
        <v>3.5202</v>
      </c>
      <c r="I3261" s="52">
        <v>38817</v>
      </c>
      <c r="J3261">
        <v>2.2568999999999999</v>
      </c>
      <c r="K3261" s="474" t="str">
        <f t="shared" si="50"/>
        <v>false</v>
      </c>
    </row>
    <row r="3262" spans="2:11">
      <c r="B3262" s="52">
        <v>38817</v>
      </c>
      <c r="C3262">
        <v>3.5011999999999999</v>
      </c>
      <c r="D3262" s="52">
        <v>38818</v>
      </c>
      <c r="E3262">
        <v>2.2673999999999999</v>
      </c>
      <c r="G3262" s="52">
        <v>38817</v>
      </c>
      <c r="H3262">
        <v>3.5011999999999999</v>
      </c>
      <c r="I3262" s="52">
        <v>38818</v>
      </c>
      <c r="J3262">
        <v>2.2673999999999999</v>
      </c>
      <c r="K3262" s="474" t="str">
        <f t="shared" si="50"/>
        <v>false</v>
      </c>
    </row>
    <row r="3263" spans="2:11">
      <c r="B3263" s="52">
        <v>38818</v>
      </c>
      <c r="C3263">
        <v>3.5358000000000001</v>
      </c>
      <c r="D3263" s="52">
        <v>38819</v>
      </c>
      <c r="E3263">
        <v>2.2591999999999999</v>
      </c>
      <c r="G3263" s="52">
        <v>38818</v>
      </c>
      <c r="H3263">
        <v>3.5358000000000001</v>
      </c>
      <c r="I3263" s="52">
        <v>38819</v>
      </c>
      <c r="J3263">
        <v>2.2591999999999999</v>
      </c>
      <c r="K3263" s="474" t="str">
        <f t="shared" si="50"/>
        <v>false</v>
      </c>
    </row>
    <row r="3264" spans="2:11">
      <c r="B3264" s="52">
        <v>38819</v>
      </c>
      <c r="C3264">
        <v>3.5312999999999999</v>
      </c>
      <c r="D3264" s="52">
        <v>38820</v>
      </c>
      <c r="E3264">
        <v>2.2576000000000001</v>
      </c>
      <c r="G3264" s="52">
        <v>38819</v>
      </c>
      <c r="H3264">
        <v>3.5312999999999999</v>
      </c>
      <c r="I3264" s="52">
        <v>38820</v>
      </c>
      <c r="J3264">
        <v>2.2576000000000001</v>
      </c>
      <c r="K3264" s="474" t="str">
        <f t="shared" si="50"/>
        <v>false</v>
      </c>
    </row>
    <row r="3265" spans="2:11">
      <c r="B3265" s="52">
        <v>38820</v>
      </c>
      <c r="C3265">
        <v>3.5535999999999999</v>
      </c>
      <c r="D3265" s="52">
        <v>38824</v>
      </c>
      <c r="E3265">
        <v>2.2706</v>
      </c>
      <c r="G3265" s="52">
        <v>38820</v>
      </c>
      <c r="H3265">
        <v>3.5535999999999999</v>
      </c>
      <c r="I3265" s="52">
        <v>38824</v>
      </c>
      <c r="J3265">
        <v>2.2706</v>
      </c>
      <c r="K3265" s="474" t="str">
        <f t="shared" si="50"/>
        <v>false</v>
      </c>
    </row>
    <row r="3266" spans="2:11">
      <c r="B3266" s="52">
        <v>38824</v>
      </c>
      <c r="C3266">
        <v>3.5503999999999998</v>
      </c>
      <c r="D3266" s="52">
        <v>38825</v>
      </c>
      <c r="E3266">
        <v>2.2313000000000001</v>
      </c>
      <c r="G3266" s="52">
        <v>38824</v>
      </c>
      <c r="H3266">
        <v>3.5503999999999998</v>
      </c>
      <c r="I3266" s="52">
        <v>38825</v>
      </c>
      <c r="J3266">
        <v>2.2313000000000001</v>
      </c>
      <c r="K3266" s="474" t="str">
        <f t="shared" si="50"/>
        <v>false</v>
      </c>
    </row>
    <row r="3267" spans="2:11">
      <c r="B3267" s="52">
        <v>38825</v>
      </c>
      <c r="C3267">
        <v>3.4666999999999999</v>
      </c>
      <c r="D3267" s="52">
        <v>38826</v>
      </c>
      <c r="E3267">
        <v>2.2315</v>
      </c>
      <c r="G3267" s="52">
        <v>38825</v>
      </c>
      <c r="H3267">
        <v>3.4666999999999999</v>
      </c>
      <c r="I3267" s="52">
        <v>38826</v>
      </c>
      <c r="J3267">
        <v>2.2315</v>
      </c>
      <c r="K3267" s="474" t="str">
        <f t="shared" si="50"/>
        <v>false</v>
      </c>
    </row>
    <row r="3268" spans="2:11">
      <c r="B3268" s="52">
        <v>38826</v>
      </c>
      <c r="C3268">
        <v>3.4561000000000002</v>
      </c>
      <c r="D3268" s="52">
        <v>38827</v>
      </c>
      <c r="E3268">
        <v>2.222</v>
      </c>
      <c r="G3268" s="52">
        <v>38826</v>
      </c>
      <c r="H3268">
        <v>3.4561000000000002</v>
      </c>
      <c r="I3268" s="52">
        <v>38827</v>
      </c>
      <c r="J3268">
        <v>2.222</v>
      </c>
      <c r="K3268" s="474" t="str">
        <f t="shared" si="50"/>
        <v>false</v>
      </c>
    </row>
    <row r="3269" spans="2:11">
      <c r="B3269" s="52">
        <v>38827</v>
      </c>
      <c r="C3269">
        <v>3.4335</v>
      </c>
      <c r="D3269" s="52">
        <v>38828</v>
      </c>
      <c r="E3269">
        <v>2.2212000000000001</v>
      </c>
      <c r="G3269" s="52">
        <v>38827</v>
      </c>
      <c r="H3269">
        <v>3.4335</v>
      </c>
      <c r="I3269" s="52">
        <v>38828</v>
      </c>
      <c r="J3269">
        <v>2.2212000000000001</v>
      </c>
      <c r="K3269" s="474" t="str">
        <f t="shared" si="50"/>
        <v>false</v>
      </c>
    </row>
    <row r="3270" spans="2:11">
      <c r="B3270" s="52">
        <v>38828</v>
      </c>
      <c r="C3270">
        <v>3.4121000000000001</v>
      </c>
      <c r="D3270" s="52">
        <v>38831</v>
      </c>
      <c r="E3270">
        <v>2.2233000000000001</v>
      </c>
      <c r="G3270" s="52">
        <v>38828</v>
      </c>
      <c r="H3270">
        <v>3.4121000000000001</v>
      </c>
      <c r="I3270" s="52">
        <v>38831</v>
      </c>
      <c r="J3270">
        <v>2.2233000000000001</v>
      </c>
      <c r="K3270" s="474" t="str">
        <f t="shared" ref="K3270:K3333" si="51">IF(G3270=I3270,"true","false")</f>
        <v>false</v>
      </c>
    </row>
    <row r="3271" spans="2:11">
      <c r="B3271" s="52">
        <v>38831</v>
      </c>
      <c r="C3271">
        <v>3.3858999999999999</v>
      </c>
      <c r="D3271" s="52">
        <v>38832</v>
      </c>
      <c r="E3271">
        <v>2.2338</v>
      </c>
      <c r="G3271" s="52">
        <v>38831</v>
      </c>
      <c r="H3271">
        <v>3.3858999999999999</v>
      </c>
      <c r="I3271" s="52">
        <v>38832</v>
      </c>
      <c r="J3271">
        <v>2.2338</v>
      </c>
      <c r="K3271" s="474" t="str">
        <f t="shared" si="51"/>
        <v>false</v>
      </c>
    </row>
    <row r="3272" spans="2:11">
      <c r="B3272" s="52">
        <v>38832</v>
      </c>
      <c r="C3272">
        <v>3.4253999999999998</v>
      </c>
      <c r="D3272" s="52">
        <v>38833</v>
      </c>
      <c r="E3272">
        <v>2.2198000000000002</v>
      </c>
      <c r="G3272" s="52">
        <v>38832</v>
      </c>
      <c r="H3272">
        <v>3.4253999999999998</v>
      </c>
      <c r="I3272" s="52">
        <v>38833</v>
      </c>
      <c r="J3272">
        <v>2.2198000000000002</v>
      </c>
      <c r="K3272" s="474" t="str">
        <f t="shared" si="51"/>
        <v>false</v>
      </c>
    </row>
    <row r="3273" spans="2:11">
      <c r="B3273" s="52">
        <v>38833</v>
      </c>
      <c r="C3273">
        <v>3.464</v>
      </c>
      <c r="D3273" s="52">
        <v>38834</v>
      </c>
      <c r="E3273">
        <v>2.2178</v>
      </c>
      <c r="G3273" s="52">
        <v>38833</v>
      </c>
      <c r="H3273">
        <v>3.464</v>
      </c>
      <c r="I3273" s="52">
        <v>38834</v>
      </c>
      <c r="J3273">
        <v>2.2178</v>
      </c>
      <c r="K3273" s="474" t="str">
        <f t="shared" si="51"/>
        <v>false</v>
      </c>
    </row>
    <row r="3274" spans="2:11">
      <c r="B3274" s="52">
        <v>38834</v>
      </c>
      <c r="C3274">
        <v>3.4266000000000001</v>
      </c>
      <c r="D3274" s="52">
        <v>38835</v>
      </c>
      <c r="E3274">
        <v>2.2208000000000001</v>
      </c>
      <c r="G3274" s="52">
        <v>38834</v>
      </c>
      <c r="H3274">
        <v>3.4266000000000001</v>
      </c>
      <c r="I3274" s="52">
        <v>38835</v>
      </c>
      <c r="J3274">
        <v>2.2208000000000001</v>
      </c>
      <c r="K3274" s="474" t="str">
        <f t="shared" si="51"/>
        <v>false</v>
      </c>
    </row>
    <row r="3275" spans="2:11">
      <c r="B3275" s="52">
        <v>38835</v>
      </c>
      <c r="C3275">
        <v>3.4224000000000001</v>
      </c>
      <c r="D3275" s="52">
        <v>38838</v>
      </c>
      <c r="E3275">
        <v>2.2254999999999998</v>
      </c>
      <c r="G3275" s="52">
        <v>38835</v>
      </c>
      <c r="H3275">
        <v>3.4224000000000001</v>
      </c>
      <c r="I3275" s="52">
        <v>38838</v>
      </c>
      <c r="J3275">
        <v>2.2254999999999998</v>
      </c>
      <c r="K3275" s="474" t="str">
        <f t="shared" si="51"/>
        <v>false</v>
      </c>
    </row>
    <row r="3276" spans="2:11">
      <c r="B3276" s="52">
        <v>38838</v>
      </c>
      <c r="C3276">
        <v>3.4523000000000001</v>
      </c>
      <c r="D3276" s="52">
        <v>38839</v>
      </c>
      <c r="E3276">
        <v>2.2111999999999998</v>
      </c>
      <c r="G3276" s="52">
        <v>38838</v>
      </c>
      <c r="H3276">
        <v>3.4523000000000001</v>
      </c>
      <c r="I3276" s="52">
        <v>38839</v>
      </c>
      <c r="J3276">
        <v>2.2111999999999998</v>
      </c>
      <c r="K3276" s="474" t="str">
        <f t="shared" si="51"/>
        <v>false</v>
      </c>
    </row>
    <row r="3277" spans="2:11">
      <c r="B3277" s="52">
        <v>38839</v>
      </c>
      <c r="C3277">
        <v>3.3715999999999999</v>
      </c>
      <c r="D3277" s="52">
        <v>38840</v>
      </c>
      <c r="E3277">
        <v>2.2157999999999998</v>
      </c>
      <c r="G3277" s="52">
        <v>38839</v>
      </c>
      <c r="H3277">
        <v>3.3715999999999999</v>
      </c>
      <c r="I3277" s="52">
        <v>38840</v>
      </c>
      <c r="J3277">
        <v>2.2157999999999998</v>
      </c>
      <c r="K3277" s="474" t="str">
        <f t="shared" si="51"/>
        <v>false</v>
      </c>
    </row>
    <row r="3278" spans="2:11">
      <c r="B3278" s="52">
        <v>38840</v>
      </c>
      <c r="C3278">
        <v>3.3895</v>
      </c>
      <c r="D3278" s="52">
        <v>38841</v>
      </c>
      <c r="E3278">
        <v>2.2082999999999999</v>
      </c>
      <c r="G3278" s="52">
        <v>38840</v>
      </c>
      <c r="H3278">
        <v>3.3895</v>
      </c>
      <c r="I3278" s="52">
        <v>38841</v>
      </c>
      <c r="J3278">
        <v>2.2082999999999999</v>
      </c>
      <c r="K3278" s="474" t="str">
        <f t="shared" si="51"/>
        <v>false</v>
      </c>
    </row>
    <row r="3279" spans="2:11">
      <c r="B3279" s="52">
        <v>38841</v>
      </c>
      <c r="C3279">
        <v>3.3891</v>
      </c>
      <c r="D3279" s="52">
        <v>38842</v>
      </c>
      <c r="E3279">
        <v>2.1818</v>
      </c>
      <c r="G3279" s="52">
        <v>38841</v>
      </c>
      <c r="H3279">
        <v>3.3891</v>
      </c>
      <c r="I3279" s="52">
        <v>38842</v>
      </c>
      <c r="J3279">
        <v>2.1818</v>
      </c>
      <c r="K3279" s="474" t="str">
        <f t="shared" si="51"/>
        <v>false</v>
      </c>
    </row>
    <row r="3280" spans="2:11">
      <c r="B3280" s="52">
        <v>38842</v>
      </c>
      <c r="C3280">
        <v>3.3155000000000001</v>
      </c>
      <c r="D3280" s="52">
        <v>38845</v>
      </c>
      <c r="E3280">
        <v>2.1874000000000002</v>
      </c>
      <c r="G3280" s="52">
        <v>38842</v>
      </c>
      <c r="H3280">
        <v>3.3155000000000001</v>
      </c>
      <c r="I3280" s="52">
        <v>38845</v>
      </c>
      <c r="J3280">
        <v>2.1874000000000002</v>
      </c>
      <c r="K3280" s="474" t="str">
        <f t="shared" si="51"/>
        <v>false</v>
      </c>
    </row>
    <row r="3281" spans="2:11">
      <c r="B3281" s="52">
        <v>38845</v>
      </c>
      <c r="C3281">
        <v>3.3443999999999998</v>
      </c>
      <c r="D3281" s="52">
        <v>38846</v>
      </c>
      <c r="E3281">
        <v>2.1770999999999998</v>
      </c>
      <c r="G3281" s="52">
        <v>38845</v>
      </c>
      <c r="H3281">
        <v>3.3443999999999998</v>
      </c>
      <c r="I3281" s="52">
        <v>38846</v>
      </c>
      <c r="J3281">
        <v>2.1770999999999998</v>
      </c>
      <c r="K3281" s="474" t="str">
        <f t="shared" si="51"/>
        <v>false</v>
      </c>
    </row>
    <row r="3282" spans="2:11">
      <c r="B3282" s="52">
        <v>38846</v>
      </c>
      <c r="C3282">
        <v>3.3609</v>
      </c>
      <c r="D3282" s="52">
        <v>38847</v>
      </c>
      <c r="E3282">
        <v>2.1682999999999999</v>
      </c>
      <c r="G3282" s="52">
        <v>38846</v>
      </c>
      <c r="H3282">
        <v>3.3609</v>
      </c>
      <c r="I3282" s="52">
        <v>38847</v>
      </c>
      <c r="J3282">
        <v>2.1682999999999999</v>
      </c>
      <c r="K3282" s="474" t="str">
        <f t="shared" si="51"/>
        <v>false</v>
      </c>
    </row>
    <row r="3283" spans="2:11">
      <c r="B3283" s="52">
        <v>38847</v>
      </c>
      <c r="C3283">
        <v>3.3437000000000001</v>
      </c>
      <c r="D3283" s="52">
        <v>38848</v>
      </c>
      <c r="E3283">
        <v>2.1949999999999998</v>
      </c>
      <c r="G3283" s="52">
        <v>38847</v>
      </c>
      <c r="H3283">
        <v>3.3437000000000001</v>
      </c>
      <c r="I3283" s="52">
        <v>38848</v>
      </c>
      <c r="J3283">
        <v>2.1949999999999998</v>
      </c>
      <c r="K3283" s="474" t="str">
        <f t="shared" si="51"/>
        <v>false</v>
      </c>
    </row>
    <row r="3284" spans="2:11">
      <c r="B3284" s="52">
        <v>38848</v>
      </c>
      <c r="C3284">
        <v>3.3818000000000001</v>
      </c>
      <c r="D3284" s="52">
        <v>38849</v>
      </c>
      <c r="E3284">
        <v>2.2181000000000002</v>
      </c>
      <c r="G3284" s="52">
        <v>38848</v>
      </c>
      <c r="H3284">
        <v>3.3818000000000001</v>
      </c>
      <c r="I3284" s="52">
        <v>38849</v>
      </c>
      <c r="J3284">
        <v>2.2181000000000002</v>
      </c>
      <c r="K3284" s="474" t="str">
        <f t="shared" si="51"/>
        <v>false</v>
      </c>
    </row>
    <row r="3285" spans="2:11">
      <c r="B3285" s="52">
        <v>38849</v>
      </c>
      <c r="C3285">
        <v>3.4302999999999999</v>
      </c>
      <c r="D3285" s="52">
        <v>38852</v>
      </c>
      <c r="E3285">
        <v>2.2096</v>
      </c>
      <c r="G3285" s="52">
        <v>38849</v>
      </c>
      <c r="H3285">
        <v>3.4302999999999999</v>
      </c>
      <c r="I3285" s="52">
        <v>38852</v>
      </c>
      <c r="J3285">
        <v>2.2096</v>
      </c>
      <c r="K3285" s="474" t="str">
        <f t="shared" si="51"/>
        <v>false</v>
      </c>
    </row>
    <row r="3286" spans="2:11">
      <c r="B3286" s="52">
        <v>38852</v>
      </c>
      <c r="C3286">
        <v>3.4180000000000001</v>
      </c>
      <c r="D3286" s="52">
        <v>38853</v>
      </c>
      <c r="E3286">
        <v>2.2113</v>
      </c>
      <c r="G3286" s="52">
        <v>38852</v>
      </c>
      <c r="H3286">
        <v>3.4180000000000001</v>
      </c>
      <c r="I3286" s="52">
        <v>38853</v>
      </c>
      <c r="J3286">
        <v>2.2113</v>
      </c>
      <c r="K3286" s="474" t="str">
        <f t="shared" si="51"/>
        <v>false</v>
      </c>
    </row>
    <row r="3287" spans="2:11">
      <c r="B3287" s="52">
        <v>38853</v>
      </c>
      <c r="C3287">
        <v>3.4308999999999998</v>
      </c>
      <c r="D3287" s="52">
        <v>38854</v>
      </c>
      <c r="E3287">
        <v>2.2622999999999998</v>
      </c>
      <c r="G3287" s="52">
        <v>38853</v>
      </c>
      <c r="H3287">
        <v>3.4308999999999998</v>
      </c>
      <c r="I3287" s="52">
        <v>38854</v>
      </c>
      <c r="J3287">
        <v>2.2622999999999998</v>
      </c>
      <c r="K3287" s="474" t="str">
        <f t="shared" si="51"/>
        <v>false</v>
      </c>
    </row>
    <row r="3288" spans="2:11">
      <c r="B3288" s="52">
        <v>38854</v>
      </c>
      <c r="C3288">
        <v>3.4954000000000001</v>
      </c>
      <c r="D3288" s="52">
        <v>38855</v>
      </c>
      <c r="E3288">
        <v>2.2781000000000002</v>
      </c>
      <c r="G3288" s="52">
        <v>38854</v>
      </c>
      <c r="H3288">
        <v>3.4954000000000001</v>
      </c>
      <c r="I3288" s="52">
        <v>38855</v>
      </c>
      <c r="J3288">
        <v>2.2781000000000002</v>
      </c>
      <c r="K3288" s="474" t="str">
        <f t="shared" si="51"/>
        <v>false</v>
      </c>
    </row>
    <row r="3289" spans="2:11">
      <c r="B3289" s="52">
        <v>38855</v>
      </c>
      <c r="C3289">
        <v>3.4897999999999998</v>
      </c>
      <c r="D3289" s="52">
        <v>38856</v>
      </c>
      <c r="E3289">
        <v>2.2747999999999999</v>
      </c>
      <c r="G3289" s="52">
        <v>38855</v>
      </c>
      <c r="H3289">
        <v>3.4897999999999998</v>
      </c>
      <c r="I3289" s="52">
        <v>38856</v>
      </c>
      <c r="J3289">
        <v>2.2747999999999999</v>
      </c>
      <c r="K3289" s="474" t="str">
        <f t="shared" si="51"/>
        <v>false</v>
      </c>
    </row>
    <row r="3290" spans="2:11">
      <c r="B3290" s="52">
        <v>38856</v>
      </c>
      <c r="C3290">
        <v>3.4590000000000001</v>
      </c>
      <c r="D3290" s="52">
        <v>38859</v>
      </c>
      <c r="E3290">
        <v>2.2787000000000002</v>
      </c>
      <c r="G3290" s="52">
        <v>38856</v>
      </c>
      <c r="H3290">
        <v>3.4590000000000001</v>
      </c>
      <c r="I3290" s="52">
        <v>38859</v>
      </c>
      <c r="J3290">
        <v>2.2787000000000002</v>
      </c>
      <c r="K3290" s="474" t="str">
        <f t="shared" si="51"/>
        <v>false</v>
      </c>
    </row>
    <row r="3291" spans="2:11">
      <c r="B3291" s="52">
        <v>38859</v>
      </c>
      <c r="C3291">
        <v>3.4348000000000001</v>
      </c>
      <c r="D3291" s="52">
        <v>38860</v>
      </c>
      <c r="E3291">
        <v>2.2842000000000002</v>
      </c>
      <c r="G3291" s="52">
        <v>38859</v>
      </c>
      <c r="H3291">
        <v>3.4348000000000001</v>
      </c>
      <c r="I3291" s="52">
        <v>38860</v>
      </c>
      <c r="J3291">
        <v>2.2842000000000002</v>
      </c>
      <c r="K3291" s="474" t="str">
        <f t="shared" si="51"/>
        <v>false</v>
      </c>
    </row>
    <row r="3292" spans="2:11">
      <c r="B3292" s="52">
        <v>38860</v>
      </c>
      <c r="C3292">
        <v>3.4843999999999999</v>
      </c>
      <c r="D3292" s="52">
        <v>38861</v>
      </c>
      <c r="E3292">
        <v>2.2803</v>
      </c>
      <c r="G3292" s="52">
        <v>38860</v>
      </c>
      <c r="H3292">
        <v>3.4843999999999999</v>
      </c>
      <c r="I3292" s="52">
        <v>38861</v>
      </c>
      <c r="J3292">
        <v>2.2803</v>
      </c>
      <c r="K3292" s="474" t="str">
        <f t="shared" si="51"/>
        <v>false</v>
      </c>
    </row>
    <row r="3293" spans="2:11">
      <c r="B3293" s="52">
        <v>38861</v>
      </c>
      <c r="C3293">
        <v>3.4687000000000001</v>
      </c>
      <c r="D3293" s="52">
        <v>38862</v>
      </c>
      <c r="E3293">
        <v>2.2645</v>
      </c>
      <c r="G3293" s="52">
        <v>38861</v>
      </c>
      <c r="H3293">
        <v>3.4687000000000001</v>
      </c>
      <c r="I3293" s="52">
        <v>38862</v>
      </c>
      <c r="J3293">
        <v>2.2645</v>
      </c>
      <c r="K3293" s="474" t="str">
        <f t="shared" si="51"/>
        <v>false</v>
      </c>
    </row>
    <row r="3294" spans="2:11">
      <c r="B3294" s="52">
        <v>38862</v>
      </c>
      <c r="C3294">
        <v>3.4363999999999999</v>
      </c>
      <c r="D3294" s="52">
        <v>38863</v>
      </c>
      <c r="E3294">
        <v>2.2509000000000001</v>
      </c>
      <c r="G3294" s="52">
        <v>38862</v>
      </c>
      <c r="H3294">
        <v>3.4363999999999999</v>
      </c>
      <c r="I3294" s="52">
        <v>38863</v>
      </c>
      <c r="J3294">
        <v>2.2509000000000001</v>
      </c>
      <c r="K3294" s="474" t="str">
        <f t="shared" si="51"/>
        <v>false</v>
      </c>
    </row>
    <row r="3295" spans="2:11">
      <c r="B3295" s="52">
        <v>38863</v>
      </c>
      <c r="C3295">
        <v>3.3956</v>
      </c>
      <c r="D3295" s="52">
        <v>38867</v>
      </c>
      <c r="E3295">
        <v>2.2883</v>
      </c>
      <c r="G3295" s="52">
        <v>38863</v>
      </c>
      <c r="H3295">
        <v>3.3956</v>
      </c>
      <c r="I3295" s="52">
        <v>38867</v>
      </c>
      <c r="J3295">
        <v>2.2883</v>
      </c>
      <c r="K3295" s="474" t="str">
        <f t="shared" si="51"/>
        <v>false</v>
      </c>
    </row>
    <row r="3296" spans="2:11">
      <c r="B3296" s="52">
        <v>38867</v>
      </c>
      <c r="C3296">
        <v>3.4276</v>
      </c>
      <c r="D3296" s="52">
        <v>38868</v>
      </c>
      <c r="E3296">
        <v>2.2749000000000001</v>
      </c>
      <c r="G3296" s="52">
        <v>38867</v>
      </c>
      <c r="H3296">
        <v>3.4276</v>
      </c>
      <c r="I3296" s="52">
        <v>38868</v>
      </c>
      <c r="J3296">
        <v>2.2749000000000001</v>
      </c>
      <c r="K3296" s="474" t="str">
        <f t="shared" si="51"/>
        <v>false</v>
      </c>
    </row>
    <row r="3297" spans="2:11">
      <c r="B3297" s="52">
        <v>38868</v>
      </c>
      <c r="C3297">
        <v>3.4041999999999999</v>
      </c>
      <c r="D3297" s="52">
        <v>38869</v>
      </c>
      <c r="E3297">
        <v>2.2563</v>
      </c>
      <c r="G3297" s="52">
        <v>38868</v>
      </c>
      <c r="H3297">
        <v>3.4041999999999999</v>
      </c>
      <c r="I3297" s="52">
        <v>38869</v>
      </c>
      <c r="J3297">
        <v>2.2563</v>
      </c>
      <c r="K3297" s="474" t="str">
        <f t="shared" si="51"/>
        <v>false</v>
      </c>
    </row>
    <row r="3298" spans="2:11">
      <c r="B3298" s="52">
        <v>38869</v>
      </c>
      <c r="C3298">
        <v>3.3608000000000002</v>
      </c>
      <c r="D3298" s="52">
        <v>38870</v>
      </c>
      <c r="E3298">
        <v>2.2587999999999999</v>
      </c>
      <c r="G3298" s="52">
        <v>38869</v>
      </c>
      <c r="H3298">
        <v>3.3608000000000002</v>
      </c>
      <c r="I3298" s="52">
        <v>38870</v>
      </c>
      <c r="J3298">
        <v>2.2587999999999999</v>
      </c>
      <c r="K3298" s="474" t="str">
        <f t="shared" si="51"/>
        <v>false</v>
      </c>
    </row>
    <row r="3299" spans="2:11">
      <c r="B3299" s="52">
        <v>38870</v>
      </c>
      <c r="C3299">
        <v>3.3246000000000002</v>
      </c>
      <c r="D3299" s="52">
        <v>38873</v>
      </c>
      <c r="E3299">
        <v>2.2995000000000001</v>
      </c>
      <c r="G3299" s="52">
        <v>38870</v>
      </c>
      <c r="H3299">
        <v>3.3246000000000002</v>
      </c>
      <c r="I3299" s="52">
        <v>38873</v>
      </c>
      <c r="J3299">
        <v>2.2995000000000001</v>
      </c>
      <c r="K3299" s="474" t="str">
        <f t="shared" si="51"/>
        <v>false</v>
      </c>
    </row>
    <row r="3300" spans="2:11">
      <c r="B3300" s="52">
        <v>38873</v>
      </c>
      <c r="C3300">
        <v>3.3580000000000001</v>
      </c>
      <c r="D3300" s="52">
        <v>38874</v>
      </c>
      <c r="E3300">
        <v>2.3129</v>
      </c>
      <c r="G3300" s="52">
        <v>38873</v>
      </c>
      <c r="H3300">
        <v>3.3580000000000001</v>
      </c>
      <c r="I3300" s="52">
        <v>38874</v>
      </c>
      <c r="J3300">
        <v>2.3129</v>
      </c>
      <c r="K3300" s="474" t="str">
        <f t="shared" si="51"/>
        <v>false</v>
      </c>
    </row>
    <row r="3301" spans="2:11">
      <c r="B3301" s="52">
        <v>38874</v>
      </c>
      <c r="C3301">
        <v>3.3670999999999998</v>
      </c>
      <c r="D3301" s="52">
        <v>38875</v>
      </c>
      <c r="E3301">
        <v>2.3279999999999998</v>
      </c>
      <c r="G3301" s="52">
        <v>38874</v>
      </c>
      <c r="H3301">
        <v>3.3670999999999998</v>
      </c>
      <c r="I3301" s="52">
        <v>38875</v>
      </c>
      <c r="J3301">
        <v>2.3279999999999998</v>
      </c>
      <c r="K3301" s="474" t="str">
        <f t="shared" si="51"/>
        <v>false</v>
      </c>
    </row>
    <row r="3302" spans="2:11">
      <c r="B3302" s="52">
        <v>38875</v>
      </c>
      <c r="C3302">
        <v>3.3931</v>
      </c>
      <c r="D3302" s="52">
        <v>38876</v>
      </c>
      <c r="E3302">
        <v>2.3262999999999998</v>
      </c>
      <c r="G3302" s="52">
        <v>38875</v>
      </c>
      <c r="H3302">
        <v>3.3931</v>
      </c>
      <c r="I3302" s="52">
        <v>38876</v>
      </c>
      <c r="J3302">
        <v>2.3262999999999998</v>
      </c>
      <c r="K3302" s="474" t="str">
        <f t="shared" si="51"/>
        <v>false</v>
      </c>
    </row>
    <row r="3303" spans="2:11">
      <c r="B3303" s="52">
        <v>38876</v>
      </c>
      <c r="C3303">
        <v>3.3837999999999999</v>
      </c>
      <c r="D3303" s="52">
        <v>38877</v>
      </c>
      <c r="E3303">
        <v>2.3363</v>
      </c>
      <c r="G3303" s="52">
        <v>38876</v>
      </c>
      <c r="H3303">
        <v>3.3837999999999999</v>
      </c>
      <c r="I3303" s="52">
        <v>38877</v>
      </c>
      <c r="J3303">
        <v>2.3363</v>
      </c>
      <c r="K3303" s="474" t="str">
        <f t="shared" si="51"/>
        <v>false</v>
      </c>
    </row>
    <row r="3304" spans="2:11">
      <c r="B3304" s="52">
        <v>38877</v>
      </c>
      <c r="C3304">
        <v>3.3624999999999998</v>
      </c>
      <c r="D3304" s="52">
        <v>38880</v>
      </c>
      <c r="E3304">
        <v>2.3578000000000001</v>
      </c>
      <c r="G3304" s="52">
        <v>38877</v>
      </c>
      <c r="H3304">
        <v>3.3624999999999998</v>
      </c>
      <c r="I3304" s="52">
        <v>38880</v>
      </c>
      <c r="J3304">
        <v>2.3578000000000001</v>
      </c>
      <c r="K3304" s="474" t="str">
        <f t="shared" si="51"/>
        <v>false</v>
      </c>
    </row>
    <row r="3305" spans="2:11">
      <c r="B3305" s="52">
        <v>38880</v>
      </c>
      <c r="C3305">
        <v>3.3582999999999998</v>
      </c>
      <c r="D3305" s="52">
        <v>38881</v>
      </c>
      <c r="E3305">
        <v>2.3843000000000001</v>
      </c>
      <c r="G3305" s="52">
        <v>38880</v>
      </c>
      <c r="H3305">
        <v>3.3582999999999998</v>
      </c>
      <c r="I3305" s="52">
        <v>38881</v>
      </c>
      <c r="J3305">
        <v>2.3843000000000001</v>
      </c>
      <c r="K3305" s="474" t="str">
        <f t="shared" si="51"/>
        <v>false</v>
      </c>
    </row>
    <row r="3306" spans="2:11">
      <c r="B3306" s="52">
        <v>38881</v>
      </c>
      <c r="C3306">
        <v>3.4079999999999999</v>
      </c>
      <c r="D3306" s="52">
        <v>38882</v>
      </c>
      <c r="E3306">
        <v>2.3599000000000001</v>
      </c>
      <c r="G3306" s="52">
        <v>38881</v>
      </c>
      <c r="H3306">
        <v>3.4079999999999999</v>
      </c>
      <c r="I3306" s="52">
        <v>38882</v>
      </c>
      <c r="J3306">
        <v>2.3599000000000001</v>
      </c>
      <c r="K3306" s="474" t="str">
        <f t="shared" si="51"/>
        <v>false</v>
      </c>
    </row>
    <row r="3307" spans="2:11">
      <c r="B3307" s="52">
        <v>38882</v>
      </c>
      <c r="C3307">
        <v>3.4314</v>
      </c>
      <c r="D3307" s="52">
        <v>38883</v>
      </c>
      <c r="E3307">
        <v>2.3174000000000001</v>
      </c>
      <c r="G3307" s="52">
        <v>38882</v>
      </c>
      <c r="H3307">
        <v>3.4314</v>
      </c>
      <c r="I3307" s="52">
        <v>38883</v>
      </c>
      <c r="J3307">
        <v>2.3174000000000001</v>
      </c>
      <c r="K3307" s="474" t="str">
        <f t="shared" si="51"/>
        <v>false</v>
      </c>
    </row>
    <row r="3308" spans="2:11">
      <c r="B3308" s="52">
        <v>38883</v>
      </c>
      <c r="C3308">
        <v>3.3757999999999999</v>
      </c>
      <c r="D3308" s="52">
        <v>38884</v>
      </c>
      <c r="E3308">
        <v>2.3176000000000001</v>
      </c>
      <c r="G3308" s="52">
        <v>38883</v>
      </c>
      <c r="H3308">
        <v>3.3757999999999999</v>
      </c>
      <c r="I3308" s="52">
        <v>38884</v>
      </c>
      <c r="J3308">
        <v>2.3176000000000001</v>
      </c>
      <c r="K3308" s="474" t="str">
        <f t="shared" si="51"/>
        <v>false</v>
      </c>
    </row>
    <row r="3309" spans="2:11">
      <c r="B3309" s="52">
        <v>38884</v>
      </c>
      <c r="C3309">
        <v>3.3744000000000001</v>
      </c>
      <c r="D3309" s="52">
        <v>38887</v>
      </c>
      <c r="E3309">
        <v>2.3329</v>
      </c>
      <c r="G3309" s="52">
        <v>38884</v>
      </c>
      <c r="H3309">
        <v>3.3744000000000001</v>
      </c>
      <c r="I3309" s="52">
        <v>38887</v>
      </c>
      <c r="J3309">
        <v>2.3329</v>
      </c>
      <c r="K3309" s="474" t="str">
        <f t="shared" si="51"/>
        <v>false</v>
      </c>
    </row>
    <row r="3310" spans="2:11">
      <c r="B3310" s="52">
        <v>38887</v>
      </c>
      <c r="C3310">
        <v>3.4268000000000001</v>
      </c>
      <c r="D3310" s="52">
        <v>38888</v>
      </c>
      <c r="E3310">
        <v>2.3260000000000001</v>
      </c>
      <c r="G3310" s="52">
        <v>38887</v>
      </c>
      <c r="H3310">
        <v>3.4268000000000001</v>
      </c>
      <c r="I3310" s="52">
        <v>38888</v>
      </c>
      <c r="J3310">
        <v>2.3260000000000001</v>
      </c>
      <c r="K3310" s="474" t="str">
        <f t="shared" si="51"/>
        <v>false</v>
      </c>
    </row>
    <row r="3311" spans="2:11">
      <c r="B3311" s="52">
        <v>38888</v>
      </c>
      <c r="C3311">
        <v>3.4106999999999998</v>
      </c>
      <c r="D3311" s="52">
        <v>38889</v>
      </c>
      <c r="E3311">
        <v>2.3039999999999998</v>
      </c>
      <c r="G3311" s="52">
        <v>38888</v>
      </c>
      <c r="H3311">
        <v>3.4106999999999998</v>
      </c>
      <c r="I3311" s="52">
        <v>38889</v>
      </c>
      <c r="J3311">
        <v>2.3039999999999998</v>
      </c>
      <c r="K3311" s="474" t="str">
        <f t="shared" si="51"/>
        <v>false</v>
      </c>
    </row>
    <row r="3312" spans="2:11">
      <c r="B3312" s="52">
        <v>38889</v>
      </c>
      <c r="C3312">
        <v>3.4102999999999999</v>
      </c>
      <c r="D3312" s="52">
        <v>38890</v>
      </c>
      <c r="E3312">
        <v>2.3188</v>
      </c>
      <c r="G3312" s="52">
        <v>38889</v>
      </c>
      <c r="H3312">
        <v>3.4102999999999999</v>
      </c>
      <c r="I3312" s="52">
        <v>38890</v>
      </c>
      <c r="J3312">
        <v>2.3188</v>
      </c>
      <c r="K3312" s="474" t="str">
        <f t="shared" si="51"/>
        <v>false</v>
      </c>
    </row>
    <row r="3313" spans="2:11">
      <c r="B3313" s="52">
        <v>38890</v>
      </c>
      <c r="C3313">
        <v>3.4281999999999999</v>
      </c>
      <c r="D3313" s="52">
        <v>38891</v>
      </c>
      <c r="E3313">
        <v>2.3250999999999999</v>
      </c>
      <c r="G3313" s="52">
        <v>38890</v>
      </c>
      <c r="H3313">
        <v>3.4281999999999999</v>
      </c>
      <c r="I3313" s="52">
        <v>38891</v>
      </c>
      <c r="J3313">
        <v>2.3250999999999999</v>
      </c>
      <c r="K3313" s="474" t="str">
        <f t="shared" si="51"/>
        <v>false</v>
      </c>
    </row>
    <row r="3314" spans="2:11">
      <c r="B3314" s="52">
        <v>38891</v>
      </c>
      <c r="C3314">
        <v>3.4127000000000001</v>
      </c>
      <c r="D3314" s="52">
        <v>38894</v>
      </c>
      <c r="E3314">
        <v>2.3132999999999999</v>
      </c>
      <c r="G3314" s="52">
        <v>38891</v>
      </c>
      <c r="H3314">
        <v>3.4127000000000001</v>
      </c>
      <c r="I3314" s="52">
        <v>38894</v>
      </c>
      <c r="J3314">
        <v>2.3132999999999999</v>
      </c>
      <c r="K3314" s="474" t="str">
        <f t="shared" si="51"/>
        <v>false</v>
      </c>
    </row>
    <row r="3315" spans="2:11">
      <c r="B3315" s="52">
        <v>38894</v>
      </c>
      <c r="C3315">
        <v>3.3974000000000002</v>
      </c>
      <c r="D3315" s="52">
        <v>38895</v>
      </c>
      <c r="E3315">
        <v>2.3388</v>
      </c>
      <c r="G3315" s="52">
        <v>38894</v>
      </c>
      <c r="H3315">
        <v>3.3974000000000002</v>
      </c>
      <c r="I3315" s="52">
        <v>38895</v>
      </c>
      <c r="J3315">
        <v>2.3388</v>
      </c>
      <c r="K3315" s="474" t="str">
        <f t="shared" si="51"/>
        <v>false</v>
      </c>
    </row>
    <row r="3316" spans="2:11">
      <c r="B3316" s="52">
        <v>38895</v>
      </c>
      <c r="C3316">
        <v>3.4095</v>
      </c>
      <c r="D3316" s="52">
        <v>38896</v>
      </c>
      <c r="E3316">
        <v>2.3284000000000002</v>
      </c>
      <c r="G3316" s="52">
        <v>38895</v>
      </c>
      <c r="H3316">
        <v>3.4095</v>
      </c>
      <c r="I3316" s="52">
        <v>38896</v>
      </c>
      <c r="J3316">
        <v>2.3284000000000002</v>
      </c>
      <c r="K3316" s="474" t="str">
        <f t="shared" si="51"/>
        <v>false</v>
      </c>
    </row>
    <row r="3317" spans="2:11">
      <c r="B3317" s="52">
        <v>38896</v>
      </c>
      <c r="C3317">
        <v>3.3955000000000002</v>
      </c>
      <c r="D3317" s="52">
        <v>38897</v>
      </c>
      <c r="E3317">
        <v>2.2831999999999999</v>
      </c>
      <c r="G3317" s="52">
        <v>38896</v>
      </c>
      <c r="H3317">
        <v>3.3955000000000002</v>
      </c>
      <c r="I3317" s="52">
        <v>38897</v>
      </c>
      <c r="J3317">
        <v>2.2831999999999999</v>
      </c>
      <c r="K3317" s="474" t="str">
        <f t="shared" si="51"/>
        <v>false</v>
      </c>
    </row>
    <row r="3318" spans="2:11">
      <c r="B3318" s="52">
        <v>38897</v>
      </c>
      <c r="C3318">
        <v>3.3656999999999999</v>
      </c>
      <c r="D3318" s="52">
        <v>38898</v>
      </c>
      <c r="E3318">
        <v>2.2915000000000001</v>
      </c>
      <c r="G3318" s="52">
        <v>38897</v>
      </c>
      <c r="H3318">
        <v>3.3656999999999999</v>
      </c>
      <c r="I3318" s="52">
        <v>38898</v>
      </c>
      <c r="J3318">
        <v>2.2915000000000001</v>
      </c>
      <c r="K3318" s="474" t="str">
        <f t="shared" si="51"/>
        <v>false</v>
      </c>
    </row>
    <row r="3319" spans="2:11">
      <c r="B3319" s="52">
        <v>38898</v>
      </c>
      <c r="C3319">
        <v>3.3567999999999998</v>
      </c>
      <c r="D3319" s="52">
        <v>38901</v>
      </c>
      <c r="E3319">
        <v>2.2757000000000001</v>
      </c>
      <c r="G3319" s="52">
        <v>38898</v>
      </c>
      <c r="H3319">
        <v>3.3567999999999998</v>
      </c>
      <c r="I3319" s="52">
        <v>38901</v>
      </c>
      <c r="J3319">
        <v>2.2757000000000001</v>
      </c>
      <c r="K3319" s="474" t="str">
        <f t="shared" si="51"/>
        <v>false</v>
      </c>
    </row>
    <row r="3320" spans="2:11">
      <c r="B3320" s="52">
        <v>38901</v>
      </c>
      <c r="C3320">
        <v>3.3205999999999998</v>
      </c>
      <c r="D3320" s="52">
        <v>38903</v>
      </c>
      <c r="E3320">
        <v>2.2934000000000001</v>
      </c>
      <c r="G3320" s="52">
        <v>38901</v>
      </c>
      <c r="H3320">
        <v>3.3205999999999998</v>
      </c>
      <c r="I3320" s="52">
        <v>38903</v>
      </c>
      <c r="J3320">
        <v>2.2934000000000001</v>
      </c>
      <c r="K3320" s="474" t="str">
        <f t="shared" si="51"/>
        <v>false</v>
      </c>
    </row>
    <row r="3321" spans="2:11">
      <c r="B3321" s="52">
        <v>38903</v>
      </c>
      <c r="C3321">
        <v>3.3426999999999998</v>
      </c>
      <c r="D3321" s="52">
        <v>38904</v>
      </c>
      <c r="E3321">
        <v>2.2791000000000001</v>
      </c>
      <c r="G3321" s="52">
        <v>38903</v>
      </c>
      <c r="H3321">
        <v>3.3426999999999998</v>
      </c>
      <c r="I3321" s="52">
        <v>38904</v>
      </c>
      <c r="J3321">
        <v>2.2791000000000001</v>
      </c>
      <c r="K3321" s="474" t="str">
        <f t="shared" si="51"/>
        <v>false</v>
      </c>
    </row>
    <row r="3322" spans="2:11">
      <c r="B3322" s="52">
        <v>38904</v>
      </c>
      <c r="C3322">
        <v>3.3576999999999999</v>
      </c>
      <c r="D3322" s="52">
        <v>38905</v>
      </c>
      <c r="E3322">
        <v>2.3067000000000002</v>
      </c>
      <c r="G3322" s="52">
        <v>38904</v>
      </c>
      <c r="H3322">
        <v>3.3576999999999999</v>
      </c>
      <c r="I3322" s="52">
        <v>38905</v>
      </c>
      <c r="J3322">
        <v>2.3067000000000002</v>
      </c>
      <c r="K3322" s="474" t="str">
        <f t="shared" si="51"/>
        <v>false</v>
      </c>
    </row>
    <row r="3323" spans="2:11">
      <c r="B3323" s="52">
        <v>38905</v>
      </c>
      <c r="C3323">
        <v>3.335</v>
      </c>
      <c r="D3323" s="52">
        <v>38908</v>
      </c>
      <c r="E3323">
        <v>2.3039999999999998</v>
      </c>
      <c r="G3323" s="52">
        <v>38905</v>
      </c>
      <c r="H3323">
        <v>3.335</v>
      </c>
      <c r="I3323" s="52">
        <v>38908</v>
      </c>
      <c r="J3323">
        <v>2.3039999999999998</v>
      </c>
      <c r="K3323" s="474" t="str">
        <f t="shared" si="51"/>
        <v>false</v>
      </c>
    </row>
    <row r="3324" spans="2:11">
      <c r="B3324" s="52">
        <v>38908</v>
      </c>
      <c r="C3324">
        <v>3.3174000000000001</v>
      </c>
      <c r="D3324" s="52">
        <v>38909</v>
      </c>
      <c r="E3324">
        <v>2.2976000000000001</v>
      </c>
      <c r="G3324" s="52">
        <v>38908</v>
      </c>
      <c r="H3324">
        <v>3.3174000000000001</v>
      </c>
      <c r="I3324" s="52">
        <v>38909</v>
      </c>
      <c r="J3324">
        <v>2.2976000000000001</v>
      </c>
      <c r="K3324" s="474" t="str">
        <f t="shared" si="51"/>
        <v>false</v>
      </c>
    </row>
    <row r="3325" spans="2:11">
      <c r="B3325" s="52">
        <v>38909</v>
      </c>
      <c r="C3325">
        <v>3.2964000000000002</v>
      </c>
      <c r="D3325" s="52">
        <v>38910</v>
      </c>
      <c r="E3325">
        <v>2.323</v>
      </c>
      <c r="G3325" s="52">
        <v>38909</v>
      </c>
      <c r="H3325">
        <v>3.2964000000000002</v>
      </c>
      <c r="I3325" s="52">
        <v>38910</v>
      </c>
      <c r="J3325">
        <v>2.323</v>
      </c>
      <c r="K3325" s="474" t="str">
        <f t="shared" si="51"/>
        <v>false</v>
      </c>
    </row>
    <row r="3326" spans="2:11">
      <c r="B3326" s="52">
        <v>38910</v>
      </c>
      <c r="C3326">
        <v>3.3218999999999999</v>
      </c>
      <c r="D3326" s="52">
        <v>38911</v>
      </c>
      <c r="E3326">
        <v>2.3586999999999998</v>
      </c>
      <c r="G3326" s="52">
        <v>38910</v>
      </c>
      <c r="H3326">
        <v>3.3218999999999999</v>
      </c>
      <c r="I3326" s="52">
        <v>38911</v>
      </c>
      <c r="J3326">
        <v>2.3586999999999998</v>
      </c>
      <c r="K3326" s="474" t="str">
        <f t="shared" si="51"/>
        <v>false</v>
      </c>
    </row>
    <row r="3327" spans="2:11">
      <c r="B3327" s="52">
        <v>38911</v>
      </c>
      <c r="C3327">
        <v>3.3296000000000001</v>
      </c>
      <c r="D3327" s="52">
        <v>38912</v>
      </c>
      <c r="E3327">
        <v>2.3822000000000001</v>
      </c>
      <c r="G3327" s="52">
        <v>38911</v>
      </c>
      <c r="H3327">
        <v>3.3296000000000001</v>
      </c>
      <c r="I3327" s="52">
        <v>38912</v>
      </c>
      <c r="J3327">
        <v>2.3822000000000001</v>
      </c>
      <c r="K3327" s="474" t="str">
        <f t="shared" si="51"/>
        <v>false</v>
      </c>
    </row>
    <row r="3328" spans="2:11">
      <c r="B3328" s="52">
        <v>38912</v>
      </c>
      <c r="C3328">
        <v>3.3233000000000001</v>
      </c>
      <c r="D3328" s="52">
        <v>38915</v>
      </c>
      <c r="E3328">
        <v>2.3803999999999998</v>
      </c>
      <c r="G3328" s="52">
        <v>38912</v>
      </c>
      <c r="H3328">
        <v>3.3233000000000001</v>
      </c>
      <c r="I3328" s="52">
        <v>38915</v>
      </c>
      <c r="J3328">
        <v>2.3803999999999998</v>
      </c>
      <c r="K3328" s="474" t="str">
        <f t="shared" si="51"/>
        <v>false</v>
      </c>
    </row>
    <row r="3329" spans="2:11">
      <c r="B3329" s="52">
        <v>38915</v>
      </c>
      <c r="C3329">
        <v>3.3153999999999999</v>
      </c>
      <c r="D3329" s="52">
        <v>38916</v>
      </c>
      <c r="E3329">
        <v>2.3727</v>
      </c>
      <c r="G3329" s="52">
        <v>38915</v>
      </c>
      <c r="H3329">
        <v>3.3153999999999999</v>
      </c>
      <c r="I3329" s="52">
        <v>38916</v>
      </c>
      <c r="J3329">
        <v>2.3727</v>
      </c>
      <c r="K3329" s="474" t="str">
        <f t="shared" si="51"/>
        <v>false</v>
      </c>
    </row>
    <row r="3330" spans="2:11">
      <c r="B3330" s="52">
        <v>38916</v>
      </c>
      <c r="C3330">
        <v>3.3064</v>
      </c>
      <c r="D3330" s="52">
        <v>38917</v>
      </c>
      <c r="E3330">
        <v>2.3290999999999999</v>
      </c>
      <c r="G3330" s="52">
        <v>38916</v>
      </c>
      <c r="H3330">
        <v>3.3064</v>
      </c>
      <c r="I3330" s="52">
        <v>38917</v>
      </c>
      <c r="J3330">
        <v>2.3290999999999999</v>
      </c>
      <c r="K3330" s="474" t="str">
        <f t="shared" si="51"/>
        <v>false</v>
      </c>
    </row>
    <row r="3331" spans="2:11">
      <c r="B3331" s="52">
        <v>38917</v>
      </c>
      <c r="C3331">
        <v>3.2597</v>
      </c>
      <c r="D3331" s="52">
        <v>38918</v>
      </c>
      <c r="E3331">
        <v>2.3468999999999998</v>
      </c>
      <c r="G3331" s="52">
        <v>38917</v>
      </c>
      <c r="H3331">
        <v>3.2597</v>
      </c>
      <c r="I3331" s="52">
        <v>38918</v>
      </c>
      <c r="J3331">
        <v>2.3468999999999998</v>
      </c>
      <c r="K3331" s="474" t="str">
        <f t="shared" si="51"/>
        <v>false</v>
      </c>
    </row>
    <row r="3332" spans="2:11">
      <c r="B3332" s="52">
        <v>38918</v>
      </c>
      <c r="C3332">
        <v>3.2509999999999999</v>
      </c>
      <c r="D3332" s="52">
        <v>38919</v>
      </c>
      <c r="E3332">
        <v>2.3597999999999999</v>
      </c>
      <c r="G3332" s="52">
        <v>38918</v>
      </c>
      <c r="H3332">
        <v>3.2509999999999999</v>
      </c>
      <c r="I3332" s="52">
        <v>38919</v>
      </c>
      <c r="J3332">
        <v>2.3597999999999999</v>
      </c>
      <c r="K3332" s="474" t="str">
        <f t="shared" si="51"/>
        <v>false</v>
      </c>
    </row>
    <row r="3333" spans="2:11">
      <c r="B3333" s="52">
        <v>38919</v>
      </c>
      <c r="C3333">
        <v>3.2464</v>
      </c>
      <c r="D3333" s="52">
        <v>38922</v>
      </c>
      <c r="E3333">
        <v>2.3208000000000002</v>
      </c>
      <c r="G3333" s="52">
        <v>38919</v>
      </c>
      <c r="H3333">
        <v>3.2464</v>
      </c>
      <c r="I3333" s="52">
        <v>38922</v>
      </c>
      <c r="J3333">
        <v>2.3208000000000002</v>
      </c>
      <c r="K3333" s="474" t="str">
        <f t="shared" si="51"/>
        <v>false</v>
      </c>
    </row>
    <row r="3334" spans="2:11">
      <c r="B3334" s="52">
        <v>38922</v>
      </c>
      <c r="C3334">
        <v>3.2161</v>
      </c>
      <c r="D3334" s="52">
        <v>38923</v>
      </c>
      <c r="E3334">
        <v>2.3098000000000001</v>
      </c>
      <c r="G3334" s="52">
        <v>38922</v>
      </c>
      <c r="H3334">
        <v>3.2161</v>
      </c>
      <c r="I3334" s="52">
        <v>38923</v>
      </c>
      <c r="J3334">
        <v>2.3098000000000001</v>
      </c>
      <c r="K3334" s="474" t="str">
        <f t="shared" ref="K3334:K3397" si="52">IF(G3334=I3334,"true","false")</f>
        <v>false</v>
      </c>
    </row>
    <row r="3335" spans="2:11">
      <c r="B3335" s="52">
        <v>38923</v>
      </c>
      <c r="C3335">
        <v>3.2037</v>
      </c>
      <c r="D3335" s="52">
        <v>38924</v>
      </c>
      <c r="E3335">
        <v>2.31</v>
      </c>
      <c r="G3335" s="52">
        <v>38923</v>
      </c>
      <c r="H3335">
        <v>3.2037</v>
      </c>
      <c r="I3335" s="52">
        <v>38924</v>
      </c>
      <c r="J3335">
        <v>2.31</v>
      </c>
      <c r="K3335" s="474" t="str">
        <f t="shared" si="52"/>
        <v>false</v>
      </c>
    </row>
    <row r="3336" spans="2:11">
      <c r="B3336" s="52">
        <v>38924</v>
      </c>
      <c r="C3336">
        <v>3.1880999999999999</v>
      </c>
      <c r="D3336" s="52">
        <v>38925</v>
      </c>
      <c r="E3336">
        <v>2.3105000000000002</v>
      </c>
      <c r="G3336" s="52">
        <v>38924</v>
      </c>
      <c r="H3336">
        <v>3.1880999999999999</v>
      </c>
      <c r="I3336" s="52">
        <v>38925</v>
      </c>
      <c r="J3336">
        <v>2.3105000000000002</v>
      </c>
      <c r="K3336" s="474" t="str">
        <f t="shared" si="52"/>
        <v>false</v>
      </c>
    </row>
    <row r="3337" spans="2:11">
      <c r="B3337" s="52">
        <v>38925</v>
      </c>
      <c r="C3337">
        <v>3.2121</v>
      </c>
      <c r="D3337" s="52">
        <v>38926</v>
      </c>
      <c r="E3337">
        <v>2.2858999999999998</v>
      </c>
      <c r="G3337" s="52">
        <v>38925</v>
      </c>
      <c r="H3337">
        <v>3.2121</v>
      </c>
      <c r="I3337" s="52">
        <v>38926</v>
      </c>
      <c r="J3337">
        <v>2.2858999999999998</v>
      </c>
      <c r="K3337" s="474" t="str">
        <f t="shared" si="52"/>
        <v>false</v>
      </c>
    </row>
    <row r="3338" spans="2:11">
      <c r="B3338" s="52">
        <v>38926</v>
      </c>
      <c r="C3338">
        <v>3.1941999999999999</v>
      </c>
      <c r="D3338" s="52">
        <v>38929</v>
      </c>
      <c r="E3338">
        <v>2.2928999999999999</v>
      </c>
      <c r="G3338" s="52">
        <v>38926</v>
      </c>
      <c r="H3338">
        <v>3.1941999999999999</v>
      </c>
      <c r="I3338" s="52">
        <v>38929</v>
      </c>
      <c r="J3338">
        <v>2.2928999999999999</v>
      </c>
      <c r="K3338" s="474" t="str">
        <f t="shared" si="52"/>
        <v>false</v>
      </c>
    </row>
    <row r="3339" spans="2:11">
      <c r="B3339" s="52">
        <v>38929</v>
      </c>
      <c r="C3339">
        <v>3.206</v>
      </c>
      <c r="D3339" s="52">
        <v>38930</v>
      </c>
      <c r="E3339">
        <v>2.3052000000000001</v>
      </c>
      <c r="G3339" s="52">
        <v>38929</v>
      </c>
      <c r="H3339">
        <v>3.206</v>
      </c>
      <c r="I3339" s="52">
        <v>38930</v>
      </c>
      <c r="J3339">
        <v>2.3052000000000001</v>
      </c>
      <c r="K3339" s="474" t="str">
        <f t="shared" si="52"/>
        <v>false</v>
      </c>
    </row>
    <row r="3340" spans="2:11">
      <c r="B3340" s="52">
        <v>38930</v>
      </c>
      <c r="C3340">
        <v>3.1709000000000001</v>
      </c>
      <c r="D3340" s="52">
        <v>38931</v>
      </c>
      <c r="E3340">
        <v>2.2898999999999998</v>
      </c>
      <c r="G3340" s="52">
        <v>38930</v>
      </c>
      <c r="H3340">
        <v>3.1709000000000001</v>
      </c>
      <c r="I3340" s="52">
        <v>38931</v>
      </c>
      <c r="J3340">
        <v>2.2898999999999998</v>
      </c>
      <c r="K3340" s="474" t="str">
        <f t="shared" si="52"/>
        <v>false</v>
      </c>
    </row>
    <row r="3341" spans="2:11">
      <c r="B3341" s="52">
        <v>38931</v>
      </c>
      <c r="C3341">
        <v>3.1720999999999999</v>
      </c>
      <c r="D3341" s="52">
        <v>38932</v>
      </c>
      <c r="E3341">
        <v>2.2862</v>
      </c>
      <c r="G3341" s="52">
        <v>38931</v>
      </c>
      <c r="H3341">
        <v>3.1720999999999999</v>
      </c>
      <c r="I3341" s="52">
        <v>38932</v>
      </c>
      <c r="J3341">
        <v>2.2862</v>
      </c>
      <c r="K3341" s="474" t="str">
        <f t="shared" si="52"/>
        <v>false</v>
      </c>
    </row>
    <row r="3342" spans="2:11">
      <c r="B3342" s="52">
        <v>38932</v>
      </c>
      <c r="C3342">
        <v>3.2082000000000002</v>
      </c>
      <c r="D3342" s="52">
        <v>38933</v>
      </c>
      <c r="E3342">
        <v>2.2867000000000002</v>
      </c>
      <c r="G3342" s="52">
        <v>38932</v>
      </c>
      <c r="H3342">
        <v>3.2082000000000002</v>
      </c>
      <c r="I3342" s="52">
        <v>38933</v>
      </c>
      <c r="J3342">
        <v>2.2867000000000002</v>
      </c>
      <c r="K3342" s="474" t="str">
        <f t="shared" si="52"/>
        <v>false</v>
      </c>
    </row>
    <row r="3343" spans="2:11">
      <c r="B3343" s="52">
        <v>38933</v>
      </c>
      <c r="C3343">
        <v>3.2096</v>
      </c>
      <c r="D3343" s="52">
        <v>38936</v>
      </c>
      <c r="E3343">
        <v>2.2909999999999999</v>
      </c>
      <c r="G3343" s="52">
        <v>38933</v>
      </c>
      <c r="H3343">
        <v>3.2096</v>
      </c>
      <c r="I3343" s="52">
        <v>38936</v>
      </c>
      <c r="J3343">
        <v>2.2909999999999999</v>
      </c>
      <c r="K3343" s="474" t="str">
        <f t="shared" si="52"/>
        <v>false</v>
      </c>
    </row>
    <row r="3344" spans="2:11">
      <c r="B3344" s="52">
        <v>38936</v>
      </c>
      <c r="C3344">
        <v>3.2370000000000001</v>
      </c>
      <c r="D3344" s="52">
        <v>38937</v>
      </c>
      <c r="E3344">
        <v>2.3075000000000001</v>
      </c>
      <c r="G3344" s="52">
        <v>38936</v>
      </c>
      <c r="H3344">
        <v>3.2370000000000001</v>
      </c>
      <c r="I3344" s="52">
        <v>38937</v>
      </c>
      <c r="J3344">
        <v>2.3075000000000001</v>
      </c>
      <c r="K3344" s="474" t="str">
        <f t="shared" si="52"/>
        <v>false</v>
      </c>
    </row>
    <row r="3345" spans="2:11">
      <c r="B3345" s="52">
        <v>38937</v>
      </c>
      <c r="C3345">
        <v>3.2172000000000001</v>
      </c>
      <c r="D3345" s="52">
        <v>38938</v>
      </c>
      <c r="E3345">
        <v>2.3170000000000002</v>
      </c>
      <c r="G3345" s="52">
        <v>38937</v>
      </c>
      <c r="H3345">
        <v>3.2172000000000001</v>
      </c>
      <c r="I3345" s="52">
        <v>38938</v>
      </c>
      <c r="J3345">
        <v>2.3170000000000002</v>
      </c>
      <c r="K3345" s="474" t="str">
        <f t="shared" si="52"/>
        <v>false</v>
      </c>
    </row>
    <row r="3346" spans="2:11">
      <c r="B3346" s="52">
        <v>38938</v>
      </c>
      <c r="C3346">
        <v>3.2156000000000002</v>
      </c>
      <c r="D3346" s="52">
        <v>38939</v>
      </c>
      <c r="E3346">
        <v>2.3090999999999999</v>
      </c>
      <c r="G3346" s="52">
        <v>38938</v>
      </c>
      <c r="H3346">
        <v>3.2156000000000002</v>
      </c>
      <c r="I3346" s="52">
        <v>38939</v>
      </c>
      <c r="J3346">
        <v>2.3090999999999999</v>
      </c>
      <c r="K3346" s="474" t="str">
        <f t="shared" si="52"/>
        <v>false</v>
      </c>
    </row>
    <row r="3347" spans="2:11">
      <c r="B3347" s="52">
        <v>38939</v>
      </c>
      <c r="C3347">
        <v>3.2153</v>
      </c>
      <c r="D3347" s="52">
        <v>38940</v>
      </c>
      <c r="E3347">
        <v>2.3167</v>
      </c>
      <c r="G3347" s="52">
        <v>38939</v>
      </c>
      <c r="H3347">
        <v>3.2153</v>
      </c>
      <c r="I3347" s="52">
        <v>38940</v>
      </c>
      <c r="J3347">
        <v>2.3167</v>
      </c>
      <c r="K3347" s="474" t="str">
        <f t="shared" si="52"/>
        <v>false</v>
      </c>
    </row>
    <row r="3348" spans="2:11">
      <c r="B3348" s="52">
        <v>38940</v>
      </c>
      <c r="C3348">
        <v>3.2223999999999999</v>
      </c>
      <c r="D3348" s="52">
        <v>38943</v>
      </c>
      <c r="E3348">
        <v>2.3146</v>
      </c>
      <c r="G3348" s="52">
        <v>38940</v>
      </c>
      <c r="H3348">
        <v>3.2223999999999999</v>
      </c>
      <c r="I3348" s="52">
        <v>38943</v>
      </c>
      <c r="J3348">
        <v>2.3146</v>
      </c>
      <c r="K3348" s="474" t="str">
        <f t="shared" si="52"/>
        <v>false</v>
      </c>
    </row>
    <row r="3349" spans="2:11">
      <c r="B3349" s="52">
        <v>38943</v>
      </c>
      <c r="C3349">
        <v>3.2229000000000001</v>
      </c>
      <c r="D3349" s="52">
        <v>38944</v>
      </c>
      <c r="E3349">
        <v>2.2879999999999998</v>
      </c>
      <c r="G3349" s="52">
        <v>38943</v>
      </c>
      <c r="H3349">
        <v>3.2229000000000001</v>
      </c>
      <c r="I3349" s="52">
        <v>38944</v>
      </c>
      <c r="J3349">
        <v>2.2879999999999998</v>
      </c>
      <c r="K3349" s="474" t="str">
        <f t="shared" si="52"/>
        <v>false</v>
      </c>
    </row>
    <row r="3350" spans="2:11">
      <c r="B3350" s="52">
        <v>38944</v>
      </c>
      <c r="C3350">
        <v>3.1970999999999998</v>
      </c>
      <c r="D3350" s="52">
        <v>38945</v>
      </c>
      <c r="E3350">
        <v>2.2743000000000002</v>
      </c>
      <c r="G3350" s="52">
        <v>38944</v>
      </c>
      <c r="H3350">
        <v>3.1970999999999998</v>
      </c>
      <c r="I3350" s="52">
        <v>38945</v>
      </c>
      <c r="J3350">
        <v>2.2743000000000002</v>
      </c>
      <c r="K3350" s="474" t="str">
        <f t="shared" si="52"/>
        <v>false</v>
      </c>
    </row>
    <row r="3351" spans="2:11">
      <c r="B3351" s="52">
        <v>38945</v>
      </c>
      <c r="C3351">
        <v>3.2282999999999999</v>
      </c>
      <c r="D3351" s="52">
        <v>38946</v>
      </c>
      <c r="E3351">
        <v>2.2728000000000002</v>
      </c>
      <c r="G3351" s="52">
        <v>38945</v>
      </c>
      <c r="H3351">
        <v>3.2282999999999999</v>
      </c>
      <c r="I3351" s="52">
        <v>38946</v>
      </c>
      <c r="J3351">
        <v>2.2728000000000002</v>
      </c>
      <c r="K3351" s="474" t="str">
        <f t="shared" si="52"/>
        <v>false</v>
      </c>
    </row>
    <row r="3352" spans="2:11">
      <c r="B3352" s="52">
        <v>38946</v>
      </c>
      <c r="C3352">
        <v>3.2385999999999999</v>
      </c>
      <c r="D3352" s="52">
        <v>38947</v>
      </c>
      <c r="E3352">
        <v>2.2635000000000001</v>
      </c>
      <c r="G3352" s="52">
        <v>38946</v>
      </c>
      <c r="H3352">
        <v>3.2385999999999999</v>
      </c>
      <c r="I3352" s="52">
        <v>38947</v>
      </c>
      <c r="J3352">
        <v>2.2635000000000001</v>
      </c>
      <c r="K3352" s="474" t="str">
        <f t="shared" si="52"/>
        <v>false</v>
      </c>
    </row>
    <row r="3353" spans="2:11">
      <c r="B3353" s="52">
        <v>38947</v>
      </c>
      <c r="C3353">
        <v>3.1976</v>
      </c>
      <c r="D3353" s="52">
        <v>38950</v>
      </c>
      <c r="E3353">
        <v>2.2707000000000002</v>
      </c>
      <c r="G3353" s="52">
        <v>38947</v>
      </c>
      <c r="H3353">
        <v>3.1976</v>
      </c>
      <c r="I3353" s="52">
        <v>38950</v>
      </c>
      <c r="J3353">
        <v>2.2707000000000002</v>
      </c>
      <c r="K3353" s="474" t="str">
        <f t="shared" si="52"/>
        <v>false</v>
      </c>
    </row>
    <row r="3354" spans="2:11">
      <c r="B3354" s="52">
        <v>38950</v>
      </c>
      <c r="C3354">
        <v>3.1932999999999998</v>
      </c>
      <c r="D3354" s="52">
        <v>38951</v>
      </c>
      <c r="E3354">
        <v>2.2717999999999998</v>
      </c>
      <c r="G3354" s="52">
        <v>38950</v>
      </c>
      <c r="H3354">
        <v>3.1932999999999998</v>
      </c>
      <c r="I3354" s="52">
        <v>38951</v>
      </c>
      <c r="J3354">
        <v>2.2717999999999998</v>
      </c>
      <c r="K3354" s="474" t="str">
        <f t="shared" si="52"/>
        <v>false</v>
      </c>
    </row>
    <row r="3355" spans="2:11">
      <c r="B3355" s="52">
        <v>38951</v>
      </c>
      <c r="C3355">
        <v>3.1701000000000001</v>
      </c>
      <c r="D3355" s="52">
        <v>38952</v>
      </c>
      <c r="E3355">
        <v>2.2831000000000001</v>
      </c>
      <c r="G3355" s="52">
        <v>38951</v>
      </c>
      <c r="H3355">
        <v>3.1701000000000001</v>
      </c>
      <c r="I3355" s="52">
        <v>38952</v>
      </c>
      <c r="J3355">
        <v>2.2831000000000001</v>
      </c>
      <c r="K3355" s="474" t="str">
        <f t="shared" si="52"/>
        <v>false</v>
      </c>
    </row>
    <row r="3356" spans="2:11">
      <c r="B3356" s="52">
        <v>38952</v>
      </c>
      <c r="C3356">
        <v>3.2052</v>
      </c>
      <c r="D3356" s="52">
        <v>38953</v>
      </c>
      <c r="E3356">
        <v>2.2816999999999998</v>
      </c>
      <c r="G3356" s="52">
        <v>38952</v>
      </c>
      <c r="H3356">
        <v>3.2052</v>
      </c>
      <c r="I3356" s="52">
        <v>38953</v>
      </c>
      <c r="J3356">
        <v>2.2816999999999998</v>
      </c>
      <c r="K3356" s="474" t="str">
        <f t="shared" si="52"/>
        <v>false</v>
      </c>
    </row>
    <row r="3357" spans="2:11">
      <c r="B3357" s="52">
        <v>38953</v>
      </c>
      <c r="C3357">
        <v>3.1945000000000001</v>
      </c>
      <c r="D3357" s="52">
        <v>38954</v>
      </c>
      <c r="E3357">
        <v>2.2890999999999999</v>
      </c>
      <c r="G3357" s="52">
        <v>38953</v>
      </c>
      <c r="H3357">
        <v>3.1945000000000001</v>
      </c>
      <c r="I3357" s="52">
        <v>38954</v>
      </c>
      <c r="J3357">
        <v>2.2890999999999999</v>
      </c>
      <c r="K3357" s="474" t="str">
        <f t="shared" si="52"/>
        <v>false</v>
      </c>
    </row>
    <row r="3358" spans="2:11">
      <c r="B3358" s="52">
        <v>38954</v>
      </c>
      <c r="C3358">
        <v>3.1917</v>
      </c>
      <c r="D3358" s="52">
        <v>38957</v>
      </c>
      <c r="E3358">
        <v>2.2753000000000001</v>
      </c>
      <c r="G3358" s="52">
        <v>38954</v>
      </c>
      <c r="H3358">
        <v>3.1917</v>
      </c>
      <c r="I3358" s="52">
        <v>38957</v>
      </c>
      <c r="J3358">
        <v>2.2753000000000001</v>
      </c>
      <c r="K3358" s="474" t="str">
        <f t="shared" si="52"/>
        <v>false</v>
      </c>
    </row>
    <row r="3359" spans="2:11">
      <c r="B3359" s="52">
        <v>38957</v>
      </c>
      <c r="C3359">
        <v>3.1717</v>
      </c>
      <c r="D3359" s="52">
        <v>38958</v>
      </c>
      <c r="E3359">
        <v>2.2717999999999998</v>
      </c>
      <c r="G3359" s="52">
        <v>38957</v>
      </c>
      <c r="H3359">
        <v>3.1717</v>
      </c>
      <c r="I3359" s="52">
        <v>38958</v>
      </c>
      <c r="J3359">
        <v>2.2717999999999998</v>
      </c>
      <c r="K3359" s="474" t="str">
        <f t="shared" si="52"/>
        <v>false</v>
      </c>
    </row>
    <row r="3360" spans="2:11">
      <c r="B3360" s="52">
        <v>38958</v>
      </c>
      <c r="C3360">
        <v>3.1707999999999998</v>
      </c>
      <c r="D3360" s="52">
        <v>38959</v>
      </c>
      <c r="E3360">
        <v>2.2702</v>
      </c>
      <c r="G3360" s="52">
        <v>38958</v>
      </c>
      <c r="H3360">
        <v>3.1707999999999998</v>
      </c>
      <c r="I3360" s="52">
        <v>38959</v>
      </c>
      <c r="J3360">
        <v>2.2702</v>
      </c>
      <c r="K3360" s="474" t="str">
        <f t="shared" si="52"/>
        <v>false</v>
      </c>
    </row>
    <row r="3361" spans="2:11">
      <c r="B3361" s="52">
        <v>38959</v>
      </c>
      <c r="C3361">
        <v>3.2305999999999999</v>
      </c>
      <c r="D3361" s="52">
        <v>38960</v>
      </c>
      <c r="E3361">
        <v>2.2706</v>
      </c>
      <c r="G3361" s="52">
        <v>38959</v>
      </c>
      <c r="H3361">
        <v>3.2305999999999999</v>
      </c>
      <c r="I3361" s="52">
        <v>38960</v>
      </c>
      <c r="J3361">
        <v>2.2706</v>
      </c>
      <c r="K3361" s="474" t="str">
        <f t="shared" si="52"/>
        <v>false</v>
      </c>
    </row>
    <row r="3362" spans="2:11">
      <c r="B3362" s="52">
        <v>38960</v>
      </c>
      <c r="C3362">
        <v>3.1913</v>
      </c>
      <c r="D3362" s="52">
        <v>38961</v>
      </c>
      <c r="E3362">
        <v>2.2541000000000002</v>
      </c>
      <c r="G3362" s="52">
        <v>38960</v>
      </c>
      <c r="H3362">
        <v>3.1913</v>
      </c>
      <c r="I3362" s="52">
        <v>38961</v>
      </c>
      <c r="J3362">
        <v>2.2541000000000002</v>
      </c>
      <c r="K3362" s="474" t="str">
        <f t="shared" si="52"/>
        <v>false</v>
      </c>
    </row>
    <row r="3363" spans="2:11">
      <c r="B3363" s="52">
        <v>38961</v>
      </c>
      <c r="C3363">
        <v>3.1997</v>
      </c>
      <c r="D3363" s="52">
        <v>38965</v>
      </c>
      <c r="E3363">
        <v>2.2566000000000002</v>
      </c>
      <c r="G3363" s="52">
        <v>38961</v>
      </c>
      <c r="H3363">
        <v>3.1997</v>
      </c>
      <c r="I3363" s="52">
        <v>38965</v>
      </c>
      <c r="J3363">
        <v>2.2566000000000002</v>
      </c>
      <c r="K3363" s="474" t="str">
        <f t="shared" si="52"/>
        <v>false</v>
      </c>
    </row>
    <row r="3364" spans="2:11">
      <c r="B3364" s="52">
        <v>38965</v>
      </c>
      <c r="C3364">
        <v>3.2235999999999998</v>
      </c>
      <c r="D3364" s="52">
        <v>38966</v>
      </c>
      <c r="E3364">
        <v>2.2690999999999999</v>
      </c>
      <c r="G3364" s="52">
        <v>38965</v>
      </c>
      <c r="H3364">
        <v>3.2235999999999998</v>
      </c>
      <c r="I3364" s="52">
        <v>38966</v>
      </c>
      <c r="J3364">
        <v>2.2690999999999999</v>
      </c>
      <c r="K3364" s="474" t="str">
        <f t="shared" si="52"/>
        <v>false</v>
      </c>
    </row>
    <row r="3365" spans="2:11">
      <c r="B3365" s="52">
        <v>38966</v>
      </c>
      <c r="C3365">
        <v>3.2503000000000002</v>
      </c>
      <c r="D3365" s="52">
        <v>38967</v>
      </c>
      <c r="E3365">
        <v>2.2841</v>
      </c>
      <c r="G3365" s="52">
        <v>38966</v>
      </c>
      <c r="H3365">
        <v>3.2503000000000002</v>
      </c>
      <c r="I3365" s="52">
        <v>38967</v>
      </c>
      <c r="J3365">
        <v>2.2841</v>
      </c>
      <c r="K3365" s="474" t="str">
        <f t="shared" si="52"/>
        <v>false</v>
      </c>
    </row>
    <row r="3366" spans="2:11">
      <c r="B3366" s="52">
        <v>38967</v>
      </c>
      <c r="C3366">
        <v>3.2509999999999999</v>
      </c>
      <c r="D3366" s="52">
        <v>38968</v>
      </c>
      <c r="E3366">
        <v>2.2719</v>
      </c>
      <c r="G3366" s="52">
        <v>38967</v>
      </c>
      <c r="H3366">
        <v>3.2509999999999999</v>
      </c>
      <c r="I3366" s="52">
        <v>38968</v>
      </c>
      <c r="J3366">
        <v>2.2719</v>
      </c>
      <c r="K3366" s="474" t="str">
        <f t="shared" si="52"/>
        <v>false</v>
      </c>
    </row>
    <row r="3367" spans="2:11">
      <c r="B3367" s="52">
        <v>38968</v>
      </c>
      <c r="C3367">
        <v>3.2549999999999999</v>
      </c>
      <c r="D3367" s="52">
        <v>38971</v>
      </c>
      <c r="E3367">
        <v>2.2709999999999999</v>
      </c>
      <c r="G3367" s="52">
        <v>38968</v>
      </c>
      <c r="H3367">
        <v>3.2549999999999999</v>
      </c>
      <c r="I3367" s="52">
        <v>38971</v>
      </c>
      <c r="J3367">
        <v>2.2709999999999999</v>
      </c>
      <c r="K3367" s="474" t="str">
        <f t="shared" si="52"/>
        <v>false</v>
      </c>
    </row>
    <row r="3368" spans="2:11">
      <c r="B3368" s="52">
        <v>38971</v>
      </c>
      <c r="C3368">
        <v>3.2728999999999999</v>
      </c>
      <c r="D3368" s="52">
        <v>38972</v>
      </c>
      <c r="E3368">
        <v>2.2509999999999999</v>
      </c>
      <c r="G3368" s="52">
        <v>38971</v>
      </c>
      <c r="H3368">
        <v>3.2728999999999999</v>
      </c>
      <c r="I3368" s="52">
        <v>38972</v>
      </c>
      <c r="J3368">
        <v>2.2509999999999999</v>
      </c>
      <c r="K3368" s="474" t="str">
        <f t="shared" si="52"/>
        <v>false</v>
      </c>
    </row>
    <row r="3369" spans="2:11">
      <c r="B3369" s="52">
        <v>38972</v>
      </c>
      <c r="C3369">
        <v>3.3008999999999999</v>
      </c>
      <c r="D3369" s="52">
        <v>38973</v>
      </c>
      <c r="E3369">
        <v>2.2484000000000002</v>
      </c>
      <c r="G3369" s="52">
        <v>38972</v>
      </c>
      <c r="H3369">
        <v>3.3008999999999999</v>
      </c>
      <c r="I3369" s="52">
        <v>38973</v>
      </c>
      <c r="J3369">
        <v>2.2484000000000002</v>
      </c>
      <c r="K3369" s="474" t="str">
        <f t="shared" si="52"/>
        <v>false</v>
      </c>
    </row>
    <row r="3370" spans="2:11">
      <c r="B3370" s="52">
        <v>38973</v>
      </c>
      <c r="C3370">
        <v>3.2875000000000001</v>
      </c>
      <c r="D3370" s="52">
        <v>38974</v>
      </c>
      <c r="E3370">
        <v>2.2515000000000001</v>
      </c>
      <c r="G3370" s="52">
        <v>38973</v>
      </c>
      <c r="H3370">
        <v>3.2875000000000001</v>
      </c>
      <c r="I3370" s="52">
        <v>38974</v>
      </c>
      <c r="J3370">
        <v>2.2515000000000001</v>
      </c>
      <c r="K3370" s="474" t="str">
        <f t="shared" si="52"/>
        <v>false</v>
      </c>
    </row>
    <row r="3371" spans="2:11">
      <c r="B3371" s="52">
        <v>38974</v>
      </c>
      <c r="C3371">
        <v>3.3106999999999998</v>
      </c>
      <c r="D3371" s="52">
        <v>38975</v>
      </c>
      <c r="E3371">
        <v>2.2450000000000001</v>
      </c>
      <c r="G3371" s="52">
        <v>38974</v>
      </c>
      <c r="H3371">
        <v>3.3106999999999998</v>
      </c>
      <c r="I3371" s="52">
        <v>38975</v>
      </c>
      <c r="J3371">
        <v>2.2450000000000001</v>
      </c>
      <c r="K3371" s="474" t="str">
        <f t="shared" si="52"/>
        <v>false</v>
      </c>
    </row>
    <row r="3372" spans="2:11">
      <c r="B3372" s="52">
        <v>38975</v>
      </c>
      <c r="C3372">
        <v>3.3174000000000001</v>
      </c>
      <c r="D3372" s="52">
        <v>38978</v>
      </c>
      <c r="E3372">
        <v>2.2461000000000002</v>
      </c>
      <c r="G3372" s="52">
        <v>38975</v>
      </c>
      <c r="H3372">
        <v>3.3174000000000001</v>
      </c>
      <c r="I3372" s="52">
        <v>38978</v>
      </c>
      <c r="J3372">
        <v>2.2461000000000002</v>
      </c>
      <c r="K3372" s="474" t="str">
        <f t="shared" si="52"/>
        <v>false</v>
      </c>
    </row>
    <row r="3373" spans="2:11">
      <c r="B3373" s="52">
        <v>38978</v>
      </c>
      <c r="C3373">
        <v>3.3231000000000002</v>
      </c>
      <c r="D3373" s="52">
        <v>38979</v>
      </c>
      <c r="E3373">
        <v>2.2488999999999999</v>
      </c>
      <c r="G3373" s="52">
        <v>38978</v>
      </c>
      <c r="H3373">
        <v>3.3231000000000002</v>
      </c>
      <c r="I3373" s="52">
        <v>38979</v>
      </c>
      <c r="J3373">
        <v>2.2488999999999999</v>
      </c>
      <c r="K3373" s="474" t="str">
        <f t="shared" si="52"/>
        <v>false</v>
      </c>
    </row>
    <row r="3374" spans="2:11">
      <c r="B3374" s="52">
        <v>38979</v>
      </c>
      <c r="C3374">
        <v>3.3161</v>
      </c>
      <c r="D3374" s="52">
        <v>38980</v>
      </c>
      <c r="E3374">
        <v>2.2349000000000001</v>
      </c>
      <c r="G3374" s="52">
        <v>38979</v>
      </c>
      <c r="H3374">
        <v>3.3161</v>
      </c>
      <c r="I3374" s="52">
        <v>38980</v>
      </c>
      <c r="J3374">
        <v>2.2349000000000001</v>
      </c>
      <c r="K3374" s="474" t="str">
        <f t="shared" si="52"/>
        <v>false</v>
      </c>
    </row>
    <row r="3375" spans="2:11">
      <c r="B3375" s="52">
        <v>38980</v>
      </c>
      <c r="C3375">
        <v>3.3304999999999998</v>
      </c>
      <c r="D3375" s="52">
        <v>38981</v>
      </c>
      <c r="E3375">
        <v>2.2524000000000002</v>
      </c>
      <c r="G3375" s="52">
        <v>38980</v>
      </c>
      <c r="H3375">
        <v>3.3304999999999998</v>
      </c>
      <c r="I3375" s="52">
        <v>38981</v>
      </c>
      <c r="J3375">
        <v>2.2524000000000002</v>
      </c>
      <c r="K3375" s="474" t="str">
        <f t="shared" si="52"/>
        <v>false</v>
      </c>
    </row>
    <row r="3376" spans="2:11">
      <c r="B3376" s="52">
        <v>38981</v>
      </c>
      <c r="C3376">
        <v>3.3401999999999998</v>
      </c>
      <c r="D3376" s="52">
        <v>38982</v>
      </c>
      <c r="E3376">
        <v>2.2574000000000001</v>
      </c>
      <c r="G3376" s="52">
        <v>38981</v>
      </c>
      <c r="H3376">
        <v>3.3401999999999998</v>
      </c>
      <c r="I3376" s="52">
        <v>38982</v>
      </c>
      <c r="J3376">
        <v>2.2574000000000001</v>
      </c>
      <c r="K3376" s="474" t="str">
        <f t="shared" si="52"/>
        <v>false</v>
      </c>
    </row>
    <row r="3377" spans="2:11">
      <c r="B3377" s="52">
        <v>38982</v>
      </c>
      <c r="C3377">
        <v>3.3425000000000002</v>
      </c>
      <c r="D3377" s="52">
        <v>38985</v>
      </c>
      <c r="E3377">
        <v>2.2441</v>
      </c>
      <c r="G3377" s="52">
        <v>38982</v>
      </c>
      <c r="H3377">
        <v>3.3425000000000002</v>
      </c>
      <c r="I3377" s="52">
        <v>38985</v>
      </c>
      <c r="J3377">
        <v>2.2441</v>
      </c>
      <c r="K3377" s="474" t="str">
        <f t="shared" si="52"/>
        <v>false</v>
      </c>
    </row>
    <row r="3378" spans="2:11">
      <c r="B3378" s="52">
        <v>38985</v>
      </c>
      <c r="C3378">
        <v>3.2964000000000002</v>
      </c>
      <c r="D3378" s="52">
        <v>38986</v>
      </c>
      <c r="E3378">
        <v>2.2262</v>
      </c>
      <c r="G3378" s="52">
        <v>38985</v>
      </c>
      <c r="H3378">
        <v>3.2964000000000002</v>
      </c>
      <c r="I3378" s="52">
        <v>38986</v>
      </c>
      <c r="J3378">
        <v>2.2262</v>
      </c>
      <c r="K3378" s="474" t="str">
        <f t="shared" si="52"/>
        <v>false</v>
      </c>
    </row>
    <row r="3379" spans="2:11">
      <c r="B3379" s="52">
        <v>38986</v>
      </c>
      <c r="C3379">
        <v>3.2877000000000001</v>
      </c>
      <c r="D3379" s="52">
        <v>38987</v>
      </c>
      <c r="E3379">
        <v>2.2223999999999999</v>
      </c>
      <c r="G3379" s="52">
        <v>38986</v>
      </c>
      <c r="H3379">
        <v>3.2877000000000001</v>
      </c>
      <c r="I3379" s="52">
        <v>38987</v>
      </c>
      <c r="J3379">
        <v>2.2223999999999999</v>
      </c>
      <c r="K3379" s="474" t="str">
        <f t="shared" si="52"/>
        <v>false</v>
      </c>
    </row>
    <row r="3380" spans="2:11">
      <c r="B3380" s="52">
        <v>38987</v>
      </c>
      <c r="C3380">
        <v>3.2528000000000001</v>
      </c>
      <c r="D3380" s="52">
        <v>38988</v>
      </c>
      <c r="E3380">
        <v>2.2168000000000001</v>
      </c>
      <c r="G3380" s="52">
        <v>38987</v>
      </c>
      <c r="H3380">
        <v>3.2528000000000001</v>
      </c>
      <c r="I3380" s="52">
        <v>38988</v>
      </c>
      <c r="J3380">
        <v>2.2168000000000001</v>
      </c>
      <c r="K3380" s="474" t="str">
        <f t="shared" si="52"/>
        <v>false</v>
      </c>
    </row>
    <row r="3381" spans="2:11">
      <c r="B3381" s="52">
        <v>38988</v>
      </c>
      <c r="C3381">
        <v>3.2719</v>
      </c>
      <c r="D3381" s="52">
        <v>38989</v>
      </c>
      <c r="E3381">
        <v>2.2242999999999999</v>
      </c>
      <c r="G3381" s="52">
        <v>38988</v>
      </c>
      <c r="H3381">
        <v>3.2719</v>
      </c>
      <c r="I3381" s="52">
        <v>38989</v>
      </c>
      <c r="J3381">
        <v>2.2242999999999999</v>
      </c>
      <c r="K3381" s="474" t="str">
        <f t="shared" si="52"/>
        <v>false</v>
      </c>
    </row>
    <row r="3382" spans="2:11">
      <c r="B3382" s="52">
        <v>38989</v>
      </c>
      <c r="C3382">
        <v>3.3063000000000002</v>
      </c>
      <c r="D3382" s="52">
        <v>38992</v>
      </c>
      <c r="E3382">
        <v>2.226</v>
      </c>
      <c r="G3382" s="52">
        <v>38989</v>
      </c>
      <c r="H3382">
        <v>3.3063000000000002</v>
      </c>
      <c r="I3382" s="52">
        <v>38992</v>
      </c>
      <c r="J3382">
        <v>2.226</v>
      </c>
      <c r="K3382" s="474" t="str">
        <f t="shared" si="52"/>
        <v>false</v>
      </c>
    </row>
    <row r="3383" spans="2:11">
      <c r="B3383" s="52">
        <v>38992</v>
      </c>
      <c r="C3383">
        <v>3.2896000000000001</v>
      </c>
      <c r="D3383" s="52">
        <v>38993</v>
      </c>
      <c r="E3383">
        <v>2.2151999999999998</v>
      </c>
      <c r="G3383" s="52">
        <v>38992</v>
      </c>
      <c r="H3383">
        <v>3.2896000000000001</v>
      </c>
      <c r="I3383" s="52">
        <v>38993</v>
      </c>
      <c r="J3383">
        <v>2.2151999999999998</v>
      </c>
      <c r="K3383" s="474" t="str">
        <f t="shared" si="52"/>
        <v>false</v>
      </c>
    </row>
    <row r="3384" spans="2:11">
      <c r="B3384" s="52">
        <v>38993</v>
      </c>
      <c r="C3384">
        <v>3.2841</v>
      </c>
      <c r="D3384" s="52">
        <v>38994</v>
      </c>
      <c r="E3384">
        <v>2.1941000000000002</v>
      </c>
      <c r="G3384" s="52">
        <v>38993</v>
      </c>
      <c r="H3384">
        <v>3.2841</v>
      </c>
      <c r="I3384" s="52">
        <v>38994</v>
      </c>
      <c r="J3384">
        <v>2.1941000000000002</v>
      </c>
      <c r="K3384" s="474" t="str">
        <f t="shared" si="52"/>
        <v>false</v>
      </c>
    </row>
    <row r="3385" spans="2:11">
      <c r="B3385" s="52">
        <v>38994</v>
      </c>
      <c r="C3385">
        <v>3.2715000000000001</v>
      </c>
      <c r="D3385" s="52">
        <v>38995</v>
      </c>
      <c r="E3385">
        <v>2.1918000000000002</v>
      </c>
      <c r="G3385" s="52">
        <v>38994</v>
      </c>
      <c r="H3385">
        <v>3.2715000000000001</v>
      </c>
      <c r="I3385" s="52">
        <v>38995</v>
      </c>
      <c r="J3385">
        <v>2.1918000000000002</v>
      </c>
      <c r="K3385" s="474" t="str">
        <f t="shared" si="52"/>
        <v>false</v>
      </c>
    </row>
    <row r="3386" spans="2:11">
      <c r="B3386" s="52">
        <v>38995</v>
      </c>
      <c r="C3386">
        <v>3.2734999999999999</v>
      </c>
      <c r="D3386" s="52">
        <v>38996</v>
      </c>
      <c r="E3386">
        <v>2.1949000000000001</v>
      </c>
      <c r="G3386" s="52">
        <v>38995</v>
      </c>
      <c r="H3386">
        <v>3.2734999999999999</v>
      </c>
      <c r="I3386" s="52">
        <v>38996</v>
      </c>
      <c r="J3386">
        <v>2.1949000000000001</v>
      </c>
      <c r="K3386" s="474" t="str">
        <f t="shared" si="52"/>
        <v>false</v>
      </c>
    </row>
    <row r="3387" spans="2:11">
      <c r="B3387" s="52">
        <v>38996</v>
      </c>
      <c r="C3387">
        <v>3.3006000000000002</v>
      </c>
      <c r="D3387" s="52">
        <v>38999</v>
      </c>
      <c r="E3387">
        <v>2.1935000000000002</v>
      </c>
      <c r="G3387" s="52">
        <v>38996</v>
      </c>
      <c r="H3387">
        <v>3.3006000000000002</v>
      </c>
      <c r="I3387" s="52">
        <v>38999</v>
      </c>
      <c r="J3387">
        <v>2.1935000000000002</v>
      </c>
      <c r="K3387" s="474" t="str">
        <f t="shared" si="52"/>
        <v>false</v>
      </c>
    </row>
    <row r="3388" spans="2:11">
      <c r="B3388" s="52">
        <v>38999</v>
      </c>
      <c r="C3388">
        <v>3.3026</v>
      </c>
      <c r="D3388" s="52">
        <v>39000</v>
      </c>
      <c r="E3388">
        <v>2.1917</v>
      </c>
      <c r="G3388" s="52">
        <v>38999</v>
      </c>
      <c r="H3388">
        <v>3.3026</v>
      </c>
      <c r="I3388" s="52">
        <v>39000</v>
      </c>
      <c r="J3388">
        <v>2.1917</v>
      </c>
      <c r="K3388" s="474" t="str">
        <f t="shared" si="52"/>
        <v>false</v>
      </c>
    </row>
    <row r="3389" spans="2:11">
      <c r="B3389" s="52">
        <v>39000</v>
      </c>
      <c r="C3389">
        <v>3.2740999999999998</v>
      </c>
      <c r="D3389" s="52">
        <v>39001</v>
      </c>
      <c r="E3389">
        <v>2.1945000000000001</v>
      </c>
      <c r="G3389" s="52">
        <v>39000</v>
      </c>
      <c r="H3389">
        <v>3.2740999999999998</v>
      </c>
      <c r="I3389" s="52">
        <v>39001</v>
      </c>
      <c r="J3389">
        <v>2.1945000000000001</v>
      </c>
      <c r="K3389" s="474" t="str">
        <f t="shared" si="52"/>
        <v>false</v>
      </c>
    </row>
    <row r="3390" spans="2:11">
      <c r="B3390" s="52">
        <v>39001</v>
      </c>
      <c r="C3390">
        <v>3.2702999999999998</v>
      </c>
      <c r="D3390" s="52">
        <v>39002</v>
      </c>
      <c r="E3390">
        <v>2.177</v>
      </c>
      <c r="G3390" s="52">
        <v>39001</v>
      </c>
      <c r="H3390">
        <v>3.2702999999999998</v>
      </c>
      <c r="I3390" s="52">
        <v>39002</v>
      </c>
      <c r="J3390">
        <v>2.177</v>
      </c>
      <c r="K3390" s="474" t="str">
        <f t="shared" si="52"/>
        <v>false</v>
      </c>
    </row>
    <row r="3391" spans="2:11">
      <c r="B3391" s="52">
        <v>39002</v>
      </c>
      <c r="C3391">
        <v>3.2584</v>
      </c>
      <c r="D3391" s="52">
        <v>39003</v>
      </c>
      <c r="E3391">
        <v>2.1745999999999999</v>
      </c>
      <c r="G3391" s="52">
        <v>39002</v>
      </c>
      <c r="H3391">
        <v>3.2584</v>
      </c>
      <c r="I3391" s="52">
        <v>39003</v>
      </c>
      <c r="J3391">
        <v>2.1745999999999999</v>
      </c>
      <c r="K3391" s="474" t="str">
        <f t="shared" si="52"/>
        <v>false</v>
      </c>
    </row>
    <row r="3392" spans="2:11">
      <c r="B3392" s="52">
        <v>39003</v>
      </c>
      <c r="C3392">
        <v>3.2549000000000001</v>
      </c>
      <c r="D3392" s="52">
        <v>39006</v>
      </c>
      <c r="E3392">
        <v>2.1709999999999998</v>
      </c>
      <c r="G3392" s="52">
        <v>39003</v>
      </c>
      <c r="H3392">
        <v>3.2549000000000001</v>
      </c>
      <c r="I3392" s="52">
        <v>39006</v>
      </c>
      <c r="J3392">
        <v>2.1709999999999998</v>
      </c>
      <c r="K3392" s="474" t="str">
        <f t="shared" si="52"/>
        <v>false</v>
      </c>
    </row>
    <row r="3393" spans="2:11">
      <c r="B3393" s="52">
        <v>39006</v>
      </c>
      <c r="C3393">
        <v>3.2435999999999998</v>
      </c>
      <c r="D3393" s="52">
        <v>39007</v>
      </c>
      <c r="E3393">
        <v>2.1766000000000001</v>
      </c>
      <c r="G3393" s="52">
        <v>39006</v>
      </c>
      <c r="H3393">
        <v>3.2435999999999998</v>
      </c>
      <c r="I3393" s="52">
        <v>39007</v>
      </c>
      <c r="J3393">
        <v>2.1766000000000001</v>
      </c>
      <c r="K3393" s="474" t="str">
        <f t="shared" si="52"/>
        <v>false</v>
      </c>
    </row>
    <row r="3394" spans="2:11">
      <c r="B3394" s="52">
        <v>39007</v>
      </c>
      <c r="C3394">
        <v>3.2240000000000002</v>
      </c>
      <c r="D3394" s="52">
        <v>39008</v>
      </c>
      <c r="E3394">
        <v>2.1707999999999998</v>
      </c>
      <c r="G3394" s="52">
        <v>39007</v>
      </c>
      <c r="H3394">
        <v>3.2240000000000002</v>
      </c>
      <c r="I3394" s="52">
        <v>39008</v>
      </c>
      <c r="J3394">
        <v>2.1707999999999998</v>
      </c>
      <c r="K3394" s="474" t="str">
        <f t="shared" si="52"/>
        <v>false</v>
      </c>
    </row>
    <row r="3395" spans="2:11">
      <c r="B3395" s="52">
        <v>39008</v>
      </c>
      <c r="C3395">
        <v>3.1987000000000001</v>
      </c>
      <c r="D3395" s="52">
        <v>39009</v>
      </c>
      <c r="E3395">
        <v>2.1707000000000001</v>
      </c>
      <c r="G3395" s="52">
        <v>39008</v>
      </c>
      <c r="H3395">
        <v>3.1987000000000001</v>
      </c>
      <c r="I3395" s="52">
        <v>39009</v>
      </c>
      <c r="J3395">
        <v>2.1707000000000001</v>
      </c>
      <c r="K3395" s="474" t="str">
        <f t="shared" si="52"/>
        <v>false</v>
      </c>
    </row>
    <row r="3396" spans="2:11">
      <c r="B3396" s="52">
        <v>39009</v>
      </c>
      <c r="C3396">
        <v>3.1837</v>
      </c>
      <c r="D3396" s="52">
        <v>39010</v>
      </c>
      <c r="E3396">
        <v>2.1724000000000001</v>
      </c>
      <c r="G3396" s="52">
        <v>39009</v>
      </c>
      <c r="H3396">
        <v>3.1837</v>
      </c>
      <c r="I3396" s="52">
        <v>39010</v>
      </c>
      <c r="J3396">
        <v>2.1724000000000001</v>
      </c>
      <c r="K3396" s="474" t="str">
        <f t="shared" si="52"/>
        <v>false</v>
      </c>
    </row>
    <row r="3397" spans="2:11">
      <c r="B3397" s="52">
        <v>39010</v>
      </c>
      <c r="C3397">
        <v>3.1655000000000002</v>
      </c>
      <c r="D3397" s="52">
        <v>39013</v>
      </c>
      <c r="E3397">
        <v>2.1518999999999999</v>
      </c>
      <c r="G3397" s="52">
        <v>39010</v>
      </c>
      <c r="H3397">
        <v>3.1655000000000002</v>
      </c>
      <c r="I3397" s="52">
        <v>39013</v>
      </c>
      <c r="J3397">
        <v>2.1518999999999999</v>
      </c>
      <c r="K3397" s="474" t="str">
        <f t="shared" si="52"/>
        <v>false</v>
      </c>
    </row>
    <row r="3398" spans="2:11">
      <c r="B3398" s="52">
        <v>39013</v>
      </c>
      <c r="C3398">
        <v>3.1535000000000002</v>
      </c>
      <c r="D3398" s="52">
        <v>39014</v>
      </c>
      <c r="E3398">
        <v>2.1499000000000001</v>
      </c>
      <c r="G3398" s="52">
        <v>39013</v>
      </c>
      <c r="H3398">
        <v>3.1535000000000002</v>
      </c>
      <c r="I3398" s="52">
        <v>39014</v>
      </c>
      <c r="J3398">
        <v>2.1499000000000001</v>
      </c>
      <c r="K3398" s="474" t="str">
        <f t="shared" ref="K3398:K3461" si="53">IF(G3398=I3398,"true","false")</f>
        <v>false</v>
      </c>
    </row>
    <row r="3399" spans="2:11">
      <c r="B3399" s="52">
        <v>39014</v>
      </c>
      <c r="C3399">
        <v>3.1568999999999998</v>
      </c>
      <c r="D3399" s="52">
        <v>39015</v>
      </c>
      <c r="E3399">
        <v>2.1486999999999998</v>
      </c>
      <c r="G3399" s="52">
        <v>39014</v>
      </c>
      <c r="H3399">
        <v>3.1568999999999998</v>
      </c>
      <c r="I3399" s="52">
        <v>39015</v>
      </c>
      <c r="J3399">
        <v>2.1486999999999998</v>
      </c>
      <c r="K3399" s="474" t="str">
        <f t="shared" si="53"/>
        <v>false</v>
      </c>
    </row>
    <row r="3400" spans="2:11">
      <c r="B3400" s="52">
        <v>39015</v>
      </c>
      <c r="C3400">
        <v>3.1316000000000002</v>
      </c>
      <c r="D3400" s="52">
        <v>39016</v>
      </c>
      <c r="E3400">
        <v>2.1436000000000002</v>
      </c>
      <c r="G3400" s="52">
        <v>39015</v>
      </c>
      <c r="H3400">
        <v>3.1316000000000002</v>
      </c>
      <c r="I3400" s="52">
        <v>39016</v>
      </c>
      <c r="J3400">
        <v>2.1436000000000002</v>
      </c>
      <c r="K3400" s="474" t="str">
        <f t="shared" si="53"/>
        <v>false</v>
      </c>
    </row>
    <row r="3401" spans="2:11">
      <c r="B3401" s="52">
        <v>39016</v>
      </c>
      <c r="C3401">
        <v>3.1444999999999999</v>
      </c>
      <c r="D3401" s="52">
        <v>39017</v>
      </c>
      <c r="E3401">
        <v>2.1566000000000001</v>
      </c>
      <c r="G3401" s="52">
        <v>39016</v>
      </c>
      <c r="H3401">
        <v>3.1444999999999999</v>
      </c>
      <c r="I3401" s="52">
        <v>39017</v>
      </c>
      <c r="J3401">
        <v>2.1566000000000001</v>
      </c>
      <c r="K3401" s="474" t="str">
        <f t="shared" si="53"/>
        <v>false</v>
      </c>
    </row>
    <row r="3402" spans="2:11">
      <c r="B3402" s="52">
        <v>39017</v>
      </c>
      <c r="C3402">
        <v>3.1653000000000002</v>
      </c>
      <c r="D3402" s="52">
        <v>39020</v>
      </c>
      <c r="E3402">
        <v>2.1573000000000002</v>
      </c>
      <c r="G3402" s="52">
        <v>39017</v>
      </c>
      <c r="H3402">
        <v>3.1653000000000002</v>
      </c>
      <c r="I3402" s="52">
        <v>39020</v>
      </c>
      <c r="J3402">
        <v>2.1573000000000002</v>
      </c>
      <c r="K3402" s="474" t="str">
        <f t="shared" si="53"/>
        <v>false</v>
      </c>
    </row>
    <row r="3403" spans="2:11">
      <c r="B3403" s="52">
        <v>39020</v>
      </c>
      <c r="C3403">
        <v>3.1684000000000001</v>
      </c>
      <c r="D3403" s="52">
        <v>39021</v>
      </c>
      <c r="E3403">
        <v>2.1583000000000001</v>
      </c>
      <c r="G3403" s="52">
        <v>39020</v>
      </c>
      <c r="H3403">
        <v>3.1684000000000001</v>
      </c>
      <c r="I3403" s="52">
        <v>39021</v>
      </c>
      <c r="J3403">
        <v>2.1583000000000001</v>
      </c>
      <c r="K3403" s="474" t="str">
        <f t="shared" si="53"/>
        <v>false</v>
      </c>
    </row>
    <row r="3404" spans="2:11">
      <c r="B3404" s="52">
        <v>39021</v>
      </c>
      <c r="C3404">
        <v>3.1596000000000002</v>
      </c>
      <c r="D3404" s="52">
        <v>39022</v>
      </c>
      <c r="E3404">
        <v>2.1671999999999998</v>
      </c>
      <c r="G3404" s="52">
        <v>39021</v>
      </c>
      <c r="H3404">
        <v>3.1596000000000002</v>
      </c>
      <c r="I3404" s="52">
        <v>39022</v>
      </c>
      <c r="J3404">
        <v>2.1671999999999998</v>
      </c>
      <c r="K3404" s="474" t="str">
        <f t="shared" si="53"/>
        <v>false</v>
      </c>
    </row>
    <row r="3405" spans="2:11">
      <c r="B3405" s="52">
        <v>39022</v>
      </c>
      <c r="C3405">
        <v>3.1292</v>
      </c>
      <c r="D3405" s="52">
        <v>39023</v>
      </c>
      <c r="E3405">
        <v>2.1728000000000001</v>
      </c>
      <c r="G3405" s="52">
        <v>39022</v>
      </c>
      <c r="H3405">
        <v>3.1292</v>
      </c>
      <c r="I3405" s="52">
        <v>39023</v>
      </c>
      <c r="J3405">
        <v>2.1728000000000001</v>
      </c>
      <c r="K3405" s="474" t="str">
        <f t="shared" si="53"/>
        <v>false</v>
      </c>
    </row>
    <row r="3406" spans="2:11">
      <c r="B3406" s="52">
        <v>39023</v>
      </c>
      <c r="C3406">
        <v>3.1556999999999999</v>
      </c>
      <c r="D3406" s="52">
        <v>39024</v>
      </c>
      <c r="E3406">
        <v>2.1800000000000002</v>
      </c>
      <c r="G3406" s="52">
        <v>39023</v>
      </c>
      <c r="H3406">
        <v>3.1556999999999999</v>
      </c>
      <c r="I3406" s="52">
        <v>39024</v>
      </c>
      <c r="J3406">
        <v>2.1800000000000002</v>
      </c>
      <c r="K3406" s="474" t="str">
        <f t="shared" si="53"/>
        <v>false</v>
      </c>
    </row>
    <row r="3407" spans="2:11">
      <c r="B3407" s="52">
        <v>39024</v>
      </c>
      <c r="C3407">
        <v>3.1829000000000001</v>
      </c>
      <c r="D3407" s="52">
        <v>39027</v>
      </c>
      <c r="E3407">
        <v>2.1585000000000001</v>
      </c>
      <c r="G3407" s="52">
        <v>39024</v>
      </c>
      <c r="H3407">
        <v>3.1829000000000001</v>
      </c>
      <c r="I3407" s="52">
        <v>39027</v>
      </c>
      <c r="J3407">
        <v>2.1585000000000001</v>
      </c>
      <c r="K3407" s="474" t="str">
        <f t="shared" si="53"/>
        <v>false</v>
      </c>
    </row>
    <row r="3408" spans="2:11">
      <c r="B3408" s="52">
        <v>39027</v>
      </c>
      <c r="C3408">
        <v>3.2000999999999999</v>
      </c>
      <c r="D3408" s="52">
        <v>39028</v>
      </c>
      <c r="E3408">
        <v>2.1494</v>
      </c>
      <c r="G3408" s="52">
        <v>39027</v>
      </c>
      <c r="H3408">
        <v>3.2000999999999999</v>
      </c>
      <c r="I3408" s="52">
        <v>39028</v>
      </c>
      <c r="J3408">
        <v>2.1494</v>
      </c>
      <c r="K3408" s="474" t="str">
        <f t="shared" si="53"/>
        <v>false</v>
      </c>
    </row>
    <row r="3409" spans="2:11">
      <c r="B3409" s="52">
        <v>39028</v>
      </c>
      <c r="C3409">
        <v>3.2054999999999998</v>
      </c>
      <c r="D3409" s="52">
        <v>39029</v>
      </c>
      <c r="E3409">
        <v>2.1591</v>
      </c>
      <c r="G3409" s="52">
        <v>39028</v>
      </c>
      <c r="H3409">
        <v>3.2054999999999998</v>
      </c>
      <c r="I3409" s="52">
        <v>39029</v>
      </c>
      <c r="J3409">
        <v>2.1591</v>
      </c>
      <c r="K3409" s="474" t="str">
        <f t="shared" si="53"/>
        <v>false</v>
      </c>
    </row>
    <row r="3410" spans="2:11">
      <c r="B3410" s="52">
        <v>39029</v>
      </c>
      <c r="C3410">
        <v>3.1772</v>
      </c>
      <c r="D3410" s="52">
        <v>39030</v>
      </c>
      <c r="E3410">
        <v>2.1741000000000001</v>
      </c>
      <c r="G3410" s="52">
        <v>39029</v>
      </c>
      <c r="H3410">
        <v>3.1772</v>
      </c>
      <c r="I3410" s="52">
        <v>39030</v>
      </c>
      <c r="J3410">
        <v>2.1741000000000001</v>
      </c>
      <c r="K3410" s="474" t="str">
        <f t="shared" si="53"/>
        <v>false</v>
      </c>
    </row>
    <row r="3411" spans="2:11">
      <c r="B3411" s="52">
        <v>39030</v>
      </c>
      <c r="C3411">
        <v>3.1741000000000001</v>
      </c>
      <c r="D3411" s="52">
        <v>39031</v>
      </c>
      <c r="E3411">
        <v>2.1732</v>
      </c>
      <c r="G3411" s="52">
        <v>39030</v>
      </c>
      <c r="H3411">
        <v>3.1741000000000001</v>
      </c>
      <c r="I3411" s="52">
        <v>39031</v>
      </c>
      <c r="J3411">
        <v>2.1732</v>
      </c>
      <c r="K3411" s="474" t="str">
        <f t="shared" si="53"/>
        <v>false</v>
      </c>
    </row>
    <row r="3412" spans="2:11">
      <c r="B3412" s="52">
        <v>39031</v>
      </c>
      <c r="C3412">
        <v>3.1570999999999998</v>
      </c>
      <c r="D3412" s="52">
        <v>39034</v>
      </c>
      <c r="E3412">
        <v>2.1907999999999999</v>
      </c>
      <c r="G3412" s="52">
        <v>39031</v>
      </c>
      <c r="H3412">
        <v>3.1570999999999998</v>
      </c>
      <c r="I3412" s="52">
        <v>39034</v>
      </c>
      <c r="J3412">
        <v>2.1907999999999999</v>
      </c>
      <c r="K3412" s="474" t="str">
        <f t="shared" si="53"/>
        <v>false</v>
      </c>
    </row>
    <row r="3413" spans="2:11">
      <c r="B3413" s="52">
        <v>39034</v>
      </c>
      <c r="C3413">
        <v>3.1623000000000001</v>
      </c>
      <c r="D3413" s="52">
        <v>39035</v>
      </c>
      <c r="E3413">
        <v>2.1766000000000001</v>
      </c>
      <c r="G3413" s="52">
        <v>39034</v>
      </c>
      <c r="H3413">
        <v>3.1623000000000001</v>
      </c>
      <c r="I3413" s="52">
        <v>39035</v>
      </c>
      <c r="J3413">
        <v>2.1766000000000001</v>
      </c>
      <c r="K3413" s="474" t="str">
        <f t="shared" si="53"/>
        <v>false</v>
      </c>
    </row>
    <row r="3414" spans="2:11">
      <c r="B3414" s="52">
        <v>39035</v>
      </c>
      <c r="C3414">
        <v>3.1694</v>
      </c>
      <c r="D3414" s="52">
        <v>39036</v>
      </c>
      <c r="E3414">
        <v>2.1573000000000002</v>
      </c>
      <c r="G3414" s="52">
        <v>39035</v>
      </c>
      <c r="H3414">
        <v>3.1694</v>
      </c>
      <c r="I3414" s="52">
        <v>39036</v>
      </c>
      <c r="J3414">
        <v>2.1573000000000002</v>
      </c>
      <c r="K3414" s="474" t="str">
        <f t="shared" si="53"/>
        <v>false</v>
      </c>
    </row>
    <row r="3415" spans="2:11">
      <c r="B3415" s="52">
        <v>39036</v>
      </c>
      <c r="C3415">
        <v>3.1833</v>
      </c>
      <c r="D3415" s="52">
        <v>39037</v>
      </c>
      <c r="E3415">
        <v>2.1490999999999998</v>
      </c>
      <c r="G3415" s="52">
        <v>39036</v>
      </c>
      <c r="H3415">
        <v>3.1833</v>
      </c>
      <c r="I3415" s="52">
        <v>39037</v>
      </c>
      <c r="J3415">
        <v>2.1490999999999998</v>
      </c>
      <c r="K3415" s="474" t="str">
        <f t="shared" si="53"/>
        <v>false</v>
      </c>
    </row>
    <row r="3416" spans="2:11">
      <c r="B3416" s="52">
        <v>39037</v>
      </c>
      <c r="C3416">
        <v>3.1751999999999998</v>
      </c>
      <c r="D3416" s="52">
        <v>39038</v>
      </c>
      <c r="E3416">
        <v>2.1427</v>
      </c>
      <c r="G3416" s="52">
        <v>39037</v>
      </c>
      <c r="H3416">
        <v>3.1751999999999998</v>
      </c>
      <c r="I3416" s="52">
        <v>39038</v>
      </c>
      <c r="J3416">
        <v>2.1427</v>
      </c>
      <c r="K3416" s="474" t="str">
        <f t="shared" si="53"/>
        <v>false</v>
      </c>
    </row>
    <row r="3417" spans="2:11">
      <c r="B3417" s="52">
        <v>39038</v>
      </c>
      <c r="C3417">
        <v>3.1720999999999999</v>
      </c>
      <c r="D3417" s="52">
        <v>39041</v>
      </c>
      <c r="E3417">
        <v>2.1490999999999998</v>
      </c>
      <c r="G3417" s="52">
        <v>39038</v>
      </c>
      <c r="H3417">
        <v>3.1720999999999999</v>
      </c>
      <c r="I3417" s="52">
        <v>39041</v>
      </c>
      <c r="J3417">
        <v>2.1490999999999998</v>
      </c>
      <c r="K3417" s="474" t="str">
        <f t="shared" si="53"/>
        <v>false</v>
      </c>
    </row>
    <row r="3418" spans="2:11">
      <c r="B3418" s="52">
        <v>39041</v>
      </c>
      <c r="C3418">
        <v>3.1838000000000002</v>
      </c>
      <c r="D3418" s="52">
        <v>39042</v>
      </c>
      <c r="E3418">
        <v>2.1507999999999998</v>
      </c>
      <c r="G3418" s="52">
        <v>39041</v>
      </c>
      <c r="H3418">
        <v>3.1838000000000002</v>
      </c>
      <c r="I3418" s="52">
        <v>39042</v>
      </c>
      <c r="J3418">
        <v>2.1507999999999998</v>
      </c>
      <c r="K3418" s="474" t="str">
        <f t="shared" si="53"/>
        <v>false</v>
      </c>
    </row>
    <row r="3419" spans="2:11">
      <c r="B3419" s="52">
        <v>39042</v>
      </c>
      <c r="C3419">
        <v>3.1762000000000001</v>
      </c>
      <c r="D3419" s="52">
        <v>39043</v>
      </c>
      <c r="E3419">
        <v>2.1499000000000001</v>
      </c>
      <c r="G3419" s="52">
        <v>39042</v>
      </c>
      <c r="H3419">
        <v>3.1762000000000001</v>
      </c>
      <c r="I3419" s="52">
        <v>39043</v>
      </c>
      <c r="J3419">
        <v>2.1499000000000001</v>
      </c>
      <c r="K3419" s="474" t="str">
        <f t="shared" si="53"/>
        <v>false</v>
      </c>
    </row>
    <row r="3420" spans="2:11">
      <c r="B3420" s="52">
        <v>39043</v>
      </c>
      <c r="C3420">
        <v>3.17</v>
      </c>
      <c r="D3420" s="52">
        <v>39045</v>
      </c>
      <c r="E3420">
        <v>2.161</v>
      </c>
      <c r="G3420" s="52">
        <v>39043</v>
      </c>
      <c r="H3420">
        <v>3.17</v>
      </c>
      <c r="I3420" s="52">
        <v>39045</v>
      </c>
      <c r="J3420">
        <v>2.161</v>
      </c>
      <c r="K3420" s="474" t="str">
        <f t="shared" si="53"/>
        <v>false</v>
      </c>
    </row>
    <row r="3421" spans="2:11">
      <c r="B3421" s="52">
        <v>39045</v>
      </c>
      <c r="C3421">
        <v>3.1677</v>
      </c>
      <c r="D3421" s="52">
        <v>39048</v>
      </c>
      <c r="E3421">
        <v>2.1892</v>
      </c>
      <c r="G3421" s="52">
        <v>39045</v>
      </c>
      <c r="H3421">
        <v>3.1677</v>
      </c>
      <c r="I3421" s="52">
        <v>39048</v>
      </c>
      <c r="J3421">
        <v>2.1892</v>
      </c>
      <c r="K3421" s="474" t="str">
        <f t="shared" si="53"/>
        <v>false</v>
      </c>
    </row>
    <row r="3422" spans="2:11">
      <c r="B3422" s="52">
        <v>39048</v>
      </c>
      <c r="C3422">
        <v>3.1943000000000001</v>
      </c>
      <c r="D3422" s="52">
        <v>39049</v>
      </c>
      <c r="E3422">
        <v>2.1947999999999999</v>
      </c>
      <c r="G3422" s="52">
        <v>39048</v>
      </c>
      <c r="H3422">
        <v>3.1943000000000001</v>
      </c>
      <c r="I3422" s="52">
        <v>39049</v>
      </c>
      <c r="J3422">
        <v>2.1947999999999999</v>
      </c>
      <c r="K3422" s="474" t="str">
        <f t="shared" si="53"/>
        <v>false</v>
      </c>
    </row>
    <row r="3423" spans="2:11">
      <c r="B3423" s="52">
        <v>39049</v>
      </c>
      <c r="C3423">
        <v>3.1766000000000001</v>
      </c>
      <c r="D3423" s="52">
        <v>39050</v>
      </c>
      <c r="E3423">
        <v>2.1816</v>
      </c>
      <c r="G3423" s="52">
        <v>39049</v>
      </c>
      <c r="H3423">
        <v>3.1766000000000001</v>
      </c>
      <c r="I3423" s="52">
        <v>39050</v>
      </c>
      <c r="J3423">
        <v>2.1816</v>
      </c>
      <c r="K3423" s="474" t="str">
        <f t="shared" si="53"/>
        <v>false</v>
      </c>
    </row>
    <row r="3424" spans="2:11">
      <c r="B3424" s="52">
        <v>39050</v>
      </c>
      <c r="C3424">
        <v>3.1459000000000001</v>
      </c>
      <c r="D3424" s="52">
        <v>39051</v>
      </c>
      <c r="E3424">
        <v>2.1823999999999999</v>
      </c>
      <c r="G3424" s="52">
        <v>39050</v>
      </c>
      <c r="H3424">
        <v>3.1459000000000001</v>
      </c>
      <c r="I3424" s="52">
        <v>39051</v>
      </c>
      <c r="J3424">
        <v>2.1823999999999999</v>
      </c>
      <c r="K3424" s="474" t="str">
        <f t="shared" si="53"/>
        <v>false</v>
      </c>
    </row>
    <row r="3425" spans="2:11">
      <c r="B3425" s="52">
        <v>39051</v>
      </c>
      <c r="C3425">
        <v>3.137</v>
      </c>
      <c r="D3425" s="52">
        <v>39052</v>
      </c>
      <c r="E3425">
        <v>2.1874000000000002</v>
      </c>
      <c r="G3425" s="52">
        <v>39051</v>
      </c>
      <c r="H3425">
        <v>3.137</v>
      </c>
      <c r="I3425" s="52">
        <v>39052</v>
      </c>
      <c r="J3425">
        <v>2.1874000000000002</v>
      </c>
      <c r="K3425" s="474" t="str">
        <f t="shared" si="53"/>
        <v>false</v>
      </c>
    </row>
    <row r="3426" spans="2:11">
      <c r="B3426" s="52">
        <v>39052</v>
      </c>
      <c r="C3426">
        <v>3.1246999999999998</v>
      </c>
      <c r="D3426" s="52">
        <v>39055</v>
      </c>
      <c r="E3426">
        <v>2.1714000000000002</v>
      </c>
      <c r="G3426" s="52">
        <v>39052</v>
      </c>
      <c r="H3426">
        <v>3.1246999999999998</v>
      </c>
      <c r="I3426" s="52">
        <v>39055</v>
      </c>
      <c r="J3426">
        <v>2.1714000000000002</v>
      </c>
      <c r="K3426" s="474" t="str">
        <f t="shared" si="53"/>
        <v>false</v>
      </c>
    </row>
    <row r="3427" spans="2:11">
      <c r="B3427" s="52">
        <v>39055</v>
      </c>
      <c r="C3427">
        <v>3.1036999999999999</v>
      </c>
      <c r="D3427" s="52">
        <v>39056</v>
      </c>
      <c r="E3427">
        <v>2.1629999999999998</v>
      </c>
      <c r="G3427" s="52">
        <v>39055</v>
      </c>
      <c r="H3427">
        <v>3.1036999999999999</v>
      </c>
      <c r="I3427" s="52">
        <v>39056</v>
      </c>
      <c r="J3427">
        <v>2.1629999999999998</v>
      </c>
      <c r="K3427" s="474" t="str">
        <f t="shared" si="53"/>
        <v>false</v>
      </c>
    </row>
    <row r="3428" spans="2:11">
      <c r="B3428" s="52">
        <v>39056</v>
      </c>
      <c r="C3428">
        <v>3.0941000000000001</v>
      </c>
      <c r="D3428" s="52">
        <v>39057</v>
      </c>
      <c r="E3428">
        <v>2.1669</v>
      </c>
      <c r="G3428" s="52">
        <v>39056</v>
      </c>
      <c r="H3428">
        <v>3.0941000000000001</v>
      </c>
      <c r="I3428" s="52">
        <v>39057</v>
      </c>
      <c r="J3428">
        <v>2.1669</v>
      </c>
      <c r="K3428" s="474" t="str">
        <f t="shared" si="53"/>
        <v>false</v>
      </c>
    </row>
    <row r="3429" spans="2:11">
      <c r="B3429" s="52">
        <v>39057</v>
      </c>
      <c r="C3429">
        <v>3.1206</v>
      </c>
      <c r="D3429" s="52">
        <v>39058</v>
      </c>
      <c r="E3429">
        <v>2.1724000000000001</v>
      </c>
      <c r="G3429" s="52">
        <v>39057</v>
      </c>
      <c r="H3429">
        <v>3.1206</v>
      </c>
      <c r="I3429" s="52">
        <v>39058</v>
      </c>
      <c r="J3429">
        <v>2.1724000000000001</v>
      </c>
      <c r="K3429" s="474" t="str">
        <f t="shared" si="53"/>
        <v>false</v>
      </c>
    </row>
    <row r="3430" spans="2:11">
      <c r="B3430" s="52">
        <v>39058</v>
      </c>
      <c r="C3430">
        <v>3.1320999999999999</v>
      </c>
      <c r="D3430" s="52">
        <v>39059</v>
      </c>
      <c r="E3430">
        <v>2.1671999999999998</v>
      </c>
      <c r="G3430" s="52">
        <v>39058</v>
      </c>
      <c r="H3430">
        <v>3.1320999999999999</v>
      </c>
      <c r="I3430" s="52">
        <v>39059</v>
      </c>
      <c r="J3430">
        <v>2.1671999999999998</v>
      </c>
      <c r="K3430" s="474" t="str">
        <f t="shared" si="53"/>
        <v>false</v>
      </c>
    </row>
    <row r="3431" spans="2:11">
      <c r="B3431" s="52">
        <v>39059</v>
      </c>
      <c r="C3431">
        <v>3.1404999999999998</v>
      </c>
      <c r="D3431" s="52">
        <v>39062</v>
      </c>
      <c r="E3431">
        <v>2.1636000000000002</v>
      </c>
      <c r="G3431" s="52">
        <v>39059</v>
      </c>
      <c r="H3431">
        <v>3.1404999999999998</v>
      </c>
      <c r="I3431" s="52">
        <v>39062</v>
      </c>
      <c r="J3431">
        <v>2.1636000000000002</v>
      </c>
      <c r="K3431" s="474" t="str">
        <f t="shared" si="53"/>
        <v>false</v>
      </c>
    </row>
    <row r="3432" spans="2:11">
      <c r="B3432" s="52">
        <v>39062</v>
      </c>
      <c r="C3432">
        <v>3.1303999999999998</v>
      </c>
      <c r="D3432" s="52">
        <v>39063</v>
      </c>
      <c r="E3432">
        <v>2.1657999999999999</v>
      </c>
      <c r="G3432" s="52">
        <v>39062</v>
      </c>
      <c r="H3432">
        <v>3.1303999999999998</v>
      </c>
      <c r="I3432" s="52">
        <v>39063</v>
      </c>
      <c r="J3432">
        <v>2.1657999999999999</v>
      </c>
      <c r="K3432" s="474" t="str">
        <f t="shared" si="53"/>
        <v>false</v>
      </c>
    </row>
    <row r="3433" spans="2:11">
      <c r="B3433" s="52">
        <v>39063</v>
      </c>
      <c r="C3433">
        <v>3.1202000000000001</v>
      </c>
      <c r="D3433" s="52">
        <v>39064</v>
      </c>
      <c r="E3433">
        <v>2.1692</v>
      </c>
      <c r="G3433" s="52">
        <v>39063</v>
      </c>
      <c r="H3433">
        <v>3.1202000000000001</v>
      </c>
      <c r="I3433" s="52">
        <v>39064</v>
      </c>
      <c r="J3433">
        <v>2.1692</v>
      </c>
      <c r="K3433" s="474" t="str">
        <f t="shared" si="53"/>
        <v>false</v>
      </c>
    </row>
    <row r="3434" spans="2:11">
      <c r="B3434" s="52">
        <v>39064</v>
      </c>
      <c r="C3434">
        <v>3.1082000000000001</v>
      </c>
      <c r="D3434" s="52">
        <v>39065</v>
      </c>
      <c r="E3434">
        <v>2.1518999999999999</v>
      </c>
      <c r="G3434" s="52">
        <v>39064</v>
      </c>
      <c r="H3434">
        <v>3.1082000000000001</v>
      </c>
      <c r="I3434" s="52">
        <v>39065</v>
      </c>
      <c r="J3434">
        <v>2.1518999999999999</v>
      </c>
      <c r="K3434" s="474" t="str">
        <f t="shared" si="53"/>
        <v>false</v>
      </c>
    </row>
    <row r="3435" spans="2:11">
      <c r="B3435" s="52">
        <v>39065</v>
      </c>
      <c r="C3435">
        <v>3.1015999999999999</v>
      </c>
      <c r="D3435" s="52">
        <v>39066</v>
      </c>
      <c r="E3435">
        <v>2.1469</v>
      </c>
      <c r="G3435" s="52">
        <v>39065</v>
      </c>
      <c r="H3435">
        <v>3.1015999999999999</v>
      </c>
      <c r="I3435" s="52">
        <v>39066</v>
      </c>
      <c r="J3435">
        <v>2.1469</v>
      </c>
      <c r="K3435" s="474" t="str">
        <f t="shared" si="53"/>
        <v>false</v>
      </c>
    </row>
    <row r="3436" spans="2:11">
      <c r="B3436" s="52">
        <v>39066</v>
      </c>
      <c r="C3436">
        <v>3.1109</v>
      </c>
      <c r="D3436" s="52">
        <v>39069</v>
      </c>
      <c r="E3436">
        <v>2.1476000000000002</v>
      </c>
      <c r="G3436" s="52">
        <v>39066</v>
      </c>
      <c r="H3436">
        <v>3.1109</v>
      </c>
      <c r="I3436" s="52">
        <v>39069</v>
      </c>
      <c r="J3436">
        <v>2.1476000000000002</v>
      </c>
      <c r="K3436" s="474" t="str">
        <f t="shared" si="53"/>
        <v>false</v>
      </c>
    </row>
    <row r="3437" spans="2:11">
      <c r="B3437" s="52">
        <v>39069</v>
      </c>
      <c r="C3437">
        <v>3.1345999999999998</v>
      </c>
      <c r="D3437" s="52">
        <v>39070</v>
      </c>
      <c r="E3437">
        <v>2.1425000000000001</v>
      </c>
      <c r="G3437" s="52">
        <v>39069</v>
      </c>
      <c r="H3437">
        <v>3.1345999999999998</v>
      </c>
      <c r="I3437" s="52">
        <v>39070</v>
      </c>
      <c r="J3437">
        <v>2.1425000000000001</v>
      </c>
      <c r="K3437" s="474" t="str">
        <f t="shared" si="53"/>
        <v>false</v>
      </c>
    </row>
    <row r="3438" spans="2:11">
      <c r="B3438" s="52">
        <v>39070</v>
      </c>
      <c r="C3438">
        <v>3.1139999999999999</v>
      </c>
      <c r="D3438" s="52">
        <v>39071</v>
      </c>
      <c r="E3438">
        <v>2.1436999999999999</v>
      </c>
      <c r="G3438" s="52">
        <v>39070</v>
      </c>
      <c r="H3438">
        <v>3.1139999999999999</v>
      </c>
      <c r="I3438" s="52">
        <v>39071</v>
      </c>
      <c r="J3438">
        <v>2.1436999999999999</v>
      </c>
      <c r="K3438" s="474" t="str">
        <f t="shared" si="53"/>
        <v>false</v>
      </c>
    </row>
    <row r="3439" spans="2:11">
      <c r="B3439" s="52">
        <v>39071</v>
      </c>
      <c r="C3439">
        <v>3.1288</v>
      </c>
      <c r="D3439" s="52">
        <v>39072</v>
      </c>
      <c r="E3439">
        <v>2.153</v>
      </c>
      <c r="G3439" s="52">
        <v>39071</v>
      </c>
      <c r="H3439">
        <v>3.1288</v>
      </c>
      <c r="I3439" s="52">
        <v>39072</v>
      </c>
      <c r="J3439">
        <v>2.153</v>
      </c>
      <c r="K3439" s="474" t="str">
        <f t="shared" si="53"/>
        <v>false</v>
      </c>
    </row>
    <row r="3440" spans="2:11">
      <c r="B3440" s="52">
        <v>39072</v>
      </c>
      <c r="C3440">
        <v>3.1372</v>
      </c>
      <c r="D3440" s="52">
        <v>39073</v>
      </c>
      <c r="E3440">
        <v>2.1705000000000001</v>
      </c>
      <c r="G3440" s="52">
        <v>39072</v>
      </c>
      <c r="H3440">
        <v>3.1372</v>
      </c>
      <c r="I3440" s="52">
        <v>39073</v>
      </c>
      <c r="J3440">
        <v>2.1705000000000001</v>
      </c>
      <c r="K3440" s="474" t="str">
        <f t="shared" si="53"/>
        <v>false</v>
      </c>
    </row>
    <row r="3441" spans="2:11">
      <c r="B3441" s="52">
        <v>39073</v>
      </c>
      <c r="C3441">
        <v>3.1440999999999999</v>
      </c>
      <c r="D3441" s="52">
        <v>39077</v>
      </c>
      <c r="E3441">
        <v>2.1593</v>
      </c>
      <c r="G3441" s="52">
        <v>39073</v>
      </c>
      <c r="H3441">
        <v>3.1440999999999999</v>
      </c>
      <c r="I3441" s="52">
        <v>39077</v>
      </c>
      <c r="J3441">
        <v>2.1593</v>
      </c>
      <c r="K3441" s="474" t="str">
        <f t="shared" si="53"/>
        <v>false</v>
      </c>
    </row>
    <row r="3442" spans="2:11">
      <c r="B3442" s="52">
        <v>39077</v>
      </c>
      <c r="C3442">
        <v>3.1263999999999998</v>
      </c>
      <c r="D3442" s="52">
        <v>39078</v>
      </c>
      <c r="E3442">
        <v>2.1415000000000002</v>
      </c>
      <c r="G3442" s="52">
        <v>39077</v>
      </c>
      <c r="H3442">
        <v>3.1263999999999998</v>
      </c>
      <c r="I3442" s="52">
        <v>39078</v>
      </c>
      <c r="J3442">
        <v>2.1415000000000002</v>
      </c>
      <c r="K3442" s="474" t="str">
        <f t="shared" si="53"/>
        <v>false</v>
      </c>
    </row>
    <row r="3443" spans="2:11">
      <c r="B3443" s="52">
        <v>39078</v>
      </c>
      <c r="C3443">
        <v>3.1198999999999999</v>
      </c>
      <c r="D3443" s="52">
        <v>39079</v>
      </c>
      <c r="E3443">
        <v>2.1431</v>
      </c>
      <c r="G3443" s="52">
        <v>39078</v>
      </c>
      <c r="H3443">
        <v>3.1198999999999999</v>
      </c>
      <c r="I3443" s="52">
        <v>39079</v>
      </c>
      <c r="J3443">
        <v>2.1431</v>
      </c>
      <c r="K3443" s="474" t="str">
        <f t="shared" si="53"/>
        <v>false</v>
      </c>
    </row>
    <row r="3444" spans="2:11">
      <c r="B3444" s="52">
        <v>39079</v>
      </c>
      <c r="C3444">
        <v>3.1284999999999998</v>
      </c>
      <c r="D3444" s="52">
        <v>39080</v>
      </c>
      <c r="E3444">
        <v>2.1497000000000002</v>
      </c>
      <c r="G3444" s="52">
        <v>39079</v>
      </c>
      <c r="H3444">
        <v>3.1284999999999998</v>
      </c>
      <c r="I3444" s="52">
        <v>39080</v>
      </c>
      <c r="J3444">
        <v>2.1497000000000002</v>
      </c>
      <c r="K3444" s="474" t="str">
        <f t="shared" si="53"/>
        <v>false</v>
      </c>
    </row>
    <row r="3445" spans="2:11">
      <c r="B3445" s="52">
        <v>39080</v>
      </c>
      <c r="C3445">
        <v>3.1375999999999999</v>
      </c>
      <c r="D3445" s="52">
        <v>39085</v>
      </c>
      <c r="E3445">
        <v>2.1496</v>
      </c>
      <c r="G3445" s="52">
        <v>39080</v>
      </c>
      <c r="H3445">
        <v>3.1375999999999999</v>
      </c>
      <c r="I3445" s="52">
        <v>39085</v>
      </c>
      <c r="J3445">
        <v>2.1496</v>
      </c>
      <c r="K3445" s="474" t="str">
        <f t="shared" si="53"/>
        <v>false</v>
      </c>
    </row>
    <row r="3446" spans="2:11">
      <c r="B3446" s="52">
        <v>39085</v>
      </c>
      <c r="C3446">
        <v>3.1976</v>
      </c>
      <c r="D3446" s="52">
        <v>39086</v>
      </c>
      <c r="E3446">
        <v>2.1486000000000001</v>
      </c>
      <c r="G3446" s="52">
        <v>39085</v>
      </c>
      <c r="H3446">
        <v>3.1976</v>
      </c>
      <c r="I3446" s="52">
        <v>39086</v>
      </c>
      <c r="J3446">
        <v>2.1486000000000001</v>
      </c>
      <c r="K3446" s="474" t="str">
        <f t="shared" si="53"/>
        <v>false</v>
      </c>
    </row>
    <row r="3447" spans="2:11">
      <c r="B3447" s="52">
        <v>39086</v>
      </c>
      <c r="C3447">
        <v>3.2124999999999999</v>
      </c>
      <c r="D3447" s="52">
        <v>39087</v>
      </c>
      <c r="E3447">
        <v>2.1629</v>
      </c>
      <c r="G3447" s="52">
        <v>39086</v>
      </c>
      <c r="H3447">
        <v>3.2124999999999999</v>
      </c>
      <c r="I3447" s="52">
        <v>39087</v>
      </c>
      <c r="J3447">
        <v>2.1629</v>
      </c>
      <c r="K3447" s="474" t="str">
        <f t="shared" si="53"/>
        <v>false</v>
      </c>
    </row>
    <row r="3448" spans="2:11">
      <c r="B3448" s="52">
        <v>39087</v>
      </c>
      <c r="C3448">
        <v>3.2692999999999999</v>
      </c>
      <c r="D3448" s="52">
        <v>39090</v>
      </c>
      <c r="E3448">
        <v>2.1598999999999999</v>
      </c>
      <c r="G3448" s="52">
        <v>39087</v>
      </c>
      <c r="H3448">
        <v>3.2692999999999999</v>
      </c>
      <c r="I3448" s="52">
        <v>39090</v>
      </c>
      <c r="J3448">
        <v>2.1598999999999999</v>
      </c>
      <c r="K3448" s="474" t="str">
        <f t="shared" si="53"/>
        <v>false</v>
      </c>
    </row>
    <row r="3449" spans="2:11">
      <c r="B3449" s="52">
        <v>39090</v>
      </c>
      <c r="C3449">
        <v>3.2732999999999999</v>
      </c>
      <c r="D3449" s="52">
        <v>39091</v>
      </c>
      <c r="E3449">
        <v>2.1610999999999998</v>
      </c>
      <c r="G3449" s="52">
        <v>39090</v>
      </c>
      <c r="H3449">
        <v>3.2732999999999999</v>
      </c>
      <c r="I3449" s="52">
        <v>39091</v>
      </c>
      <c r="J3449">
        <v>2.1610999999999998</v>
      </c>
      <c r="K3449" s="474" t="str">
        <f t="shared" si="53"/>
        <v>false</v>
      </c>
    </row>
    <row r="3450" spans="2:11">
      <c r="B3450" s="52">
        <v>39091</v>
      </c>
      <c r="C3450">
        <v>3.2646999999999999</v>
      </c>
      <c r="D3450" s="52">
        <v>39092</v>
      </c>
      <c r="E3450">
        <v>2.1566999999999998</v>
      </c>
      <c r="G3450" s="52">
        <v>39091</v>
      </c>
      <c r="H3450">
        <v>3.2646999999999999</v>
      </c>
      <c r="I3450" s="52">
        <v>39092</v>
      </c>
      <c r="J3450">
        <v>2.1566999999999998</v>
      </c>
      <c r="K3450" s="474" t="str">
        <f t="shared" si="53"/>
        <v>false</v>
      </c>
    </row>
    <row r="3451" spans="2:11">
      <c r="B3451" s="52">
        <v>39092</v>
      </c>
      <c r="C3451">
        <v>3.2602000000000002</v>
      </c>
      <c r="D3451" s="52">
        <v>39093</v>
      </c>
      <c r="E3451">
        <v>2.1440999999999999</v>
      </c>
      <c r="G3451" s="52">
        <v>39092</v>
      </c>
      <c r="H3451">
        <v>3.2602000000000002</v>
      </c>
      <c r="I3451" s="52">
        <v>39093</v>
      </c>
      <c r="J3451">
        <v>2.1440999999999999</v>
      </c>
      <c r="K3451" s="474" t="str">
        <f t="shared" si="53"/>
        <v>false</v>
      </c>
    </row>
    <row r="3452" spans="2:11">
      <c r="B3452" s="52">
        <v>39093</v>
      </c>
      <c r="C3452">
        <v>3.2654000000000001</v>
      </c>
      <c r="D3452" s="52">
        <v>39094</v>
      </c>
      <c r="E3452">
        <v>2.1371000000000002</v>
      </c>
      <c r="G3452" s="52">
        <v>39093</v>
      </c>
      <c r="H3452">
        <v>3.2654000000000001</v>
      </c>
      <c r="I3452" s="52">
        <v>39094</v>
      </c>
      <c r="J3452">
        <v>2.1371000000000002</v>
      </c>
      <c r="K3452" s="474" t="str">
        <f t="shared" si="53"/>
        <v>false</v>
      </c>
    </row>
    <row r="3453" spans="2:11">
      <c r="B3453" s="52">
        <v>39094</v>
      </c>
      <c r="C3453">
        <v>3.2875999999999999</v>
      </c>
      <c r="D3453" s="52">
        <v>39098</v>
      </c>
      <c r="E3453">
        <v>2.1326000000000001</v>
      </c>
      <c r="G3453" s="52">
        <v>39094</v>
      </c>
      <c r="H3453">
        <v>3.2875999999999999</v>
      </c>
      <c r="I3453" s="52">
        <v>39098</v>
      </c>
      <c r="J3453">
        <v>2.1326000000000001</v>
      </c>
      <c r="K3453" s="474" t="str">
        <f t="shared" si="53"/>
        <v>false</v>
      </c>
    </row>
    <row r="3454" spans="2:11">
      <c r="B3454" s="52">
        <v>39098</v>
      </c>
      <c r="C3454">
        <v>3.2797999999999998</v>
      </c>
      <c r="D3454" s="52">
        <v>39099</v>
      </c>
      <c r="E3454">
        <v>2.1354000000000002</v>
      </c>
      <c r="G3454" s="52">
        <v>39098</v>
      </c>
      <c r="H3454">
        <v>3.2797999999999998</v>
      </c>
      <c r="I3454" s="52">
        <v>39099</v>
      </c>
      <c r="J3454">
        <v>2.1354000000000002</v>
      </c>
      <c r="K3454" s="474" t="str">
        <f t="shared" si="53"/>
        <v>false</v>
      </c>
    </row>
    <row r="3455" spans="2:11">
      <c r="B3455" s="52">
        <v>39099</v>
      </c>
      <c r="C3455">
        <v>3.2762000000000002</v>
      </c>
      <c r="D3455" s="52">
        <v>39100</v>
      </c>
      <c r="E3455">
        <v>2.1402000000000001</v>
      </c>
      <c r="G3455" s="52">
        <v>39099</v>
      </c>
      <c r="H3455">
        <v>3.2762000000000002</v>
      </c>
      <c r="I3455" s="52">
        <v>39100</v>
      </c>
      <c r="J3455">
        <v>2.1402000000000001</v>
      </c>
      <c r="K3455" s="474" t="str">
        <f t="shared" si="53"/>
        <v>false</v>
      </c>
    </row>
    <row r="3456" spans="2:11">
      <c r="B3456" s="52">
        <v>39100</v>
      </c>
      <c r="C3456">
        <v>3.2793999999999999</v>
      </c>
      <c r="D3456" s="52">
        <v>39101</v>
      </c>
      <c r="E3456">
        <v>2.1406000000000001</v>
      </c>
      <c r="G3456" s="52">
        <v>39100</v>
      </c>
      <c r="H3456">
        <v>3.2793999999999999</v>
      </c>
      <c r="I3456" s="52">
        <v>39101</v>
      </c>
      <c r="J3456">
        <v>2.1406000000000001</v>
      </c>
      <c r="K3456" s="474" t="str">
        <f t="shared" si="53"/>
        <v>false</v>
      </c>
    </row>
    <row r="3457" spans="2:11">
      <c r="B3457" s="52">
        <v>39101</v>
      </c>
      <c r="C3457">
        <v>3.2659000000000002</v>
      </c>
      <c r="D3457" s="52">
        <v>39104</v>
      </c>
      <c r="E3457">
        <v>2.1558000000000002</v>
      </c>
      <c r="G3457" s="52">
        <v>39101</v>
      </c>
      <c r="H3457">
        <v>3.2659000000000002</v>
      </c>
      <c r="I3457" s="52">
        <v>39104</v>
      </c>
      <c r="J3457">
        <v>2.1558000000000002</v>
      </c>
      <c r="K3457" s="474" t="str">
        <f t="shared" si="53"/>
        <v>false</v>
      </c>
    </row>
    <row r="3458" spans="2:11">
      <c r="B3458" s="52">
        <v>39104</v>
      </c>
      <c r="C3458">
        <v>3.2711999999999999</v>
      </c>
      <c r="D3458" s="52">
        <v>39105</v>
      </c>
      <c r="E3458">
        <v>2.1459999999999999</v>
      </c>
      <c r="G3458" s="52">
        <v>39104</v>
      </c>
      <c r="H3458">
        <v>3.2711999999999999</v>
      </c>
      <c r="I3458" s="52">
        <v>39105</v>
      </c>
      <c r="J3458">
        <v>2.1459999999999999</v>
      </c>
      <c r="K3458" s="474" t="str">
        <f t="shared" si="53"/>
        <v>false</v>
      </c>
    </row>
    <row r="3459" spans="2:11">
      <c r="B3459" s="52">
        <v>39105</v>
      </c>
      <c r="C3459">
        <v>3.2557</v>
      </c>
      <c r="D3459" s="52">
        <v>39106</v>
      </c>
      <c r="E3459">
        <v>2.1311</v>
      </c>
      <c r="G3459" s="52">
        <v>39105</v>
      </c>
      <c r="H3459">
        <v>3.2557</v>
      </c>
      <c r="I3459" s="52">
        <v>39106</v>
      </c>
      <c r="J3459">
        <v>2.1311</v>
      </c>
      <c r="K3459" s="474" t="str">
        <f t="shared" si="53"/>
        <v>false</v>
      </c>
    </row>
    <row r="3460" spans="2:11">
      <c r="B3460" s="52">
        <v>39106</v>
      </c>
      <c r="C3460">
        <v>3.2286999999999999</v>
      </c>
      <c r="D3460" s="52">
        <v>39107</v>
      </c>
      <c r="E3460">
        <v>2.1514000000000002</v>
      </c>
      <c r="G3460" s="52">
        <v>39106</v>
      </c>
      <c r="H3460">
        <v>3.2286999999999999</v>
      </c>
      <c r="I3460" s="52">
        <v>39107</v>
      </c>
      <c r="J3460">
        <v>2.1514000000000002</v>
      </c>
      <c r="K3460" s="474" t="str">
        <f t="shared" si="53"/>
        <v>false</v>
      </c>
    </row>
    <row r="3461" spans="2:11">
      <c r="B3461" s="52">
        <v>39107</v>
      </c>
      <c r="C3461">
        <v>3.2477</v>
      </c>
      <c r="D3461" s="52">
        <v>39108</v>
      </c>
      <c r="E3461">
        <v>2.1539999999999999</v>
      </c>
      <c r="G3461" s="52">
        <v>39107</v>
      </c>
      <c r="H3461">
        <v>3.2477</v>
      </c>
      <c r="I3461" s="52">
        <v>39108</v>
      </c>
      <c r="J3461">
        <v>2.1539999999999999</v>
      </c>
      <c r="K3461" s="474" t="str">
        <f t="shared" si="53"/>
        <v>false</v>
      </c>
    </row>
    <row r="3462" spans="2:11">
      <c r="B3462" s="52">
        <v>39108</v>
      </c>
      <c r="C3462">
        <v>3.24</v>
      </c>
      <c r="D3462" s="52">
        <v>39111</v>
      </c>
      <c r="E3462">
        <v>2.1534</v>
      </c>
      <c r="G3462" s="52">
        <v>39108</v>
      </c>
      <c r="H3462">
        <v>3.24</v>
      </c>
      <c r="I3462" s="52">
        <v>39111</v>
      </c>
      <c r="J3462">
        <v>2.1534</v>
      </c>
      <c r="K3462" s="474" t="str">
        <f t="shared" ref="K3462:K3525" si="54">IF(G3462=I3462,"true","false")</f>
        <v>false</v>
      </c>
    </row>
    <row r="3463" spans="2:11">
      <c r="B3463" s="52">
        <v>39111</v>
      </c>
      <c r="C3463">
        <v>3.2435999999999998</v>
      </c>
      <c r="D3463" s="52">
        <v>39112</v>
      </c>
      <c r="E3463">
        <v>2.1478000000000002</v>
      </c>
      <c r="G3463" s="52">
        <v>39111</v>
      </c>
      <c r="H3463">
        <v>3.2435999999999998</v>
      </c>
      <c r="I3463" s="52">
        <v>39112</v>
      </c>
      <c r="J3463">
        <v>2.1478000000000002</v>
      </c>
      <c r="K3463" s="474" t="str">
        <f t="shared" si="54"/>
        <v>false</v>
      </c>
    </row>
    <row r="3464" spans="2:11">
      <c r="B3464" s="52">
        <v>39112</v>
      </c>
      <c r="C3464">
        <v>3.2265000000000001</v>
      </c>
      <c r="D3464" s="52">
        <v>39113</v>
      </c>
      <c r="E3464">
        <v>2.1322999999999999</v>
      </c>
      <c r="G3464" s="52">
        <v>39112</v>
      </c>
      <c r="H3464">
        <v>3.2265000000000001</v>
      </c>
      <c r="I3464" s="52">
        <v>39113</v>
      </c>
      <c r="J3464">
        <v>2.1322999999999999</v>
      </c>
      <c r="K3464" s="474" t="str">
        <f t="shared" si="54"/>
        <v>false</v>
      </c>
    </row>
    <row r="3465" spans="2:11">
      <c r="B3465" s="52">
        <v>39113</v>
      </c>
      <c r="C3465">
        <v>3.2197</v>
      </c>
      <c r="D3465" s="52">
        <v>39114</v>
      </c>
      <c r="E3465">
        <v>2.1267</v>
      </c>
      <c r="G3465" s="52">
        <v>39113</v>
      </c>
      <c r="H3465">
        <v>3.2197</v>
      </c>
      <c r="I3465" s="52">
        <v>39114</v>
      </c>
      <c r="J3465">
        <v>2.1267</v>
      </c>
      <c r="K3465" s="474" t="str">
        <f t="shared" si="54"/>
        <v>false</v>
      </c>
    </row>
    <row r="3466" spans="2:11">
      <c r="B3466" s="52">
        <v>39114</v>
      </c>
      <c r="C3466">
        <v>3.1976</v>
      </c>
      <c r="D3466" s="52">
        <v>39115</v>
      </c>
      <c r="E3466">
        <v>2.1301000000000001</v>
      </c>
      <c r="G3466" s="52">
        <v>39114</v>
      </c>
      <c r="H3466">
        <v>3.1976</v>
      </c>
      <c r="I3466" s="52">
        <v>39115</v>
      </c>
      <c r="J3466">
        <v>2.1301000000000001</v>
      </c>
      <c r="K3466" s="474" t="str">
        <f t="shared" si="54"/>
        <v>false</v>
      </c>
    </row>
    <row r="3467" spans="2:11">
      <c r="B3467" s="52">
        <v>39115</v>
      </c>
      <c r="C3467">
        <v>3.1737000000000002</v>
      </c>
      <c r="D3467" s="52">
        <v>39118</v>
      </c>
      <c r="E3467">
        <v>2.1295000000000002</v>
      </c>
      <c r="G3467" s="52">
        <v>39115</v>
      </c>
      <c r="H3467">
        <v>3.1737000000000002</v>
      </c>
      <c r="I3467" s="52">
        <v>39118</v>
      </c>
      <c r="J3467">
        <v>2.1295000000000002</v>
      </c>
      <c r="K3467" s="474" t="str">
        <f t="shared" si="54"/>
        <v>false</v>
      </c>
    </row>
    <row r="3468" spans="2:11">
      <c r="B3468" s="52">
        <v>39118</v>
      </c>
      <c r="C3468">
        <v>3.15</v>
      </c>
      <c r="D3468" s="52">
        <v>39119</v>
      </c>
      <c r="E3468">
        <v>2.1288</v>
      </c>
      <c r="G3468" s="52">
        <v>39118</v>
      </c>
      <c r="H3468">
        <v>3.15</v>
      </c>
      <c r="I3468" s="52">
        <v>39119</v>
      </c>
      <c r="J3468">
        <v>2.1288</v>
      </c>
      <c r="K3468" s="474" t="str">
        <f t="shared" si="54"/>
        <v>false</v>
      </c>
    </row>
    <row r="3469" spans="2:11">
      <c r="B3469" s="52">
        <v>39119</v>
      </c>
      <c r="C3469">
        <v>3.1259000000000001</v>
      </c>
      <c r="D3469" s="52">
        <v>39120</v>
      </c>
      <c r="E3469">
        <v>2.1413000000000002</v>
      </c>
      <c r="G3469" s="52">
        <v>39119</v>
      </c>
      <c r="H3469">
        <v>3.1259000000000001</v>
      </c>
      <c r="I3469" s="52">
        <v>39120</v>
      </c>
      <c r="J3469">
        <v>2.1413000000000002</v>
      </c>
      <c r="K3469" s="474" t="str">
        <f t="shared" si="54"/>
        <v>false</v>
      </c>
    </row>
    <row r="3470" spans="2:11">
      <c r="B3470" s="52">
        <v>39120</v>
      </c>
      <c r="C3470">
        <v>3.1278000000000001</v>
      </c>
      <c r="D3470" s="52">
        <v>39121</v>
      </c>
      <c r="E3470">
        <v>2.1463000000000001</v>
      </c>
      <c r="G3470" s="52">
        <v>39120</v>
      </c>
      <c r="H3470">
        <v>3.1278000000000001</v>
      </c>
      <c r="I3470" s="52">
        <v>39121</v>
      </c>
      <c r="J3470">
        <v>2.1463000000000001</v>
      </c>
      <c r="K3470" s="474" t="str">
        <f t="shared" si="54"/>
        <v>false</v>
      </c>
    </row>
    <row r="3471" spans="2:11">
      <c r="B3471" s="52">
        <v>39121</v>
      </c>
      <c r="C3471">
        <v>3.1093999999999999</v>
      </c>
      <c r="D3471" s="52">
        <v>39122</v>
      </c>
      <c r="E3471">
        <v>2.1560000000000001</v>
      </c>
      <c r="G3471" s="52">
        <v>39121</v>
      </c>
      <c r="H3471">
        <v>3.1093999999999999</v>
      </c>
      <c r="I3471" s="52">
        <v>39122</v>
      </c>
      <c r="J3471">
        <v>2.1560000000000001</v>
      </c>
      <c r="K3471" s="474" t="str">
        <f t="shared" si="54"/>
        <v>false</v>
      </c>
    </row>
    <row r="3472" spans="2:11">
      <c r="B3472" s="52">
        <v>39122</v>
      </c>
      <c r="C3472">
        <v>3.1031</v>
      </c>
      <c r="D3472" s="52">
        <v>39125</v>
      </c>
      <c r="E3472">
        <v>2.1608000000000001</v>
      </c>
      <c r="G3472" s="52">
        <v>39122</v>
      </c>
      <c r="H3472">
        <v>3.1031</v>
      </c>
      <c r="I3472" s="52">
        <v>39125</v>
      </c>
      <c r="J3472">
        <v>2.1608000000000001</v>
      </c>
      <c r="K3472" s="474" t="str">
        <f t="shared" si="54"/>
        <v>false</v>
      </c>
    </row>
    <row r="3473" spans="2:11">
      <c r="B3473" s="52">
        <v>39125</v>
      </c>
      <c r="C3473">
        <v>3.1065999999999998</v>
      </c>
      <c r="D3473" s="52">
        <v>39126</v>
      </c>
      <c r="E3473">
        <v>2.1440000000000001</v>
      </c>
      <c r="G3473" s="52">
        <v>39125</v>
      </c>
      <c r="H3473">
        <v>3.1065999999999998</v>
      </c>
      <c r="I3473" s="52">
        <v>39126</v>
      </c>
      <c r="J3473">
        <v>2.1440000000000001</v>
      </c>
      <c r="K3473" s="474" t="str">
        <f t="shared" si="54"/>
        <v>false</v>
      </c>
    </row>
    <row r="3474" spans="2:11">
      <c r="B3474" s="52">
        <v>39126</v>
      </c>
      <c r="C3474">
        <v>3.0994999999999999</v>
      </c>
      <c r="D3474" s="52">
        <v>39127</v>
      </c>
      <c r="E3474">
        <v>2.1322000000000001</v>
      </c>
      <c r="G3474" s="52">
        <v>39126</v>
      </c>
      <c r="H3474">
        <v>3.0994999999999999</v>
      </c>
      <c r="I3474" s="52">
        <v>39127</v>
      </c>
      <c r="J3474">
        <v>2.1322000000000001</v>
      </c>
      <c r="K3474" s="474" t="str">
        <f t="shared" si="54"/>
        <v>false</v>
      </c>
    </row>
    <row r="3475" spans="2:11">
      <c r="B3475" s="52">
        <v>39127</v>
      </c>
      <c r="C3475">
        <v>3.0750000000000002</v>
      </c>
      <c r="D3475" s="52">
        <v>39128</v>
      </c>
      <c r="E3475">
        <v>2.1282999999999999</v>
      </c>
      <c r="G3475" s="52">
        <v>39127</v>
      </c>
      <c r="H3475">
        <v>3.0750000000000002</v>
      </c>
      <c r="I3475" s="52">
        <v>39128</v>
      </c>
      <c r="J3475">
        <v>2.1282999999999999</v>
      </c>
      <c r="K3475" s="474" t="str">
        <f t="shared" si="54"/>
        <v>false</v>
      </c>
    </row>
    <row r="3476" spans="2:11">
      <c r="B3476" s="52">
        <v>39128</v>
      </c>
      <c r="C3476">
        <v>3.0880999999999998</v>
      </c>
      <c r="D3476" s="52">
        <v>39129</v>
      </c>
      <c r="E3476">
        <v>2.1278999999999999</v>
      </c>
      <c r="G3476" s="52">
        <v>39128</v>
      </c>
      <c r="H3476">
        <v>3.0880999999999998</v>
      </c>
      <c r="I3476" s="52">
        <v>39129</v>
      </c>
      <c r="J3476">
        <v>2.1278999999999999</v>
      </c>
      <c r="K3476" s="474" t="str">
        <f t="shared" si="54"/>
        <v>false</v>
      </c>
    </row>
    <row r="3477" spans="2:11">
      <c r="B3477" s="52">
        <v>39129</v>
      </c>
      <c r="C3477">
        <v>3.0888</v>
      </c>
      <c r="D3477" s="52">
        <v>39133</v>
      </c>
      <c r="E3477">
        <v>2.1246999999999998</v>
      </c>
      <c r="G3477" s="52">
        <v>39129</v>
      </c>
      <c r="H3477">
        <v>3.0888</v>
      </c>
      <c r="I3477" s="52">
        <v>39133</v>
      </c>
      <c r="J3477">
        <v>2.1246999999999998</v>
      </c>
      <c r="K3477" s="474" t="str">
        <f t="shared" si="54"/>
        <v>false</v>
      </c>
    </row>
    <row r="3478" spans="2:11">
      <c r="B3478" s="52">
        <v>39133</v>
      </c>
      <c r="C3478">
        <v>3.0737999999999999</v>
      </c>
      <c r="D3478" s="52">
        <v>39134</v>
      </c>
      <c r="E3478">
        <v>2.1339999999999999</v>
      </c>
      <c r="G3478" s="52">
        <v>39133</v>
      </c>
      <c r="H3478">
        <v>3.0737999999999999</v>
      </c>
      <c r="I3478" s="52">
        <v>39134</v>
      </c>
      <c r="J3478">
        <v>2.1339999999999999</v>
      </c>
      <c r="K3478" s="474" t="str">
        <f t="shared" si="54"/>
        <v>false</v>
      </c>
    </row>
    <row r="3479" spans="2:11">
      <c r="B3479" s="52">
        <v>39134</v>
      </c>
      <c r="C3479">
        <v>3.0920000000000001</v>
      </c>
      <c r="D3479" s="52">
        <v>39135</v>
      </c>
      <c r="E3479">
        <v>2.1446999999999998</v>
      </c>
      <c r="G3479" s="52">
        <v>39134</v>
      </c>
      <c r="H3479">
        <v>3.0920000000000001</v>
      </c>
      <c r="I3479" s="52">
        <v>39135</v>
      </c>
      <c r="J3479">
        <v>2.1446999999999998</v>
      </c>
      <c r="K3479" s="474" t="str">
        <f t="shared" si="54"/>
        <v>false</v>
      </c>
    </row>
    <row r="3480" spans="2:11">
      <c r="B3480" s="52">
        <v>39135</v>
      </c>
      <c r="C3480">
        <v>3.0804</v>
      </c>
      <c r="D3480" s="52">
        <v>39136</v>
      </c>
      <c r="E3480">
        <v>2.1556000000000002</v>
      </c>
      <c r="G3480" s="52">
        <v>39135</v>
      </c>
      <c r="H3480">
        <v>3.0804</v>
      </c>
      <c r="I3480" s="52">
        <v>39136</v>
      </c>
      <c r="J3480">
        <v>2.1556000000000002</v>
      </c>
      <c r="K3480" s="474" t="str">
        <f t="shared" si="54"/>
        <v>false</v>
      </c>
    </row>
    <row r="3481" spans="2:11">
      <c r="B3481" s="52">
        <v>39136</v>
      </c>
      <c r="C3481">
        <v>3.0524</v>
      </c>
      <c r="D3481" s="52">
        <v>39139</v>
      </c>
      <c r="E3481">
        <v>2.1581999999999999</v>
      </c>
      <c r="G3481" s="52">
        <v>39136</v>
      </c>
      <c r="H3481">
        <v>3.0524</v>
      </c>
      <c r="I3481" s="52">
        <v>39139</v>
      </c>
      <c r="J3481">
        <v>2.1581999999999999</v>
      </c>
      <c r="K3481" s="474" t="str">
        <f t="shared" si="54"/>
        <v>false</v>
      </c>
    </row>
    <row r="3482" spans="2:11">
      <c r="B3482" s="52">
        <v>39139</v>
      </c>
      <c r="C3482">
        <v>2.9741999999999997</v>
      </c>
      <c r="D3482" s="52">
        <v>39140</v>
      </c>
      <c r="E3482">
        <v>2.2317</v>
      </c>
      <c r="G3482" s="52">
        <v>39139</v>
      </c>
      <c r="H3482">
        <v>2.9741999999999997</v>
      </c>
      <c r="I3482" s="52">
        <v>39140</v>
      </c>
      <c r="J3482">
        <v>2.2317</v>
      </c>
      <c r="K3482" s="474" t="str">
        <f t="shared" si="54"/>
        <v>false</v>
      </c>
    </row>
    <row r="3483" spans="2:11">
      <c r="B3483" s="52">
        <v>39140</v>
      </c>
      <c r="C3483">
        <v>3.0623999999999998</v>
      </c>
      <c r="D3483" s="52">
        <v>39141</v>
      </c>
      <c r="E3483">
        <v>2.2231000000000001</v>
      </c>
      <c r="G3483" s="52">
        <v>39140</v>
      </c>
      <c r="H3483">
        <v>3.0623999999999998</v>
      </c>
      <c r="I3483" s="52">
        <v>39141</v>
      </c>
      <c r="J3483">
        <v>2.2231000000000001</v>
      </c>
      <c r="K3483" s="474" t="str">
        <f t="shared" si="54"/>
        <v>false</v>
      </c>
    </row>
    <row r="3484" spans="2:11">
      <c r="B3484" s="52">
        <v>39141</v>
      </c>
      <c r="C3484">
        <v>3.0672000000000001</v>
      </c>
      <c r="D3484" s="52">
        <v>39142</v>
      </c>
      <c r="E3484">
        <v>2.2294</v>
      </c>
      <c r="G3484" s="52">
        <v>39141</v>
      </c>
      <c r="H3484">
        <v>3.0672000000000001</v>
      </c>
      <c r="I3484" s="52">
        <v>39142</v>
      </c>
      <c r="J3484">
        <v>2.2294</v>
      </c>
      <c r="K3484" s="474" t="str">
        <f t="shared" si="54"/>
        <v>false</v>
      </c>
    </row>
    <row r="3485" spans="2:11">
      <c r="B3485" s="52">
        <v>39142</v>
      </c>
      <c r="C3485">
        <v>3.0575999999999999</v>
      </c>
      <c r="D3485" s="52">
        <v>39143</v>
      </c>
      <c r="E3485">
        <v>2.2515000000000001</v>
      </c>
      <c r="G3485" s="52">
        <v>39142</v>
      </c>
      <c r="H3485">
        <v>3.0575999999999999</v>
      </c>
      <c r="I3485" s="52">
        <v>39143</v>
      </c>
      <c r="J3485">
        <v>2.2515000000000001</v>
      </c>
      <c r="K3485" s="474" t="str">
        <f t="shared" si="54"/>
        <v>false</v>
      </c>
    </row>
    <row r="3486" spans="2:11">
      <c r="B3486" s="52">
        <v>39143</v>
      </c>
      <c r="C3486">
        <v>3.1002999999999998</v>
      </c>
      <c r="D3486" s="52">
        <v>39146</v>
      </c>
      <c r="E3486">
        <v>2.2633999999999999</v>
      </c>
      <c r="G3486" s="52">
        <v>39143</v>
      </c>
      <c r="H3486">
        <v>3.1002999999999998</v>
      </c>
      <c r="I3486" s="52">
        <v>39146</v>
      </c>
      <c r="J3486">
        <v>2.2633999999999999</v>
      </c>
      <c r="K3486" s="474" t="str">
        <f t="shared" si="54"/>
        <v>false</v>
      </c>
    </row>
    <row r="3487" spans="2:11">
      <c r="B3487" s="52">
        <v>39146</v>
      </c>
      <c r="C3487">
        <v>3.1358000000000001</v>
      </c>
      <c r="D3487" s="52">
        <v>39147</v>
      </c>
      <c r="E3487">
        <v>2.2391999999999999</v>
      </c>
      <c r="G3487" s="52">
        <v>39146</v>
      </c>
      <c r="H3487">
        <v>3.1358000000000001</v>
      </c>
      <c r="I3487" s="52">
        <v>39147</v>
      </c>
      <c r="J3487">
        <v>2.2391999999999999</v>
      </c>
      <c r="K3487" s="474" t="str">
        <f t="shared" si="54"/>
        <v>false</v>
      </c>
    </row>
    <row r="3488" spans="2:11">
      <c r="B3488" s="52">
        <v>39147</v>
      </c>
      <c r="C3488">
        <v>3.0958000000000001</v>
      </c>
      <c r="D3488" s="52">
        <v>39148</v>
      </c>
      <c r="E3488">
        <v>2.2419000000000002</v>
      </c>
      <c r="G3488" s="52">
        <v>39147</v>
      </c>
      <c r="H3488">
        <v>3.0958000000000001</v>
      </c>
      <c r="I3488" s="52">
        <v>39148</v>
      </c>
      <c r="J3488">
        <v>2.2419000000000002</v>
      </c>
      <c r="K3488" s="474" t="str">
        <f t="shared" si="54"/>
        <v>false</v>
      </c>
    </row>
    <row r="3489" spans="2:11">
      <c r="B3489" s="52">
        <v>39148</v>
      </c>
      <c r="C3489">
        <v>3.1006</v>
      </c>
      <c r="D3489" s="52">
        <v>39149</v>
      </c>
      <c r="E3489">
        <v>2.2294999999999998</v>
      </c>
      <c r="G3489" s="52">
        <v>39148</v>
      </c>
      <c r="H3489">
        <v>3.1006</v>
      </c>
      <c r="I3489" s="52">
        <v>39149</v>
      </c>
      <c r="J3489">
        <v>2.2294999999999998</v>
      </c>
      <c r="K3489" s="474" t="str">
        <f t="shared" si="54"/>
        <v>false</v>
      </c>
    </row>
    <row r="3490" spans="2:11">
      <c r="B3490" s="52">
        <v>39149</v>
      </c>
      <c r="C3490">
        <v>3.0983999999999998</v>
      </c>
      <c r="D3490" s="52">
        <v>39150</v>
      </c>
      <c r="E3490">
        <v>2.2265999999999999</v>
      </c>
      <c r="G3490" s="52">
        <v>39149</v>
      </c>
      <c r="H3490">
        <v>3.0983999999999998</v>
      </c>
      <c r="I3490" s="52">
        <v>39150</v>
      </c>
      <c r="J3490">
        <v>2.2265999999999999</v>
      </c>
      <c r="K3490" s="474" t="str">
        <f t="shared" si="54"/>
        <v>false</v>
      </c>
    </row>
    <row r="3491" spans="2:11">
      <c r="B3491" s="52">
        <v>39150</v>
      </c>
      <c r="C3491">
        <v>3.0907</v>
      </c>
      <c r="D3491" s="52">
        <v>39153</v>
      </c>
      <c r="E3491">
        <v>2.2189999999999999</v>
      </c>
      <c r="G3491" s="52">
        <v>39150</v>
      </c>
      <c r="H3491">
        <v>3.0907</v>
      </c>
      <c r="I3491" s="52">
        <v>39153</v>
      </c>
      <c r="J3491">
        <v>2.2189999999999999</v>
      </c>
      <c r="K3491" s="474" t="str">
        <f t="shared" si="54"/>
        <v>false</v>
      </c>
    </row>
    <row r="3492" spans="2:11">
      <c r="B3492" s="52">
        <v>39153</v>
      </c>
      <c r="C3492">
        <v>3.0598999999999998</v>
      </c>
      <c r="D3492" s="52">
        <v>39154</v>
      </c>
      <c r="E3492">
        <v>2.2694999999999999</v>
      </c>
      <c r="G3492" s="52">
        <v>39153</v>
      </c>
      <c r="H3492">
        <v>3.0598999999999998</v>
      </c>
      <c r="I3492" s="52">
        <v>39154</v>
      </c>
      <c r="J3492">
        <v>2.2694999999999999</v>
      </c>
      <c r="K3492" s="474" t="str">
        <f t="shared" si="54"/>
        <v>false</v>
      </c>
    </row>
    <row r="3493" spans="2:11">
      <c r="B3493" s="52">
        <v>39154</v>
      </c>
      <c r="C3493">
        <v>3.1061000000000001</v>
      </c>
      <c r="D3493" s="52">
        <v>39155</v>
      </c>
      <c r="E3493">
        <v>2.2622999999999998</v>
      </c>
      <c r="G3493" s="52">
        <v>39154</v>
      </c>
      <c r="H3493">
        <v>3.1061000000000001</v>
      </c>
      <c r="I3493" s="52">
        <v>39155</v>
      </c>
      <c r="J3493">
        <v>2.2622999999999998</v>
      </c>
      <c r="K3493" s="474" t="str">
        <f t="shared" si="54"/>
        <v>false</v>
      </c>
    </row>
    <row r="3494" spans="2:11">
      <c r="B3494" s="52">
        <v>39155</v>
      </c>
      <c r="C3494">
        <v>3.0882999999999998</v>
      </c>
      <c r="D3494" s="52">
        <v>39156</v>
      </c>
      <c r="E3494">
        <v>2.2574000000000001</v>
      </c>
      <c r="G3494" s="52">
        <v>39155</v>
      </c>
      <c r="H3494">
        <v>3.0882999999999998</v>
      </c>
      <c r="I3494" s="52">
        <v>39156</v>
      </c>
      <c r="J3494">
        <v>2.2574000000000001</v>
      </c>
      <c r="K3494" s="474" t="str">
        <f t="shared" si="54"/>
        <v>false</v>
      </c>
    </row>
    <row r="3495" spans="2:11">
      <c r="B3495" s="52">
        <v>39156</v>
      </c>
      <c r="C3495">
        <v>3.0569999999999999</v>
      </c>
      <c r="D3495" s="52">
        <v>39157</v>
      </c>
      <c r="E3495">
        <v>2.2665999999999999</v>
      </c>
      <c r="G3495" s="52">
        <v>39156</v>
      </c>
      <c r="H3495">
        <v>3.0569999999999999</v>
      </c>
      <c r="I3495" s="52">
        <v>39157</v>
      </c>
      <c r="J3495">
        <v>2.2665999999999999</v>
      </c>
      <c r="K3495" s="474" t="str">
        <f t="shared" si="54"/>
        <v>false</v>
      </c>
    </row>
    <row r="3496" spans="2:11">
      <c r="B3496" s="52">
        <v>39157</v>
      </c>
      <c r="C3496">
        <v>3.0756000000000001</v>
      </c>
      <c r="D3496" s="52">
        <v>39160</v>
      </c>
      <c r="E3496">
        <v>2.2450999999999999</v>
      </c>
      <c r="G3496" s="52">
        <v>39157</v>
      </c>
      <c r="H3496">
        <v>3.0756000000000001</v>
      </c>
      <c r="I3496" s="52">
        <v>39160</v>
      </c>
      <c r="J3496">
        <v>2.2450999999999999</v>
      </c>
      <c r="K3496" s="474" t="str">
        <f t="shared" si="54"/>
        <v>false</v>
      </c>
    </row>
    <row r="3497" spans="2:11">
      <c r="B3497" s="52">
        <v>39160</v>
      </c>
      <c r="C3497">
        <v>3.0385</v>
      </c>
      <c r="D3497" s="52">
        <v>39161</v>
      </c>
      <c r="E3497">
        <v>2.2338</v>
      </c>
      <c r="G3497" s="52">
        <v>39160</v>
      </c>
      <c r="H3497">
        <v>3.0385</v>
      </c>
      <c r="I3497" s="52">
        <v>39161</v>
      </c>
      <c r="J3497">
        <v>2.2338</v>
      </c>
      <c r="K3497" s="474" t="str">
        <f t="shared" si="54"/>
        <v>false</v>
      </c>
    </row>
    <row r="3498" spans="2:11">
      <c r="B3498" s="52">
        <v>39161</v>
      </c>
      <c r="C3498">
        <v>2.9973000000000001</v>
      </c>
      <c r="D3498" s="52">
        <v>39162</v>
      </c>
      <c r="E3498">
        <v>2.2052</v>
      </c>
      <c r="G3498" s="52">
        <v>39161</v>
      </c>
      <c r="H3498">
        <v>2.9973000000000001</v>
      </c>
      <c r="I3498" s="52">
        <v>39162</v>
      </c>
      <c r="J3498">
        <v>2.2052</v>
      </c>
      <c r="K3498" s="474" t="str">
        <f t="shared" si="54"/>
        <v>false</v>
      </c>
    </row>
    <row r="3499" spans="2:11">
      <c r="B3499" s="52">
        <v>39162</v>
      </c>
      <c r="C3499">
        <v>2.9628999999999999</v>
      </c>
      <c r="D3499" s="52">
        <v>39163</v>
      </c>
      <c r="E3499">
        <v>2.2027999999999999</v>
      </c>
      <c r="G3499" s="52">
        <v>39162</v>
      </c>
      <c r="H3499">
        <v>2.9628999999999999</v>
      </c>
      <c r="I3499" s="52">
        <v>39163</v>
      </c>
      <c r="J3499">
        <v>2.2027999999999999</v>
      </c>
      <c r="K3499" s="474" t="str">
        <f t="shared" si="54"/>
        <v>false</v>
      </c>
    </row>
    <row r="3500" spans="2:11">
      <c r="B3500" s="52">
        <v>39163</v>
      </c>
      <c r="C3500">
        <v>2.9596999999999998</v>
      </c>
      <c r="D3500" s="52">
        <v>39164</v>
      </c>
      <c r="E3500">
        <v>2.1993</v>
      </c>
      <c r="G3500" s="52">
        <v>39163</v>
      </c>
      <c r="H3500">
        <v>2.9596999999999998</v>
      </c>
      <c r="I3500" s="52">
        <v>39164</v>
      </c>
      <c r="J3500">
        <v>2.1993</v>
      </c>
      <c r="K3500" s="474" t="str">
        <f t="shared" si="54"/>
        <v>false</v>
      </c>
    </row>
    <row r="3501" spans="2:11">
      <c r="B3501" s="52">
        <v>39164</v>
      </c>
      <c r="C3501">
        <v>2.9462999999999999</v>
      </c>
      <c r="D3501" s="52">
        <v>39167</v>
      </c>
      <c r="E3501">
        <v>2.2014</v>
      </c>
      <c r="G3501" s="52">
        <v>39164</v>
      </c>
      <c r="H3501">
        <v>2.9462999999999999</v>
      </c>
      <c r="I3501" s="52">
        <v>39167</v>
      </c>
      <c r="J3501">
        <v>2.2014</v>
      </c>
      <c r="K3501" s="474" t="str">
        <f t="shared" si="54"/>
        <v>false</v>
      </c>
    </row>
    <row r="3502" spans="2:11">
      <c r="B3502" s="52">
        <v>39167</v>
      </c>
      <c r="C3502">
        <v>2.9272999999999998</v>
      </c>
      <c r="D3502" s="52">
        <v>39168</v>
      </c>
      <c r="E3502">
        <v>2.2141000000000002</v>
      </c>
      <c r="G3502" s="52">
        <v>39167</v>
      </c>
      <c r="H3502">
        <v>2.9272999999999998</v>
      </c>
      <c r="I3502" s="52">
        <v>39168</v>
      </c>
      <c r="J3502">
        <v>2.2141000000000002</v>
      </c>
      <c r="K3502" s="474" t="str">
        <f t="shared" si="54"/>
        <v>false</v>
      </c>
    </row>
    <row r="3503" spans="2:11">
      <c r="B3503" s="52">
        <v>39168</v>
      </c>
      <c r="C3503">
        <v>2.9342000000000001</v>
      </c>
      <c r="D3503" s="52">
        <v>39169</v>
      </c>
      <c r="E3503">
        <v>2.2315999999999998</v>
      </c>
      <c r="G3503" s="52">
        <v>39168</v>
      </c>
      <c r="H3503">
        <v>2.9342000000000001</v>
      </c>
      <c r="I3503" s="52">
        <v>39169</v>
      </c>
      <c r="J3503">
        <v>2.2315999999999998</v>
      </c>
      <c r="K3503" s="474" t="str">
        <f t="shared" si="54"/>
        <v>false</v>
      </c>
    </row>
    <row r="3504" spans="2:11">
      <c r="B3504" s="52">
        <v>39169</v>
      </c>
      <c r="C3504">
        <v>2.9420999999999999</v>
      </c>
      <c r="D3504" s="52">
        <v>39170</v>
      </c>
      <c r="E3504">
        <v>2.2227999999999999</v>
      </c>
      <c r="G3504" s="52">
        <v>39169</v>
      </c>
      <c r="H3504">
        <v>2.9420999999999999</v>
      </c>
      <c r="I3504" s="52">
        <v>39170</v>
      </c>
      <c r="J3504">
        <v>2.2227999999999999</v>
      </c>
      <c r="K3504" s="474" t="str">
        <f t="shared" si="54"/>
        <v>false</v>
      </c>
    </row>
    <row r="3505" spans="2:11">
      <c r="B3505" s="52">
        <v>39170</v>
      </c>
      <c r="C3505">
        <v>2.9308999999999998</v>
      </c>
      <c r="D3505" s="52">
        <v>39171</v>
      </c>
      <c r="E3505">
        <v>2.2218</v>
      </c>
      <c r="G3505" s="52">
        <v>39170</v>
      </c>
      <c r="H3505">
        <v>2.9308999999999998</v>
      </c>
      <c r="I3505" s="52">
        <v>39171</v>
      </c>
      <c r="J3505">
        <v>2.2218</v>
      </c>
      <c r="K3505" s="474" t="str">
        <f t="shared" si="54"/>
        <v>false</v>
      </c>
    </row>
    <row r="3506" spans="2:11">
      <c r="B3506" s="52">
        <v>39171</v>
      </c>
      <c r="C3506">
        <v>2.9496000000000002</v>
      </c>
      <c r="D3506" s="52">
        <v>39174</v>
      </c>
      <c r="E3506">
        <v>2.2486999999999999</v>
      </c>
      <c r="G3506" s="52">
        <v>39171</v>
      </c>
      <c r="H3506">
        <v>2.9496000000000002</v>
      </c>
      <c r="I3506" s="52">
        <v>39174</v>
      </c>
      <c r="J3506">
        <v>2.2486999999999999</v>
      </c>
      <c r="K3506" s="474" t="str">
        <f t="shared" si="54"/>
        <v>false</v>
      </c>
    </row>
    <row r="3507" spans="2:11">
      <c r="B3507" s="52">
        <v>39174</v>
      </c>
      <c r="C3507">
        <v>2.8917000000000002</v>
      </c>
      <c r="D3507" s="52">
        <v>39175</v>
      </c>
      <c r="E3507">
        <v>2.2277</v>
      </c>
      <c r="G3507" s="52">
        <v>39174</v>
      </c>
      <c r="H3507">
        <v>2.8917000000000002</v>
      </c>
      <c r="I3507" s="52">
        <v>39175</v>
      </c>
      <c r="J3507">
        <v>2.2277</v>
      </c>
      <c r="K3507" s="474" t="str">
        <f t="shared" si="54"/>
        <v>false</v>
      </c>
    </row>
    <row r="3508" spans="2:11">
      <c r="B3508" s="52">
        <v>39175</v>
      </c>
      <c r="C3508">
        <v>2.8923000000000001</v>
      </c>
      <c r="D3508" s="52">
        <v>39176</v>
      </c>
      <c r="E3508">
        <v>2.2242000000000002</v>
      </c>
      <c r="G3508" s="52">
        <v>39175</v>
      </c>
      <c r="H3508">
        <v>2.8923000000000001</v>
      </c>
      <c r="I3508" s="52">
        <v>39176</v>
      </c>
      <c r="J3508">
        <v>2.2242000000000002</v>
      </c>
      <c r="K3508" s="474" t="str">
        <f t="shared" si="54"/>
        <v>false</v>
      </c>
    </row>
    <row r="3509" spans="2:11">
      <c r="B3509" s="52">
        <v>39176</v>
      </c>
      <c r="C3509">
        <v>2.9028999999999998</v>
      </c>
      <c r="D3509" s="52">
        <v>39177</v>
      </c>
      <c r="E3509">
        <v>2.2202999999999999</v>
      </c>
      <c r="G3509" s="52">
        <v>39176</v>
      </c>
      <c r="H3509">
        <v>2.9028999999999998</v>
      </c>
      <c r="I3509" s="52">
        <v>39177</v>
      </c>
      <c r="J3509">
        <v>2.2202999999999999</v>
      </c>
      <c r="K3509" s="474" t="str">
        <f t="shared" si="54"/>
        <v>false</v>
      </c>
    </row>
    <row r="3510" spans="2:11">
      <c r="B3510" s="52">
        <v>39177</v>
      </c>
      <c r="C3510">
        <v>2.8909000000000002</v>
      </c>
      <c r="D3510" s="52">
        <v>39181</v>
      </c>
      <c r="E3510">
        <v>2.2187000000000001</v>
      </c>
      <c r="G3510" s="52">
        <v>39177</v>
      </c>
      <c r="H3510">
        <v>2.8909000000000002</v>
      </c>
      <c r="I3510" s="52">
        <v>39181</v>
      </c>
      <c r="J3510">
        <v>2.2187000000000001</v>
      </c>
      <c r="K3510" s="474" t="str">
        <f t="shared" si="54"/>
        <v>false</v>
      </c>
    </row>
    <row r="3511" spans="2:11">
      <c r="B3511" s="52">
        <v>39181</v>
      </c>
      <c r="C3511">
        <v>2.8726000000000003</v>
      </c>
      <c r="D3511" s="52">
        <v>39182</v>
      </c>
      <c r="E3511">
        <v>2.2179000000000002</v>
      </c>
      <c r="G3511" s="52">
        <v>39181</v>
      </c>
      <c r="H3511">
        <v>2.8726000000000003</v>
      </c>
      <c r="I3511" s="52">
        <v>39182</v>
      </c>
      <c r="J3511">
        <v>2.2179000000000002</v>
      </c>
      <c r="K3511" s="474" t="str">
        <f t="shared" si="54"/>
        <v>false</v>
      </c>
    </row>
    <row r="3512" spans="2:11">
      <c r="B3512" s="52">
        <v>39182</v>
      </c>
      <c r="C3512">
        <v>2.863</v>
      </c>
      <c r="D3512" s="52">
        <v>39183</v>
      </c>
      <c r="E3512">
        <v>2.2336999999999998</v>
      </c>
      <c r="G3512" s="52">
        <v>39182</v>
      </c>
      <c r="H3512">
        <v>2.863</v>
      </c>
      <c r="I3512" s="52">
        <v>39183</v>
      </c>
      <c r="J3512">
        <v>2.2336999999999998</v>
      </c>
      <c r="K3512" s="474" t="str">
        <f t="shared" si="54"/>
        <v>false</v>
      </c>
    </row>
    <row r="3513" spans="2:11">
      <c r="B3513" s="52">
        <v>39183</v>
      </c>
      <c r="C3513">
        <v>2.875</v>
      </c>
      <c r="D3513" s="52">
        <v>39184</v>
      </c>
      <c r="E3513">
        <v>2.2216</v>
      </c>
      <c r="G3513" s="52">
        <v>39183</v>
      </c>
      <c r="H3513">
        <v>2.875</v>
      </c>
      <c r="I3513" s="52">
        <v>39184</v>
      </c>
      <c r="J3513">
        <v>2.2216</v>
      </c>
      <c r="K3513" s="474" t="str">
        <f t="shared" si="54"/>
        <v>false</v>
      </c>
    </row>
    <row r="3514" spans="2:11">
      <c r="B3514" s="52">
        <v>39184</v>
      </c>
      <c r="C3514">
        <v>2.8860999999999999</v>
      </c>
      <c r="D3514" s="52">
        <v>39185</v>
      </c>
      <c r="E3514">
        <v>2.2111999999999998</v>
      </c>
      <c r="G3514" s="52">
        <v>39184</v>
      </c>
      <c r="H3514">
        <v>2.8860999999999999</v>
      </c>
      <c r="I3514" s="52">
        <v>39185</v>
      </c>
      <c r="J3514">
        <v>2.2111999999999998</v>
      </c>
      <c r="K3514" s="474" t="str">
        <f t="shared" si="54"/>
        <v>false</v>
      </c>
    </row>
    <row r="3515" spans="2:11">
      <c r="B3515" s="52">
        <v>39185</v>
      </c>
      <c r="C3515">
        <v>2.8915999999999999</v>
      </c>
      <c r="D3515" s="52">
        <v>39188</v>
      </c>
      <c r="E3515">
        <v>2.1922999999999999</v>
      </c>
      <c r="G3515" s="52">
        <v>39185</v>
      </c>
      <c r="H3515">
        <v>2.8915999999999999</v>
      </c>
      <c r="I3515" s="52">
        <v>39188</v>
      </c>
      <c r="J3515">
        <v>2.1922999999999999</v>
      </c>
      <c r="K3515" s="474" t="str">
        <f t="shared" si="54"/>
        <v>false</v>
      </c>
    </row>
    <row r="3516" spans="2:11">
      <c r="B3516" s="52">
        <v>39188</v>
      </c>
      <c r="C3516">
        <v>2.8780000000000001</v>
      </c>
      <c r="D3516" s="52">
        <v>39189</v>
      </c>
      <c r="E3516">
        <v>2.1833</v>
      </c>
      <c r="G3516" s="52">
        <v>39188</v>
      </c>
      <c r="H3516">
        <v>2.8780000000000001</v>
      </c>
      <c r="I3516" s="52">
        <v>39189</v>
      </c>
      <c r="J3516">
        <v>2.1833</v>
      </c>
      <c r="K3516" s="474" t="str">
        <f t="shared" si="54"/>
        <v>false</v>
      </c>
    </row>
    <row r="3517" spans="2:11">
      <c r="B3517" s="52">
        <v>39189</v>
      </c>
      <c r="C3517">
        <v>2.8552</v>
      </c>
      <c r="D3517" s="52">
        <v>39190</v>
      </c>
      <c r="E3517">
        <v>2.1779999999999999</v>
      </c>
      <c r="G3517" s="52">
        <v>39189</v>
      </c>
      <c r="H3517">
        <v>2.8552</v>
      </c>
      <c r="I3517" s="52">
        <v>39190</v>
      </c>
      <c r="J3517">
        <v>2.1779999999999999</v>
      </c>
      <c r="K3517" s="474" t="str">
        <f t="shared" si="54"/>
        <v>false</v>
      </c>
    </row>
    <row r="3518" spans="2:11">
      <c r="B3518" s="52">
        <v>39190</v>
      </c>
      <c r="C3518">
        <v>2.8506999999999998</v>
      </c>
      <c r="D3518" s="52">
        <v>39191</v>
      </c>
      <c r="E3518">
        <v>2.1804000000000001</v>
      </c>
      <c r="G3518" s="52">
        <v>39190</v>
      </c>
      <c r="H3518">
        <v>2.8506999999999998</v>
      </c>
      <c r="I3518" s="52">
        <v>39191</v>
      </c>
      <c r="J3518">
        <v>2.1804000000000001</v>
      </c>
      <c r="K3518" s="474" t="str">
        <f t="shared" si="54"/>
        <v>false</v>
      </c>
    </row>
    <row r="3519" spans="2:11">
      <c r="B3519" s="52">
        <v>39191</v>
      </c>
      <c r="C3519">
        <v>2.8616000000000001</v>
      </c>
      <c r="D3519" s="52">
        <v>39192</v>
      </c>
      <c r="E3519">
        <v>2.1545999999999998</v>
      </c>
      <c r="G3519" s="52">
        <v>39191</v>
      </c>
      <c r="H3519">
        <v>2.8616000000000001</v>
      </c>
      <c r="I3519" s="52">
        <v>39192</v>
      </c>
      <c r="J3519">
        <v>2.1545999999999998</v>
      </c>
      <c r="K3519" s="474" t="str">
        <f t="shared" si="54"/>
        <v>false</v>
      </c>
    </row>
    <row r="3520" spans="2:11">
      <c r="B3520" s="52">
        <v>39192</v>
      </c>
      <c r="C3520">
        <v>2.8342000000000001</v>
      </c>
      <c r="D3520" s="52">
        <v>39195</v>
      </c>
      <c r="E3520">
        <v>2.1617000000000002</v>
      </c>
      <c r="G3520" s="52">
        <v>39192</v>
      </c>
      <c r="H3520">
        <v>2.8342000000000001</v>
      </c>
      <c r="I3520" s="52">
        <v>39195</v>
      </c>
      <c r="J3520">
        <v>2.1617000000000002</v>
      </c>
      <c r="K3520" s="474" t="str">
        <f t="shared" si="54"/>
        <v>false</v>
      </c>
    </row>
    <row r="3521" spans="2:11">
      <c r="B3521" s="52">
        <v>39195</v>
      </c>
      <c r="C3521">
        <v>2.8161</v>
      </c>
      <c r="D3521" s="52">
        <v>39196</v>
      </c>
      <c r="E3521">
        <v>2.1558999999999999</v>
      </c>
      <c r="G3521" s="52">
        <v>39195</v>
      </c>
      <c r="H3521">
        <v>2.8161</v>
      </c>
      <c r="I3521" s="52">
        <v>39196</v>
      </c>
      <c r="J3521">
        <v>2.1558999999999999</v>
      </c>
      <c r="K3521" s="474" t="str">
        <f t="shared" si="54"/>
        <v>false</v>
      </c>
    </row>
    <row r="3522" spans="2:11">
      <c r="B3522" s="52">
        <v>39196</v>
      </c>
      <c r="C3522">
        <v>2.8018999999999998</v>
      </c>
      <c r="D3522" s="52">
        <v>39197</v>
      </c>
      <c r="E3522">
        <v>2.1360000000000001</v>
      </c>
      <c r="G3522" s="52">
        <v>39196</v>
      </c>
      <c r="H3522">
        <v>2.8018999999999998</v>
      </c>
      <c r="I3522" s="52">
        <v>39197</v>
      </c>
      <c r="J3522">
        <v>2.1360000000000001</v>
      </c>
      <c r="K3522" s="474" t="str">
        <f t="shared" si="54"/>
        <v>false</v>
      </c>
    </row>
    <row r="3523" spans="2:11">
      <c r="B3523" s="52">
        <v>39197</v>
      </c>
      <c r="C3523">
        <v>2.778</v>
      </c>
      <c r="D3523" s="52">
        <v>39198</v>
      </c>
      <c r="E3523">
        <v>2.1335000000000002</v>
      </c>
      <c r="G3523" s="52">
        <v>39197</v>
      </c>
      <c r="H3523">
        <v>2.778</v>
      </c>
      <c r="I3523" s="52">
        <v>39198</v>
      </c>
      <c r="J3523">
        <v>2.1335000000000002</v>
      </c>
      <c r="K3523" s="474" t="str">
        <f t="shared" si="54"/>
        <v>false</v>
      </c>
    </row>
    <row r="3524" spans="2:11">
      <c r="B3524" s="52">
        <v>39198</v>
      </c>
      <c r="C3524">
        <v>2.7978000000000001</v>
      </c>
      <c r="D3524" s="52">
        <v>39199</v>
      </c>
      <c r="E3524">
        <v>2.1310000000000002</v>
      </c>
      <c r="G3524" s="52">
        <v>39198</v>
      </c>
      <c r="H3524">
        <v>2.7978000000000001</v>
      </c>
      <c r="I3524" s="52">
        <v>39199</v>
      </c>
      <c r="J3524">
        <v>2.1310000000000002</v>
      </c>
      <c r="K3524" s="474" t="str">
        <f t="shared" si="54"/>
        <v>false</v>
      </c>
    </row>
    <row r="3525" spans="2:11">
      <c r="B3525" s="52">
        <v>39199</v>
      </c>
      <c r="C3525">
        <v>2.8134999999999999</v>
      </c>
      <c r="D3525" s="52">
        <v>39202</v>
      </c>
      <c r="E3525">
        <v>2.1404000000000001</v>
      </c>
      <c r="G3525" s="52">
        <v>39199</v>
      </c>
      <c r="H3525">
        <v>2.8134999999999999</v>
      </c>
      <c r="I3525" s="52">
        <v>39202</v>
      </c>
      <c r="J3525">
        <v>2.1404000000000001</v>
      </c>
      <c r="K3525" s="474" t="str">
        <f t="shared" si="54"/>
        <v>false</v>
      </c>
    </row>
    <row r="3526" spans="2:11">
      <c r="B3526" s="52">
        <v>39202</v>
      </c>
      <c r="C3526">
        <v>2.8412999999999999</v>
      </c>
      <c r="D3526" s="52">
        <v>39203</v>
      </c>
      <c r="E3526">
        <v>2.1284999999999998</v>
      </c>
      <c r="G3526" s="52">
        <v>39202</v>
      </c>
      <c r="H3526">
        <v>2.8412999999999999</v>
      </c>
      <c r="I3526" s="52">
        <v>39203</v>
      </c>
      <c r="J3526">
        <v>2.1284999999999998</v>
      </c>
      <c r="K3526" s="474" t="str">
        <f t="shared" ref="K3526:K3589" si="55">IF(G3526=I3526,"true","false")</f>
        <v>false</v>
      </c>
    </row>
    <row r="3527" spans="2:11">
      <c r="B3527" s="52">
        <v>39203</v>
      </c>
      <c r="C3527">
        <v>2.8127</v>
      </c>
      <c r="D3527" s="52">
        <v>39204</v>
      </c>
      <c r="E3527">
        <v>2.1175000000000002</v>
      </c>
      <c r="G3527" s="52">
        <v>39203</v>
      </c>
      <c r="H3527">
        <v>2.8127</v>
      </c>
      <c r="I3527" s="52">
        <v>39204</v>
      </c>
      <c r="J3527">
        <v>2.1175000000000002</v>
      </c>
      <c r="K3527" s="474" t="str">
        <f t="shared" si="55"/>
        <v>false</v>
      </c>
    </row>
    <row r="3528" spans="2:11">
      <c r="B3528" s="52">
        <v>39204</v>
      </c>
      <c r="C3528">
        <v>2.7980999999999998</v>
      </c>
      <c r="D3528" s="52">
        <v>39205</v>
      </c>
      <c r="E3528">
        <v>2.1166999999999998</v>
      </c>
      <c r="G3528" s="52">
        <v>39204</v>
      </c>
      <c r="H3528">
        <v>2.7980999999999998</v>
      </c>
      <c r="I3528" s="52">
        <v>39205</v>
      </c>
      <c r="J3528">
        <v>2.1166999999999998</v>
      </c>
      <c r="K3528" s="474" t="str">
        <f t="shared" si="55"/>
        <v>false</v>
      </c>
    </row>
    <row r="3529" spans="2:11">
      <c r="B3529" s="52">
        <v>39205</v>
      </c>
      <c r="C3529">
        <v>2.8172999999999999</v>
      </c>
      <c r="D3529" s="52">
        <v>39206</v>
      </c>
      <c r="E3529">
        <v>2.113</v>
      </c>
      <c r="G3529" s="52">
        <v>39205</v>
      </c>
      <c r="H3529">
        <v>2.8172999999999999</v>
      </c>
      <c r="I3529" s="52">
        <v>39206</v>
      </c>
      <c r="J3529">
        <v>2.113</v>
      </c>
      <c r="K3529" s="474" t="str">
        <f t="shared" si="55"/>
        <v>false</v>
      </c>
    </row>
    <row r="3530" spans="2:11">
      <c r="B3530" s="52">
        <v>39206</v>
      </c>
      <c r="C3530">
        <v>2.8121999999999998</v>
      </c>
      <c r="D3530" s="52">
        <v>39209</v>
      </c>
      <c r="E3530">
        <v>2.1053000000000002</v>
      </c>
      <c r="G3530" s="52">
        <v>39206</v>
      </c>
      <c r="H3530">
        <v>2.8121999999999998</v>
      </c>
      <c r="I3530" s="52">
        <v>39209</v>
      </c>
      <c r="J3530">
        <v>2.1053000000000002</v>
      </c>
      <c r="K3530" s="474" t="str">
        <f t="shared" si="55"/>
        <v>false</v>
      </c>
    </row>
    <row r="3531" spans="2:11">
      <c r="B3531" s="52">
        <v>39209</v>
      </c>
      <c r="C3531">
        <v>2.7880000000000003</v>
      </c>
      <c r="D3531" s="52">
        <v>39210</v>
      </c>
      <c r="E3531">
        <v>2.1120000000000001</v>
      </c>
      <c r="G3531" s="52">
        <v>39209</v>
      </c>
      <c r="H3531">
        <v>2.7880000000000003</v>
      </c>
      <c r="I3531" s="52">
        <v>39210</v>
      </c>
      <c r="J3531">
        <v>2.1120000000000001</v>
      </c>
      <c r="K3531" s="474" t="str">
        <f t="shared" si="55"/>
        <v>false</v>
      </c>
    </row>
    <row r="3532" spans="2:11">
      <c r="B3532" s="52">
        <v>39210</v>
      </c>
      <c r="C3532">
        <v>2.8045999999999998</v>
      </c>
      <c r="D3532" s="52">
        <v>39211</v>
      </c>
      <c r="E3532">
        <v>2.1095999999999999</v>
      </c>
      <c r="G3532" s="52">
        <v>39210</v>
      </c>
      <c r="H3532">
        <v>2.8045999999999998</v>
      </c>
      <c r="I3532" s="52">
        <v>39211</v>
      </c>
      <c r="J3532">
        <v>2.1095999999999999</v>
      </c>
      <c r="K3532" s="474" t="str">
        <f t="shared" si="55"/>
        <v>false</v>
      </c>
    </row>
    <row r="3533" spans="2:11">
      <c r="B3533" s="52">
        <v>39211</v>
      </c>
      <c r="C3533">
        <v>2.7842000000000002</v>
      </c>
      <c r="D3533" s="52">
        <v>39212</v>
      </c>
      <c r="E3533">
        <v>2.1349999999999998</v>
      </c>
      <c r="G3533" s="52">
        <v>39211</v>
      </c>
      <c r="H3533">
        <v>2.7842000000000002</v>
      </c>
      <c r="I3533" s="52">
        <v>39212</v>
      </c>
      <c r="J3533">
        <v>2.1349999999999998</v>
      </c>
      <c r="K3533" s="474" t="str">
        <f t="shared" si="55"/>
        <v>false</v>
      </c>
    </row>
    <row r="3534" spans="2:11">
      <c r="B3534" s="52">
        <v>39212</v>
      </c>
      <c r="C3534">
        <v>2.8227000000000002</v>
      </c>
      <c r="D3534" s="52">
        <v>39213</v>
      </c>
      <c r="E3534">
        <v>2.1172</v>
      </c>
      <c r="G3534" s="52">
        <v>39212</v>
      </c>
      <c r="H3534">
        <v>2.8227000000000002</v>
      </c>
      <c r="I3534" s="52">
        <v>39213</v>
      </c>
      <c r="J3534">
        <v>2.1172</v>
      </c>
      <c r="K3534" s="474" t="str">
        <f t="shared" si="55"/>
        <v>false</v>
      </c>
    </row>
    <row r="3535" spans="2:11">
      <c r="B3535" s="52">
        <v>39213</v>
      </c>
      <c r="C3535">
        <v>2.8052999999999999</v>
      </c>
      <c r="D3535" s="52">
        <v>39216</v>
      </c>
      <c r="E3535">
        <v>2.1139000000000001</v>
      </c>
      <c r="G3535" s="52">
        <v>39213</v>
      </c>
      <c r="H3535">
        <v>2.8052999999999999</v>
      </c>
      <c r="I3535" s="52">
        <v>39216</v>
      </c>
      <c r="J3535">
        <v>2.1139000000000001</v>
      </c>
      <c r="K3535" s="474" t="str">
        <f t="shared" si="55"/>
        <v>false</v>
      </c>
    </row>
    <row r="3536" spans="2:11">
      <c r="B3536" s="52">
        <v>39216</v>
      </c>
      <c r="C3536">
        <v>2.7991000000000001</v>
      </c>
      <c r="D3536" s="52">
        <v>39217</v>
      </c>
      <c r="E3536">
        <v>2.1086999999999998</v>
      </c>
      <c r="G3536" s="52">
        <v>39216</v>
      </c>
      <c r="H3536">
        <v>2.7991000000000001</v>
      </c>
      <c r="I3536" s="52">
        <v>39217</v>
      </c>
      <c r="J3536">
        <v>2.1086999999999998</v>
      </c>
      <c r="K3536" s="474" t="str">
        <f t="shared" si="55"/>
        <v>false</v>
      </c>
    </row>
    <row r="3537" spans="2:11">
      <c r="B3537" s="52">
        <v>39217</v>
      </c>
      <c r="C3537">
        <v>2.7907999999999999</v>
      </c>
      <c r="D3537" s="52">
        <v>39218</v>
      </c>
      <c r="E3537">
        <v>2.0983000000000001</v>
      </c>
      <c r="G3537" s="52">
        <v>39217</v>
      </c>
      <c r="H3537">
        <v>2.7907999999999999</v>
      </c>
      <c r="I3537" s="52">
        <v>39218</v>
      </c>
      <c r="J3537">
        <v>2.0983000000000001</v>
      </c>
      <c r="K3537" s="474" t="str">
        <f t="shared" si="55"/>
        <v>false</v>
      </c>
    </row>
    <row r="3538" spans="2:11">
      <c r="B3538" s="52">
        <v>39218</v>
      </c>
      <c r="C3538">
        <v>2.7717000000000001</v>
      </c>
      <c r="D3538" s="52">
        <v>39219</v>
      </c>
      <c r="E3538">
        <v>2.0998999999999999</v>
      </c>
      <c r="G3538" s="52">
        <v>39218</v>
      </c>
      <c r="H3538">
        <v>2.7717000000000001</v>
      </c>
      <c r="I3538" s="52">
        <v>39219</v>
      </c>
      <c r="J3538">
        <v>2.0998999999999999</v>
      </c>
      <c r="K3538" s="474" t="str">
        <f t="shared" si="55"/>
        <v>false</v>
      </c>
    </row>
    <row r="3539" spans="2:11">
      <c r="B3539" s="52">
        <v>39219</v>
      </c>
      <c r="C3539">
        <v>2.7904999999999998</v>
      </c>
      <c r="D3539" s="52">
        <v>39220</v>
      </c>
      <c r="E3539">
        <v>2.0876000000000001</v>
      </c>
      <c r="G3539" s="52">
        <v>39219</v>
      </c>
      <c r="H3539">
        <v>2.7904999999999998</v>
      </c>
      <c r="I3539" s="52">
        <v>39220</v>
      </c>
      <c r="J3539">
        <v>2.0876000000000001</v>
      </c>
      <c r="K3539" s="474" t="str">
        <f t="shared" si="55"/>
        <v>false</v>
      </c>
    </row>
    <row r="3540" spans="2:11">
      <c r="B3540" s="52">
        <v>39220</v>
      </c>
      <c r="C3540">
        <v>2.7725999999999997</v>
      </c>
      <c r="D3540" s="52">
        <v>39223</v>
      </c>
      <c r="E3540">
        <v>2.0897000000000001</v>
      </c>
      <c r="G3540" s="52">
        <v>39220</v>
      </c>
      <c r="H3540">
        <v>2.7725999999999997</v>
      </c>
      <c r="I3540" s="52">
        <v>39223</v>
      </c>
      <c r="J3540">
        <v>2.0897000000000001</v>
      </c>
      <c r="K3540" s="474" t="str">
        <f t="shared" si="55"/>
        <v>false</v>
      </c>
    </row>
    <row r="3541" spans="2:11">
      <c r="B3541" s="52">
        <v>39223</v>
      </c>
      <c r="C3541">
        <v>2.7605</v>
      </c>
      <c r="D3541" s="52">
        <v>39224</v>
      </c>
      <c r="E3541">
        <v>2.0901000000000001</v>
      </c>
      <c r="G3541" s="52">
        <v>39223</v>
      </c>
      <c r="H3541">
        <v>2.7605</v>
      </c>
      <c r="I3541" s="52">
        <v>39224</v>
      </c>
      <c r="J3541">
        <v>2.0901000000000001</v>
      </c>
      <c r="K3541" s="474" t="str">
        <f t="shared" si="55"/>
        <v>false</v>
      </c>
    </row>
    <row r="3542" spans="2:11">
      <c r="B3542" s="52">
        <v>39224</v>
      </c>
      <c r="C3542">
        <v>2.7709000000000001</v>
      </c>
      <c r="D3542" s="52">
        <v>39225</v>
      </c>
      <c r="E3542">
        <v>2.0922999999999998</v>
      </c>
      <c r="G3542" s="52">
        <v>39224</v>
      </c>
      <c r="H3542">
        <v>2.7709000000000001</v>
      </c>
      <c r="I3542" s="52">
        <v>39225</v>
      </c>
      <c r="J3542">
        <v>2.0922999999999998</v>
      </c>
      <c r="K3542" s="474" t="str">
        <f t="shared" si="55"/>
        <v>false</v>
      </c>
    </row>
    <row r="3543" spans="2:11">
      <c r="B3543" s="52">
        <v>39225</v>
      </c>
      <c r="C3543">
        <v>2.8029999999999999</v>
      </c>
      <c r="D3543" s="52">
        <v>39226</v>
      </c>
      <c r="E3543">
        <v>2.1078999999999999</v>
      </c>
      <c r="G3543" s="52">
        <v>39225</v>
      </c>
      <c r="H3543">
        <v>2.8029999999999999</v>
      </c>
      <c r="I3543" s="52">
        <v>39226</v>
      </c>
      <c r="J3543">
        <v>2.1078999999999999</v>
      </c>
      <c r="K3543" s="474" t="str">
        <f t="shared" si="55"/>
        <v>false</v>
      </c>
    </row>
    <row r="3544" spans="2:11">
      <c r="B3544" s="52">
        <v>39226</v>
      </c>
      <c r="C3544">
        <v>2.8811999999999998</v>
      </c>
      <c r="D3544" s="52">
        <v>39227</v>
      </c>
      <c r="E3544">
        <v>2.0975999999999999</v>
      </c>
      <c r="G3544" s="52">
        <v>39226</v>
      </c>
      <c r="H3544">
        <v>2.8811999999999998</v>
      </c>
      <c r="I3544" s="52">
        <v>39227</v>
      </c>
      <c r="J3544">
        <v>2.0975999999999999</v>
      </c>
      <c r="K3544" s="474" t="str">
        <f t="shared" si="55"/>
        <v>false</v>
      </c>
    </row>
    <row r="3545" spans="2:11">
      <c r="B3545" s="52">
        <v>39227</v>
      </c>
      <c r="C3545">
        <v>2.8862000000000001</v>
      </c>
      <c r="D3545" s="52">
        <v>39231</v>
      </c>
      <c r="E3545">
        <v>2.0954000000000002</v>
      </c>
      <c r="G3545" s="52">
        <v>39227</v>
      </c>
      <c r="H3545">
        <v>2.8862000000000001</v>
      </c>
      <c r="I3545" s="52">
        <v>39231</v>
      </c>
      <c r="J3545">
        <v>2.0954000000000002</v>
      </c>
      <c r="K3545" s="474" t="str">
        <f t="shared" si="55"/>
        <v>false</v>
      </c>
    </row>
    <row r="3546" spans="2:11">
      <c r="B3546" s="52">
        <v>39231</v>
      </c>
      <c r="C3546">
        <v>2.8681000000000001</v>
      </c>
      <c r="D3546" s="52">
        <v>39232</v>
      </c>
      <c r="E3546">
        <v>2.0790999999999999</v>
      </c>
      <c r="G3546" s="52">
        <v>39231</v>
      </c>
      <c r="H3546">
        <v>2.8681000000000001</v>
      </c>
      <c r="I3546" s="52">
        <v>39232</v>
      </c>
      <c r="J3546">
        <v>2.0790999999999999</v>
      </c>
      <c r="K3546" s="474" t="str">
        <f t="shared" si="55"/>
        <v>false</v>
      </c>
    </row>
    <row r="3547" spans="2:11">
      <c r="B3547" s="52">
        <v>39232</v>
      </c>
      <c r="C3547">
        <v>2.8504</v>
      </c>
      <c r="D3547" s="52">
        <v>39233</v>
      </c>
      <c r="E3547">
        <v>2.08</v>
      </c>
      <c r="G3547" s="52">
        <v>39232</v>
      </c>
      <c r="H3547">
        <v>2.8504</v>
      </c>
      <c r="I3547" s="52">
        <v>39233</v>
      </c>
      <c r="J3547">
        <v>2.08</v>
      </c>
      <c r="K3547" s="474" t="str">
        <f t="shared" si="55"/>
        <v>false</v>
      </c>
    </row>
    <row r="3548" spans="2:11">
      <c r="B3548" s="52">
        <v>39233</v>
      </c>
      <c r="C3548">
        <v>2.8407999999999998</v>
      </c>
      <c r="D3548" s="52">
        <v>39234</v>
      </c>
      <c r="E3548">
        <v>2.0737999999999999</v>
      </c>
      <c r="G3548" s="52">
        <v>39233</v>
      </c>
      <c r="H3548">
        <v>2.8407999999999998</v>
      </c>
      <c r="I3548" s="52">
        <v>39234</v>
      </c>
      <c r="J3548">
        <v>2.0737999999999999</v>
      </c>
      <c r="K3548" s="474" t="str">
        <f t="shared" si="55"/>
        <v>false</v>
      </c>
    </row>
    <row r="3549" spans="2:11">
      <c r="B3549" s="52">
        <v>39234</v>
      </c>
      <c r="C3549">
        <v>2.8544999999999998</v>
      </c>
      <c r="D3549" s="52">
        <v>39237</v>
      </c>
      <c r="E3549">
        <v>2.0726</v>
      </c>
      <c r="G3549" s="52">
        <v>39234</v>
      </c>
      <c r="H3549">
        <v>2.8544999999999998</v>
      </c>
      <c r="I3549" s="52">
        <v>39237</v>
      </c>
      <c r="J3549">
        <v>2.0726</v>
      </c>
      <c r="K3549" s="474" t="str">
        <f t="shared" si="55"/>
        <v>false</v>
      </c>
    </row>
    <row r="3550" spans="2:11">
      <c r="B3550" s="52">
        <v>39237</v>
      </c>
      <c r="C3550">
        <v>2.8601999999999999</v>
      </c>
      <c r="D3550" s="52">
        <v>39238</v>
      </c>
      <c r="E3550">
        <v>2.0893999999999999</v>
      </c>
      <c r="G3550" s="52">
        <v>39237</v>
      </c>
      <c r="H3550">
        <v>2.8601999999999999</v>
      </c>
      <c r="I3550" s="52">
        <v>39238</v>
      </c>
      <c r="J3550">
        <v>2.0893999999999999</v>
      </c>
      <c r="K3550" s="474" t="str">
        <f t="shared" si="55"/>
        <v>false</v>
      </c>
    </row>
    <row r="3551" spans="2:11">
      <c r="B3551" s="52">
        <v>39238</v>
      </c>
      <c r="C3551">
        <v>2.9032999999999998</v>
      </c>
      <c r="D3551" s="52">
        <v>39239</v>
      </c>
      <c r="E3551">
        <v>2.1095000000000002</v>
      </c>
      <c r="G3551" s="52">
        <v>39238</v>
      </c>
      <c r="H3551">
        <v>2.9032999999999998</v>
      </c>
      <c r="I3551" s="52">
        <v>39239</v>
      </c>
      <c r="J3551">
        <v>2.1095000000000002</v>
      </c>
      <c r="K3551" s="474" t="str">
        <f t="shared" si="55"/>
        <v>false</v>
      </c>
    </row>
    <row r="3552" spans="2:11">
      <c r="B3552" s="52">
        <v>39239</v>
      </c>
      <c r="C3552">
        <v>2.9436999999999998</v>
      </c>
      <c r="D3552" s="52">
        <v>39240</v>
      </c>
      <c r="E3552">
        <v>2.1410999999999998</v>
      </c>
      <c r="G3552" s="52">
        <v>39239</v>
      </c>
      <c r="H3552">
        <v>2.9436999999999998</v>
      </c>
      <c r="I3552" s="52">
        <v>39240</v>
      </c>
      <c r="J3552">
        <v>2.1410999999999998</v>
      </c>
      <c r="K3552" s="474" t="str">
        <f t="shared" si="55"/>
        <v>false</v>
      </c>
    </row>
    <row r="3553" spans="2:11">
      <c r="B3553" s="52">
        <v>39240</v>
      </c>
      <c r="C3553">
        <v>3.0430999999999999</v>
      </c>
      <c r="D3553" s="52">
        <v>39241</v>
      </c>
      <c r="E3553">
        <v>2.1160000000000001</v>
      </c>
      <c r="G3553" s="52">
        <v>39240</v>
      </c>
      <c r="H3553">
        <v>3.0430999999999999</v>
      </c>
      <c r="I3553" s="52">
        <v>39241</v>
      </c>
      <c r="J3553">
        <v>2.1160000000000001</v>
      </c>
      <c r="K3553" s="474" t="str">
        <f t="shared" si="55"/>
        <v>false</v>
      </c>
    </row>
    <row r="3554" spans="2:11">
      <c r="B3554" s="52">
        <v>39241</v>
      </c>
      <c r="C3554">
        <v>3.0192000000000001</v>
      </c>
      <c r="D3554" s="52">
        <v>39244</v>
      </c>
      <c r="E3554">
        <v>2.1158999999999999</v>
      </c>
      <c r="G3554" s="52">
        <v>39241</v>
      </c>
      <c r="H3554">
        <v>3.0192000000000001</v>
      </c>
      <c r="I3554" s="52">
        <v>39244</v>
      </c>
      <c r="J3554">
        <v>2.1158999999999999</v>
      </c>
      <c r="K3554" s="474" t="str">
        <f t="shared" si="55"/>
        <v>false</v>
      </c>
    </row>
    <row r="3555" spans="2:11">
      <c r="B3555" s="52">
        <v>39244</v>
      </c>
      <c r="C3555">
        <v>2.9967999999999999</v>
      </c>
      <c r="D3555" s="52">
        <v>39245</v>
      </c>
      <c r="E3555">
        <v>2.1366000000000001</v>
      </c>
      <c r="G3555" s="52">
        <v>39244</v>
      </c>
      <c r="H3555">
        <v>2.9967999999999999</v>
      </c>
      <c r="I3555" s="52">
        <v>39245</v>
      </c>
      <c r="J3555">
        <v>2.1366000000000001</v>
      </c>
      <c r="K3555" s="474" t="str">
        <f t="shared" si="55"/>
        <v>false</v>
      </c>
    </row>
    <row r="3556" spans="2:11">
      <c r="B3556" s="52">
        <v>39245</v>
      </c>
      <c r="C3556">
        <v>3.0387</v>
      </c>
      <c r="D3556" s="52">
        <v>39246</v>
      </c>
      <c r="E3556">
        <v>2.1025999999999998</v>
      </c>
      <c r="G3556" s="52">
        <v>39245</v>
      </c>
      <c r="H3556">
        <v>3.0387</v>
      </c>
      <c r="I3556" s="52">
        <v>39246</v>
      </c>
      <c r="J3556">
        <v>2.1025999999999998</v>
      </c>
      <c r="K3556" s="474" t="str">
        <f t="shared" si="55"/>
        <v>false</v>
      </c>
    </row>
    <row r="3557" spans="2:11">
      <c r="B3557" s="52">
        <v>39246</v>
      </c>
      <c r="C3557">
        <v>2.9779</v>
      </c>
      <c r="D3557" s="52">
        <v>39247</v>
      </c>
      <c r="E3557">
        <v>2.0916000000000001</v>
      </c>
      <c r="G3557" s="52">
        <v>39246</v>
      </c>
      <c r="H3557">
        <v>2.9779</v>
      </c>
      <c r="I3557" s="52">
        <v>39247</v>
      </c>
      <c r="J3557">
        <v>2.0916000000000001</v>
      </c>
      <c r="K3557" s="474" t="str">
        <f t="shared" si="55"/>
        <v>false</v>
      </c>
    </row>
    <row r="3558" spans="2:11">
      <c r="B3558" s="52">
        <v>39247</v>
      </c>
      <c r="C3558">
        <v>2.9655</v>
      </c>
      <c r="D3558" s="52">
        <v>39248</v>
      </c>
      <c r="E3558">
        <v>2.0783999999999998</v>
      </c>
      <c r="G3558" s="52">
        <v>39247</v>
      </c>
      <c r="H3558">
        <v>2.9655</v>
      </c>
      <c r="I3558" s="52">
        <v>39248</v>
      </c>
      <c r="J3558">
        <v>2.0783999999999998</v>
      </c>
      <c r="K3558" s="474" t="str">
        <f t="shared" si="55"/>
        <v>false</v>
      </c>
    </row>
    <row r="3559" spans="2:11">
      <c r="B3559" s="52">
        <v>39248</v>
      </c>
      <c r="C3559">
        <v>2.9196</v>
      </c>
      <c r="D3559" s="52">
        <v>39251</v>
      </c>
      <c r="E3559">
        <v>2.0825</v>
      </c>
      <c r="G3559" s="52">
        <v>39248</v>
      </c>
      <c r="H3559">
        <v>2.9196</v>
      </c>
      <c r="I3559" s="52">
        <v>39251</v>
      </c>
      <c r="J3559">
        <v>2.0825</v>
      </c>
      <c r="K3559" s="474" t="str">
        <f t="shared" si="55"/>
        <v>false</v>
      </c>
    </row>
    <row r="3560" spans="2:11">
      <c r="B3560" s="52">
        <v>39251</v>
      </c>
      <c r="C3560">
        <v>2.9502000000000002</v>
      </c>
      <c r="D3560" s="52">
        <v>39252</v>
      </c>
      <c r="E3560">
        <v>2.0790000000000002</v>
      </c>
      <c r="G3560" s="52">
        <v>39251</v>
      </c>
      <c r="H3560">
        <v>2.9502000000000002</v>
      </c>
      <c r="I3560" s="52">
        <v>39252</v>
      </c>
      <c r="J3560">
        <v>2.0790000000000002</v>
      </c>
      <c r="K3560" s="474" t="str">
        <f t="shared" si="55"/>
        <v>false</v>
      </c>
    </row>
    <row r="3561" spans="2:11">
      <c r="B3561" s="52">
        <v>39252</v>
      </c>
      <c r="C3561">
        <v>2.9485000000000001</v>
      </c>
      <c r="D3561" s="52">
        <v>39253</v>
      </c>
      <c r="E3561">
        <v>2.1015000000000001</v>
      </c>
      <c r="G3561" s="52">
        <v>39252</v>
      </c>
      <c r="H3561">
        <v>2.9485000000000001</v>
      </c>
      <c r="I3561" s="52">
        <v>39253</v>
      </c>
      <c r="J3561">
        <v>2.1015000000000001</v>
      </c>
      <c r="K3561" s="474" t="str">
        <f t="shared" si="55"/>
        <v>false</v>
      </c>
    </row>
    <row r="3562" spans="2:11">
      <c r="B3562" s="52">
        <v>39253</v>
      </c>
      <c r="C3562">
        <v>3.0259999999999998</v>
      </c>
      <c r="D3562" s="52">
        <v>39254</v>
      </c>
      <c r="E3562">
        <v>2.0945999999999998</v>
      </c>
      <c r="G3562" s="52">
        <v>39253</v>
      </c>
      <c r="H3562">
        <v>3.0259999999999998</v>
      </c>
      <c r="I3562" s="52">
        <v>39254</v>
      </c>
      <c r="J3562">
        <v>2.0945999999999998</v>
      </c>
      <c r="K3562" s="474" t="str">
        <f t="shared" si="55"/>
        <v>false</v>
      </c>
    </row>
    <row r="3563" spans="2:11">
      <c r="B3563" s="52">
        <v>39254</v>
      </c>
      <c r="C3563">
        <v>3.0024999999999999</v>
      </c>
      <c r="D3563" s="52">
        <v>39255</v>
      </c>
      <c r="E3563">
        <v>2.1236999999999999</v>
      </c>
      <c r="G3563" s="52">
        <v>39254</v>
      </c>
      <c r="H3563">
        <v>3.0024999999999999</v>
      </c>
      <c r="I3563" s="52">
        <v>39255</v>
      </c>
      <c r="J3563">
        <v>2.1236999999999999</v>
      </c>
      <c r="K3563" s="474" t="str">
        <f t="shared" si="55"/>
        <v>false</v>
      </c>
    </row>
    <row r="3564" spans="2:11">
      <c r="B3564" s="52">
        <v>39255</v>
      </c>
      <c r="C3564">
        <v>3.0562</v>
      </c>
      <c r="D3564" s="52">
        <v>39258</v>
      </c>
      <c r="E3564">
        <v>2.125</v>
      </c>
      <c r="G3564" s="52">
        <v>39255</v>
      </c>
      <c r="H3564">
        <v>3.0562</v>
      </c>
      <c r="I3564" s="52">
        <v>39258</v>
      </c>
      <c r="J3564">
        <v>2.125</v>
      </c>
      <c r="K3564" s="474" t="str">
        <f t="shared" si="55"/>
        <v>false</v>
      </c>
    </row>
    <row r="3565" spans="2:11">
      <c r="B3565" s="52">
        <v>39258</v>
      </c>
      <c r="C3565">
        <v>3.0366</v>
      </c>
      <c r="D3565" s="52">
        <v>39259</v>
      </c>
      <c r="E3565">
        <v>2.1273</v>
      </c>
      <c r="G3565" s="52">
        <v>39258</v>
      </c>
      <c r="H3565">
        <v>3.0366</v>
      </c>
      <c r="I3565" s="52">
        <v>39259</v>
      </c>
      <c r="J3565">
        <v>2.1273</v>
      </c>
      <c r="K3565" s="474" t="str">
        <f t="shared" si="55"/>
        <v>false</v>
      </c>
    </row>
    <row r="3566" spans="2:11">
      <c r="B3566" s="52">
        <v>39259</v>
      </c>
      <c r="C3566">
        <v>3.0407000000000002</v>
      </c>
      <c r="D3566" s="52">
        <v>39260</v>
      </c>
      <c r="E3566">
        <v>2.113</v>
      </c>
      <c r="G3566" s="52">
        <v>39259</v>
      </c>
      <c r="H3566">
        <v>3.0407000000000002</v>
      </c>
      <c r="I3566" s="52">
        <v>39260</v>
      </c>
      <c r="J3566">
        <v>2.113</v>
      </c>
      <c r="K3566" s="474" t="str">
        <f t="shared" si="55"/>
        <v>false</v>
      </c>
    </row>
    <row r="3567" spans="2:11">
      <c r="B3567" s="52">
        <v>39260</v>
      </c>
      <c r="C3567">
        <v>2.9927999999999999</v>
      </c>
      <c r="D3567" s="52">
        <v>39261</v>
      </c>
      <c r="E3567">
        <v>2.1139000000000001</v>
      </c>
      <c r="G3567" s="52">
        <v>39260</v>
      </c>
      <c r="H3567">
        <v>2.9927999999999999</v>
      </c>
      <c r="I3567" s="52">
        <v>39261</v>
      </c>
      <c r="J3567">
        <v>2.1139000000000001</v>
      </c>
      <c r="K3567" s="474" t="str">
        <f t="shared" si="55"/>
        <v>false</v>
      </c>
    </row>
    <row r="3568" spans="2:11">
      <c r="B3568" s="52">
        <v>39261</v>
      </c>
      <c r="C3568">
        <v>2.9962</v>
      </c>
      <c r="D3568" s="52">
        <v>39262</v>
      </c>
      <c r="E3568">
        <v>2.1160000000000001</v>
      </c>
      <c r="G3568" s="52">
        <v>39261</v>
      </c>
      <c r="H3568">
        <v>2.9962</v>
      </c>
      <c r="I3568" s="52">
        <v>39262</v>
      </c>
      <c r="J3568">
        <v>2.1160000000000001</v>
      </c>
      <c r="K3568" s="474" t="str">
        <f t="shared" si="55"/>
        <v>false</v>
      </c>
    </row>
    <row r="3569" spans="2:11">
      <c r="B3569" s="52">
        <v>39262</v>
      </c>
      <c r="C3569">
        <v>2.9845999999999999</v>
      </c>
      <c r="D3569" s="52">
        <v>39265</v>
      </c>
      <c r="E3569">
        <v>2.0962000000000001</v>
      </c>
      <c r="G3569" s="52">
        <v>39262</v>
      </c>
      <c r="H3569">
        <v>2.9845999999999999</v>
      </c>
      <c r="I3569" s="52">
        <v>39265</v>
      </c>
      <c r="J3569">
        <v>2.0962000000000001</v>
      </c>
      <c r="K3569" s="474" t="str">
        <f t="shared" si="55"/>
        <v>false</v>
      </c>
    </row>
    <row r="3570" spans="2:11">
      <c r="B3570" s="52">
        <v>39265</v>
      </c>
      <c r="C3570">
        <v>2.9214000000000002</v>
      </c>
      <c r="D3570" s="52">
        <v>39266</v>
      </c>
      <c r="E3570">
        <v>2.0920999999999998</v>
      </c>
      <c r="G3570" s="52">
        <v>39265</v>
      </c>
      <c r="H3570">
        <v>2.9214000000000002</v>
      </c>
      <c r="I3570" s="52">
        <v>39266</v>
      </c>
      <c r="J3570">
        <v>2.0920999999999998</v>
      </c>
      <c r="K3570" s="474" t="str">
        <f t="shared" si="55"/>
        <v>false</v>
      </c>
    </row>
    <row r="3571" spans="2:11">
      <c r="B3571" s="52">
        <v>39266</v>
      </c>
      <c r="C3571">
        <v>2.9249999999999998</v>
      </c>
      <c r="D3571" s="52">
        <v>39268</v>
      </c>
      <c r="E3571">
        <v>2.0939000000000001</v>
      </c>
      <c r="G3571" s="52">
        <v>39266</v>
      </c>
      <c r="H3571">
        <v>2.9249999999999998</v>
      </c>
      <c r="I3571" s="52">
        <v>39268</v>
      </c>
      <c r="J3571">
        <v>2.0939000000000001</v>
      </c>
      <c r="K3571" s="474" t="str">
        <f t="shared" si="55"/>
        <v>false</v>
      </c>
    </row>
    <row r="3572" spans="2:11">
      <c r="B3572" s="52">
        <v>39268</v>
      </c>
      <c r="C3572">
        <v>2.9339</v>
      </c>
      <c r="D3572" s="52">
        <v>39269</v>
      </c>
      <c r="E3572">
        <v>2.0882000000000001</v>
      </c>
      <c r="G3572" s="52">
        <v>39268</v>
      </c>
      <c r="H3572">
        <v>2.9339</v>
      </c>
      <c r="I3572" s="52">
        <v>39269</v>
      </c>
      <c r="J3572">
        <v>2.0882000000000001</v>
      </c>
      <c r="K3572" s="474" t="str">
        <f t="shared" si="55"/>
        <v>false</v>
      </c>
    </row>
    <row r="3573" spans="2:11">
      <c r="B3573" s="52">
        <v>39269</v>
      </c>
      <c r="C3573">
        <v>2.9432999999999998</v>
      </c>
      <c r="D3573" s="52">
        <v>39272</v>
      </c>
      <c r="E3573">
        <v>2.0823</v>
      </c>
      <c r="G3573" s="52">
        <v>39269</v>
      </c>
      <c r="H3573">
        <v>2.9432999999999998</v>
      </c>
      <c r="I3573" s="52">
        <v>39272</v>
      </c>
      <c r="J3573">
        <v>2.0823</v>
      </c>
      <c r="K3573" s="474" t="str">
        <f t="shared" si="55"/>
        <v>false</v>
      </c>
    </row>
    <row r="3574" spans="2:11">
      <c r="B3574" s="52">
        <v>39272</v>
      </c>
      <c r="C3574">
        <v>2.9358</v>
      </c>
      <c r="D3574" s="52">
        <v>39273</v>
      </c>
      <c r="E3574">
        <v>2.1052</v>
      </c>
      <c r="G3574" s="52">
        <v>39272</v>
      </c>
      <c r="H3574">
        <v>2.9358</v>
      </c>
      <c r="I3574" s="52">
        <v>39273</v>
      </c>
      <c r="J3574">
        <v>2.1052</v>
      </c>
      <c r="K3574" s="474" t="str">
        <f t="shared" si="55"/>
        <v>false</v>
      </c>
    </row>
    <row r="3575" spans="2:11">
      <c r="B3575" s="52">
        <v>39273</v>
      </c>
      <c r="C3575">
        <v>2.9708000000000001</v>
      </c>
      <c r="D3575" s="52">
        <v>39274</v>
      </c>
      <c r="E3575">
        <v>2.0933999999999999</v>
      </c>
      <c r="G3575" s="52">
        <v>39273</v>
      </c>
      <c r="H3575">
        <v>2.9708000000000001</v>
      </c>
      <c r="I3575" s="52">
        <v>39274</v>
      </c>
      <c r="J3575">
        <v>2.0933999999999999</v>
      </c>
      <c r="K3575" s="474" t="str">
        <f t="shared" si="55"/>
        <v>false</v>
      </c>
    </row>
    <row r="3576" spans="2:11">
      <c r="B3576" s="52">
        <v>39274</v>
      </c>
      <c r="C3576">
        <v>2.9558999999999997</v>
      </c>
      <c r="D3576" s="52">
        <v>39275</v>
      </c>
      <c r="E3576">
        <v>2.0505</v>
      </c>
      <c r="G3576" s="52">
        <v>39274</v>
      </c>
      <c r="H3576">
        <v>2.9558999999999997</v>
      </c>
      <c r="I3576" s="52">
        <v>39275</v>
      </c>
      <c r="J3576">
        <v>2.0505</v>
      </c>
      <c r="K3576" s="474" t="str">
        <f t="shared" si="55"/>
        <v>false</v>
      </c>
    </row>
    <row r="3577" spans="2:11">
      <c r="B3577" s="52">
        <v>39275</v>
      </c>
      <c r="C3577">
        <v>2.9134000000000002</v>
      </c>
      <c r="D3577" s="52">
        <v>39276</v>
      </c>
      <c r="E3577">
        <v>2.0438000000000001</v>
      </c>
      <c r="G3577" s="52">
        <v>39275</v>
      </c>
      <c r="H3577">
        <v>2.9134000000000002</v>
      </c>
      <c r="I3577" s="52">
        <v>39276</v>
      </c>
      <c r="J3577">
        <v>2.0438000000000001</v>
      </c>
      <c r="K3577" s="474" t="str">
        <f t="shared" si="55"/>
        <v>false</v>
      </c>
    </row>
    <row r="3578" spans="2:11">
      <c r="B3578" s="52">
        <v>39276</v>
      </c>
      <c r="C3578">
        <v>2.8843000000000001</v>
      </c>
      <c r="D3578" s="52">
        <v>39279</v>
      </c>
      <c r="E3578">
        <v>2.0373999999999999</v>
      </c>
      <c r="G3578" s="52">
        <v>39276</v>
      </c>
      <c r="H3578">
        <v>2.8843000000000001</v>
      </c>
      <c r="I3578" s="52">
        <v>39279</v>
      </c>
      <c r="J3578">
        <v>2.0373999999999999</v>
      </c>
      <c r="K3578" s="474" t="str">
        <f t="shared" si="55"/>
        <v>false</v>
      </c>
    </row>
    <row r="3579" spans="2:11">
      <c r="B3579" s="52">
        <v>39279</v>
      </c>
      <c r="C3579">
        <v>2.9302000000000001</v>
      </c>
      <c r="D3579" s="52">
        <v>39280</v>
      </c>
      <c r="E3579">
        <v>2.0344000000000002</v>
      </c>
      <c r="G3579" s="52">
        <v>39279</v>
      </c>
      <c r="H3579">
        <v>2.9302000000000001</v>
      </c>
      <c r="I3579" s="52">
        <v>39280</v>
      </c>
      <c r="J3579">
        <v>2.0344000000000002</v>
      </c>
      <c r="K3579" s="474" t="str">
        <f t="shared" si="55"/>
        <v>false</v>
      </c>
    </row>
    <row r="3580" spans="2:11">
      <c r="B3580" s="52">
        <v>39280</v>
      </c>
      <c r="C3580">
        <v>2.9325999999999999</v>
      </c>
      <c r="D3580" s="52">
        <v>39281</v>
      </c>
      <c r="E3580">
        <v>2.048</v>
      </c>
      <c r="G3580" s="52">
        <v>39280</v>
      </c>
      <c r="H3580">
        <v>2.9325999999999999</v>
      </c>
      <c r="I3580" s="52">
        <v>39281</v>
      </c>
      <c r="J3580">
        <v>2.048</v>
      </c>
      <c r="K3580" s="474" t="str">
        <f t="shared" si="55"/>
        <v>false</v>
      </c>
    </row>
    <row r="3581" spans="2:11">
      <c r="B3581" s="52">
        <v>39281</v>
      </c>
      <c r="C3581">
        <v>2.9072</v>
      </c>
      <c r="D3581" s="52">
        <v>39282</v>
      </c>
      <c r="E3581">
        <v>2.036</v>
      </c>
      <c r="G3581" s="52">
        <v>39281</v>
      </c>
      <c r="H3581">
        <v>2.9072</v>
      </c>
      <c r="I3581" s="52">
        <v>39282</v>
      </c>
      <c r="J3581">
        <v>2.036</v>
      </c>
      <c r="K3581" s="474" t="str">
        <f t="shared" si="55"/>
        <v>false</v>
      </c>
    </row>
    <row r="3582" spans="2:11">
      <c r="B3582" s="52">
        <v>39282</v>
      </c>
      <c r="C3582">
        <v>2.8551000000000002</v>
      </c>
      <c r="D3582" s="52">
        <v>39283</v>
      </c>
      <c r="E3582">
        <v>2.0579999999999998</v>
      </c>
      <c r="G3582" s="52">
        <v>39282</v>
      </c>
      <c r="H3582">
        <v>2.8551000000000002</v>
      </c>
      <c r="I3582" s="52">
        <v>39283</v>
      </c>
      <c r="J3582">
        <v>2.0579999999999998</v>
      </c>
      <c r="K3582" s="474" t="str">
        <f t="shared" si="55"/>
        <v>false</v>
      </c>
    </row>
    <row r="3583" spans="2:11">
      <c r="B3583" s="52">
        <v>39283</v>
      </c>
      <c r="C3583">
        <v>2.9049</v>
      </c>
      <c r="D3583" s="52">
        <v>39286</v>
      </c>
      <c r="E3583">
        <v>2.0442999999999998</v>
      </c>
      <c r="G3583" s="52">
        <v>39283</v>
      </c>
      <c r="H3583">
        <v>2.9049</v>
      </c>
      <c r="I3583" s="52">
        <v>39286</v>
      </c>
      <c r="J3583">
        <v>2.0442999999999998</v>
      </c>
      <c r="K3583" s="474" t="str">
        <f t="shared" si="55"/>
        <v>false</v>
      </c>
    </row>
    <row r="3584" spans="2:11">
      <c r="B3584" s="52">
        <v>39286</v>
      </c>
      <c r="C3584">
        <v>2.8893</v>
      </c>
      <c r="D3584" s="52">
        <v>39287</v>
      </c>
      <c r="E3584">
        <v>2.0781000000000001</v>
      </c>
      <c r="G3584" s="52">
        <v>39286</v>
      </c>
      <c r="H3584">
        <v>2.8893</v>
      </c>
      <c r="I3584" s="52">
        <v>39287</v>
      </c>
      <c r="J3584">
        <v>2.0781000000000001</v>
      </c>
      <c r="K3584" s="474" t="str">
        <f t="shared" si="55"/>
        <v>false</v>
      </c>
    </row>
    <row r="3585" spans="2:11">
      <c r="B3585" s="52">
        <v>39287</v>
      </c>
      <c r="C3585">
        <v>2.9925999999999999</v>
      </c>
      <c r="D3585" s="52">
        <v>39288</v>
      </c>
      <c r="E3585">
        <v>2.0678000000000001</v>
      </c>
      <c r="G3585" s="52">
        <v>39287</v>
      </c>
      <c r="H3585">
        <v>2.9925999999999999</v>
      </c>
      <c r="I3585" s="52">
        <v>39288</v>
      </c>
      <c r="J3585">
        <v>2.0678000000000001</v>
      </c>
      <c r="K3585" s="474" t="str">
        <f t="shared" si="55"/>
        <v>false</v>
      </c>
    </row>
    <row r="3586" spans="2:11">
      <c r="B3586" s="52">
        <v>39288</v>
      </c>
      <c r="C3586">
        <v>2.9863</v>
      </c>
      <c r="D3586" s="52">
        <v>39289</v>
      </c>
      <c r="E3586">
        <v>2.1156000000000001</v>
      </c>
      <c r="G3586" s="52">
        <v>39288</v>
      </c>
      <c r="H3586">
        <v>2.9863</v>
      </c>
      <c r="I3586" s="52">
        <v>39289</v>
      </c>
      <c r="J3586">
        <v>2.1156000000000001</v>
      </c>
      <c r="K3586" s="474" t="str">
        <f t="shared" si="55"/>
        <v>false</v>
      </c>
    </row>
    <row r="3587" spans="2:11">
      <c r="B3587" s="52">
        <v>39289</v>
      </c>
      <c r="C3587">
        <v>3.0785</v>
      </c>
      <c r="D3587" s="52">
        <v>39290</v>
      </c>
      <c r="E3587">
        <v>2.1488</v>
      </c>
      <c r="G3587" s="52">
        <v>39289</v>
      </c>
      <c r="H3587">
        <v>3.0785</v>
      </c>
      <c r="I3587" s="52">
        <v>39290</v>
      </c>
      <c r="J3587">
        <v>2.1488</v>
      </c>
      <c r="K3587" s="474" t="str">
        <f t="shared" si="55"/>
        <v>false</v>
      </c>
    </row>
    <row r="3588" spans="2:11">
      <c r="B3588" s="52">
        <v>39290</v>
      </c>
      <c r="C3588">
        <v>3.1316000000000002</v>
      </c>
      <c r="D3588" s="52">
        <v>39293</v>
      </c>
      <c r="E3588">
        <v>2.1339000000000001</v>
      </c>
      <c r="G3588" s="52">
        <v>39290</v>
      </c>
      <c r="H3588">
        <v>3.1316000000000002</v>
      </c>
      <c r="I3588" s="52">
        <v>39293</v>
      </c>
      <c r="J3588">
        <v>2.1339000000000001</v>
      </c>
      <c r="K3588" s="474" t="str">
        <f t="shared" si="55"/>
        <v>false</v>
      </c>
    </row>
    <row r="3589" spans="2:11">
      <c r="B3589" s="52">
        <v>39293</v>
      </c>
      <c r="C3589">
        <v>3.1078000000000001</v>
      </c>
      <c r="D3589" s="52">
        <v>39294</v>
      </c>
      <c r="E3589">
        <v>2.1575000000000002</v>
      </c>
      <c r="G3589" s="52">
        <v>39293</v>
      </c>
      <c r="H3589">
        <v>3.1078000000000001</v>
      </c>
      <c r="I3589" s="52">
        <v>39294</v>
      </c>
      <c r="J3589">
        <v>2.1575000000000002</v>
      </c>
      <c r="K3589" s="474" t="str">
        <f t="shared" si="55"/>
        <v>false</v>
      </c>
    </row>
    <row r="3590" spans="2:11">
      <c r="B3590" s="52">
        <v>39294</v>
      </c>
      <c r="C3590">
        <v>3.1017999999999999</v>
      </c>
      <c r="D3590" s="52">
        <v>39295</v>
      </c>
      <c r="E3590">
        <v>2.1343999999999999</v>
      </c>
      <c r="G3590" s="52">
        <v>39294</v>
      </c>
      <c r="H3590">
        <v>3.1017999999999999</v>
      </c>
      <c r="I3590" s="52">
        <v>39295</v>
      </c>
      <c r="J3590">
        <v>2.1343999999999999</v>
      </c>
      <c r="K3590" s="474" t="str">
        <f t="shared" ref="K3590:K3653" si="56">IF(G3590=I3590,"true","false")</f>
        <v>false</v>
      </c>
    </row>
    <row r="3591" spans="2:11">
      <c r="B3591" s="52">
        <v>39295</v>
      </c>
      <c r="C3591">
        <v>3.0377000000000001</v>
      </c>
      <c r="D3591" s="52">
        <v>39296</v>
      </c>
      <c r="E3591">
        <v>2.1215000000000002</v>
      </c>
      <c r="G3591" s="52">
        <v>39295</v>
      </c>
      <c r="H3591">
        <v>3.0377000000000001</v>
      </c>
      <c r="I3591" s="52">
        <v>39296</v>
      </c>
      <c r="J3591">
        <v>2.1215000000000002</v>
      </c>
      <c r="K3591" s="474" t="str">
        <f t="shared" si="56"/>
        <v>false</v>
      </c>
    </row>
    <row r="3592" spans="2:11">
      <c r="B3592" s="52">
        <v>39296</v>
      </c>
      <c r="C3592">
        <v>3.0084</v>
      </c>
      <c r="D3592" s="52">
        <v>39297</v>
      </c>
      <c r="E3592">
        <v>2.1675</v>
      </c>
      <c r="G3592" s="52">
        <v>39296</v>
      </c>
      <c r="H3592">
        <v>3.0084</v>
      </c>
      <c r="I3592" s="52">
        <v>39297</v>
      </c>
      <c r="J3592">
        <v>2.1675</v>
      </c>
      <c r="K3592" s="474" t="str">
        <f t="shared" si="56"/>
        <v>false</v>
      </c>
    </row>
    <row r="3593" spans="2:11">
      <c r="B3593" s="52">
        <v>39297</v>
      </c>
      <c r="C3593">
        <v>3.1282000000000001</v>
      </c>
      <c r="D3593" s="52">
        <v>39300</v>
      </c>
      <c r="E3593">
        <v>2.1214</v>
      </c>
      <c r="G3593" s="52">
        <v>39297</v>
      </c>
      <c r="H3593">
        <v>3.1282000000000001</v>
      </c>
      <c r="I3593" s="52">
        <v>39300</v>
      </c>
      <c r="J3593">
        <v>2.1214</v>
      </c>
      <c r="K3593" s="474" t="str">
        <f t="shared" si="56"/>
        <v>false</v>
      </c>
    </row>
    <row r="3594" spans="2:11">
      <c r="B3594" s="52">
        <v>39300</v>
      </c>
      <c r="C3594">
        <v>3.0232000000000001</v>
      </c>
      <c r="D3594" s="52">
        <v>39301</v>
      </c>
      <c r="E3594">
        <v>2.1158000000000001</v>
      </c>
      <c r="G3594" s="52">
        <v>39300</v>
      </c>
      <c r="H3594">
        <v>3.0232000000000001</v>
      </c>
      <c r="I3594" s="52">
        <v>39301</v>
      </c>
      <c r="J3594">
        <v>2.1158000000000001</v>
      </c>
      <c r="K3594" s="474" t="str">
        <f t="shared" si="56"/>
        <v>false</v>
      </c>
    </row>
    <row r="3595" spans="2:11">
      <c r="B3595" s="52">
        <v>39301</v>
      </c>
      <c r="C3595">
        <v>2.9638999999999998</v>
      </c>
      <c r="D3595" s="52">
        <v>39302</v>
      </c>
      <c r="E3595">
        <v>2.1038999999999999</v>
      </c>
      <c r="G3595" s="52">
        <v>39301</v>
      </c>
      <c r="H3595">
        <v>2.9638999999999998</v>
      </c>
      <c r="I3595" s="52">
        <v>39302</v>
      </c>
      <c r="J3595">
        <v>2.1038999999999999</v>
      </c>
      <c r="K3595" s="474" t="str">
        <f t="shared" si="56"/>
        <v>false</v>
      </c>
    </row>
    <row r="3596" spans="2:11">
      <c r="B3596" s="52">
        <v>39302</v>
      </c>
      <c r="C3596">
        <v>2.9459</v>
      </c>
      <c r="D3596" s="52">
        <v>39303</v>
      </c>
      <c r="E3596">
        <v>2.1671</v>
      </c>
      <c r="G3596" s="52">
        <v>39302</v>
      </c>
      <c r="H3596">
        <v>2.9459</v>
      </c>
      <c r="I3596" s="52">
        <v>39303</v>
      </c>
      <c r="J3596">
        <v>2.1671</v>
      </c>
      <c r="K3596" s="474" t="str">
        <f t="shared" si="56"/>
        <v>false</v>
      </c>
    </row>
    <row r="3597" spans="2:11">
      <c r="B3597" s="52">
        <v>39303</v>
      </c>
      <c r="C3597">
        <v>3.0270000000000001</v>
      </c>
      <c r="D3597" s="52">
        <v>39304</v>
      </c>
      <c r="E3597">
        <v>2.1722000000000001</v>
      </c>
      <c r="G3597" s="52">
        <v>39303</v>
      </c>
      <c r="H3597">
        <v>3.0270000000000001</v>
      </c>
      <c r="I3597" s="52">
        <v>39304</v>
      </c>
      <c r="J3597">
        <v>2.1722000000000001</v>
      </c>
      <c r="K3597" s="474" t="str">
        <f t="shared" si="56"/>
        <v>false</v>
      </c>
    </row>
    <row r="3598" spans="2:11">
      <c r="B3598" s="52">
        <v>39304</v>
      </c>
      <c r="C3598">
        <v>3.0383</v>
      </c>
      <c r="D3598" s="52">
        <v>39307</v>
      </c>
      <c r="E3598">
        <v>2.1726999999999999</v>
      </c>
      <c r="G3598" s="52">
        <v>39304</v>
      </c>
      <c r="H3598">
        <v>3.0383</v>
      </c>
      <c r="I3598" s="52">
        <v>39307</v>
      </c>
      <c r="J3598">
        <v>2.1726999999999999</v>
      </c>
      <c r="K3598" s="474" t="str">
        <f t="shared" si="56"/>
        <v>false</v>
      </c>
    </row>
    <row r="3599" spans="2:11">
      <c r="B3599" s="52">
        <v>39307</v>
      </c>
      <c r="C3599">
        <v>3.0312000000000001</v>
      </c>
      <c r="D3599" s="52">
        <v>39308</v>
      </c>
      <c r="E3599">
        <v>2.2079</v>
      </c>
      <c r="G3599" s="52">
        <v>39307</v>
      </c>
      <c r="H3599">
        <v>3.0312000000000001</v>
      </c>
      <c r="I3599" s="52">
        <v>39308</v>
      </c>
      <c r="J3599">
        <v>2.2079</v>
      </c>
      <c r="K3599" s="474" t="str">
        <f t="shared" si="56"/>
        <v>false</v>
      </c>
    </row>
    <row r="3600" spans="2:11">
      <c r="B3600" s="52">
        <v>39308</v>
      </c>
      <c r="C3600">
        <v>3.1038999999999999</v>
      </c>
      <c r="D3600" s="52">
        <v>39309</v>
      </c>
      <c r="E3600">
        <v>2.2435</v>
      </c>
      <c r="G3600" s="52">
        <v>39308</v>
      </c>
      <c r="H3600">
        <v>3.1038999999999999</v>
      </c>
      <c r="I3600" s="52">
        <v>39309</v>
      </c>
      <c r="J3600">
        <v>2.2435</v>
      </c>
      <c r="K3600" s="474" t="str">
        <f t="shared" si="56"/>
        <v>false</v>
      </c>
    </row>
    <row r="3601" spans="2:11">
      <c r="B3601" s="52">
        <v>39309</v>
      </c>
      <c r="C3601">
        <v>3.1334</v>
      </c>
      <c r="D3601" s="52">
        <v>39310</v>
      </c>
      <c r="E3601">
        <v>2.2477</v>
      </c>
      <c r="G3601" s="52">
        <v>39309</v>
      </c>
      <c r="H3601">
        <v>3.1334</v>
      </c>
      <c r="I3601" s="52">
        <v>39310</v>
      </c>
      <c r="J3601">
        <v>2.2477</v>
      </c>
      <c r="K3601" s="474" t="str">
        <f t="shared" si="56"/>
        <v>false</v>
      </c>
    </row>
    <row r="3602" spans="2:11">
      <c r="B3602" s="52">
        <v>39310</v>
      </c>
      <c r="C3602">
        <v>3.1417999999999999</v>
      </c>
      <c r="D3602" s="52">
        <v>39311</v>
      </c>
      <c r="E3602">
        <v>2.2076000000000002</v>
      </c>
      <c r="G3602" s="52">
        <v>39310</v>
      </c>
      <c r="H3602">
        <v>3.1417999999999999</v>
      </c>
      <c r="I3602" s="52">
        <v>39311</v>
      </c>
      <c r="J3602">
        <v>2.2076000000000002</v>
      </c>
      <c r="K3602" s="474" t="str">
        <f t="shared" si="56"/>
        <v>false</v>
      </c>
    </row>
    <row r="3603" spans="2:11">
      <c r="B3603" s="52">
        <v>39311</v>
      </c>
      <c r="C3603">
        <v>3.0577999999999999</v>
      </c>
      <c r="D3603" s="52">
        <v>39314</v>
      </c>
      <c r="E3603">
        <v>2.2004999999999999</v>
      </c>
      <c r="G3603" s="52">
        <v>39311</v>
      </c>
      <c r="H3603">
        <v>3.0577999999999999</v>
      </c>
      <c r="I3603" s="52">
        <v>39314</v>
      </c>
      <c r="J3603">
        <v>2.2004999999999999</v>
      </c>
      <c r="K3603" s="474" t="str">
        <f t="shared" si="56"/>
        <v>false</v>
      </c>
    </row>
    <row r="3604" spans="2:11">
      <c r="B3604" s="52">
        <v>39314</v>
      </c>
      <c r="C3604">
        <v>3.0531999999999999</v>
      </c>
      <c r="D3604" s="52">
        <v>39315</v>
      </c>
      <c r="E3604">
        <v>2.2056</v>
      </c>
      <c r="G3604" s="52">
        <v>39314</v>
      </c>
      <c r="H3604">
        <v>3.0531999999999999</v>
      </c>
      <c r="I3604" s="52">
        <v>39315</v>
      </c>
      <c r="J3604">
        <v>2.2056</v>
      </c>
      <c r="K3604" s="474" t="str">
        <f t="shared" si="56"/>
        <v>false</v>
      </c>
    </row>
    <row r="3605" spans="2:11">
      <c r="B3605" s="52">
        <v>39315</v>
      </c>
      <c r="C3605">
        <v>3.0325000000000002</v>
      </c>
      <c r="D3605" s="52">
        <v>39316</v>
      </c>
      <c r="E3605">
        <v>2.1825999999999999</v>
      </c>
      <c r="G3605" s="52">
        <v>39315</v>
      </c>
      <c r="H3605">
        <v>3.0325000000000002</v>
      </c>
      <c r="I3605" s="52">
        <v>39316</v>
      </c>
      <c r="J3605">
        <v>2.1825999999999999</v>
      </c>
      <c r="K3605" s="474" t="str">
        <f t="shared" si="56"/>
        <v>false</v>
      </c>
    </row>
    <row r="3606" spans="2:11">
      <c r="B3606" s="52">
        <v>39316</v>
      </c>
      <c r="C3606">
        <v>3.0055999999999998</v>
      </c>
      <c r="D3606" s="52">
        <v>39317</v>
      </c>
      <c r="E3606">
        <v>2.1827000000000001</v>
      </c>
      <c r="G3606" s="52">
        <v>39316</v>
      </c>
      <c r="H3606">
        <v>3.0055999999999998</v>
      </c>
      <c r="I3606" s="52">
        <v>39317</v>
      </c>
      <c r="J3606">
        <v>2.1827000000000001</v>
      </c>
      <c r="K3606" s="474" t="str">
        <f t="shared" si="56"/>
        <v>false</v>
      </c>
    </row>
    <row r="3607" spans="2:11">
      <c r="B3607" s="52">
        <v>39317</v>
      </c>
      <c r="C3607">
        <v>3.008</v>
      </c>
      <c r="D3607" s="52">
        <v>39318</v>
      </c>
      <c r="E3607">
        <v>2.1617999999999999</v>
      </c>
      <c r="G3607" s="52">
        <v>39317</v>
      </c>
      <c r="H3607">
        <v>3.008</v>
      </c>
      <c r="I3607" s="52">
        <v>39318</v>
      </c>
      <c r="J3607">
        <v>2.1617999999999999</v>
      </c>
      <c r="K3607" s="474" t="str">
        <f t="shared" si="56"/>
        <v>false</v>
      </c>
    </row>
    <row r="3608" spans="2:11">
      <c r="B3608" s="52">
        <v>39318</v>
      </c>
      <c r="C3608">
        <v>2.9893000000000001</v>
      </c>
      <c r="D3608" s="52">
        <v>39321</v>
      </c>
      <c r="E3608">
        <v>2.1709999999999998</v>
      </c>
      <c r="G3608" s="52">
        <v>39318</v>
      </c>
      <c r="H3608">
        <v>2.9893000000000001</v>
      </c>
      <c r="I3608" s="52">
        <v>39321</v>
      </c>
      <c r="J3608">
        <v>2.1709999999999998</v>
      </c>
      <c r="K3608" s="474" t="str">
        <f t="shared" si="56"/>
        <v>false</v>
      </c>
    </row>
    <row r="3609" spans="2:11">
      <c r="B3609" s="52">
        <v>39321</v>
      </c>
      <c r="C3609">
        <v>3.0882999999999998</v>
      </c>
      <c r="D3609" s="52">
        <v>39322</v>
      </c>
      <c r="E3609">
        <v>2.2223000000000002</v>
      </c>
      <c r="G3609" s="52">
        <v>39321</v>
      </c>
      <c r="H3609">
        <v>3.0882999999999998</v>
      </c>
      <c r="I3609" s="52">
        <v>39322</v>
      </c>
      <c r="J3609">
        <v>2.2223000000000002</v>
      </c>
      <c r="K3609" s="474" t="str">
        <f t="shared" si="56"/>
        <v>false</v>
      </c>
    </row>
    <row r="3610" spans="2:11">
      <c r="B3610" s="52">
        <v>39322</v>
      </c>
      <c r="C3610">
        <v>3.1257999999999999</v>
      </c>
      <c r="D3610" s="52">
        <v>39323</v>
      </c>
      <c r="E3610">
        <v>2.1808999999999998</v>
      </c>
      <c r="G3610" s="52">
        <v>39322</v>
      </c>
      <c r="H3610">
        <v>3.1257999999999999</v>
      </c>
      <c r="I3610" s="52">
        <v>39323</v>
      </c>
      <c r="J3610">
        <v>2.1808999999999998</v>
      </c>
      <c r="K3610" s="474" t="str">
        <f t="shared" si="56"/>
        <v>false</v>
      </c>
    </row>
    <row r="3611" spans="2:11">
      <c r="B3611" s="52">
        <v>39323</v>
      </c>
      <c r="C3611">
        <v>3.0590999999999999</v>
      </c>
      <c r="D3611" s="52">
        <v>39324</v>
      </c>
      <c r="E3611">
        <v>2.1892999999999998</v>
      </c>
      <c r="G3611" s="52">
        <v>39323</v>
      </c>
      <c r="H3611">
        <v>3.0590999999999999</v>
      </c>
      <c r="I3611" s="52">
        <v>39324</v>
      </c>
      <c r="J3611">
        <v>2.1892999999999998</v>
      </c>
      <c r="K3611" s="474" t="str">
        <f t="shared" si="56"/>
        <v>false</v>
      </c>
    </row>
    <row r="3612" spans="2:11">
      <c r="B3612" s="52">
        <v>39324</v>
      </c>
      <c r="C3612">
        <v>3.0893000000000002</v>
      </c>
      <c r="D3612" s="52">
        <v>39325</v>
      </c>
      <c r="E3612">
        <v>2.1698</v>
      </c>
      <c r="G3612" s="52">
        <v>39324</v>
      </c>
      <c r="H3612">
        <v>3.0893000000000002</v>
      </c>
      <c r="I3612" s="52">
        <v>39325</v>
      </c>
      <c r="J3612">
        <v>2.1698</v>
      </c>
      <c r="K3612" s="474" t="str">
        <f t="shared" si="56"/>
        <v>false</v>
      </c>
    </row>
    <row r="3613" spans="2:11">
      <c r="B3613" s="52">
        <v>39325</v>
      </c>
      <c r="C3613">
        <v>3.0785</v>
      </c>
      <c r="D3613" s="52">
        <v>39329</v>
      </c>
      <c r="E3613">
        <v>2.1551</v>
      </c>
      <c r="G3613" s="52">
        <v>39325</v>
      </c>
      <c r="H3613">
        <v>3.0785</v>
      </c>
      <c r="I3613" s="52">
        <v>39329</v>
      </c>
      <c r="J3613">
        <v>2.1551</v>
      </c>
      <c r="K3613" s="474" t="str">
        <f t="shared" si="56"/>
        <v>false</v>
      </c>
    </row>
    <row r="3614" spans="2:11">
      <c r="B3614" s="52">
        <v>39329</v>
      </c>
      <c r="C3614">
        <v>3.0219</v>
      </c>
      <c r="D3614" s="52">
        <v>39330</v>
      </c>
      <c r="E3614">
        <v>2.1804000000000001</v>
      </c>
      <c r="G3614" s="52">
        <v>39329</v>
      </c>
      <c r="H3614">
        <v>3.0219</v>
      </c>
      <c r="I3614" s="52">
        <v>39330</v>
      </c>
      <c r="J3614">
        <v>2.1804000000000001</v>
      </c>
      <c r="K3614" s="474" t="str">
        <f t="shared" si="56"/>
        <v>false</v>
      </c>
    </row>
    <row r="3615" spans="2:11">
      <c r="B3615" s="52">
        <v>39330</v>
      </c>
      <c r="C3615">
        <v>3.0602</v>
      </c>
      <c r="D3615" s="52">
        <v>39331</v>
      </c>
      <c r="E3615">
        <v>2.1709999999999998</v>
      </c>
      <c r="G3615" s="52">
        <v>39330</v>
      </c>
      <c r="H3615">
        <v>3.0602</v>
      </c>
      <c r="I3615" s="52">
        <v>39331</v>
      </c>
      <c r="J3615">
        <v>2.1709999999999998</v>
      </c>
      <c r="K3615" s="474" t="str">
        <f t="shared" si="56"/>
        <v>false</v>
      </c>
    </row>
    <row r="3616" spans="2:11">
      <c r="B3616" s="52">
        <v>39331</v>
      </c>
      <c r="C3616">
        <v>3.0276000000000001</v>
      </c>
      <c r="D3616" s="52">
        <v>39332</v>
      </c>
      <c r="E3616">
        <v>2.2124000000000001</v>
      </c>
      <c r="G3616" s="52">
        <v>39331</v>
      </c>
      <c r="H3616">
        <v>3.0276000000000001</v>
      </c>
      <c r="I3616" s="52">
        <v>39332</v>
      </c>
      <c r="J3616">
        <v>2.2124000000000001</v>
      </c>
      <c r="K3616" s="474" t="str">
        <f t="shared" si="56"/>
        <v>false</v>
      </c>
    </row>
    <row r="3617" spans="2:11">
      <c r="B3617" s="52">
        <v>39332</v>
      </c>
      <c r="C3617">
        <v>3.0808</v>
      </c>
      <c r="D3617" s="52">
        <v>39335</v>
      </c>
      <c r="E3617">
        <v>2.2099000000000002</v>
      </c>
      <c r="G3617" s="52">
        <v>39332</v>
      </c>
      <c r="H3617">
        <v>3.0808</v>
      </c>
      <c r="I3617" s="52">
        <v>39335</v>
      </c>
      <c r="J3617">
        <v>2.2099000000000002</v>
      </c>
      <c r="K3617" s="474" t="str">
        <f t="shared" si="56"/>
        <v>false</v>
      </c>
    </row>
    <row r="3618" spans="2:11">
      <c r="B3618" s="52">
        <v>39335</v>
      </c>
      <c r="C3618">
        <v>3.0720999999999998</v>
      </c>
      <c r="D3618" s="52">
        <v>39336</v>
      </c>
      <c r="E3618">
        <v>2.1798999999999999</v>
      </c>
      <c r="G3618" s="52">
        <v>39335</v>
      </c>
      <c r="H3618">
        <v>3.0720999999999998</v>
      </c>
      <c r="I3618" s="52">
        <v>39336</v>
      </c>
      <c r="J3618">
        <v>2.1798999999999999</v>
      </c>
      <c r="K3618" s="474" t="str">
        <f t="shared" si="56"/>
        <v>false</v>
      </c>
    </row>
    <row r="3619" spans="2:11">
      <c r="B3619" s="52">
        <v>39336</v>
      </c>
      <c r="C3619">
        <v>3.0375999999999999</v>
      </c>
      <c r="D3619" s="52">
        <v>39337</v>
      </c>
      <c r="E3619">
        <v>2.1778</v>
      </c>
      <c r="G3619" s="52">
        <v>39336</v>
      </c>
      <c r="H3619">
        <v>3.0375999999999999</v>
      </c>
      <c r="I3619" s="52">
        <v>39337</v>
      </c>
      <c r="J3619">
        <v>2.1778</v>
      </c>
      <c r="K3619" s="474" t="str">
        <f t="shared" si="56"/>
        <v>false</v>
      </c>
    </row>
    <row r="3620" spans="2:11">
      <c r="B3620" s="52">
        <v>39337</v>
      </c>
      <c r="C3620">
        <v>3.0306999999999999</v>
      </c>
      <c r="D3620" s="52">
        <v>39338</v>
      </c>
      <c r="E3620">
        <v>2.1562000000000001</v>
      </c>
      <c r="G3620" s="52">
        <v>39337</v>
      </c>
      <c r="H3620">
        <v>3.0306999999999999</v>
      </c>
      <c r="I3620" s="52">
        <v>39338</v>
      </c>
      <c r="J3620">
        <v>2.1562000000000001</v>
      </c>
      <c r="K3620" s="474" t="str">
        <f t="shared" si="56"/>
        <v>false</v>
      </c>
    </row>
    <row r="3621" spans="2:11">
      <c r="B3621" s="52">
        <v>39338</v>
      </c>
      <c r="C3621">
        <v>3.0179</v>
      </c>
      <c r="D3621" s="52">
        <v>39339</v>
      </c>
      <c r="E3621">
        <v>2.1534</v>
      </c>
      <c r="G3621" s="52">
        <v>39338</v>
      </c>
      <c r="H3621">
        <v>3.0179</v>
      </c>
      <c r="I3621" s="52">
        <v>39339</v>
      </c>
      <c r="J3621">
        <v>2.1534</v>
      </c>
      <c r="K3621" s="474" t="str">
        <f t="shared" si="56"/>
        <v>false</v>
      </c>
    </row>
    <row r="3622" spans="2:11">
      <c r="B3622" s="52">
        <v>39339</v>
      </c>
      <c r="C3622">
        <v>3.0045999999999999</v>
      </c>
      <c r="D3622" s="52">
        <v>39342</v>
      </c>
      <c r="E3622">
        <v>2.1596000000000002</v>
      </c>
      <c r="G3622" s="52">
        <v>39339</v>
      </c>
      <c r="H3622">
        <v>3.0045999999999999</v>
      </c>
      <c r="I3622" s="52">
        <v>39342</v>
      </c>
      <c r="J3622">
        <v>2.1596000000000002</v>
      </c>
      <c r="K3622" s="474" t="str">
        <f t="shared" si="56"/>
        <v>false</v>
      </c>
    </row>
    <row r="3623" spans="2:11">
      <c r="B3623" s="52">
        <v>39342</v>
      </c>
      <c r="C3623">
        <v>3.0204</v>
      </c>
      <c r="D3623" s="52">
        <v>39343</v>
      </c>
      <c r="E3623">
        <v>2.1067999999999998</v>
      </c>
      <c r="G3623" s="52">
        <v>39342</v>
      </c>
      <c r="H3623">
        <v>3.0204</v>
      </c>
      <c r="I3623" s="52">
        <v>39343</v>
      </c>
      <c r="J3623">
        <v>2.1067999999999998</v>
      </c>
      <c r="K3623" s="474" t="str">
        <f t="shared" si="56"/>
        <v>false</v>
      </c>
    </row>
    <row r="3624" spans="2:11">
      <c r="B3624" s="52">
        <v>39343</v>
      </c>
      <c r="C3624">
        <v>2.9609000000000001</v>
      </c>
      <c r="D3624" s="52">
        <v>39344</v>
      </c>
      <c r="E3624">
        <v>2.0952000000000002</v>
      </c>
      <c r="G3624" s="52">
        <v>39343</v>
      </c>
      <c r="H3624">
        <v>2.9609000000000001</v>
      </c>
      <c r="I3624" s="52">
        <v>39344</v>
      </c>
      <c r="J3624">
        <v>2.0952000000000002</v>
      </c>
      <c r="K3624" s="474" t="str">
        <f t="shared" si="56"/>
        <v>false</v>
      </c>
    </row>
    <row r="3625" spans="2:11">
      <c r="B3625" s="52">
        <v>39344</v>
      </c>
      <c r="C3625">
        <v>2.9224999999999999</v>
      </c>
      <c r="D3625" s="52">
        <v>39345</v>
      </c>
      <c r="E3625">
        <v>2.1044</v>
      </c>
      <c r="G3625" s="52">
        <v>39344</v>
      </c>
      <c r="H3625">
        <v>2.9224999999999999</v>
      </c>
      <c r="I3625" s="52">
        <v>39345</v>
      </c>
      <c r="J3625">
        <v>2.1044</v>
      </c>
      <c r="K3625" s="474" t="str">
        <f t="shared" si="56"/>
        <v>false</v>
      </c>
    </row>
    <row r="3626" spans="2:11">
      <c r="B3626" s="52">
        <v>39345</v>
      </c>
      <c r="C3626">
        <v>2.9569000000000001</v>
      </c>
      <c r="D3626" s="52">
        <v>39346</v>
      </c>
      <c r="E3626">
        <v>2.0962999999999998</v>
      </c>
      <c r="G3626" s="52">
        <v>39345</v>
      </c>
      <c r="H3626">
        <v>2.9569000000000001</v>
      </c>
      <c r="I3626" s="52">
        <v>39346</v>
      </c>
      <c r="J3626">
        <v>2.0962999999999998</v>
      </c>
      <c r="K3626" s="474" t="str">
        <f t="shared" si="56"/>
        <v>false</v>
      </c>
    </row>
    <row r="3627" spans="2:11">
      <c r="B3627" s="52">
        <v>39346</v>
      </c>
      <c r="C3627">
        <v>2.9412000000000003</v>
      </c>
      <c r="D3627" s="52">
        <v>39349</v>
      </c>
      <c r="E3627">
        <v>2.1055999999999999</v>
      </c>
      <c r="G3627" s="52">
        <v>39346</v>
      </c>
      <c r="H3627">
        <v>2.9412000000000003</v>
      </c>
      <c r="I3627" s="52">
        <v>39349</v>
      </c>
      <c r="J3627">
        <v>2.1055999999999999</v>
      </c>
      <c r="K3627" s="474" t="str">
        <f t="shared" si="56"/>
        <v>false</v>
      </c>
    </row>
    <row r="3628" spans="2:11">
      <c r="B3628" s="52">
        <v>39349</v>
      </c>
      <c r="C3628">
        <v>2.9359999999999999</v>
      </c>
      <c r="D3628" s="52">
        <v>39350</v>
      </c>
      <c r="E3628">
        <v>2.1025999999999998</v>
      </c>
      <c r="G3628" s="52">
        <v>39349</v>
      </c>
      <c r="H3628">
        <v>2.9359999999999999</v>
      </c>
      <c r="I3628" s="52">
        <v>39350</v>
      </c>
      <c r="J3628">
        <v>2.1025999999999998</v>
      </c>
      <c r="K3628" s="474" t="str">
        <f t="shared" si="56"/>
        <v>false</v>
      </c>
    </row>
    <row r="3629" spans="2:11">
      <c r="B3629" s="52">
        <v>39350</v>
      </c>
      <c r="C3629">
        <v>2.9390000000000001</v>
      </c>
      <c r="D3629" s="52">
        <v>39351</v>
      </c>
      <c r="E3629">
        <v>2.0874999999999999</v>
      </c>
      <c r="G3629" s="52">
        <v>39350</v>
      </c>
      <c r="H3629">
        <v>2.9390000000000001</v>
      </c>
      <c r="I3629" s="52">
        <v>39351</v>
      </c>
      <c r="J3629">
        <v>2.0874999999999999</v>
      </c>
      <c r="K3629" s="474" t="str">
        <f t="shared" si="56"/>
        <v>false</v>
      </c>
    </row>
    <row r="3630" spans="2:11">
      <c r="B3630" s="52">
        <v>39351</v>
      </c>
      <c r="C3630">
        <v>2.9222000000000001</v>
      </c>
      <c r="D3630" s="52">
        <v>39352</v>
      </c>
      <c r="E3630">
        <v>2.0823</v>
      </c>
      <c r="G3630" s="52">
        <v>39351</v>
      </c>
      <c r="H3630">
        <v>2.9222000000000001</v>
      </c>
      <c r="I3630" s="52">
        <v>39352</v>
      </c>
      <c r="J3630">
        <v>2.0823</v>
      </c>
      <c r="K3630" s="474" t="str">
        <f t="shared" si="56"/>
        <v>false</v>
      </c>
    </row>
    <row r="3631" spans="2:11">
      <c r="B3631" s="52">
        <v>39352</v>
      </c>
      <c r="C3631">
        <v>2.9462000000000002</v>
      </c>
      <c r="D3631" s="52">
        <v>39353</v>
      </c>
      <c r="E3631">
        <v>2.0849000000000002</v>
      </c>
      <c r="G3631" s="52">
        <v>39352</v>
      </c>
      <c r="H3631">
        <v>2.9462000000000002</v>
      </c>
      <c r="I3631" s="52">
        <v>39353</v>
      </c>
      <c r="J3631">
        <v>2.0849000000000002</v>
      </c>
      <c r="K3631" s="474" t="str">
        <f t="shared" si="56"/>
        <v>false</v>
      </c>
    </row>
    <row r="3632" spans="2:11">
      <c r="B3632" s="52">
        <v>39353</v>
      </c>
      <c r="C3632">
        <v>2.9874999999999998</v>
      </c>
      <c r="D3632" s="52">
        <v>39356</v>
      </c>
      <c r="E3632">
        <v>2.0565000000000002</v>
      </c>
      <c r="G3632" s="52">
        <v>39353</v>
      </c>
      <c r="H3632">
        <v>2.9874999999999998</v>
      </c>
      <c r="I3632" s="52">
        <v>39356</v>
      </c>
      <c r="J3632">
        <v>2.0565000000000002</v>
      </c>
      <c r="K3632" s="474" t="str">
        <f t="shared" si="56"/>
        <v>false</v>
      </c>
    </row>
    <row r="3633" spans="2:11">
      <c r="B3633" s="52">
        <v>39356</v>
      </c>
      <c r="C3633">
        <v>2.9447999999999999</v>
      </c>
      <c r="D3633" s="52">
        <v>39357</v>
      </c>
      <c r="E3633">
        <v>2.0623999999999998</v>
      </c>
      <c r="G3633" s="52">
        <v>39356</v>
      </c>
      <c r="H3633">
        <v>2.9447999999999999</v>
      </c>
      <c r="I3633" s="52">
        <v>39357</v>
      </c>
      <c r="J3633">
        <v>2.0623999999999998</v>
      </c>
      <c r="K3633" s="474" t="str">
        <f t="shared" si="56"/>
        <v>false</v>
      </c>
    </row>
    <row r="3634" spans="2:11">
      <c r="B3634" s="52">
        <v>39357</v>
      </c>
      <c r="C3634">
        <v>2.9492000000000003</v>
      </c>
      <c r="D3634" s="52">
        <v>39358</v>
      </c>
      <c r="E3634">
        <v>2.0764</v>
      </c>
      <c r="G3634" s="52">
        <v>39357</v>
      </c>
      <c r="H3634">
        <v>2.9492000000000003</v>
      </c>
      <c r="I3634" s="52">
        <v>39358</v>
      </c>
      <c r="J3634">
        <v>2.0764</v>
      </c>
      <c r="K3634" s="474" t="str">
        <f t="shared" si="56"/>
        <v>false</v>
      </c>
    </row>
    <row r="3635" spans="2:11">
      <c r="B3635" s="52">
        <v>39358</v>
      </c>
      <c r="C3635">
        <v>2.9523999999999999</v>
      </c>
      <c r="D3635" s="52">
        <v>39359</v>
      </c>
      <c r="E3635">
        <v>2.0754999999999999</v>
      </c>
      <c r="G3635" s="52">
        <v>39358</v>
      </c>
      <c r="H3635">
        <v>2.9523999999999999</v>
      </c>
      <c r="I3635" s="52">
        <v>39359</v>
      </c>
      <c r="J3635">
        <v>2.0754999999999999</v>
      </c>
      <c r="K3635" s="474" t="str">
        <f t="shared" si="56"/>
        <v>false</v>
      </c>
    </row>
    <row r="3636" spans="2:11">
      <c r="B3636" s="52">
        <v>39359</v>
      </c>
      <c r="C3636">
        <v>2.9241000000000001</v>
      </c>
      <c r="D3636" s="52">
        <v>39360</v>
      </c>
      <c r="E3636">
        <v>2.0647000000000002</v>
      </c>
      <c r="G3636" s="52">
        <v>39359</v>
      </c>
      <c r="H3636">
        <v>2.9241000000000001</v>
      </c>
      <c r="I3636" s="52">
        <v>39360</v>
      </c>
      <c r="J3636">
        <v>2.0647000000000002</v>
      </c>
      <c r="K3636" s="474" t="str">
        <f t="shared" si="56"/>
        <v>false</v>
      </c>
    </row>
    <row r="3637" spans="2:11">
      <c r="B3637" s="52">
        <v>39360</v>
      </c>
      <c r="C3637">
        <v>2.9098000000000002</v>
      </c>
      <c r="D3637" s="52">
        <v>39363</v>
      </c>
      <c r="E3637">
        <v>2.0680000000000001</v>
      </c>
      <c r="G3637" s="52">
        <v>39360</v>
      </c>
      <c r="H3637">
        <v>2.9098000000000002</v>
      </c>
      <c r="I3637" s="52">
        <v>39363</v>
      </c>
      <c r="J3637">
        <v>2.0680000000000001</v>
      </c>
      <c r="K3637" s="474" t="str">
        <f t="shared" si="56"/>
        <v>false</v>
      </c>
    </row>
    <row r="3638" spans="2:11">
      <c r="B3638" s="52">
        <v>39363</v>
      </c>
      <c r="C3638">
        <v>2.9154999999999998</v>
      </c>
      <c r="D3638" s="52">
        <v>39364</v>
      </c>
      <c r="E3638">
        <v>2.0503</v>
      </c>
      <c r="G3638" s="52">
        <v>39363</v>
      </c>
      <c r="H3638">
        <v>2.9154999999999998</v>
      </c>
      <c r="I3638" s="52">
        <v>39364</v>
      </c>
      <c r="J3638">
        <v>2.0503</v>
      </c>
      <c r="K3638" s="474" t="str">
        <f t="shared" si="56"/>
        <v>false</v>
      </c>
    </row>
    <row r="3639" spans="2:11">
      <c r="B3639" s="52">
        <v>39364</v>
      </c>
      <c r="C3639">
        <v>2.8765000000000001</v>
      </c>
      <c r="D3639" s="52">
        <v>39365</v>
      </c>
      <c r="E3639">
        <v>2.0628000000000002</v>
      </c>
      <c r="G3639" s="52">
        <v>39364</v>
      </c>
      <c r="H3639">
        <v>2.8765000000000001</v>
      </c>
      <c r="I3639" s="52">
        <v>39365</v>
      </c>
      <c r="J3639">
        <v>2.0628000000000002</v>
      </c>
      <c r="K3639" s="474" t="str">
        <f t="shared" si="56"/>
        <v>false</v>
      </c>
    </row>
    <row r="3640" spans="2:11">
      <c r="B3640" s="52">
        <v>39365</v>
      </c>
      <c r="C3640">
        <v>2.9083999999999999</v>
      </c>
      <c r="D3640" s="52">
        <v>39366</v>
      </c>
      <c r="E3640">
        <v>2.0722</v>
      </c>
      <c r="G3640" s="52">
        <v>39365</v>
      </c>
      <c r="H3640">
        <v>2.9083999999999999</v>
      </c>
      <c r="I3640" s="52">
        <v>39366</v>
      </c>
      <c r="J3640">
        <v>2.0722</v>
      </c>
      <c r="K3640" s="474" t="str">
        <f t="shared" si="56"/>
        <v>false</v>
      </c>
    </row>
    <row r="3641" spans="2:11">
      <c r="B3641" s="52">
        <v>39366</v>
      </c>
      <c r="C3641">
        <v>2.8986000000000001</v>
      </c>
      <c r="D3641" s="52">
        <v>39367</v>
      </c>
      <c r="E3641">
        <v>2.0607000000000002</v>
      </c>
      <c r="G3641" s="52">
        <v>39366</v>
      </c>
      <c r="H3641">
        <v>2.8986000000000001</v>
      </c>
      <c r="I3641" s="52">
        <v>39367</v>
      </c>
      <c r="J3641">
        <v>2.0607000000000002</v>
      </c>
      <c r="K3641" s="474" t="str">
        <f t="shared" si="56"/>
        <v>false</v>
      </c>
    </row>
    <row r="3642" spans="2:11">
      <c r="B3642" s="52">
        <v>39367</v>
      </c>
      <c r="C3642">
        <v>2.8898999999999999</v>
      </c>
      <c r="D3642" s="52">
        <v>39370</v>
      </c>
      <c r="E3642">
        <v>2.0767000000000002</v>
      </c>
      <c r="G3642" s="52">
        <v>39367</v>
      </c>
      <c r="H3642">
        <v>2.8898999999999999</v>
      </c>
      <c r="I3642" s="52">
        <v>39370</v>
      </c>
      <c r="J3642">
        <v>2.0767000000000002</v>
      </c>
      <c r="K3642" s="474" t="str">
        <f t="shared" si="56"/>
        <v>false</v>
      </c>
    </row>
    <row r="3643" spans="2:11">
      <c r="B3643" s="52">
        <v>39370</v>
      </c>
      <c r="C3643">
        <v>2.9196999999999997</v>
      </c>
      <c r="D3643" s="52">
        <v>39371</v>
      </c>
      <c r="E3643">
        <v>2.0874000000000001</v>
      </c>
      <c r="G3643" s="52">
        <v>39370</v>
      </c>
      <c r="H3643">
        <v>2.9196999999999997</v>
      </c>
      <c r="I3643" s="52">
        <v>39371</v>
      </c>
      <c r="J3643">
        <v>2.0874000000000001</v>
      </c>
      <c r="K3643" s="474" t="str">
        <f t="shared" si="56"/>
        <v>false</v>
      </c>
    </row>
    <row r="3644" spans="2:11">
      <c r="B3644" s="52">
        <v>39371</v>
      </c>
      <c r="C3644">
        <v>2.9264999999999999</v>
      </c>
      <c r="D3644" s="52">
        <v>39372</v>
      </c>
      <c r="E3644">
        <v>2.0928</v>
      </c>
      <c r="G3644" s="52">
        <v>39371</v>
      </c>
      <c r="H3644">
        <v>2.9264999999999999</v>
      </c>
      <c r="I3644" s="52">
        <v>39372</v>
      </c>
      <c r="J3644">
        <v>2.0928</v>
      </c>
      <c r="K3644" s="474" t="str">
        <f t="shared" si="56"/>
        <v>false</v>
      </c>
    </row>
    <row r="3645" spans="2:11">
      <c r="B3645" s="52">
        <v>39372</v>
      </c>
      <c r="C3645">
        <v>2.9318999999999997</v>
      </c>
      <c r="D3645" s="52">
        <v>39373</v>
      </c>
      <c r="E3645">
        <v>2.0969000000000002</v>
      </c>
      <c r="G3645" s="52">
        <v>39372</v>
      </c>
      <c r="H3645">
        <v>2.9318999999999997</v>
      </c>
      <c r="I3645" s="52">
        <v>39373</v>
      </c>
      <c r="J3645">
        <v>2.0969000000000002</v>
      </c>
      <c r="K3645" s="474" t="str">
        <f t="shared" si="56"/>
        <v>false</v>
      </c>
    </row>
    <row r="3646" spans="2:11">
      <c r="B3646" s="52">
        <v>39373</v>
      </c>
      <c r="C3646">
        <v>2.9407999999999999</v>
      </c>
      <c r="D3646" s="52">
        <v>39374</v>
      </c>
      <c r="E3646">
        <v>2.1537999999999999</v>
      </c>
      <c r="G3646" s="52">
        <v>39373</v>
      </c>
      <c r="H3646">
        <v>2.9407999999999999</v>
      </c>
      <c r="I3646" s="52">
        <v>39374</v>
      </c>
      <c r="J3646">
        <v>2.1537999999999999</v>
      </c>
      <c r="K3646" s="474" t="str">
        <f t="shared" si="56"/>
        <v>false</v>
      </c>
    </row>
    <row r="3647" spans="2:11">
      <c r="B3647" s="52">
        <v>39374</v>
      </c>
      <c r="C3647">
        <v>3.01</v>
      </c>
      <c r="D3647" s="52">
        <v>39377</v>
      </c>
      <c r="E3647">
        <v>2.1465999999999998</v>
      </c>
      <c r="G3647" s="52">
        <v>39374</v>
      </c>
      <c r="H3647">
        <v>3.01</v>
      </c>
      <c r="I3647" s="52">
        <v>39377</v>
      </c>
      <c r="J3647">
        <v>2.1465999999999998</v>
      </c>
      <c r="K3647" s="474" t="str">
        <f t="shared" si="56"/>
        <v>false</v>
      </c>
    </row>
    <row r="3648" spans="2:11">
      <c r="B3648" s="52">
        <v>39377</v>
      </c>
      <c r="C3648">
        <v>2.9908000000000001</v>
      </c>
      <c r="D3648" s="52">
        <v>39378</v>
      </c>
      <c r="E3648">
        <v>2.1295000000000002</v>
      </c>
      <c r="G3648" s="52">
        <v>39377</v>
      </c>
      <c r="H3648">
        <v>2.9908000000000001</v>
      </c>
      <c r="I3648" s="52">
        <v>39378</v>
      </c>
      <c r="J3648">
        <v>2.1295000000000002</v>
      </c>
      <c r="K3648" s="474" t="str">
        <f t="shared" si="56"/>
        <v>false</v>
      </c>
    </row>
    <row r="3649" spans="2:11">
      <c r="B3649" s="52">
        <v>39378</v>
      </c>
      <c r="C3649">
        <v>2.9901</v>
      </c>
      <c r="D3649" s="52">
        <v>39379</v>
      </c>
      <c r="E3649">
        <v>2.1295999999999999</v>
      </c>
      <c r="G3649" s="52">
        <v>39378</v>
      </c>
      <c r="H3649">
        <v>2.9901</v>
      </c>
      <c r="I3649" s="52">
        <v>39379</v>
      </c>
      <c r="J3649">
        <v>2.1295999999999999</v>
      </c>
      <c r="K3649" s="474" t="str">
        <f t="shared" si="56"/>
        <v>false</v>
      </c>
    </row>
    <row r="3650" spans="2:11">
      <c r="B3650" s="52">
        <v>39379</v>
      </c>
      <c r="C3650">
        <v>2.9718999999999998</v>
      </c>
      <c r="D3650" s="52">
        <v>39380</v>
      </c>
      <c r="E3650">
        <v>2.1301999999999999</v>
      </c>
      <c r="G3650" s="52">
        <v>39379</v>
      </c>
      <c r="H3650">
        <v>2.9718999999999998</v>
      </c>
      <c r="I3650" s="52">
        <v>39380</v>
      </c>
      <c r="J3650">
        <v>2.1301999999999999</v>
      </c>
      <c r="K3650" s="474" t="str">
        <f t="shared" si="56"/>
        <v>false</v>
      </c>
    </row>
    <row r="3651" spans="2:11">
      <c r="B3651" s="52">
        <v>39380</v>
      </c>
      <c r="C3651">
        <v>2.9203000000000001</v>
      </c>
      <c r="D3651" s="52">
        <v>39381</v>
      </c>
      <c r="E3651">
        <v>2.1093999999999999</v>
      </c>
      <c r="G3651" s="52">
        <v>39380</v>
      </c>
      <c r="H3651">
        <v>2.9203000000000001</v>
      </c>
      <c r="I3651" s="52">
        <v>39381</v>
      </c>
      <c r="J3651">
        <v>2.1093999999999999</v>
      </c>
      <c r="K3651" s="474" t="str">
        <f t="shared" si="56"/>
        <v>false</v>
      </c>
    </row>
    <row r="3652" spans="2:11">
      <c r="B3652" s="52">
        <v>39381</v>
      </c>
      <c r="C3652">
        <v>2.8721000000000001</v>
      </c>
      <c r="D3652" s="52">
        <v>39384</v>
      </c>
      <c r="E3652">
        <v>2.0996999999999999</v>
      </c>
      <c r="G3652" s="52">
        <v>39381</v>
      </c>
      <c r="H3652">
        <v>2.8721000000000001</v>
      </c>
      <c r="I3652" s="52">
        <v>39384</v>
      </c>
      <c r="J3652">
        <v>2.0996999999999999</v>
      </c>
      <c r="K3652" s="474" t="str">
        <f t="shared" si="56"/>
        <v>false</v>
      </c>
    </row>
    <row r="3653" spans="2:11">
      <c r="B3653" s="52">
        <v>39384</v>
      </c>
      <c r="C3653">
        <v>2.8513000000000002</v>
      </c>
      <c r="D3653" s="52">
        <v>39385</v>
      </c>
      <c r="E3653">
        <v>2.1114999999999999</v>
      </c>
      <c r="G3653" s="52">
        <v>39384</v>
      </c>
      <c r="H3653">
        <v>2.8513000000000002</v>
      </c>
      <c r="I3653" s="52">
        <v>39385</v>
      </c>
      <c r="J3653">
        <v>2.1114999999999999</v>
      </c>
      <c r="K3653" s="474" t="str">
        <f t="shared" si="56"/>
        <v>false</v>
      </c>
    </row>
    <row r="3654" spans="2:11">
      <c r="B3654" s="52">
        <v>39385</v>
      </c>
      <c r="C3654">
        <v>2.8510999999999997</v>
      </c>
      <c r="D3654" s="52">
        <v>39386</v>
      </c>
      <c r="E3654">
        <v>2.0918999999999999</v>
      </c>
      <c r="G3654" s="52">
        <v>39385</v>
      </c>
      <c r="H3654">
        <v>2.8510999999999997</v>
      </c>
      <c r="I3654" s="52">
        <v>39386</v>
      </c>
      <c r="J3654">
        <v>2.0918999999999999</v>
      </c>
      <c r="K3654" s="474" t="str">
        <f t="shared" ref="K3654:K3717" si="57">IF(G3654=I3654,"true","false")</f>
        <v>false</v>
      </c>
    </row>
    <row r="3655" spans="2:11">
      <c r="B3655" s="52">
        <v>39386</v>
      </c>
      <c r="C3655">
        <v>2.8058000000000001</v>
      </c>
      <c r="D3655" s="52">
        <v>39387</v>
      </c>
      <c r="E3655">
        <v>2.1507000000000001</v>
      </c>
      <c r="G3655" s="52">
        <v>39386</v>
      </c>
      <c r="H3655">
        <v>2.8058000000000001</v>
      </c>
      <c r="I3655" s="52">
        <v>39387</v>
      </c>
      <c r="J3655">
        <v>2.1507000000000001</v>
      </c>
      <c r="K3655" s="474" t="str">
        <f t="shared" si="57"/>
        <v>false</v>
      </c>
    </row>
    <row r="3656" spans="2:11">
      <c r="B3656" s="52">
        <v>39387</v>
      </c>
      <c r="C3656">
        <v>2.8712</v>
      </c>
      <c r="D3656" s="52">
        <v>39388</v>
      </c>
      <c r="E3656">
        <v>2.1463999999999999</v>
      </c>
      <c r="G3656" s="52">
        <v>39387</v>
      </c>
      <c r="H3656">
        <v>2.8712</v>
      </c>
      <c r="I3656" s="52">
        <v>39388</v>
      </c>
      <c r="J3656">
        <v>2.1463999999999999</v>
      </c>
      <c r="K3656" s="474" t="str">
        <f t="shared" si="57"/>
        <v>false</v>
      </c>
    </row>
    <row r="3657" spans="2:11">
      <c r="B3657" s="52">
        <v>39388</v>
      </c>
      <c r="C3657">
        <v>2.8563999999999998</v>
      </c>
      <c r="D3657" s="52">
        <v>39391</v>
      </c>
      <c r="E3657">
        <v>2.1553</v>
      </c>
      <c r="G3657" s="52">
        <v>39388</v>
      </c>
      <c r="H3657">
        <v>2.8563999999999998</v>
      </c>
      <c r="I3657" s="52">
        <v>39391</v>
      </c>
      <c r="J3657">
        <v>2.1553</v>
      </c>
      <c r="K3657" s="474" t="str">
        <f t="shared" si="57"/>
        <v>false</v>
      </c>
    </row>
    <row r="3658" spans="2:11">
      <c r="B3658" s="52">
        <v>39391</v>
      </c>
      <c r="C3658">
        <v>2.8429000000000002</v>
      </c>
      <c r="D3658" s="52">
        <v>39392</v>
      </c>
      <c r="E3658">
        <v>2.1368</v>
      </c>
      <c r="G3658" s="52">
        <v>39391</v>
      </c>
      <c r="H3658">
        <v>2.8429000000000002</v>
      </c>
      <c r="I3658" s="52">
        <v>39392</v>
      </c>
      <c r="J3658">
        <v>2.1368</v>
      </c>
      <c r="K3658" s="474" t="str">
        <f t="shared" si="57"/>
        <v>false</v>
      </c>
    </row>
    <row r="3659" spans="2:11">
      <c r="B3659" s="52">
        <v>39392</v>
      </c>
      <c r="C3659">
        <v>2.8449999999999998</v>
      </c>
      <c r="D3659" s="52">
        <v>39393</v>
      </c>
      <c r="E3659">
        <v>2.2088000000000001</v>
      </c>
      <c r="G3659" s="52">
        <v>39392</v>
      </c>
      <c r="H3659">
        <v>2.8449999999999998</v>
      </c>
      <c r="I3659" s="52">
        <v>39393</v>
      </c>
      <c r="J3659">
        <v>2.2088000000000001</v>
      </c>
      <c r="K3659" s="474" t="str">
        <f t="shared" si="57"/>
        <v>false</v>
      </c>
    </row>
    <row r="3660" spans="2:11">
      <c r="B3660" s="52">
        <v>39393</v>
      </c>
      <c r="C3660">
        <v>2.9169</v>
      </c>
      <c r="D3660" s="52">
        <v>39394</v>
      </c>
      <c r="E3660">
        <v>2.2143999999999999</v>
      </c>
      <c r="G3660" s="52">
        <v>39393</v>
      </c>
      <c r="H3660">
        <v>2.9169</v>
      </c>
      <c r="I3660" s="52">
        <v>39394</v>
      </c>
      <c r="J3660">
        <v>2.2143999999999999</v>
      </c>
      <c r="K3660" s="474" t="str">
        <f t="shared" si="57"/>
        <v>false</v>
      </c>
    </row>
    <row r="3661" spans="2:11">
      <c r="B3661" s="52">
        <v>39394</v>
      </c>
      <c r="C3661">
        <v>2.8601000000000001</v>
      </c>
      <c r="D3661" s="52">
        <v>39395</v>
      </c>
      <c r="E3661">
        <v>2.2524000000000002</v>
      </c>
      <c r="G3661" s="52">
        <v>39394</v>
      </c>
      <c r="H3661">
        <v>2.8601000000000001</v>
      </c>
      <c r="I3661" s="52">
        <v>39395</v>
      </c>
      <c r="J3661">
        <v>2.2524000000000002</v>
      </c>
      <c r="K3661" s="474" t="str">
        <f t="shared" si="57"/>
        <v>false</v>
      </c>
    </row>
    <row r="3662" spans="2:11">
      <c r="B3662" s="52">
        <v>39395</v>
      </c>
      <c r="C3662">
        <v>2.875</v>
      </c>
      <c r="D3662" s="52">
        <v>39398</v>
      </c>
      <c r="E3662">
        <v>2.262</v>
      </c>
      <c r="G3662" s="52">
        <v>39395</v>
      </c>
      <c r="H3662">
        <v>2.875</v>
      </c>
      <c r="I3662" s="52">
        <v>39398</v>
      </c>
      <c r="J3662">
        <v>2.262</v>
      </c>
      <c r="K3662" s="474" t="str">
        <f t="shared" si="57"/>
        <v>false</v>
      </c>
    </row>
    <row r="3663" spans="2:11">
      <c r="B3663" s="52">
        <v>39398</v>
      </c>
      <c r="C3663">
        <v>2.9209000000000001</v>
      </c>
      <c r="D3663" s="52">
        <v>39399</v>
      </c>
      <c r="E3663">
        <v>2.2412000000000001</v>
      </c>
      <c r="G3663" s="52">
        <v>39398</v>
      </c>
      <c r="H3663">
        <v>2.9209000000000001</v>
      </c>
      <c r="I3663" s="52">
        <v>39399</v>
      </c>
      <c r="J3663">
        <v>2.2412000000000001</v>
      </c>
      <c r="K3663" s="474" t="str">
        <f t="shared" si="57"/>
        <v>false</v>
      </c>
    </row>
    <row r="3664" spans="2:11">
      <c r="B3664" s="52">
        <v>39399</v>
      </c>
      <c r="C3664">
        <v>2.9135</v>
      </c>
      <c r="D3664" s="52">
        <v>39400</v>
      </c>
      <c r="E3664">
        <v>2.2574999999999998</v>
      </c>
      <c r="G3664" s="52">
        <v>39399</v>
      </c>
      <c r="H3664">
        <v>2.9135</v>
      </c>
      <c r="I3664" s="52">
        <v>39400</v>
      </c>
      <c r="J3664">
        <v>2.2574999999999998</v>
      </c>
      <c r="K3664" s="474" t="str">
        <f t="shared" si="57"/>
        <v>false</v>
      </c>
    </row>
    <row r="3665" spans="2:11">
      <c r="B3665" s="52">
        <v>39400</v>
      </c>
      <c r="C3665">
        <v>2.9062999999999999</v>
      </c>
      <c r="D3665" s="52">
        <v>39401</v>
      </c>
      <c r="E3665">
        <v>2.2782999999999998</v>
      </c>
      <c r="G3665" s="52">
        <v>39400</v>
      </c>
      <c r="H3665">
        <v>2.9062999999999999</v>
      </c>
      <c r="I3665" s="52">
        <v>39401</v>
      </c>
      <c r="J3665">
        <v>2.2782999999999998</v>
      </c>
      <c r="K3665" s="474" t="str">
        <f t="shared" si="57"/>
        <v>false</v>
      </c>
    </row>
    <row r="3666" spans="2:11">
      <c r="B3666" s="52">
        <v>39401</v>
      </c>
      <c r="C3666">
        <v>2.9069000000000003</v>
      </c>
      <c r="D3666" s="52">
        <v>39402</v>
      </c>
      <c r="E3666">
        <v>2.2682000000000002</v>
      </c>
      <c r="G3666" s="52">
        <v>39401</v>
      </c>
      <c r="H3666">
        <v>2.9069000000000003</v>
      </c>
      <c r="I3666" s="52">
        <v>39402</v>
      </c>
      <c r="J3666">
        <v>2.2682000000000002</v>
      </c>
      <c r="K3666" s="474" t="str">
        <f t="shared" si="57"/>
        <v>false</v>
      </c>
    </row>
    <row r="3667" spans="2:11">
      <c r="B3667" s="52">
        <v>39402</v>
      </c>
      <c r="C3667">
        <v>2.8929999999999998</v>
      </c>
      <c r="D3667" s="52">
        <v>39405</v>
      </c>
      <c r="E3667">
        <v>2.3064</v>
      </c>
      <c r="G3667" s="52">
        <v>39402</v>
      </c>
      <c r="H3667">
        <v>2.8929999999999998</v>
      </c>
      <c r="I3667" s="52">
        <v>39405</v>
      </c>
      <c r="J3667">
        <v>2.3064</v>
      </c>
      <c r="K3667" s="474" t="str">
        <f t="shared" si="57"/>
        <v>false</v>
      </c>
    </row>
    <row r="3668" spans="2:11">
      <c r="B3668" s="52">
        <v>39405</v>
      </c>
      <c r="C3668">
        <v>2.8906999999999998</v>
      </c>
      <c r="D3668" s="52">
        <v>39406</v>
      </c>
      <c r="E3668">
        <v>2.2984999999999998</v>
      </c>
      <c r="G3668" s="52">
        <v>39405</v>
      </c>
      <c r="H3668">
        <v>2.8906999999999998</v>
      </c>
      <c r="I3668" s="52">
        <v>39406</v>
      </c>
      <c r="J3668">
        <v>2.2984999999999998</v>
      </c>
      <c r="K3668" s="474" t="str">
        <f t="shared" si="57"/>
        <v>false</v>
      </c>
    </row>
    <row r="3669" spans="2:11">
      <c r="B3669" s="52">
        <v>39406</v>
      </c>
      <c r="C3669">
        <v>2.8364000000000003</v>
      </c>
      <c r="D3669" s="52">
        <v>39407</v>
      </c>
      <c r="E3669">
        <v>2.3363999999999998</v>
      </c>
      <c r="G3669" s="52">
        <v>39406</v>
      </c>
      <c r="H3669">
        <v>2.8364000000000003</v>
      </c>
      <c r="I3669" s="52">
        <v>39407</v>
      </c>
      <c r="J3669">
        <v>2.3363999999999998</v>
      </c>
      <c r="K3669" s="474" t="str">
        <f t="shared" si="57"/>
        <v>false</v>
      </c>
    </row>
    <row r="3670" spans="2:11">
      <c r="B3670" s="52">
        <v>39407</v>
      </c>
      <c r="C3670">
        <v>2.8693999999999997</v>
      </c>
      <c r="D3670" s="52">
        <v>39409</v>
      </c>
      <c r="E3670">
        <v>2.3062</v>
      </c>
      <c r="G3670" s="52">
        <v>39407</v>
      </c>
      <c r="H3670">
        <v>2.8693999999999997</v>
      </c>
      <c r="I3670" s="52">
        <v>39409</v>
      </c>
      <c r="J3670">
        <v>2.3062</v>
      </c>
      <c r="K3670" s="474" t="str">
        <f t="shared" si="57"/>
        <v>false</v>
      </c>
    </row>
    <row r="3671" spans="2:11">
      <c r="B3671" s="52">
        <v>39409</v>
      </c>
      <c r="C3671">
        <v>2.8590999999999998</v>
      </c>
      <c r="D3671" s="52">
        <v>39412</v>
      </c>
      <c r="E3671">
        <v>2.3492000000000002</v>
      </c>
      <c r="G3671" s="52">
        <v>39409</v>
      </c>
      <c r="H3671">
        <v>2.8590999999999998</v>
      </c>
      <c r="I3671" s="52">
        <v>39412</v>
      </c>
      <c r="J3671">
        <v>2.3492000000000002</v>
      </c>
      <c r="K3671" s="474" t="str">
        <f t="shared" si="57"/>
        <v>false</v>
      </c>
    </row>
    <row r="3672" spans="2:11">
      <c r="B3672" s="52">
        <v>39412</v>
      </c>
      <c r="C3672">
        <v>2.879</v>
      </c>
      <c r="D3672" s="52">
        <v>39413</v>
      </c>
      <c r="E3672">
        <v>2.3102</v>
      </c>
      <c r="G3672" s="52">
        <v>39412</v>
      </c>
      <c r="H3672">
        <v>2.879</v>
      </c>
      <c r="I3672" s="52">
        <v>39413</v>
      </c>
      <c r="J3672">
        <v>2.3102</v>
      </c>
      <c r="K3672" s="474" t="str">
        <f t="shared" si="57"/>
        <v>false</v>
      </c>
    </row>
    <row r="3673" spans="2:11">
      <c r="B3673" s="52">
        <v>39413</v>
      </c>
      <c r="C3673">
        <v>2.8612000000000002</v>
      </c>
      <c r="D3673" s="52">
        <v>39414</v>
      </c>
      <c r="E3673">
        <v>2.2545000000000002</v>
      </c>
      <c r="G3673" s="52">
        <v>39413</v>
      </c>
      <c r="H3673">
        <v>2.8612000000000002</v>
      </c>
      <c r="I3673" s="52">
        <v>39414</v>
      </c>
      <c r="J3673">
        <v>2.2545000000000002</v>
      </c>
      <c r="K3673" s="474" t="str">
        <f t="shared" si="57"/>
        <v>false</v>
      </c>
    </row>
    <row r="3674" spans="2:11">
      <c r="B3674" s="52">
        <v>39414</v>
      </c>
      <c r="C3674">
        <v>2.8391000000000002</v>
      </c>
      <c r="D3674" s="52">
        <v>39415</v>
      </c>
      <c r="E3674">
        <v>2.2507000000000001</v>
      </c>
      <c r="G3674" s="52">
        <v>39414</v>
      </c>
      <c r="H3674">
        <v>2.8391000000000002</v>
      </c>
      <c r="I3674" s="52">
        <v>39415</v>
      </c>
      <c r="J3674">
        <v>2.2507000000000001</v>
      </c>
      <c r="K3674" s="474" t="str">
        <f t="shared" si="57"/>
        <v>false</v>
      </c>
    </row>
    <row r="3675" spans="2:11">
      <c r="B3675" s="52">
        <v>39415</v>
      </c>
      <c r="C3675">
        <v>2.8414000000000001</v>
      </c>
      <c r="D3675" s="52">
        <v>39416</v>
      </c>
      <c r="E3675">
        <v>2.2406000000000001</v>
      </c>
      <c r="G3675" s="52">
        <v>39415</v>
      </c>
      <c r="H3675">
        <v>2.8414000000000001</v>
      </c>
      <c r="I3675" s="52">
        <v>39416</v>
      </c>
      <c r="J3675">
        <v>2.2406000000000001</v>
      </c>
      <c r="K3675" s="474" t="str">
        <f t="shared" si="57"/>
        <v>false</v>
      </c>
    </row>
    <row r="3676" spans="2:11">
      <c r="B3676" s="52">
        <v>39416</v>
      </c>
      <c r="C3676">
        <v>2.8254000000000001</v>
      </c>
      <c r="D3676" s="52">
        <v>39419</v>
      </c>
      <c r="E3676">
        <v>2.2502</v>
      </c>
      <c r="G3676" s="52">
        <v>39416</v>
      </c>
      <c r="H3676">
        <v>2.8254000000000001</v>
      </c>
      <c r="I3676" s="52">
        <v>39419</v>
      </c>
      <c r="J3676">
        <v>2.2502</v>
      </c>
      <c r="K3676" s="474" t="str">
        <f t="shared" si="57"/>
        <v>false</v>
      </c>
    </row>
    <row r="3677" spans="2:11">
      <c r="B3677" s="52">
        <v>39419</v>
      </c>
      <c r="C3677">
        <v>2.7976999999999999</v>
      </c>
      <c r="D3677" s="52">
        <v>39420</v>
      </c>
      <c r="E3677">
        <v>2.2614000000000001</v>
      </c>
      <c r="G3677" s="52">
        <v>39419</v>
      </c>
      <c r="H3677">
        <v>2.7976999999999999</v>
      </c>
      <c r="I3677" s="52">
        <v>39420</v>
      </c>
      <c r="J3677">
        <v>2.2614000000000001</v>
      </c>
      <c r="K3677" s="474" t="str">
        <f t="shared" si="57"/>
        <v>false</v>
      </c>
    </row>
    <row r="3678" spans="2:11">
      <c r="B3678" s="52">
        <v>39420</v>
      </c>
      <c r="C3678">
        <v>2.7728000000000002</v>
      </c>
      <c r="D3678" s="52">
        <v>39421</v>
      </c>
      <c r="E3678">
        <v>2.2330000000000001</v>
      </c>
      <c r="G3678" s="52">
        <v>39420</v>
      </c>
      <c r="H3678">
        <v>2.7728000000000002</v>
      </c>
      <c r="I3678" s="52">
        <v>39421</v>
      </c>
      <c r="J3678">
        <v>2.2330000000000001</v>
      </c>
      <c r="K3678" s="474" t="str">
        <f t="shared" si="57"/>
        <v>false</v>
      </c>
    </row>
    <row r="3679" spans="2:11">
      <c r="B3679" s="52">
        <v>39421</v>
      </c>
      <c r="C3679">
        <v>2.7355999999999998</v>
      </c>
      <c r="D3679" s="52">
        <v>39422</v>
      </c>
      <c r="E3679">
        <v>2.2042999999999999</v>
      </c>
      <c r="G3679" s="52">
        <v>39421</v>
      </c>
      <c r="H3679">
        <v>2.7355999999999998</v>
      </c>
      <c r="I3679" s="52">
        <v>39422</v>
      </c>
      <c r="J3679">
        <v>2.2042999999999999</v>
      </c>
      <c r="K3679" s="474" t="str">
        <f t="shared" si="57"/>
        <v>false</v>
      </c>
    </row>
    <row r="3680" spans="2:11">
      <c r="B3680" s="52">
        <v>39422</v>
      </c>
      <c r="C3680">
        <v>2.7408000000000001</v>
      </c>
      <c r="D3680" s="52">
        <v>39423</v>
      </c>
      <c r="E3680">
        <v>2.2033999999999998</v>
      </c>
      <c r="G3680" s="52">
        <v>39422</v>
      </c>
      <c r="H3680">
        <v>2.7408000000000001</v>
      </c>
      <c r="I3680" s="52">
        <v>39423</v>
      </c>
      <c r="J3680">
        <v>2.2033999999999998</v>
      </c>
      <c r="K3680" s="474" t="str">
        <f t="shared" si="57"/>
        <v>false</v>
      </c>
    </row>
    <row r="3681" spans="2:11">
      <c r="B3681" s="52">
        <v>39423</v>
      </c>
      <c r="C3681">
        <v>2.7328999999999999</v>
      </c>
      <c r="D3681" s="52">
        <v>39426</v>
      </c>
      <c r="E3681">
        <v>2.1871</v>
      </c>
      <c r="G3681" s="52">
        <v>39423</v>
      </c>
      <c r="H3681">
        <v>2.7328999999999999</v>
      </c>
      <c r="I3681" s="52">
        <v>39426</v>
      </c>
      <c r="J3681">
        <v>2.1871</v>
      </c>
      <c r="K3681" s="474" t="str">
        <f t="shared" si="57"/>
        <v>false</v>
      </c>
    </row>
    <row r="3682" spans="2:11">
      <c r="B3682" s="52">
        <v>39426</v>
      </c>
      <c r="C3682">
        <v>2.7225999999999999</v>
      </c>
      <c r="D3682" s="52">
        <v>39427</v>
      </c>
      <c r="E3682">
        <v>2.2349999999999999</v>
      </c>
      <c r="G3682" s="52">
        <v>39426</v>
      </c>
      <c r="H3682">
        <v>2.7225999999999999</v>
      </c>
      <c r="I3682" s="52">
        <v>39427</v>
      </c>
      <c r="J3682">
        <v>2.2349999999999999</v>
      </c>
      <c r="K3682" s="474" t="str">
        <f t="shared" si="57"/>
        <v>false</v>
      </c>
    </row>
    <row r="3683" spans="2:11">
      <c r="B3683" s="52">
        <v>39427</v>
      </c>
      <c r="C3683">
        <v>2.7877999999999998</v>
      </c>
      <c r="D3683" s="52">
        <v>39428</v>
      </c>
      <c r="E3683">
        <v>2.2313000000000001</v>
      </c>
      <c r="G3683" s="52">
        <v>39427</v>
      </c>
      <c r="H3683">
        <v>2.7877999999999998</v>
      </c>
      <c r="I3683" s="52">
        <v>39428</v>
      </c>
      <c r="J3683">
        <v>2.2313000000000001</v>
      </c>
      <c r="K3683" s="474" t="str">
        <f t="shared" si="57"/>
        <v>false</v>
      </c>
    </row>
    <row r="3684" spans="2:11">
      <c r="B3684" s="52">
        <v>39428</v>
      </c>
      <c r="C3684">
        <v>2.7835000000000001</v>
      </c>
      <c r="D3684" s="52">
        <v>39429</v>
      </c>
      <c r="E3684">
        <v>2.2241</v>
      </c>
      <c r="G3684" s="52">
        <v>39428</v>
      </c>
      <c r="H3684">
        <v>2.7835000000000001</v>
      </c>
      <c r="I3684" s="52">
        <v>39429</v>
      </c>
      <c r="J3684">
        <v>2.2241</v>
      </c>
      <c r="K3684" s="474" t="str">
        <f t="shared" si="57"/>
        <v>false</v>
      </c>
    </row>
    <row r="3685" spans="2:11">
      <c r="B3685" s="52">
        <v>39429</v>
      </c>
      <c r="C3685">
        <v>2.7523</v>
      </c>
      <c r="D3685" s="52">
        <v>39430</v>
      </c>
      <c r="E3685">
        <v>2.2538</v>
      </c>
      <c r="G3685" s="52">
        <v>39429</v>
      </c>
      <c r="H3685">
        <v>2.7523</v>
      </c>
      <c r="I3685" s="52">
        <v>39430</v>
      </c>
      <c r="J3685">
        <v>2.2538</v>
      </c>
      <c r="K3685" s="474" t="str">
        <f t="shared" si="57"/>
        <v>false</v>
      </c>
    </row>
    <row r="3686" spans="2:11">
      <c r="B3686" s="52">
        <v>39430</v>
      </c>
      <c r="C3686">
        <v>2.7917999999999998</v>
      </c>
      <c r="D3686" s="52">
        <v>39433</v>
      </c>
      <c r="E3686">
        <v>2.2833000000000001</v>
      </c>
      <c r="G3686" s="52">
        <v>39430</v>
      </c>
      <c r="H3686">
        <v>2.7917999999999998</v>
      </c>
      <c r="I3686" s="52">
        <v>39433</v>
      </c>
      <c r="J3686">
        <v>2.2833000000000001</v>
      </c>
      <c r="K3686" s="474" t="str">
        <f t="shared" si="57"/>
        <v>false</v>
      </c>
    </row>
    <row r="3687" spans="2:11">
      <c r="B3687" s="52">
        <v>39433</v>
      </c>
      <c r="C3687">
        <v>2.8243</v>
      </c>
      <c r="D3687" s="52">
        <v>39434</v>
      </c>
      <c r="E3687">
        <v>2.2720000000000002</v>
      </c>
      <c r="G3687" s="52">
        <v>39433</v>
      </c>
      <c r="H3687">
        <v>2.8243</v>
      </c>
      <c r="I3687" s="52">
        <v>39434</v>
      </c>
      <c r="J3687">
        <v>2.2720000000000002</v>
      </c>
      <c r="K3687" s="474" t="str">
        <f t="shared" si="57"/>
        <v>false</v>
      </c>
    </row>
    <row r="3688" spans="2:11">
      <c r="B3688" s="52">
        <v>39434</v>
      </c>
      <c r="C3688">
        <v>2.7850000000000001</v>
      </c>
      <c r="D3688" s="52">
        <v>39435</v>
      </c>
      <c r="E3688">
        <v>2.2763999999999998</v>
      </c>
      <c r="G3688" s="52">
        <v>39434</v>
      </c>
      <c r="H3688">
        <v>2.7850000000000001</v>
      </c>
      <c r="I3688" s="52">
        <v>39435</v>
      </c>
      <c r="J3688">
        <v>2.2763999999999998</v>
      </c>
      <c r="K3688" s="474" t="str">
        <f t="shared" si="57"/>
        <v>false</v>
      </c>
    </row>
    <row r="3689" spans="2:11">
      <c r="B3689" s="52">
        <v>39435</v>
      </c>
      <c r="C3689">
        <v>2.8048000000000002</v>
      </c>
      <c r="D3689" s="52">
        <v>39436</v>
      </c>
      <c r="E3689">
        <v>2.2715999999999998</v>
      </c>
      <c r="G3689" s="52">
        <v>39435</v>
      </c>
      <c r="H3689">
        <v>2.8048000000000002</v>
      </c>
      <c r="I3689" s="52">
        <v>39436</v>
      </c>
      <c r="J3689">
        <v>2.2715999999999998</v>
      </c>
      <c r="K3689" s="474" t="str">
        <f t="shared" si="57"/>
        <v>false</v>
      </c>
    </row>
    <row r="3690" spans="2:11">
      <c r="B3690" s="52">
        <v>39436</v>
      </c>
      <c r="C3690">
        <v>2.8052999999999999</v>
      </c>
      <c r="D3690" s="52">
        <v>39437</v>
      </c>
      <c r="E3690">
        <v>2.2303999999999999</v>
      </c>
      <c r="G3690" s="52">
        <v>39436</v>
      </c>
      <c r="H3690">
        <v>2.8052999999999999</v>
      </c>
      <c r="I3690" s="52">
        <v>39437</v>
      </c>
      <c r="J3690">
        <v>2.2303999999999999</v>
      </c>
      <c r="K3690" s="474" t="str">
        <f t="shared" si="57"/>
        <v>false</v>
      </c>
    </row>
    <row r="3691" spans="2:11">
      <c r="B3691" s="52">
        <v>39437</v>
      </c>
      <c r="C3691">
        <v>2.7866</v>
      </c>
      <c r="D3691" s="52">
        <v>39440</v>
      </c>
      <c r="E3691">
        <v>2.2141000000000002</v>
      </c>
      <c r="G3691" s="52">
        <v>39437</v>
      </c>
      <c r="H3691">
        <v>2.7866</v>
      </c>
      <c r="I3691" s="52">
        <v>39440</v>
      </c>
      <c r="J3691">
        <v>2.2141000000000002</v>
      </c>
      <c r="K3691" s="474" t="str">
        <f t="shared" si="57"/>
        <v>false</v>
      </c>
    </row>
    <row r="3692" spans="2:11">
      <c r="B3692" s="52">
        <v>39440</v>
      </c>
      <c r="C3692">
        <v>2.7862999999999998</v>
      </c>
      <c r="D3692" s="52">
        <v>39442</v>
      </c>
      <c r="E3692">
        <v>2.2137000000000002</v>
      </c>
      <c r="G3692" s="52">
        <v>39440</v>
      </c>
      <c r="H3692">
        <v>2.7862999999999998</v>
      </c>
      <c r="I3692" s="52">
        <v>39442</v>
      </c>
      <c r="J3692">
        <v>2.2137000000000002</v>
      </c>
      <c r="K3692" s="474" t="str">
        <f t="shared" si="57"/>
        <v>false</v>
      </c>
    </row>
    <row r="3693" spans="2:11">
      <c r="B3693" s="52">
        <v>39442</v>
      </c>
      <c r="C3693">
        <v>2.7986</v>
      </c>
      <c r="D3693" s="52">
        <v>39443</v>
      </c>
      <c r="E3693">
        <v>2.2456</v>
      </c>
      <c r="G3693" s="52">
        <v>39442</v>
      </c>
      <c r="H3693">
        <v>2.7986</v>
      </c>
      <c r="I3693" s="52">
        <v>39443</v>
      </c>
      <c r="J3693">
        <v>2.2456</v>
      </c>
      <c r="K3693" s="474" t="str">
        <f t="shared" si="57"/>
        <v>false</v>
      </c>
    </row>
    <row r="3694" spans="2:11">
      <c r="B3694" s="52">
        <v>39443</v>
      </c>
      <c r="C3694">
        <v>2.8313999999999999</v>
      </c>
      <c r="D3694" s="52">
        <v>39444</v>
      </c>
      <c r="E3694">
        <v>2.2444999999999999</v>
      </c>
      <c r="G3694" s="52">
        <v>39443</v>
      </c>
      <c r="H3694">
        <v>2.8313999999999999</v>
      </c>
      <c r="I3694" s="52">
        <v>39444</v>
      </c>
      <c r="J3694">
        <v>2.2444999999999999</v>
      </c>
      <c r="K3694" s="474" t="str">
        <f t="shared" si="57"/>
        <v>false</v>
      </c>
    </row>
    <row r="3695" spans="2:11">
      <c r="B3695" s="52">
        <v>39444</v>
      </c>
      <c r="C3695">
        <v>2.8092000000000001</v>
      </c>
      <c r="D3695" s="52">
        <v>39447</v>
      </c>
      <c r="E3695">
        <v>2.2616000000000001</v>
      </c>
      <c r="G3695" s="52">
        <v>39444</v>
      </c>
      <c r="H3695">
        <v>2.8092000000000001</v>
      </c>
      <c r="I3695" s="52">
        <v>39447</v>
      </c>
      <c r="J3695">
        <v>2.2616000000000001</v>
      </c>
      <c r="K3695" s="474" t="str">
        <f t="shared" si="57"/>
        <v>false</v>
      </c>
    </row>
    <row r="3696" spans="2:11">
      <c r="B3696" s="52">
        <v>39447</v>
      </c>
      <c r="C3696">
        <v>2.8336999999999999</v>
      </c>
      <c r="D3696" s="52">
        <v>39449</v>
      </c>
      <c r="E3696">
        <v>2.3043</v>
      </c>
      <c r="G3696" s="52">
        <v>39447</v>
      </c>
      <c r="H3696">
        <v>2.8336999999999999</v>
      </c>
      <c r="I3696" s="52">
        <v>39449</v>
      </c>
      <c r="J3696">
        <v>2.3043</v>
      </c>
      <c r="K3696" s="474" t="str">
        <f t="shared" si="57"/>
        <v>false</v>
      </c>
    </row>
    <row r="3697" spans="2:11">
      <c r="B3697" s="52">
        <v>39449</v>
      </c>
      <c r="C3697">
        <v>2.8706</v>
      </c>
      <c r="D3697" s="52">
        <v>39450</v>
      </c>
      <c r="E3697">
        <v>2.302</v>
      </c>
      <c r="G3697" s="52">
        <v>39449</v>
      </c>
      <c r="H3697">
        <v>2.8706</v>
      </c>
      <c r="I3697" s="52">
        <v>39450</v>
      </c>
      <c r="J3697">
        <v>2.302</v>
      </c>
      <c r="K3697" s="474" t="str">
        <f t="shared" si="57"/>
        <v>false</v>
      </c>
    </row>
    <row r="3698" spans="2:11">
      <c r="B3698" s="52">
        <v>39450</v>
      </c>
      <c r="C3698">
        <v>2.8552999999999997</v>
      </c>
      <c r="D3698" s="52">
        <v>39451</v>
      </c>
      <c r="E3698">
        <v>2.3481000000000001</v>
      </c>
      <c r="G3698" s="52">
        <v>39450</v>
      </c>
      <c r="H3698">
        <v>2.8552999999999997</v>
      </c>
      <c r="I3698" s="52">
        <v>39451</v>
      </c>
      <c r="J3698">
        <v>2.3481000000000001</v>
      </c>
      <c r="K3698" s="474" t="str">
        <f t="shared" si="57"/>
        <v>false</v>
      </c>
    </row>
    <row r="3699" spans="2:11">
      <c r="B3699" s="52">
        <v>39451</v>
      </c>
      <c r="C3699">
        <v>2.8361000000000001</v>
      </c>
      <c r="D3699" s="52">
        <v>39454</v>
      </c>
      <c r="E3699">
        <v>2.3431000000000002</v>
      </c>
      <c r="G3699" s="52">
        <v>39451</v>
      </c>
      <c r="H3699">
        <v>2.8361000000000001</v>
      </c>
      <c r="I3699" s="52">
        <v>39454</v>
      </c>
      <c r="J3699">
        <v>2.3431000000000002</v>
      </c>
      <c r="K3699" s="474" t="str">
        <f t="shared" si="57"/>
        <v>false</v>
      </c>
    </row>
    <row r="3700" spans="2:11">
      <c r="B3700" s="52">
        <v>39454</v>
      </c>
      <c r="C3700">
        <v>2.7598000000000003</v>
      </c>
      <c r="D3700" s="52">
        <v>39455</v>
      </c>
      <c r="E3700">
        <v>2.3919999999999999</v>
      </c>
      <c r="G3700" s="52">
        <v>39454</v>
      </c>
      <c r="H3700">
        <v>2.7598000000000003</v>
      </c>
      <c r="I3700" s="52">
        <v>39455</v>
      </c>
      <c r="J3700">
        <v>2.3919999999999999</v>
      </c>
      <c r="K3700" s="474" t="str">
        <f t="shared" si="57"/>
        <v>false</v>
      </c>
    </row>
    <row r="3701" spans="2:11">
      <c r="B3701" s="52">
        <v>39455</v>
      </c>
      <c r="C3701">
        <v>2.7749999999999999</v>
      </c>
      <c r="D3701" s="52">
        <v>39456</v>
      </c>
      <c r="E3701">
        <v>2.3645999999999998</v>
      </c>
      <c r="G3701" s="52">
        <v>39455</v>
      </c>
      <c r="H3701">
        <v>2.7749999999999999</v>
      </c>
      <c r="I3701" s="52">
        <v>39456</v>
      </c>
      <c r="J3701">
        <v>2.3645999999999998</v>
      </c>
      <c r="K3701" s="474" t="str">
        <f t="shared" si="57"/>
        <v>false</v>
      </c>
    </row>
    <row r="3702" spans="2:11">
      <c r="B3702" s="52">
        <v>39456</v>
      </c>
      <c r="C3702">
        <v>2.7433999999999998</v>
      </c>
      <c r="D3702" s="52">
        <v>39457</v>
      </c>
      <c r="E3702">
        <v>2.3429000000000002</v>
      </c>
      <c r="G3702" s="52">
        <v>39456</v>
      </c>
      <c r="H3702">
        <v>2.7433999999999998</v>
      </c>
      <c r="I3702" s="52">
        <v>39457</v>
      </c>
      <c r="J3702">
        <v>2.3429000000000002</v>
      </c>
      <c r="K3702" s="474" t="str">
        <f t="shared" si="57"/>
        <v>false</v>
      </c>
    </row>
    <row r="3703" spans="2:11">
      <c r="B3703" s="52">
        <v>39457</v>
      </c>
      <c r="C3703">
        <v>2.7555000000000001</v>
      </c>
      <c r="D3703" s="52">
        <v>39458</v>
      </c>
      <c r="E3703">
        <v>2.3887999999999998</v>
      </c>
      <c r="G3703" s="52">
        <v>39457</v>
      </c>
      <c r="H3703">
        <v>2.7555000000000001</v>
      </c>
      <c r="I3703" s="52">
        <v>39458</v>
      </c>
      <c r="J3703">
        <v>2.3887999999999998</v>
      </c>
      <c r="K3703" s="474" t="str">
        <f t="shared" si="57"/>
        <v>false</v>
      </c>
    </row>
    <row r="3704" spans="2:11">
      <c r="B3704" s="52">
        <v>39458</v>
      </c>
      <c r="C3704">
        <v>2.7766999999999999</v>
      </c>
      <c r="D3704" s="52">
        <v>39461</v>
      </c>
      <c r="E3704">
        <v>2.3565999999999998</v>
      </c>
      <c r="G3704" s="52">
        <v>39458</v>
      </c>
      <c r="H3704">
        <v>2.7766999999999999</v>
      </c>
      <c r="I3704" s="52">
        <v>39461</v>
      </c>
      <c r="J3704">
        <v>2.3565999999999998</v>
      </c>
      <c r="K3704" s="474" t="str">
        <f t="shared" si="57"/>
        <v>false</v>
      </c>
    </row>
    <row r="3705" spans="2:11">
      <c r="B3705" s="52">
        <v>39461</v>
      </c>
      <c r="C3705">
        <v>2.7652999999999999</v>
      </c>
      <c r="D3705" s="52">
        <v>39462</v>
      </c>
      <c r="E3705">
        <v>2.4089</v>
      </c>
      <c r="G3705" s="52">
        <v>39461</v>
      </c>
      <c r="H3705">
        <v>2.7652999999999999</v>
      </c>
      <c r="I3705" s="52">
        <v>39462</v>
      </c>
      <c r="J3705">
        <v>2.4089</v>
      </c>
      <c r="K3705" s="474" t="str">
        <f t="shared" si="57"/>
        <v>false</v>
      </c>
    </row>
    <row r="3706" spans="2:11">
      <c r="B3706" s="52">
        <v>39462</v>
      </c>
      <c r="C3706">
        <v>2.7970999999999999</v>
      </c>
      <c r="D3706" s="52">
        <v>39463</v>
      </c>
      <c r="E3706">
        <v>2.4182000000000001</v>
      </c>
      <c r="G3706" s="52">
        <v>39462</v>
      </c>
      <c r="H3706">
        <v>2.7970999999999999</v>
      </c>
      <c r="I3706" s="52">
        <v>39463</v>
      </c>
      <c r="J3706">
        <v>2.4182000000000001</v>
      </c>
      <c r="K3706" s="474" t="str">
        <f t="shared" si="57"/>
        <v>false</v>
      </c>
    </row>
    <row r="3707" spans="2:11">
      <c r="B3707" s="52">
        <v>39463</v>
      </c>
      <c r="C3707">
        <v>2.8406000000000002</v>
      </c>
      <c r="D3707" s="52">
        <v>39464</v>
      </c>
      <c r="E3707">
        <v>2.4832999999999998</v>
      </c>
      <c r="G3707" s="52">
        <v>39463</v>
      </c>
      <c r="H3707">
        <v>2.8406000000000002</v>
      </c>
      <c r="I3707" s="52">
        <v>39464</v>
      </c>
      <c r="J3707">
        <v>2.4832999999999998</v>
      </c>
      <c r="K3707" s="474" t="str">
        <f t="shared" si="57"/>
        <v>false</v>
      </c>
    </row>
    <row r="3708" spans="2:11">
      <c r="B3708" s="52">
        <v>39464</v>
      </c>
      <c r="C3708">
        <v>2.9506999999999999</v>
      </c>
      <c r="D3708" s="52">
        <v>39465</v>
      </c>
      <c r="E3708">
        <v>2.4956</v>
      </c>
      <c r="G3708" s="52">
        <v>39464</v>
      </c>
      <c r="H3708">
        <v>2.9506999999999999</v>
      </c>
      <c r="I3708" s="52">
        <v>39465</v>
      </c>
      <c r="J3708">
        <v>2.4956</v>
      </c>
      <c r="K3708" s="474" t="str">
        <f t="shared" si="57"/>
        <v>false</v>
      </c>
    </row>
    <row r="3709" spans="2:11">
      <c r="B3709" s="52">
        <v>39465</v>
      </c>
      <c r="C3709">
        <v>2.9946000000000002</v>
      </c>
      <c r="D3709" s="52">
        <v>39469</v>
      </c>
      <c r="E3709">
        <v>2.5223</v>
      </c>
      <c r="G3709" s="52">
        <v>39465</v>
      </c>
      <c r="H3709">
        <v>2.9946000000000002</v>
      </c>
      <c r="I3709" s="52">
        <v>39469</v>
      </c>
      <c r="J3709">
        <v>2.5223</v>
      </c>
      <c r="K3709" s="474" t="str">
        <f t="shared" si="57"/>
        <v>false</v>
      </c>
    </row>
    <row r="3710" spans="2:11">
      <c r="B3710" s="52">
        <v>39469</v>
      </c>
      <c r="C3710">
        <v>3.0990000000000002</v>
      </c>
      <c r="D3710" s="52">
        <v>39470</v>
      </c>
      <c r="E3710">
        <v>2.4607999999999999</v>
      </c>
      <c r="G3710" s="52">
        <v>39469</v>
      </c>
      <c r="H3710">
        <v>3.0990000000000002</v>
      </c>
      <c r="I3710" s="52">
        <v>39470</v>
      </c>
      <c r="J3710">
        <v>2.4607999999999999</v>
      </c>
      <c r="K3710" s="474" t="str">
        <f t="shared" si="57"/>
        <v>false</v>
      </c>
    </row>
    <row r="3711" spans="2:11">
      <c r="B3711" s="52">
        <v>39470</v>
      </c>
      <c r="C3711">
        <v>2.9954999999999998</v>
      </c>
      <c r="D3711" s="52">
        <v>39471</v>
      </c>
      <c r="E3711">
        <v>2.4393000000000002</v>
      </c>
      <c r="G3711" s="52">
        <v>39470</v>
      </c>
      <c r="H3711">
        <v>2.9954999999999998</v>
      </c>
      <c r="I3711" s="52">
        <v>39471</v>
      </c>
      <c r="J3711">
        <v>2.4393000000000002</v>
      </c>
      <c r="K3711" s="474" t="str">
        <f t="shared" si="57"/>
        <v>false</v>
      </c>
    </row>
    <row r="3712" spans="2:11">
      <c r="B3712" s="52">
        <v>39471</v>
      </c>
      <c r="C3712">
        <v>3.0672000000000001</v>
      </c>
      <c r="D3712" s="52">
        <v>39472</v>
      </c>
      <c r="E3712">
        <v>2.4735</v>
      </c>
      <c r="G3712" s="52">
        <v>39471</v>
      </c>
      <c r="H3712">
        <v>3.0672000000000001</v>
      </c>
      <c r="I3712" s="52">
        <v>39472</v>
      </c>
      <c r="J3712">
        <v>2.4735</v>
      </c>
      <c r="K3712" s="474" t="str">
        <f t="shared" si="57"/>
        <v>false</v>
      </c>
    </row>
    <row r="3713" spans="2:11">
      <c r="B3713" s="52">
        <v>39472</v>
      </c>
      <c r="C3713">
        <v>3.1169000000000002</v>
      </c>
      <c r="D3713" s="52">
        <v>39475</v>
      </c>
      <c r="E3713">
        <v>2.4382000000000001</v>
      </c>
      <c r="G3713" s="52">
        <v>39472</v>
      </c>
      <c r="H3713">
        <v>3.1169000000000002</v>
      </c>
      <c r="I3713" s="52">
        <v>39475</v>
      </c>
      <c r="J3713">
        <v>2.4382000000000001</v>
      </c>
      <c r="K3713" s="474" t="str">
        <f t="shared" si="57"/>
        <v>false</v>
      </c>
    </row>
    <row r="3714" spans="2:11">
      <c r="B3714" s="52">
        <v>39475</v>
      </c>
      <c r="C3714">
        <v>3.0739999999999998</v>
      </c>
      <c r="D3714" s="52">
        <v>39476</v>
      </c>
      <c r="E3714">
        <v>2.4194</v>
      </c>
      <c r="G3714" s="52">
        <v>39475</v>
      </c>
      <c r="H3714">
        <v>3.0739999999999998</v>
      </c>
      <c r="I3714" s="52">
        <v>39476</v>
      </c>
      <c r="J3714">
        <v>2.4194</v>
      </c>
      <c r="K3714" s="474" t="str">
        <f t="shared" si="57"/>
        <v>false</v>
      </c>
    </row>
    <row r="3715" spans="2:11">
      <c r="B3715" s="52">
        <v>39476</v>
      </c>
      <c r="C3715">
        <v>3.0619000000000001</v>
      </c>
      <c r="D3715" s="52">
        <v>39477</v>
      </c>
      <c r="E3715">
        <v>2.4266999999999999</v>
      </c>
      <c r="G3715" s="52">
        <v>39476</v>
      </c>
      <c r="H3715">
        <v>3.0619000000000001</v>
      </c>
      <c r="I3715" s="52">
        <v>39477</v>
      </c>
      <c r="J3715">
        <v>2.4266999999999999</v>
      </c>
      <c r="K3715" s="474" t="str">
        <f t="shared" si="57"/>
        <v>false</v>
      </c>
    </row>
    <row r="3716" spans="2:11">
      <c r="B3716" s="52">
        <v>39477</v>
      </c>
      <c r="C3716">
        <v>3.0686</v>
      </c>
      <c r="D3716" s="52">
        <v>39478</v>
      </c>
      <c r="E3716">
        <v>2.3727</v>
      </c>
      <c r="G3716" s="52">
        <v>39477</v>
      </c>
      <c r="H3716">
        <v>3.0686</v>
      </c>
      <c r="I3716" s="52">
        <v>39478</v>
      </c>
      <c r="J3716">
        <v>2.3727</v>
      </c>
      <c r="K3716" s="474" t="str">
        <f t="shared" si="57"/>
        <v>false</v>
      </c>
    </row>
    <row r="3717" spans="2:11">
      <c r="B3717" s="52">
        <v>39478</v>
      </c>
      <c r="C3717">
        <v>3.0042</v>
      </c>
      <c r="D3717" s="52">
        <v>39479</v>
      </c>
      <c r="E3717">
        <v>2.3553999999999999</v>
      </c>
      <c r="G3717" s="52">
        <v>39478</v>
      </c>
      <c r="H3717">
        <v>3.0042</v>
      </c>
      <c r="I3717" s="52">
        <v>39479</v>
      </c>
      <c r="J3717">
        <v>2.3553999999999999</v>
      </c>
      <c r="K3717" s="474" t="str">
        <f t="shared" si="57"/>
        <v>false</v>
      </c>
    </row>
    <row r="3718" spans="2:11">
      <c r="B3718" s="52">
        <v>39479</v>
      </c>
      <c r="C3718">
        <v>2.9607999999999999</v>
      </c>
      <c r="D3718" s="52">
        <v>39482</v>
      </c>
      <c r="E3718">
        <v>2.3755999999999999</v>
      </c>
      <c r="G3718" s="52">
        <v>39479</v>
      </c>
      <c r="H3718">
        <v>2.9607999999999999</v>
      </c>
      <c r="I3718" s="52">
        <v>39482</v>
      </c>
      <c r="J3718">
        <v>2.3755999999999999</v>
      </c>
      <c r="K3718" s="474" t="str">
        <f t="shared" ref="K3718:K3781" si="58">IF(G3718=I3718,"true","false")</f>
        <v>false</v>
      </c>
    </row>
    <row r="3719" spans="2:11">
      <c r="B3719" s="52">
        <v>39482</v>
      </c>
      <c r="C3719">
        <v>2.9211999999999998</v>
      </c>
      <c r="D3719" s="52">
        <v>39483</v>
      </c>
      <c r="E3719">
        <v>2.4483000000000001</v>
      </c>
      <c r="G3719" s="52">
        <v>39482</v>
      </c>
      <c r="H3719">
        <v>2.9211999999999998</v>
      </c>
      <c r="I3719" s="52">
        <v>39483</v>
      </c>
      <c r="J3719">
        <v>2.4483000000000001</v>
      </c>
      <c r="K3719" s="474" t="str">
        <f t="shared" si="58"/>
        <v>false</v>
      </c>
    </row>
    <row r="3720" spans="2:11">
      <c r="B3720" s="52">
        <v>39483</v>
      </c>
      <c r="C3720">
        <v>3.0712000000000002</v>
      </c>
      <c r="D3720" s="52">
        <v>39484</v>
      </c>
      <c r="E3720">
        <v>2.4733000000000001</v>
      </c>
      <c r="G3720" s="52">
        <v>39483</v>
      </c>
      <c r="H3720">
        <v>3.0712000000000002</v>
      </c>
      <c r="I3720" s="52">
        <v>39484</v>
      </c>
      <c r="J3720">
        <v>2.4733000000000001</v>
      </c>
      <c r="K3720" s="474" t="str">
        <f t="shared" si="58"/>
        <v>false</v>
      </c>
    </row>
    <row r="3721" spans="2:11">
      <c r="B3721" s="52">
        <v>39484</v>
      </c>
      <c r="C3721">
        <v>3.0771999999999999</v>
      </c>
      <c r="D3721" s="52">
        <v>39485</v>
      </c>
      <c r="E3721">
        <v>2.4657999999999998</v>
      </c>
      <c r="G3721" s="52">
        <v>39484</v>
      </c>
      <c r="H3721">
        <v>3.0771999999999999</v>
      </c>
      <c r="I3721" s="52">
        <v>39485</v>
      </c>
      <c r="J3721">
        <v>2.4657999999999998</v>
      </c>
      <c r="K3721" s="474" t="str">
        <f t="shared" si="58"/>
        <v>false</v>
      </c>
    </row>
    <row r="3722" spans="2:11">
      <c r="B3722" s="52">
        <v>39485</v>
      </c>
      <c r="C3722">
        <v>3.0876999999999999</v>
      </c>
      <c r="D3722" s="52">
        <v>39486</v>
      </c>
      <c r="E3722">
        <v>2.4788999999999999</v>
      </c>
      <c r="G3722" s="52">
        <v>39485</v>
      </c>
      <c r="H3722">
        <v>3.0876999999999999</v>
      </c>
      <c r="I3722" s="52">
        <v>39486</v>
      </c>
      <c r="J3722">
        <v>2.4788999999999999</v>
      </c>
      <c r="K3722" s="474" t="str">
        <f t="shared" si="58"/>
        <v>false</v>
      </c>
    </row>
    <row r="3723" spans="2:11">
      <c r="B3723" s="52">
        <v>39486</v>
      </c>
      <c r="C3723">
        <v>3.1038000000000001</v>
      </c>
      <c r="D3723" s="52">
        <v>39489</v>
      </c>
      <c r="E3723">
        <v>2.4672000000000001</v>
      </c>
      <c r="G3723" s="52">
        <v>39486</v>
      </c>
      <c r="H3723">
        <v>3.1038000000000001</v>
      </c>
      <c r="I3723" s="52">
        <v>39489</v>
      </c>
      <c r="J3723">
        <v>2.4672000000000001</v>
      </c>
      <c r="K3723" s="474" t="str">
        <f t="shared" si="58"/>
        <v>false</v>
      </c>
    </row>
    <row r="3724" spans="2:11">
      <c r="B3724" s="52">
        <v>39489</v>
      </c>
      <c r="C3724">
        <v>3.0827</v>
      </c>
      <c r="D3724" s="52">
        <v>39490</v>
      </c>
      <c r="E3724">
        <v>2.4405999999999999</v>
      </c>
      <c r="G3724" s="52">
        <v>39489</v>
      </c>
      <c r="H3724">
        <v>3.0827</v>
      </c>
      <c r="I3724" s="52">
        <v>39490</v>
      </c>
      <c r="J3724">
        <v>2.4405999999999999</v>
      </c>
      <c r="K3724" s="474" t="str">
        <f t="shared" si="58"/>
        <v>false</v>
      </c>
    </row>
    <row r="3725" spans="2:11">
      <c r="B3725" s="52">
        <v>39490</v>
      </c>
      <c r="C3725">
        <v>3.0533999999999999</v>
      </c>
      <c r="D3725" s="52">
        <v>39491</v>
      </c>
      <c r="E3725">
        <v>2.4119999999999999</v>
      </c>
      <c r="G3725" s="52">
        <v>39490</v>
      </c>
      <c r="H3725">
        <v>3.0533999999999999</v>
      </c>
      <c r="I3725" s="52">
        <v>39491</v>
      </c>
      <c r="J3725">
        <v>2.4119999999999999</v>
      </c>
      <c r="K3725" s="474" t="str">
        <f t="shared" si="58"/>
        <v>false</v>
      </c>
    </row>
    <row r="3726" spans="2:11">
      <c r="B3726" s="52">
        <v>39491</v>
      </c>
      <c r="C3726">
        <v>3.0581999999999998</v>
      </c>
      <c r="D3726" s="52">
        <v>39492</v>
      </c>
      <c r="E3726">
        <v>2.4462000000000002</v>
      </c>
      <c r="G3726" s="52">
        <v>39491</v>
      </c>
      <c r="H3726">
        <v>3.0581999999999998</v>
      </c>
      <c r="I3726" s="52">
        <v>39492</v>
      </c>
      <c r="J3726">
        <v>2.4462000000000002</v>
      </c>
      <c r="K3726" s="474" t="str">
        <f t="shared" si="58"/>
        <v>false</v>
      </c>
    </row>
    <row r="3727" spans="2:11">
      <c r="B3727" s="52">
        <v>39492</v>
      </c>
      <c r="C3727">
        <v>3.0905</v>
      </c>
      <c r="D3727" s="52">
        <v>39493</v>
      </c>
      <c r="E3727">
        <v>2.4519000000000002</v>
      </c>
      <c r="G3727" s="52">
        <v>39492</v>
      </c>
      <c r="H3727">
        <v>3.0905</v>
      </c>
      <c r="I3727" s="52">
        <v>39493</v>
      </c>
      <c r="J3727">
        <v>2.4519000000000002</v>
      </c>
      <c r="K3727" s="474" t="str">
        <f t="shared" si="58"/>
        <v>false</v>
      </c>
    </row>
    <row r="3728" spans="2:11">
      <c r="B3728" s="52">
        <v>39493</v>
      </c>
      <c r="C3728">
        <v>3.0804999999999998</v>
      </c>
      <c r="D3728" s="52">
        <v>39497</v>
      </c>
      <c r="E3728">
        <v>2.5026000000000002</v>
      </c>
      <c r="G3728" s="52">
        <v>39493</v>
      </c>
      <c r="H3728">
        <v>3.0804999999999998</v>
      </c>
      <c r="I3728" s="52">
        <v>39497</v>
      </c>
      <c r="J3728">
        <v>2.5026000000000002</v>
      </c>
      <c r="K3728" s="474" t="str">
        <f t="shared" si="58"/>
        <v>false</v>
      </c>
    </row>
    <row r="3729" spans="2:11">
      <c r="B3729" s="52">
        <v>39497</v>
      </c>
      <c r="C3729">
        <v>3.0838999999999999</v>
      </c>
      <c r="D3729" s="52">
        <v>39498</v>
      </c>
      <c r="E3729">
        <v>2.4858000000000002</v>
      </c>
      <c r="G3729" s="52">
        <v>39497</v>
      </c>
      <c r="H3729">
        <v>3.0838999999999999</v>
      </c>
      <c r="I3729" s="52">
        <v>39498</v>
      </c>
      <c r="J3729">
        <v>2.4858000000000002</v>
      </c>
      <c r="K3729" s="474" t="str">
        <f t="shared" si="58"/>
        <v>false</v>
      </c>
    </row>
    <row r="3730" spans="2:11">
      <c r="B3730" s="52">
        <v>39498</v>
      </c>
      <c r="C3730">
        <v>3.0832999999999999</v>
      </c>
      <c r="D3730" s="52">
        <v>39499</v>
      </c>
      <c r="E3730">
        <v>2.5167000000000002</v>
      </c>
      <c r="G3730" s="52">
        <v>39498</v>
      </c>
      <c r="H3730">
        <v>3.0832999999999999</v>
      </c>
      <c r="I3730" s="52">
        <v>39499</v>
      </c>
      <c r="J3730">
        <v>2.5167000000000002</v>
      </c>
      <c r="K3730" s="474" t="str">
        <f t="shared" si="58"/>
        <v>false</v>
      </c>
    </row>
    <row r="3731" spans="2:11">
      <c r="B3731" s="52">
        <v>39499</v>
      </c>
      <c r="C3731">
        <v>3.1339999999999999</v>
      </c>
      <c r="D3731" s="52">
        <v>39500</v>
      </c>
      <c r="E3731">
        <v>2.4996999999999998</v>
      </c>
      <c r="G3731" s="52">
        <v>39499</v>
      </c>
      <c r="H3731">
        <v>3.1339999999999999</v>
      </c>
      <c r="I3731" s="52">
        <v>39500</v>
      </c>
      <c r="J3731">
        <v>2.4996999999999998</v>
      </c>
      <c r="K3731" s="474" t="str">
        <f t="shared" si="58"/>
        <v>false</v>
      </c>
    </row>
    <row r="3732" spans="2:11">
      <c r="B3732" s="52">
        <v>39500</v>
      </c>
      <c r="C3732">
        <v>3.0983000000000001</v>
      </c>
      <c r="D3732" s="52">
        <v>39503</v>
      </c>
      <c r="E3732">
        <v>2.4620000000000002</v>
      </c>
      <c r="G3732" s="52">
        <v>39500</v>
      </c>
      <c r="H3732">
        <v>3.0983000000000001</v>
      </c>
      <c r="I3732" s="52">
        <v>39503</v>
      </c>
      <c r="J3732">
        <v>2.4620000000000002</v>
      </c>
      <c r="K3732" s="474" t="str">
        <f t="shared" si="58"/>
        <v>false</v>
      </c>
    </row>
    <row r="3733" spans="2:11">
      <c r="B3733" s="52">
        <v>39503</v>
      </c>
      <c r="C3733">
        <v>3.0781999999999998</v>
      </c>
      <c r="D3733" s="52">
        <v>39504</v>
      </c>
      <c r="E3733">
        <v>2.4398</v>
      </c>
      <c r="G3733" s="52">
        <v>39503</v>
      </c>
      <c r="H3733">
        <v>3.0781999999999998</v>
      </c>
      <c r="I3733" s="52">
        <v>39504</v>
      </c>
      <c r="J3733">
        <v>2.4398</v>
      </c>
      <c r="K3733" s="474" t="str">
        <f t="shared" si="58"/>
        <v>false</v>
      </c>
    </row>
    <row r="3734" spans="2:11">
      <c r="B3734" s="52">
        <v>39504</v>
      </c>
      <c r="C3734">
        <v>3.0547</v>
      </c>
      <c r="D3734" s="52">
        <v>39505</v>
      </c>
      <c r="E3734">
        <v>2.4380000000000002</v>
      </c>
      <c r="G3734" s="52">
        <v>39504</v>
      </c>
      <c r="H3734">
        <v>3.0547</v>
      </c>
      <c r="I3734" s="52">
        <v>39505</v>
      </c>
      <c r="J3734">
        <v>2.4380000000000002</v>
      </c>
      <c r="K3734" s="474" t="str">
        <f t="shared" si="58"/>
        <v>false</v>
      </c>
    </row>
    <row r="3735" spans="2:11">
      <c r="B3735" s="52">
        <v>39505</v>
      </c>
      <c r="C3735">
        <v>3.1198000000000001</v>
      </c>
      <c r="D3735" s="52">
        <v>39506</v>
      </c>
      <c r="E3735">
        <v>2.4596999999999998</v>
      </c>
      <c r="G3735" s="52">
        <v>39505</v>
      </c>
      <c r="H3735">
        <v>3.1198000000000001</v>
      </c>
      <c r="I3735" s="52">
        <v>39506</v>
      </c>
      <c r="J3735">
        <v>2.4596999999999998</v>
      </c>
      <c r="K3735" s="474" t="str">
        <f t="shared" si="58"/>
        <v>false</v>
      </c>
    </row>
    <row r="3736" spans="2:11">
      <c r="B3736" s="52">
        <v>39506</v>
      </c>
      <c r="C3736">
        <v>3.1427999999999998</v>
      </c>
      <c r="D3736" s="52">
        <v>39507</v>
      </c>
      <c r="E3736">
        <v>2.5230000000000001</v>
      </c>
      <c r="G3736" s="52">
        <v>39506</v>
      </c>
      <c r="H3736">
        <v>3.1427999999999998</v>
      </c>
      <c r="I3736" s="52">
        <v>39507</v>
      </c>
      <c r="J3736">
        <v>2.5230000000000001</v>
      </c>
      <c r="K3736" s="474" t="str">
        <f t="shared" si="58"/>
        <v>false</v>
      </c>
    </row>
    <row r="3737" spans="2:11">
      <c r="B3737" s="52">
        <v>39507</v>
      </c>
      <c r="C3737">
        <v>3.2408999999999999</v>
      </c>
      <c r="D3737" s="52">
        <v>39510</v>
      </c>
      <c r="E3737">
        <v>2.5246</v>
      </c>
      <c r="G3737" s="52">
        <v>39507</v>
      </c>
      <c r="H3737">
        <v>3.2408999999999999</v>
      </c>
      <c r="I3737" s="52">
        <v>39510</v>
      </c>
      <c r="J3737">
        <v>2.5246</v>
      </c>
      <c r="K3737" s="474" t="str">
        <f t="shared" si="58"/>
        <v>false</v>
      </c>
    </row>
    <row r="3738" spans="2:11">
      <c r="B3738" s="52">
        <v>39510</v>
      </c>
      <c r="C3738">
        <v>3.2054999999999998</v>
      </c>
      <c r="D3738" s="52">
        <v>39511</v>
      </c>
      <c r="E3738">
        <v>2.5339</v>
      </c>
      <c r="G3738" s="52">
        <v>39510</v>
      </c>
      <c r="H3738">
        <v>3.2054999999999998</v>
      </c>
      <c r="I3738" s="52">
        <v>39511</v>
      </c>
      <c r="J3738">
        <v>2.5339</v>
      </c>
      <c r="K3738" s="474" t="str">
        <f t="shared" si="58"/>
        <v>false</v>
      </c>
    </row>
    <row r="3739" spans="2:11">
      <c r="B3739" s="52">
        <v>39511</v>
      </c>
      <c r="C3739">
        <v>3.1583999999999999</v>
      </c>
      <c r="D3739" s="52">
        <v>39512</v>
      </c>
      <c r="E3739">
        <v>2.5329999999999999</v>
      </c>
      <c r="G3739" s="52">
        <v>39511</v>
      </c>
      <c r="H3739">
        <v>3.1583999999999999</v>
      </c>
      <c r="I3739" s="52">
        <v>39512</v>
      </c>
      <c r="J3739">
        <v>2.5329999999999999</v>
      </c>
      <c r="K3739" s="474" t="str">
        <f t="shared" si="58"/>
        <v>false</v>
      </c>
    </row>
    <row r="3740" spans="2:11">
      <c r="B3740" s="52">
        <v>39512</v>
      </c>
      <c r="C3740">
        <v>3.1480000000000001</v>
      </c>
      <c r="D3740" s="52">
        <v>39513</v>
      </c>
      <c r="E3740">
        <v>2.5781000000000001</v>
      </c>
      <c r="G3740" s="52">
        <v>39512</v>
      </c>
      <c r="H3740">
        <v>3.1480000000000001</v>
      </c>
      <c r="I3740" s="52">
        <v>39513</v>
      </c>
      <c r="J3740">
        <v>2.5781000000000001</v>
      </c>
      <c r="K3740" s="474" t="str">
        <f t="shared" si="58"/>
        <v>false</v>
      </c>
    </row>
    <row r="3741" spans="2:11">
      <c r="B3741" s="52">
        <v>39513</v>
      </c>
      <c r="C3741">
        <v>3.2250000000000001</v>
      </c>
      <c r="D3741" s="52">
        <v>39514</v>
      </c>
      <c r="E3741">
        <v>2.6099000000000001</v>
      </c>
      <c r="G3741" s="52">
        <v>39513</v>
      </c>
      <c r="H3741">
        <v>3.2250000000000001</v>
      </c>
      <c r="I3741" s="52">
        <v>39514</v>
      </c>
      <c r="J3741">
        <v>2.6099000000000001</v>
      </c>
      <c r="K3741" s="474" t="str">
        <f t="shared" si="58"/>
        <v>false</v>
      </c>
    </row>
    <row r="3742" spans="2:11">
      <c r="B3742" s="52">
        <v>39514</v>
      </c>
      <c r="C3742">
        <v>3.2368000000000001</v>
      </c>
      <c r="D3742" s="52">
        <v>39517</v>
      </c>
      <c r="E3742">
        <v>2.6440999999999999</v>
      </c>
      <c r="G3742" s="52">
        <v>39514</v>
      </c>
      <c r="H3742">
        <v>3.2368000000000001</v>
      </c>
      <c r="I3742" s="52">
        <v>39517</v>
      </c>
      <c r="J3742">
        <v>2.6440999999999999</v>
      </c>
      <c r="K3742" s="474" t="str">
        <f t="shared" si="58"/>
        <v>false</v>
      </c>
    </row>
    <row r="3743" spans="2:11">
      <c r="B3743" s="52">
        <v>39517</v>
      </c>
      <c r="C3743">
        <v>3.2641999999999998</v>
      </c>
      <c r="D3743" s="52">
        <v>39518</v>
      </c>
      <c r="E3743">
        <v>2.5535000000000001</v>
      </c>
      <c r="G3743" s="52">
        <v>39517</v>
      </c>
      <c r="H3743">
        <v>3.2641999999999998</v>
      </c>
      <c r="I3743" s="52">
        <v>39518</v>
      </c>
      <c r="J3743">
        <v>2.5535000000000001</v>
      </c>
      <c r="K3743" s="474" t="str">
        <f t="shared" si="58"/>
        <v>false</v>
      </c>
    </row>
    <row r="3744" spans="2:11">
      <c r="B3744" s="52">
        <v>39518</v>
      </c>
      <c r="C3744">
        <v>3.1714000000000002</v>
      </c>
      <c r="D3744" s="52">
        <v>39519</v>
      </c>
      <c r="E3744">
        <v>2.5670999999999999</v>
      </c>
      <c r="G3744" s="52">
        <v>39518</v>
      </c>
      <c r="H3744">
        <v>3.1714000000000002</v>
      </c>
      <c r="I3744" s="52">
        <v>39519</v>
      </c>
      <c r="J3744">
        <v>2.5670999999999999</v>
      </c>
      <c r="K3744" s="474" t="str">
        <f t="shared" si="58"/>
        <v>false</v>
      </c>
    </row>
    <row r="3745" spans="2:11">
      <c r="B3745" s="52">
        <v>39519</v>
      </c>
      <c r="C3745">
        <v>3.2162999999999999</v>
      </c>
      <c r="D3745" s="52">
        <v>39520</v>
      </c>
      <c r="E3745">
        <v>2.5596000000000001</v>
      </c>
      <c r="G3745" s="52">
        <v>39519</v>
      </c>
      <c r="H3745">
        <v>3.2162999999999999</v>
      </c>
      <c r="I3745" s="52">
        <v>39520</v>
      </c>
      <c r="J3745">
        <v>2.5596000000000001</v>
      </c>
      <c r="K3745" s="474" t="str">
        <f t="shared" si="58"/>
        <v>false</v>
      </c>
    </row>
    <row r="3746" spans="2:11">
      <c r="B3746" s="52">
        <v>39520</v>
      </c>
      <c r="C3746">
        <v>3.2172999999999998</v>
      </c>
      <c r="D3746" s="52">
        <v>39521</v>
      </c>
      <c r="E3746">
        <v>2.6013000000000002</v>
      </c>
      <c r="G3746" s="52">
        <v>39520</v>
      </c>
      <c r="H3746">
        <v>3.2172999999999998</v>
      </c>
      <c r="I3746" s="52">
        <v>39521</v>
      </c>
      <c r="J3746">
        <v>2.6013000000000002</v>
      </c>
      <c r="K3746" s="474" t="str">
        <f t="shared" si="58"/>
        <v>false</v>
      </c>
    </row>
    <row r="3747" spans="2:11">
      <c r="B3747" s="52">
        <v>39521</v>
      </c>
      <c r="C3747">
        <v>3.246</v>
      </c>
      <c r="D3747" s="52">
        <v>39524</v>
      </c>
      <c r="E3747">
        <v>2.5967000000000002</v>
      </c>
      <c r="G3747" s="52">
        <v>39521</v>
      </c>
      <c r="H3747">
        <v>3.246</v>
      </c>
      <c r="I3747" s="52">
        <v>39524</v>
      </c>
      <c r="J3747">
        <v>2.5967000000000002</v>
      </c>
      <c r="K3747" s="474" t="str">
        <f t="shared" si="58"/>
        <v>false</v>
      </c>
    </row>
    <row r="3748" spans="2:11">
      <c r="B3748" s="52">
        <v>39524</v>
      </c>
      <c r="C3748">
        <v>3.2425999999999999</v>
      </c>
      <c r="D3748" s="52">
        <v>39525</v>
      </c>
      <c r="E3748">
        <v>2.5085999999999999</v>
      </c>
      <c r="G3748" s="52">
        <v>39524</v>
      </c>
      <c r="H3748">
        <v>3.2425999999999999</v>
      </c>
      <c r="I3748" s="52">
        <v>39525</v>
      </c>
      <c r="J3748">
        <v>2.5085999999999999</v>
      </c>
      <c r="K3748" s="474" t="str">
        <f t="shared" si="58"/>
        <v>false</v>
      </c>
    </row>
    <row r="3749" spans="2:11">
      <c r="B3749" s="52">
        <v>39525</v>
      </c>
      <c r="C3749">
        <v>3.1855000000000002</v>
      </c>
      <c r="D3749" s="52">
        <v>39526</v>
      </c>
      <c r="E3749">
        <v>2.5693999999999999</v>
      </c>
      <c r="G3749" s="52">
        <v>39525</v>
      </c>
      <c r="H3749">
        <v>3.1855000000000002</v>
      </c>
      <c r="I3749" s="52">
        <v>39526</v>
      </c>
      <c r="J3749">
        <v>2.5693999999999999</v>
      </c>
      <c r="K3749" s="474" t="str">
        <f t="shared" si="58"/>
        <v>false</v>
      </c>
    </row>
    <row r="3750" spans="2:11">
      <c r="B3750" s="52">
        <v>39526</v>
      </c>
      <c r="C3750">
        <v>3.2625999999999999</v>
      </c>
      <c r="D3750" s="52">
        <v>39527</v>
      </c>
      <c r="E3750">
        <v>2.5150000000000001</v>
      </c>
      <c r="G3750" s="52">
        <v>39526</v>
      </c>
      <c r="H3750">
        <v>3.2625999999999999</v>
      </c>
      <c r="I3750" s="52">
        <v>39527</v>
      </c>
      <c r="J3750">
        <v>2.5150000000000001</v>
      </c>
      <c r="K3750" s="474" t="str">
        <f t="shared" si="58"/>
        <v>false</v>
      </c>
    </row>
    <row r="3751" spans="2:11">
      <c r="B3751" s="52">
        <v>39527</v>
      </c>
      <c r="C3751">
        <v>3.2462</v>
      </c>
      <c r="D3751" s="52">
        <v>39531</v>
      </c>
      <c r="E3751">
        <v>2.4775</v>
      </c>
      <c r="G3751" s="52">
        <v>39527</v>
      </c>
      <c r="H3751">
        <v>3.2462</v>
      </c>
      <c r="I3751" s="52">
        <v>39531</v>
      </c>
      <c r="J3751">
        <v>2.4775</v>
      </c>
      <c r="K3751" s="474" t="str">
        <f t="shared" si="58"/>
        <v>false</v>
      </c>
    </row>
    <row r="3752" spans="2:11">
      <c r="B3752" s="52">
        <v>39531</v>
      </c>
      <c r="C3752">
        <v>3.2566999999999999</v>
      </c>
      <c r="D3752" s="52">
        <v>39532</v>
      </c>
      <c r="E3752">
        <v>2.4805999999999999</v>
      </c>
      <c r="G3752" s="52">
        <v>39531</v>
      </c>
      <c r="H3752">
        <v>3.2566999999999999</v>
      </c>
      <c r="I3752" s="52">
        <v>39532</v>
      </c>
      <c r="J3752">
        <v>2.4805999999999999</v>
      </c>
      <c r="K3752" s="474" t="str">
        <f t="shared" si="58"/>
        <v>false</v>
      </c>
    </row>
    <row r="3753" spans="2:11">
      <c r="B3753" s="52">
        <v>39532</v>
      </c>
      <c r="C3753">
        <v>3.2646999999999999</v>
      </c>
      <c r="D3753" s="52">
        <v>39533</v>
      </c>
      <c r="E3753">
        <v>2.5024999999999999</v>
      </c>
      <c r="G3753" s="52">
        <v>39532</v>
      </c>
      <c r="H3753">
        <v>3.2646999999999999</v>
      </c>
      <c r="I3753" s="52">
        <v>39533</v>
      </c>
      <c r="J3753">
        <v>2.5024999999999999</v>
      </c>
      <c r="K3753" s="474" t="str">
        <f t="shared" si="58"/>
        <v>false</v>
      </c>
    </row>
    <row r="3754" spans="2:11">
      <c r="B3754" s="52">
        <v>39533</v>
      </c>
      <c r="C3754">
        <v>3.2561</v>
      </c>
      <c r="D3754" s="52">
        <v>39534</v>
      </c>
      <c r="E3754">
        <v>2.5270000000000001</v>
      </c>
      <c r="G3754" s="52">
        <v>39533</v>
      </c>
      <c r="H3754">
        <v>3.2561</v>
      </c>
      <c r="I3754" s="52">
        <v>39534</v>
      </c>
      <c r="J3754">
        <v>2.5270000000000001</v>
      </c>
      <c r="K3754" s="474" t="str">
        <f t="shared" si="58"/>
        <v>false</v>
      </c>
    </row>
    <row r="3755" spans="2:11">
      <c r="B3755" s="52">
        <v>39534</v>
      </c>
      <c r="C3755">
        <v>3.2519999999999998</v>
      </c>
      <c r="D3755" s="52">
        <v>39535</v>
      </c>
      <c r="E3755">
        <v>2.5448</v>
      </c>
      <c r="G3755" s="52">
        <v>39534</v>
      </c>
      <c r="H3755">
        <v>3.2519999999999998</v>
      </c>
      <c r="I3755" s="52">
        <v>39535</v>
      </c>
      <c r="J3755">
        <v>2.5448</v>
      </c>
      <c r="K3755" s="474" t="str">
        <f t="shared" si="58"/>
        <v>false</v>
      </c>
    </row>
    <row r="3756" spans="2:11">
      <c r="B3756" s="52">
        <v>39535</v>
      </c>
      <c r="C3756">
        <v>3.2831999999999999</v>
      </c>
      <c r="D3756" s="52">
        <v>39538</v>
      </c>
      <c r="E3756">
        <v>2.5352000000000001</v>
      </c>
      <c r="G3756" s="52">
        <v>39535</v>
      </c>
      <c r="H3756">
        <v>3.2831999999999999</v>
      </c>
      <c r="I3756" s="52">
        <v>39538</v>
      </c>
      <c r="J3756">
        <v>2.5352000000000001</v>
      </c>
      <c r="K3756" s="474" t="str">
        <f t="shared" si="58"/>
        <v>false</v>
      </c>
    </row>
    <row r="3757" spans="2:11">
      <c r="B3757" s="52">
        <v>39538</v>
      </c>
      <c r="C3757">
        <v>3.2450000000000001</v>
      </c>
      <c r="D3757" s="52">
        <v>39539</v>
      </c>
      <c r="E3757">
        <v>2.4569999999999999</v>
      </c>
      <c r="G3757" s="52">
        <v>39538</v>
      </c>
      <c r="H3757">
        <v>3.2450000000000001</v>
      </c>
      <c r="I3757" s="52">
        <v>39539</v>
      </c>
      <c r="J3757">
        <v>2.4569999999999999</v>
      </c>
      <c r="K3757" s="474" t="str">
        <f t="shared" si="58"/>
        <v>false</v>
      </c>
    </row>
    <row r="3758" spans="2:11">
      <c r="B3758" s="52">
        <v>39539</v>
      </c>
      <c r="C3758">
        <v>3.1516999999999999</v>
      </c>
      <c r="D3758" s="52">
        <v>39540</v>
      </c>
      <c r="E3758">
        <v>2.4691000000000001</v>
      </c>
      <c r="G3758" s="52">
        <v>39539</v>
      </c>
      <c r="H3758">
        <v>3.1516999999999999</v>
      </c>
      <c r="I3758" s="52">
        <v>39540</v>
      </c>
      <c r="J3758">
        <v>2.4691000000000001</v>
      </c>
      <c r="K3758" s="474" t="str">
        <f t="shared" si="58"/>
        <v>false</v>
      </c>
    </row>
    <row r="3759" spans="2:11">
      <c r="B3759" s="52">
        <v>39540</v>
      </c>
      <c r="C3759">
        <v>3.1269999999999998</v>
      </c>
      <c r="D3759" s="52">
        <v>39541</v>
      </c>
      <c r="E3759">
        <v>2.4651000000000001</v>
      </c>
      <c r="G3759" s="52">
        <v>39540</v>
      </c>
      <c r="H3759">
        <v>3.1269999999999998</v>
      </c>
      <c r="I3759" s="52">
        <v>39541</v>
      </c>
      <c r="J3759">
        <v>2.4651000000000001</v>
      </c>
      <c r="K3759" s="474" t="str">
        <f t="shared" si="58"/>
        <v>false</v>
      </c>
    </row>
    <row r="3760" spans="2:11">
      <c r="B3760" s="52">
        <v>39541</v>
      </c>
      <c r="C3760">
        <v>3.1391</v>
      </c>
      <c r="D3760" s="52">
        <v>39542</v>
      </c>
      <c r="E3760">
        <v>2.4683999999999999</v>
      </c>
      <c r="G3760" s="52">
        <v>39541</v>
      </c>
      <c r="H3760">
        <v>3.1391</v>
      </c>
      <c r="I3760" s="52">
        <v>39542</v>
      </c>
      <c r="J3760">
        <v>2.4683999999999999</v>
      </c>
      <c r="K3760" s="474" t="str">
        <f t="shared" si="58"/>
        <v>false</v>
      </c>
    </row>
    <row r="3761" spans="2:11">
      <c r="B3761" s="52">
        <v>39542</v>
      </c>
      <c r="C3761">
        <v>3.1194000000000002</v>
      </c>
      <c r="D3761" s="52">
        <v>39545</v>
      </c>
      <c r="E3761">
        <v>2.4678</v>
      </c>
      <c r="G3761" s="52">
        <v>39542</v>
      </c>
      <c r="H3761">
        <v>3.1194000000000002</v>
      </c>
      <c r="I3761" s="52">
        <v>39545</v>
      </c>
      <c r="J3761">
        <v>2.4678</v>
      </c>
      <c r="K3761" s="474" t="str">
        <f t="shared" si="58"/>
        <v>false</v>
      </c>
    </row>
    <row r="3762" spans="2:11">
      <c r="B3762" s="52">
        <v>39545</v>
      </c>
      <c r="C3762">
        <v>3.1185999999999998</v>
      </c>
      <c r="D3762" s="52">
        <v>39546</v>
      </c>
      <c r="E3762">
        <v>2.4794</v>
      </c>
      <c r="G3762" s="52">
        <v>39545</v>
      </c>
      <c r="H3762">
        <v>3.1185999999999998</v>
      </c>
      <c r="I3762" s="52">
        <v>39546</v>
      </c>
      <c r="J3762">
        <v>2.4794</v>
      </c>
      <c r="K3762" s="474" t="str">
        <f t="shared" si="58"/>
        <v>false</v>
      </c>
    </row>
    <row r="3763" spans="2:11">
      <c r="B3763" s="52">
        <v>39546</v>
      </c>
      <c r="C3763">
        <v>3.1080000000000001</v>
      </c>
      <c r="D3763" s="52">
        <v>39547</v>
      </c>
      <c r="E3763">
        <v>2.4910999999999999</v>
      </c>
      <c r="G3763" s="52">
        <v>39546</v>
      </c>
      <c r="H3763">
        <v>3.1080000000000001</v>
      </c>
      <c r="I3763" s="52">
        <v>39547</v>
      </c>
      <c r="J3763">
        <v>2.4910999999999999</v>
      </c>
      <c r="K3763" s="474" t="str">
        <f t="shared" si="58"/>
        <v>false</v>
      </c>
    </row>
    <row r="3764" spans="2:11">
      <c r="B3764" s="52">
        <v>39547</v>
      </c>
      <c r="C3764">
        <v>3.1042000000000001</v>
      </c>
      <c r="D3764" s="52">
        <v>39548</v>
      </c>
      <c r="E3764">
        <v>2.4802</v>
      </c>
      <c r="G3764" s="52">
        <v>39547</v>
      </c>
      <c r="H3764">
        <v>3.1042000000000001</v>
      </c>
      <c r="I3764" s="52">
        <v>39548</v>
      </c>
      <c r="J3764">
        <v>2.4802</v>
      </c>
      <c r="K3764" s="474" t="str">
        <f t="shared" si="58"/>
        <v>false</v>
      </c>
    </row>
    <row r="3765" spans="2:11">
      <c r="B3765" s="52">
        <v>39548</v>
      </c>
      <c r="C3765">
        <v>3.1166</v>
      </c>
      <c r="D3765" s="52">
        <v>39549</v>
      </c>
      <c r="E3765">
        <v>2.5319000000000003</v>
      </c>
      <c r="G3765" s="52">
        <v>39548</v>
      </c>
      <c r="H3765">
        <v>3.1166</v>
      </c>
      <c r="I3765" s="52">
        <v>39549</v>
      </c>
      <c r="J3765">
        <v>2.5319000000000003</v>
      </c>
      <c r="K3765" s="474" t="str">
        <f t="shared" si="58"/>
        <v>false</v>
      </c>
    </row>
    <row r="3766" spans="2:11">
      <c r="B3766" s="52">
        <v>39549</v>
      </c>
      <c r="C3766">
        <v>3.1078999999999999</v>
      </c>
      <c r="D3766" s="52">
        <v>39552</v>
      </c>
      <c r="E3766">
        <v>2.5366999999999997</v>
      </c>
      <c r="G3766" s="52">
        <v>39549</v>
      </c>
      <c r="H3766">
        <v>3.1078999999999999</v>
      </c>
      <c r="I3766" s="52">
        <v>39552</v>
      </c>
      <c r="J3766">
        <v>2.5366999999999997</v>
      </c>
      <c r="K3766" s="474" t="str">
        <f t="shared" si="58"/>
        <v>false</v>
      </c>
    </row>
    <row r="3767" spans="2:11">
      <c r="B3767" s="52">
        <v>39552</v>
      </c>
      <c r="C3767">
        <v>3.1059999999999999</v>
      </c>
      <c r="D3767" s="52">
        <v>39553</v>
      </c>
      <c r="E3767">
        <v>2.5243000000000002</v>
      </c>
      <c r="G3767" s="52">
        <v>39552</v>
      </c>
      <c r="H3767">
        <v>3.1059999999999999</v>
      </c>
      <c r="I3767" s="52">
        <v>39553</v>
      </c>
      <c r="J3767">
        <v>2.5243000000000002</v>
      </c>
      <c r="K3767" s="474" t="str">
        <f t="shared" si="58"/>
        <v>false</v>
      </c>
    </row>
    <row r="3768" spans="2:11">
      <c r="B3768" s="52">
        <v>39553</v>
      </c>
      <c r="C3768">
        <v>3.0817999999999999</v>
      </c>
      <c r="D3768" s="52">
        <v>39554</v>
      </c>
      <c r="E3768">
        <v>2.4761000000000002</v>
      </c>
      <c r="G3768" s="52">
        <v>39553</v>
      </c>
      <c r="H3768">
        <v>3.0817999999999999</v>
      </c>
      <c r="I3768" s="52">
        <v>39554</v>
      </c>
      <c r="J3768">
        <v>2.4761000000000002</v>
      </c>
      <c r="K3768" s="474" t="str">
        <f t="shared" si="58"/>
        <v>false</v>
      </c>
    </row>
    <row r="3769" spans="2:11">
      <c r="B3769" s="52">
        <v>39554</v>
      </c>
      <c r="C3769">
        <v>3.0222000000000002</v>
      </c>
      <c r="D3769" s="52">
        <v>39555</v>
      </c>
      <c r="E3769">
        <v>2.4798</v>
      </c>
      <c r="G3769" s="52">
        <v>39554</v>
      </c>
      <c r="H3769">
        <v>3.0222000000000002</v>
      </c>
      <c r="I3769" s="52">
        <v>39555</v>
      </c>
      <c r="J3769">
        <v>2.4798</v>
      </c>
      <c r="K3769" s="474" t="str">
        <f t="shared" si="58"/>
        <v>false</v>
      </c>
    </row>
    <row r="3770" spans="2:11">
      <c r="B3770" s="52">
        <v>39555</v>
      </c>
      <c r="C3770">
        <v>3.0232999999999999</v>
      </c>
      <c r="D3770" s="52">
        <v>39556</v>
      </c>
      <c r="E3770">
        <v>2.4356</v>
      </c>
      <c r="G3770" s="52">
        <v>39555</v>
      </c>
      <c r="H3770">
        <v>3.0232999999999999</v>
      </c>
      <c r="I3770" s="52">
        <v>39556</v>
      </c>
      <c r="J3770">
        <v>2.4356</v>
      </c>
      <c r="K3770" s="474" t="str">
        <f t="shared" si="58"/>
        <v>false</v>
      </c>
    </row>
    <row r="3771" spans="2:11">
      <c r="B3771" s="52">
        <v>39556</v>
      </c>
      <c r="C3771">
        <v>3.0125999999999999</v>
      </c>
      <c r="D3771" s="52">
        <v>39559</v>
      </c>
      <c r="E3771">
        <v>2.4401999999999999</v>
      </c>
      <c r="G3771" s="52">
        <v>39556</v>
      </c>
      <c r="H3771">
        <v>3.0125999999999999</v>
      </c>
      <c r="I3771" s="52">
        <v>39559</v>
      </c>
      <c r="J3771">
        <v>2.4401999999999999</v>
      </c>
      <c r="K3771" s="474" t="str">
        <f t="shared" si="58"/>
        <v>false</v>
      </c>
    </row>
    <row r="3772" spans="2:11">
      <c r="B3772" s="52">
        <v>39559</v>
      </c>
      <c r="C3772">
        <v>3.0242</v>
      </c>
      <c r="D3772" s="52">
        <v>39560</v>
      </c>
      <c r="E3772">
        <v>2.4603000000000002</v>
      </c>
      <c r="G3772" s="52">
        <v>39559</v>
      </c>
      <c r="H3772">
        <v>3.0242</v>
      </c>
      <c r="I3772" s="52">
        <v>39560</v>
      </c>
      <c r="J3772">
        <v>2.4603000000000002</v>
      </c>
      <c r="K3772" s="474" t="str">
        <f t="shared" si="58"/>
        <v>false</v>
      </c>
    </row>
    <row r="3773" spans="2:11">
      <c r="B3773" s="52">
        <v>39560</v>
      </c>
      <c r="C3773">
        <v>3.0365000000000002</v>
      </c>
      <c r="D3773" s="52">
        <v>39561</v>
      </c>
      <c r="E3773">
        <v>2.452</v>
      </c>
      <c r="G3773" s="52">
        <v>39560</v>
      </c>
      <c r="H3773">
        <v>3.0365000000000002</v>
      </c>
      <c r="I3773" s="52">
        <v>39561</v>
      </c>
      <c r="J3773">
        <v>2.452</v>
      </c>
      <c r="K3773" s="474" t="str">
        <f t="shared" si="58"/>
        <v>false</v>
      </c>
    </row>
    <row r="3774" spans="2:11">
      <c r="B3774" s="52">
        <v>39561</v>
      </c>
      <c r="C3774">
        <v>3.0103</v>
      </c>
      <c r="D3774" s="52">
        <v>39562</v>
      </c>
      <c r="E3774">
        <v>2.4356999999999998</v>
      </c>
      <c r="G3774" s="52">
        <v>39561</v>
      </c>
      <c r="H3774">
        <v>3.0103</v>
      </c>
      <c r="I3774" s="52">
        <v>39562</v>
      </c>
      <c r="J3774">
        <v>2.4356999999999998</v>
      </c>
      <c r="K3774" s="474" t="str">
        <f t="shared" si="58"/>
        <v>false</v>
      </c>
    </row>
    <row r="3775" spans="2:11">
      <c r="B3775" s="52">
        <v>39562</v>
      </c>
      <c r="C3775">
        <v>3.0301999999999998</v>
      </c>
      <c r="D3775" s="52">
        <v>39563</v>
      </c>
      <c r="E3775">
        <v>2.4276</v>
      </c>
      <c r="G3775" s="52">
        <v>39562</v>
      </c>
      <c r="H3775">
        <v>3.0301999999999998</v>
      </c>
      <c r="I3775" s="52">
        <v>39563</v>
      </c>
      <c r="J3775">
        <v>2.4276</v>
      </c>
      <c r="K3775" s="474" t="str">
        <f t="shared" si="58"/>
        <v>false</v>
      </c>
    </row>
    <row r="3776" spans="2:11">
      <c r="B3776" s="52">
        <v>39563</v>
      </c>
      <c r="C3776">
        <v>3.0154000000000001</v>
      </c>
      <c r="D3776" s="52">
        <v>39566</v>
      </c>
      <c r="E3776">
        <v>2.4314</v>
      </c>
      <c r="G3776" s="52">
        <v>39563</v>
      </c>
      <c r="H3776">
        <v>3.0154000000000001</v>
      </c>
      <c r="I3776" s="52">
        <v>39566</v>
      </c>
      <c r="J3776">
        <v>2.4314</v>
      </c>
      <c r="K3776" s="474" t="str">
        <f t="shared" si="58"/>
        <v>false</v>
      </c>
    </row>
    <row r="3777" spans="2:11">
      <c r="B3777" s="52">
        <v>39566</v>
      </c>
      <c r="C3777">
        <v>3.0274999999999999</v>
      </c>
      <c r="D3777" s="52">
        <v>39567</v>
      </c>
      <c r="E3777">
        <v>2.4388999999999998</v>
      </c>
      <c r="G3777" s="52">
        <v>39566</v>
      </c>
      <c r="H3777">
        <v>3.0274999999999999</v>
      </c>
      <c r="I3777" s="52">
        <v>39567</v>
      </c>
      <c r="J3777">
        <v>2.4388999999999998</v>
      </c>
      <c r="K3777" s="474" t="str">
        <f t="shared" si="58"/>
        <v>false</v>
      </c>
    </row>
    <row r="3778" spans="2:11">
      <c r="B3778" s="52">
        <v>39567</v>
      </c>
      <c r="C3778">
        <v>3.0430999999999999</v>
      </c>
      <c r="D3778" s="52">
        <v>39568</v>
      </c>
      <c r="E3778">
        <v>2.4411</v>
      </c>
      <c r="G3778" s="52">
        <v>39567</v>
      </c>
      <c r="H3778">
        <v>3.0430999999999999</v>
      </c>
      <c r="I3778" s="52">
        <v>39568</v>
      </c>
      <c r="J3778">
        <v>2.4411</v>
      </c>
      <c r="K3778" s="474" t="str">
        <f t="shared" si="58"/>
        <v>false</v>
      </c>
    </row>
    <row r="3779" spans="2:11">
      <c r="B3779" s="52">
        <v>39568</v>
      </c>
      <c r="C3779">
        <v>3.0447000000000002</v>
      </c>
      <c r="D3779" s="52">
        <v>39569</v>
      </c>
      <c r="E3779">
        <v>2.3917999999999999</v>
      </c>
      <c r="G3779" s="52">
        <v>39568</v>
      </c>
      <c r="H3779">
        <v>3.0447000000000002</v>
      </c>
      <c r="I3779" s="52">
        <v>39569</v>
      </c>
      <c r="J3779">
        <v>2.3917999999999999</v>
      </c>
      <c r="K3779" s="474" t="str">
        <f t="shared" si="58"/>
        <v>false</v>
      </c>
    </row>
    <row r="3780" spans="2:11">
      <c r="B3780" s="52">
        <v>39569</v>
      </c>
      <c r="C3780">
        <v>3.0102000000000002</v>
      </c>
      <c r="D3780" s="52">
        <v>39570</v>
      </c>
      <c r="E3780">
        <v>2.3829000000000002</v>
      </c>
      <c r="G3780" s="52">
        <v>39569</v>
      </c>
      <c r="H3780">
        <v>3.0102000000000002</v>
      </c>
      <c r="I3780" s="52">
        <v>39570</v>
      </c>
      <c r="J3780">
        <v>2.3829000000000002</v>
      </c>
      <c r="K3780" s="474" t="str">
        <f t="shared" si="58"/>
        <v>false</v>
      </c>
    </row>
    <row r="3781" spans="2:11">
      <c r="B3781" s="52">
        <v>39570</v>
      </c>
      <c r="C3781">
        <v>2.9731999999999998</v>
      </c>
      <c r="D3781" s="52">
        <v>39573</v>
      </c>
      <c r="E3781">
        <v>2.4009</v>
      </c>
      <c r="G3781" s="52">
        <v>39570</v>
      </c>
      <c r="H3781">
        <v>2.9731999999999998</v>
      </c>
      <c r="I3781" s="52">
        <v>39573</v>
      </c>
      <c r="J3781">
        <v>2.4009</v>
      </c>
      <c r="K3781" s="474" t="str">
        <f t="shared" si="58"/>
        <v>false</v>
      </c>
    </row>
    <row r="3782" spans="2:11">
      <c r="B3782" s="52">
        <v>39573</v>
      </c>
      <c r="C3782">
        <v>3.0211000000000001</v>
      </c>
      <c r="D3782" s="52">
        <v>39574</v>
      </c>
      <c r="E3782">
        <v>2.3915000000000002</v>
      </c>
      <c r="G3782" s="52">
        <v>39573</v>
      </c>
      <c r="H3782">
        <v>3.0211000000000001</v>
      </c>
      <c r="I3782" s="52">
        <v>39574</v>
      </c>
      <c r="J3782">
        <v>2.3915000000000002</v>
      </c>
      <c r="K3782" s="474" t="str">
        <f t="shared" ref="K3782:K3845" si="59">IF(G3782=I3782,"true","false")</f>
        <v>false</v>
      </c>
    </row>
    <row r="3783" spans="2:11">
      <c r="B3783" s="52">
        <v>39574</v>
      </c>
      <c r="C3783">
        <v>3.0289999999999999</v>
      </c>
      <c r="D3783" s="52">
        <v>39575</v>
      </c>
      <c r="E3783">
        <v>2.4415</v>
      </c>
      <c r="G3783" s="52">
        <v>39574</v>
      </c>
      <c r="H3783">
        <v>3.0289999999999999</v>
      </c>
      <c r="I3783" s="52">
        <v>39575</v>
      </c>
      <c r="J3783">
        <v>2.4415</v>
      </c>
      <c r="K3783" s="474" t="str">
        <f t="shared" si="59"/>
        <v>false</v>
      </c>
    </row>
    <row r="3784" spans="2:11">
      <c r="B3784" s="52">
        <v>39575</v>
      </c>
      <c r="C3784">
        <v>3.0817000000000001</v>
      </c>
      <c r="D3784" s="52">
        <v>39576</v>
      </c>
      <c r="E3784">
        <v>2.4314999999999998</v>
      </c>
      <c r="G3784" s="52">
        <v>39575</v>
      </c>
      <c r="H3784">
        <v>3.0817000000000001</v>
      </c>
      <c r="I3784" s="52">
        <v>39576</v>
      </c>
      <c r="J3784">
        <v>2.4314999999999998</v>
      </c>
      <c r="K3784" s="474" t="str">
        <f t="shared" si="59"/>
        <v>false</v>
      </c>
    </row>
    <row r="3785" spans="2:11">
      <c r="B3785" s="52">
        <v>39576</v>
      </c>
      <c r="C3785">
        <v>3.0682999999999998</v>
      </c>
      <c r="D3785" s="52">
        <v>39577</v>
      </c>
      <c r="E3785">
        <v>2.4577999999999998</v>
      </c>
      <c r="G3785" s="52">
        <v>39576</v>
      </c>
      <c r="H3785">
        <v>3.0682999999999998</v>
      </c>
      <c r="I3785" s="52">
        <v>39577</v>
      </c>
      <c r="J3785">
        <v>2.4577999999999998</v>
      </c>
      <c r="K3785" s="474" t="str">
        <f t="shared" si="59"/>
        <v>false</v>
      </c>
    </row>
    <row r="3786" spans="2:11">
      <c r="B3786" s="52">
        <v>39577</v>
      </c>
      <c r="C3786">
        <v>3.0689000000000002</v>
      </c>
      <c r="D3786" s="52">
        <v>39580</v>
      </c>
      <c r="E3786">
        <v>2.4329000000000001</v>
      </c>
      <c r="G3786" s="52">
        <v>39577</v>
      </c>
      <c r="H3786">
        <v>3.0689000000000002</v>
      </c>
      <c r="I3786" s="52">
        <v>39580</v>
      </c>
      <c r="J3786">
        <v>2.4329000000000001</v>
      </c>
      <c r="K3786" s="474" t="str">
        <f t="shared" si="59"/>
        <v>false</v>
      </c>
    </row>
    <row r="3787" spans="2:11">
      <c r="B3787" s="52">
        <v>39580</v>
      </c>
      <c r="C3787">
        <v>3.0430999999999999</v>
      </c>
      <c r="D3787" s="52">
        <v>39581</v>
      </c>
      <c r="E3787">
        <v>2.4443999999999999</v>
      </c>
      <c r="G3787" s="52">
        <v>39580</v>
      </c>
      <c r="H3787">
        <v>3.0430999999999999</v>
      </c>
      <c r="I3787" s="52">
        <v>39581</v>
      </c>
      <c r="J3787">
        <v>2.4443999999999999</v>
      </c>
      <c r="K3787" s="474" t="str">
        <f t="shared" si="59"/>
        <v>false</v>
      </c>
    </row>
    <row r="3788" spans="2:11">
      <c r="B3788" s="52">
        <v>39581</v>
      </c>
      <c r="C3788">
        <v>3.0703</v>
      </c>
      <c r="D3788" s="52">
        <v>39582</v>
      </c>
      <c r="E3788">
        <v>2.4363999999999999</v>
      </c>
      <c r="G3788" s="52">
        <v>39581</v>
      </c>
      <c r="H3788">
        <v>3.0703</v>
      </c>
      <c r="I3788" s="52">
        <v>39582</v>
      </c>
      <c r="J3788">
        <v>2.4363999999999999</v>
      </c>
      <c r="K3788" s="474" t="str">
        <f t="shared" si="59"/>
        <v>false</v>
      </c>
    </row>
    <row r="3789" spans="2:11">
      <c r="B3789" s="52">
        <v>39582</v>
      </c>
      <c r="C3789">
        <v>3.0501</v>
      </c>
      <c r="D3789" s="52">
        <v>39583</v>
      </c>
      <c r="E3789">
        <v>2.4230999999999998</v>
      </c>
      <c r="G3789" s="52">
        <v>39582</v>
      </c>
      <c r="H3789">
        <v>3.0501</v>
      </c>
      <c r="I3789" s="52">
        <v>39583</v>
      </c>
      <c r="J3789">
        <v>2.4230999999999998</v>
      </c>
      <c r="K3789" s="474" t="str">
        <f t="shared" si="59"/>
        <v>false</v>
      </c>
    </row>
    <row r="3790" spans="2:11">
      <c r="B3790" s="52">
        <v>39583</v>
      </c>
      <c r="C3790">
        <v>3.0577999999999999</v>
      </c>
      <c r="D3790" s="52">
        <v>39584</v>
      </c>
      <c r="E3790">
        <v>2.4241999999999999</v>
      </c>
      <c r="G3790" s="52">
        <v>39583</v>
      </c>
      <c r="H3790">
        <v>3.0577999999999999</v>
      </c>
      <c r="I3790" s="52">
        <v>39584</v>
      </c>
      <c r="J3790">
        <v>2.4241999999999999</v>
      </c>
      <c r="K3790" s="474" t="str">
        <f t="shared" si="59"/>
        <v>false</v>
      </c>
    </row>
    <row r="3791" spans="2:11">
      <c r="B3791" s="52">
        <v>39584</v>
      </c>
      <c r="C3791">
        <v>3.0407999999999999</v>
      </c>
      <c r="D3791" s="52">
        <v>39587</v>
      </c>
      <c r="E3791">
        <v>2.4165000000000001</v>
      </c>
      <c r="G3791" s="52">
        <v>39584</v>
      </c>
      <c r="H3791">
        <v>3.0407999999999999</v>
      </c>
      <c r="I3791" s="52">
        <v>39587</v>
      </c>
      <c r="J3791">
        <v>2.4165000000000001</v>
      </c>
      <c r="K3791" s="474" t="str">
        <f t="shared" si="59"/>
        <v>false</v>
      </c>
    </row>
    <row r="3792" spans="2:11">
      <c r="B3792" s="52">
        <v>39587</v>
      </c>
      <c r="C3792">
        <v>3.0053999999999998</v>
      </c>
      <c r="D3792" s="52">
        <v>39588</v>
      </c>
      <c r="E3792">
        <v>2.4540999999999999</v>
      </c>
      <c r="G3792" s="52">
        <v>39587</v>
      </c>
      <c r="H3792">
        <v>3.0053999999999998</v>
      </c>
      <c r="I3792" s="52">
        <v>39588</v>
      </c>
      <c r="J3792">
        <v>2.4540999999999999</v>
      </c>
      <c r="K3792" s="474" t="str">
        <f t="shared" si="59"/>
        <v>false</v>
      </c>
    </row>
    <row r="3793" spans="2:11">
      <c r="B3793" s="52">
        <v>39588</v>
      </c>
      <c r="C3793">
        <v>2.9927999999999999</v>
      </c>
      <c r="D3793" s="52">
        <v>39589</v>
      </c>
      <c r="E3793">
        <v>2.4996999999999998</v>
      </c>
      <c r="G3793" s="52">
        <v>39588</v>
      </c>
      <c r="H3793">
        <v>2.9927999999999999</v>
      </c>
      <c r="I3793" s="52">
        <v>39589</v>
      </c>
      <c r="J3793">
        <v>2.4996999999999998</v>
      </c>
      <c r="K3793" s="474" t="str">
        <f t="shared" si="59"/>
        <v>false</v>
      </c>
    </row>
    <row r="3794" spans="2:11">
      <c r="B3794" s="52">
        <v>39589</v>
      </c>
      <c r="C3794">
        <v>2.9971999999999999</v>
      </c>
      <c r="D3794" s="52">
        <v>39590</v>
      </c>
      <c r="E3794">
        <v>2.4977999999999998</v>
      </c>
      <c r="G3794" s="52">
        <v>39589</v>
      </c>
      <c r="H3794">
        <v>2.9971999999999999</v>
      </c>
      <c r="I3794" s="52">
        <v>39590</v>
      </c>
      <c r="J3794">
        <v>2.4977999999999998</v>
      </c>
      <c r="K3794" s="474" t="str">
        <f t="shared" si="59"/>
        <v>false</v>
      </c>
    </row>
    <row r="3795" spans="2:11">
      <c r="B3795" s="52">
        <v>39590</v>
      </c>
      <c r="C3795">
        <v>2.9897</v>
      </c>
      <c r="D3795" s="52">
        <v>39591</v>
      </c>
      <c r="E3795">
        <v>2.5270000000000001</v>
      </c>
      <c r="G3795" s="52">
        <v>39590</v>
      </c>
      <c r="H3795">
        <v>2.9897</v>
      </c>
      <c r="I3795" s="52">
        <v>39591</v>
      </c>
      <c r="J3795">
        <v>2.5270000000000001</v>
      </c>
      <c r="K3795" s="474" t="str">
        <f t="shared" si="59"/>
        <v>false</v>
      </c>
    </row>
    <row r="3796" spans="2:11">
      <c r="B3796" s="52">
        <v>39591</v>
      </c>
      <c r="C3796">
        <v>3.0478999999999998</v>
      </c>
      <c r="D3796" s="52">
        <v>39595</v>
      </c>
      <c r="E3796">
        <v>2.5131999999999999</v>
      </c>
      <c r="G3796" s="52">
        <v>39591</v>
      </c>
      <c r="H3796">
        <v>3.0478999999999998</v>
      </c>
      <c r="I3796" s="52">
        <v>39595</v>
      </c>
      <c r="J3796">
        <v>2.5131999999999999</v>
      </c>
      <c r="K3796" s="474" t="str">
        <f t="shared" si="59"/>
        <v>false</v>
      </c>
    </row>
    <row r="3797" spans="2:11">
      <c r="B3797" s="52">
        <v>39595</v>
      </c>
      <c r="C3797">
        <v>3.0304000000000002</v>
      </c>
      <c r="D3797" s="52">
        <v>39596</v>
      </c>
      <c r="E3797">
        <v>2.504</v>
      </c>
      <c r="G3797" s="52">
        <v>39595</v>
      </c>
      <c r="H3797">
        <v>3.0304000000000002</v>
      </c>
      <c r="I3797" s="52">
        <v>39596</v>
      </c>
      <c r="J3797">
        <v>2.504</v>
      </c>
      <c r="K3797" s="474" t="str">
        <f t="shared" si="59"/>
        <v>false</v>
      </c>
    </row>
    <row r="3798" spans="2:11">
      <c r="B3798" s="52">
        <v>39596</v>
      </c>
      <c r="C3798">
        <v>3.0272000000000001</v>
      </c>
      <c r="D3798" s="52">
        <v>39597</v>
      </c>
      <c r="E3798">
        <v>2.4937</v>
      </c>
      <c r="G3798" s="52">
        <v>39596</v>
      </c>
      <c r="H3798">
        <v>3.0272000000000001</v>
      </c>
      <c r="I3798" s="52">
        <v>39597</v>
      </c>
      <c r="J3798">
        <v>2.4937</v>
      </c>
      <c r="K3798" s="474" t="str">
        <f t="shared" si="59"/>
        <v>false</v>
      </c>
    </row>
    <row r="3799" spans="2:11">
      <c r="B3799" s="52">
        <v>39597</v>
      </c>
      <c r="C3799">
        <v>3.0081000000000002</v>
      </c>
      <c r="D3799" s="52">
        <v>39598</v>
      </c>
      <c r="E3799">
        <v>2.4952999999999999</v>
      </c>
      <c r="G3799" s="52">
        <v>39597</v>
      </c>
      <c r="H3799">
        <v>3.0081000000000002</v>
      </c>
      <c r="I3799" s="52">
        <v>39598</v>
      </c>
      <c r="J3799">
        <v>2.4952999999999999</v>
      </c>
      <c r="K3799" s="474" t="str">
        <f t="shared" si="59"/>
        <v>false</v>
      </c>
    </row>
    <row r="3800" spans="2:11">
      <c r="B3800" s="52">
        <v>39598</v>
      </c>
      <c r="C3800">
        <v>3.0129000000000001</v>
      </c>
      <c r="D3800" s="52">
        <v>39601</v>
      </c>
      <c r="E3800">
        <v>2.5221</v>
      </c>
      <c r="G3800" s="52">
        <v>39598</v>
      </c>
      <c r="H3800">
        <v>3.0129000000000001</v>
      </c>
      <c r="I3800" s="52">
        <v>39601</v>
      </c>
      <c r="J3800">
        <v>2.5221</v>
      </c>
      <c r="K3800" s="474" t="str">
        <f t="shared" si="59"/>
        <v>false</v>
      </c>
    </row>
    <row r="3801" spans="2:11">
      <c r="B3801" s="52">
        <v>39601</v>
      </c>
      <c r="C3801">
        <v>3.0466000000000002</v>
      </c>
      <c r="D3801" s="52">
        <v>39602</v>
      </c>
      <c r="E3801">
        <v>2.5426000000000002</v>
      </c>
      <c r="G3801" s="52">
        <v>39601</v>
      </c>
      <c r="H3801">
        <v>3.0466000000000002</v>
      </c>
      <c r="I3801" s="52">
        <v>39602</v>
      </c>
      <c r="J3801">
        <v>2.5426000000000002</v>
      </c>
      <c r="K3801" s="474" t="str">
        <f t="shared" si="59"/>
        <v>false</v>
      </c>
    </row>
    <row r="3802" spans="2:11">
      <c r="B3802" s="52">
        <v>39602</v>
      </c>
      <c r="C3802">
        <v>3.0617999999999999</v>
      </c>
      <c r="D3802" s="52">
        <v>39603</v>
      </c>
      <c r="E3802">
        <v>2.5526999999999997</v>
      </c>
      <c r="G3802" s="52">
        <v>39602</v>
      </c>
      <c r="H3802">
        <v>3.0617999999999999</v>
      </c>
      <c r="I3802" s="52">
        <v>39603</v>
      </c>
      <c r="J3802">
        <v>2.5526999999999997</v>
      </c>
      <c r="K3802" s="474" t="str">
        <f t="shared" si="59"/>
        <v>false</v>
      </c>
    </row>
    <row r="3803" spans="2:11">
      <c r="B3803" s="52">
        <v>39603</v>
      </c>
      <c r="C3803">
        <v>3.0356999999999998</v>
      </c>
      <c r="D3803" s="52">
        <v>39604</v>
      </c>
      <c r="E3803">
        <v>2.5093999999999999</v>
      </c>
      <c r="G3803" s="52">
        <v>39603</v>
      </c>
      <c r="H3803">
        <v>3.0356999999999998</v>
      </c>
      <c r="I3803" s="52">
        <v>39604</v>
      </c>
      <c r="J3803">
        <v>2.5093999999999999</v>
      </c>
      <c r="K3803" s="474" t="str">
        <f t="shared" si="59"/>
        <v>false</v>
      </c>
    </row>
    <row r="3804" spans="2:11">
      <c r="B3804" s="52">
        <v>39604</v>
      </c>
      <c r="C3804">
        <v>3.0072999999999999</v>
      </c>
      <c r="D3804" s="52">
        <v>39605</v>
      </c>
      <c r="E3804">
        <v>2.5905</v>
      </c>
      <c r="G3804" s="52">
        <v>39604</v>
      </c>
      <c r="H3804">
        <v>3.0072999999999999</v>
      </c>
      <c r="I3804" s="52">
        <v>39605</v>
      </c>
      <c r="J3804">
        <v>2.5905</v>
      </c>
      <c r="K3804" s="474" t="str">
        <f t="shared" si="59"/>
        <v>false</v>
      </c>
    </row>
    <row r="3805" spans="2:11">
      <c r="B3805" s="52">
        <v>39605</v>
      </c>
      <c r="C3805">
        <v>3.0836999999999999</v>
      </c>
      <c r="D3805" s="52">
        <v>39608</v>
      </c>
      <c r="E3805">
        <v>2.5756000000000001</v>
      </c>
      <c r="G3805" s="52">
        <v>39605</v>
      </c>
      <c r="H3805">
        <v>3.0836999999999999</v>
      </c>
      <c r="I3805" s="52">
        <v>39608</v>
      </c>
      <c r="J3805">
        <v>2.5756000000000001</v>
      </c>
      <c r="K3805" s="474" t="str">
        <f t="shared" si="59"/>
        <v>false</v>
      </c>
    </row>
    <row r="3806" spans="2:11">
      <c r="B3806" s="52">
        <v>39608</v>
      </c>
      <c r="C3806">
        <v>3.0404</v>
      </c>
      <c r="D3806" s="52">
        <v>39609</v>
      </c>
      <c r="E3806">
        <v>2.5737000000000001</v>
      </c>
      <c r="G3806" s="52">
        <v>39608</v>
      </c>
      <c r="H3806">
        <v>3.0404</v>
      </c>
      <c r="I3806" s="52">
        <v>39609</v>
      </c>
      <c r="J3806">
        <v>2.5737000000000001</v>
      </c>
      <c r="K3806" s="474" t="str">
        <f t="shared" si="59"/>
        <v>false</v>
      </c>
    </row>
    <row r="3807" spans="2:11">
      <c r="B3807" s="52">
        <v>39609</v>
      </c>
      <c r="C3807">
        <v>3.0350999999999999</v>
      </c>
      <c r="D3807" s="52">
        <v>39610</v>
      </c>
      <c r="E3807">
        <v>2.6202000000000001</v>
      </c>
      <c r="G3807" s="52">
        <v>39609</v>
      </c>
      <c r="H3807">
        <v>3.0350999999999999</v>
      </c>
      <c r="I3807" s="52">
        <v>39610</v>
      </c>
      <c r="J3807">
        <v>2.6202000000000001</v>
      </c>
      <c r="K3807" s="474" t="str">
        <f t="shared" si="59"/>
        <v>false</v>
      </c>
    </row>
    <row r="3808" spans="2:11">
      <c r="B3808" s="52">
        <v>39610</v>
      </c>
      <c r="C3808">
        <v>3.0629</v>
      </c>
      <c r="D3808" s="52">
        <v>39611</v>
      </c>
      <c r="E3808">
        <v>2.6076999999999999</v>
      </c>
      <c r="G3808" s="52">
        <v>39610</v>
      </c>
      <c r="H3808">
        <v>3.0629</v>
      </c>
      <c r="I3808" s="52">
        <v>39611</v>
      </c>
      <c r="J3808">
        <v>2.6076999999999999</v>
      </c>
      <c r="K3808" s="474" t="str">
        <f t="shared" si="59"/>
        <v>false</v>
      </c>
    </row>
    <row r="3809" spans="2:11">
      <c r="B3809" s="52">
        <v>39611</v>
      </c>
      <c r="C3809">
        <v>3.0609000000000002</v>
      </c>
      <c r="D3809" s="52">
        <v>39612</v>
      </c>
      <c r="E3809">
        <v>2.5726</v>
      </c>
      <c r="G3809" s="52">
        <v>39611</v>
      </c>
      <c r="H3809">
        <v>3.0609000000000002</v>
      </c>
      <c r="I3809" s="52">
        <v>39612</v>
      </c>
      <c r="J3809">
        <v>2.5726</v>
      </c>
      <c r="K3809" s="474" t="str">
        <f t="shared" si="59"/>
        <v>false</v>
      </c>
    </row>
    <row r="3810" spans="2:11">
      <c r="B3810" s="52">
        <v>39612</v>
      </c>
      <c r="C3810">
        <v>3.0106000000000002</v>
      </c>
      <c r="D3810" s="52">
        <v>39615</v>
      </c>
      <c r="E3810">
        <v>2.5806</v>
      </c>
      <c r="G3810" s="52">
        <v>39612</v>
      </c>
      <c r="H3810">
        <v>3.0106000000000002</v>
      </c>
      <c r="I3810" s="52">
        <v>39615</v>
      </c>
      <c r="J3810">
        <v>2.5806</v>
      </c>
      <c r="K3810" s="474" t="str">
        <f t="shared" si="59"/>
        <v>false</v>
      </c>
    </row>
    <row r="3811" spans="2:11">
      <c r="B3811" s="52">
        <v>39615</v>
      </c>
      <c r="C3811">
        <v>3.0148999999999999</v>
      </c>
      <c r="D3811" s="52">
        <v>39616</v>
      </c>
      <c r="E3811">
        <v>2.6036999999999999</v>
      </c>
      <c r="G3811" s="52">
        <v>39615</v>
      </c>
      <c r="H3811">
        <v>3.0148999999999999</v>
      </c>
      <c r="I3811" s="52">
        <v>39616</v>
      </c>
      <c r="J3811">
        <v>2.6036999999999999</v>
      </c>
      <c r="K3811" s="474" t="str">
        <f t="shared" si="59"/>
        <v>false</v>
      </c>
    </row>
    <row r="3812" spans="2:11">
      <c r="B3812" s="52">
        <v>39616</v>
      </c>
      <c r="C3812">
        <v>3.0099</v>
      </c>
      <c r="D3812" s="52">
        <v>39617</v>
      </c>
      <c r="E3812">
        <v>2.6320999999999999</v>
      </c>
      <c r="G3812" s="52">
        <v>39616</v>
      </c>
      <c r="H3812">
        <v>3.0099</v>
      </c>
      <c r="I3812" s="52">
        <v>39617</v>
      </c>
      <c r="J3812">
        <v>2.6320999999999999</v>
      </c>
      <c r="K3812" s="474" t="str">
        <f t="shared" si="59"/>
        <v>false</v>
      </c>
    </row>
    <row r="3813" spans="2:11">
      <c r="B3813" s="52">
        <v>39617</v>
      </c>
      <c r="C3813">
        <v>3.0230999999999999</v>
      </c>
      <c r="D3813" s="52">
        <v>39618</v>
      </c>
      <c r="E3813">
        <v>2.6267</v>
      </c>
      <c r="G3813" s="52">
        <v>39617</v>
      </c>
      <c r="H3813">
        <v>3.0230999999999999</v>
      </c>
      <c r="I3813" s="52">
        <v>39618</v>
      </c>
      <c r="J3813">
        <v>2.6267</v>
      </c>
      <c r="K3813" s="474" t="str">
        <f t="shared" si="59"/>
        <v>false</v>
      </c>
    </row>
    <row r="3814" spans="2:11">
      <c r="B3814" s="52">
        <v>39618</v>
      </c>
      <c r="C3814">
        <v>2.9944999999999999</v>
      </c>
      <c r="D3814" s="52">
        <v>39619</v>
      </c>
      <c r="E3814">
        <v>2.6756000000000002</v>
      </c>
      <c r="G3814" s="52">
        <v>39618</v>
      </c>
      <c r="H3814">
        <v>2.9944999999999999</v>
      </c>
      <c r="I3814" s="52">
        <v>39619</v>
      </c>
      <c r="J3814">
        <v>2.6756000000000002</v>
      </c>
      <c r="K3814" s="474" t="str">
        <f t="shared" si="59"/>
        <v>false</v>
      </c>
    </row>
    <row r="3815" spans="2:11">
      <c r="B3815" s="52">
        <v>39619</v>
      </c>
      <c r="C3815">
        <v>3.0407999999999999</v>
      </c>
      <c r="D3815" s="52">
        <v>39622</v>
      </c>
      <c r="E3815">
        <v>2.6757</v>
      </c>
      <c r="G3815" s="52">
        <v>39619</v>
      </c>
      <c r="H3815">
        <v>3.0407999999999999</v>
      </c>
      <c r="I3815" s="52">
        <v>39622</v>
      </c>
      <c r="J3815">
        <v>2.6757</v>
      </c>
      <c r="K3815" s="474" t="str">
        <f t="shared" si="59"/>
        <v>false</v>
      </c>
    </row>
    <row r="3816" spans="2:11">
      <c r="B3816" s="52">
        <v>39622</v>
      </c>
      <c r="C3816">
        <v>3.0127999999999999</v>
      </c>
      <c r="D3816" s="52">
        <v>39623</v>
      </c>
      <c r="E3816">
        <v>2.6836000000000002</v>
      </c>
      <c r="G3816" s="52">
        <v>39622</v>
      </c>
      <c r="H3816">
        <v>3.0127999999999999</v>
      </c>
      <c r="I3816" s="52">
        <v>39623</v>
      </c>
      <c r="J3816">
        <v>2.6836000000000002</v>
      </c>
      <c r="K3816" s="474" t="str">
        <f t="shared" si="59"/>
        <v>false</v>
      </c>
    </row>
    <row r="3817" spans="2:11">
      <c r="B3817" s="52">
        <v>39623</v>
      </c>
      <c r="C3817">
        <v>3.0213000000000001</v>
      </c>
      <c r="D3817" s="52">
        <v>39624</v>
      </c>
      <c r="E3817">
        <v>2.6825999999999999</v>
      </c>
      <c r="G3817" s="52">
        <v>39623</v>
      </c>
      <c r="H3817">
        <v>3.0213000000000001</v>
      </c>
      <c r="I3817" s="52">
        <v>39624</v>
      </c>
      <c r="J3817">
        <v>2.6825999999999999</v>
      </c>
      <c r="K3817" s="474" t="str">
        <f t="shared" si="59"/>
        <v>false</v>
      </c>
    </row>
    <row r="3818" spans="2:11">
      <c r="B3818" s="52">
        <v>39624</v>
      </c>
      <c r="C3818">
        <v>3.0062000000000002</v>
      </c>
      <c r="D3818" s="52">
        <v>39625</v>
      </c>
      <c r="E3818">
        <v>2.7665999999999999</v>
      </c>
      <c r="G3818" s="52">
        <v>39624</v>
      </c>
      <c r="H3818">
        <v>3.0062000000000002</v>
      </c>
      <c r="I3818" s="52">
        <v>39625</v>
      </c>
      <c r="J3818">
        <v>2.7665999999999999</v>
      </c>
      <c r="K3818" s="474" t="str">
        <f t="shared" si="59"/>
        <v>false</v>
      </c>
    </row>
    <row r="3819" spans="2:11">
      <c r="B3819" s="52">
        <v>39625</v>
      </c>
      <c r="C3819">
        <v>3.0973999999999999</v>
      </c>
      <c r="D3819" s="52">
        <v>39626</v>
      </c>
      <c r="E3819">
        <v>2.7926000000000002</v>
      </c>
      <c r="G3819" s="52">
        <v>39625</v>
      </c>
      <c r="H3819">
        <v>3.0973999999999999</v>
      </c>
      <c r="I3819" s="52">
        <v>39626</v>
      </c>
      <c r="J3819">
        <v>2.7926000000000002</v>
      </c>
      <c r="K3819" s="474" t="str">
        <f t="shared" si="59"/>
        <v>false</v>
      </c>
    </row>
    <row r="3820" spans="2:11">
      <c r="B3820" s="52">
        <v>39626</v>
      </c>
      <c r="C3820">
        <v>3.1189999999999998</v>
      </c>
      <c r="D3820" s="52">
        <v>39629</v>
      </c>
      <c r="E3820">
        <v>2.7917999999999998</v>
      </c>
      <c r="G3820" s="52">
        <v>39626</v>
      </c>
      <c r="H3820">
        <v>3.1189999999999998</v>
      </c>
      <c r="I3820" s="52">
        <v>39629</v>
      </c>
      <c r="J3820">
        <v>2.7917999999999998</v>
      </c>
      <c r="K3820" s="474" t="str">
        <f t="shared" si="59"/>
        <v>false</v>
      </c>
    </row>
    <row r="3821" spans="2:11">
      <c r="B3821" s="52">
        <v>39629</v>
      </c>
      <c r="C3821">
        <v>3.036</v>
      </c>
      <c r="D3821" s="52">
        <v>39630</v>
      </c>
      <c r="E3821">
        <v>2.7839</v>
      </c>
      <c r="G3821" s="52">
        <v>39629</v>
      </c>
      <c r="H3821">
        <v>3.036</v>
      </c>
      <c r="I3821" s="52">
        <v>39630</v>
      </c>
      <c r="J3821">
        <v>2.7839</v>
      </c>
      <c r="K3821" s="474" t="str">
        <f t="shared" si="59"/>
        <v>false</v>
      </c>
    </row>
    <row r="3822" spans="2:11">
      <c r="B3822" s="52">
        <v>39630</v>
      </c>
      <c r="C3822">
        <v>3.0278</v>
      </c>
      <c r="D3822" s="52">
        <v>39631</v>
      </c>
      <c r="E3822">
        <v>2.8252000000000002</v>
      </c>
      <c r="G3822" s="52">
        <v>39630</v>
      </c>
      <c r="H3822">
        <v>3.0278</v>
      </c>
      <c r="I3822" s="52">
        <v>39631</v>
      </c>
      <c r="J3822">
        <v>2.8252000000000002</v>
      </c>
      <c r="K3822" s="474" t="str">
        <f t="shared" si="59"/>
        <v>false</v>
      </c>
    </row>
    <row r="3823" spans="2:11">
      <c r="B3823" s="52">
        <v>39631</v>
      </c>
      <c r="C3823">
        <v>3.0497000000000001</v>
      </c>
      <c r="D3823" s="52">
        <v>39632</v>
      </c>
      <c r="E3823">
        <v>2.8069999999999999</v>
      </c>
      <c r="G3823" s="52">
        <v>39631</v>
      </c>
      <c r="H3823">
        <v>3.0497000000000001</v>
      </c>
      <c r="I3823" s="52">
        <v>39632</v>
      </c>
      <c r="J3823">
        <v>2.8069999999999999</v>
      </c>
      <c r="K3823" s="474" t="str">
        <f t="shared" si="59"/>
        <v>false</v>
      </c>
    </row>
    <row r="3824" spans="2:11">
      <c r="B3824" s="52">
        <v>39632</v>
      </c>
      <c r="C3824">
        <v>3.0686</v>
      </c>
      <c r="D3824" s="52">
        <v>39636</v>
      </c>
      <c r="E3824">
        <v>2.8210999999999999</v>
      </c>
      <c r="G3824" s="52">
        <v>39632</v>
      </c>
      <c r="H3824">
        <v>3.0686</v>
      </c>
      <c r="I3824" s="52">
        <v>39636</v>
      </c>
      <c r="J3824">
        <v>2.8210999999999999</v>
      </c>
      <c r="K3824" s="474" t="str">
        <f t="shared" si="59"/>
        <v>false</v>
      </c>
    </row>
    <row r="3825" spans="2:11">
      <c r="B3825" s="52">
        <v>39636</v>
      </c>
      <c r="C3825">
        <v>3.0931999999999999</v>
      </c>
      <c r="D3825" s="52">
        <v>39637</v>
      </c>
      <c r="E3825">
        <v>2.7884000000000002</v>
      </c>
      <c r="G3825" s="52">
        <v>39636</v>
      </c>
      <c r="H3825">
        <v>3.0931999999999999</v>
      </c>
      <c r="I3825" s="52">
        <v>39637</v>
      </c>
      <c r="J3825">
        <v>2.7884000000000002</v>
      </c>
      <c r="K3825" s="474" t="str">
        <f t="shared" si="59"/>
        <v>false</v>
      </c>
    </row>
    <row r="3826" spans="2:11">
      <c r="B3826" s="52">
        <v>39637</v>
      </c>
      <c r="C3826">
        <v>3.0798000000000001</v>
      </c>
      <c r="D3826" s="52">
        <v>39638</v>
      </c>
      <c r="E3826">
        <v>2.8498000000000001</v>
      </c>
      <c r="G3826" s="52">
        <v>39637</v>
      </c>
      <c r="H3826">
        <v>3.0798000000000001</v>
      </c>
      <c r="I3826" s="52">
        <v>39638</v>
      </c>
      <c r="J3826">
        <v>2.8498000000000001</v>
      </c>
      <c r="K3826" s="474" t="str">
        <f t="shared" si="59"/>
        <v>false</v>
      </c>
    </row>
    <row r="3827" spans="2:11">
      <c r="B3827" s="52">
        <v>39638</v>
      </c>
      <c r="C3827">
        <v>3.0526</v>
      </c>
      <c r="D3827" s="52">
        <v>39639</v>
      </c>
      <c r="E3827">
        <v>2.8290999999999999</v>
      </c>
      <c r="G3827" s="52">
        <v>39638</v>
      </c>
      <c r="H3827">
        <v>3.0526</v>
      </c>
      <c r="I3827" s="52">
        <v>39639</v>
      </c>
      <c r="J3827">
        <v>2.8290999999999999</v>
      </c>
      <c r="K3827" s="474" t="str">
        <f t="shared" si="59"/>
        <v>false</v>
      </c>
    </row>
    <row r="3828" spans="2:11">
      <c r="B3828" s="52">
        <v>39639</v>
      </c>
      <c r="C3828">
        <v>3.0354999999999999</v>
      </c>
      <c r="D3828" s="52">
        <v>39640</v>
      </c>
      <c r="E3828">
        <v>2.8618000000000001</v>
      </c>
      <c r="G3828" s="52">
        <v>39639</v>
      </c>
      <c r="H3828">
        <v>3.0354999999999999</v>
      </c>
      <c r="I3828" s="52">
        <v>39640</v>
      </c>
      <c r="J3828">
        <v>2.8618000000000001</v>
      </c>
      <c r="K3828" s="474" t="str">
        <f t="shared" si="59"/>
        <v>false</v>
      </c>
    </row>
    <row r="3829" spans="2:11">
      <c r="B3829" s="52">
        <v>39640</v>
      </c>
      <c r="C3829">
        <v>3.0535000000000001</v>
      </c>
      <c r="D3829" s="52">
        <v>39643</v>
      </c>
      <c r="E3829">
        <v>2.8736000000000002</v>
      </c>
      <c r="G3829" s="52">
        <v>39640</v>
      </c>
      <c r="H3829">
        <v>3.0535000000000001</v>
      </c>
      <c r="I3829" s="52">
        <v>39643</v>
      </c>
      <c r="J3829">
        <v>2.8736000000000002</v>
      </c>
      <c r="K3829" s="474" t="str">
        <f t="shared" si="59"/>
        <v>false</v>
      </c>
    </row>
    <row r="3830" spans="2:11">
      <c r="B3830" s="52">
        <v>39643</v>
      </c>
      <c r="C3830">
        <v>3.089</v>
      </c>
      <c r="D3830" s="52">
        <v>39644</v>
      </c>
      <c r="E3830">
        <v>2.8792999999999997</v>
      </c>
      <c r="G3830" s="52">
        <v>39643</v>
      </c>
      <c r="H3830">
        <v>3.089</v>
      </c>
      <c r="I3830" s="52">
        <v>39644</v>
      </c>
      <c r="J3830">
        <v>2.8792999999999997</v>
      </c>
      <c r="K3830" s="474" t="str">
        <f t="shared" si="59"/>
        <v>false</v>
      </c>
    </row>
    <row r="3831" spans="2:11">
      <c r="B3831" s="52">
        <v>39644</v>
      </c>
      <c r="C3831">
        <v>3.1124000000000001</v>
      </c>
      <c r="D3831" s="52">
        <v>39645</v>
      </c>
      <c r="E3831">
        <v>2.8120000000000003</v>
      </c>
      <c r="G3831" s="52">
        <v>39644</v>
      </c>
      <c r="H3831">
        <v>3.1124000000000001</v>
      </c>
      <c r="I3831" s="52">
        <v>39645</v>
      </c>
      <c r="J3831">
        <v>2.8120000000000003</v>
      </c>
      <c r="K3831" s="474" t="str">
        <f t="shared" si="59"/>
        <v>false</v>
      </c>
    </row>
    <row r="3832" spans="2:11">
      <c r="B3832" s="52">
        <v>39645</v>
      </c>
      <c r="C3832">
        <v>3.1791999999999998</v>
      </c>
      <c r="D3832" s="52">
        <v>39646</v>
      </c>
      <c r="E3832">
        <v>2.7654000000000001</v>
      </c>
      <c r="G3832" s="52">
        <v>39645</v>
      </c>
      <c r="H3832">
        <v>3.1791999999999998</v>
      </c>
      <c r="I3832" s="52">
        <v>39646</v>
      </c>
      <c r="J3832">
        <v>2.7654000000000001</v>
      </c>
      <c r="K3832" s="474" t="str">
        <f t="shared" si="59"/>
        <v>false</v>
      </c>
    </row>
    <row r="3833" spans="2:11">
      <c r="B3833" s="52">
        <v>39646</v>
      </c>
      <c r="C3833">
        <v>3.2309000000000001</v>
      </c>
      <c r="D3833" s="52">
        <v>39647</v>
      </c>
      <c r="E3833">
        <v>2.7532999999999999</v>
      </c>
      <c r="G3833" s="52">
        <v>39646</v>
      </c>
      <c r="H3833">
        <v>3.2309000000000001</v>
      </c>
      <c r="I3833" s="52">
        <v>39647</v>
      </c>
      <c r="J3833">
        <v>2.7532999999999999</v>
      </c>
      <c r="K3833" s="474" t="str">
        <f t="shared" si="59"/>
        <v>false</v>
      </c>
    </row>
    <row r="3834" spans="2:11">
      <c r="B3834" s="52">
        <v>39647</v>
      </c>
      <c r="C3834">
        <v>3.2050000000000001</v>
      </c>
      <c r="D3834" s="52">
        <v>39650</v>
      </c>
      <c r="E3834">
        <v>2.7603999999999997</v>
      </c>
      <c r="G3834" s="52">
        <v>39647</v>
      </c>
      <c r="H3834">
        <v>3.2050000000000001</v>
      </c>
      <c r="I3834" s="52">
        <v>39650</v>
      </c>
      <c r="J3834">
        <v>2.7603999999999997</v>
      </c>
      <c r="K3834" s="474" t="str">
        <f t="shared" si="59"/>
        <v>false</v>
      </c>
    </row>
    <row r="3835" spans="2:11">
      <c r="B3835" s="52">
        <v>39650</v>
      </c>
      <c r="C3835">
        <v>3.1686000000000001</v>
      </c>
      <c r="D3835" s="52">
        <v>39651</v>
      </c>
      <c r="E3835">
        <v>2.7282000000000002</v>
      </c>
      <c r="G3835" s="52">
        <v>39650</v>
      </c>
      <c r="H3835">
        <v>3.1686000000000001</v>
      </c>
      <c r="I3835" s="52">
        <v>39651</v>
      </c>
      <c r="J3835">
        <v>2.7282000000000002</v>
      </c>
      <c r="K3835" s="474" t="str">
        <f t="shared" si="59"/>
        <v>false</v>
      </c>
    </row>
    <row r="3836" spans="2:11">
      <c r="B3836" s="52">
        <v>39651</v>
      </c>
      <c r="C3836">
        <v>3.1739000000000002</v>
      </c>
      <c r="D3836" s="52">
        <v>39652</v>
      </c>
      <c r="E3836">
        <v>2.7212000000000001</v>
      </c>
      <c r="G3836" s="52">
        <v>39651</v>
      </c>
      <c r="H3836">
        <v>3.1739000000000002</v>
      </c>
      <c r="I3836" s="52">
        <v>39652</v>
      </c>
      <c r="J3836">
        <v>2.7212000000000001</v>
      </c>
      <c r="K3836" s="474" t="str">
        <f t="shared" si="59"/>
        <v>false</v>
      </c>
    </row>
    <row r="3837" spans="2:11">
      <c r="B3837" s="52">
        <v>39652</v>
      </c>
      <c r="C3837">
        <v>3.2553999999999998</v>
      </c>
      <c r="D3837" s="52">
        <v>39653</v>
      </c>
      <c r="E3837">
        <v>2.7890999999999999</v>
      </c>
      <c r="G3837" s="52">
        <v>39652</v>
      </c>
      <c r="H3837">
        <v>3.2553999999999998</v>
      </c>
      <c r="I3837" s="52">
        <v>39653</v>
      </c>
      <c r="J3837">
        <v>2.7890999999999999</v>
      </c>
      <c r="K3837" s="474" t="str">
        <f t="shared" si="59"/>
        <v>false</v>
      </c>
    </row>
    <row r="3838" spans="2:11">
      <c r="B3838" s="52">
        <v>39653</v>
      </c>
      <c r="C3838">
        <v>3.2740999999999998</v>
      </c>
      <c r="D3838" s="52">
        <v>39654</v>
      </c>
      <c r="E3838">
        <v>2.7838000000000003</v>
      </c>
      <c r="G3838" s="52">
        <v>39653</v>
      </c>
      <c r="H3838">
        <v>3.2740999999999998</v>
      </c>
      <c r="I3838" s="52">
        <v>39654</v>
      </c>
      <c r="J3838">
        <v>2.7838000000000003</v>
      </c>
      <c r="K3838" s="474" t="str">
        <f t="shared" si="59"/>
        <v>false</v>
      </c>
    </row>
    <row r="3839" spans="2:11">
      <c r="B3839" s="52">
        <v>39654</v>
      </c>
      <c r="C3839">
        <v>3.2991999999999999</v>
      </c>
      <c r="D3839" s="52">
        <v>39657</v>
      </c>
      <c r="E3839">
        <v>2.8437999999999999</v>
      </c>
      <c r="G3839" s="52">
        <v>39654</v>
      </c>
      <c r="H3839">
        <v>3.2991999999999999</v>
      </c>
      <c r="I3839" s="52">
        <v>39657</v>
      </c>
      <c r="J3839">
        <v>2.8437999999999999</v>
      </c>
      <c r="K3839" s="474" t="str">
        <f t="shared" si="59"/>
        <v>false</v>
      </c>
    </row>
    <row r="3840" spans="2:11">
      <c r="B3840" s="52">
        <v>39657</v>
      </c>
      <c r="C3840">
        <v>3.3035999999999999</v>
      </c>
      <c r="D3840" s="52">
        <v>39658</v>
      </c>
      <c r="E3840">
        <v>2.7772999999999999</v>
      </c>
      <c r="G3840" s="52">
        <v>39657</v>
      </c>
      <c r="H3840">
        <v>3.3035999999999999</v>
      </c>
      <c r="I3840" s="52">
        <v>39658</v>
      </c>
      <c r="J3840">
        <v>2.7772999999999999</v>
      </c>
      <c r="K3840" s="474" t="str">
        <f t="shared" si="59"/>
        <v>false</v>
      </c>
    </row>
    <row r="3841" spans="2:11">
      <c r="B3841" s="52">
        <v>39658</v>
      </c>
      <c r="C3841">
        <v>3.2856999999999998</v>
      </c>
      <c r="D3841" s="52">
        <v>39659</v>
      </c>
      <c r="E3841">
        <v>2.7326000000000001</v>
      </c>
      <c r="G3841" s="52">
        <v>39658</v>
      </c>
      <c r="H3841">
        <v>3.2856999999999998</v>
      </c>
      <c r="I3841" s="52">
        <v>39659</v>
      </c>
      <c r="J3841">
        <v>2.7326000000000001</v>
      </c>
      <c r="K3841" s="474" t="str">
        <f t="shared" si="59"/>
        <v>false</v>
      </c>
    </row>
    <row r="3842" spans="2:11">
      <c r="B3842" s="52">
        <v>39659</v>
      </c>
      <c r="C3842">
        <v>3.2366000000000001</v>
      </c>
      <c r="D3842" s="52">
        <v>39660</v>
      </c>
      <c r="E3842">
        <v>2.7663000000000002</v>
      </c>
      <c r="G3842" s="52">
        <v>39659</v>
      </c>
      <c r="H3842">
        <v>3.2366000000000001</v>
      </c>
      <c r="I3842" s="52">
        <v>39660</v>
      </c>
      <c r="J3842">
        <v>2.7663000000000002</v>
      </c>
      <c r="K3842" s="474" t="str">
        <f t="shared" si="59"/>
        <v>false</v>
      </c>
    </row>
    <row r="3843" spans="2:11">
      <c r="B3843" s="52">
        <v>39660</v>
      </c>
      <c r="C3843">
        <v>3.2641999999999998</v>
      </c>
      <c r="D3843" s="52">
        <v>39661</v>
      </c>
      <c r="E3843">
        <v>2.7789000000000001</v>
      </c>
      <c r="G3843" s="52">
        <v>39660</v>
      </c>
      <c r="H3843">
        <v>3.2641999999999998</v>
      </c>
      <c r="I3843" s="52">
        <v>39661</v>
      </c>
      <c r="J3843">
        <v>2.7789000000000001</v>
      </c>
      <c r="K3843" s="474" t="str">
        <f t="shared" si="59"/>
        <v>false</v>
      </c>
    </row>
    <row r="3844" spans="2:11">
      <c r="B3844" s="52">
        <v>39661</v>
      </c>
      <c r="C3844">
        <v>3.3708999999999998</v>
      </c>
      <c r="D3844" s="52">
        <v>39664</v>
      </c>
      <c r="E3844">
        <v>2.7892999999999999</v>
      </c>
      <c r="G3844" s="52">
        <v>39661</v>
      </c>
      <c r="H3844">
        <v>3.3708999999999998</v>
      </c>
      <c r="I3844" s="52">
        <v>39664</v>
      </c>
      <c r="J3844">
        <v>2.7892999999999999</v>
      </c>
      <c r="K3844" s="474" t="str">
        <f t="shared" si="59"/>
        <v>false</v>
      </c>
    </row>
    <row r="3845" spans="2:11">
      <c r="B3845" s="52">
        <v>39664</v>
      </c>
      <c r="C3845">
        <v>3.4218000000000002</v>
      </c>
      <c r="D3845" s="52">
        <v>39665</v>
      </c>
      <c r="E3845">
        <v>2.7115999999999998</v>
      </c>
      <c r="G3845" s="52">
        <v>39664</v>
      </c>
      <c r="H3845">
        <v>3.4218000000000002</v>
      </c>
      <c r="I3845" s="52">
        <v>39665</v>
      </c>
      <c r="J3845">
        <v>2.7115999999999998</v>
      </c>
      <c r="K3845" s="474" t="str">
        <f t="shared" si="59"/>
        <v>false</v>
      </c>
    </row>
    <row r="3846" spans="2:11">
      <c r="B3846" s="52">
        <v>39665</v>
      </c>
      <c r="C3846">
        <v>3.3862000000000001</v>
      </c>
      <c r="D3846" s="52">
        <v>39666</v>
      </c>
      <c r="E3846">
        <v>2.7147999999999999</v>
      </c>
      <c r="G3846" s="52">
        <v>39665</v>
      </c>
      <c r="H3846">
        <v>3.3862000000000001</v>
      </c>
      <c r="I3846" s="52">
        <v>39666</v>
      </c>
      <c r="J3846">
        <v>2.7147999999999999</v>
      </c>
      <c r="K3846" s="474" t="str">
        <f t="shared" ref="K3846:K3909" si="60">IF(G3846=I3846,"true","false")</f>
        <v>false</v>
      </c>
    </row>
    <row r="3847" spans="2:11">
      <c r="B3847" s="52">
        <v>39666</v>
      </c>
      <c r="C3847">
        <v>3.4045000000000001</v>
      </c>
      <c r="D3847" s="52">
        <v>39667</v>
      </c>
      <c r="E3847">
        <v>2.7681</v>
      </c>
      <c r="G3847" s="52">
        <v>39666</v>
      </c>
      <c r="H3847">
        <v>3.4045000000000001</v>
      </c>
      <c r="I3847" s="52">
        <v>39667</v>
      </c>
      <c r="J3847">
        <v>2.7681</v>
      </c>
      <c r="K3847" s="474" t="str">
        <f t="shared" si="60"/>
        <v>false</v>
      </c>
    </row>
    <row r="3848" spans="2:11">
      <c r="B3848" s="52">
        <v>39667</v>
      </c>
      <c r="C3848">
        <v>3.4205999999999999</v>
      </c>
      <c r="D3848" s="52">
        <v>39668</v>
      </c>
      <c r="E3848">
        <v>2.6966999999999999</v>
      </c>
      <c r="G3848" s="52">
        <v>39667</v>
      </c>
      <c r="H3848">
        <v>3.4205999999999999</v>
      </c>
      <c r="I3848" s="52">
        <v>39668</v>
      </c>
      <c r="J3848">
        <v>2.6966999999999999</v>
      </c>
      <c r="K3848" s="474" t="str">
        <f t="shared" si="60"/>
        <v>false</v>
      </c>
    </row>
    <row r="3849" spans="2:11">
      <c r="B3849" s="52">
        <v>39668</v>
      </c>
      <c r="C3849">
        <v>3.371</v>
      </c>
      <c r="D3849" s="52">
        <v>39671</v>
      </c>
      <c r="E3849">
        <v>2.6892</v>
      </c>
      <c r="G3849" s="52">
        <v>39668</v>
      </c>
      <c r="H3849">
        <v>3.371</v>
      </c>
      <c r="I3849" s="52">
        <v>39671</v>
      </c>
      <c r="J3849">
        <v>2.6892</v>
      </c>
      <c r="K3849" s="474" t="str">
        <f t="shared" si="60"/>
        <v>false</v>
      </c>
    </row>
    <row r="3850" spans="2:11">
      <c r="B3850" s="52">
        <v>39671</v>
      </c>
      <c r="C3850">
        <v>3.3443999999999998</v>
      </c>
      <c r="D3850" s="52">
        <v>39672</v>
      </c>
      <c r="E3850">
        <v>2.7214999999999998</v>
      </c>
      <c r="G3850" s="52">
        <v>39671</v>
      </c>
      <c r="H3850">
        <v>3.3443999999999998</v>
      </c>
      <c r="I3850" s="52">
        <v>39672</v>
      </c>
      <c r="J3850">
        <v>2.7214999999999998</v>
      </c>
      <c r="K3850" s="474" t="str">
        <f t="shared" si="60"/>
        <v>false</v>
      </c>
    </row>
    <row r="3851" spans="2:11">
      <c r="B3851" s="52">
        <v>39672</v>
      </c>
      <c r="C3851">
        <v>3.4131999999999998</v>
      </c>
      <c r="D3851" s="52">
        <v>39673</v>
      </c>
      <c r="E3851">
        <v>2.7513999999999998</v>
      </c>
      <c r="G3851" s="52">
        <v>39672</v>
      </c>
      <c r="H3851">
        <v>3.4131999999999998</v>
      </c>
      <c r="I3851" s="52">
        <v>39673</v>
      </c>
      <c r="J3851">
        <v>2.7513999999999998</v>
      </c>
      <c r="K3851" s="474" t="str">
        <f t="shared" si="60"/>
        <v>false</v>
      </c>
    </row>
    <row r="3852" spans="2:11">
      <c r="B3852" s="52">
        <v>39673</v>
      </c>
      <c r="C3852">
        <v>3.3952</v>
      </c>
      <c r="D3852" s="52">
        <v>39674</v>
      </c>
      <c r="E3852">
        <v>2.7317</v>
      </c>
      <c r="G3852" s="52">
        <v>39673</v>
      </c>
      <c r="H3852">
        <v>3.3952</v>
      </c>
      <c r="I3852" s="52">
        <v>39674</v>
      </c>
      <c r="J3852">
        <v>2.7317</v>
      </c>
      <c r="K3852" s="474" t="str">
        <f t="shared" si="60"/>
        <v>false</v>
      </c>
    </row>
    <row r="3853" spans="2:11">
      <c r="B3853" s="52">
        <v>39674</v>
      </c>
      <c r="C3853">
        <v>3.4319000000000002</v>
      </c>
      <c r="D3853" s="52">
        <v>39675</v>
      </c>
      <c r="E3853">
        <v>2.7263000000000002</v>
      </c>
      <c r="G3853" s="52">
        <v>39674</v>
      </c>
      <c r="H3853">
        <v>3.4319000000000002</v>
      </c>
      <c r="I3853" s="52">
        <v>39675</v>
      </c>
      <c r="J3853">
        <v>2.7263000000000002</v>
      </c>
      <c r="K3853" s="474" t="str">
        <f t="shared" si="60"/>
        <v>false</v>
      </c>
    </row>
    <row r="3854" spans="2:11">
      <c r="B3854" s="52">
        <v>39675</v>
      </c>
      <c r="C3854">
        <v>3.4142999999999999</v>
      </c>
      <c r="D3854" s="52">
        <v>39678</v>
      </c>
      <c r="E3854">
        <v>2.7692000000000001</v>
      </c>
      <c r="G3854" s="52">
        <v>39675</v>
      </c>
      <c r="H3854">
        <v>3.4142999999999999</v>
      </c>
      <c r="I3854" s="52">
        <v>39678</v>
      </c>
      <c r="J3854">
        <v>2.7692000000000001</v>
      </c>
      <c r="K3854" s="474" t="str">
        <f t="shared" si="60"/>
        <v>false</v>
      </c>
    </row>
    <row r="3855" spans="2:11">
      <c r="B3855" s="52">
        <v>39678</v>
      </c>
      <c r="C3855">
        <v>3.4013999999999998</v>
      </c>
      <c r="D3855" s="52">
        <v>39679</v>
      </c>
      <c r="E3855">
        <v>2.8018000000000001</v>
      </c>
      <c r="G3855" s="52">
        <v>39678</v>
      </c>
      <c r="H3855">
        <v>3.4013999999999998</v>
      </c>
      <c r="I3855" s="52">
        <v>39679</v>
      </c>
      <c r="J3855">
        <v>2.8018000000000001</v>
      </c>
      <c r="K3855" s="474" t="str">
        <f t="shared" si="60"/>
        <v>false</v>
      </c>
    </row>
    <row r="3856" spans="2:11">
      <c r="B3856" s="52">
        <v>39679</v>
      </c>
      <c r="C3856">
        <v>3.3906999999999998</v>
      </c>
      <c r="D3856" s="52">
        <v>39680</v>
      </c>
      <c r="E3856">
        <v>2.7862999999999998</v>
      </c>
      <c r="G3856" s="52">
        <v>39679</v>
      </c>
      <c r="H3856">
        <v>3.3906999999999998</v>
      </c>
      <c r="I3856" s="52">
        <v>39680</v>
      </c>
      <c r="J3856">
        <v>2.7862999999999998</v>
      </c>
      <c r="K3856" s="474" t="str">
        <f t="shared" si="60"/>
        <v>false</v>
      </c>
    </row>
    <row r="3857" spans="2:11">
      <c r="B3857" s="52">
        <v>39680</v>
      </c>
      <c r="C3857">
        <v>3.3660000000000001</v>
      </c>
      <c r="D3857" s="52">
        <v>39681</v>
      </c>
      <c r="E3857">
        <v>2.7831999999999999</v>
      </c>
      <c r="G3857" s="52">
        <v>39680</v>
      </c>
      <c r="H3857">
        <v>3.3660000000000001</v>
      </c>
      <c r="I3857" s="52">
        <v>39681</v>
      </c>
      <c r="J3857">
        <v>2.7831999999999999</v>
      </c>
      <c r="K3857" s="474" t="str">
        <f t="shared" si="60"/>
        <v>false</v>
      </c>
    </row>
    <row r="3858" spans="2:11">
      <c r="B3858" s="52">
        <v>39681</v>
      </c>
      <c r="C3858">
        <v>3.3319999999999999</v>
      </c>
      <c r="D3858" s="52">
        <v>39682</v>
      </c>
      <c r="E3858">
        <v>2.7389999999999999</v>
      </c>
      <c r="G3858" s="52">
        <v>39681</v>
      </c>
      <c r="H3858">
        <v>3.3319999999999999</v>
      </c>
      <c r="I3858" s="52">
        <v>39682</v>
      </c>
      <c r="J3858">
        <v>2.7389999999999999</v>
      </c>
      <c r="K3858" s="474" t="str">
        <f t="shared" si="60"/>
        <v>false</v>
      </c>
    </row>
    <row r="3859" spans="2:11">
      <c r="B3859" s="52">
        <v>39682</v>
      </c>
      <c r="C3859">
        <v>3.3254999999999999</v>
      </c>
      <c r="D3859" s="52">
        <v>39685</v>
      </c>
      <c r="E3859">
        <v>2.7972000000000001</v>
      </c>
      <c r="G3859" s="52">
        <v>39682</v>
      </c>
      <c r="H3859">
        <v>3.3254999999999999</v>
      </c>
      <c r="I3859" s="52">
        <v>39685</v>
      </c>
      <c r="J3859">
        <v>2.7972000000000001</v>
      </c>
      <c r="K3859" s="474" t="str">
        <f t="shared" si="60"/>
        <v>false</v>
      </c>
    </row>
    <row r="3860" spans="2:11">
      <c r="B3860" s="52">
        <v>39685</v>
      </c>
      <c r="C3860">
        <v>3.3592</v>
      </c>
      <c r="D3860" s="52">
        <v>39686</v>
      </c>
      <c r="E3860">
        <v>2.7907000000000002</v>
      </c>
      <c r="G3860" s="52">
        <v>39685</v>
      </c>
      <c r="H3860">
        <v>3.3592</v>
      </c>
      <c r="I3860" s="52">
        <v>39686</v>
      </c>
      <c r="J3860">
        <v>2.7907000000000002</v>
      </c>
      <c r="K3860" s="474" t="str">
        <f t="shared" si="60"/>
        <v>false</v>
      </c>
    </row>
    <row r="3861" spans="2:11">
      <c r="B3861" s="52">
        <v>39686</v>
      </c>
      <c r="C3861">
        <v>3.3233000000000001</v>
      </c>
      <c r="D3861" s="52">
        <v>39687</v>
      </c>
      <c r="E3861">
        <v>2.7688999999999999</v>
      </c>
      <c r="G3861" s="52">
        <v>39686</v>
      </c>
      <c r="H3861">
        <v>3.3233000000000001</v>
      </c>
      <c r="I3861" s="52">
        <v>39687</v>
      </c>
      <c r="J3861">
        <v>2.7688999999999999</v>
      </c>
      <c r="K3861" s="474" t="str">
        <f t="shared" si="60"/>
        <v>false</v>
      </c>
    </row>
    <row r="3862" spans="2:11">
      <c r="B3862" s="52">
        <v>39687</v>
      </c>
      <c r="C3862">
        <v>3.3157000000000001</v>
      </c>
      <c r="D3862" s="52">
        <v>39688</v>
      </c>
      <c r="E3862">
        <v>2.7185999999999999</v>
      </c>
      <c r="G3862" s="52">
        <v>39687</v>
      </c>
      <c r="H3862">
        <v>3.3157000000000001</v>
      </c>
      <c r="I3862" s="52">
        <v>39688</v>
      </c>
      <c r="J3862">
        <v>2.7185999999999999</v>
      </c>
      <c r="K3862" s="474" t="str">
        <f t="shared" si="60"/>
        <v>false</v>
      </c>
    </row>
    <row r="3863" spans="2:11">
      <c r="B3863" s="52">
        <v>39688</v>
      </c>
      <c r="C3863">
        <v>3.2957999999999998</v>
      </c>
      <c r="D3863" s="52">
        <v>39689</v>
      </c>
      <c r="E3863">
        <v>2.7591000000000001</v>
      </c>
      <c r="G3863" s="52">
        <v>39688</v>
      </c>
      <c r="H3863">
        <v>3.2957999999999998</v>
      </c>
      <c r="I3863" s="52">
        <v>39689</v>
      </c>
      <c r="J3863">
        <v>2.7591000000000001</v>
      </c>
      <c r="K3863" s="474" t="str">
        <f t="shared" si="60"/>
        <v>false</v>
      </c>
    </row>
    <row r="3864" spans="2:11">
      <c r="B3864" s="52">
        <v>39689</v>
      </c>
      <c r="C3864">
        <v>3.3553000000000002</v>
      </c>
      <c r="D3864" s="52">
        <v>39693</v>
      </c>
      <c r="E3864">
        <v>2.7654000000000001</v>
      </c>
      <c r="G3864" s="52">
        <v>39689</v>
      </c>
      <c r="H3864">
        <v>3.3553000000000002</v>
      </c>
      <c r="I3864" s="52">
        <v>39693</v>
      </c>
      <c r="J3864">
        <v>2.7654000000000001</v>
      </c>
      <c r="K3864" s="474" t="str">
        <f t="shared" si="60"/>
        <v>false</v>
      </c>
    </row>
    <row r="3865" spans="2:11">
      <c r="B3865" s="52">
        <v>39693</v>
      </c>
      <c r="C3865">
        <v>3.4012000000000002</v>
      </c>
      <c r="D3865" s="52">
        <v>39694</v>
      </c>
      <c r="E3865">
        <v>2.7629999999999999</v>
      </c>
      <c r="G3865" s="52">
        <v>39693</v>
      </c>
      <c r="H3865">
        <v>3.4012000000000002</v>
      </c>
      <c r="I3865" s="52">
        <v>39694</v>
      </c>
      <c r="J3865">
        <v>2.7629999999999999</v>
      </c>
      <c r="K3865" s="474" t="str">
        <f t="shared" si="60"/>
        <v>false</v>
      </c>
    </row>
    <row r="3866" spans="2:11">
      <c r="B3866" s="52">
        <v>39694</v>
      </c>
      <c r="C3866">
        <v>3.4582999999999999</v>
      </c>
      <c r="D3866" s="52">
        <v>39695</v>
      </c>
      <c r="E3866">
        <v>2.8481000000000001</v>
      </c>
      <c r="G3866" s="52">
        <v>39694</v>
      </c>
      <c r="H3866">
        <v>3.4582999999999999</v>
      </c>
      <c r="I3866" s="52">
        <v>39695</v>
      </c>
      <c r="J3866">
        <v>2.8481000000000001</v>
      </c>
      <c r="K3866" s="474" t="str">
        <f t="shared" si="60"/>
        <v>false</v>
      </c>
    </row>
    <row r="3867" spans="2:11">
      <c r="B3867" s="52">
        <v>39695</v>
      </c>
      <c r="C3867">
        <v>3.5103999999999997</v>
      </c>
      <c r="D3867" s="52">
        <v>39696</v>
      </c>
      <c r="E3867">
        <v>2.8397999999999999</v>
      </c>
      <c r="G3867" s="52">
        <v>39695</v>
      </c>
      <c r="H3867">
        <v>3.5103999999999997</v>
      </c>
      <c r="I3867" s="52">
        <v>39696</v>
      </c>
      <c r="J3867">
        <v>2.8397999999999999</v>
      </c>
      <c r="K3867" s="474" t="str">
        <f t="shared" si="60"/>
        <v>false</v>
      </c>
    </row>
    <row r="3868" spans="2:11">
      <c r="B3868" s="52">
        <v>39696</v>
      </c>
      <c r="C3868">
        <v>3.5775999999999999</v>
      </c>
      <c r="D3868" s="52">
        <v>39699</v>
      </c>
      <c r="E3868">
        <v>2.7683</v>
      </c>
      <c r="G3868" s="52">
        <v>39696</v>
      </c>
      <c r="H3868">
        <v>3.5775999999999999</v>
      </c>
      <c r="I3868" s="52">
        <v>39699</v>
      </c>
      <c r="J3868">
        <v>2.7683</v>
      </c>
      <c r="K3868" s="474" t="str">
        <f t="shared" si="60"/>
        <v>false</v>
      </c>
    </row>
    <row r="3869" spans="2:11">
      <c r="B3869" s="52">
        <v>39699</v>
      </c>
      <c r="C3869">
        <v>3.4832000000000001</v>
      </c>
      <c r="D3869" s="52">
        <v>39700</v>
      </c>
      <c r="E3869">
        <v>2.8374000000000001</v>
      </c>
      <c r="G3869" s="52">
        <v>39699</v>
      </c>
      <c r="H3869">
        <v>3.4832000000000001</v>
      </c>
      <c r="I3869" s="52">
        <v>39700</v>
      </c>
      <c r="J3869">
        <v>2.8374000000000001</v>
      </c>
      <c r="K3869" s="474" t="str">
        <f t="shared" si="60"/>
        <v>false</v>
      </c>
    </row>
    <row r="3870" spans="2:11">
      <c r="B3870" s="52">
        <v>39700</v>
      </c>
      <c r="C3870">
        <v>3.6124000000000001</v>
      </c>
      <c r="D3870" s="52">
        <v>39701</v>
      </c>
      <c r="E3870">
        <v>2.8277999999999999</v>
      </c>
      <c r="G3870" s="52">
        <v>39700</v>
      </c>
      <c r="H3870">
        <v>3.6124000000000001</v>
      </c>
      <c r="I3870" s="52">
        <v>39701</v>
      </c>
      <c r="J3870">
        <v>2.8277999999999999</v>
      </c>
      <c r="K3870" s="474" t="str">
        <f t="shared" si="60"/>
        <v>false</v>
      </c>
    </row>
    <row r="3871" spans="2:11">
      <c r="B3871" s="52">
        <v>39701</v>
      </c>
      <c r="C3871">
        <v>3.5840000000000001</v>
      </c>
      <c r="D3871" s="52">
        <v>39702</v>
      </c>
      <c r="E3871">
        <v>2.7898000000000001</v>
      </c>
      <c r="G3871" s="52">
        <v>39701</v>
      </c>
      <c r="H3871">
        <v>3.5840000000000001</v>
      </c>
      <c r="I3871" s="52">
        <v>39702</v>
      </c>
      <c r="J3871">
        <v>2.7898000000000001</v>
      </c>
      <c r="K3871" s="474" t="str">
        <f t="shared" si="60"/>
        <v>false</v>
      </c>
    </row>
    <row r="3872" spans="2:11">
      <c r="B3872" s="52">
        <v>39702</v>
      </c>
      <c r="C3872">
        <v>3.5399000000000003</v>
      </c>
      <c r="D3872" s="52">
        <v>39703</v>
      </c>
      <c r="E3872">
        <v>2.7927</v>
      </c>
      <c r="G3872" s="52">
        <v>39702</v>
      </c>
      <c r="H3872">
        <v>3.5399000000000003</v>
      </c>
      <c r="I3872" s="52">
        <v>39703</v>
      </c>
      <c r="J3872">
        <v>2.7927</v>
      </c>
      <c r="K3872" s="474" t="str">
        <f t="shared" si="60"/>
        <v>false</v>
      </c>
    </row>
    <row r="3873" spans="2:11">
      <c r="B3873" s="52">
        <v>39703</v>
      </c>
      <c r="C3873">
        <v>3.4950999999999999</v>
      </c>
      <c r="D3873" s="52">
        <v>39706</v>
      </c>
      <c r="E3873">
        <v>2.9218000000000002</v>
      </c>
      <c r="G3873" s="52">
        <v>39703</v>
      </c>
      <c r="H3873">
        <v>3.4950999999999999</v>
      </c>
      <c r="I3873" s="52">
        <v>39706</v>
      </c>
      <c r="J3873">
        <v>2.9218000000000002</v>
      </c>
      <c r="K3873" s="474" t="str">
        <f t="shared" si="60"/>
        <v>false</v>
      </c>
    </row>
    <row r="3874" spans="2:11">
      <c r="B3874" s="52">
        <v>39706</v>
      </c>
      <c r="C3874">
        <v>3.6032000000000002</v>
      </c>
      <c r="D3874" s="52">
        <v>39707</v>
      </c>
      <c r="E3874">
        <v>2.8843999999999999</v>
      </c>
      <c r="G3874" s="52">
        <v>39706</v>
      </c>
      <c r="H3874">
        <v>3.6032000000000002</v>
      </c>
      <c r="I3874" s="52">
        <v>39707</v>
      </c>
      <c r="J3874">
        <v>2.8843999999999999</v>
      </c>
      <c r="K3874" s="474" t="str">
        <f t="shared" si="60"/>
        <v>false</v>
      </c>
    </row>
    <row r="3875" spans="2:11">
      <c r="B3875" s="52">
        <v>39707</v>
      </c>
      <c r="C3875">
        <v>3.5857999999999999</v>
      </c>
      <c r="D3875" s="52">
        <v>39708</v>
      </c>
      <c r="E3875">
        <v>3.0065</v>
      </c>
      <c r="G3875" s="52">
        <v>39707</v>
      </c>
      <c r="H3875">
        <v>3.5857999999999999</v>
      </c>
      <c r="I3875" s="52">
        <v>39708</v>
      </c>
      <c r="J3875">
        <v>3.0065</v>
      </c>
      <c r="K3875" s="474" t="str">
        <f t="shared" si="60"/>
        <v>false</v>
      </c>
    </row>
    <row r="3876" spans="2:11">
      <c r="B3876" s="52">
        <v>39708</v>
      </c>
      <c r="C3876">
        <v>3.7875000000000001</v>
      </c>
      <c r="D3876" s="52">
        <v>39709</v>
      </c>
      <c r="E3876">
        <v>2.8969</v>
      </c>
      <c r="G3876" s="52">
        <v>39708</v>
      </c>
      <c r="H3876">
        <v>3.7875000000000001</v>
      </c>
      <c r="I3876" s="52">
        <v>39709</v>
      </c>
      <c r="J3876">
        <v>2.8969</v>
      </c>
      <c r="K3876" s="474" t="str">
        <f t="shared" si="60"/>
        <v>false</v>
      </c>
    </row>
    <row r="3877" spans="2:11">
      <c r="B3877" s="52">
        <v>39709</v>
      </c>
      <c r="C3877">
        <v>3.6560000000000001</v>
      </c>
      <c r="D3877" s="52">
        <v>39710</v>
      </c>
      <c r="E3877">
        <v>2.8031000000000001</v>
      </c>
      <c r="G3877" s="52">
        <v>39709</v>
      </c>
      <c r="H3877">
        <v>3.6560000000000001</v>
      </c>
      <c r="I3877" s="52">
        <v>39710</v>
      </c>
      <c r="J3877">
        <v>2.8031000000000001</v>
      </c>
      <c r="K3877" s="474" t="str">
        <f t="shared" si="60"/>
        <v>false</v>
      </c>
    </row>
    <row r="3878" spans="2:11">
      <c r="B3878" s="52">
        <v>39710</v>
      </c>
      <c r="C3878">
        <v>3.5528</v>
      </c>
      <c r="D3878" s="52">
        <v>39713</v>
      </c>
      <c r="E3878">
        <v>2.8551000000000002</v>
      </c>
      <c r="G3878" s="52">
        <v>39710</v>
      </c>
      <c r="H3878">
        <v>3.5528</v>
      </c>
      <c r="I3878" s="52">
        <v>39713</v>
      </c>
      <c r="J3878">
        <v>2.8551000000000002</v>
      </c>
      <c r="K3878" s="474" t="str">
        <f t="shared" si="60"/>
        <v>false</v>
      </c>
    </row>
    <row r="3879" spans="2:11">
      <c r="B3879" s="52">
        <v>39713</v>
      </c>
      <c r="C3879">
        <v>3.6364000000000001</v>
      </c>
      <c r="D3879" s="52">
        <v>39714</v>
      </c>
      <c r="E3879">
        <v>2.8975999999999997</v>
      </c>
      <c r="G3879" s="52">
        <v>39713</v>
      </c>
      <c r="H3879">
        <v>3.6364000000000001</v>
      </c>
      <c r="I3879" s="52">
        <v>39714</v>
      </c>
      <c r="J3879">
        <v>2.8975999999999997</v>
      </c>
      <c r="K3879" s="474" t="str">
        <f t="shared" si="60"/>
        <v>false</v>
      </c>
    </row>
    <row r="3880" spans="2:11">
      <c r="B3880" s="52">
        <v>39714</v>
      </c>
      <c r="C3880">
        <v>3.6842999999999999</v>
      </c>
      <c r="D3880" s="52">
        <v>39715</v>
      </c>
      <c r="E3880">
        <v>2.9053</v>
      </c>
      <c r="G3880" s="52">
        <v>39714</v>
      </c>
      <c r="H3880">
        <v>3.6842999999999999</v>
      </c>
      <c r="I3880" s="52">
        <v>39715</v>
      </c>
      <c r="J3880">
        <v>2.9053</v>
      </c>
      <c r="K3880" s="474" t="str">
        <f t="shared" si="60"/>
        <v>false</v>
      </c>
    </row>
    <row r="3881" spans="2:11">
      <c r="B3881" s="52">
        <v>39715</v>
      </c>
      <c r="C3881">
        <v>3.6775000000000002</v>
      </c>
      <c r="D3881" s="52">
        <v>39716</v>
      </c>
      <c r="E3881">
        <v>2.8534000000000002</v>
      </c>
      <c r="G3881" s="52">
        <v>39715</v>
      </c>
      <c r="H3881">
        <v>3.6775000000000002</v>
      </c>
      <c r="I3881" s="52">
        <v>39716</v>
      </c>
      <c r="J3881">
        <v>2.8534000000000002</v>
      </c>
      <c r="K3881" s="474" t="str">
        <f t="shared" si="60"/>
        <v>false</v>
      </c>
    </row>
    <row r="3882" spans="2:11">
      <c r="B3882" s="52">
        <v>39716</v>
      </c>
      <c r="C3882">
        <v>3.5737999999999999</v>
      </c>
      <c r="D3882" s="52">
        <v>39717</v>
      </c>
      <c r="E3882">
        <v>2.8224</v>
      </c>
      <c r="G3882" s="52">
        <v>39716</v>
      </c>
      <c r="H3882">
        <v>3.5737999999999999</v>
      </c>
      <c r="I3882" s="52">
        <v>39717</v>
      </c>
      <c r="J3882">
        <v>2.8224</v>
      </c>
      <c r="K3882" s="474" t="str">
        <f t="shared" si="60"/>
        <v>false</v>
      </c>
    </row>
    <row r="3883" spans="2:11">
      <c r="B3883" s="52">
        <v>39717</v>
      </c>
      <c r="C3883">
        <v>3.6132</v>
      </c>
      <c r="D3883" s="52">
        <v>39720</v>
      </c>
      <c r="E3883">
        <v>3.0341999999999998</v>
      </c>
      <c r="G3883" s="52">
        <v>39717</v>
      </c>
      <c r="H3883">
        <v>3.6132</v>
      </c>
      <c r="I3883" s="52">
        <v>39720</v>
      </c>
      <c r="J3883">
        <v>3.0341999999999998</v>
      </c>
      <c r="K3883" s="474" t="str">
        <f t="shared" si="60"/>
        <v>false</v>
      </c>
    </row>
    <row r="3884" spans="2:11">
      <c r="B3884" s="52">
        <v>39720</v>
      </c>
      <c r="C3884">
        <v>3.7964000000000002</v>
      </c>
      <c r="D3884" s="52">
        <v>39721</v>
      </c>
      <c r="E3884">
        <v>2.8984999999999999</v>
      </c>
      <c r="G3884" s="52">
        <v>39720</v>
      </c>
      <c r="H3884">
        <v>3.7964000000000002</v>
      </c>
      <c r="I3884" s="52">
        <v>39721</v>
      </c>
      <c r="J3884">
        <v>2.8984999999999999</v>
      </c>
      <c r="K3884" s="474" t="str">
        <f t="shared" si="60"/>
        <v>false</v>
      </c>
    </row>
    <row r="3885" spans="2:11">
      <c r="B3885" s="52">
        <v>39721</v>
      </c>
      <c r="C3885">
        <v>3.7537000000000003</v>
      </c>
      <c r="D3885" s="52">
        <v>39722</v>
      </c>
      <c r="E3885">
        <v>2.9060000000000001</v>
      </c>
      <c r="G3885" s="52">
        <v>39721</v>
      </c>
      <c r="H3885">
        <v>3.7537000000000003</v>
      </c>
      <c r="I3885" s="52">
        <v>39722</v>
      </c>
      <c r="J3885">
        <v>2.9060000000000001</v>
      </c>
      <c r="K3885" s="474" t="str">
        <f t="shared" si="60"/>
        <v>false</v>
      </c>
    </row>
    <row r="3886" spans="2:11">
      <c r="B3886" s="52">
        <v>39722</v>
      </c>
      <c r="C3886">
        <v>3.7462</v>
      </c>
      <c r="D3886" s="52">
        <v>39723</v>
      </c>
      <c r="E3886">
        <v>3.0024999999999999</v>
      </c>
      <c r="G3886" s="52">
        <v>39722</v>
      </c>
      <c r="H3886">
        <v>3.7462</v>
      </c>
      <c r="I3886" s="52">
        <v>39723</v>
      </c>
      <c r="J3886">
        <v>3.0024999999999999</v>
      </c>
      <c r="K3886" s="474" t="str">
        <f t="shared" si="60"/>
        <v>false</v>
      </c>
    </row>
    <row r="3887" spans="2:11">
      <c r="B3887" s="52">
        <v>39723</v>
      </c>
      <c r="C3887">
        <v>3.8704999999999998</v>
      </c>
      <c r="D3887" s="52">
        <v>39724</v>
      </c>
      <c r="E3887">
        <v>3.0482999999999998</v>
      </c>
      <c r="G3887" s="52">
        <v>39723</v>
      </c>
      <c r="H3887">
        <v>3.8704999999999998</v>
      </c>
      <c r="I3887" s="52">
        <v>39724</v>
      </c>
      <c r="J3887">
        <v>3.0482999999999998</v>
      </c>
      <c r="K3887" s="474" t="str">
        <f t="shared" si="60"/>
        <v>false</v>
      </c>
    </row>
    <row r="3888" spans="2:11">
      <c r="B3888" s="52">
        <v>39724</v>
      </c>
      <c r="C3888">
        <v>3.9062999999999999</v>
      </c>
      <c r="D3888" s="52">
        <v>39727</v>
      </c>
      <c r="E3888">
        <v>3.1615000000000002</v>
      </c>
      <c r="G3888" s="52">
        <v>39724</v>
      </c>
      <c r="H3888">
        <v>3.9062999999999999</v>
      </c>
      <c r="I3888" s="52">
        <v>39727</v>
      </c>
      <c r="J3888">
        <v>3.1615000000000002</v>
      </c>
      <c r="K3888" s="474" t="str">
        <f t="shared" si="60"/>
        <v>false</v>
      </c>
    </row>
    <row r="3889" spans="2:11">
      <c r="B3889" s="52">
        <v>39727</v>
      </c>
      <c r="C3889">
        <v>4.1336000000000004</v>
      </c>
      <c r="D3889" s="52">
        <v>39728</v>
      </c>
      <c r="E3889">
        <v>3.3317000000000001</v>
      </c>
      <c r="G3889" s="52">
        <v>39727</v>
      </c>
      <c r="H3889">
        <v>4.1336000000000004</v>
      </c>
      <c r="I3889" s="52">
        <v>39728</v>
      </c>
      <c r="J3889">
        <v>3.3317000000000001</v>
      </c>
      <c r="K3889" s="474" t="str">
        <f t="shared" si="60"/>
        <v>false</v>
      </c>
    </row>
    <row r="3890" spans="2:11">
      <c r="B3890" s="52">
        <v>39728</v>
      </c>
      <c r="C3890">
        <v>4.2694999999999999</v>
      </c>
      <c r="D3890" s="52">
        <v>39729</v>
      </c>
      <c r="E3890">
        <v>3.4062000000000001</v>
      </c>
      <c r="G3890" s="52">
        <v>39728</v>
      </c>
      <c r="H3890">
        <v>4.2694999999999999</v>
      </c>
      <c r="I3890" s="52">
        <v>39729</v>
      </c>
      <c r="J3890">
        <v>3.4062000000000001</v>
      </c>
      <c r="K3890" s="474" t="str">
        <f t="shared" si="60"/>
        <v>false</v>
      </c>
    </row>
    <row r="3891" spans="2:11">
      <c r="B3891" s="52">
        <v>39729</v>
      </c>
      <c r="C3891">
        <v>4.3751999999999995</v>
      </c>
      <c r="D3891" s="52">
        <v>39730</v>
      </c>
      <c r="E3891">
        <v>3.6757</v>
      </c>
      <c r="G3891" s="52">
        <v>39729</v>
      </c>
      <c r="H3891">
        <v>4.3751999999999995</v>
      </c>
      <c r="I3891" s="52">
        <v>39730</v>
      </c>
      <c r="J3891">
        <v>3.6757</v>
      </c>
      <c r="K3891" s="474" t="str">
        <f t="shared" si="60"/>
        <v>false</v>
      </c>
    </row>
    <row r="3892" spans="2:11">
      <c r="B3892" s="52">
        <v>39730</v>
      </c>
      <c r="C3892">
        <v>4.6710000000000003</v>
      </c>
      <c r="D3892" s="52">
        <v>39731</v>
      </c>
      <c r="E3892">
        <v>3.7313999999999998</v>
      </c>
      <c r="G3892" s="52">
        <v>39730</v>
      </c>
      <c r="H3892">
        <v>4.6710000000000003</v>
      </c>
      <c r="I3892" s="52">
        <v>39731</v>
      </c>
      <c r="J3892">
        <v>3.7313999999999998</v>
      </c>
      <c r="K3892" s="474" t="str">
        <f t="shared" si="60"/>
        <v>false</v>
      </c>
    </row>
    <row r="3893" spans="2:11">
      <c r="B3893" s="52">
        <v>39731</v>
      </c>
      <c r="C3893">
        <v>4.9550999999999998</v>
      </c>
      <c r="D3893" s="52">
        <v>39734</v>
      </c>
      <c r="E3893">
        <v>3.3592</v>
      </c>
      <c r="G3893" s="52">
        <v>39731</v>
      </c>
      <c r="H3893">
        <v>4.9550999999999998</v>
      </c>
      <c r="I3893" s="52">
        <v>39734</v>
      </c>
      <c r="J3893">
        <v>3.3592</v>
      </c>
      <c r="K3893" s="474" t="str">
        <f t="shared" si="60"/>
        <v>false</v>
      </c>
    </row>
    <row r="3894" spans="2:11">
      <c r="B3894" s="52">
        <v>39734</v>
      </c>
      <c r="C3894">
        <v>4.3399000000000001</v>
      </c>
      <c r="D3894" s="52">
        <v>39735</v>
      </c>
      <c r="E3894">
        <v>3.3868</v>
      </c>
      <c r="G3894" s="52">
        <v>39734</v>
      </c>
      <c r="H3894">
        <v>4.3399000000000001</v>
      </c>
      <c r="I3894" s="52">
        <v>39735</v>
      </c>
      <c r="J3894">
        <v>3.3868</v>
      </c>
      <c r="K3894" s="474" t="str">
        <f t="shared" si="60"/>
        <v>false</v>
      </c>
    </row>
    <row r="3895" spans="2:11">
      <c r="B3895" s="52">
        <v>39735</v>
      </c>
      <c r="C3895">
        <v>4.3609</v>
      </c>
      <c r="D3895" s="52">
        <v>39736</v>
      </c>
      <c r="E3895">
        <v>3.6762000000000001</v>
      </c>
      <c r="G3895" s="52">
        <v>39735</v>
      </c>
      <c r="H3895">
        <v>4.3609</v>
      </c>
      <c r="I3895" s="52">
        <v>39736</v>
      </c>
      <c r="J3895">
        <v>3.6762000000000001</v>
      </c>
      <c r="K3895" s="474" t="str">
        <f t="shared" si="60"/>
        <v>false</v>
      </c>
    </row>
    <row r="3896" spans="2:11">
      <c r="B3896" s="52">
        <v>39736</v>
      </c>
      <c r="C3896">
        <v>4.7630999999999997</v>
      </c>
      <c r="D3896" s="52">
        <v>39737</v>
      </c>
      <c r="E3896">
        <v>3.5171999999999999</v>
      </c>
      <c r="G3896" s="52">
        <v>39736</v>
      </c>
      <c r="H3896">
        <v>4.7630999999999997</v>
      </c>
      <c r="I3896" s="52">
        <v>39737</v>
      </c>
      <c r="J3896">
        <v>3.5171999999999999</v>
      </c>
      <c r="K3896" s="474" t="str">
        <f t="shared" si="60"/>
        <v>false</v>
      </c>
    </row>
    <row r="3897" spans="2:11">
      <c r="B3897" s="52">
        <v>39737</v>
      </c>
      <c r="C3897">
        <v>4.5870999999999995</v>
      </c>
      <c r="D3897" s="52">
        <v>39738</v>
      </c>
      <c r="E3897">
        <v>3.5676999999999999</v>
      </c>
      <c r="G3897" s="52">
        <v>39737</v>
      </c>
      <c r="H3897">
        <v>4.5870999999999995</v>
      </c>
      <c r="I3897" s="52">
        <v>39738</v>
      </c>
      <c r="J3897">
        <v>3.5676999999999999</v>
      </c>
      <c r="K3897" s="474" t="str">
        <f t="shared" si="60"/>
        <v>false</v>
      </c>
    </row>
    <row r="3898" spans="2:11">
      <c r="B3898" s="52">
        <v>39738</v>
      </c>
      <c r="C3898">
        <v>4.5354999999999999</v>
      </c>
      <c r="D3898" s="52">
        <v>39741</v>
      </c>
      <c r="E3898">
        <v>3.4085999999999999</v>
      </c>
      <c r="G3898" s="52">
        <v>39738</v>
      </c>
      <c r="H3898">
        <v>4.5354999999999999</v>
      </c>
      <c r="I3898" s="52">
        <v>39741</v>
      </c>
      <c r="J3898">
        <v>3.4085999999999999</v>
      </c>
      <c r="K3898" s="474" t="str">
        <f t="shared" si="60"/>
        <v>false</v>
      </c>
    </row>
    <row r="3899" spans="2:11">
      <c r="B3899" s="52">
        <v>39741</v>
      </c>
      <c r="C3899">
        <v>4.1860999999999997</v>
      </c>
      <c r="D3899" s="52">
        <v>39742</v>
      </c>
      <c r="E3899">
        <v>3.4961000000000002</v>
      </c>
      <c r="G3899" s="52">
        <v>39741</v>
      </c>
      <c r="H3899">
        <v>4.1860999999999997</v>
      </c>
      <c r="I3899" s="52">
        <v>39742</v>
      </c>
      <c r="J3899">
        <v>3.4961000000000002</v>
      </c>
      <c r="K3899" s="474" t="str">
        <f t="shared" si="60"/>
        <v>false</v>
      </c>
    </row>
    <row r="3900" spans="2:11">
      <c r="B3900" s="52">
        <v>39742</v>
      </c>
      <c r="C3900">
        <v>4.3400999999999996</v>
      </c>
      <c r="D3900" s="52">
        <v>39743</v>
      </c>
      <c r="E3900">
        <v>3.7119</v>
      </c>
      <c r="G3900" s="52">
        <v>39742</v>
      </c>
      <c r="H3900">
        <v>4.3400999999999996</v>
      </c>
      <c r="I3900" s="52">
        <v>39743</v>
      </c>
      <c r="J3900">
        <v>3.7119</v>
      </c>
      <c r="K3900" s="474" t="str">
        <f t="shared" si="60"/>
        <v>false</v>
      </c>
    </row>
    <row r="3901" spans="2:11">
      <c r="B3901" s="52">
        <v>39743</v>
      </c>
      <c r="C3901">
        <v>4.6200999999999999</v>
      </c>
      <c r="D3901" s="52">
        <v>39744</v>
      </c>
      <c r="E3901">
        <v>3.6383999999999999</v>
      </c>
      <c r="G3901" s="52">
        <v>39743</v>
      </c>
      <c r="H3901">
        <v>4.6200999999999999</v>
      </c>
      <c r="I3901" s="52">
        <v>39744</v>
      </c>
      <c r="J3901">
        <v>3.6383999999999999</v>
      </c>
      <c r="K3901" s="474" t="str">
        <f t="shared" si="60"/>
        <v>false</v>
      </c>
    </row>
    <row r="3902" spans="2:11">
      <c r="B3902" s="52">
        <v>39744</v>
      </c>
      <c r="C3902">
        <v>4.3979999999999997</v>
      </c>
      <c r="D3902" s="52">
        <v>39745</v>
      </c>
      <c r="E3902">
        <v>3.774</v>
      </c>
      <c r="G3902" s="52">
        <v>39744</v>
      </c>
      <c r="H3902">
        <v>4.3979999999999997</v>
      </c>
      <c r="I3902" s="52">
        <v>39745</v>
      </c>
      <c r="J3902">
        <v>3.774</v>
      </c>
      <c r="K3902" s="474" t="str">
        <f t="shared" si="60"/>
        <v>false</v>
      </c>
    </row>
    <row r="3903" spans="2:11">
      <c r="B3903" s="52">
        <v>39745</v>
      </c>
      <c r="C3903">
        <v>4.5469999999999997</v>
      </c>
      <c r="D3903" s="52">
        <v>39748</v>
      </c>
      <c r="E3903">
        <v>3.8677999999999999</v>
      </c>
      <c r="G3903" s="52">
        <v>39745</v>
      </c>
      <c r="H3903">
        <v>4.5469999999999997</v>
      </c>
      <c r="I3903" s="52">
        <v>39748</v>
      </c>
      <c r="J3903">
        <v>3.8677999999999999</v>
      </c>
      <c r="K3903" s="474" t="str">
        <f t="shared" si="60"/>
        <v>false</v>
      </c>
    </row>
    <row r="3904" spans="2:11">
      <c r="B3904" s="52">
        <v>39748</v>
      </c>
      <c r="C3904">
        <v>4.7172000000000001</v>
      </c>
      <c r="D3904" s="52">
        <v>39749</v>
      </c>
      <c r="E3904">
        <v>3.4883000000000002</v>
      </c>
      <c r="G3904" s="52">
        <v>39748</v>
      </c>
      <c r="H3904">
        <v>4.7172000000000001</v>
      </c>
      <c r="I3904" s="52">
        <v>39749</v>
      </c>
      <c r="J3904">
        <v>3.4883000000000002</v>
      </c>
      <c r="K3904" s="474" t="str">
        <f t="shared" si="60"/>
        <v>false</v>
      </c>
    </row>
    <row r="3905" spans="2:11">
      <c r="B3905" s="52">
        <v>39749</v>
      </c>
      <c r="C3905">
        <v>4.2469000000000001</v>
      </c>
      <c r="D3905" s="52">
        <v>39750</v>
      </c>
      <c r="E3905">
        <v>3.5171000000000001</v>
      </c>
      <c r="G3905" s="52">
        <v>39749</v>
      </c>
      <c r="H3905">
        <v>4.2469000000000001</v>
      </c>
      <c r="I3905" s="52">
        <v>39750</v>
      </c>
      <c r="J3905">
        <v>3.5171000000000001</v>
      </c>
      <c r="K3905" s="474" t="str">
        <f t="shared" si="60"/>
        <v>false</v>
      </c>
    </row>
    <row r="3906" spans="2:11">
      <c r="B3906" s="52">
        <v>39750</v>
      </c>
      <c r="C3906">
        <v>4.3834999999999997</v>
      </c>
      <c r="D3906" s="52">
        <v>39751</v>
      </c>
      <c r="E3906">
        <v>3.4114</v>
      </c>
      <c r="G3906" s="52">
        <v>39750</v>
      </c>
      <c r="H3906">
        <v>4.3834999999999997</v>
      </c>
      <c r="I3906" s="52">
        <v>39751</v>
      </c>
      <c r="J3906">
        <v>3.4114</v>
      </c>
      <c r="K3906" s="474" t="str">
        <f t="shared" si="60"/>
        <v>false</v>
      </c>
    </row>
    <row r="3907" spans="2:11">
      <c r="B3907" s="52">
        <v>39751</v>
      </c>
      <c r="C3907">
        <v>4.1851000000000003</v>
      </c>
      <c r="D3907" s="52">
        <v>39752</v>
      </c>
      <c r="E3907">
        <v>3.3586</v>
      </c>
      <c r="G3907" s="52">
        <v>39751</v>
      </c>
      <c r="H3907">
        <v>4.1851000000000003</v>
      </c>
      <c r="I3907" s="52">
        <v>39752</v>
      </c>
      <c r="J3907">
        <v>3.3586</v>
      </c>
      <c r="K3907" s="474" t="str">
        <f t="shared" si="60"/>
        <v>false</v>
      </c>
    </row>
    <row r="3908" spans="2:11">
      <c r="B3908" s="52">
        <v>39752</v>
      </c>
      <c r="C3908">
        <v>4.2537000000000003</v>
      </c>
      <c r="D3908" s="52">
        <v>39755</v>
      </c>
      <c r="E3908">
        <v>3.3605</v>
      </c>
      <c r="G3908" s="52">
        <v>39752</v>
      </c>
      <c r="H3908">
        <v>4.2537000000000003</v>
      </c>
      <c r="I3908" s="52">
        <v>39755</v>
      </c>
      <c r="J3908">
        <v>3.3605</v>
      </c>
      <c r="K3908" s="474" t="str">
        <f t="shared" si="60"/>
        <v>false</v>
      </c>
    </row>
    <row r="3909" spans="2:11">
      <c r="B3909" s="52">
        <v>39755</v>
      </c>
      <c r="C3909">
        <v>4.2485999999999997</v>
      </c>
      <c r="D3909" s="52">
        <v>39756</v>
      </c>
      <c r="E3909">
        <v>3.2538999999999998</v>
      </c>
      <c r="G3909" s="52">
        <v>39755</v>
      </c>
      <c r="H3909">
        <v>4.2485999999999997</v>
      </c>
      <c r="I3909" s="52">
        <v>39756</v>
      </c>
      <c r="J3909">
        <v>3.2538999999999998</v>
      </c>
      <c r="K3909" s="474" t="str">
        <f t="shared" si="60"/>
        <v>false</v>
      </c>
    </row>
    <row r="3910" spans="2:11">
      <c r="B3910" s="52">
        <v>39756</v>
      </c>
      <c r="C3910">
        <v>4.1281999999999996</v>
      </c>
      <c r="D3910" s="52">
        <v>39757</v>
      </c>
      <c r="E3910">
        <v>3.4363000000000001</v>
      </c>
      <c r="G3910" s="52">
        <v>39756</v>
      </c>
      <c r="H3910">
        <v>4.1281999999999996</v>
      </c>
      <c r="I3910" s="52">
        <v>39757</v>
      </c>
      <c r="J3910">
        <v>3.4363000000000001</v>
      </c>
      <c r="K3910" s="474" t="str">
        <f t="shared" ref="K3910:K3973" si="61">IF(G3910=I3910,"true","false")</f>
        <v>false</v>
      </c>
    </row>
    <row r="3911" spans="2:11">
      <c r="B3911" s="52">
        <v>39757</v>
      </c>
      <c r="C3911">
        <v>4.3125</v>
      </c>
      <c r="D3911" s="52">
        <v>39758</v>
      </c>
      <c r="E3911">
        <v>3.6207000000000003</v>
      </c>
      <c r="G3911" s="52">
        <v>39757</v>
      </c>
      <c r="H3911">
        <v>4.3125</v>
      </c>
      <c r="I3911" s="52">
        <v>39758</v>
      </c>
      <c r="J3911">
        <v>3.6207000000000003</v>
      </c>
      <c r="K3911" s="474" t="str">
        <f t="shared" si="61"/>
        <v>false</v>
      </c>
    </row>
    <row r="3912" spans="2:11">
      <c r="B3912" s="52">
        <v>39758</v>
      </c>
      <c r="C3912">
        <v>4.5038</v>
      </c>
      <c r="D3912" s="52">
        <v>39759</v>
      </c>
      <c r="E3912">
        <v>3.5247000000000002</v>
      </c>
      <c r="G3912" s="52">
        <v>39758</v>
      </c>
      <c r="H3912">
        <v>4.5038</v>
      </c>
      <c r="I3912" s="52">
        <v>39759</v>
      </c>
      <c r="J3912">
        <v>3.5247000000000002</v>
      </c>
      <c r="K3912" s="474" t="str">
        <f t="shared" si="61"/>
        <v>false</v>
      </c>
    </row>
    <row r="3913" spans="2:11">
      <c r="B3913" s="52">
        <v>39759</v>
      </c>
      <c r="C3913">
        <v>4.2954999999999997</v>
      </c>
      <c r="D3913" s="52">
        <v>39762</v>
      </c>
      <c r="E3913">
        <v>3.5537999999999998</v>
      </c>
      <c r="G3913" s="52">
        <v>39759</v>
      </c>
      <c r="H3913">
        <v>4.2954999999999997</v>
      </c>
      <c r="I3913" s="52">
        <v>39762</v>
      </c>
      <c r="J3913">
        <v>3.5537999999999998</v>
      </c>
      <c r="K3913" s="474" t="str">
        <f t="shared" si="61"/>
        <v>false</v>
      </c>
    </row>
    <row r="3914" spans="2:11">
      <c r="B3914" s="52">
        <v>39762</v>
      </c>
      <c r="C3914">
        <v>4.4368999999999996</v>
      </c>
      <c r="D3914" s="52">
        <v>39763</v>
      </c>
      <c r="E3914">
        <v>3.6259999999999999</v>
      </c>
      <c r="G3914" s="52">
        <v>39762</v>
      </c>
      <c r="H3914">
        <v>4.4368999999999996</v>
      </c>
      <c r="I3914" s="52">
        <v>39763</v>
      </c>
      <c r="J3914">
        <v>3.6259999999999999</v>
      </c>
      <c r="K3914" s="474" t="str">
        <f t="shared" si="61"/>
        <v>false</v>
      </c>
    </row>
    <row r="3915" spans="2:11">
      <c r="B3915" s="52">
        <v>39763</v>
      </c>
      <c r="C3915">
        <v>4.4344999999999999</v>
      </c>
      <c r="D3915" s="52">
        <v>39764</v>
      </c>
      <c r="E3915">
        <v>3.8123</v>
      </c>
      <c r="G3915" s="52">
        <v>39763</v>
      </c>
      <c r="H3915">
        <v>4.4344999999999999</v>
      </c>
      <c r="I3915" s="52">
        <v>39764</v>
      </c>
      <c r="J3915">
        <v>3.8123</v>
      </c>
      <c r="K3915" s="474" t="str">
        <f t="shared" si="61"/>
        <v>false</v>
      </c>
    </row>
    <row r="3916" spans="2:11">
      <c r="B3916" s="52">
        <v>39764</v>
      </c>
      <c r="C3916">
        <v>4.5884999999999998</v>
      </c>
      <c r="D3916" s="52">
        <v>39765</v>
      </c>
      <c r="E3916">
        <v>3.5739000000000001</v>
      </c>
      <c r="G3916" s="52">
        <v>39764</v>
      </c>
      <c r="H3916">
        <v>4.5884999999999998</v>
      </c>
      <c r="I3916" s="52">
        <v>39765</v>
      </c>
      <c r="J3916">
        <v>3.5739000000000001</v>
      </c>
      <c r="K3916" s="474" t="str">
        <f t="shared" si="61"/>
        <v>false</v>
      </c>
    </row>
    <row r="3917" spans="2:11">
      <c r="B3917" s="52">
        <v>39765</v>
      </c>
      <c r="C3917">
        <v>4.2736999999999998</v>
      </c>
      <c r="D3917" s="52">
        <v>39766</v>
      </c>
      <c r="E3917">
        <v>3.7225999999999999</v>
      </c>
      <c r="G3917" s="52">
        <v>39765</v>
      </c>
      <c r="H3917">
        <v>4.2736999999999998</v>
      </c>
      <c r="I3917" s="52">
        <v>39766</v>
      </c>
      <c r="J3917">
        <v>3.7225999999999999</v>
      </c>
      <c r="K3917" s="474" t="str">
        <f t="shared" si="61"/>
        <v>false</v>
      </c>
    </row>
    <row r="3918" spans="2:11">
      <c r="B3918" s="52">
        <v>39766</v>
      </c>
      <c r="C3918">
        <v>4.4295</v>
      </c>
      <c r="D3918" s="52">
        <v>39769</v>
      </c>
      <c r="E3918">
        <v>3.8233000000000001</v>
      </c>
      <c r="G3918" s="52">
        <v>39766</v>
      </c>
      <c r="H3918">
        <v>4.4295</v>
      </c>
      <c r="I3918" s="52">
        <v>39769</v>
      </c>
      <c r="J3918">
        <v>3.8233000000000001</v>
      </c>
      <c r="K3918" s="474" t="str">
        <f t="shared" si="61"/>
        <v>false</v>
      </c>
    </row>
    <row r="3919" spans="2:11">
      <c r="B3919" s="52">
        <v>39769</v>
      </c>
      <c r="C3919">
        <v>4.4419000000000004</v>
      </c>
      <c r="D3919" s="52">
        <v>39770</v>
      </c>
      <c r="E3919">
        <v>3.7565</v>
      </c>
      <c r="G3919" s="52">
        <v>39769</v>
      </c>
      <c r="H3919">
        <v>4.4419000000000004</v>
      </c>
      <c r="I3919" s="52">
        <v>39770</v>
      </c>
      <c r="J3919">
        <v>3.7565</v>
      </c>
      <c r="K3919" s="474" t="str">
        <f t="shared" si="61"/>
        <v>false</v>
      </c>
    </row>
    <row r="3920" spans="2:11">
      <c r="B3920" s="52">
        <v>39770</v>
      </c>
      <c r="C3920">
        <v>4.4337999999999997</v>
      </c>
      <c r="D3920" s="52">
        <v>39771</v>
      </c>
      <c r="E3920">
        <v>3.9592999999999998</v>
      </c>
      <c r="G3920" s="52">
        <v>39770</v>
      </c>
      <c r="H3920">
        <v>4.4337999999999997</v>
      </c>
      <c r="I3920" s="52">
        <v>39771</v>
      </c>
      <c r="J3920">
        <v>3.9592999999999998</v>
      </c>
      <c r="K3920" s="474" t="str">
        <f t="shared" si="61"/>
        <v>false</v>
      </c>
    </row>
    <row r="3921" spans="2:11">
      <c r="B3921" s="52">
        <v>39771</v>
      </c>
      <c r="C3921">
        <v>4.5864000000000003</v>
      </c>
      <c r="D3921" s="52">
        <v>39772</v>
      </c>
      <c r="E3921">
        <v>4.1925999999999997</v>
      </c>
      <c r="G3921" s="52">
        <v>39771</v>
      </c>
      <c r="H3921">
        <v>4.5864000000000003</v>
      </c>
      <c r="I3921" s="52">
        <v>39772</v>
      </c>
      <c r="J3921">
        <v>4.1925999999999997</v>
      </c>
      <c r="K3921" s="474" t="str">
        <f t="shared" si="61"/>
        <v>false</v>
      </c>
    </row>
    <row r="3922" spans="2:11">
      <c r="B3922" s="52">
        <v>39772</v>
      </c>
      <c r="C3922">
        <v>4.8334999999999999</v>
      </c>
      <c r="D3922" s="52">
        <v>39773</v>
      </c>
      <c r="E3922">
        <v>3.9396</v>
      </c>
      <c r="G3922" s="52">
        <v>39772</v>
      </c>
      <c r="H3922">
        <v>4.8334999999999999</v>
      </c>
      <c r="I3922" s="52">
        <v>39773</v>
      </c>
      <c r="J3922">
        <v>3.9396</v>
      </c>
      <c r="K3922" s="474" t="str">
        <f t="shared" si="61"/>
        <v>false</v>
      </c>
    </row>
    <row r="3923" spans="2:11">
      <c r="B3923" s="52">
        <v>39773</v>
      </c>
      <c r="C3923">
        <v>4.4295999999999998</v>
      </c>
      <c r="D3923" s="52">
        <v>39776</v>
      </c>
      <c r="E3923">
        <v>3.7544</v>
      </c>
      <c r="G3923" s="52">
        <v>39773</v>
      </c>
      <c r="H3923">
        <v>4.4295999999999998</v>
      </c>
      <c r="I3923" s="52">
        <v>39776</v>
      </c>
      <c r="J3923">
        <v>3.7544</v>
      </c>
      <c r="K3923" s="474" t="str">
        <f t="shared" si="61"/>
        <v>false</v>
      </c>
    </row>
    <row r="3924" spans="2:11">
      <c r="B3924" s="52">
        <v>39776</v>
      </c>
      <c r="C3924">
        <v>4.3811</v>
      </c>
      <c r="D3924" s="52">
        <v>39777</v>
      </c>
      <c r="E3924">
        <v>3.7383999999999999</v>
      </c>
      <c r="G3924" s="52">
        <v>39776</v>
      </c>
      <c r="H3924">
        <v>4.3811</v>
      </c>
      <c r="I3924" s="52">
        <v>39777</v>
      </c>
      <c r="J3924">
        <v>3.7383999999999999</v>
      </c>
      <c r="K3924" s="474" t="str">
        <f t="shared" si="61"/>
        <v>false</v>
      </c>
    </row>
    <row r="3925" spans="2:11">
      <c r="B3925" s="52">
        <v>39777</v>
      </c>
      <c r="C3925">
        <v>4.3573000000000004</v>
      </c>
      <c r="D3925" s="52">
        <v>39778</v>
      </c>
      <c r="E3925">
        <v>3.6475999999999997</v>
      </c>
      <c r="G3925" s="52">
        <v>39777</v>
      </c>
      <c r="H3925">
        <v>4.3573000000000004</v>
      </c>
      <c r="I3925" s="52">
        <v>39778</v>
      </c>
      <c r="J3925">
        <v>3.6475999999999997</v>
      </c>
      <c r="K3925" s="474" t="str">
        <f t="shared" si="61"/>
        <v>false</v>
      </c>
    </row>
    <row r="3926" spans="2:11">
      <c r="B3926" s="52">
        <v>39778</v>
      </c>
      <c r="C3926">
        <v>4.3151000000000002</v>
      </c>
      <c r="D3926" s="52">
        <v>39780</v>
      </c>
      <c r="E3926">
        <v>3.6052999999999997</v>
      </c>
      <c r="G3926" s="52">
        <v>39778</v>
      </c>
      <c r="H3926">
        <v>4.3151000000000002</v>
      </c>
      <c r="I3926" s="52">
        <v>39780</v>
      </c>
      <c r="J3926">
        <v>3.6052999999999997</v>
      </c>
      <c r="K3926" s="474" t="str">
        <f t="shared" si="61"/>
        <v>false</v>
      </c>
    </row>
    <row r="3927" spans="2:11">
      <c r="B3927" s="52">
        <v>39780</v>
      </c>
      <c r="C3927">
        <v>4.2526999999999999</v>
      </c>
      <c r="D3927" s="52">
        <v>39783</v>
      </c>
      <c r="E3927">
        <v>3.9060999999999999</v>
      </c>
      <c r="G3927" s="52">
        <v>39780</v>
      </c>
      <c r="H3927">
        <v>4.2526999999999999</v>
      </c>
      <c r="I3927" s="52">
        <v>39783</v>
      </c>
      <c r="J3927">
        <v>3.9060999999999999</v>
      </c>
      <c r="K3927" s="474" t="str">
        <f t="shared" si="61"/>
        <v>false</v>
      </c>
    </row>
    <row r="3928" spans="2:11">
      <c r="B3928" s="52">
        <v>39783</v>
      </c>
      <c r="C3928">
        <v>4.5404</v>
      </c>
      <c r="D3928" s="52">
        <v>39784</v>
      </c>
      <c r="E3928">
        <v>3.7808000000000002</v>
      </c>
      <c r="G3928" s="52">
        <v>39783</v>
      </c>
      <c r="H3928">
        <v>4.5404</v>
      </c>
      <c r="I3928" s="52">
        <v>39784</v>
      </c>
      <c r="J3928">
        <v>3.7808000000000002</v>
      </c>
      <c r="K3928" s="474" t="str">
        <f t="shared" si="61"/>
        <v>false</v>
      </c>
    </row>
    <row r="3929" spans="2:11">
      <c r="B3929" s="52">
        <v>39784</v>
      </c>
      <c r="C3929">
        <v>4.4584999999999999</v>
      </c>
      <c r="D3929" s="52">
        <v>39785</v>
      </c>
      <c r="E3929">
        <v>3.6752000000000002</v>
      </c>
      <c r="G3929" s="52">
        <v>39784</v>
      </c>
      <c r="H3929">
        <v>4.4584999999999999</v>
      </c>
      <c r="I3929" s="52">
        <v>39785</v>
      </c>
      <c r="J3929">
        <v>3.6752000000000002</v>
      </c>
      <c r="K3929" s="474" t="str">
        <f t="shared" si="61"/>
        <v>false</v>
      </c>
    </row>
    <row r="3930" spans="2:11">
      <c r="B3930" s="52">
        <v>39785</v>
      </c>
      <c r="C3930">
        <v>4.3722000000000003</v>
      </c>
      <c r="D3930" s="52">
        <v>39786</v>
      </c>
      <c r="E3930">
        <v>3.7697000000000003</v>
      </c>
      <c r="G3930" s="52">
        <v>39785</v>
      </c>
      <c r="H3930">
        <v>4.3722000000000003</v>
      </c>
      <c r="I3930" s="52">
        <v>39786</v>
      </c>
      <c r="J3930">
        <v>3.7697000000000003</v>
      </c>
      <c r="K3930" s="474" t="str">
        <f t="shared" si="61"/>
        <v>false</v>
      </c>
    </row>
    <row r="3931" spans="2:11">
      <c r="B3931" s="52">
        <v>39786</v>
      </c>
      <c r="C3931">
        <v>4.6117999999999997</v>
      </c>
      <c r="D3931" s="52">
        <v>39787</v>
      </c>
      <c r="E3931">
        <v>3.6566000000000001</v>
      </c>
      <c r="G3931" s="52">
        <v>39786</v>
      </c>
      <c r="H3931">
        <v>4.6117999999999997</v>
      </c>
      <c r="I3931" s="52">
        <v>39787</v>
      </c>
      <c r="J3931">
        <v>3.6566000000000001</v>
      </c>
      <c r="K3931" s="474" t="str">
        <f t="shared" si="61"/>
        <v>false</v>
      </c>
    </row>
    <row r="3932" spans="2:11">
      <c r="B3932" s="52">
        <v>39787</v>
      </c>
      <c r="C3932">
        <v>4.5042</v>
      </c>
      <c r="D3932" s="52">
        <v>39790</v>
      </c>
      <c r="E3932">
        <v>3.5343</v>
      </c>
      <c r="G3932" s="52">
        <v>39787</v>
      </c>
      <c r="H3932">
        <v>4.5042</v>
      </c>
      <c r="I3932" s="52">
        <v>39790</v>
      </c>
      <c r="J3932">
        <v>3.5343</v>
      </c>
      <c r="K3932" s="474" t="str">
        <f t="shared" si="61"/>
        <v>false</v>
      </c>
    </row>
    <row r="3933" spans="2:11">
      <c r="B3933" s="52">
        <v>39790</v>
      </c>
      <c r="C3933">
        <v>4.4619</v>
      </c>
      <c r="D3933" s="52">
        <v>39791</v>
      </c>
      <c r="E3933">
        <v>3.6330999999999998</v>
      </c>
      <c r="G3933" s="52">
        <v>39790</v>
      </c>
      <c r="H3933">
        <v>4.4619</v>
      </c>
      <c r="I3933" s="52">
        <v>39791</v>
      </c>
      <c r="J3933">
        <v>3.6330999999999998</v>
      </c>
      <c r="K3933" s="474" t="str">
        <f t="shared" si="61"/>
        <v>false</v>
      </c>
    </row>
    <row r="3934" spans="2:11">
      <c r="B3934" s="52">
        <v>39791</v>
      </c>
      <c r="C3934">
        <v>4.5412999999999997</v>
      </c>
      <c r="D3934" s="52">
        <v>39792</v>
      </c>
      <c r="E3934">
        <v>3.6040000000000001</v>
      </c>
      <c r="G3934" s="52">
        <v>39791</v>
      </c>
      <c r="H3934">
        <v>4.5412999999999997</v>
      </c>
      <c r="I3934" s="52">
        <v>39792</v>
      </c>
      <c r="J3934">
        <v>3.6040000000000001</v>
      </c>
      <c r="K3934" s="474" t="str">
        <f t="shared" si="61"/>
        <v>false</v>
      </c>
    </row>
    <row r="3935" spans="2:11">
      <c r="B3935" s="52">
        <v>39792</v>
      </c>
      <c r="C3935">
        <v>4.4528999999999996</v>
      </c>
      <c r="D3935" s="52">
        <v>39793</v>
      </c>
      <c r="E3935">
        <v>3.6882999999999999</v>
      </c>
      <c r="G3935" s="52">
        <v>39792</v>
      </c>
      <c r="H3935">
        <v>4.4528999999999996</v>
      </c>
      <c r="I3935" s="52">
        <v>39793</v>
      </c>
      <c r="J3935">
        <v>3.6882999999999999</v>
      </c>
      <c r="K3935" s="474" t="str">
        <f t="shared" si="61"/>
        <v>false</v>
      </c>
    </row>
    <row r="3936" spans="2:11">
      <c r="B3936" s="52">
        <v>39793</v>
      </c>
      <c r="C3936">
        <v>4.4828999999999999</v>
      </c>
      <c r="D3936" s="52">
        <v>39794</v>
      </c>
      <c r="E3936">
        <v>3.6606999999999998</v>
      </c>
      <c r="G3936" s="52">
        <v>39793</v>
      </c>
      <c r="H3936">
        <v>4.4828999999999999</v>
      </c>
      <c r="I3936" s="52">
        <v>39794</v>
      </c>
      <c r="J3936">
        <v>3.6606999999999998</v>
      </c>
      <c r="K3936" s="474" t="str">
        <f t="shared" si="61"/>
        <v>false</v>
      </c>
    </row>
    <row r="3937" spans="2:11">
      <c r="B3937" s="52">
        <v>39794</v>
      </c>
      <c r="C3937">
        <v>4.4545000000000003</v>
      </c>
      <c r="D3937" s="52">
        <v>39797</v>
      </c>
      <c r="E3937">
        <v>3.6884999999999999</v>
      </c>
      <c r="G3937" s="52">
        <v>39794</v>
      </c>
      <c r="H3937">
        <v>4.4545000000000003</v>
      </c>
      <c r="I3937" s="52">
        <v>39797</v>
      </c>
      <c r="J3937">
        <v>3.6884999999999999</v>
      </c>
      <c r="K3937" s="474" t="str">
        <f t="shared" si="61"/>
        <v>false</v>
      </c>
    </row>
    <row r="3938" spans="2:11">
      <c r="B3938" s="52">
        <v>39797</v>
      </c>
      <c r="C3938">
        <v>4.5265000000000004</v>
      </c>
      <c r="D3938" s="52">
        <v>39798</v>
      </c>
      <c r="E3938">
        <v>3.5399000000000003</v>
      </c>
      <c r="G3938" s="52">
        <v>39797</v>
      </c>
      <c r="H3938">
        <v>4.5265000000000004</v>
      </c>
      <c r="I3938" s="52">
        <v>39798</v>
      </c>
      <c r="J3938">
        <v>3.5399000000000003</v>
      </c>
      <c r="K3938" s="474" t="str">
        <f t="shared" si="61"/>
        <v>false</v>
      </c>
    </row>
    <row r="3939" spans="2:11">
      <c r="B3939" s="52">
        <v>39798</v>
      </c>
      <c r="C3939">
        <v>4.3742999999999999</v>
      </c>
      <c r="D3939" s="52">
        <v>39799</v>
      </c>
      <c r="E3939">
        <v>3.5798999999999999</v>
      </c>
      <c r="G3939" s="52">
        <v>39798</v>
      </c>
      <c r="H3939">
        <v>4.3742999999999999</v>
      </c>
      <c r="I3939" s="52">
        <v>39799</v>
      </c>
      <c r="J3939">
        <v>3.5798999999999999</v>
      </c>
      <c r="K3939" s="474" t="str">
        <f t="shared" si="61"/>
        <v>false</v>
      </c>
    </row>
    <row r="3940" spans="2:11">
      <c r="B3940" s="52">
        <v>39799</v>
      </c>
      <c r="C3940">
        <v>4.4989999999999997</v>
      </c>
      <c r="D3940" s="52">
        <v>39800</v>
      </c>
      <c r="E3940">
        <v>3.6711999999999998</v>
      </c>
      <c r="G3940" s="52">
        <v>39799</v>
      </c>
      <c r="H3940">
        <v>4.4989999999999997</v>
      </c>
      <c r="I3940" s="52">
        <v>39800</v>
      </c>
      <c r="J3940">
        <v>3.6711999999999998</v>
      </c>
      <c r="K3940" s="474" t="str">
        <f t="shared" si="61"/>
        <v>false</v>
      </c>
    </row>
    <row r="3941" spans="2:11">
      <c r="B3941" s="52">
        <v>39800</v>
      </c>
      <c r="C3941">
        <v>4.4568000000000003</v>
      </c>
      <c r="D3941" s="52">
        <v>39801</v>
      </c>
      <c r="E3941">
        <v>3.6821999999999999</v>
      </c>
      <c r="G3941" s="52">
        <v>39800</v>
      </c>
      <c r="H3941">
        <v>4.4568000000000003</v>
      </c>
      <c r="I3941" s="52">
        <v>39801</v>
      </c>
      <c r="J3941">
        <v>3.6821999999999999</v>
      </c>
      <c r="K3941" s="474" t="str">
        <f t="shared" si="61"/>
        <v>false</v>
      </c>
    </row>
    <row r="3942" spans="2:11">
      <c r="B3942" s="52">
        <v>39801</v>
      </c>
      <c r="C3942">
        <v>4.4718999999999998</v>
      </c>
      <c r="D3942" s="52">
        <v>39804</v>
      </c>
      <c r="E3942">
        <v>3.7079</v>
      </c>
      <c r="G3942" s="52">
        <v>39801</v>
      </c>
      <c r="H3942">
        <v>4.4718999999999998</v>
      </c>
      <c r="I3942" s="52">
        <v>39804</v>
      </c>
      <c r="J3942">
        <v>3.7079</v>
      </c>
      <c r="K3942" s="474" t="str">
        <f t="shared" si="61"/>
        <v>false</v>
      </c>
    </row>
    <row r="3943" spans="2:11">
      <c r="B3943" s="52">
        <v>39804</v>
      </c>
      <c r="C3943">
        <v>4.4915000000000003</v>
      </c>
      <c r="D3943" s="52">
        <v>39805</v>
      </c>
      <c r="E3943">
        <v>3.7538999999999998</v>
      </c>
      <c r="G3943" s="52">
        <v>39804</v>
      </c>
      <c r="H3943">
        <v>4.4915000000000003</v>
      </c>
      <c r="I3943" s="52">
        <v>39805</v>
      </c>
      <c r="J3943">
        <v>3.7538999999999998</v>
      </c>
      <c r="K3943" s="474" t="str">
        <f t="shared" si="61"/>
        <v>false</v>
      </c>
    </row>
    <row r="3944" spans="2:11">
      <c r="B3944" s="52">
        <v>39805</v>
      </c>
      <c r="C3944">
        <v>4.5827</v>
      </c>
      <c r="D3944" s="52">
        <v>39806</v>
      </c>
      <c r="E3944">
        <v>3.7321999999999997</v>
      </c>
      <c r="G3944" s="52">
        <v>39805</v>
      </c>
      <c r="H3944">
        <v>4.5827</v>
      </c>
      <c r="I3944" s="52">
        <v>39806</v>
      </c>
      <c r="J3944">
        <v>3.7321999999999997</v>
      </c>
      <c r="K3944" s="474" t="str">
        <f t="shared" si="61"/>
        <v>false</v>
      </c>
    </row>
    <row r="3945" spans="2:11">
      <c r="B3945" s="52">
        <v>39806</v>
      </c>
      <c r="C3945">
        <v>4.5491999999999999</v>
      </c>
      <c r="D3945" s="52">
        <v>39808</v>
      </c>
      <c r="E3945">
        <v>3.7115999999999998</v>
      </c>
      <c r="G3945" s="52">
        <v>39806</v>
      </c>
      <c r="H3945">
        <v>4.5491999999999999</v>
      </c>
      <c r="I3945" s="52">
        <v>39808</v>
      </c>
      <c r="J3945">
        <v>3.7115999999999998</v>
      </c>
      <c r="K3945" s="474" t="str">
        <f t="shared" si="61"/>
        <v>false</v>
      </c>
    </row>
    <row r="3946" spans="2:11">
      <c r="B3946" s="52">
        <v>39808</v>
      </c>
      <c r="C3946">
        <v>4.5316000000000001</v>
      </c>
      <c r="D3946" s="52">
        <v>39811</v>
      </c>
      <c r="E3946">
        <v>3.7254</v>
      </c>
      <c r="G3946" s="52">
        <v>39808</v>
      </c>
      <c r="H3946">
        <v>4.5316000000000001</v>
      </c>
      <c r="I3946" s="52">
        <v>39811</v>
      </c>
      <c r="J3946">
        <v>3.7254</v>
      </c>
      <c r="K3946" s="474" t="str">
        <f t="shared" si="61"/>
        <v>false</v>
      </c>
    </row>
    <row r="3947" spans="2:11">
      <c r="B3947" s="52">
        <v>39811</v>
      </c>
      <c r="C3947">
        <v>4.5502000000000002</v>
      </c>
      <c r="D3947" s="52">
        <v>39812</v>
      </c>
      <c r="E3947">
        <v>3.6461000000000001</v>
      </c>
      <c r="G3947" s="52">
        <v>39811</v>
      </c>
      <c r="H3947">
        <v>4.5502000000000002</v>
      </c>
      <c r="I3947" s="52">
        <v>39812</v>
      </c>
      <c r="J3947">
        <v>3.6461000000000001</v>
      </c>
      <c r="K3947" s="474" t="str">
        <f t="shared" si="61"/>
        <v>false</v>
      </c>
    </row>
    <row r="3948" spans="2:11">
      <c r="B3948" s="52">
        <v>39812</v>
      </c>
      <c r="C3948">
        <v>4.4844999999999997</v>
      </c>
      <c r="D3948" s="52">
        <v>39813</v>
      </c>
      <c r="E3948">
        <v>3.6013000000000002</v>
      </c>
      <c r="G3948" s="52">
        <v>39812</v>
      </c>
      <c r="H3948">
        <v>4.4844999999999997</v>
      </c>
      <c r="I3948" s="52">
        <v>39813</v>
      </c>
      <c r="J3948">
        <v>3.6013000000000002</v>
      </c>
      <c r="K3948" s="474" t="str">
        <f t="shared" si="61"/>
        <v>false</v>
      </c>
    </row>
    <row r="3949" spans="2:11">
      <c r="B3949" s="52">
        <v>39813</v>
      </c>
      <c r="C3949">
        <v>4.4006999999999996</v>
      </c>
      <c r="D3949" s="52">
        <v>39815</v>
      </c>
      <c r="E3949">
        <v>3.4763000000000002</v>
      </c>
      <c r="G3949" s="52">
        <v>39813</v>
      </c>
      <c r="H3949">
        <v>4.4006999999999996</v>
      </c>
      <c r="I3949" s="52">
        <v>39815</v>
      </c>
      <c r="J3949">
        <v>3.4763000000000002</v>
      </c>
      <c r="K3949" s="474" t="str">
        <f t="shared" si="61"/>
        <v>false</v>
      </c>
    </row>
    <row r="3950" spans="2:11">
      <c r="B3950" s="52">
        <v>39815</v>
      </c>
      <c r="C3950">
        <v>4.3071000000000002</v>
      </c>
      <c r="D3950" s="52">
        <v>39818</v>
      </c>
      <c r="E3950">
        <v>3.508</v>
      </c>
      <c r="G3950" s="52">
        <v>39815</v>
      </c>
      <c r="H3950">
        <v>4.3071000000000002</v>
      </c>
      <c r="I3950" s="52">
        <v>39818</v>
      </c>
      <c r="J3950">
        <v>3.508</v>
      </c>
      <c r="K3950" s="474" t="str">
        <f t="shared" si="61"/>
        <v>false</v>
      </c>
    </row>
    <row r="3951" spans="2:11">
      <c r="B3951" s="52">
        <v>39818</v>
      </c>
      <c r="C3951">
        <v>4.2712000000000003</v>
      </c>
      <c r="D3951" s="52">
        <v>39819</v>
      </c>
      <c r="E3951">
        <v>3.4838</v>
      </c>
      <c r="G3951" s="52">
        <v>39818</v>
      </c>
      <c r="H3951">
        <v>4.2712000000000003</v>
      </c>
      <c r="I3951" s="52">
        <v>39819</v>
      </c>
      <c r="J3951">
        <v>3.4838</v>
      </c>
      <c r="K3951" s="474" t="str">
        <f t="shared" si="61"/>
        <v>false</v>
      </c>
    </row>
    <row r="3952" spans="2:11">
      <c r="B3952" s="52">
        <v>39819</v>
      </c>
      <c r="C3952">
        <v>4.2990000000000004</v>
      </c>
      <c r="D3952" s="52">
        <v>39820</v>
      </c>
      <c r="E3952">
        <v>3.5849000000000002</v>
      </c>
      <c r="G3952" s="52">
        <v>39819</v>
      </c>
      <c r="H3952">
        <v>4.2990000000000004</v>
      </c>
      <c r="I3952" s="52">
        <v>39820</v>
      </c>
      <c r="J3952">
        <v>3.5849000000000002</v>
      </c>
      <c r="K3952" s="474" t="str">
        <f t="shared" si="61"/>
        <v>false</v>
      </c>
    </row>
    <row r="3953" spans="2:11">
      <c r="B3953" s="52">
        <v>39820</v>
      </c>
      <c r="C3953">
        <v>4.3823999999999996</v>
      </c>
      <c r="D3953" s="52">
        <v>39821</v>
      </c>
      <c r="E3953">
        <v>3.5960999999999999</v>
      </c>
      <c r="G3953" s="52">
        <v>39820</v>
      </c>
      <c r="H3953">
        <v>4.3823999999999996</v>
      </c>
      <c r="I3953" s="52">
        <v>39821</v>
      </c>
      <c r="J3953">
        <v>3.5960999999999999</v>
      </c>
      <c r="K3953" s="474" t="str">
        <f t="shared" si="61"/>
        <v>false</v>
      </c>
    </row>
    <row r="3954" spans="2:11">
      <c r="B3954" s="52">
        <v>39821</v>
      </c>
      <c r="C3954">
        <v>4.3682999999999996</v>
      </c>
      <c r="D3954" s="52">
        <v>39822</v>
      </c>
      <c r="E3954">
        <v>3.6560000000000001</v>
      </c>
      <c r="G3954" s="52">
        <v>39821</v>
      </c>
      <c r="H3954">
        <v>4.3682999999999996</v>
      </c>
      <c r="I3954" s="52">
        <v>39822</v>
      </c>
      <c r="J3954">
        <v>3.6560000000000001</v>
      </c>
      <c r="K3954" s="474" t="str">
        <f t="shared" si="61"/>
        <v>false</v>
      </c>
    </row>
    <row r="3955" spans="2:11">
      <c r="B3955" s="52">
        <v>39822</v>
      </c>
      <c r="C3955">
        <v>4.4002999999999997</v>
      </c>
      <c r="D3955" s="52">
        <v>39825</v>
      </c>
      <c r="E3955">
        <v>3.7100999999999997</v>
      </c>
      <c r="G3955" s="52">
        <v>39822</v>
      </c>
      <c r="H3955">
        <v>4.4002999999999997</v>
      </c>
      <c r="I3955" s="52">
        <v>39825</v>
      </c>
      <c r="J3955">
        <v>3.7100999999999997</v>
      </c>
      <c r="K3955" s="474" t="str">
        <f t="shared" si="61"/>
        <v>false</v>
      </c>
    </row>
    <row r="3956" spans="2:11">
      <c r="B3956" s="52">
        <v>39825</v>
      </c>
      <c r="C3956">
        <v>4.3986000000000001</v>
      </c>
      <c r="D3956" s="52">
        <v>39826</v>
      </c>
      <c r="E3956">
        <v>3.7212000000000001</v>
      </c>
      <c r="G3956" s="52">
        <v>39825</v>
      </c>
      <c r="H3956">
        <v>4.3986000000000001</v>
      </c>
      <c r="I3956" s="52">
        <v>39826</v>
      </c>
      <c r="J3956">
        <v>3.7212000000000001</v>
      </c>
      <c r="K3956" s="474" t="str">
        <f t="shared" si="61"/>
        <v>false</v>
      </c>
    </row>
    <row r="3957" spans="2:11">
      <c r="B3957" s="52">
        <v>39826</v>
      </c>
      <c r="C3957">
        <v>4.4919000000000002</v>
      </c>
      <c r="D3957" s="52">
        <v>39827</v>
      </c>
      <c r="E3957">
        <v>3.8338999999999999</v>
      </c>
      <c r="G3957" s="52">
        <v>39826</v>
      </c>
      <c r="H3957">
        <v>4.4919000000000002</v>
      </c>
      <c r="I3957" s="52">
        <v>39827</v>
      </c>
      <c r="J3957">
        <v>3.8338999999999999</v>
      </c>
      <c r="K3957" s="474" t="str">
        <f t="shared" si="61"/>
        <v>false</v>
      </c>
    </row>
    <row r="3958" spans="2:11">
      <c r="B3958" s="52">
        <v>39827</v>
      </c>
      <c r="C3958">
        <v>4.5385</v>
      </c>
      <c r="D3958" s="52">
        <v>39828</v>
      </c>
      <c r="E3958">
        <v>3.8340000000000001</v>
      </c>
      <c r="G3958" s="52">
        <v>39827</v>
      </c>
      <c r="H3958">
        <v>4.5385</v>
      </c>
      <c r="I3958" s="52">
        <v>39828</v>
      </c>
      <c r="J3958">
        <v>3.8340000000000001</v>
      </c>
      <c r="K3958" s="474" t="str">
        <f t="shared" si="61"/>
        <v>false</v>
      </c>
    </row>
    <row r="3959" spans="2:11">
      <c r="B3959" s="52">
        <v>39828</v>
      </c>
      <c r="C3959">
        <v>4.5082000000000004</v>
      </c>
      <c r="D3959" s="52">
        <v>39829</v>
      </c>
      <c r="E3959">
        <v>3.8022</v>
      </c>
      <c r="G3959" s="52">
        <v>39828</v>
      </c>
      <c r="H3959">
        <v>4.5082000000000004</v>
      </c>
      <c r="I3959" s="52">
        <v>39829</v>
      </c>
      <c r="J3959">
        <v>3.8022</v>
      </c>
      <c r="K3959" s="474" t="str">
        <f t="shared" si="61"/>
        <v>false</v>
      </c>
    </row>
    <row r="3960" spans="2:11">
      <c r="B3960" s="52">
        <v>39829</v>
      </c>
      <c r="C3960">
        <v>4.4122000000000003</v>
      </c>
      <c r="D3960" s="52">
        <v>39833</v>
      </c>
      <c r="E3960">
        <v>3.9609999999999999</v>
      </c>
      <c r="G3960" s="52">
        <v>39829</v>
      </c>
      <c r="H3960">
        <v>4.4122000000000003</v>
      </c>
      <c r="I3960" s="52">
        <v>39833</v>
      </c>
      <c r="J3960">
        <v>3.9609999999999999</v>
      </c>
      <c r="K3960" s="474" t="str">
        <f t="shared" si="61"/>
        <v>false</v>
      </c>
    </row>
    <row r="3961" spans="2:11">
      <c r="B3961" s="52">
        <v>39833</v>
      </c>
      <c r="C3961">
        <v>4.5053999999999998</v>
      </c>
      <c r="D3961" s="52">
        <v>39834</v>
      </c>
      <c r="E3961">
        <v>3.8315999999999999</v>
      </c>
      <c r="G3961" s="52">
        <v>39833</v>
      </c>
      <c r="H3961">
        <v>4.5053999999999998</v>
      </c>
      <c r="I3961" s="52">
        <v>39834</v>
      </c>
      <c r="J3961">
        <v>3.8315999999999999</v>
      </c>
      <c r="K3961" s="474" t="str">
        <f t="shared" si="61"/>
        <v>false</v>
      </c>
    </row>
    <row r="3962" spans="2:11">
      <c r="B3962" s="52">
        <v>39834</v>
      </c>
      <c r="C3962">
        <v>4.4547999999999996</v>
      </c>
      <c r="D3962" s="52">
        <v>39835</v>
      </c>
      <c r="E3962">
        <v>3.8811999999999998</v>
      </c>
      <c r="G3962" s="52">
        <v>39834</v>
      </c>
      <c r="H3962">
        <v>4.4547999999999996</v>
      </c>
      <c r="I3962" s="52">
        <v>39835</v>
      </c>
      <c r="J3962">
        <v>3.8811999999999998</v>
      </c>
      <c r="K3962" s="474" t="str">
        <f t="shared" si="61"/>
        <v>false</v>
      </c>
    </row>
    <row r="3963" spans="2:11">
      <c r="B3963" s="52">
        <v>39835</v>
      </c>
      <c r="C3963">
        <v>4.4634999999999998</v>
      </c>
      <c r="D3963" s="52">
        <v>39836</v>
      </c>
      <c r="E3963">
        <v>3.903</v>
      </c>
      <c r="G3963" s="52">
        <v>39835</v>
      </c>
      <c r="H3963">
        <v>4.4634999999999998</v>
      </c>
      <c r="I3963" s="52">
        <v>39836</v>
      </c>
      <c r="J3963">
        <v>3.903</v>
      </c>
      <c r="K3963" s="474" t="str">
        <f t="shared" si="61"/>
        <v>false</v>
      </c>
    </row>
    <row r="3964" spans="2:11">
      <c r="B3964" s="52">
        <v>39836</v>
      </c>
      <c r="C3964">
        <v>4.4556000000000004</v>
      </c>
      <c r="D3964" s="52">
        <v>39839</v>
      </c>
      <c r="E3964">
        <v>3.8845000000000001</v>
      </c>
      <c r="G3964" s="52">
        <v>39836</v>
      </c>
      <c r="H3964">
        <v>4.4556000000000004</v>
      </c>
      <c r="I3964" s="52">
        <v>39839</v>
      </c>
      <c r="J3964">
        <v>3.8845000000000001</v>
      </c>
      <c r="K3964" s="474" t="str">
        <f t="shared" si="61"/>
        <v>false</v>
      </c>
    </row>
    <row r="3965" spans="2:11">
      <c r="B3965" s="52">
        <v>39839</v>
      </c>
      <c r="C3965">
        <v>4.3411</v>
      </c>
      <c r="D3965" s="52">
        <v>39840</v>
      </c>
      <c r="E3965">
        <v>3.8566000000000003</v>
      </c>
      <c r="G3965" s="52">
        <v>39839</v>
      </c>
      <c r="H3965">
        <v>4.3411</v>
      </c>
      <c r="I3965" s="52">
        <v>39840</v>
      </c>
      <c r="J3965">
        <v>3.8566000000000003</v>
      </c>
      <c r="K3965" s="474" t="str">
        <f t="shared" si="61"/>
        <v>false</v>
      </c>
    </row>
    <row r="3966" spans="2:11">
      <c r="B3966" s="52">
        <v>39840</v>
      </c>
      <c r="C3966">
        <v>4.3217999999999996</v>
      </c>
      <c r="D3966" s="52">
        <v>39841</v>
      </c>
      <c r="E3966">
        <v>3.7641999999999998</v>
      </c>
      <c r="G3966" s="52">
        <v>39840</v>
      </c>
      <c r="H3966">
        <v>4.3217999999999996</v>
      </c>
      <c r="I3966" s="52">
        <v>39841</v>
      </c>
      <c r="J3966">
        <v>3.7641999999999998</v>
      </c>
      <c r="K3966" s="474" t="str">
        <f t="shared" si="61"/>
        <v>false</v>
      </c>
    </row>
    <row r="3967" spans="2:11">
      <c r="B3967" s="52">
        <v>39841</v>
      </c>
      <c r="C3967">
        <v>4.2866999999999997</v>
      </c>
      <c r="D3967" s="52">
        <v>39842</v>
      </c>
      <c r="E3967">
        <v>3.8384999999999998</v>
      </c>
      <c r="G3967" s="52">
        <v>39841</v>
      </c>
      <c r="H3967">
        <v>4.2866999999999997</v>
      </c>
      <c r="I3967" s="52">
        <v>39842</v>
      </c>
      <c r="J3967">
        <v>3.8384999999999998</v>
      </c>
      <c r="K3967" s="474" t="str">
        <f t="shared" si="61"/>
        <v>false</v>
      </c>
    </row>
    <row r="3968" spans="2:11">
      <c r="B3968" s="52">
        <v>39842</v>
      </c>
      <c r="C3968">
        <v>4.3094999999999999</v>
      </c>
      <c r="D3968" s="52">
        <v>39843</v>
      </c>
      <c r="E3968">
        <v>3.9095</v>
      </c>
      <c r="G3968" s="52">
        <v>39842</v>
      </c>
      <c r="H3968">
        <v>4.3094999999999999</v>
      </c>
      <c r="I3968" s="52">
        <v>39843</v>
      </c>
      <c r="J3968">
        <v>3.9095</v>
      </c>
      <c r="K3968" s="474" t="str">
        <f t="shared" si="61"/>
        <v>false</v>
      </c>
    </row>
    <row r="3969" spans="2:11">
      <c r="B3969" s="52">
        <v>39843</v>
      </c>
      <c r="C3969">
        <v>4.4170999999999996</v>
      </c>
      <c r="D3969" s="52">
        <v>39846</v>
      </c>
      <c r="E3969">
        <v>3.9411</v>
      </c>
      <c r="G3969" s="52">
        <v>39843</v>
      </c>
      <c r="H3969">
        <v>4.4170999999999996</v>
      </c>
      <c r="I3969" s="52">
        <v>39846</v>
      </c>
      <c r="J3969">
        <v>3.9411</v>
      </c>
      <c r="K3969" s="474" t="str">
        <f t="shared" si="61"/>
        <v>false</v>
      </c>
    </row>
    <row r="3970" spans="2:11">
      <c r="B3970" s="52">
        <v>39846</v>
      </c>
      <c r="C3970">
        <v>4.3883000000000001</v>
      </c>
      <c r="D3970" s="52">
        <v>39847</v>
      </c>
      <c r="E3970">
        <v>3.8719999999999999</v>
      </c>
      <c r="G3970" s="52">
        <v>39846</v>
      </c>
      <c r="H3970">
        <v>4.3883000000000001</v>
      </c>
      <c r="I3970" s="52">
        <v>39847</v>
      </c>
      <c r="J3970">
        <v>3.8719999999999999</v>
      </c>
      <c r="K3970" s="474" t="str">
        <f t="shared" si="61"/>
        <v>false</v>
      </c>
    </row>
    <row r="3971" spans="2:11">
      <c r="B3971" s="52">
        <v>39847</v>
      </c>
      <c r="C3971">
        <v>4.3384</v>
      </c>
      <c r="D3971" s="52">
        <v>39848</v>
      </c>
      <c r="E3971">
        <v>3.9344999999999999</v>
      </c>
      <c r="G3971" s="52">
        <v>39847</v>
      </c>
      <c r="H3971">
        <v>4.3384</v>
      </c>
      <c r="I3971" s="52">
        <v>39848</v>
      </c>
      <c r="J3971">
        <v>3.9344999999999999</v>
      </c>
      <c r="K3971" s="474" t="str">
        <f t="shared" si="61"/>
        <v>false</v>
      </c>
    </row>
    <row r="3972" spans="2:11">
      <c r="B3972" s="52">
        <v>39848</v>
      </c>
      <c r="C3972">
        <v>4.3045</v>
      </c>
      <c r="D3972" s="52">
        <v>39849</v>
      </c>
      <c r="E3972">
        <v>3.8826000000000001</v>
      </c>
      <c r="G3972" s="52">
        <v>39848</v>
      </c>
      <c r="H3972">
        <v>4.3045</v>
      </c>
      <c r="I3972" s="52">
        <v>39849</v>
      </c>
      <c r="J3972">
        <v>3.8826000000000001</v>
      </c>
      <c r="K3972" s="474" t="str">
        <f t="shared" si="61"/>
        <v>false</v>
      </c>
    </row>
    <row r="3973" spans="2:11">
      <c r="B3973" s="52">
        <v>39849</v>
      </c>
      <c r="C3973">
        <v>4.2823000000000002</v>
      </c>
      <c r="D3973" s="52">
        <v>39850</v>
      </c>
      <c r="E3973">
        <v>3.7949999999999999</v>
      </c>
      <c r="G3973" s="52">
        <v>39849</v>
      </c>
      <c r="H3973">
        <v>4.2823000000000002</v>
      </c>
      <c r="I3973" s="52">
        <v>39850</v>
      </c>
      <c r="J3973">
        <v>3.7949999999999999</v>
      </c>
      <c r="K3973" s="474" t="str">
        <f t="shared" si="61"/>
        <v>false</v>
      </c>
    </row>
    <row r="3974" spans="2:11">
      <c r="B3974" s="52">
        <v>39850</v>
      </c>
      <c r="C3974">
        <v>4.2435999999999998</v>
      </c>
      <c r="D3974" s="52">
        <v>39853</v>
      </c>
      <c r="E3974">
        <v>3.7995000000000001</v>
      </c>
      <c r="G3974" s="52">
        <v>39850</v>
      </c>
      <c r="H3974">
        <v>4.2435999999999998</v>
      </c>
      <c r="I3974" s="52">
        <v>39853</v>
      </c>
      <c r="J3974">
        <v>3.7995000000000001</v>
      </c>
      <c r="K3974" s="474" t="str">
        <f t="shared" ref="K3974:K4037" si="62">IF(G3974=I3974,"true","false")</f>
        <v>false</v>
      </c>
    </row>
    <row r="3975" spans="2:11">
      <c r="B3975" s="52">
        <v>39853</v>
      </c>
      <c r="C3975">
        <v>4.2850999999999999</v>
      </c>
      <c r="D3975" s="52">
        <v>39854</v>
      </c>
      <c r="E3975">
        <v>3.9835000000000003</v>
      </c>
      <c r="G3975" s="52">
        <v>39853</v>
      </c>
      <c r="H3975">
        <v>4.2850999999999999</v>
      </c>
      <c r="I3975" s="52">
        <v>39854</v>
      </c>
      <c r="J3975">
        <v>3.9835000000000003</v>
      </c>
      <c r="K3975" s="474" t="str">
        <f t="shared" si="62"/>
        <v>false</v>
      </c>
    </row>
    <row r="3976" spans="2:11">
      <c r="B3976" s="52">
        <v>39854</v>
      </c>
      <c r="C3976">
        <v>4.4131</v>
      </c>
      <c r="D3976" s="52">
        <v>39855</v>
      </c>
      <c r="E3976">
        <v>3.9580000000000002</v>
      </c>
      <c r="G3976" s="52">
        <v>39854</v>
      </c>
      <c r="H3976">
        <v>4.4131</v>
      </c>
      <c r="I3976" s="52">
        <v>39855</v>
      </c>
      <c r="J3976">
        <v>3.9580000000000002</v>
      </c>
      <c r="K3976" s="474" t="str">
        <f t="shared" si="62"/>
        <v>false</v>
      </c>
    </row>
    <row r="3977" spans="2:11">
      <c r="B3977" s="52">
        <v>39855</v>
      </c>
      <c r="C3977">
        <v>4.4295999999999998</v>
      </c>
      <c r="D3977" s="52">
        <v>39856</v>
      </c>
      <c r="E3977">
        <v>3.9683999999999999</v>
      </c>
      <c r="G3977" s="52">
        <v>39855</v>
      </c>
      <c r="H3977">
        <v>4.4295999999999998</v>
      </c>
      <c r="I3977" s="52">
        <v>39856</v>
      </c>
      <c r="J3977">
        <v>3.9683999999999999</v>
      </c>
      <c r="K3977" s="474" t="str">
        <f t="shared" si="62"/>
        <v>false</v>
      </c>
    </row>
    <row r="3978" spans="2:11">
      <c r="B3978" s="52">
        <v>39856</v>
      </c>
      <c r="C3978">
        <v>4.4646999999999997</v>
      </c>
      <c r="D3978" s="52">
        <v>39857</v>
      </c>
      <c r="E3978">
        <v>4.0101000000000004</v>
      </c>
      <c r="G3978" s="52">
        <v>39856</v>
      </c>
      <c r="H3978">
        <v>4.4646999999999997</v>
      </c>
      <c r="I3978" s="52">
        <v>39857</v>
      </c>
      <c r="J3978">
        <v>4.0101000000000004</v>
      </c>
      <c r="K3978" s="474" t="str">
        <f t="shared" si="62"/>
        <v>false</v>
      </c>
    </row>
    <row r="3979" spans="2:11">
      <c r="B3979" s="52">
        <v>39857</v>
      </c>
      <c r="C3979">
        <v>4.4798999999999998</v>
      </c>
      <c r="D3979" s="52">
        <v>39861</v>
      </c>
      <c r="E3979">
        <v>4.1703000000000001</v>
      </c>
      <c r="G3979" s="52">
        <v>39857</v>
      </c>
      <c r="H3979">
        <v>4.4798999999999998</v>
      </c>
      <c r="I3979" s="52">
        <v>39861</v>
      </c>
      <c r="J3979">
        <v>4.1703000000000001</v>
      </c>
      <c r="K3979" s="474" t="str">
        <f t="shared" si="62"/>
        <v>false</v>
      </c>
    </row>
    <row r="3980" spans="2:11">
      <c r="B3980" s="52">
        <v>39861</v>
      </c>
      <c r="C3980">
        <v>4.7065999999999999</v>
      </c>
      <c r="D3980" s="52">
        <v>39862</v>
      </c>
      <c r="E3980">
        <v>4.1764999999999999</v>
      </c>
      <c r="G3980" s="52">
        <v>39861</v>
      </c>
      <c r="H3980">
        <v>4.7065999999999999</v>
      </c>
      <c r="I3980" s="52">
        <v>39862</v>
      </c>
      <c r="J3980">
        <v>4.1764999999999999</v>
      </c>
      <c r="K3980" s="474" t="str">
        <f t="shared" si="62"/>
        <v>false</v>
      </c>
    </row>
    <row r="3981" spans="2:11">
      <c r="B3981" s="52">
        <v>39862</v>
      </c>
      <c r="C3981">
        <v>4.7832999999999997</v>
      </c>
      <c r="D3981" s="52">
        <v>39863</v>
      </c>
      <c r="E3981">
        <v>4.2267000000000001</v>
      </c>
      <c r="G3981" s="52">
        <v>39862</v>
      </c>
      <c r="H3981">
        <v>4.7832999999999997</v>
      </c>
      <c r="I3981" s="52">
        <v>39863</v>
      </c>
      <c r="J3981">
        <v>4.2267000000000001</v>
      </c>
      <c r="K3981" s="474" t="str">
        <f t="shared" si="62"/>
        <v>false</v>
      </c>
    </row>
    <row r="3982" spans="2:11">
      <c r="B3982" s="52">
        <v>39863</v>
      </c>
      <c r="C3982">
        <v>4.7538999999999998</v>
      </c>
      <c r="D3982" s="52">
        <v>39864</v>
      </c>
      <c r="E3982">
        <v>4.2891000000000004</v>
      </c>
      <c r="G3982" s="52">
        <v>39863</v>
      </c>
      <c r="H3982">
        <v>4.7538999999999998</v>
      </c>
      <c r="I3982" s="52">
        <v>39864</v>
      </c>
      <c r="J3982">
        <v>4.2891000000000004</v>
      </c>
      <c r="K3982" s="474" t="str">
        <f t="shared" si="62"/>
        <v>false</v>
      </c>
    </row>
    <row r="3983" spans="2:11">
      <c r="B3983" s="52">
        <v>39864</v>
      </c>
      <c r="C3983">
        <v>4.8731</v>
      </c>
      <c r="D3983" s="52">
        <v>39867</v>
      </c>
      <c r="E3983">
        <v>4.4404000000000003</v>
      </c>
      <c r="G3983" s="52">
        <v>39864</v>
      </c>
      <c r="H3983">
        <v>4.8731</v>
      </c>
      <c r="I3983" s="52">
        <v>39867</v>
      </c>
      <c r="J3983">
        <v>4.4404000000000003</v>
      </c>
      <c r="K3983" s="474" t="str">
        <f t="shared" si="62"/>
        <v>false</v>
      </c>
    </row>
    <row r="3984" spans="2:11">
      <c r="B3984" s="52">
        <v>39867</v>
      </c>
      <c r="C3984">
        <v>5.0002000000000004</v>
      </c>
      <c r="D3984" s="52">
        <v>39868</v>
      </c>
      <c r="E3984">
        <v>4.2976999999999999</v>
      </c>
      <c r="G3984" s="52">
        <v>39867</v>
      </c>
      <c r="H3984">
        <v>5.0002000000000004</v>
      </c>
      <c r="I3984" s="52">
        <v>39868</v>
      </c>
      <c r="J3984">
        <v>4.2976999999999999</v>
      </c>
      <c r="K3984" s="474" t="str">
        <f t="shared" si="62"/>
        <v>false</v>
      </c>
    </row>
    <row r="3985" spans="2:11">
      <c r="B3985" s="52">
        <v>39868</v>
      </c>
      <c r="C3985">
        <v>4.8152999999999997</v>
      </c>
      <c r="D3985" s="52">
        <v>39869</v>
      </c>
      <c r="E3985">
        <v>4.3449999999999998</v>
      </c>
      <c r="G3985" s="52">
        <v>39868</v>
      </c>
      <c r="H3985">
        <v>4.8152999999999997</v>
      </c>
      <c r="I3985" s="52">
        <v>39869</v>
      </c>
      <c r="J3985">
        <v>4.3449999999999998</v>
      </c>
      <c r="K3985" s="474" t="str">
        <f t="shared" si="62"/>
        <v>false</v>
      </c>
    </row>
    <row r="3986" spans="2:11">
      <c r="B3986" s="52">
        <v>39869</v>
      </c>
      <c r="C3986">
        <v>4.9142000000000001</v>
      </c>
      <c r="D3986" s="52">
        <v>39870</v>
      </c>
      <c r="E3986">
        <v>4.4126000000000003</v>
      </c>
      <c r="G3986" s="52">
        <v>39869</v>
      </c>
      <c r="H3986">
        <v>4.9142000000000001</v>
      </c>
      <c r="I3986" s="52">
        <v>39870</v>
      </c>
      <c r="J3986">
        <v>4.4126000000000003</v>
      </c>
      <c r="K3986" s="474" t="str">
        <f t="shared" si="62"/>
        <v>false</v>
      </c>
    </row>
    <row r="3987" spans="2:11">
      <c r="B3987" s="52">
        <v>39870</v>
      </c>
      <c r="C3987">
        <v>5.0025000000000004</v>
      </c>
      <c r="D3987" s="52">
        <v>39871</v>
      </c>
      <c r="E3987">
        <v>4.4509999999999996</v>
      </c>
      <c r="G3987" s="52">
        <v>39870</v>
      </c>
      <c r="H3987">
        <v>5.0025000000000004</v>
      </c>
      <c r="I3987" s="52">
        <v>39871</v>
      </c>
      <c r="J3987">
        <v>4.4509999999999996</v>
      </c>
      <c r="K3987" s="474" t="str">
        <f t="shared" si="62"/>
        <v>false</v>
      </c>
    </row>
    <row r="3988" spans="2:11">
      <c r="B3988" s="52">
        <v>39871</v>
      </c>
      <c r="C3988">
        <v>5.0697999999999999</v>
      </c>
      <c r="D3988" s="52">
        <v>39874</v>
      </c>
      <c r="E3988">
        <v>4.6482000000000001</v>
      </c>
      <c r="G3988" s="52">
        <v>39871</v>
      </c>
      <c r="H3988">
        <v>5.0697999999999999</v>
      </c>
      <c r="I3988" s="52">
        <v>39874</v>
      </c>
      <c r="J3988">
        <v>4.6482000000000001</v>
      </c>
      <c r="K3988" s="474" t="str">
        <f t="shared" si="62"/>
        <v>false</v>
      </c>
    </row>
    <row r="3989" spans="2:11">
      <c r="B3989" s="52">
        <v>39874</v>
      </c>
      <c r="C3989">
        <v>5.2557</v>
      </c>
      <c r="D3989" s="52">
        <v>39875</v>
      </c>
      <c r="E3989">
        <v>4.6738999999999997</v>
      </c>
      <c r="G3989" s="52">
        <v>39874</v>
      </c>
      <c r="H3989">
        <v>5.2557</v>
      </c>
      <c r="I3989" s="52">
        <v>39875</v>
      </c>
      <c r="J3989">
        <v>4.6738999999999997</v>
      </c>
      <c r="K3989" s="474" t="str">
        <f t="shared" si="62"/>
        <v>false</v>
      </c>
    </row>
    <row r="3990" spans="2:11">
      <c r="B3990" s="52">
        <v>39875</v>
      </c>
      <c r="C3990">
        <v>5.4283999999999999</v>
      </c>
      <c r="D3990" s="52">
        <v>39876</v>
      </c>
      <c r="E3990">
        <v>4.4991000000000003</v>
      </c>
      <c r="G3990" s="52">
        <v>39875</v>
      </c>
      <c r="H3990">
        <v>5.4283999999999999</v>
      </c>
      <c r="I3990" s="52">
        <v>39876</v>
      </c>
      <c r="J3990">
        <v>4.4991000000000003</v>
      </c>
      <c r="K3990" s="474" t="str">
        <f t="shared" si="62"/>
        <v>false</v>
      </c>
    </row>
    <row r="3991" spans="2:11">
      <c r="B3991" s="52">
        <v>39876</v>
      </c>
      <c r="C3991">
        <v>5.3438999999999997</v>
      </c>
      <c r="D3991" s="52">
        <v>39877</v>
      </c>
      <c r="E3991">
        <v>4.6911000000000005</v>
      </c>
      <c r="G3991" s="52">
        <v>39876</v>
      </c>
      <c r="H3991">
        <v>5.3438999999999997</v>
      </c>
      <c r="I3991" s="52">
        <v>39877</v>
      </c>
      <c r="J3991">
        <v>4.6911000000000005</v>
      </c>
      <c r="K3991" s="474" t="str">
        <f t="shared" si="62"/>
        <v>false</v>
      </c>
    </row>
    <row r="3992" spans="2:11">
      <c r="B3992" s="52">
        <v>39877</v>
      </c>
      <c r="C3992">
        <v>5.5440000000000005</v>
      </c>
      <c r="D3992" s="52">
        <v>39878</v>
      </c>
      <c r="E3992">
        <v>4.6680999999999999</v>
      </c>
      <c r="G3992" s="52">
        <v>39877</v>
      </c>
      <c r="H3992">
        <v>5.5440000000000005</v>
      </c>
      <c r="I3992" s="52">
        <v>39878</v>
      </c>
      <c r="J3992">
        <v>4.6680999999999999</v>
      </c>
      <c r="K3992" s="474" t="str">
        <f t="shared" si="62"/>
        <v>false</v>
      </c>
    </row>
    <row r="3993" spans="2:11">
      <c r="B3993" s="52">
        <v>39878</v>
      </c>
      <c r="C3993">
        <v>5.5349000000000004</v>
      </c>
      <c r="D3993" s="52">
        <v>39881</v>
      </c>
      <c r="E3993">
        <v>4.7251000000000003</v>
      </c>
      <c r="G3993" s="52">
        <v>39878</v>
      </c>
      <c r="H3993">
        <v>5.5349000000000004</v>
      </c>
      <c r="I3993" s="52">
        <v>39881</v>
      </c>
      <c r="J3993">
        <v>4.7251000000000003</v>
      </c>
      <c r="K3993" s="474" t="str">
        <f t="shared" si="62"/>
        <v>false</v>
      </c>
    </row>
    <row r="3994" spans="2:11">
      <c r="B3994" s="52">
        <v>39881</v>
      </c>
      <c r="C3994">
        <v>5.6532</v>
      </c>
      <c r="D3994" s="52">
        <v>39882</v>
      </c>
      <c r="E3994">
        <v>4.4661999999999997</v>
      </c>
      <c r="G3994" s="52">
        <v>39881</v>
      </c>
      <c r="H3994">
        <v>5.6532</v>
      </c>
      <c r="I3994" s="52">
        <v>39882</v>
      </c>
      <c r="J3994">
        <v>4.4661999999999997</v>
      </c>
      <c r="K3994" s="474" t="str">
        <f t="shared" si="62"/>
        <v>false</v>
      </c>
    </row>
    <row r="3995" spans="2:11">
      <c r="B3995" s="52">
        <v>39882</v>
      </c>
      <c r="C3995">
        <v>5.5158000000000005</v>
      </c>
      <c r="D3995" s="52">
        <v>39883</v>
      </c>
      <c r="E3995">
        <v>4.4711999999999996</v>
      </c>
      <c r="G3995" s="52">
        <v>39882</v>
      </c>
      <c r="H3995">
        <v>5.5158000000000005</v>
      </c>
      <c r="I3995" s="52">
        <v>39883</v>
      </c>
      <c r="J3995">
        <v>4.4711999999999996</v>
      </c>
      <c r="K3995" s="474" t="str">
        <f t="shared" si="62"/>
        <v>false</v>
      </c>
    </row>
    <row r="3996" spans="2:11">
      <c r="B3996" s="52">
        <v>39883</v>
      </c>
      <c r="C3996">
        <v>5.5628000000000002</v>
      </c>
      <c r="D3996" s="52">
        <v>39884</v>
      </c>
      <c r="E3996">
        <v>4.3216999999999999</v>
      </c>
      <c r="G3996" s="52">
        <v>39883</v>
      </c>
      <c r="H3996">
        <v>5.5628000000000002</v>
      </c>
      <c r="I3996" s="52">
        <v>39884</v>
      </c>
      <c r="J3996">
        <v>4.3216999999999999</v>
      </c>
      <c r="K3996" s="474" t="str">
        <f t="shared" si="62"/>
        <v>false</v>
      </c>
    </row>
    <row r="3997" spans="2:11">
      <c r="B3997" s="52">
        <v>39884</v>
      </c>
      <c r="C3997">
        <v>5.476</v>
      </c>
      <c r="D3997" s="52">
        <v>39885</v>
      </c>
      <c r="E3997">
        <v>4.2895000000000003</v>
      </c>
      <c r="G3997" s="52">
        <v>39884</v>
      </c>
      <c r="H3997">
        <v>5.476</v>
      </c>
      <c r="I3997" s="52">
        <v>39885</v>
      </c>
      <c r="J3997">
        <v>4.2895000000000003</v>
      </c>
      <c r="K3997" s="474" t="str">
        <f t="shared" si="62"/>
        <v>false</v>
      </c>
    </row>
    <row r="3998" spans="2:11">
      <c r="B3998" s="52">
        <v>39885</v>
      </c>
      <c r="C3998">
        <v>5.4097</v>
      </c>
      <c r="D3998" s="52">
        <v>39888</v>
      </c>
      <c r="E3998">
        <v>4.2935999999999996</v>
      </c>
      <c r="G3998" s="52">
        <v>39885</v>
      </c>
      <c r="H3998">
        <v>5.4097</v>
      </c>
      <c r="I3998" s="52">
        <v>39888</v>
      </c>
      <c r="J3998">
        <v>4.2935999999999996</v>
      </c>
      <c r="K3998" s="474" t="str">
        <f t="shared" si="62"/>
        <v>false</v>
      </c>
    </row>
    <row r="3999" spans="2:11">
      <c r="B3999" s="52">
        <v>39888</v>
      </c>
      <c r="C3999">
        <v>5.26</v>
      </c>
      <c r="D3999" s="52">
        <v>39889</v>
      </c>
      <c r="E3999">
        <v>4.1898999999999997</v>
      </c>
      <c r="G3999" s="52">
        <v>39888</v>
      </c>
      <c r="H3999">
        <v>5.26</v>
      </c>
      <c r="I3999" s="52">
        <v>39889</v>
      </c>
      <c r="J3999">
        <v>4.1898999999999997</v>
      </c>
      <c r="K3999" s="474" t="str">
        <f t="shared" si="62"/>
        <v>false</v>
      </c>
    </row>
    <row r="4000" spans="2:11">
      <c r="B4000" s="52">
        <v>39889</v>
      </c>
      <c r="C4000">
        <v>5.1713000000000005</v>
      </c>
      <c r="D4000" s="52">
        <v>39890</v>
      </c>
      <c r="E4000">
        <v>4.1390000000000002</v>
      </c>
      <c r="G4000" s="52">
        <v>39889</v>
      </c>
      <c r="H4000">
        <v>5.1713000000000005</v>
      </c>
      <c r="I4000" s="52">
        <v>39890</v>
      </c>
      <c r="J4000">
        <v>4.1390000000000002</v>
      </c>
      <c r="K4000" s="474" t="str">
        <f t="shared" si="62"/>
        <v>false</v>
      </c>
    </row>
    <row r="4001" spans="2:11">
      <c r="B4001" s="52">
        <v>39890</v>
      </c>
      <c r="C4001">
        <v>5.0345000000000004</v>
      </c>
      <c r="D4001" s="52">
        <v>39891</v>
      </c>
      <c r="E4001">
        <v>4.1870000000000003</v>
      </c>
      <c r="G4001" s="52">
        <v>39890</v>
      </c>
      <c r="H4001">
        <v>5.0345000000000004</v>
      </c>
      <c r="I4001" s="52">
        <v>39891</v>
      </c>
      <c r="J4001">
        <v>4.1870000000000003</v>
      </c>
      <c r="K4001" s="474" t="str">
        <f t="shared" si="62"/>
        <v>false</v>
      </c>
    </row>
    <row r="4002" spans="2:11">
      <c r="B4002" s="52">
        <v>39891</v>
      </c>
      <c r="C4002">
        <v>4.9922000000000004</v>
      </c>
      <c r="D4002" s="52">
        <v>39892</v>
      </c>
      <c r="E4002">
        <v>4.2573999999999996</v>
      </c>
      <c r="G4002" s="52">
        <v>39891</v>
      </c>
      <c r="H4002">
        <v>4.9922000000000004</v>
      </c>
      <c r="I4002" s="52">
        <v>39892</v>
      </c>
      <c r="J4002">
        <v>4.2573999999999996</v>
      </c>
      <c r="K4002" s="474" t="str">
        <f t="shared" si="62"/>
        <v>false</v>
      </c>
    </row>
    <row r="4003" spans="2:11">
      <c r="B4003" s="52">
        <v>39892</v>
      </c>
      <c r="C4003">
        <v>5.0221</v>
      </c>
      <c r="D4003" s="52">
        <v>39895</v>
      </c>
      <c r="E4003">
        <v>3.9870999999999999</v>
      </c>
      <c r="G4003" s="52">
        <v>39892</v>
      </c>
      <c r="H4003">
        <v>5.0221</v>
      </c>
      <c r="I4003" s="52">
        <v>39895</v>
      </c>
      <c r="J4003">
        <v>3.9870999999999999</v>
      </c>
      <c r="K4003" s="474" t="str">
        <f t="shared" si="62"/>
        <v>false</v>
      </c>
    </row>
    <row r="4004" spans="2:11">
      <c r="B4004" s="52">
        <v>39895</v>
      </c>
      <c r="C4004">
        <v>4.8285</v>
      </c>
      <c r="D4004" s="52">
        <v>39896</v>
      </c>
      <c r="E4004">
        <v>4.0473999999999997</v>
      </c>
      <c r="G4004" s="52">
        <v>39895</v>
      </c>
      <c r="H4004">
        <v>4.8285</v>
      </c>
      <c r="I4004" s="52">
        <v>39896</v>
      </c>
      <c r="J4004">
        <v>4.0473999999999997</v>
      </c>
      <c r="K4004" s="474" t="str">
        <f t="shared" si="62"/>
        <v>false</v>
      </c>
    </row>
    <row r="4005" spans="2:11">
      <c r="B4005" s="52">
        <v>39896</v>
      </c>
      <c r="C4005">
        <v>4.9332000000000003</v>
      </c>
      <c r="D4005" s="52">
        <v>39897</v>
      </c>
      <c r="E4005">
        <v>4.0004999999999997</v>
      </c>
      <c r="G4005" s="52">
        <v>39896</v>
      </c>
      <c r="H4005">
        <v>4.9332000000000003</v>
      </c>
      <c r="I4005" s="52">
        <v>39897</v>
      </c>
      <c r="J4005">
        <v>4.0004999999999997</v>
      </c>
      <c r="K4005" s="474" t="str">
        <f t="shared" si="62"/>
        <v>false</v>
      </c>
    </row>
    <row r="4006" spans="2:11">
      <c r="B4006" s="52">
        <v>39897</v>
      </c>
      <c r="C4006">
        <v>4.9352</v>
      </c>
      <c r="D4006" s="52">
        <v>39898</v>
      </c>
      <c r="E4006">
        <v>3.9121999999999999</v>
      </c>
      <c r="G4006" s="52">
        <v>39897</v>
      </c>
      <c r="H4006">
        <v>4.9352</v>
      </c>
      <c r="I4006" s="52">
        <v>39898</v>
      </c>
      <c r="J4006">
        <v>3.9121999999999999</v>
      </c>
      <c r="K4006" s="474" t="str">
        <f t="shared" si="62"/>
        <v>false</v>
      </c>
    </row>
    <row r="4007" spans="2:11">
      <c r="B4007" s="52">
        <v>39898</v>
      </c>
      <c r="C4007">
        <v>4.8731999999999998</v>
      </c>
      <c r="D4007" s="52">
        <v>39899</v>
      </c>
      <c r="E4007">
        <v>3.9868999999999999</v>
      </c>
      <c r="G4007" s="52">
        <v>39898</v>
      </c>
      <c r="H4007">
        <v>4.8731999999999998</v>
      </c>
      <c r="I4007" s="52">
        <v>39899</v>
      </c>
      <c r="J4007">
        <v>3.9868999999999999</v>
      </c>
      <c r="K4007" s="474" t="str">
        <f t="shared" si="62"/>
        <v>false</v>
      </c>
    </row>
    <row r="4008" spans="2:11">
      <c r="B4008" s="52">
        <v>39899</v>
      </c>
      <c r="C4008">
        <v>4.9714</v>
      </c>
      <c r="D4008" s="52">
        <v>39902</v>
      </c>
      <c r="E4008">
        <v>4.1215999999999999</v>
      </c>
      <c r="G4008" s="52">
        <v>39899</v>
      </c>
      <c r="H4008">
        <v>4.9714</v>
      </c>
      <c r="I4008" s="52">
        <v>39902</v>
      </c>
      <c r="J4008">
        <v>4.1215999999999999</v>
      </c>
      <c r="K4008" s="474" t="str">
        <f t="shared" si="62"/>
        <v>false</v>
      </c>
    </row>
    <row r="4009" spans="2:11">
      <c r="B4009" s="52">
        <v>39902</v>
      </c>
      <c r="C4009">
        <v>5.0804999999999998</v>
      </c>
      <c r="D4009" s="52">
        <v>39903</v>
      </c>
      <c r="E4009">
        <v>4.0744999999999996</v>
      </c>
      <c r="G4009" s="52">
        <v>39902</v>
      </c>
      <c r="H4009">
        <v>5.0804999999999998</v>
      </c>
      <c r="I4009" s="52">
        <v>39903</v>
      </c>
      <c r="J4009">
        <v>4.0744999999999996</v>
      </c>
      <c r="K4009" s="474" t="str">
        <f t="shared" si="62"/>
        <v>false</v>
      </c>
    </row>
    <row r="4010" spans="2:11">
      <c r="B4010" s="52">
        <v>39903</v>
      </c>
      <c r="C4010">
        <v>5.0000999999999998</v>
      </c>
      <c r="D4010" s="52">
        <v>39904</v>
      </c>
      <c r="E4010">
        <v>3.9687000000000001</v>
      </c>
      <c r="G4010" s="52">
        <v>39903</v>
      </c>
      <c r="H4010">
        <v>5.0000999999999998</v>
      </c>
      <c r="I4010" s="52">
        <v>39904</v>
      </c>
      <c r="J4010">
        <v>3.9687000000000001</v>
      </c>
      <c r="K4010" s="474" t="str">
        <f t="shared" si="62"/>
        <v>false</v>
      </c>
    </row>
    <row r="4011" spans="2:11">
      <c r="B4011" s="52">
        <v>39904</v>
      </c>
      <c r="C4011">
        <v>4.99</v>
      </c>
      <c r="D4011" s="52">
        <v>39905</v>
      </c>
      <c r="E4011">
        <v>3.8281000000000001</v>
      </c>
      <c r="G4011" s="52">
        <v>39904</v>
      </c>
      <c r="H4011">
        <v>4.99</v>
      </c>
      <c r="I4011" s="52">
        <v>39905</v>
      </c>
      <c r="J4011">
        <v>3.8281000000000001</v>
      </c>
      <c r="K4011" s="474" t="str">
        <f t="shared" si="62"/>
        <v>false</v>
      </c>
    </row>
    <row r="4012" spans="2:11">
      <c r="B4012" s="52">
        <v>39905</v>
      </c>
      <c r="C4012">
        <v>4.9237000000000002</v>
      </c>
      <c r="D4012" s="52">
        <v>39906</v>
      </c>
      <c r="E4012">
        <v>3.8092000000000001</v>
      </c>
      <c r="G4012" s="52">
        <v>39905</v>
      </c>
      <c r="H4012">
        <v>4.9237000000000002</v>
      </c>
      <c r="I4012" s="52">
        <v>39906</v>
      </c>
      <c r="J4012">
        <v>3.8092000000000001</v>
      </c>
      <c r="K4012" s="474" t="str">
        <f t="shared" si="62"/>
        <v>false</v>
      </c>
    </row>
    <row r="4013" spans="2:11">
      <c r="B4013" s="52">
        <v>39906</v>
      </c>
      <c r="C4013">
        <v>4.8823999999999996</v>
      </c>
      <c r="D4013" s="52">
        <v>39909</v>
      </c>
      <c r="E4013">
        <v>3.8292000000000002</v>
      </c>
      <c r="G4013" s="52">
        <v>39906</v>
      </c>
      <c r="H4013">
        <v>4.8823999999999996</v>
      </c>
      <c r="I4013" s="52">
        <v>39909</v>
      </c>
      <c r="J4013">
        <v>3.8292000000000002</v>
      </c>
      <c r="K4013" s="474" t="str">
        <f t="shared" si="62"/>
        <v>false</v>
      </c>
    </row>
    <row r="4014" spans="2:11">
      <c r="B4014" s="52">
        <v>39909</v>
      </c>
      <c r="C4014">
        <v>4.9492000000000003</v>
      </c>
      <c r="D4014" s="52">
        <v>39910</v>
      </c>
      <c r="E4014">
        <v>3.9247999999999998</v>
      </c>
      <c r="G4014" s="52">
        <v>39909</v>
      </c>
      <c r="H4014">
        <v>4.9492000000000003</v>
      </c>
      <c r="I4014" s="52">
        <v>39910</v>
      </c>
      <c r="J4014">
        <v>3.9247999999999998</v>
      </c>
      <c r="K4014" s="474" t="str">
        <f t="shared" si="62"/>
        <v>false</v>
      </c>
    </row>
    <row r="4015" spans="2:11">
      <c r="B4015" s="52">
        <v>39910</v>
      </c>
      <c r="C4015">
        <v>4.9717000000000002</v>
      </c>
      <c r="D4015" s="52">
        <v>39911</v>
      </c>
      <c r="E4015">
        <v>3.9009999999999998</v>
      </c>
      <c r="G4015" s="52">
        <v>39910</v>
      </c>
      <c r="H4015">
        <v>4.9717000000000002</v>
      </c>
      <c r="I4015" s="52">
        <v>39911</v>
      </c>
      <c r="J4015">
        <v>3.9009999999999998</v>
      </c>
      <c r="K4015" s="474" t="str">
        <f t="shared" si="62"/>
        <v>false</v>
      </c>
    </row>
    <row r="4016" spans="2:11">
      <c r="B4016" s="52">
        <v>39911</v>
      </c>
      <c r="C4016">
        <v>4.8894000000000002</v>
      </c>
      <c r="D4016" s="52">
        <v>39912</v>
      </c>
      <c r="E4016">
        <v>3.7822</v>
      </c>
      <c r="G4016" s="52">
        <v>39911</v>
      </c>
      <c r="H4016">
        <v>4.8894000000000002</v>
      </c>
      <c r="I4016" s="52">
        <v>39912</v>
      </c>
      <c r="J4016">
        <v>3.7822</v>
      </c>
      <c r="K4016" s="474" t="str">
        <f t="shared" si="62"/>
        <v>false</v>
      </c>
    </row>
    <row r="4017" spans="2:11">
      <c r="B4017" s="52">
        <v>39912</v>
      </c>
      <c r="C4017">
        <v>4.8901000000000003</v>
      </c>
      <c r="D4017" s="52">
        <v>39916</v>
      </c>
      <c r="E4017">
        <v>3.7942</v>
      </c>
      <c r="G4017" s="52">
        <v>39912</v>
      </c>
      <c r="H4017">
        <v>4.8901000000000003</v>
      </c>
      <c r="I4017" s="52">
        <v>39916</v>
      </c>
      <c r="J4017">
        <v>3.7942</v>
      </c>
      <c r="K4017" s="474" t="str">
        <f t="shared" si="62"/>
        <v>false</v>
      </c>
    </row>
    <row r="4018" spans="2:11">
      <c r="B4018" s="52">
        <v>39916</v>
      </c>
      <c r="C4018">
        <v>4.9695</v>
      </c>
      <c r="D4018" s="52">
        <v>39917</v>
      </c>
      <c r="E4018">
        <v>3.8601000000000001</v>
      </c>
      <c r="G4018" s="52">
        <v>39916</v>
      </c>
      <c r="H4018">
        <v>4.9695</v>
      </c>
      <c r="I4018" s="52">
        <v>39917</v>
      </c>
      <c r="J4018">
        <v>3.8601000000000001</v>
      </c>
      <c r="K4018" s="474" t="str">
        <f t="shared" si="62"/>
        <v>false</v>
      </c>
    </row>
    <row r="4019" spans="2:11">
      <c r="B4019" s="52">
        <v>39917</v>
      </c>
      <c r="C4019">
        <v>5.0334000000000003</v>
      </c>
      <c r="D4019" s="52">
        <v>39918</v>
      </c>
      <c r="E4019">
        <v>3.8075000000000001</v>
      </c>
      <c r="G4019" s="52">
        <v>39917</v>
      </c>
      <c r="H4019">
        <v>5.0334000000000003</v>
      </c>
      <c r="I4019" s="52">
        <v>39918</v>
      </c>
      <c r="J4019">
        <v>3.8075000000000001</v>
      </c>
      <c r="K4019" s="474" t="str">
        <f t="shared" si="62"/>
        <v>false</v>
      </c>
    </row>
    <row r="4020" spans="2:11">
      <c r="B4020" s="52">
        <v>39918</v>
      </c>
      <c r="C4020">
        <v>4.9688999999999997</v>
      </c>
      <c r="D4020" s="52">
        <v>39919</v>
      </c>
      <c r="E4020">
        <v>3.7685</v>
      </c>
      <c r="G4020" s="52">
        <v>39918</v>
      </c>
      <c r="H4020">
        <v>4.9688999999999997</v>
      </c>
      <c r="I4020" s="52">
        <v>39919</v>
      </c>
      <c r="J4020">
        <v>3.7685</v>
      </c>
      <c r="K4020" s="474" t="str">
        <f t="shared" si="62"/>
        <v>false</v>
      </c>
    </row>
    <row r="4021" spans="2:11">
      <c r="B4021" s="52">
        <v>39919</v>
      </c>
      <c r="C4021">
        <v>4.9633000000000003</v>
      </c>
      <c r="D4021" s="52">
        <v>39920</v>
      </c>
      <c r="E4021">
        <v>3.7656999999999998</v>
      </c>
      <c r="G4021" s="52">
        <v>39919</v>
      </c>
      <c r="H4021">
        <v>4.9633000000000003</v>
      </c>
      <c r="I4021" s="52">
        <v>39920</v>
      </c>
      <c r="J4021">
        <v>3.7656999999999998</v>
      </c>
      <c r="K4021" s="474" t="str">
        <f t="shared" si="62"/>
        <v>false</v>
      </c>
    </row>
    <row r="4022" spans="2:11">
      <c r="B4022" s="52">
        <v>39920</v>
      </c>
      <c r="C4022">
        <v>4.9474999999999998</v>
      </c>
      <c r="D4022" s="52">
        <v>39923</v>
      </c>
      <c r="E4022">
        <v>3.9047999999999998</v>
      </c>
      <c r="G4022" s="52">
        <v>39920</v>
      </c>
      <c r="H4022">
        <v>4.9474999999999998</v>
      </c>
      <c r="I4022" s="52">
        <v>39923</v>
      </c>
      <c r="J4022">
        <v>3.9047999999999998</v>
      </c>
      <c r="K4022" s="474" t="str">
        <f t="shared" si="62"/>
        <v>false</v>
      </c>
    </row>
    <row r="4023" spans="2:11">
      <c r="B4023" s="52">
        <v>39923</v>
      </c>
      <c r="C4023">
        <v>5.0149999999999997</v>
      </c>
      <c r="D4023" s="52">
        <v>39924</v>
      </c>
      <c r="E4023">
        <v>3.8422000000000001</v>
      </c>
      <c r="G4023" s="52">
        <v>39923</v>
      </c>
      <c r="H4023">
        <v>5.0149999999999997</v>
      </c>
      <c r="I4023" s="52">
        <v>39924</v>
      </c>
      <c r="J4023">
        <v>3.8422000000000001</v>
      </c>
      <c r="K4023" s="474" t="str">
        <f t="shared" si="62"/>
        <v>false</v>
      </c>
    </row>
    <row r="4024" spans="2:11">
      <c r="B4024" s="52">
        <v>39924</v>
      </c>
      <c r="C4024">
        <v>4.9859</v>
      </c>
      <c r="D4024" s="52">
        <v>39925</v>
      </c>
      <c r="E4024">
        <v>3.8867000000000003</v>
      </c>
      <c r="G4024" s="52">
        <v>39924</v>
      </c>
      <c r="H4024">
        <v>4.9859</v>
      </c>
      <c r="I4024" s="52">
        <v>39925</v>
      </c>
      <c r="J4024">
        <v>3.8867000000000003</v>
      </c>
      <c r="K4024" s="474" t="str">
        <f t="shared" si="62"/>
        <v>false</v>
      </c>
    </row>
    <row r="4025" spans="2:11">
      <c r="B4025" s="52">
        <v>39925</v>
      </c>
      <c r="C4025">
        <v>5.0500999999999996</v>
      </c>
      <c r="D4025" s="52">
        <v>39926</v>
      </c>
      <c r="E4025">
        <v>3.8521999999999998</v>
      </c>
      <c r="G4025" s="52">
        <v>39925</v>
      </c>
      <c r="H4025">
        <v>5.0500999999999996</v>
      </c>
      <c r="I4025" s="52">
        <v>39926</v>
      </c>
      <c r="J4025">
        <v>3.8521999999999998</v>
      </c>
      <c r="K4025" s="474" t="str">
        <f t="shared" si="62"/>
        <v>false</v>
      </c>
    </row>
    <row r="4026" spans="2:11">
      <c r="B4026" s="52">
        <v>39926</v>
      </c>
      <c r="C4026">
        <v>5.0260999999999996</v>
      </c>
      <c r="D4026" s="52">
        <v>39927</v>
      </c>
      <c r="E4026">
        <v>3.7953999999999999</v>
      </c>
      <c r="G4026" s="52">
        <v>39926</v>
      </c>
      <c r="H4026">
        <v>5.0260999999999996</v>
      </c>
      <c r="I4026" s="52">
        <v>39927</v>
      </c>
      <c r="J4026">
        <v>3.7953999999999999</v>
      </c>
      <c r="K4026" s="474" t="str">
        <f t="shared" si="62"/>
        <v>false</v>
      </c>
    </row>
    <row r="4027" spans="2:11">
      <c r="B4027" s="52">
        <v>39927</v>
      </c>
      <c r="C4027">
        <v>5.0370999999999997</v>
      </c>
      <c r="D4027" s="52">
        <v>39930</v>
      </c>
      <c r="E4027">
        <v>3.8195999999999999</v>
      </c>
      <c r="G4027" s="52">
        <v>39927</v>
      </c>
      <c r="H4027">
        <v>5.0370999999999997</v>
      </c>
      <c r="I4027" s="52">
        <v>39930</v>
      </c>
      <c r="J4027">
        <v>3.8195999999999999</v>
      </c>
      <c r="K4027" s="474" t="str">
        <f t="shared" si="62"/>
        <v>false</v>
      </c>
    </row>
    <row r="4028" spans="2:11">
      <c r="B4028" s="52">
        <v>39930</v>
      </c>
      <c r="C4028">
        <v>4.9908999999999999</v>
      </c>
      <c r="D4028" s="52">
        <v>39931</v>
      </c>
      <c r="E4028">
        <v>3.8233999999999999</v>
      </c>
      <c r="G4028" s="52">
        <v>39930</v>
      </c>
      <c r="H4028">
        <v>4.9908999999999999</v>
      </c>
      <c r="I4028" s="52">
        <v>39931</v>
      </c>
      <c r="J4028">
        <v>3.8233999999999999</v>
      </c>
      <c r="K4028" s="474" t="str">
        <f t="shared" si="62"/>
        <v>false</v>
      </c>
    </row>
    <row r="4029" spans="2:11">
      <c r="B4029" s="52">
        <v>39931</v>
      </c>
      <c r="C4029">
        <v>4.9589999999999996</v>
      </c>
      <c r="D4029" s="52">
        <v>39932</v>
      </c>
      <c r="E4029">
        <v>3.7446000000000002</v>
      </c>
      <c r="G4029" s="52">
        <v>39931</v>
      </c>
      <c r="H4029">
        <v>4.9589999999999996</v>
      </c>
      <c r="I4029" s="52">
        <v>39932</v>
      </c>
      <c r="J4029">
        <v>3.7446000000000002</v>
      </c>
      <c r="K4029" s="474" t="str">
        <f t="shared" si="62"/>
        <v>false</v>
      </c>
    </row>
    <row r="4030" spans="2:11">
      <c r="B4030" s="52">
        <v>39932</v>
      </c>
      <c r="C4030">
        <v>4.9253</v>
      </c>
      <c r="D4030" s="52">
        <v>39933</v>
      </c>
      <c r="E4030">
        <v>3.7526999999999999</v>
      </c>
      <c r="G4030" s="52">
        <v>39932</v>
      </c>
      <c r="H4030">
        <v>4.9253</v>
      </c>
      <c r="I4030" s="52">
        <v>39933</v>
      </c>
      <c r="J4030">
        <v>3.7526999999999999</v>
      </c>
      <c r="K4030" s="474" t="str">
        <f t="shared" si="62"/>
        <v>false</v>
      </c>
    </row>
    <row r="4031" spans="2:11">
      <c r="B4031" s="52">
        <v>39933</v>
      </c>
      <c r="C4031">
        <v>4.9321000000000002</v>
      </c>
      <c r="D4031" s="52">
        <v>39934</v>
      </c>
      <c r="E4031">
        <v>3.7324000000000002</v>
      </c>
      <c r="G4031" s="52">
        <v>39933</v>
      </c>
      <c r="H4031">
        <v>4.9321000000000002</v>
      </c>
      <c r="I4031" s="52">
        <v>39934</v>
      </c>
      <c r="J4031">
        <v>3.7324000000000002</v>
      </c>
      <c r="K4031" s="474" t="str">
        <f t="shared" si="62"/>
        <v>false</v>
      </c>
    </row>
    <row r="4032" spans="2:11">
      <c r="B4032" s="52">
        <v>39934</v>
      </c>
      <c r="C4032">
        <v>4.8051000000000004</v>
      </c>
      <c r="D4032" s="52">
        <v>39937</v>
      </c>
      <c r="E4032">
        <v>3.6375000000000002</v>
      </c>
      <c r="G4032" s="52">
        <v>39934</v>
      </c>
      <c r="H4032">
        <v>4.8051000000000004</v>
      </c>
      <c r="I4032" s="52">
        <v>39937</v>
      </c>
      <c r="J4032">
        <v>3.6375000000000002</v>
      </c>
      <c r="K4032" s="474" t="str">
        <f t="shared" si="62"/>
        <v>false</v>
      </c>
    </row>
    <row r="4033" spans="2:11">
      <c r="B4033" s="52">
        <v>39937</v>
      </c>
      <c r="C4033">
        <v>4.7454999999999998</v>
      </c>
      <c r="D4033" s="52">
        <v>39938</v>
      </c>
      <c r="E4033">
        <v>3.6444999999999999</v>
      </c>
      <c r="G4033" s="52">
        <v>39937</v>
      </c>
      <c r="H4033">
        <v>4.7454999999999998</v>
      </c>
      <c r="I4033" s="52">
        <v>39938</v>
      </c>
      <c r="J4033">
        <v>3.6444999999999999</v>
      </c>
      <c r="K4033" s="474" t="str">
        <f t="shared" si="62"/>
        <v>false</v>
      </c>
    </row>
    <row r="4034" spans="2:11">
      <c r="B4034" s="52">
        <v>39938</v>
      </c>
      <c r="C4034">
        <v>4.7633000000000001</v>
      </c>
      <c r="D4034" s="52">
        <v>39939</v>
      </c>
      <c r="E4034">
        <v>3.5794000000000001</v>
      </c>
      <c r="G4034" s="52">
        <v>39938</v>
      </c>
      <c r="H4034">
        <v>4.7633000000000001</v>
      </c>
      <c r="I4034" s="52">
        <v>39939</v>
      </c>
      <c r="J4034">
        <v>3.5794000000000001</v>
      </c>
      <c r="K4034" s="474" t="str">
        <f t="shared" si="62"/>
        <v>false</v>
      </c>
    </row>
    <row r="4035" spans="2:11">
      <c r="B4035" s="52">
        <v>39939</v>
      </c>
      <c r="C4035">
        <v>4.7904</v>
      </c>
      <c r="D4035" s="52">
        <v>39940</v>
      </c>
      <c r="E4035">
        <v>3.6230000000000002</v>
      </c>
      <c r="G4035" s="52">
        <v>39939</v>
      </c>
      <c r="H4035">
        <v>4.7904</v>
      </c>
      <c r="I4035" s="52">
        <v>39940</v>
      </c>
      <c r="J4035">
        <v>3.6230000000000002</v>
      </c>
      <c r="K4035" s="474" t="str">
        <f t="shared" si="62"/>
        <v>false</v>
      </c>
    </row>
    <row r="4036" spans="2:11">
      <c r="B4036" s="52">
        <v>39940</v>
      </c>
      <c r="C4036">
        <v>4.7716000000000003</v>
      </c>
      <c r="D4036" s="52">
        <v>39941</v>
      </c>
      <c r="E4036">
        <v>3.5533999999999999</v>
      </c>
      <c r="G4036" s="52">
        <v>39940</v>
      </c>
      <c r="H4036">
        <v>4.7716000000000003</v>
      </c>
      <c r="I4036" s="52">
        <v>39941</v>
      </c>
      <c r="J4036">
        <v>3.5533999999999999</v>
      </c>
      <c r="K4036" s="474" t="str">
        <f t="shared" si="62"/>
        <v>false</v>
      </c>
    </row>
    <row r="4037" spans="2:11">
      <c r="B4037" s="52">
        <v>39941</v>
      </c>
      <c r="C4037">
        <v>4.7031999999999998</v>
      </c>
      <c r="D4037" s="52">
        <v>39944</v>
      </c>
      <c r="E4037">
        <v>3.6211000000000002</v>
      </c>
      <c r="G4037" s="52">
        <v>39941</v>
      </c>
      <c r="H4037">
        <v>4.7031999999999998</v>
      </c>
      <c r="I4037" s="52">
        <v>39944</v>
      </c>
      <c r="J4037">
        <v>3.6211000000000002</v>
      </c>
      <c r="K4037" s="474" t="str">
        <f t="shared" si="62"/>
        <v>false</v>
      </c>
    </row>
    <row r="4038" spans="2:11">
      <c r="B4038" s="52">
        <v>39944</v>
      </c>
      <c r="C4038">
        <v>4.7473000000000001</v>
      </c>
      <c r="D4038" s="52">
        <v>39945</v>
      </c>
      <c r="E4038">
        <v>3.5996000000000001</v>
      </c>
      <c r="G4038" s="52">
        <v>39944</v>
      </c>
      <c r="H4038">
        <v>4.7473000000000001</v>
      </c>
      <c r="I4038" s="52">
        <v>39945</v>
      </c>
      <c r="J4038">
        <v>3.5996000000000001</v>
      </c>
      <c r="K4038" s="474" t="str">
        <f t="shared" ref="K4038:K4101" si="63">IF(G4038=I4038,"true","false")</f>
        <v>false</v>
      </c>
    </row>
    <row r="4039" spans="2:11">
      <c r="B4039" s="52">
        <v>39945</v>
      </c>
      <c r="C4039">
        <v>4.7088000000000001</v>
      </c>
      <c r="D4039" s="52">
        <v>39946</v>
      </c>
      <c r="E4039">
        <v>3.6892</v>
      </c>
      <c r="G4039" s="52">
        <v>39945</v>
      </c>
      <c r="H4039">
        <v>4.7088000000000001</v>
      </c>
      <c r="I4039" s="52">
        <v>39946</v>
      </c>
      <c r="J4039">
        <v>3.6892</v>
      </c>
      <c r="K4039" s="474" t="str">
        <f t="shared" si="63"/>
        <v>false</v>
      </c>
    </row>
    <row r="4040" spans="2:11">
      <c r="B4040" s="52">
        <v>39946</v>
      </c>
      <c r="C4040">
        <v>4.8558000000000003</v>
      </c>
      <c r="D4040" s="52">
        <v>39947</v>
      </c>
      <c r="E4040">
        <v>3.6686999999999999</v>
      </c>
      <c r="G4040" s="52">
        <v>39946</v>
      </c>
      <c r="H4040">
        <v>4.8558000000000003</v>
      </c>
      <c r="I4040" s="52">
        <v>39947</v>
      </c>
      <c r="J4040">
        <v>3.6686999999999999</v>
      </c>
      <c r="K4040" s="474" t="str">
        <f t="shared" si="63"/>
        <v>false</v>
      </c>
    </row>
    <row r="4041" spans="2:11">
      <c r="B4041" s="52">
        <v>39947</v>
      </c>
      <c r="C4041">
        <v>4.8750999999999998</v>
      </c>
      <c r="D4041" s="52">
        <v>39948</v>
      </c>
      <c r="E4041">
        <v>3.6964999999999999</v>
      </c>
      <c r="G4041" s="52">
        <v>39947</v>
      </c>
      <c r="H4041">
        <v>4.8750999999999998</v>
      </c>
      <c r="I4041" s="52">
        <v>39948</v>
      </c>
      <c r="J4041">
        <v>3.6964999999999999</v>
      </c>
      <c r="K4041" s="474" t="str">
        <f t="shared" si="63"/>
        <v>false</v>
      </c>
    </row>
    <row r="4042" spans="2:11">
      <c r="B4042" s="52">
        <v>39948</v>
      </c>
      <c r="C4042">
        <v>5.0094000000000003</v>
      </c>
      <c r="D4042" s="52">
        <v>39951</v>
      </c>
      <c r="E4042">
        <v>3.5941000000000001</v>
      </c>
      <c r="G4042" s="52">
        <v>39948</v>
      </c>
      <c r="H4042">
        <v>5.0094000000000003</v>
      </c>
      <c r="I4042" s="52">
        <v>39951</v>
      </c>
      <c r="J4042">
        <v>3.5941000000000001</v>
      </c>
      <c r="K4042" s="474" t="str">
        <f t="shared" si="63"/>
        <v>false</v>
      </c>
    </row>
    <row r="4043" spans="2:11">
      <c r="B4043" s="52">
        <v>39951</v>
      </c>
      <c r="C4043">
        <v>5.0027999999999997</v>
      </c>
      <c r="D4043" s="52">
        <v>39952</v>
      </c>
      <c r="E4043">
        <v>3.6084000000000001</v>
      </c>
      <c r="G4043" s="52">
        <v>39951</v>
      </c>
      <c r="H4043">
        <v>5.0027999999999997</v>
      </c>
      <c r="I4043" s="52">
        <v>39952</v>
      </c>
      <c r="J4043">
        <v>3.6084000000000001</v>
      </c>
      <c r="K4043" s="474" t="str">
        <f t="shared" si="63"/>
        <v>false</v>
      </c>
    </row>
    <row r="4044" spans="2:11">
      <c r="B4044" s="52">
        <v>39952</v>
      </c>
      <c r="C4044">
        <v>4.9169</v>
      </c>
      <c r="D4044" s="52">
        <v>39953</v>
      </c>
      <c r="E4044">
        <v>3.6320000000000001</v>
      </c>
      <c r="G4044" s="52">
        <v>39952</v>
      </c>
      <c r="H4044">
        <v>4.9169</v>
      </c>
      <c r="I4044" s="52">
        <v>39953</v>
      </c>
      <c r="J4044">
        <v>3.6320000000000001</v>
      </c>
      <c r="K4044" s="474" t="str">
        <f t="shared" si="63"/>
        <v>false</v>
      </c>
    </row>
    <row r="4045" spans="2:11">
      <c r="B4045" s="52">
        <v>39953</v>
      </c>
      <c r="C4045">
        <v>4.9961000000000002</v>
      </c>
      <c r="D4045" s="52">
        <v>39954</v>
      </c>
      <c r="E4045">
        <v>3.6917999999999997</v>
      </c>
      <c r="G4045" s="52">
        <v>39953</v>
      </c>
      <c r="H4045">
        <v>4.9961000000000002</v>
      </c>
      <c r="I4045" s="52">
        <v>39954</v>
      </c>
      <c r="J4045">
        <v>3.6917999999999997</v>
      </c>
      <c r="K4045" s="474" t="str">
        <f t="shared" si="63"/>
        <v>false</v>
      </c>
    </row>
    <row r="4046" spans="2:11">
      <c r="B4046" s="52">
        <v>39954</v>
      </c>
      <c r="C4046">
        <v>5.0495999999999999</v>
      </c>
      <c r="D4046" s="52">
        <v>39955</v>
      </c>
      <c r="E4046">
        <v>3.6983999999999999</v>
      </c>
      <c r="G4046" s="52">
        <v>39954</v>
      </c>
      <c r="H4046">
        <v>5.0495999999999999</v>
      </c>
      <c r="I4046" s="52">
        <v>39955</v>
      </c>
      <c r="J4046">
        <v>3.6983999999999999</v>
      </c>
      <c r="K4046" s="474" t="str">
        <f t="shared" si="63"/>
        <v>false</v>
      </c>
    </row>
    <row r="4047" spans="2:11">
      <c r="B4047" s="52">
        <v>39955</v>
      </c>
      <c r="C4047">
        <v>5.0174000000000003</v>
      </c>
      <c r="D4047" s="52">
        <v>39959</v>
      </c>
      <c r="E4047">
        <v>3.6127000000000002</v>
      </c>
      <c r="G4047" s="52">
        <v>39955</v>
      </c>
      <c r="H4047">
        <v>5.0174000000000003</v>
      </c>
      <c r="I4047" s="52">
        <v>39959</v>
      </c>
      <c r="J4047">
        <v>3.6127000000000002</v>
      </c>
      <c r="K4047" s="474" t="str">
        <f t="shared" si="63"/>
        <v>false</v>
      </c>
    </row>
    <row r="4048" spans="2:11">
      <c r="B4048" s="52">
        <v>39959</v>
      </c>
      <c r="C4048">
        <v>4.8840000000000003</v>
      </c>
      <c r="D4048" s="52">
        <v>39960</v>
      </c>
      <c r="E4048">
        <v>3.6882999999999999</v>
      </c>
      <c r="G4048" s="52">
        <v>39959</v>
      </c>
      <c r="H4048">
        <v>4.8840000000000003</v>
      </c>
      <c r="I4048" s="52">
        <v>39960</v>
      </c>
      <c r="J4048">
        <v>3.6882999999999999</v>
      </c>
      <c r="K4048" s="474" t="str">
        <f t="shared" si="63"/>
        <v>false</v>
      </c>
    </row>
    <row r="4049" spans="2:11">
      <c r="B4049" s="52">
        <v>39960</v>
      </c>
      <c r="C4049">
        <v>4.9962</v>
      </c>
      <c r="D4049" s="52">
        <v>39961</v>
      </c>
      <c r="E4049">
        <v>3.6427</v>
      </c>
      <c r="G4049" s="52">
        <v>39960</v>
      </c>
      <c r="H4049">
        <v>4.9962</v>
      </c>
      <c r="I4049" s="52">
        <v>39961</v>
      </c>
      <c r="J4049">
        <v>3.6427</v>
      </c>
      <c r="K4049" s="474" t="str">
        <f t="shared" si="63"/>
        <v>false</v>
      </c>
    </row>
    <row r="4050" spans="2:11">
      <c r="B4050" s="52">
        <v>39961</v>
      </c>
      <c r="C4050">
        <v>4.8921999999999999</v>
      </c>
      <c r="D4050" s="52">
        <v>39962</v>
      </c>
      <c r="E4050">
        <v>3.6013000000000002</v>
      </c>
      <c r="G4050" s="52">
        <v>39961</v>
      </c>
      <c r="H4050">
        <v>4.8921999999999999</v>
      </c>
      <c r="I4050" s="52">
        <v>39962</v>
      </c>
      <c r="J4050">
        <v>3.6013000000000002</v>
      </c>
      <c r="K4050" s="474" t="str">
        <f t="shared" si="63"/>
        <v>false</v>
      </c>
    </row>
    <row r="4051" spans="2:11">
      <c r="B4051" s="52">
        <v>39962</v>
      </c>
      <c r="C4051">
        <v>4.8551000000000002</v>
      </c>
      <c r="D4051" s="52">
        <v>39965</v>
      </c>
      <c r="E4051">
        <v>3.51</v>
      </c>
      <c r="G4051" s="52">
        <v>39962</v>
      </c>
      <c r="H4051">
        <v>4.8551000000000002</v>
      </c>
      <c r="I4051" s="52">
        <v>39965</v>
      </c>
      <c r="J4051">
        <v>3.51</v>
      </c>
      <c r="K4051" s="474" t="str">
        <f t="shared" si="63"/>
        <v>false</v>
      </c>
    </row>
    <row r="4052" spans="2:11">
      <c r="B4052" s="52">
        <v>39965</v>
      </c>
      <c r="C4052">
        <v>4.7003000000000004</v>
      </c>
      <c r="D4052" s="52">
        <v>39966</v>
      </c>
      <c r="E4052">
        <v>3.5022000000000002</v>
      </c>
      <c r="G4052" s="52">
        <v>39965</v>
      </c>
      <c r="H4052">
        <v>4.7003000000000004</v>
      </c>
      <c r="I4052" s="52">
        <v>39966</v>
      </c>
      <c r="J4052">
        <v>3.5022000000000002</v>
      </c>
      <c r="K4052" s="474" t="str">
        <f t="shared" si="63"/>
        <v>false</v>
      </c>
    </row>
    <row r="4053" spans="2:11">
      <c r="B4053" s="52">
        <v>39966</v>
      </c>
      <c r="C4053">
        <v>4.7576999999999998</v>
      </c>
      <c r="D4053" s="52">
        <v>39967</v>
      </c>
      <c r="E4053">
        <v>3.4708999999999999</v>
      </c>
      <c r="G4053" s="52">
        <v>39966</v>
      </c>
      <c r="H4053">
        <v>4.7576999999999998</v>
      </c>
      <c r="I4053" s="52">
        <v>39967</v>
      </c>
      <c r="J4053">
        <v>3.4708999999999999</v>
      </c>
      <c r="K4053" s="474" t="str">
        <f t="shared" si="63"/>
        <v>false</v>
      </c>
    </row>
    <row r="4054" spans="2:11">
      <c r="B4054" s="52">
        <v>39967</v>
      </c>
      <c r="C4054">
        <v>4.8449</v>
      </c>
      <c r="D4054" s="52">
        <v>39968</v>
      </c>
      <c r="E4054">
        <v>3.4525000000000001</v>
      </c>
      <c r="G4054" s="52">
        <v>39967</v>
      </c>
      <c r="H4054">
        <v>4.8449</v>
      </c>
      <c r="I4054" s="52">
        <v>39968</v>
      </c>
      <c r="J4054">
        <v>3.4525000000000001</v>
      </c>
      <c r="K4054" s="474" t="str">
        <f t="shared" si="63"/>
        <v>false</v>
      </c>
    </row>
    <row r="4055" spans="2:11">
      <c r="B4055" s="52">
        <v>39968</v>
      </c>
      <c r="C4055">
        <v>4.8067000000000002</v>
      </c>
      <c r="D4055" s="52">
        <v>39969</v>
      </c>
      <c r="E4055">
        <v>3.4474</v>
      </c>
      <c r="G4055" s="52">
        <v>39968</v>
      </c>
      <c r="H4055">
        <v>4.8067000000000002</v>
      </c>
      <c r="I4055" s="52">
        <v>39969</v>
      </c>
      <c r="J4055">
        <v>3.4474</v>
      </c>
      <c r="K4055" s="474" t="str">
        <f t="shared" si="63"/>
        <v>false</v>
      </c>
    </row>
    <row r="4056" spans="2:11">
      <c r="B4056" s="52">
        <v>39969</v>
      </c>
      <c r="C4056">
        <v>4.8129999999999997</v>
      </c>
      <c r="D4056" s="52">
        <v>39972</v>
      </c>
      <c r="E4056">
        <v>3.3102999999999998</v>
      </c>
      <c r="G4056" s="52">
        <v>39969</v>
      </c>
      <c r="H4056">
        <v>4.8129999999999997</v>
      </c>
      <c r="I4056" s="52">
        <v>39972</v>
      </c>
      <c r="J4056">
        <v>3.3102999999999998</v>
      </c>
      <c r="K4056" s="474" t="str">
        <f t="shared" si="63"/>
        <v>false</v>
      </c>
    </row>
    <row r="4057" spans="2:11">
      <c r="B4057" s="52">
        <v>39972</v>
      </c>
      <c r="C4057">
        <v>4.8426</v>
      </c>
      <c r="D4057" s="52">
        <v>39973</v>
      </c>
      <c r="E4057">
        <v>3.3109000000000002</v>
      </c>
      <c r="G4057" s="52">
        <v>39972</v>
      </c>
      <c r="H4057">
        <v>4.8426</v>
      </c>
      <c r="I4057" s="52">
        <v>39973</v>
      </c>
      <c r="J4057">
        <v>3.3109000000000002</v>
      </c>
      <c r="K4057" s="474" t="str">
        <f t="shared" si="63"/>
        <v>false</v>
      </c>
    </row>
    <row r="4058" spans="2:11">
      <c r="B4058" s="52">
        <v>39973</v>
      </c>
      <c r="C4058">
        <v>4.8663999999999996</v>
      </c>
      <c r="D4058" s="52">
        <v>39974</v>
      </c>
      <c r="E4058">
        <v>3.32</v>
      </c>
      <c r="G4058" s="52">
        <v>39973</v>
      </c>
      <c r="H4058">
        <v>4.8663999999999996</v>
      </c>
      <c r="I4058" s="52">
        <v>39974</v>
      </c>
      <c r="J4058">
        <v>3.32</v>
      </c>
      <c r="K4058" s="474" t="str">
        <f t="shared" si="63"/>
        <v>false</v>
      </c>
    </row>
    <row r="4059" spans="2:11">
      <c r="B4059" s="52">
        <v>39974</v>
      </c>
      <c r="C4059">
        <v>4.7923999999999998</v>
      </c>
      <c r="D4059" s="52">
        <v>39975</v>
      </c>
      <c r="E4059">
        <v>3.3105000000000002</v>
      </c>
      <c r="G4059" s="52">
        <v>39974</v>
      </c>
      <c r="H4059">
        <v>4.7923999999999998</v>
      </c>
      <c r="I4059" s="52">
        <v>39975</v>
      </c>
      <c r="J4059">
        <v>3.3105000000000002</v>
      </c>
      <c r="K4059" s="474" t="str">
        <f t="shared" si="63"/>
        <v>false</v>
      </c>
    </row>
    <row r="4060" spans="2:11">
      <c r="B4060" s="52">
        <v>39975</v>
      </c>
      <c r="C4060">
        <v>4.6913</v>
      </c>
      <c r="D4060" s="52">
        <v>39976</v>
      </c>
      <c r="E4060">
        <v>3.2997999999999998</v>
      </c>
      <c r="G4060" s="52">
        <v>39975</v>
      </c>
      <c r="H4060">
        <v>4.6913</v>
      </c>
      <c r="I4060" s="52">
        <v>39976</v>
      </c>
      <c r="J4060">
        <v>3.2997999999999998</v>
      </c>
      <c r="K4060" s="474" t="str">
        <f t="shared" si="63"/>
        <v>false</v>
      </c>
    </row>
    <row r="4061" spans="2:11">
      <c r="B4061" s="52">
        <v>39976</v>
      </c>
      <c r="C4061">
        <v>4.6288</v>
      </c>
      <c r="D4061" s="52">
        <v>39979</v>
      </c>
      <c r="E4061">
        <v>3.3715000000000002</v>
      </c>
      <c r="G4061" s="52">
        <v>39976</v>
      </c>
      <c r="H4061">
        <v>4.6288</v>
      </c>
      <c r="I4061" s="52">
        <v>39979</v>
      </c>
      <c r="J4061">
        <v>3.3715000000000002</v>
      </c>
      <c r="K4061" s="474" t="str">
        <f t="shared" si="63"/>
        <v>false</v>
      </c>
    </row>
    <row r="4062" spans="2:11">
      <c r="B4062" s="52">
        <v>39979</v>
      </c>
      <c r="C4062">
        <v>4.7338000000000005</v>
      </c>
      <c r="D4062" s="52">
        <v>39980</v>
      </c>
      <c r="E4062">
        <v>3.4140999999999999</v>
      </c>
      <c r="G4062" s="52">
        <v>39979</v>
      </c>
      <c r="H4062">
        <v>4.7338000000000005</v>
      </c>
      <c r="I4062" s="52">
        <v>39980</v>
      </c>
      <c r="J4062">
        <v>3.4140999999999999</v>
      </c>
      <c r="K4062" s="474" t="str">
        <f t="shared" si="63"/>
        <v>false</v>
      </c>
    </row>
    <row r="4063" spans="2:11">
      <c r="B4063" s="52">
        <v>39980</v>
      </c>
      <c r="C4063">
        <v>4.7526000000000002</v>
      </c>
      <c r="D4063" s="52">
        <v>39981</v>
      </c>
      <c r="E4063">
        <v>3.4171</v>
      </c>
      <c r="G4063" s="52">
        <v>39980</v>
      </c>
      <c r="H4063">
        <v>4.7526000000000002</v>
      </c>
      <c r="I4063" s="52">
        <v>39981</v>
      </c>
      <c r="J4063">
        <v>3.4171</v>
      </c>
      <c r="K4063" s="474" t="str">
        <f t="shared" si="63"/>
        <v>false</v>
      </c>
    </row>
    <row r="4064" spans="2:11">
      <c r="B4064" s="52">
        <v>39981</v>
      </c>
      <c r="C4064">
        <v>4.7658000000000005</v>
      </c>
      <c r="D4064" s="52">
        <v>39982</v>
      </c>
      <c r="E4064">
        <v>3.3752</v>
      </c>
      <c r="G4064" s="52">
        <v>39981</v>
      </c>
      <c r="H4064">
        <v>4.7658000000000005</v>
      </c>
      <c r="I4064" s="52">
        <v>39982</v>
      </c>
      <c r="J4064">
        <v>3.3752</v>
      </c>
      <c r="K4064" s="474" t="str">
        <f t="shared" si="63"/>
        <v>false</v>
      </c>
    </row>
    <row r="4065" spans="2:11">
      <c r="B4065" s="52">
        <v>39982</v>
      </c>
      <c r="C4065">
        <v>4.6619000000000002</v>
      </c>
      <c r="D4065" s="52">
        <v>39983</v>
      </c>
      <c r="E4065">
        <v>3.3815</v>
      </c>
      <c r="G4065" s="52">
        <v>39982</v>
      </c>
      <c r="H4065">
        <v>4.6619000000000002</v>
      </c>
      <c r="I4065" s="52">
        <v>39983</v>
      </c>
      <c r="J4065">
        <v>3.3815</v>
      </c>
      <c r="K4065" s="474" t="str">
        <f t="shared" si="63"/>
        <v>false</v>
      </c>
    </row>
    <row r="4066" spans="2:11">
      <c r="B4066" s="52">
        <v>39983</v>
      </c>
      <c r="C4066">
        <v>4.7168000000000001</v>
      </c>
      <c r="D4066" s="52">
        <v>39986</v>
      </c>
      <c r="E4066">
        <v>3.4628999999999999</v>
      </c>
      <c r="G4066" s="52">
        <v>39983</v>
      </c>
      <c r="H4066">
        <v>4.7168000000000001</v>
      </c>
      <c r="I4066" s="52">
        <v>39986</v>
      </c>
      <c r="J4066">
        <v>3.4628999999999999</v>
      </c>
      <c r="K4066" s="474" t="str">
        <f t="shared" si="63"/>
        <v>false</v>
      </c>
    </row>
    <row r="4067" spans="2:11">
      <c r="B4067" s="52">
        <v>39986</v>
      </c>
      <c r="C4067">
        <v>4.7141999999999999</v>
      </c>
      <c r="D4067" s="52">
        <v>39987</v>
      </c>
      <c r="E4067">
        <v>3.4695999999999998</v>
      </c>
      <c r="G4067" s="52">
        <v>39986</v>
      </c>
      <c r="H4067">
        <v>4.7141999999999999</v>
      </c>
      <c r="I4067" s="52">
        <v>39987</v>
      </c>
      <c r="J4067">
        <v>3.4695999999999998</v>
      </c>
      <c r="K4067" s="474" t="str">
        <f t="shared" si="63"/>
        <v>false</v>
      </c>
    </row>
    <row r="4068" spans="2:11">
      <c r="B4068" s="52">
        <v>39987</v>
      </c>
      <c r="C4068">
        <v>4.7508999999999997</v>
      </c>
      <c r="D4068" s="52">
        <v>39988</v>
      </c>
      <c r="E4068">
        <v>3.4792000000000001</v>
      </c>
      <c r="G4068" s="52">
        <v>39987</v>
      </c>
      <c r="H4068">
        <v>4.7508999999999997</v>
      </c>
      <c r="I4068" s="52">
        <v>39988</v>
      </c>
      <c r="J4068">
        <v>3.4792000000000001</v>
      </c>
      <c r="K4068" s="474" t="str">
        <f t="shared" si="63"/>
        <v>false</v>
      </c>
    </row>
    <row r="4069" spans="2:11">
      <c r="B4069" s="52">
        <v>39988</v>
      </c>
      <c r="C4069">
        <v>4.7068000000000003</v>
      </c>
      <c r="D4069" s="52">
        <v>39989</v>
      </c>
      <c r="E4069">
        <v>3.4083999999999999</v>
      </c>
      <c r="G4069" s="52">
        <v>39988</v>
      </c>
      <c r="H4069">
        <v>4.7068000000000003</v>
      </c>
      <c r="I4069" s="52">
        <v>39989</v>
      </c>
      <c r="J4069">
        <v>3.4083999999999999</v>
      </c>
      <c r="K4069" s="474" t="str">
        <f t="shared" si="63"/>
        <v>false</v>
      </c>
    </row>
    <row r="4070" spans="2:11">
      <c r="B4070" s="52">
        <v>39989</v>
      </c>
      <c r="C4070">
        <v>4.6312999999999995</v>
      </c>
      <c r="D4070" s="52">
        <v>39990</v>
      </c>
      <c r="E4070">
        <v>3.4239000000000002</v>
      </c>
      <c r="G4070" s="52">
        <v>39989</v>
      </c>
      <c r="H4070">
        <v>4.6312999999999995</v>
      </c>
      <c r="I4070" s="52">
        <v>39990</v>
      </c>
      <c r="J4070">
        <v>3.4239000000000002</v>
      </c>
      <c r="K4070" s="474" t="str">
        <f t="shared" si="63"/>
        <v>false</v>
      </c>
    </row>
    <row r="4071" spans="2:11">
      <c r="B4071" s="52">
        <v>39990</v>
      </c>
      <c r="C4071">
        <v>4.6695000000000002</v>
      </c>
      <c r="D4071" s="52">
        <v>39993</v>
      </c>
      <c r="E4071">
        <v>3.3874</v>
      </c>
      <c r="G4071" s="52">
        <v>39990</v>
      </c>
      <c r="H4071">
        <v>4.6695000000000002</v>
      </c>
      <c r="I4071" s="52">
        <v>39993</v>
      </c>
      <c r="J4071">
        <v>3.3874</v>
      </c>
      <c r="K4071" s="474" t="str">
        <f t="shared" si="63"/>
        <v>false</v>
      </c>
    </row>
    <row r="4072" spans="2:11">
      <c r="B4072" s="52">
        <v>39993</v>
      </c>
      <c r="C4072">
        <v>4.6154999999999999</v>
      </c>
      <c r="D4072" s="52">
        <v>39994</v>
      </c>
      <c r="E4072">
        <v>3.4203999999999999</v>
      </c>
      <c r="G4072" s="52">
        <v>39993</v>
      </c>
      <c r="H4072">
        <v>4.6154999999999999</v>
      </c>
      <c r="I4072" s="52">
        <v>39994</v>
      </c>
      <c r="J4072">
        <v>3.4203999999999999</v>
      </c>
      <c r="K4072" s="474" t="str">
        <f t="shared" si="63"/>
        <v>false</v>
      </c>
    </row>
    <row r="4073" spans="2:11">
      <c r="B4073" s="52">
        <v>39994</v>
      </c>
      <c r="C4073">
        <v>4.6432000000000002</v>
      </c>
      <c r="D4073" s="52">
        <v>39995</v>
      </c>
      <c r="E4073">
        <v>3.3681000000000001</v>
      </c>
      <c r="G4073" s="52">
        <v>39994</v>
      </c>
      <c r="H4073">
        <v>4.6432000000000002</v>
      </c>
      <c r="I4073" s="52">
        <v>39995</v>
      </c>
      <c r="J4073">
        <v>3.3681000000000001</v>
      </c>
      <c r="K4073" s="474" t="str">
        <f t="shared" si="63"/>
        <v>false</v>
      </c>
    </row>
    <row r="4074" spans="2:11">
      <c r="B4074" s="52">
        <v>39995</v>
      </c>
      <c r="C4074">
        <v>4.5938999999999997</v>
      </c>
      <c r="D4074" s="52">
        <v>39996</v>
      </c>
      <c r="E4074">
        <v>3.4590000000000001</v>
      </c>
      <c r="G4074" s="52">
        <v>39995</v>
      </c>
      <c r="H4074">
        <v>4.5938999999999997</v>
      </c>
      <c r="I4074" s="52">
        <v>39996</v>
      </c>
      <c r="J4074">
        <v>3.4590000000000001</v>
      </c>
      <c r="K4074" s="474" t="str">
        <f t="shared" si="63"/>
        <v>false</v>
      </c>
    </row>
    <row r="4075" spans="2:11">
      <c r="B4075" s="52">
        <v>39996</v>
      </c>
      <c r="C4075">
        <v>4.7374000000000001</v>
      </c>
      <c r="D4075" s="52">
        <v>40000</v>
      </c>
      <c r="E4075">
        <v>3.4405999999999999</v>
      </c>
      <c r="G4075" s="52">
        <v>39996</v>
      </c>
      <c r="H4075">
        <v>4.7374000000000001</v>
      </c>
      <c r="I4075" s="52">
        <v>40000</v>
      </c>
      <c r="J4075">
        <v>3.4405999999999999</v>
      </c>
      <c r="K4075" s="474" t="str">
        <f t="shared" si="63"/>
        <v>false</v>
      </c>
    </row>
    <row r="4076" spans="2:11">
      <c r="B4076" s="52">
        <v>40000</v>
      </c>
      <c r="C4076">
        <v>4.6944999999999997</v>
      </c>
      <c r="D4076" s="52">
        <v>40001</v>
      </c>
      <c r="E4076">
        <v>3.5085999999999999</v>
      </c>
      <c r="G4076" s="52">
        <v>40000</v>
      </c>
      <c r="H4076">
        <v>4.6944999999999997</v>
      </c>
      <c r="I4076" s="52">
        <v>40001</v>
      </c>
      <c r="J4076">
        <v>3.5085999999999999</v>
      </c>
      <c r="K4076" s="474" t="str">
        <f t="shared" si="63"/>
        <v>false</v>
      </c>
    </row>
    <row r="4077" spans="2:11">
      <c r="B4077" s="52">
        <v>40001</v>
      </c>
      <c r="C4077">
        <v>4.7953999999999999</v>
      </c>
      <c r="D4077" s="52">
        <v>40002</v>
      </c>
      <c r="E4077">
        <v>3.5060000000000002</v>
      </c>
      <c r="G4077" s="52">
        <v>40001</v>
      </c>
      <c r="H4077">
        <v>4.7953999999999999</v>
      </c>
      <c r="I4077" s="52">
        <v>40002</v>
      </c>
      <c r="J4077">
        <v>3.5060000000000002</v>
      </c>
      <c r="K4077" s="474" t="str">
        <f t="shared" si="63"/>
        <v>false</v>
      </c>
    </row>
    <row r="4078" spans="2:11">
      <c r="B4078" s="52">
        <v>40002</v>
      </c>
      <c r="C4078">
        <v>4.8121</v>
      </c>
      <c r="D4078" s="52">
        <v>40003</v>
      </c>
      <c r="E4078">
        <v>3.5038999999999998</v>
      </c>
      <c r="G4078" s="52">
        <v>40002</v>
      </c>
      <c r="H4078">
        <v>4.8121</v>
      </c>
      <c r="I4078" s="52">
        <v>40003</v>
      </c>
      <c r="J4078">
        <v>3.5038999999999998</v>
      </c>
      <c r="K4078" s="474" t="str">
        <f t="shared" si="63"/>
        <v>false</v>
      </c>
    </row>
    <row r="4079" spans="2:11">
      <c r="B4079" s="52">
        <v>40003</v>
      </c>
      <c r="C4079">
        <v>4.7849000000000004</v>
      </c>
      <c r="D4079" s="52">
        <v>40004</v>
      </c>
      <c r="E4079">
        <v>3.5197000000000003</v>
      </c>
      <c r="G4079" s="52">
        <v>40003</v>
      </c>
      <c r="H4079">
        <v>4.7849000000000004</v>
      </c>
      <c r="I4079" s="52">
        <v>40004</v>
      </c>
      <c r="J4079">
        <v>3.5197000000000003</v>
      </c>
      <c r="K4079" s="474" t="str">
        <f t="shared" si="63"/>
        <v>false</v>
      </c>
    </row>
    <row r="4080" spans="2:11">
      <c r="B4080" s="52">
        <v>40004</v>
      </c>
      <c r="C4080">
        <v>4.798</v>
      </c>
      <c r="D4080" s="52">
        <v>40007</v>
      </c>
      <c r="E4080">
        <v>3.4415</v>
      </c>
      <c r="G4080" s="52">
        <v>40004</v>
      </c>
      <c r="H4080">
        <v>4.798</v>
      </c>
      <c r="I4080" s="52">
        <v>40007</v>
      </c>
      <c r="J4080">
        <v>3.4415</v>
      </c>
      <c r="K4080" s="474" t="str">
        <f t="shared" si="63"/>
        <v>false</v>
      </c>
    </row>
    <row r="4081" spans="2:11">
      <c r="B4081" s="52">
        <v>40007</v>
      </c>
      <c r="C4081">
        <v>4.7186000000000003</v>
      </c>
      <c r="D4081" s="52">
        <v>40008</v>
      </c>
      <c r="E4081">
        <v>3.43</v>
      </c>
      <c r="G4081" s="52">
        <v>40007</v>
      </c>
      <c r="H4081">
        <v>4.7186000000000003</v>
      </c>
      <c r="I4081" s="52">
        <v>40008</v>
      </c>
      <c r="J4081">
        <v>3.43</v>
      </c>
      <c r="K4081" s="474" t="str">
        <f t="shared" si="63"/>
        <v>false</v>
      </c>
    </row>
    <row r="4082" spans="2:11">
      <c r="B4082" s="52">
        <v>40008</v>
      </c>
      <c r="C4082">
        <v>4.6871999999999998</v>
      </c>
      <c r="D4082" s="52">
        <v>40009</v>
      </c>
      <c r="E4082">
        <v>3.3277999999999999</v>
      </c>
      <c r="G4082" s="52">
        <v>40008</v>
      </c>
      <c r="H4082">
        <v>4.6871999999999998</v>
      </c>
      <c r="I4082" s="52">
        <v>40009</v>
      </c>
      <c r="J4082">
        <v>3.3277999999999999</v>
      </c>
      <c r="K4082" s="474" t="str">
        <f t="shared" si="63"/>
        <v>false</v>
      </c>
    </row>
    <row r="4083" spans="2:11">
      <c r="B4083" s="52">
        <v>40009</v>
      </c>
      <c r="C4083">
        <v>4.5937000000000001</v>
      </c>
      <c r="D4083" s="52">
        <v>40010</v>
      </c>
      <c r="E4083">
        <v>3.2913000000000001</v>
      </c>
      <c r="G4083" s="52">
        <v>40009</v>
      </c>
      <c r="H4083">
        <v>4.5937000000000001</v>
      </c>
      <c r="I4083" s="52">
        <v>40010</v>
      </c>
      <c r="J4083">
        <v>3.2913000000000001</v>
      </c>
      <c r="K4083" s="474" t="str">
        <f t="shared" si="63"/>
        <v>false</v>
      </c>
    </row>
    <row r="4084" spans="2:11">
      <c r="B4084" s="52">
        <v>40010</v>
      </c>
      <c r="C4084">
        <v>4.5858999999999996</v>
      </c>
      <c r="D4084" s="52">
        <v>40011</v>
      </c>
      <c r="E4084">
        <v>3.2791999999999999</v>
      </c>
      <c r="G4084" s="52">
        <v>40010</v>
      </c>
      <c r="H4084">
        <v>4.5858999999999996</v>
      </c>
      <c r="I4084" s="52">
        <v>40011</v>
      </c>
      <c r="J4084">
        <v>3.2791999999999999</v>
      </c>
      <c r="K4084" s="474" t="str">
        <f t="shared" si="63"/>
        <v>false</v>
      </c>
    </row>
    <row r="4085" spans="2:11">
      <c r="B4085" s="52">
        <v>40011</v>
      </c>
      <c r="C4085">
        <v>4.6193999999999997</v>
      </c>
      <c r="D4085" s="52">
        <v>40014</v>
      </c>
      <c r="E4085">
        <v>3.2406000000000001</v>
      </c>
      <c r="G4085" s="52">
        <v>40011</v>
      </c>
      <c r="H4085">
        <v>4.6193999999999997</v>
      </c>
      <c r="I4085" s="52">
        <v>40014</v>
      </c>
      <c r="J4085">
        <v>3.2406000000000001</v>
      </c>
      <c r="K4085" s="474" t="str">
        <f t="shared" si="63"/>
        <v>false</v>
      </c>
    </row>
    <row r="4086" spans="2:11">
      <c r="B4086" s="52">
        <v>40014</v>
      </c>
      <c r="C4086">
        <v>4.5720000000000001</v>
      </c>
      <c r="D4086" s="52">
        <v>40015</v>
      </c>
      <c r="E4086">
        <v>3.2159</v>
      </c>
      <c r="G4086" s="52">
        <v>40014</v>
      </c>
      <c r="H4086">
        <v>4.5720000000000001</v>
      </c>
      <c r="I4086" s="52">
        <v>40015</v>
      </c>
      <c r="J4086">
        <v>3.2159</v>
      </c>
      <c r="K4086" s="474" t="str">
        <f t="shared" si="63"/>
        <v>false</v>
      </c>
    </row>
    <row r="4087" spans="2:11">
      <c r="B4087" s="52">
        <v>40015</v>
      </c>
      <c r="C4087">
        <v>4.5259999999999998</v>
      </c>
      <c r="D4087" s="52">
        <v>40016</v>
      </c>
      <c r="E4087">
        <v>3.2319</v>
      </c>
      <c r="G4087" s="52">
        <v>40015</v>
      </c>
      <c r="H4087">
        <v>4.5259999999999998</v>
      </c>
      <c r="I4087" s="52">
        <v>40016</v>
      </c>
      <c r="J4087">
        <v>3.2319</v>
      </c>
      <c r="K4087" s="474" t="str">
        <f t="shared" si="63"/>
        <v>false</v>
      </c>
    </row>
    <row r="4088" spans="2:11">
      <c r="B4088" s="52">
        <v>40016</v>
      </c>
      <c r="C4088">
        <v>4.5559000000000003</v>
      </c>
      <c r="D4088" s="52">
        <v>40017</v>
      </c>
      <c r="E4088">
        <v>3.1648999999999998</v>
      </c>
      <c r="G4088" s="52">
        <v>40016</v>
      </c>
      <c r="H4088">
        <v>4.5559000000000003</v>
      </c>
      <c r="I4088" s="52">
        <v>40017</v>
      </c>
      <c r="J4088">
        <v>3.1648999999999998</v>
      </c>
      <c r="K4088" s="474" t="str">
        <f t="shared" si="63"/>
        <v>false</v>
      </c>
    </row>
    <row r="4089" spans="2:11">
      <c r="B4089" s="52">
        <v>40017</v>
      </c>
      <c r="C4089">
        <v>4.4439000000000002</v>
      </c>
      <c r="D4089" s="52">
        <v>40018</v>
      </c>
      <c r="E4089">
        <v>3.1566000000000001</v>
      </c>
      <c r="G4089" s="52">
        <v>40017</v>
      </c>
      <c r="H4089">
        <v>4.4439000000000002</v>
      </c>
      <c r="I4089" s="52">
        <v>40018</v>
      </c>
      <c r="J4089">
        <v>3.1566000000000001</v>
      </c>
      <c r="K4089" s="474" t="str">
        <f t="shared" si="63"/>
        <v>false</v>
      </c>
    </row>
    <row r="4090" spans="2:11">
      <c r="B4090" s="52">
        <v>40018</v>
      </c>
      <c r="C4090">
        <v>4.3852000000000002</v>
      </c>
      <c r="D4090" s="52">
        <v>40021</v>
      </c>
      <c r="E4090">
        <v>3.1513</v>
      </c>
      <c r="G4090" s="52">
        <v>40018</v>
      </c>
      <c r="H4090">
        <v>4.3852000000000002</v>
      </c>
      <c r="I4090" s="52">
        <v>40021</v>
      </c>
      <c r="J4090">
        <v>3.1513</v>
      </c>
      <c r="K4090" s="474" t="str">
        <f t="shared" si="63"/>
        <v>false</v>
      </c>
    </row>
    <row r="4091" spans="2:11">
      <c r="B4091" s="52">
        <v>40021</v>
      </c>
      <c r="C4091">
        <v>4.3886000000000003</v>
      </c>
      <c r="D4091" s="52">
        <v>40022</v>
      </c>
      <c r="E4091">
        <v>3.1554000000000002</v>
      </c>
      <c r="G4091" s="52">
        <v>40021</v>
      </c>
      <c r="H4091">
        <v>4.3886000000000003</v>
      </c>
      <c r="I4091" s="52">
        <v>40022</v>
      </c>
      <c r="J4091">
        <v>3.1554000000000002</v>
      </c>
      <c r="K4091" s="474" t="str">
        <f t="shared" si="63"/>
        <v>false</v>
      </c>
    </row>
    <row r="4092" spans="2:11">
      <c r="B4092" s="52">
        <v>40022</v>
      </c>
      <c r="C4092">
        <v>4.4828999999999999</v>
      </c>
      <c r="D4092" s="52">
        <v>40023</v>
      </c>
      <c r="E4092">
        <v>3.1644000000000001</v>
      </c>
      <c r="G4092" s="52">
        <v>40022</v>
      </c>
      <c r="H4092">
        <v>4.4828999999999999</v>
      </c>
      <c r="I4092" s="52">
        <v>40023</v>
      </c>
      <c r="J4092">
        <v>3.1644000000000001</v>
      </c>
      <c r="K4092" s="474" t="str">
        <f t="shared" si="63"/>
        <v>false</v>
      </c>
    </row>
    <row r="4093" spans="2:11">
      <c r="B4093" s="52">
        <v>40023</v>
      </c>
      <c r="C4093">
        <v>4.4995000000000003</v>
      </c>
      <c r="D4093" s="52">
        <v>40024</v>
      </c>
      <c r="E4093">
        <v>3.1355</v>
      </c>
      <c r="G4093" s="52">
        <v>40023</v>
      </c>
      <c r="H4093">
        <v>4.4995000000000003</v>
      </c>
      <c r="I4093" s="52">
        <v>40024</v>
      </c>
      <c r="J4093">
        <v>3.1355</v>
      </c>
      <c r="K4093" s="474" t="str">
        <f t="shared" si="63"/>
        <v>false</v>
      </c>
    </row>
    <row r="4094" spans="2:11">
      <c r="B4094" s="52">
        <v>40024</v>
      </c>
      <c r="C4094">
        <v>4.4500999999999999</v>
      </c>
      <c r="D4094" s="52">
        <v>40025</v>
      </c>
      <c r="E4094">
        <v>3.1295999999999999</v>
      </c>
      <c r="G4094" s="52">
        <v>40024</v>
      </c>
      <c r="H4094">
        <v>4.4500999999999999</v>
      </c>
      <c r="I4094" s="52">
        <v>40025</v>
      </c>
      <c r="J4094">
        <v>3.1295999999999999</v>
      </c>
      <c r="K4094" s="474" t="str">
        <f t="shared" si="63"/>
        <v>false</v>
      </c>
    </row>
    <row r="4095" spans="2:11">
      <c r="B4095" s="52">
        <v>40025</v>
      </c>
      <c r="C4095">
        <v>4.5004</v>
      </c>
      <c r="D4095" s="52">
        <v>40028</v>
      </c>
      <c r="E4095">
        <v>3.0908000000000002</v>
      </c>
      <c r="G4095" s="52">
        <v>40025</v>
      </c>
      <c r="H4095">
        <v>4.5004</v>
      </c>
      <c r="I4095" s="52">
        <v>40028</v>
      </c>
      <c r="J4095">
        <v>3.0908000000000002</v>
      </c>
      <c r="K4095" s="474" t="str">
        <f t="shared" si="63"/>
        <v>false</v>
      </c>
    </row>
    <row r="4096" spans="2:11">
      <c r="B4096" s="52">
        <v>40028</v>
      </c>
      <c r="C4096">
        <v>4.4595000000000002</v>
      </c>
      <c r="D4096" s="52">
        <v>40029</v>
      </c>
      <c r="E4096">
        <v>3.0796999999999999</v>
      </c>
      <c r="G4096" s="52">
        <v>40028</v>
      </c>
      <c r="H4096">
        <v>4.4595000000000002</v>
      </c>
      <c r="I4096" s="52">
        <v>40029</v>
      </c>
      <c r="J4096">
        <v>3.0796999999999999</v>
      </c>
      <c r="K4096" s="474" t="str">
        <f t="shared" si="63"/>
        <v>false</v>
      </c>
    </row>
    <row r="4097" spans="2:11">
      <c r="B4097" s="52">
        <v>40029</v>
      </c>
      <c r="C4097">
        <v>4.4870999999999999</v>
      </c>
      <c r="D4097" s="52">
        <v>40030</v>
      </c>
      <c r="E4097">
        <v>3.0699000000000001</v>
      </c>
      <c r="G4097" s="52">
        <v>40029</v>
      </c>
      <c r="H4097">
        <v>4.4870999999999999</v>
      </c>
      <c r="I4097" s="52">
        <v>40030</v>
      </c>
      <c r="J4097">
        <v>3.0699000000000001</v>
      </c>
      <c r="K4097" s="474" t="str">
        <f t="shared" si="63"/>
        <v>false</v>
      </c>
    </row>
    <row r="4098" spans="2:11">
      <c r="B4098" s="52">
        <v>40030</v>
      </c>
      <c r="C4098">
        <v>4.5252999999999997</v>
      </c>
      <c r="D4098" s="52">
        <v>40031</v>
      </c>
      <c r="E4098">
        <v>3.0821999999999998</v>
      </c>
      <c r="G4098" s="52">
        <v>40030</v>
      </c>
      <c r="H4098">
        <v>4.5252999999999997</v>
      </c>
      <c r="I4098" s="52">
        <v>40031</v>
      </c>
      <c r="J4098">
        <v>3.0821999999999998</v>
      </c>
      <c r="K4098" s="474" t="str">
        <f t="shared" si="63"/>
        <v>false</v>
      </c>
    </row>
    <row r="4099" spans="2:11">
      <c r="B4099" s="52">
        <v>40031</v>
      </c>
      <c r="C4099">
        <v>4.5227000000000004</v>
      </c>
      <c r="D4099" s="52">
        <v>40032</v>
      </c>
      <c r="E4099">
        <v>3.0448</v>
      </c>
      <c r="G4099" s="52">
        <v>40031</v>
      </c>
      <c r="H4099">
        <v>4.5227000000000004</v>
      </c>
      <c r="I4099" s="52">
        <v>40032</v>
      </c>
      <c r="J4099">
        <v>3.0448</v>
      </c>
      <c r="K4099" s="474" t="str">
        <f t="shared" si="63"/>
        <v>false</v>
      </c>
    </row>
    <row r="4100" spans="2:11">
      <c r="B4100" s="52">
        <v>40032</v>
      </c>
      <c r="C4100">
        <v>4.4791999999999996</v>
      </c>
      <c r="D4100" s="52">
        <v>40035</v>
      </c>
      <c r="E4100">
        <v>3.0552000000000001</v>
      </c>
      <c r="G4100" s="52">
        <v>40032</v>
      </c>
      <c r="H4100">
        <v>4.4791999999999996</v>
      </c>
      <c r="I4100" s="52">
        <v>40035</v>
      </c>
      <c r="J4100">
        <v>3.0552000000000001</v>
      </c>
      <c r="K4100" s="474" t="str">
        <f t="shared" si="63"/>
        <v>false</v>
      </c>
    </row>
    <row r="4101" spans="2:11">
      <c r="B4101" s="52">
        <v>40035</v>
      </c>
      <c r="C4101">
        <v>4.4635999999999996</v>
      </c>
      <c r="D4101" s="52">
        <v>40036</v>
      </c>
      <c r="E4101">
        <v>3.0888</v>
      </c>
      <c r="G4101" s="52">
        <v>40035</v>
      </c>
      <c r="H4101">
        <v>4.4635999999999996</v>
      </c>
      <c r="I4101" s="52">
        <v>40036</v>
      </c>
      <c r="J4101">
        <v>3.0888</v>
      </c>
      <c r="K4101" s="474" t="str">
        <f t="shared" si="63"/>
        <v>false</v>
      </c>
    </row>
    <row r="4102" spans="2:11">
      <c r="B4102" s="52">
        <v>40036</v>
      </c>
      <c r="C4102">
        <v>4.4808000000000003</v>
      </c>
      <c r="D4102" s="52">
        <v>40037</v>
      </c>
      <c r="E4102">
        <v>3.0518999999999998</v>
      </c>
      <c r="G4102" s="52">
        <v>40036</v>
      </c>
      <c r="H4102">
        <v>4.4808000000000003</v>
      </c>
      <c r="I4102" s="52">
        <v>40037</v>
      </c>
      <c r="J4102">
        <v>3.0518999999999998</v>
      </c>
      <c r="K4102" s="474" t="str">
        <f t="shared" ref="K4102:K4165" si="64">IF(G4102=I4102,"true","false")</f>
        <v>false</v>
      </c>
    </row>
    <row r="4103" spans="2:11">
      <c r="B4103" s="52">
        <v>40037</v>
      </c>
      <c r="C4103">
        <v>4.4668999999999999</v>
      </c>
      <c r="D4103" s="52">
        <v>40038</v>
      </c>
      <c r="E4103">
        <v>3.0400999999999998</v>
      </c>
      <c r="G4103" s="52">
        <v>40037</v>
      </c>
      <c r="H4103">
        <v>4.4668999999999999</v>
      </c>
      <c r="I4103" s="52">
        <v>40038</v>
      </c>
      <c r="J4103">
        <v>3.0400999999999998</v>
      </c>
      <c r="K4103" s="474" t="str">
        <f t="shared" si="64"/>
        <v>false</v>
      </c>
    </row>
    <row r="4104" spans="2:11">
      <c r="B4104" s="52">
        <v>40038</v>
      </c>
      <c r="C4104">
        <v>4.4747000000000003</v>
      </c>
      <c r="D4104" s="52">
        <v>40039</v>
      </c>
      <c r="E4104">
        <v>3.0651000000000002</v>
      </c>
      <c r="G4104" s="52">
        <v>40038</v>
      </c>
      <c r="H4104">
        <v>4.4747000000000003</v>
      </c>
      <c r="I4104" s="52">
        <v>40039</v>
      </c>
      <c r="J4104">
        <v>3.0651000000000002</v>
      </c>
      <c r="K4104" s="474" t="str">
        <f t="shared" si="64"/>
        <v>false</v>
      </c>
    </row>
    <row r="4105" spans="2:11">
      <c r="B4105" s="52">
        <v>40039</v>
      </c>
      <c r="C4105">
        <v>4.4661999999999997</v>
      </c>
      <c r="D4105" s="52">
        <v>40042</v>
      </c>
      <c r="E4105">
        <v>3.13</v>
      </c>
      <c r="G4105" s="52">
        <v>40039</v>
      </c>
      <c r="H4105">
        <v>4.4661999999999997</v>
      </c>
      <c r="I4105" s="52">
        <v>40042</v>
      </c>
      <c r="J4105">
        <v>3.13</v>
      </c>
      <c r="K4105" s="474" t="str">
        <f t="shared" si="64"/>
        <v>false</v>
      </c>
    </row>
    <row r="4106" spans="2:11">
      <c r="B4106" s="52">
        <v>40042</v>
      </c>
      <c r="C4106">
        <v>4.5350999999999999</v>
      </c>
      <c r="D4106" s="52">
        <v>40043</v>
      </c>
      <c r="E4106">
        <v>3.1036000000000001</v>
      </c>
      <c r="G4106" s="52">
        <v>40042</v>
      </c>
      <c r="H4106">
        <v>4.5350999999999999</v>
      </c>
      <c r="I4106" s="52">
        <v>40043</v>
      </c>
      <c r="J4106">
        <v>3.1036000000000001</v>
      </c>
      <c r="K4106" s="474" t="str">
        <f t="shared" si="64"/>
        <v>false</v>
      </c>
    </row>
    <row r="4107" spans="2:11">
      <c r="B4107" s="52">
        <v>40043</v>
      </c>
      <c r="C4107">
        <v>4.5251000000000001</v>
      </c>
      <c r="D4107" s="52">
        <v>40044</v>
      </c>
      <c r="E4107">
        <v>3.0891999999999999</v>
      </c>
      <c r="G4107" s="52">
        <v>40043</v>
      </c>
      <c r="H4107">
        <v>4.5251000000000001</v>
      </c>
      <c r="I4107" s="52">
        <v>40044</v>
      </c>
      <c r="J4107">
        <v>3.0891999999999999</v>
      </c>
      <c r="K4107" s="474" t="str">
        <f t="shared" si="64"/>
        <v>false</v>
      </c>
    </row>
    <row r="4108" spans="2:11">
      <c r="B4108" s="52">
        <v>40044</v>
      </c>
      <c r="C4108">
        <v>4.4978999999999996</v>
      </c>
      <c r="D4108" s="52">
        <v>40045</v>
      </c>
      <c r="E4108">
        <v>3.0657999999999999</v>
      </c>
      <c r="G4108" s="52">
        <v>40044</v>
      </c>
      <c r="H4108">
        <v>4.4978999999999996</v>
      </c>
      <c r="I4108" s="52">
        <v>40045</v>
      </c>
      <c r="J4108">
        <v>3.0657999999999999</v>
      </c>
      <c r="K4108" s="474" t="str">
        <f t="shared" si="64"/>
        <v>false</v>
      </c>
    </row>
    <row r="4109" spans="2:11">
      <c r="B4109" s="52">
        <v>40045</v>
      </c>
      <c r="C4109">
        <v>4.4671000000000003</v>
      </c>
      <c r="D4109" s="52">
        <v>40046</v>
      </c>
      <c r="E4109">
        <v>3.0179</v>
      </c>
      <c r="G4109" s="52">
        <v>40045</v>
      </c>
      <c r="H4109">
        <v>4.4671000000000003</v>
      </c>
      <c r="I4109" s="52">
        <v>40046</v>
      </c>
      <c r="J4109">
        <v>3.0179</v>
      </c>
      <c r="K4109" s="474" t="str">
        <f t="shared" si="64"/>
        <v>false</v>
      </c>
    </row>
    <row r="4110" spans="2:11">
      <c r="B4110" s="52">
        <v>40046</v>
      </c>
      <c r="C4110">
        <v>4.3761000000000001</v>
      </c>
      <c r="D4110" s="52">
        <v>40049</v>
      </c>
      <c r="E4110">
        <v>3.0169000000000001</v>
      </c>
      <c r="G4110" s="52">
        <v>40046</v>
      </c>
      <c r="H4110">
        <v>4.3761000000000001</v>
      </c>
      <c r="I4110" s="52">
        <v>40049</v>
      </c>
      <c r="J4110">
        <v>3.0169000000000001</v>
      </c>
      <c r="K4110" s="474" t="str">
        <f t="shared" si="64"/>
        <v>false</v>
      </c>
    </row>
    <row r="4111" spans="2:11">
      <c r="B4111" s="52">
        <v>40049</v>
      </c>
      <c r="C4111">
        <v>4.3685</v>
      </c>
      <c r="D4111" s="52">
        <v>40050</v>
      </c>
      <c r="E4111">
        <v>3.0074000000000001</v>
      </c>
      <c r="G4111" s="52">
        <v>40049</v>
      </c>
      <c r="H4111">
        <v>4.3685</v>
      </c>
      <c r="I4111" s="52">
        <v>40050</v>
      </c>
      <c r="J4111">
        <v>3.0074000000000001</v>
      </c>
      <c r="K4111" s="474" t="str">
        <f t="shared" si="64"/>
        <v>false</v>
      </c>
    </row>
    <row r="4112" spans="2:11">
      <c r="B4112" s="52">
        <v>40050</v>
      </c>
      <c r="C4112">
        <v>4.3928000000000003</v>
      </c>
      <c r="D4112" s="52">
        <v>40051</v>
      </c>
      <c r="E4112">
        <v>3.0059999999999998</v>
      </c>
      <c r="G4112" s="52">
        <v>40050</v>
      </c>
      <c r="H4112">
        <v>4.3928000000000003</v>
      </c>
      <c r="I4112" s="52">
        <v>40051</v>
      </c>
      <c r="J4112">
        <v>3.0059999999999998</v>
      </c>
      <c r="K4112" s="474" t="str">
        <f t="shared" si="64"/>
        <v>false</v>
      </c>
    </row>
    <row r="4113" spans="2:11">
      <c r="B4113" s="52">
        <v>40051</v>
      </c>
      <c r="C4113">
        <v>4.4219999999999997</v>
      </c>
      <c r="D4113" s="52">
        <v>40052</v>
      </c>
      <c r="E4113">
        <v>2.9943999999999997</v>
      </c>
      <c r="G4113" s="52">
        <v>40051</v>
      </c>
      <c r="H4113">
        <v>4.4219999999999997</v>
      </c>
      <c r="I4113" s="52">
        <v>40052</v>
      </c>
      <c r="J4113">
        <v>2.9943999999999997</v>
      </c>
      <c r="K4113" s="474" t="str">
        <f t="shared" si="64"/>
        <v>false</v>
      </c>
    </row>
    <row r="4114" spans="2:11">
      <c r="B4114" s="52">
        <v>40052</v>
      </c>
      <c r="C4114">
        <v>4.4307999999999996</v>
      </c>
      <c r="D4114" s="52">
        <v>40053</v>
      </c>
      <c r="E4114">
        <v>3.0156999999999998</v>
      </c>
      <c r="G4114" s="52">
        <v>40052</v>
      </c>
      <c r="H4114">
        <v>4.4307999999999996</v>
      </c>
      <c r="I4114" s="52">
        <v>40053</v>
      </c>
      <c r="J4114">
        <v>3.0156999999999998</v>
      </c>
      <c r="K4114" s="474" t="str">
        <f t="shared" si="64"/>
        <v>false</v>
      </c>
    </row>
    <row r="4115" spans="2:11">
      <c r="B4115" s="52">
        <v>40053</v>
      </c>
      <c r="C4115">
        <v>4.4347000000000003</v>
      </c>
      <c r="D4115" s="52">
        <v>40056</v>
      </c>
      <c r="E4115">
        <v>3.0308999999999999</v>
      </c>
      <c r="G4115" s="52">
        <v>40053</v>
      </c>
      <c r="H4115">
        <v>4.4347000000000003</v>
      </c>
      <c r="I4115" s="52">
        <v>40056</v>
      </c>
      <c r="J4115">
        <v>3.0308999999999999</v>
      </c>
      <c r="K4115" s="474" t="str">
        <f t="shared" si="64"/>
        <v>false</v>
      </c>
    </row>
    <row r="4116" spans="2:11">
      <c r="B4116" s="52">
        <v>40056</v>
      </c>
      <c r="C4116">
        <v>4.4790000000000001</v>
      </c>
      <c r="D4116" s="52">
        <v>40057</v>
      </c>
      <c r="E4116">
        <v>3.0914000000000001</v>
      </c>
      <c r="G4116" s="52">
        <v>40056</v>
      </c>
      <c r="H4116">
        <v>4.4790000000000001</v>
      </c>
      <c r="I4116" s="52">
        <v>40057</v>
      </c>
      <c r="J4116">
        <v>3.0914000000000001</v>
      </c>
      <c r="K4116" s="474" t="str">
        <f t="shared" si="64"/>
        <v>false</v>
      </c>
    </row>
    <row r="4117" spans="2:11">
      <c r="B4117" s="52">
        <v>40057</v>
      </c>
      <c r="C4117">
        <v>4.5105000000000004</v>
      </c>
      <c r="D4117" s="52">
        <v>40058</v>
      </c>
      <c r="E4117">
        <v>3.0501</v>
      </c>
      <c r="G4117" s="52">
        <v>40057</v>
      </c>
      <c r="H4117">
        <v>4.5105000000000004</v>
      </c>
      <c r="I4117" s="52">
        <v>40058</v>
      </c>
      <c r="J4117">
        <v>3.0501</v>
      </c>
      <c r="K4117" s="474" t="str">
        <f t="shared" si="64"/>
        <v>false</v>
      </c>
    </row>
    <row r="4118" spans="2:11">
      <c r="B4118" s="52">
        <v>40058</v>
      </c>
      <c r="C4118">
        <v>4.5533000000000001</v>
      </c>
      <c r="D4118" s="52">
        <v>40059</v>
      </c>
      <c r="E4118">
        <v>3.0291999999999999</v>
      </c>
      <c r="G4118" s="52">
        <v>40058</v>
      </c>
      <c r="H4118">
        <v>4.5533000000000001</v>
      </c>
      <c r="I4118" s="52">
        <v>40059</v>
      </c>
      <c r="J4118">
        <v>3.0291999999999999</v>
      </c>
      <c r="K4118" s="474" t="str">
        <f t="shared" si="64"/>
        <v>false</v>
      </c>
    </row>
    <row r="4119" spans="2:11">
      <c r="B4119" s="52">
        <v>40059</v>
      </c>
      <c r="C4119">
        <v>4.5357000000000003</v>
      </c>
      <c r="D4119" s="52">
        <v>40060</v>
      </c>
      <c r="E4119">
        <v>2.9981999999999998</v>
      </c>
      <c r="G4119" s="52">
        <v>40059</v>
      </c>
      <c r="H4119">
        <v>4.5357000000000003</v>
      </c>
      <c r="I4119" s="52">
        <v>40060</v>
      </c>
      <c r="J4119">
        <v>2.9981999999999998</v>
      </c>
      <c r="K4119" s="474" t="str">
        <f t="shared" si="64"/>
        <v>false</v>
      </c>
    </row>
    <row r="4120" spans="2:11">
      <c r="B4120" s="52">
        <v>40060</v>
      </c>
      <c r="C4120">
        <v>4.5263999999999998</v>
      </c>
      <c r="D4120" s="52">
        <v>40064</v>
      </c>
      <c r="E4120">
        <v>2.9805000000000001</v>
      </c>
      <c r="G4120" s="52">
        <v>40060</v>
      </c>
      <c r="H4120">
        <v>4.5263999999999998</v>
      </c>
      <c r="I4120" s="52">
        <v>40064</v>
      </c>
      <c r="J4120">
        <v>2.9805000000000001</v>
      </c>
      <c r="K4120" s="474" t="str">
        <f t="shared" si="64"/>
        <v>false</v>
      </c>
    </row>
    <row r="4121" spans="2:11">
      <c r="B4121" s="52">
        <v>40064</v>
      </c>
      <c r="C4121">
        <v>4.5141</v>
      </c>
      <c r="D4121" s="52">
        <v>40065</v>
      </c>
      <c r="E4121">
        <v>2.9649000000000001</v>
      </c>
      <c r="G4121" s="52">
        <v>40064</v>
      </c>
      <c r="H4121">
        <v>4.5141</v>
      </c>
      <c r="I4121" s="52">
        <v>40065</v>
      </c>
      <c r="J4121">
        <v>2.9649000000000001</v>
      </c>
      <c r="K4121" s="474" t="str">
        <f t="shared" si="64"/>
        <v>false</v>
      </c>
    </row>
    <row r="4122" spans="2:11">
      <c r="B4122" s="52">
        <v>40065</v>
      </c>
      <c r="C4122">
        <v>4.5158000000000005</v>
      </c>
      <c r="D4122" s="52">
        <v>40066</v>
      </c>
      <c r="E4122">
        <v>2.9401999999999999</v>
      </c>
      <c r="G4122" s="52">
        <v>40065</v>
      </c>
      <c r="H4122">
        <v>4.5158000000000005</v>
      </c>
      <c r="I4122" s="52">
        <v>40066</v>
      </c>
      <c r="J4122">
        <v>2.9401999999999999</v>
      </c>
      <c r="K4122" s="474" t="str">
        <f t="shared" si="64"/>
        <v>false</v>
      </c>
    </row>
    <row r="4123" spans="2:11">
      <c r="B4123" s="52">
        <v>40066</v>
      </c>
      <c r="C4123">
        <v>4.5071000000000003</v>
      </c>
      <c r="D4123" s="52">
        <v>40067</v>
      </c>
      <c r="E4123">
        <v>2.9493</v>
      </c>
      <c r="G4123" s="52">
        <v>40066</v>
      </c>
      <c r="H4123">
        <v>4.5071000000000003</v>
      </c>
      <c r="I4123" s="52">
        <v>40067</v>
      </c>
      <c r="J4123">
        <v>2.9493</v>
      </c>
      <c r="K4123" s="474" t="str">
        <f t="shared" si="64"/>
        <v>false</v>
      </c>
    </row>
    <row r="4124" spans="2:11">
      <c r="B4124" s="52">
        <v>40067</v>
      </c>
      <c r="C4124">
        <v>4.5248999999999997</v>
      </c>
      <c r="D4124" s="52">
        <v>40070</v>
      </c>
      <c r="E4124">
        <v>2.9426999999999999</v>
      </c>
      <c r="G4124" s="52">
        <v>40067</v>
      </c>
      <c r="H4124">
        <v>4.5248999999999997</v>
      </c>
      <c r="I4124" s="52">
        <v>40070</v>
      </c>
      <c r="J4124">
        <v>2.9426999999999999</v>
      </c>
      <c r="K4124" s="474" t="str">
        <f t="shared" si="64"/>
        <v>false</v>
      </c>
    </row>
    <row r="4125" spans="2:11">
      <c r="B4125" s="52">
        <v>40070</v>
      </c>
      <c r="C4125">
        <v>4.4508999999999999</v>
      </c>
      <c r="D4125" s="52">
        <v>40071</v>
      </c>
      <c r="E4125">
        <v>2.9255</v>
      </c>
      <c r="G4125" s="52">
        <v>40070</v>
      </c>
      <c r="H4125">
        <v>4.4508999999999999</v>
      </c>
      <c r="I4125" s="52">
        <v>40071</v>
      </c>
      <c r="J4125">
        <v>2.9255</v>
      </c>
      <c r="K4125" s="474" t="str">
        <f t="shared" si="64"/>
        <v>false</v>
      </c>
    </row>
    <row r="4126" spans="2:11">
      <c r="B4126" s="52">
        <v>40071</v>
      </c>
      <c r="C4126">
        <v>4.4177</v>
      </c>
      <c r="D4126" s="52">
        <v>40072</v>
      </c>
      <c r="E4126">
        <v>2.8932000000000002</v>
      </c>
      <c r="G4126" s="52">
        <v>40071</v>
      </c>
      <c r="H4126">
        <v>4.4177</v>
      </c>
      <c r="I4126" s="52">
        <v>40072</v>
      </c>
      <c r="J4126">
        <v>2.8932000000000002</v>
      </c>
      <c r="K4126" s="474" t="str">
        <f t="shared" si="64"/>
        <v>false</v>
      </c>
    </row>
    <row r="4127" spans="2:11">
      <c r="B4127" s="52">
        <v>40072</v>
      </c>
      <c r="C4127">
        <v>4.3541999999999996</v>
      </c>
      <c r="D4127" s="52">
        <v>40073</v>
      </c>
      <c r="E4127">
        <v>2.8792999999999997</v>
      </c>
      <c r="G4127" s="52">
        <v>40072</v>
      </c>
      <c r="H4127">
        <v>4.3541999999999996</v>
      </c>
      <c r="I4127" s="52">
        <v>40073</v>
      </c>
      <c r="J4127">
        <v>2.8792999999999997</v>
      </c>
      <c r="K4127" s="474" t="str">
        <f t="shared" si="64"/>
        <v>false</v>
      </c>
    </row>
    <row r="4128" spans="2:11">
      <c r="B4128" s="52">
        <v>40073</v>
      </c>
      <c r="C4128">
        <v>4.3834</v>
      </c>
      <c r="D4128" s="52">
        <v>40074</v>
      </c>
      <c r="E4128">
        <v>2.8685999999999998</v>
      </c>
      <c r="G4128" s="52">
        <v>40073</v>
      </c>
      <c r="H4128">
        <v>4.3834</v>
      </c>
      <c r="I4128" s="52">
        <v>40074</v>
      </c>
      <c r="J4128">
        <v>2.8685999999999998</v>
      </c>
      <c r="K4128" s="474" t="str">
        <f t="shared" si="64"/>
        <v>false</v>
      </c>
    </row>
    <row r="4129" spans="2:11">
      <c r="B4129" s="52">
        <v>40074</v>
      </c>
      <c r="C4129">
        <v>4.3690999999999995</v>
      </c>
      <c r="D4129" s="52">
        <v>40077</v>
      </c>
      <c r="E4129">
        <v>2.8807999999999998</v>
      </c>
      <c r="G4129" s="52">
        <v>40074</v>
      </c>
      <c r="H4129">
        <v>4.3690999999999995</v>
      </c>
      <c r="I4129" s="52">
        <v>40077</v>
      </c>
      <c r="J4129">
        <v>2.8807999999999998</v>
      </c>
      <c r="K4129" s="474" t="str">
        <f t="shared" si="64"/>
        <v>false</v>
      </c>
    </row>
    <row r="4130" spans="2:11">
      <c r="B4130" s="52">
        <v>40077</v>
      </c>
      <c r="C4130">
        <v>4.3859000000000004</v>
      </c>
      <c r="D4130" s="52">
        <v>40078</v>
      </c>
      <c r="E4130">
        <v>2.8658000000000001</v>
      </c>
      <c r="G4130" s="52">
        <v>40077</v>
      </c>
      <c r="H4130">
        <v>4.3859000000000004</v>
      </c>
      <c r="I4130" s="52">
        <v>40078</v>
      </c>
      <c r="J4130">
        <v>2.8658000000000001</v>
      </c>
      <c r="K4130" s="474" t="str">
        <f t="shared" si="64"/>
        <v>false</v>
      </c>
    </row>
    <row r="4131" spans="2:11">
      <c r="B4131" s="52">
        <v>40078</v>
      </c>
      <c r="C4131">
        <v>4.3970000000000002</v>
      </c>
      <c r="D4131" s="52">
        <v>40079</v>
      </c>
      <c r="E4131">
        <v>2.8896999999999999</v>
      </c>
      <c r="G4131" s="52">
        <v>40078</v>
      </c>
      <c r="H4131">
        <v>4.3970000000000002</v>
      </c>
      <c r="I4131" s="52">
        <v>40079</v>
      </c>
      <c r="J4131">
        <v>2.8896999999999999</v>
      </c>
      <c r="K4131" s="474" t="str">
        <f t="shared" si="64"/>
        <v>false</v>
      </c>
    </row>
    <row r="4132" spans="2:11">
      <c r="B4132" s="52">
        <v>40079</v>
      </c>
      <c r="C4132">
        <v>4.4181999999999997</v>
      </c>
      <c r="D4132" s="52">
        <v>40080</v>
      </c>
      <c r="E4132">
        <v>2.9020000000000001</v>
      </c>
      <c r="G4132" s="52">
        <v>40079</v>
      </c>
      <c r="H4132">
        <v>4.4181999999999997</v>
      </c>
      <c r="I4132" s="52">
        <v>40080</v>
      </c>
      <c r="J4132">
        <v>2.9020000000000001</v>
      </c>
      <c r="K4132" s="474" t="str">
        <f t="shared" si="64"/>
        <v>false</v>
      </c>
    </row>
    <row r="4133" spans="2:11">
      <c r="B4133" s="52">
        <v>40080</v>
      </c>
      <c r="C4133">
        <v>4.4206000000000003</v>
      </c>
      <c r="D4133" s="52">
        <v>40081</v>
      </c>
      <c r="E4133">
        <v>2.9146000000000001</v>
      </c>
      <c r="G4133" s="52">
        <v>40080</v>
      </c>
      <c r="H4133">
        <v>4.4206000000000003</v>
      </c>
      <c r="I4133" s="52">
        <v>40081</v>
      </c>
      <c r="J4133">
        <v>2.9146000000000001</v>
      </c>
      <c r="K4133" s="474" t="str">
        <f t="shared" si="64"/>
        <v>false</v>
      </c>
    </row>
    <row r="4134" spans="2:11">
      <c r="B4134" s="52">
        <v>40081</v>
      </c>
      <c r="C4134">
        <v>4.4376999999999995</v>
      </c>
      <c r="D4134" s="52">
        <v>40084</v>
      </c>
      <c r="E4134">
        <v>2.8776999999999999</v>
      </c>
      <c r="G4134" s="52">
        <v>40081</v>
      </c>
      <c r="H4134">
        <v>4.4376999999999995</v>
      </c>
      <c r="I4134" s="52">
        <v>40084</v>
      </c>
      <c r="J4134">
        <v>2.8776999999999999</v>
      </c>
      <c r="K4134" s="474" t="str">
        <f t="shared" si="64"/>
        <v>false</v>
      </c>
    </row>
    <row r="4135" spans="2:11">
      <c r="B4135" s="52">
        <v>40084</v>
      </c>
      <c r="C4135">
        <v>4.4112</v>
      </c>
      <c r="D4135" s="52">
        <v>40085</v>
      </c>
      <c r="E4135">
        <v>2.8915999999999999</v>
      </c>
      <c r="G4135" s="52">
        <v>40084</v>
      </c>
      <c r="H4135">
        <v>4.4112</v>
      </c>
      <c r="I4135" s="52">
        <v>40085</v>
      </c>
      <c r="J4135">
        <v>2.8915999999999999</v>
      </c>
      <c r="K4135" s="474" t="str">
        <f t="shared" si="64"/>
        <v>false</v>
      </c>
    </row>
    <row r="4136" spans="2:11">
      <c r="B4136" s="52">
        <v>40085</v>
      </c>
      <c r="C4136">
        <v>4.407</v>
      </c>
      <c r="D4136" s="52">
        <v>40086</v>
      </c>
      <c r="E4136">
        <v>2.9005000000000001</v>
      </c>
      <c r="G4136" s="52">
        <v>40085</v>
      </c>
      <c r="H4136">
        <v>4.407</v>
      </c>
      <c r="I4136" s="52">
        <v>40086</v>
      </c>
      <c r="J4136">
        <v>2.9005000000000001</v>
      </c>
      <c r="K4136" s="474" t="str">
        <f t="shared" si="64"/>
        <v>false</v>
      </c>
    </row>
    <row r="4137" spans="2:11">
      <c r="B4137" s="52">
        <v>40086</v>
      </c>
      <c r="C4137">
        <v>4.4424999999999999</v>
      </c>
      <c r="D4137" s="52">
        <v>40087</v>
      </c>
      <c r="E4137">
        <v>2.9624000000000001</v>
      </c>
      <c r="G4137" s="52">
        <v>40086</v>
      </c>
      <c r="H4137">
        <v>4.4424999999999999</v>
      </c>
      <c r="I4137" s="52">
        <v>40087</v>
      </c>
      <c r="J4137">
        <v>2.9624000000000001</v>
      </c>
      <c r="K4137" s="474" t="str">
        <f t="shared" si="64"/>
        <v>false</v>
      </c>
    </row>
    <row r="4138" spans="2:11">
      <c r="B4138" s="52">
        <v>40087</v>
      </c>
      <c r="C4138">
        <v>4.5270999999999999</v>
      </c>
      <c r="D4138" s="52">
        <v>40088</v>
      </c>
      <c r="E4138">
        <v>2.9428999999999998</v>
      </c>
      <c r="G4138" s="52">
        <v>40087</v>
      </c>
      <c r="H4138">
        <v>4.5270999999999999</v>
      </c>
      <c r="I4138" s="52">
        <v>40088</v>
      </c>
      <c r="J4138">
        <v>2.9428999999999998</v>
      </c>
      <c r="K4138" s="474" t="str">
        <f t="shared" si="64"/>
        <v>false</v>
      </c>
    </row>
    <row r="4139" spans="2:11">
      <c r="B4139" s="52">
        <v>40088</v>
      </c>
      <c r="C4139">
        <v>4.5632000000000001</v>
      </c>
      <c r="D4139" s="52">
        <v>40091</v>
      </c>
      <c r="E4139">
        <v>2.9085000000000001</v>
      </c>
      <c r="G4139" s="52">
        <v>40088</v>
      </c>
      <c r="H4139">
        <v>4.5632000000000001</v>
      </c>
      <c r="I4139" s="52">
        <v>40091</v>
      </c>
      <c r="J4139">
        <v>2.9085000000000001</v>
      </c>
      <c r="K4139" s="474" t="str">
        <f t="shared" si="64"/>
        <v>false</v>
      </c>
    </row>
    <row r="4140" spans="2:11">
      <c r="B4140" s="52">
        <v>40091</v>
      </c>
      <c r="C4140">
        <v>4.5103</v>
      </c>
      <c r="D4140" s="52">
        <v>40092</v>
      </c>
      <c r="E4140">
        <v>2.8692000000000002</v>
      </c>
      <c r="G4140" s="52">
        <v>40091</v>
      </c>
      <c r="H4140">
        <v>4.5103</v>
      </c>
      <c r="I4140" s="52">
        <v>40092</v>
      </c>
      <c r="J4140">
        <v>2.8692000000000002</v>
      </c>
      <c r="K4140" s="474" t="str">
        <f t="shared" si="64"/>
        <v>false</v>
      </c>
    </row>
    <row r="4141" spans="2:11">
      <c r="B4141" s="52">
        <v>40092</v>
      </c>
      <c r="C4141">
        <v>4.4714</v>
      </c>
      <c r="D4141" s="52">
        <v>40093</v>
      </c>
      <c r="E4141">
        <v>2.8727999999999998</v>
      </c>
      <c r="G4141" s="52">
        <v>40092</v>
      </c>
      <c r="H4141">
        <v>4.4714</v>
      </c>
      <c r="I4141" s="52">
        <v>40093</v>
      </c>
      <c r="J4141">
        <v>2.8727999999999998</v>
      </c>
      <c r="K4141" s="474" t="str">
        <f t="shared" si="64"/>
        <v>false</v>
      </c>
    </row>
    <row r="4142" spans="2:11">
      <c r="B4142" s="52">
        <v>40093</v>
      </c>
      <c r="C4142">
        <v>4.4833999999999996</v>
      </c>
      <c r="D4142" s="52">
        <v>40094</v>
      </c>
      <c r="E4142">
        <v>2.8548999999999998</v>
      </c>
      <c r="G4142" s="52">
        <v>40093</v>
      </c>
      <c r="H4142">
        <v>4.4833999999999996</v>
      </c>
      <c r="I4142" s="52">
        <v>40094</v>
      </c>
      <c r="J4142">
        <v>2.8548999999999998</v>
      </c>
      <c r="K4142" s="474" t="str">
        <f t="shared" si="64"/>
        <v>false</v>
      </c>
    </row>
    <row r="4143" spans="2:11">
      <c r="B4143" s="52">
        <v>40094</v>
      </c>
      <c r="C4143">
        <v>4.4694000000000003</v>
      </c>
      <c r="D4143" s="52">
        <v>40095</v>
      </c>
      <c r="E4143">
        <v>2.8323</v>
      </c>
      <c r="G4143" s="52">
        <v>40094</v>
      </c>
      <c r="H4143">
        <v>4.4694000000000003</v>
      </c>
      <c r="I4143" s="52">
        <v>40095</v>
      </c>
      <c r="J4143">
        <v>2.8323</v>
      </c>
      <c r="K4143" s="474" t="str">
        <f t="shared" si="64"/>
        <v>false</v>
      </c>
    </row>
    <row r="4144" spans="2:11">
      <c r="B4144" s="52">
        <v>40095</v>
      </c>
      <c r="C4144">
        <v>4.4432</v>
      </c>
      <c r="D4144" s="52">
        <v>40098</v>
      </c>
      <c r="E4144">
        <v>2.8262999999999998</v>
      </c>
      <c r="G4144" s="52">
        <v>40095</v>
      </c>
      <c r="H4144">
        <v>4.4432</v>
      </c>
      <c r="I4144" s="52">
        <v>40098</v>
      </c>
      <c r="J4144">
        <v>2.8262999999999998</v>
      </c>
      <c r="K4144" s="474" t="str">
        <f t="shared" si="64"/>
        <v>false</v>
      </c>
    </row>
    <row r="4145" spans="2:11">
      <c r="B4145" s="52">
        <v>40098</v>
      </c>
      <c r="C4145">
        <v>4.4188000000000001</v>
      </c>
      <c r="D4145" s="52">
        <v>40099</v>
      </c>
      <c r="E4145">
        <v>2.8304999999999998</v>
      </c>
      <c r="G4145" s="52">
        <v>40098</v>
      </c>
      <c r="H4145">
        <v>4.4188000000000001</v>
      </c>
      <c r="I4145" s="52">
        <v>40099</v>
      </c>
      <c r="J4145">
        <v>2.8304999999999998</v>
      </c>
      <c r="K4145" s="474" t="str">
        <f t="shared" si="64"/>
        <v>false</v>
      </c>
    </row>
    <row r="4146" spans="2:11">
      <c r="B4146" s="52">
        <v>40099</v>
      </c>
      <c r="C4146">
        <v>4.4469000000000003</v>
      </c>
      <c r="D4146" s="52">
        <v>40100</v>
      </c>
      <c r="E4146">
        <v>2.7896000000000001</v>
      </c>
      <c r="G4146" s="52">
        <v>40099</v>
      </c>
      <c r="H4146">
        <v>4.4469000000000003</v>
      </c>
      <c r="I4146" s="52">
        <v>40100</v>
      </c>
      <c r="J4146">
        <v>2.7896000000000001</v>
      </c>
      <c r="K4146" s="474" t="str">
        <f t="shared" si="64"/>
        <v>false</v>
      </c>
    </row>
    <row r="4147" spans="2:11">
      <c r="B4147" s="52">
        <v>40100</v>
      </c>
      <c r="C4147">
        <v>4.4358000000000004</v>
      </c>
      <c r="D4147" s="52">
        <v>40101</v>
      </c>
      <c r="E4147">
        <v>2.7765</v>
      </c>
      <c r="G4147" s="52">
        <v>40100</v>
      </c>
      <c r="H4147">
        <v>4.4358000000000004</v>
      </c>
      <c r="I4147" s="52">
        <v>40101</v>
      </c>
      <c r="J4147">
        <v>2.7765</v>
      </c>
      <c r="K4147" s="474" t="str">
        <f t="shared" si="64"/>
        <v>false</v>
      </c>
    </row>
    <row r="4148" spans="2:11">
      <c r="B4148" s="52">
        <v>40101</v>
      </c>
      <c r="C4148">
        <v>4.3966000000000003</v>
      </c>
      <c r="D4148" s="52">
        <v>40102</v>
      </c>
      <c r="E4148">
        <v>2.7951000000000001</v>
      </c>
      <c r="G4148" s="52">
        <v>40101</v>
      </c>
      <c r="H4148">
        <v>4.3966000000000003</v>
      </c>
      <c r="I4148" s="52">
        <v>40102</v>
      </c>
      <c r="J4148">
        <v>2.7951000000000001</v>
      </c>
      <c r="K4148" s="474" t="str">
        <f t="shared" si="64"/>
        <v>false</v>
      </c>
    </row>
    <row r="4149" spans="2:11">
      <c r="B4149" s="52">
        <v>40102</v>
      </c>
      <c r="C4149">
        <v>4.3867000000000003</v>
      </c>
      <c r="D4149" s="52">
        <v>40105</v>
      </c>
      <c r="E4149">
        <v>2.7685</v>
      </c>
      <c r="G4149" s="52">
        <v>40102</v>
      </c>
      <c r="H4149">
        <v>4.3867000000000003</v>
      </c>
      <c r="I4149" s="52">
        <v>40105</v>
      </c>
      <c r="J4149">
        <v>2.7685</v>
      </c>
      <c r="K4149" s="474" t="str">
        <f t="shared" si="64"/>
        <v>false</v>
      </c>
    </row>
    <row r="4150" spans="2:11">
      <c r="B4150" s="52">
        <v>40105</v>
      </c>
      <c r="C4150">
        <v>4.3224999999999998</v>
      </c>
      <c r="D4150" s="52">
        <v>40106</v>
      </c>
      <c r="E4150">
        <v>2.7824999999999998</v>
      </c>
      <c r="G4150" s="52">
        <v>40105</v>
      </c>
      <c r="H4150">
        <v>4.3224999999999998</v>
      </c>
      <c r="I4150" s="52">
        <v>40106</v>
      </c>
      <c r="J4150">
        <v>2.7824999999999998</v>
      </c>
      <c r="K4150" s="474" t="str">
        <f t="shared" si="64"/>
        <v>false</v>
      </c>
    </row>
    <row r="4151" spans="2:11">
      <c r="B4151" s="52">
        <v>40106</v>
      </c>
      <c r="C4151">
        <v>4.3879999999999999</v>
      </c>
      <c r="D4151" s="52">
        <v>40107</v>
      </c>
      <c r="E4151">
        <v>2.8113000000000001</v>
      </c>
      <c r="G4151" s="52">
        <v>40106</v>
      </c>
      <c r="H4151">
        <v>4.3879999999999999</v>
      </c>
      <c r="I4151" s="52">
        <v>40107</v>
      </c>
      <c r="J4151">
        <v>2.8113000000000001</v>
      </c>
      <c r="K4151" s="474" t="str">
        <f t="shared" si="64"/>
        <v>false</v>
      </c>
    </row>
    <row r="4152" spans="2:11">
      <c r="B4152" s="52">
        <v>40107</v>
      </c>
      <c r="C4152">
        <v>4.3821000000000003</v>
      </c>
      <c r="D4152" s="52">
        <v>40108</v>
      </c>
      <c r="E4152">
        <v>2.7744999999999997</v>
      </c>
      <c r="G4152" s="52">
        <v>40107</v>
      </c>
      <c r="H4152">
        <v>4.3821000000000003</v>
      </c>
      <c r="I4152" s="52">
        <v>40108</v>
      </c>
      <c r="J4152">
        <v>2.7744999999999997</v>
      </c>
      <c r="K4152" s="474" t="str">
        <f t="shared" si="64"/>
        <v>false</v>
      </c>
    </row>
    <row r="4153" spans="2:11">
      <c r="B4153" s="52">
        <v>40108</v>
      </c>
      <c r="C4153">
        <v>4.3677999999999999</v>
      </c>
      <c r="D4153" s="52">
        <v>40109</v>
      </c>
      <c r="E4153">
        <v>2.8048000000000002</v>
      </c>
      <c r="G4153" s="52">
        <v>40108</v>
      </c>
      <c r="H4153">
        <v>4.3677999999999999</v>
      </c>
      <c r="I4153" s="52">
        <v>40109</v>
      </c>
      <c r="J4153">
        <v>2.8048000000000002</v>
      </c>
      <c r="K4153" s="474" t="str">
        <f t="shared" si="64"/>
        <v>false</v>
      </c>
    </row>
    <row r="4154" spans="2:11">
      <c r="B4154" s="52">
        <v>40109</v>
      </c>
      <c r="C4154">
        <v>4.4401999999999999</v>
      </c>
      <c r="D4154" s="52">
        <v>40112</v>
      </c>
      <c r="E4154">
        <v>2.8345000000000002</v>
      </c>
      <c r="G4154" s="52">
        <v>40109</v>
      </c>
      <c r="H4154">
        <v>4.4401999999999999</v>
      </c>
      <c r="I4154" s="52">
        <v>40112</v>
      </c>
      <c r="J4154">
        <v>2.8345000000000002</v>
      </c>
      <c r="K4154" s="474" t="str">
        <f t="shared" si="64"/>
        <v>false</v>
      </c>
    </row>
    <row r="4155" spans="2:11">
      <c r="B4155" s="52">
        <v>40112</v>
      </c>
      <c r="C4155">
        <v>4.4964000000000004</v>
      </c>
      <c r="D4155" s="52">
        <v>40113</v>
      </c>
      <c r="E4155">
        <v>2.8304</v>
      </c>
      <c r="G4155" s="52">
        <v>40112</v>
      </c>
      <c r="H4155">
        <v>4.4964000000000004</v>
      </c>
      <c r="I4155" s="52">
        <v>40113</v>
      </c>
      <c r="J4155">
        <v>2.8304</v>
      </c>
      <c r="K4155" s="474" t="str">
        <f t="shared" si="64"/>
        <v>false</v>
      </c>
    </row>
    <row r="4156" spans="2:11">
      <c r="B4156" s="52">
        <v>40113</v>
      </c>
      <c r="C4156">
        <v>4.5244</v>
      </c>
      <c r="D4156" s="52">
        <v>40114</v>
      </c>
      <c r="E4156">
        <v>2.8650000000000002</v>
      </c>
      <c r="G4156" s="52">
        <v>40113</v>
      </c>
      <c r="H4156">
        <v>4.5244</v>
      </c>
      <c r="I4156" s="52">
        <v>40114</v>
      </c>
      <c r="J4156">
        <v>2.8650000000000002</v>
      </c>
      <c r="K4156" s="474" t="str">
        <f t="shared" si="64"/>
        <v>false</v>
      </c>
    </row>
    <row r="4157" spans="2:11">
      <c r="B4157" s="52">
        <v>40114</v>
      </c>
      <c r="C4157">
        <v>4.5781999999999998</v>
      </c>
      <c r="D4157" s="52">
        <v>40115</v>
      </c>
      <c r="E4157">
        <v>2.8075000000000001</v>
      </c>
      <c r="G4157" s="52">
        <v>40114</v>
      </c>
      <c r="H4157">
        <v>4.5781999999999998</v>
      </c>
      <c r="I4157" s="52">
        <v>40115</v>
      </c>
      <c r="J4157">
        <v>2.8075000000000001</v>
      </c>
      <c r="K4157" s="474" t="str">
        <f t="shared" si="64"/>
        <v>false</v>
      </c>
    </row>
    <row r="4158" spans="2:11">
      <c r="B4158" s="52">
        <v>40115</v>
      </c>
      <c r="C4158">
        <v>4.5339999999999998</v>
      </c>
      <c r="D4158" s="52">
        <v>40116</v>
      </c>
      <c r="E4158">
        <v>2.8797999999999999</v>
      </c>
      <c r="G4158" s="52">
        <v>40115</v>
      </c>
      <c r="H4158">
        <v>4.5339999999999998</v>
      </c>
      <c r="I4158" s="52">
        <v>40116</v>
      </c>
      <c r="J4158">
        <v>2.8797999999999999</v>
      </c>
      <c r="K4158" s="474" t="str">
        <f t="shared" si="64"/>
        <v>false</v>
      </c>
    </row>
    <row r="4159" spans="2:11">
      <c r="B4159" s="52">
        <v>40116</v>
      </c>
      <c r="C4159">
        <v>4.62</v>
      </c>
      <c r="D4159" s="52">
        <v>40119</v>
      </c>
      <c r="E4159">
        <v>2.8571999999999997</v>
      </c>
      <c r="G4159" s="52">
        <v>40116</v>
      </c>
      <c r="H4159">
        <v>4.62</v>
      </c>
      <c r="I4159" s="52">
        <v>40119</v>
      </c>
      <c r="J4159">
        <v>2.8571999999999997</v>
      </c>
      <c r="K4159" s="474" t="str">
        <f t="shared" si="64"/>
        <v>false</v>
      </c>
    </row>
    <row r="4160" spans="2:11">
      <c r="B4160" s="52">
        <v>40119</v>
      </c>
      <c r="C4160">
        <v>4.6249000000000002</v>
      </c>
      <c r="D4160" s="52">
        <v>40120</v>
      </c>
      <c r="E4160">
        <v>2.8622999999999998</v>
      </c>
      <c r="G4160" s="52">
        <v>40119</v>
      </c>
      <c r="H4160">
        <v>4.6249000000000002</v>
      </c>
      <c r="I4160" s="52">
        <v>40120</v>
      </c>
      <c r="J4160">
        <v>2.8622999999999998</v>
      </c>
      <c r="K4160" s="474" t="str">
        <f t="shared" si="64"/>
        <v>false</v>
      </c>
    </row>
    <row r="4161" spans="2:11">
      <c r="B4161" s="52">
        <v>40120</v>
      </c>
      <c r="C4161">
        <v>4.6359000000000004</v>
      </c>
      <c r="D4161" s="52">
        <v>40121</v>
      </c>
      <c r="E4161">
        <v>2.8319000000000001</v>
      </c>
      <c r="G4161" s="52">
        <v>40120</v>
      </c>
      <c r="H4161">
        <v>4.6359000000000004</v>
      </c>
      <c r="I4161" s="52">
        <v>40121</v>
      </c>
      <c r="J4161">
        <v>2.8319000000000001</v>
      </c>
      <c r="K4161" s="474" t="str">
        <f t="shared" si="64"/>
        <v>false</v>
      </c>
    </row>
    <row r="4162" spans="2:11">
      <c r="B4162" s="52">
        <v>40121</v>
      </c>
      <c r="C4162">
        <v>4.6037999999999997</v>
      </c>
      <c r="D4162" s="52">
        <v>40122</v>
      </c>
      <c r="E4162">
        <v>2.7742</v>
      </c>
      <c r="G4162" s="52">
        <v>40121</v>
      </c>
      <c r="H4162">
        <v>4.6037999999999997</v>
      </c>
      <c r="I4162" s="52">
        <v>40122</v>
      </c>
      <c r="J4162">
        <v>2.7742</v>
      </c>
      <c r="K4162" s="474" t="str">
        <f t="shared" si="64"/>
        <v>false</v>
      </c>
    </row>
    <row r="4163" spans="2:11">
      <c r="B4163" s="52">
        <v>40122</v>
      </c>
      <c r="C4163">
        <v>4.5326000000000004</v>
      </c>
      <c r="D4163" s="52">
        <v>40123</v>
      </c>
      <c r="E4163">
        <v>2.7732000000000001</v>
      </c>
      <c r="G4163" s="52">
        <v>40122</v>
      </c>
      <c r="H4163">
        <v>4.5326000000000004</v>
      </c>
      <c r="I4163" s="52">
        <v>40123</v>
      </c>
      <c r="J4163">
        <v>2.7732000000000001</v>
      </c>
      <c r="K4163" s="474" t="str">
        <f t="shared" si="64"/>
        <v>false</v>
      </c>
    </row>
    <row r="4164" spans="2:11">
      <c r="B4164" s="52">
        <v>40123</v>
      </c>
      <c r="C4164">
        <v>4.5339999999999998</v>
      </c>
      <c r="D4164" s="52">
        <v>40126</v>
      </c>
      <c r="E4164">
        <v>2.7194000000000003</v>
      </c>
      <c r="G4164" s="52">
        <v>40123</v>
      </c>
      <c r="H4164">
        <v>4.5339999999999998</v>
      </c>
      <c r="I4164" s="52">
        <v>40126</v>
      </c>
      <c r="J4164">
        <v>2.7194000000000003</v>
      </c>
      <c r="K4164" s="474" t="str">
        <f t="shared" si="64"/>
        <v>false</v>
      </c>
    </row>
    <row r="4165" spans="2:11">
      <c r="B4165" s="52">
        <v>40126</v>
      </c>
      <c r="C4165">
        <v>4.4574999999999996</v>
      </c>
      <c r="D4165" s="52">
        <v>40127</v>
      </c>
      <c r="E4165">
        <v>2.7141000000000002</v>
      </c>
      <c r="G4165" s="52">
        <v>40126</v>
      </c>
      <c r="H4165">
        <v>4.4574999999999996</v>
      </c>
      <c r="I4165" s="52">
        <v>40127</v>
      </c>
      <c r="J4165">
        <v>2.7141000000000002</v>
      </c>
      <c r="K4165" s="474" t="str">
        <f t="shared" si="64"/>
        <v>false</v>
      </c>
    </row>
    <row r="4166" spans="2:11">
      <c r="B4166" s="52">
        <v>40127</v>
      </c>
      <c r="C4166">
        <v>4.4486999999999997</v>
      </c>
      <c r="D4166" s="52">
        <v>40128</v>
      </c>
      <c r="E4166">
        <v>2.7023999999999999</v>
      </c>
      <c r="G4166" s="52">
        <v>40127</v>
      </c>
      <c r="H4166">
        <v>4.4486999999999997</v>
      </c>
      <c r="I4166" s="52">
        <v>40128</v>
      </c>
      <c r="J4166">
        <v>2.7023999999999999</v>
      </c>
      <c r="K4166" s="474" t="str">
        <f t="shared" ref="K4166:K4229" si="65">IF(G4166=I4166,"true","false")</f>
        <v>false</v>
      </c>
    </row>
    <row r="4167" spans="2:11">
      <c r="B4167" s="52">
        <v>40128</v>
      </c>
      <c r="C4167">
        <v>4.4630000000000001</v>
      </c>
      <c r="D4167" s="52">
        <v>40129</v>
      </c>
      <c r="E4167">
        <v>2.7273000000000001</v>
      </c>
      <c r="G4167" s="52">
        <v>40128</v>
      </c>
      <c r="H4167">
        <v>4.4630000000000001</v>
      </c>
      <c r="I4167" s="52">
        <v>40129</v>
      </c>
      <c r="J4167">
        <v>2.7273000000000001</v>
      </c>
      <c r="K4167" s="474" t="str">
        <f t="shared" si="65"/>
        <v>false</v>
      </c>
    </row>
    <row r="4168" spans="2:11">
      <c r="B4168" s="52">
        <v>40129</v>
      </c>
      <c r="C4168">
        <v>4.5285000000000002</v>
      </c>
      <c r="D4168" s="52">
        <v>40130</v>
      </c>
      <c r="E4168">
        <v>2.7079</v>
      </c>
      <c r="G4168" s="52">
        <v>40129</v>
      </c>
      <c r="H4168">
        <v>4.5285000000000002</v>
      </c>
      <c r="I4168" s="52">
        <v>40130</v>
      </c>
      <c r="J4168">
        <v>2.7079</v>
      </c>
      <c r="K4168" s="474" t="str">
        <f t="shared" si="65"/>
        <v>false</v>
      </c>
    </row>
    <row r="4169" spans="2:11">
      <c r="B4169" s="52">
        <v>40130</v>
      </c>
      <c r="C4169">
        <v>4.4935999999999998</v>
      </c>
      <c r="D4169" s="52">
        <v>40133</v>
      </c>
      <c r="E4169">
        <v>2.6745999999999999</v>
      </c>
      <c r="G4169" s="52">
        <v>40130</v>
      </c>
      <c r="H4169">
        <v>4.4935999999999998</v>
      </c>
      <c r="I4169" s="52">
        <v>40133</v>
      </c>
      <c r="J4169">
        <v>2.6745999999999999</v>
      </c>
      <c r="K4169" s="474" t="str">
        <f t="shared" si="65"/>
        <v>false</v>
      </c>
    </row>
    <row r="4170" spans="2:11">
      <c r="B4170" s="52">
        <v>40133</v>
      </c>
      <c r="C4170">
        <v>4.4382000000000001</v>
      </c>
      <c r="D4170" s="52">
        <v>40134</v>
      </c>
      <c r="E4170">
        <v>2.6667999999999998</v>
      </c>
      <c r="G4170" s="52">
        <v>40133</v>
      </c>
      <c r="H4170">
        <v>4.4382000000000001</v>
      </c>
      <c r="I4170" s="52">
        <v>40134</v>
      </c>
      <c r="J4170">
        <v>2.6667999999999998</v>
      </c>
      <c r="K4170" s="474" t="str">
        <f t="shared" si="65"/>
        <v>false</v>
      </c>
    </row>
    <row r="4171" spans="2:11">
      <c r="B4171" s="52">
        <v>40134</v>
      </c>
      <c r="C4171">
        <v>4.4527999999999999</v>
      </c>
      <c r="D4171" s="52">
        <v>40135</v>
      </c>
      <c r="E4171">
        <v>2.6703000000000001</v>
      </c>
      <c r="G4171" s="52">
        <v>40134</v>
      </c>
      <c r="H4171">
        <v>4.4527999999999999</v>
      </c>
      <c r="I4171" s="52">
        <v>40135</v>
      </c>
      <c r="J4171">
        <v>2.6703000000000001</v>
      </c>
      <c r="K4171" s="474" t="str">
        <f t="shared" si="65"/>
        <v>false</v>
      </c>
    </row>
    <row r="4172" spans="2:11">
      <c r="B4172" s="52">
        <v>40135</v>
      </c>
      <c r="C4172">
        <v>4.4695999999999998</v>
      </c>
      <c r="D4172" s="52">
        <v>40136</v>
      </c>
      <c r="E4172">
        <v>2.6945999999999999</v>
      </c>
      <c r="G4172" s="52">
        <v>40135</v>
      </c>
      <c r="H4172">
        <v>4.4695999999999998</v>
      </c>
      <c r="I4172" s="52">
        <v>40136</v>
      </c>
      <c r="J4172">
        <v>2.6945999999999999</v>
      </c>
      <c r="K4172" s="474" t="str">
        <f t="shared" si="65"/>
        <v>false</v>
      </c>
    </row>
    <row r="4173" spans="2:11">
      <c r="B4173" s="52">
        <v>40136</v>
      </c>
      <c r="C4173">
        <v>4.5293999999999999</v>
      </c>
      <c r="D4173" s="52">
        <v>40137</v>
      </c>
      <c r="E4173">
        <v>2.7004999999999999</v>
      </c>
      <c r="G4173" s="52">
        <v>40136</v>
      </c>
      <c r="H4173">
        <v>4.5293999999999999</v>
      </c>
      <c r="I4173" s="52">
        <v>40137</v>
      </c>
      <c r="J4173">
        <v>2.7004999999999999</v>
      </c>
      <c r="K4173" s="474" t="str">
        <f t="shared" si="65"/>
        <v>false</v>
      </c>
    </row>
    <row r="4174" spans="2:11">
      <c r="B4174" s="52">
        <v>40137</v>
      </c>
      <c r="C4174">
        <v>4.5156000000000001</v>
      </c>
      <c r="D4174" s="52">
        <v>40140</v>
      </c>
      <c r="E4174">
        <v>2.6661999999999999</v>
      </c>
      <c r="G4174" s="52">
        <v>40137</v>
      </c>
      <c r="H4174">
        <v>4.5156000000000001</v>
      </c>
      <c r="I4174" s="52">
        <v>40140</v>
      </c>
      <c r="J4174">
        <v>2.6661999999999999</v>
      </c>
      <c r="K4174" s="474" t="str">
        <f t="shared" si="65"/>
        <v>false</v>
      </c>
    </row>
    <row r="4175" spans="2:11">
      <c r="B4175" s="52">
        <v>40140</v>
      </c>
      <c r="C4175">
        <v>4.4569000000000001</v>
      </c>
      <c r="D4175" s="52">
        <v>40141</v>
      </c>
      <c r="E4175">
        <v>2.6705999999999999</v>
      </c>
      <c r="G4175" s="52">
        <v>40140</v>
      </c>
      <c r="H4175">
        <v>4.4569000000000001</v>
      </c>
      <c r="I4175" s="52">
        <v>40141</v>
      </c>
      <c r="J4175">
        <v>2.6705999999999999</v>
      </c>
      <c r="K4175" s="474" t="str">
        <f t="shared" si="65"/>
        <v>false</v>
      </c>
    </row>
    <row r="4176" spans="2:11">
      <c r="B4176" s="52">
        <v>40141</v>
      </c>
      <c r="C4176">
        <v>4.4454000000000002</v>
      </c>
      <c r="D4176" s="52">
        <v>40142</v>
      </c>
      <c r="E4176">
        <v>2.6627999999999998</v>
      </c>
      <c r="G4176" s="52">
        <v>40141</v>
      </c>
      <c r="H4176">
        <v>4.4454000000000002</v>
      </c>
      <c r="I4176" s="52">
        <v>40142</v>
      </c>
      <c r="J4176">
        <v>2.6627999999999998</v>
      </c>
      <c r="K4176" s="474" t="str">
        <f t="shared" si="65"/>
        <v>false</v>
      </c>
    </row>
    <row r="4177" spans="2:11">
      <c r="B4177" s="52">
        <v>40142</v>
      </c>
      <c r="C4177">
        <v>4.4103000000000003</v>
      </c>
      <c r="D4177" s="52">
        <v>40144</v>
      </c>
      <c r="E4177">
        <v>2.7086000000000001</v>
      </c>
      <c r="G4177" s="52">
        <v>40142</v>
      </c>
      <c r="H4177">
        <v>4.4103000000000003</v>
      </c>
      <c r="I4177" s="52">
        <v>40144</v>
      </c>
      <c r="J4177">
        <v>2.7086000000000001</v>
      </c>
      <c r="K4177" s="474" t="str">
        <f t="shared" si="65"/>
        <v>false</v>
      </c>
    </row>
    <row r="4178" spans="2:11">
      <c r="B4178" s="52">
        <v>40144</v>
      </c>
      <c r="C4178">
        <v>4.484</v>
      </c>
      <c r="D4178" s="52">
        <v>40147</v>
      </c>
      <c r="E4178">
        <v>2.6993999999999998</v>
      </c>
      <c r="G4178" s="52">
        <v>40144</v>
      </c>
      <c r="H4178">
        <v>4.484</v>
      </c>
      <c r="I4178" s="52">
        <v>40147</v>
      </c>
      <c r="J4178">
        <v>2.6993999999999998</v>
      </c>
      <c r="K4178" s="474" t="str">
        <f t="shared" si="65"/>
        <v>false</v>
      </c>
    </row>
    <row r="4179" spans="2:11">
      <c r="B4179" s="52">
        <v>40147</v>
      </c>
      <c r="C4179">
        <v>4.4428000000000001</v>
      </c>
      <c r="D4179" s="52">
        <v>40148</v>
      </c>
      <c r="E4179">
        <v>2.6667000000000001</v>
      </c>
      <c r="G4179" s="52">
        <v>40147</v>
      </c>
      <c r="H4179">
        <v>4.4428000000000001</v>
      </c>
      <c r="I4179" s="52">
        <v>40148</v>
      </c>
      <c r="J4179">
        <v>2.6667000000000001</v>
      </c>
      <c r="K4179" s="474" t="str">
        <f t="shared" si="65"/>
        <v>false</v>
      </c>
    </row>
    <row r="4180" spans="2:11">
      <c r="B4180" s="52">
        <v>40148</v>
      </c>
      <c r="C4180">
        <v>4.3735999999999997</v>
      </c>
      <c r="D4180" s="52">
        <v>40149</v>
      </c>
      <c r="E4180">
        <v>2.6490999999999998</v>
      </c>
      <c r="G4180" s="52">
        <v>40148</v>
      </c>
      <c r="H4180">
        <v>4.3735999999999997</v>
      </c>
      <c r="I4180" s="52">
        <v>40149</v>
      </c>
      <c r="J4180">
        <v>2.6490999999999998</v>
      </c>
      <c r="K4180" s="474" t="str">
        <f t="shared" si="65"/>
        <v>false</v>
      </c>
    </row>
    <row r="4181" spans="2:11">
      <c r="B4181" s="52">
        <v>40149</v>
      </c>
      <c r="C4181">
        <v>4.3154000000000003</v>
      </c>
      <c r="D4181" s="52">
        <v>40150</v>
      </c>
      <c r="E4181">
        <v>2.6713</v>
      </c>
      <c r="G4181" s="52">
        <v>40149</v>
      </c>
      <c r="H4181">
        <v>4.3154000000000003</v>
      </c>
      <c r="I4181" s="52">
        <v>40150</v>
      </c>
      <c r="J4181">
        <v>2.6713</v>
      </c>
      <c r="K4181" s="474" t="str">
        <f t="shared" si="65"/>
        <v>false</v>
      </c>
    </row>
    <row r="4182" spans="2:11">
      <c r="B4182" s="52">
        <v>40150</v>
      </c>
      <c r="C4182">
        <v>4.2984</v>
      </c>
      <c r="D4182" s="52">
        <v>40151</v>
      </c>
      <c r="E4182">
        <v>2.6654</v>
      </c>
      <c r="G4182" s="52">
        <v>40150</v>
      </c>
      <c r="H4182">
        <v>4.2984</v>
      </c>
      <c r="I4182" s="52">
        <v>40151</v>
      </c>
      <c r="J4182">
        <v>2.6654</v>
      </c>
      <c r="K4182" s="474" t="str">
        <f t="shared" si="65"/>
        <v>false</v>
      </c>
    </row>
    <row r="4183" spans="2:11">
      <c r="B4183" s="52">
        <v>40151</v>
      </c>
      <c r="C4183">
        <v>4.3223000000000003</v>
      </c>
      <c r="D4183" s="52">
        <v>40154</v>
      </c>
      <c r="E4183">
        <v>2.6650999999999998</v>
      </c>
      <c r="G4183" s="52">
        <v>40151</v>
      </c>
      <c r="H4183">
        <v>4.3223000000000003</v>
      </c>
      <c r="I4183" s="52">
        <v>40154</v>
      </c>
      <c r="J4183">
        <v>2.6650999999999998</v>
      </c>
      <c r="K4183" s="474" t="str">
        <f t="shared" si="65"/>
        <v>false</v>
      </c>
    </row>
    <row r="4184" spans="2:11">
      <c r="B4184" s="52">
        <v>40154</v>
      </c>
      <c r="C4184">
        <v>4.2943999999999996</v>
      </c>
      <c r="D4184" s="52">
        <v>40155</v>
      </c>
      <c r="E4184">
        <v>2.6943000000000001</v>
      </c>
      <c r="G4184" s="52">
        <v>40154</v>
      </c>
      <c r="H4184">
        <v>4.2943999999999996</v>
      </c>
      <c r="I4184" s="52">
        <v>40155</v>
      </c>
      <c r="J4184">
        <v>2.6943000000000001</v>
      </c>
      <c r="K4184" s="474" t="str">
        <f t="shared" si="65"/>
        <v>false</v>
      </c>
    </row>
    <row r="4185" spans="2:11">
      <c r="B4185" s="52">
        <v>40155</v>
      </c>
      <c r="C4185">
        <v>4.3076999999999996</v>
      </c>
      <c r="D4185" s="52">
        <v>40156</v>
      </c>
      <c r="E4185">
        <v>2.6835</v>
      </c>
      <c r="G4185" s="52">
        <v>40155</v>
      </c>
      <c r="H4185">
        <v>4.3076999999999996</v>
      </c>
      <c r="I4185" s="52">
        <v>40156</v>
      </c>
      <c r="J4185">
        <v>2.6835</v>
      </c>
      <c r="K4185" s="474" t="str">
        <f t="shared" si="65"/>
        <v>false</v>
      </c>
    </row>
    <row r="4186" spans="2:11">
      <c r="B4186" s="52">
        <v>40156</v>
      </c>
      <c r="C4186">
        <v>4.2834000000000003</v>
      </c>
      <c r="D4186" s="52">
        <v>40157</v>
      </c>
      <c r="E4186">
        <v>2.6657999999999999</v>
      </c>
      <c r="G4186" s="52">
        <v>40156</v>
      </c>
      <c r="H4186">
        <v>4.2834000000000003</v>
      </c>
      <c r="I4186" s="52">
        <v>40157</v>
      </c>
      <c r="J4186">
        <v>2.6657999999999999</v>
      </c>
      <c r="K4186" s="474" t="str">
        <f t="shared" si="65"/>
        <v>false</v>
      </c>
    </row>
    <row r="4187" spans="2:11">
      <c r="B4187" s="52">
        <v>40157</v>
      </c>
      <c r="C4187">
        <v>4.2271999999999998</v>
      </c>
      <c r="D4187" s="52">
        <v>40158</v>
      </c>
      <c r="E4187">
        <v>2.6490999999999998</v>
      </c>
      <c r="G4187" s="52">
        <v>40157</v>
      </c>
      <c r="H4187">
        <v>4.2271999999999998</v>
      </c>
      <c r="I4187" s="52">
        <v>40158</v>
      </c>
      <c r="J4187">
        <v>2.6490999999999998</v>
      </c>
      <c r="K4187" s="474" t="str">
        <f t="shared" si="65"/>
        <v>false</v>
      </c>
    </row>
    <row r="4188" spans="2:11">
      <c r="B4188" s="52">
        <v>40158</v>
      </c>
      <c r="C4188">
        <v>4.1608000000000001</v>
      </c>
      <c r="D4188" s="52">
        <v>40161</v>
      </c>
      <c r="E4188">
        <v>2.6415999999999999</v>
      </c>
      <c r="G4188" s="52">
        <v>40158</v>
      </c>
      <c r="H4188">
        <v>4.1608000000000001</v>
      </c>
      <c r="I4188" s="52">
        <v>40161</v>
      </c>
      <c r="J4188">
        <v>2.6415999999999999</v>
      </c>
      <c r="K4188" s="474" t="str">
        <f t="shared" si="65"/>
        <v>false</v>
      </c>
    </row>
    <row r="4189" spans="2:11">
      <c r="B4189" s="52">
        <v>40161</v>
      </c>
      <c r="C4189">
        <v>4.1440999999999999</v>
      </c>
      <c r="D4189" s="52">
        <v>40162</v>
      </c>
      <c r="E4189">
        <v>2.6539999999999999</v>
      </c>
      <c r="G4189" s="52">
        <v>40161</v>
      </c>
      <c r="H4189">
        <v>4.1440999999999999</v>
      </c>
      <c r="I4189" s="52">
        <v>40162</v>
      </c>
      <c r="J4189">
        <v>2.6539999999999999</v>
      </c>
      <c r="K4189" s="474" t="str">
        <f t="shared" si="65"/>
        <v>false</v>
      </c>
    </row>
    <row r="4190" spans="2:11">
      <c r="B4190" s="52">
        <v>40162</v>
      </c>
      <c r="C4190">
        <v>4.1566000000000001</v>
      </c>
      <c r="D4190" s="52">
        <v>40163</v>
      </c>
      <c r="E4190">
        <v>2.6568000000000001</v>
      </c>
      <c r="G4190" s="52">
        <v>40162</v>
      </c>
      <c r="H4190">
        <v>4.1566000000000001</v>
      </c>
      <c r="I4190" s="52">
        <v>40163</v>
      </c>
      <c r="J4190">
        <v>2.6568000000000001</v>
      </c>
      <c r="K4190" s="474" t="str">
        <f t="shared" si="65"/>
        <v>false</v>
      </c>
    </row>
    <row r="4191" spans="2:11">
      <c r="B4191" s="52">
        <v>40163</v>
      </c>
      <c r="C4191">
        <v>4.1783999999999999</v>
      </c>
      <c r="D4191" s="52">
        <v>40164</v>
      </c>
      <c r="E4191">
        <v>2.6909999999999998</v>
      </c>
      <c r="G4191" s="52">
        <v>40163</v>
      </c>
      <c r="H4191">
        <v>4.1783999999999999</v>
      </c>
      <c r="I4191" s="52">
        <v>40164</v>
      </c>
      <c r="J4191">
        <v>2.6909999999999998</v>
      </c>
      <c r="K4191" s="474" t="str">
        <f t="shared" si="65"/>
        <v>false</v>
      </c>
    </row>
    <row r="4192" spans="2:11">
      <c r="B4192" s="52">
        <v>40164</v>
      </c>
      <c r="C4192">
        <v>4.2016</v>
      </c>
      <c r="D4192" s="52">
        <v>40165</v>
      </c>
      <c r="E4192">
        <v>2.6856</v>
      </c>
      <c r="G4192" s="52">
        <v>40164</v>
      </c>
      <c r="H4192">
        <v>4.2016</v>
      </c>
      <c r="I4192" s="52">
        <v>40165</v>
      </c>
      <c r="J4192">
        <v>2.6856</v>
      </c>
      <c r="K4192" s="474" t="str">
        <f t="shared" si="65"/>
        <v>false</v>
      </c>
    </row>
    <row r="4193" spans="2:11">
      <c r="B4193" s="52">
        <v>40165</v>
      </c>
      <c r="C4193">
        <v>4.1878000000000002</v>
      </c>
      <c r="D4193" s="52">
        <v>40168</v>
      </c>
      <c r="E4193">
        <v>2.6637</v>
      </c>
      <c r="G4193" s="52">
        <v>40165</v>
      </c>
      <c r="H4193">
        <v>4.1878000000000002</v>
      </c>
      <c r="I4193" s="52">
        <v>40168</v>
      </c>
      <c r="J4193">
        <v>2.6637</v>
      </c>
      <c r="K4193" s="474" t="str">
        <f t="shared" si="65"/>
        <v>false</v>
      </c>
    </row>
    <row r="4194" spans="2:11">
      <c r="B4194" s="52">
        <v>40168</v>
      </c>
      <c r="C4194">
        <v>4.1753</v>
      </c>
      <c r="D4194" s="52">
        <v>40169</v>
      </c>
      <c r="E4194">
        <v>2.6507000000000001</v>
      </c>
      <c r="G4194" s="52">
        <v>40168</v>
      </c>
      <c r="H4194">
        <v>4.1753</v>
      </c>
      <c r="I4194" s="52">
        <v>40169</v>
      </c>
      <c r="J4194">
        <v>2.6507000000000001</v>
      </c>
      <c r="K4194" s="474" t="str">
        <f t="shared" si="65"/>
        <v>false</v>
      </c>
    </row>
    <row r="4195" spans="2:11">
      <c r="B4195" s="52">
        <v>40169</v>
      </c>
      <c r="C4195">
        <v>4.2035999999999998</v>
      </c>
      <c r="D4195" s="52">
        <v>40170</v>
      </c>
      <c r="E4195">
        <v>2.6352000000000002</v>
      </c>
      <c r="G4195" s="52">
        <v>40169</v>
      </c>
      <c r="H4195">
        <v>4.2035999999999998</v>
      </c>
      <c r="I4195" s="52">
        <v>40170</v>
      </c>
      <c r="J4195">
        <v>2.6352000000000002</v>
      </c>
      <c r="K4195" s="474" t="str">
        <f t="shared" si="65"/>
        <v>false</v>
      </c>
    </row>
    <row r="4196" spans="2:11">
      <c r="B4196" s="52">
        <v>40170</v>
      </c>
      <c r="C4196">
        <v>4.2054</v>
      </c>
      <c r="D4196" s="52">
        <v>40171</v>
      </c>
      <c r="E4196">
        <v>2.6217999999999999</v>
      </c>
      <c r="G4196" s="52">
        <v>40170</v>
      </c>
      <c r="H4196">
        <v>4.2054</v>
      </c>
      <c r="I4196" s="52">
        <v>40171</v>
      </c>
      <c r="J4196">
        <v>2.6217999999999999</v>
      </c>
      <c r="K4196" s="474" t="str">
        <f t="shared" si="65"/>
        <v>false</v>
      </c>
    </row>
    <row r="4197" spans="2:11">
      <c r="B4197" s="52">
        <v>40171</v>
      </c>
      <c r="C4197">
        <v>4.1784999999999997</v>
      </c>
      <c r="D4197" s="52">
        <v>40175</v>
      </c>
      <c r="E4197">
        <v>2.6150000000000002</v>
      </c>
      <c r="G4197" s="52">
        <v>40171</v>
      </c>
      <c r="H4197">
        <v>4.1784999999999997</v>
      </c>
      <c r="I4197" s="52">
        <v>40175</v>
      </c>
      <c r="J4197">
        <v>2.6150000000000002</v>
      </c>
      <c r="K4197" s="474" t="str">
        <f t="shared" si="65"/>
        <v>false</v>
      </c>
    </row>
    <row r="4198" spans="2:11">
      <c r="B4198" s="52">
        <v>40175</v>
      </c>
      <c r="C4198">
        <v>4.1718000000000002</v>
      </c>
      <c r="D4198" s="52">
        <v>40176</v>
      </c>
      <c r="E4198">
        <v>2.6154999999999999</v>
      </c>
      <c r="G4198" s="52">
        <v>40175</v>
      </c>
      <c r="H4198">
        <v>4.1718000000000002</v>
      </c>
      <c r="I4198" s="52">
        <v>40176</v>
      </c>
      <c r="J4198">
        <v>2.6154999999999999</v>
      </c>
      <c r="K4198" s="474" t="str">
        <f t="shared" si="65"/>
        <v>false</v>
      </c>
    </row>
    <row r="4199" spans="2:11">
      <c r="B4199" s="52">
        <v>40176</v>
      </c>
      <c r="C4199">
        <v>4.1840000000000002</v>
      </c>
      <c r="D4199" s="52">
        <v>40177</v>
      </c>
      <c r="E4199">
        <v>2.6147</v>
      </c>
      <c r="G4199" s="52">
        <v>40176</v>
      </c>
      <c r="H4199">
        <v>4.1840000000000002</v>
      </c>
      <c r="I4199" s="52">
        <v>40177</v>
      </c>
      <c r="J4199">
        <v>2.6147</v>
      </c>
      <c r="K4199" s="474" t="str">
        <f t="shared" si="65"/>
        <v>false</v>
      </c>
    </row>
    <row r="4200" spans="2:11">
      <c r="B4200" s="52">
        <v>40177</v>
      </c>
      <c r="C4200">
        <v>4.1778000000000004</v>
      </c>
      <c r="D4200" s="52">
        <v>40178</v>
      </c>
      <c r="E4200">
        <v>2.6448999999999998</v>
      </c>
      <c r="G4200" s="52">
        <v>40177</v>
      </c>
      <c r="H4200">
        <v>4.1778000000000004</v>
      </c>
      <c r="I4200" s="52">
        <v>40178</v>
      </c>
      <c r="J4200">
        <v>2.6448999999999998</v>
      </c>
      <c r="K4200" s="474" t="str">
        <f t="shared" si="65"/>
        <v>false</v>
      </c>
    </row>
    <row r="4201" spans="2:11">
      <c r="B4201" s="52">
        <v>40178</v>
      </c>
      <c r="C4201">
        <v>4.2419000000000002</v>
      </c>
      <c r="D4201" s="52">
        <v>40182</v>
      </c>
      <c r="E4201">
        <v>2.5823999999999998</v>
      </c>
      <c r="G4201" s="52">
        <v>40178</v>
      </c>
      <c r="H4201">
        <v>4.2419000000000002</v>
      </c>
      <c r="I4201" s="52">
        <v>40182</v>
      </c>
      <c r="J4201">
        <v>2.5823999999999998</v>
      </c>
      <c r="K4201" s="474" t="str">
        <f t="shared" si="65"/>
        <v>false</v>
      </c>
    </row>
    <row r="4202" spans="2:11">
      <c r="B4202" s="52">
        <v>40182</v>
      </c>
      <c r="C4202">
        <v>4.2262000000000004</v>
      </c>
      <c r="D4202" s="52">
        <v>40183</v>
      </c>
      <c r="E4202">
        <v>2.5853000000000002</v>
      </c>
      <c r="G4202" s="52">
        <v>40182</v>
      </c>
      <c r="H4202">
        <v>4.2262000000000004</v>
      </c>
      <c r="I4202" s="52">
        <v>40183</v>
      </c>
      <c r="J4202">
        <v>2.5853000000000002</v>
      </c>
      <c r="K4202" s="474" t="str">
        <f t="shared" si="65"/>
        <v>false</v>
      </c>
    </row>
    <row r="4203" spans="2:11">
      <c r="B4203" s="52">
        <v>40183</v>
      </c>
      <c r="C4203">
        <v>4.2702</v>
      </c>
      <c r="D4203" s="52">
        <v>40184</v>
      </c>
      <c r="E4203">
        <v>2.5867</v>
      </c>
      <c r="G4203" s="52">
        <v>40183</v>
      </c>
      <c r="H4203">
        <v>4.2702</v>
      </c>
      <c r="I4203" s="52">
        <v>40184</v>
      </c>
      <c r="J4203">
        <v>2.5867</v>
      </c>
      <c r="K4203" s="474" t="str">
        <f t="shared" si="65"/>
        <v>false</v>
      </c>
    </row>
    <row r="4204" spans="2:11">
      <c r="B4204" s="52">
        <v>40184</v>
      </c>
      <c r="C4204">
        <v>4.2382</v>
      </c>
      <c r="D4204" s="52">
        <v>40185</v>
      </c>
      <c r="E4204">
        <v>2.5785999999999998</v>
      </c>
      <c r="G4204" s="52">
        <v>40184</v>
      </c>
      <c r="H4204">
        <v>4.2382</v>
      </c>
      <c r="I4204" s="52">
        <v>40185</v>
      </c>
      <c r="J4204">
        <v>2.5785999999999998</v>
      </c>
      <c r="K4204" s="474" t="str">
        <f t="shared" si="65"/>
        <v>false</v>
      </c>
    </row>
    <row r="4205" spans="2:11">
      <c r="B4205" s="52">
        <v>40185</v>
      </c>
      <c r="C4205">
        <v>4.2568999999999999</v>
      </c>
      <c r="D4205" s="52">
        <v>40186</v>
      </c>
      <c r="E4205">
        <v>2.5758000000000001</v>
      </c>
      <c r="G4205" s="52">
        <v>40185</v>
      </c>
      <c r="H4205">
        <v>4.2568999999999999</v>
      </c>
      <c r="I4205" s="52">
        <v>40186</v>
      </c>
      <c r="J4205">
        <v>2.5758000000000001</v>
      </c>
      <c r="K4205" s="474" t="str">
        <f t="shared" si="65"/>
        <v>false</v>
      </c>
    </row>
    <row r="4206" spans="2:11">
      <c r="B4206" s="52">
        <v>40186</v>
      </c>
      <c r="C4206">
        <v>4.2600999999999996</v>
      </c>
      <c r="D4206" s="52">
        <v>40189</v>
      </c>
      <c r="E4206">
        <v>2.5648</v>
      </c>
      <c r="G4206" s="52">
        <v>40186</v>
      </c>
      <c r="H4206">
        <v>4.2600999999999996</v>
      </c>
      <c r="I4206" s="52">
        <v>40189</v>
      </c>
      <c r="J4206">
        <v>2.5648</v>
      </c>
      <c r="K4206" s="474" t="str">
        <f t="shared" si="65"/>
        <v>false</v>
      </c>
    </row>
    <row r="4207" spans="2:11">
      <c r="B4207" s="52">
        <v>40189</v>
      </c>
      <c r="C4207">
        <v>4.2157999999999998</v>
      </c>
      <c r="D4207" s="52">
        <v>40190</v>
      </c>
      <c r="E4207">
        <v>2.5735999999999999</v>
      </c>
      <c r="G4207" s="52">
        <v>40189</v>
      </c>
      <c r="H4207">
        <v>4.2157999999999998</v>
      </c>
      <c r="I4207" s="52">
        <v>40190</v>
      </c>
      <c r="J4207">
        <v>2.5735999999999999</v>
      </c>
      <c r="K4207" s="474" t="str">
        <f t="shared" si="65"/>
        <v>false</v>
      </c>
    </row>
    <row r="4208" spans="2:11">
      <c r="B4208" s="52">
        <v>40190</v>
      </c>
      <c r="C4208">
        <v>4.2389999999999999</v>
      </c>
      <c r="D4208" s="52">
        <v>40191</v>
      </c>
      <c r="E4208">
        <v>2.5606999999999998</v>
      </c>
      <c r="G4208" s="52">
        <v>40190</v>
      </c>
      <c r="H4208">
        <v>4.2389999999999999</v>
      </c>
      <c r="I4208" s="52">
        <v>40191</v>
      </c>
      <c r="J4208">
        <v>2.5606999999999998</v>
      </c>
      <c r="K4208" s="474" t="str">
        <f t="shared" si="65"/>
        <v>false</v>
      </c>
    </row>
    <row r="4209" spans="2:11">
      <c r="B4209" s="52">
        <v>40191</v>
      </c>
      <c r="C4209">
        <v>4.2041000000000004</v>
      </c>
      <c r="D4209" s="52">
        <v>40192</v>
      </c>
      <c r="E4209">
        <v>2.5535999999999999</v>
      </c>
      <c r="G4209" s="52">
        <v>40191</v>
      </c>
      <c r="H4209">
        <v>4.2041000000000004</v>
      </c>
      <c r="I4209" s="52">
        <v>40192</v>
      </c>
      <c r="J4209">
        <v>2.5535999999999999</v>
      </c>
      <c r="K4209" s="474" t="str">
        <f t="shared" si="65"/>
        <v>false</v>
      </c>
    </row>
    <row r="4210" spans="2:11">
      <c r="B4210" s="52">
        <v>40192</v>
      </c>
      <c r="C4210">
        <v>4.2255000000000003</v>
      </c>
      <c r="D4210" s="52">
        <v>40193</v>
      </c>
      <c r="E4210">
        <v>2.5779000000000001</v>
      </c>
      <c r="G4210" s="52">
        <v>40192</v>
      </c>
      <c r="H4210">
        <v>4.2255000000000003</v>
      </c>
      <c r="I4210" s="52">
        <v>40193</v>
      </c>
      <c r="J4210">
        <v>2.5779000000000001</v>
      </c>
      <c r="K4210" s="474" t="str">
        <f t="shared" si="65"/>
        <v>false</v>
      </c>
    </row>
    <row r="4211" spans="2:11">
      <c r="B4211" s="52">
        <v>40193</v>
      </c>
      <c r="C4211">
        <v>4.2412999999999998</v>
      </c>
      <c r="D4211" s="52">
        <v>40197</v>
      </c>
      <c r="E4211">
        <v>2.5501</v>
      </c>
      <c r="G4211" s="52">
        <v>40193</v>
      </c>
      <c r="H4211">
        <v>4.2412999999999998</v>
      </c>
      <c r="I4211" s="52">
        <v>40197</v>
      </c>
      <c r="J4211">
        <v>2.5501</v>
      </c>
      <c r="K4211" s="474" t="str">
        <f t="shared" si="65"/>
        <v>false</v>
      </c>
    </row>
    <row r="4212" spans="2:11">
      <c r="B4212" s="52">
        <v>40197</v>
      </c>
      <c r="C4212">
        <v>4.1802000000000001</v>
      </c>
      <c r="D4212" s="52">
        <v>40198</v>
      </c>
      <c r="E4212">
        <v>2.5823</v>
      </c>
      <c r="G4212" s="52">
        <v>40197</v>
      </c>
      <c r="H4212">
        <v>4.1802000000000001</v>
      </c>
      <c r="I4212" s="52">
        <v>40198</v>
      </c>
      <c r="J4212">
        <v>2.5823</v>
      </c>
      <c r="K4212" s="474" t="str">
        <f t="shared" si="65"/>
        <v>false</v>
      </c>
    </row>
    <row r="4213" spans="2:11">
      <c r="B4213" s="52">
        <v>40198</v>
      </c>
      <c r="C4213">
        <v>4.2253999999999996</v>
      </c>
      <c r="D4213" s="52">
        <v>40199</v>
      </c>
      <c r="E4213">
        <v>2.6353</v>
      </c>
      <c r="G4213" s="52">
        <v>40198</v>
      </c>
      <c r="H4213">
        <v>4.2253999999999996</v>
      </c>
      <c r="I4213" s="52">
        <v>40199</v>
      </c>
      <c r="J4213">
        <v>2.6353</v>
      </c>
      <c r="K4213" s="474" t="str">
        <f t="shared" si="65"/>
        <v>false</v>
      </c>
    </row>
    <row r="4214" spans="2:11">
      <c r="B4214" s="52">
        <v>40199</v>
      </c>
      <c r="C4214">
        <v>4.2926000000000002</v>
      </c>
      <c r="D4214" s="52">
        <v>40200</v>
      </c>
      <c r="E4214">
        <v>2.6915</v>
      </c>
      <c r="G4214" s="52">
        <v>40199</v>
      </c>
      <c r="H4214">
        <v>4.2926000000000002</v>
      </c>
      <c r="I4214" s="52">
        <v>40200</v>
      </c>
      <c r="J4214">
        <v>2.6915</v>
      </c>
      <c r="K4214" s="474" t="str">
        <f t="shared" si="65"/>
        <v>false</v>
      </c>
    </row>
    <row r="4215" spans="2:11">
      <c r="B4215" s="52">
        <v>40200</v>
      </c>
      <c r="C4215">
        <v>4.3967999999999998</v>
      </c>
      <c r="D4215" s="52">
        <v>40203</v>
      </c>
      <c r="E4215">
        <v>2.6852</v>
      </c>
      <c r="G4215" s="52">
        <v>40200</v>
      </c>
      <c r="H4215">
        <v>4.3967999999999998</v>
      </c>
      <c r="I4215" s="52">
        <v>40203</v>
      </c>
      <c r="J4215">
        <v>2.6852</v>
      </c>
      <c r="K4215" s="474" t="str">
        <f t="shared" si="65"/>
        <v>false</v>
      </c>
    </row>
    <row r="4216" spans="2:11">
      <c r="B4216" s="52">
        <v>40203</v>
      </c>
      <c r="C4216">
        <v>4.3723000000000001</v>
      </c>
      <c r="D4216" s="52">
        <v>40204</v>
      </c>
      <c r="E4216">
        <v>2.6859000000000002</v>
      </c>
      <c r="G4216" s="52">
        <v>40203</v>
      </c>
      <c r="H4216">
        <v>4.3723000000000001</v>
      </c>
      <c r="I4216" s="52">
        <v>40204</v>
      </c>
      <c r="J4216">
        <v>2.6859000000000002</v>
      </c>
      <c r="K4216" s="474" t="str">
        <f t="shared" si="65"/>
        <v>false</v>
      </c>
    </row>
    <row r="4217" spans="2:11">
      <c r="B4217" s="52">
        <v>40204</v>
      </c>
      <c r="C4217">
        <v>4.3558000000000003</v>
      </c>
      <c r="D4217" s="52">
        <v>40205</v>
      </c>
      <c r="E4217">
        <v>2.6749000000000001</v>
      </c>
      <c r="G4217" s="52">
        <v>40204</v>
      </c>
      <c r="H4217">
        <v>4.3558000000000003</v>
      </c>
      <c r="I4217" s="52">
        <v>40205</v>
      </c>
      <c r="J4217">
        <v>2.6749000000000001</v>
      </c>
      <c r="K4217" s="474" t="str">
        <f t="shared" si="65"/>
        <v>false</v>
      </c>
    </row>
    <row r="4218" spans="2:11">
      <c r="B4218" s="52">
        <v>40205</v>
      </c>
      <c r="C4218">
        <v>4.3800999999999997</v>
      </c>
      <c r="D4218" s="52">
        <v>40206</v>
      </c>
      <c r="E4218">
        <v>2.7054999999999998</v>
      </c>
      <c r="G4218" s="52">
        <v>40205</v>
      </c>
      <c r="H4218">
        <v>4.3800999999999997</v>
      </c>
      <c r="I4218" s="52">
        <v>40206</v>
      </c>
      <c r="J4218">
        <v>2.7054999999999998</v>
      </c>
      <c r="K4218" s="474" t="str">
        <f t="shared" si="65"/>
        <v>false</v>
      </c>
    </row>
    <row r="4219" spans="2:11">
      <c r="B4219" s="52">
        <v>40206</v>
      </c>
      <c r="C4219">
        <v>4.4394</v>
      </c>
      <c r="D4219" s="52">
        <v>40207</v>
      </c>
      <c r="E4219">
        <v>2.7198000000000002</v>
      </c>
      <c r="G4219" s="52">
        <v>40206</v>
      </c>
      <c r="H4219">
        <v>4.4394</v>
      </c>
      <c r="I4219" s="52">
        <v>40207</v>
      </c>
      <c r="J4219">
        <v>2.7198000000000002</v>
      </c>
      <c r="K4219" s="474" t="str">
        <f t="shared" si="65"/>
        <v>false</v>
      </c>
    </row>
    <row r="4220" spans="2:11">
      <c r="B4220" s="52">
        <v>40207</v>
      </c>
      <c r="C4220">
        <v>4.4672000000000001</v>
      </c>
      <c r="D4220" s="52">
        <v>40210</v>
      </c>
      <c r="E4220">
        <v>2.6882000000000001</v>
      </c>
      <c r="G4220" s="52">
        <v>40207</v>
      </c>
      <c r="H4220">
        <v>4.4672000000000001</v>
      </c>
      <c r="I4220" s="52">
        <v>40210</v>
      </c>
      <c r="J4220">
        <v>2.6882000000000001</v>
      </c>
      <c r="K4220" s="474" t="str">
        <f t="shared" si="65"/>
        <v>false</v>
      </c>
    </row>
    <row r="4221" spans="2:11">
      <c r="B4221" s="52">
        <v>40210</v>
      </c>
      <c r="C4221">
        <v>4.4336000000000002</v>
      </c>
      <c r="D4221" s="52">
        <v>40211</v>
      </c>
      <c r="E4221">
        <v>2.6591</v>
      </c>
      <c r="G4221" s="52">
        <v>40210</v>
      </c>
      <c r="H4221">
        <v>4.4336000000000002</v>
      </c>
      <c r="I4221" s="52">
        <v>40211</v>
      </c>
      <c r="J4221">
        <v>2.6591</v>
      </c>
      <c r="K4221" s="474" t="str">
        <f t="shared" si="65"/>
        <v>false</v>
      </c>
    </row>
    <row r="4222" spans="2:11">
      <c r="B4222" s="52">
        <v>40211</v>
      </c>
      <c r="C4222">
        <v>4.3971999999999998</v>
      </c>
      <c r="D4222" s="52">
        <v>40212</v>
      </c>
      <c r="E4222">
        <v>2.6465999999999998</v>
      </c>
      <c r="G4222" s="52">
        <v>40211</v>
      </c>
      <c r="H4222">
        <v>4.3971999999999998</v>
      </c>
      <c r="I4222" s="52">
        <v>40212</v>
      </c>
      <c r="J4222">
        <v>2.6465999999999998</v>
      </c>
      <c r="K4222" s="474" t="str">
        <f t="shared" si="65"/>
        <v>false</v>
      </c>
    </row>
    <row r="4223" spans="2:11">
      <c r="B4223" s="52">
        <v>40212</v>
      </c>
      <c r="C4223">
        <v>4.4396000000000004</v>
      </c>
      <c r="D4223" s="52">
        <v>40213</v>
      </c>
      <c r="E4223">
        <v>2.7176</v>
      </c>
      <c r="G4223" s="52">
        <v>40212</v>
      </c>
      <c r="H4223">
        <v>4.4396000000000004</v>
      </c>
      <c r="I4223" s="52">
        <v>40213</v>
      </c>
      <c r="J4223">
        <v>2.7176</v>
      </c>
      <c r="K4223" s="474" t="str">
        <f t="shared" si="65"/>
        <v>false</v>
      </c>
    </row>
    <row r="4224" spans="2:11">
      <c r="B4224" s="52">
        <v>40213</v>
      </c>
      <c r="C4224">
        <v>4.5594000000000001</v>
      </c>
      <c r="D4224" s="52">
        <v>40214</v>
      </c>
      <c r="E4224">
        <v>2.7149000000000001</v>
      </c>
      <c r="G4224" s="52">
        <v>40213</v>
      </c>
      <c r="H4224">
        <v>4.5594000000000001</v>
      </c>
      <c r="I4224" s="52">
        <v>40214</v>
      </c>
      <c r="J4224">
        <v>2.7149000000000001</v>
      </c>
      <c r="K4224" s="474" t="str">
        <f t="shared" si="65"/>
        <v>false</v>
      </c>
    </row>
    <row r="4225" spans="2:11">
      <c r="B4225" s="52">
        <v>40214</v>
      </c>
      <c r="C4225">
        <v>4.5735999999999999</v>
      </c>
      <c r="D4225" s="52">
        <v>40217</v>
      </c>
      <c r="E4225">
        <v>2.7486999999999999</v>
      </c>
      <c r="G4225" s="52">
        <v>40214</v>
      </c>
      <c r="H4225">
        <v>4.5735999999999999</v>
      </c>
      <c r="I4225" s="52">
        <v>40217</v>
      </c>
      <c r="J4225">
        <v>2.7486999999999999</v>
      </c>
      <c r="K4225" s="474" t="str">
        <f t="shared" si="65"/>
        <v>false</v>
      </c>
    </row>
    <row r="4226" spans="2:11">
      <c r="B4226" s="52">
        <v>40217</v>
      </c>
      <c r="C4226">
        <v>4.6213999999999995</v>
      </c>
      <c r="D4226" s="52">
        <v>40218</v>
      </c>
      <c r="E4226">
        <v>2.7077</v>
      </c>
      <c r="G4226" s="52">
        <v>40217</v>
      </c>
      <c r="H4226">
        <v>4.6213999999999995</v>
      </c>
      <c r="I4226" s="52">
        <v>40218</v>
      </c>
      <c r="J4226">
        <v>2.7077</v>
      </c>
      <c r="K4226" s="474" t="str">
        <f t="shared" si="65"/>
        <v>false</v>
      </c>
    </row>
    <row r="4227" spans="2:11">
      <c r="B4227" s="52">
        <v>40218</v>
      </c>
      <c r="C4227">
        <v>4.5731000000000002</v>
      </c>
      <c r="D4227" s="52">
        <v>40219</v>
      </c>
      <c r="E4227">
        <v>2.7130999999999998</v>
      </c>
      <c r="G4227" s="52">
        <v>40218</v>
      </c>
      <c r="H4227">
        <v>4.5731000000000002</v>
      </c>
      <c r="I4227" s="52">
        <v>40219</v>
      </c>
      <c r="J4227">
        <v>2.7130999999999998</v>
      </c>
      <c r="K4227" s="474" t="str">
        <f t="shared" si="65"/>
        <v>false</v>
      </c>
    </row>
    <row r="4228" spans="2:11">
      <c r="B4228" s="52">
        <v>40219</v>
      </c>
      <c r="C4228">
        <v>4.6007999999999996</v>
      </c>
      <c r="D4228" s="52">
        <v>40220</v>
      </c>
      <c r="E4228">
        <v>2.6848000000000001</v>
      </c>
      <c r="G4228" s="52">
        <v>40219</v>
      </c>
      <c r="H4228">
        <v>4.6007999999999996</v>
      </c>
      <c r="I4228" s="52">
        <v>40220</v>
      </c>
      <c r="J4228">
        <v>2.6848000000000001</v>
      </c>
      <c r="K4228" s="474" t="str">
        <f t="shared" si="65"/>
        <v>false</v>
      </c>
    </row>
    <row r="4229" spans="2:11">
      <c r="B4229" s="52">
        <v>40220</v>
      </c>
      <c r="C4229">
        <v>4.6027000000000005</v>
      </c>
      <c r="D4229" s="52">
        <v>40221</v>
      </c>
      <c r="E4229">
        <v>2.6989999999999998</v>
      </c>
      <c r="G4229" s="52">
        <v>40220</v>
      </c>
      <c r="H4229">
        <v>4.6027000000000005</v>
      </c>
      <c r="I4229" s="52">
        <v>40221</v>
      </c>
      <c r="J4229">
        <v>2.6989999999999998</v>
      </c>
      <c r="K4229" s="474" t="str">
        <f t="shared" si="65"/>
        <v>false</v>
      </c>
    </row>
    <row r="4230" spans="2:11">
      <c r="B4230" s="52">
        <v>40221</v>
      </c>
      <c r="C4230">
        <v>4.6395</v>
      </c>
      <c r="D4230" s="52">
        <v>40225</v>
      </c>
      <c r="E4230">
        <v>2.6543999999999999</v>
      </c>
      <c r="G4230" s="52">
        <v>40221</v>
      </c>
      <c r="H4230">
        <v>4.6395</v>
      </c>
      <c r="I4230" s="52">
        <v>40225</v>
      </c>
      <c r="J4230">
        <v>2.6543999999999999</v>
      </c>
      <c r="K4230" s="474" t="str">
        <f t="shared" ref="K4230:K4293" si="66">IF(G4230=I4230,"true","false")</f>
        <v>false</v>
      </c>
    </row>
    <row r="4231" spans="2:11">
      <c r="B4231" s="52">
        <v>40225</v>
      </c>
      <c r="C4231">
        <v>4.5521000000000003</v>
      </c>
      <c r="D4231" s="52">
        <v>40226</v>
      </c>
      <c r="E4231">
        <v>2.6480999999999999</v>
      </c>
      <c r="G4231" s="52">
        <v>40225</v>
      </c>
      <c r="H4231">
        <v>4.5521000000000003</v>
      </c>
      <c r="I4231" s="52">
        <v>40226</v>
      </c>
      <c r="J4231">
        <v>2.6480999999999999</v>
      </c>
      <c r="K4231" s="474" t="str">
        <f t="shared" si="66"/>
        <v>false</v>
      </c>
    </row>
    <row r="4232" spans="2:11">
      <c r="B4232" s="52">
        <v>40226</v>
      </c>
      <c r="C4232">
        <v>4.5675999999999997</v>
      </c>
      <c r="D4232" s="52">
        <v>40227</v>
      </c>
      <c r="E4232">
        <v>2.6268000000000002</v>
      </c>
      <c r="G4232" s="52">
        <v>40226</v>
      </c>
      <c r="H4232">
        <v>4.5675999999999997</v>
      </c>
      <c r="I4232" s="52">
        <v>40227</v>
      </c>
      <c r="J4232">
        <v>2.6268000000000002</v>
      </c>
      <c r="K4232" s="474" t="str">
        <f t="shared" si="66"/>
        <v>false</v>
      </c>
    </row>
    <row r="4233" spans="2:11">
      <c r="B4233" s="52">
        <v>40227</v>
      </c>
      <c r="C4233">
        <v>4.5445000000000002</v>
      </c>
      <c r="D4233" s="52">
        <v>40228</v>
      </c>
      <c r="E4233">
        <v>2.6265000000000001</v>
      </c>
      <c r="G4233" s="52">
        <v>40227</v>
      </c>
      <c r="H4233">
        <v>4.5445000000000002</v>
      </c>
      <c r="I4233" s="52">
        <v>40228</v>
      </c>
      <c r="J4233">
        <v>2.6265000000000001</v>
      </c>
      <c r="K4233" s="474" t="str">
        <f t="shared" si="66"/>
        <v>false</v>
      </c>
    </row>
    <row r="4234" spans="2:11">
      <c r="B4234" s="52">
        <v>40228</v>
      </c>
      <c r="C4234">
        <v>4.4851000000000001</v>
      </c>
      <c r="D4234" s="52">
        <v>40231</v>
      </c>
      <c r="E4234">
        <v>2.6313</v>
      </c>
      <c r="G4234" s="52">
        <v>40228</v>
      </c>
      <c r="H4234">
        <v>4.4851000000000001</v>
      </c>
      <c r="I4234" s="52">
        <v>40231</v>
      </c>
      <c r="J4234">
        <v>2.6313</v>
      </c>
      <c r="K4234" s="474" t="str">
        <f t="shared" si="66"/>
        <v>false</v>
      </c>
    </row>
    <row r="4235" spans="2:11">
      <c r="B4235" s="52">
        <v>40231</v>
      </c>
      <c r="C4235">
        <v>4.5195999999999996</v>
      </c>
      <c r="D4235" s="52">
        <v>40232</v>
      </c>
      <c r="E4235">
        <v>2.6572</v>
      </c>
      <c r="G4235" s="52">
        <v>40231</v>
      </c>
      <c r="H4235">
        <v>4.5195999999999996</v>
      </c>
      <c r="I4235" s="52">
        <v>40232</v>
      </c>
      <c r="J4235">
        <v>2.6572</v>
      </c>
      <c r="K4235" s="474" t="str">
        <f t="shared" si="66"/>
        <v>false</v>
      </c>
    </row>
    <row r="4236" spans="2:11">
      <c r="B4236" s="52">
        <v>40232</v>
      </c>
      <c r="C4236">
        <v>4.5545</v>
      </c>
      <c r="D4236" s="52">
        <v>40233</v>
      </c>
      <c r="E4236">
        <v>2.6337000000000002</v>
      </c>
      <c r="G4236" s="52">
        <v>40232</v>
      </c>
      <c r="H4236">
        <v>4.5545</v>
      </c>
      <c r="I4236" s="52">
        <v>40233</v>
      </c>
      <c r="J4236">
        <v>2.6337000000000002</v>
      </c>
      <c r="K4236" s="474" t="str">
        <f t="shared" si="66"/>
        <v>false</v>
      </c>
    </row>
    <row r="4237" spans="2:11">
      <c r="B4237" s="52">
        <v>40233</v>
      </c>
      <c r="C4237">
        <v>4.5603999999999996</v>
      </c>
      <c r="D4237" s="52">
        <v>40234</v>
      </c>
      <c r="E4237">
        <v>2.6355</v>
      </c>
      <c r="G4237" s="52">
        <v>40233</v>
      </c>
      <c r="H4237">
        <v>4.5603999999999996</v>
      </c>
      <c r="I4237" s="52">
        <v>40234</v>
      </c>
      <c r="J4237">
        <v>2.6355</v>
      </c>
      <c r="K4237" s="474" t="str">
        <f t="shared" si="66"/>
        <v>false</v>
      </c>
    </row>
    <row r="4238" spans="2:11">
      <c r="B4238" s="52">
        <v>40234</v>
      </c>
      <c r="C4238">
        <v>4.5837000000000003</v>
      </c>
      <c r="D4238" s="52">
        <v>40235</v>
      </c>
      <c r="E4238">
        <v>2.6343999999999999</v>
      </c>
      <c r="G4238" s="52">
        <v>40234</v>
      </c>
      <c r="H4238">
        <v>4.5837000000000003</v>
      </c>
      <c r="I4238" s="52">
        <v>40235</v>
      </c>
      <c r="J4238">
        <v>2.6343999999999999</v>
      </c>
      <c r="K4238" s="474" t="str">
        <f t="shared" si="66"/>
        <v>false</v>
      </c>
    </row>
    <row r="4239" spans="2:11">
      <c r="B4239" s="52">
        <v>40235</v>
      </c>
      <c r="C4239">
        <v>4.6139999999999999</v>
      </c>
      <c r="D4239" s="52">
        <v>40238</v>
      </c>
      <c r="E4239">
        <v>2.6146000000000003</v>
      </c>
      <c r="G4239" s="52">
        <v>40235</v>
      </c>
      <c r="H4239">
        <v>4.6139999999999999</v>
      </c>
      <c r="I4239" s="52">
        <v>40238</v>
      </c>
      <c r="J4239">
        <v>2.6146000000000003</v>
      </c>
      <c r="K4239" s="474" t="str">
        <f t="shared" si="66"/>
        <v>false</v>
      </c>
    </row>
    <row r="4240" spans="2:11">
      <c r="B4240" s="52">
        <v>40238</v>
      </c>
      <c r="C4240">
        <v>4.5542999999999996</v>
      </c>
      <c r="D4240" s="52">
        <v>40239</v>
      </c>
      <c r="E4240">
        <v>2.6139999999999999</v>
      </c>
      <c r="G4240" s="52">
        <v>40238</v>
      </c>
      <c r="H4240">
        <v>4.5542999999999996</v>
      </c>
      <c r="I4240" s="52">
        <v>40239</v>
      </c>
      <c r="J4240">
        <v>2.6139999999999999</v>
      </c>
      <c r="K4240" s="474" t="str">
        <f t="shared" si="66"/>
        <v>false</v>
      </c>
    </row>
    <row r="4241" spans="2:11">
      <c r="B4241" s="52">
        <v>40239</v>
      </c>
      <c r="C4241">
        <v>4.5327000000000002</v>
      </c>
      <c r="D4241" s="52">
        <v>40240</v>
      </c>
      <c r="E4241">
        <v>2.6162999999999998</v>
      </c>
      <c r="G4241" s="52">
        <v>40239</v>
      </c>
      <c r="H4241">
        <v>4.5327000000000002</v>
      </c>
      <c r="I4241" s="52">
        <v>40240</v>
      </c>
      <c r="J4241">
        <v>2.6162999999999998</v>
      </c>
      <c r="K4241" s="474" t="str">
        <f t="shared" si="66"/>
        <v>false</v>
      </c>
    </row>
    <row r="4242" spans="2:11">
      <c r="B4242" s="52">
        <v>40240</v>
      </c>
      <c r="C4242">
        <v>4.5377999999999998</v>
      </c>
      <c r="D4242" s="52">
        <v>40241</v>
      </c>
      <c r="E4242">
        <v>2.6044999999999998</v>
      </c>
      <c r="G4242" s="52">
        <v>40240</v>
      </c>
      <c r="H4242">
        <v>4.5377999999999998</v>
      </c>
      <c r="I4242" s="52">
        <v>40241</v>
      </c>
      <c r="J4242">
        <v>2.6044999999999998</v>
      </c>
      <c r="K4242" s="474" t="str">
        <f t="shared" si="66"/>
        <v>false</v>
      </c>
    </row>
    <row r="4243" spans="2:11">
      <c r="B4243" s="52">
        <v>40241</v>
      </c>
      <c r="C4243">
        <v>4.53</v>
      </c>
      <c r="D4243" s="52">
        <v>40242</v>
      </c>
      <c r="E4243">
        <v>2.5743999999999998</v>
      </c>
      <c r="G4243" s="52">
        <v>40241</v>
      </c>
      <c r="H4243">
        <v>4.53</v>
      </c>
      <c r="I4243" s="52">
        <v>40242</v>
      </c>
      <c r="J4243">
        <v>2.5743999999999998</v>
      </c>
      <c r="K4243" s="474" t="str">
        <f t="shared" si="66"/>
        <v>false</v>
      </c>
    </row>
    <row r="4244" spans="2:11">
      <c r="B4244" s="52">
        <v>40242</v>
      </c>
      <c r="C4244">
        <v>4.4821999999999997</v>
      </c>
      <c r="D4244" s="52">
        <v>40245</v>
      </c>
      <c r="E4244">
        <v>2.5798999999999999</v>
      </c>
      <c r="G4244" s="52">
        <v>40242</v>
      </c>
      <c r="H4244">
        <v>4.4821999999999997</v>
      </c>
      <c r="I4244" s="52">
        <v>40245</v>
      </c>
      <c r="J4244">
        <v>2.5798999999999999</v>
      </c>
      <c r="K4244" s="474" t="str">
        <f t="shared" si="66"/>
        <v>false</v>
      </c>
    </row>
    <row r="4245" spans="2:11">
      <c r="B4245" s="52">
        <v>40245</v>
      </c>
      <c r="C4245">
        <v>4.4920999999999998</v>
      </c>
      <c r="D4245" s="52">
        <v>40246</v>
      </c>
      <c r="E4245">
        <v>2.5777999999999999</v>
      </c>
      <c r="G4245" s="52">
        <v>40245</v>
      </c>
      <c r="H4245">
        <v>4.4920999999999998</v>
      </c>
      <c r="I4245" s="52">
        <v>40246</v>
      </c>
      <c r="J4245">
        <v>2.5777999999999999</v>
      </c>
      <c r="K4245" s="474" t="str">
        <f t="shared" si="66"/>
        <v>false</v>
      </c>
    </row>
    <row r="4246" spans="2:11">
      <c r="B4246" s="52">
        <v>40246</v>
      </c>
      <c r="C4246">
        <v>4.5056000000000003</v>
      </c>
      <c r="D4246" s="52">
        <v>40247</v>
      </c>
      <c r="E4246">
        <v>2.5792000000000002</v>
      </c>
      <c r="G4246" s="52">
        <v>40246</v>
      </c>
      <c r="H4246">
        <v>4.5056000000000003</v>
      </c>
      <c r="I4246" s="52">
        <v>40247</v>
      </c>
      <c r="J4246">
        <v>2.5792000000000002</v>
      </c>
      <c r="K4246" s="474" t="str">
        <f t="shared" si="66"/>
        <v>false</v>
      </c>
    </row>
    <row r="4247" spans="2:11">
      <c r="B4247" s="52">
        <v>40247</v>
      </c>
      <c r="C4247">
        <v>4.4931999999999999</v>
      </c>
      <c r="D4247" s="52">
        <v>40248</v>
      </c>
      <c r="E4247">
        <v>2.5705</v>
      </c>
      <c r="G4247" s="52">
        <v>40247</v>
      </c>
      <c r="H4247">
        <v>4.4931999999999999</v>
      </c>
      <c r="I4247" s="52">
        <v>40248</v>
      </c>
      <c r="J4247">
        <v>2.5705</v>
      </c>
      <c r="K4247" s="474" t="str">
        <f t="shared" si="66"/>
        <v>false</v>
      </c>
    </row>
    <row r="4248" spans="2:11">
      <c r="B4248" s="52">
        <v>40248</v>
      </c>
      <c r="C4248">
        <v>4.4772999999999996</v>
      </c>
      <c r="D4248" s="52">
        <v>40249</v>
      </c>
      <c r="E4248">
        <v>2.5674000000000001</v>
      </c>
      <c r="G4248" s="52">
        <v>40248</v>
      </c>
      <c r="H4248">
        <v>4.4772999999999996</v>
      </c>
      <c r="I4248" s="52">
        <v>40249</v>
      </c>
      <c r="J4248">
        <v>2.5674000000000001</v>
      </c>
      <c r="K4248" s="474" t="str">
        <f t="shared" si="66"/>
        <v>false</v>
      </c>
    </row>
    <row r="4249" spans="2:11">
      <c r="B4249" s="52">
        <v>40249</v>
      </c>
      <c r="C4249">
        <v>4.5008999999999997</v>
      </c>
      <c r="D4249" s="52">
        <v>40252</v>
      </c>
      <c r="E4249">
        <v>2.5632000000000001</v>
      </c>
      <c r="G4249" s="52">
        <v>40249</v>
      </c>
      <c r="H4249">
        <v>4.5008999999999997</v>
      </c>
      <c r="I4249" s="52">
        <v>40252</v>
      </c>
      <c r="J4249">
        <v>2.5632000000000001</v>
      </c>
      <c r="K4249" s="474" t="str">
        <f t="shared" si="66"/>
        <v>false</v>
      </c>
    </row>
    <row r="4250" spans="2:11">
      <c r="B4250" s="52">
        <v>40252</v>
      </c>
      <c r="C4250">
        <v>4.4772999999999996</v>
      </c>
      <c r="D4250" s="52">
        <v>40253</v>
      </c>
      <c r="E4250">
        <v>2.5526999999999997</v>
      </c>
      <c r="G4250" s="52">
        <v>40252</v>
      </c>
      <c r="H4250">
        <v>4.4772999999999996</v>
      </c>
      <c r="I4250" s="52">
        <v>40253</v>
      </c>
      <c r="J4250">
        <v>2.5526999999999997</v>
      </c>
      <c r="K4250" s="474" t="str">
        <f t="shared" si="66"/>
        <v>false</v>
      </c>
    </row>
    <row r="4251" spans="2:11">
      <c r="B4251" s="52">
        <v>40253</v>
      </c>
      <c r="C4251">
        <v>4.4306999999999999</v>
      </c>
      <c r="D4251" s="52">
        <v>40254</v>
      </c>
      <c r="E4251">
        <v>2.5413000000000001</v>
      </c>
      <c r="G4251" s="52">
        <v>40253</v>
      </c>
      <c r="H4251">
        <v>4.4306999999999999</v>
      </c>
      <c r="I4251" s="52">
        <v>40254</v>
      </c>
      <c r="J4251">
        <v>2.5413000000000001</v>
      </c>
      <c r="K4251" s="474" t="str">
        <f t="shared" si="66"/>
        <v>false</v>
      </c>
    </row>
    <row r="4252" spans="2:11">
      <c r="B4252" s="52">
        <v>40254</v>
      </c>
      <c r="C4252">
        <v>4.4164000000000003</v>
      </c>
      <c r="D4252" s="52">
        <v>40255</v>
      </c>
      <c r="E4252">
        <v>2.5305999999999997</v>
      </c>
      <c r="G4252" s="52">
        <v>40254</v>
      </c>
      <c r="H4252">
        <v>4.4164000000000003</v>
      </c>
      <c r="I4252" s="52">
        <v>40255</v>
      </c>
      <c r="J4252">
        <v>2.5305999999999997</v>
      </c>
      <c r="K4252" s="474" t="str">
        <f t="shared" si="66"/>
        <v>false</v>
      </c>
    </row>
    <row r="4253" spans="2:11">
      <c r="B4253" s="52">
        <v>40255</v>
      </c>
      <c r="C4253">
        <v>4.4382999999999999</v>
      </c>
      <c r="D4253" s="52">
        <v>40256</v>
      </c>
      <c r="E4253">
        <v>2.5394000000000001</v>
      </c>
      <c r="G4253" s="52">
        <v>40255</v>
      </c>
      <c r="H4253">
        <v>4.4382999999999999</v>
      </c>
      <c r="I4253" s="52">
        <v>40256</v>
      </c>
      <c r="J4253">
        <v>2.5394000000000001</v>
      </c>
      <c r="K4253" s="474" t="str">
        <f t="shared" si="66"/>
        <v>false</v>
      </c>
    </row>
    <row r="4254" spans="2:11">
      <c r="B4254" s="52">
        <v>40256</v>
      </c>
      <c r="C4254">
        <v>4.4420000000000002</v>
      </c>
      <c r="D4254" s="52">
        <v>40259</v>
      </c>
      <c r="E4254">
        <v>2.5289999999999999</v>
      </c>
      <c r="G4254" s="52">
        <v>40256</v>
      </c>
      <c r="H4254">
        <v>4.4420000000000002</v>
      </c>
      <c r="I4254" s="52">
        <v>40259</v>
      </c>
      <c r="J4254">
        <v>2.5289999999999999</v>
      </c>
      <c r="K4254" s="474" t="str">
        <f t="shared" si="66"/>
        <v>false</v>
      </c>
    </row>
    <row r="4255" spans="2:11">
      <c r="B4255" s="52">
        <v>40259</v>
      </c>
      <c r="C4255">
        <v>4.47</v>
      </c>
      <c r="D4255" s="52">
        <v>40260</v>
      </c>
      <c r="E4255">
        <v>2.5051000000000001</v>
      </c>
      <c r="G4255" s="52">
        <v>40259</v>
      </c>
      <c r="H4255">
        <v>4.47</v>
      </c>
      <c r="I4255" s="52">
        <v>40260</v>
      </c>
      <c r="J4255">
        <v>2.5051000000000001</v>
      </c>
      <c r="K4255" s="474" t="str">
        <f t="shared" si="66"/>
        <v>false</v>
      </c>
    </row>
    <row r="4256" spans="2:11">
      <c r="B4256" s="52">
        <v>40260</v>
      </c>
      <c r="C4256">
        <v>4.4516999999999998</v>
      </c>
      <c r="D4256" s="52">
        <v>40261</v>
      </c>
      <c r="E4256">
        <v>2.5173000000000001</v>
      </c>
      <c r="G4256" s="52">
        <v>40260</v>
      </c>
      <c r="H4256">
        <v>4.4516999999999998</v>
      </c>
      <c r="I4256" s="52">
        <v>40261</v>
      </c>
      <c r="J4256">
        <v>2.5173000000000001</v>
      </c>
      <c r="K4256" s="474" t="str">
        <f t="shared" si="66"/>
        <v>false</v>
      </c>
    </row>
    <row r="4257" spans="2:11">
      <c r="B4257" s="52">
        <v>40261</v>
      </c>
      <c r="C4257">
        <v>4.4934000000000003</v>
      </c>
      <c r="D4257" s="52">
        <v>40262</v>
      </c>
      <c r="E4257">
        <v>2.5160999999999998</v>
      </c>
      <c r="G4257" s="52">
        <v>40261</v>
      </c>
      <c r="H4257">
        <v>4.4934000000000003</v>
      </c>
      <c r="I4257" s="52">
        <v>40262</v>
      </c>
      <c r="J4257">
        <v>2.5160999999999998</v>
      </c>
      <c r="K4257" s="474" t="str">
        <f t="shared" si="66"/>
        <v>false</v>
      </c>
    </row>
    <row r="4258" spans="2:11">
      <c r="B4258" s="52">
        <v>40262</v>
      </c>
      <c r="C4258">
        <v>4.5199999999999996</v>
      </c>
      <c r="D4258" s="52">
        <v>40263</v>
      </c>
      <c r="E4258">
        <v>2.5140000000000002</v>
      </c>
      <c r="G4258" s="52">
        <v>40262</v>
      </c>
      <c r="H4258">
        <v>4.5199999999999996</v>
      </c>
      <c r="I4258" s="52">
        <v>40263</v>
      </c>
      <c r="J4258">
        <v>2.5140000000000002</v>
      </c>
      <c r="K4258" s="474" t="str">
        <f t="shared" si="66"/>
        <v>false</v>
      </c>
    </row>
    <row r="4259" spans="2:11">
      <c r="B4259" s="52">
        <v>40263</v>
      </c>
      <c r="C4259">
        <v>4.5061999999999998</v>
      </c>
      <c r="D4259" s="52">
        <v>40266</v>
      </c>
      <c r="E4259">
        <v>2.5034999999999998</v>
      </c>
      <c r="G4259" s="52">
        <v>40263</v>
      </c>
      <c r="H4259">
        <v>4.5061999999999998</v>
      </c>
      <c r="I4259" s="52">
        <v>40266</v>
      </c>
      <c r="J4259">
        <v>2.5034999999999998</v>
      </c>
      <c r="K4259" s="474" t="str">
        <f t="shared" si="66"/>
        <v>false</v>
      </c>
    </row>
    <row r="4260" spans="2:11">
      <c r="B4260" s="52">
        <v>40266</v>
      </c>
      <c r="C4260">
        <v>4.4683000000000002</v>
      </c>
      <c r="D4260" s="52">
        <v>40267</v>
      </c>
      <c r="E4260">
        <v>2.5009000000000001</v>
      </c>
      <c r="G4260" s="52">
        <v>40266</v>
      </c>
      <c r="H4260">
        <v>4.4683000000000002</v>
      </c>
      <c r="I4260" s="52">
        <v>40267</v>
      </c>
      <c r="J4260">
        <v>2.5009000000000001</v>
      </c>
      <c r="K4260" s="474" t="str">
        <f t="shared" si="66"/>
        <v>false</v>
      </c>
    </row>
    <row r="4261" spans="2:11">
      <c r="B4261" s="52">
        <v>40267</v>
      </c>
      <c r="C4261">
        <v>4.4790999999999999</v>
      </c>
      <c r="D4261" s="52">
        <v>40268</v>
      </c>
      <c r="E4261">
        <v>2.5125999999999999</v>
      </c>
      <c r="G4261" s="52">
        <v>40267</v>
      </c>
      <c r="H4261">
        <v>4.4790999999999999</v>
      </c>
      <c r="I4261" s="52">
        <v>40268</v>
      </c>
      <c r="J4261">
        <v>2.5125999999999999</v>
      </c>
      <c r="K4261" s="474" t="str">
        <f t="shared" si="66"/>
        <v>false</v>
      </c>
    </row>
    <row r="4262" spans="2:11">
      <c r="B4262" s="52">
        <v>40268</v>
      </c>
      <c r="C4262">
        <v>4.4854000000000003</v>
      </c>
      <c r="D4262" s="52">
        <v>40269</v>
      </c>
      <c r="E4262">
        <v>2.4964</v>
      </c>
      <c r="G4262" s="52">
        <v>40268</v>
      </c>
      <c r="H4262">
        <v>4.4854000000000003</v>
      </c>
      <c r="I4262" s="52">
        <v>40269</v>
      </c>
      <c r="J4262">
        <v>2.4964</v>
      </c>
      <c r="K4262" s="474" t="str">
        <f t="shared" si="66"/>
        <v>false</v>
      </c>
    </row>
    <row r="4263" spans="2:11">
      <c r="B4263" s="52">
        <v>40269</v>
      </c>
      <c r="C4263">
        <v>4.4363000000000001</v>
      </c>
      <c r="D4263" s="52">
        <v>40273</v>
      </c>
      <c r="E4263">
        <v>2.4858000000000002</v>
      </c>
      <c r="G4263" s="52">
        <v>40269</v>
      </c>
      <c r="H4263">
        <v>4.4363000000000001</v>
      </c>
      <c r="I4263" s="52">
        <v>40273</v>
      </c>
      <c r="J4263">
        <v>2.4858000000000002</v>
      </c>
      <c r="K4263" s="474" t="str">
        <f t="shared" si="66"/>
        <v>false</v>
      </c>
    </row>
    <row r="4264" spans="2:11">
      <c r="B4264" s="52">
        <v>40273</v>
      </c>
      <c r="C4264">
        <v>4.4143999999999997</v>
      </c>
      <c r="D4264" s="52">
        <v>40274</v>
      </c>
      <c r="E4264">
        <v>2.4866000000000001</v>
      </c>
      <c r="G4264" s="52">
        <v>40273</v>
      </c>
      <c r="H4264">
        <v>4.4143999999999997</v>
      </c>
      <c r="I4264" s="52">
        <v>40274</v>
      </c>
      <c r="J4264">
        <v>2.4866000000000001</v>
      </c>
      <c r="K4264" s="474" t="str">
        <f t="shared" si="66"/>
        <v>false</v>
      </c>
    </row>
    <row r="4265" spans="2:11">
      <c r="B4265" s="52">
        <v>40274</v>
      </c>
      <c r="C4265">
        <v>4.3827999999999996</v>
      </c>
      <c r="D4265" s="52">
        <v>40275</v>
      </c>
      <c r="E4265">
        <v>2.5049000000000001</v>
      </c>
      <c r="G4265" s="52">
        <v>40274</v>
      </c>
      <c r="H4265">
        <v>4.3827999999999996</v>
      </c>
      <c r="I4265" s="52">
        <v>40275</v>
      </c>
      <c r="J4265">
        <v>2.5049000000000001</v>
      </c>
      <c r="K4265" s="474" t="str">
        <f t="shared" si="66"/>
        <v>false</v>
      </c>
    </row>
    <row r="4266" spans="2:11">
      <c r="B4266" s="52">
        <v>40275</v>
      </c>
      <c r="C4266">
        <v>4.4223999999999997</v>
      </c>
      <c r="D4266" s="52">
        <v>40276</v>
      </c>
      <c r="E4266">
        <v>2.4981</v>
      </c>
      <c r="G4266" s="52">
        <v>40275</v>
      </c>
      <c r="H4266">
        <v>4.4223999999999997</v>
      </c>
      <c r="I4266" s="52">
        <v>40276</v>
      </c>
      <c r="J4266">
        <v>2.4981</v>
      </c>
      <c r="K4266" s="474" t="str">
        <f t="shared" si="66"/>
        <v>false</v>
      </c>
    </row>
    <row r="4267" spans="2:11">
      <c r="B4267" s="52">
        <v>40276</v>
      </c>
      <c r="C4267">
        <v>4.4405000000000001</v>
      </c>
      <c r="D4267" s="52">
        <v>40277</v>
      </c>
      <c r="E4267">
        <v>2.4821</v>
      </c>
      <c r="G4267" s="52">
        <v>40276</v>
      </c>
      <c r="H4267">
        <v>4.4405000000000001</v>
      </c>
      <c r="I4267" s="52">
        <v>40277</v>
      </c>
      <c r="J4267">
        <v>2.4821</v>
      </c>
      <c r="K4267" s="474" t="str">
        <f t="shared" si="66"/>
        <v>false</v>
      </c>
    </row>
    <row r="4268" spans="2:11">
      <c r="B4268" s="52">
        <v>40277</v>
      </c>
      <c r="C4268">
        <v>4.4143999999999997</v>
      </c>
      <c r="D4268" s="52">
        <v>40280</v>
      </c>
      <c r="E4268">
        <v>2.4802</v>
      </c>
      <c r="G4268" s="52">
        <v>40277</v>
      </c>
      <c r="H4268">
        <v>4.4143999999999997</v>
      </c>
      <c r="I4268" s="52">
        <v>40280</v>
      </c>
      <c r="J4268">
        <v>2.4802</v>
      </c>
      <c r="K4268" s="474" t="str">
        <f t="shared" si="66"/>
        <v>false</v>
      </c>
    </row>
    <row r="4269" spans="2:11">
      <c r="B4269" s="52">
        <v>40280</v>
      </c>
      <c r="C4269">
        <v>4.4004000000000003</v>
      </c>
      <c r="D4269" s="52">
        <v>40281</v>
      </c>
      <c r="E4269">
        <v>2.4771000000000001</v>
      </c>
      <c r="G4269" s="52">
        <v>40280</v>
      </c>
      <c r="H4269">
        <v>4.4004000000000003</v>
      </c>
      <c r="I4269" s="52">
        <v>40281</v>
      </c>
      <c r="J4269">
        <v>2.4771000000000001</v>
      </c>
      <c r="K4269" s="474" t="str">
        <f t="shared" si="66"/>
        <v>false</v>
      </c>
    </row>
    <row r="4270" spans="2:11">
      <c r="B4270" s="52">
        <v>40281</v>
      </c>
      <c r="C4270">
        <v>4.4210000000000003</v>
      </c>
      <c r="D4270" s="52">
        <v>40282</v>
      </c>
      <c r="E4270">
        <v>2.4540999999999999</v>
      </c>
      <c r="G4270" s="52">
        <v>40281</v>
      </c>
      <c r="H4270">
        <v>4.4210000000000003</v>
      </c>
      <c r="I4270" s="52">
        <v>40282</v>
      </c>
      <c r="J4270">
        <v>2.4540999999999999</v>
      </c>
      <c r="K4270" s="474" t="str">
        <f t="shared" si="66"/>
        <v>false</v>
      </c>
    </row>
    <row r="4271" spans="2:11">
      <c r="B4271" s="52">
        <v>40282</v>
      </c>
      <c r="C4271">
        <v>4.4252000000000002</v>
      </c>
      <c r="D4271" s="52">
        <v>40283</v>
      </c>
      <c r="E4271">
        <v>2.4493</v>
      </c>
      <c r="G4271" s="52">
        <v>40282</v>
      </c>
      <c r="H4271">
        <v>4.4252000000000002</v>
      </c>
      <c r="I4271" s="52">
        <v>40283</v>
      </c>
      <c r="J4271">
        <v>2.4493</v>
      </c>
      <c r="K4271" s="474" t="str">
        <f t="shared" si="66"/>
        <v>false</v>
      </c>
    </row>
    <row r="4272" spans="2:11">
      <c r="B4272" s="52">
        <v>40283</v>
      </c>
      <c r="C4272">
        <v>4.4291999999999998</v>
      </c>
      <c r="D4272" s="52">
        <v>40284</v>
      </c>
      <c r="E4272">
        <v>2.4773000000000001</v>
      </c>
      <c r="G4272" s="52">
        <v>40283</v>
      </c>
      <c r="H4272">
        <v>4.4291999999999998</v>
      </c>
      <c r="I4272" s="52">
        <v>40284</v>
      </c>
      <c r="J4272">
        <v>2.4773000000000001</v>
      </c>
      <c r="K4272" s="474" t="str">
        <f t="shared" si="66"/>
        <v>false</v>
      </c>
    </row>
    <row r="4273" spans="2:11">
      <c r="B4273" s="52">
        <v>40284</v>
      </c>
      <c r="C4273">
        <v>4.4779</v>
      </c>
      <c r="D4273" s="52">
        <v>40287</v>
      </c>
      <c r="E4273">
        <v>2.4609000000000001</v>
      </c>
      <c r="G4273" s="52">
        <v>40284</v>
      </c>
      <c r="H4273">
        <v>4.4779</v>
      </c>
      <c r="I4273" s="52">
        <v>40287</v>
      </c>
      <c r="J4273">
        <v>2.4609000000000001</v>
      </c>
      <c r="K4273" s="474" t="str">
        <f t="shared" si="66"/>
        <v>false</v>
      </c>
    </row>
    <row r="4274" spans="2:11">
      <c r="B4274" s="52">
        <v>40287</v>
      </c>
      <c r="C4274">
        <v>4.4740000000000002</v>
      </c>
      <c r="D4274" s="52">
        <v>40288</v>
      </c>
      <c r="E4274">
        <v>2.4554</v>
      </c>
      <c r="G4274" s="52">
        <v>40287</v>
      </c>
      <c r="H4274">
        <v>4.4740000000000002</v>
      </c>
      <c r="I4274" s="52">
        <v>40288</v>
      </c>
      <c r="J4274">
        <v>2.4554</v>
      </c>
      <c r="K4274" s="474" t="str">
        <f t="shared" si="66"/>
        <v>false</v>
      </c>
    </row>
    <row r="4275" spans="2:11">
      <c r="B4275" s="52">
        <v>40288</v>
      </c>
      <c r="C4275">
        <v>4.4218999999999999</v>
      </c>
      <c r="D4275" s="52">
        <v>40289</v>
      </c>
      <c r="E4275">
        <v>2.4537</v>
      </c>
      <c r="G4275" s="52">
        <v>40288</v>
      </c>
      <c r="H4275">
        <v>4.4218999999999999</v>
      </c>
      <c r="I4275" s="52">
        <v>40289</v>
      </c>
      <c r="J4275">
        <v>2.4537</v>
      </c>
      <c r="K4275" s="474" t="str">
        <f t="shared" si="66"/>
        <v>false</v>
      </c>
    </row>
    <row r="4276" spans="2:11">
      <c r="B4276" s="52">
        <v>40289</v>
      </c>
      <c r="C4276">
        <v>4.4200999999999997</v>
      </c>
      <c r="D4276" s="52">
        <v>40290</v>
      </c>
      <c r="E4276">
        <v>2.4516</v>
      </c>
      <c r="G4276" s="52">
        <v>40289</v>
      </c>
      <c r="H4276">
        <v>4.4200999999999997</v>
      </c>
      <c r="I4276" s="52">
        <v>40290</v>
      </c>
      <c r="J4276">
        <v>2.4516</v>
      </c>
      <c r="K4276" s="474" t="str">
        <f t="shared" si="66"/>
        <v>false</v>
      </c>
    </row>
    <row r="4277" spans="2:11">
      <c r="B4277" s="52">
        <v>40290</v>
      </c>
      <c r="C4277">
        <v>4.4147999999999996</v>
      </c>
      <c r="D4277" s="52">
        <v>40291</v>
      </c>
      <c r="E4277">
        <v>2.4363000000000001</v>
      </c>
      <c r="G4277" s="52">
        <v>40290</v>
      </c>
      <c r="H4277">
        <v>4.4147999999999996</v>
      </c>
      <c r="I4277" s="52">
        <v>40291</v>
      </c>
      <c r="J4277">
        <v>2.4363000000000001</v>
      </c>
      <c r="K4277" s="474" t="str">
        <f t="shared" si="66"/>
        <v>false</v>
      </c>
    </row>
    <row r="4278" spans="2:11">
      <c r="B4278" s="52">
        <v>40291</v>
      </c>
      <c r="C4278">
        <v>4.3734999999999999</v>
      </c>
      <c r="D4278" s="52">
        <v>40294</v>
      </c>
      <c r="E4278">
        <v>2.4361000000000002</v>
      </c>
      <c r="G4278" s="52">
        <v>40291</v>
      </c>
      <c r="H4278">
        <v>4.3734999999999999</v>
      </c>
      <c r="I4278" s="52">
        <v>40294</v>
      </c>
      <c r="J4278">
        <v>2.4361000000000002</v>
      </c>
      <c r="K4278" s="474" t="str">
        <f t="shared" si="66"/>
        <v>false</v>
      </c>
    </row>
    <row r="4279" spans="2:11">
      <c r="B4279" s="52">
        <v>40294</v>
      </c>
      <c r="C4279">
        <v>4.3921000000000001</v>
      </c>
      <c r="D4279" s="52">
        <v>40295</v>
      </c>
      <c r="E4279">
        <v>2.4832999999999998</v>
      </c>
      <c r="G4279" s="52">
        <v>40294</v>
      </c>
      <c r="H4279">
        <v>4.3921000000000001</v>
      </c>
      <c r="I4279" s="52">
        <v>40295</v>
      </c>
      <c r="J4279">
        <v>2.4832999999999998</v>
      </c>
      <c r="K4279" s="474" t="str">
        <f t="shared" si="66"/>
        <v>false</v>
      </c>
    </row>
    <row r="4280" spans="2:11">
      <c r="B4280" s="52">
        <v>40295</v>
      </c>
      <c r="C4280">
        <v>4.4699</v>
      </c>
      <c r="D4280" s="52">
        <v>40296</v>
      </c>
      <c r="E4280">
        <v>2.4742000000000002</v>
      </c>
      <c r="G4280" s="52">
        <v>40295</v>
      </c>
      <c r="H4280">
        <v>4.4699</v>
      </c>
      <c r="I4280" s="52">
        <v>40296</v>
      </c>
      <c r="J4280">
        <v>2.4742000000000002</v>
      </c>
      <c r="K4280" s="474" t="str">
        <f t="shared" si="66"/>
        <v>false</v>
      </c>
    </row>
    <row r="4281" spans="2:11">
      <c r="B4281" s="52">
        <v>40296</v>
      </c>
      <c r="C4281">
        <v>4.4208999999999996</v>
      </c>
      <c r="D4281" s="52">
        <v>40297</v>
      </c>
      <c r="E4281">
        <v>2.4472</v>
      </c>
      <c r="G4281" s="52">
        <v>40296</v>
      </c>
      <c r="H4281">
        <v>4.4208999999999996</v>
      </c>
      <c r="I4281" s="52">
        <v>40297</v>
      </c>
      <c r="J4281">
        <v>2.4472</v>
      </c>
      <c r="K4281" s="474" t="str">
        <f t="shared" si="66"/>
        <v>false</v>
      </c>
    </row>
    <row r="4282" spans="2:11">
      <c r="B4282" s="52">
        <v>40297</v>
      </c>
      <c r="C4282">
        <v>4.4211</v>
      </c>
      <c r="D4282" s="52">
        <v>40298</v>
      </c>
      <c r="E4282">
        <v>2.4824000000000002</v>
      </c>
      <c r="G4282" s="52">
        <v>40297</v>
      </c>
      <c r="H4282">
        <v>4.4211</v>
      </c>
      <c r="I4282" s="52">
        <v>40298</v>
      </c>
      <c r="J4282">
        <v>2.4824000000000002</v>
      </c>
      <c r="K4282" s="474" t="str">
        <f t="shared" si="66"/>
        <v>false</v>
      </c>
    </row>
    <row r="4283" spans="2:11">
      <c r="B4283" s="52">
        <v>40298</v>
      </c>
      <c r="C4283">
        <v>4.3834999999999997</v>
      </c>
      <c r="D4283" s="52">
        <v>40301</v>
      </c>
      <c r="E4283">
        <v>2.4506000000000001</v>
      </c>
      <c r="G4283" s="52">
        <v>40298</v>
      </c>
      <c r="H4283">
        <v>4.3834999999999997</v>
      </c>
      <c r="I4283" s="52">
        <v>40301</v>
      </c>
      <c r="J4283">
        <v>2.4506000000000001</v>
      </c>
      <c r="K4283" s="474" t="str">
        <f t="shared" si="66"/>
        <v>false</v>
      </c>
    </row>
    <row r="4284" spans="2:11">
      <c r="B4284" s="52">
        <v>40301</v>
      </c>
      <c r="C4284">
        <v>4.3297999999999996</v>
      </c>
      <c r="D4284" s="52">
        <v>40302</v>
      </c>
      <c r="E4284">
        <v>2.5009999999999999</v>
      </c>
      <c r="G4284" s="52">
        <v>40301</v>
      </c>
      <c r="H4284">
        <v>4.3297999999999996</v>
      </c>
      <c r="I4284" s="52">
        <v>40302</v>
      </c>
      <c r="J4284">
        <v>2.5009999999999999</v>
      </c>
      <c r="K4284" s="474" t="str">
        <f t="shared" si="66"/>
        <v>false</v>
      </c>
    </row>
    <row r="4285" spans="2:11">
      <c r="B4285" s="52">
        <v>40302</v>
      </c>
      <c r="C4285">
        <v>4.4150999999999998</v>
      </c>
      <c r="D4285" s="52">
        <v>40303</v>
      </c>
      <c r="E4285">
        <v>2.5171000000000001</v>
      </c>
      <c r="G4285" s="52">
        <v>40302</v>
      </c>
      <c r="H4285">
        <v>4.4150999999999998</v>
      </c>
      <c r="I4285" s="52">
        <v>40303</v>
      </c>
      <c r="J4285">
        <v>2.5171000000000001</v>
      </c>
      <c r="K4285" s="474" t="str">
        <f t="shared" si="66"/>
        <v>false</v>
      </c>
    </row>
    <row r="4286" spans="2:11">
      <c r="B4286" s="52">
        <v>40303</v>
      </c>
      <c r="C4286">
        <v>4.4481000000000002</v>
      </c>
      <c r="D4286" s="52">
        <v>40304</v>
      </c>
      <c r="E4286">
        <v>2.6074999999999999</v>
      </c>
      <c r="G4286" s="52">
        <v>40303</v>
      </c>
      <c r="H4286">
        <v>4.4481000000000002</v>
      </c>
      <c r="I4286" s="52">
        <v>40304</v>
      </c>
      <c r="J4286">
        <v>2.6074999999999999</v>
      </c>
      <c r="K4286" s="474" t="str">
        <f t="shared" si="66"/>
        <v>false</v>
      </c>
    </row>
    <row r="4287" spans="2:11">
      <c r="B4287" s="52">
        <v>40304</v>
      </c>
      <c r="C4287">
        <v>4.5731000000000002</v>
      </c>
      <c r="D4287" s="52">
        <v>40305</v>
      </c>
      <c r="E4287">
        <v>2.6427</v>
      </c>
      <c r="G4287" s="52">
        <v>40304</v>
      </c>
      <c r="H4287">
        <v>4.5731000000000002</v>
      </c>
      <c r="I4287" s="52">
        <v>40305</v>
      </c>
      <c r="J4287">
        <v>2.6427</v>
      </c>
      <c r="K4287" s="474" t="str">
        <f t="shared" si="66"/>
        <v>false</v>
      </c>
    </row>
    <row r="4288" spans="2:11">
      <c r="B4288" s="52">
        <v>40305</v>
      </c>
      <c r="C4288">
        <v>4.5877999999999997</v>
      </c>
      <c r="D4288" s="52">
        <v>40308</v>
      </c>
      <c r="E4288">
        <v>2.5434999999999999</v>
      </c>
      <c r="G4288" s="52">
        <v>40305</v>
      </c>
      <c r="H4288">
        <v>4.5877999999999997</v>
      </c>
      <c r="I4288" s="52">
        <v>40308</v>
      </c>
      <c r="J4288">
        <v>2.5434999999999999</v>
      </c>
      <c r="K4288" s="474" t="str">
        <f t="shared" si="66"/>
        <v>false</v>
      </c>
    </row>
    <row r="4289" spans="2:11">
      <c r="B4289" s="52">
        <v>40308</v>
      </c>
      <c r="C4289">
        <v>4.4589999999999996</v>
      </c>
      <c r="D4289" s="52">
        <v>40309</v>
      </c>
      <c r="E4289">
        <v>2.5537000000000001</v>
      </c>
      <c r="G4289" s="52">
        <v>40308</v>
      </c>
      <c r="H4289">
        <v>4.4589999999999996</v>
      </c>
      <c r="I4289" s="52">
        <v>40309</v>
      </c>
      <c r="J4289">
        <v>2.5537000000000001</v>
      </c>
      <c r="K4289" s="474" t="str">
        <f t="shared" si="66"/>
        <v>false</v>
      </c>
    </row>
    <row r="4290" spans="2:11">
      <c r="B4290" s="52">
        <v>40309</v>
      </c>
      <c r="C4290">
        <v>4.4503000000000004</v>
      </c>
      <c r="D4290" s="52">
        <v>40310</v>
      </c>
      <c r="E4290">
        <v>2.5236999999999998</v>
      </c>
      <c r="G4290" s="52">
        <v>40309</v>
      </c>
      <c r="H4290">
        <v>4.4503000000000004</v>
      </c>
      <c r="I4290" s="52">
        <v>40310</v>
      </c>
      <c r="J4290">
        <v>2.5236999999999998</v>
      </c>
      <c r="K4290" s="474" t="str">
        <f t="shared" si="66"/>
        <v>false</v>
      </c>
    </row>
    <row r="4291" spans="2:11">
      <c r="B4291" s="52">
        <v>40310</v>
      </c>
      <c r="C4291">
        <v>4.4230999999999998</v>
      </c>
      <c r="D4291" s="52">
        <v>40311</v>
      </c>
      <c r="E4291">
        <v>2.5503</v>
      </c>
      <c r="G4291" s="52">
        <v>40310</v>
      </c>
      <c r="H4291">
        <v>4.4230999999999998</v>
      </c>
      <c r="I4291" s="52">
        <v>40311</v>
      </c>
      <c r="J4291">
        <v>2.5503</v>
      </c>
      <c r="K4291" s="474" t="str">
        <f t="shared" si="66"/>
        <v>false</v>
      </c>
    </row>
    <row r="4292" spans="2:11">
      <c r="B4292" s="52">
        <v>40311</v>
      </c>
      <c r="C4292">
        <v>4.4474</v>
      </c>
      <c r="D4292" s="52">
        <v>40312</v>
      </c>
      <c r="E4292">
        <v>2.5893999999999999</v>
      </c>
      <c r="G4292" s="52">
        <v>40311</v>
      </c>
      <c r="H4292">
        <v>4.4474</v>
      </c>
      <c r="I4292" s="52">
        <v>40312</v>
      </c>
      <c r="J4292">
        <v>2.5893999999999999</v>
      </c>
      <c r="K4292" s="474" t="str">
        <f t="shared" si="66"/>
        <v>false</v>
      </c>
    </row>
    <row r="4293" spans="2:11">
      <c r="B4293" s="52">
        <v>40312</v>
      </c>
      <c r="C4293">
        <v>4.4816000000000003</v>
      </c>
      <c r="D4293" s="52">
        <v>40315</v>
      </c>
      <c r="E4293">
        <v>2.593</v>
      </c>
      <c r="G4293" s="52">
        <v>40312</v>
      </c>
      <c r="H4293">
        <v>4.4816000000000003</v>
      </c>
      <c r="I4293" s="52">
        <v>40315</v>
      </c>
      <c r="J4293">
        <v>2.593</v>
      </c>
      <c r="K4293" s="474" t="str">
        <f t="shared" si="66"/>
        <v>false</v>
      </c>
    </row>
    <row r="4294" spans="2:11">
      <c r="B4294" s="52">
        <v>40315</v>
      </c>
      <c r="C4294">
        <v>4.4855</v>
      </c>
      <c r="D4294" s="52">
        <v>40316</v>
      </c>
      <c r="E4294">
        <v>2.6214</v>
      </c>
      <c r="G4294" s="52">
        <v>40315</v>
      </c>
      <c r="H4294">
        <v>4.4855</v>
      </c>
      <c r="I4294" s="52">
        <v>40316</v>
      </c>
      <c r="J4294">
        <v>2.6214</v>
      </c>
      <c r="K4294" s="474" t="str">
        <f t="shared" ref="K4294:K4357" si="67">IF(G4294=I4294,"true","false")</f>
        <v>false</v>
      </c>
    </row>
    <row r="4295" spans="2:11">
      <c r="B4295" s="52">
        <v>40316</v>
      </c>
      <c r="C4295">
        <v>4.5332999999999997</v>
      </c>
      <c r="D4295" s="52">
        <v>40317</v>
      </c>
      <c r="E4295">
        <v>2.6391999999999998</v>
      </c>
      <c r="G4295" s="52">
        <v>40316</v>
      </c>
      <c r="H4295">
        <v>4.5332999999999997</v>
      </c>
      <c r="I4295" s="52">
        <v>40317</v>
      </c>
      <c r="J4295">
        <v>2.6391999999999998</v>
      </c>
      <c r="K4295" s="474" t="str">
        <f t="shared" si="67"/>
        <v>false</v>
      </c>
    </row>
    <row r="4296" spans="2:11">
      <c r="B4296" s="52">
        <v>40317</v>
      </c>
      <c r="C4296">
        <v>4.5854999999999997</v>
      </c>
      <c r="D4296" s="52">
        <v>40318</v>
      </c>
      <c r="E4296">
        <v>2.7378</v>
      </c>
      <c r="G4296" s="52">
        <v>40317</v>
      </c>
      <c r="H4296">
        <v>4.5854999999999997</v>
      </c>
      <c r="I4296" s="52">
        <v>40318</v>
      </c>
      <c r="J4296">
        <v>2.7378</v>
      </c>
      <c r="K4296" s="474" t="str">
        <f t="shared" si="67"/>
        <v>false</v>
      </c>
    </row>
    <row r="4297" spans="2:11">
      <c r="B4297" s="52">
        <v>40318</v>
      </c>
      <c r="C4297">
        <v>4.7328000000000001</v>
      </c>
      <c r="D4297" s="52">
        <v>40319</v>
      </c>
      <c r="E4297">
        <v>2.7042000000000002</v>
      </c>
      <c r="G4297" s="52">
        <v>40318</v>
      </c>
      <c r="H4297">
        <v>4.7328000000000001</v>
      </c>
      <c r="I4297" s="52">
        <v>40319</v>
      </c>
      <c r="J4297">
        <v>2.7042000000000002</v>
      </c>
      <c r="K4297" s="474" t="str">
        <f t="shared" si="67"/>
        <v>false</v>
      </c>
    </row>
    <row r="4298" spans="2:11">
      <c r="B4298" s="52">
        <v>40319</v>
      </c>
      <c r="C4298">
        <v>4.7070999999999996</v>
      </c>
      <c r="D4298" s="52">
        <v>40322</v>
      </c>
      <c r="E4298">
        <v>2.7382</v>
      </c>
      <c r="G4298" s="52">
        <v>40319</v>
      </c>
      <c r="H4298">
        <v>4.7070999999999996</v>
      </c>
      <c r="I4298" s="52">
        <v>40322</v>
      </c>
      <c r="J4298">
        <v>2.7382</v>
      </c>
      <c r="K4298" s="474" t="str">
        <f t="shared" si="67"/>
        <v>false</v>
      </c>
    </row>
    <row r="4299" spans="2:11">
      <c r="B4299" s="52">
        <v>40322</v>
      </c>
      <c r="C4299">
        <v>4.7503000000000002</v>
      </c>
      <c r="D4299" s="52">
        <v>40323</v>
      </c>
      <c r="E4299">
        <v>2.7443999999999997</v>
      </c>
      <c r="G4299" s="52">
        <v>40322</v>
      </c>
      <c r="H4299">
        <v>4.7503000000000002</v>
      </c>
      <c r="I4299" s="52">
        <v>40323</v>
      </c>
      <c r="J4299">
        <v>2.7443999999999997</v>
      </c>
      <c r="K4299" s="474" t="str">
        <f t="shared" si="67"/>
        <v>false</v>
      </c>
    </row>
    <row r="4300" spans="2:11">
      <c r="B4300" s="52">
        <v>40323</v>
      </c>
      <c r="C4300">
        <v>4.7838000000000003</v>
      </c>
      <c r="D4300" s="52">
        <v>40324</v>
      </c>
      <c r="E4300">
        <v>2.7635000000000001</v>
      </c>
      <c r="G4300" s="52">
        <v>40323</v>
      </c>
      <c r="H4300">
        <v>4.7838000000000003</v>
      </c>
      <c r="I4300" s="52">
        <v>40324</v>
      </c>
      <c r="J4300">
        <v>2.7635000000000001</v>
      </c>
      <c r="K4300" s="474" t="str">
        <f t="shared" si="67"/>
        <v>false</v>
      </c>
    </row>
    <row r="4301" spans="2:11">
      <c r="B4301" s="52">
        <v>40324</v>
      </c>
      <c r="C4301">
        <v>4.8072999999999997</v>
      </c>
      <c r="D4301" s="52">
        <v>40325</v>
      </c>
      <c r="E4301">
        <v>2.6941999999999999</v>
      </c>
      <c r="G4301" s="52">
        <v>40324</v>
      </c>
      <c r="H4301">
        <v>4.8072999999999997</v>
      </c>
      <c r="I4301" s="52">
        <v>40325</v>
      </c>
      <c r="J4301">
        <v>2.6941999999999999</v>
      </c>
      <c r="K4301" s="474" t="str">
        <f t="shared" si="67"/>
        <v>false</v>
      </c>
    </row>
    <row r="4302" spans="2:11">
      <c r="B4302" s="52">
        <v>40325</v>
      </c>
      <c r="C4302">
        <v>4.7115999999999998</v>
      </c>
      <c r="D4302" s="52">
        <v>40326</v>
      </c>
      <c r="E4302">
        <v>2.7267999999999999</v>
      </c>
      <c r="G4302" s="52">
        <v>40325</v>
      </c>
      <c r="H4302">
        <v>4.7115999999999998</v>
      </c>
      <c r="I4302" s="52">
        <v>40326</v>
      </c>
      <c r="J4302">
        <v>2.7267999999999999</v>
      </c>
      <c r="K4302" s="474" t="str">
        <f t="shared" si="67"/>
        <v>false</v>
      </c>
    </row>
    <row r="4303" spans="2:11">
      <c r="B4303" s="52">
        <v>40326</v>
      </c>
      <c r="C4303">
        <v>4.7194000000000003</v>
      </c>
      <c r="D4303" s="52">
        <v>40330</v>
      </c>
      <c r="E4303">
        <v>2.7582</v>
      </c>
      <c r="G4303" s="52">
        <v>40326</v>
      </c>
      <c r="H4303">
        <v>4.7194000000000003</v>
      </c>
      <c r="I4303" s="52">
        <v>40330</v>
      </c>
      <c r="J4303">
        <v>2.7582</v>
      </c>
      <c r="K4303" s="474" t="str">
        <f t="shared" si="67"/>
        <v>false</v>
      </c>
    </row>
    <row r="4304" spans="2:11">
      <c r="B4304" s="52">
        <v>40330</v>
      </c>
      <c r="C4304">
        <v>4.8285999999999998</v>
      </c>
      <c r="D4304" s="52">
        <v>40331</v>
      </c>
      <c r="E4304">
        <v>2.6974999999999998</v>
      </c>
      <c r="G4304" s="52">
        <v>40330</v>
      </c>
      <c r="H4304">
        <v>4.8285999999999998</v>
      </c>
      <c r="I4304" s="52">
        <v>40331</v>
      </c>
      <c r="J4304">
        <v>2.6974999999999998</v>
      </c>
      <c r="K4304" s="474" t="str">
        <f t="shared" si="67"/>
        <v>false</v>
      </c>
    </row>
    <row r="4305" spans="2:11">
      <c r="B4305" s="52">
        <v>40331</v>
      </c>
      <c r="C4305">
        <v>4.7346000000000004</v>
      </c>
      <c r="D4305" s="52">
        <v>40332</v>
      </c>
      <c r="E4305">
        <v>2.6959999999999997</v>
      </c>
      <c r="G4305" s="52">
        <v>40331</v>
      </c>
      <c r="H4305">
        <v>4.7346000000000004</v>
      </c>
      <c r="I4305" s="52">
        <v>40332</v>
      </c>
      <c r="J4305">
        <v>2.6959999999999997</v>
      </c>
      <c r="K4305" s="474" t="str">
        <f t="shared" si="67"/>
        <v>false</v>
      </c>
    </row>
    <row r="4306" spans="2:11">
      <c r="B4306" s="52">
        <v>40332</v>
      </c>
      <c r="C4306">
        <v>4.6851000000000003</v>
      </c>
      <c r="D4306" s="52">
        <v>40333</v>
      </c>
      <c r="E4306">
        <v>2.7838000000000003</v>
      </c>
      <c r="G4306" s="52">
        <v>40332</v>
      </c>
      <c r="H4306">
        <v>4.6851000000000003</v>
      </c>
      <c r="I4306" s="52">
        <v>40333</v>
      </c>
      <c r="J4306">
        <v>2.7838000000000003</v>
      </c>
      <c r="K4306" s="474" t="str">
        <f t="shared" si="67"/>
        <v>false</v>
      </c>
    </row>
    <row r="4307" spans="2:11">
      <c r="B4307" s="52">
        <v>40333</v>
      </c>
      <c r="C4307">
        <v>4.8178000000000001</v>
      </c>
      <c r="D4307" s="52">
        <v>40336</v>
      </c>
      <c r="E4307">
        <v>2.8165</v>
      </c>
      <c r="G4307" s="52">
        <v>40333</v>
      </c>
      <c r="H4307">
        <v>4.8178000000000001</v>
      </c>
      <c r="I4307" s="52">
        <v>40336</v>
      </c>
      <c r="J4307">
        <v>2.8165</v>
      </c>
      <c r="K4307" s="474" t="str">
        <f t="shared" si="67"/>
        <v>false</v>
      </c>
    </row>
    <row r="4308" spans="2:11">
      <c r="B4308" s="52">
        <v>40336</v>
      </c>
      <c r="C4308">
        <v>4.7900999999999998</v>
      </c>
      <c r="D4308" s="52">
        <v>40337</v>
      </c>
      <c r="E4308">
        <v>2.7861000000000002</v>
      </c>
      <c r="G4308" s="52">
        <v>40336</v>
      </c>
      <c r="H4308">
        <v>4.7900999999999998</v>
      </c>
      <c r="I4308" s="52">
        <v>40337</v>
      </c>
      <c r="J4308">
        <v>2.7861000000000002</v>
      </c>
      <c r="K4308" s="474" t="str">
        <f t="shared" si="67"/>
        <v>false</v>
      </c>
    </row>
    <row r="4309" spans="2:11">
      <c r="B4309" s="52">
        <v>40337</v>
      </c>
      <c r="C4309">
        <v>4.7287999999999997</v>
      </c>
      <c r="D4309" s="52">
        <v>40338</v>
      </c>
      <c r="E4309">
        <v>2.7976000000000001</v>
      </c>
      <c r="G4309" s="52">
        <v>40337</v>
      </c>
      <c r="H4309">
        <v>4.7287999999999997</v>
      </c>
      <c r="I4309" s="52">
        <v>40338</v>
      </c>
      <c r="J4309">
        <v>2.7976000000000001</v>
      </c>
      <c r="K4309" s="474" t="str">
        <f t="shared" si="67"/>
        <v>false</v>
      </c>
    </row>
    <row r="4310" spans="2:11">
      <c r="B4310" s="52">
        <v>40338</v>
      </c>
      <c r="C4310">
        <v>4.7666000000000004</v>
      </c>
      <c r="D4310" s="52">
        <v>40339</v>
      </c>
      <c r="E4310">
        <v>2.7223999999999999</v>
      </c>
      <c r="G4310" s="52">
        <v>40338</v>
      </c>
      <c r="H4310">
        <v>4.7666000000000004</v>
      </c>
      <c r="I4310" s="52">
        <v>40339</v>
      </c>
      <c r="J4310">
        <v>2.7223999999999999</v>
      </c>
      <c r="K4310" s="474" t="str">
        <f t="shared" si="67"/>
        <v>false</v>
      </c>
    </row>
    <row r="4311" spans="2:11">
      <c r="B4311" s="52">
        <v>40339</v>
      </c>
      <c r="C4311">
        <v>4.6395</v>
      </c>
      <c r="D4311" s="52">
        <v>40340</v>
      </c>
      <c r="E4311">
        <v>2.7143999999999999</v>
      </c>
      <c r="G4311" s="52">
        <v>40339</v>
      </c>
      <c r="H4311">
        <v>4.6395</v>
      </c>
      <c r="I4311" s="52">
        <v>40340</v>
      </c>
      <c r="J4311">
        <v>2.7143999999999999</v>
      </c>
      <c r="K4311" s="474" t="str">
        <f t="shared" si="67"/>
        <v>false</v>
      </c>
    </row>
    <row r="4312" spans="2:11">
      <c r="B4312" s="52">
        <v>40340</v>
      </c>
      <c r="C4312">
        <v>4.6464999999999996</v>
      </c>
      <c r="D4312" s="52">
        <v>40343</v>
      </c>
      <c r="E4312">
        <v>2.7197</v>
      </c>
      <c r="G4312" s="52">
        <v>40340</v>
      </c>
      <c r="H4312">
        <v>4.6464999999999996</v>
      </c>
      <c r="I4312" s="52">
        <v>40343</v>
      </c>
      <c r="J4312">
        <v>2.7197</v>
      </c>
      <c r="K4312" s="474" t="str">
        <f t="shared" si="67"/>
        <v>false</v>
      </c>
    </row>
    <row r="4313" spans="2:11">
      <c r="B4313" s="52">
        <v>40343</v>
      </c>
      <c r="C4313">
        <v>4.6265999999999998</v>
      </c>
      <c r="D4313" s="52">
        <v>40344</v>
      </c>
      <c r="E4313">
        <v>2.6638000000000002</v>
      </c>
      <c r="G4313" s="52">
        <v>40343</v>
      </c>
      <c r="H4313">
        <v>4.6265999999999998</v>
      </c>
      <c r="I4313" s="52">
        <v>40344</v>
      </c>
      <c r="J4313">
        <v>2.6638000000000002</v>
      </c>
      <c r="K4313" s="474" t="str">
        <f t="shared" si="67"/>
        <v>false</v>
      </c>
    </row>
    <row r="4314" spans="2:11">
      <c r="B4314" s="52">
        <v>40344</v>
      </c>
      <c r="C4314">
        <v>4.5298999999999996</v>
      </c>
      <c r="D4314" s="52">
        <v>40345</v>
      </c>
      <c r="E4314">
        <v>2.6625999999999999</v>
      </c>
      <c r="G4314" s="52">
        <v>40344</v>
      </c>
      <c r="H4314">
        <v>4.5298999999999996</v>
      </c>
      <c r="I4314" s="52">
        <v>40345</v>
      </c>
      <c r="J4314">
        <v>2.6625999999999999</v>
      </c>
      <c r="K4314" s="474" t="str">
        <f t="shared" si="67"/>
        <v>false</v>
      </c>
    </row>
    <row r="4315" spans="2:11">
      <c r="B4315" s="52">
        <v>40345</v>
      </c>
      <c r="C4315">
        <v>4.5036000000000005</v>
      </c>
      <c r="D4315" s="52">
        <v>40346</v>
      </c>
      <c r="E4315">
        <v>2.6562999999999999</v>
      </c>
      <c r="G4315" s="52">
        <v>40345</v>
      </c>
      <c r="H4315">
        <v>4.5036000000000005</v>
      </c>
      <c r="I4315" s="52">
        <v>40346</v>
      </c>
      <c r="J4315">
        <v>2.6562999999999999</v>
      </c>
      <c r="K4315" s="474" t="str">
        <f t="shared" si="67"/>
        <v>false</v>
      </c>
    </row>
    <row r="4316" spans="2:11">
      <c r="B4316" s="52">
        <v>40346</v>
      </c>
      <c r="C4316">
        <v>4.4658999999999995</v>
      </c>
      <c r="D4316" s="52">
        <v>40347</v>
      </c>
      <c r="E4316">
        <v>2.6520999999999999</v>
      </c>
      <c r="G4316" s="52">
        <v>40346</v>
      </c>
      <c r="H4316">
        <v>4.4658999999999995</v>
      </c>
      <c r="I4316" s="52">
        <v>40347</v>
      </c>
      <c r="J4316">
        <v>2.6520999999999999</v>
      </c>
      <c r="K4316" s="474" t="str">
        <f t="shared" si="67"/>
        <v>false</v>
      </c>
    </row>
    <row r="4317" spans="2:11">
      <c r="B4317" s="52">
        <v>40347</v>
      </c>
      <c r="C4317">
        <v>4.4574999999999996</v>
      </c>
      <c r="D4317" s="52">
        <v>40350</v>
      </c>
      <c r="E4317">
        <v>2.6541999999999999</v>
      </c>
      <c r="G4317" s="52">
        <v>40347</v>
      </c>
      <c r="H4317">
        <v>4.4574999999999996</v>
      </c>
      <c r="I4317" s="52">
        <v>40350</v>
      </c>
      <c r="J4317">
        <v>2.6541999999999999</v>
      </c>
      <c r="K4317" s="474" t="str">
        <f t="shared" si="67"/>
        <v>false</v>
      </c>
    </row>
    <row r="4318" spans="2:11">
      <c r="B4318" s="52">
        <v>40350</v>
      </c>
      <c r="C4318">
        <v>4.4937000000000005</v>
      </c>
      <c r="D4318" s="52">
        <v>40351</v>
      </c>
      <c r="E4318">
        <v>2.6926000000000001</v>
      </c>
      <c r="G4318" s="52">
        <v>40350</v>
      </c>
      <c r="H4318">
        <v>4.4937000000000005</v>
      </c>
      <c r="I4318" s="52">
        <v>40351</v>
      </c>
      <c r="J4318">
        <v>2.6926000000000001</v>
      </c>
      <c r="K4318" s="474" t="str">
        <f t="shared" si="67"/>
        <v>false</v>
      </c>
    </row>
    <row r="4319" spans="2:11">
      <c r="B4319" s="52">
        <v>40351</v>
      </c>
      <c r="C4319">
        <v>4.6006999999999998</v>
      </c>
      <c r="D4319" s="52">
        <v>40352</v>
      </c>
      <c r="E4319">
        <v>2.6913</v>
      </c>
      <c r="G4319" s="52">
        <v>40351</v>
      </c>
      <c r="H4319">
        <v>4.6006999999999998</v>
      </c>
      <c r="I4319" s="52">
        <v>40352</v>
      </c>
      <c r="J4319">
        <v>2.6913</v>
      </c>
      <c r="K4319" s="474" t="str">
        <f t="shared" si="67"/>
        <v>false</v>
      </c>
    </row>
    <row r="4320" spans="2:11">
      <c r="B4320" s="52">
        <v>40352</v>
      </c>
      <c r="C4320">
        <v>4.6547999999999998</v>
      </c>
      <c r="D4320" s="52">
        <v>40353</v>
      </c>
      <c r="E4320">
        <v>2.7298999999999998</v>
      </c>
      <c r="G4320" s="52">
        <v>40352</v>
      </c>
      <c r="H4320">
        <v>4.6547999999999998</v>
      </c>
      <c r="I4320" s="52">
        <v>40353</v>
      </c>
      <c r="J4320">
        <v>2.7298999999999998</v>
      </c>
      <c r="K4320" s="474" t="str">
        <f t="shared" si="67"/>
        <v>false</v>
      </c>
    </row>
    <row r="4321" spans="2:11">
      <c r="B4321" s="52">
        <v>40353</v>
      </c>
      <c r="C4321">
        <v>4.6757</v>
      </c>
      <c r="D4321" s="52">
        <v>40354</v>
      </c>
      <c r="E4321">
        <v>2.7324000000000002</v>
      </c>
      <c r="G4321" s="52">
        <v>40353</v>
      </c>
      <c r="H4321">
        <v>4.6757</v>
      </c>
      <c r="I4321" s="52">
        <v>40354</v>
      </c>
      <c r="J4321">
        <v>2.7324000000000002</v>
      </c>
      <c r="K4321" s="474" t="str">
        <f t="shared" si="67"/>
        <v>false</v>
      </c>
    </row>
    <row r="4322" spans="2:11">
      <c r="B4322" s="52">
        <v>40354</v>
      </c>
      <c r="C4322">
        <v>4.6662999999999997</v>
      </c>
      <c r="D4322" s="52">
        <v>40357</v>
      </c>
      <c r="E4322">
        <v>2.7338</v>
      </c>
      <c r="G4322" s="52">
        <v>40354</v>
      </c>
      <c r="H4322">
        <v>4.6662999999999997</v>
      </c>
      <c r="I4322" s="52">
        <v>40357</v>
      </c>
      <c r="J4322">
        <v>2.7338</v>
      </c>
      <c r="K4322" s="474" t="str">
        <f t="shared" si="67"/>
        <v>false</v>
      </c>
    </row>
    <row r="4323" spans="2:11">
      <c r="B4323" s="52">
        <v>40357</v>
      </c>
      <c r="C4323">
        <v>4.6532999999999998</v>
      </c>
      <c r="D4323" s="52">
        <v>40358</v>
      </c>
      <c r="E4323">
        <v>2.8081</v>
      </c>
      <c r="G4323" s="52">
        <v>40357</v>
      </c>
      <c r="H4323">
        <v>4.6532999999999998</v>
      </c>
      <c r="I4323" s="52">
        <v>40358</v>
      </c>
      <c r="J4323">
        <v>2.8081</v>
      </c>
      <c r="K4323" s="474" t="str">
        <f t="shared" si="67"/>
        <v>false</v>
      </c>
    </row>
    <row r="4324" spans="2:11">
      <c r="B4324" s="52">
        <v>40358</v>
      </c>
      <c r="C4324">
        <v>4.7515000000000001</v>
      </c>
      <c r="D4324" s="52">
        <v>40359</v>
      </c>
      <c r="E4324">
        <v>2.8357000000000001</v>
      </c>
      <c r="G4324" s="52">
        <v>40358</v>
      </c>
      <c r="H4324">
        <v>4.7515000000000001</v>
      </c>
      <c r="I4324" s="52">
        <v>40359</v>
      </c>
      <c r="J4324">
        <v>2.8357000000000001</v>
      </c>
      <c r="K4324" s="474" t="str">
        <f t="shared" si="67"/>
        <v>false</v>
      </c>
    </row>
    <row r="4325" spans="2:11">
      <c r="B4325" s="52">
        <v>40359</v>
      </c>
      <c r="C4325">
        <v>4.7857000000000003</v>
      </c>
      <c r="D4325" s="52">
        <v>40360</v>
      </c>
      <c r="E4325">
        <v>2.8477999999999999</v>
      </c>
      <c r="G4325" s="52">
        <v>40359</v>
      </c>
      <c r="H4325">
        <v>4.7857000000000003</v>
      </c>
      <c r="I4325" s="52">
        <v>40360</v>
      </c>
      <c r="J4325">
        <v>2.8477999999999999</v>
      </c>
      <c r="K4325" s="474" t="str">
        <f t="shared" si="67"/>
        <v>false</v>
      </c>
    </row>
    <row r="4326" spans="2:11">
      <c r="B4326" s="52">
        <v>40360</v>
      </c>
      <c r="C4326">
        <v>4.8029000000000002</v>
      </c>
      <c r="D4326" s="52">
        <v>40361</v>
      </c>
      <c r="E4326">
        <v>2.8654999999999999</v>
      </c>
      <c r="G4326" s="52">
        <v>40360</v>
      </c>
      <c r="H4326">
        <v>4.8029000000000002</v>
      </c>
      <c r="I4326" s="52">
        <v>40361</v>
      </c>
      <c r="J4326">
        <v>2.8654999999999999</v>
      </c>
      <c r="K4326" s="474" t="str">
        <f t="shared" si="67"/>
        <v>false</v>
      </c>
    </row>
    <row r="4327" spans="2:11">
      <c r="B4327" s="52">
        <v>40361</v>
      </c>
      <c r="C4327">
        <v>4.8055000000000003</v>
      </c>
      <c r="D4327" s="52">
        <v>40365</v>
      </c>
      <c r="E4327">
        <v>2.8487</v>
      </c>
      <c r="G4327" s="52">
        <v>40361</v>
      </c>
      <c r="H4327">
        <v>4.8055000000000003</v>
      </c>
      <c r="I4327" s="52">
        <v>40365</v>
      </c>
      <c r="J4327">
        <v>2.8487</v>
      </c>
      <c r="K4327" s="474" t="str">
        <f t="shared" si="67"/>
        <v>false</v>
      </c>
    </row>
    <row r="4328" spans="2:11">
      <c r="B4328" s="52">
        <v>40365</v>
      </c>
      <c r="C4328">
        <v>4.7507999999999999</v>
      </c>
      <c r="D4328" s="52">
        <v>40366</v>
      </c>
      <c r="E4328">
        <v>2.7725</v>
      </c>
      <c r="G4328" s="52">
        <v>40365</v>
      </c>
      <c r="H4328">
        <v>4.7507999999999999</v>
      </c>
      <c r="I4328" s="52">
        <v>40366</v>
      </c>
      <c r="J4328">
        <v>2.7725</v>
      </c>
      <c r="K4328" s="474" t="str">
        <f t="shared" si="67"/>
        <v>false</v>
      </c>
    </row>
    <row r="4329" spans="2:11">
      <c r="B4329" s="52">
        <v>40366</v>
      </c>
      <c r="C4329">
        <v>4.6018999999999997</v>
      </c>
      <c r="D4329" s="52">
        <v>40367</v>
      </c>
      <c r="E4329">
        <v>2.7395</v>
      </c>
      <c r="G4329" s="52">
        <v>40366</v>
      </c>
      <c r="H4329">
        <v>4.6018999999999997</v>
      </c>
      <c r="I4329" s="52">
        <v>40367</v>
      </c>
      <c r="J4329">
        <v>2.7395</v>
      </c>
      <c r="K4329" s="474" t="str">
        <f t="shared" si="67"/>
        <v>false</v>
      </c>
    </row>
    <row r="4330" spans="2:11">
      <c r="B4330" s="52">
        <v>40367</v>
      </c>
      <c r="C4330">
        <v>4.5556000000000001</v>
      </c>
      <c r="D4330" s="52">
        <v>40368</v>
      </c>
      <c r="E4330">
        <v>2.7236000000000002</v>
      </c>
      <c r="G4330" s="52">
        <v>40367</v>
      </c>
      <c r="H4330">
        <v>4.5556000000000001</v>
      </c>
      <c r="I4330" s="52">
        <v>40368</v>
      </c>
      <c r="J4330">
        <v>2.7236000000000002</v>
      </c>
      <c r="K4330" s="474" t="str">
        <f t="shared" si="67"/>
        <v>false</v>
      </c>
    </row>
    <row r="4331" spans="2:11">
      <c r="B4331" s="52">
        <v>40368</v>
      </c>
      <c r="C4331">
        <v>4.5296000000000003</v>
      </c>
      <c r="D4331" s="52">
        <v>40371</v>
      </c>
      <c r="E4331">
        <v>2.7187000000000001</v>
      </c>
      <c r="G4331" s="52">
        <v>40368</v>
      </c>
      <c r="H4331">
        <v>4.5296000000000003</v>
      </c>
      <c r="I4331" s="52">
        <v>40371</v>
      </c>
      <c r="J4331">
        <v>2.7187000000000001</v>
      </c>
      <c r="K4331" s="474" t="str">
        <f t="shared" si="67"/>
        <v>false</v>
      </c>
    </row>
    <row r="4332" spans="2:11">
      <c r="B4332" s="52">
        <v>40371</v>
      </c>
      <c r="C4332">
        <v>4.5118</v>
      </c>
      <c r="D4332" s="52">
        <v>40372</v>
      </c>
      <c r="E4332">
        <v>2.6802000000000001</v>
      </c>
      <c r="G4332" s="52">
        <v>40371</v>
      </c>
      <c r="H4332">
        <v>4.5118</v>
      </c>
      <c r="I4332" s="52">
        <v>40372</v>
      </c>
      <c r="J4332">
        <v>2.6802000000000001</v>
      </c>
      <c r="K4332" s="474" t="str">
        <f t="shared" si="67"/>
        <v>false</v>
      </c>
    </row>
    <row r="4333" spans="2:11">
      <c r="B4333" s="52">
        <v>40372</v>
      </c>
      <c r="C4333">
        <v>4.4995000000000003</v>
      </c>
      <c r="D4333" s="52">
        <v>40373</v>
      </c>
      <c r="E4333">
        <v>2.6793</v>
      </c>
      <c r="G4333" s="52">
        <v>40372</v>
      </c>
      <c r="H4333">
        <v>4.4995000000000003</v>
      </c>
      <c r="I4333" s="52">
        <v>40373</v>
      </c>
      <c r="J4333">
        <v>2.6793</v>
      </c>
      <c r="K4333" s="474" t="str">
        <f t="shared" si="67"/>
        <v>false</v>
      </c>
    </row>
    <row r="4334" spans="2:11">
      <c r="B4334" s="52">
        <v>40373</v>
      </c>
      <c r="C4334">
        <v>4.49</v>
      </c>
      <c r="D4334" s="52">
        <v>40374</v>
      </c>
      <c r="E4334">
        <v>2.6812</v>
      </c>
      <c r="G4334" s="52">
        <v>40373</v>
      </c>
      <c r="H4334">
        <v>4.49</v>
      </c>
      <c r="I4334" s="52">
        <v>40374</v>
      </c>
      <c r="J4334">
        <v>2.6812</v>
      </c>
      <c r="K4334" s="474" t="str">
        <f t="shared" si="67"/>
        <v>false</v>
      </c>
    </row>
    <row r="4335" spans="2:11">
      <c r="B4335" s="52">
        <v>40374</v>
      </c>
      <c r="C4335">
        <v>4.4614000000000003</v>
      </c>
      <c r="D4335" s="52">
        <v>40375</v>
      </c>
      <c r="E4335">
        <v>2.7521</v>
      </c>
      <c r="G4335" s="52">
        <v>40374</v>
      </c>
      <c r="H4335">
        <v>4.4614000000000003</v>
      </c>
      <c r="I4335" s="52">
        <v>40375</v>
      </c>
      <c r="J4335">
        <v>2.7521</v>
      </c>
      <c r="K4335" s="474" t="str">
        <f t="shared" si="67"/>
        <v>false</v>
      </c>
    </row>
    <row r="4336" spans="2:11">
      <c r="B4336" s="52">
        <v>40375</v>
      </c>
      <c r="C4336">
        <v>4.5334000000000003</v>
      </c>
      <c r="D4336" s="52">
        <v>40378</v>
      </c>
      <c r="E4336">
        <v>2.7368000000000001</v>
      </c>
      <c r="G4336" s="52">
        <v>40375</v>
      </c>
      <c r="H4336">
        <v>4.5334000000000003</v>
      </c>
      <c r="I4336" s="52">
        <v>40378</v>
      </c>
      <c r="J4336">
        <v>2.7368000000000001</v>
      </c>
      <c r="K4336" s="474" t="str">
        <f t="shared" si="67"/>
        <v>false</v>
      </c>
    </row>
    <row r="4337" spans="2:11">
      <c r="B4337" s="52">
        <v>40378</v>
      </c>
      <c r="C4337">
        <v>4.4729999999999999</v>
      </c>
      <c r="D4337" s="52">
        <v>40379</v>
      </c>
      <c r="E4337">
        <v>2.7166000000000001</v>
      </c>
      <c r="G4337" s="52">
        <v>40378</v>
      </c>
      <c r="H4337">
        <v>4.4729999999999999</v>
      </c>
      <c r="I4337" s="52">
        <v>40379</v>
      </c>
      <c r="J4337">
        <v>2.7166000000000001</v>
      </c>
      <c r="K4337" s="474" t="str">
        <f t="shared" si="67"/>
        <v>false</v>
      </c>
    </row>
    <row r="4338" spans="2:11">
      <c r="B4338" s="52">
        <v>40379</v>
      </c>
      <c r="C4338">
        <v>4.4348000000000001</v>
      </c>
      <c r="D4338" s="52">
        <v>40380</v>
      </c>
      <c r="E4338">
        <v>2.7490999999999999</v>
      </c>
      <c r="G4338" s="52">
        <v>40379</v>
      </c>
      <c r="H4338">
        <v>4.4348000000000001</v>
      </c>
      <c r="I4338" s="52">
        <v>40380</v>
      </c>
      <c r="J4338">
        <v>2.7490999999999999</v>
      </c>
      <c r="K4338" s="474" t="str">
        <f t="shared" si="67"/>
        <v>false</v>
      </c>
    </row>
    <row r="4339" spans="2:11">
      <c r="B4339" s="52">
        <v>40380</v>
      </c>
      <c r="C4339">
        <v>4.4964000000000004</v>
      </c>
      <c r="D4339" s="52">
        <v>40381</v>
      </c>
      <c r="E4339">
        <v>2.6953</v>
      </c>
      <c r="G4339" s="52">
        <v>40380</v>
      </c>
      <c r="H4339">
        <v>4.4964000000000004</v>
      </c>
      <c r="I4339" s="52">
        <v>40381</v>
      </c>
      <c r="J4339">
        <v>2.6953</v>
      </c>
      <c r="K4339" s="474" t="str">
        <f t="shared" si="67"/>
        <v>false</v>
      </c>
    </row>
    <row r="4340" spans="2:11">
      <c r="B4340" s="52">
        <v>40381</v>
      </c>
      <c r="C4340">
        <v>4.4264999999999999</v>
      </c>
      <c r="D4340" s="52">
        <v>40382</v>
      </c>
      <c r="E4340">
        <v>2.6688999999999998</v>
      </c>
      <c r="G4340" s="52">
        <v>40381</v>
      </c>
      <c r="H4340">
        <v>4.4264999999999999</v>
      </c>
      <c r="I4340" s="52">
        <v>40382</v>
      </c>
      <c r="J4340">
        <v>2.6688999999999998</v>
      </c>
      <c r="K4340" s="474" t="str">
        <f t="shared" si="67"/>
        <v>false</v>
      </c>
    </row>
    <row r="4341" spans="2:11">
      <c r="B4341" s="52">
        <v>40382</v>
      </c>
      <c r="C4341">
        <v>4.4265999999999996</v>
      </c>
      <c r="D4341" s="52">
        <v>40385</v>
      </c>
      <c r="E4341">
        <v>2.6433</v>
      </c>
      <c r="G4341" s="52">
        <v>40382</v>
      </c>
      <c r="H4341">
        <v>4.4265999999999996</v>
      </c>
      <c r="I4341" s="52">
        <v>40385</v>
      </c>
      <c r="J4341">
        <v>2.6433</v>
      </c>
      <c r="K4341" s="474" t="str">
        <f t="shared" si="67"/>
        <v>false</v>
      </c>
    </row>
    <row r="4342" spans="2:11">
      <c r="B4342" s="52">
        <v>40385</v>
      </c>
      <c r="C4342">
        <v>4.4036</v>
      </c>
      <c r="D4342" s="52">
        <v>40386</v>
      </c>
      <c r="E4342">
        <v>2.6402000000000001</v>
      </c>
      <c r="G4342" s="52">
        <v>40385</v>
      </c>
      <c r="H4342">
        <v>4.4036</v>
      </c>
      <c r="I4342" s="52">
        <v>40386</v>
      </c>
      <c r="J4342">
        <v>2.6402000000000001</v>
      </c>
      <c r="K4342" s="474" t="str">
        <f t="shared" si="67"/>
        <v>false</v>
      </c>
    </row>
    <row r="4343" spans="2:11">
      <c r="B4343" s="52">
        <v>40386</v>
      </c>
      <c r="C4343">
        <v>4.3306000000000004</v>
      </c>
      <c r="D4343" s="52">
        <v>40387</v>
      </c>
      <c r="E4343">
        <v>2.6503000000000001</v>
      </c>
      <c r="G4343" s="52">
        <v>40386</v>
      </c>
      <c r="H4343">
        <v>4.3306000000000004</v>
      </c>
      <c r="I4343" s="52">
        <v>40387</v>
      </c>
      <c r="J4343">
        <v>2.6503000000000001</v>
      </c>
      <c r="K4343" s="474" t="str">
        <f t="shared" si="67"/>
        <v>false</v>
      </c>
    </row>
    <row r="4344" spans="2:11">
      <c r="B4344" s="52">
        <v>40387</v>
      </c>
      <c r="C4344">
        <v>4.3550000000000004</v>
      </c>
      <c r="D4344" s="52">
        <v>40388</v>
      </c>
      <c r="E4344">
        <v>2.6579999999999999</v>
      </c>
      <c r="G4344" s="52">
        <v>40387</v>
      </c>
      <c r="H4344">
        <v>4.3550000000000004</v>
      </c>
      <c r="I4344" s="52">
        <v>40388</v>
      </c>
      <c r="J4344">
        <v>2.6579999999999999</v>
      </c>
      <c r="K4344" s="474" t="str">
        <f t="shared" si="67"/>
        <v>false</v>
      </c>
    </row>
    <row r="4345" spans="2:11">
      <c r="B4345" s="52">
        <v>40388</v>
      </c>
      <c r="C4345">
        <v>4.4236000000000004</v>
      </c>
      <c r="D4345" s="52">
        <v>40389</v>
      </c>
      <c r="E4345">
        <v>2.6583000000000001</v>
      </c>
      <c r="G4345" s="52">
        <v>40388</v>
      </c>
      <c r="H4345">
        <v>4.4236000000000004</v>
      </c>
      <c r="I4345" s="52">
        <v>40389</v>
      </c>
      <c r="J4345">
        <v>2.6583000000000001</v>
      </c>
      <c r="K4345" s="474" t="str">
        <f t="shared" si="67"/>
        <v>false</v>
      </c>
    </row>
    <row r="4346" spans="2:11">
      <c r="B4346" s="52">
        <v>40389</v>
      </c>
      <c r="C4346">
        <v>4.4443999999999999</v>
      </c>
      <c r="D4346" s="52">
        <v>40392</v>
      </c>
      <c r="E4346">
        <v>2.6063999999999998</v>
      </c>
      <c r="G4346" s="52">
        <v>40389</v>
      </c>
      <c r="H4346">
        <v>4.4443999999999999</v>
      </c>
      <c r="I4346" s="52">
        <v>40392</v>
      </c>
      <c r="J4346">
        <v>2.6063999999999998</v>
      </c>
      <c r="K4346" s="474" t="str">
        <f t="shared" si="67"/>
        <v>false</v>
      </c>
    </row>
    <row r="4347" spans="2:11">
      <c r="B4347" s="52">
        <v>40392</v>
      </c>
      <c r="C4347">
        <v>4.3501000000000003</v>
      </c>
      <c r="D4347" s="52">
        <v>40393</v>
      </c>
      <c r="E4347">
        <v>2.6158000000000001</v>
      </c>
      <c r="G4347" s="52">
        <v>40392</v>
      </c>
      <c r="H4347">
        <v>4.3501000000000003</v>
      </c>
      <c r="I4347" s="52">
        <v>40393</v>
      </c>
      <c r="J4347">
        <v>2.6158000000000001</v>
      </c>
      <c r="K4347" s="474" t="str">
        <f t="shared" si="67"/>
        <v>false</v>
      </c>
    </row>
    <row r="4348" spans="2:11">
      <c r="B4348" s="52">
        <v>40393</v>
      </c>
      <c r="C4348">
        <v>4.3673999999999999</v>
      </c>
      <c r="D4348" s="52">
        <v>40394</v>
      </c>
      <c r="E4348">
        <v>2.6076000000000001</v>
      </c>
      <c r="G4348" s="52">
        <v>40393</v>
      </c>
      <c r="H4348">
        <v>4.3673999999999999</v>
      </c>
      <c r="I4348" s="52">
        <v>40394</v>
      </c>
      <c r="J4348">
        <v>2.6076000000000001</v>
      </c>
      <c r="K4348" s="474" t="str">
        <f t="shared" si="67"/>
        <v>false</v>
      </c>
    </row>
    <row r="4349" spans="2:11">
      <c r="B4349" s="52">
        <v>40394</v>
      </c>
      <c r="C4349">
        <v>4.3651999999999997</v>
      </c>
      <c r="D4349" s="52">
        <v>40395</v>
      </c>
      <c r="E4349">
        <v>2.609</v>
      </c>
      <c r="G4349" s="52">
        <v>40394</v>
      </c>
      <c r="H4349">
        <v>4.3651999999999997</v>
      </c>
      <c r="I4349" s="52">
        <v>40395</v>
      </c>
      <c r="J4349">
        <v>2.609</v>
      </c>
      <c r="K4349" s="474" t="str">
        <f t="shared" si="67"/>
        <v>false</v>
      </c>
    </row>
    <row r="4350" spans="2:11">
      <c r="B4350" s="52">
        <v>40395</v>
      </c>
      <c r="C4350">
        <v>4.3639999999999999</v>
      </c>
      <c r="D4350" s="52">
        <v>40396</v>
      </c>
      <c r="E4350">
        <v>2.6212999999999997</v>
      </c>
      <c r="G4350" s="52">
        <v>40395</v>
      </c>
      <c r="H4350">
        <v>4.3639999999999999</v>
      </c>
      <c r="I4350" s="52">
        <v>40396</v>
      </c>
      <c r="J4350">
        <v>2.6212999999999997</v>
      </c>
      <c r="K4350" s="474" t="str">
        <f t="shared" si="67"/>
        <v>false</v>
      </c>
    </row>
    <row r="4351" spans="2:11">
      <c r="B4351" s="52">
        <v>40396</v>
      </c>
      <c r="C4351">
        <v>4.3540000000000001</v>
      </c>
      <c r="D4351" s="52">
        <v>40399</v>
      </c>
      <c r="E4351">
        <v>2.6101999999999999</v>
      </c>
      <c r="G4351" s="52">
        <v>40396</v>
      </c>
      <c r="H4351">
        <v>4.3540000000000001</v>
      </c>
      <c r="I4351" s="52">
        <v>40399</v>
      </c>
      <c r="J4351">
        <v>2.6101999999999999</v>
      </c>
      <c r="K4351" s="474" t="str">
        <f t="shared" si="67"/>
        <v>false</v>
      </c>
    </row>
    <row r="4352" spans="2:11">
      <c r="B4352" s="52">
        <v>40399</v>
      </c>
      <c r="C4352">
        <v>4.3396999999999997</v>
      </c>
      <c r="D4352" s="52">
        <v>40400</v>
      </c>
      <c r="E4352">
        <v>2.6236000000000002</v>
      </c>
      <c r="G4352" s="52">
        <v>40399</v>
      </c>
      <c r="H4352">
        <v>4.3396999999999997</v>
      </c>
      <c r="I4352" s="52">
        <v>40400</v>
      </c>
      <c r="J4352">
        <v>2.6236000000000002</v>
      </c>
      <c r="K4352" s="474" t="str">
        <f t="shared" si="67"/>
        <v>false</v>
      </c>
    </row>
    <row r="4353" spans="2:11">
      <c r="B4353" s="52">
        <v>40400</v>
      </c>
      <c r="C4353">
        <v>4.3209</v>
      </c>
      <c r="D4353" s="52">
        <v>40401</v>
      </c>
      <c r="E4353">
        <v>2.6943000000000001</v>
      </c>
      <c r="G4353" s="52">
        <v>40400</v>
      </c>
      <c r="H4353">
        <v>4.3209</v>
      </c>
      <c r="I4353" s="52">
        <v>40401</v>
      </c>
      <c r="J4353">
        <v>2.6943000000000001</v>
      </c>
      <c r="K4353" s="474" t="str">
        <f t="shared" si="67"/>
        <v>false</v>
      </c>
    </row>
    <row r="4354" spans="2:11">
      <c r="B4354" s="52">
        <v>40401</v>
      </c>
      <c r="C4354">
        <v>4.4165999999999999</v>
      </c>
      <c r="D4354" s="52">
        <v>40402</v>
      </c>
      <c r="E4354">
        <v>2.7096999999999998</v>
      </c>
      <c r="G4354" s="52">
        <v>40401</v>
      </c>
      <c r="H4354">
        <v>4.4165999999999999</v>
      </c>
      <c r="I4354" s="52">
        <v>40402</v>
      </c>
      <c r="J4354">
        <v>2.7096999999999998</v>
      </c>
      <c r="K4354" s="474" t="str">
        <f t="shared" si="67"/>
        <v>false</v>
      </c>
    </row>
    <row r="4355" spans="2:11">
      <c r="B4355" s="52">
        <v>40402</v>
      </c>
      <c r="C4355">
        <v>4.4364999999999997</v>
      </c>
      <c r="D4355" s="52">
        <v>40403</v>
      </c>
      <c r="E4355">
        <v>2.7141000000000002</v>
      </c>
      <c r="G4355" s="52">
        <v>40402</v>
      </c>
      <c r="H4355">
        <v>4.4364999999999997</v>
      </c>
      <c r="I4355" s="52">
        <v>40403</v>
      </c>
      <c r="J4355">
        <v>2.7141000000000002</v>
      </c>
      <c r="K4355" s="474" t="str">
        <f t="shared" si="67"/>
        <v>false</v>
      </c>
    </row>
    <row r="4356" spans="2:11">
      <c r="B4356" s="52">
        <v>40403</v>
      </c>
      <c r="C4356">
        <v>4.4237000000000002</v>
      </c>
      <c r="D4356" s="52">
        <v>40406</v>
      </c>
      <c r="E4356">
        <v>2.7143999999999999</v>
      </c>
      <c r="G4356" s="52">
        <v>40403</v>
      </c>
      <c r="H4356">
        <v>4.4237000000000002</v>
      </c>
      <c r="I4356" s="52">
        <v>40406</v>
      </c>
      <c r="J4356">
        <v>2.7143999999999999</v>
      </c>
      <c r="K4356" s="474" t="str">
        <f t="shared" si="67"/>
        <v>false</v>
      </c>
    </row>
    <row r="4357" spans="2:11">
      <c r="B4357" s="52">
        <v>40406</v>
      </c>
      <c r="C4357">
        <v>4.4268999999999998</v>
      </c>
      <c r="D4357" s="52">
        <v>40407</v>
      </c>
      <c r="E4357">
        <v>2.6901999999999999</v>
      </c>
      <c r="G4357" s="52">
        <v>40406</v>
      </c>
      <c r="H4357">
        <v>4.4268999999999998</v>
      </c>
      <c r="I4357" s="52">
        <v>40407</v>
      </c>
      <c r="J4357">
        <v>2.6901999999999999</v>
      </c>
      <c r="K4357" s="474" t="str">
        <f t="shared" si="67"/>
        <v>false</v>
      </c>
    </row>
    <row r="4358" spans="2:11">
      <c r="B4358" s="52">
        <v>40407</v>
      </c>
      <c r="C4358">
        <v>4.3846999999999996</v>
      </c>
      <c r="D4358" s="52">
        <v>40408</v>
      </c>
      <c r="E4358">
        <v>2.6917</v>
      </c>
      <c r="G4358" s="52">
        <v>40407</v>
      </c>
      <c r="H4358">
        <v>4.3846999999999996</v>
      </c>
      <c r="I4358" s="52">
        <v>40408</v>
      </c>
      <c r="J4358">
        <v>2.6917</v>
      </c>
      <c r="K4358" s="474" t="str">
        <f t="shared" ref="K4358:K4421" si="68">IF(G4358=I4358,"true","false")</f>
        <v>false</v>
      </c>
    </row>
    <row r="4359" spans="2:11">
      <c r="B4359" s="52">
        <v>40408</v>
      </c>
      <c r="C4359">
        <v>4.4116</v>
      </c>
      <c r="D4359" s="52">
        <v>40409</v>
      </c>
      <c r="E4359">
        <v>2.7296</v>
      </c>
      <c r="G4359" s="52">
        <v>40408</v>
      </c>
      <c r="H4359">
        <v>4.4116</v>
      </c>
      <c r="I4359" s="52">
        <v>40409</v>
      </c>
      <c r="J4359">
        <v>2.7296</v>
      </c>
      <c r="K4359" s="474" t="str">
        <f t="shared" si="68"/>
        <v>false</v>
      </c>
    </row>
    <row r="4360" spans="2:11">
      <c r="B4360" s="52">
        <v>40409</v>
      </c>
      <c r="C4360">
        <v>4.4702999999999999</v>
      </c>
      <c r="D4360" s="52">
        <v>40410</v>
      </c>
      <c r="E4360">
        <v>2.7450000000000001</v>
      </c>
      <c r="G4360" s="52">
        <v>40409</v>
      </c>
      <c r="H4360">
        <v>4.4702999999999999</v>
      </c>
      <c r="I4360" s="52">
        <v>40410</v>
      </c>
      <c r="J4360">
        <v>2.7450000000000001</v>
      </c>
      <c r="K4360" s="474" t="str">
        <f t="shared" si="68"/>
        <v>false</v>
      </c>
    </row>
    <row r="4361" spans="2:11">
      <c r="B4361" s="52">
        <v>40410</v>
      </c>
      <c r="C4361">
        <v>4.4485000000000001</v>
      </c>
      <c r="D4361" s="52">
        <v>40413</v>
      </c>
      <c r="E4361">
        <v>2.7555000000000001</v>
      </c>
      <c r="G4361" s="52">
        <v>40410</v>
      </c>
      <c r="H4361">
        <v>4.4485000000000001</v>
      </c>
      <c r="I4361" s="52">
        <v>40413</v>
      </c>
      <c r="J4361">
        <v>2.7555000000000001</v>
      </c>
      <c r="K4361" s="474" t="str">
        <f t="shared" si="68"/>
        <v>false</v>
      </c>
    </row>
    <row r="4362" spans="2:11">
      <c r="B4362" s="52">
        <v>40413</v>
      </c>
      <c r="C4362">
        <v>4.4236000000000004</v>
      </c>
      <c r="D4362" s="52">
        <v>40414</v>
      </c>
      <c r="E4362">
        <v>2.7923</v>
      </c>
      <c r="G4362" s="52">
        <v>40413</v>
      </c>
      <c r="H4362">
        <v>4.4236000000000004</v>
      </c>
      <c r="I4362" s="52">
        <v>40414</v>
      </c>
      <c r="J4362">
        <v>2.7923</v>
      </c>
      <c r="K4362" s="474" t="str">
        <f t="shared" si="68"/>
        <v>false</v>
      </c>
    </row>
    <row r="4363" spans="2:11">
      <c r="B4363" s="52">
        <v>40414</v>
      </c>
      <c r="C4363">
        <v>4.4099000000000004</v>
      </c>
      <c r="D4363" s="52">
        <v>40415</v>
      </c>
      <c r="E4363">
        <v>2.7869000000000002</v>
      </c>
      <c r="G4363" s="52">
        <v>40414</v>
      </c>
      <c r="H4363">
        <v>4.4099000000000004</v>
      </c>
      <c r="I4363" s="52">
        <v>40415</v>
      </c>
      <c r="J4363">
        <v>2.7869000000000002</v>
      </c>
      <c r="K4363" s="474" t="str">
        <f t="shared" si="68"/>
        <v>false</v>
      </c>
    </row>
    <row r="4364" spans="2:11">
      <c r="B4364" s="52">
        <v>40415</v>
      </c>
      <c r="C4364">
        <v>4.4427000000000003</v>
      </c>
      <c r="D4364" s="52">
        <v>40416</v>
      </c>
      <c r="E4364">
        <v>2.8075999999999999</v>
      </c>
      <c r="G4364" s="52">
        <v>40415</v>
      </c>
      <c r="H4364">
        <v>4.4427000000000003</v>
      </c>
      <c r="I4364" s="52">
        <v>40416</v>
      </c>
      <c r="J4364">
        <v>2.8075999999999999</v>
      </c>
      <c r="K4364" s="474" t="str">
        <f t="shared" si="68"/>
        <v>false</v>
      </c>
    </row>
    <row r="4365" spans="2:11">
      <c r="B4365" s="52">
        <v>40416</v>
      </c>
      <c r="C4365">
        <v>4.4645000000000001</v>
      </c>
      <c r="D4365" s="52">
        <v>40417</v>
      </c>
      <c r="E4365">
        <v>2.7656999999999998</v>
      </c>
      <c r="G4365" s="52">
        <v>40416</v>
      </c>
      <c r="H4365">
        <v>4.4645000000000001</v>
      </c>
      <c r="I4365" s="52">
        <v>40417</v>
      </c>
      <c r="J4365">
        <v>2.7656999999999998</v>
      </c>
      <c r="K4365" s="474" t="str">
        <f t="shared" si="68"/>
        <v>false</v>
      </c>
    </row>
    <row r="4366" spans="2:11">
      <c r="B4366" s="52">
        <v>40417</v>
      </c>
      <c r="C4366">
        <v>4.3838999999999997</v>
      </c>
      <c r="D4366" s="52">
        <v>40420</v>
      </c>
      <c r="E4366">
        <v>2.8083999999999998</v>
      </c>
      <c r="G4366" s="52">
        <v>40417</v>
      </c>
      <c r="H4366">
        <v>4.3838999999999997</v>
      </c>
      <c r="I4366" s="52">
        <v>40420</v>
      </c>
      <c r="J4366">
        <v>2.8083999999999998</v>
      </c>
      <c r="K4366" s="474" t="str">
        <f t="shared" si="68"/>
        <v>false</v>
      </c>
    </row>
    <row r="4367" spans="2:11">
      <c r="B4367" s="52">
        <v>40420</v>
      </c>
      <c r="C4367">
        <v>4.4432999999999998</v>
      </c>
      <c r="D4367" s="52">
        <v>40421</v>
      </c>
      <c r="E4367">
        <v>2.8079000000000001</v>
      </c>
      <c r="G4367" s="52">
        <v>40420</v>
      </c>
      <c r="H4367">
        <v>4.4432999999999998</v>
      </c>
      <c r="I4367" s="52">
        <v>40421</v>
      </c>
      <c r="J4367">
        <v>2.8079000000000001</v>
      </c>
      <c r="K4367" s="474" t="str">
        <f t="shared" si="68"/>
        <v>false</v>
      </c>
    </row>
    <row r="4368" spans="2:11">
      <c r="B4368" s="52">
        <v>40421</v>
      </c>
      <c r="C4368">
        <v>4.4231999999999996</v>
      </c>
      <c r="D4368" s="52">
        <v>40422</v>
      </c>
      <c r="E4368">
        <v>2.7382</v>
      </c>
      <c r="G4368" s="52">
        <v>40421</v>
      </c>
      <c r="H4368">
        <v>4.4231999999999996</v>
      </c>
      <c r="I4368" s="52">
        <v>40422</v>
      </c>
      <c r="J4368">
        <v>2.7382</v>
      </c>
      <c r="K4368" s="474" t="str">
        <f t="shared" si="68"/>
        <v>false</v>
      </c>
    </row>
    <row r="4369" spans="2:11">
      <c r="B4369" s="52">
        <v>40422</v>
      </c>
      <c r="C4369">
        <v>4.3297999999999996</v>
      </c>
      <c r="D4369" s="52">
        <v>40423</v>
      </c>
      <c r="E4369">
        <v>2.7248000000000001</v>
      </c>
      <c r="G4369" s="52">
        <v>40422</v>
      </c>
      <c r="H4369">
        <v>4.3297999999999996</v>
      </c>
      <c r="I4369" s="52">
        <v>40423</v>
      </c>
      <c r="J4369">
        <v>2.7248000000000001</v>
      </c>
      <c r="K4369" s="474" t="str">
        <f t="shared" si="68"/>
        <v>false</v>
      </c>
    </row>
    <row r="4370" spans="2:11">
      <c r="B4370" s="52">
        <v>40423</v>
      </c>
      <c r="C4370">
        <v>4.3352000000000004</v>
      </c>
      <c r="D4370" s="52">
        <v>40424</v>
      </c>
      <c r="E4370">
        <v>2.6915</v>
      </c>
      <c r="G4370" s="52">
        <v>40423</v>
      </c>
      <c r="H4370">
        <v>4.3352000000000004</v>
      </c>
      <c r="I4370" s="52">
        <v>40424</v>
      </c>
      <c r="J4370">
        <v>2.6915</v>
      </c>
      <c r="K4370" s="474" t="str">
        <f t="shared" si="68"/>
        <v>false</v>
      </c>
    </row>
    <row r="4371" spans="2:11">
      <c r="B4371" s="52">
        <v>40424</v>
      </c>
      <c r="C4371">
        <v>4.3064</v>
      </c>
      <c r="D4371" s="52">
        <v>40428</v>
      </c>
      <c r="E4371">
        <v>2.7194000000000003</v>
      </c>
      <c r="G4371" s="52">
        <v>40424</v>
      </c>
      <c r="H4371">
        <v>4.3064</v>
      </c>
      <c r="I4371" s="52">
        <v>40428</v>
      </c>
      <c r="J4371">
        <v>2.7194000000000003</v>
      </c>
      <c r="K4371" s="474" t="str">
        <f t="shared" si="68"/>
        <v>false</v>
      </c>
    </row>
    <row r="4372" spans="2:11">
      <c r="B4372" s="52">
        <v>40428</v>
      </c>
      <c r="C4372">
        <v>4.3310000000000004</v>
      </c>
      <c r="D4372" s="52">
        <v>40429</v>
      </c>
      <c r="E4372">
        <v>2.7115999999999998</v>
      </c>
      <c r="G4372" s="52">
        <v>40428</v>
      </c>
      <c r="H4372">
        <v>4.3310000000000004</v>
      </c>
      <c r="I4372" s="52">
        <v>40429</v>
      </c>
      <c r="J4372">
        <v>2.7115999999999998</v>
      </c>
      <c r="K4372" s="474" t="str">
        <f t="shared" si="68"/>
        <v>false</v>
      </c>
    </row>
    <row r="4373" spans="2:11">
      <c r="B4373" s="52">
        <v>40429</v>
      </c>
      <c r="C4373">
        <v>4.3487</v>
      </c>
      <c r="D4373" s="52">
        <v>40430</v>
      </c>
      <c r="E4373">
        <v>2.7042999999999999</v>
      </c>
      <c r="G4373" s="52">
        <v>40429</v>
      </c>
      <c r="H4373">
        <v>4.3487</v>
      </c>
      <c r="I4373" s="52">
        <v>40430</v>
      </c>
      <c r="J4373">
        <v>2.7042999999999999</v>
      </c>
      <c r="K4373" s="474" t="str">
        <f t="shared" si="68"/>
        <v>false</v>
      </c>
    </row>
    <row r="4374" spans="2:11">
      <c r="B4374" s="52">
        <v>40430</v>
      </c>
      <c r="C4374">
        <v>4.3184000000000005</v>
      </c>
      <c r="D4374" s="52">
        <v>40431</v>
      </c>
      <c r="E4374">
        <v>2.6920000000000002</v>
      </c>
      <c r="G4374" s="52">
        <v>40430</v>
      </c>
      <c r="H4374">
        <v>4.3184000000000005</v>
      </c>
      <c r="I4374" s="52">
        <v>40431</v>
      </c>
      <c r="J4374">
        <v>2.6920000000000002</v>
      </c>
      <c r="K4374" s="474" t="str">
        <f t="shared" si="68"/>
        <v>false</v>
      </c>
    </row>
    <row r="4375" spans="2:11">
      <c r="B4375" s="52">
        <v>40431</v>
      </c>
      <c r="C4375">
        <v>4.3605999999999998</v>
      </c>
      <c r="D4375" s="52">
        <v>40434</v>
      </c>
      <c r="E4375">
        <v>2.6734</v>
      </c>
      <c r="G4375" s="52">
        <v>40431</v>
      </c>
      <c r="H4375">
        <v>4.3605999999999998</v>
      </c>
      <c r="I4375" s="52">
        <v>40434</v>
      </c>
      <c r="J4375">
        <v>2.6734</v>
      </c>
      <c r="K4375" s="474" t="str">
        <f t="shared" si="68"/>
        <v>false</v>
      </c>
    </row>
    <row r="4376" spans="2:11">
      <c r="B4376" s="52">
        <v>40434</v>
      </c>
      <c r="C4376">
        <v>4.3455000000000004</v>
      </c>
      <c r="D4376" s="52">
        <v>40435</v>
      </c>
      <c r="E4376">
        <v>2.6778</v>
      </c>
      <c r="G4376" s="52">
        <v>40434</v>
      </c>
      <c r="H4376">
        <v>4.3455000000000004</v>
      </c>
      <c r="I4376" s="52">
        <v>40435</v>
      </c>
      <c r="J4376">
        <v>2.6778</v>
      </c>
      <c r="K4376" s="474" t="str">
        <f t="shared" si="68"/>
        <v>false</v>
      </c>
    </row>
    <row r="4377" spans="2:11">
      <c r="B4377" s="52">
        <v>40435</v>
      </c>
      <c r="C4377">
        <v>4.3548</v>
      </c>
      <c r="D4377" s="52">
        <v>40436</v>
      </c>
      <c r="E4377">
        <v>2.6661000000000001</v>
      </c>
      <c r="G4377" s="52">
        <v>40435</v>
      </c>
      <c r="H4377">
        <v>4.3548</v>
      </c>
      <c r="I4377" s="52">
        <v>40436</v>
      </c>
      <c r="J4377">
        <v>2.6661000000000001</v>
      </c>
      <c r="K4377" s="474" t="str">
        <f t="shared" si="68"/>
        <v>false</v>
      </c>
    </row>
    <row r="4378" spans="2:11">
      <c r="B4378" s="52">
        <v>40436</v>
      </c>
      <c r="C4378">
        <v>4.3864999999999998</v>
      </c>
      <c r="D4378" s="52">
        <v>40437</v>
      </c>
      <c r="E4378">
        <v>2.6619999999999999</v>
      </c>
      <c r="G4378" s="52">
        <v>40436</v>
      </c>
      <c r="H4378">
        <v>4.3864999999999998</v>
      </c>
      <c r="I4378" s="52">
        <v>40437</v>
      </c>
      <c r="J4378">
        <v>2.6619999999999999</v>
      </c>
      <c r="K4378" s="474" t="str">
        <f t="shared" si="68"/>
        <v>false</v>
      </c>
    </row>
    <row r="4379" spans="2:11">
      <c r="B4379" s="52">
        <v>40437</v>
      </c>
      <c r="C4379">
        <v>4.4032</v>
      </c>
      <c r="D4379" s="52">
        <v>40438</v>
      </c>
      <c r="E4379">
        <v>2.6587000000000001</v>
      </c>
      <c r="G4379" s="52">
        <v>40437</v>
      </c>
      <c r="H4379">
        <v>4.4032</v>
      </c>
      <c r="I4379" s="52">
        <v>40438</v>
      </c>
      <c r="J4379">
        <v>2.6587000000000001</v>
      </c>
      <c r="K4379" s="474" t="str">
        <f t="shared" si="68"/>
        <v>false</v>
      </c>
    </row>
    <row r="4380" spans="2:11">
      <c r="B4380" s="52">
        <v>40438</v>
      </c>
      <c r="C4380">
        <v>4.4009</v>
      </c>
      <c r="D4380" s="52">
        <v>40441</v>
      </c>
      <c r="E4380">
        <v>2.6227</v>
      </c>
      <c r="G4380" s="52">
        <v>40438</v>
      </c>
      <c r="H4380">
        <v>4.4009</v>
      </c>
      <c r="I4380" s="52">
        <v>40441</v>
      </c>
      <c r="J4380">
        <v>2.6227</v>
      </c>
      <c r="K4380" s="474" t="str">
        <f t="shared" si="68"/>
        <v>false</v>
      </c>
    </row>
    <row r="4381" spans="2:11">
      <c r="B4381" s="52">
        <v>40441</v>
      </c>
      <c r="C4381">
        <v>4.3354999999999997</v>
      </c>
      <c r="D4381" s="52">
        <v>40442</v>
      </c>
      <c r="E4381">
        <v>2.6208999999999998</v>
      </c>
      <c r="G4381" s="52">
        <v>40441</v>
      </c>
      <c r="H4381">
        <v>4.3354999999999997</v>
      </c>
      <c r="I4381" s="52">
        <v>40442</v>
      </c>
      <c r="J4381">
        <v>2.6208999999999998</v>
      </c>
      <c r="K4381" s="474" t="str">
        <f t="shared" si="68"/>
        <v>false</v>
      </c>
    </row>
    <row r="4382" spans="2:11">
      <c r="B4382" s="52">
        <v>40442</v>
      </c>
      <c r="C4382">
        <v>4.3562000000000003</v>
      </c>
      <c r="D4382" s="52">
        <v>40443</v>
      </c>
      <c r="E4382">
        <v>2.6261999999999999</v>
      </c>
      <c r="G4382" s="52">
        <v>40442</v>
      </c>
      <c r="H4382">
        <v>4.3562000000000003</v>
      </c>
      <c r="I4382" s="52">
        <v>40443</v>
      </c>
      <c r="J4382">
        <v>2.6261999999999999</v>
      </c>
      <c r="K4382" s="474" t="str">
        <f t="shared" si="68"/>
        <v>false</v>
      </c>
    </row>
    <row r="4383" spans="2:11">
      <c r="B4383" s="52">
        <v>40443</v>
      </c>
      <c r="C4383">
        <v>4.3329000000000004</v>
      </c>
      <c r="D4383" s="52">
        <v>40444</v>
      </c>
      <c r="E4383">
        <v>2.6451000000000002</v>
      </c>
      <c r="G4383" s="52">
        <v>40443</v>
      </c>
      <c r="H4383">
        <v>4.3329000000000004</v>
      </c>
      <c r="I4383" s="52">
        <v>40444</v>
      </c>
      <c r="J4383">
        <v>2.6451000000000002</v>
      </c>
      <c r="K4383" s="474" t="str">
        <f t="shared" si="68"/>
        <v>false</v>
      </c>
    </row>
    <row r="4384" spans="2:11">
      <c r="B4384" s="52">
        <v>40444</v>
      </c>
      <c r="C4384">
        <v>4.3730000000000002</v>
      </c>
      <c r="D4384" s="52">
        <v>40445</v>
      </c>
      <c r="E4384">
        <v>2.5968999999999998</v>
      </c>
      <c r="G4384" s="52">
        <v>40444</v>
      </c>
      <c r="H4384">
        <v>4.3730000000000002</v>
      </c>
      <c r="I4384" s="52">
        <v>40445</v>
      </c>
      <c r="J4384">
        <v>2.5968999999999998</v>
      </c>
      <c r="K4384" s="474" t="str">
        <f t="shared" si="68"/>
        <v>false</v>
      </c>
    </row>
    <row r="4385" spans="2:11">
      <c r="B4385" s="52">
        <v>40445</v>
      </c>
      <c r="C4385">
        <v>4.3040000000000003</v>
      </c>
      <c r="D4385" s="52">
        <v>40448</v>
      </c>
      <c r="E4385">
        <v>2.6085000000000003</v>
      </c>
      <c r="G4385" s="52">
        <v>40445</v>
      </c>
      <c r="H4385">
        <v>4.3040000000000003</v>
      </c>
      <c r="I4385" s="52">
        <v>40448</v>
      </c>
      <c r="J4385">
        <v>2.6085000000000003</v>
      </c>
      <c r="K4385" s="474" t="str">
        <f t="shared" si="68"/>
        <v>false</v>
      </c>
    </row>
    <row r="4386" spans="2:11">
      <c r="B4386" s="52">
        <v>40448</v>
      </c>
      <c r="C4386">
        <v>4.2969999999999997</v>
      </c>
      <c r="D4386" s="52">
        <v>40449</v>
      </c>
      <c r="E4386">
        <v>2.5973999999999999</v>
      </c>
      <c r="G4386" s="52">
        <v>40448</v>
      </c>
      <c r="H4386">
        <v>4.2969999999999997</v>
      </c>
      <c r="I4386" s="52">
        <v>40449</v>
      </c>
      <c r="J4386">
        <v>2.5973999999999999</v>
      </c>
      <c r="K4386" s="474" t="str">
        <f t="shared" si="68"/>
        <v>false</v>
      </c>
    </row>
    <row r="4387" spans="2:11">
      <c r="B4387" s="52">
        <v>40449</v>
      </c>
      <c r="C4387">
        <v>4.3010999999999999</v>
      </c>
      <c r="D4387" s="52">
        <v>40450</v>
      </c>
      <c r="E4387">
        <v>2.6029</v>
      </c>
      <c r="G4387" s="52">
        <v>40449</v>
      </c>
      <c r="H4387">
        <v>4.3010999999999999</v>
      </c>
      <c r="I4387" s="52">
        <v>40450</v>
      </c>
      <c r="J4387">
        <v>2.6029</v>
      </c>
      <c r="K4387" s="474" t="str">
        <f t="shared" si="68"/>
        <v>false</v>
      </c>
    </row>
    <row r="4388" spans="2:11">
      <c r="B4388" s="52">
        <v>40450</v>
      </c>
      <c r="C4388">
        <v>4.3178999999999998</v>
      </c>
      <c r="D4388" s="52">
        <v>40451</v>
      </c>
      <c r="E4388">
        <v>2.6143000000000001</v>
      </c>
      <c r="G4388" s="52">
        <v>40450</v>
      </c>
      <c r="H4388">
        <v>4.3178999999999998</v>
      </c>
      <c r="I4388" s="52">
        <v>40451</v>
      </c>
      <c r="J4388">
        <v>2.6143000000000001</v>
      </c>
      <c r="K4388" s="474" t="str">
        <f t="shared" si="68"/>
        <v>false</v>
      </c>
    </row>
    <row r="4389" spans="2:11">
      <c r="B4389" s="52">
        <v>40451</v>
      </c>
      <c r="C4389">
        <v>4.3304999999999998</v>
      </c>
      <c r="D4389" s="52">
        <v>40452</v>
      </c>
      <c r="E4389">
        <v>2.6042999999999998</v>
      </c>
      <c r="G4389" s="52">
        <v>40451</v>
      </c>
      <c r="H4389">
        <v>4.3304999999999998</v>
      </c>
      <c r="I4389" s="52">
        <v>40452</v>
      </c>
      <c r="J4389">
        <v>2.6042999999999998</v>
      </c>
      <c r="K4389" s="474" t="str">
        <f t="shared" si="68"/>
        <v>false</v>
      </c>
    </row>
    <row r="4390" spans="2:11">
      <c r="B4390" s="52">
        <v>40452</v>
      </c>
      <c r="C4390">
        <v>4.3072999999999997</v>
      </c>
      <c r="D4390" s="52">
        <v>40455</v>
      </c>
      <c r="E4390">
        <v>2.6233</v>
      </c>
      <c r="G4390" s="52">
        <v>40452</v>
      </c>
      <c r="H4390">
        <v>4.3072999999999997</v>
      </c>
      <c r="I4390" s="52">
        <v>40455</v>
      </c>
      <c r="J4390">
        <v>2.6233</v>
      </c>
      <c r="K4390" s="474" t="str">
        <f t="shared" si="68"/>
        <v>false</v>
      </c>
    </row>
    <row r="4391" spans="2:11">
      <c r="B4391" s="52">
        <v>40455</v>
      </c>
      <c r="C4391">
        <v>4.3234000000000004</v>
      </c>
      <c r="D4391" s="52">
        <v>40456</v>
      </c>
      <c r="E4391">
        <v>2.5769000000000002</v>
      </c>
      <c r="G4391" s="52">
        <v>40455</v>
      </c>
      <c r="H4391">
        <v>4.3234000000000004</v>
      </c>
      <c r="I4391" s="52">
        <v>40456</v>
      </c>
      <c r="J4391">
        <v>2.5769000000000002</v>
      </c>
      <c r="K4391" s="474" t="str">
        <f t="shared" si="68"/>
        <v>false</v>
      </c>
    </row>
    <row r="4392" spans="2:11">
      <c r="B4392" s="52">
        <v>40456</v>
      </c>
      <c r="C4392">
        <v>4.2789999999999999</v>
      </c>
      <c r="D4392" s="52">
        <v>40457</v>
      </c>
      <c r="E4392">
        <v>2.5731000000000002</v>
      </c>
      <c r="G4392" s="52">
        <v>40456</v>
      </c>
      <c r="H4392">
        <v>4.2789999999999999</v>
      </c>
      <c r="I4392" s="52">
        <v>40457</v>
      </c>
      <c r="J4392">
        <v>2.5731000000000002</v>
      </c>
      <c r="K4392" s="474" t="str">
        <f t="shared" si="68"/>
        <v>false</v>
      </c>
    </row>
    <row r="4393" spans="2:11">
      <c r="B4393" s="52">
        <v>40457</v>
      </c>
      <c r="C4393">
        <v>4.2938999999999998</v>
      </c>
      <c r="D4393" s="52">
        <v>40458</v>
      </c>
      <c r="E4393">
        <v>2.5775000000000001</v>
      </c>
      <c r="G4393" s="52">
        <v>40457</v>
      </c>
      <c r="H4393">
        <v>4.2938999999999998</v>
      </c>
      <c r="I4393" s="52">
        <v>40458</v>
      </c>
      <c r="J4393">
        <v>2.5775000000000001</v>
      </c>
      <c r="K4393" s="474" t="str">
        <f t="shared" si="68"/>
        <v>false</v>
      </c>
    </row>
    <row r="4394" spans="2:11">
      <c r="B4394" s="52">
        <v>40458</v>
      </c>
      <c r="C4394">
        <v>4.2876000000000003</v>
      </c>
      <c r="D4394" s="52">
        <v>40459</v>
      </c>
      <c r="E4394">
        <v>2.5640000000000001</v>
      </c>
      <c r="G4394" s="52">
        <v>40458</v>
      </c>
      <c r="H4394">
        <v>4.2876000000000003</v>
      </c>
      <c r="I4394" s="52">
        <v>40459</v>
      </c>
      <c r="J4394">
        <v>2.5640000000000001</v>
      </c>
      <c r="K4394" s="474" t="str">
        <f t="shared" si="68"/>
        <v>false</v>
      </c>
    </row>
    <row r="4395" spans="2:11">
      <c r="B4395" s="52">
        <v>40459</v>
      </c>
      <c r="C4395">
        <v>4.2695999999999996</v>
      </c>
      <c r="D4395" s="52">
        <v>40462</v>
      </c>
      <c r="E4395">
        <v>2.5630999999999999</v>
      </c>
      <c r="G4395" s="52">
        <v>40459</v>
      </c>
      <c r="H4395">
        <v>4.2695999999999996</v>
      </c>
      <c r="I4395" s="52">
        <v>40462</v>
      </c>
      <c r="J4395">
        <v>2.5630999999999999</v>
      </c>
      <c r="K4395" s="474" t="str">
        <f t="shared" si="68"/>
        <v>false</v>
      </c>
    </row>
    <row r="4396" spans="2:11">
      <c r="B4396" s="52">
        <v>40462</v>
      </c>
      <c r="C4396">
        <v>4.2685000000000004</v>
      </c>
      <c r="D4396" s="52">
        <v>40463</v>
      </c>
      <c r="E4396">
        <v>2.5606999999999998</v>
      </c>
      <c r="G4396" s="52">
        <v>40462</v>
      </c>
      <c r="H4396">
        <v>4.2685000000000004</v>
      </c>
      <c r="I4396" s="52">
        <v>40463</v>
      </c>
      <c r="J4396">
        <v>2.5606999999999998</v>
      </c>
      <c r="K4396" s="474" t="str">
        <f t="shared" si="68"/>
        <v>false</v>
      </c>
    </row>
    <row r="4397" spans="2:11">
      <c r="B4397" s="52">
        <v>40463</v>
      </c>
      <c r="C4397">
        <v>4.2793999999999999</v>
      </c>
      <c r="D4397" s="52">
        <v>40464</v>
      </c>
      <c r="E4397">
        <v>2.5432999999999999</v>
      </c>
      <c r="G4397" s="52">
        <v>40463</v>
      </c>
      <c r="H4397">
        <v>4.2793999999999999</v>
      </c>
      <c r="I4397" s="52">
        <v>40464</v>
      </c>
      <c r="J4397">
        <v>2.5432999999999999</v>
      </c>
      <c r="K4397" s="474" t="str">
        <f t="shared" si="68"/>
        <v>false</v>
      </c>
    </row>
    <row r="4398" spans="2:11">
      <c r="B4398" s="52">
        <v>40464</v>
      </c>
      <c r="C4398">
        <v>4.2507999999999999</v>
      </c>
      <c r="D4398" s="52">
        <v>40465</v>
      </c>
      <c r="E4398">
        <v>2.5436000000000001</v>
      </c>
      <c r="G4398" s="52">
        <v>40464</v>
      </c>
      <c r="H4398">
        <v>4.2507999999999999</v>
      </c>
      <c r="I4398" s="52">
        <v>40465</v>
      </c>
      <c r="J4398">
        <v>2.5436000000000001</v>
      </c>
      <c r="K4398" s="474" t="str">
        <f t="shared" si="68"/>
        <v>false</v>
      </c>
    </row>
    <row r="4399" spans="2:11">
      <c r="B4399" s="52">
        <v>40465</v>
      </c>
      <c r="C4399">
        <v>4.2562999999999995</v>
      </c>
      <c r="D4399" s="52">
        <v>40466</v>
      </c>
      <c r="E4399">
        <v>2.5508999999999999</v>
      </c>
      <c r="G4399" s="52">
        <v>40465</v>
      </c>
      <c r="H4399">
        <v>4.2562999999999995</v>
      </c>
      <c r="I4399" s="52">
        <v>40466</v>
      </c>
      <c r="J4399">
        <v>2.5508999999999999</v>
      </c>
      <c r="K4399" s="474" t="str">
        <f t="shared" si="68"/>
        <v>false</v>
      </c>
    </row>
    <row r="4400" spans="2:11">
      <c r="B4400" s="52">
        <v>40466</v>
      </c>
      <c r="C4400">
        <v>4.2451999999999996</v>
      </c>
      <c r="D4400" s="52">
        <v>40469</v>
      </c>
      <c r="E4400">
        <v>2.5324</v>
      </c>
      <c r="G4400" s="52">
        <v>40466</v>
      </c>
      <c r="H4400">
        <v>4.2451999999999996</v>
      </c>
      <c r="I4400" s="52">
        <v>40469</v>
      </c>
      <c r="J4400">
        <v>2.5324</v>
      </c>
      <c r="K4400" s="474" t="str">
        <f t="shared" si="68"/>
        <v>false</v>
      </c>
    </row>
    <row r="4401" spans="2:11">
      <c r="B4401" s="52">
        <v>40469</v>
      </c>
      <c r="C4401">
        <v>4.2023000000000001</v>
      </c>
      <c r="D4401" s="52">
        <v>40470</v>
      </c>
      <c r="E4401">
        <v>2.5705</v>
      </c>
      <c r="G4401" s="52">
        <v>40469</v>
      </c>
      <c r="H4401">
        <v>4.2023000000000001</v>
      </c>
      <c r="I4401" s="52">
        <v>40470</v>
      </c>
      <c r="J4401">
        <v>2.5705</v>
      </c>
      <c r="K4401" s="474" t="str">
        <f t="shared" si="68"/>
        <v>false</v>
      </c>
    </row>
    <row r="4402" spans="2:11">
      <c r="B4402" s="52">
        <v>40470</v>
      </c>
      <c r="C4402">
        <v>4.2279</v>
      </c>
      <c r="D4402" s="52">
        <v>40471</v>
      </c>
      <c r="E4402">
        <v>2.5434000000000001</v>
      </c>
      <c r="G4402" s="52">
        <v>40470</v>
      </c>
      <c r="H4402">
        <v>4.2279</v>
      </c>
      <c r="I4402" s="52">
        <v>40471</v>
      </c>
      <c r="J4402">
        <v>2.5434000000000001</v>
      </c>
      <c r="K4402" s="474" t="str">
        <f t="shared" si="68"/>
        <v>false</v>
      </c>
    </row>
    <row r="4403" spans="2:11">
      <c r="B4403" s="52">
        <v>40471</v>
      </c>
      <c r="C4403">
        <v>4.1924999999999999</v>
      </c>
      <c r="D4403" s="52">
        <v>40472</v>
      </c>
      <c r="E4403">
        <v>2.536</v>
      </c>
      <c r="G4403" s="52">
        <v>40471</v>
      </c>
      <c r="H4403">
        <v>4.1924999999999999</v>
      </c>
      <c r="I4403" s="52">
        <v>40472</v>
      </c>
      <c r="J4403">
        <v>2.536</v>
      </c>
      <c r="K4403" s="474" t="str">
        <f t="shared" si="68"/>
        <v>false</v>
      </c>
    </row>
    <row r="4404" spans="2:11">
      <c r="B4404" s="52">
        <v>40472</v>
      </c>
      <c r="C4404">
        <v>4.2085999999999997</v>
      </c>
      <c r="D4404" s="52">
        <v>40473</v>
      </c>
      <c r="E4404">
        <v>2.5390999999999999</v>
      </c>
      <c r="G4404" s="52">
        <v>40472</v>
      </c>
      <c r="H4404">
        <v>4.2085999999999997</v>
      </c>
      <c r="I4404" s="52">
        <v>40473</v>
      </c>
      <c r="J4404">
        <v>2.5390999999999999</v>
      </c>
      <c r="K4404" s="474" t="str">
        <f t="shared" si="68"/>
        <v>false</v>
      </c>
    </row>
    <row r="4405" spans="2:11">
      <c r="B4405" s="52">
        <v>40473</v>
      </c>
      <c r="C4405">
        <v>4.2389000000000001</v>
      </c>
      <c r="D4405" s="52">
        <v>40476</v>
      </c>
      <c r="E4405">
        <v>2.532</v>
      </c>
      <c r="G4405" s="52">
        <v>40473</v>
      </c>
      <c r="H4405">
        <v>4.2389000000000001</v>
      </c>
      <c r="I4405" s="52">
        <v>40476</v>
      </c>
      <c r="J4405">
        <v>2.532</v>
      </c>
      <c r="K4405" s="474" t="str">
        <f t="shared" si="68"/>
        <v>false</v>
      </c>
    </row>
    <row r="4406" spans="2:11">
      <c r="B4406" s="52">
        <v>40476</v>
      </c>
      <c r="C4406">
        <v>4.2560000000000002</v>
      </c>
      <c r="D4406" s="52">
        <v>40477</v>
      </c>
      <c r="E4406">
        <v>2.5308000000000002</v>
      </c>
      <c r="G4406" s="52">
        <v>40476</v>
      </c>
      <c r="H4406">
        <v>4.2560000000000002</v>
      </c>
      <c r="I4406" s="52">
        <v>40477</v>
      </c>
      <c r="J4406">
        <v>2.5308000000000002</v>
      </c>
      <c r="K4406" s="474" t="str">
        <f t="shared" si="68"/>
        <v>false</v>
      </c>
    </row>
    <row r="4407" spans="2:11">
      <c r="B4407" s="52">
        <v>40477</v>
      </c>
      <c r="C4407">
        <v>4.2659000000000002</v>
      </c>
      <c r="D4407" s="52">
        <v>40478</v>
      </c>
      <c r="E4407">
        <v>2.5406</v>
      </c>
      <c r="G4407" s="52">
        <v>40477</v>
      </c>
      <c r="H4407">
        <v>4.2659000000000002</v>
      </c>
      <c r="I4407" s="52">
        <v>40478</v>
      </c>
      <c r="J4407">
        <v>2.5406</v>
      </c>
      <c r="K4407" s="474" t="str">
        <f t="shared" si="68"/>
        <v>false</v>
      </c>
    </row>
    <row r="4408" spans="2:11">
      <c r="B4408" s="52">
        <v>40478</v>
      </c>
      <c r="C4408">
        <v>4.2808999999999999</v>
      </c>
      <c r="D4408" s="52">
        <v>40479</v>
      </c>
      <c r="E4408">
        <v>2.5434000000000001</v>
      </c>
      <c r="G4408" s="52">
        <v>40478</v>
      </c>
      <c r="H4408">
        <v>4.2808999999999999</v>
      </c>
      <c r="I4408" s="52">
        <v>40479</v>
      </c>
      <c r="J4408">
        <v>2.5434000000000001</v>
      </c>
      <c r="K4408" s="474" t="str">
        <f t="shared" si="68"/>
        <v>false</v>
      </c>
    </row>
    <row r="4409" spans="2:11">
      <c r="B4409" s="52">
        <v>40479</v>
      </c>
      <c r="C4409">
        <v>4.2722999999999995</v>
      </c>
      <c r="D4409" s="52">
        <v>40480</v>
      </c>
      <c r="E4409">
        <v>2.5423999999999998</v>
      </c>
      <c r="G4409" s="52">
        <v>40479</v>
      </c>
      <c r="H4409">
        <v>4.2722999999999995</v>
      </c>
      <c r="I4409" s="52">
        <v>40480</v>
      </c>
      <c r="J4409">
        <v>2.5423999999999998</v>
      </c>
      <c r="K4409" s="474" t="str">
        <f t="shared" si="68"/>
        <v>false</v>
      </c>
    </row>
    <row r="4410" spans="2:11">
      <c r="B4410" s="52">
        <v>40480</v>
      </c>
      <c r="C4410">
        <v>4.2629999999999999</v>
      </c>
      <c r="D4410" s="52">
        <v>40483</v>
      </c>
      <c r="E4410">
        <v>2.5409999999999999</v>
      </c>
      <c r="G4410" s="52">
        <v>40480</v>
      </c>
      <c r="H4410">
        <v>4.2629999999999999</v>
      </c>
      <c r="I4410" s="52">
        <v>40483</v>
      </c>
      <c r="J4410">
        <v>2.5409999999999999</v>
      </c>
      <c r="K4410" s="474" t="str">
        <f t="shared" si="68"/>
        <v>false</v>
      </c>
    </row>
    <row r="4411" spans="2:11">
      <c r="B4411" s="52">
        <v>40483</v>
      </c>
      <c r="C4411">
        <v>4.2960000000000003</v>
      </c>
      <c r="D4411" s="52">
        <v>40484</v>
      </c>
      <c r="E4411">
        <v>2.5263999999999998</v>
      </c>
      <c r="G4411" s="52">
        <v>40483</v>
      </c>
      <c r="H4411">
        <v>4.2960000000000003</v>
      </c>
      <c r="I4411" s="52">
        <v>40484</v>
      </c>
      <c r="J4411">
        <v>2.5263999999999998</v>
      </c>
      <c r="K4411" s="474" t="str">
        <f t="shared" si="68"/>
        <v>false</v>
      </c>
    </row>
    <row r="4412" spans="2:11">
      <c r="B4412" s="52">
        <v>40484</v>
      </c>
      <c r="C4412">
        <v>4.2442000000000002</v>
      </c>
      <c r="D4412" s="52">
        <v>40485</v>
      </c>
      <c r="E4412">
        <v>2.5215999999999998</v>
      </c>
      <c r="G4412" s="52">
        <v>40484</v>
      </c>
      <c r="H4412">
        <v>4.2442000000000002</v>
      </c>
      <c r="I4412" s="52">
        <v>40485</v>
      </c>
      <c r="J4412">
        <v>2.5215999999999998</v>
      </c>
      <c r="K4412" s="474" t="str">
        <f t="shared" si="68"/>
        <v>false</v>
      </c>
    </row>
    <row r="4413" spans="2:11">
      <c r="B4413" s="52">
        <v>40485</v>
      </c>
      <c r="C4413">
        <v>4.2599</v>
      </c>
      <c r="D4413" s="52">
        <v>40486</v>
      </c>
      <c r="E4413">
        <v>2.4744999999999999</v>
      </c>
      <c r="G4413" s="52">
        <v>40485</v>
      </c>
      <c r="H4413">
        <v>4.2599</v>
      </c>
      <c r="I4413" s="52">
        <v>40486</v>
      </c>
      <c r="J4413">
        <v>2.4744999999999999</v>
      </c>
      <c r="K4413" s="474" t="str">
        <f t="shared" si="68"/>
        <v>false</v>
      </c>
    </row>
    <row r="4414" spans="2:11">
      <c r="B4414" s="52">
        <v>40486</v>
      </c>
      <c r="C4414">
        <v>4.2123999999999997</v>
      </c>
      <c r="D4414" s="52">
        <v>40487</v>
      </c>
      <c r="E4414">
        <v>2.4725000000000001</v>
      </c>
      <c r="G4414" s="52">
        <v>40486</v>
      </c>
      <c r="H4414">
        <v>4.2123999999999997</v>
      </c>
      <c r="I4414" s="52">
        <v>40487</v>
      </c>
      <c r="J4414">
        <v>2.4725000000000001</v>
      </c>
      <c r="K4414" s="474" t="str">
        <f t="shared" si="68"/>
        <v>false</v>
      </c>
    </row>
    <row r="4415" spans="2:11">
      <c r="B4415" s="52">
        <v>40487</v>
      </c>
      <c r="C4415">
        <v>4.2137000000000002</v>
      </c>
      <c r="D4415" s="52">
        <v>40490</v>
      </c>
      <c r="E4415">
        <v>2.4872000000000001</v>
      </c>
      <c r="G4415" s="52">
        <v>40487</v>
      </c>
      <c r="H4415">
        <v>4.2137000000000002</v>
      </c>
      <c r="I4415" s="52">
        <v>40490</v>
      </c>
      <c r="J4415">
        <v>2.4872000000000001</v>
      </c>
      <c r="K4415" s="474" t="str">
        <f t="shared" si="68"/>
        <v>false</v>
      </c>
    </row>
    <row r="4416" spans="2:11">
      <c r="B4416" s="52">
        <v>40490</v>
      </c>
      <c r="C4416">
        <v>4.2530000000000001</v>
      </c>
      <c r="D4416" s="52">
        <v>40491</v>
      </c>
      <c r="E4416">
        <v>2.5017</v>
      </c>
      <c r="G4416" s="52">
        <v>40490</v>
      </c>
      <c r="H4416">
        <v>4.2530000000000001</v>
      </c>
      <c r="I4416" s="52">
        <v>40491</v>
      </c>
      <c r="J4416">
        <v>2.5017</v>
      </c>
      <c r="K4416" s="474" t="str">
        <f t="shared" si="68"/>
        <v>false</v>
      </c>
    </row>
    <row r="4417" spans="2:11">
      <c r="B4417" s="52">
        <v>40491</v>
      </c>
      <c r="C4417">
        <v>4.2569999999999997</v>
      </c>
      <c r="D4417" s="52">
        <v>40492</v>
      </c>
      <c r="E4417">
        <v>2.4994999999999998</v>
      </c>
      <c r="G4417" s="52">
        <v>40491</v>
      </c>
      <c r="H4417">
        <v>4.2569999999999997</v>
      </c>
      <c r="I4417" s="52">
        <v>40492</v>
      </c>
      <c r="J4417">
        <v>2.4994999999999998</v>
      </c>
      <c r="K4417" s="474" t="str">
        <f t="shared" si="68"/>
        <v>false</v>
      </c>
    </row>
    <row r="4418" spans="2:11">
      <c r="B4418" s="52">
        <v>40492</v>
      </c>
      <c r="C4418">
        <v>4.2885999999999997</v>
      </c>
      <c r="D4418" s="52">
        <v>40493</v>
      </c>
      <c r="E4418">
        <v>2.5158</v>
      </c>
      <c r="G4418" s="52">
        <v>40492</v>
      </c>
      <c r="H4418">
        <v>4.2885999999999997</v>
      </c>
      <c r="I4418" s="52">
        <v>40493</v>
      </c>
      <c r="J4418">
        <v>2.5158</v>
      </c>
      <c r="K4418" s="474" t="str">
        <f t="shared" si="68"/>
        <v>false</v>
      </c>
    </row>
    <row r="4419" spans="2:11">
      <c r="B4419" s="52">
        <v>40493</v>
      </c>
      <c r="C4419">
        <v>4.2786999999999997</v>
      </c>
      <c r="D4419" s="52">
        <v>40494</v>
      </c>
      <c r="E4419">
        <v>2.5362</v>
      </c>
      <c r="G4419" s="52">
        <v>40493</v>
      </c>
      <c r="H4419">
        <v>4.2786999999999997</v>
      </c>
      <c r="I4419" s="52">
        <v>40494</v>
      </c>
      <c r="J4419">
        <v>2.5362</v>
      </c>
      <c r="K4419" s="474" t="str">
        <f t="shared" si="68"/>
        <v>false</v>
      </c>
    </row>
    <row r="4420" spans="2:11">
      <c r="B4420" s="52">
        <v>40494</v>
      </c>
      <c r="C4420">
        <v>4.3154000000000003</v>
      </c>
      <c r="D4420" s="52">
        <v>40497</v>
      </c>
      <c r="E4420">
        <v>2.5341</v>
      </c>
      <c r="G4420" s="52">
        <v>40494</v>
      </c>
      <c r="H4420">
        <v>4.3154000000000003</v>
      </c>
      <c r="I4420" s="52">
        <v>40497</v>
      </c>
      <c r="J4420">
        <v>2.5341</v>
      </c>
      <c r="K4420" s="474" t="str">
        <f t="shared" si="68"/>
        <v>false</v>
      </c>
    </row>
    <row r="4421" spans="2:11">
      <c r="B4421" s="52">
        <v>40497</v>
      </c>
      <c r="C4421">
        <v>4.3078000000000003</v>
      </c>
      <c r="D4421" s="52">
        <v>40498</v>
      </c>
      <c r="E4421">
        <v>2.5798999999999999</v>
      </c>
      <c r="G4421" s="52">
        <v>40497</v>
      </c>
      <c r="H4421">
        <v>4.3078000000000003</v>
      </c>
      <c r="I4421" s="52">
        <v>40498</v>
      </c>
      <c r="J4421">
        <v>2.5798999999999999</v>
      </c>
      <c r="K4421" s="474" t="str">
        <f t="shared" si="68"/>
        <v>false</v>
      </c>
    </row>
    <row r="4422" spans="2:11">
      <c r="B4422" s="52">
        <v>40498</v>
      </c>
      <c r="C4422">
        <v>4.3574000000000002</v>
      </c>
      <c r="D4422" s="52">
        <v>40499</v>
      </c>
      <c r="E4422">
        <v>2.5872999999999999</v>
      </c>
      <c r="G4422" s="52">
        <v>40498</v>
      </c>
      <c r="H4422">
        <v>4.3574000000000002</v>
      </c>
      <c r="I4422" s="52">
        <v>40499</v>
      </c>
      <c r="J4422">
        <v>2.5872999999999999</v>
      </c>
      <c r="K4422" s="474" t="str">
        <f t="shared" ref="K4422:K4485" si="69">IF(G4422=I4422,"true","false")</f>
        <v>false</v>
      </c>
    </row>
    <row r="4423" spans="2:11">
      <c r="B4423" s="52">
        <v>40499</v>
      </c>
      <c r="C4423">
        <v>4.3602999999999996</v>
      </c>
      <c r="D4423" s="52">
        <v>40500</v>
      </c>
      <c r="E4423">
        <v>2.5472000000000001</v>
      </c>
      <c r="G4423" s="52">
        <v>40499</v>
      </c>
      <c r="H4423">
        <v>4.3602999999999996</v>
      </c>
      <c r="I4423" s="52">
        <v>40500</v>
      </c>
      <c r="J4423">
        <v>2.5472000000000001</v>
      </c>
      <c r="K4423" s="474" t="str">
        <f t="shared" si="69"/>
        <v>false</v>
      </c>
    </row>
    <row r="4424" spans="2:11">
      <c r="B4424" s="52">
        <v>40500</v>
      </c>
      <c r="C4424">
        <v>4.3346999999999998</v>
      </c>
      <c r="D4424" s="52">
        <v>40501</v>
      </c>
      <c r="E4424">
        <v>2.5421</v>
      </c>
      <c r="G4424" s="52">
        <v>40500</v>
      </c>
      <c r="H4424">
        <v>4.3346999999999998</v>
      </c>
      <c r="I4424" s="52">
        <v>40501</v>
      </c>
      <c r="J4424">
        <v>2.5421</v>
      </c>
      <c r="K4424" s="474" t="str">
        <f t="shared" si="69"/>
        <v>false</v>
      </c>
    </row>
    <row r="4425" spans="2:11">
      <c r="B4425" s="52">
        <v>40501</v>
      </c>
      <c r="C4425">
        <v>4.3495999999999997</v>
      </c>
      <c r="D4425" s="52">
        <v>40504</v>
      </c>
      <c r="E4425">
        <v>2.5478000000000001</v>
      </c>
      <c r="G4425" s="52">
        <v>40501</v>
      </c>
      <c r="H4425">
        <v>4.3495999999999997</v>
      </c>
      <c r="I4425" s="52">
        <v>40504</v>
      </c>
      <c r="J4425">
        <v>2.5478000000000001</v>
      </c>
      <c r="K4425" s="474" t="str">
        <f t="shared" si="69"/>
        <v>false</v>
      </c>
    </row>
    <row r="4426" spans="2:11">
      <c r="B4426" s="52">
        <v>40504</v>
      </c>
      <c r="C4426">
        <v>4.3452000000000002</v>
      </c>
      <c r="D4426" s="52">
        <v>40505</v>
      </c>
      <c r="E4426">
        <v>2.5806</v>
      </c>
      <c r="G4426" s="52">
        <v>40504</v>
      </c>
      <c r="H4426">
        <v>4.3452000000000002</v>
      </c>
      <c r="I4426" s="52">
        <v>40505</v>
      </c>
      <c r="J4426">
        <v>2.5806</v>
      </c>
      <c r="K4426" s="474" t="str">
        <f t="shared" si="69"/>
        <v>false</v>
      </c>
    </row>
    <row r="4427" spans="2:11">
      <c r="B4427" s="52">
        <v>40505</v>
      </c>
      <c r="C4427">
        <v>4.4021999999999997</v>
      </c>
      <c r="D4427" s="52">
        <v>40506</v>
      </c>
      <c r="E4427">
        <v>2.5457999999999998</v>
      </c>
      <c r="G4427" s="52">
        <v>40505</v>
      </c>
      <c r="H4427">
        <v>4.4021999999999997</v>
      </c>
      <c r="I4427" s="52">
        <v>40506</v>
      </c>
      <c r="J4427">
        <v>2.5457999999999998</v>
      </c>
      <c r="K4427" s="474" t="str">
        <f t="shared" si="69"/>
        <v>false</v>
      </c>
    </row>
    <row r="4428" spans="2:11">
      <c r="B4428" s="52">
        <v>40506</v>
      </c>
      <c r="C4428">
        <v>4.3895999999999997</v>
      </c>
      <c r="D4428" s="52">
        <v>40508</v>
      </c>
      <c r="E4428">
        <v>2.5710999999999999</v>
      </c>
      <c r="G4428" s="52">
        <v>40506</v>
      </c>
      <c r="H4428">
        <v>4.3895999999999997</v>
      </c>
      <c r="I4428" s="52">
        <v>40508</v>
      </c>
      <c r="J4428">
        <v>2.5710999999999999</v>
      </c>
      <c r="K4428" s="474" t="str">
        <f t="shared" si="69"/>
        <v>false</v>
      </c>
    </row>
    <row r="4429" spans="2:11">
      <c r="B4429" s="52">
        <v>40508</v>
      </c>
      <c r="C4429">
        <v>4.4187000000000003</v>
      </c>
      <c r="D4429" s="52">
        <v>40511</v>
      </c>
      <c r="E4429">
        <v>2.5865</v>
      </c>
      <c r="G4429" s="52">
        <v>40508</v>
      </c>
      <c r="H4429">
        <v>4.4187000000000003</v>
      </c>
      <c r="I4429" s="52">
        <v>40511</v>
      </c>
      <c r="J4429">
        <v>2.5865</v>
      </c>
      <c r="K4429" s="474" t="str">
        <f t="shared" si="69"/>
        <v>false</v>
      </c>
    </row>
    <row r="4430" spans="2:11">
      <c r="B4430" s="52">
        <v>40511</v>
      </c>
      <c r="C4430">
        <v>4.4333</v>
      </c>
      <c r="D4430" s="52">
        <v>40512</v>
      </c>
      <c r="E4430">
        <v>2.5981999999999998</v>
      </c>
      <c r="G4430" s="52">
        <v>40511</v>
      </c>
      <c r="H4430">
        <v>4.4333</v>
      </c>
      <c r="I4430" s="52">
        <v>40512</v>
      </c>
      <c r="J4430">
        <v>2.5981999999999998</v>
      </c>
      <c r="K4430" s="474" t="str">
        <f t="shared" si="69"/>
        <v>false</v>
      </c>
    </row>
    <row r="4431" spans="2:11">
      <c r="B4431" s="52">
        <v>40512</v>
      </c>
      <c r="C4431">
        <v>4.4326999999999996</v>
      </c>
      <c r="D4431" s="52">
        <v>40513</v>
      </c>
      <c r="E4431">
        <v>2.5404999999999998</v>
      </c>
      <c r="G4431" s="52">
        <v>40512</v>
      </c>
      <c r="H4431">
        <v>4.4326999999999996</v>
      </c>
      <c r="I4431" s="52">
        <v>40513</v>
      </c>
      <c r="J4431">
        <v>2.5404999999999998</v>
      </c>
      <c r="K4431" s="474" t="str">
        <f t="shared" si="69"/>
        <v>false</v>
      </c>
    </row>
    <row r="4432" spans="2:11">
      <c r="B4432" s="52">
        <v>40513</v>
      </c>
      <c r="C4432">
        <v>4.3787000000000003</v>
      </c>
      <c r="D4432" s="52">
        <v>40514</v>
      </c>
      <c r="E4432">
        <v>2.5167000000000002</v>
      </c>
      <c r="G4432" s="52">
        <v>40513</v>
      </c>
      <c r="H4432">
        <v>4.3787000000000003</v>
      </c>
      <c r="I4432" s="52">
        <v>40514</v>
      </c>
      <c r="J4432">
        <v>2.5167000000000002</v>
      </c>
      <c r="K4432" s="474" t="str">
        <f t="shared" si="69"/>
        <v>false</v>
      </c>
    </row>
    <row r="4433" spans="2:11">
      <c r="B4433" s="52">
        <v>40514</v>
      </c>
      <c r="C4433">
        <v>4.3628</v>
      </c>
      <c r="D4433" s="52">
        <v>40515</v>
      </c>
      <c r="E4433">
        <v>2.5122999999999998</v>
      </c>
      <c r="G4433" s="52">
        <v>40514</v>
      </c>
      <c r="H4433">
        <v>4.3628</v>
      </c>
      <c r="I4433" s="52">
        <v>40515</v>
      </c>
      <c r="J4433">
        <v>2.5122999999999998</v>
      </c>
      <c r="K4433" s="474" t="str">
        <f t="shared" si="69"/>
        <v>false</v>
      </c>
    </row>
    <row r="4434" spans="2:11">
      <c r="B4434" s="52">
        <v>40515</v>
      </c>
      <c r="C4434">
        <v>4.3479999999999999</v>
      </c>
      <c r="D4434" s="52">
        <v>40518</v>
      </c>
      <c r="E4434">
        <v>2.5167000000000002</v>
      </c>
      <c r="G4434" s="52">
        <v>40515</v>
      </c>
      <c r="H4434">
        <v>4.3479999999999999</v>
      </c>
      <c r="I4434" s="52">
        <v>40518</v>
      </c>
      <c r="J4434">
        <v>2.5167000000000002</v>
      </c>
      <c r="K4434" s="474" t="str">
        <f t="shared" si="69"/>
        <v>false</v>
      </c>
    </row>
    <row r="4435" spans="2:11">
      <c r="B4435" s="52">
        <v>40518</v>
      </c>
      <c r="C4435">
        <v>4.3684000000000003</v>
      </c>
      <c r="D4435" s="52">
        <v>40519</v>
      </c>
      <c r="E4435">
        <v>2.5173999999999999</v>
      </c>
      <c r="G4435" s="52">
        <v>40518</v>
      </c>
      <c r="H4435">
        <v>4.3684000000000003</v>
      </c>
      <c r="I4435" s="52">
        <v>40519</v>
      </c>
      <c r="J4435">
        <v>2.5173999999999999</v>
      </c>
      <c r="K4435" s="474" t="str">
        <f t="shared" si="69"/>
        <v>false</v>
      </c>
    </row>
    <row r="4436" spans="2:11">
      <c r="B4436" s="52">
        <v>40519</v>
      </c>
      <c r="C4436">
        <v>4.3867000000000003</v>
      </c>
      <c r="D4436" s="52">
        <v>40520</v>
      </c>
      <c r="E4436">
        <v>2.5183999999999997</v>
      </c>
      <c r="G4436" s="52">
        <v>40519</v>
      </c>
      <c r="H4436">
        <v>4.3867000000000003</v>
      </c>
      <c r="I4436" s="52">
        <v>40520</v>
      </c>
      <c r="J4436">
        <v>2.5183999999999997</v>
      </c>
      <c r="K4436" s="474" t="str">
        <f t="shared" si="69"/>
        <v>false</v>
      </c>
    </row>
    <row r="4437" spans="2:11">
      <c r="B4437" s="52">
        <v>40520</v>
      </c>
      <c r="C4437">
        <v>4.4066000000000001</v>
      </c>
      <c r="D4437" s="52">
        <v>40521</v>
      </c>
      <c r="E4437">
        <v>2.5223</v>
      </c>
      <c r="G4437" s="52">
        <v>40520</v>
      </c>
      <c r="H4437">
        <v>4.4066000000000001</v>
      </c>
      <c r="I4437" s="52">
        <v>40521</v>
      </c>
      <c r="J4437">
        <v>2.5223</v>
      </c>
      <c r="K4437" s="474" t="str">
        <f t="shared" si="69"/>
        <v>false</v>
      </c>
    </row>
    <row r="4438" spans="2:11">
      <c r="B4438" s="52">
        <v>40521</v>
      </c>
      <c r="C4438">
        <v>4.3924000000000003</v>
      </c>
      <c r="D4438" s="52">
        <v>40522</v>
      </c>
      <c r="E4438">
        <v>2.5133999999999999</v>
      </c>
      <c r="G4438" s="52">
        <v>40521</v>
      </c>
      <c r="H4438">
        <v>4.3924000000000003</v>
      </c>
      <c r="I4438" s="52">
        <v>40522</v>
      </c>
      <c r="J4438">
        <v>2.5133999999999999</v>
      </c>
      <c r="K4438" s="474" t="str">
        <f t="shared" si="69"/>
        <v>false</v>
      </c>
    </row>
    <row r="4439" spans="2:11">
      <c r="B4439" s="52">
        <v>40522</v>
      </c>
      <c r="C4439">
        <v>4.3710000000000004</v>
      </c>
      <c r="D4439" s="52">
        <v>40525</v>
      </c>
      <c r="E4439">
        <v>2.5093999999999999</v>
      </c>
      <c r="G4439" s="52">
        <v>40522</v>
      </c>
      <c r="H4439">
        <v>4.3710000000000004</v>
      </c>
      <c r="I4439" s="52">
        <v>40525</v>
      </c>
      <c r="J4439">
        <v>2.5093999999999999</v>
      </c>
      <c r="K4439" s="474" t="str">
        <f t="shared" si="69"/>
        <v>false</v>
      </c>
    </row>
    <row r="4440" spans="2:11">
      <c r="B4440" s="52">
        <v>40525</v>
      </c>
      <c r="C4440">
        <v>4.3475000000000001</v>
      </c>
      <c r="D4440" s="52">
        <v>40526</v>
      </c>
      <c r="E4440">
        <v>2.4988999999999999</v>
      </c>
      <c r="G4440" s="52">
        <v>40525</v>
      </c>
      <c r="H4440">
        <v>4.3475000000000001</v>
      </c>
      <c r="I4440" s="52">
        <v>40526</v>
      </c>
      <c r="J4440">
        <v>2.4988999999999999</v>
      </c>
      <c r="K4440" s="474" t="str">
        <f t="shared" si="69"/>
        <v>false</v>
      </c>
    </row>
    <row r="4441" spans="2:11">
      <c r="B4441" s="52">
        <v>40526</v>
      </c>
      <c r="C4441">
        <v>4.3380999999999998</v>
      </c>
      <c r="D4441" s="52">
        <v>40527</v>
      </c>
      <c r="E4441">
        <v>2.5030999999999999</v>
      </c>
      <c r="G4441" s="52">
        <v>40526</v>
      </c>
      <c r="H4441">
        <v>4.3380999999999998</v>
      </c>
      <c r="I4441" s="52">
        <v>40527</v>
      </c>
      <c r="J4441">
        <v>2.5030999999999999</v>
      </c>
      <c r="K4441" s="474" t="str">
        <f t="shared" si="69"/>
        <v>false</v>
      </c>
    </row>
    <row r="4442" spans="2:11">
      <c r="B4442" s="52">
        <v>40527</v>
      </c>
      <c r="C4442">
        <v>4.3785999999999996</v>
      </c>
      <c r="D4442" s="52">
        <v>40528</v>
      </c>
      <c r="E4442">
        <v>2.4939999999999998</v>
      </c>
      <c r="G4442" s="52">
        <v>40527</v>
      </c>
      <c r="H4442">
        <v>4.3785999999999996</v>
      </c>
      <c r="I4442" s="52">
        <v>40528</v>
      </c>
      <c r="J4442">
        <v>2.4939999999999998</v>
      </c>
      <c r="K4442" s="474" t="str">
        <f t="shared" si="69"/>
        <v>false</v>
      </c>
    </row>
    <row r="4443" spans="2:11">
      <c r="B4443" s="52">
        <v>40528</v>
      </c>
      <c r="C4443">
        <v>4.3369</v>
      </c>
      <c r="D4443" s="52">
        <v>40529</v>
      </c>
      <c r="E4443">
        <v>2.4956</v>
      </c>
      <c r="G4443" s="52">
        <v>40528</v>
      </c>
      <c r="H4443">
        <v>4.3369</v>
      </c>
      <c r="I4443" s="52">
        <v>40529</v>
      </c>
      <c r="J4443">
        <v>2.4956</v>
      </c>
      <c r="K4443" s="474" t="str">
        <f t="shared" si="69"/>
        <v>false</v>
      </c>
    </row>
    <row r="4444" spans="2:11">
      <c r="B4444" s="52">
        <v>40529</v>
      </c>
      <c r="C4444">
        <v>4.3245000000000005</v>
      </c>
      <c r="D4444" s="52">
        <v>40532</v>
      </c>
      <c r="E4444">
        <v>2.4986000000000002</v>
      </c>
      <c r="G4444" s="52">
        <v>40529</v>
      </c>
      <c r="H4444">
        <v>4.3245000000000005</v>
      </c>
      <c r="I4444" s="52">
        <v>40532</v>
      </c>
      <c r="J4444">
        <v>2.4986000000000002</v>
      </c>
      <c r="K4444" s="474" t="str">
        <f t="shared" si="69"/>
        <v>false</v>
      </c>
    </row>
    <row r="4445" spans="2:11">
      <c r="B4445" s="52">
        <v>40532</v>
      </c>
      <c r="C4445">
        <v>4.3021000000000003</v>
      </c>
      <c r="D4445" s="52">
        <v>40533</v>
      </c>
      <c r="E4445">
        <v>2.4866000000000001</v>
      </c>
      <c r="G4445" s="52">
        <v>40532</v>
      </c>
      <c r="H4445">
        <v>4.3021000000000003</v>
      </c>
      <c r="I4445" s="52">
        <v>40533</v>
      </c>
      <c r="J4445">
        <v>2.4866000000000001</v>
      </c>
      <c r="K4445" s="474" t="str">
        <f t="shared" si="69"/>
        <v>false</v>
      </c>
    </row>
    <row r="4446" spans="2:11">
      <c r="B4446" s="52">
        <v>40533</v>
      </c>
      <c r="C4446">
        <v>4.3055000000000003</v>
      </c>
      <c r="D4446" s="52">
        <v>40534</v>
      </c>
      <c r="E4446">
        <v>2.4836</v>
      </c>
      <c r="G4446" s="52">
        <v>40533</v>
      </c>
      <c r="H4446">
        <v>4.3055000000000003</v>
      </c>
      <c r="I4446" s="52">
        <v>40534</v>
      </c>
      <c r="J4446">
        <v>2.4836</v>
      </c>
      <c r="K4446" s="474" t="str">
        <f t="shared" si="69"/>
        <v>false</v>
      </c>
    </row>
    <row r="4447" spans="2:11">
      <c r="B4447" s="52">
        <v>40534</v>
      </c>
      <c r="C4447">
        <v>4.2846000000000002</v>
      </c>
      <c r="D4447" s="52">
        <v>40535</v>
      </c>
      <c r="E4447">
        <v>2.4805999999999999</v>
      </c>
      <c r="G4447" s="52">
        <v>40534</v>
      </c>
      <c r="H4447">
        <v>4.2846000000000002</v>
      </c>
      <c r="I4447" s="52">
        <v>40535</v>
      </c>
      <c r="J4447">
        <v>2.4805999999999999</v>
      </c>
      <c r="K4447" s="474" t="str">
        <f t="shared" si="69"/>
        <v>false</v>
      </c>
    </row>
    <row r="4448" spans="2:11">
      <c r="B4448" s="52">
        <v>40535</v>
      </c>
      <c r="C4448">
        <v>4.2811000000000003</v>
      </c>
      <c r="D4448" s="52">
        <v>40539</v>
      </c>
      <c r="E4448">
        <v>2.4845000000000002</v>
      </c>
      <c r="G4448" s="52">
        <v>40535</v>
      </c>
      <c r="H4448">
        <v>4.2811000000000003</v>
      </c>
      <c r="I4448" s="52">
        <v>40539</v>
      </c>
      <c r="J4448">
        <v>2.4845000000000002</v>
      </c>
      <c r="K4448" s="474" t="str">
        <f t="shared" si="69"/>
        <v>false</v>
      </c>
    </row>
    <row r="4449" spans="2:11">
      <c r="B4449" s="52">
        <v>40539</v>
      </c>
      <c r="C4449">
        <v>4.2797999999999998</v>
      </c>
      <c r="D4449" s="52">
        <v>40540</v>
      </c>
      <c r="E4449">
        <v>2.4801000000000002</v>
      </c>
      <c r="G4449" s="52">
        <v>40539</v>
      </c>
      <c r="H4449">
        <v>4.2797999999999998</v>
      </c>
      <c r="I4449" s="52">
        <v>40540</v>
      </c>
      <c r="J4449">
        <v>2.4801000000000002</v>
      </c>
      <c r="K4449" s="474" t="str">
        <f t="shared" si="69"/>
        <v>false</v>
      </c>
    </row>
    <row r="4450" spans="2:11">
      <c r="B4450" s="52">
        <v>40540</v>
      </c>
      <c r="C4450">
        <v>4.2686000000000002</v>
      </c>
      <c r="D4450" s="52">
        <v>40541</v>
      </c>
      <c r="E4450">
        <v>2.4779999999999998</v>
      </c>
      <c r="G4450" s="52">
        <v>40540</v>
      </c>
      <c r="H4450">
        <v>4.2686000000000002</v>
      </c>
      <c r="I4450" s="52">
        <v>40541</v>
      </c>
      <c r="J4450">
        <v>2.4779999999999998</v>
      </c>
      <c r="K4450" s="474" t="str">
        <f t="shared" si="69"/>
        <v>false</v>
      </c>
    </row>
    <row r="4451" spans="2:11">
      <c r="B4451" s="52">
        <v>40541</v>
      </c>
      <c r="C4451">
        <v>4.2910000000000004</v>
      </c>
      <c r="D4451" s="52">
        <v>40542</v>
      </c>
      <c r="E4451">
        <v>2.4813999999999998</v>
      </c>
      <c r="G4451" s="52">
        <v>40541</v>
      </c>
      <c r="H4451">
        <v>4.2910000000000004</v>
      </c>
      <c r="I4451" s="52">
        <v>40542</v>
      </c>
      <c r="J4451">
        <v>2.4813999999999998</v>
      </c>
      <c r="K4451" s="474" t="str">
        <f t="shared" si="69"/>
        <v>false</v>
      </c>
    </row>
    <row r="4452" spans="2:11">
      <c r="B4452" s="52">
        <v>40542</v>
      </c>
      <c r="C4452">
        <v>4.2994000000000003</v>
      </c>
      <c r="D4452" s="52">
        <v>40543</v>
      </c>
      <c r="E4452">
        <v>2.4797000000000002</v>
      </c>
      <c r="G4452" s="52">
        <v>40542</v>
      </c>
      <c r="H4452">
        <v>4.2994000000000003</v>
      </c>
      <c r="I4452" s="52">
        <v>40543</v>
      </c>
      <c r="J4452">
        <v>2.4797000000000002</v>
      </c>
      <c r="K4452" s="474" t="str">
        <f t="shared" si="69"/>
        <v>false</v>
      </c>
    </row>
    <row r="4453" spans="2:11">
      <c r="B4453" s="52">
        <v>40543</v>
      </c>
      <c r="C4453">
        <v>4.2968999999999999</v>
      </c>
      <c r="D4453" s="52">
        <v>40546</v>
      </c>
      <c r="E4453">
        <v>2.4599000000000002</v>
      </c>
      <c r="G4453" s="52">
        <v>40543</v>
      </c>
      <c r="H4453">
        <v>4.2968999999999999</v>
      </c>
      <c r="I4453" s="52">
        <v>40546</v>
      </c>
      <c r="J4453">
        <v>2.4599000000000002</v>
      </c>
      <c r="K4453" s="474" t="str">
        <f t="shared" si="69"/>
        <v>false</v>
      </c>
    </row>
    <row r="4454" spans="2:11">
      <c r="B4454" s="52">
        <v>40546</v>
      </c>
      <c r="C4454">
        <v>4.2801</v>
      </c>
      <c r="D4454" s="52">
        <v>40547</v>
      </c>
      <c r="E4454">
        <v>2.4556</v>
      </c>
      <c r="G4454" s="52">
        <v>40546</v>
      </c>
      <c r="H4454">
        <v>4.2801</v>
      </c>
      <c r="I4454" s="52">
        <v>40547</v>
      </c>
      <c r="J4454">
        <v>2.4556</v>
      </c>
      <c r="K4454" s="474" t="str">
        <f t="shared" si="69"/>
        <v>false</v>
      </c>
    </row>
    <row r="4455" spans="2:11">
      <c r="B4455" s="52">
        <v>40547</v>
      </c>
      <c r="C4455">
        <v>4.2598000000000003</v>
      </c>
      <c r="D4455" s="52">
        <v>40548</v>
      </c>
      <c r="E4455">
        <v>2.4489999999999998</v>
      </c>
      <c r="G4455" s="52">
        <v>40547</v>
      </c>
      <c r="H4455">
        <v>4.2598000000000003</v>
      </c>
      <c r="I4455" s="52">
        <v>40548</v>
      </c>
      <c r="J4455">
        <v>2.4489999999999998</v>
      </c>
      <c r="K4455" s="474" t="str">
        <f t="shared" si="69"/>
        <v>false</v>
      </c>
    </row>
    <row r="4456" spans="2:11">
      <c r="B4456" s="52">
        <v>40548</v>
      </c>
      <c r="C4456">
        <v>4.2841000000000005</v>
      </c>
      <c r="D4456" s="52">
        <v>40549</v>
      </c>
      <c r="E4456">
        <v>2.4558</v>
      </c>
      <c r="G4456" s="52">
        <v>40548</v>
      </c>
      <c r="H4456">
        <v>4.2841000000000005</v>
      </c>
      <c r="I4456" s="52">
        <v>40549</v>
      </c>
      <c r="J4456">
        <v>2.4558</v>
      </c>
      <c r="K4456" s="474" t="str">
        <f t="shared" si="69"/>
        <v>false</v>
      </c>
    </row>
    <row r="4457" spans="2:11">
      <c r="B4457" s="52">
        <v>40549</v>
      </c>
      <c r="C4457">
        <v>4.2816999999999998</v>
      </c>
      <c r="D4457" s="52">
        <v>40550</v>
      </c>
      <c r="E4457">
        <v>2.4605000000000001</v>
      </c>
      <c r="G4457" s="52">
        <v>40549</v>
      </c>
      <c r="H4457">
        <v>4.2816999999999998</v>
      </c>
      <c r="I4457" s="52">
        <v>40550</v>
      </c>
      <c r="J4457">
        <v>2.4605000000000001</v>
      </c>
      <c r="K4457" s="474" t="str">
        <f t="shared" si="69"/>
        <v>false</v>
      </c>
    </row>
    <row r="4458" spans="2:11">
      <c r="B4458" s="52">
        <v>40550</v>
      </c>
      <c r="C4458">
        <v>4.2681000000000004</v>
      </c>
      <c r="D4458" s="52">
        <v>40553</v>
      </c>
      <c r="E4458">
        <v>2.4683999999999999</v>
      </c>
      <c r="G4458" s="52">
        <v>40550</v>
      </c>
      <c r="H4458">
        <v>4.2681000000000004</v>
      </c>
      <c r="I4458" s="52">
        <v>40553</v>
      </c>
      <c r="J4458">
        <v>2.4683999999999999</v>
      </c>
      <c r="K4458" s="474" t="str">
        <f t="shared" si="69"/>
        <v>false</v>
      </c>
    </row>
    <row r="4459" spans="2:11">
      <c r="B4459" s="52">
        <v>40553</v>
      </c>
      <c r="C4459">
        <v>4.2923999999999998</v>
      </c>
      <c r="D4459" s="52">
        <v>40554</v>
      </c>
      <c r="E4459">
        <v>2.4611000000000001</v>
      </c>
      <c r="G4459" s="52">
        <v>40553</v>
      </c>
      <c r="H4459">
        <v>4.2923999999999998</v>
      </c>
      <c r="I4459" s="52">
        <v>40554</v>
      </c>
      <c r="J4459">
        <v>2.4611000000000001</v>
      </c>
      <c r="K4459" s="474" t="str">
        <f t="shared" si="69"/>
        <v>false</v>
      </c>
    </row>
    <row r="4460" spans="2:11">
      <c r="B4460" s="52">
        <v>40554</v>
      </c>
      <c r="C4460">
        <v>4.2851999999999997</v>
      </c>
      <c r="D4460" s="52">
        <v>40555</v>
      </c>
      <c r="E4460">
        <v>2.4436</v>
      </c>
      <c r="G4460" s="52">
        <v>40554</v>
      </c>
      <c r="H4460">
        <v>4.2851999999999997</v>
      </c>
      <c r="I4460" s="52">
        <v>40555</v>
      </c>
      <c r="J4460">
        <v>2.4436</v>
      </c>
      <c r="K4460" s="474" t="str">
        <f t="shared" si="69"/>
        <v>false</v>
      </c>
    </row>
    <row r="4461" spans="2:11">
      <c r="B4461" s="52">
        <v>40555</v>
      </c>
      <c r="C4461">
        <v>4.2586000000000004</v>
      </c>
      <c r="D4461" s="52">
        <v>40556</v>
      </c>
      <c r="E4461">
        <v>2.4485000000000001</v>
      </c>
      <c r="G4461" s="52">
        <v>40555</v>
      </c>
      <c r="H4461">
        <v>4.2586000000000004</v>
      </c>
      <c r="I4461" s="52">
        <v>40556</v>
      </c>
      <c r="J4461">
        <v>2.4485000000000001</v>
      </c>
      <c r="K4461" s="474" t="str">
        <f t="shared" si="69"/>
        <v>false</v>
      </c>
    </row>
    <row r="4462" spans="2:11">
      <c r="B4462" s="52">
        <v>40556</v>
      </c>
      <c r="C4462">
        <v>4.2511999999999999</v>
      </c>
      <c r="D4462" s="52">
        <v>40557</v>
      </c>
      <c r="E4462">
        <v>2.4369999999999998</v>
      </c>
      <c r="G4462" s="52">
        <v>40556</v>
      </c>
      <c r="H4462">
        <v>4.2511999999999999</v>
      </c>
      <c r="I4462" s="52">
        <v>40557</v>
      </c>
      <c r="J4462">
        <v>2.4369999999999998</v>
      </c>
      <c r="K4462" s="474" t="str">
        <f t="shared" si="69"/>
        <v>false</v>
      </c>
    </row>
    <row r="4463" spans="2:11">
      <c r="B4463" s="52">
        <v>40557</v>
      </c>
      <c r="C4463">
        <v>4.2354000000000003</v>
      </c>
      <c r="D4463" s="52">
        <v>40561</v>
      </c>
      <c r="E4463">
        <v>2.4279000000000002</v>
      </c>
      <c r="G4463" s="52">
        <v>40557</v>
      </c>
      <c r="H4463">
        <v>4.2354000000000003</v>
      </c>
      <c r="I4463" s="52">
        <v>40561</v>
      </c>
      <c r="J4463">
        <v>2.4279000000000002</v>
      </c>
      <c r="K4463" s="474" t="str">
        <f t="shared" si="69"/>
        <v>false</v>
      </c>
    </row>
    <row r="4464" spans="2:11">
      <c r="B4464" s="52">
        <v>40561</v>
      </c>
      <c r="C4464">
        <v>4.226</v>
      </c>
      <c r="D4464" s="52">
        <v>40562</v>
      </c>
      <c r="E4464">
        <v>2.4331999999999998</v>
      </c>
      <c r="G4464" s="52">
        <v>40561</v>
      </c>
      <c r="H4464">
        <v>4.226</v>
      </c>
      <c r="I4464" s="52">
        <v>40562</v>
      </c>
      <c r="J4464">
        <v>2.4331999999999998</v>
      </c>
      <c r="K4464" s="474" t="str">
        <f t="shared" si="69"/>
        <v>false</v>
      </c>
    </row>
    <row r="4465" spans="2:11">
      <c r="B4465" s="52">
        <v>40562</v>
      </c>
      <c r="C4465">
        <v>4.2309000000000001</v>
      </c>
      <c r="D4465" s="52">
        <v>40563</v>
      </c>
      <c r="E4465">
        <v>2.4337</v>
      </c>
      <c r="G4465" s="52">
        <v>40562</v>
      </c>
      <c r="H4465">
        <v>4.2309000000000001</v>
      </c>
      <c r="I4465" s="52">
        <v>40563</v>
      </c>
      <c r="J4465">
        <v>2.4337</v>
      </c>
      <c r="K4465" s="474" t="str">
        <f t="shared" si="69"/>
        <v>false</v>
      </c>
    </row>
    <row r="4466" spans="2:11">
      <c r="B4466" s="52">
        <v>40563</v>
      </c>
      <c r="C4466">
        <v>4.2062999999999997</v>
      </c>
      <c r="D4466" s="52">
        <v>40564</v>
      </c>
      <c r="E4466">
        <v>2.4236</v>
      </c>
      <c r="G4466" s="52">
        <v>40563</v>
      </c>
      <c r="H4466">
        <v>4.2062999999999997</v>
      </c>
      <c r="I4466" s="52">
        <v>40564</v>
      </c>
      <c r="J4466">
        <v>2.4236</v>
      </c>
      <c r="K4466" s="474" t="str">
        <f t="shared" si="69"/>
        <v>false</v>
      </c>
    </row>
    <row r="4467" spans="2:11">
      <c r="B4467" s="52">
        <v>40564</v>
      </c>
      <c r="C4467">
        <v>4.2100999999999997</v>
      </c>
      <c r="D4467" s="52">
        <v>40567</v>
      </c>
      <c r="E4467">
        <v>2.4016000000000002</v>
      </c>
      <c r="G4467" s="52">
        <v>40564</v>
      </c>
      <c r="H4467">
        <v>4.2100999999999997</v>
      </c>
      <c r="I4467" s="52">
        <v>40567</v>
      </c>
      <c r="J4467">
        <v>2.4016000000000002</v>
      </c>
      <c r="K4467" s="474" t="str">
        <f t="shared" si="69"/>
        <v>false</v>
      </c>
    </row>
    <row r="4468" spans="2:11">
      <c r="B4468" s="52">
        <v>40567</v>
      </c>
      <c r="C4468">
        <v>4.1872999999999996</v>
      </c>
      <c r="D4468" s="52">
        <v>40568</v>
      </c>
      <c r="E4468">
        <v>2.4022999999999999</v>
      </c>
      <c r="G4468" s="52">
        <v>40567</v>
      </c>
      <c r="H4468">
        <v>4.1872999999999996</v>
      </c>
      <c r="I4468" s="52">
        <v>40568</v>
      </c>
      <c r="J4468">
        <v>2.4022999999999999</v>
      </c>
      <c r="K4468" s="474" t="str">
        <f t="shared" si="69"/>
        <v>false</v>
      </c>
    </row>
    <row r="4469" spans="2:11">
      <c r="B4469" s="52">
        <v>40568</v>
      </c>
      <c r="C4469">
        <v>4.1974999999999998</v>
      </c>
      <c r="D4469" s="52">
        <v>40569</v>
      </c>
      <c r="E4469">
        <v>2.4005999999999998</v>
      </c>
      <c r="G4469" s="52">
        <v>40568</v>
      </c>
      <c r="H4469">
        <v>4.1974999999999998</v>
      </c>
      <c r="I4469" s="52">
        <v>40569</v>
      </c>
      <c r="J4469">
        <v>2.4005999999999998</v>
      </c>
      <c r="K4469" s="474" t="str">
        <f t="shared" si="69"/>
        <v>false</v>
      </c>
    </row>
    <row r="4470" spans="2:11">
      <c r="B4470" s="52">
        <v>40569</v>
      </c>
      <c r="C4470">
        <v>4.2096</v>
      </c>
      <c r="D4470" s="52">
        <v>40570</v>
      </c>
      <c r="E4470">
        <v>2.3997999999999999</v>
      </c>
      <c r="G4470" s="52">
        <v>40569</v>
      </c>
      <c r="H4470">
        <v>4.2096</v>
      </c>
      <c r="I4470" s="52">
        <v>40570</v>
      </c>
      <c r="J4470">
        <v>2.3997999999999999</v>
      </c>
      <c r="K4470" s="474" t="str">
        <f t="shared" si="69"/>
        <v>false</v>
      </c>
    </row>
    <row r="4471" spans="2:11">
      <c r="B4471" s="52">
        <v>40570</v>
      </c>
      <c r="C4471">
        <v>4.1990999999999996</v>
      </c>
      <c r="D4471" s="52">
        <v>40571</v>
      </c>
      <c r="E4471">
        <v>2.4335</v>
      </c>
      <c r="G4471" s="52">
        <v>40570</v>
      </c>
      <c r="H4471">
        <v>4.1990999999999996</v>
      </c>
      <c r="I4471" s="52">
        <v>40571</v>
      </c>
      <c r="J4471">
        <v>2.4335</v>
      </c>
      <c r="K4471" s="474" t="str">
        <f t="shared" si="69"/>
        <v>false</v>
      </c>
    </row>
    <row r="4472" spans="2:11">
      <c r="B4472" s="52">
        <v>40571</v>
      </c>
      <c r="C4472">
        <v>4.2553999999999998</v>
      </c>
      <c r="D4472" s="52">
        <v>40574</v>
      </c>
      <c r="E4472">
        <v>2.4195000000000002</v>
      </c>
      <c r="G4472" s="52">
        <v>40571</v>
      </c>
      <c r="H4472">
        <v>4.2553999999999998</v>
      </c>
      <c r="I4472" s="52">
        <v>40574</v>
      </c>
      <c r="J4472">
        <v>2.4195000000000002</v>
      </c>
      <c r="K4472" s="474" t="str">
        <f t="shared" si="69"/>
        <v>false</v>
      </c>
    </row>
    <row r="4473" spans="2:11">
      <c r="B4473" s="52">
        <v>40574</v>
      </c>
      <c r="C4473">
        <v>4.2511000000000001</v>
      </c>
      <c r="D4473" s="52">
        <v>40575</v>
      </c>
      <c r="E4473">
        <v>2.3896999999999999</v>
      </c>
      <c r="G4473" s="52">
        <v>40574</v>
      </c>
      <c r="H4473">
        <v>4.2511000000000001</v>
      </c>
      <c r="I4473" s="52">
        <v>40575</v>
      </c>
      <c r="J4473">
        <v>2.3896999999999999</v>
      </c>
      <c r="K4473" s="474" t="str">
        <f t="shared" si="69"/>
        <v>false</v>
      </c>
    </row>
    <row r="4474" spans="2:11">
      <c r="B4474" s="52">
        <v>40575</v>
      </c>
      <c r="C4474">
        <v>4.2077999999999998</v>
      </c>
      <c r="D4474" s="52">
        <v>40576</v>
      </c>
      <c r="E4474">
        <v>2.3906000000000001</v>
      </c>
      <c r="G4474" s="52">
        <v>40575</v>
      </c>
      <c r="H4474">
        <v>4.2077999999999998</v>
      </c>
      <c r="I4474" s="52">
        <v>40576</v>
      </c>
      <c r="J4474">
        <v>2.3906000000000001</v>
      </c>
      <c r="K4474" s="474" t="str">
        <f t="shared" si="69"/>
        <v>false</v>
      </c>
    </row>
    <row r="4475" spans="2:11">
      <c r="B4475" s="52">
        <v>40576</v>
      </c>
      <c r="C4475">
        <v>4.2239000000000004</v>
      </c>
      <c r="D4475" s="52">
        <v>40577</v>
      </c>
      <c r="E4475">
        <v>2.3881000000000001</v>
      </c>
      <c r="G4475" s="52">
        <v>40576</v>
      </c>
      <c r="H4475">
        <v>4.2239000000000004</v>
      </c>
      <c r="I4475" s="52">
        <v>40577</v>
      </c>
      <c r="J4475">
        <v>2.3881000000000001</v>
      </c>
      <c r="K4475" s="474" t="str">
        <f t="shared" si="69"/>
        <v>false</v>
      </c>
    </row>
    <row r="4476" spans="2:11">
      <c r="B4476" s="52">
        <v>40577</v>
      </c>
      <c r="C4476">
        <v>4.2107000000000001</v>
      </c>
      <c r="D4476" s="52">
        <v>40578</v>
      </c>
      <c r="E4476">
        <v>2.3822000000000001</v>
      </c>
      <c r="G4476" s="52">
        <v>40577</v>
      </c>
      <c r="H4476">
        <v>4.2107000000000001</v>
      </c>
      <c r="I4476" s="52">
        <v>40578</v>
      </c>
      <c r="J4476">
        <v>2.3822000000000001</v>
      </c>
      <c r="K4476" s="474" t="str">
        <f t="shared" si="69"/>
        <v>false</v>
      </c>
    </row>
    <row r="4477" spans="2:11">
      <c r="B4477" s="52">
        <v>40578</v>
      </c>
      <c r="C4477">
        <v>4.2374000000000001</v>
      </c>
      <c r="D4477" s="52">
        <v>40581</v>
      </c>
      <c r="E4477">
        <v>2.3685999999999998</v>
      </c>
      <c r="G4477" s="52">
        <v>40578</v>
      </c>
      <c r="H4477">
        <v>4.2374000000000001</v>
      </c>
      <c r="I4477" s="52">
        <v>40581</v>
      </c>
      <c r="J4477">
        <v>2.3685999999999998</v>
      </c>
      <c r="K4477" s="474" t="str">
        <f t="shared" si="69"/>
        <v>false</v>
      </c>
    </row>
    <row r="4478" spans="2:11">
      <c r="B4478" s="52">
        <v>40581</v>
      </c>
      <c r="C4478">
        <v>4.2084999999999999</v>
      </c>
      <c r="D4478" s="52">
        <v>40582</v>
      </c>
      <c r="E4478">
        <v>2.3622000000000001</v>
      </c>
      <c r="G4478" s="52">
        <v>40581</v>
      </c>
      <c r="H4478">
        <v>4.2084999999999999</v>
      </c>
      <c r="I4478" s="52">
        <v>40582</v>
      </c>
      <c r="J4478">
        <v>2.3622000000000001</v>
      </c>
      <c r="K4478" s="474" t="str">
        <f t="shared" si="69"/>
        <v>false</v>
      </c>
    </row>
    <row r="4479" spans="2:11">
      <c r="B4479" s="52">
        <v>40582</v>
      </c>
      <c r="C4479">
        <v>4.2187000000000001</v>
      </c>
      <c r="D4479" s="52">
        <v>40583</v>
      </c>
      <c r="E4479">
        <v>2.3609</v>
      </c>
      <c r="G4479" s="52">
        <v>40582</v>
      </c>
      <c r="H4479">
        <v>4.2187000000000001</v>
      </c>
      <c r="I4479" s="52">
        <v>40583</v>
      </c>
      <c r="J4479">
        <v>2.3609</v>
      </c>
      <c r="K4479" s="474" t="str">
        <f t="shared" si="69"/>
        <v>false</v>
      </c>
    </row>
    <row r="4480" spans="2:11">
      <c r="B4480" s="52">
        <v>40583</v>
      </c>
      <c r="C4480">
        <v>4.2220000000000004</v>
      </c>
      <c r="D4480" s="52">
        <v>40584</v>
      </c>
      <c r="E4480">
        <v>2.3628999999999998</v>
      </c>
      <c r="G4480" s="52">
        <v>40583</v>
      </c>
      <c r="H4480">
        <v>4.2220000000000004</v>
      </c>
      <c r="I4480" s="52">
        <v>40584</v>
      </c>
      <c r="J4480">
        <v>2.3628999999999998</v>
      </c>
      <c r="K4480" s="474" t="str">
        <f t="shared" si="69"/>
        <v>false</v>
      </c>
    </row>
    <row r="4481" spans="2:11">
      <c r="B4481" s="52">
        <v>40584</v>
      </c>
      <c r="C4481">
        <v>4.2137000000000002</v>
      </c>
      <c r="D4481" s="52">
        <v>40585</v>
      </c>
      <c r="E4481">
        <v>2.3544</v>
      </c>
      <c r="G4481" s="52">
        <v>40584</v>
      </c>
      <c r="H4481">
        <v>4.2137000000000002</v>
      </c>
      <c r="I4481" s="52">
        <v>40585</v>
      </c>
      <c r="J4481">
        <v>2.3544</v>
      </c>
      <c r="K4481" s="474" t="str">
        <f t="shared" si="69"/>
        <v>false</v>
      </c>
    </row>
    <row r="4482" spans="2:11">
      <c r="B4482" s="52">
        <v>40585</v>
      </c>
      <c r="C4482">
        <v>4.2241999999999997</v>
      </c>
      <c r="D4482" s="52">
        <v>40588</v>
      </c>
      <c r="E4482">
        <v>2.3578999999999999</v>
      </c>
      <c r="G4482" s="52">
        <v>40585</v>
      </c>
      <c r="H4482">
        <v>4.2241999999999997</v>
      </c>
      <c r="I4482" s="52">
        <v>40588</v>
      </c>
      <c r="J4482">
        <v>2.3578999999999999</v>
      </c>
      <c r="K4482" s="474" t="str">
        <f t="shared" si="69"/>
        <v>false</v>
      </c>
    </row>
    <row r="4483" spans="2:11">
      <c r="B4483" s="52">
        <v>40588</v>
      </c>
      <c r="C4483">
        <v>4.2625999999999999</v>
      </c>
      <c r="D4483" s="52">
        <v>40589</v>
      </c>
      <c r="E4483">
        <v>2.3677999999999999</v>
      </c>
      <c r="G4483" s="52">
        <v>40588</v>
      </c>
      <c r="H4483">
        <v>4.2625999999999999</v>
      </c>
      <c r="I4483" s="52">
        <v>40589</v>
      </c>
      <c r="J4483">
        <v>2.3677999999999999</v>
      </c>
      <c r="K4483" s="474" t="str">
        <f t="shared" si="69"/>
        <v>false</v>
      </c>
    </row>
    <row r="4484" spans="2:11">
      <c r="B4484" s="52">
        <v>40589</v>
      </c>
      <c r="C4484">
        <v>4.2526999999999999</v>
      </c>
      <c r="D4484" s="52">
        <v>40590</v>
      </c>
      <c r="E4484">
        <v>2.3574000000000002</v>
      </c>
      <c r="G4484" s="52">
        <v>40589</v>
      </c>
      <c r="H4484">
        <v>4.2526999999999999</v>
      </c>
      <c r="I4484" s="52">
        <v>40590</v>
      </c>
      <c r="J4484">
        <v>2.3574000000000002</v>
      </c>
      <c r="K4484" s="474" t="str">
        <f t="shared" si="69"/>
        <v>false</v>
      </c>
    </row>
    <row r="4485" spans="2:11">
      <c r="B4485" s="52">
        <v>40590</v>
      </c>
      <c r="C4485">
        <v>4.2685000000000004</v>
      </c>
      <c r="D4485" s="52">
        <v>40591</v>
      </c>
      <c r="E4485">
        <v>2.3517000000000001</v>
      </c>
      <c r="G4485" s="52">
        <v>40590</v>
      </c>
      <c r="H4485">
        <v>4.2685000000000004</v>
      </c>
      <c r="I4485" s="52">
        <v>40591</v>
      </c>
      <c r="J4485">
        <v>2.3517000000000001</v>
      </c>
      <c r="K4485" s="474" t="str">
        <f t="shared" si="69"/>
        <v>false</v>
      </c>
    </row>
    <row r="4486" spans="2:11">
      <c r="B4486" s="52">
        <v>40591</v>
      </c>
      <c r="C4486">
        <v>4.2473000000000001</v>
      </c>
      <c r="D4486" s="52">
        <v>40592</v>
      </c>
      <c r="E4486">
        <v>2.3378000000000001</v>
      </c>
      <c r="G4486" s="52">
        <v>40591</v>
      </c>
      <c r="H4486">
        <v>4.2473000000000001</v>
      </c>
      <c r="I4486" s="52">
        <v>40592</v>
      </c>
      <c r="J4486">
        <v>2.3378000000000001</v>
      </c>
      <c r="K4486" s="474" t="str">
        <f t="shared" ref="K4486:K4549" si="70">IF(G4486=I4486,"true","false")</f>
        <v>false</v>
      </c>
    </row>
    <row r="4487" spans="2:11">
      <c r="B4487" s="52">
        <v>40592</v>
      </c>
      <c r="C4487">
        <v>4.2484000000000002</v>
      </c>
      <c r="D4487" s="52">
        <v>40596</v>
      </c>
      <c r="E4487">
        <v>2.3719999999999999</v>
      </c>
      <c r="G4487" s="52">
        <v>40592</v>
      </c>
      <c r="H4487">
        <v>4.2484000000000002</v>
      </c>
      <c r="I4487" s="52">
        <v>40596</v>
      </c>
      <c r="J4487">
        <v>2.3719999999999999</v>
      </c>
      <c r="K4487" s="474" t="str">
        <f t="shared" si="70"/>
        <v>false</v>
      </c>
    </row>
    <row r="4488" spans="2:11">
      <c r="B4488" s="52">
        <v>40596</v>
      </c>
      <c r="C4488">
        <v>4.2565999999999997</v>
      </c>
      <c r="D4488" s="52">
        <v>40597</v>
      </c>
      <c r="E4488">
        <v>2.3929999999999998</v>
      </c>
      <c r="G4488" s="52">
        <v>40596</v>
      </c>
      <c r="H4488">
        <v>4.2565999999999997</v>
      </c>
      <c r="I4488" s="52">
        <v>40597</v>
      </c>
      <c r="J4488">
        <v>2.3929999999999998</v>
      </c>
      <c r="K4488" s="474" t="str">
        <f t="shared" si="70"/>
        <v>false</v>
      </c>
    </row>
    <row r="4489" spans="2:11">
      <c r="B4489" s="52">
        <v>40597</v>
      </c>
      <c r="C4489">
        <v>4.2666000000000004</v>
      </c>
      <c r="D4489" s="52">
        <v>40598</v>
      </c>
      <c r="E4489">
        <v>2.4028999999999998</v>
      </c>
      <c r="G4489" s="52">
        <v>40597</v>
      </c>
      <c r="H4489">
        <v>4.2666000000000004</v>
      </c>
      <c r="I4489" s="52">
        <v>40598</v>
      </c>
      <c r="J4489">
        <v>2.4028999999999998</v>
      </c>
      <c r="K4489" s="474" t="str">
        <f t="shared" si="70"/>
        <v>false</v>
      </c>
    </row>
    <row r="4490" spans="2:11">
      <c r="B4490" s="52">
        <v>40598</v>
      </c>
      <c r="C4490">
        <v>4.2775999999999996</v>
      </c>
      <c r="D4490" s="52">
        <v>40599</v>
      </c>
      <c r="E4490">
        <v>2.3974000000000002</v>
      </c>
      <c r="G4490" s="52">
        <v>40598</v>
      </c>
      <c r="H4490">
        <v>4.2775999999999996</v>
      </c>
      <c r="I4490" s="52">
        <v>40599</v>
      </c>
      <c r="J4490">
        <v>2.3974000000000002</v>
      </c>
      <c r="K4490" s="474" t="str">
        <f t="shared" si="70"/>
        <v>false</v>
      </c>
    </row>
    <row r="4491" spans="2:11">
      <c r="B4491" s="52">
        <v>40599</v>
      </c>
      <c r="C4491">
        <v>4.2510000000000003</v>
      </c>
      <c r="D4491" s="52">
        <v>40602</v>
      </c>
      <c r="E4491">
        <v>2.3786</v>
      </c>
      <c r="G4491" s="52">
        <v>40599</v>
      </c>
      <c r="H4491">
        <v>4.2510000000000003</v>
      </c>
      <c r="I4491" s="52">
        <v>40602</v>
      </c>
      <c r="J4491">
        <v>2.3786</v>
      </c>
      <c r="K4491" s="474" t="str">
        <f t="shared" si="70"/>
        <v>false</v>
      </c>
    </row>
    <row r="4492" spans="2:11">
      <c r="B4492" s="52">
        <v>40602</v>
      </c>
      <c r="C4492">
        <v>4.1978</v>
      </c>
      <c r="D4492" s="52">
        <v>40603</v>
      </c>
      <c r="E4492">
        <v>2.4117999999999999</v>
      </c>
      <c r="G4492" s="52">
        <v>40602</v>
      </c>
      <c r="H4492">
        <v>4.1978</v>
      </c>
      <c r="I4492" s="52">
        <v>40603</v>
      </c>
      <c r="J4492">
        <v>2.4117999999999999</v>
      </c>
      <c r="K4492" s="474" t="str">
        <f t="shared" si="70"/>
        <v>false</v>
      </c>
    </row>
    <row r="4493" spans="2:11">
      <c r="B4493" s="52">
        <v>40603</v>
      </c>
      <c r="C4493">
        <v>4.1363000000000003</v>
      </c>
      <c r="D4493" s="52">
        <v>40604</v>
      </c>
      <c r="E4493">
        <v>2.4100999999999999</v>
      </c>
      <c r="G4493" s="52">
        <v>40603</v>
      </c>
      <c r="H4493">
        <v>4.1363000000000003</v>
      </c>
      <c r="I4493" s="52">
        <v>40604</v>
      </c>
      <c r="J4493">
        <v>2.4100999999999999</v>
      </c>
      <c r="K4493" s="474" t="str">
        <f t="shared" si="70"/>
        <v>false</v>
      </c>
    </row>
    <row r="4494" spans="2:11">
      <c r="B4494" s="52">
        <v>40604</v>
      </c>
      <c r="C4494">
        <v>4.1542000000000003</v>
      </c>
      <c r="D4494" s="52">
        <v>40605</v>
      </c>
      <c r="E4494">
        <v>2.3725000000000001</v>
      </c>
      <c r="G4494" s="52">
        <v>40604</v>
      </c>
      <c r="H4494">
        <v>4.1542000000000003</v>
      </c>
      <c r="I4494" s="52">
        <v>40605</v>
      </c>
      <c r="J4494">
        <v>2.3725000000000001</v>
      </c>
      <c r="K4494" s="474" t="str">
        <f t="shared" si="70"/>
        <v>false</v>
      </c>
    </row>
    <row r="4495" spans="2:11">
      <c r="B4495" s="52">
        <v>40605</v>
      </c>
      <c r="C4495">
        <v>4.1191000000000004</v>
      </c>
      <c r="D4495" s="52">
        <v>40606</v>
      </c>
      <c r="E4495">
        <v>2.3896999999999999</v>
      </c>
      <c r="G4495" s="52">
        <v>40605</v>
      </c>
      <c r="H4495">
        <v>4.1191000000000004</v>
      </c>
      <c r="I4495" s="52">
        <v>40606</v>
      </c>
      <c r="J4495">
        <v>2.3896999999999999</v>
      </c>
      <c r="K4495" s="474" t="str">
        <f t="shared" si="70"/>
        <v>false</v>
      </c>
    </row>
    <row r="4496" spans="2:11">
      <c r="B4496" s="52">
        <v>40606</v>
      </c>
      <c r="C4496">
        <v>4.1429999999999998</v>
      </c>
      <c r="D4496" s="52">
        <v>40609</v>
      </c>
      <c r="E4496">
        <v>2.4055</v>
      </c>
      <c r="G4496" s="52">
        <v>40606</v>
      </c>
      <c r="H4496">
        <v>4.1429999999999998</v>
      </c>
      <c r="I4496" s="52">
        <v>40609</v>
      </c>
      <c r="J4496">
        <v>2.4055</v>
      </c>
      <c r="K4496" s="474" t="str">
        <f t="shared" si="70"/>
        <v>false</v>
      </c>
    </row>
    <row r="4497" spans="2:11">
      <c r="B4497" s="52">
        <v>40609</v>
      </c>
      <c r="C4497">
        <v>4.1364000000000001</v>
      </c>
      <c r="D4497" s="52">
        <v>40610</v>
      </c>
      <c r="E4497">
        <v>2.3837000000000002</v>
      </c>
      <c r="G4497" s="52">
        <v>40609</v>
      </c>
      <c r="H4497">
        <v>4.1364000000000001</v>
      </c>
      <c r="I4497" s="52">
        <v>40610</v>
      </c>
      <c r="J4497">
        <v>2.3837000000000002</v>
      </c>
      <c r="K4497" s="474" t="str">
        <f t="shared" si="70"/>
        <v>false</v>
      </c>
    </row>
    <row r="4498" spans="2:11">
      <c r="B4498" s="52">
        <v>40610</v>
      </c>
      <c r="C4498">
        <v>4.0978000000000003</v>
      </c>
      <c r="D4498" s="52">
        <v>40611</v>
      </c>
      <c r="E4498">
        <v>2.3877999999999999</v>
      </c>
      <c r="G4498" s="52">
        <v>40610</v>
      </c>
      <c r="H4498">
        <v>4.0978000000000003</v>
      </c>
      <c r="I4498" s="52">
        <v>40611</v>
      </c>
      <c r="J4498">
        <v>2.3877999999999999</v>
      </c>
      <c r="K4498" s="474" t="str">
        <f t="shared" si="70"/>
        <v>false</v>
      </c>
    </row>
    <row r="4499" spans="2:11">
      <c r="B4499" s="52">
        <v>40611</v>
      </c>
      <c r="C4499">
        <v>4.0548999999999999</v>
      </c>
      <c r="D4499" s="52">
        <v>40612</v>
      </c>
      <c r="E4499">
        <v>2.4333</v>
      </c>
      <c r="G4499" s="52">
        <v>40611</v>
      </c>
      <c r="H4499">
        <v>4.0548999999999999</v>
      </c>
      <c r="I4499" s="52">
        <v>40612</v>
      </c>
      <c r="J4499">
        <v>2.4333</v>
      </c>
      <c r="K4499" s="474" t="str">
        <f t="shared" si="70"/>
        <v>false</v>
      </c>
    </row>
    <row r="4500" spans="2:11">
      <c r="B4500" s="52">
        <v>40612</v>
      </c>
      <c r="C4500">
        <v>4.1059999999999999</v>
      </c>
      <c r="D4500" s="52">
        <v>40613</v>
      </c>
      <c r="E4500">
        <v>2.4230999999999998</v>
      </c>
      <c r="G4500" s="52">
        <v>40612</v>
      </c>
      <c r="H4500">
        <v>4.1059999999999999</v>
      </c>
      <c r="I4500" s="52">
        <v>40613</v>
      </c>
      <c r="J4500">
        <v>2.4230999999999998</v>
      </c>
      <c r="K4500" s="474" t="str">
        <f t="shared" si="70"/>
        <v>false</v>
      </c>
    </row>
    <row r="4501" spans="2:11">
      <c r="B4501" s="52">
        <v>40613</v>
      </c>
      <c r="C4501">
        <v>4.0921000000000003</v>
      </c>
      <c r="D4501" s="52">
        <v>40616</v>
      </c>
      <c r="E4501">
        <v>2.4335</v>
      </c>
      <c r="G4501" s="52">
        <v>40613</v>
      </c>
      <c r="H4501">
        <v>4.0921000000000003</v>
      </c>
      <c r="I4501" s="52">
        <v>40616</v>
      </c>
      <c r="J4501">
        <v>2.4335</v>
      </c>
      <c r="K4501" s="474" t="str">
        <f t="shared" si="70"/>
        <v>false</v>
      </c>
    </row>
    <row r="4502" spans="2:11">
      <c r="B4502" s="52">
        <v>40616</v>
      </c>
      <c r="C4502">
        <v>4.1510999999999996</v>
      </c>
      <c r="D4502" s="52">
        <v>40617</v>
      </c>
      <c r="E4502">
        <v>2.4618000000000002</v>
      </c>
      <c r="G4502" s="52">
        <v>40616</v>
      </c>
      <c r="H4502">
        <v>4.1510999999999996</v>
      </c>
      <c r="I4502" s="52">
        <v>40617</v>
      </c>
      <c r="J4502">
        <v>2.4618000000000002</v>
      </c>
      <c r="K4502" s="474" t="str">
        <f t="shared" si="70"/>
        <v>false</v>
      </c>
    </row>
    <row r="4503" spans="2:11">
      <c r="B4503" s="52">
        <v>40617</v>
      </c>
      <c r="C4503">
        <v>4.2295999999999996</v>
      </c>
      <c r="D4503" s="52">
        <v>40618</v>
      </c>
      <c r="E4503">
        <v>2.5131000000000001</v>
      </c>
      <c r="G4503" s="52">
        <v>40617</v>
      </c>
      <c r="H4503">
        <v>4.2295999999999996</v>
      </c>
      <c r="I4503" s="52">
        <v>40618</v>
      </c>
      <c r="J4503">
        <v>2.5131000000000001</v>
      </c>
      <c r="K4503" s="474" t="str">
        <f t="shared" si="70"/>
        <v>false</v>
      </c>
    </row>
    <row r="4504" spans="2:11">
      <c r="B4504" s="52">
        <v>40618</v>
      </c>
      <c r="C4504">
        <v>4.306</v>
      </c>
      <c r="D4504" s="52">
        <v>40619</v>
      </c>
      <c r="E4504">
        <v>2.4786999999999999</v>
      </c>
      <c r="G4504" s="52">
        <v>40618</v>
      </c>
      <c r="H4504">
        <v>4.306</v>
      </c>
      <c r="I4504" s="52">
        <v>40619</v>
      </c>
      <c r="J4504">
        <v>2.4786999999999999</v>
      </c>
      <c r="K4504" s="474" t="str">
        <f t="shared" si="70"/>
        <v>false</v>
      </c>
    </row>
    <row r="4505" spans="2:11">
      <c r="B4505" s="52">
        <v>40619</v>
      </c>
      <c r="C4505">
        <v>4.2929000000000004</v>
      </c>
      <c r="D4505" s="52">
        <v>40620</v>
      </c>
      <c r="E4505">
        <v>2.4611000000000001</v>
      </c>
      <c r="G4505" s="52">
        <v>40619</v>
      </c>
      <c r="H4505">
        <v>4.2929000000000004</v>
      </c>
      <c r="I4505" s="52">
        <v>40620</v>
      </c>
      <c r="J4505">
        <v>2.4611000000000001</v>
      </c>
      <c r="K4505" s="474" t="str">
        <f t="shared" si="70"/>
        <v>false</v>
      </c>
    </row>
    <row r="4506" spans="2:11">
      <c r="B4506" s="52">
        <v>40620</v>
      </c>
      <c r="C4506">
        <v>4.2742000000000004</v>
      </c>
      <c r="D4506" s="52">
        <v>40623</v>
      </c>
      <c r="E4506">
        <v>2.4247000000000001</v>
      </c>
      <c r="G4506" s="52">
        <v>40620</v>
      </c>
      <c r="H4506">
        <v>4.2742000000000004</v>
      </c>
      <c r="I4506" s="52">
        <v>40623</v>
      </c>
      <c r="J4506">
        <v>2.4247000000000001</v>
      </c>
      <c r="K4506" s="474" t="str">
        <f t="shared" si="70"/>
        <v>false</v>
      </c>
    </row>
    <row r="4507" spans="2:11">
      <c r="B4507" s="52">
        <v>40623</v>
      </c>
      <c r="C4507">
        <v>4.2104999999999997</v>
      </c>
      <c r="D4507" s="52">
        <v>40624</v>
      </c>
      <c r="E4507">
        <v>2.4283000000000001</v>
      </c>
      <c r="G4507" s="52">
        <v>40623</v>
      </c>
      <c r="H4507">
        <v>4.2104999999999997</v>
      </c>
      <c r="I4507" s="52">
        <v>40624</v>
      </c>
      <c r="J4507">
        <v>2.4283000000000001</v>
      </c>
      <c r="K4507" s="474" t="str">
        <f t="shared" si="70"/>
        <v>false</v>
      </c>
    </row>
    <row r="4508" spans="2:11">
      <c r="B4508" s="52">
        <v>40624</v>
      </c>
      <c r="C4508">
        <v>4.2092999999999998</v>
      </c>
      <c r="D4508" s="52">
        <v>40625</v>
      </c>
      <c r="E4508">
        <v>2.4148000000000001</v>
      </c>
      <c r="G4508" s="52">
        <v>40624</v>
      </c>
      <c r="H4508">
        <v>4.2092999999999998</v>
      </c>
      <c r="I4508" s="52">
        <v>40625</v>
      </c>
      <c r="J4508">
        <v>2.4148000000000001</v>
      </c>
      <c r="K4508" s="474" t="str">
        <f t="shared" si="70"/>
        <v>false</v>
      </c>
    </row>
    <row r="4509" spans="2:11">
      <c r="B4509" s="52">
        <v>40625</v>
      </c>
      <c r="C4509">
        <v>4.2125000000000004</v>
      </c>
      <c r="D4509" s="52">
        <v>40626</v>
      </c>
      <c r="E4509">
        <v>2.3980000000000001</v>
      </c>
      <c r="G4509" s="52">
        <v>40625</v>
      </c>
      <c r="H4509">
        <v>4.2125000000000004</v>
      </c>
      <c r="I4509" s="52">
        <v>40626</v>
      </c>
      <c r="J4509">
        <v>2.3980000000000001</v>
      </c>
      <c r="K4509" s="474" t="str">
        <f t="shared" si="70"/>
        <v>false</v>
      </c>
    </row>
    <row r="4510" spans="2:11">
      <c r="B4510" s="52">
        <v>40626</v>
      </c>
      <c r="C4510">
        <v>4.1939000000000002</v>
      </c>
      <c r="D4510" s="52">
        <v>40627</v>
      </c>
      <c r="E4510">
        <v>2.3881999999999999</v>
      </c>
      <c r="G4510" s="52">
        <v>40626</v>
      </c>
      <c r="H4510">
        <v>4.1939000000000002</v>
      </c>
      <c r="I4510" s="52">
        <v>40627</v>
      </c>
      <c r="J4510">
        <v>2.3881999999999999</v>
      </c>
      <c r="K4510" s="474" t="str">
        <f t="shared" si="70"/>
        <v>false</v>
      </c>
    </row>
    <row r="4511" spans="2:11">
      <c r="B4511" s="52">
        <v>40627</v>
      </c>
      <c r="C4511">
        <v>4.1914999999999996</v>
      </c>
      <c r="D4511" s="52">
        <v>40630</v>
      </c>
      <c r="E4511">
        <v>2.3925999999999998</v>
      </c>
      <c r="G4511" s="52">
        <v>40627</v>
      </c>
      <c r="H4511">
        <v>4.1914999999999996</v>
      </c>
      <c r="I4511" s="52">
        <v>40630</v>
      </c>
      <c r="J4511">
        <v>2.3925999999999998</v>
      </c>
      <c r="K4511" s="474" t="str">
        <f t="shared" si="70"/>
        <v>false</v>
      </c>
    </row>
    <row r="4512" spans="2:11">
      <c r="B4512" s="52">
        <v>40630</v>
      </c>
      <c r="C4512">
        <v>4.2122000000000002</v>
      </c>
      <c r="D4512" s="52">
        <v>40631</v>
      </c>
      <c r="E4512">
        <v>2.3805000000000001</v>
      </c>
      <c r="G4512" s="52">
        <v>40630</v>
      </c>
      <c r="H4512">
        <v>4.2122000000000002</v>
      </c>
      <c r="I4512" s="52">
        <v>40631</v>
      </c>
      <c r="J4512">
        <v>2.3805000000000001</v>
      </c>
      <c r="K4512" s="474" t="str">
        <f t="shared" si="70"/>
        <v>false</v>
      </c>
    </row>
    <row r="4513" spans="2:11">
      <c r="B4513" s="52">
        <v>40631</v>
      </c>
      <c r="C4513">
        <v>4.1778000000000004</v>
      </c>
      <c r="D4513" s="52">
        <v>40632</v>
      </c>
      <c r="E4513">
        <v>2.3666999999999998</v>
      </c>
      <c r="G4513" s="52">
        <v>40631</v>
      </c>
      <c r="H4513">
        <v>4.1778000000000004</v>
      </c>
      <c r="I4513" s="52">
        <v>40632</v>
      </c>
      <c r="J4513">
        <v>2.3666999999999998</v>
      </c>
      <c r="K4513" s="474" t="str">
        <f t="shared" si="70"/>
        <v>false</v>
      </c>
    </row>
    <row r="4514" spans="2:11">
      <c r="B4514" s="52">
        <v>40632</v>
      </c>
      <c r="C4514">
        <v>4.13</v>
      </c>
      <c r="D4514" s="52">
        <v>40633</v>
      </c>
      <c r="E4514">
        <v>2.3727</v>
      </c>
      <c r="G4514" s="52">
        <v>40632</v>
      </c>
      <c r="H4514">
        <v>4.13</v>
      </c>
      <c r="I4514" s="52">
        <v>40633</v>
      </c>
      <c r="J4514">
        <v>2.3727</v>
      </c>
      <c r="K4514" s="474" t="str">
        <f t="shared" si="70"/>
        <v>false</v>
      </c>
    </row>
    <row r="4515" spans="2:11">
      <c r="B4515" s="52">
        <v>40633</v>
      </c>
      <c r="C4515">
        <v>4.1418999999999997</v>
      </c>
      <c r="D4515" s="52">
        <v>40634</v>
      </c>
      <c r="E4515">
        <v>2.3616999999999999</v>
      </c>
      <c r="G4515" s="52">
        <v>40633</v>
      </c>
      <c r="H4515">
        <v>4.1418999999999997</v>
      </c>
      <c r="I4515" s="52">
        <v>40634</v>
      </c>
      <c r="J4515">
        <v>2.3616999999999999</v>
      </c>
      <c r="K4515" s="474" t="str">
        <f t="shared" si="70"/>
        <v>false</v>
      </c>
    </row>
    <row r="4516" spans="2:11">
      <c r="B4516" s="52">
        <v>40634</v>
      </c>
      <c r="C4516">
        <v>4.1146000000000003</v>
      </c>
      <c r="D4516" s="52">
        <v>40637</v>
      </c>
      <c r="E4516">
        <v>2.3694999999999999</v>
      </c>
      <c r="G4516" s="52">
        <v>40634</v>
      </c>
      <c r="H4516">
        <v>4.1146000000000003</v>
      </c>
      <c r="I4516" s="52">
        <v>40637</v>
      </c>
      <c r="J4516">
        <v>2.3694999999999999</v>
      </c>
      <c r="K4516" s="474" t="str">
        <f t="shared" si="70"/>
        <v>false</v>
      </c>
    </row>
    <row r="4517" spans="2:11">
      <c r="B4517" s="52">
        <v>40637</v>
      </c>
      <c r="C4517">
        <v>4.1208999999999998</v>
      </c>
      <c r="D4517" s="52">
        <v>40638</v>
      </c>
      <c r="E4517">
        <v>2.3706999999999998</v>
      </c>
      <c r="G4517" s="52">
        <v>40637</v>
      </c>
      <c r="H4517">
        <v>4.1208999999999998</v>
      </c>
      <c r="I4517" s="52">
        <v>40638</v>
      </c>
      <c r="J4517">
        <v>2.3706999999999998</v>
      </c>
      <c r="K4517" s="474" t="str">
        <f t="shared" si="70"/>
        <v>false</v>
      </c>
    </row>
    <row r="4518" spans="2:11">
      <c r="B4518" s="52">
        <v>40638</v>
      </c>
      <c r="C4518">
        <v>4.1337000000000002</v>
      </c>
      <c r="D4518" s="52">
        <v>40639</v>
      </c>
      <c r="E4518">
        <v>2.3658000000000001</v>
      </c>
      <c r="G4518" s="52">
        <v>40638</v>
      </c>
      <c r="H4518">
        <v>4.1337000000000002</v>
      </c>
      <c r="I4518" s="52">
        <v>40639</v>
      </c>
      <c r="J4518">
        <v>2.3658000000000001</v>
      </c>
      <c r="K4518" s="474" t="str">
        <f t="shared" si="70"/>
        <v>false</v>
      </c>
    </row>
    <row r="4519" spans="2:11">
      <c r="B4519" s="52">
        <v>40639</v>
      </c>
      <c r="C4519">
        <v>4.1021999999999998</v>
      </c>
      <c r="D4519" s="52">
        <v>40640</v>
      </c>
      <c r="E4519">
        <v>2.3691</v>
      </c>
      <c r="G4519" s="52">
        <v>40639</v>
      </c>
      <c r="H4519">
        <v>4.1021999999999998</v>
      </c>
      <c r="I4519" s="52">
        <v>40640</v>
      </c>
      <c r="J4519">
        <v>2.3691</v>
      </c>
      <c r="K4519" s="474" t="str">
        <f t="shared" si="70"/>
        <v>false</v>
      </c>
    </row>
    <row r="4520" spans="2:11">
      <c r="B4520" s="52">
        <v>40640</v>
      </c>
      <c r="C4520">
        <v>4.1196999999999999</v>
      </c>
      <c r="D4520" s="52">
        <v>40641</v>
      </c>
      <c r="E4520">
        <v>2.3746999999999998</v>
      </c>
      <c r="G4520" s="52">
        <v>40640</v>
      </c>
      <c r="H4520">
        <v>4.1196999999999999</v>
      </c>
      <c r="I4520" s="52">
        <v>40641</v>
      </c>
      <c r="J4520">
        <v>2.3746999999999998</v>
      </c>
      <c r="K4520" s="474" t="str">
        <f t="shared" si="70"/>
        <v>false</v>
      </c>
    </row>
    <row r="4521" spans="2:11">
      <c r="B4521" s="52">
        <v>40641</v>
      </c>
      <c r="C4521">
        <v>4.1280000000000001</v>
      </c>
      <c r="D4521" s="52">
        <v>40644</v>
      </c>
      <c r="E4521">
        <v>2.3744999999999998</v>
      </c>
      <c r="G4521" s="52">
        <v>40641</v>
      </c>
      <c r="H4521">
        <v>4.1280000000000001</v>
      </c>
      <c r="I4521" s="52">
        <v>40644</v>
      </c>
      <c r="J4521">
        <v>2.3744999999999998</v>
      </c>
      <c r="K4521" s="474" t="str">
        <f t="shared" si="70"/>
        <v>false</v>
      </c>
    </row>
    <row r="4522" spans="2:11">
      <c r="B4522" s="52">
        <v>40644</v>
      </c>
      <c r="C4522">
        <v>4.1879999999999997</v>
      </c>
      <c r="D4522" s="52">
        <v>40645</v>
      </c>
      <c r="E4522">
        <v>2.3973</v>
      </c>
      <c r="G4522" s="52">
        <v>40644</v>
      </c>
      <c r="H4522">
        <v>4.1879999999999997</v>
      </c>
      <c r="I4522" s="52">
        <v>40645</v>
      </c>
      <c r="J4522">
        <v>2.3973</v>
      </c>
      <c r="K4522" s="474" t="str">
        <f t="shared" si="70"/>
        <v>false</v>
      </c>
    </row>
    <row r="4523" spans="2:11">
      <c r="B4523" s="52">
        <v>40645</v>
      </c>
      <c r="C4523">
        <v>4.1966000000000001</v>
      </c>
      <c r="D4523" s="52">
        <v>40646</v>
      </c>
      <c r="E4523">
        <v>2.3957999999999999</v>
      </c>
      <c r="G4523" s="52">
        <v>40645</v>
      </c>
      <c r="H4523">
        <v>4.1966000000000001</v>
      </c>
      <c r="I4523" s="52">
        <v>40646</v>
      </c>
      <c r="J4523">
        <v>2.3957999999999999</v>
      </c>
      <c r="K4523" s="474" t="str">
        <f t="shared" si="70"/>
        <v>false</v>
      </c>
    </row>
    <row r="4524" spans="2:11">
      <c r="B4524" s="52">
        <v>40646</v>
      </c>
      <c r="C4524">
        <v>4.1783999999999999</v>
      </c>
      <c r="D4524" s="52">
        <v>40647</v>
      </c>
      <c r="E4524">
        <v>2.3931</v>
      </c>
      <c r="G4524" s="52">
        <v>40646</v>
      </c>
      <c r="H4524">
        <v>4.1783999999999999</v>
      </c>
      <c r="I4524" s="52">
        <v>40647</v>
      </c>
      <c r="J4524">
        <v>2.3931</v>
      </c>
      <c r="K4524" s="474" t="str">
        <f t="shared" si="70"/>
        <v>false</v>
      </c>
    </row>
    <row r="4525" spans="2:11">
      <c r="B4525" s="52">
        <v>40647</v>
      </c>
      <c r="C4525">
        <v>4.1536999999999997</v>
      </c>
      <c r="D4525" s="52">
        <v>40648</v>
      </c>
      <c r="E4525">
        <v>2.3820999999999999</v>
      </c>
      <c r="G4525" s="52">
        <v>40647</v>
      </c>
      <c r="H4525">
        <v>4.1536999999999997</v>
      </c>
      <c r="I4525" s="52">
        <v>40648</v>
      </c>
      <c r="J4525">
        <v>2.3820999999999999</v>
      </c>
      <c r="K4525" s="474" t="str">
        <f t="shared" si="70"/>
        <v>false</v>
      </c>
    </row>
    <row r="4526" spans="2:11">
      <c r="B4526" s="52">
        <v>40648</v>
      </c>
      <c r="C4526">
        <v>4.1119000000000003</v>
      </c>
      <c r="D4526" s="52">
        <v>40651</v>
      </c>
      <c r="E4526">
        <v>2.4093999999999998</v>
      </c>
      <c r="G4526" s="52">
        <v>40648</v>
      </c>
      <c r="H4526">
        <v>4.1119000000000003</v>
      </c>
      <c r="I4526" s="52">
        <v>40651</v>
      </c>
      <c r="J4526">
        <v>2.4093999999999998</v>
      </c>
      <c r="K4526" s="474" t="str">
        <f t="shared" si="70"/>
        <v>false</v>
      </c>
    </row>
    <row r="4527" spans="2:11">
      <c r="B4527" s="52">
        <v>40651</v>
      </c>
      <c r="C4527">
        <v>4.1475</v>
      </c>
      <c r="D4527" s="52">
        <v>40652</v>
      </c>
      <c r="E4527">
        <v>2.3965999999999998</v>
      </c>
      <c r="G4527" s="52">
        <v>40651</v>
      </c>
      <c r="H4527">
        <v>4.1475</v>
      </c>
      <c r="I4527" s="52">
        <v>40652</v>
      </c>
      <c r="J4527">
        <v>2.3965999999999998</v>
      </c>
      <c r="K4527" s="474" t="str">
        <f t="shared" si="70"/>
        <v>false</v>
      </c>
    </row>
    <row r="4528" spans="2:11">
      <c r="B4528" s="52">
        <v>40652</v>
      </c>
      <c r="C4528">
        <v>4.1477000000000004</v>
      </c>
      <c r="D4528" s="52">
        <v>40653</v>
      </c>
      <c r="E4528">
        <v>2.3618999999999999</v>
      </c>
      <c r="G4528" s="52">
        <v>40652</v>
      </c>
      <c r="H4528">
        <v>4.1477000000000004</v>
      </c>
      <c r="I4528" s="52">
        <v>40653</v>
      </c>
      <c r="J4528">
        <v>2.3618999999999999</v>
      </c>
      <c r="K4528" s="474" t="str">
        <f t="shared" si="70"/>
        <v>false</v>
      </c>
    </row>
    <row r="4529" spans="2:11">
      <c r="B4529" s="52">
        <v>40653</v>
      </c>
      <c r="C4529">
        <v>4.0959000000000003</v>
      </c>
      <c r="D4529" s="52">
        <v>40654</v>
      </c>
      <c r="E4529">
        <v>2.3519999999999999</v>
      </c>
      <c r="G4529" s="52">
        <v>40653</v>
      </c>
      <c r="H4529">
        <v>4.0959000000000003</v>
      </c>
      <c r="I4529" s="52">
        <v>40654</v>
      </c>
      <c r="J4529">
        <v>2.3519999999999999</v>
      </c>
      <c r="K4529" s="474" t="str">
        <f t="shared" si="70"/>
        <v>false</v>
      </c>
    </row>
    <row r="4530" spans="2:11">
      <c r="B4530" s="52">
        <v>40654</v>
      </c>
      <c r="C4530">
        <v>4.0892999999999997</v>
      </c>
      <c r="D4530" s="52">
        <v>40658</v>
      </c>
      <c r="E4530">
        <v>2.3569</v>
      </c>
      <c r="G4530" s="52">
        <v>40654</v>
      </c>
      <c r="H4530">
        <v>4.0892999999999997</v>
      </c>
      <c r="I4530" s="52">
        <v>40658</v>
      </c>
      <c r="J4530">
        <v>2.3569</v>
      </c>
      <c r="K4530" s="474" t="str">
        <f t="shared" si="70"/>
        <v>false</v>
      </c>
    </row>
    <row r="4531" spans="2:11">
      <c r="B4531" s="52">
        <v>40658</v>
      </c>
      <c r="C4531">
        <v>4.0880999999999998</v>
      </c>
      <c r="D4531" s="52">
        <v>40659</v>
      </c>
      <c r="E4531">
        <v>2.3353000000000002</v>
      </c>
      <c r="G4531" s="52">
        <v>40658</v>
      </c>
      <c r="H4531">
        <v>4.0880999999999998</v>
      </c>
      <c r="I4531" s="52">
        <v>40659</v>
      </c>
      <c r="J4531">
        <v>2.3353000000000002</v>
      </c>
      <c r="K4531" s="474" t="str">
        <f t="shared" si="70"/>
        <v>false</v>
      </c>
    </row>
    <row r="4532" spans="2:11">
      <c r="B4532" s="52">
        <v>40659</v>
      </c>
      <c r="C4532">
        <v>4.0465999999999998</v>
      </c>
      <c r="D4532" s="52">
        <v>40660</v>
      </c>
      <c r="E4532">
        <v>2.3203</v>
      </c>
      <c r="G4532" s="52">
        <v>40659</v>
      </c>
      <c r="H4532">
        <v>4.0465999999999998</v>
      </c>
      <c r="I4532" s="52">
        <v>40660</v>
      </c>
      <c r="J4532">
        <v>2.3203</v>
      </c>
      <c r="K4532" s="474" t="str">
        <f t="shared" si="70"/>
        <v>false</v>
      </c>
    </row>
    <row r="4533" spans="2:11">
      <c r="B4533" s="52">
        <v>40660</v>
      </c>
      <c r="C4533">
        <v>4.0183</v>
      </c>
      <c r="D4533" s="52">
        <v>40661</v>
      </c>
      <c r="E4533">
        <v>2.3071000000000002</v>
      </c>
      <c r="G4533" s="52">
        <v>40660</v>
      </c>
      <c r="H4533">
        <v>4.0183</v>
      </c>
      <c r="I4533" s="52">
        <v>40661</v>
      </c>
      <c r="J4533">
        <v>2.3071000000000002</v>
      </c>
      <c r="K4533" s="474" t="str">
        <f t="shared" si="70"/>
        <v>false</v>
      </c>
    </row>
    <row r="4534" spans="2:11">
      <c r="B4534" s="52">
        <v>40661</v>
      </c>
      <c r="C4534">
        <v>3.9967000000000001</v>
      </c>
      <c r="D4534" s="52">
        <v>40662</v>
      </c>
      <c r="E4534">
        <v>2.2986</v>
      </c>
      <c r="G4534" s="52">
        <v>40661</v>
      </c>
      <c r="H4534">
        <v>3.9967000000000001</v>
      </c>
      <c r="I4534" s="52">
        <v>40662</v>
      </c>
      <c r="J4534">
        <v>2.2986</v>
      </c>
      <c r="K4534" s="474" t="str">
        <f t="shared" si="70"/>
        <v>false</v>
      </c>
    </row>
    <row r="4535" spans="2:11">
      <c r="B4535" s="52">
        <v>40662</v>
      </c>
      <c r="C4535">
        <v>3.9906999999999999</v>
      </c>
      <c r="D4535" s="52">
        <v>40665</v>
      </c>
      <c r="E4535">
        <v>2.2991999999999999</v>
      </c>
      <c r="G4535" s="52">
        <v>40662</v>
      </c>
      <c r="H4535">
        <v>3.9906999999999999</v>
      </c>
      <c r="I4535" s="52">
        <v>40665</v>
      </c>
      <c r="J4535">
        <v>2.2991999999999999</v>
      </c>
      <c r="K4535" s="474" t="str">
        <f t="shared" si="70"/>
        <v>false</v>
      </c>
    </row>
    <row r="4536" spans="2:11">
      <c r="B4536" s="52">
        <v>40665</v>
      </c>
      <c r="C4536">
        <v>3.9954000000000001</v>
      </c>
      <c r="D4536" s="52">
        <v>40666</v>
      </c>
      <c r="E4536">
        <v>2.2991999999999999</v>
      </c>
      <c r="G4536" s="52">
        <v>40665</v>
      </c>
      <c r="H4536">
        <v>3.9954000000000001</v>
      </c>
      <c r="I4536" s="52">
        <v>40666</v>
      </c>
      <c r="J4536">
        <v>2.2991999999999999</v>
      </c>
      <c r="K4536" s="474" t="str">
        <f t="shared" si="70"/>
        <v>false</v>
      </c>
    </row>
    <row r="4537" spans="2:11">
      <c r="B4537" s="52">
        <v>40666</v>
      </c>
      <c r="C4537">
        <v>3.9619</v>
      </c>
      <c r="D4537" s="52">
        <v>40667</v>
      </c>
      <c r="E4537">
        <v>2.3157999999999999</v>
      </c>
      <c r="G4537" s="52">
        <v>40666</v>
      </c>
      <c r="H4537">
        <v>3.9619</v>
      </c>
      <c r="I4537" s="52">
        <v>40667</v>
      </c>
      <c r="J4537">
        <v>2.3157999999999999</v>
      </c>
      <c r="K4537" s="474" t="str">
        <f t="shared" si="70"/>
        <v>false</v>
      </c>
    </row>
    <row r="4538" spans="2:11">
      <c r="B4538" s="52">
        <v>40667</v>
      </c>
      <c r="C4538">
        <v>3.9733000000000001</v>
      </c>
      <c r="D4538" s="52">
        <v>40668</v>
      </c>
      <c r="E4538">
        <v>2.3414000000000001</v>
      </c>
      <c r="G4538" s="52">
        <v>40667</v>
      </c>
      <c r="H4538">
        <v>3.9733000000000001</v>
      </c>
      <c r="I4538" s="52">
        <v>40668</v>
      </c>
      <c r="J4538">
        <v>2.3414000000000001</v>
      </c>
      <c r="K4538" s="474" t="str">
        <f t="shared" si="70"/>
        <v>false</v>
      </c>
    </row>
    <row r="4539" spans="2:11">
      <c r="B4539" s="52">
        <v>40668</v>
      </c>
      <c r="C4539">
        <v>4.0014000000000003</v>
      </c>
      <c r="D4539" s="52">
        <v>40669</v>
      </c>
      <c r="E4539">
        <v>2.3372999999999999</v>
      </c>
      <c r="G4539" s="52">
        <v>40668</v>
      </c>
      <c r="H4539">
        <v>4.0014000000000003</v>
      </c>
      <c r="I4539" s="52">
        <v>40669</v>
      </c>
      <c r="J4539">
        <v>2.3372999999999999</v>
      </c>
      <c r="K4539" s="474" t="str">
        <f t="shared" si="70"/>
        <v>false</v>
      </c>
    </row>
    <row r="4540" spans="2:11">
      <c r="B4540" s="52">
        <v>40669</v>
      </c>
      <c r="C4540">
        <v>3.9912000000000001</v>
      </c>
      <c r="D4540" s="52">
        <v>40672</v>
      </c>
      <c r="E4540">
        <v>2.3288000000000002</v>
      </c>
      <c r="G4540" s="52">
        <v>40669</v>
      </c>
      <c r="H4540">
        <v>3.9912000000000001</v>
      </c>
      <c r="I4540" s="52">
        <v>40672</v>
      </c>
      <c r="J4540">
        <v>2.3288000000000002</v>
      </c>
      <c r="K4540" s="474" t="str">
        <f t="shared" si="70"/>
        <v>false</v>
      </c>
    </row>
    <row r="4541" spans="2:11">
      <c r="B4541" s="52">
        <v>40672</v>
      </c>
      <c r="C4541">
        <v>3.9786000000000001</v>
      </c>
      <c r="D4541" s="52">
        <v>40673</v>
      </c>
      <c r="E4541">
        <v>2.3149999999999999</v>
      </c>
      <c r="G4541" s="52">
        <v>40672</v>
      </c>
      <c r="H4541">
        <v>3.9786000000000001</v>
      </c>
      <c r="I4541" s="52">
        <v>40673</v>
      </c>
      <c r="J4541">
        <v>2.3149999999999999</v>
      </c>
      <c r="K4541" s="474" t="str">
        <f t="shared" si="70"/>
        <v>false</v>
      </c>
    </row>
    <row r="4542" spans="2:11">
      <c r="B4542" s="52">
        <v>40673</v>
      </c>
      <c r="C4542">
        <v>3.9226999999999999</v>
      </c>
      <c r="D4542" s="52">
        <v>40674</v>
      </c>
      <c r="E4542">
        <v>2.3456999999999999</v>
      </c>
      <c r="G4542" s="52">
        <v>40673</v>
      </c>
      <c r="H4542">
        <v>3.9226999999999999</v>
      </c>
      <c r="I4542" s="52">
        <v>40674</v>
      </c>
      <c r="J4542">
        <v>2.3456999999999999</v>
      </c>
      <c r="K4542" s="474" t="str">
        <f t="shared" si="70"/>
        <v>false</v>
      </c>
    </row>
    <row r="4543" spans="2:11">
      <c r="B4543" s="52">
        <v>40674</v>
      </c>
      <c r="C4543">
        <v>3.9323999999999999</v>
      </c>
      <c r="D4543" s="52">
        <v>40675</v>
      </c>
      <c r="E4543">
        <v>2.3334999999999999</v>
      </c>
      <c r="G4543" s="52">
        <v>40674</v>
      </c>
      <c r="H4543">
        <v>3.9323999999999999</v>
      </c>
      <c r="I4543" s="52">
        <v>40675</v>
      </c>
      <c r="J4543">
        <v>2.3334999999999999</v>
      </c>
      <c r="K4543" s="474" t="str">
        <f t="shared" si="70"/>
        <v>false</v>
      </c>
    </row>
    <row r="4544" spans="2:11">
      <c r="B4544" s="52">
        <v>40675</v>
      </c>
      <c r="C4544">
        <v>3.9032999999999998</v>
      </c>
      <c r="D4544" s="52">
        <v>40676</v>
      </c>
      <c r="E4544">
        <v>2.3519999999999999</v>
      </c>
      <c r="G4544" s="52">
        <v>40675</v>
      </c>
      <c r="H4544">
        <v>3.9032999999999998</v>
      </c>
      <c r="I4544" s="52">
        <v>40676</v>
      </c>
      <c r="J4544">
        <v>2.3519999999999999</v>
      </c>
      <c r="K4544" s="474" t="str">
        <f t="shared" si="70"/>
        <v>false</v>
      </c>
    </row>
    <row r="4545" spans="2:11">
      <c r="B4545" s="52">
        <v>40676</v>
      </c>
      <c r="C4545">
        <v>3.9268000000000001</v>
      </c>
      <c r="D4545" s="52">
        <v>40679</v>
      </c>
      <c r="E4545">
        <v>2.3609</v>
      </c>
      <c r="G4545" s="52">
        <v>40676</v>
      </c>
      <c r="H4545">
        <v>3.9268000000000001</v>
      </c>
      <c r="I4545" s="52">
        <v>40679</v>
      </c>
      <c r="J4545">
        <v>2.3609</v>
      </c>
      <c r="K4545" s="474" t="str">
        <f t="shared" si="70"/>
        <v>false</v>
      </c>
    </row>
    <row r="4546" spans="2:11">
      <c r="B4546" s="52">
        <v>40679</v>
      </c>
      <c r="C4546">
        <v>3.9306000000000001</v>
      </c>
      <c r="D4546" s="52">
        <v>40680</v>
      </c>
      <c r="E4546">
        <v>2.3794</v>
      </c>
      <c r="G4546" s="52">
        <v>40679</v>
      </c>
      <c r="H4546">
        <v>3.9306000000000001</v>
      </c>
      <c r="I4546" s="52">
        <v>40680</v>
      </c>
      <c r="J4546">
        <v>2.3794</v>
      </c>
      <c r="K4546" s="474" t="str">
        <f t="shared" si="70"/>
        <v>false</v>
      </c>
    </row>
    <row r="4547" spans="2:11">
      <c r="B4547" s="52">
        <v>40680</v>
      </c>
      <c r="C4547">
        <v>3.8965000000000001</v>
      </c>
      <c r="D4547" s="52">
        <v>40681</v>
      </c>
      <c r="E4547">
        <v>2.3689</v>
      </c>
      <c r="G4547" s="52">
        <v>40680</v>
      </c>
      <c r="H4547">
        <v>3.8965000000000001</v>
      </c>
      <c r="I4547" s="52">
        <v>40681</v>
      </c>
      <c r="J4547">
        <v>2.3689</v>
      </c>
      <c r="K4547" s="474" t="str">
        <f t="shared" si="70"/>
        <v>false</v>
      </c>
    </row>
    <row r="4548" spans="2:11">
      <c r="B4548" s="52">
        <v>40681</v>
      </c>
      <c r="C4548">
        <v>3.9066000000000001</v>
      </c>
      <c r="D4548" s="52">
        <v>40682</v>
      </c>
      <c r="E4548">
        <v>2.3605</v>
      </c>
      <c r="G4548" s="52">
        <v>40681</v>
      </c>
      <c r="H4548">
        <v>3.9066000000000001</v>
      </c>
      <c r="I4548" s="52">
        <v>40682</v>
      </c>
      <c r="J4548">
        <v>2.3605</v>
      </c>
      <c r="K4548" s="474" t="str">
        <f t="shared" si="70"/>
        <v>false</v>
      </c>
    </row>
    <row r="4549" spans="2:11">
      <c r="B4549" s="52">
        <v>40682</v>
      </c>
      <c r="C4549">
        <v>3.9018000000000002</v>
      </c>
      <c r="D4549" s="52">
        <v>40683</v>
      </c>
      <c r="E4549">
        <v>2.3780999999999999</v>
      </c>
      <c r="G4549" s="52">
        <v>40682</v>
      </c>
      <c r="H4549">
        <v>3.9018000000000002</v>
      </c>
      <c r="I4549" s="52">
        <v>40683</v>
      </c>
      <c r="J4549">
        <v>2.3780999999999999</v>
      </c>
      <c r="K4549" s="474" t="str">
        <f t="shared" si="70"/>
        <v>false</v>
      </c>
    </row>
    <row r="4550" spans="2:11">
      <c r="B4550" s="52">
        <v>40683</v>
      </c>
      <c r="C4550">
        <v>3.9026999999999998</v>
      </c>
      <c r="D4550" s="52">
        <v>40686</v>
      </c>
      <c r="E4550">
        <v>2.4032</v>
      </c>
      <c r="G4550" s="52">
        <v>40683</v>
      </c>
      <c r="H4550">
        <v>3.9026999999999998</v>
      </c>
      <c r="I4550" s="52">
        <v>40686</v>
      </c>
      <c r="J4550">
        <v>2.4032</v>
      </c>
      <c r="K4550" s="474" t="str">
        <f t="shared" ref="K4550:K4613" si="71">IF(G4550=I4550,"true","false")</f>
        <v>false</v>
      </c>
    </row>
    <row r="4551" spans="2:11">
      <c r="B4551" s="52">
        <v>40686</v>
      </c>
      <c r="C4551">
        <v>3.9502000000000002</v>
      </c>
      <c r="D4551" s="52">
        <v>40687</v>
      </c>
      <c r="E4551">
        <v>2.4079999999999999</v>
      </c>
      <c r="G4551" s="52">
        <v>40686</v>
      </c>
      <c r="H4551">
        <v>3.9502000000000002</v>
      </c>
      <c r="I4551" s="52">
        <v>40687</v>
      </c>
      <c r="J4551">
        <v>2.4079999999999999</v>
      </c>
      <c r="K4551" s="474" t="str">
        <f t="shared" si="71"/>
        <v>false</v>
      </c>
    </row>
    <row r="4552" spans="2:11">
      <c r="B4552" s="52">
        <v>40687</v>
      </c>
      <c r="C4552">
        <v>3.9535999999999998</v>
      </c>
      <c r="D4552" s="52">
        <v>40688</v>
      </c>
      <c r="E4552">
        <v>2.4005999999999998</v>
      </c>
      <c r="G4552" s="52">
        <v>40687</v>
      </c>
      <c r="H4552">
        <v>3.9535999999999998</v>
      </c>
      <c r="I4552" s="52">
        <v>40688</v>
      </c>
      <c r="J4552">
        <v>2.4005999999999998</v>
      </c>
      <c r="K4552" s="474" t="str">
        <f t="shared" si="71"/>
        <v>false</v>
      </c>
    </row>
    <row r="4553" spans="2:11">
      <c r="B4553" s="52">
        <v>40688</v>
      </c>
      <c r="C4553">
        <v>3.9664999999999999</v>
      </c>
      <c r="D4553" s="52">
        <v>40689</v>
      </c>
      <c r="E4553">
        <v>2.4007999999999998</v>
      </c>
      <c r="G4553" s="52">
        <v>40688</v>
      </c>
      <c r="H4553">
        <v>3.9664999999999999</v>
      </c>
      <c r="I4553" s="52">
        <v>40689</v>
      </c>
      <c r="J4553">
        <v>2.4007999999999998</v>
      </c>
      <c r="K4553" s="474" t="str">
        <f t="shared" si="71"/>
        <v>false</v>
      </c>
    </row>
    <row r="4554" spans="2:11">
      <c r="B4554" s="52">
        <v>40689</v>
      </c>
      <c r="C4554">
        <v>3.9721000000000002</v>
      </c>
      <c r="D4554" s="52">
        <v>40690</v>
      </c>
      <c r="E4554">
        <v>2.3970000000000002</v>
      </c>
      <c r="G4554" s="52">
        <v>40689</v>
      </c>
      <c r="H4554">
        <v>3.9721000000000002</v>
      </c>
      <c r="I4554" s="52">
        <v>40690</v>
      </c>
      <c r="J4554">
        <v>2.3970000000000002</v>
      </c>
      <c r="K4554" s="474" t="str">
        <f t="shared" si="71"/>
        <v>false</v>
      </c>
    </row>
    <row r="4555" spans="2:11">
      <c r="B4555" s="52">
        <v>40690</v>
      </c>
      <c r="C4555">
        <v>3.9657</v>
      </c>
      <c r="D4555" s="52">
        <v>40694</v>
      </c>
      <c r="E4555">
        <v>2.3725000000000001</v>
      </c>
      <c r="G4555" s="52">
        <v>40690</v>
      </c>
      <c r="H4555">
        <v>3.9657</v>
      </c>
      <c r="I4555" s="52">
        <v>40694</v>
      </c>
      <c r="J4555">
        <v>2.3725000000000001</v>
      </c>
      <c r="K4555" s="474" t="str">
        <f t="shared" si="71"/>
        <v>false</v>
      </c>
    </row>
    <row r="4556" spans="2:11">
      <c r="B4556" s="52">
        <v>40694</v>
      </c>
      <c r="C4556">
        <v>3.94</v>
      </c>
      <c r="D4556" s="52">
        <v>40695</v>
      </c>
      <c r="E4556">
        <v>2.4264999999999999</v>
      </c>
      <c r="G4556" s="52">
        <v>40694</v>
      </c>
      <c r="H4556">
        <v>3.94</v>
      </c>
      <c r="I4556" s="52">
        <v>40695</v>
      </c>
      <c r="J4556">
        <v>2.4264999999999999</v>
      </c>
      <c r="K4556" s="474" t="str">
        <f t="shared" si="71"/>
        <v>false</v>
      </c>
    </row>
    <row r="4557" spans="2:11">
      <c r="B4557" s="52">
        <v>40695</v>
      </c>
      <c r="C4557">
        <v>3.9935999999999998</v>
      </c>
      <c r="D4557" s="52">
        <v>40696</v>
      </c>
      <c r="E4557">
        <v>2.4348000000000001</v>
      </c>
      <c r="G4557" s="52">
        <v>40695</v>
      </c>
      <c r="H4557">
        <v>3.9935999999999998</v>
      </c>
      <c r="I4557" s="52">
        <v>40696</v>
      </c>
      <c r="J4557">
        <v>2.4348000000000001</v>
      </c>
      <c r="K4557" s="474" t="str">
        <f t="shared" si="71"/>
        <v>false</v>
      </c>
    </row>
    <row r="4558" spans="2:11">
      <c r="B4558" s="52">
        <v>40696</v>
      </c>
      <c r="C4558">
        <v>4.008</v>
      </c>
      <c r="D4558" s="52">
        <v>40697</v>
      </c>
      <c r="E4558">
        <v>2.4542999999999999</v>
      </c>
      <c r="G4558" s="52">
        <v>40696</v>
      </c>
      <c r="H4558">
        <v>4.008</v>
      </c>
      <c r="I4558" s="52">
        <v>40697</v>
      </c>
      <c r="J4558">
        <v>2.4542999999999999</v>
      </c>
      <c r="K4558" s="474" t="str">
        <f t="shared" si="71"/>
        <v>false</v>
      </c>
    </row>
    <row r="4559" spans="2:11">
      <c r="B4559" s="52">
        <v>40697</v>
      </c>
      <c r="C4559">
        <v>4.0339</v>
      </c>
      <c r="D4559" s="52">
        <v>40700</v>
      </c>
      <c r="E4559">
        <v>2.4666999999999999</v>
      </c>
      <c r="G4559" s="52">
        <v>40697</v>
      </c>
      <c r="H4559">
        <v>4.0339</v>
      </c>
      <c r="I4559" s="52">
        <v>40700</v>
      </c>
      <c r="J4559">
        <v>2.4666999999999999</v>
      </c>
      <c r="K4559" s="474" t="str">
        <f t="shared" si="71"/>
        <v>false</v>
      </c>
    </row>
    <row r="4560" spans="2:11">
      <c r="B4560" s="52">
        <v>40700</v>
      </c>
      <c r="C4560">
        <v>4.0549999999999997</v>
      </c>
      <c r="D4560" s="52">
        <v>40701</v>
      </c>
      <c r="E4560">
        <v>2.4706000000000001</v>
      </c>
      <c r="G4560" s="52">
        <v>40700</v>
      </c>
      <c r="H4560">
        <v>4.0549999999999997</v>
      </c>
      <c r="I4560" s="52">
        <v>40701</v>
      </c>
      <c r="J4560">
        <v>2.4706000000000001</v>
      </c>
      <c r="K4560" s="474" t="str">
        <f t="shared" si="71"/>
        <v>false</v>
      </c>
    </row>
    <row r="4561" spans="2:11">
      <c r="B4561" s="52">
        <v>40701</v>
      </c>
      <c r="C4561">
        <v>4.0511999999999997</v>
      </c>
      <c r="D4561" s="52">
        <v>40702</v>
      </c>
      <c r="E4561">
        <v>2.4782000000000002</v>
      </c>
      <c r="G4561" s="52">
        <v>40701</v>
      </c>
      <c r="H4561">
        <v>4.0511999999999997</v>
      </c>
      <c r="I4561" s="52">
        <v>40702</v>
      </c>
      <c r="J4561">
        <v>2.4782000000000002</v>
      </c>
      <c r="K4561" s="474" t="str">
        <f t="shared" si="71"/>
        <v>false</v>
      </c>
    </row>
    <row r="4562" spans="2:11">
      <c r="B4562" s="52">
        <v>40702</v>
      </c>
      <c r="C4562">
        <v>4.0586000000000002</v>
      </c>
      <c r="D4562" s="52">
        <v>40703</v>
      </c>
      <c r="E4562">
        <v>2.4628000000000001</v>
      </c>
      <c r="G4562" s="52">
        <v>40702</v>
      </c>
      <c r="H4562">
        <v>4.0586000000000002</v>
      </c>
      <c r="I4562" s="52">
        <v>40703</v>
      </c>
      <c r="J4562">
        <v>2.4628000000000001</v>
      </c>
      <c r="K4562" s="474" t="str">
        <f t="shared" si="71"/>
        <v>false</v>
      </c>
    </row>
    <row r="4563" spans="2:11">
      <c r="B4563" s="52">
        <v>40703</v>
      </c>
      <c r="C4563">
        <v>4.0524000000000004</v>
      </c>
      <c r="D4563" s="52">
        <v>40704</v>
      </c>
      <c r="E4563">
        <v>2.4984000000000002</v>
      </c>
      <c r="G4563" s="52">
        <v>40703</v>
      </c>
      <c r="H4563">
        <v>4.0524000000000004</v>
      </c>
      <c r="I4563" s="52">
        <v>40704</v>
      </c>
      <c r="J4563">
        <v>2.4984000000000002</v>
      </c>
      <c r="K4563" s="474" t="str">
        <f t="shared" si="71"/>
        <v>false</v>
      </c>
    </row>
    <row r="4564" spans="2:11">
      <c r="B4564" s="52">
        <v>40704</v>
      </c>
      <c r="C4564">
        <v>4.0803000000000003</v>
      </c>
      <c r="D4564" s="52">
        <v>40707</v>
      </c>
      <c r="E4564">
        <v>2.5026000000000002</v>
      </c>
      <c r="G4564" s="52">
        <v>40704</v>
      </c>
      <c r="H4564">
        <v>4.0803000000000003</v>
      </c>
      <c r="I4564" s="52">
        <v>40707</v>
      </c>
      <c r="J4564">
        <v>2.5026000000000002</v>
      </c>
      <c r="K4564" s="474" t="str">
        <f t="shared" si="71"/>
        <v>false</v>
      </c>
    </row>
    <row r="4565" spans="2:11">
      <c r="B4565" s="52">
        <v>40707</v>
      </c>
      <c r="C4565">
        <v>4.0743</v>
      </c>
      <c r="D4565" s="52">
        <v>40708</v>
      </c>
      <c r="E4565">
        <v>2.4779</v>
      </c>
      <c r="G4565" s="52">
        <v>40707</v>
      </c>
      <c r="H4565">
        <v>4.0743</v>
      </c>
      <c r="I4565" s="52">
        <v>40708</v>
      </c>
      <c r="J4565">
        <v>2.4779</v>
      </c>
      <c r="K4565" s="474" t="str">
        <f t="shared" si="71"/>
        <v>false</v>
      </c>
    </row>
    <row r="4566" spans="2:11">
      <c r="B4566" s="52">
        <v>40708</v>
      </c>
      <c r="C4566">
        <v>4.0534999999999997</v>
      </c>
      <c r="D4566" s="52">
        <v>40709</v>
      </c>
      <c r="E4566">
        <v>2.5152000000000001</v>
      </c>
      <c r="G4566" s="52">
        <v>40708</v>
      </c>
      <c r="H4566">
        <v>4.0534999999999997</v>
      </c>
      <c r="I4566" s="52">
        <v>40709</v>
      </c>
      <c r="J4566">
        <v>2.5152000000000001</v>
      </c>
      <c r="K4566" s="474" t="str">
        <f t="shared" si="71"/>
        <v>false</v>
      </c>
    </row>
    <row r="4567" spans="2:11">
      <c r="B4567" s="52">
        <v>40709</v>
      </c>
      <c r="C4567">
        <v>4.1089000000000002</v>
      </c>
      <c r="D4567" s="52">
        <v>40710</v>
      </c>
      <c r="E4567">
        <v>2.5047999999999999</v>
      </c>
      <c r="G4567" s="52">
        <v>40709</v>
      </c>
      <c r="H4567">
        <v>4.1089000000000002</v>
      </c>
      <c r="I4567" s="52">
        <v>40710</v>
      </c>
      <c r="J4567">
        <v>2.5047999999999999</v>
      </c>
      <c r="K4567" s="474" t="str">
        <f t="shared" si="71"/>
        <v>false</v>
      </c>
    </row>
    <row r="4568" spans="2:11">
      <c r="B4568" s="52">
        <v>40710</v>
      </c>
      <c r="C4568">
        <v>4.0754999999999999</v>
      </c>
      <c r="D4568" s="52">
        <v>40711</v>
      </c>
      <c r="E4568">
        <v>2.4958999999999998</v>
      </c>
      <c r="G4568" s="52">
        <v>40710</v>
      </c>
      <c r="H4568">
        <v>4.0754999999999999</v>
      </c>
      <c r="I4568" s="52">
        <v>40711</v>
      </c>
      <c r="J4568">
        <v>2.4958999999999998</v>
      </c>
      <c r="K4568" s="474" t="str">
        <f t="shared" si="71"/>
        <v>false</v>
      </c>
    </row>
    <row r="4569" spans="2:11">
      <c r="B4569" s="52">
        <v>40711</v>
      </c>
      <c r="C4569">
        <v>4.0519999999999996</v>
      </c>
      <c r="D4569" s="52">
        <v>40714</v>
      </c>
      <c r="E4569">
        <v>2.4802</v>
      </c>
      <c r="G4569" s="52">
        <v>40711</v>
      </c>
      <c r="H4569">
        <v>4.0519999999999996</v>
      </c>
      <c r="I4569" s="52">
        <v>40714</v>
      </c>
      <c r="J4569">
        <v>2.4802</v>
      </c>
      <c r="K4569" s="474" t="str">
        <f t="shared" si="71"/>
        <v>false</v>
      </c>
    </row>
    <row r="4570" spans="2:11">
      <c r="B4570" s="52">
        <v>40714</v>
      </c>
      <c r="C4570">
        <v>4.0294999999999996</v>
      </c>
      <c r="D4570" s="52">
        <v>40715</v>
      </c>
      <c r="E4570">
        <v>2.4579</v>
      </c>
      <c r="G4570" s="52">
        <v>40714</v>
      </c>
      <c r="H4570">
        <v>4.0294999999999996</v>
      </c>
      <c r="I4570" s="52">
        <v>40715</v>
      </c>
      <c r="J4570">
        <v>2.4579</v>
      </c>
      <c r="K4570" s="474" t="str">
        <f t="shared" si="71"/>
        <v>false</v>
      </c>
    </row>
    <row r="4571" spans="2:11">
      <c r="B4571" s="52">
        <v>40715</v>
      </c>
      <c r="C4571">
        <v>4.0236000000000001</v>
      </c>
      <c r="D4571" s="52">
        <v>40716</v>
      </c>
      <c r="E4571">
        <v>2.4742000000000002</v>
      </c>
      <c r="G4571" s="52">
        <v>40715</v>
      </c>
      <c r="H4571">
        <v>4.0236000000000001</v>
      </c>
      <c r="I4571" s="52">
        <v>40716</v>
      </c>
      <c r="J4571">
        <v>2.4742000000000002</v>
      </c>
      <c r="K4571" s="474" t="str">
        <f t="shared" si="71"/>
        <v>false</v>
      </c>
    </row>
    <row r="4572" spans="2:11">
      <c r="B4572" s="52">
        <v>40716</v>
      </c>
      <c r="C4572">
        <v>4.0465</v>
      </c>
      <c r="D4572" s="52">
        <v>40717</v>
      </c>
      <c r="E4572">
        <v>2.4864000000000002</v>
      </c>
      <c r="G4572" s="52">
        <v>40716</v>
      </c>
      <c r="H4572">
        <v>4.0465</v>
      </c>
      <c r="I4572" s="52">
        <v>40717</v>
      </c>
      <c r="J4572">
        <v>2.4864000000000002</v>
      </c>
      <c r="K4572" s="474" t="str">
        <f t="shared" si="71"/>
        <v>false</v>
      </c>
    </row>
    <row r="4573" spans="2:11">
      <c r="B4573" s="52">
        <v>40717</v>
      </c>
      <c r="C4573">
        <v>4.0841000000000003</v>
      </c>
      <c r="D4573" s="52">
        <v>40718</v>
      </c>
      <c r="E4573">
        <v>2.5105</v>
      </c>
      <c r="G4573" s="52">
        <v>40717</v>
      </c>
      <c r="H4573">
        <v>4.0841000000000003</v>
      </c>
      <c r="I4573" s="52">
        <v>40718</v>
      </c>
      <c r="J4573">
        <v>2.5105</v>
      </c>
      <c r="K4573" s="474" t="str">
        <f t="shared" si="71"/>
        <v>false</v>
      </c>
    </row>
    <row r="4574" spans="2:11">
      <c r="B4574" s="52">
        <v>40718</v>
      </c>
      <c r="C4574">
        <v>4.0787000000000004</v>
      </c>
      <c r="D4574" s="52">
        <v>40721</v>
      </c>
      <c r="E4574">
        <v>2.4878</v>
      </c>
      <c r="G4574" s="52">
        <v>40718</v>
      </c>
      <c r="H4574">
        <v>4.0787000000000004</v>
      </c>
      <c r="I4574" s="52">
        <v>40721</v>
      </c>
      <c r="J4574">
        <v>2.4878</v>
      </c>
      <c r="K4574" s="474" t="str">
        <f t="shared" si="71"/>
        <v>false</v>
      </c>
    </row>
    <row r="4575" spans="2:11">
      <c r="B4575" s="52">
        <v>40721</v>
      </c>
      <c r="C4575">
        <v>4.0491999999999999</v>
      </c>
      <c r="D4575" s="52">
        <v>40722</v>
      </c>
      <c r="E4575">
        <v>2.4581</v>
      </c>
      <c r="G4575" s="52">
        <v>40721</v>
      </c>
      <c r="H4575">
        <v>4.0491999999999999</v>
      </c>
      <c r="I4575" s="52">
        <v>40722</v>
      </c>
      <c r="J4575">
        <v>2.4581</v>
      </c>
      <c r="K4575" s="474" t="str">
        <f t="shared" si="71"/>
        <v>false</v>
      </c>
    </row>
    <row r="4576" spans="2:11">
      <c r="B4576" s="52">
        <v>40722</v>
      </c>
      <c r="C4576">
        <v>4.0298999999999996</v>
      </c>
      <c r="D4576" s="52">
        <v>40723</v>
      </c>
      <c r="E4576">
        <v>2.4436</v>
      </c>
      <c r="G4576" s="52">
        <v>40722</v>
      </c>
      <c r="H4576">
        <v>4.0298999999999996</v>
      </c>
      <c r="I4576" s="52">
        <v>40723</v>
      </c>
      <c r="J4576">
        <v>2.4436</v>
      </c>
      <c r="K4576" s="474" t="str">
        <f t="shared" si="71"/>
        <v>false</v>
      </c>
    </row>
    <row r="4577" spans="2:11">
      <c r="B4577" s="52">
        <v>40723</v>
      </c>
      <c r="C4577">
        <v>4.0106000000000002</v>
      </c>
      <c r="D4577" s="52">
        <v>40724</v>
      </c>
      <c r="E4577">
        <v>2.4135</v>
      </c>
      <c r="G4577" s="52">
        <v>40723</v>
      </c>
      <c r="H4577">
        <v>4.0106000000000002</v>
      </c>
      <c r="I4577" s="52">
        <v>40724</v>
      </c>
      <c r="J4577">
        <v>2.4135</v>
      </c>
      <c r="K4577" s="474" t="str">
        <f t="shared" si="71"/>
        <v>false</v>
      </c>
    </row>
    <row r="4578" spans="2:11">
      <c r="B4578" s="52">
        <v>40724</v>
      </c>
      <c r="C4578">
        <v>3.9904000000000002</v>
      </c>
      <c r="D4578" s="52">
        <v>40725</v>
      </c>
      <c r="E4578">
        <v>2.3932000000000002</v>
      </c>
      <c r="G4578" s="52">
        <v>40724</v>
      </c>
      <c r="H4578">
        <v>3.9904000000000002</v>
      </c>
      <c r="I4578" s="52">
        <v>40725</v>
      </c>
      <c r="J4578">
        <v>2.3932000000000002</v>
      </c>
      <c r="K4578" s="474" t="str">
        <f t="shared" si="71"/>
        <v>false</v>
      </c>
    </row>
    <row r="4579" spans="2:11">
      <c r="B4579" s="52">
        <v>40725</v>
      </c>
      <c r="C4579">
        <v>3.9398999999999997</v>
      </c>
      <c r="D4579" s="52">
        <v>40729</v>
      </c>
      <c r="E4579">
        <v>2.3992</v>
      </c>
      <c r="G4579" s="52">
        <v>40725</v>
      </c>
      <c r="H4579">
        <v>3.9398999999999997</v>
      </c>
      <c r="I4579" s="52">
        <v>40729</v>
      </c>
      <c r="J4579">
        <v>2.3992</v>
      </c>
      <c r="K4579" s="474" t="str">
        <f t="shared" si="71"/>
        <v>false</v>
      </c>
    </row>
    <row r="4580" spans="2:11">
      <c r="B4580" s="52">
        <v>40729</v>
      </c>
      <c r="C4580">
        <v>3.9638999999999998</v>
      </c>
      <c r="D4580" s="52">
        <v>40730</v>
      </c>
      <c r="E4580">
        <v>2.3898999999999999</v>
      </c>
      <c r="G4580" s="52">
        <v>40729</v>
      </c>
      <c r="H4580">
        <v>3.9638999999999998</v>
      </c>
      <c r="I4580" s="52">
        <v>40730</v>
      </c>
      <c r="J4580">
        <v>2.3898999999999999</v>
      </c>
      <c r="K4580" s="474" t="str">
        <f t="shared" si="71"/>
        <v>false</v>
      </c>
    </row>
    <row r="4581" spans="2:11">
      <c r="B4581" s="52">
        <v>40730</v>
      </c>
      <c r="C4581">
        <v>3.9581</v>
      </c>
      <c r="D4581" s="52">
        <v>40731</v>
      </c>
      <c r="E4581">
        <v>2.3723999999999998</v>
      </c>
      <c r="G4581" s="52">
        <v>40730</v>
      </c>
      <c r="H4581">
        <v>3.9581</v>
      </c>
      <c r="I4581" s="52">
        <v>40731</v>
      </c>
      <c r="J4581">
        <v>2.3723999999999998</v>
      </c>
      <c r="K4581" s="474" t="str">
        <f t="shared" si="71"/>
        <v>false</v>
      </c>
    </row>
    <row r="4582" spans="2:11">
      <c r="B4582" s="52">
        <v>40731</v>
      </c>
      <c r="C4582">
        <v>3.9420000000000002</v>
      </c>
      <c r="D4582" s="52">
        <v>40732</v>
      </c>
      <c r="E4582">
        <v>2.3839999999999999</v>
      </c>
      <c r="G4582" s="52">
        <v>40731</v>
      </c>
      <c r="H4582">
        <v>3.9420000000000002</v>
      </c>
      <c r="I4582" s="52">
        <v>40732</v>
      </c>
      <c r="J4582">
        <v>2.3839999999999999</v>
      </c>
      <c r="K4582" s="474" t="str">
        <f t="shared" si="71"/>
        <v>false</v>
      </c>
    </row>
    <row r="4583" spans="2:11">
      <c r="B4583" s="52">
        <v>40732</v>
      </c>
      <c r="C4583">
        <v>3.9605000000000001</v>
      </c>
      <c r="D4583" s="52">
        <v>40735</v>
      </c>
      <c r="E4583">
        <v>2.4129</v>
      </c>
      <c r="G4583" s="52">
        <v>40732</v>
      </c>
      <c r="H4583">
        <v>3.9605000000000001</v>
      </c>
      <c r="I4583" s="52">
        <v>40735</v>
      </c>
      <c r="J4583">
        <v>2.4129</v>
      </c>
      <c r="K4583" s="474" t="str">
        <f t="shared" si="71"/>
        <v>false</v>
      </c>
    </row>
    <row r="4584" spans="2:11">
      <c r="B4584" s="52">
        <v>40735</v>
      </c>
      <c r="C4584">
        <v>4.0098000000000003</v>
      </c>
      <c r="D4584" s="52">
        <v>40736</v>
      </c>
      <c r="E4584">
        <v>2.4243000000000001</v>
      </c>
      <c r="G4584" s="52">
        <v>40735</v>
      </c>
      <c r="H4584">
        <v>4.0098000000000003</v>
      </c>
      <c r="I4584" s="52">
        <v>40736</v>
      </c>
      <c r="J4584">
        <v>2.4243000000000001</v>
      </c>
      <c r="K4584" s="474" t="str">
        <f t="shared" si="71"/>
        <v>false</v>
      </c>
    </row>
    <row r="4585" spans="2:11">
      <c r="B4585" s="52">
        <v>40736</v>
      </c>
      <c r="C4585">
        <v>3.9942000000000002</v>
      </c>
      <c r="D4585" s="52">
        <v>40737</v>
      </c>
      <c r="E4585">
        <v>2.4156</v>
      </c>
      <c r="G4585" s="52">
        <v>40736</v>
      </c>
      <c r="H4585">
        <v>3.9942000000000002</v>
      </c>
      <c r="I4585" s="52">
        <v>40737</v>
      </c>
      <c r="J4585">
        <v>2.4156</v>
      </c>
      <c r="K4585" s="474" t="str">
        <f t="shared" si="71"/>
        <v>false</v>
      </c>
    </row>
    <row r="4586" spans="2:11">
      <c r="B4586" s="52">
        <v>40737</v>
      </c>
      <c r="C4586">
        <v>4.0004999999999997</v>
      </c>
      <c r="D4586" s="52">
        <v>40738</v>
      </c>
      <c r="E4586">
        <v>2.4262000000000001</v>
      </c>
      <c r="G4586" s="52">
        <v>40737</v>
      </c>
      <c r="H4586">
        <v>4.0004999999999997</v>
      </c>
      <c r="I4586" s="52">
        <v>40738</v>
      </c>
      <c r="J4586">
        <v>2.4262000000000001</v>
      </c>
      <c r="K4586" s="474" t="str">
        <f t="shared" si="71"/>
        <v>false</v>
      </c>
    </row>
    <row r="4587" spans="2:11">
      <c r="B4587" s="52">
        <v>40738</v>
      </c>
      <c r="C4587">
        <v>4.0170000000000003</v>
      </c>
      <c r="D4587" s="52">
        <v>40739</v>
      </c>
      <c r="E4587">
        <v>2.4178999999999999</v>
      </c>
      <c r="G4587" s="52">
        <v>40738</v>
      </c>
      <c r="H4587">
        <v>4.0170000000000003</v>
      </c>
      <c r="I4587" s="52">
        <v>40739</v>
      </c>
      <c r="J4587">
        <v>2.4178999999999999</v>
      </c>
      <c r="K4587" s="474" t="str">
        <f t="shared" si="71"/>
        <v>false</v>
      </c>
    </row>
    <row r="4588" spans="2:11">
      <c r="B4588" s="52">
        <v>40739</v>
      </c>
      <c r="C4588">
        <v>4.0038999999999998</v>
      </c>
      <c r="D4588" s="52">
        <v>40742</v>
      </c>
      <c r="E4588">
        <v>2.4375999999999998</v>
      </c>
      <c r="G4588" s="52">
        <v>40739</v>
      </c>
      <c r="H4588">
        <v>4.0038999999999998</v>
      </c>
      <c r="I4588" s="52">
        <v>40742</v>
      </c>
      <c r="J4588">
        <v>2.4375999999999998</v>
      </c>
      <c r="K4588" s="474" t="str">
        <f t="shared" si="71"/>
        <v>false</v>
      </c>
    </row>
    <row r="4589" spans="2:11">
      <c r="B4589" s="52">
        <v>40742</v>
      </c>
      <c r="C4589">
        <v>4.0437000000000003</v>
      </c>
      <c r="D4589" s="52">
        <v>40743</v>
      </c>
      <c r="E4589">
        <v>2.3984999999999999</v>
      </c>
      <c r="G4589" s="52">
        <v>40742</v>
      </c>
      <c r="H4589">
        <v>4.0437000000000003</v>
      </c>
      <c r="I4589" s="52">
        <v>40743</v>
      </c>
      <c r="J4589">
        <v>2.3984999999999999</v>
      </c>
      <c r="K4589" s="474" t="str">
        <f t="shared" si="71"/>
        <v>false</v>
      </c>
    </row>
    <row r="4590" spans="2:11">
      <c r="B4590" s="52">
        <v>40743</v>
      </c>
      <c r="C4590">
        <v>4.0050999999999997</v>
      </c>
      <c r="D4590" s="52">
        <v>40744</v>
      </c>
      <c r="E4590">
        <v>2.4039999999999999</v>
      </c>
      <c r="G4590" s="52">
        <v>40743</v>
      </c>
      <c r="H4590">
        <v>4.0050999999999997</v>
      </c>
      <c r="I4590" s="52">
        <v>40744</v>
      </c>
      <c r="J4590">
        <v>2.4039999999999999</v>
      </c>
      <c r="K4590" s="474" t="str">
        <f t="shared" si="71"/>
        <v>false</v>
      </c>
    </row>
    <row r="4591" spans="2:11">
      <c r="B4591" s="52">
        <v>40744</v>
      </c>
      <c r="C4591">
        <v>3.98</v>
      </c>
      <c r="D4591" s="52">
        <v>40745</v>
      </c>
      <c r="E4591">
        <v>2.3752</v>
      </c>
      <c r="G4591" s="52">
        <v>40744</v>
      </c>
      <c r="H4591">
        <v>3.98</v>
      </c>
      <c r="I4591" s="52">
        <v>40745</v>
      </c>
      <c r="J4591">
        <v>2.3752</v>
      </c>
      <c r="K4591" s="474" t="str">
        <f t="shared" si="71"/>
        <v>false</v>
      </c>
    </row>
    <row r="4592" spans="2:11">
      <c r="B4592" s="52">
        <v>40745</v>
      </c>
      <c r="C4592">
        <v>3.9194</v>
      </c>
      <c r="D4592" s="52">
        <v>40746</v>
      </c>
      <c r="E4592">
        <v>2.3833000000000002</v>
      </c>
      <c r="G4592" s="52">
        <v>40745</v>
      </c>
      <c r="H4592">
        <v>3.9194</v>
      </c>
      <c r="I4592" s="52">
        <v>40746</v>
      </c>
      <c r="J4592">
        <v>2.3833000000000002</v>
      </c>
      <c r="K4592" s="474" t="str">
        <f t="shared" si="71"/>
        <v>false</v>
      </c>
    </row>
    <row r="4593" spans="2:11">
      <c r="B4593" s="52">
        <v>40746</v>
      </c>
      <c r="C4593">
        <v>3.9380999999999999</v>
      </c>
      <c r="D4593" s="52">
        <v>40749</v>
      </c>
      <c r="E4593">
        <v>2.4</v>
      </c>
      <c r="G4593" s="52">
        <v>40746</v>
      </c>
      <c r="H4593">
        <v>3.9380999999999999</v>
      </c>
      <c r="I4593" s="52">
        <v>40749</v>
      </c>
      <c r="J4593">
        <v>2.4</v>
      </c>
      <c r="K4593" s="474" t="str">
        <f t="shared" si="71"/>
        <v>false</v>
      </c>
    </row>
    <row r="4594" spans="2:11">
      <c r="B4594" s="52">
        <v>40749</v>
      </c>
      <c r="C4594">
        <v>3.9304000000000001</v>
      </c>
      <c r="D4594" s="52">
        <v>40750</v>
      </c>
      <c r="E4594">
        <v>2.4176000000000002</v>
      </c>
      <c r="G4594" s="52">
        <v>40749</v>
      </c>
      <c r="H4594">
        <v>3.9304000000000001</v>
      </c>
      <c r="I4594" s="52">
        <v>40750</v>
      </c>
      <c r="J4594">
        <v>2.4176000000000002</v>
      </c>
      <c r="K4594" s="474" t="str">
        <f t="shared" si="71"/>
        <v>false</v>
      </c>
    </row>
    <row r="4595" spans="2:11">
      <c r="B4595" s="52">
        <v>40750</v>
      </c>
      <c r="C4595">
        <v>3.9436</v>
      </c>
      <c r="D4595" s="52">
        <v>40751</v>
      </c>
      <c r="E4595">
        <v>2.4567000000000001</v>
      </c>
      <c r="G4595" s="52">
        <v>40750</v>
      </c>
      <c r="H4595">
        <v>3.9436</v>
      </c>
      <c r="I4595" s="52">
        <v>40751</v>
      </c>
      <c r="J4595">
        <v>2.4567000000000001</v>
      </c>
      <c r="K4595" s="474" t="str">
        <f t="shared" si="71"/>
        <v>false</v>
      </c>
    </row>
    <row r="4596" spans="2:11">
      <c r="B4596" s="52">
        <v>40751</v>
      </c>
      <c r="C4596">
        <v>3.9478999999999997</v>
      </c>
      <c r="D4596" s="52">
        <v>40752</v>
      </c>
      <c r="E4596">
        <v>2.4691999999999998</v>
      </c>
      <c r="G4596" s="52">
        <v>40751</v>
      </c>
      <c r="H4596">
        <v>3.9478999999999997</v>
      </c>
      <c r="I4596" s="52">
        <v>40752</v>
      </c>
      <c r="J4596">
        <v>2.4691999999999998</v>
      </c>
      <c r="K4596" s="474" t="str">
        <f t="shared" si="71"/>
        <v>false</v>
      </c>
    </row>
    <row r="4597" spans="2:11">
      <c r="B4597" s="52">
        <v>40752</v>
      </c>
      <c r="C4597">
        <v>3.9756999999999998</v>
      </c>
      <c r="D4597" s="52">
        <v>40753</v>
      </c>
      <c r="E4597">
        <v>2.4889000000000001</v>
      </c>
      <c r="G4597" s="52">
        <v>40752</v>
      </c>
      <c r="H4597">
        <v>3.9756999999999998</v>
      </c>
      <c r="I4597" s="52">
        <v>40753</v>
      </c>
      <c r="J4597">
        <v>2.4889000000000001</v>
      </c>
      <c r="K4597" s="474" t="str">
        <f t="shared" si="71"/>
        <v>false</v>
      </c>
    </row>
    <row r="4598" spans="2:11">
      <c r="B4598" s="52">
        <v>40753</v>
      </c>
      <c r="C4598">
        <v>4.0149999999999997</v>
      </c>
      <c r="D4598" s="52">
        <v>40756</v>
      </c>
      <c r="E4598">
        <v>2.4910999999999999</v>
      </c>
      <c r="G4598" s="52">
        <v>40753</v>
      </c>
      <c r="H4598">
        <v>4.0149999999999997</v>
      </c>
      <c r="I4598" s="52">
        <v>40756</v>
      </c>
      <c r="J4598">
        <v>2.4910999999999999</v>
      </c>
      <c r="K4598" s="474" t="str">
        <f t="shared" si="71"/>
        <v>false</v>
      </c>
    </row>
    <row r="4599" spans="2:11">
      <c r="B4599" s="52">
        <v>40756</v>
      </c>
      <c r="C4599">
        <v>4.0022000000000002</v>
      </c>
      <c r="D4599" s="52">
        <v>40757</v>
      </c>
      <c r="E4599">
        <v>2.5468999999999999</v>
      </c>
      <c r="G4599" s="52">
        <v>40756</v>
      </c>
      <c r="H4599">
        <v>4.0022000000000002</v>
      </c>
      <c r="I4599" s="52">
        <v>40757</v>
      </c>
      <c r="J4599">
        <v>2.5468999999999999</v>
      </c>
      <c r="K4599" s="474" t="str">
        <f t="shared" si="71"/>
        <v>false</v>
      </c>
    </row>
    <row r="4600" spans="2:11">
      <c r="B4600" s="52">
        <v>40757</v>
      </c>
      <c r="C4600">
        <v>4.0702999999999996</v>
      </c>
      <c r="D4600" s="52">
        <v>40758</v>
      </c>
      <c r="E4600">
        <v>2.5451000000000001</v>
      </c>
      <c r="G4600" s="52">
        <v>40757</v>
      </c>
      <c r="H4600">
        <v>4.0702999999999996</v>
      </c>
      <c r="I4600" s="52">
        <v>40758</v>
      </c>
      <c r="J4600">
        <v>2.5451000000000001</v>
      </c>
      <c r="K4600" s="474" t="str">
        <f t="shared" si="71"/>
        <v>false</v>
      </c>
    </row>
    <row r="4601" spans="2:11">
      <c r="B4601" s="52">
        <v>40758</v>
      </c>
      <c r="C4601">
        <v>4.0739000000000001</v>
      </c>
      <c r="D4601" s="52">
        <v>40759</v>
      </c>
      <c r="E4601">
        <v>2.6598000000000002</v>
      </c>
      <c r="G4601" s="52">
        <v>40758</v>
      </c>
      <c r="H4601">
        <v>4.0739000000000001</v>
      </c>
      <c r="I4601" s="52">
        <v>40759</v>
      </c>
      <c r="J4601">
        <v>2.6598000000000002</v>
      </c>
      <c r="K4601" s="474" t="str">
        <f t="shared" si="71"/>
        <v>false</v>
      </c>
    </row>
    <row r="4602" spans="2:11">
      <c r="B4602" s="52">
        <v>40759</v>
      </c>
      <c r="C4602">
        <v>4.2157999999999998</v>
      </c>
      <c r="D4602" s="52">
        <v>40760</v>
      </c>
      <c r="E4602">
        <v>2.6456</v>
      </c>
      <c r="G4602" s="52">
        <v>40759</v>
      </c>
      <c r="H4602">
        <v>4.2157999999999998</v>
      </c>
      <c r="I4602" s="52">
        <v>40760</v>
      </c>
      <c r="J4602">
        <v>2.6456</v>
      </c>
      <c r="K4602" s="474" t="str">
        <f t="shared" si="71"/>
        <v>false</v>
      </c>
    </row>
    <row r="4603" spans="2:11">
      <c r="B4603" s="52">
        <v>40760</v>
      </c>
      <c r="C4603">
        <v>4.1742999999999997</v>
      </c>
      <c r="D4603" s="52">
        <v>40763</v>
      </c>
      <c r="E4603">
        <v>2.8079999999999998</v>
      </c>
      <c r="G4603" s="52">
        <v>40760</v>
      </c>
      <c r="H4603">
        <v>4.1742999999999997</v>
      </c>
      <c r="I4603" s="52">
        <v>40763</v>
      </c>
      <c r="J4603">
        <v>2.8079999999999998</v>
      </c>
      <c r="K4603" s="474" t="str">
        <f t="shared" si="71"/>
        <v>false</v>
      </c>
    </row>
    <row r="4604" spans="2:11">
      <c r="B4604" s="52">
        <v>40763</v>
      </c>
      <c r="C4604">
        <v>4.4355000000000002</v>
      </c>
      <c r="D4604" s="52">
        <v>40764</v>
      </c>
      <c r="E4604">
        <v>2.7006000000000001</v>
      </c>
      <c r="G4604" s="52">
        <v>40763</v>
      </c>
      <c r="H4604">
        <v>4.4355000000000002</v>
      </c>
      <c r="I4604" s="52">
        <v>40764</v>
      </c>
      <c r="J4604">
        <v>2.7006000000000001</v>
      </c>
      <c r="K4604" s="474" t="str">
        <f t="shared" si="71"/>
        <v>false</v>
      </c>
    </row>
    <row r="4605" spans="2:11">
      <c r="B4605" s="52">
        <v>40764</v>
      </c>
      <c r="C4605">
        <v>4.2877999999999998</v>
      </c>
      <c r="D4605" s="52">
        <v>40765</v>
      </c>
      <c r="E4605">
        <v>2.8380000000000001</v>
      </c>
      <c r="G4605" s="52">
        <v>40764</v>
      </c>
      <c r="H4605">
        <v>4.2877999999999998</v>
      </c>
      <c r="I4605" s="52">
        <v>40765</v>
      </c>
      <c r="J4605">
        <v>2.8380000000000001</v>
      </c>
      <c r="K4605" s="474" t="str">
        <f t="shared" si="71"/>
        <v>false</v>
      </c>
    </row>
    <row r="4606" spans="2:11">
      <c r="B4606" s="52">
        <v>40765</v>
      </c>
      <c r="C4606">
        <v>4.3697999999999997</v>
      </c>
      <c r="D4606" s="52">
        <v>40766</v>
      </c>
      <c r="E4606">
        <v>2.7302</v>
      </c>
      <c r="G4606" s="52">
        <v>40765</v>
      </c>
      <c r="H4606">
        <v>4.3697999999999997</v>
      </c>
      <c r="I4606" s="52">
        <v>40766</v>
      </c>
      <c r="J4606">
        <v>2.7302</v>
      </c>
      <c r="K4606" s="474" t="str">
        <f t="shared" si="71"/>
        <v>false</v>
      </c>
    </row>
    <row r="4607" spans="2:11">
      <c r="B4607" s="52">
        <v>40766</v>
      </c>
      <c r="C4607">
        <v>4.1995000000000005</v>
      </c>
      <c r="D4607" s="52">
        <v>40767</v>
      </c>
      <c r="E4607">
        <v>2.6997999999999998</v>
      </c>
      <c r="G4607" s="52">
        <v>40766</v>
      </c>
      <c r="H4607">
        <v>4.1995000000000005</v>
      </c>
      <c r="I4607" s="52">
        <v>40767</v>
      </c>
      <c r="J4607">
        <v>2.6997999999999998</v>
      </c>
      <c r="K4607" s="474" t="str">
        <f t="shared" si="71"/>
        <v>false</v>
      </c>
    </row>
    <row r="4608" spans="2:11">
      <c r="B4608" s="52">
        <v>40767</v>
      </c>
      <c r="C4608">
        <v>4.2191999999999998</v>
      </c>
      <c r="D4608" s="52">
        <v>40770</v>
      </c>
      <c r="E4608">
        <v>2.6494999999999997</v>
      </c>
      <c r="G4608" s="52">
        <v>40767</v>
      </c>
      <c r="H4608">
        <v>4.2191999999999998</v>
      </c>
      <c r="I4608" s="52">
        <v>40770</v>
      </c>
      <c r="J4608">
        <v>2.6494999999999997</v>
      </c>
      <c r="K4608" s="474" t="str">
        <f t="shared" si="71"/>
        <v>false</v>
      </c>
    </row>
    <row r="4609" spans="2:11">
      <c r="B4609" s="52">
        <v>40770</v>
      </c>
      <c r="C4609">
        <v>4.0738000000000003</v>
      </c>
      <c r="D4609" s="52">
        <v>40771</v>
      </c>
      <c r="E4609">
        <v>2.6692999999999998</v>
      </c>
      <c r="G4609" s="52">
        <v>40770</v>
      </c>
      <c r="H4609">
        <v>4.0738000000000003</v>
      </c>
      <c r="I4609" s="52">
        <v>40771</v>
      </c>
      <c r="J4609">
        <v>2.6692999999999998</v>
      </c>
      <c r="K4609" s="474" t="str">
        <f t="shared" si="71"/>
        <v>false</v>
      </c>
    </row>
    <row r="4610" spans="2:11">
      <c r="B4610" s="52">
        <v>40771</v>
      </c>
      <c r="C4610">
        <v>4.0903</v>
      </c>
      <c r="D4610" s="52">
        <v>40772</v>
      </c>
      <c r="E4610">
        <v>2.6776</v>
      </c>
      <c r="G4610" s="52">
        <v>40771</v>
      </c>
      <c r="H4610">
        <v>4.0903</v>
      </c>
      <c r="I4610" s="52">
        <v>40772</v>
      </c>
      <c r="J4610">
        <v>2.6776</v>
      </c>
      <c r="K4610" s="474" t="str">
        <f t="shared" si="71"/>
        <v>false</v>
      </c>
    </row>
    <row r="4611" spans="2:11">
      <c r="B4611" s="52">
        <v>40772</v>
      </c>
      <c r="C4611">
        <v>4.0587</v>
      </c>
      <c r="D4611" s="52">
        <v>40773</v>
      </c>
      <c r="E4611">
        <v>2.7799</v>
      </c>
      <c r="G4611" s="52">
        <v>40772</v>
      </c>
      <c r="H4611">
        <v>4.0587</v>
      </c>
      <c r="I4611" s="52">
        <v>40773</v>
      </c>
      <c r="J4611">
        <v>2.7799</v>
      </c>
      <c r="K4611" s="474" t="str">
        <f t="shared" si="71"/>
        <v>false</v>
      </c>
    </row>
    <row r="4612" spans="2:11">
      <c r="B4612" s="52">
        <v>40773</v>
      </c>
      <c r="C4612">
        <v>4.1329000000000002</v>
      </c>
      <c r="D4612" s="52">
        <v>40774</v>
      </c>
      <c r="E4612">
        <v>2.8243</v>
      </c>
      <c r="G4612" s="52">
        <v>40773</v>
      </c>
      <c r="H4612">
        <v>4.1329000000000002</v>
      </c>
      <c r="I4612" s="52">
        <v>40774</v>
      </c>
      <c r="J4612">
        <v>2.8243</v>
      </c>
      <c r="K4612" s="474" t="str">
        <f t="shared" si="71"/>
        <v>false</v>
      </c>
    </row>
    <row r="4613" spans="2:11">
      <c r="B4613" s="52">
        <v>40774</v>
      </c>
      <c r="C4613">
        <v>4.1649000000000003</v>
      </c>
      <c r="D4613" s="52">
        <v>40777</v>
      </c>
      <c r="E4613">
        <v>2.8147000000000002</v>
      </c>
      <c r="G4613" s="52">
        <v>40774</v>
      </c>
      <c r="H4613">
        <v>4.1649000000000003</v>
      </c>
      <c r="I4613" s="52">
        <v>40777</v>
      </c>
      <c r="J4613">
        <v>2.8147000000000002</v>
      </c>
      <c r="K4613" s="474" t="str">
        <f t="shared" si="71"/>
        <v>false</v>
      </c>
    </row>
    <row r="4614" spans="2:11">
      <c r="B4614" s="52">
        <v>40777</v>
      </c>
      <c r="C4614">
        <v>4.1805000000000003</v>
      </c>
      <c r="D4614" s="52">
        <v>40778</v>
      </c>
      <c r="E4614">
        <v>2.7336</v>
      </c>
      <c r="G4614" s="52">
        <v>40777</v>
      </c>
      <c r="H4614">
        <v>4.1805000000000003</v>
      </c>
      <c r="I4614" s="52">
        <v>40778</v>
      </c>
      <c r="J4614">
        <v>2.7336</v>
      </c>
      <c r="K4614" s="474" t="str">
        <f t="shared" ref="K4614:K4677" si="72">IF(G4614=I4614,"true","false")</f>
        <v>false</v>
      </c>
    </row>
    <row r="4615" spans="2:11">
      <c r="B4615" s="52">
        <v>40778</v>
      </c>
      <c r="C4615">
        <v>4.1005000000000003</v>
      </c>
      <c r="D4615" s="52">
        <v>40779</v>
      </c>
      <c r="E4615">
        <v>2.6987999999999999</v>
      </c>
      <c r="G4615" s="52">
        <v>40778</v>
      </c>
      <c r="H4615">
        <v>4.1005000000000003</v>
      </c>
      <c r="I4615" s="52">
        <v>40779</v>
      </c>
      <c r="J4615">
        <v>2.6987999999999999</v>
      </c>
      <c r="K4615" s="474" t="str">
        <f t="shared" si="72"/>
        <v>false</v>
      </c>
    </row>
    <row r="4616" spans="2:11">
      <c r="B4616" s="52">
        <v>40779</v>
      </c>
      <c r="C4616">
        <v>4.0536000000000003</v>
      </c>
      <c r="D4616" s="52">
        <v>40780</v>
      </c>
      <c r="E4616">
        <v>2.7401999999999997</v>
      </c>
      <c r="G4616" s="52">
        <v>40779</v>
      </c>
      <c r="H4616">
        <v>4.0536000000000003</v>
      </c>
      <c r="I4616" s="52">
        <v>40780</v>
      </c>
      <c r="J4616">
        <v>2.7401999999999997</v>
      </c>
      <c r="K4616" s="474" t="str">
        <f t="shared" si="72"/>
        <v>false</v>
      </c>
    </row>
    <row r="4617" spans="2:11">
      <c r="B4617" s="52">
        <v>40780</v>
      </c>
      <c r="C4617">
        <v>4.1178999999999997</v>
      </c>
      <c r="D4617" s="52">
        <v>40781</v>
      </c>
      <c r="E4617">
        <v>2.7095000000000002</v>
      </c>
      <c r="G4617" s="52">
        <v>40780</v>
      </c>
      <c r="H4617">
        <v>4.1178999999999997</v>
      </c>
      <c r="I4617" s="52">
        <v>40781</v>
      </c>
      <c r="J4617">
        <v>2.7095000000000002</v>
      </c>
      <c r="K4617" s="474" t="str">
        <f t="shared" si="72"/>
        <v>false</v>
      </c>
    </row>
    <row r="4618" spans="2:11">
      <c r="B4618" s="52">
        <v>40781</v>
      </c>
      <c r="C4618">
        <v>4.1262999999999996</v>
      </c>
      <c r="D4618" s="52">
        <v>40784</v>
      </c>
      <c r="E4618">
        <v>2.6497000000000002</v>
      </c>
      <c r="G4618" s="52">
        <v>40781</v>
      </c>
      <c r="H4618">
        <v>4.1262999999999996</v>
      </c>
      <c r="I4618" s="52">
        <v>40784</v>
      </c>
      <c r="J4618">
        <v>2.6497000000000002</v>
      </c>
      <c r="K4618" s="474" t="str">
        <f t="shared" si="72"/>
        <v>false</v>
      </c>
    </row>
    <row r="4619" spans="2:11">
      <c r="B4619" s="52">
        <v>40784</v>
      </c>
      <c r="C4619">
        <v>4.0446</v>
      </c>
      <c r="D4619" s="52">
        <v>40785</v>
      </c>
      <c r="E4619">
        <v>2.6497000000000002</v>
      </c>
      <c r="G4619" s="52">
        <v>40784</v>
      </c>
      <c r="H4619">
        <v>4.0446</v>
      </c>
      <c r="I4619" s="52">
        <v>40785</v>
      </c>
      <c r="J4619">
        <v>2.6497000000000002</v>
      </c>
      <c r="K4619" s="474" t="str">
        <f t="shared" si="72"/>
        <v>false</v>
      </c>
    </row>
    <row r="4620" spans="2:11">
      <c r="B4620" s="52">
        <v>40785</v>
      </c>
      <c r="C4620">
        <v>4.0411000000000001</v>
      </c>
      <c r="D4620" s="52">
        <v>40786</v>
      </c>
      <c r="E4620">
        <v>2.6375000000000002</v>
      </c>
      <c r="G4620" s="52">
        <v>40785</v>
      </c>
      <c r="H4620">
        <v>4.0411000000000001</v>
      </c>
      <c r="I4620" s="52">
        <v>40786</v>
      </c>
      <c r="J4620">
        <v>2.6375000000000002</v>
      </c>
      <c r="K4620" s="474" t="str">
        <f t="shared" si="72"/>
        <v>false</v>
      </c>
    </row>
    <row r="4621" spans="2:11">
      <c r="B4621" s="52">
        <v>40786</v>
      </c>
      <c r="C4621">
        <v>4.0183999999999997</v>
      </c>
      <c r="D4621" s="52">
        <v>40787</v>
      </c>
      <c r="E4621">
        <v>2.665</v>
      </c>
      <c r="G4621" s="52">
        <v>40786</v>
      </c>
      <c r="H4621">
        <v>4.0183999999999997</v>
      </c>
      <c r="I4621" s="52">
        <v>40787</v>
      </c>
      <c r="J4621">
        <v>2.665</v>
      </c>
      <c r="K4621" s="474" t="str">
        <f t="shared" si="72"/>
        <v>false</v>
      </c>
    </row>
    <row r="4622" spans="2:11">
      <c r="B4622" s="52">
        <v>40787</v>
      </c>
      <c r="C4622">
        <v>4.0425000000000004</v>
      </c>
      <c r="D4622" s="52">
        <v>40788</v>
      </c>
      <c r="E4622">
        <v>2.7250999999999999</v>
      </c>
      <c r="G4622" s="52">
        <v>40787</v>
      </c>
      <c r="H4622">
        <v>4.0425000000000004</v>
      </c>
      <c r="I4622" s="52">
        <v>40788</v>
      </c>
      <c r="J4622">
        <v>2.7250999999999999</v>
      </c>
      <c r="K4622" s="474" t="str">
        <f t="shared" si="72"/>
        <v>false</v>
      </c>
    </row>
    <row r="4623" spans="2:11">
      <c r="B4623" s="52">
        <v>40788</v>
      </c>
      <c r="C4623">
        <v>4.0968999999999998</v>
      </c>
      <c r="D4623" s="52">
        <v>40792</v>
      </c>
      <c r="E4623">
        <v>2.7498</v>
      </c>
      <c r="G4623" s="52">
        <v>40788</v>
      </c>
      <c r="H4623">
        <v>4.0968999999999998</v>
      </c>
      <c r="I4623" s="52">
        <v>40792</v>
      </c>
      <c r="J4623">
        <v>2.7498</v>
      </c>
      <c r="K4623" s="474" t="str">
        <f t="shared" si="72"/>
        <v>false</v>
      </c>
    </row>
    <row r="4624" spans="2:11">
      <c r="B4624" s="52">
        <v>40792</v>
      </c>
      <c r="C4624">
        <v>4.1208999999999998</v>
      </c>
      <c r="D4624" s="52">
        <v>40793</v>
      </c>
      <c r="E4624">
        <v>2.6867000000000001</v>
      </c>
      <c r="G4624" s="52">
        <v>40792</v>
      </c>
      <c r="H4624">
        <v>4.1208999999999998</v>
      </c>
      <c r="I4624" s="52">
        <v>40793</v>
      </c>
      <c r="J4624">
        <v>2.6867000000000001</v>
      </c>
      <c r="K4624" s="474" t="str">
        <f t="shared" si="72"/>
        <v>false</v>
      </c>
    </row>
    <row r="4625" spans="2:11">
      <c r="B4625" s="52">
        <v>40793</v>
      </c>
      <c r="C4625">
        <v>4.0758000000000001</v>
      </c>
      <c r="D4625" s="52">
        <v>40794</v>
      </c>
      <c r="E4625">
        <v>2.7151000000000001</v>
      </c>
      <c r="G4625" s="52">
        <v>40793</v>
      </c>
      <c r="H4625">
        <v>4.0758000000000001</v>
      </c>
      <c r="I4625" s="52">
        <v>40794</v>
      </c>
      <c r="J4625">
        <v>2.7151000000000001</v>
      </c>
      <c r="K4625" s="474" t="str">
        <f t="shared" si="72"/>
        <v>false</v>
      </c>
    </row>
    <row r="4626" spans="2:11">
      <c r="B4626" s="52">
        <v>40794</v>
      </c>
      <c r="C4626">
        <v>4.0731000000000002</v>
      </c>
      <c r="D4626" s="52">
        <v>40795</v>
      </c>
      <c r="E4626">
        <v>2.7900999999999998</v>
      </c>
      <c r="G4626" s="52">
        <v>40794</v>
      </c>
      <c r="H4626">
        <v>4.0731000000000002</v>
      </c>
      <c r="I4626" s="52">
        <v>40795</v>
      </c>
      <c r="J4626">
        <v>2.7900999999999998</v>
      </c>
      <c r="K4626" s="474" t="str">
        <f t="shared" si="72"/>
        <v>false</v>
      </c>
    </row>
    <row r="4627" spans="2:11">
      <c r="B4627" s="52">
        <v>40795</v>
      </c>
      <c r="C4627">
        <v>4.1635999999999997</v>
      </c>
      <c r="D4627" s="52">
        <v>40798</v>
      </c>
      <c r="E4627">
        <v>2.7753999999999999</v>
      </c>
      <c r="G4627" s="52">
        <v>40795</v>
      </c>
      <c r="H4627">
        <v>4.1635999999999997</v>
      </c>
      <c r="I4627" s="52">
        <v>40798</v>
      </c>
      <c r="J4627">
        <v>2.7753999999999999</v>
      </c>
      <c r="K4627" s="474" t="str">
        <f t="shared" si="72"/>
        <v>false</v>
      </c>
    </row>
    <row r="4628" spans="2:11">
      <c r="B4628" s="52">
        <v>40798</v>
      </c>
      <c r="C4628">
        <v>4.1288</v>
      </c>
      <c r="D4628" s="52">
        <v>40799</v>
      </c>
      <c r="E4628">
        <v>2.7663000000000002</v>
      </c>
      <c r="G4628" s="52">
        <v>40798</v>
      </c>
      <c r="H4628">
        <v>4.1288</v>
      </c>
      <c r="I4628" s="52">
        <v>40799</v>
      </c>
      <c r="J4628">
        <v>2.7663000000000002</v>
      </c>
      <c r="K4628" s="474" t="str">
        <f t="shared" si="72"/>
        <v>false</v>
      </c>
    </row>
    <row r="4629" spans="2:11">
      <c r="B4629" s="52">
        <v>40799</v>
      </c>
      <c r="C4629">
        <v>4.1093000000000002</v>
      </c>
      <c r="D4629" s="52">
        <v>40800</v>
      </c>
      <c r="E4629">
        <v>2.7316000000000003</v>
      </c>
      <c r="G4629" s="52">
        <v>40799</v>
      </c>
      <c r="H4629">
        <v>4.1093000000000002</v>
      </c>
      <c r="I4629" s="52">
        <v>40800</v>
      </c>
      <c r="J4629">
        <v>2.7316000000000003</v>
      </c>
      <c r="K4629" s="474" t="str">
        <f t="shared" si="72"/>
        <v>false</v>
      </c>
    </row>
    <row r="4630" spans="2:11">
      <c r="B4630" s="52">
        <v>40800</v>
      </c>
      <c r="C4630">
        <v>4.0705999999999998</v>
      </c>
      <c r="D4630" s="52">
        <v>40801</v>
      </c>
      <c r="E4630">
        <v>2.6890000000000001</v>
      </c>
      <c r="G4630" s="52">
        <v>40800</v>
      </c>
      <c r="H4630">
        <v>4.0705999999999998</v>
      </c>
      <c r="I4630" s="52">
        <v>40801</v>
      </c>
      <c r="J4630">
        <v>2.6890000000000001</v>
      </c>
      <c r="K4630" s="474" t="str">
        <f t="shared" si="72"/>
        <v>false</v>
      </c>
    </row>
    <row r="4631" spans="2:11">
      <c r="B4631" s="52">
        <v>40801</v>
      </c>
      <c r="C4631">
        <v>4.0198999999999998</v>
      </c>
      <c r="D4631" s="52">
        <v>40802</v>
      </c>
      <c r="E4631">
        <v>2.6713</v>
      </c>
      <c r="G4631" s="52">
        <v>40801</v>
      </c>
      <c r="H4631">
        <v>4.0198999999999998</v>
      </c>
      <c r="I4631" s="52">
        <v>40802</v>
      </c>
      <c r="J4631">
        <v>2.6713</v>
      </c>
      <c r="K4631" s="474" t="str">
        <f t="shared" si="72"/>
        <v>false</v>
      </c>
    </row>
    <row r="4632" spans="2:11">
      <c r="B4632" s="52">
        <v>40802</v>
      </c>
      <c r="C4632">
        <v>3.9797000000000002</v>
      </c>
      <c r="D4632" s="52">
        <v>40805</v>
      </c>
      <c r="E4632">
        <v>2.6966000000000001</v>
      </c>
      <c r="G4632" s="52">
        <v>40802</v>
      </c>
      <c r="H4632">
        <v>3.9797000000000002</v>
      </c>
      <c r="I4632" s="52">
        <v>40805</v>
      </c>
      <c r="J4632">
        <v>2.6966000000000001</v>
      </c>
      <c r="K4632" s="474" t="str">
        <f t="shared" si="72"/>
        <v>false</v>
      </c>
    </row>
    <row r="4633" spans="2:11">
      <c r="B4633" s="52">
        <v>40805</v>
      </c>
      <c r="C4633">
        <v>3.9952999999999999</v>
      </c>
      <c r="D4633" s="52">
        <v>40806</v>
      </c>
      <c r="E4633">
        <v>2.6947999999999999</v>
      </c>
      <c r="G4633" s="52">
        <v>40805</v>
      </c>
      <c r="H4633">
        <v>3.9952999999999999</v>
      </c>
      <c r="I4633" s="52">
        <v>40806</v>
      </c>
      <c r="J4633">
        <v>2.6947999999999999</v>
      </c>
      <c r="K4633" s="474" t="str">
        <f t="shared" si="72"/>
        <v>false</v>
      </c>
    </row>
    <row r="4634" spans="2:11">
      <c r="B4634" s="52">
        <v>40806</v>
      </c>
      <c r="C4634">
        <v>3.9417999999999997</v>
      </c>
      <c r="D4634" s="52">
        <v>40807</v>
      </c>
      <c r="E4634">
        <v>2.7635999999999998</v>
      </c>
      <c r="G4634" s="52">
        <v>40806</v>
      </c>
      <c r="H4634">
        <v>3.9417999999999997</v>
      </c>
      <c r="I4634" s="52">
        <v>40807</v>
      </c>
      <c r="J4634">
        <v>2.7635999999999998</v>
      </c>
      <c r="K4634" s="474" t="str">
        <f t="shared" si="72"/>
        <v>false</v>
      </c>
    </row>
    <row r="4635" spans="2:11">
      <c r="B4635" s="52">
        <v>40807</v>
      </c>
      <c r="C4635">
        <v>4.0121000000000002</v>
      </c>
      <c r="D4635" s="52">
        <v>40808</v>
      </c>
      <c r="E4635">
        <v>2.8643000000000001</v>
      </c>
      <c r="G4635" s="52">
        <v>40807</v>
      </c>
      <c r="H4635">
        <v>4.0121000000000002</v>
      </c>
      <c r="I4635" s="52">
        <v>40808</v>
      </c>
      <c r="J4635">
        <v>2.8643000000000001</v>
      </c>
      <c r="K4635" s="474" t="str">
        <f t="shared" si="72"/>
        <v>false</v>
      </c>
    </row>
    <row r="4636" spans="2:11">
      <c r="B4636" s="52">
        <v>40808</v>
      </c>
      <c r="C4636">
        <v>4.0890000000000004</v>
      </c>
      <c r="D4636" s="52">
        <v>40809</v>
      </c>
      <c r="E4636">
        <v>2.8542000000000001</v>
      </c>
      <c r="G4636" s="52">
        <v>40808</v>
      </c>
      <c r="H4636">
        <v>4.0890000000000004</v>
      </c>
      <c r="I4636" s="52">
        <v>40809</v>
      </c>
      <c r="J4636">
        <v>2.8542000000000001</v>
      </c>
      <c r="K4636" s="474" t="str">
        <f t="shared" si="72"/>
        <v>false</v>
      </c>
    </row>
    <row r="4637" spans="2:11">
      <c r="B4637" s="52">
        <v>40809</v>
      </c>
      <c r="C4637">
        <v>4.0510999999999999</v>
      </c>
      <c r="D4637" s="52">
        <v>40812</v>
      </c>
      <c r="E4637">
        <v>2.7838000000000003</v>
      </c>
      <c r="G4637" s="52">
        <v>40809</v>
      </c>
      <c r="H4637">
        <v>4.0510999999999999</v>
      </c>
      <c r="I4637" s="52">
        <v>40812</v>
      </c>
      <c r="J4637">
        <v>2.7838000000000003</v>
      </c>
      <c r="K4637" s="474" t="str">
        <f t="shared" si="72"/>
        <v>false</v>
      </c>
    </row>
    <row r="4638" spans="2:11">
      <c r="B4638" s="52">
        <v>40812</v>
      </c>
      <c r="C4638">
        <v>4.0111999999999997</v>
      </c>
      <c r="D4638" s="52">
        <v>40813</v>
      </c>
      <c r="E4638">
        <v>2.7473000000000001</v>
      </c>
      <c r="G4638" s="52">
        <v>40812</v>
      </c>
      <c r="H4638">
        <v>4.0111999999999997</v>
      </c>
      <c r="I4638" s="52">
        <v>40813</v>
      </c>
      <c r="J4638">
        <v>2.7473000000000001</v>
      </c>
      <c r="K4638" s="474" t="str">
        <f t="shared" si="72"/>
        <v>false</v>
      </c>
    </row>
    <row r="4639" spans="2:11">
      <c r="B4639" s="52">
        <v>40813</v>
      </c>
      <c r="C4639">
        <v>4.0072999999999999</v>
      </c>
      <c r="D4639" s="52">
        <v>40814</v>
      </c>
      <c r="E4639">
        <v>2.7922000000000002</v>
      </c>
      <c r="G4639" s="52">
        <v>40813</v>
      </c>
      <c r="H4639">
        <v>4.0072999999999999</v>
      </c>
      <c r="I4639" s="52">
        <v>40814</v>
      </c>
      <c r="J4639">
        <v>2.7922000000000002</v>
      </c>
      <c r="K4639" s="474" t="str">
        <f t="shared" si="72"/>
        <v>false</v>
      </c>
    </row>
    <row r="4640" spans="2:11">
      <c r="B4640" s="52">
        <v>40814</v>
      </c>
      <c r="C4640">
        <v>4.0495999999999999</v>
      </c>
      <c r="D4640" s="52">
        <v>40815</v>
      </c>
      <c r="E4640">
        <v>2.7564000000000002</v>
      </c>
      <c r="G4640" s="52">
        <v>40814</v>
      </c>
      <c r="H4640">
        <v>4.0495999999999999</v>
      </c>
      <c r="I4640" s="52">
        <v>40815</v>
      </c>
      <c r="J4640">
        <v>2.7564000000000002</v>
      </c>
      <c r="K4640" s="474" t="str">
        <f t="shared" si="72"/>
        <v>false</v>
      </c>
    </row>
    <row r="4641" spans="2:11">
      <c r="B4641" s="52">
        <v>40815</v>
      </c>
      <c r="C4641">
        <v>3.9872999999999998</v>
      </c>
      <c r="D4641" s="52">
        <v>40816</v>
      </c>
      <c r="E4641">
        <v>2.8170999999999999</v>
      </c>
      <c r="G4641" s="52">
        <v>40815</v>
      </c>
      <c r="H4641">
        <v>3.9872999999999998</v>
      </c>
      <c r="I4641" s="52">
        <v>40816</v>
      </c>
      <c r="J4641">
        <v>2.8170999999999999</v>
      </c>
      <c r="K4641" s="474" t="str">
        <f t="shared" si="72"/>
        <v>false</v>
      </c>
    </row>
    <row r="4642" spans="2:11">
      <c r="B4642" s="52">
        <v>40816</v>
      </c>
      <c r="C4642">
        <v>4.0349000000000004</v>
      </c>
      <c r="D4642" s="52">
        <v>40819</v>
      </c>
      <c r="E4642">
        <v>2.8853999999999997</v>
      </c>
      <c r="G4642" s="52">
        <v>40816</v>
      </c>
      <c r="H4642">
        <v>4.0349000000000004</v>
      </c>
      <c r="I4642" s="52">
        <v>40819</v>
      </c>
      <c r="J4642">
        <v>2.8853999999999997</v>
      </c>
      <c r="K4642" s="474" t="str">
        <f t="shared" si="72"/>
        <v>false</v>
      </c>
    </row>
    <row r="4643" spans="2:11">
      <c r="B4643" s="52">
        <v>40819</v>
      </c>
      <c r="C4643">
        <v>4.1283000000000003</v>
      </c>
      <c r="D4643" s="52">
        <v>40820</v>
      </c>
      <c r="E4643">
        <v>2.8626</v>
      </c>
      <c r="G4643" s="52">
        <v>40819</v>
      </c>
      <c r="H4643">
        <v>4.1283000000000003</v>
      </c>
      <c r="I4643" s="52">
        <v>40820</v>
      </c>
      <c r="J4643">
        <v>2.8626</v>
      </c>
      <c r="K4643" s="474" t="str">
        <f t="shared" si="72"/>
        <v>false</v>
      </c>
    </row>
    <row r="4644" spans="2:11">
      <c r="B4644" s="52">
        <v>40820</v>
      </c>
      <c r="C4644">
        <v>4.1426999999999996</v>
      </c>
      <c r="D4644" s="52">
        <v>40821</v>
      </c>
      <c r="E4644">
        <v>2.8298000000000001</v>
      </c>
      <c r="G4644" s="52">
        <v>40820</v>
      </c>
      <c r="H4644">
        <v>4.1426999999999996</v>
      </c>
      <c r="I4644" s="52">
        <v>40821</v>
      </c>
      <c r="J4644">
        <v>2.8298000000000001</v>
      </c>
      <c r="K4644" s="474" t="str">
        <f t="shared" si="72"/>
        <v>false</v>
      </c>
    </row>
    <row r="4645" spans="2:11">
      <c r="B4645" s="52">
        <v>40821</v>
      </c>
      <c r="C4645">
        <v>4.1410999999999998</v>
      </c>
      <c r="D4645" s="52">
        <v>40822</v>
      </c>
      <c r="E4645">
        <v>2.7831999999999999</v>
      </c>
      <c r="G4645" s="52">
        <v>40821</v>
      </c>
      <c r="H4645">
        <v>4.1410999999999998</v>
      </c>
      <c r="I4645" s="52">
        <v>40822</v>
      </c>
      <c r="J4645">
        <v>2.7831999999999999</v>
      </c>
      <c r="K4645" s="474" t="str">
        <f t="shared" si="72"/>
        <v>false</v>
      </c>
    </row>
    <row r="4646" spans="2:11">
      <c r="B4646" s="52">
        <v>40822</v>
      </c>
      <c r="C4646">
        <v>4.0663</v>
      </c>
      <c r="D4646" s="52">
        <v>40823</v>
      </c>
      <c r="E4646">
        <v>2.7881999999999998</v>
      </c>
      <c r="G4646" s="52">
        <v>40822</v>
      </c>
      <c r="H4646">
        <v>4.0663</v>
      </c>
      <c r="I4646" s="52">
        <v>40823</v>
      </c>
      <c r="J4646">
        <v>2.7881999999999998</v>
      </c>
      <c r="K4646" s="474" t="str">
        <f t="shared" si="72"/>
        <v>false</v>
      </c>
    </row>
    <row r="4647" spans="2:11">
      <c r="B4647" s="52">
        <v>40823</v>
      </c>
      <c r="C4647">
        <v>4.0540000000000003</v>
      </c>
      <c r="D4647" s="52">
        <v>40826</v>
      </c>
      <c r="E4647">
        <v>2.7077</v>
      </c>
      <c r="G4647" s="52">
        <v>40823</v>
      </c>
      <c r="H4647">
        <v>4.0540000000000003</v>
      </c>
      <c r="I4647" s="52">
        <v>40826</v>
      </c>
      <c r="J4647">
        <v>2.7077</v>
      </c>
      <c r="K4647" s="474" t="str">
        <f t="shared" si="72"/>
        <v>false</v>
      </c>
    </row>
    <row r="4648" spans="2:11">
      <c r="B4648" s="52">
        <v>40826</v>
      </c>
      <c r="C4648">
        <v>3.9699999999999998</v>
      </c>
      <c r="D4648" s="52">
        <v>40827</v>
      </c>
      <c r="E4648">
        <v>2.7118000000000002</v>
      </c>
      <c r="G4648" s="52">
        <v>40826</v>
      </c>
      <c r="H4648">
        <v>3.9699999999999998</v>
      </c>
      <c r="I4648" s="52">
        <v>40827</v>
      </c>
      <c r="J4648">
        <v>2.7118000000000002</v>
      </c>
      <c r="K4648" s="474" t="str">
        <f t="shared" si="72"/>
        <v>false</v>
      </c>
    </row>
    <row r="4649" spans="2:11">
      <c r="B4649" s="52">
        <v>40827</v>
      </c>
      <c r="C4649">
        <v>4.0113000000000003</v>
      </c>
      <c r="D4649" s="52">
        <v>40828</v>
      </c>
      <c r="E4649">
        <v>2.6875999999999998</v>
      </c>
      <c r="G4649" s="52">
        <v>40827</v>
      </c>
      <c r="H4649">
        <v>4.0113000000000003</v>
      </c>
      <c r="I4649" s="52">
        <v>40828</v>
      </c>
      <c r="J4649">
        <v>2.6875999999999998</v>
      </c>
      <c r="K4649" s="474" t="str">
        <f t="shared" si="72"/>
        <v>false</v>
      </c>
    </row>
    <row r="4650" spans="2:11">
      <c r="B4650" s="52">
        <v>40828</v>
      </c>
      <c r="C4650">
        <v>4.0197000000000003</v>
      </c>
      <c r="D4650" s="52">
        <v>40829</v>
      </c>
      <c r="E4650">
        <v>2.6970999999999998</v>
      </c>
      <c r="G4650" s="52">
        <v>40828</v>
      </c>
      <c r="H4650">
        <v>4.0197000000000003</v>
      </c>
      <c r="I4650" s="52">
        <v>40829</v>
      </c>
      <c r="J4650">
        <v>2.6970999999999998</v>
      </c>
      <c r="K4650" s="474" t="str">
        <f t="shared" si="72"/>
        <v>false</v>
      </c>
    </row>
    <row r="4651" spans="2:11">
      <c r="B4651" s="52">
        <v>40829</v>
      </c>
      <c r="C4651">
        <v>4.0242000000000004</v>
      </c>
      <c r="D4651" s="52">
        <v>40830</v>
      </c>
      <c r="E4651">
        <v>2.6585999999999999</v>
      </c>
      <c r="G4651" s="52">
        <v>40829</v>
      </c>
      <c r="H4651">
        <v>4.0242000000000004</v>
      </c>
      <c r="I4651" s="52">
        <v>40830</v>
      </c>
      <c r="J4651">
        <v>2.6585999999999999</v>
      </c>
      <c r="K4651" s="474" t="str">
        <f t="shared" si="72"/>
        <v>false</v>
      </c>
    </row>
    <row r="4652" spans="2:11">
      <c r="B4652" s="52">
        <v>40830</v>
      </c>
      <c r="C4652">
        <v>3.9854000000000003</v>
      </c>
      <c r="D4652" s="52">
        <v>40833</v>
      </c>
      <c r="E4652">
        <v>2.7162999999999999</v>
      </c>
      <c r="G4652" s="52">
        <v>40830</v>
      </c>
      <c r="H4652">
        <v>3.9854000000000003</v>
      </c>
      <c r="I4652" s="52">
        <v>40833</v>
      </c>
      <c r="J4652">
        <v>2.7162999999999999</v>
      </c>
      <c r="K4652" s="474" t="str">
        <f t="shared" si="72"/>
        <v>false</v>
      </c>
    </row>
    <row r="4653" spans="2:11">
      <c r="B4653" s="52">
        <v>40833</v>
      </c>
      <c r="C4653">
        <v>3.9910999999999999</v>
      </c>
      <c r="D4653" s="52">
        <v>40834</v>
      </c>
      <c r="E4653">
        <v>2.6741000000000001</v>
      </c>
      <c r="G4653" s="52">
        <v>40833</v>
      </c>
      <c r="H4653">
        <v>3.9910999999999999</v>
      </c>
      <c r="I4653" s="52">
        <v>40834</v>
      </c>
      <c r="J4653">
        <v>2.6741000000000001</v>
      </c>
      <c r="K4653" s="474" t="str">
        <f t="shared" si="72"/>
        <v>false</v>
      </c>
    </row>
    <row r="4654" spans="2:11">
      <c r="B4654" s="52">
        <v>40834</v>
      </c>
      <c r="C4654">
        <v>3.9561000000000002</v>
      </c>
      <c r="D4654" s="52">
        <v>40835</v>
      </c>
      <c r="E4654">
        <v>2.6938</v>
      </c>
      <c r="G4654" s="52">
        <v>40834</v>
      </c>
      <c r="H4654">
        <v>3.9561000000000002</v>
      </c>
      <c r="I4654" s="52">
        <v>40835</v>
      </c>
      <c r="J4654">
        <v>2.6938</v>
      </c>
      <c r="K4654" s="474" t="str">
        <f t="shared" si="72"/>
        <v>false</v>
      </c>
    </row>
    <row r="4655" spans="2:11">
      <c r="B4655" s="52">
        <v>40835</v>
      </c>
      <c r="C4655">
        <v>3.9525999999999999</v>
      </c>
      <c r="D4655" s="52">
        <v>40836</v>
      </c>
      <c r="E4655">
        <v>2.6863999999999999</v>
      </c>
      <c r="G4655" s="52">
        <v>40835</v>
      </c>
      <c r="H4655">
        <v>3.9525999999999999</v>
      </c>
      <c r="I4655" s="52">
        <v>40836</v>
      </c>
      <c r="J4655">
        <v>2.6863999999999999</v>
      </c>
      <c r="K4655" s="474" t="str">
        <f t="shared" si="72"/>
        <v>false</v>
      </c>
    </row>
    <row r="4656" spans="2:11">
      <c r="B4656" s="52">
        <v>40836</v>
      </c>
      <c r="C4656">
        <v>3.9268999999999998</v>
      </c>
      <c r="D4656" s="52">
        <v>40837</v>
      </c>
      <c r="E4656">
        <v>2.6257000000000001</v>
      </c>
      <c r="G4656" s="52">
        <v>40836</v>
      </c>
      <c r="H4656">
        <v>3.9268999999999998</v>
      </c>
      <c r="I4656" s="52">
        <v>40837</v>
      </c>
      <c r="J4656">
        <v>2.6257000000000001</v>
      </c>
      <c r="K4656" s="474" t="str">
        <f t="shared" si="72"/>
        <v>false</v>
      </c>
    </row>
    <row r="4657" spans="2:11">
      <c r="B4657" s="52">
        <v>40837</v>
      </c>
      <c r="C4657">
        <v>3.8631000000000002</v>
      </c>
      <c r="D4657" s="52">
        <v>40840</v>
      </c>
      <c r="E4657">
        <v>2.6025999999999998</v>
      </c>
      <c r="G4657" s="52">
        <v>40837</v>
      </c>
      <c r="H4657">
        <v>3.8631000000000002</v>
      </c>
      <c r="I4657" s="52">
        <v>40840</v>
      </c>
      <c r="J4657">
        <v>2.6025999999999998</v>
      </c>
      <c r="K4657" s="474" t="str">
        <f t="shared" si="72"/>
        <v>false</v>
      </c>
    </row>
    <row r="4658" spans="2:11">
      <c r="B4658" s="52">
        <v>40840</v>
      </c>
      <c r="C4658">
        <v>3.8801000000000001</v>
      </c>
      <c r="D4658" s="52">
        <v>40841</v>
      </c>
      <c r="E4658">
        <v>2.6486000000000001</v>
      </c>
      <c r="G4658" s="52">
        <v>40840</v>
      </c>
      <c r="H4658">
        <v>3.8801000000000001</v>
      </c>
      <c r="I4658" s="52">
        <v>40841</v>
      </c>
      <c r="J4658">
        <v>2.6486000000000001</v>
      </c>
      <c r="K4658" s="474" t="str">
        <f t="shared" si="72"/>
        <v>false</v>
      </c>
    </row>
    <row r="4659" spans="2:11">
      <c r="B4659" s="52">
        <v>40841</v>
      </c>
      <c r="C4659">
        <v>3.9323000000000001</v>
      </c>
      <c r="D4659" s="52">
        <v>40842</v>
      </c>
      <c r="E4659">
        <v>2.6122999999999998</v>
      </c>
      <c r="G4659" s="52">
        <v>40841</v>
      </c>
      <c r="H4659">
        <v>3.9323000000000001</v>
      </c>
      <c r="I4659" s="52">
        <v>40842</v>
      </c>
      <c r="J4659">
        <v>2.6122999999999998</v>
      </c>
      <c r="K4659" s="474" t="str">
        <f t="shared" si="72"/>
        <v>false</v>
      </c>
    </row>
    <row r="4660" spans="2:11">
      <c r="B4660" s="52">
        <v>40842</v>
      </c>
      <c r="C4660">
        <v>3.9066000000000001</v>
      </c>
      <c r="D4660" s="52">
        <v>40843</v>
      </c>
      <c r="E4660">
        <v>2.5396999999999998</v>
      </c>
      <c r="G4660" s="52">
        <v>40842</v>
      </c>
      <c r="H4660">
        <v>3.9066000000000001</v>
      </c>
      <c r="I4660" s="52">
        <v>40843</v>
      </c>
      <c r="J4660">
        <v>2.5396999999999998</v>
      </c>
      <c r="K4660" s="474" t="str">
        <f t="shared" si="72"/>
        <v>false</v>
      </c>
    </row>
    <row r="4661" spans="2:11">
      <c r="B4661" s="52">
        <v>40843</v>
      </c>
      <c r="C4661">
        <v>3.8247</v>
      </c>
      <c r="D4661" s="52">
        <v>40844</v>
      </c>
      <c r="E4661">
        <v>2.5350000000000001</v>
      </c>
      <c r="G4661" s="52">
        <v>40843</v>
      </c>
      <c r="H4661">
        <v>3.8247</v>
      </c>
      <c r="I4661" s="52">
        <v>40844</v>
      </c>
      <c r="J4661">
        <v>2.5350000000000001</v>
      </c>
      <c r="K4661" s="474" t="str">
        <f t="shared" si="72"/>
        <v>false</v>
      </c>
    </row>
    <row r="4662" spans="2:11">
      <c r="B4662" s="52">
        <v>40844</v>
      </c>
      <c r="C4662">
        <v>3.8542999999999998</v>
      </c>
      <c r="D4662" s="52">
        <v>40847</v>
      </c>
      <c r="E4662">
        <v>2.5935999999999999</v>
      </c>
      <c r="G4662" s="52">
        <v>40844</v>
      </c>
      <c r="H4662">
        <v>3.8542999999999998</v>
      </c>
      <c r="I4662" s="52">
        <v>40847</v>
      </c>
      <c r="J4662">
        <v>2.5935999999999999</v>
      </c>
      <c r="K4662" s="474" t="str">
        <f t="shared" si="72"/>
        <v>false</v>
      </c>
    </row>
    <row r="4663" spans="2:11">
      <c r="B4663" s="52">
        <v>40847</v>
      </c>
      <c r="C4663">
        <v>3.8847</v>
      </c>
      <c r="D4663" s="52">
        <v>40848</v>
      </c>
      <c r="E4663">
        <v>2.6596000000000002</v>
      </c>
      <c r="G4663" s="52">
        <v>40847</v>
      </c>
      <c r="H4663">
        <v>3.8847</v>
      </c>
      <c r="I4663" s="52">
        <v>40848</v>
      </c>
      <c r="J4663">
        <v>2.6596000000000002</v>
      </c>
      <c r="K4663" s="474" t="str">
        <f t="shared" si="72"/>
        <v>false</v>
      </c>
    </row>
    <row r="4664" spans="2:11">
      <c r="B4664" s="52">
        <v>40848</v>
      </c>
      <c r="C4664">
        <v>3.9584000000000001</v>
      </c>
      <c r="D4664" s="52">
        <v>40849</v>
      </c>
      <c r="E4664">
        <v>2.6196000000000002</v>
      </c>
      <c r="G4664" s="52">
        <v>40848</v>
      </c>
      <c r="H4664">
        <v>3.9584000000000001</v>
      </c>
      <c r="I4664" s="52">
        <v>40849</v>
      </c>
      <c r="J4664">
        <v>2.6196000000000002</v>
      </c>
      <c r="K4664" s="474" t="str">
        <f t="shared" si="72"/>
        <v>false</v>
      </c>
    </row>
    <row r="4665" spans="2:11">
      <c r="B4665" s="52">
        <v>40849</v>
      </c>
      <c r="C4665">
        <v>3.8971999999999998</v>
      </c>
      <c r="D4665" s="52">
        <v>40850</v>
      </c>
      <c r="E4665">
        <v>2.5775999999999999</v>
      </c>
      <c r="G4665" s="52">
        <v>40849</v>
      </c>
      <c r="H4665">
        <v>3.8971999999999998</v>
      </c>
      <c r="I4665" s="52">
        <v>40850</v>
      </c>
      <c r="J4665">
        <v>2.5775999999999999</v>
      </c>
      <c r="K4665" s="474" t="str">
        <f t="shared" si="72"/>
        <v>false</v>
      </c>
    </row>
    <row r="4666" spans="2:11">
      <c r="B4666" s="52">
        <v>40850</v>
      </c>
      <c r="C4666">
        <v>3.8627000000000002</v>
      </c>
      <c r="D4666" s="52">
        <v>40851</v>
      </c>
      <c r="E4666">
        <v>2.5907999999999998</v>
      </c>
      <c r="G4666" s="52">
        <v>40850</v>
      </c>
      <c r="H4666">
        <v>3.8627000000000002</v>
      </c>
      <c r="I4666" s="52">
        <v>40851</v>
      </c>
      <c r="J4666">
        <v>2.5907999999999998</v>
      </c>
      <c r="K4666" s="474" t="str">
        <f t="shared" si="72"/>
        <v>false</v>
      </c>
    </row>
    <row r="4667" spans="2:11">
      <c r="B4667" s="52">
        <v>40851</v>
      </c>
      <c r="C4667">
        <v>3.8833000000000002</v>
      </c>
      <c r="D4667" s="52">
        <v>40854</v>
      </c>
      <c r="E4667">
        <v>2.5724999999999998</v>
      </c>
      <c r="G4667" s="52">
        <v>40851</v>
      </c>
      <c r="H4667">
        <v>3.8833000000000002</v>
      </c>
      <c r="I4667" s="52">
        <v>40854</v>
      </c>
      <c r="J4667">
        <v>2.5724999999999998</v>
      </c>
      <c r="K4667" s="474" t="str">
        <f t="shared" si="72"/>
        <v>false</v>
      </c>
    </row>
    <row r="4668" spans="2:11">
      <c r="B4668" s="52">
        <v>40854</v>
      </c>
      <c r="C4668">
        <v>3.8643000000000001</v>
      </c>
      <c r="D4668" s="52">
        <v>40855</v>
      </c>
      <c r="E4668">
        <v>2.5602999999999998</v>
      </c>
      <c r="G4668" s="52">
        <v>40854</v>
      </c>
      <c r="H4668">
        <v>3.8643000000000001</v>
      </c>
      <c r="I4668" s="52">
        <v>40855</v>
      </c>
      <c r="J4668">
        <v>2.5602999999999998</v>
      </c>
      <c r="K4668" s="474" t="str">
        <f t="shared" si="72"/>
        <v>false</v>
      </c>
    </row>
    <row r="4669" spans="2:11">
      <c r="B4669" s="52">
        <v>40855</v>
      </c>
      <c r="C4669">
        <v>3.8529</v>
      </c>
      <c r="D4669" s="52">
        <v>40856</v>
      </c>
      <c r="E4669">
        <v>2.6448999999999998</v>
      </c>
      <c r="G4669" s="52">
        <v>40855</v>
      </c>
      <c r="H4669">
        <v>3.8529</v>
      </c>
      <c r="I4669" s="52">
        <v>40856</v>
      </c>
      <c r="J4669">
        <v>2.6448999999999998</v>
      </c>
      <c r="K4669" s="474" t="str">
        <f t="shared" si="72"/>
        <v>false</v>
      </c>
    </row>
    <row r="4670" spans="2:11">
      <c r="B4670" s="52">
        <v>40856</v>
      </c>
      <c r="C4670">
        <v>3.9449999999999998</v>
      </c>
      <c r="D4670" s="52">
        <v>40857</v>
      </c>
      <c r="E4670">
        <v>2.6198000000000001</v>
      </c>
      <c r="G4670" s="52">
        <v>40856</v>
      </c>
      <c r="H4670">
        <v>3.9449999999999998</v>
      </c>
      <c r="I4670" s="52">
        <v>40857</v>
      </c>
      <c r="J4670">
        <v>2.6198000000000001</v>
      </c>
      <c r="K4670" s="474" t="str">
        <f t="shared" si="72"/>
        <v>false</v>
      </c>
    </row>
    <row r="4671" spans="2:11">
      <c r="B4671" s="52">
        <v>40857</v>
      </c>
      <c r="C4671">
        <v>3.9207000000000001</v>
      </c>
      <c r="D4671" s="52">
        <v>40858</v>
      </c>
      <c r="E4671">
        <v>2.5638000000000001</v>
      </c>
      <c r="G4671" s="52">
        <v>40857</v>
      </c>
      <c r="H4671">
        <v>3.9207000000000001</v>
      </c>
      <c r="I4671" s="52">
        <v>40858</v>
      </c>
      <c r="J4671">
        <v>2.5638000000000001</v>
      </c>
      <c r="K4671" s="474" t="str">
        <f t="shared" si="72"/>
        <v>false</v>
      </c>
    </row>
    <row r="4672" spans="2:11">
      <c r="B4672" s="52">
        <v>40858</v>
      </c>
      <c r="C4672">
        <v>3.8702000000000001</v>
      </c>
      <c r="D4672" s="52">
        <v>40861</v>
      </c>
      <c r="E4672">
        <v>2.5796000000000001</v>
      </c>
      <c r="G4672" s="52">
        <v>40858</v>
      </c>
      <c r="H4672">
        <v>3.8702000000000001</v>
      </c>
      <c r="I4672" s="52">
        <v>40861</v>
      </c>
      <c r="J4672">
        <v>2.5796000000000001</v>
      </c>
      <c r="K4672" s="474" t="str">
        <f t="shared" si="72"/>
        <v>false</v>
      </c>
    </row>
    <row r="4673" spans="2:11">
      <c r="B4673" s="52">
        <v>40861</v>
      </c>
      <c r="C4673">
        <v>3.9207999999999998</v>
      </c>
      <c r="D4673" s="52">
        <v>40862</v>
      </c>
      <c r="E4673">
        <v>2.5785</v>
      </c>
      <c r="G4673" s="52">
        <v>40861</v>
      </c>
      <c r="H4673">
        <v>3.9207999999999998</v>
      </c>
      <c r="I4673" s="52">
        <v>40862</v>
      </c>
      <c r="J4673">
        <v>2.5785</v>
      </c>
      <c r="K4673" s="474" t="str">
        <f t="shared" si="72"/>
        <v>false</v>
      </c>
    </row>
    <row r="4674" spans="2:11">
      <c r="B4674" s="52">
        <v>40862</v>
      </c>
      <c r="C4674">
        <v>3.9077999999999999</v>
      </c>
      <c r="D4674" s="52">
        <v>40863</v>
      </c>
      <c r="E4674">
        <v>2.629</v>
      </c>
      <c r="G4674" s="52">
        <v>40862</v>
      </c>
      <c r="H4674">
        <v>3.9077999999999999</v>
      </c>
      <c r="I4674" s="52">
        <v>40863</v>
      </c>
      <c r="J4674">
        <v>2.629</v>
      </c>
      <c r="K4674" s="474" t="str">
        <f t="shared" si="72"/>
        <v>false</v>
      </c>
    </row>
    <row r="4675" spans="2:11">
      <c r="B4675" s="52">
        <v>40863</v>
      </c>
      <c r="C4675">
        <v>3.9649999999999999</v>
      </c>
      <c r="D4675" s="52">
        <v>40864</v>
      </c>
      <c r="E4675">
        <v>2.6591</v>
      </c>
      <c r="G4675" s="52">
        <v>40863</v>
      </c>
      <c r="H4675">
        <v>3.9649999999999999</v>
      </c>
      <c r="I4675" s="52">
        <v>40864</v>
      </c>
      <c r="J4675">
        <v>2.6591</v>
      </c>
      <c r="K4675" s="474" t="str">
        <f t="shared" si="72"/>
        <v>false</v>
      </c>
    </row>
    <row r="4676" spans="2:11">
      <c r="B4676" s="52">
        <v>40864</v>
      </c>
      <c r="C4676">
        <v>3.9877000000000002</v>
      </c>
      <c r="D4676" s="52">
        <v>40865</v>
      </c>
      <c r="E4676">
        <v>2.6532999999999998</v>
      </c>
      <c r="G4676" s="52">
        <v>40864</v>
      </c>
      <c r="H4676">
        <v>3.9877000000000002</v>
      </c>
      <c r="I4676" s="52">
        <v>40865</v>
      </c>
      <c r="J4676">
        <v>2.6532999999999998</v>
      </c>
      <c r="K4676" s="474" t="str">
        <f t="shared" si="72"/>
        <v>false</v>
      </c>
    </row>
    <row r="4677" spans="2:11">
      <c r="B4677" s="52">
        <v>40865</v>
      </c>
      <c r="C4677">
        <v>3.9679000000000002</v>
      </c>
      <c r="D4677" s="52">
        <v>40868</v>
      </c>
      <c r="E4677">
        <v>2.7105000000000001</v>
      </c>
      <c r="G4677" s="52">
        <v>40865</v>
      </c>
      <c r="H4677">
        <v>3.9679000000000002</v>
      </c>
      <c r="I4677" s="52">
        <v>40868</v>
      </c>
      <c r="J4677">
        <v>2.7105000000000001</v>
      </c>
      <c r="K4677" s="474" t="str">
        <f t="shared" si="72"/>
        <v>false</v>
      </c>
    </row>
    <row r="4678" spans="2:11">
      <c r="B4678" s="52">
        <v>40868</v>
      </c>
      <c r="C4678">
        <v>4.0190999999999999</v>
      </c>
      <c r="D4678" s="52">
        <v>40869</v>
      </c>
      <c r="E4678">
        <v>2.7248000000000001</v>
      </c>
      <c r="G4678" s="52">
        <v>40868</v>
      </c>
      <c r="H4678">
        <v>4.0190999999999999</v>
      </c>
      <c r="I4678" s="52">
        <v>40869</v>
      </c>
      <c r="J4678">
        <v>2.7248000000000001</v>
      </c>
      <c r="K4678" s="474" t="str">
        <f t="shared" ref="K4678:K4741" si="73">IF(G4678=I4678,"true","false")</f>
        <v>false</v>
      </c>
    </row>
    <row r="4679" spans="2:11">
      <c r="B4679" s="52">
        <v>40869</v>
      </c>
      <c r="C4679">
        <v>4.0838000000000001</v>
      </c>
      <c r="D4679" s="52">
        <v>40870</v>
      </c>
      <c r="E4679">
        <v>2.782</v>
      </c>
      <c r="G4679" s="52">
        <v>40869</v>
      </c>
      <c r="H4679">
        <v>4.0838000000000001</v>
      </c>
      <c r="I4679" s="52">
        <v>40870</v>
      </c>
      <c r="J4679">
        <v>2.782</v>
      </c>
      <c r="K4679" s="474" t="str">
        <f t="shared" si="73"/>
        <v>false</v>
      </c>
    </row>
    <row r="4680" spans="2:11">
      <c r="B4680" s="52">
        <v>40870</v>
      </c>
      <c r="C4680">
        <v>4.1463000000000001</v>
      </c>
      <c r="D4680" s="52">
        <v>40872</v>
      </c>
      <c r="E4680">
        <v>2.7904</v>
      </c>
      <c r="G4680" s="52">
        <v>40870</v>
      </c>
      <c r="H4680">
        <v>4.1463000000000001</v>
      </c>
      <c r="I4680" s="52">
        <v>40872</v>
      </c>
      <c r="J4680">
        <v>2.7904</v>
      </c>
      <c r="K4680" s="474" t="str">
        <f t="shared" si="73"/>
        <v>false</v>
      </c>
    </row>
    <row r="4681" spans="2:11">
      <c r="B4681" s="52">
        <v>40872</v>
      </c>
      <c r="C4681">
        <v>4.1262999999999996</v>
      </c>
      <c r="D4681" s="52">
        <v>40875</v>
      </c>
      <c r="E4681">
        <v>2.7199</v>
      </c>
      <c r="G4681" s="52">
        <v>40872</v>
      </c>
      <c r="H4681">
        <v>4.1262999999999996</v>
      </c>
      <c r="I4681" s="52">
        <v>40875</v>
      </c>
      <c r="J4681">
        <v>2.7199</v>
      </c>
      <c r="K4681" s="474" t="str">
        <f t="shared" si="73"/>
        <v>false</v>
      </c>
    </row>
    <row r="4682" spans="2:11">
      <c r="B4682" s="52">
        <v>40875</v>
      </c>
      <c r="C4682">
        <v>4.0671999999999997</v>
      </c>
      <c r="D4682" s="52">
        <v>40876</v>
      </c>
      <c r="E4682">
        <v>2.7236000000000002</v>
      </c>
      <c r="G4682" s="52">
        <v>40875</v>
      </c>
      <c r="H4682">
        <v>4.0671999999999997</v>
      </c>
      <c r="I4682" s="52">
        <v>40876</v>
      </c>
      <c r="J4682">
        <v>2.7236000000000002</v>
      </c>
      <c r="K4682" s="474" t="str">
        <f t="shared" si="73"/>
        <v>false</v>
      </c>
    </row>
    <row r="4683" spans="2:11">
      <c r="B4683" s="52">
        <v>40876</v>
      </c>
      <c r="C4683">
        <v>4.0216000000000003</v>
      </c>
      <c r="D4683" s="52">
        <v>40877</v>
      </c>
      <c r="E4683">
        <v>2.6128</v>
      </c>
      <c r="G4683" s="52">
        <v>40876</v>
      </c>
      <c r="H4683">
        <v>4.0216000000000003</v>
      </c>
      <c r="I4683" s="52">
        <v>40877</v>
      </c>
      <c r="J4683">
        <v>2.6128</v>
      </c>
      <c r="K4683" s="474" t="str">
        <f t="shared" si="73"/>
        <v>false</v>
      </c>
    </row>
    <row r="4684" spans="2:11">
      <c r="B4684" s="52">
        <v>40877</v>
      </c>
      <c r="C4684">
        <v>3.9226999999999999</v>
      </c>
      <c r="D4684" s="52">
        <v>40878</v>
      </c>
      <c r="E4684">
        <v>2.6183000000000001</v>
      </c>
      <c r="G4684" s="52">
        <v>40877</v>
      </c>
      <c r="H4684">
        <v>3.9226999999999999</v>
      </c>
      <c r="I4684" s="52">
        <v>40878</v>
      </c>
      <c r="J4684">
        <v>2.6183000000000001</v>
      </c>
      <c r="K4684" s="474" t="str">
        <f t="shared" si="73"/>
        <v>false</v>
      </c>
    </row>
    <row r="4685" spans="2:11">
      <c r="B4685" s="52">
        <v>40878</v>
      </c>
      <c r="C4685">
        <v>3.9295</v>
      </c>
      <c r="D4685" s="52">
        <v>40879</v>
      </c>
      <c r="E4685">
        <v>2.6185</v>
      </c>
      <c r="G4685" s="52">
        <v>40878</v>
      </c>
      <c r="H4685">
        <v>3.9295</v>
      </c>
      <c r="I4685" s="52">
        <v>40879</v>
      </c>
      <c r="J4685">
        <v>2.6185</v>
      </c>
      <c r="K4685" s="474" t="str">
        <f t="shared" si="73"/>
        <v>false</v>
      </c>
    </row>
    <row r="4686" spans="2:11">
      <c r="B4686" s="52">
        <v>40879</v>
      </c>
      <c r="C4686">
        <v>3.9687999999999999</v>
      </c>
      <c r="D4686" s="52">
        <v>40882</v>
      </c>
      <c r="E4686">
        <v>2.6015000000000001</v>
      </c>
      <c r="G4686" s="52">
        <v>40879</v>
      </c>
      <c r="H4686">
        <v>3.9687999999999999</v>
      </c>
      <c r="I4686" s="52">
        <v>40882</v>
      </c>
      <c r="J4686">
        <v>2.6015000000000001</v>
      </c>
      <c r="K4686" s="474" t="str">
        <f t="shared" si="73"/>
        <v>false</v>
      </c>
    </row>
    <row r="4687" spans="2:11">
      <c r="B4687" s="52">
        <v>40882</v>
      </c>
      <c r="C4687">
        <v>3.9346000000000001</v>
      </c>
      <c r="D4687" s="52">
        <v>40883</v>
      </c>
      <c r="E4687">
        <v>2.5903</v>
      </c>
      <c r="G4687" s="52">
        <v>40882</v>
      </c>
      <c r="H4687">
        <v>3.9346000000000001</v>
      </c>
      <c r="I4687" s="52">
        <v>40883</v>
      </c>
      <c r="J4687">
        <v>2.5903</v>
      </c>
      <c r="K4687" s="474" t="str">
        <f t="shared" si="73"/>
        <v>false</v>
      </c>
    </row>
    <row r="4688" spans="2:11">
      <c r="B4688" s="52">
        <v>40883</v>
      </c>
      <c r="C4688">
        <v>3.927</v>
      </c>
      <c r="D4688" s="52">
        <v>40884</v>
      </c>
      <c r="E4688">
        <v>2.5874999999999999</v>
      </c>
      <c r="G4688" s="52">
        <v>40883</v>
      </c>
      <c r="H4688">
        <v>3.927</v>
      </c>
      <c r="I4688" s="52">
        <v>40884</v>
      </c>
      <c r="J4688">
        <v>2.5874999999999999</v>
      </c>
      <c r="K4688" s="474" t="str">
        <f t="shared" si="73"/>
        <v>false</v>
      </c>
    </row>
    <row r="4689" spans="2:11">
      <c r="B4689" s="52">
        <v>40884</v>
      </c>
      <c r="C4689">
        <v>3.9584000000000001</v>
      </c>
      <c r="D4689" s="52">
        <v>40885</v>
      </c>
      <c r="E4689">
        <v>2.6303000000000001</v>
      </c>
      <c r="G4689" s="52">
        <v>40884</v>
      </c>
      <c r="H4689">
        <v>3.9584000000000001</v>
      </c>
      <c r="I4689" s="52">
        <v>40885</v>
      </c>
      <c r="J4689">
        <v>2.6303000000000001</v>
      </c>
      <c r="K4689" s="474" t="str">
        <f t="shared" si="73"/>
        <v>false</v>
      </c>
    </row>
    <row r="4690" spans="2:11">
      <c r="B4690" s="52">
        <v>40885</v>
      </c>
      <c r="C4690">
        <v>4.0153999999999996</v>
      </c>
      <c r="D4690" s="52">
        <v>40886</v>
      </c>
      <c r="E4690">
        <v>2.59</v>
      </c>
      <c r="G4690" s="52">
        <v>40885</v>
      </c>
      <c r="H4690">
        <v>4.0153999999999996</v>
      </c>
      <c r="I4690" s="52">
        <v>40886</v>
      </c>
      <c r="J4690">
        <v>2.59</v>
      </c>
      <c r="K4690" s="474" t="str">
        <f t="shared" si="73"/>
        <v>false</v>
      </c>
    </row>
    <row r="4691" spans="2:11">
      <c r="B4691" s="52">
        <v>40886</v>
      </c>
      <c r="C4691">
        <v>3.9619999999999997</v>
      </c>
      <c r="D4691" s="52">
        <v>40889</v>
      </c>
      <c r="E4691">
        <v>2.6276000000000002</v>
      </c>
      <c r="G4691" s="52">
        <v>40886</v>
      </c>
      <c r="H4691">
        <v>3.9619999999999997</v>
      </c>
      <c r="I4691" s="52">
        <v>40889</v>
      </c>
      <c r="J4691">
        <v>2.6276000000000002</v>
      </c>
      <c r="K4691" s="474" t="str">
        <f t="shared" si="73"/>
        <v>false</v>
      </c>
    </row>
    <row r="4692" spans="2:11">
      <c r="B4692" s="52">
        <v>40889</v>
      </c>
      <c r="C4692">
        <v>3.9998</v>
      </c>
      <c r="D4692" s="52">
        <v>40890</v>
      </c>
      <c r="E4692">
        <v>2.6448</v>
      </c>
      <c r="G4692" s="52">
        <v>40889</v>
      </c>
      <c r="H4692">
        <v>3.9998</v>
      </c>
      <c r="I4692" s="52">
        <v>40890</v>
      </c>
      <c r="J4692">
        <v>2.6448</v>
      </c>
      <c r="K4692" s="474" t="str">
        <f t="shared" si="73"/>
        <v>false</v>
      </c>
    </row>
    <row r="4693" spans="2:11">
      <c r="B4693" s="52">
        <v>40890</v>
      </c>
      <c r="C4693">
        <v>3.9788999999999999</v>
      </c>
      <c r="D4693" s="52">
        <v>40891</v>
      </c>
      <c r="E4693">
        <v>2.6870000000000003</v>
      </c>
      <c r="G4693" s="52">
        <v>40890</v>
      </c>
      <c r="H4693">
        <v>3.9788999999999999</v>
      </c>
      <c r="I4693" s="52">
        <v>40891</v>
      </c>
      <c r="J4693">
        <v>2.6870000000000003</v>
      </c>
      <c r="K4693" s="474" t="str">
        <f t="shared" si="73"/>
        <v>false</v>
      </c>
    </row>
    <row r="4694" spans="2:11">
      <c r="B4694" s="52">
        <v>40891</v>
      </c>
      <c r="C4694">
        <v>4.0174000000000003</v>
      </c>
      <c r="D4694" s="52">
        <v>40892</v>
      </c>
      <c r="E4694">
        <v>2.6766999999999999</v>
      </c>
      <c r="G4694" s="52">
        <v>40891</v>
      </c>
      <c r="H4694">
        <v>4.0174000000000003</v>
      </c>
      <c r="I4694" s="52">
        <v>40892</v>
      </c>
      <c r="J4694">
        <v>2.6766999999999999</v>
      </c>
      <c r="K4694" s="474" t="str">
        <f t="shared" si="73"/>
        <v>false</v>
      </c>
    </row>
    <row r="4695" spans="2:11">
      <c r="B4695" s="52">
        <v>40892</v>
      </c>
      <c r="C4695">
        <v>3.9628000000000001</v>
      </c>
      <c r="D4695" s="52">
        <v>40893</v>
      </c>
      <c r="E4695">
        <v>2.6772999999999998</v>
      </c>
      <c r="G4695" s="52">
        <v>40892</v>
      </c>
      <c r="H4695">
        <v>3.9628000000000001</v>
      </c>
      <c r="I4695" s="52">
        <v>40893</v>
      </c>
      <c r="J4695">
        <v>2.6772999999999998</v>
      </c>
      <c r="K4695" s="474" t="str">
        <f t="shared" si="73"/>
        <v>false</v>
      </c>
    </row>
    <row r="4696" spans="2:11">
      <c r="B4696" s="52">
        <v>40893</v>
      </c>
      <c r="C4696">
        <v>3.9689000000000001</v>
      </c>
      <c r="D4696" s="52">
        <v>40896</v>
      </c>
      <c r="E4696">
        <v>2.7</v>
      </c>
      <c r="G4696" s="52">
        <v>40893</v>
      </c>
      <c r="H4696">
        <v>3.9689000000000001</v>
      </c>
      <c r="I4696" s="52">
        <v>40896</v>
      </c>
      <c r="J4696">
        <v>2.7</v>
      </c>
      <c r="K4696" s="474" t="str">
        <f t="shared" si="73"/>
        <v>false</v>
      </c>
    </row>
    <row r="4697" spans="2:11">
      <c r="B4697" s="52">
        <v>40896</v>
      </c>
      <c r="C4697">
        <v>4.0061999999999998</v>
      </c>
      <c r="D4697" s="52">
        <v>40897</v>
      </c>
      <c r="E4697">
        <v>2.6248</v>
      </c>
      <c r="G4697" s="52">
        <v>40896</v>
      </c>
      <c r="H4697">
        <v>4.0061999999999998</v>
      </c>
      <c r="I4697" s="52">
        <v>40897</v>
      </c>
      <c r="J4697">
        <v>2.6248</v>
      </c>
      <c r="K4697" s="474" t="str">
        <f t="shared" si="73"/>
        <v>false</v>
      </c>
    </row>
    <row r="4698" spans="2:11">
      <c r="B4698" s="52">
        <v>40897</v>
      </c>
      <c r="C4698">
        <v>3.92</v>
      </c>
      <c r="D4698" s="52">
        <v>40898</v>
      </c>
      <c r="E4698">
        <v>2.6238999999999999</v>
      </c>
      <c r="G4698" s="52">
        <v>40897</v>
      </c>
      <c r="H4698">
        <v>3.92</v>
      </c>
      <c r="I4698" s="52">
        <v>40898</v>
      </c>
      <c r="J4698">
        <v>2.6238999999999999</v>
      </c>
      <c r="K4698" s="474" t="str">
        <f t="shared" si="73"/>
        <v>false</v>
      </c>
    </row>
    <row r="4699" spans="2:11">
      <c r="B4699" s="52">
        <v>40898</v>
      </c>
      <c r="C4699">
        <v>3.8601999999999999</v>
      </c>
      <c r="D4699" s="52">
        <v>40899</v>
      </c>
      <c r="E4699">
        <v>2.6124000000000001</v>
      </c>
      <c r="G4699" s="52">
        <v>40898</v>
      </c>
      <c r="H4699">
        <v>3.8601999999999999</v>
      </c>
      <c r="I4699" s="52">
        <v>40899</v>
      </c>
      <c r="J4699">
        <v>2.6124000000000001</v>
      </c>
      <c r="K4699" s="474" t="str">
        <f t="shared" si="73"/>
        <v>false</v>
      </c>
    </row>
    <row r="4700" spans="2:11">
      <c r="B4700" s="52">
        <v>40899</v>
      </c>
      <c r="C4700">
        <v>3.8523000000000001</v>
      </c>
      <c r="D4700" s="52">
        <v>40900</v>
      </c>
      <c r="E4700">
        <v>2.5859999999999999</v>
      </c>
      <c r="G4700" s="52">
        <v>40899</v>
      </c>
      <c r="H4700">
        <v>3.8523000000000001</v>
      </c>
      <c r="I4700" s="52">
        <v>40900</v>
      </c>
      <c r="J4700">
        <v>2.5859999999999999</v>
      </c>
      <c r="K4700" s="474" t="str">
        <f t="shared" si="73"/>
        <v>false</v>
      </c>
    </row>
    <row r="4701" spans="2:11">
      <c r="B4701" s="52">
        <v>40900</v>
      </c>
      <c r="C4701">
        <v>3.8250000000000002</v>
      </c>
      <c r="D4701" s="52">
        <v>40904</v>
      </c>
      <c r="E4701">
        <v>2.5865</v>
      </c>
      <c r="G4701" s="52">
        <v>40900</v>
      </c>
      <c r="H4701">
        <v>3.8250000000000002</v>
      </c>
      <c r="I4701" s="52">
        <v>40904</v>
      </c>
      <c r="J4701">
        <v>2.5865</v>
      </c>
      <c r="K4701" s="474" t="str">
        <f t="shared" si="73"/>
        <v>false</v>
      </c>
    </row>
    <row r="4702" spans="2:11">
      <c r="B4702" s="52">
        <v>40904</v>
      </c>
      <c r="C4702">
        <v>3.7951000000000001</v>
      </c>
      <c r="D4702" s="52">
        <v>40905</v>
      </c>
      <c r="E4702">
        <v>2.6162999999999998</v>
      </c>
      <c r="G4702" s="52">
        <v>40904</v>
      </c>
      <c r="H4702">
        <v>3.7951000000000001</v>
      </c>
      <c r="I4702" s="52">
        <v>40905</v>
      </c>
      <c r="J4702">
        <v>2.6162999999999998</v>
      </c>
      <c r="K4702" s="474" t="str">
        <f t="shared" si="73"/>
        <v>false</v>
      </c>
    </row>
    <row r="4703" spans="2:11">
      <c r="B4703" s="52">
        <v>40905</v>
      </c>
      <c r="C4703">
        <v>3.823</v>
      </c>
      <c r="D4703" s="52">
        <v>40906</v>
      </c>
      <c r="E4703">
        <v>2.5874999999999999</v>
      </c>
      <c r="G4703" s="52">
        <v>40905</v>
      </c>
      <c r="H4703">
        <v>3.823</v>
      </c>
      <c r="I4703" s="52">
        <v>40906</v>
      </c>
      <c r="J4703">
        <v>2.5874999999999999</v>
      </c>
      <c r="K4703" s="474" t="str">
        <f t="shared" si="73"/>
        <v>false</v>
      </c>
    </row>
    <row r="4704" spans="2:11">
      <c r="B4704" s="52">
        <v>40906</v>
      </c>
      <c r="C4704">
        <v>3.7915999999999999</v>
      </c>
      <c r="D4704" s="52">
        <v>40907</v>
      </c>
      <c r="E4704">
        <v>2.6021999999999998</v>
      </c>
      <c r="G4704" s="52">
        <v>40906</v>
      </c>
      <c r="H4704">
        <v>3.7915999999999999</v>
      </c>
      <c r="I4704" s="52">
        <v>40907</v>
      </c>
      <c r="J4704">
        <v>2.6021999999999998</v>
      </c>
      <c r="K4704" s="474" t="str">
        <f t="shared" si="73"/>
        <v>false</v>
      </c>
    </row>
    <row r="4705" spans="2:11">
      <c r="B4705" s="52">
        <v>40907</v>
      </c>
      <c r="C4705">
        <v>3.8115000000000001</v>
      </c>
      <c r="D4705" s="52">
        <v>40911</v>
      </c>
      <c r="E4705">
        <v>2.5771999999999999</v>
      </c>
      <c r="G4705" s="52">
        <v>40907</v>
      </c>
      <c r="H4705">
        <v>3.8115000000000001</v>
      </c>
      <c r="I4705" s="52">
        <v>40911</v>
      </c>
      <c r="J4705">
        <v>2.5771999999999999</v>
      </c>
      <c r="K4705" s="474" t="str">
        <f t="shared" si="73"/>
        <v>false</v>
      </c>
    </row>
    <row r="4706" spans="2:11">
      <c r="B4706" s="52">
        <v>40911</v>
      </c>
      <c r="C4706">
        <v>3.9276</v>
      </c>
      <c r="D4706" s="52">
        <v>40912</v>
      </c>
      <c r="E4706">
        <v>2.5850999999999997</v>
      </c>
      <c r="G4706" s="52">
        <v>40911</v>
      </c>
      <c r="H4706">
        <v>3.9276</v>
      </c>
      <c r="I4706" s="52">
        <v>40912</v>
      </c>
      <c r="J4706">
        <v>2.5850999999999997</v>
      </c>
      <c r="K4706" s="474" t="str">
        <f t="shared" si="73"/>
        <v>false</v>
      </c>
    </row>
    <row r="4707" spans="2:11">
      <c r="B4707" s="52">
        <v>40912</v>
      </c>
      <c r="C4707">
        <v>3.9510000000000001</v>
      </c>
      <c r="D4707" s="52">
        <v>40913</v>
      </c>
      <c r="E4707">
        <v>2.5855999999999999</v>
      </c>
      <c r="G4707" s="52">
        <v>40912</v>
      </c>
      <c r="H4707">
        <v>3.9510000000000001</v>
      </c>
      <c r="I4707" s="52">
        <v>40913</v>
      </c>
      <c r="J4707">
        <v>2.5855999999999999</v>
      </c>
      <c r="K4707" s="474" t="str">
        <f t="shared" si="73"/>
        <v>false</v>
      </c>
    </row>
    <row r="4708" spans="2:11">
      <c r="B4708" s="52">
        <v>40913</v>
      </c>
      <c r="C4708">
        <v>3.9436</v>
      </c>
      <c r="D4708" s="52">
        <v>40914</v>
      </c>
      <c r="E4708">
        <v>2.5987</v>
      </c>
      <c r="G4708" s="52">
        <v>40913</v>
      </c>
      <c r="H4708">
        <v>3.9436</v>
      </c>
      <c r="I4708" s="52">
        <v>40914</v>
      </c>
      <c r="J4708">
        <v>2.5987</v>
      </c>
      <c r="K4708" s="474" t="str">
        <f t="shared" si="73"/>
        <v>false</v>
      </c>
    </row>
    <row r="4709" spans="2:11">
      <c r="B4709" s="52">
        <v>40914</v>
      </c>
      <c r="C4709">
        <v>3.9670000000000001</v>
      </c>
      <c r="D4709" s="52">
        <v>40917</v>
      </c>
      <c r="E4709">
        <v>2.5918000000000001</v>
      </c>
      <c r="G4709" s="52">
        <v>40914</v>
      </c>
      <c r="H4709">
        <v>3.9670000000000001</v>
      </c>
      <c r="I4709" s="52">
        <v>40917</v>
      </c>
      <c r="J4709">
        <v>2.5918000000000001</v>
      </c>
      <c r="K4709" s="474" t="str">
        <f t="shared" si="73"/>
        <v>false</v>
      </c>
    </row>
    <row r="4710" spans="2:11">
      <c r="B4710" s="52">
        <v>40917</v>
      </c>
      <c r="C4710">
        <v>3.9548999999999999</v>
      </c>
      <c r="D4710" s="52">
        <v>40918</v>
      </c>
      <c r="E4710">
        <v>2.5773000000000001</v>
      </c>
      <c r="G4710" s="52">
        <v>40917</v>
      </c>
      <c r="H4710">
        <v>3.9548999999999999</v>
      </c>
      <c r="I4710" s="52">
        <v>40918</v>
      </c>
      <c r="J4710">
        <v>2.5773000000000001</v>
      </c>
      <c r="K4710" s="474" t="str">
        <f t="shared" si="73"/>
        <v>false</v>
      </c>
    </row>
    <row r="4711" spans="2:11">
      <c r="B4711" s="52">
        <v>40918</v>
      </c>
      <c r="C4711">
        <v>3.9495</v>
      </c>
      <c r="D4711" s="52">
        <v>40919</v>
      </c>
      <c r="E4711">
        <v>2.58</v>
      </c>
      <c r="G4711" s="52">
        <v>40918</v>
      </c>
      <c r="H4711">
        <v>3.9495</v>
      </c>
      <c r="I4711" s="52">
        <v>40919</v>
      </c>
      <c r="J4711">
        <v>2.58</v>
      </c>
      <c r="K4711" s="474" t="str">
        <f t="shared" si="73"/>
        <v>false</v>
      </c>
    </row>
    <row r="4712" spans="2:11">
      <c r="B4712" s="52">
        <v>40919</v>
      </c>
      <c r="C4712">
        <v>3.9636</v>
      </c>
      <c r="D4712" s="52">
        <v>40920</v>
      </c>
      <c r="E4712">
        <v>2.5754999999999999</v>
      </c>
      <c r="G4712" s="52">
        <v>40919</v>
      </c>
      <c r="H4712">
        <v>3.9636</v>
      </c>
      <c r="I4712" s="52">
        <v>40920</v>
      </c>
      <c r="J4712">
        <v>2.5754999999999999</v>
      </c>
      <c r="K4712" s="474" t="str">
        <f t="shared" si="73"/>
        <v>false</v>
      </c>
    </row>
    <row r="4713" spans="2:11">
      <c r="B4713" s="52">
        <v>40920</v>
      </c>
      <c r="C4713">
        <v>3.964</v>
      </c>
      <c r="D4713" s="52">
        <v>40921</v>
      </c>
      <c r="E4713">
        <v>2.5857000000000001</v>
      </c>
      <c r="G4713" s="52">
        <v>40920</v>
      </c>
      <c r="H4713">
        <v>3.964</v>
      </c>
      <c r="I4713" s="52">
        <v>40921</v>
      </c>
      <c r="J4713">
        <v>2.5857000000000001</v>
      </c>
      <c r="K4713" s="474" t="str">
        <f t="shared" si="73"/>
        <v>false</v>
      </c>
    </row>
    <row r="4714" spans="2:11">
      <c r="B4714" s="52">
        <v>40921</v>
      </c>
      <c r="C4714">
        <v>3.9695999999999998</v>
      </c>
      <c r="D4714" s="52">
        <v>40925</v>
      </c>
      <c r="E4714">
        <v>2.5733000000000001</v>
      </c>
      <c r="G4714" s="52">
        <v>40921</v>
      </c>
      <c r="H4714">
        <v>3.9695999999999998</v>
      </c>
      <c r="I4714" s="52">
        <v>40925</v>
      </c>
      <c r="J4714">
        <v>2.5733000000000001</v>
      </c>
      <c r="K4714" s="474" t="str">
        <f t="shared" si="73"/>
        <v>false</v>
      </c>
    </row>
    <row r="4715" spans="2:11">
      <c r="B4715" s="52">
        <v>40925</v>
      </c>
      <c r="C4715">
        <v>3.9626999999999999</v>
      </c>
      <c r="D4715" s="52">
        <v>40926</v>
      </c>
      <c r="E4715">
        <v>2.5571999999999999</v>
      </c>
      <c r="G4715" s="52">
        <v>40925</v>
      </c>
      <c r="H4715">
        <v>3.9626999999999999</v>
      </c>
      <c r="I4715" s="52">
        <v>40926</v>
      </c>
      <c r="J4715">
        <v>2.5571999999999999</v>
      </c>
      <c r="K4715" s="474" t="str">
        <f t="shared" si="73"/>
        <v>false</v>
      </c>
    </row>
    <row r="4716" spans="2:11">
      <c r="B4716" s="52">
        <v>40926</v>
      </c>
      <c r="C4716">
        <v>3.9621</v>
      </c>
      <c r="D4716" s="52">
        <v>40927</v>
      </c>
      <c r="E4716">
        <v>2.5480999999999998</v>
      </c>
      <c r="G4716" s="52">
        <v>40926</v>
      </c>
      <c r="H4716">
        <v>3.9621</v>
      </c>
      <c r="I4716" s="52">
        <v>40927</v>
      </c>
      <c r="J4716">
        <v>2.5480999999999998</v>
      </c>
      <c r="K4716" s="474" t="str">
        <f t="shared" si="73"/>
        <v>false</v>
      </c>
    </row>
    <row r="4717" spans="2:11">
      <c r="B4717" s="52">
        <v>40927</v>
      </c>
      <c r="C4717">
        <v>4.0021000000000004</v>
      </c>
      <c r="D4717" s="52">
        <v>40928</v>
      </c>
      <c r="E4717">
        <v>2.5287999999999999</v>
      </c>
      <c r="G4717" s="52">
        <v>40927</v>
      </c>
      <c r="H4717">
        <v>4.0021000000000004</v>
      </c>
      <c r="I4717" s="52">
        <v>40928</v>
      </c>
      <c r="J4717">
        <v>2.5287999999999999</v>
      </c>
      <c r="K4717" s="474" t="str">
        <f t="shared" si="73"/>
        <v>false</v>
      </c>
    </row>
    <row r="4718" spans="2:11">
      <c r="B4718" s="52">
        <v>40928</v>
      </c>
      <c r="C4718">
        <v>3.9904999999999999</v>
      </c>
      <c r="D4718" s="52">
        <v>40931</v>
      </c>
      <c r="E4718">
        <v>2.5310999999999999</v>
      </c>
      <c r="G4718" s="52">
        <v>40928</v>
      </c>
      <c r="H4718">
        <v>3.9904999999999999</v>
      </c>
      <c r="I4718" s="52">
        <v>40931</v>
      </c>
      <c r="J4718">
        <v>2.5310999999999999</v>
      </c>
      <c r="K4718" s="474" t="str">
        <f t="shared" si="73"/>
        <v>false</v>
      </c>
    </row>
    <row r="4719" spans="2:11">
      <c r="B4719" s="52">
        <v>40931</v>
      </c>
      <c r="C4719">
        <v>3.9797000000000002</v>
      </c>
      <c r="D4719" s="52">
        <v>40932</v>
      </c>
      <c r="E4719">
        <v>2.5377000000000001</v>
      </c>
      <c r="G4719" s="52">
        <v>40931</v>
      </c>
      <c r="H4719">
        <v>3.9797000000000002</v>
      </c>
      <c r="I4719" s="52">
        <v>40932</v>
      </c>
      <c r="J4719">
        <v>2.5377000000000001</v>
      </c>
      <c r="K4719" s="474" t="str">
        <f t="shared" si="73"/>
        <v>false</v>
      </c>
    </row>
    <row r="4720" spans="2:11">
      <c r="B4720" s="52">
        <v>40932</v>
      </c>
      <c r="C4720">
        <v>4.0107999999999997</v>
      </c>
      <c r="D4720" s="52">
        <v>40933</v>
      </c>
      <c r="E4720">
        <v>2.5215999999999998</v>
      </c>
      <c r="G4720" s="52">
        <v>40932</v>
      </c>
      <c r="H4720">
        <v>4.0107999999999997</v>
      </c>
      <c r="I4720" s="52">
        <v>40933</v>
      </c>
      <c r="J4720">
        <v>2.5215999999999998</v>
      </c>
      <c r="K4720" s="474" t="str">
        <f t="shared" si="73"/>
        <v>false</v>
      </c>
    </row>
    <row r="4721" spans="2:11">
      <c r="B4721" s="52">
        <v>40933</v>
      </c>
      <c r="C4721">
        <v>3.9468999999999999</v>
      </c>
      <c r="D4721" s="52">
        <v>40934</v>
      </c>
      <c r="E4721">
        <v>2.5259999999999998</v>
      </c>
      <c r="G4721" s="52">
        <v>40933</v>
      </c>
      <c r="H4721">
        <v>3.9468999999999999</v>
      </c>
      <c r="I4721" s="52">
        <v>40934</v>
      </c>
      <c r="J4721">
        <v>2.5259999999999998</v>
      </c>
      <c r="K4721" s="474" t="str">
        <f t="shared" si="73"/>
        <v>false</v>
      </c>
    </row>
    <row r="4722" spans="2:11">
      <c r="B4722" s="52">
        <v>40934</v>
      </c>
      <c r="C4722">
        <v>3.9422000000000001</v>
      </c>
      <c r="D4722" s="52">
        <v>40935</v>
      </c>
      <c r="E4722">
        <v>2.5407999999999999</v>
      </c>
      <c r="G4722" s="52">
        <v>40934</v>
      </c>
      <c r="H4722">
        <v>3.9422000000000001</v>
      </c>
      <c r="I4722" s="52">
        <v>40935</v>
      </c>
      <c r="J4722">
        <v>2.5407999999999999</v>
      </c>
      <c r="K4722" s="474" t="str">
        <f t="shared" si="73"/>
        <v>false</v>
      </c>
    </row>
    <row r="4723" spans="2:11">
      <c r="B4723" s="52">
        <v>40935</v>
      </c>
      <c r="C4723">
        <v>3.9956</v>
      </c>
      <c r="D4723" s="52">
        <v>40938</v>
      </c>
      <c r="E4723">
        <v>2.5421</v>
      </c>
      <c r="G4723" s="52">
        <v>40935</v>
      </c>
      <c r="H4723">
        <v>3.9956</v>
      </c>
      <c r="I4723" s="52">
        <v>40938</v>
      </c>
      <c r="J4723">
        <v>2.5421</v>
      </c>
      <c r="K4723" s="474" t="str">
        <f t="shared" si="73"/>
        <v>false</v>
      </c>
    </row>
    <row r="4724" spans="2:11">
      <c r="B4724" s="52">
        <v>40938</v>
      </c>
      <c r="C4724">
        <v>4.0082000000000004</v>
      </c>
      <c r="D4724" s="52">
        <v>40939</v>
      </c>
      <c r="E4724">
        <v>2.5463</v>
      </c>
      <c r="G4724" s="52">
        <v>40938</v>
      </c>
      <c r="H4724">
        <v>4.0082000000000004</v>
      </c>
      <c r="I4724" s="52">
        <v>40939</v>
      </c>
      <c r="J4724">
        <v>2.5463</v>
      </c>
      <c r="K4724" s="474" t="str">
        <f t="shared" si="73"/>
        <v>false</v>
      </c>
    </row>
    <row r="4725" spans="2:11">
      <c r="B4725" s="52">
        <v>40939</v>
      </c>
      <c r="C4725">
        <v>3.9878</v>
      </c>
      <c r="D4725" s="52">
        <v>40940</v>
      </c>
      <c r="E4725">
        <v>2.5308000000000002</v>
      </c>
      <c r="G4725" s="52">
        <v>40939</v>
      </c>
      <c r="H4725">
        <v>3.9878</v>
      </c>
      <c r="I4725" s="52">
        <v>40940</v>
      </c>
      <c r="J4725">
        <v>2.5308000000000002</v>
      </c>
      <c r="K4725" s="474" t="str">
        <f t="shared" si="73"/>
        <v>false</v>
      </c>
    </row>
    <row r="4726" spans="2:11">
      <c r="B4726" s="52">
        <v>40940</v>
      </c>
      <c r="C4726">
        <v>3.9695</v>
      </c>
      <c r="D4726" s="52">
        <v>40941</v>
      </c>
      <c r="E4726">
        <v>2.5329999999999999</v>
      </c>
      <c r="G4726" s="52">
        <v>40940</v>
      </c>
      <c r="H4726">
        <v>3.9695</v>
      </c>
      <c r="I4726" s="52">
        <v>40941</v>
      </c>
      <c r="J4726">
        <v>2.5329999999999999</v>
      </c>
      <c r="K4726" s="474" t="str">
        <f t="shared" si="73"/>
        <v>false</v>
      </c>
    </row>
    <row r="4727" spans="2:11">
      <c r="B4727" s="52">
        <v>40941</v>
      </c>
      <c r="C4727">
        <v>3.9821</v>
      </c>
      <c r="D4727" s="52">
        <v>40942</v>
      </c>
      <c r="E4727">
        <v>2.5038</v>
      </c>
      <c r="G4727" s="52">
        <v>40941</v>
      </c>
      <c r="H4727">
        <v>3.9821</v>
      </c>
      <c r="I4727" s="52">
        <v>40942</v>
      </c>
      <c r="J4727">
        <v>2.5038</v>
      </c>
      <c r="K4727" s="474" t="str">
        <f t="shared" si="73"/>
        <v>false</v>
      </c>
    </row>
    <row r="4728" spans="2:11">
      <c r="B4728" s="52">
        <v>40942</v>
      </c>
      <c r="C4728">
        <v>4.0633999999999997</v>
      </c>
      <c r="D4728" s="52">
        <v>40945</v>
      </c>
      <c r="E4728">
        <v>2.5070999999999999</v>
      </c>
      <c r="G4728" s="52">
        <v>40942</v>
      </c>
      <c r="H4728">
        <v>4.0633999999999997</v>
      </c>
      <c r="I4728" s="52">
        <v>40945</v>
      </c>
      <c r="J4728">
        <v>2.5070999999999999</v>
      </c>
      <c r="K4728" s="474" t="str">
        <f t="shared" si="73"/>
        <v>false</v>
      </c>
    </row>
    <row r="4729" spans="2:11">
      <c r="B4729" s="52">
        <v>40945</v>
      </c>
      <c r="C4729">
        <v>4.0761000000000003</v>
      </c>
      <c r="D4729" s="52">
        <v>40946</v>
      </c>
      <c r="E4729">
        <v>2.5007000000000001</v>
      </c>
      <c r="G4729" s="52">
        <v>40945</v>
      </c>
      <c r="H4729">
        <v>4.0761000000000003</v>
      </c>
      <c r="I4729" s="52">
        <v>40946</v>
      </c>
      <c r="J4729">
        <v>2.5007000000000001</v>
      </c>
      <c r="K4729" s="474" t="str">
        <f t="shared" si="73"/>
        <v>false</v>
      </c>
    </row>
    <row r="4730" spans="2:11">
      <c r="B4730" s="52">
        <v>40946</v>
      </c>
      <c r="C4730">
        <v>4.0571000000000002</v>
      </c>
      <c r="D4730" s="52">
        <v>40947</v>
      </c>
      <c r="E4730">
        <v>2.5084</v>
      </c>
      <c r="G4730" s="52">
        <v>40946</v>
      </c>
      <c r="H4730">
        <v>4.0571000000000002</v>
      </c>
      <c r="I4730" s="52">
        <v>40947</v>
      </c>
      <c r="J4730">
        <v>2.5084</v>
      </c>
      <c r="K4730" s="474" t="str">
        <f t="shared" si="73"/>
        <v>false</v>
      </c>
    </row>
    <row r="4731" spans="2:11">
      <c r="B4731" s="52">
        <v>40947</v>
      </c>
      <c r="C4731">
        <v>4.0551000000000004</v>
      </c>
      <c r="D4731" s="52">
        <v>40948</v>
      </c>
      <c r="E4731">
        <v>2.5072000000000001</v>
      </c>
      <c r="G4731" s="52">
        <v>40947</v>
      </c>
      <c r="H4731">
        <v>4.0551000000000004</v>
      </c>
      <c r="I4731" s="52">
        <v>40948</v>
      </c>
      <c r="J4731">
        <v>2.5072000000000001</v>
      </c>
      <c r="K4731" s="474" t="str">
        <f t="shared" si="73"/>
        <v>false</v>
      </c>
    </row>
    <row r="4732" spans="2:11">
      <c r="B4732" s="52">
        <v>40948</v>
      </c>
      <c r="C4732">
        <v>4.0682</v>
      </c>
      <c r="D4732" s="52">
        <v>40949</v>
      </c>
      <c r="E4732">
        <v>2.5246</v>
      </c>
      <c r="G4732" s="52">
        <v>40948</v>
      </c>
      <c r="H4732">
        <v>4.0682</v>
      </c>
      <c r="I4732" s="52">
        <v>40949</v>
      </c>
      <c r="J4732">
        <v>2.5246</v>
      </c>
      <c r="K4732" s="474" t="str">
        <f t="shared" si="73"/>
        <v>false</v>
      </c>
    </row>
    <row r="4733" spans="2:11">
      <c r="B4733" s="52">
        <v>40949</v>
      </c>
      <c r="C4733">
        <v>4.0734000000000004</v>
      </c>
      <c r="D4733" s="52">
        <v>40952</v>
      </c>
      <c r="E4733">
        <v>2.5103999999999997</v>
      </c>
      <c r="G4733" s="52">
        <v>40949</v>
      </c>
      <c r="H4733">
        <v>4.0734000000000004</v>
      </c>
      <c r="I4733" s="52">
        <v>40952</v>
      </c>
      <c r="J4733">
        <v>2.5103999999999997</v>
      </c>
      <c r="K4733" s="474" t="str">
        <f t="shared" si="73"/>
        <v>false</v>
      </c>
    </row>
    <row r="4734" spans="2:11">
      <c r="B4734" s="52">
        <v>40952</v>
      </c>
      <c r="C4734">
        <v>4.0837000000000003</v>
      </c>
      <c r="D4734" s="52">
        <v>40953</v>
      </c>
      <c r="E4734">
        <v>2.5118999999999998</v>
      </c>
      <c r="G4734" s="52">
        <v>40952</v>
      </c>
      <c r="H4734">
        <v>4.0837000000000003</v>
      </c>
      <c r="I4734" s="52">
        <v>40953</v>
      </c>
      <c r="J4734">
        <v>2.5118999999999998</v>
      </c>
      <c r="K4734" s="474" t="str">
        <f t="shared" si="73"/>
        <v>false</v>
      </c>
    </row>
    <row r="4735" spans="2:11">
      <c r="B4735" s="52">
        <v>40953</v>
      </c>
      <c r="C4735">
        <v>4.0763999999999996</v>
      </c>
      <c r="D4735" s="52">
        <v>40954</v>
      </c>
      <c r="E4735">
        <v>2.5419999999999998</v>
      </c>
      <c r="G4735" s="52">
        <v>40953</v>
      </c>
      <c r="H4735">
        <v>4.0763999999999996</v>
      </c>
      <c r="I4735" s="52">
        <v>40954</v>
      </c>
      <c r="J4735">
        <v>2.5419999999999998</v>
      </c>
      <c r="K4735" s="474" t="str">
        <f t="shared" si="73"/>
        <v>false</v>
      </c>
    </row>
    <row r="4736" spans="2:11">
      <c r="B4736" s="52">
        <v>40954</v>
      </c>
      <c r="C4736">
        <v>4.0991999999999997</v>
      </c>
      <c r="D4736" s="52">
        <v>40955</v>
      </c>
      <c r="E4736">
        <v>2.5178000000000003</v>
      </c>
      <c r="G4736" s="52">
        <v>40954</v>
      </c>
      <c r="H4736">
        <v>4.0991999999999997</v>
      </c>
      <c r="I4736" s="52">
        <v>40955</v>
      </c>
      <c r="J4736">
        <v>2.5178000000000003</v>
      </c>
      <c r="K4736" s="474" t="str">
        <f t="shared" si="73"/>
        <v>false</v>
      </c>
    </row>
    <row r="4737" spans="2:11">
      <c r="B4737" s="52">
        <v>40955</v>
      </c>
      <c r="C4737">
        <v>4.0564</v>
      </c>
      <c r="D4737" s="52">
        <v>40956</v>
      </c>
      <c r="E4737">
        <v>2.5089000000000001</v>
      </c>
      <c r="G4737" s="52">
        <v>40955</v>
      </c>
      <c r="H4737">
        <v>4.0564</v>
      </c>
      <c r="I4737" s="52">
        <v>40956</v>
      </c>
      <c r="J4737">
        <v>2.5089000000000001</v>
      </c>
      <c r="K4737" s="474" t="str">
        <f t="shared" si="73"/>
        <v>false</v>
      </c>
    </row>
    <row r="4738" spans="2:11">
      <c r="B4738" s="52">
        <v>40956</v>
      </c>
      <c r="C4738">
        <v>4.0567000000000002</v>
      </c>
      <c r="D4738" s="52">
        <v>40960</v>
      </c>
      <c r="E4738">
        <v>2.5057999999999998</v>
      </c>
      <c r="G4738" s="52">
        <v>40956</v>
      </c>
      <c r="H4738">
        <v>4.0567000000000002</v>
      </c>
      <c r="I4738" s="52">
        <v>40960</v>
      </c>
      <c r="J4738">
        <v>2.5057999999999998</v>
      </c>
      <c r="K4738" s="474" t="str">
        <f t="shared" si="73"/>
        <v>false</v>
      </c>
    </row>
    <row r="4739" spans="2:11">
      <c r="B4739" s="52">
        <v>40960</v>
      </c>
      <c r="C4739">
        <v>4.0595999999999997</v>
      </c>
      <c r="D4739" s="52">
        <v>40961</v>
      </c>
      <c r="E4739">
        <v>2.5110000000000001</v>
      </c>
      <c r="G4739" s="52">
        <v>40960</v>
      </c>
      <c r="H4739">
        <v>4.0595999999999997</v>
      </c>
      <c r="I4739" s="52">
        <v>40961</v>
      </c>
      <c r="J4739">
        <v>2.5110000000000001</v>
      </c>
      <c r="K4739" s="474" t="str">
        <f t="shared" si="73"/>
        <v>false</v>
      </c>
    </row>
    <row r="4740" spans="2:11">
      <c r="B4740" s="52">
        <v>40961</v>
      </c>
      <c r="C4740">
        <v>4.0590999999999999</v>
      </c>
      <c r="D4740" s="52">
        <v>40962</v>
      </c>
      <c r="E4740">
        <v>2.5038999999999998</v>
      </c>
      <c r="G4740" s="52">
        <v>40961</v>
      </c>
      <c r="H4740">
        <v>4.0590999999999999</v>
      </c>
      <c r="I4740" s="52">
        <v>40962</v>
      </c>
      <c r="J4740">
        <v>2.5038999999999998</v>
      </c>
      <c r="K4740" s="474" t="str">
        <f t="shared" si="73"/>
        <v>false</v>
      </c>
    </row>
    <row r="4741" spans="2:11">
      <c r="B4741" s="52">
        <v>40962</v>
      </c>
      <c r="C4741">
        <v>4.0734000000000004</v>
      </c>
      <c r="D4741" s="52">
        <v>40963</v>
      </c>
      <c r="E4741">
        <v>2.5060000000000002</v>
      </c>
      <c r="G4741" s="52">
        <v>40962</v>
      </c>
      <c r="H4741">
        <v>4.0734000000000004</v>
      </c>
      <c r="I4741" s="52">
        <v>40963</v>
      </c>
      <c r="J4741">
        <v>2.5060000000000002</v>
      </c>
      <c r="K4741" s="474" t="str">
        <f t="shared" si="73"/>
        <v>false</v>
      </c>
    </row>
    <row r="4742" spans="2:11">
      <c r="B4742" s="52">
        <v>40963</v>
      </c>
      <c r="C4742">
        <v>4.0500999999999996</v>
      </c>
      <c r="D4742" s="52">
        <v>40966</v>
      </c>
      <c r="E4742">
        <v>2.5063</v>
      </c>
      <c r="G4742" s="52">
        <v>40963</v>
      </c>
      <c r="H4742">
        <v>4.0500999999999996</v>
      </c>
      <c r="I4742" s="52">
        <v>40966</v>
      </c>
      <c r="J4742">
        <v>2.5063</v>
      </c>
      <c r="K4742" s="474" t="str">
        <f t="shared" ref="K4742:K4805" si="74">IF(G4742=I4742,"true","false")</f>
        <v>false</v>
      </c>
    </row>
    <row r="4743" spans="2:11">
      <c r="B4743" s="52">
        <v>40966</v>
      </c>
      <c r="C4743">
        <v>4.0552999999999999</v>
      </c>
      <c r="D4743" s="52">
        <v>40967</v>
      </c>
      <c r="E4743">
        <v>2.5070000000000001</v>
      </c>
      <c r="G4743" s="52">
        <v>40966</v>
      </c>
      <c r="H4743">
        <v>4.0552999999999999</v>
      </c>
      <c r="I4743" s="52">
        <v>40967</v>
      </c>
      <c r="J4743">
        <v>2.5070000000000001</v>
      </c>
      <c r="K4743" s="474" t="str">
        <f t="shared" si="74"/>
        <v>false</v>
      </c>
    </row>
    <row r="4744" spans="2:11">
      <c r="B4744" s="52">
        <v>40967</v>
      </c>
      <c r="C4744">
        <v>4.0702999999999996</v>
      </c>
      <c r="D4744" s="52">
        <v>40968</v>
      </c>
      <c r="E4744">
        <v>2.5171999999999999</v>
      </c>
      <c r="G4744" s="52">
        <v>40967</v>
      </c>
      <c r="H4744">
        <v>4.0702999999999996</v>
      </c>
      <c r="I4744" s="52">
        <v>40968</v>
      </c>
      <c r="J4744">
        <v>2.5171999999999999</v>
      </c>
      <c r="K4744" s="474" t="str">
        <f t="shared" si="74"/>
        <v>false</v>
      </c>
    </row>
    <row r="4745" spans="2:11">
      <c r="B4745" s="52">
        <v>40968</v>
      </c>
      <c r="C4745">
        <v>4.0815999999999999</v>
      </c>
      <c r="D4745" s="52">
        <v>40969</v>
      </c>
      <c r="E4745">
        <v>2.5122999999999998</v>
      </c>
      <c r="G4745" s="52">
        <v>40968</v>
      </c>
      <c r="H4745">
        <v>4.0815999999999999</v>
      </c>
      <c r="I4745" s="52">
        <v>40969</v>
      </c>
      <c r="J4745">
        <v>2.5122999999999998</v>
      </c>
      <c r="K4745" s="474" t="str">
        <f t="shared" si="74"/>
        <v>false</v>
      </c>
    </row>
    <row r="4746" spans="2:11">
      <c r="B4746" s="52">
        <v>40969</v>
      </c>
      <c r="C4746">
        <v>4.0666000000000002</v>
      </c>
      <c r="D4746" s="52">
        <v>40970</v>
      </c>
      <c r="E4746">
        <v>2.5127999999999999</v>
      </c>
      <c r="G4746" s="52">
        <v>40969</v>
      </c>
      <c r="H4746">
        <v>4.0666000000000002</v>
      </c>
      <c r="I4746" s="52">
        <v>40970</v>
      </c>
      <c r="J4746">
        <v>2.5127999999999999</v>
      </c>
      <c r="K4746" s="474" t="str">
        <f t="shared" si="74"/>
        <v>false</v>
      </c>
    </row>
    <row r="4747" spans="2:11">
      <c r="B4747" s="52">
        <v>40970</v>
      </c>
      <c r="C4747">
        <v>4.0617000000000001</v>
      </c>
      <c r="D4747" s="52">
        <v>40973</v>
      </c>
      <c r="E4747">
        <v>2.5156000000000001</v>
      </c>
      <c r="G4747" s="52">
        <v>40970</v>
      </c>
      <c r="H4747">
        <v>4.0617000000000001</v>
      </c>
      <c r="I4747" s="52">
        <v>40973</v>
      </c>
      <c r="J4747">
        <v>2.5156000000000001</v>
      </c>
      <c r="K4747" s="474" t="str">
        <f t="shared" si="74"/>
        <v>false</v>
      </c>
    </row>
    <row r="4748" spans="2:11">
      <c r="B4748" s="52">
        <v>40973</v>
      </c>
      <c r="C4748">
        <v>4.0548999999999999</v>
      </c>
      <c r="D4748" s="52">
        <v>40974</v>
      </c>
      <c r="E4748">
        <v>2.5582000000000003</v>
      </c>
      <c r="G4748" s="52">
        <v>40973</v>
      </c>
      <c r="H4748">
        <v>4.0548999999999999</v>
      </c>
      <c r="I4748" s="52">
        <v>40974</v>
      </c>
      <c r="J4748">
        <v>2.5582000000000003</v>
      </c>
      <c r="K4748" s="474" t="str">
        <f t="shared" si="74"/>
        <v>false</v>
      </c>
    </row>
    <row r="4749" spans="2:11">
      <c r="B4749" s="52">
        <v>40974</v>
      </c>
      <c r="C4749">
        <v>4.0725999999999996</v>
      </c>
      <c r="D4749" s="52">
        <v>40975</v>
      </c>
      <c r="E4749">
        <v>2.5455999999999999</v>
      </c>
      <c r="G4749" s="52">
        <v>40974</v>
      </c>
      <c r="H4749">
        <v>4.0725999999999996</v>
      </c>
      <c r="I4749" s="52">
        <v>40975</v>
      </c>
      <c r="J4749">
        <v>2.5455999999999999</v>
      </c>
      <c r="K4749" s="474" t="str">
        <f t="shared" si="74"/>
        <v>false</v>
      </c>
    </row>
    <row r="4750" spans="2:11">
      <c r="B4750" s="52">
        <v>40975</v>
      </c>
      <c r="C4750">
        <v>4.1021000000000001</v>
      </c>
      <c r="D4750" s="52">
        <v>40976</v>
      </c>
      <c r="E4750">
        <v>2.5335000000000001</v>
      </c>
      <c r="G4750" s="52">
        <v>40975</v>
      </c>
      <c r="H4750">
        <v>4.1021000000000001</v>
      </c>
      <c r="I4750" s="52">
        <v>40976</v>
      </c>
      <c r="J4750">
        <v>2.5335000000000001</v>
      </c>
      <c r="K4750" s="474" t="str">
        <f t="shared" si="74"/>
        <v>false</v>
      </c>
    </row>
    <row r="4751" spans="2:11">
      <c r="B4751" s="52">
        <v>40976</v>
      </c>
      <c r="C4751">
        <v>4.0928000000000004</v>
      </c>
      <c r="D4751" s="52">
        <v>40977</v>
      </c>
      <c r="E4751">
        <v>2.5308000000000002</v>
      </c>
      <c r="G4751" s="52">
        <v>40976</v>
      </c>
      <c r="H4751">
        <v>4.0928000000000004</v>
      </c>
      <c r="I4751" s="52">
        <v>40977</v>
      </c>
      <c r="J4751">
        <v>2.5308000000000002</v>
      </c>
      <c r="K4751" s="474" t="str">
        <f t="shared" si="74"/>
        <v>false</v>
      </c>
    </row>
    <row r="4752" spans="2:11">
      <c r="B4752" s="52">
        <v>40977</v>
      </c>
      <c r="C4752">
        <v>4.0770999999999997</v>
      </c>
      <c r="D4752" s="52">
        <v>40980</v>
      </c>
      <c r="E4752">
        <v>2.5258000000000003</v>
      </c>
      <c r="G4752" s="52">
        <v>40977</v>
      </c>
      <c r="H4752">
        <v>4.0770999999999997</v>
      </c>
      <c r="I4752" s="52">
        <v>40980</v>
      </c>
      <c r="J4752">
        <v>2.5258000000000003</v>
      </c>
      <c r="K4752" s="474" t="str">
        <f t="shared" si="74"/>
        <v>false</v>
      </c>
    </row>
    <row r="4753" spans="2:11">
      <c r="B4753" s="52">
        <v>40980</v>
      </c>
      <c r="C4753">
        <v>4.0330000000000004</v>
      </c>
      <c r="D4753" s="52">
        <v>40981</v>
      </c>
      <c r="E4753">
        <v>2.4885999999999999</v>
      </c>
      <c r="G4753" s="52">
        <v>40980</v>
      </c>
      <c r="H4753">
        <v>4.0330000000000004</v>
      </c>
      <c r="I4753" s="52">
        <v>40981</v>
      </c>
      <c r="J4753">
        <v>2.4885999999999999</v>
      </c>
      <c r="K4753" s="474" t="str">
        <f t="shared" si="74"/>
        <v>false</v>
      </c>
    </row>
    <row r="4754" spans="2:11">
      <c r="B4754" s="52">
        <v>40981</v>
      </c>
      <c r="C4754">
        <v>3.9552</v>
      </c>
      <c r="D4754" s="52">
        <v>40982</v>
      </c>
      <c r="E4754">
        <v>2.4855</v>
      </c>
      <c r="G4754" s="52">
        <v>40981</v>
      </c>
      <c r="H4754">
        <v>3.9552</v>
      </c>
      <c r="I4754" s="52">
        <v>40982</v>
      </c>
      <c r="J4754">
        <v>2.4855</v>
      </c>
      <c r="K4754" s="474" t="str">
        <f t="shared" si="74"/>
        <v>false</v>
      </c>
    </row>
    <row r="4755" spans="2:11">
      <c r="B4755" s="52">
        <v>40982</v>
      </c>
      <c r="C4755">
        <v>4.0099</v>
      </c>
      <c r="D4755" s="52">
        <v>40983</v>
      </c>
      <c r="E4755">
        <v>2.4744999999999999</v>
      </c>
      <c r="G4755" s="52">
        <v>40982</v>
      </c>
      <c r="H4755">
        <v>4.0099</v>
      </c>
      <c r="I4755" s="52">
        <v>40983</v>
      </c>
      <c r="J4755">
        <v>2.4744999999999999</v>
      </c>
      <c r="K4755" s="474" t="str">
        <f t="shared" si="74"/>
        <v>false</v>
      </c>
    </row>
    <row r="4756" spans="2:11">
      <c r="B4756" s="52">
        <v>40983</v>
      </c>
      <c r="C4756">
        <v>4.0118999999999998</v>
      </c>
      <c r="D4756" s="52">
        <v>40984</v>
      </c>
      <c r="E4756">
        <v>2.4782999999999999</v>
      </c>
      <c r="G4756" s="52">
        <v>40983</v>
      </c>
      <c r="H4756">
        <v>4.0118999999999998</v>
      </c>
      <c r="I4756" s="52">
        <v>40984</v>
      </c>
      <c r="J4756">
        <v>2.4782999999999999</v>
      </c>
      <c r="K4756" s="474" t="str">
        <f t="shared" si="74"/>
        <v>false</v>
      </c>
    </row>
    <row r="4757" spans="2:11">
      <c r="B4757" s="52">
        <v>40984</v>
      </c>
      <c r="C4757">
        <v>4.0213000000000001</v>
      </c>
      <c r="D4757" s="52">
        <v>40987</v>
      </c>
      <c r="E4757">
        <v>2.4771000000000001</v>
      </c>
      <c r="G4757" s="52">
        <v>40984</v>
      </c>
      <c r="H4757">
        <v>4.0213000000000001</v>
      </c>
      <c r="I4757" s="52">
        <v>40987</v>
      </c>
      <c r="J4757">
        <v>2.4771000000000001</v>
      </c>
      <c r="K4757" s="474" t="str">
        <f t="shared" si="74"/>
        <v>false</v>
      </c>
    </row>
    <row r="4758" spans="2:11">
      <c r="B4758" s="52">
        <v>40987</v>
      </c>
      <c r="C4758">
        <v>4.0384000000000002</v>
      </c>
      <c r="D4758" s="52">
        <v>40988</v>
      </c>
      <c r="E4758">
        <v>2.4900000000000002</v>
      </c>
      <c r="G4758" s="52">
        <v>40987</v>
      </c>
      <c r="H4758">
        <v>4.0384000000000002</v>
      </c>
      <c r="I4758" s="52">
        <v>40988</v>
      </c>
      <c r="J4758">
        <v>2.4900000000000002</v>
      </c>
      <c r="K4758" s="474" t="str">
        <f t="shared" si="74"/>
        <v>false</v>
      </c>
    </row>
    <row r="4759" spans="2:11">
      <c r="B4759" s="52">
        <v>40988</v>
      </c>
      <c r="C4759">
        <v>4.0233999999999996</v>
      </c>
      <c r="D4759" s="52">
        <v>40989</v>
      </c>
      <c r="E4759">
        <v>2.4986999999999999</v>
      </c>
      <c r="G4759" s="52">
        <v>40988</v>
      </c>
      <c r="H4759">
        <v>4.0233999999999996</v>
      </c>
      <c r="I4759" s="52">
        <v>40989</v>
      </c>
      <c r="J4759">
        <v>2.4986999999999999</v>
      </c>
      <c r="K4759" s="474" t="str">
        <f t="shared" si="74"/>
        <v>false</v>
      </c>
    </row>
    <row r="4760" spans="2:11">
      <c r="B4760" s="52">
        <v>40989</v>
      </c>
      <c r="C4760">
        <v>4.0298999999999996</v>
      </c>
      <c r="D4760" s="52">
        <v>40990</v>
      </c>
      <c r="E4760">
        <v>2.5137</v>
      </c>
      <c r="G4760" s="52">
        <v>40989</v>
      </c>
      <c r="H4760">
        <v>4.0298999999999996</v>
      </c>
      <c r="I4760" s="52">
        <v>40990</v>
      </c>
      <c r="J4760">
        <v>2.5137</v>
      </c>
      <c r="K4760" s="474" t="str">
        <f t="shared" si="74"/>
        <v>false</v>
      </c>
    </row>
    <row r="4761" spans="2:11">
      <c r="B4761" s="52">
        <v>40990</v>
      </c>
      <c r="C4761">
        <v>4.0285000000000002</v>
      </c>
      <c r="D4761" s="52">
        <v>40991</v>
      </c>
      <c r="E4761">
        <v>2.5070000000000001</v>
      </c>
      <c r="G4761" s="52">
        <v>40990</v>
      </c>
      <c r="H4761">
        <v>4.0285000000000002</v>
      </c>
      <c r="I4761" s="52">
        <v>40991</v>
      </c>
      <c r="J4761">
        <v>2.5070000000000001</v>
      </c>
      <c r="K4761" s="474" t="str">
        <f t="shared" si="74"/>
        <v>false</v>
      </c>
    </row>
    <row r="4762" spans="2:11">
      <c r="B4762" s="52">
        <v>40991</v>
      </c>
      <c r="C4762">
        <v>4.0286999999999997</v>
      </c>
      <c r="D4762" s="52">
        <v>40994</v>
      </c>
      <c r="E4762">
        <v>2.4765999999999999</v>
      </c>
      <c r="G4762" s="52">
        <v>40991</v>
      </c>
      <c r="H4762">
        <v>4.0286999999999997</v>
      </c>
      <c r="I4762" s="52">
        <v>40994</v>
      </c>
      <c r="J4762">
        <v>2.4765999999999999</v>
      </c>
      <c r="K4762" s="474" t="str">
        <f t="shared" si="74"/>
        <v>false</v>
      </c>
    </row>
    <row r="4763" spans="2:11">
      <c r="B4763" s="52">
        <v>40994</v>
      </c>
      <c r="C4763">
        <v>3.9992000000000001</v>
      </c>
      <c r="D4763" s="52">
        <v>40995</v>
      </c>
      <c r="E4763">
        <v>2.4847999999999999</v>
      </c>
      <c r="G4763" s="52">
        <v>40994</v>
      </c>
      <c r="H4763">
        <v>3.9992000000000001</v>
      </c>
      <c r="I4763" s="52">
        <v>40995</v>
      </c>
      <c r="J4763">
        <v>2.4847999999999999</v>
      </c>
      <c r="K4763" s="474" t="str">
        <f t="shared" si="74"/>
        <v>false</v>
      </c>
    </row>
    <row r="4764" spans="2:11">
      <c r="B4764" s="52">
        <v>40995</v>
      </c>
      <c r="C4764">
        <v>3.9805999999999999</v>
      </c>
      <c r="D4764" s="52">
        <v>40996</v>
      </c>
      <c r="E4764">
        <v>2.4984000000000002</v>
      </c>
      <c r="G4764" s="52">
        <v>40995</v>
      </c>
      <c r="H4764">
        <v>3.9805999999999999</v>
      </c>
      <c r="I4764" s="52">
        <v>40996</v>
      </c>
      <c r="J4764">
        <v>2.4984000000000002</v>
      </c>
      <c r="K4764" s="474" t="str">
        <f t="shared" si="74"/>
        <v>false</v>
      </c>
    </row>
    <row r="4765" spans="2:11">
      <c r="B4765" s="52">
        <v>40996</v>
      </c>
      <c r="C4765">
        <v>4.0170000000000003</v>
      </c>
      <c r="D4765" s="52">
        <v>40997</v>
      </c>
      <c r="E4765">
        <v>2.4946000000000002</v>
      </c>
      <c r="G4765" s="52">
        <v>40996</v>
      </c>
      <c r="H4765">
        <v>4.0170000000000003</v>
      </c>
      <c r="I4765" s="52">
        <v>40997</v>
      </c>
      <c r="J4765">
        <v>2.4946000000000002</v>
      </c>
      <c r="K4765" s="474" t="str">
        <f t="shared" si="74"/>
        <v>false</v>
      </c>
    </row>
    <row r="4766" spans="2:11">
      <c r="B4766" s="52">
        <v>40997</v>
      </c>
      <c r="C4766">
        <v>4.0006000000000004</v>
      </c>
      <c r="D4766" s="52">
        <v>40998</v>
      </c>
      <c r="E4766">
        <v>2.4821</v>
      </c>
      <c r="G4766" s="52">
        <v>40997</v>
      </c>
      <c r="H4766">
        <v>4.0006000000000004</v>
      </c>
      <c r="I4766" s="52">
        <v>40998</v>
      </c>
      <c r="J4766">
        <v>2.4821</v>
      </c>
      <c r="K4766" s="474" t="str">
        <f t="shared" si="74"/>
        <v>false</v>
      </c>
    </row>
    <row r="4767" spans="2:11">
      <c r="B4767" s="52">
        <v>40998</v>
      </c>
      <c r="C4767">
        <v>3.9754</v>
      </c>
      <c r="D4767" s="52">
        <v>41001</v>
      </c>
      <c r="E4767">
        <v>2.4723000000000002</v>
      </c>
      <c r="G4767" s="52">
        <v>40998</v>
      </c>
      <c r="H4767">
        <v>3.9754</v>
      </c>
      <c r="I4767" s="52">
        <v>41001</v>
      </c>
      <c r="J4767">
        <v>2.4723000000000002</v>
      </c>
      <c r="K4767" s="474" t="str">
        <f t="shared" si="74"/>
        <v>false</v>
      </c>
    </row>
    <row r="4768" spans="2:11">
      <c r="B4768" s="52">
        <v>41001</v>
      </c>
      <c r="C4768">
        <v>3.956</v>
      </c>
      <c r="D4768" s="52">
        <v>41002</v>
      </c>
      <c r="E4768">
        <v>2.4897</v>
      </c>
      <c r="G4768" s="52">
        <v>41001</v>
      </c>
      <c r="H4768">
        <v>3.956</v>
      </c>
      <c r="I4768" s="52">
        <v>41002</v>
      </c>
      <c r="J4768">
        <v>2.4897</v>
      </c>
      <c r="K4768" s="474" t="str">
        <f t="shared" si="74"/>
        <v>false</v>
      </c>
    </row>
    <row r="4769" spans="2:11">
      <c r="B4769" s="52">
        <v>41002</v>
      </c>
      <c r="C4769">
        <v>3.9553000000000003</v>
      </c>
      <c r="D4769" s="52">
        <v>41003</v>
      </c>
      <c r="E4769">
        <v>2.5133999999999999</v>
      </c>
      <c r="G4769" s="52">
        <v>41002</v>
      </c>
      <c r="H4769">
        <v>3.9553000000000003</v>
      </c>
      <c r="I4769" s="52">
        <v>41003</v>
      </c>
      <c r="J4769">
        <v>2.5133999999999999</v>
      </c>
      <c r="K4769" s="474" t="str">
        <f t="shared" si="74"/>
        <v>false</v>
      </c>
    </row>
    <row r="4770" spans="2:11">
      <c r="B4770" s="52">
        <v>41003</v>
      </c>
      <c r="C4770">
        <v>3.9556</v>
      </c>
      <c r="D4770" s="52">
        <v>41004</v>
      </c>
      <c r="E4770">
        <v>2.5175000000000001</v>
      </c>
      <c r="G4770" s="52">
        <v>41003</v>
      </c>
      <c r="H4770">
        <v>3.9556</v>
      </c>
      <c r="I4770" s="52">
        <v>41004</v>
      </c>
      <c r="J4770">
        <v>2.5175000000000001</v>
      </c>
      <c r="K4770" s="474" t="str">
        <f t="shared" si="74"/>
        <v>false</v>
      </c>
    </row>
    <row r="4771" spans="2:11">
      <c r="B4771" s="52">
        <v>41004</v>
      </c>
      <c r="C4771">
        <v>3.9769999999999999</v>
      </c>
      <c r="D4771" s="52">
        <v>41008</v>
      </c>
      <c r="E4771">
        <v>2.5430000000000001</v>
      </c>
      <c r="G4771" s="52">
        <v>41004</v>
      </c>
      <c r="H4771">
        <v>3.9769999999999999</v>
      </c>
      <c r="I4771" s="52">
        <v>41008</v>
      </c>
      <c r="J4771">
        <v>2.5430000000000001</v>
      </c>
      <c r="K4771" s="474" t="str">
        <f t="shared" si="74"/>
        <v>false</v>
      </c>
    </row>
    <row r="4772" spans="2:11">
      <c r="B4772" s="52">
        <v>41008</v>
      </c>
      <c r="C4772">
        <v>4.0026999999999999</v>
      </c>
      <c r="D4772" s="52">
        <v>41009</v>
      </c>
      <c r="E4772">
        <v>2.5857000000000001</v>
      </c>
      <c r="G4772" s="52">
        <v>41008</v>
      </c>
      <c r="H4772">
        <v>4.0026999999999999</v>
      </c>
      <c r="I4772" s="52">
        <v>41009</v>
      </c>
      <c r="J4772">
        <v>2.5857000000000001</v>
      </c>
      <c r="K4772" s="474" t="str">
        <f t="shared" si="74"/>
        <v>false</v>
      </c>
    </row>
    <row r="4773" spans="2:11">
      <c r="B4773" s="52">
        <v>41009</v>
      </c>
      <c r="C4773">
        <v>4.0557999999999996</v>
      </c>
      <c r="D4773" s="52">
        <v>41010</v>
      </c>
      <c r="E4773">
        <v>2.5676000000000001</v>
      </c>
      <c r="G4773" s="52">
        <v>41009</v>
      </c>
      <c r="H4773">
        <v>4.0557999999999996</v>
      </c>
      <c r="I4773" s="52">
        <v>41010</v>
      </c>
      <c r="J4773">
        <v>2.5676000000000001</v>
      </c>
      <c r="K4773" s="474" t="str">
        <f t="shared" si="74"/>
        <v>false</v>
      </c>
    </row>
    <row r="4774" spans="2:11">
      <c r="B4774" s="52">
        <v>41010</v>
      </c>
      <c r="C4774">
        <v>4.0452000000000004</v>
      </c>
      <c r="D4774" s="52">
        <v>41011</v>
      </c>
      <c r="E4774">
        <v>2.5318000000000001</v>
      </c>
      <c r="G4774" s="52">
        <v>41010</v>
      </c>
      <c r="H4774">
        <v>4.0452000000000004</v>
      </c>
      <c r="I4774" s="52">
        <v>41011</v>
      </c>
      <c r="J4774">
        <v>2.5318000000000001</v>
      </c>
      <c r="K4774" s="474" t="str">
        <f t="shared" si="74"/>
        <v>false</v>
      </c>
    </row>
    <row r="4775" spans="2:11">
      <c r="B4775" s="52">
        <v>41011</v>
      </c>
      <c r="C4775">
        <v>4.024</v>
      </c>
      <c r="D4775" s="52">
        <v>41012</v>
      </c>
      <c r="E4775">
        <v>2.5587999999999997</v>
      </c>
      <c r="G4775" s="52">
        <v>41011</v>
      </c>
      <c r="H4775">
        <v>4.024</v>
      </c>
      <c r="I4775" s="52">
        <v>41012</v>
      </c>
      <c r="J4775">
        <v>2.5587999999999997</v>
      </c>
      <c r="K4775" s="474" t="str">
        <f t="shared" si="74"/>
        <v>false</v>
      </c>
    </row>
    <row r="4776" spans="2:11">
      <c r="B4776" s="52">
        <v>41012</v>
      </c>
      <c r="C4776">
        <v>4.0354999999999999</v>
      </c>
      <c r="D4776" s="52">
        <v>41015</v>
      </c>
      <c r="E4776">
        <v>2.5446</v>
      </c>
      <c r="G4776" s="52">
        <v>41012</v>
      </c>
      <c r="H4776">
        <v>4.0354999999999999</v>
      </c>
      <c r="I4776" s="52">
        <v>41015</v>
      </c>
      <c r="J4776">
        <v>2.5446</v>
      </c>
      <c r="K4776" s="474" t="str">
        <f t="shared" si="74"/>
        <v>false</v>
      </c>
    </row>
    <row r="4777" spans="2:11">
      <c r="B4777" s="52">
        <v>41015</v>
      </c>
      <c r="C4777">
        <v>3.9988999999999999</v>
      </c>
      <c r="D4777" s="52">
        <v>41016</v>
      </c>
      <c r="E4777">
        <v>2.5068999999999999</v>
      </c>
      <c r="G4777" s="52">
        <v>41015</v>
      </c>
      <c r="H4777">
        <v>3.9988999999999999</v>
      </c>
      <c r="I4777" s="52">
        <v>41016</v>
      </c>
      <c r="J4777">
        <v>2.5068999999999999</v>
      </c>
      <c r="K4777" s="474" t="str">
        <f t="shared" si="74"/>
        <v>false</v>
      </c>
    </row>
    <row r="4778" spans="2:11">
      <c r="B4778" s="52">
        <v>41016</v>
      </c>
      <c r="C4778">
        <v>3.9750000000000001</v>
      </c>
      <c r="D4778" s="52">
        <v>41017</v>
      </c>
      <c r="E4778">
        <v>2.5228000000000002</v>
      </c>
      <c r="G4778" s="52">
        <v>41016</v>
      </c>
      <c r="H4778">
        <v>3.9750000000000001</v>
      </c>
      <c r="I4778" s="52">
        <v>41017</v>
      </c>
      <c r="J4778">
        <v>2.5228000000000002</v>
      </c>
      <c r="K4778" s="474" t="str">
        <f t="shared" si="74"/>
        <v>false</v>
      </c>
    </row>
    <row r="4779" spans="2:11">
      <c r="B4779" s="52">
        <v>41017</v>
      </c>
      <c r="C4779">
        <v>3.9830000000000001</v>
      </c>
      <c r="D4779" s="52">
        <v>41018</v>
      </c>
      <c r="E4779">
        <v>2.5373999999999999</v>
      </c>
      <c r="G4779" s="52">
        <v>41017</v>
      </c>
      <c r="H4779">
        <v>3.9830000000000001</v>
      </c>
      <c r="I4779" s="52">
        <v>41018</v>
      </c>
      <c r="J4779">
        <v>2.5373999999999999</v>
      </c>
      <c r="K4779" s="474" t="str">
        <f t="shared" si="74"/>
        <v>false</v>
      </c>
    </row>
    <row r="4780" spans="2:11">
      <c r="B4780" s="52">
        <v>41018</v>
      </c>
      <c r="C4780">
        <v>3.9965000000000002</v>
      </c>
      <c r="D4780" s="52">
        <v>41019</v>
      </c>
      <c r="E4780">
        <v>2.5247000000000002</v>
      </c>
      <c r="G4780" s="52">
        <v>41018</v>
      </c>
      <c r="H4780">
        <v>3.9965000000000002</v>
      </c>
      <c r="I4780" s="52">
        <v>41019</v>
      </c>
      <c r="J4780">
        <v>2.5247000000000002</v>
      </c>
      <c r="K4780" s="474" t="str">
        <f t="shared" si="74"/>
        <v>false</v>
      </c>
    </row>
    <row r="4781" spans="2:11">
      <c r="B4781" s="52">
        <v>41019</v>
      </c>
      <c r="C4781">
        <v>3.9596999999999998</v>
      </c>
      <c r="D4781" s="52">
        <v>41022</v>
      </c>
      <c r="E4781">
        <v>2.5446</v>
      </c>
      <c r="G4781" s="52">
        <v>41019</v>
      </c>
      <c r="H4781">
        <v>3.9596999999999998</v>
      </c>
      <c r="I4781" s="52">
        <v>41022</v>
      </c>
      <c r="J4781">
        <v>2.5446</v>
      </c>
      <c r="K4781" s="474" t="str">
        <f t="shared" si="74"/>
        <v>false</v>
      </c>
    </row>
    <row r="4782" spans="2:11">
      <c r="B4782" s="52">
        <v>41022</v>
      </c>
      <c r="C4782">
        <v>3.9781</v>
      </c>
      <c r="D4782" s="52">
        <v>41023</v>
      </c>
      <c r="E4782">
        <v>2.5301</v>
      </c>
      <c r="G4782" s="52">
        <v>41022</v>
      </c>
      <c r="H4782">
        <v>3.9781</v>
      </c>
      <c r="I4782" s="52">
        <v>41023</v>
      </c>
      <c r="J4782">
        <v>2.5301</v>
      </c>
      <c r="K4782" s="474" t="str">
        <f t="shared" si="74"/>
        <v>false</v>
      </c>
    </row>
    <row r="4783" spans="2:11">
      <c r="B4783" s="52">
        <v>41023</v>
      </c>
      <c r="C4783">
        <v>3.9516</v>
      </c>
      <c r="D4783" s="52">
        <v>41024</v>
      </c>
      <c r="E4783">
        <v>2.5150000000000001</v>
      </c>
      <c r="G4783" s="52">
        <v>41023</v>
      </c>
      <c r="H4783">
        <v>3.9516</v>
      </c>
      <c r="I4783" s="52">
        <v>41024</v>
      </c>
      <c r="J4783">
        <v>2.5150000000000001</v>
      </c>
      <c r="K4783" s="474" t="str">
        <f t="shared" si="74"/>
        <v>false</v>
      </c>
    </row>
    <row r="4784" spans="2:11">
      <c r="B4784" s="52">
        <v>41024</v>
      </c>
      <c r="C4784">
        <v>3.9247000000000001</v>
      </c>
      <c r="D4784" s="52">
        <v>41025</v>
      </c>
      <c r="E4784">
        <v>2.4933000000000001</v>
      </c>
      <c r="G4784" s="52">
        <v>41024</v>
      </c>
      <c r="H4784">
        <v>3.9247000000000001</v>
      </c>
      <c r="I4784" s="52">
        <v>41025</v>
      </c>
      <c r="J4784">
        <v>2.4933000000000001</v>
      </c>
      <c r="K4784" s="474" t="str">
        <f t="shared" si="74"/>
        <v>false</v>
      </c>
    </row>
    <row r="4785" spans="2:11">
      <c r="B4785" s="52">
        <v>41025</v>
      </c>
      <c r="C4785">
        <v>3.8982999999999999</v>
      </c>
      <c r="D4785" s="52">
        <v>41026</v>
      </c>
      <c r="E4785">
        <v>2.4887999999999999</v>
      </c>
      <c r="G4785" s="52">
        <v>41025</v>
      </c>
      <c r="H4785">
        <v>3.8982999999999999</v>
      </c>
      <c r="I4785" s="52">
        <v>41026</v>
      </c>
      <c r="J4785">
        <v>2.4887999999999999</v>
      </c>
      <c r="K4785" s="474" t="str">
        <f t="shared" si="74"/>
        <v>false</v>
      </c>
    </row>
    <row r="4786" spans="2:11">
      <c r="B4786" s="52">
        <v>41026</v>
      </c>
      <c r="C4786">
        <v>3.8862999999999999</v>
      </c>
      <c r="D4786" s="52">
        <v>41029</v>
      </c>
      <c r="E4786">
        <v>2.4916</v>
      </c>
      <c r="G4786" s="52">
        <v>41026</v>
      </c>
      <c r="H4786">
        <v>3.8862999999999999</v>
      </c>
      <c r="I4786" s="52">
        <v>41029</v>
      </c>
      <c r="J4786">
        <v>2.4916</v>
      </c>
      <c r="K4786" s="474" t="str">
        <f t="shared" si="74"/>
        <v>false</v>
      </c>
    </row>
    <row r="4787" spans="2:11">
      <c r="B4787" s="52">
        <v>41029</v>
      </c>
      <c r="C4787">
        <v>3.8773999999999997</v>
      </c>
      <c r="D4787" s="52">
        <v>41030</v>
      </c>
      <c r="E4787">
        <v>2.4792999999999998</v>
      </c>
      <c r="G4787" s="52">
        <v>41029</v>
      </c>
      <c r="H4787">
        <v>3.8773999999999997</v>
      </c>
      <c r="I4787" s="52">
        <v>41030</v>
      </c>
      <c r="J4787">
        <v>2.4792999999999998</v>
      </c>
      <c r="K4787" s="474" t="str">
        <f t="shared" si="74"/>
        <v>false</v>
      </c>
    </row>
    <row r="4788" spans="2:11">
      <c r="B4788" s="52">
        <v>41030</v>
      </c>
      <c r="C4788">
        <v>3.8574999999999999</v>
      </c>
      <c r="D4788" s="52">
        <v>41031</v>
      </c>
      <c r="E4788">
        <v>2.4813000000000001</v>
      </c>
      <c r="G4788" s="52">
        <v>41030</v>
      </c>
      <c r="H4788">
        <v>3.8574999999999999</v>
      </c>
      <c r="I4788" s="52">
        <v>41031</v>
      </c>
      <c r="J4788">
        <v>2.4813000000000001</v>
      </c>
      <c r="K4788" s="474" t="str">
        <f t="shared" si="74"/>
        <v>false</v>
      </c>
    </row>
    <row r="4789" spans="2:11">
      <c r="B4789" s="52">
        <v>41031</v>
      </c>
      <c r="C4789">
        <v>3.8816999999999999</v>
      </c>
      <c r="D4789" s="52">
        <v>41032</v>
      </c>
      <c r="E4789">
        <v>2.4946000000000002</v>
      </c>
      <c r="G4789" s="52">
        <v>41031</v>
      </c>
      <c r="H4789">
        <v>3.8816999999999999</v>
      </c>
      <c r="I4789" s="52">
        <v>41032</v>
      </c>
      <c r="J4789">
        <v>2.4946000000000002</v>
      </c>
      <c r="K4789" s="474" t="str">
        <f t="shared" si="74"/>
        <v>false</v>
      </c>
    </row>
    <row r="4790" spans="2:11">
      <c r="B4790" s="52">
        <v>41032</v>
      </c>
      <c r="C4790">
        <v>3.9081000000000001</v>
      </c>
      <c r="D4790" s="52">
        <v>41033</v>
      </c>
      <c r="E4790">
        <v>2.5268000000000002</v>
      </c>
      <c r="G4790" s="52">
        <v>41032</v>
      </c>
      <c r="H4790">
        <v>3.9081000000000001</v>
      </c>
      <c r="I4790" s="52">
        <v>41033</v>
      </c>
      <c r="J4790">
        <v>2.5268000000000002</v>
      </c>
      <c r="K4790" s="474" t="str">
        <f t="shared" si="74"/>
        <v>false</v>
      </c>
    </row>
    <row r="4791" spans="2:11">
      <c r="B4791" s="52">
        <v>41033</v>
      </c>
      <c r="C4791">
        <v>3.9024000000000001</v>
      </c>
      <c r="D4791" s="52">
        <v>41036</v>
      </c>
      <c r="E4791">
        <v>2.5324999999999998</v>
      </c>
      <c r="G4791" s="52">
        <v>41033</v>
      </c>
      <c r="H4791">
        <v>3.9024000000000001</v>
      </c>
      <c r="I4791" s="52">
        <v>41036</v>
      </c>
      <c r="J4791">
        <v>2.5324999999999998</v>
      </c>
      <c r="K4791" s="474" t="str">
        <f t="shared" si="74"/>
        <v>false</v>
      </c>
    </row>
    <row r="4792" spans="2:11">
      <c r="B4792" s="52">
        <v>41036</v>
      </c>
      <c r="C4792">
        <v>3.9060000000000001</v>
      </c>
      <c r="D4792" s="52">
        <v>41037</v>
      </c>
      <c r="E4792">
        <v>2.5533999999999999</v>
      </c>
      <c r="G4792" s="52">
        <v>41036</v>
      </c>
      <c r="H4792">
        <v>3.9060000000000001</v>
      </c>
      <c r="I4792" s="52">
        <v>41037</v>
      </c>
      <c r="J4792">
        <v>2.5533999999999999</v>
      </c>
      <c r="K4792" s="474" t="str">
        <f t="shared" si="74"/>
        <v>false</v>
      </c>
    </row>
    <row r="4793" spans="2:11">
      <c r="B4793" s="52">
        <v>41037</v>
      </c>
      <c r="C4793">
        <v>3.9081999999999999</v>
      </c>
      <c r="D4793" s="52">
        <v>41038</v>
      </c>
      <c r="E4793">
        <v>2.577</v>
      </c>
      <c r="G4793" s="52">
        <v>41037</v>
      </c>
      <c r="H4793">
        <v>3.9081999999999999</v>
      </c>
      <c r="I4793" s="52">
        <v>41038</v>
      </c>
      <c r="J4793">
        <v>2.577</v>
      </c>
      <c r="K4793" s="474" t="str">
        <f t="shared" si="74"/>
        <v>false</v>
      </c>
    </row>
    <row r="4794" spans="2:11">
      <c r="B4794" s="52">
        <v>41038</v>
      </c>
      <c r="C4794">
        <v>3.9114</v>
      </c>
      <c r="D4794" s="52">
        <v>41039</v>
      </c>
      <c r="E4794">
        <v>2.5789</v>
      </c>
      <c r="G4794" s="52">
        <v>41038</v>
      </c>
      <c r="H4794">
        <v>3.9114</v>
      </c>
      <c r="I4794" s="52">
        <v>41039</v>
      </c>
      <c r="J4794">
        <v>2.5789</v>
      </c>
      <c r="K4794" s="474" t="str">
        <f t="shared" si="74"/>
        <v>false</v>
      </c>
    </row>
    <row r="4795" spans="2:11">
      <c r="B4795" s="52">
        <v>41039</v>
      </c>
      <c r="C4795">
        <v>3.8717999999999999</v>
      </c>
      <c r="D4795" s="52">
        <v>41040</v>
      </c>
      <c r="E4795">
        <v>2.5869999999999997</v>
      </c>
      <c r="G4795" s="52">
        <v>41039</v>
      </c>
      <c r="H4795">
        <v>3.8717999999999999</v>
      </c>
      <c r="I4795" s="52">
        <v>41040</v>
      </c>
      <c r="J4795">
        <v>2.5869999999999997</v>
      </c>
      <c r="K4795" s="474" t="str">
        <f t="shared" si="74"/>
        <v>false</v>
      </c>
    </row>
    <row r="4796" spans="2:11">
      <c r="B4796" s="52">
        <v>41040</v>
      </c>
      <c r="C4796">
        <v>3.8449</v>
      </c>
      <c r="D4796" s="52">
        <v>41043</v>
      </c>
      <c r="E4796">
        <v>2.6124999999999998</v>
      </c>
      <c r="G4796" s="52">
        <v>41040</v>
      </c>
      <c r="H4796">
        <v>3.8449</v>
      </c>
      <c r="I4796" s="52">
        <v>41043</v>
      </c>
      <c r="J4796">
        <v>2.6124999999999998</v>
      </c>
      <c r="K4796" s="474" t="str">
        <f t="shared" si="74"/>
        <v>false</v>
      </c>
    </row>
    <row r="4797" spans="2:11">
      <c r="B4797" s="52">
        <v>41043</v>
      </c>
      <c r="C4797">
        <v>3.8612000000000002</v>
      </c>
      <c r="D4797" s="52">
        <v>41044</v>
      </c>
      <c r="E4797">
        <v>2.6280000000000001</v>
      </c>
      <c r="G4797" s="52">
        <v>41043</v>
      </c>
      <c r="H4797">
        <v>3.8612000000000002</v>
      </c>
      <c r="I4797" s="52">
        <v>41044</v>
      </c>
      <c r="J4797">
        <v>2.6280000000000001</v>
      </c>
      <c r="K4797" s="474" t="str">
        <f t="shared" si="74"/>
        <v>false</v>
      </c>
    </row>
    <row r="4798" spans="2:11">
      <c r="B4798" s="52">
        <v>41044</v>
      </c>
      <c r="C4798">
        <v>3.8801000000000001</v>
      </c>
      <c r="D4798" s="52">
        <v>41045</v>
      </c>
      <c r="E4798">
        <v>2.6447000000000003</v>
      </c>
      <c r="G4798" s="52">
        <v>41044</v>
      </c>
      <c r="H4798">
        <v>3.8801000000000001</v>
      </c>
      <c r="I4798" s="52">
        <v>41045</v>
      </c>
      <c r="J4798">
        <v>2.6447000000000003</v>
      </c>
      <c r="K4798" s="474" t="str">
        <f t="shared" si="74"/>
        <v>false</v>
      </c>
    </row>
    <row r="4799" spans="2:11">
      <c r="B4799" s="52">
        <v>41045</v>
      </c>
      <c r="C4799">
        <v>3.8864000000000001</v>
      </c>
      <c r="D4799" s="52">
        <v>41046</v>
      </c>
      <c r="E4799">
        <v>2.6778</v>
      </c>
      <c r="G4799" s="52">
        <v>41045</v>
      </c>
      <c r="H4799">
        <v>3.8864000000000001</v>
      </c>
      <c r="I4799" s="52">
        <v>41046</v>
      </c>
      <c r="J4799">
        <v>2.6778</v>
      </c>
      <c r="K4799" s="474" t="str">
        <f t="shared" si="74"/>
        <v>false</v>
      </c>
    </row>
    <row r="4800" spans="2:11">
      <c r="B4800" s="52">
        <v>41046</v>
      </c>
      <c r="C4800">
        <v>3.9131999999999998</v>
      </c>
      <c r="D4800" s="52">
        <v>41047</v>
      </c>
      <c r="E4800">
        <v>2.6936</v>
      </c>
      <c r="G4800" s="52">
        <v>41046</v>
      </c>
      <c r="H4800">
        <v>3.9131999999999998</v>
      </c>
      <c r="I4800" s="52">
        <v>41047</v>
      </c>
      <c r="J4800">
        <v>2.6936</v>
      </c>
      <c r="K4800" s="474" t="str">
        <f t="shared" si="74"/>
        <v>false</v>
      </c>
    </row>
    <row r="4801" spans="2:11">
      <c r="B4801" s="52">
        <v>41047</v>
      </c>
      <c r="C4801">
        <v>3.9125999999999999</v>
      </c>
      <c r="D4801" s="52">
        <v>41050</v>
      </c>
      <c r="E4801">
        <v>2.6644999999999999</v>
      </c>
      <c r="G4801" s="52">
        <v>41047</v>
      </c>
      <c r="H4801">
        <v>3.9125999999999999</v>
      </c>
      <c r="I4801" s="52">
        <v>41050</v>
      </c>
      <c r="J4801">
        <v>2.6644999999999999</v>
      </c>
      <c r="K4801" s="474" t="str">
        <f t="shared" si="74"/>
        <v>false</v>
      </c>
    </row>
    <row r="4802" spans="2:11">
      <c r="B4802" s="52">
        <v>41050</v>
      </c>
      <c r="C4802">
        <v>3.9001000000000001</v>
      </c>
      <c r="D4802" s="52">
        <v>41051</v>
      </c>
      <c r="E4802">
        <v>2.6649000000000003</v>
      </c>
      <c r="G4802" s="52">
        <v>41050</v>
      </c>
      <c r="H4802">
        <v>3.9001000000000001</v>
      </c>
      <c r="I4802" s="52">
        <v>41051</v>
      </c>
      <c r="J4802">
        <v>2.6649000000000003</v>
      </c>
      <c r="K4802" s="474" t="str">
        <f t="shared" si="74"/>
        <v>false</v>
      </c>
    </row>
    <row r="4803" spans="2:11">
      <c r="B4803" s="52">
        <v>41051</v>
      </c>
      <c r="C4803">
        <v>3.8813</v>
      </c>
      <c r="D4803" s="52">
        <v>41052</v>
      </c>
      <c r="E4803">
        <v>2.6663000000000001</v>
      </c>
      <c r="G4803" s="52">
        <v>41051</v>
      </c>
      <c r="H4803">
        <v>3.8813</v>
      </c>
      <c r="I4803" s="52">
        <v>41052</v>
      </c>
      <c r="J4803">
        <v>2.6663000000000001</v>
      </c>
      <c r="K4803" s="474" t="str">
        <f t="shared" si="74"/>
        <v>false</v>
      </c>
    </row>
    <row r="4804" spans="2:11">
      <c r="B4804" s="52">
        <v>41052</v>
      </c>
      <c r="C4804">
        <v>3.903</v>
      </c>
      <c r="D4804" s="52">
        <v>41053</v>
      </c>
      <c r="E4804">
        <v>2.6616</v>
      </c>
      <c r="G4804" s="52">
        <v>41052</v>
      </c>
      <c r="H4804">
        <v>3.903</v>
      </c>
      <c r="I4804" s="52">
        <v>41053</v>
      </c>
      <c r="J4804">
        <v>2.6616</v>
      </c>
      <c r="K4804" s="474" t="str">
        <f t="shared" si="74"/>
        <v>false</v>
      </c>
    </row>
    <row r="4805" spans="2:11">
      <c r="B4805" s="52">
        <v>41053</v>
      </c>
      <c r="C4805">
        <v>3.8895</v>
      </c>
      <c r="D4805" s="52">
        <v>41054</v>
      </c>
      <c r="E4805">
        <v>2.6776</v>
      </c>
      <c r="G4805" s="52">
        <v>41053</v>
      </c>
      <c r="H4805">
        <v>3.8895</v>
      </c>
      <c r="I4805" s="52">
        <v>41054</v>
      </c>
      <c r="J4805">
        <v>2.6776</v>
      </c>
      <c r="K4805" s="474" t="str">
        <f t="shared" si="74"/>
        <v>false</v>
      </c>
    </row>
    <row r="4806" spans="2:11">
      <c r="B4806" s="52">
        <v>41054</v>
      </c>
      <c r="C4806">
        <v>3.8858999999999999</v>
      </c>
      <c r="D4806" s="52">
        <v>41058</v>
      </c>
      <c r="E4806">
        <v>2.6532</v>
      </c>
      <c r="G4806" s="52">
        <v>41054</v>
      </c>
      <c r="H4806">
        <v>3.8858999999999999</v>
      </c>
      <c r="I4806" s="52">
        <v>41058</v>
      </c>
      <c r="J4806">
        <v>2.6532</v>
      </c>
      <c r="K4806" s="474" t="str">
        <f t="shared" ref="K4806:K4869" si="75">IF(G4806=I4806,"true","false")</f>
        <v>false</v>
      </c>
    </row>
    <row r="4807" spans="2:11">
      <c r="B4807" s="52">
        <v>41058</v>
      </c>
      <c r="C4807">
        <v>3.8685</v>
      </c>
      <c r="D4807" s="52">
        <v>41059</v>
      </c>
      <c r="E4807">
        <v>2.6875999999999998</v>
      </c>
      <c r="G4807" s="52">
        <v>41058</v>
      </c>
      <c r="H4807">
        <v>3.8685</v>
      </c>
      <c r="I4807" s="52">
        <v>41059</v>
      </c>
      <c r="J4807">
        <v>2.6875999999999998</v>
      </c>
      <c r="K4807" s="474" t="str">
        <f t="shared" si="75"/>
        <v>false</v>
      </c>
    </row>
    <row r="4808" spans="2:11">
      <c r="B4808" s="52">
        <v>41059</v>
      </c>
      <c r="C4808">
        <v>3.9045999999999998</v>
      </c>
      <c r="D4808" s="52">
        <v>41060</v>
      </c>
      <c r="E4808">
        <v>2.6987999999999999</v>
      </c>
      <c r="G4808" s="52">
        <v>41059</v>
      </c>
      <c r="H4808">
        <v>3.9045999999999998</v>
      </c>
      <c r="I4808" s="52">
        <v>41060</v>
      </c>
      <c r="J4808">
        <v>2.6987999999999999</v>
      </c>
      <c r="K4808" s="474" t="str">
        <f t="shared" si="75"/>
        <v>false</v>
      </c>
    </row>
    <row r="4809" spans="2:11">
      <c r="B4809" s="52">
        <v>41060</v>
      </c>
      <c r="C4809">
        <v>3.8948999999999998</v>
      </c>
      <c r="D4809" s="52">
        <v>41061</v>
      </c>
      <c r="E4809">
        <v>2.7601</v>
      </c>
      <c r="G4809" s="52">
        <v>41060</v>
      </c>
      <c r="H4809">
        <v>3.8948999999999998</v>
      </c>
      <c r="I4809" s="52">
        <v>41061</v>
      </c>
      <c r="J4809">
        <v>2.7601</v>
      </c>
      <c r="K4809" s="474" t="str">
        <f t="shared" si="75"/>
        <v>false</v>
      </c>
    </row>
    <row r="4810" spans="2:11">
      <c r="B4810" s="52">
        <v>41061</v>
      </c>
      <c r="C4810">
        <v>3.9262000000000001</v>
      </c>
      <c r="D4810" s="52">
        <v>41064</v>
      </c>
      <c r="E4810">
        <v>2.7640000000000002</v>
      </c>
      <c r="G4810" s="52">
        <v>41061</v>
      </c>
      <c r="H4810">
        <v>3.9262000000000001</v>
      </c>
      <c r="I4810" s="52">
        <v>41064</v>
      </c>
      <c r="J4810">
        <v>2.7640000000000002</v>
      </c>
      <c r="K4810" s="474" t="str">
        <f t="shared" si="75"/>
        <v>false</v>
      </c>
    </row>
    <row r="4811" spans="2:11">
      <c r="B4811" s="52">
        <v>41064</v>
      </c>
      <c r="C4811">
        <v>3.9138000000000002</v>
      </c>
      <c r="D4811" s="52">
        <v>41065</v>
      </c>
      <c r="E4811">
        <v>2.7579000000000002</v>
      </c>
      <c r="G4811" s="52">
        <v>41064</v>
      </c>
      <c r="H4811">
        <v>3.9138000000000002</v>
      </c>
      <c r="I4811" s="52">
        <v>41065</v>
      </c>
      <c r="J4811">
        <v>2.7579000000000002</v>
      </c>
      <c r="K4811" s="474" t="str">
        <f t="shared" si="75"/>
        <v>false</v>
      </c>
    </row>
    <row r="4812" spans="2:11">
      <c r="B4812" s="52">
        <v>41065</v>
      </c>
      <c r="C4812">
        <v>3.8997999999999999</v>
      </c>
      <c r="D4812" s="52">
        <v>41066</v>
      </c>
      <c r="E4812">
        <v>2.6973000000000003</v>
      </c>
      <c r="G4812" s="52">
        <v>41065</v>
      </c>
      <c r="H4812">
        <v>3.8997999999999999</v>
      </c>
      <c r="I4812" s="52">
        <v>41066</v>
      </c>
      <c r="J4812">
        <v>2.6973000000000003</v>
      </c>
      <c r="K4812" s="474" t="str">
        <f t="shared" si="75"/>
        <v>false</v>
      </c>
    </row>
    <row r="4813" spans="2:11">
      <c r="B4813" s="52">
        <v>41066</v>
      </c>
      <c r="C4813">
        <v>3.871</v>
      </c>
      <c r="D4813" s="52">
        <v>41067</v>
      </c>
      <c r="E4813">
        <v>2.6873</v>
      </c>
      <c r="G4813" s="52">
        <v>41066</v>
      </c>
      <c r="H4813">
        <v>3.871</v>
      </c>
      <c r="I4813" s="52">
        <v>41067</v>
      </c>
      <c r="J4813">
        <v>2.6873</v>
      </c>
      <c r="K4813" s="474" t="str">
        <f t="shared" si="75"/>
        <v>false</v>
      </c>
    </row>
    <row r="4814" spans="2:11">
      <c r="B4814" s="52">
        <v>41067</v>
      </c>
      <c r="C4814">
        <v>3.8429000000000002</v>
      </c>
      <c r="D4814" s="52">
        <v>41068</v>
      </c>
      <c r="E4814">
        <v>2.6673</v>
      </c>
      <c r="G4814" s="52">
        <v>41067</v>
      </c>
      <c r="H4814">
        <v>3.8429000000000002</v>
      </c>
      <c r="I4814" s="52">
        <v>41068</v>
      </c>
      <c r="J4814">
        <v>2.6673</v>
      </c>
      <c r="K4814" s="474" t="str">
        <f t="shared" si="75"/>
        <v>false</v>
      </c>
    </row>
    <row r="4815" spans="2:11">
      <c r="B4815" s="52">
        <v>41068</v>
      </c>
      <c r="C4815">
        <v>3.8289999999999997</v>
      </c>
      <c r="D4815" s="52">
        <v>41071</v>
      </c>
      <c r="E4815">
        <v>2.6987999999999999</v>
      </c>
      <c r="G4815" s="52">
        <v>41068</v>
      </c>
      <c r="H4815">
        <v>3.8289999999999997</v>
      </c>
      <c r="I4815" s="52">
        <v>41071</v>
      </c>
      <c r="J4815">
        <v>2.6987999999999999</v>
      </c>
      <c r="K4815" s="474" t="str">
        <f t="shared" si="75"/>
        <v>false</v>
      </c>
    </row>
    <row r="4816" spans="2:11">
      <c r="B4816" s="52">
        <v>41071</v>
      </c>
      <c r="C4816">
        <v>3.8444000000000003</v>
      </c>
      <c r="D4816" s="52">
        <v>41072</v>
      </c>
      <c r="E4816">
        <v>2.6638999999999999</v>
      </c>
      <c r="G4816" s="52">
        <v>41071</v>
      </c>
      <c r="H4816">
        <v>3.8444000000000003</v>
      </c>
      <c r="I4816" s="52">
        <v>41072</v>
      </c>
      <c r="J4816">
        <v>2.6638999999999999</v>
      </c>
      <c r="K4816" s="474" t="str">
        <f t="shared" si="75"/>
        <v>false</v>
      </c>
    </row>
    <row r="4817" spans="2:11">
      <c r="B4817" s="52">
        <v>41072</v>
      </c>
      <c r="C4817">
        <v>3.8349000000000002</v>
      </c>
      <c r="D4817" s="52">
        <v>41073</v>
      </c>
      <c r="E4817">
        <v>2.6852</v>
      </c>
      <c r="G4817" s="52">
        <v>41072</v>
      </c>
      <c r="H4817">
        <v>3.8349000000000002</v>
      </c>
      <c r="I4817" s="52">
        <v>41073</v>
      </c>
      <c r="J4817">
        <v>2.6852</v>
      </c>
      <c r="K4817" s="474" t="str">
        <f t="shared" si="75"/>
        <v>false</v>
      </c>
    </row>
    <row r="4818" spans="2:11">
      <c r="B4818" s="52">
        <v>41073</v>
      </c>
      <c r="C4818">
        <v>3.8378999999999999</v>
      </c>
      <c r="D4818" s="52">
        <v>41074</v>
      </c>
      <c r="E4818">
        <v>2.6522000000000001</v>
      </c>
      <c r="G4818" s="52">
        <v>41073</v>
      </c>
      <c r="H4818">
        <v>3.8378999999999999</v>
      </c>
      <c r="I4818" s="52">
        <v>41074</v>
      </c>
      <c r="J4818">
        <v>2.6522000000000001</v>
      </c>
      <c r="K4818" s="474" t="str">
        <f t="shared" si="75"/>
        <v>false</v>
      </c>
    </row>
    <row r="4819" spans="2:11">
      <c r="B4819" s="52">
        <v>41074</v>
      </c>
      <c r="C4819">
        <v>3.8106</v>
      </c>
      <c r="D4819" s="52">
        <v>41075</v>
      </c>
      <c r="E4819">
        <v>2.6185</v>
      </c>
      <c r="G4819" s="52">
        <v>41074</v>
      </c>
      <c r="H4819">
        <v>3.8106</v>
      </c>
      <c r="I4819" s="52">
        <v>41075</v>
      </c>
      <c r="J4819">
        <v>2.6185</v>
      </c>
      <c r="K4819" s="474" t="str">
        <f t="shared" si="75"/>
        <v>false</v>
      </c>
    </row>
    <row r="4820" spans="2:11">
      <c r="B4820" s="52">
        <v>41075</v>
      </c>
      <c r="C4820">
        <v>3.7927999999999997</v>
      </c>
      <c r="D4820" s="52">
        <v>41078</v>
      </c>
      <c r="E4820">
        <v>2.6236999999999999</v>
      </c>
      <c r="G4820" s="52">
        <v>41075</v>
      </c>
      <c r="H4820">
        <v>3.7927999999999997</v>
      </c>
      <c r="I4820" s="52">
        <v>41078</v>
      </c>
      <c r="J4820">
        <v>2.6236999999999999</v>
      </c>
      <c r="K4820" s="474" t="str">
        <f t="shared" si="75"/>
        <v>false</v>
      </c>
    </row>
    <row r="4821" spans="2:11">
      <c r="B4821" s="52">
        <v>41078</v>
      </c>
      <c r="C4821">
        <v>3.7852000000000001</v>
      </c>
      <c r="D4821" s="52">
        <v>41079</v>
      </c>
      <c r="E4821">
        <v>2.6042000000000001</v>
      </c>
      <c r="G4821" s="52">
        <v>41078</v>
      </c>
      <c r="H4821">
        <v>3.7852000000000001</v>
      </c>
      <c r="I4821" s="52">
        <v>41079</v>
      </c>
      <c r="J4821">
        <v>2.6042000000000001</v>
      </c>
      <c r="K4821" s="474" t="str">
        <f t="shared" si="75"/>
        <v>false</v>
      </c>
    </row>
    <row r="4822" spans="2:11">
      <c r="B4822" s="52">
        <v>41079</v>
      </c>
      <c r="C4822">
        <v>3.7925</v>
      </c>
      <c r="D4822" s="52">
        <v>41080</v>
      </c>
      <c r="E4822">
        <v>2.6067999999999998</v>
      </c>
      <c r="G4822" s="52">
        <v>41079</v>
      </c>
      <c r="H4822">
        <v>3.7925</v>
      </c>
      <c r="I4822" s="52">
        <v>41080</v>
      </c>
      <c r="J4822">
        <v>2.6067999999999998</v>
      </c>
      <c r="K4822" s="474" t="str">
        <f t="shared" si="75"/>
        <v>false</v>
      </c>
    </row>
    <row r="4823" spans="2:11">
      <c r="B4823" s="52">
        <v>41080</v>
      </c>
      <c r="C4823">
        <v>3.8371</v>
      </c>
      <c r="D4823" s="52">
        <v>41081</v>
      </c>
      <c r="E4823">
        <v>2.66</v>
      </c>
      <c r="G4823" s="52">
        <v>41080</v>
      </c>
      <c r="H4823">
        <v>3.8371</v>
      </c>
      <c r="I4823" s="52">
        <v>41081</v>
      </c>
      <c r="J4823">
        <v>2.66</v>
      </c>
      <c r="K4823" s="474" t="str">
        <f t="shared" si="75"/>
        <v>false</v>
      </c>
    </row>
    <row r="4824" spans="2:11">
      <c r="B4824" s="52">
        <v>41081</v>
      </c>
      <c r="C4824">
        <v>3.8851</v>
      </c>
      <c r="D4824" s="52">
        <v>41082</v>
      </c>
      <c r="E4824">
        <v>2.6459000000000001</v>
      </c>
      <c r="G4824" s="52">
        <v>41081</v>
      </c>
      <c r="H4824">
        <v>3.8851</v>
      </c>
      <c r="I4824" s="52">
        <v>41082</v>
      </c>
      <c r="J4824">
        <v>2.6459000000000001</v>
      </c>
      <c r="K4824" s="474" t="str">
        <f t="shared" si="75"/>
        <v>false</v>
      </c>
    </row>
    <row r="4825" spans="2:11">
      <c r="B4825" s="52">
        <v>41082</v>
      </c>
      <c r="C4825">
        <v>3.8811</v>
      </c>
      <c r="D4825" s="52">
        <v>41085</v>
      </c>
      <c r="E4825">
        <v>2.6751</v>
      </c>
      <c r="G4825" s="52">
        <v>41082</v>
      </c>
      <c r="H4825">
        <v>3.8811</v>
      </c>
      <c r="I4825" s="52">
        <v>41085</v>
      </c>
      <c r="J4825">
        <v>2.6751</v>
      </c>
      <c r="K4825" s="474" t="str">
        <f t="shared" si="75"/>
        <v>false</v>
      </c>
    </row>
    <row r="4826" spans="2:11">
      <c r="B4826" s="52">
        <v>41085</v>
      </c>
      <c r="C4826">
        <v>3.8963999999999999</v>
      </c>
      <c r="D4826" s="52">
        <v>41086</v>
      </c>
      <c r="E4826">
        <v>2.6682999999999999</v>
      </c>
      <c r="G4826" s="52">
        <v>41085</v>
      </c>
      <c r="H4826">
        <v>3.8963999999999999</v>
      </c>
      <c r="I4826" s="52">
        <v>41086</v>
      </c>
      <c r="J4826">
        <v>2.6682999999999999</v>
      </c>
      <c r="K4826" s="474" t="str">
        <f t="shared" si="75"/>
        <v>false</v>
      </c>
    </row>
    <row r="4827" spans="2:11">
      <c r="B4827" s="52">
        <v>41086</v>
      </c>
      <c r="C4827">
        <v>3.8837000000000002</v>
      </c>
      <c r="D4827" s="52">
        <v>41087</v>
      </c>
      <c r="E4827">
        <v>2.6486999999999998</v>
      </c>
      <c r="G4827" s="52">
        <v>41086</v>
      </c>
      <c r="H4827">
        <v>3.8837000000000002</v>
      </c>
      <c r="I4827" s="52">
        <v>41087</v>
      </c>
      <c r="J4827">
        <v>2.6486999999999998</v>
      </c>
      <c r="K4827" s="474" t="str">
        <f t="shared" si="75"/>
        <v>false</v>
      </c>
    </row>
    <row r="4828" spans="2:11">
      <c r="B4828" s="52">
        <v>41087</v>
      </c>
      <c r="C4828">
        <v>3.8391999999999999</v>
      </c>
      <c r="D4828" s="52">
        <v>41088</v>
      </c>
      <c r="E4828">
        <v>2.6539000000000001</v>
      </c>
      <c r="G4828" s="52">
        <v>41087</v>
      </c>
      <c r="H4828">
        <v>3.8391999999999999</v>
      </c>
      <c r="I4828" s="52">
        <v>41088</v>
      </c>
      <c r="J4828">
        <v>2.6539000000000001</v>
      </c>
      <c r="K4828" s="474" t="str">
        <f t="shared" si="75"/>
        <v>false</v>
      </c>
    </row>
    <row r="4829" spans="2:11">
      <c r="B4829" s="52">
        <v>41088</v>
      </c>
      <c r="C4829">
        <v>3.8340000000000001</v>
      </c>
      <c r="D4829" s="52">
        <v>41089</v>
      </c>
      <c r="E4829">
        <v>2.5967000000000002</v>
      </c>
      <c r="G4829" s="52">
        <v>41088</v>
      </c>
      <c r="H4829">
        <v>3.8340000000000001</v>
      </c>
      <c r="I4829" s="52">
        <v>41089</v>
      </c>
      <c r="J4829">
        <v>2.5967000000000002</v>
      </c>
      <c r="K4829" s="474" t="str">
        <f t="shared" si="75"/>
        <v>false</v>
      </c>
    </row>
    <row r="4830" spans="2:11">
      <c r="B4830" s="52">
        <v>41089</v>
      </c>
      <c r="C4830">
        <v>3.8069999999999999</v>
      </c>
      <c r="D4830" s="52">
        <v>41092</v>
      </c>
      <c r="E4830">
        <v>2.5996000000000001</v>
      </c>
      <c r="G4830" s="52">
        <v>41089</v>
      </c>
      <c r="H4830">
        <v>3.8069999999999999</v>
      </c>
      <c r="I4830" s="52">
        <v>41092</v>
      </c>
      <c r="J4830">
        <v>2.5996000000000001</v>
      </c>
      <c r="K4830" s="474" t="str">
        <f t="shared" si="75"/>
        <v>false</v>
      </c>
    </row>
    <row r="4831" spans="2:11">
      <c r="B4831" s="52">
        <v>41092</v>
      </c>
      <c r="C4831">
        <v>3.7823000000000002</v>
      </c>
      <c r="D4831" s="52">
        <v>41093</v>
      </c>
      <c r="E4831">
        <v>2.5891999999999999</v>
      </c>
      <c r="G4831" s="52">
        <v>41092</v>
      </c>
      <c r="H4831">
        <v>3.7823000000000002</v>
      </c>
      <c r="I4831" s="52">
        <v>41093</v>
      </c>
      <c r="J4831">
        <v>2.5891999999999999</v>
      </c>
      <c r="K4831" s="474" t="str">
        <f t="shared" si="75"/>
        <v>false</v>
      </c>
    </row>
    <row r="4832" spans="2:11">
      <c r="B4832" s="52">
        <v>41093</v>
      </c>
      <c r="C4832">
        <v>3.8322000000000003</v>
      </c>
      <c r="D4832" s="52">
        <v>41095</v>
      </c>
      <c r="E4832">
        <v>2.5986000000000002</v>
      </c>
      <c r="G4832" s="52">
        <v>41093</v>
      </c>
      <c r="H4832">
        <v>3.8322000000000003</v>
      </c>
      <c r="I4832" s="52">
        <v>41095</v>
      </c>
      <c r="J4832">
        <v>2.5986000000000002</v>
      </c>
      <c r="K4832" s="474" t="str">
        <f t="shared" si="75"/>
        <v>false</v>
      </c>
    </row>
    <row r="4833" spans="2:11">
      <c r="B4833" s="52">
        <v>41095</v>
      </c>
      <c r="C4833">
        <v>3.8519999999999999</v>
      </c>
      <c r="D4833" s="52">
        <v>41096</v>
      </c>
      <c r="E4833">
        <v>2.6252</v>
      </c>
      <c r="G4833" s="52">
        <v>41095</v>
      </c>
      <c r="H4833">
        <v>3.8519999999999999</v>
      </c>
      <c r="I4833" s="52">
        <v>41096</v>
      </c>
      <c r="J4833">
        <v>2.6252</v>
      </c>
      <c r="K4833" s="474" t="str">
        <f t="shared" si="75"/>
        <v>false</v>
      </c>
    </row>
    <row r="4834" spans="2:11">
      <c r="B4834" s="52">
        <v>41096</v>
      </c>
      <c r="C4834">
        <v>3.8679000000000001</v>
      </c>
      <c r="D4834" s="52">
        <v>41099</v>
      </c>
      <c r="E4834">
        <v>2.6326999999999998</v>
      </c>
      <c r="G4834" s="52">
        <v>41096</v>
      </c>
      <c r="H4834">
        <v>3.8679000000000001</v>
      </c>
      <c r="I4834" s="52">
        <v>41099</v>
      </c>
      <c r="J4834">
        <v>2.6326999999999998</v>
      </c>
      <c r="K4834" s="474" t="str">
        <f t="shared" si="75"/>
        <v>false</v>
      </c>
    </row>
    <row r="4835" spans="2:11">
      <c r="B4835" s="52">
        <v>41099</v>
      </c>
      <c r="C4835">
        <v>3.8774999999999999</v>
      </c>
      <c r="D4835" s="52">
        <v>41100</v>
      </c>
      <c r="E4835">
        <v>2.65</v>
      </c>
      <c r="G4835" s="52">
        <v>41099</v>
      </c>
      <c r="H4835">
        <v>3.8774999999999999</v>
      </c>
      <c r="I4835" s="52">
        <v>41100</v>
      </c>
      <c r="J4835">
        <v>2.65</v>
      </c>
      <c r="K4835" s="474" t="str">
        <f t="shared" si="75"/>
        <v>false</v>
      </c>
    </row>
    <row r="4836" spans="2:11">
      <c r="B4836" s="52">
        <v>41100</v>
      </c>
      <c r="C4836">
        <v>3.8685999999999998</v>
      </c>
      <c r="D4836" s="52">
        <v>41101</v>
      </c>
      <c r="E4836">
        <v>2.6602000000000001</v>
      </c>
      <c r="G4836" s="52">
        <v>41100</v>
      </c>
      <c r="H4836">
        <v>3.8685999999999998</v>
      </c>
      <c r="I4836" s="52">
        <v>41101</v>
      </c>
      <c r="J4836">
        <v>2.6602000000000001</v>
      </c>
      <c r="K4836" s="474" t="str">
        <f t="shared" si="75"/>
        <v>false</v>
      </c>
    </row>
    <row r="4837" spans="2:11">
      <c r="B4837" s="52">
        <v>41101</v>
      </c>
      <c r="C4837">
        <v>3.8496000000000001</v>
      </c>
      <c r="D4837" s="52">
        <v>41102</v>
      </c>
      <c r="E4837">
        <v>2.6667999999999998</v>
      </c>
      <c r="G4837" s="52">
        <v>41101</v>
      </c>
      <c r="H4837">
        <v>3.8496000000000001</v>
      </c>
      <c r="I4837" s="52">
        <v>41102</v>
      </c>
      <c r="J4837">
        <v>2.6667999999999998</v>
      </c>
      <c r="K4837" s="474" t="str">
        <f t="shared" si="75"/>
        <v>false</v>
      </c>
    </row>
    <row r="4838" spans="2:11">
      <c r="B4838" s="52">
        <v>41102</v>
      </c>
      <c r="C4838">
        <v>3.8494000000000002</v>
      </c>
      <c r="D4838" s="52">
        <v>41103</v>
      </c>
      <c r="E4838">
        <v>2.6242999999999999</v>
      </c>
      <c r="G4838" s="52">
        <v>41102</v>
      </c>
      <c r="H4838">
        <v>3.8494000000000002</v>
      </c>
      <c r="I4838" s="52">
        <v>41103</v>
      </c>
      <c r="J4838">
        <v>2.6242999999999999</v>
      </c>
      <c r="K4838" s="474" t="str">
        <f t="shared" si="75"/>
        <v>false</v>
      </c>
    </row>
    <row r="4839" spans="2:11">
      <c r="B4839" s="52">
        <v>41103</v>
      </c>
      <c r="C4839">
        <v>3.8102999999999998</v>
      </c>
      <c r="D4839" s="52">
        <v>41106</v>
      </c>
      <c r="E4839">
        <v>2.6345999999999998</v>
      </c>
      <c r="G4839" s="52">
        <v>41103</v>
      </c>
      <c r="H4839">
        <v>3.8102999999999998</v>
      </c>
      <c r="I4839" s="52">
        <v>41106</v>
      </c>
      <c r="J4839">
        <v>2.6345999999999998</v>
      </c>
      <c r="K4839" s="474" t="str">
        <f t="shared" si="75"/>
        <v>false</v>
      </c>
    </row>
    <row r="4840" spans="2:11">
      <c r="B4840" s="52">
        <v>41106</v>
      </c>
      <c r="C4840">
        <v>3.8197999999999999</v>
      </c>
      <c r="D4840" s="52">
        <v>41107</v>
      </c>
      <c r="E4840">
        <v>2.6185</v>
      </c>
      <c r="G4840" s="52">
        <v>41106</v>
      </c>
      <c r="H4840">
        <v>3.8197999999999999</v>
      </c>
      <c r="I4840" s="52">
        <v>41107</v>
      </c>
      <c r="J4840">
        <v>2.6185</v>
      </c>
      <c r="K4840" s="474" t="str">
        <f t="shared" si="75"/>
        <v>false</v>
      </c>
    </row>
    <row r="4841" spans="2:11">
      <c r="B4841" s="52">
        <v>41107</v>
      </c>
      <c r="C4841">
        <v>3.8111999999999999</v>
      </c>
      <c r="D4841" s="52">
        <v>41108</v>
      </c>
      <c r="E4841">
        <v>2.6032000000000002</v>
      </c>
      <c r="G4841" s="52">
        <v>41107</v>
      </c>
      <c r="H4841">
        <v>3.8111999999999999</v>
      </c>
      <c r="I4841" s="52">
        <v>41108</v>
      </c>
      <c r="J4841">
        <v>2.6032000000000002</v>
      </c>
      <c r="K4841" s="474" t="str">
        <f t="shared" si="75"/>
        <v>false</v>
      </c>
    </row>
    <row r="4842" spans="2:11">
      <c r="B4842" s="52">
        <v>41108</v>
      </c>
      <c r="C4842">
        <v>3.7972000000000001</v>
      </c>
      <c r="D4842" s="52">
        <v>41109</v>
      </c>
      <c r="E4842">
        <v>2.5963000000000003</v>
      </c>
      <c r="G4842" s="52">
        <v>41108</v>
      </c>
      <c r="H4842">
        <v>3.7972000000000001</v>
      </c>
      <c r="I4842" s="52">
        <v>41109</v>
      </c>
      <c r="J4842">
        <v>2.5963000000000003</v>
      </c>
      <c r="K4842" s="474" t="str">
        <f t="shared" si="75"/>
        <v>false</v>
      </c>
    </row>
    <row r="4843" spans="2:11">
      <c r="B4843" s="52">
        <v>41109</v>
      </c>
      <c r="C4843">
        <v>3.7922000000000002</v>
      </c>
      <c r="D4843" s="52">
        <v>41110</v>
      </c>
      <c r="E4843">
        <v>2.6207000000000003</v>
      </c>
      <c r="G4843" s="52">
        <v>41109</v>
      </c>
      <c r="H4843">
        <v>3.7922000000000002</v>
      </c>
      <c r="I4843" s="52">
        <v>41110</v>
      </c>
      <c r="J4843">
        <v>2.6207000000000003</v>
      </c>
      <c r="K4843" s="474" t="str">
        <f t="shared" si="75"/>
        <v>false</v>
      </c>
    </row>
    <row r="4844" spans="2:11">
      <c r="B4844" s="52">
        <v>41110</v>
      </c>
      <c r="C4844">
        <v>3.7816999999999998</v>
      </c>
      <c r="D4844" s="52">
        <v>41113</v>
      </c>
      <c r="E4844">
        <v>2.6414999999999997</v>
      </c>
      <c r="G4844" s="52">
        <v>41110</v>
      </c>
      <c r="H4844">
        <v>3.7816999999999998</v>
      </c>
      <c r="I4844" s="52">
        <v>41113</v>
      </c>
      <c r="J4844">
        <v>2.6414999999999997</v>
      </c>
      <c r="K4844" s="474" t="str">
        <f t="shared" si="75"/>
        <v>false</v>
      </c>
    </row>
    <row r="4845" spans="2:11">
      <c r="B4845" s="52">
        <v>41113</v>
      </c>
      <c r="C4845">
        <v>3.8087</v>
      </c>
      <c r="D4845" s="52">
        <v>41114</v>
      </c>
      <c r="E4845">
        <v>2.6633</v>
      </c>
      <c r="G4845" s="52">
        <v>41113</v>
      </c>
      <c r="H4845">
        <v>3.8087</v>
      </c>
      <c r="I4845" s="52">
        <v>41114</v>
      </c>
      <c r="J4845">
        <v>2.6633</v>
      </c>
      <c r="K4845" s="474" t="str">
        <f t="shared" si="75"/>
        <v>false</v>
      </c>
    </row>
    <row r="4846" spans="2:11">
      <c r="B4846" s="52">
        <v>41114</v>
      </c>
      <c r="C4846">
        <v>3.8407999999999998</v>
      </c>
      <c r="D4846" s="52">
        <v>41115</v>
      </c>
      <c r="E4846">
        <v>2.6509999999999998</v>
      </c>
      <c r="G4846" s="52">
        <v>41114</v>
      </c>
      <c r="H4846">
        <v>3.8407999999999998</v>
      </c>
      <c r="I4846" s="52">
        <v>41115</v>
      </c>
      <c r="J4846">
        <v>2.6509999999999998</v>
      </c>
      <c r="K4846" s="474" t="str">
        <f t="shared" si="75"/>
        <v>false</v>
      </c>
    </row>
    <row r="4847" spans="2:11">
      <c r="B4847" s="52">
        <v>41115</v>
      </c>
      <c r="C4847">
        <v>3.8466</v>
      </c>
      <c r="D4847" s="52">
        <v>41116</v>
      </c>
      <c r="E4847">
        <v>2.6074000000000002</v>
      </c>
      <c r="G4847" s="52">
        <v>41115</v>
      </c>
      <c r="H4847">
        <v>3.8466</v>
      </c>
      <c r="I4847" s="52">
        <v>41116</v>
      </c>
      <c r="J4847">
        <v>2.6074000000000002</v>
      </c>
      <c r="K4847" s="474" t="str">
        <f t="shared" si="75"/>
        <v>false</v>
      </c>
    </row>
    <row r="4848" spans="2:11">
      <c r="B4848" s="52">
        <v>41116</v>
      </c>
      <c r="C4848">
        <v>3.7795000000000001</v>
      </c>
      <c r="D4848" s="52">
        <v>41117</v>
      </c>
      <c r="E4848">
        <v>2.57</v>
      </c>
      <c r="G4848" s="52">
        <v>41116</v>
      </c>
      <c r="H4848">
        <v>3.7795000000000001</v>
      </c>
      <c r="I4848" s="52">
        <v>41117</v>
      </c>
      <c r="J4848">
        <v>2.57</v>
      </c>
      <c r="K4848" s="474" t="str">
        <f t="shared" si="75"/>
        <v>false</v>
      </c>
    </row>
    <row r="4849" spans="2:11">
      <c r="B4849" s="52">
        <v>41117</v>
      </c>
      <c r="C4849">
        <v>3.7444999999999999</v>
      </c>
      <c r="D4849" s="52">
        <v>41120</v>
      </c>
      <c r="E4849">
        <v>2.5705</v>
      </c>
      <c r="G4849" s="52">
        <v>41117</v>
      </c>
      <c r="H4849">
        <v>3.7444999999999999</v>
      </c>
      <c r="I4849" s="52">
        <v>41120</v>
      </c>
      <c r="J4849">
        <v>2.5705</v>
      </c>
      <c r="K4849" s="474" t="str">
        <f t="shared" si="75"/>
        <v>false</v>
      </c>
    </row>
    <row r="4850" spans="2:11">
      <c r="B4850" s="52">
        <v>41120</v>
      </c>
      <c r="C4850">
        <v>3.7282000000000002</v>
      </c>
      <c r="D4850" s="52">
        <v>41121</v>
      </c>
      <c r="E4850">
        <v>2.5832000000000002</v>
      </c>
      <c r="G4850" s="52">
        <v>41120</v>
      </c>
      <c r="H4850">
        <v>3.7282000000000002</v>
      </c>
      <c r="I4850" s="52">
        <v>41121</v>
      </c>
      <c r="J4850">
        <v>2.5832000000000002</v>
      </c>
      <c r="K4850" s="474" t="str">
        <f t="shared" si="75"/>
        <v>false</v>
      </c>
    </row>
    <row r="4851" spans="2:11">
      <c r="B4851" s="52">
        <v>41121</v>
      </c>
      <c r="C4851">
        <v>3.7580999999999998</v>
      </c>
      <c r="D4851" s="52">
        <v>41122</v>
      </c>
      <c r="E4851">
        <v>2.5918999999999999</v>
      </c>
      <c r="G4851" s="52">
        <v>41121</v>
      </c>
      <c r="H4851">
        <v>3.7580999999999998</v>
      </c>
      <c r="I4851" s="52">
        <v>41122</v>
      </c>
      <c r="J4851">
        <v>2.5918999999999999</v>
      </c>
      <c r="K4851" s="474" t="str">
        <f t="shared" si="75"/>
        <v>false</v>
      </c>
    </row>
    <row r="4852" spans="2:11">
      <c r="B4852" s="52">
        <v>41122</v>
      </c>
      <c r="C4852">
        <v>3.7852000000000001</v>
      </c>
      <c r="D4852" s="52">
        <v>41123</v>
      </c>
      <c r="E4852">
        <v>2.6104000000000003</v>
      </c>
      <c r="G4852" s="52">
        <v>41122</v>
      </c>
      <c r="H4852">
        <v>3.7852000000000001</v>
      </c>
      <c r="I4852" s="52">
        <v>41123</v>
      </c>
      <c r="J4852">
        <v>2.6104000000000003</v>
      </c>
      <c r="K4852" s="474" t="str">
        <f t="shared" si="75"/>
        <v>false</v>
      </c>
    </row>
    <row r="4853" spans="2:11">
      <c r="B4853" s="52">
        <v>41123</v>
      </c>
      <c r="C4853">
        <v>3.8151000000000002</v>
      </c>
      <c r="D4853" s="52">
        <v>41124</v>
      </c>
      <c r="E4853">
        <v>2.5680000000000001</v>
      </c>
      <c r="G4853" s="52">
        <v>41123</v>
      </c>
      <c r="H4853">
        <v>3.8151000000000002</v>
      </c>
      <c r="I4853" s="52">
        <v>41124</v>
      </c>
      <c r="J4853">
        <v>2.5680000000000001</v>
      </c>
      <c r="K4853" s="474" t="str">
        <f t="shared" si="75"/>
        <v>false</v>
      </c>
    </row>
    <row r="4854" spans="2:11">
      <c r="B4854" s="52">
        <v>41124</v>
      </c>
      <c r="C4854">
        <v>3.7725</v>
      </c>
      <c r="D4854" s="52">
        <v>41127</v>
      </c>
      <c r="E4854">
        <v>2.5638000000000001</v>
      </c>
      <c r="G4854" s="52">
        <v>41124</v>
      </c>
      <c r="H4854">
        <v>3.7725</v>
      </c>
      <c r="I4854" s="52">
        <v>41127</v>
      </c>
      <c r="J4854">
        <v>2.5638000000000001</v>
      </c>
      <c r="K4854" s="474" t="str">
        <f t="shared" si="75"/>
        <v>false</v>
      </c>
    </row>
    <row r="4855" spans="2:11">
      <c r="B4855" s="52">
        <v>41127</v>
      </c>
      <c r="C4855">
        <v>3.7862999999999998</v>
      </c>
      <c r="D4855" s="52">
        <v>41128</v>
      </c>
      <c r="E4855">
        <v>2.5539000000000001</v>
      </c>
      <c r="G4855" s="52">
        <v>41127</v>
      </c>
      <c r="H4855">
        <v>3.7862999999999998</v>
      </c>
      <c r="I4855" s="52">
        <v>41128</v>
      </c>
      <c r="J4855">
        <v>2.5539000000000001</v>
      </c>
      <c r="K4855" s="474" t="str">
        <f t="shared" si="75"/>
        <v>false</v>
      </c>
    </row>
    <row r="4856" spans="2:11">
      <c r="B4856" s="52">
        <v>41128</v>
      </c>
      <c r="C4856">
        <v>3.8264</v>
      </c>
      <c r="D4856" s="52">
        <v>41129</v>
      </c>
      <c r="E4856">
        <v>2.5601000000000003</v>
      </c>
      <c r="G4856" s="52">
        <v>41128</v>
      </c>
      <c r="H4856">
        <v>3.8264</v>
      </c>
      <c r="I4856" s="52">
        <v>41129</v>
      </c>
      <c r="J4856">
        <v>2.5601000000000003</v>
      </c>
      <c r="K4856" s="474" t="str">
        <f t="shared" si="75"/>
        <v>false</v>
      </c>
    </row>
    <row r="4857" spans="2:11">
      <c r="B4857" s="52">
        <v>41129</v>
      </c>
      <c r="C4857">
        <v>3.8357000000000001</v>
      </c>
      <c r="D4857" s="52">
        <v>41130</v>
      </c>
      <c r="E4857">
        <v>2.5678999999999998</v>
      </c>
      <c r="G4857" s="52">
        <v>41129</v>
      </c>
      <c r="H4857">
        <v>3.8357000000000001</v>
      </c>
      <c r="I4857" s="52">
        <v>41130</v>
      </c>
      <c r="J4857">
        <v>2.5678999999999998</v>
      </c>
      <c r="K4857" s="474" t="str">
        <f t="shared" si="75"/>
        <v>false</v>
      </c>
    </row>
    <row r="4858" spans="2:11">
      <c r="B4858" s="52">
        <v>41130</v>
      </c>
      <c r="C4858">
        <v>3.8311999999999999</v>
      </c>
      <c r="D4858" s="52">
        <v>41131</v>
      </c>
      <c r="E4858">
        <v>2.5596000000000001</v>
      </c>
      <c r="G4858" s="52">
        <v>41130</v>
      </c>
      <c r="H4858">
        <v>3.8311999999999999</v>
      </c>
      <c r="I4858" s="52">
        <v>41131</v>
      </c>
      <c r="J4858">
        <v>2.5596000000000001</v>
      </c>
      <c r="K4858" s="474" t="str">
        <f t="shared" si="75"/>
        <v>false</v>
      </c>
    </row>
    <row r="4859" spans="2:11">
      <c r="B4859" s="52">
        <v>41131</v>
      </c>
      <c r="C4859">
        <v>3.8203</v>
      </c>
      <c r="D4859" s="52">
        <v>41134</v>
      </c>
      <c r="E4859">
        <v>2.5699000000000001</v>
      </c>
      <c r="G4859" s="52">
        <v>41131</v>
      </c>
      <c r="H4859">
        <v>3.8203</v>
      </c>
      <c r="I4859" s="52">
        <v>41134</v>
      </c>
      <c r="J4859">
        <v>2.5699000000000001</v>
      </c>
      <c r="K4859" s="474" t="str">
        <f t="shared" si="75"/>
        <v>false</v>
      </c>
    </row>
    <row r="4860" spans="2:11">
      <c r="B4860" s="52">
        <v>41134</v>
      </c>
      <c r="C4860">
        <v>3.8380999999999998</v>
      </c>
      <c r="D4860" s="52">
        <v>41135</v>
      </c>
      <c r="E4860">
        <v>2.5716999999999999</v>
      </c>
      <c r="G4860" s="52">
        <v>41134</v>
      </c>
      <c r="H4860">
        <v>3.8380999999999998</v>
      </c>
      <c r="I4860" s="52">
        <v>41135</v>
      </c>
      <c r="J4860">
        <v>2.5716999999999999</v>
      </c>
      <c r="K4860" s="474" t="str">
        <f t="shared" si="75"/>
        <v>false</v>
      </c>
    </row>
    <row r="4861" spans="2:11">
      <c r="B4861" s="52">
        <v>41135</v>
      </c>
      <c r="C4861">
        <v>3.8345000000000002</v>
      </c>
      <c r="D4861" s="52">
        <v>41136</v>
      </c>
      <c r="E4861">
        <v>2.5846</v>
      </c>
      <c r="G4861" s="52">
        <v>41135</v>
      </c>
      <c r="H4861">
        <v>3.8345000000000002</v>
      </c>
      <c r="I4861" s="52">
        <v>41136</v>
      </c>
      <c r="J4861">
        <v>2.5846</v>
      </c>
      <c r="K4861" s="474" t="str">
        <f t="shared" si="75"/>
        <v>false</v>
      </c>
    </row>
    <row r="4862" spans="2:11">
      <c r="B4862" s="52">
        <v>41136</v>
      </c>
      <c r="C4862">
        <v>3.8540999999999999</v>
      </c>
      <c r="D4862" s="52">
        <v>41137</v>
      </c>
      <c r="E4862">
        <v>2.5680000000000001</v>
      </c>
      <c r="G4862" s="52">
        <v>41136</v>
      </c>
      <c r="H4862">
        <v>3.8540999999999999</v>
      </c>
      <c r="I4862" s="52">
        <v>41137</v>
      </c>
      <c r="J4862">
        <v>2.5680000000000001</v>
      </c>
      <c r="K4862" s="474" t="str">
        <f t="shared" si="75"/>
        <v>false</v>
      </c>
    </row>
    <row r="4863" spans="2:11">
      <c r="B4863" s="52">
        <v>41137</v>
      </c>
      <c r="C4863">
        <v>3.8666</v>
      </c>
      <c r="D4863" s="52">
        <v>41138</v>
      </c>
      <c r="E4863">
        <v>2.5630999999999999</v>
      </c>
      <c r="G4863" s="52">
        <v>41137</v>
      </c>
      <c r="H4863">
        <v>3.8666</v>
      </c>
      <c r="I4863" s="52">
        <v>41138</v>
      </c>
      <c r="J4863">
        <v>2.5630999999999999</v>
      </c>
      <c r="K4863" s="474" t="str">
        <f t="shared" si="75"/>
        <v>false</v>
      </c>
    </row>
    <row r="4864" spans="2:11">
      <c r="B4864" s="52">
        <v>41138</v>
      </c>
      <c r="C4864">
        <v>3.8738999999999999</v>
      </c>
      <c r="D4864" s="52">
        <v>41141</v>
      </c>
      <c r="E4864">
        <v>2.5638000000000001</v>
      </c>
      <c r="G4864" s="52">
        <v>41138</v>
      </c>
      <c r="H4864">
        <v>3.8738999999999999</v>
      </c>
      <c r="I4864" s="52">
        <v>41141</v>
      </c>
      <c r="J4864">
        <v>2.5638000000000001</v>
      </c>
      <c r="K4864" s="474" t="str">
        <f t="shared" si="75"/>
        <v>false</v>
      </c>
    </row>
    <row r="4865" spans="2:11">
      <c r="B4865" s="52">
        <v>41141</v>
      </c>
      <c r="C4865">
        <v>3.8731</v>
      </c>
      <c r="D4865" s="52">
        <v>41142</v>
      </c>
      <c r="E4865">
        <v>2.577</v>
      </c>
      <c r="G4865" s="52">
        <v>41141</v>
      </c>
      <c r="H4865">
        <v>3.8731</v>
      </c>
      <c r="I4865" s="52">
        <v>41142</v>
      </c>
      <c r="J4865">
        <v>2.577</v>
      </c>
      <c r="K4865" s="474" t="str">
        <f t="shared" si="75"/>
        <v>false</v>
      </c>
    </row>
    <row r="4866" spans="2:11">
      <c r="B4866" s="52">
        <v>41142</v>
      </c>
      <c r="C4866">
        <v>3.8982000000000001</v>
      </c>
      <c r="D4866" s="52">
        <v>41143</v>
      </c>
      <c r="E4866">
        <v>2.5853999999999999</v>
      </c>
      <c r="G4866" s="52">
        <v>41142</v>
      </c>
      <c r="H4866">
        <v>3.8982000000000001</v>
      </c>
      <c r="I4866" s="52">
        <v>41143</v>
      </c>
      <c r="J4866">
        <v>2.5853999999999999</v>
      </c>
      <c r="K4866" s="474" t="str">
        <f t="shared" si="75"/>
        <v>false</v>
      </c>
    </row>
    <row r="4867" spans="2:11">
      <c r="B4867" s="52">
        <v>41143</v>
      </c>
      <c r="C4867">
        <v>3.9226000000000001</v>
      </c>
      <c r="D4867" s="52">
        <v>41144</v>
      </c>
      <c r="E4867">
        <v>2.6082000000000001</v>
      </c>
      <c r="G4867" s="52">
        <v>41143</v>
      </c>
      <c r="H4867">
        <v>3.9226000000000001</v>
      </c>
      <c r="I4867" s="52">
        <v>41144</v>
      </c>
      <c r="J4867">
        <v>2.6082000000000001</v>
      </c>
      <c r="K4867" s="474" t="str">
        <f t="shared" si="75"/>
        <v>false</v>
      </c>
    </row>
    <row r="4868" spans="2:11">
      <c r="B4868" s="52">
        <v>41144</v>
      </c>
      <c r="C4868">
        <v>3.964</v>
      </c>
      <c r="D4868" s="52">
        <v>41145</v>
      </c>
      <c r="E4868">
        <v>2.5907</v>
      </c>
      <c r="G4868" s="52">
        <v>41144</v>
      </c>
      <c r="H4868">
        <v>3.964</v>
      </c>
      <c r="I4868" s="52">
        <v>41145</v>
      </c>
      <c r="J4868">
        <v>2.5907</v>
      </c>
      <c r="K4868" s="474" t="str">
        <f t="shared" si="75"/>
        <v>false</v>
      </c>
    </row>
    <row r="4869" spans="2:11">
      <c r="B4869" s="52">
        <v>41145</v>
      </c>
      <c r="C4869">
        <v>3.9443999999999999</v>
      </c>
      <c r="D4869" s="52">
        <v>41148</v>
      </c>
      <c r="E4869">
        <v>2.5972</v>
      </c>
      <c r="G4869" s="52">
        <v>41145</v>
      </c>
      <c r="H4869">
        <v>3.9443999999999999</v>
      </c>
      <c r="I4869" s="52">
        <v>41148</v>
      </c>
      <c r="J4869">
        <v>2.5972</v>
      </c>
      <c r="K4869" s="474" t="str">
        <f t="shared" si="75"/>
        <v>false</v>
      </c>
    </row>
    <row r="4870" spans="2:11">
      <c r="B4870" s="52">
        <v>41148</v>
      </c>
      <c r="C4870">
        <v>3.9356</v>
      </c>
      <c r="D4870" s="52">
        <v>41149</v>
      </c>
      <c r="E4870">
        <v>2.6038999999999999</v>
      </c>
      <c r="G4870" s="52">
        <v>41148</v>
      </c>
      <c r="H4870">
        <v>3.9356</v>
      </c>
      <c r="I4870" s="52">
        <v>41149</v>
      </c>
      <c r="J4870">
        <v>2.6038999999999999</v>
      </c>
      <c r="K4870" s="474" t="str">
        <f t="shared" ref="K4870:K4933" si="76">IF(G4870=I4870,"true","false")</f>
        <v>false</v>
      </c>
    </row>
    <row r="4871" spans="2:11">
      <c r="B4871" s="52">
        <v>41149</v>
      </c>
      <c r="C4871">
        <v>3.9413999999999998</v>
      </c>
      <c r="D4871" s="52">
        <v>41150</v>
      </c>
      <c r="E4871">
        <v>2.6029999999999998</v>
      </c>
      <c r="G4871" s="52">
        <v>41149</v>
      </c>
      <c r="H4871">
        <v>3.9413999999999998</v>
      </c>
      <c r="I4871" s="52">
        <v>41150</v>
      </c>
      <c r="J4871">
        <v>2.6029999999999998</v>
      </c>
      <c r="K4871" s="474" t="str">
        <f t="shared" si="76"/>
        <v>false</v>
      </c>
    </row>
    <row r="4872" spans="2:11">
      <c r="B4872" s="52">
        <v>41150</v>
      </c>
      <c r="C4872">
        <v>3.9735</v>
      </c>
      <c r="D4872" s="52">
        <v>41151</v>
      </c>
      <c r="E4872">
        <v>2.6297000000000001</v>
      </c>
      <c r="G4872" s="52">
        <v>41150</v>
      </c>
      <c r="H4872">
        <v>3.9735</v>
      </c>
      <c r="I4872" s="52">
        <v>41151</v>
      </c>
      <c r="J4872">
        <v>2.6297000000000001</v>
      </c>
      <c r="K4872" s="474" t="str">
        <f t="shared" si="76"/>
        <v>false</v>
      </c>
    </row>
    <row r="4873" spans="2:11">
      <c r="B4873" s="52">
        <v>41151</v>
      </c>
      <c r="C4873">
        <v>3.9922</v>
      </c>
      <c r="D4873" s="52">
        <v>41152</v>
      </c>
      <c r="E4873">
        <v>2.6116000000000001</v>
      </c>
      <c r="G4873" s="52">
        <v>41151</v>
      </c>
      <c r="H4873">
        <v>3.9922</v>
      </c>
      <c r="I4873" s="52">
        <v>41152</v>
      </c>
      <c r="J4873">
        <v>2.6116000000000001</v>
      </c>
      <c r="K4873" s="474" t="str">
        <f t="shared" si="76"/>
        <v>false</v>
      </c>
    </row>
    <row r="4874" spans="2:11">
      <c r="B4874" s="52">
        <v>41152</v>
      </c>
      <c r="C4874">
        <v>3.9942000000000002</v>
      </c>
      <c r="D4874" s="52">
        <v>41156</v>
      </c>
      <c r="E4874">
        <v>2.6226000000000003</v>
      </c>
      <c r="G4874" s="52">
        <v>41152</v>
      </c>
      <c r="H4874">
        <v>3.9942000000000002</v>
      </c>
      <c r="I4874" s="52">
        <v>41156</v>
      </c>
      <c r="J4874">
        <v>2.6226000000000003</v>
      </c>
      <c r="K4874" s="474" t="str">
        <f t="shared" si="76"/>
        <v>false</v>
      </c>
    </row>
    <row r="4875" spans="2:11">
      <c r="B4875" s="52">
        <v>41156</v>
      </c>
      <c r="C4875">
        <v>3.9893999999999998</v>
      </c>
      <c r="D4875" s="52">
        <v>41157</v>
      </c>
      <c r="E4875">
        <v>2.6202999999999999</v>
      </c>
      <c r="G4875" s="52">
        <v>41156</v>
      </c>
      <c r="H4875">
        <v>3.9893999999999998</v>
      </c>
      <c r="I4875" s="52">
        <v>41157</v>
      </c>
      <c r="J4875">
        <v>2.6202999999999999</v>
      </c>
      <c r="K4875" s="474" t="str">
        <f t="shared" si="76"/>
        <v>false</v>
      </c>
    </row>
    <row r="4876" spans="2:11">
      <c r="B4876" s="52">
        <v>41157</v>
      </c>
      <c r="C4876">
        <v>4.0114999999999998</v>
      </c>
      <c r="D4876" s="52">
        <v>41158</v>
      </c>
      <c r="E4876">
        <v>2.5750000000000002</v>
      </c>
      <c r="G4876" s="52">
        <v>41157</v>
      </c>
      <c r="H4876">
        <v>4.0114999999999998</v>
      </c>
      <c r="I4876" s="52">
        <v>41158</v>
      </c>
      <c r="J4876">
        <v>2.5750000000000002</v>
      </c>
      <c r="K4876" s="474" t="str">
        <f t="shared" si="76"/>
        <v>false</v>
      </c>
    </row>
    <row r="4877" spans="2:11">
      <c r="B4877" s="52">
        <v>41158</v>
      </c>
      <c r="C4877">
        <v>3.9596999999999998</v>
      </c>
      <c r="D4877" s="52">
        <v>41159</v>
      </c>
      <c r="E4877">
        <v>2.5722</v>
      </c>
      <c r="G4877" s="52">
        <v>41158</v>
      </c>
      <c r="H4877">
        <v>3.9596999999999998</v>
      </c>
      <c r="I4877" s="52">
        <v>41159</v>
      </c>
      <c r="J4877">
        <v>2.5722</v>
      </c>
      <c r="K4877" s="474" t="str">
        <f t="shared" si="76"/>
        <v>false</v>
      </c>
    </row>
    <row r="4878" spans="2:11">
      <c r="B4878" s="52">
        <v>41159</v>
      </c>
      <c r="C4878">
        <v>3.9653</v>
      </c>
      <c r="D4878" s="52">
        <v>41162</v>
      </c>
      <c r="E4878">
        <v>2.5831</v>
      </c>
      <c r="G4878" s="52">
        <v>41159</v>
      </c>
      <c r="H4878">
        <v>3.9653</v>
      </c>
      <c r="I4878" s="52">
        <v>41162</v>
      </c>
      <c r="J4878">
        <v>2.5831</v>
      </c>
      <c r="K4878" s="474" t="str">
        <f t="shared" si="76"/>
        <v>false</v>
      </c>
    </row>
    <row r="4879" spans="2:11">
      <c r="B4879" s="52">
        <v>41162</v>
      </c>
      <c r="C4879">
        <v>3.9706000000000001</v>
      </c>
      <c r="D4879" s="52">
        <v>41163</v>
      </c>
      <c r="E4879">
        <v>2.5697000000000001</v>
      </c>
      <c r="G4879" s="52">
        <v>41162</v>
      </c>
      <c r="H4879">
        <v>3.9706000000000001</v>
      </c>
      <c r="I4879" s="52">
        <v>41163</v>
      </c>
      <c r="J4879">
        <v>2.5697000000000001</v>
      </c>
      <c r="K4879" s="474" t="str">
        <f t="shared" si="76"/>
        <v>false</v>
      </c>
    </row>
    <row r="4880" spans="2:11">
      <c r="B4880" s="52">
        <v>41163</v>
      </c>
      <c r="C4880">
        <v>3.9817999999999998</v>
      </c>
      <c r="D4880" s="52">
        <v>41164</v>
      </c>
      <c r="E4880">
        <v>2.5689000000000002</v>
      </c>
      <c r="G4880" s="52">
        <v>41163</v>
      </c>
      <c r="H4880">
        <v>3.9817999999999998</v>
      </c>
      <c r="I4880" s="52">
        <v>41164</v>
      </c>
      <c r="J4880">
        <v>2.5689000000000002</v>
      </c>
      <c r="K4880" s="474" t="str">
        <f t="shared" si="76"/>
        <v>false</v>
      </c>
    </row>
    <row r="4881" spans="2:11">
      <c r="B4881" s="52">
        <v>41164</v>
      </c>
      <c r="C4881">
        <v>3.9990000000000001</v>
      </c>
      <c r="D4881" s="52">
        <v>41165</v>
      </c>
      <c r="E4881">
        <v>2.532</v>
      </c>
      <c r="G4881" s="52">
        <v>41164</v>
      </c>
      <c r="H4881">
        <v>3.9990000000000001</v>
      </c>
      <c r="I4881" s="52">
        <v>41165</v>
      </c>
      <c r="J4881">
        <v>2.532</v>
      </c>
      <c r="K4881" s="474" t="str">
        <f t="shared" si="76"/>
        <v>false</v>
      </c>
    </row>
    <row r="4882" spans="2:11">
      <c r="B4882" s="52">
        <v>41165</v>
      </c>
      <c r="C4882">
        <v>3.9367000000000001</v>
      </c>
      <c r="D4882" s="52">
        <v>41166</v>
      </c>
      <c r="E4882">
        <v>2.5220000000000002</v>
      </c>
      <c r="G4882" s="52">
        <v>41165</v>
      </c>
      <c r="H4882">
        <v>3.9367000000000001</v>
      </c>
      <c r="I4882" s="52">
        <v>41166</v>
      </c>
      <c r="J4882">
        <v>2.5220000000000002</v>
      </c>
      <c r="K4882" s="474" t="str">
        <f t="shared" si="76"/>
        <v>false</v>
      </c>
    </row>
    <row r="4883" spans="2:11">
      <c r="B4883" s="52">
        <v>41166</v>
      </c>
      <c r="C4883">
        <v>3.9630999999999998</v>
      </c>
      <c r="D4883" s="52">
        <v>41169</v>
      </c>
      <c r="E4883">
        <v>2.5295000000000001</v>
      </c>
      <c r="G4883" s="52">
        <v>41166</v>
      </c>
      <c r="H4883">
        <v>3.9630999999999998</v>
      </c>
      <c r="I4883" s="52">
        <v>41169</v>
      </c>
      <c r="J4883">
        <v>2.5295000000000001</v>
      </c>
      <c r="K4883" s="474" t="str">
        <f t="shared" si="76"/>
        <v>false</v>
      </c>
    </row>
    <row r="4884" spans="2:11">
      <c r="B4884" s="52">
        <v>41169</v>
      </c>
      <c r="C4884">
        <v>3.9872999999999998</v>
      </c>
      <c r="D4884" s="52">
        <v>41170</v>
      </c>
      <c r="E4884">
        <v>2.5274000000000001</v>
      </c>
      <c r="G4884" s="52">
        <v>41169</v>
      </c>
      <c r="H4884">
        <v>3.9872999999999998</v>
      </c>
      <c r="I4884" s="52">
        <v>41170</v>
      </c>
      <c r="J4884">
        <v>2.5274000000000001</v>
      </c>
      <c r="K4884" s="474" t="str">
        <f t="shared" si="76"/>
        <v>false</v>
      </c>
    </row>
    <row r="4885" spans="2:11">
      <c r="B4885" s="52">
        <v>41170</v>
      </c>
      <c r="C4885">
        <v>4.0007999999999999</v>
      </c>
      <c r="D4885" s="52">
        <v>41171</v>
      </c>
      <c r="E4885">
        <v>2.5249000000000001</v>
      </c>
      <c r="G4885" s="52">
        <v>41170</v>
      </c>
      <c r="H4885">
        <v>4.0007999999999999</v>
      </c>
      <c r="I4885" s="52">
        <v>41171</v>
      </c>
      <c r="J4885">
        <v>2.5249000000000001</v>
      </c>
      <c r="K4885" s="474" t="str">
        <f t="shared" si="76"/>
        <v>false</v>
      </c>
    </row>
    <row r="4886" spans="2:11">
      <c r="B4886" s="52">
        <v>41171</v>
      </c>
      <c r="C4886">
        <v>3.9929999999999999</v>
      </c>
      <c r="D4886" s="52">
        <v>41172</v>
      </c>
      <c r="E4886">
        <v>2.5225</v>
      </c>
      <c r="G4886" s="52">
        <v>41171</v>
      </c>
      <c r="H4886">
        <v>3.9929999999999999</v>
      </c>
      <c r="I4886" s="52">
        <v>41172</v>
      </c>
      <c r="J4886">
        <v>2.5225</v>
      </c>
      <c r="K4886" s="474" t="str">
        <f t="shared" si="76"/>
        <v>false</v>
      </c>
    </row>
    <row r="4887" spans="2:11">
      <c r="B4887" s="52">
        <v>41172</v>
      </c>
      <c r="C4887">
        <v>3.9723999999999999</v>
      </c>
      <c r="D4887" s="52">
        <v>41173</v>
      </c>
      <c r="E4887">
        <v>2.5258000000000003</v>
      </c>
      <c r="G4887" s="52">
        <v>41172</v>
      </c>
      <c r="H4887">
        <v>3.9723999999999999</v>
      </c>
      <c r="I4887" s="52">
        <v>41173</v>
      </c>
      <c r="J4887">
        <v>2.5258000000000003</v>
      </c>
      <c r="K4887" s="474" t="str">
        <f t="shared" si="76"/>
        <v>false</v>
      </c>
    </row>
    <row r="4888" spans="2:11">
      <c r="B4888" s="52">
        <v>41173</v>
      </c>
      <c r="C4888">
        <v>3.9695999999999998</v>
      </c>
      <c r="D4888" s="52">
        <v>41176</v>
      </c>
      <c r="E4888">
        <v>2.4855999999999998</v>
      </c>
      <c r="G4888" s="52">
        <v>41173</v>
      </c>
      <c r="H4888">
        <v>3.9695999999999998</v>
      </c>
      <c r="I4888" s="52">
        <v>41176</v>
      </c>
      <c r="J4888">
        <v>2.4855999999999998</v>
      </c>
      <c r="K4888" s="474" t="str">
        <f t="shared" si="76"/>
        <v>false</v>
      </c>
    </row>
    <row r="4889" spans="2:11">
      <c r="B4889" s="52">
        <v>41176</v>
      </c>
      <c r="C4889">
        <v>3.9342000000000001</v>
      </c>
      <c r="D4889" s="52">
        <v>41177</v>
      </c>
      <c r="E4889">
        <v>2.5042999999999997</v>
      </c>
      <c r="G4889" s="52">
        <v>41176</v>
      </c>
      <c r="H4889">
        <v>3.9342000000000001</v>
      </c>
      <c r="I4889" s="52">
        <v>41177</v>
      </c>
      <c r="J4889">
        <v>2.5042999999999997</v>
      </c>
      <c r="K4889" s="474" t="str">
        <f t="shared" si="76"/>
        <v>false</v>
      </c>
    </row>
    <row r="4890" spans="2:11">
      <c r="B4890" s="52">
        <v>41177</v>
      </c>
      <c r="C4890">
        <v>3.9445999999999999</v>
      </c>
      <c r="D4890" s="52">
        <v>41178</v>
      </c>
      <c r="E4890">
        <v>2.5125000000000002</v>
      </c>
      <c r="G4890" s="52">
        <v>41177</v>
      </c>
      <c r="H4890">
        <v>3.9445999999999999</v>
      </c>
      <c r="I4890" s="52">
        <v>41178</v>
      </c>
      <c r="J4890">
        <v>2.5125000000000002</v>
      </c>
      <c r="K4890" s="474" t="str">
        <f t="shared" si="76"/>
        <v>false</v>
      </c>
    </row>
    <row r="4891" spans="2:11">
      <c r="B4891" s="52">
        <v>41178</v>
      </c>
      <c r="C4891">
        <v>3.9403000000000001</v>
      </c>
      <c r="D4891" s="52">
        <v>41179</v>
      </c>
      <c r="E4891">
        <v>2.4990000000000001</v>
      </c>
      <c r="G4891" s="52">
        <v>41178</v>
      </c>
      <c r="H4891">
        <v>3.9403000000000001</v>
      </c>
      <c r="I4891" s="52">
        <v>41179</v>
      </c>
      <c r="J4891">
        <v>2.4990000000000001</v>
      </c>
      <c r="K4891" s="474" t="str">
        <f t="shared" si="76"/>
        <v>false</v>
      </c>
    </row>
    <row r="4892" spans="2:11">
      <c r="B4892" s="52">
        <v>41179</v>
      </c>
      <c r="C4892">
        <v>3.9492000000000003</v>
      </c>
      <c r="D4892" s="52">
        <v>41180</v>
      </c>
      <c r="E4892">
        <v>2.5080999999999998</v>
      </c>
      <c r="G4892" s="52">
        <v>41179</v>
      </c>
      <c r="H4892">
        <v>3.9492000000000003</v>
      </c>
      <c r="I4892" s="52">
        <v>41180</v>
      </c>
      <c r="J4892">
        <v>2.5080999999999998</v>
      </c>
      <c r="K4892" s="474" t="str">
        <f t="shared" si="76"/>
        <v>false</v>
      </c>
    </row>
    <row r="4893" spans="2:11">
      <c r="B4893" s="52">
        <v>41180</v>
      </c>
      <c r="C4893">
        <v>3.9337</v>
      </c>
      <c r="D4893" s="52">
        <v>41183</v>
      </c>
      <c r="E4893">
        <v>2.4937</v>
      </c>
      <c r="G4893" s="52">
        <v>41180</v>
      </c>
      <c r="H4893">
        <v>3.9337</v>
      </c>
      <c r="I4893" s="52">
        <v>41183</v>
      </c>
      <c r="J4893">
        <v>2.4937</v>
      </c>
      <c r="K4893" s="474" t="str">
        <f t="shared" si="76"/>
        <v>false</v>
      </c>
    </row>
    <row r="4894" spans="2:11">
      <c r="B4894" s="52">
        <v>41183</v>
      </c>
      <c r="C4894">
        <v>3.9473000000000003</v>
      </c>
      <c r="D4894" s="52">
        <v>41184</v>
      </c>
      <c r="E4894">
        <v>2.5042999999999997</v>
      </c>
      <c r="G4894" s="52">
        <v>41183</v>
      </c>
      <c r="H4894">
        <v>3.9473000000000003</v>
      </c>
      <c r="I4894" s="52">
        <v>41184</v>
      </c>
      <c r="J4894">
        <v>2.5042999999999997</v>
      </c>
      <c r="K4894" s="474" t="str">
        <f t="shared" si="76"/>
        <v>false</v>
      </c>
    </row>
    <row r="4895" spans="2:11">
      <c r="B4895" s="52">
        <v>41184</v>
      </c>
      <c r="C4895">
        <v>3.9321000000000002</v>
      </c>
      <c r="D4895" s="52">
        <v>41185</v>
      </c>
      <c r="E4895">
        <v>2.5060000000000002</v>
      </c>
      <c r="G4895" s="52">
        <v>41184</v>
      </c>
      <c r="H4895">
        <v>3.9321000000000002</v>
      </c>
      <c r="I4895" s="52">
        <v>41185</v>
      </c>
      <c r="J4895">
        <v>2.5060000000000002</v>
      </c>
      <c r="K4895" s="474" t="str">
        <f t="shared" si="76"/>
        <v>false</v>
      </c>
    </row>
    <row r="4896" spans="2:11">
      <c r="B4896" s="52">
        <v>41185</v>
      </c>
      <c r="C4896">
        <v>3.9085000000000001</v>
      </c>
      <c r="D4896" s="52">
        <v>41186</v>
      </c>
      <c r="E4896">
        <v>2.4910999999999999</v>
      </c>
      <c r="G4896" s="52">
        <v>41185</v>
      </c>
      <c r="H4896">
        <v>3.9085000000000001</v>
      </c>
      <c r="I4896" s="52">
        <v>41186</v>
      </c>
      <c r="J4896">
        <v>2.4910999999999999</v>
      </c>
      <c r="K4896" s="474" t="str">
        <f t="shared" si="76"/>
        <v>false</v>
      </c>
    </row>
    <row r="4897" spans="2:11">
      <c r="B4897" s="52">
        <v>41186</v>
      </c>
      <c r="C4897">
        <v>3.8868999999999998</v>
      </c>
      <c r="D4897" s="52">
        <v>41187</v>
      </c>
      <c r="E4897">
        <v>2.4861</v>
      </c>
      <c r="G4897" s="52">
        <v>41186</v>
      </c>
      <c r="H4897">
        <v>3.8868999999999998</v>
      </c>
      <c r="I4897" s="52">
        <v>41187</v>
      </c>
      <c r="J4897">
        <v>2.4861</v>
      </c>
      <c r="K4897" s="474" t="str">
        <f t="shared" si="76"/>
        <v>false</v>
      </c>
    </row>
    <row r="4898" spans="2:11">
      <c r="B4898" s="52">
        <v>41187</v>
      </c>
      <c r="C4898">
        <v>3.8994999999999997</v>
      </c>
      <c r="D4898" s="52">
        <v>41190</v>
      </c>
      <c r="E4898">
        <v>2.4910000000000001</v>
      </c>
      <c r="G4898" s="52">
        <v>41187</v>
      </c>
      <c r="H4898">
        <v>3.8994999999999997</v>
      </c>
      <c r="I4898" s="52">
        <v>41190</v>
      </c>
      <c r="J4898">
        <v>2.4910000000000001</v>
      </c>
      <c r="K4898" s="474" t="str">
        <f t="shared" si="76"/>
        <v>false</v>
      </c>
    </row>
    <row r="4899" spans="2:11">
      <c r="B4899" s="52">
        <v>41190</v>
      </c>
      <c r="C4899">
        <v>3.8959000000000001</v>
      </c>
      <c r="D4899" s="52">
        <v>41191</v>
      </c>
      <c r="E4899">
        <v>2.5112999999999999</v>
      </c>
      <c r="G4899" s="52">
        <v>41190</v>
      </c>
      <c r="H4899">
        <v>3.8959000000000001</v>
      </c>
      <c r="I4899" s="52">
        <v>41191</v>
      </c>
      <c r="J4899">
        <v>2.5112999999999999</v>
      </c>
      <c r="K4899" s="474" t="str">
        <f t="shared" si="76"/>
        <v>false</v>
      </c>
    </row>
    <row r="4900" spans="2:11">
      <c r="B4900" s="52">
        <v>41191</v>
      </c>
      <c r="C4900">
        <v>3.9022999999999999</v>
      </c>
      <c r="D4900" s="52">
        <v>41192</v>
      </c>
      <c r="E4900">
        <v>2.5354999999999999</v>
      </c>
      <c r="G4900" s="52">
        <v>41191</v>
      </c>
      <c r="H4900">
        <v>3.9022999999999999</v>
      </c>
      <c r="I4900" s="52">
        <v>41192</v>
      </c>
      <c r="J4900">
        <v>2.5354999999999999</v>
      </c>
      <c r="K4900" s="474" t="str">
        <f t="shared" si="76"/>
        <v>false</v>
      </c>
    </row>
    <row r="4901" spans="2:11">
      <c r="B4901" s="52">
        <v>41192</v>
      </c>
      <c r="C4901">
        <v>3.9125000000000001</v>
      </c>
      <c r="D4901" s="52">
        <v>41193</v>
      </c>
      <c r="E4901">
        <v>2.5390999999999999</v>
      </c>
      <c r="G4901" s="52">
        <v>41192</v>
      </c>
      <c r="H4901">
        <v>3.9125000000000001</v>
      </c>
      <c r="I4901" s="52">
        <v>41193</v>
      </c>
      <c r="J4901">
        <v>2.5390999999999999</v>
      </c>
      <c r="K4901" s="474" t="str">
        <f t="shared" si="76"/>
        <v>false</v>
      </c>
    </row>
    <row r="4902" spans="2:11">
      <c r="B4902" s="52">
        <v>41193</v>
      </c>
      <c r="C4902">
        <v>3.9104999999999999</v>
      </c>
      <c r="D4902" s="52">
        <v>41194</v>
      </c>
      <c r="E4902">
        <v>2.5385999999999997</v>
      </c>
      <c r="G4902" s="52">
        <v>41193</v>
      </c>
      <c r="H4902">
        <v>3.9104999999999999</v>
      </c>
      <c r="I4902" s="52">
        <v>41194</v>
      </c>
      <c r="J4902">
        <v>2.5385999999999997</v>
      </c>
      <c r="K4902" s="474" t="str">
        <f t="shared" si="76"/>
        <v>false</v>
      </c>
    </row>
    <row r="4903" spans="2:11">
      <c r="B4903" s="52">
        <v>41194</v>
      </c>
      <c r="C4903">
        <v>3.9359000000000002</v>
      </c>
      <c r="D4903" s="52">
        <v>41197</v>
      </c>
      <c r="E4903">
        <v>2.5206</v>
      </c>
      <c r="G4903" s="52">
        <v>41194</v>
      </c>
      <c r="H4903">
        <v>3.9359000000000002</v>
      </c>
      <c r="I4903" s="52">
        <v>41197</v>
      </c>
      <c r="J4903">
        <v>2.5206</v>
      </c>
      <c r="K4903" s="474" t="str">
        <f t="shared" si="76"/>
        <v>false</v>
      </c>
    </row>
    <row r="4904" spans="2:11">
      <c r="B4904" s="52">
        <v>41197</v>
      </c>
      <c r="C4904">
        <v>3.9121999999999999</v>
      </c>
      <c r="D4904" s="52">
        <v>41198</v>
      </c>
      <c r="E4904">
        <v>2.4967999999999999</v>
      </c>
      <c r="G4904" s="52">
        <v>41197</v>
      </c>
      <c r="H4904">
        <v>3.9121999999999999</v>
      </c>
      <c r="I4904" s="52">
        <v>41198</v>
      </c>
      <c r="J4904">
        <v>2.4967999999999999</v>
      </c>
      <c r="K4904" s="474" t="str">
        <f t="shared" si="76"/>
        <v>false</v>
      </c>
    </row>
    <row r="4905" spans="2:11">
      <c r="B4905" s="52">
        <v>41198</v>
      </c>
      <c r="C4905">
        <v>3.8956</v>
      </c>
      <c r="D4905" s="52">
        <v>41199</v>
      </c>
      <c r="E4905">
        <v>2.4980000000000002</v>
      </c>
      <c r="G4905" s="52">
        <v>41198</v>
      </c>
      <c r="H4905">
        <v>3.8956</v>
      </c>
      <c r="I4905" s="52">
        <v>41199</v>
      </c>
      <c r="J4905">
        <v>2.4980000000000002</v>
      </c>
      <c r="K4905" s="474" t="str">
        <f t="shared" si="76"/>
        <v>false</v>
      </c>
    </row>
    <row r="4906" spans="2:11">
      <c r="B4906" s="52">
        <v>41199</v>
      </c>
      <c r="C4906">
        <v>3.8519000000000001</v>
      </c>
      <c r="D4906" s="52">
        <v>41200</v>
      </c>
      <c r="E4906">
        <v>2.5028000000000001</v>
      </c>
      <c r="G4906" s="52">
        <v>41199</v>
      </c>
      <c r="H4906">
        <v>3.8519000000000001</v>
      </c>
      <c r="I4906" s="52">
        <v>41200</v>
      </c>
      <c r="J4906">
        <v>2.5028000000000001</v>
      </c>
      <c r="K4906" s="474" t="str">
        <f t="shared" si="76"/>
        <v>false</v>
      </c>
    </row>
    <row r="4907" spans="2:11">
      <c r="B4907" s="52">
        <v>41200</v>
      </c>
      <c r="C4907">
        <v>3.84</v>
      </c>
      <c r="D4907" s="52">
        <v>41201</v>
      </c>
      <c r="E4907">
        <v>2.5413999999999999</v>
      </c>
      <c r="G4907" s="52">
        <v>41200</v>
      </c>
      <c r="H4907">
        <v>3.84</v>
      </c>
      <c r="I4907" s="52">
        <v>41201</v>
      </c>
      <c r="J4907">
        <v>2.5413999999999999</v>
      </c>
      <c r="K4907" s="474" t="str">
        <f t="shared" si="76"/>
        <v>false</v>
      </c>
    </row>
    <row r="4908" spans="2:11">
      <c r="B4908" s="52">
        <v>41201</v>
      </c>
      <c r="C4908">
        <v>3.8685999999999998</v>
      </c>
      <c r="D4908" s="52">
        <v>41204</v>
      </c>
      <c r="E4908">
        <v>2.5409000000000002</v>
      </c>
      <c r="G4908" s="52">
        <v>41201</v>
      </c>
      <c r="H4908">
        <v>3.8685999999999998</v>
      </c>
      <c r="I4908" s="52">
        <v>41204</v>
      </c>
      <c r="J4908">
        <v>2.5409000000000002</v>
      </c>
      <c r="K4908" s="474" t="str">
        <f t="shared" si="76"/>
        <v>false</v>
      </c>
    </row>
    <row r="4909" spans="2:11">
      <c r="B4909" s="52">
        <v>41204</v>
      </c>
      <c r="C4909">
        <v>3.8848000000000003</v>
      </c>
      <c r="D4909" s="52">
        <v>41205</v>
      </c>
      <c r="E4909">
        <v>2.5880999999999998</v>
      </c>
      <c r="G4909" s="52">
        <v>41204</v>
      </c>
      <c r="H4909">
        <v>3.8848000000000003</v>
      </c>
      <c r="I4909" s="52">
        <v>41205</v>
      </c>
      <c r="J4909">
        <v>2.5880999999999998</v>
      </c>
      <c r="K4909" s="474" t="str">
        <f t="shared" si="76"/>
        <v>false</v>
      </c>
    </row>
    <row r="4910" spans="2:11">
      <c r="B4910" s="52">
        <v>41205</v>
      </c>
      <c r="C4910">
        <v>3.9195000000000002</v>
      </c>
      <c r="D4910" s="52">
        <v>41206</v>
      </c>
      <c r="E4910">
        <v>2.5930999999999997</v>
      </c>
      <c r="G4910" s="52">
        <v>41205</v>
      </c>
      <c r="H4910">
        <v>3.9195000000000002</v>
      </c>
      <c r="I4910" s="52">
        <v>41206</v>
      </c>
      <c r="J4910">
        <v>2.5930999999999997</v>
      </c>
      <c r="K4910" s="474" t="str">
        <f t="shared" si="76"/>
        <v>false</v>
      </c>
    </row>
    <row r="4911" spans="2:11">
      <c r="B4911" s="52">
        <v>41206</v>
      </c>
      <c r="C4911">
        <v>3.9474</v>
      </c>
      <c r="D4911" s="52">
        <v>41207</v>
      </c>
      <c r="E4911">
        <v>2.5878999999999999</v>
      </c>
      <c r="G4911" s="52">
        <v>41206</v>
      </c>
      <c r="H4911">
        <v>3.9474</v>
      </c>
      <c r="I4911" s="52">
        <v>41207</v>
      </c>
      <c r="J4911">
        <v>2.5878999999999999</v>
      </c>
      <c r="K4911" s="474" t="str">
        <f t="shared" si="76"/>
        <v>false</v>
      </c>
    </row>
    <row r="4912" spans="2:11">
      <c r="B4912" s="52">
        <v>41207</v>
      </c>
      <c r="C4912">
        <v>3.9333</v>
      </c>
      <c r="D4912" s="52">
        <v>41208</v>
      </c>
      <c r="E4912">
        <v>2.5872000000000002</v>
      </c>
      <c r="G4912" s="52">
        <v>41207</v>
      </c>
      <c r="H4912">
        <v>3.9333</v>
      </c>
      <c r="I4912" s="52">
        <v>41208</v>
      </c>
      <c r="J4912">
        <v>2.5872000000000002</v>
      </c>
      <c r="K4912" s="474" t="str">
        <f t="shared" si="76"/>
        <v>false</v>
      </c>
    </row>
    <row r="4913" spans="2:11">
      <c r="B4913" s="52">
        <v>41208</v>
      </c>
      <c r="C4913">
        <v>3.9422000000000001</v>
      </c>
      <c r="D4913" s="52">
        <v>41213</v>
      </c>
      <c r="E4913">
        <v>2.5893000000000002</v>
      </c>
      <c r="G4913" s="52">
        <v>41208</v>
      </c>
      <c r="H4913">
        <v>3.9422000000000001</v>
      </c>
      <c r="I4913" s="52">
        <v>41213</v>
      </c>
      <c r="J4913">
        <v>2.5893000000000002</v>
      </c>
      <c r="K4913" s="474" t="str">
        <f t="shared" si="76"/>
        <v>false</v>
      </c>
    </row>
    <row r="4914" spans="2:11">
      <c r="B4914" s="52">
        <v>41213</v>
      </c>
      <c r="C4914">
        <v>3.9116</v>
      </c>
      <c r="D4914" s="52">
        <v>41214</v>
      </c>
      <c r="E4914">
        <v>2.5627</v>
      </c>
      <c r="G4914" s="52">
        <v>41213</v>
      </c>
      <c r="H4914">
        <v>3.9116</v>
      </c>
      <c r="I4914" s="52">
        <v>41214</v>
      </c>
      <c r="J4914">
        <v>2.5627</v>
      </c>
      <c r="K4914" s="474" t="str">
        <f t="shared" si="76"/>
        <v>false</v>
      </c>
    </row>
    <row r="4915" spans="2:11">
      <c r="B4915" s="52">
        <v>41214</v>
      </c>
      <c r="C4915">
        <v>3.9679000000000002</v>
      </c>
      <c r="D4915" s="52">
        <v>41215</v>
      </c>
      <c r="E4915">
        <v>2.59</v>
      </c>
      <c r="G4915" s="52">
        <v>41214</v>
      </c>
      <c r="H4915">
        <v>3.9679000000000002</v>
      </c>
      <c r="I4915" s="52">
        <v>41215</v>
      </c>
      <c r="J4915">
        <v>2.59</v>
      </c>
      <c r="K4915" s="474" t="str">
        <f t="shared" si="76"/>
        <v>false</v>
      </c>
    </row>
    <row r="4916" spans="2:11">
      <c r="B4916" s="52">
        <v>41215</v>
      </c>
      <c r="C4916">
        <v>3.9944999999999999</v>
      </c>
      <c r="D4916" s="52">
        <v>41218</v>
      </c>
      <c r="E4916">
        <v>2.5869999999999997</v>
      </c>
      <c r="G4916" s="52">
        <v>41215</v>
      </c>
      <c r="H4916">
        <v>3.9944999999999999</v>
      </c>
      <c r="I4916" s="52">
        <v>41218</v>
      </c>
      <c r="J4916">
        <v>2.5869999999999997</v>
      </c>
      <c r="K4916" s="474" t="str">
        <f t="shared" si="76"/>
        <v>false</v>
      </c>
    </row>
    <row r="4917" spans="2:11">
      <c r="B4917" s="52">
        <v>41218</v>
      </c>
      <c r="C4917">
        <v>4.0579999999999998</v>
      </c>
      <c r="D4917" s="52">
        <v>41219</v>
      </c>
      <c r="E4917">
        <v>2.5609999999999999</v>
      </c>
      <c r="G4917" s="52">
        <v>41218</v>
      </c>
      <c r="H4917">
        <v>4.0579999999999998</v>
      </c>
      <c r="I4917" s="52">
        <v>41219</v>
      </c>
      <c r="J4917">
        <v>2.5609999999999999</v>
      </c>
      <c r="K4917" s="474" t="str">
        <f t="shared" si="76"/>
        <v>false</v>
      </c>
    </row>
    <row r="4918" spans="2:11">
      <c r="B4918" s="52">
        <v>41219</v>
      </c>
      <c r="C4918">
        <v>4.0594999999999999</v>
      </c>
      <c r="D4918" s="52">
        <v>41220</v>
      </c>
      <c r="E4918">
        <v>2.6372</v>
      </c>
      <c r="G4918" s="52">
        <v>41219</v>
      </c>
      <c r="H4918">
        <v>4.0594999999999999</v>
      </c>
      <c r="I4918" s="52">
        <v>41220</v>
      </c>
      <c r="J4918">
        <v>2.6372</v>
      </c>
      <c r="K4918" s="474" t="str">
        <f t="shared" si="76"/>
        <v>false</v>
      </c>
    </row>
    <row r="4919" spans="2:11">
      <c r="B4919" s="52">
        <v>41220</v>
      </c>
      <c r="C4919">
        <v>4.1489000000000003</v>
      </c>
      <c r="D4919" s="52">
        <v>41221</v>
      </c>
      <c r="E4919">
        <v>2.6621999999999999</v>
      </c>
      <c r="G4919" s="52">
        <v>41220</v>
      </c>
      <c r="H4919">
        <v>4.1489000000000003</v>
      </c>
      <c r="I4919" s="52">
        <v>41221</v>
      </c>
      <c r="J4919">
        <v>2.6621999999999999</v>
      </c>
      <c r="K4919" s="474" t="str">
        <f t="shared" si="76"/>
        <v>false</v>
      </c>
    </row>
    <row r="4920" spans="2:11">
      <c r="B4920" s="52">
        <v>41221</v>
      </c>
      <c r="C4920">
        <v>4.1588000000000003</v>
      </c>
      <c r="D4920" s="52">
        <v>41222</v>
      </c>
      <c r="E4920">
        <v>2.6614</v>
      </c>
      <c r="G4920" s="52">
        <v>41221</v>
      </c>
      <c r="H4920">
        <v>4.1588000000000003</v>
      </c>
      <c r="I4920" s="52">
        <v>41222</v>
      </c>
      <c r="J4920">
        <v>2.6614</v>
      </c>
      <c r="K4920" s="474" t="str">
        <f t="shared" si="76"/>
        <v>false</v>
      </c>
    </row>
    <row r="4921" spans="2:11">
      <c r="B4921" s="52">
        <v>41222</v>
      </c>
      <c r="C4921">
        <v>4.1885000000000003</v>
      </c>
      <c r="D4921" s="52">
        <v>41225</v>
      </c>
      <c r="E4921">
        <v>2.6615000000000002</v>
      </c>
      <c r="G4921" s="52">
        <v>41222</v>
      </c>
      <c r="H4921">
        <v>4.1885000000000003</v>
      </c>
      <c r="I4921" s="52">
        <v>41225</v>
      </c>
      <c r="J4921">
        <v>2.6615000000000002</v>
      </c>
      <c r="K4921" s="474" t="str">
        <f t="shared" si="76"/>
        <v>false</v>
      </c>
    </row>
    <row r="4922" spans="2:11">
      <c r="B4922" s="52">
        <v>41225</v>
      </c>
      <c r="C4922">
        <v>4.2272999999999996</v>
      </c>
      <c r="D4922" s="52">
        <v>41226</v>
      </c>
      <c r="E4922">
        <v>2.6768000000000001</v>
      </c>
      <c r="G4922" s="52">
        <v>41225</v>
      </c>
      <c r="H4922">
        <v>4.2272999999999996</v>
      </c>
      <c r="I4922" s="52">
        <v>41226</v>
      </c>
      <c r="J4922">
        <v>2.6768000000000001</v>
      </c>
      <c r="K4922" s="474" t="str">
        <f t="shared" si="76"/>
        <v>false</v>
      </c>
    </row>
    <row r="4923" spans="2:11">
      <c r="B4923" s="52">
        <v>41226</v>
      </c>
      <c r="C4923">
        <v>4.21</v>
      </c>
      <c r="D4923" s="52">
        <v>41227</v>
      </c>
      <c r="E4923">
        <v>2.7250999999999999</v>
      </c>
      <c r="G4923" s="52">
        <v>41226</v>
      </c>
      <c r="H4923">
        <v>4.21</v>
      </c>
      <c r="I4923" s="52">
        <v>41227</v>
      </c>
      <c r="J4923">
        <v>2.7250999999999999</v>
      </c>
      <c r="K4923" s="474" t="str">
        <f t="shared" si="76"/>
        <v>false</v>
      </c>
    </row>
    <row r="4924" spans="2:11">
      <c r="B4924" s="52">
        <v>41227</v>
      </c>
      <c r="C4924">
        <v>4.2553000000000001</v>
      </c>
      <c r="D4924" s="52">
        <v>41228</v>
      </c>
      <c r="E4924">
        <v>2.7313000000000001</v>
      </c>
      <c r="G4924" s="52">
        <v>41227</v>
      </c>
      <c r="H4924">
        <v>4.2553000000000001</v>
      </c>
      <c r="I4924" s="52">
        <v>41228</v>
      </c>
      <c r="J4924">
        <v>2.7313000000000001</v>
      </c>
      <c r="K4924" s="474" t="str">
        <f t="shared" si="76"/>
        <v>false</v>
      </c>
    </row>
    <row r="4925" spans="2:11">
      <c r="B4925" s="52">
        <v>41228</v>
      </c>
      <c r="C4925">
        <v>4.2881999999999998</v>
      </c>
      <c r="D4925" s="52">
        <v>41229</v>
      </c>
      <c r="E4925">
        <v>2.7213000000000003</v>
      </c>
      <c r="G4925" s="52">
        <v>41228</v>
      </c>
      <c r="H4925">
        <v>4.2881999999999998</v>
      </c>
      <c r="I4925" s="52">
        <v>41229</v>
      </c>
      <c r="J4925">
        <v>2.7213000000000003</v>
      </c>
      <c r="K4925" s="474" t="str">
        <f t="shared" si="76"/>
        <v>false</v>
      </c>
    </row>
    <row r="4926" spans="2:11">
      <c r="B4926" s="52">
        <v>41229</v>
      </c>
      <c r="C4926">
        <v>4.2394999999999996</v>
      </c>
      <c r="D4926" s="52">
        <v>41232</v>
      </c>
      <c r="E4926">
        <v>2.6771000000000003</v>
      </c>
      <c r="G4926" s="52">
        <v>41229</v>
      </c>
      <c r="H4926">
        <v>4.2394999999999996</v>
      </c>
      <c r="I4926" s="52">
        <v>41232</v>
      </c>
      <c r="J4926">
        <v>2.6771000000000003</v>
      </c>
      <c r="K4926" s="474" t="str">
        <f t="shared" si="76"/>
        <v>false</v>
      </c>
    </row>
    <row r="4927" spans="2:11">
      <c r="B4927" s="52">
        <v>41232</v>
      </c>
      <c r="C4927">
        <v>4.2297000000000002</v>
      </c>
      <c r="D4927" s="52">
        <v>41233</v>
      </c>
      <c r="E4927">
        <v>2.6810999999999998</v>
      </c>
      <c r="G4927" s="52">
        <v>41232</v>
      </c>
      <c r="H4927">
        <v>4.2297000000000002</v>
      </c>
      <c r="I4927" s="52">
        <v>41233</v>
      </c>
      <c r="J4927">
        <v>2.6810999999999998</v>
      </c>
      <c r="K4927" s="474" t="str">
        <f t="shared" si="76"/>
        <v>false</v>
      </c>
    </row>
    <row r="4928" spans="2:11">
      <c r="B4928" s="52">
        <v>41233</v>
      </c>
      <c r="C4928">
        <v>4.2422000000000004</v>
      </c>
      <c r="D4928" s="52">
        <v>41234</v>
      </c>
      <c r="E4928">
        <v>2.6710000000000003</v>
      </c>
      <c r="G4928" s="52">
        <v>41233</v>
      </c>
      <c r="H4928">
        <v>4.2422000000000004</v>
      </c>
      <c r="I4928" s="52">
        <v>41234</v>
      </c>
      <c r="J4928">
        <v>2.6710000000000003</v>
      </c>
      <c r="K4928" s="474" t="str">
        <f t="shared" si="76"/>
        <v>false</v>
      </c>
    </row>
    <row r="4929" spans="2:11">
      <c r="B4929" s="52">
        <v>41234</v>
      </c>
      <c r="C4929">
        <v>4.2590000000000003</v>
      </c>
      <c r="D4929" s="52">
        <v>41236</v>
      </c>
      <c r="E4929">
        <v>2.6379000000000001</v>
      </c>
      <c r="G4929" s="52">
        <v>41234</v>
      </c>
      <c r="H4929">
        <v>4.2590000000000003</v>
      </c>
      <c r="I4929" s="52">
        <v>41236</v>
      </c>
      <c r="J4929">
        <v>2.6379000000000001</v>
      </c>
      <c r="K4929" s="474" t="str">
        <f t="shared" si="76"/>
        <v>false</v>
      </c>
    </row>
    <row r="4930" spans="2:11">
      <c r="B4930" s="52">
        <v>41236</v>
      </c>
      <c r="C4930">
        <v>4.2634999999999996</v>
      </c>
      <c r="D4930" s="52">
        <v>41239</v>
      </c>
      <c r="E4930">
        <v>2.6465000000000001</v>
      </c>
      <c r="G4930" s="52">
        <v>41236</v>
      </c>
      <c r="H4930">
        <v>4.2634999999999996</v>
      </c>
      <c r="I4930" s="52">
        <v>41239</v>
      </c>
      <c r="J4930">
        <v>2.6465000000000001</v>
      </c>
      <c r="K4930" s="474" t="str">
        <f t="shared" si="76"/>
        <v>false</v>
      </c>
    </row>
    <row r="4931" spans="2:11">
      <c r="B4931" s="52">
        <v>41239</v>
      </c>
      <c r="C4931">
        <v>4.2129000000000003</v>
      </c>
      <c r="D4931" s="52">
        <v>41240</v>
      </c>
      <c r="E4931">
        <v>2.6696</v>
      </c>
      <c r="G4931" s="52">
        <v>41239</v>
      </c>
      <c r="H4931">
        <v>4.2129000000000003</v>
      </c>
      <c r="I4931" s="52">
        <v>41240</v>
      </c>
      <c r="J4931">
        <v>2.6696</v>
      </c>
      <c r="K4931" s="474" t="str">
        <f t="shared" si="76"/>
        <v>false</v>
      </c>
    </row>
    <row r="4932" spans="2:11">
      <c r="B4932" s="52">
        <v>41240</v>
      </c>
      <c r="C4932">
        <v>4.21</v>
      </c>
      <c r="D4932" s="52">
        <v>41241</v>
      </c>
      <c r="E4932">
        <v>2.6488</v>
      </c>
      <c r="G4932" s="52">
        <v>41240</v>
      </c>
      <c r="H4932">
        <v>4.21</v>
      </c>
      <c r="I4932" s="52">
        <v>41241</v>
      </c>
      <c r="J4932">
        <v>2.6488</v>
      </c>
      <c r="K4932" s="474" t="str">
        <f t="shared" si="76"/>
        <v>false</v>
      </c>
    </row>
    <row r="4933" spans="2:11">
      <c r="B4933" s="52">
        <v>41241</v>
      </c>
      <c r="C4933">
        <v>4.2103999999999999</v>
      </c>
      <c r="D4933" s="52">
        <v>41242</v>
      </c>
      <c r="E4933">
        <v>2.6454</v>
      </c>
      <c r="G4933" s="52">
        <v>41241</v>
      </c>
      <c r="H4933">
        <v>4.2103999999999999</v>
      </c>
      <c r="I4933" s="52">
        <v>41242</v>
      </c>
      <c r="J4933">
        <v>2.6454</v>
      </c>
      <c r="K4933" s="474" t="str">
        <f t="shared" si="76"/>
        <v>false</v>
      </c>
    </row>
    <row r="4934" spans="2:11">
      <c r="B4934" s="52">
        <v>41242</v>
      </c>
      <c r="C4934">
        <v>4.1891999999999996</v>
      </c>
      <c r="D4934" s="52">
        <v>41243</v>
      </c>
      <c r="E4934">
        <v>2.6447000000000003</v>
      </c>
      <c r="G4934" s="52">
        <v>41242</v>
      </c>
      <c r="H4934">
        <v>4.1891999999999996</v>
      </c>
      <c r="I4934" s="52">
        <v>41243</v>
      </c>
      <c r="J4934">
        <v>2.6447000000000003</v>
      </c>
      <c r="K4934" s="474" t="str">
        <f t="shared" ref="K4934:K4997" si="77">IF(G4934=I4934,"true","false")</f>
        <v>false</v>
      </c>
    </row>
    <row r="4935" spans="2:11">
      <c r="B4935" s="52">
        <v>41243</v>
      </c>
      <c r="C4935">
        <v>4.1505999999999998</v>
      </c>
      <c r="D4935" s="52">
        <v>41246</v>
      </c>
      <c r="E4935">
        <v>2.6569000000000003</v>
      </c>
      <c r="G4935" s="52">
        <v>41243</v>
      </c>
      <c r="H4935">
        <v>4.1505999999999998</v>
      </c>
      <c r="I4935" s="52">
        <v>41246</v>
      </c>
      <c r="J4935">
        <v>2.6569000000000003</v>
      </c>
      <c r="K4935" s="474" t="str">
        <f t="shared" si="77"/>
        <v>false</v>
      </c>
    </row>
    <row r="4936" spans="2:11">
      <c r="B4936" s="52">
        <v>41246</v>
      </c>
      <c r="C4936">
        <v>4.1788999999999996</v>
      </c>
      <c r="D4936" s="52">
        <v>41247</v>
      </c>
      <c r="E4936">
        <v>2.6598000000000002</v>
      </c>
      <c r="G4936" s="52">
        <v>41246</v>
      </c>
      <c r="H4936">
        <v>4.1788999999999996</v>
      </c>
      <c r="I4936" s="52">
        <v>41247</v>
      </c>
      <c r="J4936">
        <v>2.6598000000000002</v>
      </c>
      <c r="K4936" s="474" t="str">
        <f t="shared" si="77"/>
        <v>false</v>
      </c>
    </row>
    <row r="4937" spans="2:11">
      <c r="B4937" s="52">
        <v>41247</v>
      </c>
      <c r="C4937">
        <v>4.2043999999999997</v>
      </c>
      <c r="D4937" s="52">
        <v>41248</v>
      </c>
      <c r="E4937">
        <v>2.6448</v>
      </c>
      <c r="G4937" s="52">
        <v>41247</v>
      </c>
      <c r="H4937">
        <v>4.2043999999999997</v>
      </c>
      <c r="I4937" s="52">
        <v>41248</v>
      </c>
      <c r="J4937">
        <v>2.6448</v>
      </c>
      <c r="K4937" s="474" t="str">
        <f t="shared" si="77"/>
        <v>false</v>
      </c>
    </row>
    <row r="4938" spans="2:11">
      <c r="B4938" s="52">
        <v>41248</v>
      </c>
      <c r="C4938">
        <v>4.1599000000000004</v>
      </c>
      <c r="D4938" s="52">
        <v>41249</v>
      </c>
      <c r="E4938">
        <v>2.6484999999999999</v>
      </c>
      <c r="G4938" s="52">
        <v>41248</v>
      </c>
      <c r="H4938">
        <v>4.1599000000000004</v>
      </c>
      <c r="I4938" s="52">
        <v>41249</v>
      </c>
      <c r="J4938">
        <v>2.6484999999999999</v>
      </c>
      <c r="K4938" s="474" t="str">
        <f t="shared" si="77"/>
        <v>false</v>
      </c>
    </row>
    <row r="4939" spans="2:11">
      <c r="B4939" s="52">
        <v>41249</v>
      </c>
      <c r="C4939">
        <v>4.1710000000000003</v>
      </c>
      <c r="D4939" s="52">
        <v>41250</v>
      </c>
      <c r="E4939">
        <v>2.6351</v>
      </c>
      <c r="G4939" s="52">
        <v>41249</v>
      </c>
      <c r="H4939">
        <v>4.1710000000000003</v>
      </c>
      <c r="I4939" s="52">
        <v>41250</v>
      </c>
      <c r="J4939">
        <v>2.6351</v>
      </c>
      <c r="K4939" s="474" t="str">
        <f t="shared" si="77"/>
        <v>false</v>
      </c>
    </row>
    <row r="4940" spans="2:11">
      <c r="B4940" s="52">
        <v>41250</v>
      </c>
      <c r="C4940">
        <v>4.1695000000000002</v>
      </c>
      <c r="D4940" s="52">
        <v>41253</v>
      </c>
      <c r="E4940">
        <v>2.6329000000000002</v>
      </c>
      <c r="G4940" s="52">
        <v>41250</v>
      </c>
      <c r="H4940">
        <v>4.1695000000000002</v>
      </c>
      <c r="I4940" s="52">
        <v>41253</v>
      </c>
      <c r="J4940">
        <v>2.6329000000000002</v>
      </c>
      <c r="K4940" s="474" t="str">
        <f t="shared" si="77"/>
        <v>false</v>
      </c>
    </row>
    <row r="4941" spans="2:11">
      <c r="B4941" s="52">
        <v>41253</v>
      </c>
      <c r="C4941">
        <v>4.1707000000000001</v>
      </c>
      <c r="D4941" s="52">
        <v>41254</v>
      </c>
      <c r="E4941">
        <v>2.6173000000000002</v>
      </c>
      <c r="G4941" s="52">
        <v>41253</v>
      </c>
      <c r="H4941">
        <v>4.1707000000000001</v>
      </c>
      <c r="I4941" s="52">
        <v>41254</v>
      </c>
      <c r="J4941">
        <v>2.6173000000000002</v>
      </c>
      <c r="K4941" s="474" t="str">
        <f t="shared" si="77"/>
        <v>false</v>
      </c>
    </row>
    <row r="4942" spans="2:11">
      <c r="B4942" s="52">
        <v>41254</v>
      </c>
      <c r="C4942">
        <v>4.1654999999999998</v>
      </c>
      <c r="D4942" s="52">
        <v>41255</v>
      </c>
      <c r="E4942">
        <v>2.6179000000000001</v>
      </c>
      <c r="G4942" s="52">
        <v>41254</v>
      </c>
      <c r="H4942">
        <v>4.1654999999999998</v>
      </c>
      <c r="I4942" s="52">
        <v>41255</v>
      </c>
      <c r="J4942">
        <v>2.6179000000000001</v>
      </c>
      <c r="K4942" s="474" t="str">
        <f t="shared" si="77"/>
        <v>false</v>
      </c>
    </row>
    <row r="4943" spans="2:11">
      <c r="B4943" s="52">
        <v>41255</v>
      </c>
      <c r="C4943">
        <v>4.1714000000000002</v>
      </c>
      <c r="D4943" s="52">
        <v>41256</v>
      </c>
      <c r="E4943">
        <v>2.6333000000000002</v>
      </c>
      <c r="G4943" s="52">
        <v>41255</v>
      </c>
      <c r="H4943">
        <v>4.1714000000000002</v>
      </c>
      <c r="I4943" s="52">
        <v>41256</v>
      </c>
      <c r="J4943">
        <v>2.6333000000000002</v>
      </c>
      <c r="K4943" s="474" t="str">
        <f t="shared" si="77"/>
        <v>false</v>
      </c>
    </row>
    <row r="4944" spans="2:11">
      <c r="B4944" s="52">
        <v>41256</v>
      </c>
      <c r="C4944">
        <v>4.1893000000000002</v>
      </c>
      <c r="D4944" s="52">
        <v>41257</v>
      </c>
      <c r="E4944">
        <v>2.6404999999999998</v>
      </c>
      <c r="G4944" s="52">
        <v>41256</v>
      </c>
      <c r="H4944">
        <v>4.1893000000000002</v>
      </c>
      <c r="I4944" s="52">
        <v>41257</v>
      </c>
      <c r="J4944">
        <v>2.6404999999999998</v>
      </c>
      <c r="K4944" s="474" t="str">
        <f t="shared" si="77"/>
        <v>false</v>
      </c>
    </row>
    <row r="4945" spans="2:11">
      <c r="B4945" s="52">
        <v>41257</v>
      </c>
      <c r="C4945">
        <v>4.1929999999999996</v>
      </c>
      <c r="D4945" s="52">
        <v>41260</v>
      </c>
      <c r="E4945">
        <v>2.6204000000000001</v>
      </c>
      <c r="G4945" s="52">
        <v>41257</v>
      </c>
      <c r="H4945">
        <v>4.1929999999999996</v>
      </c>
      <c r="I4945" s="52">
        <v>41260</v>
      </c>
      <c r="J4945">
        <v>2.6204000000000001</v>
      </c>
      <c r="K4945" s="474" t="str">
        <f t="shared" si="77"/>
        <v>false</v>
      </c>
    </row>
    <row r="4946" spans="2:11">
      <c r="B4946" s="52">
        <v>41260</v>
      </c>
      <c r="C4946">
        <v>4.1371000000000002</v>
      </c>
      <c r="D4946" s="52">
        <v>41261</v>
      </c>
      <c r="E4946">
        <v>2.5977000000000001</v>
      </c>
      <c r="G4946" s="52">
        <v>41260</v>
      </c>
      <c r="H4946">
        <v>4.1371000000000002</v>
      </c>
      <c r="I4946" s="52">
        <v>41261</v>
      </c>
      <c r="J4946">
        <v>2.5977000000000001</v>
      </c>
      <c r="K4946" s="474" t="str">
        <f t="shared" si="77"/>
        <v>false</v>
      </c>
    </row>
    <row r="4947" spans="2:11">
      <c r="B4947" s="52">
        <v>41261</v>
      </c>
      <c r="C4947">
        <v>4.0998999999999999</v>
      </c>
      <c r="D4947" s="52">
        <v>41262</v>
      </c>
      <c r="E4947">
        <v>2.6170999999999998</v>
      </c>
      <c r="G4947" s="52">
        <v>41261</v>
      </c>
      <c r="H4947">
        <v>4.0998999999999999</v>
      </c>
      <c r="I4947" s="52">
        <v>41262</v>
      </c>
      <c r="J4947">
        <v>2.6170999999999998</v>
      </c>
      <c r="K4947" s="474" t="str">
        <f t="shared" si="77"/>
        <v>false</v>
      </c>
    </row>
    <row r="4948" spans="2:11">
      <c r="B4948" s="52">
        <v>41262</v>
      </c>
      <c r="C4948">
        <v>4.1284999999999998</v>
      </c>
      <c r="D4948" s="52">
        <v>41263</v>
      </c>
      <c r="E4948">
        <v>2.61</v>
      </c>
      <c r="G4948" s="52">
        <v>41262</v>
      </c>
      <c r="H4948">
        <v>4.1284999999999998</v>
      </c>
      <c r="I4948" s="52">
        <v>41263</v>
      </c>
      <c r="J4948">
        <v>2.61</v>
      </c>
      <c r="K4948" s="474" t="str">
        <f t="shared" si="77"/>
        <v>false</v>
      </c>
    </row>
    <row r="4949" spans="2:11">
      <c r="B4949" s="52">
        <v>41263</v>
      </c>
      <c r="C4949">
        <v>4.1105999999999998</v>
      </c>
      <c r="D4949" s="52">
        <v>41264</v>
      </c>
      <c r="E4949">
        <v>2.6339000000000001</v>
      </c>
      <c r="G4949" s="52">
        <v>41263</v>
      </c>
      <c r="H4949">
        <v>4.1105999999999998</v>
      </c>
      <c r="I4949" s="52">
        <v>41264</v>
      </c>
      <c r="J4949">
        <v>2.6339000000000001</v>
      </c>
      <c r="K4949" s="474" t="str">
        <f t="shared" si="77"/>
        <v>false</v>
      </c>
    </row>
    <row r="4950" spans="2:11">
      <c r="B4950" s="52">
        <v>41264</v>
      </c>
      <c r="C4950">
        <v>4.1330999999999998</v>
      </c>
      <c r="D4950" s="52">
        <v>41267</v>
      </c>
      <c r="E4950">
        <v>2.6442999999999999</v>
      </c>
      <c r="G4950" s="52">
        <v>41264</v>
      </c>
      <c r="H4950">
        <v>4.1330999999999998</v>
      </c>
      <c r="I4950" s="52">
        <v>41267</v>
      </c>
      <c r="J4950">
        <v>2.6442999999999999</v>
      </c>
      <c r="K4950" s="474" t="str">
        <f t="shared" si="77"/>
        <v>false</v>
      </c>
    </row>
    <row r="4951" spans="2:11">
      <c r="B4951" s="52">
        <v>41267</v>
      </c>
      <c r="C4951">
        <v>4.1483999999999996</v>
      </c>
      <c r="D4951" s="52">
        <v>41269</v>
      </c>
      <c r="E4951">
        <v>2.6492</v>
      </c>
      <c r="G4951" s="52">
        <v>41267</v>
      </c>
      <c r="H4951">
        <v>4.1483999999999996</v>
      </c>
      <c r="I4951" s="52">
        <v>41269</v>
      </c>
      <c r="J4951">
        <v>2.6492</v>
      </c>
      <c r="K4951" s="474" t="str">
        <f t="shared" si="77"/>
        <v>false</v>
      </c>
    </row>
    <row r="4952" spans="2:11">
      <c r="B4952" s="52">
        <v>41269</v>
      </c>
      <c r="C4952">
        <v>4.1844000000000001</v>
      </c>
      <c r="D4952" s="52">
        <v>41270</v>
      </c>
      <c r="E4952">
        <v>2.6528999999999998</v>
      </c>
      <c r="G4952" s="52">
        <v>41269</v>
      </c>
      <c r="H4952">
        <v>4.1844000000000001</v>
      </c>
      <c r="I4952" s="52">
        <v>41270</v>
      </c>
      <c r="J4952">
        <v>2.6528999999999998</v>
      </c>
      <c r="K4952" s="474" t="str">
        <f t="shared" si="77"/>
        <v>false</v>
      </c>
    </row>
    <row r="4953" spans="2:11">
      <c r="B4953" s="52">
        <v>41270</v>
      </c>
      <c r="C4953">
        <v>4.1962000000000002</v>
      </c>
      <c r="D4953" s="52">
        <v>41271</v>
      </c>
      <c r="E4953">
        <v>2.6854</v>
      </c>
      <c r="G4953" s="52">
        <v>41270</v>
      </c>
      <c r="H4953">
        <v>4.1962000000000002</v>
      </c>
      <c r="I4953" s="52">
        <v>41271</v>
      </c>
      <c r="J4953">
        <v>2.6854</v>
      </c>
      <c r="K4953" s="474" t="str">
        <f t="shared" si="77"/>
        <v>false</v>
      </c>
    </row>
    <row r="4954" spans="2:11">
      <c r="B4954" s="52">
        <v>41271</v>
      </c>
      <c r="C4954">
        <v>4.2363999999999997</v>
      </c>
      <c r="D4954" s="52">
        <v>41274</v>
      </c>
      <c r="E4954">
        <v>2.6513999999999998</v>
      </c>
      <c r="G4954" s="52">
        <v>41271</v>
      </c>
      <c r="H4954">
        <v>4.2363999999999997</v>
      </c>
      <c r="I4954" s="52">
        <v>41274</v>
      </c>
      <c r="J4954">
        <v>2.6513999999999998</v>
      </c>
      <c r="K4954" s="474" t="str">
        <f t="shared" si="77"/>
        <v>false</v>
      </c>
    </row>
    <row r="4955" spans="2:11">
      <c r="B4955" s="52">
        <v>41274</v>
      </c>
      <c r="C4955">
        <v>4.1765999999999996</v>
      </c>
      <c r="D4955" s="52">
        <v>41276</v>
      </c>
      <c r="E4955">
        <v>2.5944000000000003</v>
      </c>
      <c r="G4955" s="52">
        <v>41274</v>
      </c>
      <c r="H4955">
        <v>4.1765999999999996</v>
      </c>
      <c r="I4955" s="52">
        <v>41276</v>
      </c>
      <c r="J4955">
        <v>2.5944000000000003</v>
      </c>
      <c r="K4955" s="474" t="str">
        <f t="shared" si="77"/>
        <v>false</v>
      </c>
    </row>
    <row r="4956" spans="2:11">
      <c r="B4956" s="52">
        <v>41276</v>
      </c>
      <c r="C4956">
        <v>4.1009000000000002</v>
      </c>
      <c r="D4956" s="52">
        <v>41277</v>
      </c>
      <c r="E4956">
        <v>2.5985</v>
      </c>
      <c r="G4956" s="52">
        <v>41276</v>
      </c>
      <c r="H4956">
        <v>4.1009000000000002</v>
      </c>
      <c r="I4956" s="52">
        <v>41277</v>
      </c>
      <c r="J4956">
        <v>2.5985</v>
      </c>
      <c r="K4956" s="474" t="str">
        <f t="shared" si="77"/>
        <v>false</v>
      </c>
    </row>
    <row r="4957" spans="2:11">
      <c r="B4957" s="52">
        <v>41277</v>
      </c>
      <c r="C4957">
        <v>4.0998999999999999</v>
      </c>
      <c r="D4957" s="52">
        <v>41278</v>
      </c>
      <c r="E4957">
        <v>2.59</v>
      </c>
      <c r="G4957" s="52">
        <v>41277</v>
      </c>
      <c r="H4957">
        <v>4.0998999999999999</v>
      </c>
      <c r="I4957" s="52">
        <v>41278</v>
      </c>
      <c r="J4957">
        <v>2.59</v>
      </c>
      <c r="K4957" s="474" t="str">
        <f t="shared" si="77"/>
        <v>false</v>
      </c>
    </row>
    <row r="4958" spans="2:11">
      <c r="B4958" s="52">
        <v>41278</v>
      </c>
      <c r="C4958">
        <v>4.0730000000000004</v>
      </c>
      <c r="D4958" s="52">
        <v>41281</v>
      </c>
      <c r="E4958">
        <v>2.5998999999999999</v>
      </c>
      <c r="G4958" s="52">
        <v>41278</v>
      </c>
      <c r="H4958">
        <v>4.0730000000000004</v>
      </c>
      <c r="I4958" s="52">
        <v>41281</v>
      </c>
      <c r="J4958">
        <v>2.5998999999999999</v>
      </c>
      <c r="K4958" s="474" t="str">
        <f t="shared" si="77"/>
        <v>false</v>
      </c>
    </row>
    <row r="4959" spans="2:11">
      <c r="B4959" s="52">
        <v>41281</v>
      </c>
      <c r="C4959">
        <v>4.1195000000000004</v>
      </c>
      <c r="D4959" s="52">
        <v>41282</v>
      </c>
      <c r="E4959">
        <v>2.6120999999999999</v>
      </c>
      <c r="G4959" s="52">
        <v>41281</v>
      </c>
      <c r="H4959">
        <v>4.1195000000000004</v>
      </c>
      <c r="I4959" s="52">
        <v>41282</v>
      </c>
      <c r="J4959">
        <v>2.6120999999999999</v>
      </c>
      <c r="K4959" s="474" t="str">
        <f t="shared" si="77"/>
        <v>false</v>
      </c>
    </row>
    <row r="4960" spans="2:11">
      <c r="B4960" s="52">
        <v>41282</v>
      </c>
      <c r="C4960">
        <v>4.1276999999999999</v>
      </c>
      <c r="D4960" s="52">
        <v>41283</v>
      </c>
      <c r="E4960">
        <v>2.6000999999999999</v>
      </c>
      <c r="G4960" s="52">
        <v>41282</v>
      </c>
      <c r="H4960">
        <v>4.1276999999999999</v>
      </c>
      <c r="I4960" s="52">
        <v>41283</v>
      </c>
      <c r="J4960">
        <v>2.6000999999999999</v>
      </c>
      <c r="K4960" s="474" t="str">
        <f t="shared" si="77"/>
        <v>false</v>
      </c>
    </row>
    <row r="4961" spans="2:11">
      <c r="B4961" s="52">
        <v>41283</v>
      </c>
      <c r="C4961">
        <v>4.1411999999999995</v>
      </c>
      <c r="D4961" s="52">
        <v>41284</v>
      </c>
      <c r="E4961">
        <v>2.5845000000000002</v>
      </c>
      <c r="G4961" s="52">
        <v>41283</v>
      </c>
      <c r="H4961">
        <v>4.1411999999999995</v>
      </c>
      <c r="I4961" s="52">
        <v>41284</v>
      </c>
      <c r="J4961">
        <v>2.5845000000000002</v>
      </c>
      <c r="K4961" s="474" t="str">
        <f t="shared" si="77"/>
        <v>false</v>
      </c>
    </row>
    <row r="4962" spans="2:11">
      <c r="B4962" s="52">
        <v>41284</v>
      </c>
      <c r="C4962">
        <v>4.1256000000000004</v>
      </c>
      <c r="D4962" s="52">
        <v>41285</v>
      </c>
      <c r="E4962">
        <v>2.5811999999999999</v>
      </c>
      <c r="G4962" s="52">
        <v>41284</v>
      </c>
      <c r="H4962">
        <v>4.1256000000000004</v>
      </c>
      <c r="I4962" s="52">
        <v>41285</v>
      </c>
      <c r="J4962">
        <v>2.5811999999999999</v>
      </c>
      <c r="K4962" s="474" t="str">
        <f t="shared" si="77"/>
        <v>false</v>
      </c>
    </row>
    <row r="4963" spans="2:11">
      <c r="B4963" s="52">
        <v>41285</v>
      </c>
      <c r="C4963">
        <v>4.1231999999999998</v>
      </c>
      <c r="D4963" s="52">
        <v>41288</v>
      </c>
      <c r="E4963">
        <v>2.5775999999999999</v>
      </c>
      <c r="G4963" s="52">
        <v>41285</v>
      </c>
      <c r="H4963">
        <v>4.1231999999999998</v>
      </c>
      <c r="I4963" s="52">
        <v>41288</v>
      </c>
      <c r="J4963">
        <v>2.5775999999999999</v>
      </c>
      <c r="K4963" s="474" t="str">
        <f t="shared" si="77"/>
        <v>false</v>
      </c>
    </row>
    <row r="4964" spans="2:11">
      <c r="B4964" s="52">
        <v>41288</v>
      </c>
      <c r="C4964">
        <v>4.1300999999999997</v>
      </c>
      <c r="D4964" s="52">
        <v>41289</v>
      </c>
      <c r="E4964">
        <v>2.5724</v>
      </c>
      <c r="G4964" s="52">
        <v>41288</v>
      </c>
      <c r="H4964">
        <v>4.1300999999999997</v>
      </c>
      <c r="I4964" s="52">
        <v>41289</v>
      </c>
      <c r="J4964">
        <v>2.5724</v>
      </c>
      <c r="K4964" s="474" t="str">
        <f t="shared" si="77"/>
        <v>false</v>
      </c>
    </row>
    <row r="4965" spans="2:11">
      <c r="B4965" s="52">
        <v>41289</v>
      </c>
      <c r="C4965">
        <v>4.1195000000000004</v>
      </c>
      <c r="D4965" s="52">
        <v>41290</v>
      </c>
      <c r="E4965">
        <v>2.5789999999999997</v>
      </c>
      <c r="G4965" s="52">
        <v>41289</v>
      </c>
      <c r="H4965">
        <v>4.1195000000000004</v>
      </c>
      <c r="I4965" s="52">
        <v>41290</v>
      </c>
      <c r="J4965">
        <v>2.5789999999999997</v>
      </c>
      <c r="K4965" s="474" t="str">
        <f t="shared" si="77"/>
        <v>false</v>
      </c>
    </row>
    <row r="4966" spans="2:11">
      <c r="B4966" s="52">
        <v>41290</v>
      </c>
      <c r="C4966">
        <v>4.1372</v>
      </c>
      <c r="D4966" s="52">
        <v>41291</v>
      </c>
      <c r="E4966">
        <v>2.5629</v>
      </c>
      <c r="G4966" s="52">
        <v>41290</v>
      </c>
      <c r="H4966">
        <v>4.1372</v>
      </c>
      <c r="I4966" s="52">
        <v>41291</v>
      </c>
      <c r="J4966">
        <v>2.5629</v>
      </c>
      <c r="K4966" s="474" t="str">
        <f t="shared" si="77"/>
        <v>false</v>
      </c>
    </row>
    <row r="4967" spans="2:11">
      <c r="B4967" s="52">
        <v>41291</v>
      </c>
      <c r="C4967">
        <v>4.1264000000000003</v>
      </c>
      <c r="D4967" s="52">
        <v>41292</v>
      </c>
      <c r="E4967">
        <v>2.5528</v>
      </c>
      <c r="G4967" s="52">
        <v>41291</v>
      </c>
      <c r="H4967">
        <v>4.1264000000000003</v>
      </c>
      <c r="I4967" s="52">
        <v>41292</v>
      </c>
      <c r="J4967">
        <v>2.5528</v>
      </c>
      <c r="K4967" s="474" t="str">
        <f t="shared" si="77"/>
        <v>false</v>
      </c>
    </row>
    <row r="4968" spans="2:11">
      <c r="B4968" s="52">
        <v>41292</v>
      </c>
      <c r="C4968">
        <v>4.0883000000000003</v>
      </c>
      <c r="D4968" s="52">
        <v>41296</v>
      </c>
      <c r="E4968">
        <v>2.5411999999999999</v>
      </c>
      <c r="G4968" s="52">
        <v>41292</v>
      </c>
      <c r="H4968">
        <v>4.0883000000000003</v>
      </c>
      <c r="I4968" s="52">
        <v>41296</v>
      </c>
      <c r="J4968">
        <v>2.5411999999999999</v>
      </c>
      <c r="K4968" s="474" t="str">
        <f t="shared" si="77"/>
        <v>false</v>
      </c>
    </row>
    <row r="4969" spans="2:11">
      <c r="B4969" s="52">
        <v>41296</v>
      </c>
      <c r="C4969">
        <v>4.0578000000000003</v>
      </c>
      <c r="D4969" s="52">
        <v>41297</v>
      </c>
      <c r="E4969">
        <v>2.5287999999999999</v>
      </c>
      <c r="G4969" s="52">
        <v>41296</v>
      </c>
      <c r="H4969">
        <v>4.0578000000000003</v>
      </c>
      <c r="I4969" s="52">
        <v>41297</v>
      </c>
      <c r="J4969">
        <v>2.5287999999999999</v>
      </c>
      <c r="K4969" s="474" t="str">
        <f t="shared" si="77"/>
        <v>false</v>
      </c>
    </row>
    <row r="4970" spans="2:11">
      <c r="B4970" s="52">
        <v>41297</v>
      </c>
      <c r="C4970">
        <v>4.0682</v>
      </c>
      <c r="D4970" s="52">
        <v>41298</v>
      </c>
      <c r="E4970">
        <v>2.5204</v>
      </c>
      <c r="G4970" s="52">
        <v>41297</v>
      </c>
      <c r="H4970">
        <v>4.0682</v>
      </c>
      <c r="I4970" s="52">
        <v>41298</v>
      </c>
      <c r="J4970">
        <v>2.5204</v>
      </c>
      <c r="K4970" s="474" t="str">
        <f t="shared" si="77"/>
        <v>false</v>
      </c>
    </row>
    <row r="4971" spans="2:11">
      <c r="B4971" s="52">
        <v>41298</v>
      </c>
      <c r="C4971">
        <v>4.0499000000000001</v>
      </c>
      <c r="D4971" s="52">
        <v>41299</v>
      </c>
      <c r="E4971">
        <v>2.5076000000000001</v>
      </c>
      <c r="G4971" s="52">
        <v>41298</v>
      </c>
      <c r="H4971">
        <v>4.0499000000000001</v>
      </c>
      <c r="I4971" s="52">
        <v>41299</v>
      </c>
      <c r="J4971">
        <v>2.5076000000000001</v>
      </c>
      <c r="K4971" s="474" t="str">
        <f t="shared" si="77"/>
        <v>false</v>
      </c>
    </row>
    <row r="4972" spans="2:11">
      <c r="B4972" s="52">
        <v>41299</v>
      </c>
      <c r="C4972">
        <v>4.0259</v>
      </c>
      <c r="D4972" s="52">
        <v>41302</v>
      </c>
      <c r="E4972">
        <v>2.5101</v>
      </c>
      <c r="G4972" s="52">
        <v>41299</v>
      </c>
      <c r="H4972">
        <v>4.0259</v>
      </c>
      <c r="I4972" s="52">
        <v>41302</v>
      </c>
      <c r="J4972">
        <v>2.5101</v>
      </c>
      <c r="K4972" s="474" t="str">
        <f t="shared" si="77"/>
        <v>false</v>
      </c>
    </row>
    <row r="4973" spans="2:11">
      <c r="B4973" s="52">
        <v>41302</v>
      </c>
      <c r="C4973">
        <v>4.0327999999999999</v>
      </c>
      <c r="D4973" s="52">
        <v>41303</v>
      </c>
      <c r="E4973">
        <v>2.4971000000000001</v>
      </c>
      <c r="G4973" s="52">
        <v>41302</v>
      </c>
      <c r="H4973">
        <v>4.0327999999999999</v>
      </c>
      <c r="I4973" s="52">
        <v>41303</v>
      </c>
      <c r="J4973">
        <v>2.4971000000000001</v>
      </c>
      <c r="K4973" s="474" t="str">
        <f t="shared" si="77"/>
        <v>false</v>
      </c>
    </row>
    <row r="4974" spans="2:11">
      <c r="B4974" s="52">
        <v>41303</v>
      </c>
      <c r="C4974">
        <v>4.0018000000000002</v>
      </c>
      <c r="D4974" s="52">
        <v>41304</v>
      </c>
      <c r="E4974">
        <v>2.5061</v>
      </c>
      <c r="G4974" s="52">
        <v>41303</v>
      </c>
      <c r="H4974">
        <v>4.0018000000000002</v>
      </c>
      <c r="I4974" s="52">
        <v>41304</v>
      </c>
      <c r="J4974">
        <v>2.5061</v>
      </c>
      <c r="K4974" s="474" t="str">
        <f t="shared" si="77"/>
        <v>false</v>
      </c>
    </row>
    <row r="4975" spans="2:11">
      <c r="B4975" s="52">
        <v>41304</v>
      </c>
      <c r="C4975">
        <v>4.0068000000000001</v>
      </c>
      <c r="D4975" s="52">
        <v>41305</v>
      </c>
      <c r="E4975">
        <v>2.5150999999999999</v>
      </c>
      <c r="G4975" s="52">
        <v>41304</v>
      </c>
      <c r="H4975">
        <v>4.0068000000000001</v>
      </c>
      <c r="I4975" s="52">
        <v>41305</v>
      </c>
      <c r="J4975">
        <v>2.5150999999999999</v>
      </c>
      <c r="K4975" s="474" t="str">
        <f t="shared" si="77"/>
        <v>false</v>
      </c>
    </row>
    <row r="4976" spans="2:11">
      <c r="B4976" s="52">
        <v>41305</v>
      </c>
      <c r="C4976">
        <v>4.0030999999999999</v>
      </c>
      <c r="D4976" s="52">
        <v>41306</v>
      </c>
      <c r="E4976">
        <v>2.4883000000000002</v>
      </c>
      <c r="G4976" s="52">
        <v>41305</v>
      </c>
      <c r="H4976">
        <v>4.0030999999999999</v>
      </c>
      <c r="I4976" s="52">
        <v>41306</v>
      </c>
      <c r="J4976">
        <v>2.4883000000000002</v>
      </c>
      <c r="K4976" s="474" t="str">
        <f t="shared" si="77"/>
        <v>false</v>
      </c>
    </row>
    <row r="4977" spans="2:11">
      <c r="B4977" s="52">
        <v>41306</v>
      </c>
      <c r="C4977">
        <v>3.9986000000000002</v>
      </c>
      <c r="D4977" s="52">
        <v>41309</v>
      </c>
      <c r="E4977">
        <v>2.5116000000000001</v>
      </c>
      <c r="G4977" s="52">
        <v>41306</v>
      </c>
      <c r="H4977">
        <v>3.9986000000000002</v>
      </c>
      <c r="I4977" s="52">
        <v>41309</v>
      </c>
      <c r="J4977">
        <v>2.5116000000000001</v>
      </c>
      <c r="K4977" s="474" t="str">
        <f t="shared" si="77"/>
        <v>false</v>
      </c>
    </row>
    <row r="4978" spans="2:11">
      <c r="B4978" s="52">
        <v>41309</v>
      </c>
      <c r="C4978">
        <v>4.0255000000000001</v>
      </c>
      <c r="D4978" s="52">
        <v>41310</v>
      </c>
      <c r="E4978">
        <v>2.4944999999999999</v>
      </c>
      <c r="G4978" s="52">
        <v>41309</v>
      </c>
      <c r="H4978">
        <v>4.0255000000000001</v>
      </c>
      <c r="I4978" s="52">
        <v>41310</v>
      </c>
      <c r="J4978">
        <v>2.4944999999999999</v>
      </c>
      <c r="K4978" s="474" t="str">
        <f t="shared" si="77"/>
        <v>false</v>
      </c>
    </row>
    <row r="4979" spans="2:11">
      <c r="B4979" s="52">
        <v>41310</v>
      </c>
      <c r="C4979">
        <v>4.0156999999999998</v>
      </c>
      <c r="D4979" s="52">
        <v>41311</v>
      </c>
      <c r="E4979">
        <v>2.4988000000000001</v>
      </c>
      <c r="G4979" s="52">
        <v>41310</v>
      </c>
      <c r="H4979">
        <v>4.0156999999999998</v>
      </c>
      <c r="I4979" s="52">
        <v>41311</v>
      </c>
      <c r="J4979">
        <v>2.4988000000000001</v>
      </c>
      <c r="K4979" s="474" t="str">
        <f t="shared" si="77"/>
        <v>false</v>
      </c>
    </row>
    <row r="4980" spans="2:11">
      <c r="B4980" s="52">
        <v>41311</v>
      </c>
      <c r="C4980">
        <v>4.0083000000000002</v>
      </c>
      <c r="D4980" s="52">
        <v>41312</v>
      </c>
      <c r="E4980">
        <v>2.5118999999999998</v>
      </c>
      <c r="G4980" s="52">
        <v>41311</v>
      </c>
      <c r="H4980">
        <v>4.0083000000000002</v>
      </c>
      <c r="I4980" s="52">
        <v>41312</v>
      </c>
      <c r="J4980">
        <v>2.5118999999999998</v>
      </c>
      <c r="K4980" s="474" t="str">
        <f t="shared" si="77"/>
        <v>false</v>
      </c>
    </row>
    <row r="4981" spans="2:11">
      <c r="B4981" s="52">
        <v>41312</v>
      </c>
      <c r="C4981">
        <v>3.9986000000000002</v>
      </c>
      <c r="D4981" s="52">
        <v>41313</v>
      </c>
      <c r="E4981">
        <v>2.5030999999999999</v>
      </c>
      <c r="G4981" s="52">
        <v>41312</v>
      </c>
      <c r="H4981">
        <v>3.9986000000000002</v>
      </c>
      <c r="I4981" s="52">
        <v>41313</v>
      </c>
      <c r="J4981">
        <v>2.5030999999999999</v>
      </c>
      <c r="K4981" s="474" t="str">
        <f t="shared" si="77"/>
        <v>false</v>
      </c>
    </row>
    <row r="4982" spans="2:11">
      <c r="B4982" s="52">
        <v>41313</v>
      </c>
      <c r="C4982">
        <v>3.9992000000000001</v>
      </c>
      <c r="D4982" s="52">
        <v>41316</v>
      </c>
      <c r="E4982">
        <v>2.5070000000000001</v>
      </c>
      <c r="G4982" s="52">
        <v>41313</v>
      </c>
      <c r="H4982">
        <v>3.9992000000000001</v>
      </c>
      <c r="I4982" s="52">
        <v>41316</v>
      </c>
      <c r="J4982">
        <v>2.5070000000000001</v>
      </c>
      <c r="K4982" s="474" t="str">
        <f t="shared" si="77"/>
        <v>false</v>
      </c>
    </row>
    <row r="4983" spans="2:11">
      <c r="B4983" s="52">
        <v>41316</v>
      </c>
      <c r="C4983">
        <v>3.9977</v>
      </c>
      <c r="D4983" s="52">
        <v>41317</v>
      </c>
      <c r="E4983">
        <v>2.4984999999999999</v>
      </c>
      <c r="G4983" s="52">
        <v>41316</v>
      </c>
      <c r="H4983">
        <v>3.9977</v>
      </c>
      <c r="I4983" s="52">
        <v>41317</v>
      </c>
      <c r="J4983">
        <v>2.4984999999999999</v>
      </c>
      <c r="K4983" s="474" t="str">
        <f t="shared" si="77"/>
        <v>false</v>
      </c>
    </row>
    <row r="4984" spans="2:11">
      <c r="B4984" s="52">
        <v>41317</v>
      </c>
      <c r="C4984">
        <v>3.9823</v>
      </c>
      <c r="D4984" s="52">
        <v>41318</v>
      </c>
      <c r="E4984">
        <v>2.5188999999999999</v>
      </c>
      <c r="G4984" s="52">
        <v>41317</v>
      </c>
      <c r="H4984">
        <v>3.9823</v>
      </c>
      <c r="I4984" s="52">
        <v>41318</v>
      </c>
      <c r="J4984">
        <v>2.5188999999999999</v>
      </c>
      <c r="K4984" s="474" t="str">
        <f t="shared" si="77"/>
        <v>false</v>
      </c>
    </row>
    <row r="4985" spans="2:11">
      <c r="B4985" s="52">
        <v>41318</v>
      </c>
      <c r="C4985">
        <v>3.9943</v>
      </c>
      <c r="D4985" s="52">
        <v>41319</v>
      </c>
      <c r="E4985">
        <v>2.5206</v>
      </c>
      <c r="G4985" s="52">
        <v>41318</v>
      </c>
      <c r="H4985">
        <v>3.9943</v>
      </c>
      <c r="I4985" s="52">
        <v>41319</v>
      </c>
      <c r="J4985">
        <v>2.5206</v>
      </c>
      <c r="K4985" s="474" t="str">
        <f t="shared" si="77"/>
        <v>false</v>
      </c>
    </row>
    <row r="4986" spans="2:11">
      <c r="B4986" s="52">
        <v>41319</v>
      </c>
      <c r="C4986">
        <v>4.0940000000000003</v>
      </c>
      <c r="D4986" s="52">
        <v>41320</v>
      </c>
      <c r="E4986">
        <v>2.5190999999999999</v>
      </c>
      <c r="G4986" s="52">
        <v>41319</v>
      </c>
      <c r="H4986">
        <v>4.0940000000000003</v>
      </c>
      <c r="I4986" s="52">
        <v>41320</v>
      </c>
      <c r="J4986">
        <v>2.5190999999999999</v>
      </c>
      <c r="K4986" s="474" t="str">
        <f t="shared" si="77"/>
        <v>false</v>
      </c>
    </row>
    <row r="4987" spans="2:11">
      <c r="B4987" s="52">
        <v>41320</v>
      </c>
      <c r="C4987">
        <v>4.0822000000000003</v>
      </c>
      <c r="D4987" s="52">
        <v>41324</v>
      </c>
      <c r="E4987">
        <v>2.5110999999999999</v>
      </c>
      <c r="G4987" s="52">
        <v>41320</v>
      </c>
      <c r="H4987">
        <v>4.0822000000000003</v>
      </c>
      <c r="I4987" s="52">
        <v>41324</v>
      </c>
      <c r="J4987">
        <v>2.5110999999999999</v>
      </c>
      <c r="K4987" s="474" t="str">
        <f t="shared" si="77"/>
        <v>false</v>
      </c>
    </row>
    <row r="4988" spans="2:11">
      <c r="B4988" s="52">
        <v>41324</v>
      </c>
      <c r="C4988">
        <v>4.0437000000000003</v>
      </c>
      <c r="D4988" s="52">
        <v>41325</v>
      </c>
      <c r="E4988">
        <v>2.5305999999999997</v>
      </c>
      <c r="G4988" s="52">
        <v>41324</v>
      </c>
      <c r="H4988">
        <v>4.0437000000000003</v>
      </c>
      <c r="I4988" s="52">
        <v>41325</v>
      </c>
      <c r="J4988">
        <v>2.5305999999999997</v>
      </c>
      <c r="K4988" s="474" t="str">
        <f t="shared" si="77"/>
        <v>false</v>
      </c>
    </row>
    <row r="4989" spans="2:11">
      <c r="B4989" s="52">
        <v>41325</v>
      </c>
      <c r="C4989">
        <v>4.0542999999999996</v>
      </c>
      <c r="D4989" s="52">
        <v>41326</v>
      </c>
      <c r="E4989">
        <v>2.5402</v>
      </c>
      <c r="G4989" s="52">
        <v>41325</v>
      </c>
      <c r="H4989">
        <v>4.0542999999999996</v>
      </c>
      <c r="I4989" s="52">
        <v>41326</v>
      </c>
      <c r="J4989">
        <v>2.5402</v>
      </c>
      <c r="K4989" s="474" t="str">
        <f t="shared" si="77"/>
        <v>false</v>
      </c>
    </row>
    <row r="4990" spans="2:11">
      <c r="B4990" s="52">
        <v>41326</v>
      </c>
      <c r="C4990">
        <v>4.0806000000000004</v>
      </c>
      <c r="D4990" s="52">
        <v>41327</v>
      </c>
      <c r="E4990">
        <v>2.5207000000000002</v>
      </c>
      <c r="G4990" s="52">
        <v>41326</v>
      </c>
      <c r="H4990">
        <v>4.0806000000000004</v>
      </c>
      <c r="I4990" s="52">
        <v>41327</v>
      </c>
      <c r="J4990">
        <v>2.5207000000000002</v>
      </c>
      <c r="K4990" s="474" t="str">
        <f t="shared" si="77"/>
        <v>false</v>
      </c>
    </row>
    <row r="4991" spans="2:11">
      <c r="B4991" s="52">
        <v>41327</v>
      </c>
      <c r="C4991">
        <v>4.0349000000000004</v>
      </c>
      <c r="D4991" s="52">
        <v>41330</v>
      </c>
      <c r="E4991">
        <v>2.5602</v>
      </c>
      <c r="G4991" s="52">
        <v>41327</v>
      </c>
      <c r="H4991">
        <v>4.0349000000000004</v>
      </c>
      <c r="I4991" s="52">
        <v>41330</v>
      </c>
      <c r="J4991">
        <v>2.5602</v>
      </c>
      <c r="K4991" s="474" t="str">
        <f t="shared" si="77"/>
        <v>false</v>
      </c>
    </row>
    <row r="4992" spans="2:11">
      <c r="B4992" s="52">
        <v>41330</v>
      </c>
      <c r="C4992">
        <v>4.0824999999999996</v>
      </c>
      <c r="D4992" s="52">
        <v>41331</v>
      </c>
      <c r="E4992">
        <v>2.5388999999999999</v>
      </c>
      <c r="G4992" s="52">
        <v>41330</v>
      </c>
      <c r="H4992">
        <v>4.0824999999999996</v>
      </c>
      <c r="I4992" s="52">
        <v>41331</v>
      </c>
      <c r="J4992">
        <v>2.5388999999999999</v>
      </c>
      <c r="K4992" s="474" t="str">
        <f t="shared" si="77"/>
        <v>false</v>
      </c>
    </row>
    <row r="4993" spans="2:11">
      <c r="B4993" s="52">
        <v>41331</v>
      </c>
      <c r="C4993">
        <v>4.0746000000000002</v>
      </c>
      <c r="D4993" s="52">
        <v>41332</v>
      </c>
      <c r="E4993">
        <v>2.5110999999999999</v>
      </c>
      <c r="G4993" s="52">
        <v>41331</v>
      </c>
      <c r="H4993">
        <v>4.0746000000000002</v>
      </c>
      <c r="I4993" s="52">
        <v>41332</v>
      </c>
      <c r="J4993">
        <v>2.5110999999999999</v>
      </c>
      <c r="K4993" s="474" t="str">
        <f t="shared" si="77"/>
        <v>false</v>
      </c>
    </row>
    <row r="4994" spans="2:11">
      <c r="B4994" s="52">
        <v>41332</v>
      </c>
      <c r="C4994">
        <v>4.0415999999999999</v>
      </c>
      <c r="D4994" s="52">
        <v>41333</v>
      </c>
      <c r="E4994">
        <v>2.5148000000000001</v>
      </c>
      <c r="G4994" s="52">
        <v>41332</v>
      </c>
      <c r="H4994">
        <v>4.0415999999999999</v>
      </c>
      <c r="I4994" s="52">
        <v>41333</v>
      </c>
      <c r="J4994">
        <v>2.5148000000000001</v>
      </c>
      <c r="K4994" s="474" t="str">
        <f t="shared" si="77"/>
        <v>false</v>
      </c>
    </row>
    <row r="4995" spans="2:11">
      <c r="B4995" s="52">
        <v>41333</v>
      </c>
      <c r="C4995">
        <v>4.0289000000000001</v>
      </c>
      <c r="D4995" s="52">
        <v>41334</v>
      </c>
      <c r="E4995">
        <v>2.5084999999999997</v>
      </c>
      <c r="G4995" s="52">
        <v>41333</v>
      </c>
      <c r="H4995">
        <v>4.0289000000000001</v>
      </c>
      <c r="I4995" s="52">
        <v>41334</v>
      </c>
      <c r="J4995">
        <v>2.5084999999999997</v>
      </c>
      <c r="K4995" s="474" t="str">
        <f t="shared" si="77"/>
        <v>false</v>
      </c>
    </row>
    <row r="4996" spans="2:11">
      <c r="B4996" s="52">
        <v>41334</v>
      </c>
      <c r="C4996">
        <v>4.0206999999999997</v>
      </c>
      <c r="D4996" s="52">
        <v>41337</v>
      </c>
      <c r="E4996">
        <v>2.5018000000000002</v>
      </c>
      <c r="G4996" s="52">
        <v>41334</v>
      </c>
      <c r="H4996">
        <v>4.0206999999999997</v>
      </c>
      <c r="I4996" s="52">
        <v>41337</v>
      </c>
      <c r="J4996">
        <v>2.5018000000000002</v>
      </c>
      <c r="K4996" s="474" t="str">
        <f t="shared" si="77"/>
        <v>false</v>
      </c>
    </row>
    <row r="4997" spans="2:11">
      <c r="B4997" s="52">
        <v>41337</v>
      </c>
      <c r="C4997">
        <v>3.9843000000000002</v>
      </c>
      <c r="D4997" s="52">
        <v>41338</v>
      </c>
      <c r="E4997">
        <v>2.4796</v>
      </c>
      <c r="G4997" s="52">
        <v>41337</v>
      </c>
      <c r="H4997">
        <v>3.9843000000000002</v>
      </c>
      <c r="I4997" s="52">
        <v>41338</v>
      </c>
      <c r="J4997">
        <v>2.4796</v>
      </c>
      <c r="K4997" s="474" t="str">
        <f t="shared" si="77"/>
        <v>false</v>
      </c>
    </row>
    <row r="4998" spans="2:11">
      <c r="B4998" s="52">
        <v>41338</v>
      </c>
      <c r="C4998">
        <v>3.9641999999999999</v>
      </c>
      <c r="D4998" s="52">
        <v>41339</v>
      </c>
      <c r="E4998">
        <v>2.4750000000000001</v>
      </c>
      <c r="G4998" s="52">
        <v>41338</v>
      </c>
      <c r="H4998">
        <v>3.9641999999999999</v>
      </c>
      <c r="I4998" s="52">
        <v>41339</v>
      </c>
      <c r="J4998">
        <v>2.4750000000000001</v>
      </c>
      <c r="K4998" s="474" t="str">
        <f t="shared" ref="K4998:K5061" si="78">IF(G4998=I4998,"true","false")</f>
        <v>false</v>
      </c>
    </row>
    <row r="4999" spans="2:11">
      <c r="B4999" s="52">
        <v>41339</v>
      </c>
      <c r="C4999">
        <v>3.9777</v>
      </c>
      <c r="D4999" s="52">
        <v>41340</v>
      </c>
      <c r="E4999">
        <v>2.4691999999999998</v>
      </c>
      <c r="G4999" s="52">
        <v>41339</v>
      </c>
      <c r="H4999">
        <v>3.9777</v>
      </c>
      <c r="I4999" s="52">
        <v>41340</v>
      </c>
      <c r="J4999">
        <v>2.4691999999999998</v>
      </c>
      <c r="K4999" s="474" t="str">
        <f t="shared" si="78"/>
        <v>false</v>
      </c>
    </row>
    <row r="5000" spans="2:11">
      <c r="B5000" s="52">
        <v>41340</v>
      </c>
      <c r="C5000">
        <v>3.9883999999999999</v>
      </c>
      <c r="D5000" s="52">
        <v>41341</v>
      </c>
      <c r="E5000">
        <v>2.4615</v>
      </c>
      <c r="G5000" s="52">
        <v>41340</v>
      </c>
      <c r="H5000">
        <v>3.9883999999999999</v>
      </c>
      <c r="I5000" s="52">
        <v>41341</v>
      </c>
      <c r="J5000">
        <v>2.4615</v>
      </c>
      <c r="K5000" s="474" t="str">
        <f t="shared" si="78"/>
        <v>false</v>
      </c>
    </row>
    <row r="5001" spans="2:11">
      <c r="B5001" s="52">
        <v>41341</v>
      </c>
      <c r="C5001">
        <v>3.9754</v>
      </c>
      <c r="D5001" s="52">
        <v>41344</v>
      </c>
      <c r="E5001">
        <v>2.4535999999999998</v>
      </c>
      <c r="G5001" s="52">
        <v>41341</v>
      </c>
      <c r="H5001">
        <v>3.9754</v>
      </c>
      <c r="I5001" s="52">
        <v>41344</v>
      </c>
      <c r="J5001">
        <v>2.4535999999999998</v>
      </c>
      <c r="K5001" s="474" t="str">
        <f t="shared" si="78"/>
        <v>false</v>
      </c>
    </row>
    <row r="5002" spans="2:11">
      <c r="B5002" s="52">
        <v>41344</v>
      </c>
      <c r="C5002">
        <v>3.9619</v>
      </c>
      <c r="D5002" s="52">
        <v>41345</v>
      </c>
      <c r="E5002">
        <v>2.4584000000000001</v>
      </c>
      <c r="G5002" s="52">
        <v>41344</v>
      </c>
      <c r="H5002">
        <v>3.9619</v>
      </c>
      <c r="I5002" s="52">
        <v>41345</v>
      </c>
      <c r="J5002">
        <v>2.4584000000000001</v>
      </c>
      <c r="K5002" s="474" t="str">
        <f t="shared" si="78"/>
        <v>false</v>
      </c>
    </row>
    <row r="5003" spans="2:11">
      <c r="B5003" s="52">
        <v>41345</v>
      </c>
      <c r="C5003">
        <v>3.9788999999999999</v>
      </c>
      <c r="D5003" s="52">
        <v>41346</v>
      </c>
      <c r="E5003">
        <v>2.4621</v>
      </c>
      <c r="G5003" s="52">
        <v>41345</v>
      </c>
      <c r="H5003">
        <v>3.9788999999999999</v>
      </c>
      <c r="I5003" s="52">
        <v>41346</v>
      </c>
      <c r="J5003">
        <v>2.4621</v>
      </c>
      <c r="K5003" s="474" t="str">
        <f t="shared" si="78"/>
        <v>false</v>
      </c>
    </row>
    <row r="5004" spans="2:11">
      <c r="B5004" s="52">
        <v>41346</v>
      </c>
      <c r="C5004">
        <v>3.9628999999999999</v>
      </c>
      <c r="D5004" s="52">
        <v>41347</v>
      </c>
      <c r="E5004">
        <v>2.4479000000000002</v>
      </c>
      <c r="G5004" s="52">
        <v>41346</v>
      </c>
      <c r="H5004">
        <v>3.9628999999999999</v>
      </c>
      <c r="I5004" s="52">
        <v>41347</v>
      </c>
      <c r="J5004">
        <v>2.4479000000000002</v>
      </c>
      <c r="K5004" s="474" t="str">
        <f t="shared" si="78"/>
        <v>false</v>
      </c>
    </row>
    <row r="5005" spans="2:11">
      <c r="B5005" s="52">
        <v>41347</v>
      </c>
      <c r="C5005">
        <v>3.9487000000000001</v>
      </c>
      <c r="D5005" s="52">
        <v>41348</v>
      </c>
      <c r="E5005">
        <v>2.4521000000000002</v>
      </c>
      <c r="G5005" s="52">
        <v>41347</v>
      </c>
      <c r="H5005">
        <v>3.9487000000000001</v>
      </c>
      <c r="I5005" s="52">
        <v>41348</v>
      </c>
      <c r="J5005">
        <v>2.4521000000000002</v>
      </c>
      <c r="K5005" s="474" t="str">
        <f t="shared" si="78"/>
        <v>false</v>
      </c>
    </row>
    <row r="5006" spans="2:11">
      <c r="B5006" s="52">
        <v>41348</v>
      </c>
      <c r="C5006">
        <v>3.9215999999999998</v>
      </c>
      <c r="D5006" s="52">
        <v>41351</v>
      </c>
      <c r="E5006">
        <v>2.4626000000000001</v>
      </c>
      <c r="G5006" s="52">
        <v>41348</v>
      </c>
      <c r="H5006">
        <v>3.9215999999999998</v>
      </c>
      <c r="I5006" s="52">
        <v>41351</v>
      </c>
      <c r="J5006">
        <v>2.4626000000000001</v>
      </c>
      <c r="K5006" s="474" t="str">
        <f t="shared" si="78"/>
        <v>false</v>
      </c>
    </row>
    <row r="5007" spans="2:11">
      <c r="B5007" s="52">
        <v>41351</v>
      </c>
      <c r="C5007">
        <v>3.9451999999999998</v>
      </c>
      <c r="D5007" s="52">
        <v>41352</v>
      </c>
      <c r="E5007">
        <v>2.4620000000000002</v>
      </c>
      <c r="G5007" s="52">
        <v>41351</v>
      </c>
      <c r="H5007">
        <v>3.9451999999999998</v>
      </c>
      <c r="I5007" s="52">
        <v>41352</v>
      </c>
      <c r="J5007">
        <v>2.4620000000000002</v>
      </c>
      <c r="K5007" s="474" t="str">
        <f t="shared" si="78"/>
        <v>false</v>
      </c>
    </row>
    <row r="5008" spans="2:11">
      <c r="B5008" s="52">
        <v>41352</v>
      </c>
      <c r="C5008">
        <v>3.9287999999999998</v>
      </c>
      <c r="D5008" s="52">
        <v>41353</v>
      </c>
      <c r="E5008">
        <v>2.4525000000000001</v>
      </c>
      <c r="G5008" s="52">
        <v>41352</v>
      </c>
      <c r="H5008">
        <v>3.9287999999999998</v>
      </c>
      <c r="I5008" s="52">
        <v>41353</v>
      </c>
      <c r="J5008">
        <v>2.4525000000000001</v>
      </c>
      <c r="K5008" s="474" t="str">
        <f t="shared" si="78"/>
        <v>false</v>
      </c>
    </row>
    <row r="5009" spans="2:11">
      <c r="B5009" s="52">
        <v>41353</v>
      </c>
      <c r="C5009">
        <v>3.8986999999999998</v>
      </c>
      <c r="D5009" s="52">
        <v>41354</v>
      </c>
      <c r="E5009">
        <v>2.4678</v>
      </c>
      <c r="G5009" s="52">
        <v>41353</v>
      </c>
      <c r="H5009">
        <v>3.8986999999999998</v>
      </c>
      <c r="I5009" s="52">
        <v>41354</v>
      </c>
      <c r="J5009">
        <v>2.4678</v>
      </c>
      <c r="K5009" s="474" t="str">
        <f t="shared" si="78"/>
        <v>false</v>
      </c>
    </row>
    <row r="5010" spans="2:11">
      <c r="B5010" s="52">
        <v>41354</v>
      </c>
      <c r="C5010">
        <v>3.9119999999999999</v>
      </c>
      <c r="D5010" s="52">
        <v>41355</v>
      </c>
      <c r="E5010">
        <v>2.4523999999999999</v>
      </c>
      <c r="G5010" s="52">
        <v>41354</v>
      </c>
      <c r="H5010">
        <v>3.9119999999999999</v>
      </c>
      <c r="I5010" s="52">
        <v>41355</v>
      </c>
      <c r="J5010">
        <v>2.4523999999999999</v>
      </c>
      <c r="K5010" s="474" t="str">
        <f t="shared" si="78"/>
        <v>false</v>
      </c>
    </row>
    <row r="5011" spans="2:11">
      <c r="B5011" s="52">
        <v>41355</v>
      </c>
      <c r="C5011">
        <v>3.9043999999999999</v>
      </c>
      <c r="D5011" s="52">
        <v>41358</v>
      </c>
      <c r="E5011">
        <v>2.4632999999999998</v>
      </c>
      <c r="G5011" s="52">
        <v>41355</v>
      </c>
      <c r="H5011">
        <v>3.9043999999999999</v>
      </c>
      <c r="I5011" s="52">
        <v>41358</v>
      </c>
      <c r="J5011">
        <v>2.4632999999999998</v>
      </c>
      <c r="K5011" s="474" t="str">
        <f t="shared" si="78"/>
        <v>false</v>
      </c>
    </row>
    <row r="5012" spans="2:11">
      <c r="B5012" s="52">
        <v>41358</v>
      </c>
      <c r="C5012">
        <v>3.9098999999999999</v>
      </c>
      <c r="D5012" s="52">
        <v>41359</v>
      </c>
      <c r="E5012">
        <v>2.4443999999999999</v>
      </c>
      <c r="G5012" s="52">
        <v>41358</v>
      </c>
      <c r="H5012">
        <v>3.9098999999999999</v>
      </c>
      <c r="I5012" s="52">
        <v>41359</v>
      </c>
      <c r="J5012">
        <v>2.4443999999999999</v>
      </c>
      <c r="K5012" s="474" t="str">
        <f t="shared" si="78"/>
        <v>false</v>
      </c>
    </row>
    <row r="5013" spans="2:11">
      <c r="B5013" s="52">
        <v>41359</v>
      </c>
      <c r="C5013">
        <v>3.8784999999999998</v>
      </c>
      <c r="D5013" s="52">
        <v>41360</v>
      </c>
      <c r="E5013">
        <v>2.4500000000000002</v>
      </c>
      <c r="G5013" s="52">
        <v>41359</v>
      </c>
      <c r="H5013">
        <v>3.8784999999999998</v>
      </c>
      <c r="I5013" s="52">
        <v>41360</v>
      </c>
      <c r="J5013">
        <v>2.4500000000000002</v>
      </c>
      <c r="K5013" s="474" t="str">
        <f t="shared" si="78"/>
        <v>false</v>
      </c>
    </row>
    <row r="5014" spans="2:11">
      <c r="B5014" s="52">
        <v>41360</v>
      </c>
      <c r="C5014">
        <v>3.8654999999999999</v>
      </c>
      <c r="D5014" s="52">
        <v>41361</v>
      </c>
      <c r="E5014">
        <v>2.4411999999999998</v>
      </c>
      <c r="G5014" s="52">
        <v>41360</v>
      </c>
      <c r="H5014">
        <v>3.8654999999999999</v>
      </c>
      <c r="I5014" s="52">
        <v>41361</v>
      </c>
      <c r="J5014">
        <v>2.4411999999999998</v>
      </c>
      <c r="K5014" s="474" t="str">
        <f t="shared" si="78"/>
        <v>false</v>
      </c>
    </row>
    <row r="5015" spans="2:11">
      <c r="B5015" s="52">
        <v>41361</v>
      </c>
      <c r="C5015">
        <v>3.8214999999999999</v>
      </c>
      <c r="D5015" s="52">
        <v>41365</v>
      </c>
      <c r="E5015">
        <v>2.4422000000000001</v>
      </c>
      <c r="G5015" s="52">
        <v>41361</v>
      </c>
      <c r="H5015">
        <v>3.8214999999999999</v>
      </c>
      <c r="I5015" s="52">
        <v>41365</v>
      </c>
      <c r="J5015">
        <v>2.4422000000000001</v>
      </c>
      <c r="K5015" s="474" t="str">
        <f t="shared" si="78"/>
        <v>false</v>
      </c>
    </row>
    <row r="5016" spans="2:11">
      <c r="B5016" s="52">
        <v>41365</v>
      </c>
      <c r="C5016">
        <v>3.8275999999999999</v>
      </c>
      <c r="D5016" s="52">
        <v>41366</v>
      </c>
      <c r="E5016">
        <v>2.4272999999999998</v>
      </c>
      <c r="G5016" s="52">
        <v>41365</v>
      </c>
      <c r="H5016">
        <v>3.8275999999999999</v>
      </c>
      <c r="I5016" s="52">
        <v>41366</v>
      </c>
      <c r="J5016">
        <v>2.4272999999999998</v>
      </c>
      <c r="K5016" s="474" t="str">
        <f t="shared" si="78"/>
        <v>false</v>
      </c>
    </row>
    <row r="5017" spans="2:11">
      <c r="B5017" s="52">
        <v>41366</v>
      </c>
      <c r="C5017">
        <v>3.8157999999999999</v>
      </c>
      <c r="D5017" s="52">
        <v>41367</v>
      </c>
      <c r="E5017">
        <v>2.4460000000000002</v>
      </c>
      <c r="G5017" s="52">
        <v>41366</v>
      </c>
      <c r="H5017">
        <v>3.8157999999999999</v>
      </c>
      <c r="I5017" s="52">
        <v>41367</v>
      </c>
      <c r="J5017">
        <v>2.4460000000000002</v>
      </c>
      <c r="K5017" s="474" t="str">
        <f t="shared" si="78"/>
        <v>false</v>
      </c>
    </row>
    <row r="5018" spans="2:11">
      <c r="B5018" s="52">
        <v>41367</v>
      </c>
      <c r="C5018">
        <v>3.8285</v>
      </c>
      <c r="D5018" s="52">
        <v>41368</v>
      </c>
      <c r="E5018">
        <v>2.4413999999999998</v>
      </c>
      <c r="G5018" s="52">
        <v>41367</v>
      </c>
      <c r="H5018">
        <v>3.8285</v>
      </c>
      <c r="I5018" s="52">
        <v>41368</v>
      </c>
      <c r="J5018">
        <v>2.4413999999999998</v>
      </c>
      <c r="K5018" s="474" t="str">
        <f t="shared" si="78"/>
        <v>false</v>
      </c>
    </row>
    <row r="5019" spans="2:11">
      <c r="B5019" s="52">
        <v>41368</v>
      </c>
      <c r="C5019">
        <v>3.7942999999999998</v>
      </c>
      <c r="D5019" s="52">
        <v>41369</v>
      </c>
      <c r="E5019">
        <v>2.4481999999999999</v>
      </c>
      <c r="G5019" s="52">
        <v>41368</v>
      </c>
      <c r="H5019">
        <v>3.7942999999999998</v>
      </c>
      <c r="I5019" s="52">
        <v>41369</v>
      </c>
      <c r="J5019">
        <v>2.4481999999999999</v>
      </c>
      <c r="K5019" s="474" t="str">
        <f t="shared" si="78"/>
        <v>false</v>
      </c>
    </row>
    <row r="5020" spans="2:11">
      <c r="B5020" s="52">
        <v>41369</v>
      </c>
      <c r="C5020">
        <v>3.7744999999999997</v>
      </c>
      <c r="D5020" s="52">
        <v>41372</v>
      </c>
      <c r="E5020">
        <v>2.4413999999999998</v>
      </c>
      <c r="G5020" s="52">
        <v>41369</v>
      </c>
      <c r="H5020">
        <v>3.7744999999999997</v>
      </c>
      <c r="I5020" s="52">
        <v>41372</v>
      </c>
      <c r="J5020">
        <v>2.4413999999999998</v>
      </c>
      <c r="K5020" s="474" t="str">
        <f t="shared" si="78"/>
        <v>false</v>
      </c>
    </row>
    <row r="5021" spans="2:11">
      <c r="B5021" s="52">
        <v>41372</v>
      </c>
      <c r="C5021">
        <v>3.7488999999999999</v>
      </c>
      <c r="D5021" s="52">
        <v>41373</v>
      </c>
      <c r="E5021">
        <v>2.4314999999999998</v>
      </c>
      <c r="G5021" s="52">
        <v>41372</v>
      </c>
      <c r="H5021">
        <v>3.7488999999999999</v>
      </c>
      <c r="I5021" s="52">
        <v>41373</v>
      </c>
      <c r="J5021">
        <v>2.4314999999999998</v>
      </c>
      <c r="K5021" s="474" t="str">
        <f t="shared" si="78"/>
        <v>false</v>
      </c>
    </row>
    <row r="5022" spans="2:11">
      <c r="B5022" s="52">
        <v>41373</v>
      </c>
      <c r="C5022">
        <v>3.7555000000000001</v>
      </c>
      <c r="D5022" s="52">
        <v>41374</v>
      </c>
      <c r="E5022">
        <v>2.4102999999999999</v>
      </c>
      <c r="G5022" s="52">
        <v>41373</v>
      </c>
      <c r="H5022">
        <v>3.7555000000000001</v>
      </c>
      <c r="I5022" s="52">
        <v>41374</v>
      </c>
      <c r="J5022">
        <v>2.4102999999999999</v>
      </c>
      <c r="K5022" s="474" t="str">
        <f t="shared" si="78"/>
        <v>false</v>
      </c>
    </row>
    <row r="5023" spans="2:11">
      <c r="B5023" s="52">
        <v>41374</v>
      </c>
      <c r="C5023">
        <v>3.7273000000000001</v>
      </c>
      <c r="D5023" s="52">
        <v>41375</v>
      </c>
      <c r="E5023">
        <v>2.4001000000000001</v>
      </c>
      <c r="G5023" s="52">
        <v>41374</v>
      </c>
      <c r="H5023">
        <v>3.7273000000000001</v>
      </c>
      <c r="I5023" s="52">
        <v>41375</v>
      </c>
      <c r="J5023">
        <v>2.4001000000000001</v>
      </c>
      <c r="K5023" s="474" t="str">
        <f t="shared" si="78"/>
        <v>false</v>
      </c>
    </row>
    <row r="5024" spans="2:11">
      <c r="B5024" s="52">
        <v>41375</v>
      </c>
      <c r="C5024">
        <v>3.7191999999999998</v>
      </c>
      <c r="D5024" s="52">
        <v>41376</v>
      </c>
      <c r="E5024">
        <v>2.4001000000000001</v>
      </c>
      <c r="G5024" s="52">
        <v>41375</v>
      </c>
      <c r="H5024">
        <v>3.7191999999999998</v>
      </c>
      <c r="I5024" s="52">
        <v>41376</v>
      </c>
      <c r="J5024">
        <v>2.4001000000000001</v>
      </c>
      <c r="K5024" s="474" t="str">
        <f t="shared" si="78"/>
        <v>false</v>
      </c>
    </row>
    <row r="5025" spans="2:11">
      <c r="B5025" s="52">
        <v>41376</v>
      </c>
      <c r="C5025">
        <v>3.7126000000000001</v>
      </c>
      <c r="D5025" s="52">
        <v>41379</v>
      </c>
      <c r="E5025">
        <v>2.4438</v>
      </c>
      <c r="G5025" s="52">
        <v>41376</v>
      </c>
      <c r="H5025">
        <v>3.7126000000000001</v>
      </c>
      <c r="I5025" s="52">
        <v>41379</v>
      </c>
      <c r="J5025">
        <v>2.4438</v>
      </c>
      <c r="K5025" s="474" t="str">
        <f t="shared" si="78"/>
        <v>false</v>
      </c>
    </row>
    <row r="5026" spans="2:11">
      <c r="B5026" s="52">
        <v>41379</v>
      </c>
      <c r="C5026">
        <v>3.7629999999999999</v>
      </c>
      <c r="D5026" s="52">
        <v>41380</v>
      </c>
      <c r="E5026">
        <v>2.4177</v>
      </c>
      <c r="G5026" s="52">
        <v>41379</v>
      </c>
      <c r="H5026">
        <v>3.7629999999999999</v>
      </c>
      <c r="I5026" s="52">
        <v>41380</v>
      </c>
      <c r="J5026">
        <v>2.4177</v>
      </c>
      <c r="K5026" s="474" t="str">
        <f t="shared" si="78"/>
        <v>false</v>
      </c>
    </row>
    <row r="5027" spans="2:11">
      <c r="B5027" s="52">
        <v>41380</v>
      </c>
      <c r="C5027">
        <v>3.7197</v>
      </c>
      <c r="D5027" s="52">
        <v>41381</v>
      </c>
      <c r="E5027">
        <v>2.4405999999999999</v>
      </c>
      <c r="G5027" s="52">
        <v>41380</v>
      </c>
      <c r="H5027">
        <v>3.7197</v>
      </c>
      <c r="I5027" s="52">
        <v>41381</v>
      </c>
      <c r="J5027">
        <v>2.4405999999999999</v>
      </c>
      <c r="K5027" s="474" t="str">
        <f t="shared" si="78"/>
        <v>false</v>
      </c>
    </row>
    <row r="5028" spans="2:11">
      <c r="B5028" s="52">
        <v>41381</v>
      </c>
      <c r="C5028">
        <v>3.7403</v>
      </c>
      <c r="D5028" s="52">
        <v>41382</v>
      </c>
      <c r="E5028">
        <v>2.4573999999999998</v>
      </c>
      <c r="G5028" s="52">
        <v>41381</v>
      </c>
      <c r="H5028">
        <v>3.7403</v>
      </c>
      <c r="I5028" s="52">
        <v>41382</v>
      </c>
      <c r="J5028">
        <v>2.4573999999999998</v>
      </c>
      <c r="K5028" s="474" t="str">
        <f t="shared" si="78"/>
        <v>false</v>
      </c>
    </row>
    <row r="5029" spans="2:11">
      <c r="B5029" s="52">
        <v>41382</v>
      </c>
      <c r="C5029">
        <v>3.7292999999999998</v>
      </c>
      <c r="D5029" s="52">
        <v>41383</v>
      </c>
      <c r="E5029">
        <v>2.4557000000000002</v>
      </c>
      <c r="G5029" s="52">
        <v>41382</v>
      </c>
      <c r="H5029">
        <v>3.7292999999999998</v>
      </c>
      <c r="I5029" s="52">
        <v>41383</v>
      </c>
      <c r="J5029">
        <v>2.4557000000000002</v>
      </c>
      <c r="K5029" s="474" t="str">
        <f t="shared" si="78"/>
        <v>false</v>
      </c>
    </row>
    <row r="5030" spans="2:11">
      <c r="B5030" s="52">
        <v>41383</v>
      </c>
      <c r="C5030">
        <v>3.6794000000000002</v>
      </c>
      <c r="D5030" s="52">
        <v>41386</v>
      </c>
      <c r="E5030">
        <v>2.4523999999999999</v>
      </c>
      <c r="G5030" s="52">
        <v>41383</v>
      </c>
      <c r="H5030">
        <v>3.6794000000000002</v>
      </c>
      <c r="I5030" s="52">
        <v>41386</v>
      </c>
      <c r="J5030">
        <v>2.4523999999999999</v>
      </c>
      <c r="K5030" s="474" t="str">
        <f t="shared" si="78"/>
        <v>false</v>
      </c>
    </row>
    <row r="5031" spans="2:11">
      <c r="B5031" s="52">
        <v>41386</v>
      </c>
      <c r="C5031">
        <v>3.6804000000000001</v>
      </c>
      <c r="D5031" s="52">
        <v>41387</v>
      </c>
      <c r="E5031">
        <v>2.427</v>
      </c>
      <c r="G5031" s="52">
        <v>41386</v>
      </c>
      <c r="H5031">
        <v>3.6804000000000001</v>
      </c>
      <c r="I5031" s="52">
        <v>41387</v>
      </c>
      <c r="J5031">
        <v>2.427</v>
      </c>
      <c r="K5031" s="474" t="str">
        <f t="shared" si="78"/>
        <v>false</v>
      </c>
    </row>
    <row r="5032" spans="2:11">
      <c r="B5032" s="52">
        <v>41387</v>
      </c>
      <c r="C5032">
        <v>3.6669999999999998</v>
      </c>
      <c r="D5032" s="52">
        <v>41388</v>
      </c>
      <c r="E5032">
        <v>2.4361999999999999</v>
      </c>
      <c r="G5032" s="52">
        <v>41387</v>
      </c>
      <c r="H5032">
        <v>3.6669999999999998</v>
      </c>
      <c r="I5032" s="52">
        <v>41388</v>
      </c>
      <c r="J5032">
        <v>2.4361999999999999</v>
      </c>
      <c r="K5032" s="474" t="str">
        <f t="shared" si="78"/>
        <v>false</v>
      </c>
    </row>
    <row r="5033" spans="2:11">
      <c r="B5033" s="52">
        <v>41388</v>
      </c>
      <c r="C5033">
        <v>3.6537999999999999</v>
      </c>
      <c r="D5033" s="52">
        <v>41389</v>
      </c>
      <c r="E5033">
        <v>2.4321000000000002</v>
      </c>
      <c r="G5033" s="52">
        <v>41388</v>
      </c>
      <c r="H5033">
        <v>3.6537999999999999</v>
      </c>
      <c r="I5033" s="52">
        <v>41389</v>
      </c>
      <c r="J5033">
        <v>2.4321000000000002</v>
      </c>
      <c r="K5033" s="474" t="str">
        <f t="shared" si="78"/>
        <v>false</v>
      </c>
    </row>
    <row r="5034" spans="2:11">
      <c r="B5034" s="52">
        <v>41389</v>
      </c>
      <c r="C5034">
        <v>3.6512000000000002</v>
      </c>
      <c r="D5034" s="52">
        <v>41390</v>
      </c>
      <c r="E5034">
        <v>2.4302000000000001</v>
      </c>
      <c r="G5034" s="52">
        <v>41389</v>
      </c>
      <c r="H5034">
        <v>3.6512000000000002</v>
      </c>
      <c r="I5034" s="52">
        <v>41390</v>
      </c>
      <c r="J5034">
        <v>2.4302000000000001</v>
      </c>
      <c r="K5034" s="474" t="str">
        <f t="shared" si="78"/>
        <v>false</v>
      </c>
    </row>
    <row r="5035" spans="2:11">
      <c r="B5035" s="52">
        <v>41390</v>
      </c>
      <c r="C5035">
        <v>3.6532</v>
      </c>
      <c r="D5035" s="52">
        <v>41393</v>
      </c>
      <c r="E5035">
        <v>2.4127999999999998</v>
      </c>
      <c r="G5035" s="52">
        <v>41390</v>
      </c>
      <c r="H5035">
        <v>3.6532</v>
      </c>
      <c r="I5035" s="52">
        <v>41393</v>
      </c>
      <c r="J5035">
        <v>2.4127999999999998</v>
      </c>
      <c r="K5035" s="474" t="str">
        <f t="shared" si="78"/>
        <v>false</v>
      </c>
    </row>
    <row r="5036" spans="2:11">
      <c r="B5036" s="52">
        <v>41393</v>
      </c>
      <c r="C5036">
        <v>3.6301000000000001</v>
      </c>
      <c r="D5036" s="52">
        <v>41394</v>
      </c>
      <c r="E5036">
        <v>2.4093999999999998</v>
      </c>
      <c r="G5036" s="52">
        <v>41393</v>
      </c>
      <c r="H5036">
        <v>3.6301000000000001</v>
      </c>
      <c r="I5036" s="52">
        <v>41394</v>
      </c>
      <c r="J5036">
        <v>2.4093999999999998</v>
      </c>
      <c r="K5036" s="474" t="str">
        <f t="shared" si="78"/>
        <v>false</v>
      </c>
    </row>
    <row r="5037" spans="2:11">
      <c r="B5037" s="52">
        <v>41394</v>
      </c>
      <c r="C5037">
        <v>3.6227999999999998</v>
      </c>
      <c r="D5037" s="52">
        <v>41395</v>
      </c>
      <c r="E5037">
        <v>2.4321000000000002</v>
      </c>
      <c r="G5037" s="52">
        <v>41394</v>
      </c>
      <c r="H5037">
        <v>3.6227999999999998</v>
      </c>
      <c r="I5037" s="52">
        <v>41395</v>
      </c>
      <c r="J5037">
        <v>2.4321000000000002</v>
      </c>
      <c r="K5037" s="474" t="str">
        <f t="shared" si="78"/>
        <v>false</v>
      </c>
    </row>
    <row r="5038" spans="2:11">
      <c r="B5038" s="52">
        <v>41395</v>
      </c>
      <c r="C5038">
        <v>3.6579999999999999</v>
      </c>
      <c r="D5038" s="52">
        <v>41396</v>
      </c>
      <c r="E5038">
        <v>2.4106999999999998</v>
      </c>
      <c r="G5038" s="52">
        <v>41395</v>
      </c>
      <c r="H5038">
        <v>3.6579999999999999</v>
      </c>
      <c r="I5038" s="52">
        <v>41396</v>
      </c>
      <c r="J5038">
        <v>2.4106999999999998</v>
      </c>
      <c r="K5038" s="474" t="str">
        <f t="shared" si="78"/>
        <v>false</v>
      </c>
    </row>
    <row r="5039" spans="2:11">
      <c r="B5039" s="52">
        <v>41396</v>
      </c>
      <c r="C5039">
        <v>3.6688000000000001</v>
      </c>
      <c r="D5039" s="52">
        <v>41397</v>
      </c>
      <c r="E5039">
        <v>2.3885000000000001</v>
      </c>
      <c r="G5039" s="52">
        <v>41396</v>
      </c>
      <c r="H5039">
        <v>3.6688000000000001</v>
      </c>
      <c r="I5039" s="52">
        <v>41397</v>
      </c>
      <c r="J5039">
        <v>2.3885000000000001</v>
      </c>
      <c r="K5039" s="474" t="str">
        <f t="shared" si="78"/>
        <v>false</v>
      </c>
    </row>
    <row r="5040" spans="2:11">
      <c r="B5040" s="52">
        <v>41397</v>
      </c>
      <c r="C5040">
        <v>3.6802000000000001</v>
      </c>
      <c r="D5040" s="52">
        <v>41400</v>
      </c>
      <c r="E5040">
        <v>2.3894000000000002</v>
      </c>
      <c r="G5040" s="52">
        <v>41397</v>
      </c>
      <c r="H5040">
        <v>3.6802000000000001</v>
      </c>
      <c r="I5040" s="52">
        <v>41400</v>
      </c>
      <c r="J5040">
        <v>2.3894000000000002</v>
      </c>
      <c r="K5040" s="474" t="str">
        <f t="shared" si="78"/>
        <v>false</v>
      </c>
    </row>
    <row r="5041" spans="2:11">
      <c r="B5041" s="52">
        <v>41400</v>
      </c>
      <c r="C5041">
        <v>3.7315</v>
      </c>
      <c r="D5041" s="52">
        <v>41401</v>
      </c>
      <c r="E5041">
        <v>2.3755000000000002</v>
      </c>
      <c r="G5041" s="52">
        <v>41400</v>
      </c>
      <c r="H5041">
        <v>3.7315</v>
      </c>
      <c r="I5041" s="52">
        <v>41401</v>
      </c>
      <c r="J5041">
        <v>2.3755000000000002</v>
      </c>
      <c r="K5041" s="474" t="str">
        <f t="shared" si="78"/>
        <v>false</v>
      </c>
    </row>
    <row r="5042" spans="2:11">
      <c r="B5042" s="52">
        <v>41401</v>
      </c>
      <c r="C5042">
        <v>3.6999</v>
      </c>
      <c r="D5042" s="52">
        <v>41402</v>
      </c>
      <c r="E5042">
        <v>2.3799000000000001</v>
      </c>
      <c r="G5042" s="52">
        <v>41401</v>
      </c>
      <c r="H5042">
        <v>3.6999</v>
      </c>
      <c r="I5042" s="52">
        <v>41402</v>
      </c>
      <c r="J5042">
        <v>2.3799000000000001</v>
      </c>
      <c r="K5042" s="474" t="str">
        <f t="shared" si="78"/>
        <v>false</v>
      </c>
    </row>
    <row r="5043" spans="2:11">
      <c r="B5043" s="52">
        <v>41402</v>
      </c>
      <c r="C5043">
        <v>3.7471000000000001</v>
      </c>
      <c r="D5043" s="52">
        <v>41403</v>
      </c>
      <c r="E5043">
        <v>2.3864999999999998</v>
      </c>
      <c r="G5043" s="52">
        <v>41402</v>
      </c>
      <c r="H5043">
        <v>3.7471000000000001</v>
      </c>
      <c r="I5043" s="52">
        <v>41403</v>
      </c>
      <c r="J5043">
        <v>2.3864999999999998</v>
      </c>
      <c r="K5043" s="474" t="str">
        <f t="shared" si="78"/>
        <v>false</v>
      </c>
    </row>
    <row r="5044" spans="2:11">
      <c r="B5044" s="52">
        <v>41403</v>
      </c>
      <c r="C5044">
        <v>3.8024</v>
      </c>
      <c r="D5044" s="52">
        <v>41404</v>
      </c>
      <c r="E5044">
        <v>2.3807999999999998</v>
      </c>
      <c r="G5044" s="52">
        <v>41403</v>
      </c>
      <c r="H5044">
        <v>3.8024</v>
      </c>
      <c r="I5044" s="52">
        <v>41404</v>
      </c>
      <c r="J5044">
        <v>2.3807999999999998</v>
      </c>
      <c r="K5044" s="474" t="str">
        <f t="shared" si="78"/>
        <v>false</v>
      </c>
    </row>
    <row r="5045" spans="2:11">
      <c r="B5045" s="52">
        <v>41404</v>
      </c>
      <c r="C5045">
        <v>3.7948</v>
      </c>
      <c r="D5045" s="52">
        <v>41407</v>
      </c>
      <c r="E5045">
        <v>2.3860999999999999</v>
      </c>
      <c r="G5045" s="52">
        <v>41404</v>
      </c>
      <c r="H5045">
        <v>3.7948</v>
      </c>
      <c r="I5045" s="52">
        <v>41407</v>
      </c>
      <c r="J5045">
        <v>2.3860999999999999</v>
      </c>
      <c r="K5045" s="474" t="str">
        <f t="shared" si="78"/>
        <v>false</v>
      </c>
    </row>
    <row r="5046" spans="2:11">
      <c r="B5046" s="52">
        <v>41407</v>
      </c>
      <c r="C5046">
        <v>3.8106</v>
      </c>
      <c r="D5046" s="52">
        <v>41408</v>
      </c>
      <c r="E5046">
        <v>2.3681999999999999</v>
      </c>
      <c r="G5046" s="52">
        <v>41407</v>
      </c>
      <c r="H5046">
        <v>3.8106</v>
      </c>
      <c r="I5046" s="52">
        <v>41408</v>
      </c>
      <c r="J5046">
        <v>2.3681999999999999</v>
      </c>
      <c r="K5046" s="474" t="str">
        <f t="shared" si="78"/>
        <v>false</v>
      </c>
    </row>
    <row r="5047" spans="2:11">
      <c r="B5047" s="52">
        <v>41408</v>
      </c>
      <c r="C5047">
        <v>3.7934000000000001</v>
      </c>
      <c r="D5047" s="52">
        <v>41409</v>
      </c>
      <c r="E5047">
        <v>2.3666</v>
      </c>
      <c r="G5047" s="52">
        <v>41408</v>
      </c>
      <c r="H5047">
        <v>3.7934000000000001</v>
      </c>
      <c r="I5047" s="52">
        <v>41409</v>
      </c>
      <c r="J5047">
        <v>2.3666</v>
      </c>
      <c r="K5047" s="474" t="str">
        <f t="shared" si="78"/>
        <v>false</v>
      </c>
    </row>
    <row r="5048" spans="2:11">
      <c r="B5048" s="52">
        <v>41409</v>
      </c>
      <c r="C5048">
        <v>3.7702</v>
      </c>
      <c r="D5048" s="52">
        <v>41410</v>
      </c>
      <c r="E5048">
        <v>2.3731999999999998</v>
      </c>
      <c r="G5048" s="52">
        <v>41409</v>
      </c>
      <c r="H5048">
        <v>3.7702</v>
      </c>
      <c r="I5048" s="52">
        <v>41410</v>
      </c>
      <c r="J5048">
        <v>2.3731999999999998</v>
      </c>
      <c r="K5048" s="474" t="str">
        <f t="shared" si="78"/>
        <v>false</v>
      </c>
    </row>
    <row r="5049" spans="2:11">
      <c r="B5049" s="52">
        <v>41410</v>
      </c>
      <c r="C5049">
        <v>3.8026999999999997</v>
      </c>
      <c r="D5049" s="52">
        <v>41411</v>
      </c>
      <c r="E5049">
        <v>2.3544999999999998</v>
      </c>
      <c r="G5049" s="52">
        <v>41410</v>
      </c>
      <c r="H5049">
        <v>3.8026999999999997</v>
      </c>
      <c r="I5049" s="52">
        <v>41411</v>
      </c>
      <c r="J5049">
        <v>2.3544999999999998</v>
      </c>
      <c r="K5049" s="474" t="str">
        <f t="shared" si="78"/>
        <v>false</v>
      </c>
    </row>
    <row r="5050" spans="2:11">
      <c r="B5050" s="52">
        <v>41411</v>
      </c>
      <c r="C5050">
        <v>3.7671999999999999</v>
      </c>
      <c r="D5050" s="52">
        <v>41414</v>
      </c>
      <c r="E5050">
        <v>2.3574000000000002</v>
      </c>
      <c r="G5050" s="52">
        <v>41411</v>
      </c>
      <c r="H5050">
        <v>3.7671999999999999</v>
      </c>
      <c r="I5050" s="52">
        <v>41414</v>
      </c>
      <c r="J5050">
        <v>2.3574000000000002</v>
      </c>
      <c r="K5050" s="474" t="str">
        <f t="shared" si="78"/>
        <v>false</v>
      </c>
    </row>
    <row r="5051" spans="2:11">
      <c r="B5051" s="52">
        <v>41414</v>
      </c>
      <c r="C5051">
        <v>3.7818000000000001</v>
      </c>
      <c r="D5051" s="52">
        <v>41415</v>
      </c>
      <c r="E5051">
        <v>2.3494000000000002</v>
      </c>
      <c r="G5051" s="52">
        <v>41414</v>
      </c>
      <c r="H5051">
        <v>3.7818000000000001</v>
      </c>
      <c r="I5051" s="52">
        <v>41415</v>
      </c>
      <c r="J5051">
        <v>2.3494000000000002</v>
      </c>
      <c r="K5051" s="474" t="str">
        <f t="shared" si="78"/>
        <v>false</v>
      </c>
    </row>
    <row r="5052" spans="2:11">
      <c r="B5052" s="52">
        <v>41415</v>
      </c>
      <c r="C5052">
        <v>3.7759999999999998</v>
      </c>
      <c r="D5052" s="52">
        <v>41416</v>
      </c>
      <c r="E5052">
        <v>2.3639999999999999</v>
      </c>
      <c r="G5052" s="52">
        <v>41415</v>
      </c>
      <c r="H5052">
        <v>3.7759999999999998</v>
      </c>
      <c r="I5052" s="52">
        <v>41416</v>
      </c>
      <c r="J5052">
        <v>2.3639999999999999</v>
      </c>
      <c r="K5052" s="474" t="str">
        <f t="shared" si="78"/>
        <v>false</v>
      </c>
    </row>
    <row r="5053" spans="2:11">
      <c r="B5053" s="52">
        <v>41416</v>
      </c>
      <c r="C5053">
        <v>3.8357999999999999</v>
      </c>
      <c r="D5053" s="52">
        <v>41417</v>
      </c>
      <c r="E5053">
        <v>2.3685</v>
      </c>
      <c r="G5053" s="52">
        <v>41416</v>
      </c>
      <c r="H5053">
        <v>3.8357999999999999</v>
      </c>
      <c r="I5053" s="52">
        <v>41417</v>
      </c>
      <c r="J5053">
        <v>2.3685</v>
      </c>
      <c r="K5053" s="474" t="str">
        <f t="shared" si="78"/>
        <v>false</v>
      </c>
    </row>
    <row r="5054" spans="2:11">
      <c r="B5054" s="52">
        <v>41417</v>
      </c>
      <c r="C5054">
        <v>3.8582000000000001</v>
      </c>
      <c r="D5054" s="52">
        <v>41418</v>
      </c>
      <c r="E5054">
        <v>2.3672</v>
      </c>
      <c r="G5054" s="52">
        <v>41417</v>
      </c>
      <c r="H5054">
        <v>3.8582000000000001</v>
      </c>
      <c r="I5054" s="52">
        <v>41418</v>
      </c>
      <c r="J5054">
        <v>2.3672</v>
      </c>
      <c r="K5054" s="474" t="str">
        <f t="shared" si="78"/>
        <v>false</v>
      </c>
    </row>
    <row r="5055" spans="2:11">
      <c r="B5055" s="52">
        <v>41418</v>
      </c>
      <c r="C5055">
        <v>3.8990999999999998</v>
      </c>
      <c r="D5055" s="52">
        <v>41422</v>
      </c>
      <c r="E5055">
        <v>2.3508</v>
      </c>
      <c r="G5055" s="52">
        <v>41418</v>
      </c>
      <c r="H5055">
        <v>3.8990999999999998</v>
      </c>
      <c r="I5055" s="52">
        <v>41422</v>
      </c>
      <c r="J5055">
        <v>2.3508</v>
      </c>
      <c r="K5055" s="474" t="str">
        <f t="shared" si="78"/>
        <v>false</v>
      </c>
    </row>
    <row r="5056" spans="2:11">
      <c r="B5056" s="52">
        <v>41422</v>
      </c>
      <c r="C5056">
        <v>3.9529000000000001</v>
      </c>
      <c r="D5056" s="52">
        <v>41423</v>
      </c>
      <c r="E5056">
        <v>2.3672</v>
      </c>
      <c r="G5056" s="52">
        <v>41422</v>
      </c>
      <c r="H5056">
        <v>3.9529000000000001</v>
      </c>
      <c r="I5056" s="52">
        <v>41423</v>
      </c>
      <c r="J5056">
        <v>2.3672</v>
      </c>
      <c r="K5056" s="474" t="str">
        <f t="shared" si="78"/>
        <v>false</v>
      </c>
    </row>
    <row r="5057" spans="2:11">
      <c r="B5057" s="52">
        <v>41423</v>
      </c>
      <c r="C5057">
        <v>4.0137999999999998</v>
      </c>
      <c r="D5057" s="52">
        <v>41424</v>
      </c>
      <c r="E5057">
        <v>2.3673999999999999</v>
      </c>
      <c r="G5057" s="52">
        <v>41423</v>
      </c>
      <c r="H5057">
        <v>4.0137999999999998</v>
      </c>
      <c r="I5057" s="52">
        <v>41424</v>
      </c>
      <c r="J5057">
        <v>2.3673999999999999</v>
      </c>
      <c r="K5057" s="474" t="str">
        <f t="shared" si="78"/>
        <v>false</v>
      </c>
    </row>
    <row r="5058" spans="2:11">
      <c r="B5058" s="52">
        <v>41424</v>
      </c>
      <c r="C5058">
        <v>4.0217000000000001</v>
      </c>
      <c r="D5058" s="52">
        <v>41425</v>
      </c>
      <c r="E5058">
        <v>2.4001000000000001</v>
      </c>
      <c r="G5058" s="52">
        <v>41424</v>
      </c>
      <c r="H5058">
        <v>4.0217000000000001</v>
      </c>
      <c r="I5058" s="52">
        <v>41425</v>
      </c>
      <c r="J5058">
        <v>2.4001000000000001</v>
      </c>
      <c r="K5058" s="474" t="str">
        <f t="shared" si="78"/>
        <v>false</v>
      </c>
    </row>
    <row r="5059" spans="2:11">
      <c r="B5059" s="52">
        <v>41425</v>
      </c>
      <c r="C5059">
        <v>4.0464000000000002</v>
      </c>
      <c r="D5059" s="52">
        <v>41428</v>
      </c>
      <c r="E5059">
        <v>2.3782999999999999</v>
      </c>
      <c r="G5059" s="52">
        <v>41425</v>
      </c>
      <c r="H5059">
        <v>4.0464000000000002</v>
      </c>
      <c r="I5059" s="52">
        <v>41428</v>
      </c>
      <c r="J5059">
        <v>2.3782999999999999</v>
      </c>
      <c r="K5059" s="474" t="str">
        <f t="shared" si="78"/>
        <v>false</v>
      </c>
    </row>
    <row r="5060" spans="2:11">
      <c r="B5060" s="52">
        <v>41428</v>
      </c>
      <c r="C5060">
        <v>4.0418000000000003</v>
      </c>
      <c r="D5060" s="52">
        <v>41429</v>
      </c>
      <c r="E5060">
        <v>2.3952999999999998</v>
      </c>
      <c r="G5060" s="52">
        <v>41428</v>
      </c>
      <c r="H5060">
        <v>4.0418000000000003</v>
      </c>
      <c r="I5060" s="52">
        <v>41429</v>
      </c>
      <c r="J5060">
        <v>2.3952999999999998</v>
      </c>
      <c r="K5060" s="474" t="str">
        <f t="shared" si="78"/>
        <v>false</v>
      </c>
    </row>
    <row r="5061" spans="2:11">
      <c r="B5061" s="52">
        <v>41429</v>
      </c>
      <c r="C5061">
        <v>4.0533999999999999</v>
      </c>
      <c r="D5061" s="52">
        <v>41430</v>
      </c>
      <c r="E5061">
        <v>2.4300999999999999</v>
      </c>
      <c r="G5061" s="52">
        <v>41429</v>
      </c>
      <c r="H5061">
        <v>4.0533999999999999</v>
      </c>
      <c r="I5061" s="52">
        <v>41430</v>
      </c>
      <c r="J5061">
        <v>2.4300999999999999</v>
      </c>
      <c r="K5061" s="474" t="str">
        <f t="shared" si="78"/>
        <v>false</v>
      </c>
    </row>
    <row r="5062" spans="2:11">
      <c r="B5062" s="52">
        <v>41430</v>
      </c>
      <c r="C5062">
        <v>4.1040000000000001</v>
      </c>
      <c r="D5062" s="52">
        <v>41431</v>
      </c>
      <c r="E5062">
        <v>2.4192</v>
      </c>
      <c r="G5062" s="52">
        <v>41430</v>
      </c>
      <c r="H5062">
        <v>4.1040000000000001</v>
      </c>
      <c r="I5062" s="52">
        <v>41431</v>
      </c>
      <c r="J5062">
        <v>2.4192</v>
      </c>
      <c r="K5062" s="474" t="str">
        <f t="shared" ref="K5062:K5125" si="79">IF(G5062=I5062,"true","false")</f>
        <v>false</v>
      </c>
    </row>
    <row r="5063" spans="2:11">
      <c r="B5063" s="52">
        <v>41431</v>
      </c>
      <c r="C5063">
        <v>4.0524000000000004</v>
      </c>
      <c r="D5063" s="52">
        <v>41432</v>
      </c>
      <c r="E5063">
        <v>2.3862999999999999</v>
      </c>
      <c r="G5063" s="52">
        <v>41431</v>
      </c>
      <c r="H5063">
        <v>4.0524000000000004</v>
      </c>
      <c r="I5063" s="52">
        <v>41432</v>
      </c>
      <c r="J5063">
        <v>2.3862999999999999</v>
      </c>
      <c r="K5063" s="474" t="str">
        <f t="shared" si="79"/>
        <v>false</v>
      </c>
    </row>
    <row r="5064" spans="2:11">
      <c r="B5064" s="52">
        <v>41432</v>
      </c>
      <c r="C5064">
        <v>4.0213999999999999</v>
      </c>
      <c r="D5064" s="52">
        <v>41435</v>
      </c>
      <c r="E5064">
        <v>2.3883999999999999</v>
      </c>
      <c r="G5064" s="52">
        <v>41432</v>
      </c>
      <c r="H5064">
        <v>4.0213999999999999</v>
      </c>
      <c r="I5064" s="52">
        <v>41435</v>
      </c>
      <c r="J5064">
        <v>2.3883999999999999</v>
      </c>
      <c r="K5064" s="474" t="str">
        <f t="shared" si="79"/>
        <v>false</v>
      </c>
    </row>
    <row r="5065" spans="2:11">
      <c r="B5065" s="52">
        <v>41435</v>
      </c>
      <c r="C5065">
        <v>4.0339999999999998</v>
      </c>
      <c r="D5065" s="52">
        <v>41436</v>
      </c>
      <c r="E5065">
        <v>2.4068000000000001</v>
      </c>
      <c r="G5065" s="52">
        <v>41435</v>
      </c>
      <c r="H5065">
        <v>4.0339999999999998</v>
      </c>
      <c r="I5065" s="52">
        <v>41436</v>
      </c>
      <c r="J5065">
        <v>2.4068000000000001</v>
      </c>
      <c r="K5065" s="474" t="str">
        <f t="shared" si="79"/>
        <v>false</v>
      </c>
    </row>
    <row r="5066" spans="2:11">
      <c r="B5066" s="52">
        <v>41436</v>
      </c>
      <c r="C5066">
        <v>4.0609999999999999</v>
      </c>
      <c r="D5066" s="52">
        <v>41437</v>
      </c>
      <c r="E5066">
        <v>2.4285000000000001</v>
      </c>
      <c r="G5066" s="52">
        <v>41436</v>
      </c>
      <c r="H5066">
        <v>4.0609999999999999</v>
      </c>
      <c r="I5066" s="52">
        <v>41437</v>
      </c>
      <c r="J5066">
        <v>2.4285000000000001</v>
      </c>
      <c r="K5066" s="474" t="str">
        <f t="shared" si="79"/>
        <v>false</v>
      </c>
    </row>
    <row r="5067" spans="2:11">
      <c r="B5067" s="52">
        <v>41437</v>
      </c>
      <c r="C5067">
        <v>4.0959000000000003</v>
      </c>
      <c r="D5067" s="52">
        <v>41438</v>
      </c>
      <c r="E5067">
        <v>2.4034</v>
      </c>
      <c r="G5067" s="52">
        <v>41437</v>
      </c>
      <c r="H5067">
        <v>4.0959000000000003</v>
      </c>
      <c r="I5067" s="52">
        <v>41438</v>
      </c>
      <c r="J5067">
        <v>2.4034</v>
      </c>
      <c r="K5067" s="474" t="str">
        <f t="shared" si="79"/>
        <v>false</v>
      </c>
    </row>
    <row r="5068" spans="2:11">
      <c r="B5068" s="52">
        <v>41438</v>
      </c>
      <c r="C5068">
        <v>4.0373000000000001</v>
      </c>
      <c r="D5068" s="52">
        <v>41439</v>
      </c>
      <c r="E5068">
        <v>2.4203000000000001</v>
      </c>
      <c r="G5068" s="52">
        <v>41438</v>
      </c>
      <c r="H5068">
        <v>4.0373000000000001</v>
      </c>
      <c r="I5068" s="52">
        <v>41439</v>
      </c>
      <c r="J5068">
        <v>2.4203000000000001</v>
      </c>
      <c r="K5068" s="474" t="str">
        <f t="shared" si="79"/>
        <v>false</v>
      </c>
    </row>
    <row r="5069" spans="2:11">
      <c r="B5069" s="52">
        <v>41439</v>
      </c>
      <c r="C5069">
        <v>4.0343</v>
      </c>
      <c r="D5069" s="52">
        <v>41442</v>
      </c>
      <c r="E5069">
        <v>2.4028999999999998</v>
      </c>
      <c r="G5069" s="52">
        <v>41439</v>
      </c>
      <c r="H5069">
        <v>4.0343</v>
      </c>
      <c r="I5069" s="52">
        <v>41442</v>
      </c>
      <c r="J5069">
        <v>2.4028999999999998</v>
      </c>
      <c r="K5069" s="474" t="str">
        <f t="shared" si="79"/>
        <v>false</v>
      </c>
    </row>
    <row r="5070" spans="2:11">
      <c r="B5070" s="52">
        <v>41442</v>
      </c>
      <c r="C5070">
        <v>4.0137999999999998</v>
      </c>
      <c r="D5070" s="52">
        <v>41443</v>
      </c>
      <c r="E5070">
        <v>2.3811</v>
      </c>
      <c r="G5070" s="52">
        <v>41442</v>
      </c>
      <c r="H5070">
        <v>4.0137999999999998</v>
      </c>
      <c r="I5070" s="52">
        <v>41443</v>
      </c>
      <c r="J5070">
        <v>2.3811</v>
      </c>
      <c r="K5070" s="474" t="str">
        <f t="shared" si="79"/>
        <v>false</v>
      </c>
    </row>
    <row r="5071" spans="2:11">
      <c r="B5071" s="52">
        <v>41443</v>
      </c>
      <c r="C5071">
        <v>3.9891999999999999</v>
      </c>
      <c r="D5071" s="52">
        <v>41444</v>
      </c>
      <c r="E5071">
        <v>2.4136000000000002</v>
      </c>
      <c r="G5071" s="52">
        <v>41443</v>
      </c>
      <c r="H5071">
        <v>3.9891999999999999</v>
      </c>
      <c r="I5071" s="52">
        <v>41444</v>
      </c>
      <c r="J5071">
        <v>2.4136000000000002</v>
      </c>
      <c r="K5071" s="474" t="str">
        <f t="shared" si="79"/>
        <v>false</v>
      </c>
    </row>
    <row r="5072" spans="2:11">
      <c r="B5072" s="52">
        <v>41444</v>
      </c>
      <c r="C5072">
        <v>4.0843999999999996</v>
      </c>
      <c r="D5072" s="52">
        <v>41445</v>
      </c>
      <c r="E5072">
        <v>2.4725000000000001</v>
      </c>
      <c r="G5072" s="52">
        <v>41444</v>
      </c>
      <c r="H5072">
        <v>4.0843999999999996</v>
      </c>
      <c r="I5072" s="52">
        <v>41445</v>
      </c>
      <c r="J5072">
        <v>2.4725000000000001</v>
      </c>
      <c r="K5072" s="474" t="str">
        <f t="shared" si="79"/>
        <v>false</v>
      </c>
    </row>
    <row r="5073" spans="2:11">
      <c r="B5073" s="52">
        <v>41445</v>
      </c>
      <c r="C5073">
        <v>4.2056000000000004</v>
      </c>
      <c r="D5073" s="52">
        <v>41446</v>
      </c>
      <c r="E5073">
        <v>2.4657</v>
      </c>
      <c r="G5073" s="52">
        <v>41445</v>
      </c>
      <c r="H5073">
        <v>4.2056000000000004</v>
      </c>
      <c r="I5073" s="52">
        <v>41446</v>
      </c>
      <c r="J5073">
        <v>2.4657</v>
      </c>
      <c r="K5073" s="474" t="str">
        <f t="shared" si="79"/>
        <v>false</v>
      </c>
    </row>
    <row r="5074" spans="2:11">
      <c r="B5074" s="52">
        <v>41446</v>
      </c>
      <c r="C5074">
        <v>4.1502999999999997</v>
      </c>
      <c r="D5074" s="52">
        <v>41449</v>
      </c>
      <c r="E5074">
        <v>2.4891999999999999</v>
      </c>
      <c r="G5074" s="52">
        <v>41446</v>
      </c>
      <c r="H5074">
        <v>4.1502999999999997</v>
      </c>
      <c r="I5074" s="52">
        <v>41449</v>
      </c>
      <c r="J5074">
        <v>2.4891999999999999</v>
      </c>
      <c r="K5074" s="474" t="str">
        <f t="shared" si="79"/>
        <v>false</v>
      </c>
    </row>
    <row r="5075" spans="2:11">
      <c r="B5075" s="52">
        <v>41449</v>
      </c>
      <c r="C5075">
        <v>4.1581000000000001</v>
      </c>
      <c r="D5075" s="52">
        <v>41450</v>
      </c>
      <c r="E5075">
        <v>2.4722</v>
      </c>
      <c r="G5075" s="52">
        <v>41449</v>
      </c>
      <c r="H5075">
        <v>4.1581000000000001</v>
      </c>
      <c r="I5075" s="52">
        <v>41450</v>
      </c>
      <c r="J5075">
        <v>2.4722</v>
      </c>
      <c r="K5075" s="474" t="str">
        <f t="shared" si="79"/>
        <v>false</v>
      </c>
    </row>
    <row r="5076" spans="2:11">
      <c r="B5076" s="52">
        <v>41450</v>
      </c>
      <c r="C5076">
        <v>4.1112000000000002</v>
      </c>
      <c r="D5076" s="52">
        <v>41451</v>
      </c>
      <c r="E5076">
        <v>2.4472999999999998</v>
      </c>
      <c r="G5076" s="52">
        <v>41450</v>
      </c>
      <c r="H5076">
        <v>4.1112000000000002</v>
      </c>
      <c r="I5076" s="52">
        <v>41451</v>
      </c>
      <c r="J5076">
        <v>2.4472999999999998</v>
      </c>
      <c r="K5076" s="474" t="str">
        <f t="shared" si="79"/>
        <v>false</v>
      </c>
    </row>
    <row r="5077" spans="2:11">
      <c r="B5077" s="52">
        <v>41451</v>
      </c>
      <c r="C5077">
        <v>4.0568999999999997</v>
      </c>
      <c r="D5077" s="52">
        <v>41452</v>
      </c>
      <c r="E5077">
        <v>2.4287000000000001</v>
      </c>
      <c r="G5077" s="52">
        <v>41451</v>
      </c>
      <c r="H5077">
        <v>4.0568999999999997</v>
      </c>
      <c r="I5077" s="52">
        <v>41452</v>
      </c>
      <c r="J5077">
        <v>2.4287000000000001</v>
      </c>
      <c r="K5077" s="474" t="str">
        <f t="shared" si="79"/>
        <v>false</v>
      </c>
    </row>
    <row r="5078" spans="2:11">
      <c r="B5078" s="52">
        <v>41452</v>
      </c>
      <c r="C5078">
        <v>4.0567000000000002</v>
      </c>
      <c r="D5078" s="52">
        <v>41453</v>
      </c>
      <c r="E5078">
        <v>2.4474</v>
      </c>
      <c r="G5078" s="52">
        <v>41452</v>
      </c>
      <c r="H5078">
        <v>4.0567000000000002</v>
      </c>
      <c r="I5078" s="52">
        <v>41453</v>
      </c>
      <c r="J5078">
        <v>2.4474</v>
      </c>
      <c r="K5078" s="474" t="str">
        <f t="shared" si="79"/>
        <v>false</v>
      </c>
    </row>
    <row r="5079" spans="2:11">
      <c r="B5079" s="52">
        <v>41453</v>
      </c>
      <c r="C5079">
        <v>4.0316000000000001</v>
      </c>
      <c r="D5079" s="52">
        <v>41456</v>
      </c>
      <c r="E5079">
        <v>2.4413999999999998</v>
      </c>
      <c r="G5079" s="52">
        <v>41453</v>
      </c>
      <c r="H5079">
        <v>4.0316000000000001</v>
      </c>
      <c r="I5079" s="52">
        <v>41456</v>
      </c>
      <c r="J5079">
        <v>2.4413999999999998</v>
      </c>
      <c r="K5079" s="474" t="str">
        <f t="shared" si="79"/>
        <v>false</v>
      </c>
    </row>
    <row r="5080" spans="2:11">
      <c r="B5080" s="52">
        <v>41456</v>
      </c>
      <c r="C5080">
        <v>4.0843999999999996</v>
      </c>
      <c r="D5080" s="52">
        <v>41457</v>
      </c>
      <c r="E5080">
        <v>2.4540000000000002</v>
      </c>
      <c r="G5080" s="52">
        <v>41456</v>
      </c>
      <c r="H5080">
        <v>4.0843999999999996</v>
      </c>
      <c r="I5080" s="52">
        <v>41457</v>
      </c>
      <c r="J5080">
        <v>2.4540000000000002</v>
      </c>
      <c r="K5080" s="474" t="str">
        <f t="shared" si="79"/>
        <v>false</v>
      </c>
    </row>
    <row r="5081" spans="2:11">
      <c r="B5081" s="52">
        <v>41457</v>
      </c>
      <c r="C5081">
        <v>4.0815000000000001</v>
      </c>
      <c r="D5081" s="52">
        <v>41458</v>
      </c>
      <c r="E5081">
        <v>2.4447999999999999</v>
      </c>
      <c r="G5081" s="52">
        <v>41457</v>
      </c>
      <c r="H5081">
        <v>4.0815000000000001</v>
      </c>
      <c r="I5081" s="52">
        <v>41458</v>
      </c>
      <c r="J5081">
        <v>2.4447999999999999</v>
      </c>
      <c r="K5081" s="474" t="str">
        <f t="shared" si="79"/>
        <v>false</v>
      </c>
    </row>
    <row r="5082" spans="2:11">
      <c r="B5082" s="52">
        <v>41458</v>
      </c>
      <c r="C5082">
        <v>4.0884</v>
      </c>
      <c r="D5082" s="52">
        <v>41460</v>
      </c>
      <c r="E5082">
        <v>2.4209999999999998</v>
      </c>
      <c r="G5082" s="52">
        <v>41458</v>
      </c>
      <c r="H5082">
        <v>4.0884</v>
      </c>
      <c r="I5082" s="52">
        <v>41460</v>
      </c>
      <c r="J5082">
        <v>2.4209999999999998</v>
      </c>
      <c r="K5082" s="474" t="str">
        <f t="shared" si="79"/>
        <v>false</v>
      </c>
    </row>
    <row r="5083" spans="2:11">
      <c r="B5083" s="52">
        <v>41460</v>
      </c>
      <c r="C5083">
        <v>4.1073000000000004</v>
      </c>
      <c r="D5083" s="52">
        <v>41463</v>
      </c>
      <c r="E5083">
        <v>2.4081000000000001</v>
      </c>
      <c r="G5083" s="52">
        <v>41460</v>
      </c>
      <c r="H5083">
        <v>4.1073000000000004</v>
      </c>
      <c r="I5083" s="52">
        <v>41463</v>
      </c>
      <c r="J5083">
        <v>2.4081000000000001</v>
      </c>
      <c r="K5083" s="474" t="str">
        <f t="shared" si="79"/>
        <v>false</v>
      </c>
    </row>
    <row r="5084" spans="2:11">
      <c r="B5084" s="52">
        <v>41463</v>
      </c>
      <c r="C5084">
        <v>4.0538999999999996</v>
      </c>
      <c r="D5084" s="52">
        <v>41464</v>
      </c>
      <c r="E5084">
        <v>2.3961999999999999</v>
      </c>
      <c r="G5084" s="52">
        <v>41463</v>
      </c>
      <c r="H5084">
        <v>4.0538999999999996</v>
      </c>
      <c r="I5084" s="52">
        <v>41464</v>
      </c>
      <c r="J5084">
        <v>2.3961999999999999</v>
      </c>
      <c r="K5084" s="474" t="str">
        <f t="shared" si="79"/>
        <v>false</v>
      </c>
    </row>
    <row r="5085" spans="2:11">
      <c r="B5085" s="52">
        <v>41464</v>
      </c>
      <c r="C5085">
        <v>4.0281000000000002</v>
      </c>
      <c r="D5085" s="52">
        <v>41465</v>
      </c>
      <c r="E5085">
        <v>2.3976000000000002</v>
      </c>
      <c r="G5085" s="52">
        <v>41464</v>
      </c>
      <c r="H5085">
        <v>4.0281000000000002</v>
      </c>
      <c r="I5085" s="52">
        <v>41465</v>
      </c>
      <c r="J5085">
        <v>2.3976000000000002</v>
      </c>
      <c r="K5085" s="474" t="str">
        <f t="shared" si="79"/>
        <v>false</v>
      </c>
    </row>
    <row r="5086" spans="2:11">
      <c r="B5086" s="52">
        <v>41465</v>
      </c>
      <c r="C5086">
        <v>4.0140000000000002</v>
      </c>
      <c r="D5086" s="52">
        <v>41466</v>
      </c>
      <c r="E5086">
        <v>2.3713000000000002</v>
      </c>
      <c r="G5086" s="52">
        <v>41465</v>
      </c>
      <c r="H5086">
        <v>4.0140000000000002</v>
      </c>
      <c r="I5086" s="52">
        <v>41466</v>
      </c>
      <c r="J5086">
        <v>2.3713000000000002</v>
      </c>
      <c r="K5086" s="474" t="str">
        <f t="shared" si="79"/>
        <v>false</v>
      </c>
    </row>
    <row r="5087" spans="2:11">
      <c r="B5087" s="52">
        <v>41466</v>
      </c>
      <c r="C5087">
        <v>3.9491000000000001</v>
      </c>
      <c r="D5087" s="52">
        <v>41467</v>
      </c>
      <c r="E5087">
        <v>2.3708</v>
      </c>
      <c r="G5087" s="52">
        <v>41466</v>
      </c>
      <c r="H5087">
        <v>3.9491000000000001</v>
      </c>
      <c r="I5087" s="52">
        <v>41467</v>
      </c>
      <c r="J5087">
        <v>2.3708</v>
      </c>
      <c r="K5087" s="474" t="str">
        <f t="shared" si="79"/>
        <v>false</v>
      </c>
    </row>
    <row r="5088" spans="2:11">
      <c r="B5088" s="52">
        <v>41467</v>
      </c>
      <c r="C5088">
        <v>3.9333999999999998</v>
      </c>
      <c r="D5088" s="52">
        <v>41470</v>
      </c>
      <c r="E5088">
        <v>2.3677999999999999</v>
      </c>
      <c r="G5088" s="52">
        <v>41467</v>
      </c>
      <c r="H5088">
        <v>3.9333999999999998</v>
      </c>
      <c r="I5088" s="52">
        <v>41470</v>
      </c>
      <c r="J5088">
        <v>2.3677999999999999</v>
      </c>
      <c r="K5088" s="474" t="str">
        <f t="shared" si="79"/>
        <v>false</v>
      </c>
    </row>
    <row r="5089" spans="2:11">
      <c r="B5089" s="52">
        <v>41470</v>
      </c>
      <c r="C5089">
        <v>3.8734999999999999</v>
      </c>
      <c r="D5089" s="52">
        <v>41471</v>
      </c>
      <c r="E5089">
        <v>2.3727</v>
      </c>
      <c r="G5089" s="52">
        <v>41470</v>
      </c>
      <c r="H5089">
        <v>3.8734999999999999</v>
      </c>
      <c r="I5089" s="52">
        <v>41471</v>
      </c>
      <c r="J5089">
        <v>2.3727</v>
      </c>
      <c r="K5089" s="474" t="str">
        <f t="shared" si="79"/>
        <v>false</v>
      </c>
    </row>
    <row r="5090" spans="2:11">
      <c r="B5090" s="52">
        <v>41471</v>
      </c>
      <c r="C5090">
        <v>3.8923999999999999</v>
      </c>
      <c r="D5090" s="52">
        <v>41472</v>
      </c>
      <c r="E5090">
        <v>2.3717999999999999</v>
      </c>
      <c r="G5090" s="52">
        <v>41471</v>
      </c>
      <c r="H5090">
        <v>3.8923999999999999</v>
      </c>
      <c r="I5090" s="52">
        <v>41472</v>
      </c>
      <c r="J5090">
        <v>2.3717999999999999</v>
      </c>
      <c r="K5090" s="474" t="str">
        <f t="shared" si="79"/>
        <v>false</v>
      </c>
    </row>
    <row r="5091" spans="2:11">
      <c r="B5091" s="52">
        <v>41472</v>
      </c>
      <c r="C5091">
        <v>3.8993000000000002</v>
      </c>
      <c r="D5091" s="52">
        <v>41473</v>
      </c>
      <c r="E5091">
        <v>2.3639000000000001</v>
      </c>
      <c r="G5091" s="52">
        <v>41472</v>
      </c>
      <c r="H5091">
        <v>3.8993000000000002</v>
      </c>
      <c r="I5091" s="52">
        <v>41473</v>
      </c>
      <c r="J5091">
        <v>2.3639000000000001</v>
      </c>
      <c r="K5091" s="474" t="str">
        <f t="shared" si="79"/>
        <v>false</v>
      </c>
    </row>
    <row r="5092" spans="2:11">
      <c r="B5092" s="52">
        <v>41473</v>
      </c>
      <c r="C5092">
        <v>3.8645</v>
      </c>
      <c r="D5092" s="52">
        <v>41474</v>
      </c>
      <c r="E5092">
        <v>2.3645999999999998</v>
      </c>
      <c r="G5092" s="52">
        <v>41473</v>
      </c>
      <c r="H5092">
        <v>3.8645</v>
      </c>
      <c r="I5092" s="52">
        <v>41474</v>
      </c>
      <c r="J5092">
        <v>2.3645999999999998</v>
      </c>
      <c r="K5092" s="474" t="str">
        <f t="shared" si="79"/>
        <v>false</v>
      </c>
    </row>
    <row r="5093" spans="2:11">
      <c r="B5093" s="52">
        <v>41474</v>
      </c>
      <c r="C5093">
        <v>3.8696999999999999</v>
      </c>
      <c r="D5093" s="52">
        <v>41477</v>
      </c>
      <c r="E5093">
        <v>2.3643000000000001</v>
      </c>
      <c r="G5093" s="52">
        <v>41474</v>
      </c>
      <c r="H5093">
        <v>3.8696999999999999</v>
      </c>
      <c r="I5093" s="52">
        <v>41477</v>
      </c>
      <c r="J5093">
        <v>2.3643000000000001</v>
      </c>
      <c r="K5093" s="474" t="str">
        <f t="shared" si="79"/>
        <v>false</v>
      </c>
    </row>
    <row r="5094" spans="2:11">
      <c r="B5094" s="52">
        <v>41477</v>
      </c>
      <c r="C5094">
        <v>3.8689999999999998</v>
      </c>
      <c r="D5094" s="52">
        <v>41478</v>
      </c>
      <c r="E5094">
        <v>2.3609999999999998</v>
      </c>
      <c r="G5094" s="52">
        <v>41477</v>
      </c>
      <c r="H5094">
        <v>3.8689999999999998</v>
      </c>
      <c r="I5094" s="52">
        <v>41478</v>
      </c>
      <c r="J5094">
        <v>2.3609999999999998</v>
      </c>
      <c r="K5094" s="474" t="str">
        <f t="shared" si="79"/>
        <v>false</v>
      </c>
    </row>
    <row r="5095" spans="2:11">
      <c r="B5095" s="52">
        <v>41478</v>
      </c>
      <c r="C5095">
        <v>3.86</v>
      </c>
      <c r="D5095" s="52">
        <v>41479</v>
      </c>
      <c r="E5095">
        <v>2.3647999999999998</v>
      </c>
      <c r="G5095" s="52">
        <v>41478</v>
      </c>
      <c r="H5095">
        <v>3.86</v>
      </c>
      <c r="I5095" s="52">
        <v>41479</v>
      </c>
      <c r="J5095">
        <v>2.3647999999999998</v>
      </c>
      <c r="K5095" s="474" t="str">
        <f t="shared" si="79"/>
        <v>false</v>
      </c>
    </row>
    <row r="5096" spans="2:11">
      <c r="B5096" s="52">
        <v>41479</v>
      </c>
      <c r="C5096">
        <v>3.9201999999999999</v>
      </c>
      <c r="D5096" s="52">
        <v>41480</v>
      </c>
      <c r="E5096">
        <v>2.3628</v>
      </c>
      <c r="G5096" s="52">
        <v>41479</v>
      </c>
      <c r="H5096">
        <v>3.9201999999999999</v>
      </c>
      <c r="I5096" s="52">
        <v>41480</v>
      </c>
      <c r="J5096">
        <v>2.3628</v>
      </c>
      <c r="K5096" s="474" t="str">
        <f t="shared" si="79"/>
        <v>false</v>
      </c>
    </row>
    <row r="5097" spans="2:11">
      <c r="B5097" s="52">
        <v>41480</v>
      </c>
      <c r="C5097">
        <v>3.9066000000000001</v>
      </c>
      <c r="D5097" s="52">
        <v>41481</v>
      </c>
      <c r="E5097">
        <v>2.3622999999999998</v>
      </c>
      <c r="G5097" s="52">
        <v>41480</v>
      </c>
      <c r="H5097">
        <v>3.9066000000000001</v>
      </c>
      <c r="I5097" s="52">
        <v>41481</v>
      </c>
      <c r="J5097">
        <v>2.3622999999999998</v>
      </c>
      <c r="K5097" s="474" t="str">
        <f t="shared" si="79"/>
        <v>false</v>
      </c>
    </row>
    <row r="5098" spans="2:11">
      <c r="B5098" s="52">
        <v>41481</v>
      </c>
      <c r="C5098">
        <v>3.8835999999999999</v>
      </c>
      <c r="D5098" s="52">
        <v>41484</v>
      </c>
      <c r="E5098">
        <v>2.3679000000000001</v>
      </c>
      <c r="G5098" s="52">
        <v>41481</v>
      </c>
      <c r="H5098">
        <v>3.8835999999999999</v>
      </c>
      <c r="I5098" s="52">
        <v>41484</v>
      </c>
      <c r="J5098">
        <v>2.3679000000000001</v>
      </c>
      <c r="K5098" s="474" t="str">
        <f t="shared" si="79"/>
        <v>false</v>
      </c>
    </row>
    <row r="5099" spans="2:11">
      <c r="B5099" s="52">
        <v>41484</v>
      </c>
      <c r="C5099">
        <v>3.8746</v>
      </c>
      <c r="D5099" s="52">
        <v>41485</v>
      </c>
      <c r="E5099">
        <v>2.3681000000000001</v>
      </c>
      <c r="G5099" s="52">
        <v>41484</v>
      </c>
      <c r="H5099">
        <v>3.8746</v>
      </c>
      <c r="I5099" s="52">
        <v>41485</v>
      </c>
      <c r="J5099">
        <v>2.3681000000000001</v>
      </c>
      <c r="K5099" s="474" t="str">
        <f t="shared" si="79"/>
        <v>false</v>
      </c>
    </row>
    <row r="5100" spans="2:11">
      <c r="B5100" s="52">
        <v>41485</v>
      </c>
      <c r="C5100">
        <v>3.8691</v>
      </c>
      <c r="D5100" s="52">
        <v>41486</v>
      </c>
      <c r="E5100">
        <v>2.3723000000000001</v>
      </c>
      <c r="G5100" s="52">
        <v>41485</v>
      </c>
      <c r="H5100">
        <v>3.8691</v>
      </c>
      <c r="I5100" s="52">
        <v>41486</v>
      </c>
      <c r="J5100">
        <v>2.3723000000000001</v>
      </c>
      <c r="K5100" s="474" t="str">
        <f t="shared" si="79"/>
        <v>false</v>
      </c>
    </row>
    <row r="5101" spans="2:11">
      <c r="B5101" s="52">
        <v>41486</v>
      </c>
      <c r="C5101">
        <v>3.8944999999999999</v>
      </c>
      <c r="D5101" s="52">
        <v>41487</v>
      </c>
      <c r="E5101">
        <v>2.3528000000000002</v>
      </c>
      <c r="G5101" s="52">
        <v>41486</v>
      </c>
      <c r="H5101">
        <v>3.8944999999999999</v>
      </c>
      <c r="I5101" s="52">
        <v>41487</v>
      </c>
      <c r="J5101">
        <v>2.3528000000000002</v>
      </c>
      <c r="K5101" s="474" t="str">
        <f t="shared" si="79"/>
        <v>false</v>
      </c>
    </row>
    <row r="5102" spans="2:11">
      <c r="B5102" s="52">
        <v>41487</v>
      </c>
      <c r="C5102">
        <v>3.8580999999999999</v>
      </c>
      <c r="D5102" s="52">
        <v>41488</v>
      </c>
      <c r="E5102">
        <v>2.3483000000000001</v>
      </c>
      <c r="G5102" s="52">
        <v>41487</v>
      </c>
      <c r="H5102">
        <v>3.8580999999999999</v>
      </c>
      <c r="I5102" s="52">
        <v>41488</v>
      </c>
      <c r="J5102">
        <v>2.3483000000000001</v>
      </c>
      <c r="K5102" s="474" t="str">
        <f t="shared" si="79"/>
        <v>false</v>
      </c>
    </row>
    <row r="5103" spans="2:11">
      <c r="B5103" s="52">
        <v>41488</v>
      </c>
      <c r="C5103">
        <v>3.8626</v>
      </c>
      <c r="D5103" s="52">
        <v>41491</v>
      </c>
      <c r="E5103">
        <v>2.3552</v>
      </c>
      <c r="G5103" s="52">
        <v>41488</v>
      </c>
      <c r="H5103">
        <v>3.8626</v>
      </c>
      <c r="I5103" s="52">
        <v>41491</v>
      </c>
      <c r="J5103">
        <v>2.3552</v>
      </c>
      <c r="K5103" s="474" t="str">
        <f t="shared" si="79"/>
        <v>false</v>
      </c>
    </row>
    <row r="5104" spans="2:11">
      <c r="B5104" s="52">
        <v>41491</v>
      </c>
      <c r="C5104">
        <v>3.8929</v>
      </c>
      <c r="D5104" s="52">
        <v>41492</v>
      </c>
      <c r="E5104">
        <v>2.3694000000000002</v>
      </c>
      <c r="G5104" s="52">
        <v>41491</v>
      </c>
      <c r="H5104">
        <v>3.8929</v>
      </c>
      <c r="I5104" s="52">
        <v>41492</v>
      </c>
      <c r="J5104">
        <v>2.3694000000000002</v>
      </c>
      <c r="K5104" s="474" t="str">
        <f t="shared" si="79"/>
        <v>false</v>
      </c>
    </row>
    <row r="5105" spans="2:11">
      <c r="B5105" s="52">
        <v>41492</v>
      </c>
      <c r="C5105">
        <v>3.9111000000000002</v>
      </c>
      <c r="D5105" s="52">
        <v>41493</v>
      </c>
      <c r="E5105">
        <v>2.3875999999999999</v>
      </c>
      <c r="G5105" s="52">
        <v>41492</v>
      </c>
      <c r="H5105">
        <v>3.9111000000000002</v>
      </c>
      <c r="I5105" s="52">
        <v>41493</v>
      </c>
      <c r="J5105">
        <v>2.3875999999999999</v>
      </c>
      <c r="K5105" s="474" t="str">
        <f t="shared" si="79"/>
        <v>false</v>
      </c>
    </row>
    <row r="5106" spans="2:11">
      <c r="B5106" s="52">
        <v>41493</v>
      </c>
      <c r="C5106">
        <v>3.8975</v>
      </c>
      <c r="D5106" s="52">
        <v>41494</v>
      </c>
      <c r="E5106">
        <v>2.3833000000000002</v>
      </c>
      <c r="G5106" s="52">
        <v>41493</v>
      </c>
      <c r="H5106">
        <v>3.8975</v>
      </c>
      <c r="I5106" s="52">
        <v>41494</v>
      </c>
      <c r="J5106">
        <v>2.3833000000000002</v>
      </c>
      <c r="K5106" s="474" t="str">
        <f t="shared" si="79"/>
        <v>false</v>
      </c>
    </row>
    <row r="5107" spans="2:11">
      <c r="B5107" s="52">
        <v>41494</v>
      </c>
      <c r="C5107">
        <v>3.887</v>
      </c>
      <c r="D5107" s="52">
        <v>41495</v>
      </c>
      <c r="E5107">
        <v>2.3975</v>
      </c>
      <c r="G5107" s="52">
        <v>41494</v>
      </c>
      <c r="H5107">
        <v>3.887</v>
      </c>
      <c r="I5107" s="52">
        <v>41495</v>
      </c>
      <c r="J5107">
        <v>2.3975</v>
      </c>
      <c r="K5107" s="474" t="str">
        <f t="shared" si="79"/>
        <v>false</v>
      </c>
    </row>
    <row r="5108" spans="2:11">
      <c r="B5108" s="52">
        <v>41495</v>
      </c>
      <c r="C5108">
        <v>3.9073000000000002</v>
      </c>
      <c r="D5108" s="52">
        <v>41498</v>
      </c>
      <c r="E5108">
        <v>2.3984000000000001</v>
      </c>
      <c r="G5108" s="52">
        <v>41495</v>
      </c>
      <c r="H5108">
        <v>3.9073000000000002</v>
      </c>
      <c r="I5108" s="52">
        <v>41498</v>
      </c>
      <c r="J5108">
        <v>2.3984000000000001</v>
      </c>
      <c r="K5108" s="474" t="str">
        <f t="shared" si="79"/>
        <v>false</v>
      </c>
    </row>
    <row r="5109" spans="2:11">
      <c r="B5109" s="52">
        <v>41498</v>
      </c>
      <c r="C5109">
        <v>3.9344999999999999</v>
      </c>
      <c r="D5109" s="52">
        <v>41499</v>
      </c>
      <c r="E5109">
        <v>2.3961000000000001</v>
      </c>
      <c r="G5109" s="52">
        <v>41498</v>
      </c>
      <c r="H5109">
        <v>3.9344999999999999</v>
      </c>
      <c r="I5109" s="52">
        <v>41499</v>
      </c>
      <c r="J5109">
        <v>2.3961000000000001</v>
      </c>
      <c r="K5109" s="474" t="str">
        <f t="shared" si="79"/>
        <v>false</v>
      </c>
    </row>
    <row r="5110" spans="2:11">
      <c r="B5110" s="52">
        <v>41499</v>
      </c>
      <c r="C5110">
        <v>3.9220000000000002</v>
      </c>
      <c r="D5110" s="52">
        <v>41500</v>
      </c>
      <c r="E5110">
        <v>2.4138000000000002</v>
      </c>
      <c r="G5110" s="52">
        <v>41499</v>
      </c>
      <c r="H5110">
        <v>3.9220000000000002</v>
      </c>
      <c r="I5110" s="52">
        <v>41500</v>
      </c>
      <c r="J5110">
        <v>2.4138000000000002</v>
      </c>
      <c r="K5110" s="474" t="str">
        <f t="shared" si="79"/>
        <v>false</v>
      </c>
    </row>
    <row r="5111" spans="2:11">
      <c r="B5111" s="52">
        <v>41500</v>
      </c>
      <c r="C5111">
        <v>3.9565000000000001</v>
      </c>
      <c r="D5111" s="52">
        <v>41501</v>
      </c>
      <c r="E5111">
        <v>2.4548999999999999</v>
      </c>
      <c r="G5111" s="52">
        <v>41500</v>
      </c>
      <c r="H5111">
        <v>3.9565000000000001</v>
      </c>
      <c r="I5111" s="52">
        <v>41501</v>
      </c>
      <c r="J5111">
        <v>2.4548999999999999</v>
      </c>
      <c r="K5111" s="474" t="str">
        <f t="shared" si="79"/>
        <v>false</v>
      </c>
    </row>
    <row r="5112" spans="2:11">
      <c r="B5112" s="52">
        <v>41501</v>
      </c>
      <c r="C5112">
        <v>4.0091999999999999</v>
      </c>
      <c r="D5112" s="52">
        <v>41502</v>
      </c>
      <c r="E5112">
        <v>2.4599000000000002</v>
      </c>
      <c r="G5112" s="52">
        <v>41501</v>
      </c>
      <c r="H5112">
        <v>4.0091999999999999</v>
      </c>
      <c r="I5112" s="52">
        <v>41502</v>
      </c>
      <c r="J5112">
        <v>2.4599000000000002</v>
      </c>
      <c r="K5112" s="474" t="str">
        <f t="shared" si="79"/>
        <v>false</v>
      </c>
    </row>
    <row r="5113" spans="2:11">
      <c r="B5113" s="52">
        <v>41502</v>
      </c>
      <c r="C5113">
        <v>4.0515999999999996</v>
      </c>
      <c r="D5113" s="52">
        <v>41505</v>
      </c>
      <c r="E5113">
        <v>2.4714999999999998</v>
      </c>
      <c r="G5113" s="52">
        <v>41502</v>
      </c>
      <c r="H5113">
        <v>4.0515999999999996</v>
      </c>
      <c r="I5113" s="52">
        <v>41505</v>
      </c>
      <c r="J5113">
        <v>2.4714999999999998</v>
      </c>
      <c r="K5113" s="474" t="str">
        <f t="shared" si="79"/>
        <v>false</v>
      </c>
    </row>
    <row r="5114" spans="2:11">
      <c r="B5114" s="52">
        <v>41505</v>
      </c>
      <c r="C5114">
        <v>4.0896999999999997</v>
      </c>
      <c r="D5114" s="52">
        <v>41506</v>
      </c>
      <c r="E5114">
        <v>2.4727000000000001</v>
      </c>
      <c r="G5114" s="52">
        <v>41505</v>
      </c>
      <c r="H5114">
        <v>4.0896999999999997</v>
      </c>
      <c r="I5114" s="52">
        <v>41506</v>
      </c>
      <c r="J5114">
        <v>2.4727000000000001</v>
      </c>
      <c r="K5114" s="474" t="str">
        <f t="shared" si="79"/>
        <v>false</v>
      </c>
    </row>
    <row r="5115" spans="2:11">
      <c r="B5115" s="52">
        <v>41506</v>
      </c>
      <c r="C5115">
        <v>4.0561999999999996</v>
      </c>
      <c r="D5115" s="52">
        <v>41507</v>
      </c>
      <c r="E5115">
        <v>2.4925999999999999</v>
      </c>
      <c r="G5115" s="52">
        <v>41506</v>
      </c>
      <c r="H5115">
        <v>4.0561999999999996</v>
      </c>
      <c r="I5115" s="52">
        <v>41507</v>
      </c>
      <c r="J5115">
        <v>2.4925999999999999</v>
      </c>
      <c r="K5115" s="474" t="str">
        <f t="shared" si="79"/>
        <v>false</v>
      </c>
    </row>
    <row r="5116" spans="2:11">
      <c r="B5116" s="52">
        <v>41507</v>
      </c>
      <c r="C5116">
        <v>4.1005000000000003</v>
      </c>
      <c r="D5116" s="52">
        <v>41508</v>
      </c>
      <c r="E5116">
        <v>2.4815</v>
      </c>
      <c r="G5116" s="52">
        <v>41507</v>
      </c>
      <c r="H5116">
        <v>4.1005000000000003</v>
      </c>
      <c r="I5116" s="52">
        <v>41508</v>
      </c>
      <c r="J5116">
        <v>2.4815</v>
      </c>
      <c r="K5116" s="474" t="str">
        <f t="shared" si="79"/>
        <v>false</v>
      </c>
    </row>
    <row r="5117" spans="2:11">
      <c r="B5117" s="52">
        <v>41508</v>
      </c>
      <c r="C5117">
        <v>4.0724</v>
      </c>
      <c r="D5117" s="52">
        <v>41509</v>
      </c>
      <c r="E5117">
        <v>2.4763999999999999</v>
      </c>
      <c r="G5117" s="52">
        <v>41508</v>
      </c>
      <c r="H5117">
        <v>4.0724</v>
      </c>
      <c r="I5117" s="52">
        <v>41509</v>
      </c>
      <c r="J5117">
        <v>2.4763999999999999</v>
      </c>
      <c r="K5117" s="474" t="str">
        <f t="shared" si="79"/>
        <v>false</v>
      </c>
    </row>
    <row r="5118" spans="2:11">
      <c r="B5118" s="52">
        <v>41509</v>
      </c>
      <c r="C5118">
        <v>4.0410000000000004</v>
      </c>
      <c r="D5118" s="52">
        <v>41512</v>
      </c>
      <c r="E5118">
        <v>2.4870000000000001</v>
      </c>
      <c r="G5118" s="52">
        <v>41509</v>
      </c>
      <c r="H5118">
        <v>4.0410000000000004</v>
      </c>
      <c r="I5118" s="52">
        <v>41512</v>
      </c>
      <c r="J5118">
        <v>2.4870000000000001</v>
      </c>
      <c r="K5118" s="474" t="str">
        <f t="shared" si="79"/>
        <v>false</v>
      </c>
    </row>
    <row r="5119" spans="2:11">
      <c r="B5119" s="52">
        <v>41512</v>
      </c>
      <c r="C5119">
        <v>4.0720999999999998</v>
      </c>
      <c r="D5119" s="52">
        <v>41513</v>
      </c>
      <c r="E5119">
        <v>2.5156000000000001</v>
      </c>
      <c r="G5119" s="52">
        <v>41512</v>
      </c>
      <c r="H5119">
        <v>4.0720999999999998</v>
      </c>
      <c r="I5119" s="52">
        <v>41513</v>
      </c>
      <c r="J5119">
        <v>2.5156000000000001</v>
      </c>
      <c r="K5119" s="474" t="str">
        <f t="shared" si="79"/>
        <v>false</v>
      </c>
    </row>
    <row r="5120" spans="2:11">
      <c r="B5120" s="52">
        <v>41513</v>
      </c>
      <c r="C5120">
        <v>4.0712999999999999</v>
      </c>
      <c r="D5120" s="52">
        <v>41514</v>
      </c>
      <c r="E5120">
        <v>2.5074000000000001</v>
      </c>
      <c r="G5120" s="52">
        <v>41513</v>
      </c>
      <c r="H5120">
        <v>4.0712999999999999</v>
      </c>
      <c r="I5120" s="52">
        <v>41514</v>
      </c>
      <c r="J5120">
        <v>2.5074000000000001</v>
      </c>
      <c r="K5120" s="474" t="str">
        <f t="shared" si="79"/>
        <v>false</v>
      </c>
    </row>
    <row r="5121" spans="2:11">
      <c r="B5121" s="52">
        <v>41514</v>
      </c>
      <c r="C5121">
        <v>4.0678000000000001</v>
      </c>
      <c r="D5121" s="52">
        <v>41515</v>
      </c>
      <c r="E5121">
        <v>2.5083000000000002</v>
      </c>
      <c r="G5121" s="52">
        <v>41514</v>
      </c>
      <c r="H5121">
        <v>4.0678000000000001</v>
      </c>
      <c r="I5121" s="52">
        <v>41515</v>
      </c>
      <c r="J5121">
        <v>2.5083000000000002</v>
      </c>
      <c r="K5121" s="474" t="str">
        <f t="shared" si="79"/>
        <v>false</v>
      </c>
    </row>
    <row r="5122" spans="2:11">
      <c r="B5122" s="52">
        <v>41515</v>
      </c>
      <c r="C5122">
        <v>4.0937000000000001</v>
      </c>
      <c r="D5122" s="52">
        <v>41516</v>
      </c>
      <c r="E5122">
        <v>2.5135000000000001</v>
      </c>
      <c r="G5122" s="52">
        <v>41515</v>
      </c>
      <c r="H5122">
        <v>4.0937000000000001</v>
      </c>
      <c r="I5122" s="52">
        <v>41516</v>
      </c>
      <c r="J5122">
        <v>2.5135000000000001</v>
      </c>
      <c r="K5122" s="474" t="str">
        <f t="shared" si="79"/>
        <v>false</v>
      </c>
    </row>
    <row r="5123" spans="2:11">
      <c r="B5123" s="52">
        <v>41516</v>
      </c>
      <c r="C5123">
        <v>4.0933999999999999</v>
      </c>
      <c r="D5123" s="52">
        <v>41520</v>
      </c>
      <c r="E5123">
        <v>2.5145999999999997</v>
      </c>
      <c r="G5123" s="52">
        <v>41516</v>
      </c>
      <c r="H5123">
        <v>4.0933999999999999</v>
      </c>
      <c r="I5123" s="52">
        <v>41520</v>
      </c>
      <c r="J5123">
        <v>2.5145999999999997</v>
      </c>
      <c r="K5123" s="474" t="str">
        <f t="shared" si="79"/>
        <v>false</v>
      </c>
    </row>
    <row r="5124" spans="2:11">
      <c r="B5124" s="52">
        <v>41520</v>
      </c>
      <c r="C5124">
        <v>4.1364000000000001</v>
      </c>
      <c r="D5124" s="52">
        <v>41521</v>
      </c>
      <c r="E5124">
        <v>2.4983</v>
      </c>
      <c r="G5124" s="52">
        <v>41520</v>
      </c>
      <c r="H5124">
        <v>4.1364000000000001</v>
      </c>
      <c r="I5124" s="52">
        <v>41521</v>
      </c>
      <c r="J5124">
        <v>2.4983</v>
      </c>
      <c r="K5124" s="474" t="str">
        <f t="shared" si="79"/>
        <v>false</v>
      </c>
    </row>
    <row r="5125" spans="2:11">
      <c r="B5125" s="52">
        <v>41521</v>
      </c>
      <c r="C5125">
        <v>4.1519000000000004</v>
      </c>
      <c r="D5125" s="52">
        <v>41522</v>
      </c>
      <c r="E5125">
        <v>2.4971999999999999</v>
      </c>
      <c r="G5125" s="52">
        <v>41521</v>
      </c>
      <c r="H5125">
        <v>4.1519000000000004</v>
      </c>
      <c r="I5125" s="52">
        <v>41522</v>
      </c>
      <c r="J5125">
        <v>2.4971999999999999</v>
      </c>
      <c r="K5125" s="474" t="str">
        <f t="shared" si="79"/>
        <v>false</v>
      </c>
    </row>
    <row r="5126" spans="2:11">
      <c r="B5126" s="52">
        <v>41522</v>
      </c>
      <c r="C5126">
        <v>4.1656000000000004</v>
      </c>
      <c r="D5126" s="52">
        <v>41523</v>
      </c>
      <c r="E5126">
        <v>2.5018000000000002</v>
      </c>
      <c r="G5126" s="52">
        <v>41522</v>
      </c>
      <c r="H5126">
        <v>4.1656000000000004</v>
      </c>
      <c r="I5126" s="52">
        <v>41523</v>
      </c>
      <c r="J5126">
        <v>2.5018000000000002</v>
      </c>
      <c r="K5126" s="474" t="str">
        <f t="shared" ref="K5126:K5189" si="80">IF(G5126=I5126,"true","false")</f>
        <v>false</v>
      </c>
    </row>
    <row r="5127" spans="2:11">
      <c r="B5127" s="52">
        <v>41523</v>
      </c>
      <c r="C5127">
        <v>4.1387</v>
      </c>
      <c r="D5127" s="52">
        <v>41526</v>
      </c>
      <c r="E5127">
        <v>2.4790999999999999</v>
      </c>
      <c r="G5127" s="52">
        <v>41523</v>
      </c>
      <c r="H5127">
        <v>4.1387</v>
      </c>
      <c r="I5127" s="52">
        <v>41526</v>
      </c>
      <c r="J5127">
        <v>2.4790999999999999</v>
      </c>
      <c r="K5127" s="474" t="str">
        <f t="shared" si="80"/>
        <v>false</v>
      </c>
    </row>
    <row r="5128" spans="2:11">
      <c r="B5128" s="52">
        <v>41526</v>
      </c>
      <c r="C5128">
        <v>4.1192000000000002</v>
      </c>
      <c r="D5128" s="52">
        <v>41527</v>
      </c>
      <c r="E5128">
        <v>2.4582000000000002</v>
      </c>
      <c r="G5128" s="52">
        <v>41526</v>
      </c>
      <c r="H5128">
        <v>4.1192000000000002</v>
      </c>
      <c r="I5128" s="52">
        <v>41527</v>
      </c>
      <c r="J5128">
        <v>2.4582000000000002</v>
      </c>
      <c r="K5128" s="474" t="str">
        <f t="shared" si="80"/>
        <v>false</v>
      </c>
    </row>
    <row r="5129" spans="2:11">
      <c r="B5129" s="52">
        <v>41527</v>
      </c>
      <c r="C5129">
        <v>4.0865</v>
      </c>
      <c r="D5129" s="52">
        <v>41528</v>
      </c>
      <c r="E5129">
        <v>2.4399000000000002</v>
      </c>
      <c r="G5129" s="52">
        <v>41527</v>
      </c>
      <c r="H5129">
        <v>4.0865</v>
      </c>
      <c r="I5129" s="52">
        <v>41528</v>
      </c>
      <c r="J5129">
        <v>2.4399000000000002</v>
      </c>
      <c r="K5129" s="474" t="str">
        <f t="shared" si="80"/>
        <v>false</v>
      </c>
    </row>
    <row r="5130" spans="2:11">
      <c r="B5130" s="52">
        <v>41528</v>
      </c>
      <c r="C5130">
        <v>4.1395999999999997</v>
      </c>
      <c r="D5130" s="52">
        <v>41529</v>
      </c>
      <c r="E5130">
        <v>2.4458000000000002</v>
      </c>
      <c r="G5130" s="52">
        <v>41528</v>
      </c>
      <c r="H5130">
        <v>4.1395999999999997</v>
      </c>
      <c r="I5130" s="52">
        <v>41529</v>
      </c>
      <c r="J5130">
        <v>2.4458000000000002</v>
      </c>
      <c r="K5130" s="474" t="str">
        <f t="shared" si="80"/>
        <v>false</v>
      </c>
    </row>
    <row r="5131" spans="2:11">
      <c r="B5131" s="52">
        <v>41529</v>
      </c>
      <c r="C5131">
        <v>4.1536</v>
      </c>
      <c r="D5131" s="52">
        <v>41530</v>
      </c>
      <c r="E5131">
        <v>2.4338000000000002</v>
      </c>
      <c r="G5131" s="52">
        <v>41529</v>
      </c>
      <c r="H5131">
        <v>4.1536</v>
      </c>
      <c r="I5131" s="52">
        <v>41530</v>
      </c>
      <c r="J5131">
        <v>2.4338000000000002</v>
      </c>
      <c r="K5131" s="474" t="str">
        <f t="shared" si="80"/>
        <v>false</v>
      </c>
    </row>
    <row r="5132" spans="2:11">
      <c r="B5132" s="52">
        <v>41530</v>
      </c>
      <c r="C5132">
        <v>4.1166</v>
      </c>
      <c r="D5132" s="52">
        <v>41533</v>
      </c>
      <c r="E5132">
        <v>2.4150999999999998</v>
      </c>
      <c r="G5132" s="52">
        <v>41530</v>
      </c>
      <c r="H5132">
        <v>4.1166</v>
      </c>
      <c r="I5132" s="52">
        <v>41533</v>
      </c>
      <c r="J5132">
        <v>2.4150999999999998</v>
      </c>
      <c r="K5132" s="474" t="str">
        <f t="shared" si="80"/>
        <v>false</v>
      </c>
    </row>
    <row r="5133" spans="2:11">
      <c r="B5133" s="52">
        <v>41533</v>
      </c>
      <c r="C5133">
        <v>4.1128999999999998</v>
      </c>
      <c r="D5133" s="52">
        <v>41534</v>
      </c>
      <c r="E5133">
        <v>2.4097</v>
      </c>
      <c r="G5133" s="52">
        <v>41533</v>
      </c>
      <c r="H5133">
        <v>4.1128999999999998</v>
      </c>
      <c r="I5133" s="52">
        <v>41534</v>
      </c>
      <c r="J5133">
        <v>2.4097</v>
      </c>
      <c r="K5133" s="474" t="str">
        <f t="shared" si="80"/>
        <v>false</v>
      </c>
    </row>
    <row r="5134" spans="2:11">
      <c r="B5134" s="52">
        <v>41534</v>
      </c>
      <c r="C5134">
        <v>4.0933000000000002</v>
      </c>
      <c r="D5134" s="52">
        <v>41535</v>
      </c>
      <c r="E5134">
        <v>2.387</v>
      </c>
      <c r="G5134" s="52">
        <v>41534</v>
      </c>
      <c r="H5134">
        <v>4.0933000000000002</v>
      </c>
      <c r="I5134" s="52">
        <v>41535</v>
      </c>
      <c r="J5134">
        <v>2.387</v>
      </c>
      <c r="K5134" s="474" t="str">
        <f t="shared" si="80"/>
        <v>false</v>
      </c>
    </row>
    <row r="5135" spans="2:11">
      <c r="B5135" s="52">
        <v>41535</v>
      </c>
      <c r="C5135">
        <v>3.9731000000000001</v>
      </c>
      <c r="D5135" s="52">
        <v>41536</v>
      </c>
      <c r="E5135">
        <v>2.3942000000000001</v>
      </c>
      <c r="G5135" s="52">
        <v>41535</v>
      </c>
      <c r="H5135">
        <v>3.9731000000000001</v>
      </c>
      <c r="I5135" s="52">
        <v>41536</v>
      </c>
      <c r="J5135">
        <v>2.3942000000000001</v>
      </c>
      <c r="K5135" s="474" t="str">
        <f t="shared" si="80"/>
        <v>false</v>
      </c>
    </row>
    <row r="5136" spans="2:11">
      <c r="B5136" s="52">
        <v>41536</v>
      </c>
      <c r="C5136">
        <v>3.9845999999999999</v>
      </c>
      <c r="D5136" s="52">
        <v>41537</v>
      </c>
      <c r="E5136">
        <v>2.4228999999999998</v>
      </c>
      <c r="G5136" s="52">
        <v>41536</v>
      </c>
      <c r="H5136">
        <v>3.9845999999999999</v>
      </c>
      <c r="I5136" s="52">
        <v>41537</v>
      </c>
      <c r="J5136">
        <v>2.4228999999999998</v>
      </c>
      <c r="K5136" s="474" t="str">
        <f t="shared" si="80"/>
        <v>false</v>
      </c>
    </row>
    <row r="5137" spans="2:11">
      <c r="B5137" s="52">
        <v>41537</v>
      </c>
      <c r="C5137">
        <v>4.0449999999999999</v>
      </c>
      <c r="D5137" s="52">
        <v>41540</v>
      </c>
      <c r="E5137">
        <v>2.1764000000000001</v>
      </c>
      <c r="G5137" s="52">
        <v>41537</v>
      </c>
      <c r="H5137">
        <v>4.0449999999999999</v>
      </c>
      <c r="I5137" s="52">
        <v>41540</v>
      </c>
      <c r="J5137">
        <v>2.1764000000000001</v>
      </c>
      <c r="K5137" s="474" t="str">
        <f t="shared" si="80"/>
        <v>false</v>
      </c>
    </row>
    <row r="5138" spans="2:11">
      <c r="B5138" s="52">
        <v>41540</v>
      </c>
      <c r="C5138">
        <v>4.0019</v>
      </c>
      <c r="D5138" s="52">
        <v>41541</v>
      </c>
      <c r="E5138">
        <v>2.1858</v>
      </c>
      <c r="G5138" s="52">
        <v>41540</v>
      </c>
      <c r="H5138">
        <v>4.0019</v>
      </c>
      <c r="I5138" s="52">
        <v>41541</v>
      </c>
      <c r="J5138">
        <v>2.1858</v>
      </c>
      <c r="K5138" s="474" t="str">
        <f t="shared" si="80"/>
        <v>false</v>
      </c>
    </row>
    <row r="5139" spans="2:11">
      <c r="B5139" s="52">
        <v>41541</v>
      </c>
      <c r="C5139">
        <v>4.0060000000000002</v>
      </c>
      <c r="D5139" s="52">
        <v>41542</v>
      </c>
      <c r="E5139">
        <v>2.1945999999999999</v>
      </c>
      <c r="G5139" s="52">
        <v>41541</v>
      </c>
      <c r="H5139">
        <v>4.0060000000000002</v>
      </c>
      <c r="I5139" s="52">
        <v>41542</v>
      </c>
      <c r="J5139">
        <v>2.1945999999999999</v>
      </c>
      <c r="K5139" s="474" t="str">
        <f t="shared" si="80"/>
        <v>false</v>
      </c>
    </row>
    <row r="5140" spans="2:11">
      <c r="B5140" s="52">
        <v>41542</v>
      </c>
      <c r="C5140">
        <v>4.0355999999999996</v>
      </c>
      <c r="D5140" s="52">
        <v>41543</v>
      </c>
      <c r="E5140">
        <v>2.1867000000000001</v>
      </c>
      <c r="G5140" s="52">
        <v>41542</v>
      </c>
      <c r="H5140">
        <v>4.0355999999999996</v>
      </c>
      <c r="I5140" s="52">
        <v>41543</v>
      </c>
      <c r="J5140">
        <v>2.1867000000000001</v>
      </c>
      <c r="K5140" s="474" t="str">
        <f t="shared" si="80"/>
        <v>false</v>
      </c>
    </row>
    <row r="5141" spans="2:11">
      <c r="B5141" s="52">
        <v>41543</v>
      </c>
      <c r="C5141">
        <v>4.0465999999999998</v>
      </c>
      <c r="D5141" s="52">
        <v>41544</v>
      </c>
      <c r="E5141">
        <v>2.1968000000000001</v>
      </c>
      <c r="G5141" s="52">
        <v>41543</v>
      </c>
      <c r="H5141">
        <v>4.0465999999999998</v>
      </c>
      <c r="I5141" s="52">
        <v>41544</v>
      </c>
      <c r="J5141">
        <v>2.1968000000000001</v>
      </c>
      <c r="K5141" s="474" t="str">
        <f t="shared" si="80"/>
        <v>false</v>
      </c>
    </row>
    <row r="5142" spans="2:11">
      <c r="B5142" s="52">
        <v>41544</v>
      </c>
      <c r="C5142">
        <v>4.0732999999999997</v>
      </c>
      <c r="D5142" s="52">
        <v>41547</v>
      </c>
      <c r="E5142">
        <v>2.2155</v>
      </c>
      <c r="G5142" s="52">
        <v>41544</v>
      </c>
      <c r="H5142">
        <v>4.0732999999999997</v>
      </c>
      <c r="I5142" s="52">
        <v>41547</v>
      </c>
      <c r="J5142">
        <v>2.2155</v>
      </c>
      <c r="K5142" s="474" t="str">
        <f t="shared" si="80"/>
        <v>false</v>
      </c>
    </row>
    <row r="5143" spans="2:11">
      <c r="B5143" s="52">
        <v>41547</v>
      </c>
      <c r="C5143">
        <v>4.0724999999999998</v>
      </c>
      <c r="D5143" s="52">
        <v>41548</v>
      </c>
      <c r="E5143">
        <v>2.2077</v>
      </c>
      <c r="G5143" s="52">
        <v>41547</v>
      </c>
      <c r="H5143">
        <v>4.0724999999999998</v>
      </c>
      <c r="I5143" s="52">
        <v>41548</v>
      </c>
      <c r="J5143">
        <v>2.2077</v>
      </c>
      <c r="K5143" s="474" t="str">
        <f t="shared" si="80"/>
        <v>false</v>
      </c>
    </row>
    <row r="5144" spans="2:11">
      <c r="B5144" s="52">
        <v>41548</v>
      </c>
      <c r="C5144">
        <v>4.0568</v>
      </c>
      <c r="D5144" s="52">
        <v>41549</v>
      </c>
      <c r="E5144">
        <v>2.2208999999999999</v>
      </c>
      <c r="G5144" s="52">
        <v>41548</v>
      </c>
      <c r="H5144">
        <v>4.0568</v>
      </c>
      <c r="I5144" s="52">
        <v>41549</v>
      </c>
      <c r="J5144">
        <v>2.2208999999999999</v>
      </c>
      <c r="K5144" s="474" t="str">
        <f t="shared" si="80"/>
        <v>false</v>
      </c>
    </row>
    <row r="5145" spans="2:11">
      <c r="B5145" s="52">
        <v>41549</v>
      </c>
      <c r="C5145">
        <v>4.0514000000000001</v>
      </c>
      <c r="D5145" s="52">
        <v>41550</v>
      </c>
      <c r="E5145">
        <v>2.2410999999999999</v>
      </c>
      <c r="G5145" s="52">
        <v>41549</v>
      </c>
      <c r="H5145">
        <v>4.0514000000000001</v>
      </c>
      <c r="I5145" s="52">
        <v>41550</v>
      </c>
      <c r="J5145">
        <v>2.2410999999999999</v>
      </c>
      <c r="K5145" s="474" t="str">
        <f t="shared" si="80"/>
        <v>false</v>
      </c>
    </row>
    <row r="5146" spans="2:11">
      <c r="B5146" s="52">
        <v>41550</v>
      </c>
      <c r="C5146">
        <v>4.1012000000000004</v>
      </c>
      <c r="D5146" s="52">
        <v>41551</v>
      </c>
      <c r="E5146">
        <v>2.2298</v>
      </c>
      <c r="G5146" s="52">
        <v>41550</v>
      </c>
      <c r="H5146">
        <v>4.1012000000000004</v>
      </c>
      <c r="I5146" s="52">
        <v>41551</v>
      </c>
      <c r="J5146">
        <v>2.2298</v>
      </c>
      <c r="K5146" s="474" t="str">
        <f t="shared" si="80"/>
        <v>false</v>
      </c>
    </row>
    <row r="5147" spans="2:11">
      <c r="B5147" s="52">
        <v>41551</v>
      </c>
      <c r="C5147">
        <v>4.0918999999999999</v>
      </c>
      <c r="D5147" s="52">
        <v>41554</v>
      </c>
      <c r="E5147">
        <v>2.2502</v>
      </c>
      <c r="G5147" s="52">
        <v>41551</v>
      </c>
      <c r="H5147">
        <v>4.0918999999999999</v>
      </c>
      <c r="I5147" s="52">
        <v>41554</v>
      </c>
      <c r="J5147">
        <v>2.2502</v>
      </c>
      <c r="K5147" s="474" t="str">
        <f t="shared" si="80"/>
        <v>false</v>
      </c>
    </row>
    <row r="5148" spans="2:11">
      <c r="B5148" s="52">
        <v>41554</v>
      </c>
      <c r="C5148">
        <v>4.1094999999999997</v>
      </c>
      <c r="D5148" s="52">
        <v>41555</v>
      </c>
      <c r="E5148">
        <v>2.2755999999999998</v>
      </c>
      <c r="G5148" s="52">
        <v>41554</v>
      </c>
      <c r="H5148">
        <v>4.1094999999999997</v>
      </c>
      <c r="I5148" s="52">
        <v>41555</v>
      </c>
      <c r="J5148">
        <v>2.2755999999999998</v>
      </c>
      <c r="K5148" s="474" t="str">
        <f t="shared" si="80"/>
        <v>false</v>
      </c>
    </row>
    <row r="5149" spans="2:11">
      <c r="B5149" s="52">
        <v>41555</v>
      </c>
      <c r="C5149">
        <v>4.0842999999999998</v>
      </c>
      <c r="D5149" s="52">
        <v>41556</v>
      </c>
      <c r="E5149">
        <v>2.2715000000000001</v>
      </c>
      <c r="G5149" s="52">
        <v>41555</v>
      </c>
      <c r="H5149">
        <v>4.0842999999999998</v>
      </c>
      <c r="I5149" s="52">
        <v>41556</v>
      </c>
      <c r="J5149">
        <v>2.2715000000000001</v>
      </c>
      <c r="K5149" s="474" t="str">
        <f t="shared" si="80"/>
        <v>false</v>
      </c>
    </row>
    <row r="5150" spans="2:11">
      <c r="B5150" s="52">
        <v>41556</v>
      </c>
      <c r="C5150">
        <v>4.0651000000000002</v>
      </c>
      <c r="D5150" s="52">
        <v>41557</v>
      </c>
      <c r="E5150">
        <v>2.2229999999999999</v>
      </c>
      <c r="G5150" s="52">
        <v>41556</v>
      </c>
      <c r="H5150">
        <v>4.0651000000000002</v>
      </c>
      <c r="I5150" s="52">
        <v>41557</v>
      </c>
      <c r="J5150">
        <v>2.2229999999999999</v>
      </c>
      <c r="K5150" s="474" t="str">
        <f t="shared" si="80"/>
        <v>false</v>
      </c>
    </row>
    <row r="5151" spans="2:11">
      <c r="B5151" s="52">
        <v>41557</v>
      </c>
      <c r="C5151">
        <v>4.0106999999999999</v>
      </c>
      <c r="D5151" s="52">
        <v>41558</v>
      </c>
      <c r="E5151">
        <v>2.2067999999999999</v>
      </c>
      <c r="G5151" s="52">
        <v>41557</v>
      </c>
      <c r="H5151">
        <v>4.0106999999999999</v>
      </c>
      <c r="I5151" s="52">
        <v>41558</v>
      </c>
      <c r="J5151">
        <v>2.2067999999999999</v>
      </c>
      <c r="K5151" s="474" t="str">
        <f t="shared" si="80"/>
        <v>false</v>
      </c>
    </row>
    <row r="5152" spans="2:11">
      <c r="B5152" s="52">
        <v>41558</v>
      </c>
      <c r="C5152">
        <v>3.9946999999999999</v>
      </c>
      <c r="D5152" s="52">
        <v>41561</v>
      </c>
      <c r="E5152">
        <v>2.1974999999999998</v>
      </c>
      <c r="G5152" s="52">
        <v>41558</v>
      </c>
      <c r="H5152">
        <v>3.9946999999999999</v>
      </c>
      <c r="I5152" s="52">
        <v>41561</v>
      </c>
      <c r="J5152">
        <v>2.1974999999999998</v>
      </c>
      <c r="K5152" s="474" t="str">
        <f t="shared" si="80"/>
        <v>false</v>
      </c>
    </row>
    <row r="5153" spans="2:11">
      <c r="B5153" s="52">
        <v>41561</v>
      </c>
      <c r="C5153">
        <v>4.0164</v>
      </c>
      <c r="D5153" s="52">
        <v>41562</v>
      </c>
      <c r="E5153">
        <v>2.2168000000000001</v>
      </c>
      <c r="G5153" s="52">
        <v>41561</v>
      </c>
      <c r="H5153">
        <v>4.0164</v>
      </c>
      <c r="I5153" s="52">
        <v>41562</v>
      </c>
      <c r="J5153">
        <v>2.2168000000000001</v>
      </c>
      <c r="K5153" s="474" t="str">
        <f t="shared" si="80"/>
        <v>false</v>
      </c>
    </row>
    <row r="5154" spans="2:11">
      <c r="B5154" s="52">
        <v>41562</v>
      </c>
      <c r="C5154">
        <v>4.0701000000000001</v>
      </c>
      <c r="D5154" s="52">
        <v>41563</v>
      </c>
      <c r="E5154">
        <v>2.1888000000000001</v>
      </c>
      <c r="G5154" s="52">
        <v>41562</v>
      </c>
      <c r="H5154">
        <v>4.0701000000000001</v>
      </c>
      <c r="I5154" s="52">
        <v>41563</v>
      </c>
      <c r="J5154">
        <v>2.1888000000000001</v>
      </c>
      <c r="K5154" s="474" t="str">
        <f t="shared" si="80"/>
        <v>false</v>
      </c>
    </row>
    <row r="5155" spans="2:11">
      <c r="B5155" s="52">
        <v>41563</v>
      </c>
      <c r="C5155">
        <v>4.0281000000000002</v>
      </c>
      <c r="D5155" s="52">
        <v>41564</v>
      </c>
      <c r="E5155">
        <v>2.1924999999999999</v>
      </c>
      <c r="G5155" s="52">
        <v>41563</v>
      </c>
      <c r="H5155">
        <v>4.0281000000000002</v>
      </c>
      <c r="I5155" s="52">
        <v>41564</v>
      </c>
      <c r="J5155">
        <v>2.1924999999999999</v>
      </c>
      <c r="K5155" s="474" t="str">
        <f t="shared" si="80"/>
        <v>false</v>
      </c>
    </row>
    <row r="5156" spans="2:11">
      <c r="B5156" s="52">
        <v>41564</v>
      </c>
      <c r="C5156">
        <v>3.9710000000000001</v>
      </c>
      <c r="D5156" s="52">
        <v>41565</v>
      </c>
      <c r="E5156">
        <v>2.1884999999999999</v>
      </c>
      <c r="G5156" s="52">
        <v>41564</v>
      </c>
      <c r="H5156">
        <v>3.9710000000000001</v>
      </c>
      <c r="I5156" s="52">
        <v>41565</v>
      </c>
      <c r="J5156">
        <v>2.1884999999999999</v>
      </c>
      <c r="K5156" s="474" t="str">
        <f t="shared" si="80"/>
        <v>false</v>
      </c>
    </row>
    <row r="5157" spans="2:11">
      <c r="B5157" s="52">
        <v>41565</v>
      </c>
      <c r="C5157">
        <v>3.9595000000000002</v>
      </c>
      <c r="D5157" s="52">
        <v>41568</v>
      </c>
      <c r="E5157">
        <v>2.1894999999999998</v>
      </c>
      <c r="G5157" s="52">
        <v>41565</v>
      </c>
      <c r="H5157">
        <v>3.9595000000000002</v>
      </c>
      <c r="I5157" s="52">
        <v>41568</v>
      </c>
      <c r="J5157">
        <v>2.1894999999999998</v>
      </c>
      <c r="K5157" s="474" t="str">
        <f t="shared" si="80"/>
        <v>false</v>
      </c>
    </row>
    <row r="5158" spans="2:11">
      <c r="B5158" s="52">
        <v>41568</v>
      </c>
      <c r="C5158">
        <v>3.9643000000000002</v>
      </c>
      <c r="D5158" s="52">
        <v>41569</v>
      </c>
      <c r="E5158">
        <v>2.1789000000000001</v>
      </c>
      <c r="G5158" s="52">
        <v>41568</v>
      </c>
      <c r="H5158">
        <v>3.9643000000000002</v>
      </c>
      <c r="I5158" s="52">
        <v>41569</v>
      </c>
      <c r="J5158">
        <v>2.1789000000000001</v>
      </c>
      <c r="K5158" s="474" t="str">
        <f t="shared" si="80"/>
        <v>false</v>
      </c>
    </row>
    <row r="5159" spans="2:11">
      <c r="B5159" s="52">
        <v>41569</v>
      </c>
      <c r="C5159">
        <v>3.9089999999999998</v>
      </c>
      <c r="D5159" s="52">
        <v>41570</v>
      </c>
      <c r="E5159">
        <v>2.1865000000000001</v>
      </c>
      <c r="G5159" s="52">
        <v>41569</v>
      </c>
      <c r="H5159">
        <v>3.9089999999999998</v>
      </c>
      <c r="I5159" s="52">
        <v>41570</v>
      </c>
      <c r="J5159">
        <v>2.1865000000000001</v>
      </c>
      <c r="K5159" s="474" t="str">
        <f t="shared" si="80"/>
        <v>false</v>
      </c>
    </row>
    <row r="5160" spans="2:11">
      <c r="B5160" s="52">
        <v>41570</v>
      </c>
      <c r="C5160">
        <v>3.9112</v>
      </c>
      <c r="D5160" s="52">
        <v>41571</v>
      </c>
      <c r="E5160">
        <v>2.173</v>
      </c>
      <c r="G5160" s="52">
        <v>41570</v>
      </c>
      <c r="H5160">
        <v>3.9112</v>
      </c>
      <c r="I5160" s="52">
        <v>41571</v>
      </c>
      <c r="J5160">
        <v>2.173</v>
      </c>
      <c r="K5160" s="474" t="str">
        <f t="shared" si="80"/>
        <v>false</v>
      </c>
    </row>
    <row r="5161" spans="2:11">
      <c r="B5161" s="52">
        <v>41571</v>
      </c>
      <c r="C5161">
        <v>3.9167999999999998</v>
      </c>
      <c r="D5161" s="52">
        <v>41572</v>
      </c>
      <c r="E5161">
        <v>2.1644999999999999</v>
      </c>
      <c r="G5161" s="52">
        <v>41571</v>
      </c>
      <c r="H5161">
        <v>3.9167999999999998</v>
      </c>
      <c r="I5161" s="52">
        <v>41572</v>
      </c>
      <c r="J5161">
        <v>2.1644999999999999</v>
      </c>
      <c r="K5161" s="474" t="str">
        <f t="shared" si="80"/>
        <v>false</v>
      </c>
    </row>
    <row r="5162" spans="2:11">
      <c r="B5162" s="52">
        <v>41572</v>
      </c>
      <c r="C5162">
        <v>3.8773</v>
      </c>
      <c r="D5162" s="52">
        <v>41575</v>
      </c>
      <c r="E5162">
        <v>2.1646999999999998</v>
      </c>
      <c r="G5162" s="52">
        <v>41572</v>
      </c>
      <c r="H5162">
        <v>3.8773</v>
      </c>
      <c r="I5162" s="52">
        <v>41575</v>
      </c>
      <c r="J5162">
        <v>2.1646999999999998</v>
      </c>
      <c r="K5162" s="474" t="str">
        <f t="shared" si="80"/>
        <v>false</v>
      </c>
    </row>
    <row r="5163" spans="2:11">
      <c r="B5163" s="52">
        <v>41575</v>
      </c>
      <c r="C5163">
        <v>3.8904000000000001</v>
      </c>
      <c r="D5163" s="52">
        <v>41576</v>
      </c>
      <c r="E5163">
        <v>2.1493000000000002</v>
      </c>
      <c r="G5163" s="52">
        <v>41575</v>
      </c>
      <c r="H5163">
        <v>3.8904000000000001</v>
      </c>
      <c r="I5163" s="52">
        <v>41576</v>
      </c>
      <c r="J5163">
        <v>2.1493000000000002</v>
      </c>
      <c r="K5163" s="474" t="str">
        <f t="shared" si="80"/>
        <v>false</v>
      </c>
    </row>
    <row r="5164" spans="2:11">
      <c r="B5164" s="52">
        <v>41576</v>
      </c>
      <c r="C5164">
        <v>3.8843000000000001</v>
      </c>
      <c r="D5164" s="52">
        <v>41577</v>
      </c>
      <c r="E5164">
        <v>2.1577999999999999</v>
      </c>
      <c r="G5164" s="52">
        <v>41576</v>
      </c>
      <c r="H5164">
        <v>3.8843000000000001</v>
      </c>
      <c r="I5164" s="52">
        <v>41577</v>
      </c>
      <c r="J5164">
        <v>2.1577999999999999</v>
      </c>
      <c r="K5164" s="474" t="str">
        <f t="shared" si="80"/>
        <v>false</v>
      </c>
    </row>
    <row r="5165" spans="2:11">
      <c r="B5165" s="52">
        <v>41577</v>
      </c>
      <c r="C5165">
        <v>3.9085000000000001</v>
      </c>
      <c r="D5165" s="52">
        <v>41578</v>
      </c>
      <c r="E5165">
        <v>2.1678999999999999</v>
      </c>
      <c r="G5165" s="52">
        <v>41577</v>
      </c>
      <c r="H5165">
        <v>3.9085000000000001</v>
      </c>
      <c r="I5165" s="52">
        <v>41578</v>
      </c>
      <c r="J5165">
        <v>2.1678999999999999</v>
      </c>
      <c r="K5165" s="474" t="str">
        <f t="shared" si="80"/>
        <v>false</v>
      </c>
    </row>
    <row r="5166" spans="2:11">
      <c r="B5166" s="52">
        <v>41578</v>
      </c>
      <c r="C5166">
        <v>3.9333999999999998</v>
      </c>
      <c r="D5166" s="52">
        <v>41579</v>
      </c>
      <c r="E5166">
        <v>2.1581999999999999</v>
      </c>
      <c r="G5166" s="52">
        <v>41578</v>
      </c>
      <c r="H5166">
        <v>3.9333999999999998</v>
      </c>
      <c r="I5166" s="52">
        <v>41579</v>
      </c>
      <c r="J5166">
        <v>2.1581999999999999</v>
      </c>
      <c r="K5166" s="474" t="str">
        <f t="shared" si="80"/>
        <v>false</v>
      </c>
    </row>
    <row r="5167" spans="2:11">
      <c r="B5167" s="52">
        <v>41579</v>
      </c>
      <c r="C5167">
        <v>3.8961000000000001</v>
      </c>
      <c r="D5167" s="52">
        <v>41582</v>
      </c>
      <c r="E5167">
        <v>2.1549999999999998</v>
      </c>
      <c r="G5167" s="52">
        <v>41579</v>
      </c>
      <c r="H5167">
        <v>3.8961000000000001</v>
      </c>
      <c r="I5167" s="52">
        <v>41582</v>
      </c>
      <c r="J5167">
        <v>2.1549999999999998</v>
      </c>
      <c r="K5167" s="474" t="str">
        <f t="shared" si="80"/>
        <v>false</v>
      </c>
    </row>
    <row r="5168" spans="2:11">
      <c r="B5168" s="52">
        <v>41582</v>
      </c>
      <c r="C5168">
        <v>3.8891999999999998</v>
      </c>
      <c r="D5168" s="52">
        <v>41583</v>
      </c>
      <c r="E5168">
        <v>2.1577999999999999</v>
      </c>
      <c r="G5168" s="52">
        <v>41582</v>
      </c>
      <c r="H5168">
        <v>3.8891999999999998</v>
      </c>
      <c r="I5168" s="52">
        <v>41583</v>
      </c>
      <c r="J5168">
        <v>2.1577999999999999</v>
      </c>
      <c r="K5168" s="474" t="str">
        <f t="shared" si="80"/>
        <v>false</v>
      </c>
    </row>
    <row r="5169" spans="2:11">
      <c r="B5169" s="52">
        <v>41583</v>
      </c>
      <c r="C5169">
        <v>3.9186999999999999</v>
      </c>
      <c r="D5169" s="52">
        <v>41584</v>
      </c>
      <c r="E5169">
        <v>2.1469</v>
      </c>
      <c r="G5169" s="52">
        <v>41583</v>
      </c>
      <c r="H5169">
        <v>3.9186999999999999</v>
      </c>
      <c r="I5169" s="52">
        <v>41584</v>
      </c>
      <c r="J5169">
        <v>2.1469</v>
      </c>
      <c r="K5169" s="474" t="str">
        <f t="shared" si="80"/>
        <v>false</v>
      </c>
    </row>
    <row r="5170" spans="2:11">
      <c r="B5170" s="52">
        <v>41584</v>
      </c>
      <c r="C5170">
        <v>3.8727999999999998</v>
      </c>
      <c r="D5170" s="52">
        <v>41585</v>
      </c>
      <c r="E5170">
        <v>2.1705000000000001</v>
      </c>
      <c r="G5170" s="52">
        <v>41584</v>
      </c>
      <c r="H5170">
        <v>3.8727999999999998</v>
      </c>
      <c r="I5170" s="52">
        <v>41585</v>
      </c>
      <c r="J5170">
        <v>2.1705000000000001</v>
      </c>
      <c r="K5170" s="474" t="str">
        <f t="shared" si="80"/>
        <v>false</v>
      </c>
    </row>
    <row r="5171" spans="2:11">
      <c r="B5171" s="52">
        <v>41585</v>
      </c>
      <c r="C5171">
        <v>3.9091</v>
      </c>
      <c r="D5171" s="52">
        <v>41586</v>
      </c>
      <c r="E5171">
        <v>2.1474000000000002</v>
      </c>
      <c r="G5171" s="52">
        <v>41585</v>
      </c>
      <c r="H5171">
        <v>3.9091</v>
      </c>
      <c r="I5171" s="52">
        <v>41586</v>
      </c>
      <c r="J5171">
        <v>2.1474000000000002</v>
      </c>
      <c r="K5171" s="474" t="str">
        <f t="shared" si="80"/>
        <v>false</v>
      </c>
    </row>
    <row r="5172" spans="2:11">
      <c r="B5172" s="52">
        <v>41586</v>
      </c>
      <c r="C5172">
        <v>3.9191000000000003</v>
      </c>
      <c r="D5172" s="52">
        <v>41589</v>
      </c>
      <c r="E5172">
        <v>2.1444999999999999</v>
      </c>
      <c r="G5172" s="52">
        <v>41586</v>
      </c>
      <c r="H5172">
        <v>3.9191000000000003</v>
      </c>
      <c r="I5172" s="52">
        <v>41589</v>
      </c>
      <c r="J5172">
        <v>2.1444999999999999</v>
      </c>
      <c r="K5172" s="474" t="str">
        <f t="shared" si="80"/>
        <v>false</v>
      </c>
    </row>
    <row r="5173" spans="2:11">
      <c r="B5173" s="52">
        <v>41589</v>
      </c>
      <c r="C5173">
        <v>3.9224000000000001</v>
      </c>
      <c r="D5173" s="52">
        <v>41590</v>
      </c>
      <c r="E5173">
        <v>2.1488999999999998</v>
      </c>
      <c r="G5173" s="52">
        <v>41589</v>
      </c>
      <c r="H5173">
        <v>3.9224000000000001</v>
      </c>
      <c r="I5173" s="52">
        <v>41590</v>
      </c>
      <c r="J5173">
        <v>2.1488999999999998</v>
      </c>
      <c r="K5173" s="474" t="str">
        <f t="shared" si="80"/>
        <v>false</v>
      </c>
    </row>
    <row r="5174" spans="2:11">
      <c r="B5174" s="52">
        <v>41590</v>
      </c>
      <c r="C5174">
        <v>3.9527999999999999</v>
      </c>
      <c r="D5174" s="52">
        <v>41591</v>
      </c>
      <c r="E5174">
        <v>2.1451000000000002</v>
      </c>
      <c r="G5174" s="52">
        <v>41590</v>
      </c>
      <c r="H5174">
        <v>3.9527999999999999</v>
      </c>
      <c r="I5174" s="52">
        <v>41591</v>
      </c>
      <c r="J5174">
        <v>2.1451000000000002</v>
      </c>
      <c r="K5174" s="474" t="str">
        <f t="shared" si="80"/>
        <v>false</v>
      </c>
    </row>
    <row r="5175" spans="2:11">
      <c r="B5175" s="52">
        <v>41591</v>
      </c>
      <c r="C5175">
        <v>3.9138999999999999</v>
      </c>
      <c r="D5175" s="52">
        <v>41592</v>
      </c>
      <c r="E5175">
        <v>2.1417999999999999</v>
      </c>
      <c r="G5175" s="52">
        <v>41591</v>
      </c>
      <c r="H5175">
        <v>3.9138999999999999</v>
      </c>
      <c r="I5175" s="52">
        <v>41592</v>
      </c>
      <c r="J5175">
        <v>2.1417999999999999</v>
      </c>
      <c r="K5175" s="474" t="str">
        <f t="shared" si="80"/>
        <v>false</v>
      </c>
    </row>
    <row r="5176" spans="2:11">
      <c r="B5176" s="52">
        <v>41592</v>
      </c>
      <c r="C5176">
        <v>3.8797999999999999</v>
      </c>
      <c r="D5176" s="52">
        <v>41593</v>
      </c>
      <c r="E5176">
        <v>2.1303000000000001</v>
      </c>
      <c r="G5176" s="52">
        <v>41592</v>
      </c>
      <c r="H5176">
        <v>3.8797999999999999</v>
      </c>
      <c r="I5176" s="52">
        <v>41593</v>
      </c>
      <c r="J5176">
        <v>2.1303000000000001</v>
      </c>
      <c r="K5176" s="474" t="str">
        <f t="shared" si="80"/>
        <v>false</v>
      </c>
    </row>
    <row r="5177" spans="2:11">
      <c r="B5177" s="52">
        <v>41593</v>
      </c>
      <c r="C5177">
        <v>3.8557000000000001</v>
      </c>
      <c r="D5177" s="52">
        <v>41596</v>
      </c>
      <c r="E5177">
        <v>2.1284000000000001</v>
      </c>
      <c r="G5177" s="52">
        <v>41593</v>
      </c>
      <c r="H5177">
        <v>3.8557000000000001</v>
      </c>
      <c r="I5177" s="52">
        <v>41596</v>
      </c>
      <c r="J5177">
        <v>2.1284000000000001</v>
      </c>
      <c r="K5177" s="474" t="str">
        <f t="shared" si="80"/>
        <v>false</v>
      </c>
    </row>
    <row r="5178" spans="2:11">
      <c r="B5178" s="52">
        <v>41596</v>
      </c>
      <c r="C5178">
        <v>3.8563000000000001</v>
      </c>
      <c r="D5178" s="52">
        <v>41597</v>
      </c>
      <c r="E5178">
        <v>2.1316000000000002</v>
      </c>
      <c r="G5178" s="52">
        <v>41596</v>
      </c>
      <c r="H5178">
        <v>3.8563000000000001</v>
      </c>
      <c r="I5178" s="52">
        <v>41597</v>
      </c>
      <c r="J5178">
        <v>2.1316000000000002</v>
      </c>
      <c r="K5178" s="474" t="str">
        <f t="shared" si="80"/>
        <v>false</v>
      </c>
    </row>
    <row r="5179" spans="2:11">
      <c r="B5179" s="52">
        <v>41597</v>
      </c>
      <c r="C5179">
        <v>3.8889</v>
      </c>
      <c r="D5179" s="52">
        <v>41598</v>
      </c>
      <c r="E5179">
        <v>2.1423000000000001</v>
      </c>
      <c r="G5179" s="52">
        <v>41597</v>
      </c>
      <c r="H5179">
        <v>3.8889</v>
      </c>
      <c r="I5179" s="52">
        <v>41598</v>
      </c>
      <c r="J5179">
        <v>2.1423000000000001</v>
      </c>
      <c r="K5179" s="474" t="str">
        <f t="shared" si="80"/>
        <v>false</v>
      </c>
    </row>
    <row r="5180" spans="2:11">
      <c r="B5180" s="52">
        <v>41598</v>
      </c>
      <c r="C5180">
        <v>3.9441000000000002</v>
      </c>
      <c r="D5180" s="52">
        <v>41599</v>
      </c>
      <c r="E5180">
        <v>2.1276999999999999</v>
      </c>
      <c r="G5180" s="52">
        <v>41598</v>
      </c>
      <c r="H5180">
        <v>3.9441000000000002</v>
      </c>
      <c r="I5180" s="52">
        <v>41599</v>
      </c>
      <c r="J5180">
        <v>2.1276999999999999</v>
      </c>
      <c r="K5180" s="474" t="str">
        <f t="shared" si="80"/>
        <v>false</v>
      </c>
    </row>
    <row r="5181" spans="2:11">
      <c r="B5181" s="52">
        <v>41599</v>
      </c>
      <c r="C5181">
        <v>3.9416000000000002</v>
      </c>
      <c r="D5181" s="52">
        <v>41600</v>
      </c>
      <c r="E5181">
        <v>2.1225000000000001</v>
      </c>
      <c r="G5181" s="52">
        <v>41599</v>
      </c>
      <c r="H5181">
        <v>3.9416000000000002</v>
      </c>
      <c r="I5181" s="52">
        <v>41600</v>
      </c>
      <c r="J5181">
        <v>2.1225000000000001</v>
      </c>
      <c r="K5181" s="474" t="str">
        <f t="shared" si="80"/>
        <v>false</v>
      </c>
    </row>
    <row r="5182" spans="2:11">
      <c r="B5182" s="52">
        <v>41600</v>
      </c>
      <c r="C5182">
        <v>3.9459999999999997</v>
      </c>
      <c r="D5182" s="52">
        <v>41603</v>
      </c>
      <c r="E5182">
        <v>2.1214</v>
      </c>
      <c r="G5182" s="52">
        <v>41600</v>
      </c>
      <c r="H5182">
        <v>3.9459999999999997</v>
      </c>
      <c r="I5182" s="52">
        <v>41603</v>
      </c>
      <c r="J5182">
        <v>2.1214</v>
      </c>
      <c r="K5182" s="474" t="str">
        <f t="shared" si="80"/>
        <v>false</v>
      </c>
    </row>
    <row r="5183" spans="2:11">
      <c r="B5183" s="52">
        <v>41603</v>
      </c>
      <c r="C5183">
        <v>3.9573999999999998</v>
      </c>
      <c r="D5183" s="52">
        <v>41604</v>
      </c>
      <c r="E5183">
        <v>2.1214</v>
      </c>
      <c r="G5183" s="52">
        <v>41603</v>
      </c>
      <c r="H5183">
        <v>3.9573999999999998</v>
      </c>
      <c r="I5183" s="52">
        <v>41604</v>
      </c>
      <c r="J5183">
        <v>2.1214</v>
      </c>
      <c r="K5183" s="474" t="str">
        <f t="shared" si="80"/>
        <v>false</v>
      </c>
    </row>
    <row r="5184" spans="2:11">
      <c r="B5184" s="52">
        <v>41604</v>
      </c>
      <c r="C5184">
        <v>4.0044000000000004</v>
      </c>
      <c r="D5184" s="52">
        <v>41605</v>
      </c>
      <c r="E5184">
        <v>2.1227</v>
      </c>
      <c r="G5184" s="52">
        <v>41604</v>
      </c>
      <c r="H5184">
        <v>4.0044000000000004</v>
      </c>
      <c r="I5184" s="52">
        <v>41605</v>
      </c>
      <c r="J5184">
        <v>2.1227</v>
      </c>
      <c r="K5184" s="474" t="str">
        <f t="shared" si="80"/>
        <v>false</v>
      </c>
    </row>
    <row r="5185" spans="2:11">
      <c r="B5185" s="52">
        <v>41605</v>
      </c>
      <c r="C5185">
        <v>4.0213000000000001</v>
      </c>
      <c r="D5185" s="52">
        <v>41607</v>
      </c>
      <c r="E5185">
        <v>2.1242000000000001</v>
      </c>
      <c r="G5185" s="52">
        <v>41605</v>
      </c>
      <c r="H5185">
        <v>4.0213000000000001</v>
      </c>
      <c r="I5185" s="52">
        <v>41607</v>
      </c>
      <c r="J5185">
        <v>2.1242000000000001</v>
      </c>
      <c r="K5185" s="474" t="str">
        <f t="shared" si="80"/>
        <v>false</v>
      </c>
    </row>
    <row r="5186" spans="2:11">
      <c r="B5186" s="52">
        <v>41607</v>
      </c>
      <c r="C5186">
        <v>4.0216000000000003</v>
      </c>
      <c r="D5186" s="52">
        <v>41610</v>
      </c>
      <c r="E5186">
        <v>2.1345000000000001</v>
      </c>
      <c r="G5186" s="52">
        <v>41607</v>
      </c>
      <c r="H5186">
        <v>4.0216000000000003</v>
      </c>
      <c r="I5186" s="52">
        <v>41610</v>
      </c>
      <c r="J5186">
        <v>2.1345000000000001</v>
      </c>
      <c r="K5186" s="474" t="str">
        <f t="shared" si="80"/>
        <v>false</v>
      </c>
    </row>
    <row r="5187" spans="2:11">
      <c r="B5187" s="52">
        <v>41610</v>
      </c>
      <c r="C5187">
        <v>4.0380000000000003</v>
      </c>
      <c r="D5187" s="52">
        <v>41611</v>
      </c>
      <c r="E5187">
        <v>2.1512000000000002</v>
      </c>
      <c r="G5187" s="52">
        <v>41610</v>
      </c>
      <c r="H5187">
        <v>4.0380000000000003</v>
      </c>
      <c r="I5187" s="52">
        <v>41611</v>
      </c>
      <c r="J5187">
        <v>2.1512000000000002</v>
      </c>
      <c r="K5187" s="474" t="str">
        <f t="shared" si="80"/>
        <v>false</v>
      </c>
    </row>
    <row r="5188" spans="2:11">
      <c r="B5188" s="52">
        <v>41611</v>
      </c>
      <c r="C5188">
        <v>4.0145999999999997</v>
      </c>
      <c r="D5188" s="52">
        <v>41612</v>
      </c>
      <c r="E5188">
        <v>2.1602000000000001</v>
      </c>
      <c r="G5188" s="52">
        <v>41611</v>
      </c>
      <c r="H5188">
        <v>4.0145999999999997</v>
      </c>
      <c r="I5188" s="52">
        <v>41612</v>
      </c>
      <c r="J5188">
        <v>2.1602000000000001</v>
      </c>
      <c r="K5188" s="474" t="str">
        <f t="shared" si="80"/>
        <v>false</v>
      </c>
    </row>
    <row r="5189" spans="2:11">
      <c r="B5189" s="52">
        <v>41612</v>
      </c>
      <c r="C5189">
        <v>4.0133000000000001</v>
      </c>
      <c r="D5189" s="52">
        <v>41613</v>
      </c>
      <c r="E5189">
        <v>2.1695000000000002</v>
      </c>
      <c r="G5189" s="52">
        <v>41612</v>
      </c>
      <c r="H5189">
        <v>4.0133000000000001</v>
      </c>
      <c r="I5189" s="52">
        <v>41613</v>
      </c>
      <c r="J5189">
        <v>2.1695000000000002</v>
      </c>
      <c r="K5189" s="474" t="str">
        <f t="shared" si="80"/>
        <v>false</v>
      </c>
    </row>
    <row r="5190" spans="2:11">
      <c r="B5190" s="52">
        <v>41613</v>
      </c>
      <c r="C5190">
        <v>4.0503999999999998</v>
      </c>
      <c r="D5190" s="52">
        <v>41614</v>
      </c>
      <c r="E5190">
        <v>2.1442000000000001</v>
      </c>
      <c r="G5190" s="52">
        <v>41613</v>
      </c>
      <c r="H5190">
        <v>4.0503999999999998</v>
      </c>
      <c r="I5190" s="52">
        <v>41614</v>
      </c>
      <c r="J5190">
        <v>2.1442000000000001</v>
      </c>
      <c r="K5190" s="474" t="str">
        <f t="shared" ref="K5190:K5253" si="81">IF(G5190=I5190,"true","false")</f>
        <v>false</v>
      </c>
    </row>
    <row r="5191" spans="2:11">
      <c r="B5191" s="52">
        <v>41614</v>
      </c>
      <c r="C5191">
        <v>4.0018000000000002</v>
      </c>
      <c r="D5191" s="52">
        <v>41617</v>
      </c>
      <c r="E5191">
        <v>2.1435</v>
      </c>
      <c r="G5191" s="52">
        <v>41614</v>
      </c>
      <c r="H5191">
        <v>4.0018000000000002</v>
      </c>
      <c r="I5191" s="52">
        <v>41617</v>
      </c>
      <c r="J5191">
        <v>2.1435</v>
      </c>
      <c r="K5191" s="474" t="str">
        <f t="shared" si="81"/>
        <v>false</v>
      </c>
    </row>
    <row r="5192" spans="2:11">
      <c r="B5192" s="52">
        <v>41617</v>
      </c>
      <c r="C5192">
        <v>4.0214999999999996</v>
      </c>
      <c r="D5192" s="52">
        <v>41618</v>
      </c>
      <c r="E5192">
        <v>2.1505000000000001</v>
      </c>
      <c r="G5192" s="52">
        <v>41617</v>
      </c>
      <c r="H5192">
        <v>4.0214999999999996</v>
      </c>
      <c r="I5192" s="52">
        <v>41618</v>
      </c>
      <c r="J5192">
        <v>2.1505000000000001</v>
      </c>
      <c r="K5192" s="474" t="str">
        <f t="shared" si="81"/>
        <v>false</v>
      </c>
    </row>
    <row r="5193" spans="2:11">
      <c r="B5193" s="52">
        <v>41618</v>
      </c>
      <c r="C5193">
        <v>4.0670999999999999</v>
      </c>
      <c r="D5193" s="52">
        <v>41619</v>
      </c>
      <c r="E5193">
        <v>2.1680999999999999</v>
      </c>
      <c r="G5193" s="52">
        <v>41618</v>
      </c>
      <c r="H5193">
        <v>4.0670999999999999</v>
      </c>
      <c r="I5193" s="52">
        <v>41619</v>
      </c>
      <c r="J5193">
        <v>2.1680999999999999</v>
      </c>
      <c r="K5193" s="474" t="str">
        <f t="shared" si="81"/>
        <v>false</v>
      </c>
    </row>
    <row r="5194" spans="2:11">
      <c r="B5194" s="52">
        <v>41619</v>
      </c>
      <c r="C5194">
        <v>4.1108000000000002</v>
      </c>
      <c r="D5194" s="52">
        <v>41620</v>
      </c>
      <c r="E5194">
        <v>2.1886000000000001</v>
      </c>
      <c r="G5194" s="52">
        <v>41619</v>
      </c>
      <c r="H5194">
        <v>4.1108000000000002</v>
      </c>
      <c r="I5194" s="52">
        <v>41620</v>
      </c>
      <c r="J5194">
        <v>2.1886000000000001</v>
      </c>
      <c r="K5194" s="474" t="str">
        <f t="shared" si="81"/>
        <v>false</v>
      </c>
    </row>
    <row r="5195" spans="2:11">
      <c r="B5195" s="52">
        <v>41620</v>
      </c>
      <c r="C5195">
        <v>4.1074000000000002</v>
      </c>
      <c r="D5195" s="52">
        <v>41621</v>
      </c>
      <c r="E5195">
        <v>2.1863000000000001</v>
      </c>
      <c r="G5195" s="52">
        <v>41620</v>
      </c>
      <c r="H5195">
        <v>4.1074000000000002</v>
      </c>
      <c r="I5195" s="52">
        <v>41621</v>
      </c>
      <c r="J5195">
        <v>2.1863000000000001</v>
      </c>
      <c r="K5195" s="474" t="str">
        <f t="shared" si="81"/>
        <v>false</v>
      </c>
    </row>
    <row r="5196" spans="2:11">
      <c r="B5196" s="52">
        <v>41621</v>
      </c>
      <c r="C5196">
        <v>4.1150000000000002</v>
      </c>
      <c r="D5196" s="52">
        <v>41624</v>
      </c>
      <c r="E5196">
        <v>2.1686000000000001</v>
      </c>
      <c r="G5196" s="52">
        <v>41621</v>
      </c>
      <c r="H5196">
        <v>4.1150000000000002</v>
      </c>
      <c r="I5196" s="52">
        <v>41624</v>
      </c>
      <c r="J5196">
        <v>2.1686000000000001</v>
      </c>
      <c r="K5196" s="474" t="str">
        <f t="shared" si="81"/>
        <v>false</v>
      </c>
    </row>
    <row r="5197" spans="2:11">
      <c r="B5197" s="52">
        <v>41624</v>
      </c>
      <c r="C5197">
        <v>4.0871000000000004</v>
      </c>
      <c r="D5197" s="52">
        <v>41625</v>
      </c>
      <c r="E5197">
        <v>2.1698</v>
      </c>
      <c r="G5197" s="52">
        <v>41624</v>
      </c>
      <c r="H5197">
        <v>4.0871000000000004</v>
      </c>
      <c r="I5197" s="52">
        <v>41625</v>
      </c>
      <c r="J5197">
        <v>2.1698</v>
      </c>
      <c r="K5197" s="474" t="str">
        <f t="shared" si="81"/>
        <v>false</v>
      </c>
    </row>
    <row r="5198" spans="2:11">
      <c r="B5198" s="52">
        <v>41625</v>
      </c>
      <c r="C5198">
        <v>4.0846999999999998</v>
      </c>
      <c r="D5198" s="52">
        <v>41626</v>
      </c>
      <c r="E5198">
        <v>2.1305999999999998</v>
      </c>
      <c r="G5198" s="52">
        <v>41625</v>
      </c>
      <c r="H5198">
        <v>4.0846999999999998</v>
      </c>
      <c r="I5198" s="52">
        <v>41626</v>
      </c>
      <c r="J5198">
        <v>2.1305999999999998</v>
      </c>
      <c r="K5198" s="474" t="str">
        <f t="shared" si="81"/>
        <v>false</v>
      </c>
    </row>
    <row r="5199" spans="2:11">
      <c r="B5199" s="52">
        <v>41626</v>
      </c>
      <c r="C5199">
        <v>4.0381</v>
      </c>
      <c r="D5199" s="52">
        <v>41627</v>
      </c>
      <c r="E5199">
        <v>2.1303000000000001</v>
      </c>
      <c r="G5199" s="52">
        <v>41626</v>
      </c>
      <c r="H5199">
        <v>4.0381</v>
      </c>
      <c r="I5199" s="52">
        <v>41627</v>
      </c>
      <c r="J5199">
        <v>2.1303000000000001</v>
      </c>
      <c r="K5199" s="474" t="str">
        <f t="shared" si="81"/>
        <v>false</v>
      </c>
    </row>
    <row r="5200" spans="2:11">
      <c r="B5200" s="52">
        <v>41627</v>
      </c>
      <c r="C5200">
        <v>4.0646000000000004</v>
      </c>
      <c r="D5200" s="52">
        <v>41628</v>
      </c>
      <c r="E5200">
        <v>2.1248</v>
      </c>
      <c r="G5200" s="52">
        <v>41627</v>
      </c>
      <c r="H5200">
        <v>4.0646000000000004</v>
      </c>
      <c r="I5200" s="52">
        <v>41628</v>
      </c>
      <c r="J5200">
        <v>2.1248</v>
      </c>
      <c r="K5200" s="474" t="str">
        <f t="shared" si="81"/>
        <v>false</v>
      </c>
    </row>
    <row r="5201" spans="2:11">
      <c r="B5201" s="52">
        <v>41628</v>
      </c>
      <c r="C5201">
        <v>4.0263</v>
      </c>
      <c r="D5201" s="52">
        <v>41631</v>
      </c>
      <c r="E5201">
        <v>2.1152000000000002</v>
      </c>
      <c r="G5201" s="52">
        <v>41628</v>
      </c>
      <c r="H5201">
        <v>4.0263</v>
      </c>
      <c r="I5201" s="52">
        <v>41631</v>
      </c>
      <c r="J5201">
        <v>2.1152000000000002</v>
      </c>
      <c r="K5201" s="474" t="str">
        <f t="shared" si="81"/>
        <v>false</v>
      </c>
    </row>
    <row r="5202" spans="2:11">
      <c r="B5202" s="52">
        <v>41631</v>
      </c>
      <c r="C5202">
        <v>4.0373000000000001</v>
      </c>
      <c r="D5202" s="52">
        <v>41632</v>
      </c>
      <c r="E5202">
        <v>2.1070000000000002</v>
      </c>
      <c r="G5202" s="52">
        <v>41631</v>
      </c>
      <c r="H5202">
        <v>4.0373000000000001</v>
      </c>
      <c r="I5202" s="52">
        <v>41632</v>
      </c>
      <c r="J5202">
        <v>2.1070000000000002</v>
      </c>
      <c r="K5202" s="474" t="str">
        <f t="shared" si="81"/>
        <v>false</v>
      </c>
    </row>
    <row r="5203" spans="2:11">
      <c r="B5203" s="52">
        <v>41632</v>
      </c>
      <c r="C5203">
        <v>4.0212000000000003</v>
      </c>
      <c r="D5203" s="52">
        <v>41634</v>
      </c>
      <c r="E5203">
        <v>2.0914000000000001</v>
      </c>
      <c r="G5203" s="52">
        <v>41632</v>
      </c>
      <c r="H5203">
        <v>4.0212000000000003</v>
      </c>
      <c r="I5203" s="52">
        <v>41634</v>
      </c>
      <c r="J5203">
        <v>2.0914000000000001</v>
      </c>
      <c r="K5203" s="474" t="str">
        <f t="shared" si="81"/>
        <v>false</v>
      </c>
    </row>
    <row r="5204" spans="2:11">
      <c r="B5204" s="52">
        <v>41634</v>
      </c>
      <c r="C5204">
        <v>4.0364000000000004</v>
      </c>
      <c r="D5204" s="52">
        <v>41635</v>
      </c>
      <c r="E5204">
        <v>2.0916000000000001</v>
      </c>
      <c r="G5204" s="52">
        <v>41634</v>
      </c>
      <c r="H5204">
        <v>4.0364000000000004</v>
      </c>
      <c r="I5204" s="52">
        <v>41635</v>
      </c>
      <c r="J5204">
        <v>2.0916000000000001</v>
      </c>
      <c r="K5204" s="474" t="str">
        <f t="shared" si="81"/>
        <v>false</v>
      </c>
    </row>
    <row r="5205" spans="2:11">
      <c r="B5205" s="52">
        <v>41635</v>
      </c>
      <c r="C5205">
        <v>4.0323000000000002</v>
      </c>
      <c r="D5205" s="52">
        <v>41638</v>
      </c>
      <c r="E5205">
        <v>2.0882999999999998</v>
      </c>
      <c r="G5205" s="52">
        <v>41635</v>
      </c>
      <c r="H5205">
        <v>4.0323000000000002</v>
      </c>
      <c r="I5205" s="52">
        <v>41638</v>
      </c>
      <c r="J5205">
        <v>2.0882999999999998</v>
      </c>
      <c r="K5205" s="474" t="str">
        <f t="shared" si="81"/>
        <v>false</v>
      </c>
    </row>
    <row r="5206" spans="2:11">
      <c r="B5206" s="52">
        <v>41638</v>
      </c>
      <c r="C5206">
        <v>4.0212000000000003</v>
      </c>
      <c r="D5206" s="52">
        <v>41639</v>
      </c>
      <c r="E5206">
        <v>2.0792000000000002</v>
      </c>
      <c r="G5206" s="52">
        <v>41638</v>
      </c>
      <c r="H5206">
        <v>4.0212000000000003</v>
      </c>
      <c r="I5206" s="52">
        <v>41639</v>
      </c>
      <c r="J5206">
        <v>2.0792000000000002</v>
      </c>
      <c r="K5206" s="474" t="str">
        <f t="shared" si="81"/>
        <v>false</v>
      </c>
    </row>
    <row r="5207" spans="2:11">
      <c r="B5207" s="52">
        <v>41639</v>
      </c>
      <c r="C5207">
        <v>4.0106999999999999</v>
      </c>
      <c r="D5207" s="52">
        <v>41641</v>
      </c>
      <c r="E5207">
        <v>2.1006</v>
      </c>
      <c r="G5207" s="52">
        <v>41639</v>
      </c>
      <c r="H5207">
        <v>4.0106999999999999</v>
      </c>
      <c r="I5207" s="52">
        <v>41641</v>
      </c>
      <c r="J5207">
        <v>2.1006</v>
      </c>
      <c r="K5207" s="474" t="str">
        <f t="shared" si="81"/>
        <v>false</v>
      </c>
    </row>
    <row r="5208" spans="2:11">
      <c r="B5208" s="52">
        <v>41641</v>
      </c>
      <c r="C5208">
        <v>4.0744999999999996</v>
      </c>
      <c r="D5208" s="52">
        <v>41642</v>
      </c>
      <c r="E5208">
        <v>2.0969000000000002</v>
      </c>
      <c r="G5208" s="52">
        <v>41641</v>
      </c>
      <c r="H5208">
        <v>4.0744999999999996</v>
      </c>
      <c r="I5208" s="52">
        <v>41642</v>
      </c>
      <c r="J5208">
        <v>2.0969000000000002</v>
      </c>
      <c r="K5208" s="474" t="str">
        <f t="shared" si="81"/>
        <v>false</v>
      </c>
    </row>
    <row r="5209" spans="2:11">
      <c r="B5209" s="52">
        <v>41642</v>
      </c>
      <c r="C5209">
        <v>4.0871000000000004</v>
      </c>
      <c r="D5209" s="52">
        <v>41645</v>
      </c>
      <c r="E5209">
        <v>2.1027</v>
      </c>
      <c r="G5209" s="52">
        <v>41642</v>
      </c>
      <c r="H5209">
        <v>4.0871000000000004</v>
      </c>
      <c r="I5209" s="52">
        <v>41645</v>
      </c>
      <c r="J5209">
        <v>2.1027</v>
      </c>
      <c r="K5209" s="474" t="str">
        <f t="shared" si="81"/>
        <v>false</v>
      </c>
    </row>
    <row r="5210" spans="2:11">
      <c r="B5210" s="52">
        <v>41645</v>
      </c>
      <c r="C5210">
        <v>4.0793999999999997</v>
      </c>
      <c r="D5210" s="52">
        <v>41646</v>
      </c>
      <c r="E5210">
        <v>2.0891999999999999</v>
      </c>
      <c r="G5210" s="52">
        <v>41645</v>
      </c>
      <c r="H5210">
        <v>4.0793999999999997</v>
      </c>
      <c r="I5210" s="52">
        <v>41646</v>
      </c>
      <c r="J5210">
        <v>2.0891999999999999</v>
      </c>
      <c r="K5210" s="474" t="str">
        <f t="shared" si="81"/>
        <v>false</v>
      </c>
    </row>
    <row r="5211" spans="2:11">
      <c r="B5211" s="52">
        <v>41646</v>
      </c>
      <c r="C5211">
        <v>4.0453999999999999</v>
      </c>
      <c r="D5211" s="52">
        <v>41647</v>
      </c>
      <c r="E5211">
        <v>2.1</v>
      </c>
      <c r="G5211" s="52">
        <v>41646</v>
      </c>
      <c r="H5211">
        <v>4.0453999999999999</v>
      </c>
      <c r="I5211" s="52">
        <v>41647</v>
      </c>
      <c r="J5211">
        <v>2.1</v>
      </c>
      <c r="K5211" s="474" t="str">
        <f t="shared" si="81"/>
        <v>false</v>
      </c>
    </row>
    <row r="5212" spans="2:11">
      <c r="B5212" s="52">
        <v>41647</v>
      </c>
      <c r="C5212">
        <v>4.0636999999999999</v>
      </c>
      <c r="D5212" s="52">
        <v>41648</v>
      </c>
      <c r="E5212">
        <v>2.1023000000000001</v>
      </c>
      <c r="G5212" s="52">
        <v>41647</v>
      </c>
      <c r="H5212">
        <v>4.0636999999999999</v>
      </c>
      <c r="I5212" s="52">
        <v>41648</v>
      </c>
      <c r="J5212">
        <v>2.1023000000000001</v>
      </c>
      <c r="K5212" s="474" t="str">
        <f t="shared" si="81"/>
        <v>false</v>
      </c>
    </row>
    <row r="5213" spans="2:11">
      <c r="B5213" s="52">
        <v>41648</v>
      </c>
      <c r="C5213">
        <v>4.0369000000000002</v>
      </c>
      <c r="D5213" s="52">
        <v>41649</v>
      </c>
      <c r="E5213">
        <v>2.1032999999999999</v>
      </c>
      <c r="G5213" s="52">
        <v>41648</v>
      </c>
      <c r="H5213">
        <v>4.0369000000000002</v>
      </c>
      <c r="I5213" s="52">
        <v>41649</v>
      </c>
      <c r="J5213">
        <v>2.1032999999999999</v>
      </c>
      <c r="K5213" s="474" t="str">
        <f t="shared" si="81"/>
        <v>false</v>
      </c>
    </row>
    <row r="5214" spans="2:11">
      <c r="B5214" s="52">
        <v>41649</v>
      </c>
      <c r="C5214">
        <v>3.9839000000000002</v>
      </c>
      <c r="D5214" s="52">
        <v>41652</v>
      </c>
      <c r="E5214">
        <v>2.1265000000000001</v>
      </c>
      <c r="G5214" s="52">
        <v>41649</v>
      </c>
      <c r="H5214">
        <v>3.9839000000000002</v>
      </c>
      <c r="I5214" s="52">
        <v>41652</v>
      </c>
      <c r="J5214">
        <v>2.1265000000000001</v>
      </c>
      <c r="K5214" s="474" t="str">
        <f t="shared" si="81"/>
        <v>false</v>
      </c>
    </row>
    <row r="5215" spans="2:11">
      <c r="B5215" s="52">
        <v>41652</v>
      </c>
      <c r="C5215">
        <v>4.0183</v>
      </c>
      <c r="D5215" s="52">
        <v>41653</v>
      </c>
      <c r="E5215">
        <v>2.1114000000000002</v>
      </c>
      <c r="G5215" s="52">
        <v>41652</v>
      </c>
      <c r="H5215">
        <v>4.0183</v>
      </c>
      <c r="I5215" s="52">
        <v>41653</v>
      </c>
      <c r="J5215">
        <v>2.1114000000000002</v>
      </c>
      <c r="K5215" s="474" t="str">
        <f t="shared" si="81"/>
        <v>false</v>
      </c>
    </row>
    <row r="5216" spans="2:11">
      <c r="B5216" s="52">
        <v>41653</v>
      </c>
      <c r="C5216">
        <v>4.0162000000000004</v>
      </c>
      <c r="D5216" s="52">
        <v>41654</v>
      </c>
      <c r="E5216">
        <v>2.0975999999999999</v>
      </c>
      <c r="G5216" s="52">
        <v>41653</v>
      </c>
      <c r="H5216">
        <v>4.0162000000000004</v>
      </c>
      <c r="I5216" s="52">
        <v>41654</v>
      </c>
      <c r="J5216">
        <v>2.0975999999999999</v>
      </c>
      <c r="K5216" s="474" t="str">
        <f t="shared" si="81"/>
        <v>false</v>
      </c>
    </row>
    <row r="5217" spans="2:11">
      <c r="B5217" s="52">
        <v>41654</v>
      </c>
      <c r="C5217">
        <v>4.0205000000000002</v>
      </c>
      <c r="D5217" s="52">
        <v>41655</v>
      </c>
      <c r="E5217">
        <v>2.109</v>
      </c>
      <c r="G5217" s="52">
        <v>41654</v>
      </c>
      <c r="H5217">
        <v>4.0205000000000002</v>
      </c>
      <c r="I5217" s="52">
        <v>41655</v>
      </c>
      <c r="J5217">
        <v>2.109</v>
      </c>
      <c r="K5217" s="474" t="str">
        <f t="shared" si="81"/>
        <v>false</v>
      </c>
    </row>
    <row r="5218" spans="2:11">
      <c r="B5218" s="52">
        <v>41655</v>
      </c>
      <c r="C5218">
        <v>3.9933000000000001</v>
      </c>
      <c r="D5218" s="52">
        <v>41656</v>
      </c>
      <c r="E5218">
        <v>2.1036999999999999</v>
      </c>
      <c r="G5218" s="52">
        <v>41655</v>
      </c>
      <c r="H5218">
        <v>3.9933000000000001</v>
      </c>
      <c r="I5218" s="52">
        <v>41656</v>
      </c>
      <c r="J5218">
        <v>2.1036999999999999</v>
      </c>
      <c r="K5218" s="474" t="str">
        <f t="shared" si="81"/>
        <v>false</v>
      </c>
    </row>
    <row r="5219" spans="2:11">
      <c r="B5219" s="52">
        <v>41656</v>
      </c>
      <c r="C5219">
        <v>3.9933000000000001</v>
      </c>
      <c r="D5219" s="52">
        <v>41660</v>
      </c>
      <c r="E5219">
        <v>2.1093000000000002</v>
      </c>
      <c r="G5219" s="52">
        <v>41656</v>
      </c>
      <c r="H5219">
        <v>3.9933000000000001</v>
      </c>
      <c r="I5219" s="52">
        <v>41660</v>
      </c>
      <c r="J5219">
        <v>2.1093000000000002</v>
      </c>
      <c r="K5219" s="474" t="str">
        <f t="shared" si="81"/>
        <v>false</v>
      </c>
    </row>
    <row r="5220" spans="2:11">
      <c r="B5220" s="52">
        <v>41660</v>
      </c>
      <c r="C5220">
        <v>3.9492000000000003</v>
      </c>
      <c r="D5220" s="52">
        <v>41661</v>
      </c>
      <c r="E5220">
        <v>2.1162000000000001</v>
      </c>
      <c r="G5220" s="52">
        <v>41660</v>
      </c>
      <c r="H5220">
        <v>3.9492000000000003</v>
      </c>
      <c r="I5220" s="52">
        <v>41661</v>
      </c>
      <c r="J5220">
        <v>2.1162000000000001</v>
      </c>
      <c r="K5220" s="474" t="str">
        <f t="shared" si="81"/>
        <v>false</v>
      </c>
    </row>
    <row r="5221" spans="2:11">
      <c r="B5221" s="52">
        <v>41661</v>
      </c>
      <c r="C5221">
        <v>3.9529999999999998</v>
      </c>
      <c r="D5221" s="52">
        <v>41662</v>
      </c>
      <c r="E5221">
        <v>2.1391999999999998</v>
      </c>
      <c r="G5221" s="52">
        <v>41661</v>
      </c>
      <c r="H5221">
        <v>3.9529999999999998</v>
      </c>
      <c r="I5221" s="52">
        <v>41662</v>
      </c>
      <c r="J5221">
        <v>2.1391999999999998</v>
      </c>
      <c r="K5221" s="474" t="str">
        <f t="shared" si="81"/>
        <v>false</v>
      </c>
    </row>
    <row r="5222" spans="2:11">
      <c r="B5222" s="52">
        <v>41662</v>
      </c>
      <c r="C5222">
        <v>3.9596999999999998</v>
      </c>
      <c r="D5222" s="52">
        <v>41663</v>
      </c>
      <c r="E5222">
        <v>2.1819999999999999</v>
      </c>
      <c r="G5222" s="52">
        <v>41662</v>
      </c>
      <c r="H5222">
        <v>3.9596999999999998</v>
      </c>
      <c r="I5222" s="52">
        <v>41663</v>
      </c>
      <c r="J5222">
        <v>2.1819999999999999</v>
      </c>
      <c r="K5222" s="474" t="str">
        <f t="shared" si="81"/>
        <v>false</v>
      </c>
    </row>
    <row r="5223" spans="2:11">
      <c r="B5223" s="52">
        <v>41663</v>
      </c>
      <c r="C5223">
        <v>3.9992999999999999</v>
      </c>
      <c r="D5223" s="52">
        <v>41666</v>
      </c>
      <c r="E5223">
        <v>2.1877</v>
      </c>
      <c r="G5223" s="52">
        <v>41663</v>
      </c>
      <c r="H5223">
        <v>3.9992999999999999</v>
      </c>
      <c r="I5223" s="52">
        <v>41666</v>
      </c>
      <c r="J5223">
        <v>2.1877</v>
      </c>
      <c r="K5223" s="474" t="str">
        <f t="shared" si="81"/>
        <v>false</v>
      </c>
    </row>
    <row r="5224" spans="2:11">
      <c r="B5224" s="52">
        <v>41666</v>
      </c>
      <c r="C5224">
        <v>3.9918</v>
      </c>
      <c r="D5224" s="52">
        <v>41667</v>
      </c>
      <c r="E5224">
        <v>2.1753</v>
      </c>
      <c r="G5224" s="52">
        <v>41666</v>
      </c>
      <c r="H5224">
        <v>3.9918</v>
      </c>
      <c r="I5224" s="52">
        <v>41667</v>
      </c>
      <c r="J5224">
        <v>2.1753</v>
      </c>
      <c r="K5224" s="474" t="str">
        <f t="shared" si="81"/>
        <v>false</v>
      </c>
    </row>
    <row r="5225" spans="2:11">
      <c r="B5225" s="52">
        <v>41667</v>
      </c>
      <c r="C5225">
        <v>3.9713000000000003</v>
      </c>
      <c r="D5225" s="52">
        <v>41668</v>
      </c>
      <c r="E5225">
        <v>2.2015000000000002</v>
      </c>
      <c r="G5225" s="52">
        <v>41667</v>
      </c>
      <c r="H5225">
        <v>3.9713000000000003</v>
      </c>
      <c r="I5225" s="52">
        <v>41668</v>
      </c>
      <c r="J5225">
        <v>2.2015000000000002</v>
      </c>
      <c r="K5225" s="474" t="str">
        <f t="shared" si="81"/>
        <v>false</v>
      </c>
    </row>
    <row r="5226" spans="2:11">
      <c r="B5226" s="52">
        <v>41668</v>
      </c>
      <c r="C5226">
        <v>3.9775999999999998</v>
      </c>
      <c r="D5226" s="52">
        <v>41669</v>
      </c>
      <c r="E5226">
        <v>2.1861999999999999</v>
      </c>
      <c r="G5226" s="52">
        <v>41668</v>
      </c>
      <c r="H5226">
        <v>3.9775999999999998</v>
      </c>
      <c r="I5226" s="52">
        <v>41669</v>
      </c>
      <c r="J5226">
        <v>2.1861999999999999</v>
      </c>
      <c r="K5226" s="474" t="str">
        <f t="shared" si="81"/>
        <v>false</v>
      </c>
    </row>
    <row r="5227" spans="2:11">
      <c r="B5227" s="52">
        <v>41669</v>
      </c>
      <c r="C5227">
        <v>3.9203999999999999</v>
      </c>
      <c r="D5227" s="52">
        <v>41670</v>
      </c>
      <c r="E5227">
        <v>2.2071000000000001</v>
      </c>
      <c r="G5227" s="52">
        <v>41669</v>
      </c>
      <c r="H5227">
        <v>3.9203999999999999</v>
      </c>
      <c r="I5227" s="52">
        <v>41670</v>
      </c>
      <c r="J5227">
        <v>2.2071000000000001</v>
      </c>
      <c r="K5227" s="474" t="str">
        <f t="shared" si="81"/>
        <v>false</v>
      </c>
    </row>
    <row r="5228" spans="2:11">
      <c r="B5228" s="52">
        <v>41670</v>
      </c>
      <c r="C5228">
        <v>3.8904999999999998</v>
      </c>
      <c r="D5228" s="52">
        <v>41673</v>
      </c>
      <c r="E5228">
        <v>2.2538999999999998</v>
      </c>
      <c r="G5228" s="52">
        <v>41670</v>
      </c>
      <c r="H5228">
        <v>3.8904999999999998</v>
      </c>
      <c r="I5228" s="52">
        <v>41673</v>
      </c>
      <c r="J5228">
        <v>2.2538999999999998</v>
      </c>
      <c r="K5228" s="474" t="str">
        <f t="shared" si="81"/>
        <v>false</v>
      </c>
    </row>
    <row r="5229" spans="2:11">
      <c r="B5229" s="52">
        <v>41673</v>
      </c>
      <c r="C5229">
        <v>3.9260999999999999</v>
      </c>
      <c r="D5229" s="52">
        <v>41674</v>
      </c>
      <c r="E5229">
        <v>2.2433000000000001</v>
      </c>
      <c r="G5229" s="52">
        <v>41673</v>
      </c>
      <c r="H5229">
        <v>3.9260999999999999</v>
      </c>
      <c r="I5229" s="52">
        <v>41674</v>
      </c>
      <c r="J5229">
        <v>2.2433000000000001</v>
      </c>
      <c r="K5229" s="474" t="str">
        <f t="shared" si="81"/>
        <v>false</v>
      </c>
    </row>
    <row r="5230" spans="2:11">
      <c r="B5230" s="52">
        <v>41674</v>
      </c>
      <c r="C5230">
        <v>3.9472</v>
      </c>
      <c r="D5230" s="52">
        <v>41675</v>
      </c>
      <c r="E5230">
        <v>2.2448999999999999</v>
      </c>
      <c r="G5230" s="52">
        <v>41674</v>
      </c>
      <c r="H5230">
        <v>3.9472</v>
      </c>
      <c r="I5230" s="52">
        <v>41675</v>
      </c>
      <c r="J5230">
        <v>2.2448999999999999</v>
      </c>
      <c r="K5230" s="474" t="str">
        <f t="shared" si="81"/>
        <v>false</v>
      </c>
    </row>
    <row r="5231" spans="2:11">
      <c r="B5231" s="52">
        <v>41675</v>
      </c>
      <c r="C5231">
        <v>3.9378000000000002</v>
      </c>
      <c r="D5231" s="52">
        <v>41676</v>
      </c>
      <c r="E5231">
        <v>2.2244000000000002</v>
      </c>
      <c r="G5231" s="52">
        <v>41675</v>
      </c>
      <c r="H5231">
        <v>3.9378000000000002</v>
      </c>
      <c r="I5231" s="52">
        <v>41676</v>
      </c>
      <c r="J5231">
        <v>2.2244000000000002</v>
      </c>
      <c r="K5231" s="474" t="str">
        <f t="shared" si="81"/>
        <v>false</v>
      </c>
    </row>
    <row r="5232" spans="2:11">
      <c r="B5232" s="52">
        <v>41676</v>
      </c>
      <c r="C5232">
        <v>3.9138999999999999</v>
      </c>
      <c r="D5232" s="52">
        <v>41677</v>
      </c>
      <c r="E5232">
        <v>2.2010999999999998</v>
      </c>
      <c r="G5232" s="52">
        <v>41676</v>
      </c>
      <c r="H5232">
        <v>3.9138999999999999</v>
      </c>
      <c r="I5232" s="52">
        <v>41677</v>
      </c>
      <c r="J5232">
        <v>2.2010999999999998</v>
      </c>
      <c r="K5232" s="474" t="str">
        <f t="shared" si="81"/>
        <v>false</v>
      </c>
    </row>
    <row r="5233" spans="2:11">
      <c r="B5233" s="52">
        <v>41677</v>
      </c>
      <c r="C5233">
        <v>3.8866000000000001</v>
      </c>
      <c r="D5233" s="52">
        <v>41680</v>
      </c>
      <c r="E5233">
        <v>2.2000000000000002</v>
      </c>
      <c r="G5233" s="52">
        <v>41677</v>
      </c>
      <c r="H5233">
        <v>3.8866000000000001</v>
      </c>
      <c r="I5233" s="52">
        <v>41680</v>
      </c>
      <c r="J5233">
        <v>2.2000000000000002</v>
      </c>
      <c r="K5233" s="474" t="str">
        <f t="shared" si="81"/>
        <v>false</v>
      </c>
    </row>
    <row r="5234" spans="2:11">
      <c r="B5234" s="52">
        <v>41680</v>
      </c>
      <c r="C5234">
        <v>3.867</v>
      </c>
      <c r="D5234" s="52">
        <v>41681</v>
      </c>
      <c r="E5234">
        <v>2.1734999999999998</v>
      </c>
      <c r="G5234" s="52">
        <v>41680</v>
      </c>
      <c r="H5234">
        <v>3.867</v>
      </c>
      <c r="I5234" s="52">
        <v>41681</v>
      </c>
      <c r="J5234">
        <v>2.1734999999999998</v>
      </c>
      <c r="K5234" s="474" t="str">
        <f t="shared" si="81"/>
        <v>false</v>
      </c>
    </row>
    <row r="5235" spans="2:11">
      <c r="B5235" s="52">
        <v>41681</v>
      </c>
      <c r="C5235">
        <v>3.8296000000000001</v>
      </c>
      <c r="D5235" s="52">
        <v>41682</v>
      </c>
      <c r="E5235">
        <v>2.2061999999999999</v>
      </c>
      <c r="G5235" s="52">
        <v>41681</v>
      </c>
      <c r="H5235">
        <v>3.8296000000000001</v>
      </c>
      <c r="I5235" s="52">
        <v>41682</v>
      </c>
      <c r="J5235">
        <v>2.2061999999999999</v>
      </c>
      <c r="K5235" s="474" t="str">
        <f t="shared" si="81"/>
        <v>false</v>
      </c>
    </row>
    <row r="5236" spans="2:11">
      <c r="B5236" s="52">
        <v>41682</v>
      </c>
      <c r="C5236">
        <v>3.8121999999999998</v>
      </c>
      <c r="D5236" s="52">
        <v>41683</v>
      </c>
      <c r="E5236">
        <v>2.1974999999999998</v>
      </c>
      <c r="G5236" s="52">
        <v>41682</v>
      </c>
      <c r="H5236">
        <v>3.8121999999999998</v>
      </c>
      <c r="I5236" s="52">
        <v>41683</v>
      </c>
      <c r="J5236">
        <v>2.1974999999999998</v>
      </c>
      <c r="K5236" s="474" t="str">
        <f t="shared" si="81"/>
        <v>false</v>
      </c>
    </row>
    <row r="5237" spans="2:11">
      <c r="B5237" s="52">
        <v>41683</v>
      </c>
      <c r="C5237">
        <v>3.7706</v>
      </c>
      <c r="D5237" s="52">
        <v>41684</v>
      </c>
      <c r="E5237">
        <v>2.1802000000000001</v>
      </c>
      <c r="G5237" s="52">
        <v>41683</v>
      </c>
      <c r="H5237">
        <v>3.7706</v>
      </c>
      <c r="I5237" s="52">
        <v>41684</v>
      </c>
      <c r="J5237">
        <v>2.1802000000000001</v>
      </c>
      <c r="K5237" s="474" t="str">
        <f t="shared" si="81"/>
        <v>false</v>
      </c>
    </row>
    <row r="5238" spans="2:11">
      <c r="B5238" s="52">
        <v>41684</v>
      </c>
      <c r="C5238">
        <v>3.7469999999999999</v>
      </c>
      <c r="D5238" s="52">
        <v>41688</v>
      </c>
      <c r="E5238">
        <v>2.1855000000000002</v>
      </c>
      <c r="G5238" s="52">
        <v>41684</v>
      </c>
      <c r="H5238">
        <v>3.7469999999999999</v>
      </c>
      <c r="I5238" s="52">
        <v>41688</v>
      </c>
      <c r="J5238">
        <v>2.1855000000000002</v>
      </c>
      <c r="K5238" s="474" t="str">
        <f t="shared" si="81"/>
        <v>false</v>
      </c>
    </row>
    <row r="5239" spans="2:11">
      <c r="B5239" s="52">
        <v>41688</v>
      </c>
      <c r="C5239">
        <v>3.7420999999999998</v>
      </c>
      <c r="D5239" s="52">
        <v>41689</v>
      </c>
      <c r="E5239">
        <v>2.1977000000000002</v>
      </c>
      <c r="G5239" s="52">
        <v>41688</v>
      </c>
      <c r="H5239">
        <v>3.7420999999999998</v>
      </c>
      <c r="I5239" s="52">
        <v>41689</v>
      </c>
      <c r="J5239">
        <v>2.1977000000000002</v>
      </c>
      <c r="K5239" s="474" t="str">
        <f t="shared" si="81"/>
        <v>false</v>
      </c>
    </row>
    <row r="5240" spans="2:11">
      <c r="B5240" s="52">
        <v>41689</v>
      </c>
      <c r="C5240">
        <v>3.7582</v>
      </c>
      <c r="D5240" s="52">
        <v>41690</v>
      </c>
      <c r="E5240">
        <v>2.1863000000000001</v>
      </c>
      <c r="G5240" s="52">
        <v>41689</v>
      </c>
      <c r="H5240">
        <v>3.7582</v>
      </c>
      <c r="I5240" s="52">
        <v>41690</v>
      </c>
      <c r="J5240">
        <v>2.1863000000000001</v>
      </c>
      <c r="K5240" s="474" t="str">
        <f t="shared" si="81"/>
        <v>false</v>
      </c>
    </row>
    <row r="5241" spans="2:11">
      <c r="B5241" s="52">
        <v>41690</v>
      </c>
      <c r="C5241">
        <v>3.7210999999999999</v>
      </c>
      <c r="D5241" s="52">
        <v>41691</v>
      </c>
      <c r="E5241">
        <v>2.1922999999999999</v>
      </c>
      <c r="G5241" s="52">
        <v>41690</v>
      </c>
      <c r="H5241">
        <v>3.7210999999999999</v>
      </c>
      <c r="I5241" s="52">
        <v>41691</v>
      </c>
      <c r="J5241">
        <v>2.1922999999999999</v>
      </c>
      <c r="K5241" s="474" t="str">
        <f t="shared" si="81"/>
        <v>false</v>
      </c>
    </row>
    <row r="5242" spans="2:11">
      <c r="B5242" s="52">
        <v>41691</v>
      </c>
      <c r="C5242">
        <v>3.7185999999999999</v>
      </c>
      <c r="D5242" s="52">
        <v>41694</v>
      </c>
      <c r="E5242">
        <v>2.1783000000000001</v>
      </c>
      <c r="G5242" s="52">
        <v>41691</v>
      </c>
      <c r="H5242">
        <v>3.7185999999999999</v>
      </c>
      <c r="I5242" s="52">
        <v>41694</v>
      </c>
      <c r="J5242">
        <v>2.1783000000000001</v>
      </c>
      <c r="K5242" s="474" t="str">
        <f t="shared" si="81"/>
        <v>false</v>
      </c>
    </row>
    <row r="5243" spans="2:11">
      <c r="B5243" s="52">
        <v>41694</v>
      </c>
      <c r="C5243">
        <v>3.7286999999999999</v>
      </c>
      <c r="D5243" s="52">
        <v>41695</v>
      </c>
      <c r="E5243">
        <v>2.1819999999999999</v>
      </c>
      <c r="G5243" s="52">
        <v>41694</v>
      </c>
      <c r="H5243">
        <v>3.7286999999999999</v>
      </c>
      <c r="I5243" s="52">
        <v>41695</v>
      </c>
      <c r="J5243">
        <v>2.1819999999999999</v>
      </c>
      <c r="K5243" s="474" t="str">
        <f t="shared" si="81"/>
        <v>false</v>
      </c>
    </row>
    <row r="5244" spans="2:11">
      <c r="B5244" s="52">
        <v>41695</v>
      </c>
      <c r="C5244">
        <v>3.7378</v>
      </c>
      <c r="D5244" s="52">
        <v>41696</v>
      </c>
      <c r="E5244">
        <v>2.1814</v>
      </c>
      <c r="G5244" s="52">
        <v>41695</v>
      </c>
      <c r="H5244">
        <v>3.7378</v>
      </c>
      <c r="I5244" s="52">
        <v>41696</v>
      </c>
      <c r="J5244">
        <v>2.1814</v>
      </c>
      <c r="K5244" s="474" t="str">
        <f t="shared" si="81"/>
        <v>false</v>
      </c>
    </row>
    <row r="5245" spans="2:11">
      <c r="B5245" s="52">
        <v>41696</v>
      </c>
      <c r="C5245">
        <v>3.7749999999999999</v>
      </c>
      <c r="D5245" s="52">
        <v>41697</v>
      </c>
      <c r="E5245">
        <v>2.1741999999999999</v>
      </c>
      <c r="G5245" s="52">
        <v>41696</v>
      </c>
      <c r="H5245">
        <v>3.7749999999999999</v>
      </c>
      <c r="I5245" s="52">
        <v>41697</v>
      </c>
      <c r="J5245">
        <v>2.1741999999999999</v>
      </c>
      <c r="K5245" s="474" t="str">
        <f t="shared" si="81"/>
        <v>false</v>
      </c>
    </row>
    <row r="5246" spans="2:11">
      <c r="B5246" s="52">
        <v>41697</v>
      </c>
      <c r="C5246">
        <v>3.7877999999999998</v>
      </c>
      <c r="D5246" s="52">
        <v>41698</v>
      </c>
      <c r="E5246">
        <v>2.1677</v>
      </c>
      <c r="G5246" s="52">
        <v>41697</v>
      </c>
      <c r="H5246">
        <v>3.7877999999999998</v>
      </c>
      <c r="I5246" s="52">
        <v>41698</v>
      </c>
      <c r="J5246">
        <v>2.1677</v>
      </c>
      <c r="K5246" s="474" t="str">
        <f t="shared" si="81"/>
        <v>false</v>
      </c>
    </row>
    <row r="5247" spans="2:11">
      <c r="B5247" s="52">
        <v>41698</v>
      </c>
      <c r="C5247">
        <v>3.7671999999999999</v>
      </c>
      <c r="D5247" s="52">
        <v>41701</v>
      </c>
      <c r="E5247">
        <v>2.1882999999999999</v>
      </c>
      <c r="G5247" s="52">
        <v>41698</v>
      </c>
      <c r="H5247">
        <v>3.7671999999999999</v>
      </c>
      <c r="I5247" s="52">
        <v>41701</v>
      </c>
      <c r="J5247">
        <v>2.1882999999999999</v>
      </c>
      <c r="K5247" s="474" t="str">
        <f t="shared" si="81"/>
        <v>false</v>
      </c>
    </row>
    <row r="5248" spans="2:11">
      <c r="B5248" s="52">
        <v>41701</v>
      </c>
      <c r="C5248">
        <v>3.8007999999999997</v>
      </c>
      <c r="D5248" s="52">
        <v>41702</v>
      </c>
      <c r="E5248">
        <v>2.1579000000000002</v>
      </c>
      <c r="G5248" s="52">
        <v>41701</v>
      </c>
      <c r="H5248">
        <v>3.8007999999999997</v>
      </c>
      <c r="I5248" s="52">
        <v>41702</v>
      </c>
      <c r="J5248">
        <v>2.1579000000000002</v>
      </c>
      <c r="K5248" s="474" t="str">
        <f t="shared" si="81"/>
        <v>false</v>
      </c>
    </row>
    <row r="5249" spans="2:11">
      <c r="B5249" s="52">
        <v>41702</v>
      </c>
      <c r="C5249">
        <v>3.7686999999999999</v>
      </c>
      <c r="D5249" s="52">
        <v>41703</v>
      </c>
      <c r="E5249">
        <v>2.1625999999999999</v>
      </c>
      <c r="G5249" s="52">
        <v>41702</v>
      </c>
      <c r="H5249">
        <v>3.7686999999999999</v>
      </c>
      <c r="I5249" s="52">
        <v>41703</v>
      </c>
      <c r="J5249">
        <v>2.1625999999999999</v>
      </c>
      <c r="K5249" s="474" t="str">
        <f t="shared" si="81"/>
        <v>false</v>
      </c>
    </row>
    <row r="5250" spans="2:11">
      <c r="B5250" s="52">
        <v>41703</v>
      </c>
      <c r="C5250">
        <v>3.7968000000000002</v>
      </c>
      <c r="D5250" s="52">
        <v>41704</v>
      </c>
      <c r="E5250">
        <v>2.1560999999999999</v>
      </c>
      <c r="G5250" s="52">
        <v>41703</v>
      </c>
      <c r="H5250">
        <v>3.7968000000000002</v>
      </c>
      <c r="I5250" s="52">
        <v>41704</v>
      </c>
      <c r="J5250">
        <v>2.1560999999999999</v>
      </c>
      <c r="K5250" s="474" t="str">
        <f t="shared" si="81"/>
        <v>false</v>
      </c>
    </row>
    <row r="5251" spans="2:11">
      <c r="B5251" s="52">
        <v>41704</v>
      </c>
      <c r="C5251">
        <v>3.8143000000000002</v>
      </c>
      <c r="D5251" s="52">
        <v>41705</v>
      </c>
      <c r="E5251">
        <v>2.1524000000000001</v>
      </c>
      <c r="G5251" s="52">
        <v>41704</v>
      </c>
      <c r="H5251">
        <v>3.8143000000000002</v>
      </c>
      <c r="I5251" s="52">
        <v>41705</v>
      </c>
      <c r="J5251">
        <v>2.1524000000000001</v>
      </c>
      <c r="K5251" s="474" t="str">
        <f t="shared" si="81"/>
        <v>false</v>
      </c>
    </row>
    <row r="5252" spans="2:11">
      <c r="B5252" s="52">
        <v>41705</v>
      </c>
      <c r="C5252">
        <v>3.8022</v>
      </c>
      <c r="D5252" s="52">
        <v>41708</v>
      </c>
      <c r="E5252">
        <v>2.1568999999999998</v>
      </c>
      <c r="G5252" s="52">
        <v>41705</v>
      </c>
      <c r="H5252">
        <v>3.8022</v>
      </c>
      <c r="I5252" s="52">
        <v>41708</v>
      </c>
      <c r="J5252">
        <v>2.1568999999999998</v>
      </c>
      <c r="K5252" s="474" t="str">
        <f t="shared" si="81"/>
        <v>false</v>
      </c>
    </row>
    <row r="5253" spans="2:11">
      <c r="B5253" s="52">
        <v>41708</v>
      </c>
      <c r="C5253">
        <v>3.8147000000000002</v>
      </c>
      <c r="D5253" s="52">
        <v>41709</v>
      </c>
      <c r="E5253">
        <v>2.1688999999999998</v>
      </c>
      <c r="G5253" s="52">
        <v>41708</v>
      </c>
      <c r="H5253">
        <v>3.8147000000000002</v>
      </c>
      <c r="I5253" s="52">
        <v>41709</v>
      </c>
      <c r="J5253">
        <v>2.1688999999999998</v>
      </c>
      <c r="K5253" s="474" t="str">
        <f t="shared" si="81"/>
        <v>false</v>
      </c>
    </row>
    <row r="5254" spans="2:11">
      <c r="B5254" s="52">
        <v>41709</v>
      </c>
      <c r="C5254">
        <v>3.8319000000000001</v>
      </c>
      <c r="D5254" s="52">
        <v>41710</v>
      </c>
      <c r="E5254">
        <v>2.1739999999999999</v>
      </c>
      <c r="G5254" s="52">
        <v>41709</v>
      </c>
      <c r="H5254">
        <v>3.8319000000000001</v>
      </c>
      <c r="I5254" s="52">
        <v>41710</v>
      </c>
      <c r="J5254">
        <v>2.1739999999999999</v>
      </c>
      <c r="K5254" s="474" t="str">
        <f t="shared" ref="K5254:K5281" si="82">IF(G5254=I5254,"true","false")</f>
        <v>false</v>
      </c>
    </row>
    <row r="5255" spans="2:11">
      <c r="B5255" s="52">
        <v>41710</v>
      </c>
      <c r="C5255">
        <v>3.8016999999999999</v>
      </c>
      <c r="D5255" s="52">
        <v>41711</v>
      </c>
      <c r="E5255">
        <v>2.2056</v>
      </c>
      <c r="G5255" s="52">
        <v>41710</v>
      </c>
      <c r="H5255">
        <v>3.8016999999999999</v>
      </c>
      <c r="I5255" s="52">
        <v>41711</v>
      </c>
      <c r="J5255">
        <v>2.2056</v>
      </c>
      <c r="K5255" s="474" t="str">
        <f t="shared" si="82"/>
        <v>false</v>
      </c>
    </row>
    <row r="5256" spans="2:11">
      <c r="B5256" s="52">
        <v>41711</v>
      </c>
      <c r="C5256">
        <v>3.7753000000000001</v>
      </c>
      <c r="D5256" s="52">
        <v>41712</v>
      </c>
      <c r="E5256">
        <v>2.2115999999999998</v>
      </c>
      <c r="G5256" s="52">
        <v>41711</v>
      </c>
      <c r="H5256">
        <v>3.7753000000000001</v>
      </c>
      <c r="I5256" s="52">
        <v>41712</v>
      </c>
      <c r="J5256">
        <v>2.2115999999999998</v>
      </c>
      <c r="K5256" s="474" t="str">
        <f t="shared" si="82"/>
        <v>false</v>
      </c>
    </row>
    <row r="5257" spans="2:11">
      <c r="B5257" s="52">
        <v>41712</v>
      </c>
      <c r="C5257">
        <v>3.7524999999999999</v>
      </c>
      <c r="D5257" s="52">
        <v>41715</v>
      </c>
      <c r="E5257">
        <v>2.1867999999999999</v>
      </c>
      <c r="G5257" s="52">
        <v>41712</v>
      </c>
      <c r="H5257">
        <v>3.7524999999999999</v>
      </c>
      <c r="I5257" s="52">
        <v>41715</v>
      </c>
      <c r="J5257">
        <v>2.1867999999999999</v>
      </c>
      <c r="K5257" s="474" t="str">
        <f t="shared" si="82"/>
        <v>false</v>
      </c>
    </row>
    <row r="5258" spans="2:11">
      <c r="B5258" s="52">
        <v>41715</v>
      </c>
      <c r="C5258">
        <v>3.7275999999999998</v>
      </c>
      <c r="D5258" s="52">
        <v>41716</v>
      </c>
      <c r="E5258">
        <v>2.1749000000000001</v>
      </c>
      <c r="G5258" s="52">
        <v>41715</v>
      </c>
      <c r="H5258">
        <v>3.7275999999999998</v>
      </c>
      <c r="I5258" s="52">
        <v>41716</v>
      </c>
      <c r="J5258">
        <v>2.1749000000000001</v>
      </c>
      <c r="K5258" s="474" t="str">
        <f t="shared" si="82"/>
        <v>false</v>
      </c>
    </row>
    <row r="5259" spans="2:11">
      <c r="B5259" s="52">
        <v>41716</v>
      </c>
      <c r="C5259">
        <v>3.7363</v>
      </c>
      <c r="D5259" s="52">
        <v>41717</v>
      </c>
      <c r="E5259">
        <v>2.1901999999999999</v>
      </c>
      <c r="G5259" s="52">
        <v>41716</v>
      </c>
      <c r="H5259">
        <v>3.7363</v>
      </c>
      <c r="I5259" s="52">
        <v>41717</v>
      </c>
      <c r="J5259">
        <v>2.1901999999999999</v>
      </c>
      <c r="K5259" s="474" t="str">
        <f t="shared" si="82"/>
        <v>false</v>
      </c>
    </row>
    <row r="5260" spans="2:11">
      <c r="B5260" s="52">
        <v>41717</v>
      </c>
      <c r="C5260">
        <v>3.7890999999999999</v>
      </c>
      <c r="D5260" s="52">
        <v>41718</v>
      </c>
      <c r="E5260">
        <v>2.1756000000000002</v>
      </c>
      <c r="G5260" s="52">
        <v>41717</v>
      </c>
      <c r="H5260">
        <v>3.7890999999999999</v>
      </c>
      <c r="I5260" s="52">
        <v>41718</v>
      </c>
      <c r="J5260">
        <v>2.1756000000000002</v>
      </c>
      <c r="K5260" s="474" t="str">
        <f t="shared" si="82"/>
        <v>false</v>
      </c>
    </row>
    <row r="5261" spans="2:11">
      <c r="B5261" s="52">
        <v>41718</v>
      </c>
      <c r="C5261">
        <v>3.7885</v>
      </c>
      <c r="D5261" s="52">
        <v>41719</v>
      </c>
      <c r="E5261">
        <v>2.1794000000000002</v>
      </c>
      <c r="G5261" s="52">
        <v>41718</v>
      </c>
      <c r="H5261">
        <v>3.7885</v>
      </c>
      <c r="I5261" s="52">
        <v>41719</v>
      </c>
      <c r="J5261">
        <v>2.1794000000000002</v>
      </c>
      <c r="K5261" s="474" t="str">
        <f t="shared" si="82"/>
        <v>false</v>
      </c>
    </row>
    <row r="5262" spans="2:11">
      <c r="B5262" s="52">
        <v>41719</v>
      </c>
      <c r="C5262">
        <v>3.7570000000000001</v>
      </c>
      <c r="D5262" s="52">
        <v>41722</v>
      </c>
      <c r="E5262">
        <v>2.1829000000000001</v>
      </c>
      <c r="G5262" s="52">
        <v>41719</v>
      </c>
      <c r="H5262">
        <v>3.7570000000000001</v>
      </c>
      <c r="I5262" s="52">
        <v>41722</v>
      </c>
      <c r="J5262">
        <v>2.1829000000000001</v>
      </c>
      <c r="K5262" s="474" t="str">
        <f t="shared" si="82"/>
        <v>false</v>
      </c>
    </row>
    <row r="5263" spans="2:11">
      <c r="B5263" s="52">
        <v>41722</v>
      </c>
      <c r="C5263">
        <v>3.7488999999999999</v>
      </c>
      <c r="D5263" s="52">
        <v>41723</v>
      </c>
      <c r="E5263">
        <v>2.1707000000000001</v>
      </c>
      <c r="G5263" s="52">
        <v>41722</v>
      </c>
      <c r="H5263">
        <v>3.7488999999999999</v>
      </c>
      <c r="I5263" s="52">
        <v>41723</v>
      </c>
      <c r="J5263">
        <v>2.1707000000000001</v>
      </c>
      <c r="K5263" s="474" t="str">
        <f t="shared" si="82"/>
        <v>false</v>
      </c>
    </row>
    <row r="5264" spans="2:11">
      <c r="B5264" s="52">
        <v>41723</v>
      </c>
      <c r="C5264">
        <v>3.7364000000000002</v>
      </c>
      <c r="D5264" s="52">
        <v>41724</v>
      </c>
      <c r="E5264">
        <v>2.1839</v>
      </c>
      <c r="G5264" s="52">
        <v>41723</v>
      </c>
      <c r="H5264">
        <v>3.7364000000000002</v>
      </c>
      <c r="I5264" s="52">
        <v>41724</v>
      </c>
      <c r="J5264">
        <v>2.1839</v>
      </c>
      <c r="K5264" s="474" t="str">
        <f t="shared" si="82"/>
        <v>false</v>
      </c>
    </row>
    <row r="5265" spans="2:11">
      <c r="B5265" s="52">
        <v>41724</v>
      </c>
      <c r="C5265">
        <v>3.7545999999999999</v>
      </c>
      <c r="D5265" s="52">
        <v>41725</v>
      </c>
      <c r="E5265">
        <v>2.1846000000000001</v>
      </c>
      <c r="G5265" s="52">
        <v>41724</v>
      </c>
      <c r="H5265">
        <v>3.7545999999999999</v>
      </c>
      <c r="I5265" s="52">
        <v>41725</v>
      </c>
      <c r="J5265">
        <v>2.1846000000000001</v>
      </c>
      <c r="K5265" s="474" t="str">
        <f t="shared" si="82"/>
        <v>false</v>
      </c>
    </row>
    <row r="5266" spans="2:11">
      <c r="B5266" s="52">
        <v>41725</v>
      </c>
      <c r="C5266">
        <v>3.7294</v>
      </c>
      <c r="D5266" s="52">
        <v>41726</v>
      </c>
      <c r="E5266">
        <v>2.1766999999999999</v>
      </c>
      <c r="G5266" s="52">
        <v>41725</v>
      </c>
      <c r="H5266">
        <v>3.7294</v>
      </c>
      <c r="I5266" s="52">
        <v>41726</v>
      </c>
      <c r="J5266">
        <v>2.1766999999999999</v>
      </c>
      <c r="K5266" s="474" t="str">
        <f t="shared" si="82"/>
        <v>false</v>
      </c>
    </row>
    <row r="5267" spans="2:11">
      <c r="B5267" s="52">
        <v>41726</v>
      </c>
      <c r="C5267">
        <v>3.7218999999999998</v>
      </c>
      <c r="D5267" s="52">
        <v>41729</v>
      </c>
      <c r="E5267">
        <v>2.1589</v>
      </c>
      <c r="G5267" s="52">
        <v>41726</v>
      </c>
      <c r="H5267">
        <v>3.7218999999999998</v>
      </c>
      <c r="I5267" s="52">
        <v>41729</v>
      </c>
      <c r="J5267">
        <v>2.1589</v>
      </c>
      <c r="K5267" s="474" t="str">
        <f t="shared" si="82"/>
        <v>false</v>
      </c>
    </row>
    <row r="5268" spans="2:11">
      <c r="B5268" s="52">
        <v>41729</v>
      </c>
      <c r="C5268">
        <v>3.6856</v>
      </c>
      <c r="D5268" s="52">
        <v>41730</v>
      </c>
      <c r="E5268">
        <v>2.1499000000000001</v>
      </c>
      <c r="G5268" s="52">
        <v>41729</v>
      </c>
      <c r="H5268">
        <v>3.6856</v>
      </c>
      <c r="I5268" s="52">
        <v>41730</v>
      </c>
      <c r="J5268">
        <v>2.1499000000000001</v>
      </c>
      <c r="K5268" s="474" t="str">
        <f t="shared" si="82"/>
        <v>false</v>
      </c>
    </row>
    <row r="5269" spans="2:11">
      <c r="B5269" s="52">
        <v>41730</v>
      </c>
      <c r="C5269">
        <v>3.7080000000000002</v>
      </c>
      <c r="D5269" s="52">
        <v>41731</v>
      </c>
      <c r="E5269">
        <v>2.1488999999999998</v>
      </c>
      <c r="G5269" s="52">
        <v>41730</v>
      </c>
      <c r="H5269">
        <v>3.7080000000000002</v>
      </c>
      <c r="I5269" s="52">
        <v>41731</v>
      </c>
      <c r="J5269">
        <v>2.1488999999999998</v>
      </c>
      <c r="K5269" s="474" t="str">
        <f t="shared" si="82"/>
        <v>false</v>
      </c>
    </row>
    <row r="5270" spans="2:11">
      <c r="B5270" s="52">
        <v>41731</v>
      </c>
      <c r="C5270">
        <v>3.7157999999999998</v>
      </c>
      <c r="D5270" s="52">
        <v>41732</v>
      </c>
      <c r="E5270">
        <v>2.1488999999999998</v>
      </c>
      <c r="G5270" s="52">
        <v>41731</v>
      </c>
      <c r="H5270">
        <v>3.7157999999999998</v>
      </c>
      <c r="I5270" s="52">
        <v>41732</v>
      </c>
      <c r="J5270">
        <v>2.1488999999999998</v>
      </c>
      <c r="K5270" s="474" t="str">
        <f t="shared" si="82"/>
        <v>false</v>
      </c>
    </row>
    <row r="5271" spans="2:11">
      <c r="B5271" s="52">
        <v>41732</v>
      </c>
      <c r="C5271">
        <v>3.7023999999999999</v>
      </c>
      <c r="D5271" s="52">
        <v>41733</v>
      </c>
      <c r="E5271">
        <v>2.1699000000000002</v>
      </c>
      <c r="G5271" s="52">
        <v>41732</v>
      </c>
      <c r="H5271">
        <v>3.7023999999999999</v>
      </c>
      <c r="I5271" s="52">
        <v>41733</v>
      </c>
      <c r="J5271">
        <v>2.1699000000000002</v>
      </c>
      <c r="K5271" s="474" t="str">
        <f t="shared" si="82"/>
        <v>false</v>
      </c>
    </row>
    <row r="5272" spans="2:11">
      <c r="B5272" s="52">
        <v>41733</v>
      </c>
      <c r="C5272">
        <v>3.6892</v>
      </c>
      <c r="D5272" s="52">
        <v>41736</v>
      </c>
      <c r="E5272">
        <v>2.1922000000000001</v>
      </c>
      <c r="G5272" s="52">
        <v>41733</v>
      </c>
      <c r="H5272">
        <v>3.6892</v>
      </c>
      <c r="I5272" s="52">
        <v>41736</v>
      </c>
      <c r="J5272">
        <v>2.1922000000000001</v>
      </c>
      <c r="K5272" s="474" t="str">
        <f t="shared" si="82"/>
        <v>false</v>
      </c>
    </row>
    <row r="5273" spans="2:11">
      <c r="B5273" s="52">
        <v>41736</v>
      </c>
      <c r="C5273">
        <v>3.7027999999999999</v>
      </c>
      <c r="D5273" s="52">
        <v>41737</v>
      </c>
      <c r="E5273">
        <v>2.1918000000000002</v>
      </c>
      <c r="G5273" s="52">
        <v>41736</v>
      </c>
      <c r="H5273">
        <v>3.7027999999999999</v>
      </c>
      <c r="I5273" s="52">
        <v>41737</v>
      </c>
      <c r="J5273">
        <v>2.1918000000000002</v>
      </c>
      <c r="K5273" s="474" t="str">
        <f t="shared" si="82"/>
        <v>false</v>
      </c>
    </row>
    <row r="5274" spans="2:11">
      <c r="B5274" s="52">
        <v>41737</v>
      </c>
      <c r="C5274">
        <v>3.6425999999999998</v>
      </c>
      <c r="D5274" s="52">
        <v>41738</v>
      </c>
      <c r="E5274">
        <v>2.1676000000000002</v>
      </c>
      <c r="G5274" s="52">
        <v>41737</v>
      </c>
      <c r="H5274">
        <v>3.6425999999999998</v>
      </c>
      <c r="I5274" s="52">
        <v>41738</v>
      </c>
      <c r="J5274">
        <v>2.1676000000000002</v>
      </c>
      <c r="K5274" s="474" t="str">
        <f t="shared" si="82"/>
        <v>false</v>
      </c>
    </row>
    <row r="5275" spans="2:11">
      <c r="B5275" s="52">
        <v>41738</v>
      </c>
      <c r="C5275">
        <v>3.6497999999999999</v>
      </c>
      <c r="D5275" s="52">
        <v>41739</v>
      </c>
      <c r="E5275">
        <v>2.2033999999999998</v>
      </c>
      <c r="G5275" s="52">
        <v>41738</v>
      </c>
      <c r="H5275">
        <v>3.6497999999999999</v>
      </c>
      <c r="I5275" s="52">
        <v>41739</v>
      </c>
      <c r="J5275">
        <v>2.2033999999999998</v>
      </c>
      <c r="K5275" s="474" t="str">
        <f t="shared" si="82"/>
        <v>false</v>
      </c>
    </row>
    <row r="5276" spans="2:11">
      <c r="B5276" s="52">
        <v>41739</v>
      </c>
      <c r="C5276">
        <v>3.6672000000000002</v>
      </c>
      <c r="D5276" s="52">
        <v>41740</v>
      </c>
      <c r="E5276">
        <v>2.2231000000000001</v>
      </c>
      <c r="G5276" s="52">
        <v>41739</v>
      </c>
      <c r="H5276">
        <v>3.6672000000000002</v>
      </c>
      <c r="I5276" s="52">
        <v>41740</v>
      </c>
      <c r="J5276">
        <v>2.2231000000000001</v>
      </c>
      <c r="K5276" s="474" t="str">
        <f t="shared" si="82"/>
        <v>false</v>
      </c>
    </row>
    <row r="5277" spans="2:11">
      <c r="B5277" s="52">
        <v>41740</v>
      </c>
      <c r="C5277">
        <v>3.6705000000000001</v>
      </c>
      <c r="D5277" s="52">
        <v>41743</v>
      </c>
      <c r="E5277">
        <v>2.2029999999999998</v>
      </c>
      <c r="G5277" s="52">
        <v>41740</v>
      </c>
      <c r="H5277">
        <v>3.6705000000000001</v>
      </c>
      <c r="I5277" s="52">
        <v>41743</v>
      </c>
      <c r="J5277">
        <v>2.2029999999999998</v>
      </c>
      <c r="K5277" s="474" t="str">
        <f t="shared" si="82"/>
        <v>false</v>
      </c>
    </row>
    <row r="5278" spans="2:11">
      <c r="B5278" s="52">
        <v>41743</v>
      </c>
      <c r="C5278">
        <v>3.6474000000000002</v>
      </c>
      <c r="D5278" s="52">
        <v>41744</v>
      </c>
      <c r="E5278">
        <v>2.1909000000000001</v>
      </c>
      <c r="G5278" s="52">
        <v>41743</v>
      </c>
      <c r="H5278">
        <v>3.6474000000000002</v>
      </c>
      <c r="I5278" s="52">
        <v>41744</v>
      </c>
      <c r="J5278">
        <v>2.1909000000000001</v>
      </c>
      <c r="K5278" s="474" t="str">
        <f t="shared" si="82"/>
        <v>false</v>
      </c>
    </row>
    <row r="5279" spans="2:11">
      <c r="B5279" s="52">
        <v>41744</v>
      </c>
      <c r="C5279">
        <v>3.6008</v>
      </c>
      <c r="D5279" s="52">
        <v>41745</v>
      </c>
      <c r="E5279">
        <v>2.1724000000000001</v>
      </c>
      <c r="G5279" s="52">
        <v>41744</v>
      </c>
      <c r="H5279">
        <v>3.6008</v>
      </c>
      <c r="I5279" s="52">
        <v>41745</v>
      </c>
      <c r="J5279">
        <v>2.1724000000000001</v>
      </c>
      <c r="K5279" s="474" t="str">
        <f t="shared" si="82"/>
        <v>false</v>
      </c>
    </row>
    <row r="5280" spans="2:11">
      <c r="B5280" s="52">
        <v>41745</v>
      </c>
      <c r="C5280">
        <v>3.5739000000000001</v>
      </c>
      <c r="D5280" s="52">
        <v>41746</v>
      </c>
      <c r="E5280">
        <v>2.1745000000000001</v>
      </c>
      <c r="G5280" s="52">
        <v>41745</v>
      </c>
      <c r="H5280">
        <v>3.5739000000000001</v>
      </c>
      <c r="I5280" s="52">
        <v>41746</v>
      </c>
      <c r="J5280">
        <v>2.1745000000000001</v>
      </c>
      <c r="K5280" s="474" t="str">
        <f t="shared" si="82"/>
        <v>false</v>
      </c>
    </row>
    <row r="5281" spans="2:11">
      <c r="B5281" s="52">
        <v>41746</v>
      </c>
      <c r="C5281">
        <v>3.6118000000000001</v>
      </c>
      <c r="D5281" s="52">
        <v>41750</v>
      </c>
      <c r="E5281">
        <v>2.1692</v>
      </c>
      <c r="G5281" s="52">
        <v>41746</v>
      </c>
      <c r="H5281">
        <v>3.6118000000000001</v>
      </c>
      <c r="I5281" s="52">
        <v>41750</v>
      </c>
      <c r="J5281">
        <v>2.1692</v>
      </c>
      <c r="K5281" s="474" t="str">
        <f t="shared" si="82"/>
        <v>false</v>
      </c>
    </row>
    <row r="5282" spans="2:11">
      <c r="B5282" s="52">
        <v>41750</v>
      </c>
      <c r="C5282">
        <v>3.6132</v>
      </c>
      <c r="D5282" s="52">
        <v>41751</v>
      </c>
      <c r="E5282">
        <v>2.1606000000000001</v>
      </c>
      <c r="G5282" s="52">
        <v>41750</v>
      </c>
      <c r="H5282">
        <v>3.6132</v>
      </c>
      <c r="I5282" s="52">
        <v>41751</v>
      </c>
      <c r="J5282">
        <v>2.1606000000000001</v>
      </c>
    </row>
    <row r="5283" spans="2:11">
      <c r="B5283" s="52">
        <v>41751</v>
      </c>
      <c r="C5283">
        <v>3.613</v>
      </c>
      <c r="D5283" s="52">
        <v>41752</v>
      </c>
      <c r="E5283">
        <v>2.1638999999999999</v>
      </c>
      <c r="G5283" s="52">
        <v>41751</v>
      </c>
      <c r="H5283">
        <v>3.613</v>
      </c>
      <c r="I5283" s="52">
        <v>41752</v>
      </c>
      <c r="J5283">
        <v>2.1638999999999999</v>
      </c>
    </row>
    <row r="5284" spans="2:11">
      <c r="B5284" s="52">
        <v>41752</v>
      </c>
      <c r="C5284">
        <v>3.6108000000000002</v>
      </c>
      <c r="D5284" s="52">
        <v>41753</v>
      </c>
      <c r="E5284">
        <v>2.1638999999999999</v>
      </c>
      <c r="G5284" s="52">
        <v>41752</v>
      </c>
      <c r="H5284">
        <v>3.6108000000000002</v>
      </c>
      <c r="I5284" s="52">
        <v>41753</v>
      </c>
      <c r="J5284">
        <v>2.1638999999999999</v>
      </c>
    </row>
    <row r="5285" spans="2:11">
      <c r="B5285" s="52">
        <v>41753</v>
      </c>
      <c r="C5285">
        <v>3.5918000000000001</v>
      </c>
      <c r="D5285" s="52">
        <v>41754</v>
      </c>
      <c r="E5285">
        <v>2.1823999999999999</v>
      </c>
      <c r="G5285" s="52">
        <v>41753</v>
      </c>
      <c r="H5285">
        <v>3.5918000000000001</v>
      </c>
      <c r="I5285" s="52">
        <v>41754</v>
      </c>
      <c r="J5285">
        <v>2.1823999999999999</v>
      </c>
    </row>
    <row r="5286" spans="2:11">
      <c r="B5286" s="52">
        <v>41754</v>
      </c>
      <c r="C5286">
        <v>3.5550999999999999</v>
      </c>
      <c r="D5286" s="52">
        <v>41757</v>
      </c>
      <c r="E5286">
        <v>2.1709000000000001</v>
      </c>
      <c r="G5286" s="52">
        <v>41754</v>
      </c>
      <c r="H5286">
        <v>3.5550999999999999</v>
      </c>
      <c r="I5286" s="52">
        <v>41757</v>
      </c>
      <c r="J5286">
        <v>2.1709000000000001</v>
      </c>
    </row>
    <row r="5287" spans="2:11">
      <c r="B5287" s="52">
        <v>41757</v>
      </c>
      <c r="C5287">
        <v>3.5377000000000001</v>
      </c>
      <c r="D5287" s="52">
        <v>41758</v>
      </c>
      <c r="E5287">
        <v>2.1595</v>
      </c>
      <c r="G5287" s="52">
        <v>41757</v>
      </c>
      <c r="H5287">
        <v>3.5377000000000001</v>
      </c>
      <c r="I5287" s="52">
        <v>41758</v>
      </c>
      <c r="J5287">
        <v>2.1595</v>
      </c>
    </row>
    <row r="5288" spans="2:11">
      <c r="B5288" s="52">
        <v>41758</v>
      </c>
      <c r="C5288">
        <v>3.5484</v>
      </c>
      <c r="D5288" s="52">
        <v>41759</v>
      </c>
      <c r="E5288">
        <v>2.1536</v>
      </c>
      <c r="G5288" s="52">
        <v>41758</v>
      </c>
      <c r="H5288">
        <v>3.5484</v>
      </c>
      <c r="I5288" s="52">
        <v>41759</v>
      </c>
      <c r="J5288">
        <v>2.1536</v>
      </c>
    </row>
    <row r="5289" spans="2:11">
      <c r="B5289" s="52">
        <v>41759</v>
      </c>
      <c r="C5289">
        <v>3.5455000000000001</v>
      </c>
      <c r="D5289" s="52">
        <v>41760</v>
      </c>
      <c r="E5289">
        <v>2.1564000000000001</v>
      </c>
      <c r="G5289" s="52">
        <v>41759</v>
      </c>
      <c r="H5289">
        <v>3.5455000000000001</v>
      </c>
      <c r="I5289" s="52">
        <v>41760</v>
      </c>
      <c r="J5289">
        <v>2.1564000000000001</v>
      </c>
    </row>
    <row r="5290" spans="2:11">
      <c r="B5290" s="52">
        <v>41760</v>
      </c>
      <c r="C5290">
        <v>3.5352999999999999</v>
      </c>
      <c r="D5290" s="52">
        <v>41761</v>
      </c>
      <c r="E5290">
        <v>2.1623999999999999</v>
      </c>
      <c r="G5290" s="52">
        <v>41760</v>
      </c>
      <c r="H5290">
        <v>3.5352999999999999</v>
      </c>
      <c r="I5290" s="52">
        <v>41761</v>
      </c>
      <c r="J5290">
        <v>2.1623999999999999</v>
      </c>
    </row>
    <row r="5291" spans="2:11">
      <c r="B5291" s="52">
        <v>41761</v>
      </c>
      <c r="C5291">
        <v>3.6116000000000001</v>
      </c>
      <c r="D5291" s="52">
        <v>41764</v>
      </c>
      <c r="E5291">
        <v>2.1600999999999999</v>
      </c>
      <c r="G5291" s="52">
        <v>41761</v>
      </c>
      <c r="H5291">
        <v>3.6116000000000001</v>
      </c>
      <c r="I5291" s="52">
        <v>41764</v>
      </c>
      <c r="J5291">
        <v>2.1600999999999999</v>
      </c>
    </row>
    <row r="5292" spans="2:11">
      <c r="B5292" s="52">
        <v>41764</v>
      </c>
      <c r="C5292">
        <v>3.5583999999999998</v>
      </c>
      <c r="D5292" s="52">
        <v>41765</v>
      </c>
      <c r="E5292">
        <v>2.1772</v>
      </c>
      <c r="G5292" s="52">
        <v>41764</v>
      </c>
      <c r="H5292">
        <v>3.5583999999999998</v>
      </c>
      <c r="I5292" s="52">
        <v>41765</v>
      </c>
      <c r="J5292">
        <v>2.1772</v>
      </c>
    </row>
    <row r="5293" spans="2:11">
      <c r="B5293" s="52">
        <v>41765</v>
      </c>
      <c r="C5293">
        <v>3.5783</v>
      </c>
      <c r="D5293" s="52">
        <v>41766</v>
      </c>
      <c r="E5293">
        <v>2.1781999999999999</v>
      </c>
      <c r="G5293" s="52">
        <v>41765</v>
      </c>
      <c r="H5293">
        <v>3.5783</v>
      </c>
      <c r="I5293" s="52">
        <v>41766</v>
      </c>
      <c r="J5293">
        <v>2.1781999999999999</v>
      </c>
    </row>
    <row r="5294" spans="2:11">
      <c r="B5294" s="52">
        <v>41766</v>
      </c>
      <c r="C5294">
        <v>3.5228000000000002</v>
      </c>
      <c r="D5294" s="52">
        <v>41767</v>
      </c>
      <c r="E5294">
        <v>2.1739000000000002</v>
      </c>
      <c r="G5294" s="52">
        <v>41766</v>
      </c>
      <c r="H5294">
        <v>3.5228000000000002</v>
      </c>
      <c r="I5294" s="52">
        <v>41767</v>
      </c>
      <c r="J5294">
        <v>2.1739000000000002</v>
      </c>
    </row>
    <row r="5295" spans="2:11">
      <c r="B5295" s="52">
        <v>41767</v>
      </c>
      <c r="C5295">
        <v>3.5629</v>
      </c>
      <c r="D5295" s="52">
        <v>41768</v>
      </c>
      <c r="E5295">
        <v>2.1720000000000002</v>
      </c>
      <c r="G5295" s="52">
        <v>41767</v>
      </c>
      <c r="H5295">
        <v>3.5629</v>
      </c>
      <c r="I5295" s="52">
        <v>41768</v>
      </c>
      <c r="J5295">
        <v>2.1720000000000002</v>
      </c>
    </row>
    <row r="5296" spans="2:11">
      <c r="B5296" s="52">
        <v>41768</v>
      </c>
      <c r="C5296">
        <v>3.6150000000000002</v>
      </c>
      <c r="D5296" s="52">
        <v>41771</v>
      </c>
      <c r="E5296">
        <v>2.1574</v>
      </c>
      <c r="G5296" s="52">
        <v>41768</v>
      </c>
      <c r="H5296">
        <v>3.6150000000000002</v>
      </c>
      <c r="I5296" s="52">
        <v>41771</v>
      </c>
      <c r="J5296">
        <v>2.1574</v>
      </c>
    </row>
    <row r="5297" spans="2:10">
      <c r="B5297" s="52">
        <v>41771</v>
      </c>
      <c r="C5297">
        <v>3.6513</v>
      </c>
      <c r="D5297" s="52">
        <v>41772</v>
      </c>
      <c r="E5297">
        <v>2.1568000000000001</v>
      </c>
      <c r="G5297" s="52">
        <v>41771</v>
      </c>
      <c r="H5297">
        <v>3.6513</v>
      </c>
      <c r="I5297" s="52">
        <v>41772</v>
      </c>
      <c r="J5297">
        <v>2.1568000000000001</v>
      </c>
    </row>
    <row r="5298" spans="2:10">
      <c r="B5298" s="52">
        <v>41772</v>
      </c>
      <c r="C5298">
        <v>3.6419999999999999</v>
      </c>
      <c r="D5298" s="52">
        <v>41773</v>
      </c>
      <c r="E5298">
        <v>2.1747999999999998</v>
      </c>
      <c r="G5298" s="52">
        <v>41772</v>
      </c>
      <c r="H5298">
        <v>3.6419999999999999</v>
      </c>
      <c r="I5298" s="52">
        <v>41773</v>
      </c>
      <c r="J5298">
        <v>2.1747999999999998</v>
      </c>
    </row>
    <row r="5299" spans="2:10">
      <c r="B5299" s="52">
        <v>41773</v>
      </c>
      <c r="C5299">
        <v>3.6337999999999999</v>
      </c>
      <c r="D5299" s="52">
        <v>41774</v>
      </c>
      <c r="E5299">
        <v>2.1996000000000002</v>
      </c>
      <c r="G5299" s="52">
        <v>41773</v>
      </c>
      <c r="H5299">
        <v>3.6337999999999999</v>
      </c>
      <c r="I5299" s="52">
        <v>41774</v>
      </c>
      <c r="J5299">
        <v>2.1996000000000002</v>
      </c>
    </row>
    <row r="5300" spans="2:10">
      <c r="B5300" s="52">
        <v>41774</v>
      </c>
      <c r="C5300">
        <v>3.6454</v>
      </c>
      <c r="D5300" s="52">
        <v>41775</v>
      </c>
      <c r="E5300">
        <v>2.1937000000000002</v>
      </c>
      <c r="G5300" s="52">
        <v>41774</v>
      </c>
      <c r="H5300">
        <v>3.6454</v>
      </c>
      <c r="I5300" s="52">
        <v>41775</v>
      </c>
      <c r="J5300">
        <v>2.1937000000000002</v>
      </c>
    </row>
    <row r="5301" spans="2:10">
      <c r="B5301" s="52">
        <v>41775</v>
      </c>
      <c r="C5301">
        <v>3.6353</v>
      </c>
      <c r="D5301" s="52">
        <v>41778</v>
      </c>
      <c r="E5301">
        <v>2.1909999999999998</v>
      </c>
      <c r="G5301" s="52">
        <v>41775</v>
      </c>
      <c r="H5301">
        <v>3.6353</v>
      </c>
      <c r="I5301" s="52">
        <v>41778</v>
      </c>
      <c r="J5301">
        <v>2.1909999999999998</v>
      </c>
    </row>
    <row r="5302" spans="2:10">
      <c r="B5302" s="52">
        <v>41778</v>
      </c>
      <c r="C5302">
        <v>3.6903999999999999</v>
      </c>
      <c r="D5302" s="52">
        <v>41779</v>
      </c>
      <c r="E5302">
        <v>2.2094</v>
      </c>
      <c r="G5302" s="52">
        <v>41778</v>
      </c>
      <c r="H5302">
        <v>3.6903999999999999</v>
      </c>
      <c r="I5302" s="52">
        <v>41779</v>
      </c>
      <c r="J5302">
        <v>2.2094</v>
      </c>
    </row>
    <row r="5303" spans="2:10">
      <c r="B5303" s="52">
        <v>41779</v>
      </c>
      <c r="C5303">
        <v>3.6848000000000001</v>
      </c>
      <c r="D5303" s="52">
        <v>41780</v>
      </c>
      <c r="E5303">
        <v>2.1966999999999999</v>
      </c>
      <c r="G5303" s="52">
        <v>41779</v>
      </c>
      <c r="H5303">
        <v>3.6848000000000001</v>
      </c>
      <c r="I5303" s="52">
        <v>41780</v>
      </c>
      <c r="J5303">
        <v>2.1966999999999999</v>
      </c>
    </row>
    <row r="5304" spans="2:10">
      <c r="B5304" s="52">
        <v>41780</v>
      </c>
      <c r="C5304">
        <v>3.681</v>
      </c>
      <c r="D5304" s="52">
        <v>41781</v>
      </c>
      <c r="E5304">
        <v>2.1968999999999999</v>
      </c>
      <c r="G5304" s="52">
        <v>41780</v>
      </c>
      <c r="H5304">
        <v>3.681</v>
      </c>
      <c r="I5304" s="52">
        <v>41781</v>
      </c>
      <c r="J5304">
        <v>2.1968999999999999</v>
      </c>
    </row>
    <row r="5305" spans="2:10">
      <c r="B5305" s="52">
        <v>41781</v>
      </c>
      <c r="C5305">
        <v>3.6528</v>
      </c>
      <c r="D5305" s="52">
        <v>41782</v>
      </c>
      <c r="E5305">
        <v>2.1886000000000001</v>
      </c>
      <c r="G5305" s="52">
        <v>41781</v>
      </c>
      <c r="H5305">
        <v>3.6528</v>
      </c>
      <c r="I5305" s="52">
        <v>41782</v>
      </c>
      <c r="J5305">
        <v>2.1886000000000001</v>
      </c>
    </row>
    <row r="5306" spans="2:10">
      <c r="B5306" s="52">
        <v>41782</v>
      </c>
      <c r="C5306">
        <v>3.6608999999999998</v>
      </c>
      <c r="D5306" s="52">
        <v>41786</v>
      </c>
      <c r="E5306">
        <v>2.1795</v>
      </c>
      <c r="G5306" s="52">
        <v>41782</v>
      </c>
      <c r="H5306">
        <v>3.6608999999999998</v>
      </c>
      <c r="I5306" s="52">
        <v>41786</v>
      </c>
      <c r="J5306">
        <v>2.1795</v>
      </c>
    </row>
    <row r="5307" spans="2:10">
      <c r="B5307" s="52">
        <v>41786</v>
      </c>
      <c r="C5307">
        <v>3.6351</v>
      </c>
      <c r="D5307" s="52">
        <v>41787</v>
      </c>
      <c r="E5307">
        <v>2.1869000000000001</v>
      </c>
      <c r="G5307" s="52">
        <v>41786</v>
      </c>
      <c r="H5307">
        <v>3.6351</v>
      </c>
      <c r="I5307" s="52">
        <v>41787</v>
      </c>
      <c r="J5307">
        <v>2.1869000000000001</v>
      </c>
    </row>
    <row r="5308" spans="2:10">
      <c r="B5308" s="52">
        <v>41787</v>
      </c>
      <c r="C5308">
        <v>3.6227</v>
      </c>
      <c r="D5308" s="52">
        <v>41788</v>
      </c>
      <c r="E5308">
        <v>2.1810999999999998</v>
      </c>
      <c r="G5308" s="52">
        <v>41787</v>
      </c>
      <c r="H5308">
        <v>3.6227</v>
      </c>
      <c r="I5308" s="52">
        <v>41788</v>
      </c>
      <c r="J5308">
        <v>2.1810999999999998</v>
      </c>
    </row>
    <row r="5309" spans="2:10">
      <c r="B5309" s="52">
        <v>41788</v>
      </c>
      <c r="C5309">
        <v>3.629</v>
      </c>
      <c r="D5309" s="52">
        <v>41789</v>
      </c>
      <c r="E5309">
        <v>2.1785999999999999</v>
      </c>
      <c r="G5309" s="52">
        <v>41788</v>
      </c>
      <c r="H5309">
        <v>3.629</v>
      </c>
      <c r="I5309" s="52">
        <v>41789</v>
      </c>
      <c r="J5309">
        <v>2.1785999999999999</v>
      </c>
    </row>
    <row r="5310" spans="2:10">
      <c r="B5310" s="52">
        <v>41789</v>
      </c>
      <c r="C5310">
        <v>3.6015999999999999</v>
      </c>
      <c r="D5310" s="52">
        <v>41792</v>
      </c>
      <c r="E5310">
        <v>2.1751999999999998</v>
      </c>
      <c r="G5310" s="52">
        <v>41789</v>
      </c>
      <c r="H5310">
        <v>3.6015999999999999</v>
      </c>
      <c r="I5310" s="52">
        <v>41792</v>
      </c>
      <c r="J5310">
        <v>2.1751999999999998</v>
      </c>
    </row>
    <row r="5311" spans="2:10">
      <c r="B5311" s="52">
        <v>41792</v>
      </c>
      <c r="C5311">
        <v>3.5983999999999998</v>
      </c>
      <c r="D5311" s="52">
        <v>41793</v>
      </c>
      <c r="E5311">
        <v>2.181</v>
      </c>
      <c r="G5311" s="52">
        <v>41792</v>
      </c>
      <c r="H5311">
        <v>3.5983999999999998</v>
      </c>
      <c r="I5311" s="52">
        <v>41793</v>
      </c>
      <c r="J5311">
        <v>2.181</v>
      </c>
    </row>
    <row r="5312" spans="2:10">
      <c r="B5312" s="52">
        <v>41793</v>
      </c>
      <c r="C5312">
        <v>3.5869</v>
      </c>
      <c r="D5312" s="52">
        <v>41794</v>
      </c>
      <c r="E5312">
        <v>2.1791</v>
      </c>
      <c r="G5312" s="52">
        <v>41793</v>
      </c>
      <c r="H5312">
        <v>3.5869</v>
      </c>
      <c r="I5312" s="52">
        <v>41794</v>
      </c>
      <c r="J5312">
        <v>2.1791</v>
      </c>
    </row>
    <row r="5313" spans="2:10">
      <c r="B5313" s="52">
        <v>41794</v>
      </c>
      <c r="C5313">
        <v>3.5865999999999998</v>
      </c>
      <c r="D5313" s="52">
        <v>41795</v>
      </c>
      <c r="E5313">
        <v>2.1663000000000001</v>
      </c>
      <c r="G5313" s="52">
        <v>41794</v>
      </c>
      <c r="H5313">
        <v>3.5865999999999998</v>
      </c>
      <c r="I5313" s="52">
        <v>41795</v>
      </c>
      <c r="J5313">
        <v>2.1663000000000001</v>
      </c>
    </row>
    <row r="5314" spans="2:10">
      <c r="B5314" s="52">
        <v>41795</v>
      </c>
      <c r="C5314">
        <v>3.5596000000000001</v>
      </c>
      <c r="D5314" s="52">
        <v>41796</v>
      </c>
      <c r="E5314">
        <v>2.1568999999999998</v>
      </c>
      <c r="G5314" s="52">
        <v>41795</v>
      </c>
      <c r="H5314">
        <v>3.5596000000000001</v>
      </c>
      <c r="I5314" s="52">
        <v>41796</v>
      </c>
      <c r="J5314">
        <v>2.1568999999999998</v>
      </c>
    </row>
    <row r="5315" spans="2:10">
      <c r="B5315" s="52">
        <v>41796</v>
      </c>
      <c r="C5315">
        <v>3.5699000000000001</v>
      </c>
      <c r="D5315" s="52">
        <v>41799</v>
      </c>
      <c r="E5315">
        <v>2.1545000000000001</v>
      </c>
      <c r="G5315" s="52">
        <v>41796</v>
      </c>
      <c r="H5315">
        <v>3.5699000000000001</v>
      </c>
      <c r="I5315" s="52">
        <v>41799</v>
      </c>
      <c r="J5315">
        <v>2.1545000000000001</v>
      </c>
    </row>
    <row r="5316" spans="2:10">
      <c r="B5316" s="52">
        <v>41799</v>
      </c>
      <c r="C5316">
        <v>3.5981999999999998</v>
      </c>
      <c r="D5316" s="52">
        <v>41800</v>
      </c>
      <c r="E5316">
        <v>2.1541999999999999</v>
      </c>
      <c r="G5316" s="52">
        <v>41799</v>
      </c>
      <c r="H5316">
        <v>3.5981999999999998</v>
      </c>
      <c r="I5316" s="52">
        <v>41800</v>
      </c>
      <c r="J5316">
        <v>2.1541999999999999</v>
      </c>
    </row>
    <row r="5317" spans="2:10">
      <c r="B5317" s="52">
        <v>41800</v>
      </c>
      <c r="C5317">
        <v>3.6082000000000001</v>
      </c>
      <c r="D5317" s="52">
        <v>41801</v>
      </c>
      <c r="E5317">
        <v>2.1671999999999998</v>
      </c>
      <c r="G5317" s="52">
        <v>41800</v>
      </c>
      <c r="H5317">
        <v>3.6082000000000001</v>
      </c>
      <c r="I5317" s="52">
        <v>41801</v>
      </c>
      <c r="J5317">
        <v>2.1671999999999998</v>
      </c>
    </row>
    <row r="5318" spans="2:10">
      <c r="B5318" s="52">
        <v>41801</v>
      </c>
      <c r="C5318">
        <v>3.6631</v>
      </c>
      <c r="D5318" s="52">
        <v>41802</v>
      </c>
      <c r="E5318">
        <v>2.1863999999999999</v>
      </c>
      <c r="G5318" s="52">
        <v>41801</v>
      </c>
      <c r="H5318">
        <v>3.6631</v>
      </c>
      <c r="I5318" s="52">
        <v>41802</v>
      </c>
      <c r="J5318">
        <v>2.1863999999999999</v>
      </c>
    </row>
    <row r="5319" spans="2:10">
      <c r="B5319" s="52">
        <v>41802</v>
      </c>
      <c r="C5319">
        <v>3.6503999999999999</v>
      </c>
      <c r="D5319" s="52">
        <v>41803</v>
      </c>
      <c r="E5319">
        <v>2.181</v>
      </c>
      <c r="G5319" s="52">
        <v>41802</v>
      </c>
      <c r="H5319">
        <v>3.6503999999999999</v>
      </c>
      <c r="I5319" s="52">
        <v>41803</v>
      </c>
      <c r="J5319">
        <v>2.181</v>
      </c>
    </row>
    <row r="5320" spans="2:10">
      <c r="B5320" s="52">
        <v>41803</v>
      </c>
      <c r="C5320">
        <v>3.6299000000000001</v>
      </c>
      <c r="D5320" s="52">
        <v>41806</v>
      </c>
      <c r="E5320">
        <v>2.1802999999999999</v>
      </c>
      <c r="G5320" s="52">
        <v>41803</v>
      </c>
      <c r="H5320">
        <v>3.6299000000000001</v>
      </c>
      <c r="I5320" s="52">
        <v>41806</v>
      </c>
      <c r="J5320">
        <v>2.1802999999999999</v>
      </c>
    </row>
    <row r="5321" spans="2:10">
      <c r="B5321" s="52">
        <v>41806</v>
      </c>
      <c r="C5321">
        <v>3.5644999999999998</v>
      </c>
      <c r="D5321" s="52">
        <v>41807</v>
      </c>
      <c r="E5321">
        <v>2.1766999999999999</v>
      </c>
      <c r="G5321" s="52">
        <v>41806</v>
      </c>
      <c r="H5321">
        <v>3.5644999999999998</v>
      </c>
      <c r="I5321" s="52">
        <v>41807</v>
      </c>
      <c r="J5321">
        <v>2.1766999999999999</v>
      </c>
    </row>
    <row r="5322" spans="2:10">
      <c r="B5322" s="52">
        <v>41807</v>
      </c>
      <c r="C5322">
        <v>3.5577999999999999</v>
      </c>
      <c r="D5322" s="52">
        <v>41808</v>
      </c>
      <c r="E5322">
        <v>2.1640999999999999</v>
      </c>
      <c r="G5322" s="52">
        <v>41807</v>
      </c>
      <c r="H5322">
        <v>3.5577999999999999</v>
      </c>
      <c r="I5322" s="52">
        <v>41808</v>
      </c>
      <c r="J5322">
        <v>2.1640999999999999</v>
      </c>
    </row>
    <row r="5323" spans="2:10">
      <c r="B5323" s="52">
        <v>41808</v>
      </c>
      <c r="C5323">
        <v>3.4882</v>
      </c>
      <c r="D5323" s="52">
        <v>41809</v>
      </c>
      <c r="E5323">
        <v>2.1634000000000002</v>
      </c>
      <c r="G5323" s="52">
        <v>41808</v>
      </c>
      <c r="H5323">
        <v>3.4882</v>
      </c>
      <c r="I5323" s="52">
        <v>41809</v>
      </c>
      <c r="J5323">
        <v>2.1634000000000002</v>
      </c>
    </row>
    <row r="5324" spans="2:10">
      <c r="B5324" s="52">
        <v>41809</v>
      </c>
      <c r="C5324">
        <v>3.4552</v>
      </c>
      <c r="D5324" s="52">
        <v>41810</v>
      </c>
      <c r="E5324">
        <v>2.1600999999999999</v>
      </c>
      <c r="G5324" s="52">
        <v>41809</v>
      </c>
      <c r="H5324">
        <v>3.4552</v>
      </c>
      <c r="I5324" s="52">
        <v>41810</v>
      </c>
      <c r="J5324">
        <v>2.1600999999999999</v>
      </c>
    </row>
    <row r="5325" spans="2:10">
      <c r="B5325" s="52">
        <v>41810</v>
      </c>
      <c r="C5325">
        <v>3.4758</v>
      </c>
      <c r="D5325" s="52">
        <v>41813</v>
      </c>
      <c r="E5325">
        <v>2.1612999999999998</v>
      </c>
      <c r="G5325" s="52">
        <v>41810</v>
      </c>
      <c r="H5325">
        <v>3.4758</v>
      </c>
      <c r="I5325" s="52">
        <v>41813</v>
      </c>
      <c r="J5325">
        <v>2.1612999999999998</v>
      </c>
    </row>
    <row r="5326" spans="2:10">
      <c r="B5326" s="52">
        <v>41813</v>
      </c>
      <c r="C5326">
        <v>3.4821</v>
      </c>
      <c r="D5326" s="52">
        <v>41814</v>
      </c>
      <c r="E5326">
        <v>2.1766000000000001</v>
      </c>
      <c r="G5326" s="52">
        <v>41813</v>
      </c>
      <c r="H5326">
        <v>3.4821</v>
      </c>
      <c r="I5326" s="52">
        <v>41814</v>
      </c>
      <c r="J5326">
        <v>2.1766000000000001</v>
      </c>
    </row>
    <row r="5327" spans="2:10">
      <c r="B5327" s="52">
        <v>41814</v>
      </c>
      <c r="C5327">
        <v>3.4794999999999998</v>
      </c>
      <c r="D5327" s="52">
        <v>41815</v>
      </c>
      <c r="E5327">
        <v>2.1703000000000001</v>
      </c>
      <c r="G5327" s="52">
        <v>41814</v>
      </c>
      <c r="H5327">
        <v>3.4794999999999998</v>
      </c>
      <c r="I5327" s="52">
        <v>41815</v>
      </c>
      <c r="J5327">
        <v>2.1703000000000001</v>
      </c>
    </row>
    <row r="5328" spans="2:10">
      <c r="B5328" s="52">
        <v>41815</v>
      </c>
      <c r="C5328">
        <v>3.4592999999999998</v>
      </c>
      <c r="D5328" s="52">
        <v>41816</v>
      </c>
      <c r="E5328">
        <v>2.173</v>
      </c>
      <c r="G5328" s="52">
        <v>41815</v>
      </c>
      <c r="H5328">
        <v>3.4592999999999998</v>
      </c>
      <c r="I5328" s="52">
        <v>41816</v>
      </c>
      <c r="J5328">
        <v>2.173</v>
      </c>
    </row>
    <row r="5329" spans="2:10">
      <c r="B5329" s="52">
        <v>41816</v>
      </c>
      <c r="C5329">
        <v>3.4565999999999999</v>
      </c>
      <c r="D5329" s="52">
        <v>41817</v>
      </c>
      <c r="E5329">
        <v>2.1722999999999999</v>
      </c>
      <c r="G5329" s="52">
        <v>41816</v>
      </c>
      <c r="H5329">
        <v>3.4565999999999999</v>
      </c>
      <c r="I5329" s="52">
        <v>41817</v>
      </c>
      <c r="J5329">
        <v>2.1722999999999999</v>
      </c>
    </row>
    <row r="5330" spans="2:10">
      <c r="B5330" s="52">
        <v>41817</v>
      </c>
      <c r="C5330">
        <v>3.4462000000000002</v>
      </c>
      <c r="D5330" s="52">
        <v>41820</v>
      </c>
      <c r="E5330">
        <v>2.1755</v>
      </c>
      <c r="G5330" s="52">
        <v>41817</v>
      </c>
      <c r="H5330">
        <v>3.4462000000000002</v>
      </c>
      <c r="I5330" s="52">
        <v>41820</v>
      </c>
      <c r="J5330">
        <v>2.1755</v>
      </c>
    </row>
    <row r="5331" spans="2:10">
      <c r="B5331" s="52">
        <v>41820</v>
      </c>
      <c r="C5331">
        <v>3.4207000000000001</v>
      </c>
      <c r="D5331" s="52">
        <v>41821</v>
      </c>
      <c r="E5331">
        <v>2.1597</v>
      </c>
      <c r="G5331" s="52">
        <v>41820</v>
      </c>
      <c r="H5331">
        <v>3.4207000000000001</v>
      </c>
      <c r="I5331" s="52">
        <v>41821</v>
      </c>
      <c r="J5331">
        <v>2.1597</v>
      </c>
    </row>
    <row r="5332" spans="2:10">
      <c r="B5332" s="52">
        <v>41821</v>
      </c>
      <c r="C5332">
        <v>3.4514</v>
      </c>
      <c r="D5332" s="52">
        <v>41822</v>
      </c>
      <c r="E5332">
        <v>2.1579000000000002</v>
      </c>
      <c r="G5332" s="52">
        <v>41821</v>
      </c>
      <c r="H5332">
        <v>3.4514</v>
      </c>
      <c r="I5332" s="52">
        <v>41822</v>
      </c>
      <c r="J5332">
        <v>2.1579000000000002</v>
      </c>
    </row>
    <row r="5333" spans="2:10">
      <c r="B5333" s="52">
        <v>41822</v>
      </c>
      <c r="C5333">
        <v>3.5171000000000001</v>
      </c>
      <c r="D5333" s="52">
        <v>41823</v>
      </c>
      <c r="E5333">
        <v>2.1463000000000001</v>
      </c>
      <c r="G5333" s="52">
        <v>41822</v>
      </c>
      <c r="H5333">
        <v>3.5171000000000001</v>
      </c>
      <c r="I5333" s="52">
        <v>41823</v>
      </c>
      <c r="J5333">
        <v>2.1463000000000001</v>
      </c>
    </row>
    <row r="5334" spans="2:10">
      <c r="B5334" s="52">
        <v>41823</v>
      </c>
      <c r="C5334">
        <v>3.5547</v>
      </c>
      <c r="D5334" s="52">
        <v>41827</v>
      </c>
      <c r="E5334">
        <v>2.1518000000000002</v>
      </c>
      <c r="G5334" s="52">
        <v>41823</v>
      </c>
      <c r="H5334">
        <v>3.5547</v>
      </c>
      <c r="I5334" s="52">
        <v>41827</v>
      </c>
      <c r="J5334">
        <v>2.1518000000000002</v>
      </c>
    </row>
    <row r="5335" spans="2:10">
      <c r="B5335" s="52">
        <v>41827</v>
      </c>
      <c r="C5335">
        <v>3.5430999999999999</v>
      </c>
      <c r="D5335" s="52">
        <v>41828</v>
      </c>
      <c r="E5335">
        <v>2.1677</v>
      </c>
      <c r="G5335" s="52">
        <v>41827</v>
      </c>
      <c r="H5335">
        <v>3.5430999999999999</v>
      </c>
      <c r="I5335" s="52">
        <v>41828</v>
      </c>
      <c r="J5335">
        <v>2.1677</v>
      </c>
    </row>
    <row r="5336" spans="2:10">
      <c r="B5336" s="52">
        <v>41828</v>
      </c>
      <c r="C5336">
        <v>3.5217000000000001</v>
      </c>
      <c r="D5336" s="52">
        <v>41829</v>
      </c>
      <c r="E5336">
        <v>2.1587999999999998</v>
      </c>
      <c r="G5336" s="52">
        <v>41828</v>
      </c>
      <c r="H5336">
        <v>3.5217000000000001</v>
      </c>
      <c r="I5336" s="52">
        <v>41829</v>
      </c>
      <c r="J5336">
        <v>2.1587999999999998</v>
      </c>
    </row>
    <row r="5337" spans="2:10">
      <c r="B5337" s="52">
        <v>41829</v>
      </c>
      <c r="C5337">
        <v>3.5228000000000002</v>
      </c>
      <c r="D5337" s="52">
        <v>41830</v>
      </c>
      <c r="E5337">
        <v>2.1678000000000002</v>
      </c>
      <c r="G5337" s="52">
        <v>41829</v>
      </c>
      <c r="H5337">
        <v>3.5228000000000002</v>
      </c>
      <c r="I5337" s="52">
        <v>41830</v>
      </c>
      <c r="J5337">
        <v>2.1678000000000002</v>
      </c>
    </row>
    <row r="5338" spans="2:10">
      <c r="B5338" s="52">
        <v>41830</v>
      </c>
      <c r="C5338">
        <v>3.5032000000000001</v>
      </c>
      <c r="D5338" s="52">
        <v>41831</v>
      </c>
      <c r="E5338">
        <v>2.1640999999999999</v>
      </c>
      <c r="G5338" s="52">
        <v>41830</v>
      </c>
      <c r="H5338">
        <v>3.5032000000000001</v>
      </c>
      <c r="I5338" s="52">
        <v>41831</v>
      </c>
      <c r="J5338">
        <v>2.1640999999999999</v>
      </c>
    </row>
    <row r="5339" spans="2:10">
      <c r="B5339" s="52">
        <v>41831</v>
      </c>
      <c r="C5339">
        <v>3.5219</v>
      </c>
      <c r="D5339" s="52">
        <v>41834</v>
      </c>
      <c r="E5339">
        <v>2.1499000000000001</v>
      </c>
      <c r="G5339" s="52">
        <v>41831</v>
      </c>
      <c r="H5339">
        <v>3.5219</v>
      </c>
      <c r="I5339" s="52">
        <v>41834</v>
      </c>
      <c r="J5339">
        <v>2.1499000000000001</v>
      </c>
    </row>
    <row r="5340" spans="2:10">
      <c r="B5340" s="52">
        <v>41834</v>
      </c>
      <c r="C5340">
        <v>3.5611999999999999</v>
      </c>
      <c r="D5340" s="52">
        <v>41835</v>
      </c>
      <c r="E5340">
        <v>2.1493000000000002</v>
      </c>
      <c r="G5340" s="52">
        <v>41834</v>
      </c>
      <c r="H5340">
        <v>3.5611999999999999</v>
      </c>
      <c r="I5340" s="52">
        <v>41835</v>
      </c>
      <c r="J5340">
        <v>2.1493000000000002</v>
      </c>
    </row>
    <row r="5341" spans="2:10">
      <c r="B5341" s="52">
        <v>41835</v>
      </c>
      <c r="C5341">
        <v>3.5438999999999998</v>
      </c>
      <c r="D5341" s="52">
        <v>41836</v>
      </c>
      <c r="E5341">
        <v>2.1410999999999998</v>
      </c>
      <c r="G5341" s="52">
        <v>41835</v>
      </c>
      <c r="H5341">
        <v>3.5438999999999998</v>
      </c>
      <c r="I5341" s="52">
        <v>41836</v>
      </c>
      <c r="J5341">
        <v>2.1410999999999998</v>
      </c>
    </row>
    <row r="5342" spans="2:10">
      <c r="B5342" s="52">
        <v>41836</v>
      </c>
      <c r="C5342">
        <v>3.5263999999999998</v>
      </c>
      <c r="D5342" s="52">
        <v>41837</v>
      </c>
      <c r="E5342">
        <v>2.1653000000000002</v>
      </c>
      <c r="G5342" s="52">
        <v>41836</v>
      </c>
      <c r="H5342">
        <v>3.5263999999999998</v>
      </c>
      <c r="I5342" s="52">
        <v>41837</v>
      </c>
      <c r="J5342">
        <v>2.1653000000000002</v>
      </c>
    </row>
    <row r="5343" spans="2:10">
      <c r="B5343" s="52">
        <v>41837</v>
      </c>
      <c r="C5343">
        <v>3.5623</v>
      </c>
      <c r="D5343" s="52">
        <v>41838</v>
      </c>
      <c r="E5343">
        <v>2.1496</v>
      </c>
      <c r="G5343" s="52">
        <v>41837</v>
      </c>
      <c r="H5343">
        <v>3.5623</v>
      </c>
      <c r="I5343" s="52">
        <v>41838</v>
      </c>
      <c r="J5343">
        <v>2.1496</v>
      </c>
    </row>
    <row r="5344" spans="2:10">
      <c r="B5344" s="52">
        <v>41838</v>
      </c>
      <c r="C5344">
        <v>3.5238</v>
      </c>
      <c r="D5344" s="52">
        <v>41841</v>
      </c>
      <c r="E5344">
        <v>2.1558000000000002</v>
      </c>
      <c r="G5344" s="52">
        <v>41838</v>
      </c>
      <c r="H5344">
        <v>3.5238</v>
      </c>
      <c r="I5344" s="52">
        <v>41841</v>
      </c>
      <c r="J5344">
        <v>2.1558000000000002</v>
      </c>
    </row>
    <row r="5345" spans="2:10">
      <c r="B5345" s="52">
        <v>41841</v>
      </c>
      <c r="C5345">
        <v>3.5253999999999999</v>
      </c>
      <c r="D5345" s="52">
        <v>41842</v>
      </c>
      <c r="E5345">
        <v>2.1480000000000001</v>
      </c>
      <c r="G5345" s="52">
        <v>41841</v>
      </c>
      <c r="H5345">
        <v>3.5253999999999999</v>
      </c>
      <c r="I5345" s="52">
        <v>41842</v>
      </c>
      <c r="J5345">
        <v>2.1480000000000001</v>
      </c>
    </row>
    <row r="5346" spans="2:10">
      <c r="B5346" s="52">
        <v>41842</v>
      </c>
      <c r="C5346">
        <v>3.5268000000000002</v>
      </c>
      <c r="D5346" s="52">
        <v>41843</v>
      </c>
      <c r="E5346">
        <v>2.1514000000000002</v>
      </c>
      <c r="G5346" s="52">
        <v>41842</v>
      </c>
      <c r="H5346">
        <v>3.5268000000000002</v>
      </c>
      <c r="I5346" s="52">
        <v>41843</v>
      </c>
      <c r="J5346">
        <v>2.1514000000000002</v>
      </c>
    </row>
    <row r="5347" spans="2:10">
      <c r="B5347" s="52">
        <v>41843</v>
      </c>
      <c r="C5347">
        <v>3.5263999999999998</v>
      </c>
      <c r="D5347" s="52">
        <v>41844</v>
      </c>
      <c r="E5347">
        <v>2.1516999999999999</v>
      </c>
      <c r="G5347" s="52">
        <v>41843</v>
      </c>
      <c r="H5347">
        <v>3.5263999999999998</v>
      </c>
      <c r="I5347" s="52">
        <v>41844</v>
      </c>
      <c r="J5347">
        <v>2.1516999999999999</v>
      </c>
    </row>
    <row r="5348" spans="2:10">
      <c r="B5348" s="52">
        <v>41844</v>
      </c>
      <c r="C5348">
        <v>3.5146999999999999</v>
      </c>
      <c r="D5348" s="52">
        <v>41845</v>
      </c>
      <c r="E5348">
        <v>2.1673</v>
      </c>
      <c r="G5348" s="52">
        <v>41844</v>
      </c>
      <c r="H5348">
        <v>3.5146999999999999</v>
      </c>
      <c r="I5348" s="52">
        <v>41845</v>
      </c>
      <c r="J5348">
        <v>2.1673</v>
      </c>
    </row>
    <row r="5349" spans="2:10">
      <c r="B5349" s="52">
        <v>41845</v>
      </c>
      <c r="C5349">
        <v>3.5404</v>
      </c>
      <c r="D5349" s="52">
        <v>41848</v>
      </c>
      <c r="E5349">
        <v>2.1644999999999999</v>
      </c>
      <c r="G5349" s="52">
        <v>41845</v>
      </c>
      <c r="H5349">
        <v>3.5404</v>
      </c>
      <c r="I5349" s="52">
        <v>41848</v>
      </c>
      <c r="J5349">
        <v>2.1644999999999999</v>
      </c>
    </row>
    <row r="5350" spans="2:10">
      <c r="B5350" s="52">
        <v>41848</v>
      </c>
      <c r="C5350">
        <v>3.4965999999999999</v>
      </c>
      <c r="D5350" s="52">
        <v>41849</v>
      </c>
      <c r="E5350">
        <v>2.1736</v>
      </c>
      <c r="G5350" s="52">
        <v>41848</v>
      </c>
      <c r="H5350">
        <v>3.4965999999999999</v>
      </c>
      <c r="I5350" s="52">
        <v>41849</v>
      </c>
      <c r="J5350">
        <v>2.1736</v>
      </c>
    </row>
    <row r="5351" spans="2:10">
      <c r="B5351" s="52">
        <v>41849</v>
      </c>
      <c r="C5351">
        <v>3.5308000000000002</v>
      </c>
      <c r="D5351" s="52">
        <v>41850</v>
      </c>
      <c r="E5351">
        <v>2.1783999999999999</v>
      </c>
      <c r="G5351" s="52">
        <v>41849</v>
      </c>
      <c r="H5351">
        <v>3.5308000000000002</v>
      </c>
      <c r="I5351" s="52">
        <v>41850</v>
      </c>
      <c r="J5351">
        <v>2.1783999999999999</v>
      </c>
    </row>
    <row r="5352" spans="2:10">
      <c r="B5352" s="52">
        <v>41850</v>
      </c>
      <c r="C5352">
        <v>3.5943000000000001</v>
      </c>
      <c r="D5352" s="52">
        <v>41851</v>
      </c>
      <c r="E5352">
        <v>2.2201</v>
      </c>
      <c r="G5352" s="52">
        <v>41850</v>
      </c>
      <c r="H5352">
        <v>3.5943000000000001</v>
      </c>
      <c r="I5352" s="52">
        <v>41851</v>
      </c>
      <c r="J5352">
        <v>2.2201</v>
      </c>
    </row>
    <row r="5353" spans="2:10">
      <c r="B5353" s="52">
        <v>41851</v>
      </c>
      <c r="C5353">
        <v>3.6585999999999999</v>
      </c>
      <c r="D5353" s="52">
        <v>41852</v>
      </c>
      <c r="E5353">
        <v>2.2294999999999998</v>
      </c>
      <c r="G5353" s="52">
        <v>41851</v>
      </c>
      <c r="H5353">
        <v>3.6585999999999999</v>
      </c>
      <c r="I5353" s="52">
        <v>41852</v>
      </c>
      <c r="J5353">
        <v>2.2294999999999998</v>
      </c>
    </row>
    <row r="5354" spans="2:10">
      <c r="B5354" s="52">
        <v>41852</v>
      </c>
      <c r="C5354">
        <v>3.6492</v>
      </c>
      <c r="D5354" s="52">
        <v>41855</v>
      </c>
      <c r="E5354">
        <v>2.2193000000000001</v>
      </c>
      <c r="G5354" s="52">
        <v>41852</v>
      </c>
      <c r="H5354">
        <v>3.6492</v>
      </c>
      <c r="I5354" s="52">
        <v>41855</v>
      </c>
      <c r="J5354">
        <v>2.2193000000000001</v>
      </c>
    </row>
    <row r="5355" spans="2:10">
      <c r="B5355" s="52">
        <v>41855</v>
      </c>
      <c r="C5355">
        <v>3.6629</v>
      </c>
      <c r="D5355" s="52">
        <v>41856</v>
      </c>
      <c r="E5355">
        <v>2.2382</v>
      </c>
      <c r="G5355" s="52">
        <v>41855</v>
      </c>
      <c r="H5355">
        <v>3.6629</v>
      </c>
      <c r="I5355" s="52">
        <v>41856</v>
      </c>
      <c r="J5355">
        <v>2.2382</v>
      </c>
    </row>
    <row r="5356" spans="2:10">
      <c r="B5356" s="52">
        <v>41856</v>
      </c>
      <c r="C5356">
        <v>3.6818</v>
      </c>
      <c r="D5356" s="52">
        <v>41857</v>
      </c>
      <c r="E5356">
        <v>2.2521</v>
      </c>
      <c r="G5356" s="52">
        <v>41856</v>
      </c>
      <c r="H5356">
        <v>3.6818</v>
      </c>
      <c r="I5356" s="52">
        <v>41857</v>
      </c>
      <c r="J5356">
        <v>2.2521</v>
      </c>
    </row>
    <row r="5357" spans="2:10">
      <c r="B5357" s="52">
        <v>41857</v>
      </c>
      <c r="C5357">
        <v>3.7250999999999999</v>
      </c>
      <c r="D5357" s="52">
        <v>41858</v>
      </c>
      <c r="E5357">
        <v>2.2624</v>
      </c>
      <c r="G5357" s="52">
        <v>41857</v>
      </c>
      <c r="H5357">
        <v>3.7250999999999999</v>
      </c>
      <c r="I5357" s="52">
        <v>41858</v>
      </c>
      <c r="J5357">
        <v>2.2624</v>
      </c>
    </row>
    <row r="5358" spans="2:10">
      <c r="B5358" s="52">
        <v>41858</v>
      </c>
      <c r="C5358">
        <v>3.6917</v>
      </c>
      <c r="D5358" s="52">
        <v>41859</v>
      </c>
      <c r="E5358">
        <v>2.2370999999999999</v>
      </c>
      <c r="G5358" s="52">
        <v>41858</v>
      </c>
      <c r="H5358">
        <v>3.6917</v>
      </c>
      <c r="I5358" s="52">
        <v>41859</v>
      </c>
      <c r="J5358">
        <v>2.2370999999999999</v>
      </c>
    </row>
    <row r="5359" spans="2:10">
      <c r="B5359" s="52">
        <v>41859</v>
      </c>
      <c r="C5359">
        <v>3.6107</v>
      </c>
      <c r="D5359" s="52">
        <v>41862</v>
      </c>
      <c r="E5359">
        <v>2.2372000000000001</v>
      </c>
      <c r="G5359" s="52">
        <v>41859</v>
      </c>
      <c r="H5359">
        <v>3.6107</v>
      </c>
      <c r="I5359" s="52">
        <v>41862</v>
      </c>
      <c r="J5359">
        <v>2.2372000000000001</v>
      </c>
    </row>
    <row r="5360" spans="2:10">
      <c r="B5360" s="52">
        <v>41862</v>
      </c>
      <c r="C5360">
        <v>3.6265999999999998</v>
      </c>
      <c r="D5360" s="52">
        <v>41863</v>
      </c>
      <c r="E5360">
        <v>2.2385000000000002</v>
      </c>
      <c r="G5360" s="52">
        <v>41862</v>
      </c>
      <c r="H5360">
        <v>3.6265999999999998</v>
      </c>
      <c r="I5360" s="52">
        <v>41863</v>
      </c>
      <c r="J5360">
        <v>2.2385000000000002</v>
      </c>
    </row>
    <row r="5361" spans="2:10">
      <c r="B5361" s="52">
        <v>41863</v>
      </c>
      <c r="C5361">
        <v>3.6271</v>
      </c>
      <c r="D5361" s="52">
        <v>41864</v>
      </c>
      <c r="E5361">
        <v>2.2317999999999998</v>
      </c>
      <c r="G5361" s="52">
        <v>41863</v>
      </c>
      <c r="H5361">
        <v>3.6271</v>
      </c>
      <c r="I5361" s="52">
        <v>41864</v>
      </c>
      <c r="J5361">
        <v>2.2317999999999998</v>
      </c>
    </row>
    <row r="5362" spans="2:10">
      <c r="B5362" s="52">
        <v>41864</v>
      </c>
      <c r="C5362">
        <v>3.6274999999999999</v>
      </c>
      <c r="D5362" s="52">
        <v>41865</v>
      </c>
      <c r="E5362">
        <v>2.2235999999999998</v>
      </c>
      <c r="G5362" s="52">
        <v>41864</v>
      </c>
      <c r="H5362">
        <v>3.6274999999999999</v>
      </c>
      <c r="I5362" s="52">
        <v>41865</v>
      </c>
      <c r="J5362">
        <v>2.2235999999999998</v>
      </c>
    </row>
    <row r="5363" spans="2:10">
      <c r="B5363" s="52">
        <v>41865</v>
      </c>
      <c r="C5363">
        <v>3.5977000000000001</v>
      </c>
      <c r="D5363" s="52">
        <v>41866</v>
      </c>
      <c r="E5363">
        <v>2.2330000000000001</v>
      </c>
      <c r="G5363" s="52">
        <v>41865</v>
      </c>
      <c r="H5363">
        <v>3.5977000000000001</v>
      </c>
      <c r="I5363" s="52">
        <v>41866</v>
      </c>
      <c r="J5363">
        <v>2.2330000000000001</v>
      </c>
    </row>
    <row r="5364" spans="2:10">
      <c r="B5364" s="52">
        <v>41866</v>
      </c>
      <c r="C5364">
        <v>3.5787</v>
      </c>
      <c r="D5364" s="52">
        <v>41869</v>
      </c>
      <c r="E5364">
        <v>2.2096999999999998</v>
      </c>
      <c r="G5364" s="52">
        <v>41866</v>
      </c>
      <c r="H5364">
        <v>3.5787</v>
      </c>
      <c r="I5364" s="52">
        <v>41869</v>
      </c>
      <c r="J5364">
        <v>2.2096999999999998</v>
      </c>
    </row>
    <row r="5365" spans="2:10">
      <c r="B5365" s="52">
        <v>41869</v>
      </c>
      <c r="C5365">
        <v>3.5827</v>
      </c>
      <c r="D5365" s="52">
        <v>41870</v>
      </c>
      <c r="E5365">
        <v>2.2010999999999998</v>
      </c>
      <c r="G5365" s="52">
        <v>41869</v>
      </c>
      <c r="H5365">
        <v>3.5827</v>
      </c>
      <c r="I5365" s="52">
        <v>41870</v>
      </c>
      <c r="J5365">
        <v>2.2010999999999998</v>
      </c>
    </row>
    <row r="5366" spans="2:10">
      <c r="B5366" s="52">
        <v>41870</v>
      </c>
      <c r="C5366">
        <v>3.5407999999999999</v>
      </c>
      <c r="D5366" s="52">
        <v>41871</v>
      </c>
      <c r="E5366">
        <v>2.2016999999999998</v>
      </c>
      <c r="G5366" s="52">
        <v>41870</v>
      </c>
      <c r="H5366">
        <v>3.5407999999999999</v>
      </c>
      <c r="I5366" s="52">
        <v>41871</v>
      </c>
      <c r="J5366">
        <v>2.2016999999999998</v>
      </c>
    </row>
    <row r="5367" spans="2:10">
      <c r="B5367" s="52">
        <v>41871</v>
      </c>
      <c r="C5367">
        <v>3.5327000000000002</v>
      </c>
      <c r="D5367" s="52">
        <v>41872</v>
      </c>
      <c r="E5367">
        <v>2.1939000000000002</v>
      </c>
      <c r="G5367" s="52">
        <v>41871</v>
      </c>
      <c r="H5367">
        <v>3.5327000000000002</v>
      </c>
      <c r="I5367" s="52">
        <v>41872</v>
      </c>
      <c r="J5367">
        <v>2.1939000000000002</v>
      </c>
    </row>
    <row r="5368" spans="2:10">
      <c r="B5368" s="52">
        <v>41872</v>
      </c>
      <c r="C5368">
        <v>3.5282999999999998</v>
      </c>
      <c r="D5368" s="52">
        <v>41873</v>
      </c>
      <c r="E5368">
        <v>2.2002999999999999</v>
      </c>
      <c r="G5368" s="52">
        <v>41872</v>
      </c>
      <c r="H5368">
        <v>3.5282999999999998</v>
      </c>
      <c r="I5368" s="52">
        <v>41873</v>
      </c>
      <c r="J5368">
        <v>2.2002999999999999</v>
      </c>
    </row>
    <row r="5369" spans="2:10">
      <c r="B5369" s="52">
        <v>41873</v>
      </c>
      <c r="C5369">
        <v>3.5371999999999999</v>
      </c>
      <c r="D5369" s="52">
        <v>41876</v>
      </c>
      <c r="E5369">
        <v>2.1905999999999999</v>
      </c>
      <c r="G5369" s="52">
        <v>41873</v>
      </c>
      <c r="H5369">
        <v>3.5371999999999999</v>
      </c>
      <c r="I5369" s="52">
        <v>41876</v>
      </c>
      <c r="J5369">
        <v>2.1905999999999999</v>
      </c>
    </row>
    <row r="5370" spans="2:10">
      <c r="B5370" s="52">
        <v>41876</v>
      </c>
      <c r="C5370">
        <v>3.5179999999999998</v>
      </c>
      <c r="D5370" s="52">
        <v>41877</v>
      </c>
      <c r="E5370">
        <v>2.1867000000000001</v>
      </c>
      <c r="G5370" s="52">
        <v>41876</v>
      </c>
      <c r="H5370">
        <v>3.5179999999999998</v>
      </c>
      <c r="I5370" s="52">
        <v>41877</v>
      </c>
      <c r="J5370">
        <v>2.1867000000000001</v>
      </c>
    </row>
    <row r="5371" spans="2:10">
      <c r="B5371" s="52">
        <v>41877</v>
      </c>
      <c r="C5371">
        <v>3.5535999999999999</v>
      </c>
      <c r="D5371" s="52">
        <v>41878</v>
      </c>
      <c r="E5371">
        <v>2.1867000000000001</v>
      </c>
      <c r="G5371" s="52">
        <v>41877</v>
      </c>
      <c r="H5371">
        <v>3.5535999999999999</v>
      </c>
      <c r="I5371" s="52">
        <v>41878</v>
      </c>
      <c r="J5371">
        <v>2.1867000000000001</v>
      </c>
    </row>
    <row r="5372" spans="2:10">
      <c r="B5372" s="52">
        <v>41878</v>
      </c>
      <c r="C5372">
        <v>3.5390999999999999</v>
      </c>
      <c r="D5372" s="52">
        <v>41879</v>
      </c>
      <c r="E5372">
        <v>2.1947000000000001</v>
      </c>
      <c r="G5372" s="52">
        <v>41878</v>
      </c>
      <c r="H5372">
        <v>3.5390999999999999</v>
      </c>
      <c r="I5372" s="52">
        <v>41879</v>
      </c>
      <c r="J5372">
        <v>2.1947000000000001</v>
      </c>
    </row>
    <row r="5373" spans="2:10">
      <c r="B5373" s="52">
        <v>41879</v>
      </c>
      <c r="C5373">
        <v>3.5202999999999998</v>
      </c>
      <c r="D5373" s="52">
        <v>41880</v>
      </c>
      <c r="E5373">
        <v>2.1922999999999999</v>
      </c>
      <c r="G5373" s="52">
        <v>41879</v>
      </c>
      <c r="H5373">
        <v>3.5202999999999998</v>
      </c>
      <c r="I5373" s="52">
        <v>41880</v>
      </c>
      <c r="J5373">
        <v>2.1922999999999999</v>
      </c>
    </row>
    <row r="5374" spans="2:10">
      <c r="B5374" s="52">
        <v>41880</v>
      </c>
      <c r="C5374">
        <v>3.4937</v>
      </c>
      <c r="D5374" s="52">
        <v>41884</v>
      </c>
      <c r="E5374">
        <v>2.1993</v>
      </c>
      <c r="G5374" s="52">
        <v>41880</v>
      </c>
      <c r="H5374">
        <v>3.4937</v>
      </c>
      <c r="I5374" s="52">
        <v>41884</v>
      </c>
      <c r="J5374">
        <v>2.1993</v>
      </c>
    </row>
    <row r="5375" spans="2:10">
      <c r="B5375" s="52">
        <v>41884</v>
      </c>
      <c r="C5375">
        <v>3.5255999999999998</v>
      </c>
      <c r="D5375" s="52">
        <v>41885</v>
      </c>
      <c r="E5375">
        <v>2.1979000000000002</v>
      </c>
      <c r="G5375" s="52">
        <v>41884</v>
      </c>
      <c r="H5375">
        <v>3.5255999999999998</v>
      </c>
      <c r="I5375" s="52">
        <v>41885</v>
      </c>
      <c r="J5375">
        <v>2.1979000000000002</v>
      </c>
    </row>
    <row r="5376" spans="2:10">
      <c r="B5376" s="52">
        <v>41885</v>
      </c>
      <c r="C5376">
        <v>3.5098000000000003</v>
      </c>
      <c r="D5376" s="52">
        <v>41886</v>
      </c>
      <c r="E5376">
        <v>2.1989999999999998</v>
      </c>
      <c r="G5376" s="52">
        <v>41885</v>
      </c>
      <c r="H5376">
        <v>3.5098000000000003</v>
      </c>
      <c r="I5376" s="52">
        <v>41886</v>
      </c>
      <c r="J5376">
        <v>2.1989999999999998</v>
      </c>
    </row>
    <row r="5377" spans="2:10">
      <c r="B5377" s="52">
        <v>41886</v>
      </c>
      <c r="C5377">
        <v>3.5131000000000001</v>
      </c>
      <c r="D5377" s="52">
        <v>41887</v>
      </c>
      <c r="E5377">
        <v>2.1903000000000001</v>
      </c>
      <c r="G5377" s="52">
        <v>41886</v>
      </c>
      <c r="H5377">
        <v>3.5131000000000001</v>
      </c>
      <c r="I5377" s="52">
        <v>41887</v>
      </c>
      <c r="J5377">
        <v>2.1903000000000001</v>
      </c>
    </row>
    <row r="5378" spans="2:10">
      <c r="B5378" s="52">
        <v>41887</v>
      </c>
      <c r="C5378">
        <v>3.4718999999999998</v>
      </c>
      <c r="D5378" s="52">
        <v>41890</v>
      </c>
      <c r="E5378">
        <v>2.1955</v>
      </c>
      <c r="G5378" s="52">
        <v>41887</v>
      </c>
      <c r="H5378">
        <v>3.4718999999999998</v>
      </c>
      <c r="I5378" s="52">
        <v>41890</v>
      </c>
      <c r="J5378">
        <v>2.1955</v>
      </c>
    </row>
    <row r="5379" spans="2:10">
      <c r="B5379" s="52">
        <v>41890</v>
      </c>
      <c r="C5379">
        <v>3.4981999999999998</v>
      </c>
      <c r="D5379" s="52">
        <v>41891</v>
      </c>
      <c r="E5379">
        <v>2.2081</v>
      </c>
      <c r="G5379" s="52">
        <v>41890</v>
      </c>
      <c r="H5379">
        <v>3.4981999999999998</v>
      </c>
      <c r="I5379" s="52">
        <v>41891</v>
      </c>
      <c r="J5379">
        <v>2.2081</v>
      </c>
    </row>
    <row r="5380" spans="2:10">
      <c r="B5380" s="52">
        <v>41891</v>
      </c>
      <c r="C5380">
        <v>3.5390000000000001</v>
      </c>
      <c r="D5380" s="52">
        <v>41892</v>
      </c>
      <c r="E5380">
        <v>2.2046000000000001</v>
      </c>
      <c r="G5380" s="52">
        <v>41891</v>
      </c>
      <c r="H5380">
        <v>3.5390000000000001</v>
      </c>
      <c r="I5380" s="52">
        <v>41892</v>
      </c>
      <c r="J5380">
        <v>2.2046000000000001</v>
      </c>
    </row>
    <row r="5381" spans="2:10">
      <c r="B5381" s="52">
        <v>41892</v>
      </c>
      <c r="C5381">
        <v>3.5806</v>
      </c>
      <c r="D5381" s="52">
        <v>41893</v>
      </c>
      <c r="E5381">
        <v>2.2084999999999999</v>
      </c>
      <c r="G5381" s="52">
        <v>41892</v>
      </c>
      <c r="H5381">
        <v>3.5806</v>
      </c>
      <c r="I5381" s="52">
        <v>41893</v>
      </c>
      <c r="J5381">
        <v>2.2084999999999999</v>
      </c>
    </row>
    <row r="5382" spans="2:10">
      <c r="B5382" s="52">
        <v>41893</v>
      </c>
      <c r="C5382">
        <v>3.5491000000000001</v>
      </c>
      <c r="D5382" s="52">
        <v>41894</v>
      </c>
      <c r="E5382">
        <v>2.2164999999999999</v>
      </c>
      <c r="G5382" s="52">
        <v>41893</v>
      </c>
      <c r="H5382">
        <v>3.5491000000000001</v>
      </c>
      <c r="I5382" s="52">
        <v>41894</v>
      </c>
      <c r="J5382">
        <v>2.2164999999999999</v>
      </c>
    </row>
    <row r="5383" spans="2:10">
      <c r="B5383" s="52">
        <v>41894</v>
      </c>
      <c r="C5383">
        <v>3.6153</v>
      </c>
      <c r="D5383" s="52">
        <v>41897</v>
      </c>
      <c r="E5383">
        <v>2.2107999999999999</v>
      </c>
      <c r="G5383" s="52">
        <v>41894</v>
      </c>
      <c r="H5383">
        <v>3.6153</v>
      </c>
      <c r="I5383" s="52">
        <v>41897</v>
      </c>
      <c r="J5383">
        <v>2.2107999999999999</v>
      </c>
    </row>
    <row r="5384" spans="2:10">
      <c r="B5384" s="52">
        <v>41897</v>
      </c>
      <c r="C5384">
        <v>3.6044999999999998</v>
      </c>
      <c r="D5384" s="52">
        <v>41898</v>
      </c>
      <c r="E5384">
        <v>2.1978</v>
      </c>
      <c r="G5384" s="52">
        <v>41897</v>
      </c>
      <c r="H5384">
        <v>3.6044999999999998</v>
      </c>
      <c r="I5384" s="52">
        <v>41898</v>
      </c>
      <c r="J5384">
        <v>2.1978</v>
      </c>
    </row>
    <row r="5385" spans="2:10">
      <c r="B5385" s="52">
        <v>41898</v>
      </c>
      <c r="C5385">
        <v>3.5608</v>
      </c>
      <c r="D5385" s="52">
        <v>41899</v>
      </c>
      <c r="E5385">
        <v>2.1945999999999999</v>
      </c>
      <c r="G5385" s="52">
        <v>41898</v>
      </c>
      <c r="H5385">
        <v>3.5608</v>
      </c>
      <c r="I5385" s="52">
        <v>41899</v>
      </c>
      <c r="J5385">
        <v>2.1945999999999999</v>
      </c>
    </row>
    <row r="5386" spans="2:10">
      <c r="B5386" s="52">
        <v>41899</v>
      </c>
      <c r="C5386">
        <v>3.5693000000000001</v>
      </c>
      <c r="D5386" s="52">
        <v>41900</v>
      </c>
      <c r="E5386">
        <v>2.1818</v>
      </c>
      <c r="G5386" s="52">
        <v>41899</v>
      </c>
      <c r="H5386">
        <v>3.5693000000000001</v>
      </c>
      <c r="I5386" s="52">
        <v>41900</v>
      </c>
      <c r="J5386">
        <v>2.1818</v>
      </c>
    </row>
    <row r="5387" spans="2:10">
      <c r="B5387" s="52">
        <v>41900</v>
      </c>
      <c r="C5387">
        <v>3.5945999999999998</v>
      </c>
      <c r="D5387" s="52">
        <v>41901</v>
      </c>
      <c r="E5387">
        <v>2.1800999999999999</v>
      </c>
      <c r="G5387" s="52">
        <v>41900</v>
      </c>
      <c r="H5387">
        <v>3.5945999999999998</v>
      </c>
      <c r="I5387" s="52">
        <v>41901</v>
      </c>
      <c r="J5387">
        <v>2.1800999999999999</v>
      </c>
    </row>
    <row r="5388" spans="2:10">
      <c r="B5388" s="52">
        <v>41901</v>
      </c>
      <c r="C5388">
        <v>3.5681000000000003</v>
      </c>
      <c r="D5388" s="52">
        <v>41904</v>
      </c>
      <c r="E5388">
        <v>2.1937000000000002</v>
      </c>
      <c r="G5388" s="52">
        <v>41901</v>
      </c>
      <c r="H5388">
        <v>3.5681000000000003</v>
      </c>
      <c r="I5388" s="52">
        <v>41904</v>
      </c>
      <c r="J5388">
        <v>2.1937000000000002</v>
      </c>
    </row>
    <row r="5389" spans="2:10">
      <c r="B5389" s="52">
        <v>41904</v>
      </c>
      <c r="C5389">
        <v>3.5960000000000001</v>
      </c>
      <c r="D5389" s="52">
        <v>41905</v>
      </c>
      <c r="E5389">
        <v>2.2086999999999999</v>
      </c>
      <c r="G5389" s="52">
        <v>41904</v>
      </c>
      <c r="H5389">
        <v>3.5960000000000001</v>
      </c>
      <c r="I5389" s="52">
        <v>41905</v>
      </c>
      <c r="J5389">
        <v>2.2086999999999999</v>
      </c>
    </row>
    <row r="5390" spans="2:10">
      <c r="B5390" s="52">
        <v>41905</v>
      </c>
      <c r="C5390">
        <v>3.6063999999999998</v>
      </c>
      <c r="D5390" s="52">
        <v>41906</v>
      </c>
      <c r="E5390">
        <v>2.1888999999999998</v>
      </c>
      <c r="G5390" s="52">
        <v>41905</v>
      </c>
      <c r="H5390">
        <v>3.6063999999999998</v>
      </c>
      <c r="I5390" s="52">
        <v>41906</v>
      </c>
      <c r="J5390">
        <v>2.1888999999999998</v>
      </c>
    </row>
    <row r="5391" spans="2:10">
      <c r="B5391" s="52">
        <v>41906</v>
      </c>
      <c r="C5391">
        <v>3.6141000000000001</v>
      </c>
      <c r="D5391" s="52">
        <v>41907</v>
      </c>
      <c r="E5391">
        <v>2.2229999999999999</v>
      </c>
      <c r="G5391" s="52">
        <v>41906</v>
      </c>
      <c r="H5391">
        <v>3.6141000000000001</v>
      </c>
      <c r="I5391" s="52">
        <v>41907</v>
      </c>
      <c r="J5391">
        <v>2.2229999999999999</v>
      </c>
    </row>
    <row r="5392" spans="2:10">
      <c r="B5392" s="52">
        <v>41907</v>
      </c>
      <c r="C5392">
        <v>3.6394000000000002</v>
      </c>
      <c r="D5392" s="52">
        <v>41908</v>
      </c>
      <c r="E5392">
        <v>2.2012999999999998</v>
      </c>
      <c r="G5392" s="52">
        <v>41907</v>
      </c>
      <c r="H5392">
        <v>3.6394000000000002</v>
      </c>
      <c r="I5392" s="52">
        <v>41908</v>
      </c>
      <c r="J5392">
        <v>2.2012999999999998</v>
      </c>
    </row>
    <row r="5393" spans="2:10">
      <c r="B5393" s="52">
        <v>41908</v>
      </c>
      <c r="C5393">
        <v>3.6288999999999998</v>
      </c>
      <c r="D5393" s="52">
        <v>41911</v>
      </c>
      <c r="E5393">
        <v>2.2067000000000001</v>
      </c>
      <c r="G5393" s="52">
        <v>41908</v>
      </c>
      <c r="H5393">
        <v>3.6288999999999998</v>
      </c>
      <c r="I5393" s="52">
        <v>41911</v>
      </c>
      <c r="J5393">
        <v>2.2067000000000001</v>
      </c>
    </row>
    <row r="5394" spans="2:10">
      <c r="B5394" s="52">
        <v>41911</v>
      </c>
      <c r="C5394">
        <v>3.6101999999999999</v>
      </c>
      <c r="D5394" s="52">
        <v>41912</v>
      </c>
      <c r="E5394">
        <v>2.2111000000000001</v>
      </c>
      <c r="G5394" s="52">
        <v>41911</v>
      </c>
      <c r="H5394">
        <v>3.6101999999999999</v>
      </c>
      <c r="I5394" s="52">
        <v>41912</v>
      </c>
      <c r="J5394">
        <v>2.2111000000000001</v>
      </c>
    </row>
    <row r="5395" spans="2:10">
      <c r="B5395" s="52">
        <v>41912</v>
      </c>
      <c r="C5395">
        <v>3.6069</v>
      </c>
      <c r="D5395" s="52">
        <v>41913</v>
      </c>
      <c r="E5395">
        <v>2.2435999999999998</v>
      </c>
      <c r="G5395" s="52">
        <v>41912</v>
      </c>
      <c r="H5395">
        <v>3.6069</v>
      </c>
      <c r="I5395" s="52">
        <v>41913</v>
      </c>
      <c r="J5395">
        <v>2.2435999999999998</v>
      </c>
    </row>
    <row r="5396" spans="2:10">
      <c r="B5396" s="52">
        <v>41913</v>
      </c>
      <c r="C5396">
        <v>3.5461</v>
      </c>
      <c r="D5396" s="52">
        <v>41914</v>
      </c>
      <c r="E5396">
        <v>2.2448999999999999</v>
      </c>
      <c r="G5396" s="52">
        <v>41913</v>
      </c>
      <c r="H5396">
        <v>3.5461</v>
      </c>
      <c r="I5396" s="52">
        <v>41914</v>
      </c>
      <c r="J5396">
        <v>2.2448999999999999</v>
      </c>
    </row>
    <row r="5397" spans="2:10">
      <c r="B5397" s="52">
        <v>41914</v>
      </c>
      <c r="C5397">
        <v>3.5533000000000001</v>
      </c>
      <c r="D5397" s="52">
        <v>41915</v>
      </c>
      <c r="E5397">
        <v>2.2172999999999998</v>
      </c>
      <c r="G5397" s="52">
        <v>41914</v>
      </c>
      <c r="H5397">
        <v>3.5533000000000001</v>
      </c>
      <c r="I5397" s="52">
        <v>41915</v>
      </c>
      <c r="J5397">
        <v>2.2172999999999998</v>
      </c>
    </row>
    <row r="5398" spans="2:10">
      <c r="B5398" s="52">
        <v>41915</v>
      </c>
      <c r="C5398">
        <v>3.5343</v>
      </c>
      <c r="D5398" s="52">
        <v>41918</v>
      </c>
      <c r="E5398">
        <v>2.2197</v>
      </c>
      <c r="G5398" s="52">
        <v>41915</v>
      </c>
      <c r="H5398">
        <v>3.5343</v>
      </c>
      <c r="I5398" s="52">
        <v>41918</v>
      </c>
      <c r="J5398">
        <v>2.2197</v>
      </c>
    </row>
    <row r="5399" spans="2:10">
      <c r="B5399" s="52">
        <v>41918</v>
      </c>
      <c r="C5399">
        <v>3.5352000000000001</v>
      </c>
      <c r="D5399" s="52">
        <v>41919</v>
      </c>
      <c r="E5399">
        <v>2.2557999999999998</v>
      </c>
      <c r="G5399" s="52">
        <v>41918</v>
      </c>
      <c r="H5399">
        <v>3.5352000000000001</v>
      </c>
      <c r="I5399" s="52">
        <v>41919</v>
      </c>
      <c r="J5399">
        <v>2.2557999999999998</v>
      </c>
    </row>
    <row r="5400" spans="2:10">
      <c r="B5400" s="52">
        <v>41919</v>
      </c>
      <c r="C5400">
        <v>3.5415000000000001</v>
      </c>
      <c r="D5400" s="52">
        <v>41920</v>
      </c>
      <c r="E5400">
        <v>2.2204999999999999</v>
      </c>
      <c r="G5400" s="52">
        <v>41919</v>
      </c>
      <c r="H5400">
        <v>3.5415000000000001</v>
      </c>
      <c r="I5400" s="52">
        <v>41920</v>
      </c>
      <c r="J5400">
        <v>2.2204999999999999</v>
      </c>
    </row>
    <row r="5401" spans="2:10">
      <c r="B5401" s="52">
        <v>41920</v>
      </c>
      <c r="C5401">
        <v>3.4620000000000002</v>
      </c>
      <c r="D5401" s="52">
        <v>41921</v>
      </c>
      <c r="E5401">
        <v>2.2650999999999999</v>
      </c>
      <c r="G5401" s="52">
        <v>41920</v>
      </c>
      <c r="H5401">
        <v>3.4620000000000002</v>
      </c>
      <c r="I5401" s="52">
        <v>41921</v>
      </c>
      <c r="J5401">
        <v>2.2650999999999999</v>
      </c>
    </row>
    <row r="5402" spans="2:10">
      <c r="B5402" s="52">
        <v>41921</v>
      </c>
      <c r="C5402">
        <v>3.5179</v>
      </c>
      <c r="D5402" s="52">
        <v>41922</v>
      </c>
      <c r="E5402">
        <v>2.2808999999999999</v>
      </c>
      <c r="G5402" s="52">
        <v>41921</v>
      </c>
      <c r="H5402">
        <v>3.5179</v>
      </c>
      <c r="I5402" s="52">
        <v>41922</v>
      </c>
      <c r="J5402">
        <v>2.2808999999999999</v>
      </c>
    </row>
    <row r="5403" spans="2:10">
      <c r="B5403" s="52">
        <v>41922</v>
      </c>
      <c r="C5403">
        <v>3.4954000000000001</v>
      </c>
      <c r="D5403" s="52">
        <v>41925</v>
      </c>
      <c r="E5403">
        <v>2.3121</v>
      </c>
      <c r="G5403" s="52">
        <v>41922</v>
      </c>
      <c r="H5403">
        <v>3.4954000000000001</v>
      </c>
      <c r="I5403" s="52">
        <v>41925</v>
      </c>
      <c r="J5403">
        <v>2.3121</v>
      </c>
    </row>
    <row r="5404" spans="2:10">
      <c r="B5404" s="52">
        <v>41925</v>
      </c>
      <c r="C5404">
        <v>3.5004</v>
      </c>
      <c r="D5404" s="52">
        <v>41926</v>
      </c>
      <c r="E5404">
        <v>2.3129</v>
      </c>
      <c r="G5404" s="52">
        <v>41925</v>
      </c>
      <c r="H5404">
        <v>3.5004</v>
      </c>
      <c r="I5404" s="52">
        <v>41926</v>
      </c>
      <c r="J5404">
        <v>2.3129</v>
      </c>
    </row>
    <row r="5405" spans="2:10">
      <c r="B5405" s="52">
        <v>41926</v>
      </c>
      <c r="C5405">
        <v>3.4674</v>
      </c>
      <c r="D5405" s="52">
        <v>41927</v>
      </c>
      <c r="E5405">
        <v>2.3378000000000001</v>
      </c>
      <c r="G5405" s="52">
        <v>41926</v>
      </c>
      <c r="H5405">
        <v>3.4674</v>
      </c>
      <c r="I5405" s="52">
        <v>41927</v>
      </c>
      <c r="J5405">
        <v>2.3378000000000001</v>
      </c>
    </row>
    <row r="5406" spans="2:10">
      <c r="B5406" s="52">
        <v>41927</v>
      </c>
      <c r="C5406">
        <v>3.5143</v>
      </c>
      <c r="D5406" s="52">
        <v>41928</v>
      </c>
      <c r="E5406">
        <v>2.3452999999999999</v>
      </c>
      <c r="G5406" s="52">
        <v>41927</v>
      </c>
      <c r="H5406">
        <v>3.5143</v>
      </c>
      <c r="I5406" s="52">
        <v>41928</v>
      </c>
      <c r="J5406">
        <v>2.3452999999999999</v>
      </c>
    </row>
    <row r="5407" spans="2:10">
      <c r="B5407" s="52">
        <v>41928</v>
      </c>
      <c r="C5407">
        <v>3.5125000000000002</v>
      </c>
      <c r="D5407" s="52">
        <v>41929</v>
      </c>
      <c r="E5407">
        <v>2.3075999999999999</v>
      </c>
      <c r="G5407" s="52">
        <v>41928</v>
      </c>
      <c r="H5407">
        <v>3.5125000000000002</v>
      </c>
      <c r="I5407" s="52">
        <v>41929</v>
      </c>
      <c r="J5407">
        <v>2.3075999999999999</v>
      </c>
    </row>
    <row r="5408" spans="2:10">
      <c r="B5408" s="52">
        <v>41929</v>
      </c>
      <c r="C5408">
        <v>3.4899</v>
      </c>
      <c r="D5408" s="52">
        <v>41932</v>
      </c>
      <c r="E5408">
        <v>2.3048999999999999</v>
      </c>
      <c r="G5408" s="52">
        <v>41929</v>
      </c>
      <c r="H5408">
        <v>3.4899</v>
      </c>
      <c r="I5408" s="52">
        <v>41932</v>
      </c>
      <c r="J5408">
        <v>2.3048999999999999</v>
      </c>
    </row>
    <row r="5409" spans="2:10">
      <c r="B5409" s="52">
        <v>41932</v>
      </c>
      <c r="C5409">
        <v>3.4405000000000001</v>
      </c>
      <c r="D5409" s="52">
        <v>41933</v>
      </c>
      <c r="E5409">
        <v>2.2751000000000001</v>
      </c>
      <c r="G5409" s="52">
        <v>41932</v>
      </c>
      <c r="H5409">
        <v>3.4405000000000001</v>
      </c>
      <c r="I5409" s="52">
        <v>41933</v>
      </c>
      <c r="J5409">
        <v>2.2751000000000001</v>
      </c>
    </row>
    <row r="5410" spans="2:10">
      <c r="B5410" s="52">
        <v>41933</v>
      </c>
      <c r="C5410">
        <v>3.4287999999999998</v>
      </c>
      <c r="D5410" s="52">
        <v>41934</v>
      </c>
      <c r="E5410">
        <v>2.2978999999999998</v>
      </c>
      <c r="G5410" s="52">
        <v>41933</v>
      </c>
      <c r="H5410">
        <v>3.4287999999999998</v>
      </c>
      <c r="I5410" s="52">
        <v>41934</v>
      </c>
      <c r="J5410">
        <v>2.2978999999999998</v>
      </c>
    </row>
    <row r="5411" spans="2:10">
      <c r="B5411" s="52">
        <v>41934</v>
      </c>
      <c r="C5411">
        <v>3.4079999999999999</v>
      </c>
      <c r="D5411" s="52">
        <v>41935</v>
      </c>
      <c r="E5411">
        <v>2.2681</v>
      </c>
      <c r="G5411" s="52">
        <v>41934</v>
      </c>
      <c r="H5411">
        <v>3.4079999999999999</v>
      </c>
      <c r="I5411" s="52">
        <v>41935</v>
      </c>
      <c r="J5411">
        <v>2.2681</v>
      </c>
    </row>
    <row r="5412" spans="2:10">
      <c r="B5412" s="52">
        <v>41935</v>
      </c>
      <c r="C5412">
        <v>3.4022999999999999</v>
      </c>
      <c r="D5412" s="52">
        <v>41936</v>
      </c>
      <c r="E5412">
        <v>2.2509000000000001</v>
      </c>
      <c r="G5412" s="52">
        <v>41935</v>
      </c>
      <c r="H5412">
        <v>3.4022999999999999</v>
      </c>
      <c r="I5412" s="52">
        <v>41936</v>
      </c>
      <c r="J5412">
        <v>2.2509000000000001</v>
      </c>
    </row>
    <row r="5413" spans="2:10">
      <c r="B5413" s="52">
        <v>41936</v>
      </c>
      <c r="C5413">
        <v>3.3635000000000002</v>
      </c>
      <c r="D5413" s="52">
        <v>41939</v>
      </c>
      <c r="E5413">
        <v>2.2492000000000001</v>
      </c>
      <c r="G5413" s="52">
        <v>41936</v>
      </c>
      <c r="H5413">
        <v>3.3635000000000002</v>
      </c>
      <c r="I5413" s="52">
        <v>41939</v>
      </c>
      <c r="J5413">
        <v>2.2492000000000001</v>
      </c>
    </row>
    <row r="5414" spans="2:10">
      <c r="B5414" s="52">
        <v>41939</v>
      </c>
      <c r="C5414">
        <v>3.3706</v>
      </c>
      <c r="D5414" s="52">
        <v>41940</v>
      </c>
      <c r="E5414">
        <v>2.2244000000000002</v>
      </c>
      <c r="G5414" s="52">
        <v>41939</v>
      </c>
      <c r="H5414">
        <v>3.3706</v>
      </c>
      <c r="I5414" s="52">
        <v>41940</v>
      </c>
      <c r="J5414">
        <v>2.2244000000000002</v>
      </c>
    </row>
    <row r="5415" spans="2:10">
      <c r="B5415" s="52">
        <v>41940</v>
      </c>
      <c r="C5415">
        <v>3.3435999999999999</v>
      </c>
      <c r="D5415" s="52">
        <v>41941</v>
      </c>
      <c r="E5415">
        <v>2.2284999999999999</v>
      </c>
      <c r="G5415" s="52">
        <v>41940</v>
      </c>
      <c r="H5415">
        <v>3.3435999999999999</v>
      </c>
      <c r="I5415" s="52">
        <v>41941</v>
      </c>
      <c r="J5415">
        <v>2.2284999999999999</v>
      </c>
    </row>
    <row r="5416" spans="2:10">
      <c r="B5416" s="52">
        <v>41941</v>
      </c>
      <c r="C5416">
        <v>3.3620999999999999</v>
      </c>
      <c r="D5416" s="52">
        <v>41942</v>
      </c>
      <c r="E5416">
        <v>2.1998000000000002</v>
      </c>
      <c r="G5416" s="52">
        <v>41941</v>
      </c>
      <c r="H5416">
        <v>3.3620999999999999</v>
      </c>
      <c r="I5416" s="52">
        <v>41942</v>
      </c>
      <c r="J5416">
        <v>2.1998000000000002</v>
      </c>
    </row>
    <row r="5417" spans="2:10">
      <c r="B5417" s="52">
        <v>41942</v>
      </c>
      <c r="C5417">
        <v>3.2965999999999998</v>
      </c>
      <c r="D5417" s="52">
        <v>41943</v>
      </c>
      <c r="E5417">
        <v>2.1751</v>
      </c>
      <c r="G5417" s="52">
        <v>41942</v>
      </c>
      <c r="H5417">
        <v>3.2965999999999998</v>
      </c>
      <c r="I5417" s="52">
        <v>41943</v>
      </c>
      <c r="J5417">
        <v>2.1751</v>
      </c>
    </row>
    <row r="5418" spans="2:10">
      <c r="B5418" s="52">
        <v>41943</v>
      </c>
      <c r="C5418">
        <v>3.2936999999999999</v>
      </c>
      <c r="D5418" s="52">
        <v>41946</v>
      </c>
      <c r="E5418">
        <v>2.1781999999999999</v>
      </c>
      <c r="G5418" s="52">
        <v>41943</v>
      </c>
      <c r="H5418">
        <v>3.2936999999999999</v>
      </c>
      <c r="I5418" s="52">
        <v>41946</v>
      </c>
      <c r="J5418">
        <v>2.1781999999999999</v>
      </c>
    </row>
    <row r="5419" spans="2:10">
      <c r="B5419" s="52">
        <v>41946</v>
      </c>
      <c r="C5419">
        <v>3.2709999999999999</v>
      </c>
      <c r="D5419" s="52">
        <v>41947</v>
      </c>
      <c r="E5419">
        <v>2.1760000000000002</v>
      </c>
      <c r="G5419" s="52">
        <v>41946</v>
      </c>
      <c r="H5419">
        <v>3.2709999999999999</v>
      </c>
      <c r="I5419" s="52">
        <v>41947</v>
      </c>
      <c r="J5419">
        <v>2.1760000000000002</v>
      </c>
    </row>
    <row r="5420" spans="2:10">
      <c r="B5420" s="52">
        <v>41947</v>
      </c>
      <c r="C5420">
        <v>3.2953000000000001</v>
      </c>
      <c r="D5420" s="52">
        <v>41948</v>
      </c>
      <c r="E5420">
        <v>2.1732</v>
      </c>
      <c r="G5420" s="52">
        <v>41947</v>
      </c>
      <c r="H5420">
        <v>3.2953000000000001</v>
      </c>
      <c r="I5420" s="52">
        <v>41948</v>
      </c>
      <c r="J5420">
        <v>2.1732</v>
      </c>
    </row>
    <row r="5421" spans="2:10">
      <c r="B5421" s="52">
        <v>41948</v>
      </c>
      <c r="C5421">
        <v>3.206</v>
      </c>
      <c r="D5421" s="52">
        <v>41949</v>
      </c>
      <c r="E5421">
        <v>2.17</v>
      </c>
      <c r="G5421" s="52">
        <v>41948</v>
      </c>
      <c r="H5421">
        <v>3.206</v>
      </c>
      <c r="I5421" s="52">
        <v>41949</v>
      </c>
      <c r="J5421">
        <v>2.17</v>
      </c>
    </row>
    <row r="5422" spans="2:10">
      <c r="B5422" s="52">
        <v>41949</v>
      </c>
      <c r="C5422">
        <v>3.2738</v>
      </c>
      <c r="D5422" s="52">
        <v>41950</v>
      </c>
      <c r="E5422">
        <v>2.1698</v>
      </c>
      <c r="G5422" s="52">
        <v>41949</v>
      </c>
      <c r="H5422">
        <v>3.2738</v>
      </c>
      <c r="I5422" s="52">
        <v>41950</v>
      </c>
      <c r="J5422">
        <v>2.1698</v>
      </c>
    </row>
    <row r="5423" spans="2:10">
      <c r="B5423" s="52">
        <v>41950</v>
      </c>
      <c r="C5423">
        <v>3.2456</v>
      </c>
      <c r="D5423" s="52">
        <v>41953</v>
      </c>
      <c r="E5423">
        <v>2.1648999999999998</v>
      </c>
      <c r="G5423" s="52">
        <v>41950</v>
      </c>
      <c r="H5423">
        <v>3.2456</v>
      </c>
      <c r="I5423" s="52">
        <v>41953</v>
      </c>
      <c r="J5423">
        <v>2.1648999999999998</v>
      </c>
    </row>
    <row r="5424" spans="2:10">
      <c r="B5424" s="52">
        <v>41953</v>
      </c>
      <c r="C5424">
        <v>3.226</v>
      </c>
      <c r="D5424" s="52">
        <v>41954</v>
      </c>
      <c r="E5424">
        <v>2.1646999999999998</v>
      </c>
      <c r="G5424" s="52">
        <v>41953</v>
      </c>
      <c r="H5424">
        <v>3.226</v>
      </c>
      <c r="I5424" s="52">
        <v>41954</v>
      </c>
      <c r="J5424">
        <v>2.1646999999999998</v>
      </c>
    </row>
    <row r="5425" spans="2:10">
      <c r="B5425" s="52">
        <v>41954</v>
      </c>
      <c r="C5425">
        <v>3.2378</v>
      </c>
      <c r="D5425" s="52">
        <v>41955</v>
      </c>
      <c r="E5425">
        <v>2.1686999999999999</v>
      </c>
      <c r="G5425" s="52">
        <v>41954</v>
      </c>
      <c r="H5425">
        <v>3.2378</v>
      </c>
      <c r="I5425" s="52">
        <v>41955</v>
      </c>
      <c r="J5425">
        <v>2.1686999999999999</v>
      </c>
    </row>
    <row r="5426" spans="2:10">
      <c r="B5426" s="52">
        <v>41955</v>
      </c>
      <c r="C5426">
        <v>3.3081</v>
      </c>
      <c r="D5426" s="52">
        <v>41956</v>
      </c>
      <c r="E5426">
        <v>2.1637</v>
      </c>
      <c r="G5426" s="52">
        <v>41955</v>
      </c>
      <c r="H5426">
        <v>3.3081</v>
      </c>
      <c r="I5426" s="52">
        <v>41956</v>
      </c>
      <c r="J5426">
        <v>2.1637</v>
      </c>
    </row>
    <row r="5427" spans="2:10">
      <c r="B5427" s="52">
        <v>41956</v>
      </c>
      <c r="C5427">
        <v>3.3357000000000001</v>
      </c>
      <c r="D5427" s="52">
        <v>41957</v>
      </c>
      <c r="E5427">
        <v>2.1684999999999999</v>
      </c>
      <c r="G5427" s="52">
        <v>41956</v>
      </c>
      <c r="H5427">
        <v>3.3357000000000001</v>
      </c>
      <c r="I5427" s="52">
        <v>41957</v>
      </c>
      <c r="J5427">
        <v>2.1684999999999999</v>
      </c>
    </row>
    <row r="5428" spans="2:10">
      <c r="B5428" s="52">
        <v>41957</v>
      </c>
      <c r="C5428">
        <v>3.3458000000000001</v>
      </c>
      <c r="D5428" s="52">
        <v>41960</v>
      </c>
      <c r="E5428">
        <v>2.1669</v>
      </c>
      <c r="G5428" s="52">
        <v>41957</v>
      </c>
      <c r="H5428">
        <v>3.3458000000000001</v>
      </c>
      <c r="I5428" s="52">
        <v>41960</v>
      </c>
      <c r="J5428">
        <v>2.1669</v>
      </c>
    </row>
    <row r="5429" spans="2:10">
      <c r="B5429" s="52">
        <v>41960</v>
      </c>
      <c r="C5429">
        <v>3.3033000000000001</v>
      </c>
      <c r="D5429" s="52">
        <v>41961</v>
      </c>
      <c r="E5429">
        <v>2.1631</v>
      </c>
      <c r="G5429" s="52">
        <v>41960</v>
      </c>
      <c r="H5429">
        <v>3.3033000000000001</v>
      </c>
      <c r="I5429" s="52">
        <v>41961</v>
      </c>
      <c r="J5429">
        <v>2.1631</v>
      </c>
    </row>
    <row r="5430" spans="2:10">
      <c r="B5430" s="52">
        <v>41961</v>
      </c>
      <c r="C5430">
        <v>3.2957999999999998</v>
      </c>
      <c r="D5430" s="52">
        <v>41962</v>
      </c>
      <c r="E5430">
        <v>2.1713</v>
      </c>
      <c r="G5430" s="52">
        <v>41961</v>
      </c>
      <c r="H5430">
        <v>3.2957999999999998</v>
      </c>
      <c r="I5430" s="52">
        <v>41962</v>
      </c>
      <c r="J5430">
        <v>2.1713</v>
      </c>
    </row>
    <row r="5431" spans="2:10">
      <c r="B5431" s="52">
        <v>41962</v>
      </c>
      <c r="C5431">
        <v>3.2953000000000001</v>
      </c>
      <c r="D5431" s="52">
        <v>41963</v>
      </c>
      <c r="E5431">
        <v>2.1673</v>
      </c>
      <c r="G5431" s="52">
        <v>41962</v>
      </c>
      <c r="H5431">
        <v>3.2953000000000001</v>
      </c>
      <c r="I5431" s="52">
        <v>41963</v>
      </c>
      <c r="J5431">
        <v>2.1673</v>
      </c>
    </row>
    <row r="5432" spans="2:10">
      <c r="B5432" s="52">
        <v>41963</v>
      </c>
      <c r="C5432">
        <v>3.3020999999999998</v>
      </c>
      <c r="D5432" s="52">
        <v>41964</v>
      </c>
      <c r="E5432">
        <v>2.1576</v>
      </c>
      <c r="G5432" s="52">
        <v>41963</v>
      </c>
      <c r="H5432">
        <v>3.3020999999999998</v>
      </c>
      <c r="I5432" s="52">
        <v>41964</v>
      </c>
      <c r="J5432">
        <v>2.1576</v>
      </c>
    </row>
    <row r="5433" spans="2:10">
      <c r="B5433" s="52">
        <v>41964</v>
      </c>
      <c r="C5433">
        <v>3.2890999999999999</v>
      </c>
      <c r="D5433" s="52">
        <v>41967</v>
      </c>
      <c r="E5433">
        <v>2.1566999999999998</v>
      </c>
      <c r="G5433" s="52">
        <v>41964</v>
      </c>
      <c r="H5433">
        <v>3.2890999999999999</v>
      </c>
      <c r="I5433" s="52">
        <v>41967</v>
      </c>
      <c r="J5433">
        <v>2.1566999999999998</v>
      </c>
    </row>
    <row r="5434" spans="2:10">
      <c r="B5434" s="52">
        <v>41967</v>
      </c>
      <c r="C5434">
        <v>3.3168000000000002</v>
      </c>
      <c r="D5434" s="52">
        <v>41968</v>
      </c>
      <c r="E5434">
        <v>2.157</v>
      </c>
      <c r="G5434" s="52">
        <v>41967</v>
      </c>
      <c r="H5434">
        <v>3.3168000000000002</v>
      </c>
      <c r="I5434" s="52">
        <v>41968</v>
      </c>
      <c r="J5434">
        <v>2.157</v>
      </c>
    </row>
    <row r="5435" spans="2:10">
      <c r="B5435" s="52">
        <v>41968</v>
      </c>
      <c r="C5435">
        <v>3.3345000000000002</v>
      </c>
      <c r="D5435" s="52">
        <v>41969</v>
      </c>
      <c r="E5435">
        <v>2.1577999999999999</v>
      </c>
      <c r="G5435" s="52">
        <v>41968</v>
      </c>
      <c r="H5435">
        <v>3.3345000000000002</v>
      </c>
      <c r="I5435" s="52">
        <v>41969</v>
      </c>
      <c r="J5435">
        <v>2.1577999999999999</v>
      </c>
    </row>
    <row r="5436" spans="2:10">
      <c r="B5436" s="52">
        <v>41969</v>
      </c>
      <c r="C5436">
        <v>3.3167</v>
      </c>
      <c r="D5436" s="52">
        <v>41971</v>
      </c>
      <c r="E5436">
        <v>2.1596000000000002</v>
      </c>
      <c r="G5436" s="52">
        <v>41969</v>
      </c>
      <c r="H5436">
        <v>3.3167</v>
      </c>
      <c r="I5436" s="52">
        <v>41971</v>
      </c>
      <c r="J5436">
        <v>2.1596000000000002</v>
      </c>
    </row>
    <row r="5437" spans="2:10">
      <c r="B5437" s="52">
        <v>41971</v>
      </c>
      <c r="C5437">
        <v>3.2826</v>
      </c>
      <c r="D5437" s="52">
        <v>41974</v>
      </c>
      <c r="E5437">
        <v>2.1657999999999999</v>
      </c>
      <c r="G5437" s="52">
        <v>41971</v>
      </c>
      <c r="H5437">
        <v>3.2826</v>
      </c>
      <c r="I5437" s="52">
        <v>41974</v>
      </c>
      <c r="J5437">
        <v>2.1657999999999999</v>
      </c>
    </row>
    <row r="5438" spans="2:10">
      <c r="B5438" s="52">
        <v>41974</v>
      </c>
      <c r="C5438">
        <v>3.2778999999999998</v>
      </c>
      <c r="D5438" s="52">
        <v>41975</v>
      </c>
      <c r="E5438">
        <v>2.1562000000000001</v>
      </c>
      <c r="G5438" s="52">
        <v>41974</v>
      </c>
      <c r="H5438">
        <v>3.2778999999999998</v>
      </c>
      <c r="I5438" s="52">
        <v>41975</v>
      </c>
      <c r="J5438">
        <v>2.1562000000000001</v>
      </c>
    </row>
    <row r="5439" spans="2:10">
      <c r="B5439" s="52">
        <v>41975</v>
      </c>
      <c r="C5439">
        <v>3.2566999999999999</v>
      </c>
      <c r="D5439" s="52">
        <v>41976</v>
      </c>
      <c r="E5439">
        <v>2.1560000000000001</v>
      </c>
      <c r="G5439" s="52">
        <v>41975</v>
      </c>
      <c r="H5439">
        <v>3.2566999999999999</v>
      </c>
      <c r="I5439" s="52">
        <v>41976</v>
      </c>
      <c r="J5439">
        <v>2.1560000000000001</v>
      </c>
    </row>
    <row r="5440" spans="2:10">
      <c r="B5440" s="52">
        <v>41976</v>
      </c>
      <c r="C5440">
        <v>3.2663000000000002</v>
      </c>
      <c r="D5440" s="52">
        <v>41977</v>
      </c>
      <c r="E5440">
        <v>2.1575000000000002</v>
      </c>
      <c r="G5440" s="52">
        <v>41976</v>
      </c>
      <c r="H5440">
        <v>3.2663000000000002</v>
      </c>
      <c r="I5440" s="52">
        <v>41977</v>
      </c>
      <c r="J5440">
        <v>2.1575000000000002</v>
      </c>
    </row>
    <row r="5441" spans="2:10">
      <c r="B5441" s="52">
        <v>41977</v>
      </c>
      <c r="C5441">
        <v>3.2698999999999998</v>
      </c>
      <c r="D5441" s="52">
        <v>41978</v>
      </c>
      <c r="E5441">
        <v>2.1505000000000001</v>
      </c>
      <c r="G5441" s="52">
        <v>41977</v>
      </c>
      <c r="H5441">
        <v>3.2698999999999998</v>
      </c>
      <c r="I5441" s="52">
        <v>41978</v>
      </c>
      <c r="J5441">
        <v>2.1505000000000001</v>
      </c>
    </row>
    <row r="5442" spans="2:10">
      <c r="B5442" s="52">
        <v>41978</v>
      </c>
      <c r="C5442">
        <v>3.2989999999999999</v>
      </c>
      <c r="D5442" s="52">
        <v>41981</v>
      </c>
      <c r="E5442">
        <v>2.1650999999999998</v>
      </c>
      <c r="G5442" s="52">
        <v>41978</v>
      </c>
      <c r="H5442">
        <v>3.2989999999999999</v>
      </c>
      <c r="I5442" s="52">
        <v>41981</v>
      </c>
      <c r="J5442">
        <v>2.1650999999999998</v>
      </c>
    </row>
    <row r="5443" spans="2:10">
      <c r="B5443" s="52">
        <v>41981</v>
      </c>
      <c r="C5443">
        <v>3.2713999999999999</v>
      </c>
      <c r="D5443" s="52">
        <v>41982</v>
      </c>
      <c r="E5443">
        <v>2.1713</v>
      </c>
      <c r="G5443" s="52">
        <v>41981</v>
      </c>
      <c r="H5443">
        <v>3.2713999999999999</v>
      </c>
      <c r="I5443" s="52">
        <v>41982</v>
      </c>
      <c r="J5443">
        <v>2.1713</v>
      </c>
    </row>
    <row r="5444" spans="2:10">
      <c r="B5444" s="52">
        <v>41982</v>
      </c>
      <c r="C5444">
        <v>3.2530999999999999</v>
      </c>
      <c r="D5444" s="52">
        <v>41983</v>
      </c>
      <c r="E5444">
        <v>2.2044999999999999</v>
      </c>
      <c r="G5444" s="52">
        <v>41982</v>
      </c>
      <c r="H5444">
        <v>3.2530999999999999</v>
      </c>
      <c r="I5444" s="52">
        <v>41983</v>
      </c>
      <c r="J5444">
        <v>2.2044999999999999</v>
      </c>
    </row>
    <row r="5445" spans="2:10">
      <c r="B5445" s="52">
        <v>41983</v>
      </c>
      <c r="C5445">
        <v>3.2961999999999998</v>
      </c>
      <c r="D5445" s="52">
        <v>41984</v>
      </c>
      <c r="E5445">
        <v>2.2090000000000001</v>
      </c>
      <c r="G5445" s="52">
        <v>41983</v>
      </c>
      <c r="H5445">
        <v>3.2961999999999998</v>
      </c>
      <c r="I5445" s="52">
        <v>41984</v>
      </c>
      <c r="J5445">
        <v>2.2090000000000001</v>
      </c>
    </row>
    <row r="5446" spans="2:10">
      <c r="B5446" s="52">
        <v>41984</v>
      </c>
      <c r="C5446">
        <v>3.2627999999999999</v>
      </c>
      <c r="D5446" s="52">
        <v>41985</v>
      </c>
      <c r="E5446">
        <v>2.2492999999999999</v>
      </c>
      <c r="G5446" s="52">
        <v>41984</v>
      </c>
      <c r="H5446">
        <v>3.2627999999999999</v>
      </c>
      <c r="I5446" s="52">
        <v>41985</v>
      </c>
      <c r="J5446">
        <v>2.2492999999999999</v>
      </c>
    </row>
    <row r="5447" spans="2:10">
      <c r="B5447" s="52">
        <v>41985</v>
      </c>
      <c r="C5447">
        <v>3.2955999999999999</v>
      </c>
      <c r="D5447" s="52">
        <v>41988</v>
      </c>
      <c r="E5447">
        <v>2.2624</v>
      </c>
      <c r="G5447" s="52">
        <v>41985</v>
      </c>
      <c r="H5447">
        <v>3.2955999999999999</v>
      </c>
      <c r="I5447" s="52">
        <v>41988</v>
      </c>
      <c r="J5447">
        <v>2.2624</v>
      </c>
    </row>
    <row r="5448" spans="2:10">
      <c r="B5448" s="52">
        <v>41988</v>
      </c>
      <c r="C5448">
        <v>3.3231999999999999</v>
      </c>
      <c r="D5448" s="52">
        <v>41989</v>
      </c>
      <c r="E5448">
        <v>2.2772999999999999</v>
      </c>
      <c r="G5448" s="52">
        <v>41988</v>
      </c>
      <c r="H5448">
        <v>3.3231999999999999</v>
      </c>
      <c r="I5448" s="52">
        <v>41989</v>
      </c>
      <c r="J5448">
        <v>2.2772999999999999</v>
      </c>
    </row>
    <row r="5449" spans="2:10">
      <c r="B5449" s="52">
        <v>41989</v>
      </c>
      <c r="C5449">
        <v>3.3307000000000002</v>
      </c>
      <c r="D5449" s="52">
        <v>41990</v>
      </c>
      <c r="E5449">
        <v>2.2395</v>
      </c>
      <c r="G5449" s="52">
        <v>41989</v>
      </c>
      <c r="H5449">
        <v>3.3307000000000002</v>
      </c>
      <c r="I5449" s="52">
        <v>41990</v>
      </c>
      <c r="J5449">
        <v>2.2395</v>
      </c>
    </row>
    <row r="5450" spans="2:10">
      <c r="B5450" s="52">
        <v>41990</v>
      </c>
      <c r="C5450">
        <v>3.2696999999999998</v>
      </c>
      <c r="D5450" s="52">
        <v>41991</v>
      </c>
      <c r="E5450">
        <v>2.1867999999999999</v>
      </c>
      <c r="G5450" s="52">
        <v>41990</v>
      </c>
      <c r="H5450">
        <v>3.2696999999999998</v>
      </c>
      <c r="I5450" s="52">
        <v>41991</v>
      </c>
      <c r="J5450">
        <v>2.1867999999999999</v>
      </c>
    </row>
    <row r="5451" spans="2:10">
      <c r="B5451" s="52">
        <v>41991</v>
      </c>
      <c r="C5451">
        <v>3.2092000000000001</v>
      </c>
      <c r="D5451" s="52">
        <v>41992</v>
      </c>
      <c r="E5451">
        <v>2.1835</v>
      </c>
      <c r="G5451" s="52">
        <v>41991</v>
      </c>
      <c r="H5451">
        <v>3.2092000000000001</v>
      </c>
      <c r="I5451" s="52">
        <v>41992</v>
      </c>
      <c r="J5451">
        <v>2.1835</v>
      </c>
    </row>
    <row r="5452" spans="2:10">
      <c r="B5452" s="52">
        <v>41992</v>
      </c>
      <c r="C5452">
        <v>3.2101000000000002</v>
      </c>
      <c r="D5452" s="52">
        <v>41995</v>
      </c>
      <c r="E5452">
        <v>2.1646999999999998</v>
      </c>
      <c r="G5452" s="52">
        <v>41992</v>
      </c>
      <c r="H5452">
        <v>3.2101000000000002</v>
      </c>
      <c r="I5452" s="52">
        <v>41995</v>
      </c>
      <c r="J5452">
        <v>2.1646999999999998</v>
      </c>
    </row>
    <row r="5453" spans="2:10">
      <c r="B5453" s="52">
        <v>41995</v>
      </c>
      <c r="C5453">
        <v>3.1983999999999999</v>
      </c>
      <c r="D5453" s="52">
        <v>41996</v>
      </c>
      <c r="E5453">
        <v>2.1568999999999998</v>
      </c>
      <c r="G5453" s="52">
        <v>41995</v>
      </c>
      <c r="H5453">
        <v>3.1983999999999999</v>
      </c>
      <c r="I5453" s="52">
        <v>41996</v>
      </c>
      <c r="J5453">
        <v>2.1568999999999998</v>
      </c>
    </row>
    <row r="5454" spans="2:10">
      <c r="B5454" s="52">
        <v>41996</v>
      </c>
      <c r="C5454">
        <v>3.1874000000000002</v>
      </c>
      <c r="D5454" s="52">
        <v>41997</v>
      </c>
      <c r="E5454">
        <v>2.1562000000000001</v>
      </c>
      <c r="G5454" s="52">
        <v>41996</v>
      </c>
      <c r="H5454">
        <v>3.1874000000000002</v>
      </c>
      <c r="I5454" s="52">
        <v>41997</v>
      </c>
      <c r="J5454">
        <v>2.1562000000000001</v>
      </c>
    </row>
    <row r="5455" spans="2:10">
      <c r="B5455" s="52">
        <v>41997</v>
      </c>
      <c r="C5455">
        <v>3.1334</v>
      </c>
      <c r="D5455" s="52">
        <v>41999</v>
      </c>
      <c r="E5455">
        <v>2.1534</v>
      </c>
      <c r="G5455" s="52">
        <v>41997</v>
      </c>
      <c r="H5455">
        <v>3.1334</v>
      </c>
      <c r="I5455" s="52">
        <v>41999</v>
      </c>
      <c r="J5455">
        <v>2.1534</v>
      </c>
    </row>
    <row r="5456" spans="2:10">
      <c r="B5456" s="52">
        <v>41999</v>
      </c>
      <c r="C5456">
        <v>3.0987</v>
      </c>
      <c r="D5456" s="52">
        <v>42002</v>
      </c>
      <c r="E5456">
        <v>2.1551999999999998</v>
      </c>
      <c r="G5456" s="52">
        <v>41999</v>
      </c>
      <c r="H5456">
        <v>3.0987</v>
      </c>
      <c r="I5456" s="52">
        <v>42002</v>
      </c>
      <c r="J5456">
        <v>2.1551999999999998</v>
      </c>
    </row>
    <row r="5457" spans="2:10">
      <c r="B5457" s="52">
        <v>42002</v>
      </c>
      <c r="C5457">
        <v>3.0686</v>
      </c>
      <c r="D5457" s="52">
        <v>42003</v>
      </c>
      <c r="E5457">
        <v>2.1619000000000002</v>
      </c>
      <c r="G5457" s="52">
        <v>42002</v>
      </c>
      <c r="H5457">
        <v>3.0686</v>
      </c>
      <c r="I5457" s="52">
        <v>42003</v>
      </c>
      <c r="J5457">
        <v>2.1619000000000002</v>
      </c>
    </row>
    <row r="5458" spans="2:10">
      <c r="B5458" s="52">
        <v>42003</v>
      </c>
      <c r="C5458">
        <v>3.1356000000000002</v>
      </c>
      <c r="D5458" s="52">
        <v>42004</v>
      </c>
      <c r="E5458">
        <v>2.1812999999999998</v>
      </c>
      <c r="G5458" s="52">
        <v>42003</v>
      </c>
      <c r="H5458">
        <v>3.1356000000000002</v>
      </c>
      <c r="I5458" s="52">
        <v>42004</v>
      </c>
      <c r="J5458">
        <v>2.1812999999999998</v>
      </c>
    </row>
    <row r="5459" spans="2:10">
      <c r="B5459" s="52">
        <v>42004</v>
      </c>
      <c r="C5459">
        <v>3.1939000000000002</v>
      </c>
      <c r="D5459" s="52">
        <v>42006</v>
      </c>
      <c r="E5459">
        <v>2.1814999999999998</v>
      </c>
      <c r="G5459" s="52">
        <v>42004</v>
      </c>
      <c r="H5459">
        <v>3.1939000000000002</v>
      </c>
      <c r="I5459" s="52">
        <v>42006</v>
      </c>
      <c r="J5459">
        <v>2.1814999999999998</v>
      </c>
    </row>
    <row r="5460" spans="2:10">
      <c r="B5460" s="52">
        <v>42006</v>
      </c>
      <c r="C5460">
        <v>3.1758000000000002</v>
      </c>
      <c r="D5460" s="52">
        <v>42009</v>
      </c>
      <c r="E5460">
        <v>2.2227999999999999</v>
      </c>
      <c r="G5460" s="52">
        <v>42006</v>
      </c>
      <c r="H5460">
        <v>3.1758000000000002</v>
      </c>
      <c r="I5460" s="52">
        <v>42009</v>
      </c>
      <c r="J5460">
        <v>2.2227999999999999</v>
      </c>
    </row>
    <row r="5461" spans="2:10">
      <c r="B5461" s="52">
        <v>42009</v>
      </c>
      <c r="C5461">
        <v>3.2147000000000001</v>
      </c>
      <c r="D5461" s="52">
        <v>42010</v>
      </c>
      <c r="E5461">
        <v>2.2393999999999998</v>
      </c>
      <c r="G5461" s="52">
        <v>42009</v>
      </c>
      <c r="H5461">
        <v>3.2147000000000001</v>
      </c>
      <c r="I5461" s="52">
        <v>42010</v>
      </c>
      <c r="J5461">
        <v>2.2393999999999998</v>
      </c>
    </row>
    <row r="5462" spans="2:10">
      <c r="B5462" s="52">
        <v>42010</v>
      </c>
      <c r="C5462">
        <v>3.2082000000000002</v>
      </c>
      <c r="D5462" s="52">
        <v>42011</v>
      </c>
      <c r="E5462">
        <v>2.2145000000000001</v>
      </c>
      <c r="G5462" s="52">
        <v>42010</v>
      </c>
      <c r="H5462">
        <v>3.2082000000000002</v>
      </c>
      <c r="I5462" s="52">
        <v>42011</v>
      </c>
      <c r="J5462">
        <v>2.2145000000000001</v>
      </c>
    </row>
    <row r="5463" spans="2:10">
      <c r="B5463" s="52">
        <v>42011</v>
      </c>
      <c r="C5463">
        <v>3.1760999999999999</v>
      </c>
      <c r="D5463" s="52">
        <v>42012</v>
      </c>
      <c r="E5463">
        <v>2.1745000000000001</v>
      </c>
      <c r="G5463" s="52">
        <v>42011</v>
      </c>
      <c r="H5463">
        <v>3.1760999999999999</v>
      </c>
      <c r="I5463" s="52">
        <v>42012</v>
      </c>
      <c r="J5463">
        <v>2.1745000000000001</v>
      </c>
    </row>
    <row r="5464" spans="2:10">
      <c r="B5464" s="52">
        <v>42012</v>
      </c>
      <c r="C5464">
        <v>3.1505000000000001</v>
      </c>
      <c r="D5464" s="52">
        <v>42013</v>
      </c>
      <c r="E5464">
        <v>2.1953999999999998</v>
      </c>
      <c r="G5464" s="52">
        <v>42012</v>
      </c>
      <c r="H5464">
        <v>3.1505000000000001</v>
      </c>
      <c r="I5464" s="52">
        <v>42013</v>
      </c>
      <c r="J5464">
        <v>2.1953999999999998</v>
      </c>
    </row>
    <row r="5465" spans="2:10">
      <c r="B5465" s="52">
        <v>42013</v>
      </c>
      <c r="C5465">
        <v>3.1656</v>
      </c>
      <c r="D5465" s="52">
        <v>42016</v>
      </c>
      <c r="E5465">
        <v>2.2073999999999998</v>
      </c>
      <c r="G5465" s="52">
        <v>42013</v>
      </c>
      <c r="H5465">
        <v>3.1656</v>
      </c>
      <c r="I5465" s="52">
        <v>42016</v>
      </c>
      <c r="J5465">
        <v>2.2073999999999998</v>
      </c>
    </row>
    <row r="5466" spans="2:10">
      <c r="B5466" s="52">
        <v>42016</v>
      </c>
      <c r="C5466">
        <v>3.1734999999999998</v>
      </c>
      <c r="D5466" s="52">
        <v>42017</v>
      </c>
      <c r="E5466">
        <v>2.2107999999999999</v>
      </c>
      <c r="G5466" s="52">
        <v>42016</v>
      </c>
      <c r="H5466">
        <v>3.1734999999999998</v>
      </c>
      <c r="I5466" s="52">
        <v>42017</v>
      </c>
      <c r="J5466">
        <v>2.2107999999999999</v>
      </c>
    </row>
    <row r="5467" spans="2:10">
      <c r="B5467" s="52">
        <v>42017</v>
      </c>
      <c r="C5467">
        <v>3.1642999999999999</v>
      </c>
      <c r="D5467" s="52">
        <v>42018</v>
      </c>
      <c r="E5467">
        <v>2.2345000000000002</v>
      </c>
      <c r="G5467" s="52">
        <v>42017</v>
      </c>
      <c r="H5467">
        <v>3.1642999999999999</v>
      </c>
      <c r="I5467" s="52">
        <v>42018</v>
      </c>
      <c r="J5467">
        <v>2.2345000000000002</v>
      </c>
    </row>
    <row r="5468" spans="2:10">
      <c r="B5468" s="52">
        <v>42018</v>
      </c>
      <c r="C5468">
        <v>3.1305999999999998</v>
      </c>
      <c r="D5468" s="52">
        <v>42019</v>
      </c>
      <c r="E5468">
        <v>2.2519</v>
      </c>
      <c r="G5468" s="52">
        <v>42018</v>
      </c>
      <c r="H5468">
        <v>3.1305999999999998</v>
      </c>
      <c r="I5468" s="52">
        <v>42019</v>
      </c>
      <c r="J5468">
        <v>2.2519</v>
      </c>
    </row>
    <row r="5469" spans="2:10">
      <c r="B5469" s="52">
        <v>42019</v>
      </c>
      <c r="C5469">
        <v>3.1114999999999999</v>
      </c>
      <c r="D5469" s="52">
        <v>42020</v>
      </c>
      <c r="E5469">
        <v>2.2273999999999998</v>
      </c>
      <c r="G5469" s="52">
        <v>42019</v>
      </c>
      <c r="H5469">
        <v>3.1114999999999999</v>
      </c>
      <c r="I5469" s="52">
        <v>42020</v>
      </c>
      <c r="J5469">
        <v>2.2273999999999998</v>
      </c>
    </row>
    <row r="5470" spans="2:10">
      <c r="B5470" s="52">
        <v>42020</v>
      </c>
      <c r="C5470">
        <v>3.081</v>
      </c>
      <c r="D5470" s="52">
        <v>42024</v>
      </c>
      <c r="E5470">
        <v>2.2269000000000001</v>
      </c>
      <c r="G5470" s="52">
        <v>42020</v>
      </c>
      <c r="H5470">
        <v>3.081</v>
      </c>
      <c r="I5470" s="52">
        <v>42024</v>
      </c>
      <c r="J5470">
        <v>2.2269000000000001</v>
      </c>
    </row>
    <row r="5471" spans="2:10">
      <c r="B5471" s="52">
        <v>42024</v>
      </c>
      <c r="C5471">
        <v>3.0693000000000001</v>
      </c>
      <c r="D5471" s="52">
        <v>42025</v>
      </c>
      <c r="E5471">
        <v>2.2235</v>
      </c>
      <c r="G5471" s="52">
        <v>42024</v>
      </c>
      <c r="H5471">
        <v>3.0693000000000001</v>
      </c>
      <c r="I5471" s="52">
        <v>42025</v>
      </c>
      <c r="J5471">
        <v>2.2235</v>
      </c>
    </row>
    <row r="5472" spans="2:10">
      <c r="B5472" s="52">
        <v>42025</v>
      </c>
      <c r="C5472">
        <v>3.0411999999999999</v>
      </c>
      <c r="D5472" s="52">
        <v>42026</v>
      </c>
      <c r="E5472">
        <v>2.1911</v>
      </c>
      <c r="G5472" s="52">
        <v>42025</v>
      </c>
      <c r="H5472">
        <v>3.0411999999999999</v>
      </c>
      <c r="I5472" s="52">
        <v>42026</v>
      </c>
      <c r="J5472">
        <v>2.1911</v>
      </c>
    </row>
    <row r="5473" spans="2:10">
      <c r="B5473" s="52">
        <v>42026</v>
      </c>
      <c r="C5473">
        <v>3.0567000000000002</v>
      </c>
      <c r="D5473" s="52">
        <v>42027</v>
      </c>
      <c r="E5473">
        <v>2.2086000000000001</v>
      </c>
      <c r="G5473" s="52">
        <v>42026</v>
      </c>
      <c r="H5473">
        <v>3.0567000000000002</v>
      </c>
      <c r="I5473" s="52">
        <v>42027</v>
      </c>
      <c r="J5473">
        <v>2.2086000000000001</v>
      </c>
    </row>
    <row r="5474" spans="2:10">
      <c r="B5474" s="52">
        <v>42027</v>
      </c>
      <c r="C5474">
        <v>3.0474999999999999</v>
      </c>
      <c r="D5474" s="52">
        <v>42030</v>
      </c>
      <c r="E5474">
        <v>2.2079</v>
      </c>
      <c r="G5474" s="52">
        <v>42027</v>
      </c>
      <c r="H5474">
        <v>3.0474999999999999</v>
      </c>
      <c r="I5474" s="52">
        <v>42030</v>
      </c>
      <c r="J5474">
        <v>2.2079</v>
      </c>
    </row>
    <row r="5475" spans="2:10">
      <c r="B5475" s="52">
        <v>42030</v>
      </c>
      <c r="C5475">
        <v>3.0459000000000001</v>
      </c>
      <c r="D5475" s="52">
        <v>42031</v>
      </c>
      <c r="E5475">
        <v>2.2448999999999999</v>
      </c>
      <c r="G5475" s="52">
        <v>42030</v>
      </c>
      <c r="H5475">
        <v>3.0459000000000001</v>
      </c>
      <c r="I5475" s="52">
        <v>42031</v>
      </c>
      <c r="J5475">
        <v>2.2448999999999999</v>
      </c>
    </row>
    <row r="5476" spans="2:10">
      <c r="B5476" s="52">
        <v>42031</v>
      </c>
      <c r="C5476">
        <v>3.0386000000000002</v>
      </c>
      <c r="D5476" s="52">
        <v>42032</v>
      </c>
      <c r="E5476">
        <v>2.2705000000000002</v>
      </c>
      <c r="G5476" s="52">
        <v>42031</v>
      </c>
      <c r="H5476">
        <v>3.0386000000000002</v>
      </c>
      <c r="I5476" s="52">
        <v>42032</v>
      </c>
      <c r="J5476">
        <v>2.2705000000000002</v>
      </c>
    </row>
    <row r="5477" spans="2:10">
      <c r="B5477" s="52">
        <v>42032</v>
      </c>
      <c r="C5477">
        <v>3.0691000000000002</v>
      </c>
      <c r="D5477" s="52">
        <v>42033</v>
      </c>
      <c r="E5477">
        <v>2.2410999999999999</v>
      </c>
      <c r="G5477" s="52">
        <v>42032</v>
      </c>
      <c r="H5477">
        <v>3.0691000000000002</v>
      </c>
      <c r="I5477" s="52">
        <v>42033</v>
      </c>
      <c r="J5477">
        <v>2.2410999999999999</v>
      </c>
    </row>
    <row r="5478" spans="2:10">
      <c r="B5478" s="52">
        <v>42033</v>
      </c>
      <c r="C5478">
        <v>3.0272999999999999</v>
      </c>
      <c r="D5478" s="52">
        <v>42034</v>
      </c>
      <c r="E5478">
        <v>2.2738999999999998</v>
      </c>
      <c r="G5478" s="52">
        <v>42033</v>
      </c>
      <c r="H5478">
        <v>3.0272999999999999</v>
      </c>
      <c r="I5478" s="52">
        <v>42034</v>
      </c>
      <c r="J5478">
        <v>2.2738999999999998</v>
      </c>
    </row>
    <row r="5479" spans="2:10">
      <c r="B5479" s="52">
        <v>42034</v>
      </c>
      <c r="C5479">
        <v>3.1040999999999999</v>
      </c>
      <c r="D5479" s="52">
        <v>42037</v>
      </c>
      <c r="E5479">
        <v>2.2483</v>
      </c>
      <c r="G5479" s="52">
        <v>42034</v>
      </c>
      <c r="H5479">
        <v>3.1040999999999999</v>
      </c>
      <c r="I5479" s="52">
        <v>42037</v>
      </c>
      <c r="J5479">
        <v>2.2483</v>
      </c>
    </row>
    <row r="5480" spans="2:10">
      <c r="B5480" s="52">
        <v>42037</v>
      </c>
      <c r="C5480">
        <v>3.0926</v>
      </c>
      <c r="D5480" s="52">
        <v>42038</v>
      </c>
      <c r="E5480">
        <v>2.2094</v>
      </c>
      <c r="G5480" s="52">
        <v>42037</v>
      </c>
      <c r="H5480">
        <v>3.0926</v>
      </c>
      <c r="I5480" s="52">
        <v>42038</v>
      </c>
      <c r="J5480">
        <v>2.2094</v>
      </c>
    </row>
    <row r="5481" spans="2:10">
      <c r="B5481" s="52">
        <v>42038</v>
      </c>
      <c r="C5481">
        <v>3.0836999999999999</v>
      </c>
      <c r="D5481" s="52">
        <v>42039</v>
      </c>
      <c r="E5481">
        <v>2.2098</v>
      </c>
      <c r="G5481" s="52">
        <v>42038</v>
      </c>
      <c r="H5481">
        <v>3.0836999999999999</v>
      </c>
      <c r="I5481" s="52">
        <v>42039</v>
      </c>
      <c r="J5481">
        <v>2.2098</v>
      </c>
    </row>
    <row r="5482" spans="2:10">
      <c r="B5482" s="52">
        <v>42039</v>
      </c>
      <c r="C5482">
        <v>3.1204999999999998</v>
      </c>
      <c r="D5482" s="52">
        <v>42040</v>
      </c>
      <c r="E5482">
        <v>2.1837</v>
      </c>
      <c r="G5482" s="52">
        <v>42039</v>
      </c>
      <c r="H5482">
        <v>3.1204999999999998</v>
      </c>
      <c r="I5482" s="52">
        <v>42040</v>
      </c>
      <c r="J5482">
        <v>2.1837</v>
      </c>
    </row>
    <row r="5483" spans="2:10">
      <c r="B5483" s="52">
        <v>42040</v>
      </c>
      <c r="C5483">
        <v>3.0985</v>
      </c>
      <c r="D5483" s="52">
        <v>42041</v>
      </c>
      <c r="E5483">
        <v>2.1987000000000001</v>
      </c>
      <c r="G5483" s="52">
        <v>42040</v>
      </c>
      <c r="H5483">
        <v>3.0985</v>
      </c>
      <c r="I5483" s="52">
        <v>42041</v>
      </c>
      <c r="J5483">
        <v>2.1987000000000001</v>
      </c>
    </row>
    <row r="5484" spans="2:10">
      <c r="B5484" s="52">
        <v>42041</v>
      </c>
      <c r="C5484">
        <v>3.2317</v>
      </c>
      <c r="D5484" s="52">
        <v>42044</v>
      </c>
      <c r="E5484">
        <v>2.2105000000000001</v>
      </c>
      <c r="G5484" s="52">
        <v>42041</v>
      </c>
      <c r="H5484">
        <v>3.2317</v>
      </c>
      <c r="I5484" s="52">
        <v>42044</v>
      </c>
      <c r="J5484">
        <v>2.2105000000000001</v>
      </c>
    </row>
    <row r="5485" spans="2:10">
      <c r="B5485" s="52">
        <v>42044</v>
      </c>
      <c r="C5485">
        <v>3.2631000000000001</v>
      </c>
      <c r="D5485" s="52">
        <v>42045</v>
      </c>
      <c r="E5485">
        <v>2.1932</v>
      </c>
      <c r="G5485" s="52">
        <v>42044</v>
      </c>
      <c r="H5485">
        <v>3.2631000000000001</v>
      </c>
      <c r="I5485" s="52">
        <v>42045</v>
      </c>
      <c r="J5485">
        <v>2.1932</v>
      </c>
    </row>
    <row r="5486" spans="2:10">
      <c r="B5486" s="52">
        <v>42045</v>
      </c>
      <c r="C5486">
        <v>3.1955</v>
      </c>
      <c r="D5486" s="52">
        <v>42046</v>
      </c>
      <c r="E5486">
        <v>2.2120000000000002</v>
      </c>
      <c r="G5486" s="52">
        <v>42045</v>
      </c>
      <c r="H5486">
        <v>3.1955</v>
      </c>
      <c r="I5486" s="52">
        <v>42046</v>
      </c>
      <c r="J5486">
        <v>2.2120000000000002</v>
      </c>
    </row>
    <row r="5487" spans="2:10">
      <c r="B5487" s="52">
        <v>42046</v>
      </c>
      <c r="C5487">
        <v>3.2778</v>
      </c>
      <c r="D5487" s="52">
        <v>42047</v>
      </c>
      <c r="E5487">
        <v>2.2008999999999999</v>
      </c>
      <c r="G5487" s="52">
        <v>42046</v>
      </c>
      <c r="H5487">
        <v>3.2778</v>
      </c>
      <c r="I5487" s="52">
        <v>42047</v>
      </c>
      <c r="J5487">
        <v>2.2008999999999999</v>
      </c>
    </row>
    <row r="5488" spans="2:10">
      <c r="B5488" s="52">
        <v>42047</v>
      </c>
      <c r="C5488">
        <v>3.2913000000000001</v>
      </c>
      <c r="D5488" s="52">
        <v>42048</v>
      </c>
      <c r="E5488">
        <v>2.1951999999999998</v>
      </c>
      <c r="G5488" s="52">
        <v>42047</v>
      </c>
      <c r="H5488">
        <v>3.2913000000000001</v>
      </c>
      <c r="I5488" s="52">
        <v>42048</v>
      </c>
      <c r="J5488">
        <v>2.1951999999999998</v>
      </c>
    </row>
    <row r="5489" spans="2:10">
      <c r="B5489" s="52">
        <v>42048</v>
      </c>
      <c r="C5489">
        <v>3.3477999999999999</v>
      </c>
      <c r="D5489" s="52">
        <v>42052</v>
      </c>
      <c r="E5489">
        <v>2.1928000000000001</v>
      </c>
      <c r="G5489" s="52">
        <v>42048</v>
      </c>
      <c r="H5489">
        <v>3.3477999999999999</v>
      </c>
      <c r="I5489" s="52">
        <v>42052</v>
      </c>
      <c r="J5489">
        <v>2.1928000000000001</v>
      </c>
    </row>
    <row r="5490" spans="2:10">
      <c r="B5490" s="52">
        <v>42052</v>
      </c>
      <c r="C5490">
        <v>3.3504</v>
      </c>
      <c r="D5490" s="52">
        <v>42053</v>
      </c>
      <c r="E5490">
        <v>2.1949999999999998</v>
      </c>
      <c r="G5490" s="52">
        <v>42052</v>
      </c>
      <c r="H5490">
        <v>3.3504</v>
      </c>
      <c r="I5490" s="52">
        <v>42053</v>
      </c>
      <c r="J5490">
        <v>2.1949999999999998</v>
      </c>
    </row>
    <row r="5491" spans="2:10">
      <c r="B5491" s="52">
        <v>42053</v>
      </c>
      <c r="C5491">
        <v>3.2768999999999999</v>
      </c>
      <c r="D5491" s="52">
        <v>42054</v>
      </c>
      <c r="E5491">
        <v>2.2006999999999999</v>
      </c>
      <c r="G5491" s="52">
        <v>42053</v>
      </c>
      <c r="H5491">
        <v>3.2768999999999999</v>
      </c>
      <c r="I5491" s="52">
        <v>42054</v>
      </c>
      <c r="J5491">
        <v>2.2006999999999999</v>
      </c>
    </row>
    <row r="5492" spans="2:10">
      <c r="B5492" s="52">
        <v>42054</v>
      </c>
      <c r="C5492">
        <v>3.3136000000000001</v>
      </c>
      <c r="D5492" s="52">
        <v>42055</v>
      </c>
      <c r="E5492">
        <v>2.1833999999999998</v>
      </c>
      <c r="G5492" s="52">
        <v>42054</v>
      </c>
      <c r="H5492">
        <v>3.3136000000000001</v>
      </c>
      <c r="I5492" s="52">
        <v>42055</v>
      </c>
      <c r="J5492">
        <v>2.1833999999999998</v>
      </c>
    </row>
    <row r="5493" spans="2:10">
      <c r="B5493" s="52">
        <v>42055</v>
      </c>
      <c r="C5493">
        <v>3.3130000000000002</v>
      </c>
      <c r="D5493" s="52">
        <v>42058</v>
      </c>
      <c r="E5493">
        <v>2.1861999999999999</v>
      </c>
      <c r="G5493" s="52">
        <v>42055</v>
      </c>
      <c r="H5493">
        <v>3.3130000000000002</v>
      </c>
      <c r="I5493" s="52">
        <v>42058</v>
      </c>
      <c r="J5493">
        <v>2.1861999999999999</v>
      </c>
    </row>
    <row r="5494" spans="2:10">
      <c r="B5494" s="52">
        <v>42058</v>
      </c>
      <c r="C5494">
        <v>3.2911000000000001</v>
      </c>
      <c r="D5494" s="52">
        <v>42059</v>
      </c>
      <c r="E5494">
        <v>2.1751</v>
      </c>
      <c r="G5494" s="52">
        <v>42058</v>
      </c>
      <c r="H5494">
        <v>3.2911000000000001</v>
      </c>
      <c r="I5494" s="52">
        <v>42059</v>
      </c>
      <c r="J5494">
        <v>2.1751</v>
      </c>
    </row>
    <row r="5495" spans="2:10">
      <c r="B5495" s="52">
        <v>42059</v>
      </c>
      <c r="C5495">
        <v>3.2698</v>
      </c>
      <c r="D5495" s="52">
        <v>42060</v>
      </c>
      <c r="E5495">
        <v>2.1733000000000002</v>
      </c>
      <c r="G5495" s="52">
        <v>42059</v>
      </c>
      <c r="H5495">
        <v>3.2698</v>
      </c>
      <c r="I5495" s="52">
        <v>42060</v>
      </c>
      <c r="J5495">
        <v>2.1733000000000002</v>
      </c>
    </row>
    <row r="5496" spans="2:10">
      <c r="B5496" s="52">
        <v>42060</v>
      </c>
      <c r="C5496">
        <v>3.3334999999999999</v>
      </c>
      <c r="D5496" s="52">
        <v>42061</v>
      </c>
      <c r="E5496">
        <v>2.1791</v>
      </c>
      <c r="G5496" s="52">
        <v>42060</v>
      </c>
      <c r="H5496">
        <v>3.3334999999999999</v>
      </c>
      <c r="I5496" s="52">
        <v>42061</v>
      </c>
      <c r="J5496">
        <v>2.1791</v>
      </c>
    </row>
    <row r="5497" spans="2:10">
      <c r="B5497" s="52">
        <v>42061</v>
      </c>
      <c r="C5497">
        <v>3.3595999999999999</v>
      </c>
      <c r="D5497" s="52">
        <v>42062</v>
      </c>
      <c r="E5497">
        <v>2.1888999999999998</v>
      </c>
      <c r="G5497" s="52">
        <v>42061</v>
      </c>
      <c r="H5497">
        <v>3.3595999999999999</v>
      </c>
      <c r="I5497" s="52">
        <v>42062</v>
      </c>
      <c r="J5497">
        <v>2.1888999999999998</v>
      </c>
    </row>
    <row r="5498" spans="2:10">
      <c r="B5498" s="52">
        <v>42062</v>
      </c>
      <c r="C5498">
        <v>3.3576999999999999</v>
      </c>
      <c r="D5498" s="52">
        <v>42065</v>
      </c>
      <c r="E5498">
        <v>2.1701999999999999</v>
      </c>
      <c r="G5498" s="52">
        <v>42062</v>
      </c>
      <c r="H5498">
        <v>3.3576999999999999</v>
      </c>
      <c r="I5498" s="52">
        <v>42065</v>
      </c>
      <c r="J5498">
        <v>2.1701999999999999</v>
      </c>
    </row>
    <row r="5499" spans="2:10">
      <c r="B5499" s="52">
        <v>42065</v>
      </c>
      <c r="C5499">
        <v>3.4209000000000001</v>
      </c>
      <c r="D5499" s="52">
        <v>42066</v>
      </c>
      <c r="E5499">
        <v>2.1804000000000001</v>
      </c>
      <c r="G5499" s="52">
        <v>42065</v>
      </c>
      <c r="H5499">
        <v>3.4209000000000001</v>
      </c>
      <c r="I5499" s="52">
        <v>42066</v>
      </c>
      <c r="J5499">
        <v>2.1804000000000001</v>
      </c>
    </row>
    <row r="5500" spans="2:10">
      <c r="B5500" s="52">
        <v>42066</v>
      </c>
      <c r="C5500">
        <v>3.3976000000000002</v>
      </c>
      <c r="D5500" s="52">
        <v>42067</v>
      </c>
      <c r="E5500">
        <v>2.1932</v>
      </c>
      <c r="G5500" s="52">
        <v>42066</v>
      </c>
      <c r="H5500">
        <v>3.3976000000000002</v>
      </c>
      <c r="I5500" s="52">
        <v>42067</v>
      </c>
      <c r="J5500">
        <v>2.1932</v>
      </c>
    </row>
    <row r="5501" spans="2:10">
      <c r="B5501" s="52">
        <v>42067</v>
      </c>
      <c r="C5501">
        <v>3.4156</v>
      </c>
      <c r="D5501" s="52">
        <v>42068</v>
      </c>
      <c r="E5501">
        <v>2.1884999999999999</v>
      </c>
      <c r="G5501" s="52">
        <v>42067</v>
      </c>
      <c r="H5501">
        <v>3.4156</v>
      </c>
      <c r="I5501" s="52">
        <v>42068</v>
      </c>
      <c r="J5501">
        <v>2.1884999999999999</v>
      </c>
    </row>
    <row r="5502" spans="2:10">
      <c r="B5502" s="52">
        <v>42068</v>
      </c>
      <c r="C5502">
        <v>3.3910999999999998</v>
      </c>
      <c r="D5502" s="52">
        <v>42069</v>
      </c>
      <c r="E5502">
        <v>2.2244999999999999</v>
      </c>
      <c r="G5502" s="52">
        <v>42068</v>
      </c>
      <c r="H5502">
        <v>3.3910999999999998</v>
      </c>
      <c r="I5502" s="52">
        <v>42069</v>
      </c>
      <c r="J5502">
        <v>2.2244999999999999</v>
      </c>
    </row>
    <row r="5503" spans="2:10">
      <c r="B5503" s="52">
        <v>42069</v>
      </c>
      <c r="C5503">
        <v>3.5026000000000002</v>
      </c>
      <c r="D5503" s="52">
        <v>42072</v>
      </c>
      <c r="E5503">
        <v>2.2073</v>
      </c>
      <c r="G5503" s="52">
        <v>42069</v>
      </c>
      <c r="H5503">
        <v>3.5026000000000002</v>
      </c>
      <c r="I5503" s="52">
        <v>42072</v>
      </c>
      <c r="J5503">
        <v>2.2073</v>
      </c>
    </row>
    <row r="5504" spans="2:10">
      <c r="B5504" s="52">
        <v>42072</v>
      </c>
      <c r="C5504">
        <v>3.4977</v>
      </c>
      <c r="D5504" s="52">
        <v>42073</v>
      </c>
      <c r="E5504">
        <v>2.2532999999999999</v>
      </c>
      <c r="G5504" s="52">
        <v>42072</v>
      </c>
      <c r="H5504">
        <v>3.4977</v>
      </c>
      <c r="I5504" s="52">
        <v>42073</v>
      </c>
      <c r="J5504">
        <v>2.2532999999999999</v>
      </c>
    </row>
    <row r="5505" spans="2:10">
      <c r="B5505" s="52">
        <v>42073</v>
      </c>
      <c r="C5505">
        <v>3.5042</v>
      </c>
      <c r="D5505" s="52">
        <v>42074</v>
      </c>
      <c r="E5505">
        <v>2.2606000000000002</v>
      </c>
      <c r="G5505" s="52">
        <v>42073</v>
      </c>
      <c r="H5505">
        <v>3.5042</v>
      </c>
      <c r="I5505" s="52">
        <v>42074</v>
      </c>
      <c r="J5505">
        <v>2.2606000000000002</v>
      </c>
    </row>
    <row r="5506" spans="2:10">
      <c r="B5506" s="52">
        <v>42074</v>
      </c>
      <c r="C5506">
        <v>3.5219</v>
      </c>
      <c r="D5506" s="52">
        <v>42075</v>
      </c>
      <c r="E5506">
        <v>2.2290999999999999</v>
      </c>
      <c r="G5506" s="52">
        <v>42074</v>
      </c>
      <c r="H5506">
        <v>3.5219</v>
      </c>
      <c r="I5506" s="52">
        <v>42075</v>
      </c>
      <c r="J5506">
        <v>2.2290999999999999</v>
      </c>
    </row>
    <row r="5507" spans="2:10">
      <c r="B5507" s="52">
        <v>42075</v>
      </c>
      <c r="C5507">
        <v>3.4523999999999999</v>
      </c>
      <c r="D5507" s="52">
        <v>42076</v>
      </c>
      <c r="E5507">
        <v>2.2473999999999998</v>
      </c>
      <c r="G5507" s="52">
        <v>42075</v>
      </c>
      <c r="H5507">
        <v>3.4523999999999999</v>
      </c>
      <c r="I5507" s="52">
        <v>42076</v>
      </c>
      <c r="J5507">
        <v>2.2473999999999998</v>
      </c>
    </row>
    <row r="5508" spans="2:10">
      <c r="B5508" s="52">
        <v>42076</v>
      </c>
      <c r="C5508">
        <v>3.4849000000000001</v>
      </c>
      <c r="D5508" s="52">
        <v>42079</v>
      </c>
      <c r="E5508">
        <v>2.2189000000000001</v>
      </c>
      <c r="G5508" s="52">
        <v>42076</v>
      </c>
      <c r="H5508">
        <v>3.4849000000000001</v>
      </c>
      <c r="I5508" s="52">
        <v>42079</v>
      </c>
      <c r="J5508">
        <v>2.2189000000000001</v>
      </c>
    </row>
    <row r="5509" spans="2:10">
      <c r="B5509" s="52">
        <v>42079</v>
      </c>
      <c r="C5509">
        <v>3.4260999999999999</v>
      </c>
      <c r="D5509" s="52">
        <v>42080</v>
      </c>
      <c r="E5509">
        <v>2.2347999999999999</v>
      </c>
      <c r="G5509" s="52">
        <v>42079</v>
      </c>
      <c r="H5509">
        <v>3.4260999999999999</v>
      </c>
      <c r="I5509" s="52">
        <v>42080</v>
      </c>
      <c r="J5509">
        <v>2.2347999999999999</v>
      </c>
    </row>
    <row r="5510" spans="2:10">
      <c r="B5510" s="52">
        <v>42080</v>
      </c>
      <c r="C5510">
        <v>3.4342000000000001</v>
      </c>
      <c r="D5510" s="52">
        <v>42081</v>
      </c>
      <c r="E5510">
        <v>2.2067000000000001</v>
      </c>
      <c r="G5510" s="52">
        <v>42080</v>
      </c>
      <c r="H5510">
        <v>3.4342000000000001</v>
      </c>
      <c r="I5510" s="52">
        <v>42081</v>
      </c>
      <c r="J5510">
        <v>2.2067000000000001</v>
      </c>
    </row>
    <row r="5511" spans="2:10">
      <c r="B5511" s="52">
        <v>42081</v>
      </c>
      <c r="C5511">
        <v>3.3452000000000002</v>
      </c>
      <c r="D5511" s="52">
        <v>42082</v>
      </c>
      <c r="E5511">
        <v>2.2599999999999998</v>
      </c>
      <c r="G5511" s="52">
        <v>42081</v>
      </c>
      <c r="H5511">
        <v>3.3452000000000002</v>
      </c>
      <c r="I5511" s="52">
        <v>42082</v>
      </c>
      <c r="J5511">
        <v>2.2599999999999998</v>
      </c>
    </row>
    <row r="5512" spans="2:10">
      <c r="B5512" s="52">
        <v>42082</v>
      </c>
      <c r="C5512">
        <v>3.3788</v>
      </c>
      <c r="D5512" s="52">
        <v>42083</v>
      </c>
      <c r="E5512">
        <v>2.2389999999999999</v>
      </c>
      <c r="G5512" s="52">
        <v>42082</v>
      </c>
      <c r="H5512">
        <v>3.3788</v>
      </c>
      <c r="I5512" s="52">
        <v>42083</v>
      </c>
      <c r="J5512">
        <v>2.2389999999999999</v>
      </c>
    </row>
    <row r="5513" spans="2:10">
      <c r="B5513" s="52">
        <v>42083</v>
      </c>
      <c r="C5513">
        <v>3.3536999999999999</v>
      </c>
      <c r="D5513" s="52">
        <v>42086</v>
      </c>
      <c r="E5513">
        <v>2.2404000000000002</v>
      </c>
      <c r="G5513" s="52">
        <v>42083</v>
      </c>
      <c r="H5513">
        <v>3.3536999999999999</v>
      </c>
      <c r="I5513" s="52">
        <v>42086</v>
      </c>
      <c r="J5513">
        <v>2.2404000000000002</v>
      </c>
    </row>
    <row r="5514" spans="2:10">
      <c r="B5514" s="52">
        <v>42086</v>
      </c>
      <c r="C5514">
        <v>3.3512</v>
      </c>
      <c r="D5514" s="52">
        <v>42087</v>
      </c>
      <c r="E5514">
        <v>2.2534999999999998</v>
      </c>
      <c r="G5514" s="52">
        <v>42086</v>
      </c>
      <c r="H5514">
        <v>3.3512</v>
      </c>
      <c r="I5514" s="52">
        <v>42087</v>
      </c>
      <c r="J5514">
        <v>2.2534999999999998</v>
      </c>
    </row>
    <row r="5515" spans="2:10">
      <c r="B5515" s="52">
        <v>42087</v>
      </c>
      <c r="C5515">
        <v>3.3910999999999998</v>
      </c>
      <c r="D5515" s="52">
        <v>42088</v>
      </c>
      <c r="E5515">
        <v>2.2907000000000002</v>
      </c>
      <c r="G5515" s="52">
        <v>42087</v>
      </c>
      <c r="H5515">
        <v>3.3910999999999998</v>
      </c>
      <c r="I5515" s="52">
        <v>42088</v>
      </c>
      <c r="J5515">
        <v>2.2907000000000002</v>
      </c>
    </row>
    <row r="5516" spans="2:10">
      <c r="B5516" s="52">
        <v>42088</v>
      </c>
      <c r="C5516">
        <v>3.4306000000000001</v>
      </c>
      <c r="D5516" s="52">
        <v>42089</v>
      </c>
      <c r="E5516">
        <v>2.2959000000000001</v>
      </c>
      <c r="G5516" s="52">
        <v>42088</v>
      </c>
      <c r="H5516">
        <v>3.4306000000000001</v>
      </c>
      <c r="I5516" s="52">
        <v>42089</v>
      </c>
      <c r="J5516">
        <v>2.2959000000000001</v>
      </c>
    </row>
    <row r="5517" spans="2:10">
      <c r="B5517" s="52">
        <v>42089</v>
      </c>
      <c r="C5517">
        <v>3.4615</v>
      </c>
      <c r="D5517" s="52">
        <v>42090</v>
      </c>
      <c r="E5517">
        <v>2.2915000000000001</v>
      </c>
      <c r="G5517" s="52">
        <v>42089</v>
      </c>
      <c r="H5517">
        <v>3.4615</v>
      </c>
      <c r="I5517" s="52">
        <v>42090</v>
      </c>
      <c r="J5517">
        <v>2.2915000000000001</v>
      </c>
    </row>
    <row r="5518" spans="2:10">
      <c r="B5518" s="52">
        <v>42090</v>
      </c>
      <c r="C5518">
        <v>3.4474999999999998</v>
      </c>
      <c r="D5518" s="52">
        <v>42093</v>
      </c>
      <c r="E5518">
        <v>2.2578</v>
      </c>
      <c r="G5518" s="52">
        <v>42090</v>
      </c>
      <c r="H5518">
        <v>3.4474999999999998</v>
      </c>
      <c r="I5518" s="52">
        <v>42093</v>
      </c>
      <c r="J5518">
        <v>2.2578</v>
      </c>
    </row>
    <row r="5519" spans="2:10">
      <c r="B5519" s="52">
        <v>42093</v>
      </c>
      <c r="C5519">
        <v>3.4028</v>
      </c>
      <c r="D5519" s="52">
        <v>42094</v>
      </c>
      <c r="E5519">
        <v>2.2852000000000001</v>
      </c>
      <c r="G5519" s="52">
        <v>42093</v>
      </c>
      <c r="H5519">
        <v>3.4028</v>
      </c>
      <c r="I5519" s="52">
        <v>42094</v>
      </c>
      <c r="J5519">
        <v>2.2852000000000001</v>
      </c>
    </row>
    <row r="5520" spans="2:10">
      <c r="B5520" s="52">
        <v>42094</v>
      </c>
      <c r="C5520">
        <v>3.4089999999999998</v>
      </c>
      <c r="D5520" s="52">
        <v>42095</v>
      </c>
      <c r="E5520">
        <v>2.2959999999999998</v>
      </c>
      <c r="G5520" s="52">
        <v>42094</v>
      </c>
      <c r="H5520">
        <v>3.4089999999999998</v>
      </c>
      <c r="I5520" s="52">
        <v>42095</v>
      </c>
      <c r="J5520">
        <v>2.2959999999999998</v>
      </c>
    </row>
    <row r="5521" spans="2:10">
      <c r="B5521" s="52">
        <v>42095</v>
      </c>
      <c r="C5521">
        <v>3.4036</v>
      </c>
      <c r="D5521" s="52">
        <v>42096</v>
      </c>
      <c r="E5521">
        <v>2.2875999999999999</v>
      </c>
      <c r="G5521" s="52">
        <v>42095</v>
      </c>
      <c r="H5521">
        <v>3.4036</v>
      </c>
      <c r="I5521" s="52">
        <v>42096</v>
      </c>
      <c r="J5521">
        <v>2.2875999999999999</v>
      </c>
    </row>
    <row r="5522" spans="2:10">
      <c r="B5522" s="52">
        <v>42096</v>
      </c>
      <c r="C5522">
        <v>3.3927999999999998</v>
      </c>
      <c r="D5522" s="52">
        <v>42100</v>
      </c>
      <c r="E5522">
        <v>2.2725</v>
      </c>
      <c r="G5522" s="52">
        <v>42096</v>
      </c>
      <c r="H5522">
        <v>3.3927999999999998</v>
      </c>
      <c r="I5522" s="52">
        <v>42100</v>
      </c>
      <c r="J5522">
        <v>2.2725</v>
      </c>
    </row>
    <row r="5523" spans="2:10">
      <c r="B5523" s="52">
        <v>42100</v>
      </c>
      <c r="C5523">
        <v>3.3487999999999998</v>
      </c>
      <c r="D5523" s="52">
        <v>42101</v>
      </c>
      <c r="E5523">
        <v>2.2732000000000001</v>
      </c>
      <c r="G5523" s="52">
        <v>42100</v>
      </c>
      <c r="H5523">
        <v>3.3487999999999998</v>
      </c>
      <c r="I5523" s="52">
        <v>42101</v>
      </c>
      <c r="J5523">
        <v>2.2732000000000001</v>
      </c>
    </row>
    <row r="5524" spans="2:10">
      <c r="B5524" s="52">
        <v>42101</v>
      </c>
      <c r="C5524">
        <v>3.3841000000000001</v>
      </c>
      <c r="D5524" s="52">
        <v>42102</v>
      </c>
      <c r="E5524">
        <v>2.2705000000000002</v>
      </c>
      <c r="G5524" s="52">
        <v>42101</v>
      </c>
      <c r="H5524">
        <v>3.3841000000000001</v>
      </c>
      <c r="I5524" s="52">
        <v>42102</v>
      </c>
      <c r="J5524">
        <v>2.2705000000000002</v>
      </c>
    </row>
    <row r="5525" spans="2:10">
      <c r="B5525" s="52">
        <v>42102</v>
      </c>
      <c r="C5525">
        <v>3.3952999999999998</v>
      </c>
      <c r="D5525" s="52">
        <v>42103</v>
      </c>
      <c r="E5525">
        <v>2.2633999999999999</v>
      </c>
      <c r="G5525" s="52">
        <v>42102</v>
      </c>
      <c r="H5525">
        <v>3.3952999999999998</v>
      </c>
      <c r="I5525" s="52">
        <v>42103</v>
      </c>
      <c r="J5525">
        <v>2.2633999999999999</v>
      </c>
    </row>
    <row r="5526" spans="2:10">
      <c r="B5526" s="52">
        <v>42103</v>
      </c>
      <c r="C5526">
        <v>3.4108000000000001</v>
      </c>
      <c r="D5526" s="52">
        <v>42104</v>
      </c>
      <c r="E5526">
        <v>2.2509999999999999</v>
      </c>
      <c r="G5526" s="52">
        <v>42103</v>
      </c>
      <c r="H5526">
        <v>3.4108000000000001</v>
      </c>
      <c r="I5526" s="52">
        <v>42104</v>
      </c>
      <c r="J5526">
        <v>2.2509999999999999</v>
      </c>
    </row>
    <row r="5527" spans="2:10">
      <c r="B5527" s="52">
        <v>42104</v>
      </c>
      <c r="C5527">
        <v>3.3841000000000001</v>
      </c>
      <c r="D5527" s="52">
        <v>42107</v>
      </c>
      <c r="E5527">
        <v>2.2610999999999999</v>
      </c>
      <c r="G5527" s="52">
        <v>42104</v>
      </c>
      <c r="H5527">
        <v>3.3841000000000001</v>
      </c>
      <c r="I5527" s="52">
        <v>42107</v>
      </c>
      <c r="J5527">
        <v>2.2610999999999999</v>
      </c>
    </row>
    <row r="5528" spans="2:10">
      <c r="B5528" s="52">
        <v>42107</v>
      </c>
      <c r="C5528">
        <v>3.4230999999999998</v>
      </c>
      <c r="D5528" s="52">
        <v>42108</v>
      </c>
      <c r="E5528">
        <v>2.2536</v>
      </c>
      <c r="G5528" s="52">
        <v>42107</v>
      </c>
      <c r="H5528">
        <v>3.4230999999999998</v>
      </c>
      <c r="I5528" s="52">
        <v>42108</v>
      </c>
      <c r="J5528">
        <v>2.2536</v>
      </c>
    </row>
    <row r="5529" spans="2:10">
      <c r="B5529" s="52">
        <v>42108</v>
      </c>
      <c r="C5529">
        <v>3.4050000000000002</v>
      </c>
      <c r="D5529" s="52">
        <v>42109</v>
      </c>
      <c r="E5529">
        <v>2.2442000000000002</v>
      </c>
      <c r="G5529" s="52">
        <v>42108</v>
      </c>
      <c r="H5529">
        <v>3.4050000000000002</v>
      </c>
      <c r="I5529" s="52">
        <v>42109</v>
      </c>
      <c r="J5529">
        <v>2.2442000000000002</v>
      </c>
    </row>
    <row r="5530" spans="2:10">
      <c r="B5530" s="52">
        <v>42109</v>
      </c>
      <c r="C5530">
        <v>3.3984000000000001</v>
      </c>
      <c r="D5530" s="52">
        <v>42110</v>
      </c>
      <c r="E5530">
        <v>2.2486999999999999</v>
      </c>
      <c r="G5530" s="52">
        <v>42109</v>
      </c>
      <c r="H5530">
        <v>3.3984000000000001</v>
      </c>
      <c r="I5530" s="52">
        <v>42110</v>
      </c>
      <c r="J5530">
        <v>2.2486999999999999</v>
      </c>
    </row>
    <row r="5531" spans="2:10">
      <c r="B5531" s="52">
        <v>42110</v>
      </c>
      <c r="C5531">
        <v>3.4194</v>
      </c>
      <c r="D5531" s="52">
        <v>42111</v>
      </c>
      <c r="E5531">
        <v>2.2839999999999998</v>
      </c>
      <c r="G5531" s="52">
        <v>42110</v>
      </c>
      <c r="H5531">
        <v>3.4194</v>
      </c>
      <c r="I5531" s="52">
        <v>42111</v>
      </c>
      <c r="J5531">
        <v>2.2839999999999998</v>
      </c>
    </row>
    <row r="5532" spans="2:10">
      <c r="B5532" s="52">
        <v>42111</v>
      </c>
      <c r="C5532">
        <v>3.4312</v>
      </c>
      <c r="D5532" s="52">
        <v>42114</v>
      </c>
      <c r="E5532">
        <v>2.2574999999999998</v>
      </c>
      <c r="G5532" s="52">
        <v>42111</v>
      </c>
      <c r="H5532">
        <v>3.4312</v>
      </c>
      <c r="I5532" s="52">
        <v>42114</v>
      </c>
      <c r="J5532">
        <v>2.2574999999999998</v>
      </c>
    </row>
    <row r="5533" spans="2:10">
      <c r="B5533" s="52">
        <v>42114</v>
      </c>
      <c r="C5533">
        <v>3.3832</v>
      </c>
      <c r="D5533" s="52">
        <v>42115</v>
      </c>
      <c r="E5533">
        <v>2.2683</v>
      </c>
      <c r="G5533" s="52">
        <v>42114</v>
      </c>
      <c r="H5533">
        <v>3.3832</v>
      </c>
      <c r="I5533" s="52">
        <v>42115</v>
      </c>
      <c r="J5533">
        <v>2.2683</v>
      </c>
    </row>
    <row r="5534" spans="2:10">
      <c r="B5534" s="52">
        <v>42115</v>
      </c>
      <c r="C5534">
        <v>3.4163999999999999</v>
      </c>
      <c r="D5534" s="52">
        <v>42116</v>
      </c>
      <c r="E5534">
        <v>2.2570999999999999</v>
      </c>
      <c r="G5534" s="52">
        <v>42115</v>
      </c>
      <c r="H5534">
        <v>3.4163999999999999</v>
      </c>
      <c r="I5534" s="52">
        <v>42116</v>
      </c>
      <c r="J5534">
        <v>2.2570999999999999</v>
      </c>
    </row>
    <row r="5535" spans="2:10">
      <c r="B5535" s="52">
        <v>42116</v>
      </c>
      <c r="C5535">
        <v>3.4064999999999999</v>
      </c>
      <c r="D5535" s="52">
        <v>42117</v>
      </c>
      <c r="E5535">
        <v>2.2553000000000001</v>
      </c>
      <c r="G5535" s="52">
        <v>42116</v>
      </c>
      <c r="H5535">
        <v>3.4064999999999999</v>
      </c>
      <c r="I5535" s="52">
        <v>42117</v>
      </c>
      <c r="J5535">
        <v>2.2553000000000001</v>
      </c>
    </row>
    <row r="5536" spans="2:10">
      <c r="B5536" s="52">
        <v>42117</v>
      </c>
      <c r="C5536">
        <v>3.3834</v>
      </c>
      <c r="D5536" s="52">
        <v>42118</v>
      </c>
      <c r="E5536">
        <v>2.2526000000000002</v>
      </c>
      <c r="G5536" s="52">
        <v>42117</v>
      </c>
      <c r="H5536">
        <v>3.3834</v>
      </c>
      <c r="I5536" s="52">
        <v>42118</v>
      </c>
      <c r="J5536">
        <v>2.2526000000000002</v>
      </c>
    </row>
    <row r="5537" spans="2:10">
      <c r="B5537" s="52">
        <v>42118</v>
      </c>
      <c r="C5537">
        <v>3.3477999999999999</v>
      </c>
      <c r="D5537" s="52">
        <v>42121</v>
      </c>
      <c r="E5537">
        <v>2.2579000000000002</v>
      </c>
      <c r="G5537" s="52">
        <v>42118</v>
      </c>
      <c r="H5537">
        <v>3.3477999999999999</v>
      </c>
      <c r="I5537" s="52">
        <v>42121</v>
      </c>
      <c r="J5537">
        <v>2.2579000000000002</v>
      </c>
    </row>
    <row r="5538" spans="2:10">
      <c r="B5538" s="52">
        <v>42121</v>
      </c>
      <c r="C5538">
        <v>3.3885000000000001</v>
      </c>
      <c r="D5538" s="52">
        <v>42122</v>
      </c>
      <c r="E5538">
        <v>2.2488999999999999</v>
      </c>
      <c r="G5538" s="52">
        <v>42121</v>
      </c>
      <c r="H5538">
        <v>3.3885000000000001</v>
      </c>
      <c r="I5538" s="52">
        <v>42122</v>
      </c>
      <c r="J5538">
        <v>2.2488999999999999</v>
      </c>
    </row>
    <row r="5539" spans="2:10">
      <c r="B5539" s="52">
        <v>42122</v>
      </c>
      <c r="C5539">
        <v>3.3668</v>
      </c>
      <c r="D5539" s="52">
        <v>42123</v>
      </c>
      <c r="E5539">
        <v>2.2582</v>
      </c>
      <c r="G5539" s="52">
        <v>42122</v>
      </c>
      <c r="H5539">
        <v>3.3668</v>
      </c>
      <c r="I5539" s="52">
        <v>42123</v>
      </c>
      <c r="J5539">
        <v>2.2582</v>
      </c>
    </row>
    <row r="5540" spans="2:10">
      <c r="B5540" s="52">
        <v>42123</v>
      </c>
      <c r="C5540">
        <v>3.3730000000000002</v>
      </c>
      <c r="D5540" s="52">
        <v>42124</v>
      </c>
      <c r="E5540">
        <v>2.2829000000000002</v>
      </c>
      <c r="G5540" s="52">
        <v>42123</v>
      </c>
      <c r="H5540">
        <v>3.3730000000000002</v>
      </c>
      <c r="I5540" s="52">
        <v>42124</v>
      </c>
      <c r="J5540">
        <v>2.2829000000000002</v>
      </c>
    </row>
    <row r="5541" spans="2:10">
      <c r="B5541" s="52">
        <v>42124</v>
      </c>
      <c r="C5541">
        <v>3.4129</v>
      </c>
      <c r="D5541" s="52">
        <v>42125</v>
      </c>
      <c r="E5541">
        <v>2.2595999999999998</v>
      </c>
      <c r="G5541" s="52">
        <v>42124</v>
      </c>
      <c r="H5541">
        <v>3.4129</v>
      </c>
      <c r="I5541" s="52">
        <v>42125</v>
      </c>
      <c r="J5541">
        <v>2.2595999999999998</v>
      </c>
    </row>
    <row r="5542" spans="2:10">
      <c r="B5542" s="52">
        <v>42125</v>
      </c>
      <c r="C5542">
        <v>3.3997000000000002</v>
      </c>
      <c r="D5542" s="52">
        <v>42128</v>
      </c>
      <c r="E5542">
        <v>2.2538</v>
      </c>
      <c r="G5542" s="52">
        <v>42125</v>
      </c>
      <c r="H5542">
        <v>3.3997000000000002</v>
      </c>
      <c r="I5542" s="52">
        <v>42128</v>
      </c>
      <c r="J5542">
        <v>2.2538</v>
      </c>
    </row>
    <row r="5543" spans="2:10">
      <c r="B5543" s="52">
        <v>42128</v>
      </c>
      <c r="C5543">
        <v>3.3765000000000001</v>
      </c>
      <c r="D5543" s="52">
        <v>42129</v>
      </c>
      <c r="E5543">
        <v>2.2723</v>
      </c>
      <c r="G5543" s="52">
        <v>42128</v>
      </c>
      <c r="H5543">
        <v>3.3765000000000001</v>
      </c>
      <c r="I5543" s="52">
        <v>42129</v>
      </c>
      <c r="J5543">
        <v>2.2723</v>
      </c>
    </row>
    <row r="5544" spans="2:10">
      <c r="B5544" s="52">
        <v>42129</v>
      </c>
      <c r="C5544">
        <v>3.4544000000000001</v>
      </c>
      <c r="D5544" s="52">
        <v>42130</v>
      </c>
      <c r="E5544">
        <v>2.2986</v>
      </c>
      <c r="G5544" s="52">
        <v>42129</v>
      </c>
      <c r="H5544">
        <v>3.4544000000000001</v>
      </c>
      <c r="I5544" s="52">
        <v>42130</v>
      </c>
      <c r="J5544">
        <v>2.2986</v>
      </c>
    </row>
    <row r="5545" spans="2:10">
      <c r="B5545" s="52">
        <v>42130</v>
      </c>
      <c r="C5545">
        <v>3.4765999999999999</v>
      </c>
      <c r="D5545" s="52">
        <v>42131</v>
      </c>
      <c r="E5545">
        <v>2.2898999999999998</v>
      </c>
      <c r="G5545" s="52">
        <v>42130</v>
      </c>
      <c r="H5545">
        <v>3.4765999999999999</v>
      </c>
      <c r="I5545" s="52">
        <v>42131</v>
      </c>
      <c r="J5545">
        <v>2.2898999999999998</v>
      </c>
    </row>
    <row r="5546" spans="2:10">
      <c r="B5546" s="52">
        <v>42131</v>
      </c>
      <c r="C5546">
        <v>3.4676999999999998</v>
      </c>
      <c r="D5546" s="52">
        <v>42132</v>
      </c>
      <c r="E5546">
        <v>2.2563</v>
      </c>
      <c r="G5546" s="52">
        <v>42131</v>
      </c>
      <c r="H5546">
        <v>3.4676999999999998</v>
      </c>
      <c r="I5546" s="52">
        <v>42132</v>
      </c>
      <c r="J5546">
        <v>2.2563</v>
      </c>
    </row>
    <row r="5547" spans="2:10">
      <c r="B5547" s="52">
        <v>42132</v>
      </c>
      <c r="C5547">
        <v>3.4436</v>
      </c>
      <c r="D5547" s="52">
        <v>42135</v>
      </c>
      <c r="E5547">
        <v>2.2685</v>
      </c>
      <c r="G5547" s="52">
        <v>42132</v>
      </c>
      <c r="H5547">
        <v>3.4436</v>
      </c>
      <c r="I5547" s="52">
        <v>42135</v>
      </c>
      <c r="J5547">
        <v>2.2685</v>
      </c>
    </row>
    <row r="5548" spans="2:10">
      <c r="B5548" s="52">
        <v>42135</v>
      </c>
      <c r="C5548">
        <v>3.4645000000000001</v>
      </c>
      <c r="D5548" s="52">
        <v>42136</v>
      </c>
      <c r="E5548">
        <v>2.2730999999999999</v>
      </c>
      <c r="G5548" s="52">
        <v>42135</v>
      </c>
      <c r="H5548">
        <v>3.4645000000000001</v>
      </c>
      <c r="I5548" s="52">
        <v>42136</v>
      </c>
      <c r="J5548">
        <v>2.2730999999999999</v>
      </c>
    </row>
    <row r="5549" spans="2:10">
      <c r="B5549" s="52">
        <v>42136</v>
      </c>
      <c r="C5549">
        <v>3.4779999999999998</v>
      </c>
      <c r="D5549" s="52">
        <v>42137</v>
      </c>
      <c r="E5549">
        <v>2.2781000000000002</v>
      </c>
      <c r="G5549" s="52">
        <v>42136</v>
      </c>
      <c r="H5549">
        <v>3.4779999999999998</v>
      </c>
      <c r="I5549" s="52">
        <v>42137</v>
      </c>
      <c r="J5549">
        <v>2.2781000000000002</v>
      </c>
    </row>
    <row r="5550" spans="2:10">
      <c r="B5550" s="52">
        <v>42137</v>
      </c>
      <c r="C5550">
        <v>3.5146999999999999</v>
      </c>
      <c r="D5550" s="52">
        <v>42138</v>
      </c>
      <c r="E5550">
        <v>2.2542</v>
      </c>
      <c r="G5550" s="52">
        <v>42137</v>
      </c>
      <c r="H5550">
        <v>3.5146999999999999</v>
      </c>
      <c r="I5550" s="52">
        <v>42138</v>
      </c>
      <c r="J5550">
        <v>2.2542</v>
      </c>
    </row>
    <row r="5551" spans="2:10">
      <c r="B5551" s="52">
        <v>42138</v>
      </c>
      <c r="C5551">
        <v>3.4778000000000002</v>
      </c>
      <c r="D5551" s="52">
        <v>42139</v>
      </c>
      <c r="E5551">
        <v>2.2517</v>
      </c>
      <c r="G5551" s="52">
        <v>42138</v>
      </c>
      <c r="H5551">
        <v>3.4778000000000002</v>
      </c>
      <c r="I5551" s="52">
        <v>42139</v>
      </c>
      <c r="J5551">
        <v>2.2517</v>
      </c>
    </row>
    <row r="5552" spans="2:10">
      <c r="B5552" s="52">
        <v>42139</v>
      </c>
      <c r="C5552">
        <v>3.4379</v>
      </c>
      <c r="D5552" s="52">
        <v>42142</v>
      </c>
      <c r="E5552">
        <v>2.2484999999999999</v>
      </c>
      <c r="G5552" s="52">
        <v>42139</v>
      </c>
      <c r="H5552">
        <v>3.4379</v>
      </c>
      <c r="I5552" s="52">
        <v>42142</v>
      </c>
      <c r="J5552">
        <v>2.2484999999999999</v>
      </c>
    </row>
    <row r="5553" spans="2:10">
      <c r="B5553" s="52">
        <v>42142</v>
      </c>
      <c r="C5553">
        <v>3.4302999999999999</v>
      </c>
      <c r="D5553" s="52">
        <v>42143</v>
      </c>
      <c r="E5553">
        <v>2.2479</v>
      </c>
      <c r="G5553" s="52">
        <v>42142</v>
      </c>
      <c r="H5553">
        <v>3.4302999999999999</v>
      </c>
      <c r="I5553" s="52">
        <v>42143</v>
      </c>
      <c r="J5553">
        <v>2.2479</v>
      </c>
    </row>
    <row r="5554" spans="2:10">
      <c r="B5554" s="52">
        <v>42143</v>
      </c>
      <c r="C5554">
        <v>3.4243999999999999</v>
      </c>
      <c r="D5554" s="52">
        <v>42144</v>
      </c>
      <c r="E5554">
        <v>2.2574000000000001</v>
      </c>
      <c r="G5554" s="52">
        <v>42143</v>
      </c>
      <c r="H5554">
        <v>3.4243999999999999</v>
      </c>
      <c r="I5554" s="52">
        <v>42144</v>
      </c>
      <c r="J5554">
        <v>2.2574000000000001</v>
      </c>
    </row>
    <row r="5555" spans="2:10">
      <c r="B5555" s="52">
        <v>42144</v>
      </c>
      <c r="C5555">
        <v>3.4198</v>
      </c>
      <c r="D5555" s="52">
        <v>42145</v>
      </c>
      <c r="E5555">
        <v>2.2591999999999999</v>
      </c>
      <c r="G5555" s="52">
        <v>42144</v>
      </c>
      <c r="H5555">
        <v>3.4198</v>
      </c>
      <c r="I5555" s="52">
        <v>42145</v>
      </c>
      <c r="J5555">
        <v>2.2591999999999999</v>
      </c>
    </row>
    <row r="5556" spans="2:10">
      <c r="B5556" s="52">
        <v>42145</v>
      </c>
      <c r="C5556">
        <v>3.4201999999999999</v>
      </c>
      <c r="D5556" s="52">
        <v>42146</v>
      </c>
      <c r="E5556">
        <v>2.2659000000000002</v>
      </c>
      <c r="G5556" s="52">
        <v>42145</v>
      </c>
      <c r="H5556">
        <v>3.4201999999999999</v>
      </c>
      <c r="I5556" s="52">
        <v>42146</v>
      </c>
      <c r="J5556">
        <v>2.2659000000000002</v>
      </c>
    </row>
    <row r="5557" spans="2:10">
      <c r="B5557" s="52">
        <v>42146</v>
      </c>
      <c r="C5557">
        <v>3.4264999999999999</v>
      </c>
      <c r="D5557" s="52">
        <v>42150</v>
      </c>
      <c r="E5557">
        <v>2.2898000000000001</v>
      </c>
      <c r="G5557" s="52">
        <v>42146</v>
      </c>
      <c r="H5557">
        <v>3.4264999999999999</v>
      </c>
      <c r="I5557" s="52">
        <v>42150</v>
      </c>
      <c r="J5557">
        <v>2.2898000000000001</v>
      </c>
    </row>
    <row r="5558" spans="2:10">
      <c r="B5558" s="52">
        <v>42150</v>
      </c>
      <c r="C5558">
        <v>3.4483999999999999</v>
      </c>
      <c r="D5558" s="52">
        <v>42151</v>
      </c>
      <c r="E5558">
        <v>2.2745000000000002</v>
      </c>
      <c r="G5558" s="52">
        <v>42150</v>
      </c>
      <c r="H5558">
        <v>3.4483999999999999</v>
      </c>
      <c r="I5558" s="52">
        <v>42151</v>
      </c>
      <c r="J5558">
        <v>2.2745000000000002</v>
      </c>
    </row>
    <row r="5559" spans="2:10">
      <c r="B5559" s="52">
        <v>42151</v>
      </c>
      <c r="C5559">
        <v>3.4497</v>
      </c>
      <c r="D5559" s="52">
        <v>42152</v>
      </c>
      <c r="E5559">
        <v>2.2856999999999998</v>
      </c>
      <c r="G5559" s="52">
        <v>42151</v>
      </c>
      <c r="H5559">
        <v>3.4497</v>
      </c>
      <c r="I5559" s="52">
        <v>42152</v>
      </c>
      <c r="J5559">
        <v>2.2856999999999998</v>
      </c>
    </row>
    <row r="5560" spans="2:10">
      <c r="B5560" s="52">
        <v>42152</v>
      </c>
      <c r="C5560">
        <v>3.4407000000000001</v>
      </c>
      <c r="D5560" s="52">
        <v>42153</v>
      </c>
      <c r="E5560">
        <v>2.3003999999999998</v>
      </c>
      <c r="G5560" s="52">
        <v>42152</v>
      </c>
      <c r="H5560">
        <v>3.4407000000000001</v>
      </c>
      <c r="I5560" s="52">
        <v>42153</v>
      </c>
      <c r="J5560">
        <v>2.3003999999999998</v>
      </c>
    </row>
    <row r="5561" spans="2:10">
      <c r="B5561" s="52">
        <v>42153</v>
      </c>
      <c r="C5561">
        <v>3.4451999999999998</v>
      </c>
      <c r="D5561" s="52">
        <v>42156</v>
      </c>
      <c r="E5561">
        <v>2.2965999999999998</v>
      </c>
      <c r="G5561" s="52">
        <v>42153</v>
      </c>
      <c r="H5561">
        <v>3.4451999999999998</v>
      </c>
      <c r="I5561" s="52">
        <v>42156</v>
      </c>
      <c r="J5561">
        <v>2.2965999999999998</v>
      </c>
    </row>
    <row r="5562" spans="2:10">
      <c r="B5562" s="52">
        <v>42156</v>
      </c>
      <c r="C5562">
        <v>3.4394999999999998</v>
      </c>
      <c r="D5562" s="52">
        <v>42157</v>
      </c>
      <c r="E5562">
        <v>2.3047</v>
      </c>
      <c r="G5562" s="52">
        <v>42156</v>
      </c>
      <c r="H5562">
        <v>3.4394999999999998</v>
      </c>
      <c r="I5562" s="52">
        <v>42157</v>
      </c>
      <c r="J5562">
        <v>2.3047</v>
      </c>
    </row>
    <row r="5563" spans="2:10">
      <c r="B5563" s="52">
        <v>42157</v>
      </c>
      <c r="C5563">
        <v>3.4859</v>
      </c>
      <c r="D5563" s="52">
        <v>42158</v>
      </c>
      <c r="E5563">
        <v>2.2965</v>
      </c>
      <c r="G5563" s="52">
        <v>42157</v>
      </c>
      <c r="H5563">
        <v>3.4859</v>
      </c>
      <c r="I5563" s="52">
        <v>42158</v>
      </c>
      <c r="J5563">
        <v>2.2965</v>
      </c>
    </row>
    <row r="5564" spans="2:10">
      <c r="B5564" s="52">
        <v>42158</v>
      </c>
      <c r="C5564">
        <v>3.5388999999999999</v>
      </c>
      <c r="D5564" s="52">
        <v>42159</v>
      </c>
      <c r="E5564">
        <v>2.3184</v>
      </c>
      <c r="G5564" s="52">
        <v>42158</v>
      </c>
      <c r="H5564">
        <v>3.5388999999999999</v>
      </c>
      <c r="I5564" s="52">
        <v>42159</v>
      </c>
      <c r="J5564">
        <v>2.3184</v>
      </c>
    </row>
    <row r="5565" spans="2:10">
      <c r="B5565" s="52">
        <v>42159</v>
      </c>
      <c r="C5565">
        <v>3.5453999999999999</v>
      </c>
      <c r="D5565" s="52">
        <v>42160</v>
      </c>
      <c r="E5565">
        <v>2.3256000000000001</v>
      </c>
      <c r="G5565" s="52">
        <v>42159</v>
      </c>
      <c r="H5565">
        <v>3.5453999999999999</v>
      </c>
      <c r="I5565" s="52">
        <v>42160</v>
      </c>
      <c r="J5565">
        <v>2.3256000000000001</v>
      </c>
    </row>
    <row r="5566" spans="2:10">
      <c r="B5566" s="52">
        <v>42160</v>
      </c>
      <c r="C5566">
        <v>3.5949999999999998</v>
      </c>
      <c r="D5566" s="52">
        <v>42163</v>
      </c>
      <c r="E5566">
        <v>2.3388</v>
      </c>
      <c r="G5566" s="52">
        <v>42160</v>
      </c>
      <c r="H5566">
        <v>3.5949999999999998</v>
      </c>
      <c r="I5566" s="52">
        <v>42163</v>
      </c>
      <c r="J5566">
        <v>2.3388</v>
      </c>
    </row>
    <row r="5567" spans="2:10">
      <c r="B5567" s="52">
        <v>42163</v>
      </c>
      <c r="C5567">
        <v>3.6095999999999999</v>
      </c>
      <c r="D5567" s="52">
        <v>42164</v>
      </c>
      <c r="E5567">
        <v>2.3391000000000002</v>
      </c>
      <c r="G5567" s="52">
        <v>42163</v>
      </c>
      <c r="H5567">
        <v>3.6095999999999999</v>
      </c>
      <c r="I5567" s="52">
        <v>42164</v>
      </c>
      <c r="J5567">
        <v>2.3391000000000002</v>
      </c>
    </row>
    <row r="5568" spans="2:10">
      <c r="B5568" s="52">
        <v>42164</v>
      </c>
      <c r="C5568">
        <v>3.6154999999999999</v>
      </c>
      <c r="D5568" s="52">
        <v>42165</v>
      </c>
      <c r="E5568">
        <v>2.3083999999999998</v>
      </c>
      <c r="G5568" s="52">
        <v>42164</v>
      </c>
      <c r="H5568">
        <v>3.6154999999999999</v>
      </c>
      <c r="I5568" s="52">
        <v>42165</v>
      </c>
      <c r="J5568">
        <v>2.3083999999999998</v>
      </c>
    </row>
    <row r="5569" spans="2:10">
      <c r="B5569" s="52">
        <v>42165</v>
      </c>
      <c r="C5569">
        <v>3.6017000000000001</v>
      </c>
      <c r="D5569" s="52">
        <v>42166</v>
      </c>
      <c r="E5569">
        <v>2.3092999999999999</v>
      </c>
      <c r="G5569" s="52">
        <v>42165</v>
      </c>
      <c r="H5569">
        <v>3.6017000000000001</v>
      </c>
      <c r="I5569" s="52">
        <v>42166</v>
      </c>
      <c r="J5569">
        <v>2.3092999999999999</v>
      </c>
    </row>
    <row r="5570" spans="2:10">
      <c r="B5570" s="52">
        <v>42166</v>
      </c>
      <c r="C5570">
        <v>3.5785999999999998</v>
      </c>
      <c r="D5570" s="52">
        <v>42167</v>
      </c>
      <c r="E5570">
        <v>2.3273999999999999</v>
      </c>
      <c r="G5570" s="52">
        <v>42166</v>
      </c>
      <c r="H5570">
        <v>3.5785999999999998</v>
      </c>
      <c r="I5570" s="52">
        <v>42167</v>
      </c>
      <c r="J5570">
        <v>2.3273999999999999</v>
      </c>
    </row>
    <row r="5571" spans="2:10">
      <c r="B5571" s="52">
        <v>42167</v>
      </c>
      <c r="C5571">
        <v>3.6105</v>
      </c>
      <c r="D5571" s="52">
        <v>42170</v>
      </c>
      <c r="E5571">
        <v>2.3414999999999999</v>
      </c>
      <c r="G5571" s="52">
        <v>42167</v>
      </c>
      <c r="H5571">
        <v>3.6105</v>
      </c>
      <c r="I5571" s="52">
        <v>42170</v>
      </c>
      <c r="J5571">
        <v>2.3414999999999999</v>
      </c>
    </row>
    <row r="5572" spans="2:10">
      <c r="B5572" s="52">
        <v>42170</v>
      </c>
      <c r="C5572">
        <v>3.6179999999999999</v>
      </c>
      <c r="D5572" s="52">
        <v>42171</v>
      </c>
      <c r="E5572">
        <v>2.3266999999999998</v>
      </c>
      <c r="G5572" s="52">
        <v>42170</v>
      </c>
      <c r="H5572">
        <v>3.6179999999999999</v>
      </c>
      <c r="I5572" s="52">
        <v>42171</v>
      </c>
      <c r="J5572">
        <v>2.3266999999999998</v>
      </c>
    </row>
    <row r="5573" spans="2:10">
      <c r="B5573" s="52">
        <v>42171</v>
      </c>
      <c r="C5573">
        <v>3.6055000000000001</v>
      </c>
      <c r="D5573" s="52">
        <v>42172</v>
      </c>
      <c r="E5573">
        <v>2.3226</v>
      </c>
      <c r="G5573" s="52">
        <v>42171</v>
      </c>
      <c r="H5573">
        <v>3.6055000000000001</v>
      </c>
      <c r="I5573" s="52">
        <v>42172</v>
      </c>
      <c r="J5573">
        <v>2.3226</v>
      </c>
    </row>
    <row r="5574" spans="2:10">
      <c r="B5574" s="52">
        <v>42172</v>
      </c>
      <c r="C5574">
        <v>3.5689000000000002</v>
      </c>
      <c r="D5574" s="52">
        <v>42173</v>
      </c>
      <c r="E5574">
        <v>2.2999000000000001</v>
      </c>
      <c r="G5574" s="52">
        <v>42172</v>
      </c>
      <c r="H5574">
        <v>3.5689000000000002</v>
      </c>
      <c r="I5574" s="52">
        <v>42173</v>
      </c>
      <c r="J5574">
        <v>2.2999000000000001</v>
      </c>
    </row>
    <row r="5575" spans="2:10">
      <c r="B5575" s="52">
        <v>42173</v>
      </c>
      <c r="C5575">
        <v>3.5167999999999999</v>
      </c>
      <c r="D5575" s="52">
        <v>42174</v>
      </c>
      <c r="E5575">
        <v>2.3127</v>
      </c>
      <c r="G5575" s="52">
        <v>42173</v>
      </c>
      <c r="H5575">
        <v>3.5167999999999999</v>
      </c>
      <c r="I5575" s="52">
        <v>42174</v>
      </c>
      <c r="J5575">
        <v>2.3127</v>
      </c>
    </row>
    <row r="5576" spans="2:10">
      <c r="B5576" s="52">
        <v>42174</v>
      </c>
      <c r="C5576">
        <v>3.5525000000000002</v>
      </c>
      <c r="D5576" s="52">
        <v>42177</v>
      </c>
      <c r="E5576">
        <v>2.2993999999999999</v>
      </c>
      <c r="G5576" s="52">
        <v>42174</v>
      </c>
      <c r="H5576">
        <v>3.5525000000000002</v>
      </c>
      <c r="I5576" s="52">
        <v>42177</v>
      </c>
      <c r="J5576">
        <v>2.2993999999999999</v>
      </c>
    </row>
    <row r="5577" spans="2:10">
      <c r="B5577" s="52">
        <v>42177</v>
      </c>
      <c r="C5577">
        <v>3.5573000000000001</v>
      </c>
      <c r="D5577" s="52">
        <v>42178</v>
      </c>
      <c r="E5577">
        <v>2.2963</v>
      </c>
      <c r="G5577" s="52">
        <v>42177</v>
      </c>
      <c r="H5577">
        <v>3.5573000000000001</v>
      </c>
      <c r="I5577" s="52">
        <v>42178</v>
      </c>
      <c r="J5577">
        <v>2.2963</v>
      </c>
    </row>
    <row r="5578" spans="2:10">
      <c r="B5578" s="52">
        <v>42178</v>
      </c>
      <c r="C5578">
        <v>3.6070000000000002</v>
      </c>
      <c r="D5578" s="52">
        <v>42179</v>
      </c>
      <c r="E5578">
        <v>2.3191000000000002</v>
      </c>
      <c r="G5578" s="52">
        <v>42178</v>
      </c>
      <c r="H5578">
        <v>3.6070000000000002</v>
      </c>
      <c r="I5578" s="52">
        <v>42179</v>
      </c>
      <c r="J5578">
        <v>2.3191000000000002</v>
      </c>
    </row>
    <row r="5579" spans="2:10">
      <c r="B5579" s="52">
        <v>42179</v>
      </c>
      <c r="C5579">
        <v>3.6385999999999998</v>
      </c>
      <c r="D5579" s="52">
        <v>42180</v>
      </c>
      <c r="E5579">
        <v>2.3289</v>
      </c>
      <c r="G5579" s="52">
        <v>42179</v>
      </c>
      <c r="H5579">
        <v>3.6385999999999998</v>
      </c>
      <c r="I5579" s="52">
        <v>42180</v>
      </c>
      <c r="J5579">
        <v>2.3289</v>
      </c>
    </row>
    <row r="5580" spans="2:10">
      <c r="B5580" s="52">
        <v>42180</v>
      </c>
      <c r="C5580">
        <v>3.6625000000000001</v>
      </c>
      <c r="D5580" s="52">
        <v>42181</v>
      </c>
      <c r="E5580">
        <v>2.3216000000000001</v>
      </c>
      <c r="G5580" s="52">
        <v>42180</v>
      </c>
      <c r="H5580">
        <v>3.6625000000000001</v>
      </c>
      <c r="I5580" s="52">
        <v>42181</v>
      </c>
      <c r="J5580">
        <v>2.3216000000000001</v>
      </c>
    </row>
    <row r="5581" spans="2:10">
      <c r="B5581" s="52">
        <v>42181</v>
      </c>
      <c r="C5581">
        <v>3.6543000000000001</v>
      </c>
      <c r="D5581" s="52">
        <v>42184</v>
      </c>
      <c r="E5581">
        <v>2.3677999999999999</v>
      </c>
      <c r="G5581" s="52">
        <v>42181</v>
      </c>
      <c r="H5581">
        <v>3.6543000000000001</v>
      </c>
      <c r="I5581" s="52">
        <v>42184</v>
      </c>
      <c r="J5581">
        <v>2.3677999999999999</v>
      </c>
    </row>
    <row r="5582" spans="2:10">
      <c r="B5582" s="52">
        <v>42184</v>
      </c>
      <c r="C5582">
        <v>3.6738</v>
      </c>
      <c r="D5582" s="52">
        <v>42185</v>
      </c>
      <c r="E5582">
        <v>2.3658000000000001</v>
      </c>
      <c r="G5582" s="52">
        <v>42184</v>
      </c>
      <c r="H5582">
        <v>3.6738</v>
      </c>
      <c r="I5582" s="52">
        <v>42185</v>
      </c>
      <c r="J5582">
        <v>2.3658000000000001</v>
      </c>
    </row>
    <row r="5583" spans="2:10">
      <c r="B5583" s="52">
        <v>42185</v>
      </c>
      <c r="C5583">
        <v>3.6861000000000002</v>
      </c>
      <c r="D5583" s="52">
        <v>42186</v>
      </c>
      <c r="E5583">
        <v>2.3589000000000002</v>
      </c>
      <c r="G5583" s="52">
        <v>42185</v>
      </c>
      <c r="H5583">
        <v>3.6861000000000002</v>
      </c>
      <c r="I5583" s="52">
        <v>42186</v>
      </c>
      <c r="J5583">
        <v>2.3589000000000002</v>
      </c>
    </row>
    <row r="5584" spans="2:10">
      <c r="B5584" s="52">
        <v>42186</v>
      </c>
      <c r="C5584">
        <v>3.6644000000000001</v>
      </c>
      <c r="D5584" s="52">
        <v>42187</v>
      </c>
      <c r="E5584">
        <v>2.3626</v>
      </c>
      <c r="G5584" s="52">
        <v>42186</v>
      </c>
      <c r="H5584">
        <v>3.6644000000000001</v>
      </c>
      <c r="I5584" s="52">
        <v>42187</v>
      </c>
      <c r="J5584">
        <v>2.3626</v>
      </c>
    </row>
    <row r="5585" spans="2:10">
      <c r="B5585" s="52">
        <v>42187</v>
      </c>
      <c r="C5585">
        <v>3.7576999999999998</v>
      </c>
      <c r="D5585" s="52">
        <v>42191</v>
      </c>
      <c r="E5585">
        <v>2.3688000000000002</v>
      </c>
      <c r="G5585" s="52">
        <v>42187</v>
      </c>
      <c r="H5585">
        <v>3.7576999999999998</v>
      </c>
      <c r="I5585" s="52">
        <v>42191</v>
      </c>
      <c r="J5585">
        <v>2.3688000000000002</v>
      </c>
    </row>
    <row r="5586" spans="2:10">
      <c r="B5586" s="52">
        <v>42191</v>
      </c>
      <c r="C5586">
        <v>3.7464</v>
      </c>
      <c r="D5586" s="52">
        <v>42192</v>
      </c>
      <c r="E5586">
        <v>2.3563999999999998</v>
      </c>
      <c r="G5586" s="52">
        <v>42191</v>
      </c>
      <c r="H5586">
        <v>3.7464</v>
      </c>
      <c r="I5586" s="52">
        <v>42192</v>
      </c>
      <c r="J5586">
        <v>2.3563999999999998</v>
      </c>
    </row>
    <row r="5587" spans="2:10">
      <c r="B5587" s="52">
        <v>42192</v>
      </c>
      <c r="C5587">
        <v>3.6560999999999999</v>
      </c>
      <c r="D5587" s="52">
        <v>42193</v>
      </c>
      <c r="E5587">
        <v>2.3923000000000001</v>
      </c>
      <c r="G5587" s="52">
        <v>42192</v>
      </c>
      <c r="H5587">
        <v>3.6560999999999999</v>
      </c>
      <c r="I5587" s="52">
        <v>42193</v>
      </c>
      <c r="J5587">
        <v>2.3923000000000001</v>
      </c>
    </row>
    <row r="5588" spans="2:10">
      <c r="B5588" s="52">
        <v>42193</v>
      </c>
      <c r="C5588">
        <v>3.6718000000000002</v>
      </c>
      <c r="D5588" s="52">
        <v>42194</v>
      </c>
      <c r="E5588">
        <v>2.3877999999999999</v>
      </c>
      <c r="G5588" s="52">
        <v>42193</v>
      </c>
      <c r="H5588">
        <v>3.6718000000000002</v>
      </c>
      <c r="I5588" s="52">
        <v>42194</v>
      </c>
      <c r="J5588">
        <v>2.3877999999999999</v>
      </c>
    </row>
    <row r="5589" spans="2:10">
      <c r="B5589" s="52">
        <v>42194</v>
      </c>
      <c r="C5589">
        <v>3.7128000000000001</v>
      </c>
      <c r="D5589" s="52">
        <v>42195</v>
      </c>
      <c r="E5589">
        <v>2.3593000000000002</v>
      </c>
      <c r="G5589" s="52">
        <v>42194</v>
      </c>
      <c r="H5589">
        <v>3.7128000000000001</v>
      </c>
      <c r="I5589" s="52">
        <v>42195</v>
      </c>
      <c r="J5589">
        <v>2.3593000000000002</v>
      </c>
    </row>
    <row r="5590" spans="2:10">
      <c r="B5590" s="52">
        <v>42195</v>
      </c>
      <c r="C5590">
        <v>3.6930000000000001</v>
      </c>
      <c r="D5590" s="52">
        <v>42198</v>
      </c>
      <c r="E5590">
        <v>2.3308</v>
      </c>
      <c r="G5590" s="52">
        <v>42195</v>
      </c>
      <c r="H5590">
        <v>3.6930000000000001</v>
      </c>
      <c r="I5590" s="52">
        <v>42198</v>
      </c>
      <c r="J5590">
        <v>2.3308</v>
      </c>
    </row>
    <row r="5591" spans="2:10">
      <c r="B5591" s="52">
        <v>42198</v>
      </c>
      <c r="C5591">
        <v>3.6936</v>
      </c>
      <c r="D5591" s="52">
        <v>42199</v>
      </c>
      <c r="E5591">
        <v>2.3210000000000002</v>
      </c>
      <c r="G5591" s="52">
        <v>42198</v>
      </c>
      <c r="H5591">
        <v>3.6936</v>
      </c>
      <c r="I5591" s="52">
        <v>42199</v>
      </c>
      <c r="J5591">
        <v>2.3210000000000002</v>
      </c>
    </row>
    <row r="5592" spans="2:10">
      <c r="B5592" s="52">
        <v>42199</v>
      </c>
      <c r="C5592">
        <v>3.6981000000000002</v>
      </c>
      <c r="D5592" s="52">
        <v>42200</v>
      </c>
      <c r="E5592">
        <v>2.3214999999999999</v>
      </c>
      <c r="G5592" s="52">
        <v>42199</v>
      </c>
      <c r="H5592">
        <v>3.6981000000000002</v>
      </c>
      <c r="I5592" s="52">
        <v>42200</v>
      </c>
      <c r="J5592">
        <v>2.3214999999999999</v>
      </c>
    </row>
    <row r="5593" spans="2:10">
      <c r="B5593" s="52">
        <v>42200</v>
      </c>
      <c r="C5593">
        <v>3.6789000000000001</v>
      </c>
      <c r="D5593" s="52">
        <v>42201</v>
      </c>
      <c r="E5593">
        <v>2.3151000000000002</v>
      </c>
      <c r="G5593" s="52">
        <v>42200</v>
      </c>
      <c r="H5593">
        <v>3.6789000000000001</v>
      </c>
      <c r="I5593" s="52">
        <v>42201</v>
      </c>
      <c r="J5593">
        <v>2.3151000000000002</v>
      </c>
    </row>
    <row r="5594" spans="2:10">
      <c r="B5594" s="52">
        <v>42201</v>
      </c>
      <c r="C5594">
        <v>3.6257000000000001</v>
      </c>
      <c r="D5594" s="52">
        <v>42202</v>
      </c>
      <c r="E5594">
        <v>2.3193999999999999</v>
      </c>
      <c r="G5594" s="52">
        <v>42201</v>
      </c>
      <c r="H5594">
        <v>3.6257000000000001</v>
      </c>
      <c r="I5594" s="52">
        <v>42202</v>
      </c>
      <c r="J5594">
        <v>2.3193999999999999</v>
      </c>
    </row>
    <row r="5595" spans="2:10">
      <c r="B5595" s="52">
        <v>42202</v>
      </c>
      <c r="C5595">
        <v>3.6644000000000001</v>
      </c>
      <c r="D5595" s="52">
        <v>42205</v>
      </c>
      <c r="E5595">
        <v>2.3176000000000001</v>
      </c>
      <c r="G5595" s="52">
        <v>42202</v>
      </c>
      <c r="H5595">
        <v>3.6644000000000001</v>
      </c>
      <c r="I5595" s="52">
        <v>42205</v>
      </c>
      <c r="J5595">
        <v>2.3176000000000001</v>
      </c>
    </row>
    <row r="5596" spans="2:10">
      <c r="B5596" s="52">
        <v>42205</v>
      </c>
      <c r="C5596">
        <v>3.6787999999999998</v>
      </c>
      <c r="D5596" s="52">
        <v>42206</v>
      </c>
      <c r="E5596">
        <v>2.3410000000000002</v>
      </c>
      <c r="G5596" s="52">
        <v>42205</v>
      </c>
      <c r="H5596">
        <v>3.6787999999999998</v>
      </c>
      <c r="I5596" s="52">
        <v>42206</v>
      </c>
      <c r="J5596">
        <v>2.3410000000000002</v>
      </c>
    </row>
    <row r="5597" spans="2:10">
      <c r="B5597" s="52">
        <v>42206</v>
      </c>
      <c r="C5597">
        <v>3.7145999999999999</v>
      </c>
      <c r="D5597" s="52">
        <v>42207</v>
      </c>
      <c r="E5597">
        <v>2.3506999999999998</v>
      </c>
      <c r="G5597" s="52">
        <v>42206</v>
      </c>
      <c r="H5597">
        <v>3.7145999999999999</v>
      </c>
      <c r="I5597" s="52">
        <v>42207</v>
      </c>
      <c r="J5597">
        <v>2.3506999999999998</v>
      </c>
    </row>
    <row r="5598" spans="2:10">
      <c r="B5598" s="52">
        <v>42207</v>
      </c>
      <c r="C5598">
        <v>3.6947000000000001</v>
      </c>
      <c r="D5598" s="52">
        <v>42208</v>
      </c>
      <c r="E5598">
        <v>2.3664999999999998</v>
      </c>
      <c r="G5598" s="52">
        <v>42207</v>
      </c>
      <c r="H5598">
        <v>3.6947000000000001</v>
      </c>
      <c r="I5598" s="52">
        <v>42208</v>
      </c>
      <c r="J5598">
        <v>2.3664999999999998</v>
      </c>
    </row>
    <row r="5599" spans="2:10">
      <c r="B5599" s="52">
        <v>42208</v>
      </c>
      <c r="C5599">
        <v>3.7507999999999999</v>
      </c>
      <c r="D5599" s="52">
        <v>42209</v>
      </c>
      <c r="E5599">
        <v>2.3885000000000001</v>
      </c>
      <c r="G5599" s="52">
        <v>42208</v>
      </c>
      <c r="H5599">
        <v>3.7507999999999999</v>
      </c>
      <c r="I5599" s="52">
        <v>42209</v>
      </c>
      <c r="J5599">
        <v>2.3885000000000001</v>
      </c>
    </row>
    <row r="5600" spans="2:10">
      <c r="B5600" s="52">
        <v>42209</v>
      </c>
      <c r="C5600">
        <v>3.7469999999999999</v>
      </c>
      <c r="D5600" s="52">
        <v>42212</v>
      </c>
      <c r="E5600">
        <v>2.4060000000000001</v>
      </c>
      <c r="G5600" s="52">
        <v>42209</v>
      </c>
      <c r="H5600">
        <v>3.7469999999999999</v>
      </c>
      <c r="I5600" s="52">
        <v>42212</v>
      </c>
      <c r="J5600">
        <v>2.4060000000000001</v>
      </c>
    </row>
    <row r="5601" spans="2:10">
      <c r="B5601" s="52">
        <v>42212</v>
      </c>
      <c r="C5601">
        <v>3.6936</v>
      </c>
      <c r="D5601" s="52">
        <v>42213</v>
      </c>
      <c r="E5601">
        <v>2.3801000000000001</v>
      </c>
      <c r="G5601" s="52">
        <v>42212</v>
      </c>
      <c r="H5601">
        <v>3.6936</v>
      </c>
      <c r="I5601" s="52">
        <v>42213</v>
      </c>
      <c r="J5601">
        <v>2.3801000000000001</v>
      </c>
    </row>
    <row r="5602" spans="2:10">
      <c r="B5602" s="52">
        <v>42213</v>
      </c>
      <c r="C5602">
        <v>3.6779999999999999</v>
      </c>
      <c r="D5602" s="52">
        <v>42214</v>
      </c>
      <c r="E5602">
        <v>2.3639000000000001</v>
      </c>
      <c r="G5602" s="52">
        <v>42213</v>
      </c>
      <c r="H5602">
        <v>3.6779999999999999</v>
      </c>
      <c r="I5602" s="52">
        <v>42214</v>
      </c>
      <c r="J5602">
        <v>2.3639000000000001</v>
      </c>
    </row>
    <row r="5603" spans="2:10">
      <c r="B5603" s="52">
        <v>42214</v>
      </c>
      <c r="C5603">
        <v>3.6513999999999998</v>
      </c>
      <c r="D5603" s="52">
        <v>42215</v>
      </c>
      <c r="E5603">
        <v>2.3645999999999998</v>
      </c>
      <c r="G5603" s="52">
        <v>42214</v>
      </c>
      <c r="H5603">
        <v>3.6513999999999998</v>
      </c>
      <c r="I5603" s="52">
        <v>42215</v>
      </c>
      <c r="J5603">
        <v>2.3645999999999998</v>
      </c>
    </row>
    <row r="5604" spans="2:10">
      <c r="B5604" s="52">
        <v>42215</v>
      </c>
      <c r="C5604">
        <v>3.6349999999999998</v>
      </c>
      <c r="D5604" s="52">
        <v>42216</v>
      </c>
      <c r="E5604">
        <v>2.3721000000000001</v>
      </c>
      <c r="G5604" s="52">
        <v>42215</v>
      </c>
      <c r="H5604">
        <v>3.6349999999999998</v>
      </c>
      <c r="I5604" s="52">
        <v>42216</v>
      </c>
      <c r="J5604">
        <v>2.3721000000000001</v>
      </c>
    </row>
    <row r="5605" spans="2:10">
      <c r="B5605" s="52">
        <v>42216</v>
      </c>
      <c r="C5605">
        <v>3.6034999999999999</v>
      </c>
      <c r="D5605" s="52">
        <v>42219</v>
      </c>
      <c r="E5605">
        <v>2.3845000000000001</v>
      </c>
      <c r="G5605" s="52">
        <v>42216</v>
      </c>
      <c r="H5605">
        <v>3.6034999999999999</v>
      </c>
      <c r="I5605" s="52">
        <v>42219</v>
      </c>
      <c r="J5605">
        <v>2.3845000000000001</v>
      </c>
    </row>
    <row r="5606" spans="2:10">
      <c r="B5606" s="52">
        <v>42219</v>
      </c>
      <c r="C5606">
        <v>3.58</v>
      </c>
      <c r="D5606" s="52">
        <v>42220</v>
      </c>
      <c r="E5606">
        <v>2.3909000000000002</v>
      </c>
      <c r="G5606" s="52">
        <v>42219</v>
      </c>
      <c r="H5606">
        <v>3.58</v>
      </c>
      <c r="I5606" s="52">
        <v>42220</v>
      </c>
      <c r="J5606">
        <v>2.3909000000000002</v>
      </c>
    </row>
    <row r="5607" spans="2:10">
      <c r="B5607" s="52">
        <v>42220</v>
      </c>
      <c r="C5607">
        <v>3.6318999999999999</v>
      </c>
      <c r="D5607" s="52">
        <v>42221</v>
      </c>
      <c r="E5607">
        <v>2.4009</v>
      </c>
      <c r="G5607" s="52">
        <v>42220</v>
      </c>
      <c r="H5607">
        <v>3.6318999999999999</v>
      </c>
      <c r="I5607" s="52">
        <v>42221</v>
      </c>
      <c r="J5607">
        <v>2.4009</v>
      </c>
    </row>
    <row r="5608" spans="2:10">
      <c r="B5608" s="52">
        <v>42221</v>
      </c>
      <c r="C5608">
        <v>3.6219000000000001</v>
      </c>
      <c r="D5608" s="52">
        <v>42222</v>
      </c>
      <c r="E5608">
        <v>2.4270999999999998</v>
      </c>
      <c r="G5608" s="52">
        <v>42221</v>
      </c>
      <c r="H5608">
        <v>3.6219000000000001</v>
      </c>
      <c r="I5608" s="52">
        <v>42222</v>
      </c>
      <c r="J5608">
        <v>2.4270999999999998</v>
      </c>
    </row>
    <row r="5609" spans="2:10">
      <c r="B5609" s="52">
        <v>42222</v>
      </c>
      <c r="C5609">
        <v>3.6173999999999999</v>
      </c>
      <c r="D5609" s="52">
        <v>42223</v>
      </c>
      <c r="E5609">
        <v>2.4336000000000002</v>
      </c>
      <c r="G5609" s="52">
        <v>42222</v>
      </c>
      <c r="H5609">
        <v>3.6173999999999999</v>
      </c>
      <c r="I5609" s="52">
        <v>42223</v>
      </c>
      <c r="J5609">
        <v>2.4336000000000002</v>
      </c>
    </row>
    <row r="5610" spans="2:10">
      <c r="B5610" s="52">
        <v>42223</v>
      </c>
      <c r="C5610">
        <v>3.5718000000000001</v>
      </c>
      <c r="D5610" s="52">
        <v>42226</v>
      </c>
      <c r="E5610">
        <v>2.4001999999999999</v>
      </c>
      <c r="G5610" s="52">
        <v>42223</v>
      </c>
      <c r="H5610">
        <v>3.5718000000000001</v>
      </c>
      <c r="I5610" s="52">
        <v>42226</v>
      </c>
      <c r="J5610">
        <v>2.4001999999999999</v>
      </c>
    </row>
    <row r="5611" spans="2:10">
      <c r="B5611" s="52">
        <v>42226</v>
      </c>
      <c r="C5611">
        <v>3.5891999999999999</v>
      </c>
      <c r="D5611" s="52">
        <v>42227</v>
      </c>
      <c r="E5611">
        <v>2.431</v>
      </c>
      <c r="G5611" s="52">
        <v>42226</v>
      </c>
      <c r="H5611">
        <v>3.5891999999999999</v>
      </c>
      <c r="I5611" s="52">
        <v>42227</v>
      </c>
      <c r="J5611">
        <v>2.431</v>
      </c>
    </row>
    <row r="5612" spans="2:10">
      <c r="B5612" s="52">
        <v>42227</v>
      </c>
      <c r="C5612">
        <v>3.5739999999999998</v>
      </c>
      <c r="D5612" s="52">
        <v>42228</v>
      </c>
      <c r="E5612">
        <v>2.4302999999999999</v>
      </c>
      <c r="G5612" s="52">
        <v>42227</v>
      </c>
      <c r="H5612">
        <v>3.5739999999999998</v>
      </c>
      <c r="I5612" s="52">
        <v>42228</v>
      </c>
      <c r="J5612">
        <v>2.4302999999999999</v>
      </c>
    </row>
    <row r="5613" spans="2:10">
      <c r="B5613" s="52">
        <v>42228</v>
      </c>
      <c r="C5613">
        <v>3.5253000000000001</v>
      </c>
      <c r="D5613" s="52">
        <v>42229</v>
      </c>
      <c r="E5613">
        <v>2.4295</v>
      </c>
      <c r="G5613" s="52">
        <v>42228</v>
      </c>
      <c r="H5613">
        <v>3.5253000000000001</v>
      </c>
      <c r="I5613" s="52">
        <v>42229</v>
      </c>
      <c r="J5613">
        <v>2.4295</v>
      </c>
    </row>
    <row r="5614" spans="2:10">
      <c r="B5614" s="52">
        <v>42229</v>
      </c>
      <c r="C5614">
        <v>3.5240999999999998</v>
      </c>
      <c r="D5614" s="52">
        <v>42230</v>
      </c>
      <c r="E5614">
        <v>2.4199000000000002</v>
      </c>
      <c r="G5614" s="52">
        <v>42229</v>
      </c>
      <c r="H5614">
        <v>3.5240999999999998</v>
      </c>
      <c r="I5614" s="52">
        <v>42230</v>
      </c>
      <c r="J5614">
        <v>2.4199000000000002</v>
      </c>
    </row>
    <row r="5615" spans="2:10">
      <c r="B5615" s="52">
        <v>42230</v>
      </c>
      <c r="C5615">
        <v>3.4975000000000001</v>
      </c>
      <c r="D5615" s="52">
        <v>42233</v>
      </c>
      <c r="E5615">
        <v>2.4104999999999999</v>
      </c>
      <c r="G5615" s="52">
        <v>42230</v>
      </c>
      <c r="H5615">
        <v>3.4975000000000001</v>
      </c>
      <c r="I5615" s="52">
        <v>42233</v>
      </c>
      <c r="J5615">
        <v>2.4104999999999999</v>
      </c>
    </row>
    <row r="5616" spans="2:10">
      <c r="B5616" s="52">
        <v>42233</v>
      </c>
      <c r="C5616">
        <v>3.4861</v>
      </c>
      <c r="D5616" s="52">
        <v>42234</v>
      </c>
      <c r="E5616">
        <v>2.4163000000000001</v>
      </c>
      <c r="G5616" s="52">
        <v>42233</v>
      </c>
      <c r="H5616">
        <v>3.4861</v>
      </c>
      <c r="I5616" s="52">
        <v>42234</v>
      </c>
      <c r="J5616">
        <v>2.4163000000000001</v>
      </c>
    </row>
    <row r="5617" spans="2:10">
      <c r="B5617" s="52">
        <v>42234</v>
      </c>
      <c r="C5617">
        <v>3.4944999999999999</v>
      </c>
      <c r="D5617" s="52">
        <v>42235</v>
      </c>
      <c r="E5617">
        <v>2.4455</v>
      </c>
      <c r="G5617" s="52">
        <v>42234</v>
      </c>
      <c r="H5617">
        <v>3.4944999999999999</v>
      </c>
      <c r="I5617" s="52">
        <v>42235</v>
      </c>
      <c r="J5617">
        <v>2.4455</v>
      </c>
    </row>
    <row r="5618" spans="2:10">
      <c r="B5618" s="52">
        <v>42235</v>
      </c>
      <c r="C5618">
        <v>3.4792000000000001</v>
      </c>
      <c r="D5618" s="52">
        <v>42236</v>
      </c>
      <c r="E5618">
        <v>2.4971000000000001</v>
      </c>
      <c r="G5618" s="52">
        <v>42235</v>
      </c>
      <c r="H5618">
        <v>3.4792000000000001</v>
      </c>
      <c r="I5618" s="52">
        <v>42236</v>
      </c>
      <c r="J5618">
        <v>2.4971000000000001</v>
      </c>
    </row>
    <row r="5619" spans="2:10">
      <c r="B5619" s="52">
        <v>42236</v>
      </c>
      <c r="C5619">
        <v>3.5015999999999998</v>
      </c>
      <c r="D5619" s="52">
        <v>42237</v>
      </c>
      <c r="E5619">
        <v>2.5796000000000001</v>
      </c>
      <c r="G5619" s="52">
        <v>42236</v>
      </c>
      <c r="H5619">
        <v>3.5015999999999998</v>
      </c>
      <c r="I5619" s="52">
        <v>42237</v>
      </c>
      <c r="J5619">
        <v>2.5796000000000001</v>
      </c>
    </row>
    <row r="5620" spans="2:10">
      <c r="B5620" s="52">
        <v>42237</v>
      </c>
      <c r="C5620">
        <v>3.5390000000000001</v>
      </c>
      <c r="D5620" s="52">
        <v>42240</v>
      </c>
      <c r="E5620">
        <v>2.6753</v>
      </c>
      <c r="G5620" s="52">
        <v>42237</v>
      </c>
      <c r="H5620">
        <v>3.5390000000000001</v>
      </c>
      <c r="I5620" s="52">
        <v>42240</v>
      </c>
      <c r="J5620">
        <v>2.6753</v>
      </c>
    </row>
    <row r="5621" spans="2:10">
      <c r="B5621" s="52">
        <v>42240</v>
      </c>
      <c r="C5621">
        <v>3.6898999999999997</v>
      </c>
      <c r="D5621" s="52">
        <v>42241</v>
      </c>
      <c r="E5621">
        <v>2.7103000000000002</v>
      </c>
      <c r="G5621" s="52">
        <v>42240</v>
      </c>
      <c r="H5621">
        <v>3.6898999999999997</v>
      </c>
      <c r="I5621" s="52">
        <v>42241</v>
      </c>
      <c r="J5621">
        <v>2.7103000000000002</v>
      </c>
    </row>
    <row r="5622" spans="2:10">
      <c r="B5622" s="52">
        <v>42241</v>
      </c>
      <c r="C5622">
        <v>3.7961999999999998</v>
      </c>
      <c r="D5622" s="52">
        <v>42242</v>
      </c>
      <c r="E5622">
        <v>2.6071999999999997</v>
      </c>
      <c r="G5622" s="52">
        <v>42241</v>
      </c>
      <c r="H5622">
        <v>3.7961999999999998</v>
      </c>
      <c r="I5622" s="52">
        <v>42242</v>
      </c>
      <c r="J5622">
        <v>2.6071999999999997</v>
      </c>
    </row>
    <row r="5623" spans="2:10">
      <c r="B5623" s="52">
        <v>42242</v>
      </c>
      <c r="C5623">
        <v>3.746</v>
      </c>
      <c r="D5623" s="52">
        <v>42243</v>
      </c>
      <c r="E5623">
        <v>2.5493999999999999</v>
      </c>
      <c r="G5623" s="52">
        <v>42242</v>
      </c>
      <c r="H5623">
        <v>3.746</v>
      </c>
      <c r="I5623" s="52">
        <v>42243</v>
      </c>
      <c r="J5623">
        <v>2.5493999999999999</v>
      </c>
    </row>
    <row r="5624" spans="2:10">
      <c r="B5624" s="52">
        <v>42243</v>
      </c>
      <c r="C5624">
        <v>3.6992000000000003</v>
      </c>
      <c r="D5624" s="52">
        <v>42244</v>
      </c>
      <c r="E5624">
        <v>2.5568</v>
      </c>
      <c r="G5624" s="52">
        <v>42243</v>
      </c>
      <c r="H5624">
        <v>3.6992000000000003</v>
      </c>
      <c r="I5624" s="52">
        <v>42244</v>
      </c>
      <c r="J5624">
        <v>2.5568</v>
      </c>
    </row>
    <row r="5625" spans="2:10">
      <c r="B5625" s="52">
        <v>42244</v>
      </c>
      <c r="C5625">
        <v>3.7092000000000001</v>
      </c>
      <c r="D5625" s="52">
        <v>42247</v>
      </c>
      <c r="E5625">
        <v>2.5746000000000002</v>
      </c>
      <c r="G5625" s="52">
        <v>42244</v>
      </c>
      <c r="H5625">
        <v>3.7092000000000001</v>
      </c>
      <c r="I5625" s="52">
        <v>42247</v>
      </c>
      <c r="J5625">
        <v>2.5746000000000002</v>
      </c>
    </row>
    <row r="5626" spans="2:10">
      <c r="B5626" s="52">
        <v>42247</v>
      </c>
      <c r="C5626">
        <v>3.7763999999999998</v>
      </c>
      <c r="D5626" s="52">
        <v>42248</v>
      </c>
      <c r="E5626">
        <v>2.6549</v>
      </c>
      <c r="G5626" s="52">
        <v>42247</v>
      </c>
      <c r="H5626">
        <v>3.7763999999999998</v>
      </c>
      <c r="I5626" s="52">
        <v>42248</v>
      </c>
      <c r="J5626">
        <v>2.6549</v>
      </c>
    </row>
    <row r="5627" spans="2:10">
      <c r="B5627" s="52">
        <v>42248</v>
      </c>
      <c r="C5627">
        <v>3.8805000000000001</v>
      </c>
      <c r="D5627" s="52">
        <v>42249</v>
      </c>
      <c r="E5627">
        <v>2.6074000000000002</v>
      </c>
      <c r="G5627" s="52">
        <v>42248</v>
      </c>
      <c r="H5627">
        <v>3.8805000000000001</v>
      </c>
      <c r="I5627" s="52">
        <v>42249</v>
      </c>
      <c r="J5627">
        <v>2.6074000000000002</v>
      </c>
    </row>
    <row r="5628" spans="2:10">
      <c r="B5628" s="52">
        <v>42249</v>
      </c>
      <c r="C5628">
        <v>3.8780999999999999</v>
      </c>
      <c r="D5628" s="52">
        <v>42250</v>
      </c>
      <c r="E5628">
        <v>2.6052999999999997</v>
      </c>
      <c r="G5628" s="52">
        <v>42249</v>
      </c>
      <c r="H5628">
        <v>3.8780999999999999</v>
      </c>
      <c r="I5628" s="52">
        <v>42250</v>
      </c>
      <c r="J5628">
        <v>2.6052999999999997</v>
      </c>
    </row>
    <row r="5629" spans="2:10">
      <c r="B5629" s="52">
        <v>42250</v>
      </c>
      <c r="C5629">
        <v>3.8573</v>
      </c>
      <c r="D5629" s="52">
        <v>42251</v>
      </c>
      <c r="E5629">
        <v>2.6493000000000002</v>
      </c>
      <c r="G5629" s="52">
        <v>42250</v>
      </c>
      <c r="H5629">
        <v>3.8573</v>
      </c>
      <c r="I5629" s="52">
        <v>42251</v>
      </c>
      <c r="J5629">
        <v>2.6493000000000002</v>
      </c>
    </row>
    <row r="5630" spans="2:10">
      <c r="B5630" s="52">
        <v>42251</v>
      </c>
      <c r="C5630">
        <v>3.9191000000000003</v>
      </c>
      <c r="D5630" s="52">
        <v>42255</v>
      </c>
      <c r="E5630">
        <v>2.5891000000000002</v>
      </c>
      <c r="G5630" s="52">
        <v>42251</v>
      </c>
      <c r="H5630">
        <v>3.9191000000000003</v>
      </c>
      <c r="I5630" s="52">
        <v>42255</v>
      </c>
      <c r="J5630">
        <v>2.5891000000000002</v>
      </c>
    </row>
    <row r="5631" spans="2:10">
      <c r="B5631" s="52">
        <v>42255</v>
      </c>
      <c r="C5631">
        <v>3.8383000000000003</v>
      </c>
      <c r="D5631" s="52">
        <v>42256</v>
      </c>
      <c r="E5631">
        <v>2.6322999999999999</v>
      </c>
      <c r="G5631" s="52">
        <v>42255</v>
      </c>
      <c r="H5631">
        <v>3.8383000000000003</v>
      </c>
      <c r="I5631" s="52">
        <v>42256</v>
      </c>
      <c r="J5631">
        <v>2.6322999999999999</v>
      </c>
    </row>
    <row r="5632" spans="2:10">
      <c r="B5632" s="52">
        <v>42256</v>
      </c>
      <c r="C5632">
        <v>3.8898999999999999</v>
      </c>
      <c r="D5632" s="52">
        <v>42257</v>
      </c>
      <c r="E5632">
        <v>2.6198999999999999</v>
      </c>
      <c r="G5632" s="52">
        <v>42256</v>
      </c>
      <c r="H5632">
        <v>3.8898999999999999</v>
      </c>
      <c r="I5632" s="52">
        <v>42257</v>
      </c>
      <c r="J5632">
        <v>2.6198999999999999</v>
      </c>
    </row>
    <row r="5633" spans="2:10">
      <c r="B5633" s="52">
        <v>42257</v>
      </c>
      <c r="C5633">
        <v>3.8980999999999999</v>
      </c>
      <c r="D5633" s="52">
        <v>42258</v>
      </c>
      <c r="E5633">
        <v>2.605</v>
      </c>
      <c r="G5633" s="52">
        <v>42257</v>
      </c>
      <c r="H5633">
        <v>3.8980999999999999</v>
      </c>
      <c r="I5633" s="52">
        <v>42258</v>
      </c>
      <c r="J5633">
        <v>2.605</v>
      </c>
    </row>
    <row r="5634" spans="2:10">
      <c r="B5634" s="52">
        <v>42258</v>
      </c>
      <c r="C5634">
        <v>3.8656000000000001</v>
      </c>
      <c r="D5634" s="52">
        <v>42261</v>
      </c>
      <c r="E5634">
        <v>2.6147999999999998</v>
      </c>
      <c r="G5634" s="52">
        <v>42258</v>
      </c>
      <c r="H5634">
        <v>3.8656000000000001</v>
      </c>
      <c r="I5634" s="52">
        <v>42261</v>
      </c>
      <c r="J5634">
        <v>2.6147999999999998</v>
      </c>
    </row>
    <row r="5635" spans="2:10">
      <c r="B5635" s="52">
        <v>42261</v>
      </c>
      <c r="C5635">
        <v>3.8534000000000002</v>
      </c>
      <c r="D5635" s="52">
        <v>42262</v>
      </c>
      <c r="E5635">
        <v>2.5788000000000002</v>
      </c>
      <c r="G5635" s="52">
        <v>42261</v>
      </c>
      <c r="H5635">
        <v>3.8534000000000002</v>
      </c>
      <c r="I5635" s="52">
        <v>42262</v>
      </c>
      <c r="J5635">
        <v>2.5788000000000002</v>
      </c>
    </row>
    <row r="5636" spans="2:10">
      <c r="B5636" s="52">
        <v>42262</v>
      </c>
      <c r="C5636">
        <v>3.8357999999999999</v>
      </c>
      <c r="D5636" s="52">
        <v>42263</v>
      </c>
      <c r="E5636">
        <v>2.5571999999999999</v>
      </c>
      <c r="G5636" s="52">
        <v>42262</v>
      </c>
      <c r="H5636">
        <v>3.8357999999999999</v>
      </c>
      <c r="I5636" s="52">
        <v>42263</v>
      </c>
      <c r="J5636">
        <v>2.5571999999999999</v>
      </c>
    </row>
    <row r="5637" spans="2:10">
      <c r="B5637" s="52">
        <v>42263</v>
      </c>
      <c r="C5637">
        <v>3.7921</v>
      </c>
      <c r="D5637" s="52">
        <v>42264</v>
      </c>
      <c r="E5637">
        <v>2.5676000000000001</v>
      </c>
      <c r="G5637" s="52">
        <v>42263</v>
      </c>
      <c r="H5637">
        <v>3.7921</v>
      </c>
      <c r="I5637" s="52">
        <v>42264</v>
      </c>
      <c r="J5637">
        <v>2.5676000000000001</v>
      </c>
    </row>
    <row r="5638" spans="2:10">
      <c r="B5638" s="52">
        <v>42264</v>
      </c>
      <c r="C5638">
        <v>3.7412999999999998</v>
      </c>
      <c r="D5638" s="52">
        <v>42265</v>
      </c>
      <c r="E5638">
        <v>2.6131000000000002</v>
      </c>
      <c r="G5638" s="52">
        <v>42264</v>
      </c>
      <c r="H5638">
        <v>3.7412999999999998</v>
      </c>
      <c r="I5638" s="52">
        <v>42265</v>
      </c>
      <c r="J5638">
        <v>2.6131000000000002</v>
      </c>
    </row>
    <row r="5639" spans="2:10">
      <c r="B5639" s="52">
        <v>42265</v>
      </c>
      <c r="C5639">
        <v>3.7593999999999999</v>
      </c>
      <c r="D5639" s="52">
        <v>42268</v>
      </c>
      <c r="E5639">
        <v>2.5931999999999999</v>
      </c>
      <c r="G5639" s="52">
        <v>42265</v>
      </c>
      <c r="H5639">
        <v>3.7593999999999999</v>
      </c>
      <c r="I5639" s="52">
        <v>42268</v>
      </c>
      <c r="J5639">
        <v>2.5931999999999999</v>
      </c>
    </row>
    <row r="5640" spans="2:10">
      <c r="B5640" s="52">
        <v>42268</v>
      </c>
      <c r="C5640">
        <v>3.7415000000000003</v>
      </c>
      <c r="D5640" s="52">
        <v>42269</v>
      </c>
      <c r="E5640">
        <v>2.6217000000000001</v>
      </c>
      <c r="G5640" s="52">
        <v>42268</v>
      </c>
      <c r="H5640">
        <v>3.7415000000000003</v>
      </c>
      <c r="I5640" s="52">
        <v>42269</v>
      </c>
      <c r="J5640">
        <v>2.6217000000000001</v>
      </c>
    </row>
    <row r="5641" spans="2:10">
      <c r="B5641" s="52">
        <v>42269</v>
      </c>
      <c r="C5641">
        <v>3.7873999999999999</v>
      </c>
      <c r="D5641" s="52">
        <v>42270</v>
      </c>
      <c r="E5641">
        <v>2.6299000000000001</v>
      </c>
      <c r="G5641" s="52">
        <v>42269</v>
      </c>
      <c r="H5641">
        <v>3.7873999999999999</v>
      </c>
      <c r="I5641" s="52">
        <v>42270</v>
      </c>
      <c r="J5641">
        <v>2.6299000000000001</v>
      </c>
    </row>
    <row r="5642" spans="2:10">
      <c r="B5642" s="52">
        <v>42270</v>
      </c>
      <c r="C5642">
        <v>3.7768000000000002</v>
      </c>
      <c r="D5642" s="52">
        <v>42271</v>
      </c>
      <c r="E5642">
        <v>2.6425999999999998</v>
      </c>
      <c r="G5642" s="52">
        <v>42270</v>
      </c>
      <c r="H5642">
        <v>3.7768000000000002</v>
      </c>
      <c r="I5642" s="52">
        <v>42271</v>
      </c>
      <c r="J5642">
        <v>2.6425999999999998</v>
      </c>
    </row>
    <row r="5643" spans="2:10">
      <c r="B5643" s="52">
        <v>42271</v>
      </c>
      <c r="C5643">
        <v>3.7473000000000001</v>
      </c>
      <c r="D5643" s="52">
        <v>42272</v>
      </c>
      <c r="E5643">
        <v>2.6242999999999999</v>
      </c>
      <c r="G5643" s="52">
        <v>42271</v>
      </c>
      <c r="H5643">
        <v>3.7473000000000001</v>
      </c>
      <c r="I5643" s="52">
        <v>42272</v>
      </c>
      <c r="J5643">
        <v>2.6242999999999999</v>
      </c>
    </row>
    <row r="5644" spans="2:10">
      <c r="B5644" s="52">
        <v>42272</v>
      </c>
      <c r="C5644">
        <v>3.7109999999999999</v>
      </c>
      <c r="D5644" s="52">
        <v>42275</v>
      </c>
      <c r="E5644">
        <v>2.6756000000000002</v>
      </c>
      <c r="G5644" s="52">
        <v>42272</v>
      </c>
      <c r="H5644">
        <v>3.7109999999999999</v>
      </c>
      <c r="I5644" s="52">
        <v>42275</v>
      </c>
      <c r="J5644">
        <v>2.6756000000000002</v>
      </c>
    </row>
    <row r="5645" spans="2:10">
      <c r="B5645" s="52">
        <v>42275</v>
      </c>
      <c r="C5645">
        <v>3.7523999999999997</v>
      </c>
      <c r="D5645" s="52">
        <v>42276</v>
      </c>
      <c r="E5645">
        <v>2.6677</v>
      </c>
      <c r="G5645" s="52">
        <v>42275</v>
      </c>
      <c r="H5645">
        <v>3.7523999999999997</v>
      </c>
      <c r="I5645" s="52">
        <v>42276</v>
      </c>
      <c r="J5645">
        <v>2.6677</v>
      </c>
    </row>
    <row r="5646" spans="2:10">
      <c r="B5646" s="52">
        <v>42276</v>
      </c>
      <c r="C5646">
        <v>3.7519</v>
      </c>
      <c r="D5646" s="52">
        <v>42277</v>
      </c>
      <c r="E5646">
        <v>2.6291000000000002</v>
      </c>
      <c r="G5646" s="52">
        <v>42276</v>
      </c>
      <c r="H5646">
        <v>3.7519</v>
      </c>
      <c r="I5646" s="52">
        <v>42277</v>
      </c>
      <c r="J5646">
        <v>2.6291000000000002</v>
      </c>
    </row>
    <row r="5647" spans="2:10">
      <c r="B5647" s="52">
        <v>42277</v>
      </c>
      <c r="C5647">
        <v>3.6907999999999999</v>
      </c>
      <c r="D5647" s="52">
        <v>42278</v>
      </c>
      <c r="E5647">
        <v>2.6320000000000001</v>
      </c>
      <c r="G5647" s="52">
        <v>42277</v>
      </c>
      <c r="H5647">
        <v>3.6907999999999999</v>
      </c>
      <c r="I5647" s="52">
        <v>42278</v>
      </c>
      <c r="J5647">
        <v>2.6320000000000001</v>
      </c>
    </row>
    <row r="5648" spans="2:10">
      <c r="B5648" s="52">
        <v>42278</v>
      </c>
      <c r="C5648">
        <v>3.7377000000000002</v>
      </c>
      <c r="D5648" s="52">
        <v>42279</v>
      </c>
      <c r="E5648">
        <v>2.6015999999999999</v>
      </c>
      <c r="G5648" s="52">
        <v>42278</v>
      </c>
      <c r="H5648">
        <v>3.7377000000000002</v>
      </c>
      <c r="I5648" s="52">
        <v>42279</v>
      </c>
      <c r="J5648">
        <v>2.6015999999999999</v>
      </c>
    </row>
    <row r="5649" spans="2:10">
      <c r="B5649" s="52">
        <v>42279</v>
      </c>
      <c r="C5649">
        <v>3.6880999999999999</v>
      </c>
      <c r="D5649" s="52">
        <v>42282</v>
      </c>
      <c r="E5649">
        <v>2.5544000000000002</v>
      </c>
      <c r="G5649" s="52">
        <v>42279</v>
      </c>
      <c r="H5649">
        <v>3.6880999999999999</v>
      </c>
      <c r="I5649" s="52">
        <v>42282</v>
      </c>
      <c r="J5649">
        <v>2.5544000000000002</v>
      </c>
    </row>
    <row r="5650" spans="2:10">
      <c r="B5650" s="52">
        <v>42282</v>
      </c>
      <c r="C5650">
        <v>3.6368999999999998</v>
      </c>
      <c r="D5650" s="52">
        <v>42283</v>
      </c>
      <c r="E5650">
        <v>2.5522999999999998</v>
      </c>
      <c r="G5650" s="52">
        <v>42282</v>
      </c>
      <c r="H5650">
        <v>3.6368999999999998</v>
      </c>
      <c r="I5650" s="52">
        <v>42283</v>
      </c>
      <c r="J5650">
        <v>2.5522999999999998</v>
      </c>
    </row>
    <row r="5651" spans="2:10">
      <c r="B5651" s="52">
        <v>42283</v>
      </c>
      <c r="C5651">
        <v>3.6672000000000002</v>
      </c>
      <c r="D5651" s="52">
        <v>42284</v>
      </c>
      <c r="E5651">
        <v>2.5356999999999998</v>
      </c>
      <c r="G5651" s="52">
        <v>42283</v>
      </c>
      <c r="H5651">
        <v>3.6672000000000002</v>
      </c>
      <c r="I5651" s="52">
        <v>42284</v>
      </c>
      <c r="J5651">
        <v>2.5356999999999998</v>
      </c>
    </row>
    <row r="5652" spans="2:10">
      <c r="B5652" s="52">
        <v>42284</v>
      </c>
      <c r="C5652">
        <v>3.6789000000000001</v>
      </c>
      <c r="D5652" s="52">
        <v>42285</v>
      </c>
      <c r="E5652">
        <v>2.5150999999999999</v>
      </c>
      <c r="G5652" s="52">
        <v>42284</v>
      </c>
      <c r="H5652">
        <v>3.6789000000000001</v>
      </c>
      <c r="I5652" s="52">
        <v>42285</v>
      </c>
      <c r="J5652">
        <v>2.5150999999999999</v>
      </c>
    </row>
    <row r="5653" spans="2:10">
      <c r="B5653" s="52">
        <v>42285</v>
      </c>
      <c r="C5653">
        <v>3.6337999999999999</v>
      </c>
      <c r="D5653" s="52">
        <v>42286</v>
      </c>
      <c r="E5653">
        <v>2.5101</v>
      </c>
      <c r="G5653" s="52">
        <v>42285</v>
      </c>
      <c r="H5653">
        <v>3.6337999999999999</v>
      </c>
      <c r="I5653" s="52">
        <v>42286</v>
      </c>
      <c r="J5653">
        <v>2.5101</v>
      </c>
    </row>
    <row r="5654" spans="2:10">
      <c r="B5654" s="52">
        <v>42286</v>
      </c>
      <c r="C5654">
        <v>3.6494999999999997</v>
      </c>
      <c r="D5654" s="52">
        <v>42289</v>
      </c>
      <c r="E5654">
        <v>2.5032000000000001</v>
      </c>
      <c r="G5654" s="52">
        <v>42286</v>
      </c>
      <c r="H5654">
        <v>3.6494999999999997</v>
      </c>
      <c r="I5654" s="52">
        <v>42289</v>
      </c>
      <c r="J5654">
        <v>2.5032000000000001</v>
      </c>
    </row>
    <row r="5655" spans="2:10">
      <c r="B5655" s="52">
        <v>42289</v>
      </c>
      <c r="C5655">
        <v>3.6168</v>
      </c>
      <c r="D5655" s="52">
        <v>42290</v>
      </c>
      <c r="E5655">
        <v>2.5105</v>
      </c>
      <c r="G5655" s="52">
        <v>42289</v>
      </c>
      <c r="H5655">
        <v>3.6168</v>
      </c>
      <c r="I5655" s="52">
        <v>42290</v>
      </c>
      <c r="J5655">
        <v>2.5105</v>
      </c>
    </row>
    <row r="5656" spans="2:10">
      <c r="B5656" s="52">
        <v>42290</v>
      </c>
      <c r="C5656">
        <v>3.625</v>
      </c>
      <c r="D5656" s="52">
        <v>42291</v>
      </c>
      <c r="E5656">
        <v>2.5338000000000003</v>
      </c>
      <c r="G5656" s="52">
        <v>42290</v>
      </c>
      <c r="H5656">
        <v>3.625</v>
      </c>
      <c r="I5656" s="52">
        <v>42291</v>
      </c>
      <c r="J5656">
        <v>2.5338000000000003</v>
      </c>
    </row>
    <row r="5657" spans="2:10">
      <c r="B5657" s="52">
        <v>42291</v>
      </c>
      <c r="C5657">
        <v>3.6265000000000001</v>
      </c>
      <c r="D5657" s="52">
        <v>42292</v>
      </c>
      <c r="E5657">
        <v>2.5017</v>
      </c>
      <c r="G5657" s="52">
        <v>42291</v>
      </c>
      <c r="H5657">
        <v>3.6265000000000001</v>
      </c>
      <c r="I5657" s="52">
        <v>42292</v>
      </c>
      <c r="J5657">
        <v>2.5017</v>
      </c>
    </row>
    <row r="5658" spans="2:10">
      <c r="B5658" s="52">
        <v>42292</v>
      </c>
      <c r="C5658">
        <v>3.5718000000000001</v>
      </c>
      <c r="D5658" s="52">
        <v>42293</v>
      </c>
      <c r="E5658">
        <v>2.4910000000000001</v>
      </c>
      <c r="G5658" s="52">
        <v>42292</v>
      </c>
      <c r="H5658">
        <v>3.5718000000000001</v>
      </c>
      <c r="I5658" s="52">
        <v>42293</v>
      </c>
      <c r="J5658">
        <v>2.4910000000000001</v>
      </c>
    </row>
    <row r="5659" spans="2:10">
      <c r="B5659" s="52">
        <v>42293</v>
      </c>
      <c r="C5659">
        <v>3.5662000000000003</v>
      </c>
      <c r="D5659" s="52">
        <v>42296</v>
      </c>
      <c r="E5659">
        <v>2.4889000000000001</v>
      </c>
      <c r="G5659" s="52">
        <v>42293</v>
      </c>
      <c r="H5659">
        <v>3.5662000000000003</v>
      </c>
      <c r="I5659" s="52">
        <v>42296</v>
      </c>
      <c r="J5659">
        <v>2.4889000000000001</v>
      </c>
    </row>
    <row r="5660" spans="2:10">
      <c r="B5660" s="52">
        <v>42296</v>
      </c>
      <c r="C5660">
        <v>3.5602999999999998</v>
      </c>
      <c r="D5660" s="52">
        <v>42297</v>
      </c>
      <c r="E5660">
        <v>2.4908000000000001</v>
      </c>
      <c r="G5660" s="52">
        <v>42296</v>
      </c>
      <c r="H5660">
        <v>3.5602999999999998</v>
      </c>
      <c r="I5660" s="52">
        <v>42297</v>
      </c>
      <c r="J5660">
        <v>2.4908000000000001</v>
      </c>
    </row>
    <row r="5661" spans="2:10">
      <c r="B5661" s="52">
        <v>42297</v>
      </c>
      <c r="C5661">
        <v>3.5518999999999998</v>
      </c>
      <c r="D5661" s="52">
        <v>42298</v>
      </c>
      <c r="E5661">
        <v>2.4986000000000002</v>
      </c>
      <c r="G5661" s="52">
        <v>42297</v>
      </c>
      <c r="H5661">
        <v>3.5518999999999998</v>
      </c>
      <c r="I5661" s="52">
        <v>42298</v>
      </c>
      <c r="J5661">
        <v>2.4986000000000002</v>
      </c>
    </row>
    <row r="5662" spans="2:10">
      <c r="B5662" s="52">
        <v>42298</v>
      </c>
      <c r="C5662">
        <v>3.5583</v>
      </c>
      <c r="D5662" s="52">
        <v>42299</v>
      </c>
      <c r="E5662">
        <v>2.4554999999999998</v>
      </c>
      <c r="G5662" s="52">
        <v>42298</v>
      </c>
      <c r="H5662">
        <v>3.5583</v>
      </c>
      <c r="I5662" s="52">
        <v>42299</v>
      </c>
      <c r="J5662">
        <v>2.4554999999999998</v>
      </c>
    </row>
    <row r="5663" spans="2:10">
      <c r="B5663" s="52">
        <v>42299</v>
      </c>
      <c r="C5663">
        <v>3.5167999999999999</v>
      </c>
      <c r="D5663" s="52">
        <v>42300</v>
      </c>
      <c r="E5663">
        <v>2.4335</v>
      </c>
      <c r="G5663" s="52">
        <v>42299</v>
      </c>
      <c r="H5663">
        <v>3.5167999999999999</v>
      </c>
      <c r="I5663" s="52">
        <v>42300</v>
      </c>
      <c r="J5663">
        <v>2.4335</v>
      </c>
    </row>
    <row r="5664" spans="2:10">
      <c r="B5664" s="52">
        <v>42300</v>
      </c>
      <c r="C5664">
        <v>3.5815999999999999</v>
      </c>
      <c r="D5664" s="52">
        <v>42303</v>
      </c>
      <c r="E5664">
        <v>2.4367999999999999</v>
      </c>
      <c r="G5664" s="52">
        <v>42300</v>
      </c>
      <c r="H5664">
        <v>3.5815999999999999</v>
      </c>
      <c r="I5664" s="52">
        <v>42303</v>
      </c>
      <c r="J5664">
        <v>2.4367999999999999</v>
      </c>
    </row>
    <row r="5665" spans="2:10">
      <c r="B5665" s="52">
        <v>42303</v>
      </c>
      <c r="C5665">
        <v>3.5958999999999999</v>
      </c>
      <c r="D5665" s="52">
        <v>42304</v>
      </c>
      <c r="E5665">
        <v>2.4426000000000001</v>
      </c>
      <c r="G5665" s="52">
        <v>42303</v>
      </c>
      <c r="H5665">
        <v>3.5958999999999999</v>
      </c>
      <c r="I5665" s="52">
        <v>42304</v>
      </c>
      <c r="J5665">
        <v>2.4426000000000001</v>
      </c>
    </row>
    <row r="5666" spans="2:10">
      <c r="B5666" s="52">
        <v>42304</v>
      </c>
      <c r="C5666">
        <v>3.6052</v>
      </c>
      <c r="D5666" s="52">
        <v>42305</v>
      </c>
      <c r="E5666">
        <v>2.4154</v>
      </c>
      <c r="G5666" s="52">
        <v>42304</v>
      </c>
      <c r="H5666">
        <v>3.6052</v>
      </c>
      <c r="I5666" s="52">
        <v>42305</v>
      </c>
      <c r="J5666">
        <v>2.4154</v>
      </c>
    </row>
    <row r="5667" spans="2:10">
      <c r="B5667" s="52">
        <v>42305</v>
      </c>
      <c r="C5667">
        <v>3.6389</v>
      </c>
      <c r="D5667" s="52">
        <v>42306</v>
      </c>
      <c r="E5667">
        <v>2.4186000000000001</v>
      </c>
      <c r="G5667" s="52">
        <v>42305</v>
      </c>
      <c r="H5667">
        <v>3.6389</v>
      </c>
      <c r="I5667" s="52">
        <v>42306</v>
      </c>
      <c r="J5667">
        <v>2.4186000000000001</v>
      </c>
    </row>
    <row r="5668" spans="2:10">
      <c r="B5668" s="52">
        <v>42306</v>
      </c>
      <c r="C5668">
        <v>3.6766999999999999</v>
      </c>
      <c r="D5668" s="52">
        <v>42307</v>
      </c>
      <c r="E5668">
        <v>2.4312</v>
      </c>
      <c r="G5668" s="52">
        <v>42306</v>
      </c>
      <c r="H5668">
        <v>3.6766999999999999</v>
      </c>
      <c r="I5668" s="52">
        <v>42307</v>
      </c>
      <c r="J5668">
        <v>2.4312</v>
      </c>
    </row>
    <row r="5669" spans="2:10">
      <c r="B5669" s="52">
        <v>42307</v>
      </c>
      <c r="C5669">
        <v>3.66</v>
      </c>
      <c r="D5669" s="52">
        <v>42310</v>
      </c>
      <c r="E5669">
        <v>2.4087000000000001</v>
      </c>
      <c r="G5669" s="52">
        <v>42307</v>
      </c>
      <c r="H5669">
        <v>3.66</v>
      </c>
      <c r="I5669" s="52">
        <v>42310</v>
      </c>
      <c r="J5669">
        <v>2.4087000000000001</v>
      </c>
    </row>
    <row r="5670" spans="2:10">
      <c r="B5670" s="52">
        <v>42310</v>
      </c>
      <c r="C5670">
        <v>3.6598000000000002</v>
      </c>
      <c r="D5670" s="52">
        <v>42311</v>
      </c>
      <c r="E5670">
        <v>2.3967000000000001</v>
      </c>
      <c r="G5670" s="52">
        <v>42310</v>
      </c>
      <c r="H5670">
        <v>3.6598000000000002</v>
      </c>
      <c r="I5670" s="52">
        <v>42311</v>
      </c>
      <c r="J5670">
        <v>2.3967000000000001</v>
      </c>
    </row>
    <row r="5671" spans="2:10">
      <c r="B5671" s="52">
        <v>42311</v>
      </c>
      <c r="C5671">
        <v>3.6547999999999998</v>
      </c>
      <c r="D5671" s="52">
        <v>42312</v>
      </c>
      <c r="E5671">
        <v>2.4115000000000002</v>
      </c>
      <c r="G5671" s="52">
        <v>42311</v>
      </c>
      <c r="H5671">
        <v>3.6547999999999998</v>
      </c>
      <c r="I5671" s="52">
        <v>42312</v>
      </c>
      <c r="J5671">
        <v>2.4115000000000002</v>
      </c>
    </row>
    <row r="5672" spans="2:10">
      <c r="B5672" s="52">
        <v>42312</v>
      </c>
      <c r="C5672">
        <v>3.6414</v>
      </c>
      <c r="D5672" s="52">
        <v>42313</v>
      </c>
      <c r="E5672">
        <v>2.4138999999999999</v>
      </c>
      <c r="G5672" s="52">
        <v>42312</v>
      </c>
      <c r="H5672">
        <v>3.6414</v>
      </c>
      <c r="I5672" s="52">
        <v>42313</v>
      </c>
      <c r="J5672">
        <v>2.4138999999999999</v>
      </c>
    </row>
    <row r="5673" spans="2:10">
      <c r="B5673" s="52">
        <v>42313</v>
      </c>
      <c r="C5673">
        <v>3.6755</v>
      </c>
      <c r="D5673" s="52">
        <v>42314</v>
      </c>
      <c r="E5673">
        <v>2.4150999999999998</v>
      </c>
      <c r="G5673" s="52">
        <v>42313</v>
      </c>
      <c r="H5673">
        <v>3.6755</v>
      </c>
      <c r="I5673" s="52">
        <v>42314</v>
      </c>
      <c r="J5673">
        <v>2.4150999999999998</v>
      </c>
    </row>
    <row r="5674" spans="2:10">
      <c r="B5674" s="52">
        <v>42314</v>
      </c>
      <c r="C5674">
        <v>3.8266</v>
      </c>
      <c r="D5674" s="52">
        <v>42317</v>
      </c>
      <c r="E5674">
        <v>2.4411</v>
      </c>
      <c r="G5674" s="52">
        <v>42314</v>
      </c>
      <c r="H5674">
        <v>3.8266</v>
      </c>
      <c r="I5674" s="52">
        <v>42317</v>
      </c>
      <c r="J5674">
        <v>2.4411</v>
      </c>
    </row>
    <row r="5675" spans="2:10">
      <c r="B5675" s="52">
        <v>42317</v>
      </c>
      <c r="C5675">
        <v>3.8129999999999997</v>
      </c>
      <c r="D5675" s="52">
        <v>42318</v>
      </c>
      <c r="E5675">
        <v>2.4365000000000001</v>
      </c>
      <c r="G5675" s="52">
        <v>42317</v>
      </c>
      <c r="H5675">
        <v>3.8129999999999997</v>
      </c>
      <c r="I5675" s="52">
        <v>42318</v>
      </c>
      <c r="J5675">
        <v>2.4365000000000001</v>
      </c>
    </row>
    <row r="5676" spans="2:10">
      <c r="B5676" s="52">
        <v>42318</v>
      </c>
      <c r="C5676">
        <v>3.7946</v>
      </c>
      <c r="D5676" s="52">
        <v>42319</v>
      </c>
      <c r="E5676">
        <v>2.4441999999999999</v>
      </c>
      <c r="G5676" s="52">
        <v>42318</v>
      </c>
      <c r="H5676">
        <v>3.7946</v>
      </c>
      <c r="I5676" s="52">
        <v>42319</v>
      </c>
      <c r="J5676">
        <v>2.4441999999999999</v>
      </c>
    </row>
    <row r="5677" spans="2:10">
      <c r="B5677" s="52">
        <v>42319</v>
      </c>
      <c r="C5677">
        <v>3.7622</v>
      </c>
      <c r="D5677" s="52">
        <v>42320</v>
      </c>
      <c r="E5677">
        <v>2.4798</v>
      </c>
      <c r="G5677" s="52">
        <v>42319</v>
      </c>
      <c r="H5677">
        <v>3.7622</v>
      </c>
      <c r="I5677" s="52">
        <v>42320</v>
      </c>
      <c r="J5677">
        <v>2.4798</v>
      </c>
    </row>
    <row r="5678" spans="2:10">
      <c r="B5678" s="52">
        <v>42320</v>
      </c>
      <c r="C5678">
        <v>3.7946999999999997</v>
      </c>
      <c r="D5678" s="52">
        <v>42321</v>
      </c>
      <c r="E5678">
        <v>2.5089999999999999</v>
      </c>
      <c r="G5678" s="52">
        <v>42320</v>
      </c>
      <c r="H5678">
        <v>3.7946999999999997</v>
      </c>
      <c r="I5678" s="52">
        <v>42321</v>
      </c>
      <c r="J5678">
        <v>2.5089999999999999</v>
      </c>
    </row>
    <row r="5679" spans="2:10">
      <c r="B5679" s="52">
        <v>42321</v>
      </c>
      <c r="C5679">
        <v>3.8066</v>
      </c>
      <c r="D5679" s="52">
        <v>42324</v>
      </c>
      <c r="E5679">
        <v>2.4748999999999999</v>
      </c>
      <c r="G5679" s="52">
        <v>42321</v>
      </c>
      <c r="H5679">
        <v>3.8066</v>
      </c>
      <c r="I5679" s="52">
        <v>42324</v>
      </c>
      <c r="J5679">
        <v>2.4748999999999999</v>
      </c>
    </row>
    <row r="5680" spans="2:10">
      <c r="B5680" s="52">
        <v>42324</v>
      </c>
      <c r="C5680">
        <v>3.7544</v>
      </c>
      <c r="D5680" s="52">
        <v>42325</v>
      </c>
      <c r="E5680">
        <v>2.4759000000000002</v>
      </c>
      <c r="G5680" s="52">
        <v>42324</v>
      </c>
      <c r="H5680">
        <v>3.7544</v>
      </c>
      <c r="I5680" s="52">
        <v>42325</v>
      </c>
      <c r="J5680">
        <v>2.4759000000000002</v>
      </c>
    </row>
    <row r="5681" spans="2:10">
      <c r="B5681" s="52">
        <v>42325</v>
      </c>
      <c r="C5681">
        <v>3.82</v>
      </c>
      <c r="D5681" s="52">
        <v>42326</v>
      </c>
      <c r="E5681">
        <v>2.4477000000000002</v>
      </c>
      <c r="G5681" s="52">
        <v>42325</v>
      </c>
      <c r="H5681">
        <v>3.82</v>
      </c>
      <c r="I5681" s="52">
        <v>42326</v>
      </c>
      <c r="J5681">
        <v>2.4477000000000002</v>
      </c>
    </row>
    <row r="5682" spans="2:10">
      <c r="B5682" s="52">
        <v>42326</v>
      </c>
      <c r="C5682">
        <v>3.7944</v>
      </c>
      <c r="D5682" s="52">
        <v>42327</v>
      </c>
      <c r="E5682">
        <v>2.4483000000000001</v>
      </c>
      <c r="G5682" s="52">
        <v>42326</v>
      </c>
      <c r="H5682">
        <v>3.7944</v>
      </c>
      <c r="I5682" s="52">
        <v>42327</v>
      </c>
      <c r="J5682">
        <v>2.4483000000000001</v>
      </c>
    </row>
    <row r="5683" spans="2:10">
      <c r="B5683" s="52">
        <v>42327</v>
      </c>
      <c r="C5683">
        <v>3.7523</v>
      </c>
      <c r="D5683" s="52">
        <v>42328</v>
      </c>
      <c r="E5683">
        <v>2.4377</v>
      </c>
      <c r="G5683" s="52">
        <v>42327</v>
      </c>
      <c r="H5683">
        <v>3.7523</v>
      </c>
      <c r="I5683" s="52">
        <v>42328</v>
      </c>
      <c r="J5683">
        <v>2.4377</v>
      </c>
    </row>
    <row r="5684" spans="2:10">
      <c r="B5684" s="52">
        <v>42328</v>
      </c>
      <c r="C5684">
        <v>3.7393000000000001</v>
      </c>
      <c r="D5684" s="52">
        <v>42331</v>
      </c>
      <c r="E5684">
        <v>2.4419</v>
      </c>
      <c r="G5684" s="52">
        <v>42328</v>
      </c>
      <c r="H5684">
        <v>3.7393000000000001</v>
      </c>
      <c r="I5684" s="52">
        <v>42331</v>
      </c>
      <c r="J5684">
        <v>2.4419</v>
      </c>
    </row>
    <row r="5685" spans="2:10">
      <c r="B5685" s="52">
        <v>42331</v>
      </c>
      <c r="C5685">
        <v>3.7808000000000002</v>
      </c>
      <c r="D5685" s="52">
        <v>42332</v>
      </c>
      <c r="E5685">
        <v>2.4393000000000002</v>
      </c>
      <c r="G5685" s="52">
        <v>42331</v>
      </c>
      <c r="H5685">
        <v>3.7808000000000002</v>
      </c>
      <c r="I5685" s="52">
        <v>42332</v>
      </c>
      <c r="J5685">
        <v>2.4393000000000002</v>
      </c>
    </row>
    <row r="5686" spans="2:10">
      <c r="B5686" s="52">
        <v>42332</v>
      </c>
      <c r="C5686">
        <v>3.8041999999999998</v>
      </c>
      <c r="D5686" s="52">
        <v>42333</v>
      </c>
      <c r="E5686">
        <v>2.4390999999999998</v>
      </c>
      <c r="G5686" s="52">
        <v>42332</v>
      </c>
      <c r="H5686">
        <v>3.8041999999999998</v>
      </c>
      <c r="I5686" s="52">
        <v>42333</v>
      </c>
      <c r="J5686">
        <v>2.4390999999999998</v>
      </c>
    </row>
    <row r="5687" spans="2:10">
      <c r="B5687" s="52">
        <v>42333</v>
      </c>
      <c r="C5687">
        <v>3.8220999999999998</v>
      </c>
      <c r="D5687" s="52">
        <v>42335</v>
      </c>
      <c r="E5687">
        <v>2.4436</v>
      </c>
      <c r="G5687" s="52">
        <v>42333</v>
      </c>
      <c r="H5687">
        <v>3.8220999999999998</v>
      </c>
      <c r="I5687" s="52">
        <v>42335</v>
      </c>
      <c r="J5687">
        <v>2.4436</v>
      </c>
    </row>
    <row r="5688" spans="2:10">
      <c r="B5688" s="52">
        <v>42335</v>
      </c>
      <c r="C5688">
        <v>3.8058999999999998</v>
      </c>
      <c r="D5688" s="52">
        <v>42338</v>
      </c>
      <c r="E5688">
        <v>2.4563000000000001</v>
      </c>
      <c r="G5688" s="52">
        <v>42335</v>
      </c>
      <c r="H5688">
        <v>3.8058999999999998</v>
      </c>
      <c r="I5688" s="52">
        <v>42338</v>
      </c>
      <c r="J5688">
        <v>2.4563000000000001</v>
      </c>
    </row>
    <row r="5689" spans="2:10">
      <c r="B5689" s="52">
        <v>42338</v>
      </c>
      <c r="C5689">
        <v>3.8052000000000001</v>
      </c>
      <c r="D5689" s="52">
        <v>42339</v>
      </c>
      <c r="E5689">
        <v>2.4375999999999998</v>
      </c>
      <c r="G5689" s="52">
        <v>42338</v>
      </c>
      <c r="H5689">
        <v>3.8052000000000001</v>
      </c>
      <c r="I5689" s="52">
        <v>42339</v>
      </c>
      <c r="J5689">
        <v>2.4375999999999998</v>
      </c>
    </row>
    <row r="5690" spans="2:10">
      <c r="B5690" s="52">
        <v>42339</v>
      </c>
      <c r="C5690">
        <v>3.7772000000000001</v>
      </c>
      <c r="D5690" s="52">
        <v>42340</v>
      </c>
      <c r="E5690">
        <v>2.4645000000000001</v>
      </c>
      <c r="G5690" s="52">
        <v>42339</v>
      </c>
      <c r="H5690">
        <v>3.7772000000000001</v>
      </c>
      <c r="I5690" s="52">
        <v>42340</v>
      </c>
      <c r="J5690">
        <v>2.4645000000000001</v>
      </c>
    </row>
    <row r="5691" spans="2:10">
      <c r="B5691" s="52">
        <v>42340</v>
      </c>
      <c r="C5691">
        <v>3.8532999999999999</v>
      </c>
      <c r="D5691" s="52">
        <v>42341</v>
      </c>
      <c r="E5691">
        <v>2.5000999999999998</v>
      </c>
      <c r="G5691" s="52">
        <v>42340</v>
      </c>
      <c r="H5691">
        <v>3.8532999999999999</v>
      </c>
      <c r="I5691" s="52">
        <v>42341</v>
      </c>
      <c r="J5691">
        <v>2.5000999999999998</v>
      </c>
    </row>
    <row r="5692" spans="2:10">
      <c r="B5692" s="52">
        <v>42341</v>
      </c>
      <c r="C5692">
        <v>3.8824000000000001</v>
      </c>
      <c r="D5692" s="52">
        <v>42342</v>
      </c>
      <c r="E5692">
        <v>2.4483000000000001</v>
      </c>
      <c r="G5692" s="52">
        <v>42341</v>
      </c>
      <c r="H5692">
        <v>3.8824000000000001</v>
      </c>
      <c r="I5692" s="52">
        <v>42342</v>
      </c>
      <c r="J5692">
        <v>2.4483000000000001</v>
      </c>
    </row>
    <row r="5693" spans="2:10">
      <c r="B5693" s="52">
        <v>42342</v>
      </c>
      <c r="C5693">
        <v>3.8182999999999998</v>
      </c>
      <c r="D5693" s="52">
        <v>42345</v>
      </c>
      <c r="E5693">
        <v>2.4659</v>
      </c>
      <c r="G5693" s="52">
        <v>42342</v>
      </c>
      <c r="H5693">
        <v>3.8182999999999998</v>
      </c>
      <c r="I5693" s="52">
        <v>42345</v>
      </c>
      <c r="J5693">
        <v>2.4659</v>
      </c>
    </row>
    <row r="5694" spans="2:10">
      <c r="B5694" s="52">
        <v>42345</v>
      </c>
      <c r="C5694">
        <v>3.8094999999999999</v>
      </c>
      <c r="D5694" s="52">
        <v>42346</v>
      </c>
      <c r="E5694">
        <v>2.4910000000000001</v>
      </c>
      <c r="G5694" s="52">
        <v>42345</v>
      </c>
      <c r="H5694">
        <v>3.8094999999999999</v>
      </c>
      <c r="I5694" s="52">
        <v>42346</v>
      </c>
      <c r="J5694">
        <v>2.4910000000000001</v>
      </c>
    </row>
    <row r="5695" spans="2:10">
      <c r="B5695" s="52">
        <v>42346</v>
      </c>
      <c r="C5695">
        <v>3.8138999999999998</v>
      </c>
      <c r="D5695" s="52">
        <v>42347</v>
      </c>
      <c r="E5695">
        <v>2.5018000000000002</v>
      </c>
      <c r="G5695" s="52">
        <v>42346</v>
      </c>
      <c r="H5695">
        <v>3.8138999999999998</v>
      </c>
      <c r="I5695" s="52">
        <v>42347</v>
      </c>
      <c r="J5695">
        <v>2.5018000000000002</v>
      </c>
    </row>
    <row r="5696" spans="2:10">
      <c r="B5696" s="52">
        <v>42347</v>
      </c>
      <c r="C5696">
        <v>3.8180000000000001</v>
      </c>
      <c r="D5696" s="52">
        <v>42348</v>
      </c>
      <c r="E5696">
        <v>2.492</v>
      </c>
      <c r="G5696" s="52">
        <v>42347</v>
      </c>
      <c r="H5696">
        <v>3.8180000000000001</v>
      </c>
      <c r="I5696" s="52">
        <v>42348</v>
      </c>
      <c r="J5696">
        <v>2.492</v>
      </c>
    </row>
    <row r="5697" spans="2:10">
      <c r="B5697" s="52">
        <v>42348</v>
      </c>
      <c r="C5697">
        <v>3.8807999999999998</v>
      </c>
      <c r="D5697" s="52">
        <v>42349</v>
      </c>
      <c r="E5697">
        <v>2.5369999999999999</v>
      </c>
      <c r="G5697" s="52">
        <v>42348</v>
      </c>
      <c r="H5697">
        <v>3.8807999999999998</v>
      </c>
      <c r="I5697" s="52">
        <v>42349</v>
      </c>
      <c r="J5697">
        <v>2.5369999999999999</v>
      </c>
    </row>
    <row r="5698" spans="2:10">
      <c r="B5698" s="52">
        <v>42349</v>
      </c>
      <c r="C5698">
        <v>3.8909000000000002</v>
      </c>
      <c r="D5698" s="52">
        <v>42352</v>
      </c>
      <c r="E5698">
        <v>2.5220000000000002</v>
      </c>
      <c r="G5698" s="52">
        <v>42349</v>
      </c>
      <c r="H5698">
        <v>3.8909000000000002</v>
      </c>
      <c r="I5698" s="52">
        <v>42352</v>
      </c>
      <c r="J5698">
        <v>2.5220000000000002</v>
      </c>
    </row>
    <row r="5699" spans="2:10">
      <c r="B5699" s="52">
        <v>42352</v>
      </c>
      <c r="C5699">
        <v>3.8715999999999999</v>
      </c>
      <c r="D5699" s="52">
        <v>42353</v>
      </c>
      <c r="E5699">
        <v>2.4994000000000001</v>
      </c>
      <c r="G5699" s="52">
        <v>42352</v>
      </c>
      <c r="H5699">
        <v>3.8715999999999999</v>
      </c>
      <c r="I5699" s="52">
        <v>42353</v>
      </c>
      <c r="J5699">
        <v>2.4994000000000001</v>
      </c>
    </row>
    <row r="5700" spans="2:10">
      <c r="B5700" s="52">
        <v>42353</v>
      </c>
      <c r="C5700">
        <v>3.8369999999999997</v>
      </c>
      <c r="D5700" s="52">
        <v>42354</v>
      </c>
      <c r="E5700">
        <v>2.4679000000000002</v>
      </c>
      <c r="G5700" s="52">
        <v>42353</v>
      </c>
      <c r="H5700">
        <v>3.8369999999999997</v>
      </c>
      <c r="I5700" s="52">
        <v>42354</v>
      </c>
      <c r="J5700">
        <v>2.4679000000000002</v>
      </c>
    </row>
    <row r="5701" spans="2:10">
      <c r="B5701" s="52">
        <v>42354</v>
      </c>
      <c r="C5701">
        <v>3.7351999999999999</v>
      </c>
      <c r="D5701" s="52">
        <v>42355</v>
      </c>
      <c r="E5701">
        <v>2.5036</v>
      </c>
      <c r="G5701" s="52">
        <v>42354</v>
      </c>
      <c r="H5701">
        <v>3.7351999999999999</v>
      </c>
      <c r="I5701" s="52">
        <v>42355</v>
      </c>
      <c r="J5701">
        <v>2.5036</v>
      </c>
    </row>
    <row r="5702" spans="2:10">
      <c r="B5702" s="52">
        <v>42355</v>
      </c>
      <c r="C5702">
        <v>3.7307000000000001</v>
      </c>
      <c r="D5702" s="52">
        <v>42356</v>
      </c>
      <c r="E5702">
        <v>2.5573000000000001</v>
      </c>
      <c r="G5702" s="52">
        <v>42355</v>
      </c>
      <c r="H5702">
        <v>3.7307000000000001</v>
      </c>
      <c r="I5702" s="52">
        <v>42356</v>
      </c>
      <c r="J5702">
        <v>2.5573000000000001</v>
      </c>
    </row>
    <row r="5703" spans="2:10">
      <c r="B5703" s="52">
        <v>42356</v>
      </c>
      <c r="C5703">
        <v>3.7757000000000001</v>
      </c>
      <c r="D5703" s="52">
        <v>42359</v>
      </c>
      <c r="E5703">
        <v>2.5390000000000001</v>
      </c>
      <c r="G5703" s="52">
        <v>42356</v>
      </c>
      <c r="H5703">
        <v>3.7757000000000001</v>
      </c>
      <c r="I5703" s="52">
        <v>42359</v>
      </c>
      <c r="J5703">
        <v>2.5390000000000001</v>
      </c>
    </row>
    <row r="5704" spans="2:10">
      <c r="B5704" s="52">
        <v>42359</v>
      </c>
      <c r="C5704">
        <v>3.7789999999999999</v>
      </c>
      <c r="D5704" s="52">
        <v>42360</v>
      </c>
      <c r="E5704">
        <v>2.5148999999999999</v>
      </c>
      <c r="G5704" s="52">
        <v>42359</v>
      </c>
      <c r="H5704">
        <v>3.7789999999999999</v>
      </c>
      <c r="I5704" s="52">
        <v>42360</v>
      </c>
      <c r="J5704">
        <v>2.5148999999999999</v>
      </c>
    </row>
    <row r="5705" spans="2:10">
      <c r="B5705" s="52">
        <v>42360</v>
      </c>
      <c r="C5705">
        <v>3.7457000000000003</v>
      </c>
      <c r="D5705" s="52">
        <v>42361</v>
      </c>
      <c r="E5705">
        <v>2.4883999999999999</v>
      </c>
      <c r="G5705" s="52">
        <v>42360</v>
      </c>
      <c r="H5705">
        <v>3.7457000000000003</v>
      </c>
      <c r="I5705" s="52">
        <v>42361</v>
      </c>
      <c r="J5705">
        <v>2.4883999999999999</v>
      </c>
    </row>
    <row r="5706" spans="2:10">
      <c r="B5706" s="52">
        <v>42361</v>
      </c>
      <c r="C5706">
        <v>3.6907999999999999</v>
      </c>
      <c r="D5706" s="52">
        <v>42362</v>
      </c>
      <c r="E5706">
        <v>2.5354000000000001</v>
      </c>
      <c r="G5706" s="52">
        <v>42361</v>
      </c>
      <c r="H5706">
        <v>3.6907999999999999</v>
      </c>
      <c r="I5706" s="52">
        <v>42362</v>
      </c>
      <c r="J5706">
        <v>2.5354000000000001</v>
      </c>
    </row>
    <row r="5707" spans="2:10">
      <c r="B5707" s="52">
        <v>42362</v>
      </c>
      <c r="C5707">
        <v>3.6907000000000001</v>
      </c>
      <c r="D5707" s="52">
        <v>42366</v>
      </c>
      <c r="E5707">
        <v>2.5388999999999999</v>
      </c>
      <c r="G5707" s="52">
        <v>42362</v>
      </c>
      <c r="H5707">
        <v>3.6907000000000001</v>
      </c>
      <c r="I5707" s="52">
        <v>42366</v>
      </c>
      <c r="J5707">
        <v>2.5388999999999999</v>
      </c>
    </row>
    <row r="5708" spans="2:10">
      <c r="B5708" s="52">
        <v>42366</v>
      </c>
      <c r="C5708">
        <v>3.6819999999999999</v>
      </c>
      <c r="D5708" s="52">
        <v>42367</v>
      </c>
      <c r="E5708">
        <v>2.5112999999999999</v>
      </c>
      <c r="G5708" s="52">
        <v>42366</v>
      </c>
      <c r="H5708">
        <v>3.6819999999999999</v>
      </c>
      <c r="I5708" s="52">
        <v>42367</v>
      </c>
      <c r="J5708">
        <v>2.5112999999999999</v>
      </c>
    </row>
    <row r="5709" spans="2:10">
      <c r="B5709" s="52">
        <v>42367</v>
      </c>
      <c r="C5709">
        <v>3.6734</v>
      </c>
      <c r="D5709" s="52">
        <v>42368</v>
      </c>
      <c r="E5709">
        <v>2.528</v>
      </c>
      <c r="G5709" s="52">
        <v>42367</v>
      </c>
      <c r="H5709">
        <v>3.6734</v>
      </c>
      <c r="I5709" s="52">
        <v>42368</v>
      </c>
      <c r="J5709">
        <v>2.528</v>
      </c>
    </row>
    <row r="5710" spans="2:10">
      <c r="B5710" s="52">
        <v>42368</v>
      </c>
      <c r="C5710">
        <v>3.6772</v>
      </c>
      <c r="D5710" s="52">
        <v>42369</v>
      </c>
      <c r="E5710">
        <v>2.5539000000000001</v>
      </c>
      <c r="G5710" s="52">
        <v>42368</v>
      </c>
      <c r="H5710">
        <v>3.6772</v>
      </c>
      <c r="I5710" s="52">
        <v>42369</v>
      </c>
      <c r="J5710">
        <v>2.5539000000000001</v>
      </c>
    </row>
    <row r="5711" spans="2:10">
      <c r="B5711" s="52">
        <v>42369</v>
      </c>
      <c r="C5711">
        <v>3.7197</v>
      </c>
      <c r="D5711" s="52">
        <v>42373</v>
      </c>
      <c r="E5711">
        <v>2.5973999999999999</v>
      </c>
      <c r="G5711" s="52">
        <v>42369</v>
      </c>
      <c r="H5711">
        <v>3.7197</v>
      </c>
      <c r="I5711" s="52">
        <v>42373</v>
      </c>
      <c r="J5711">
        <v>2.5973999999999999</v>
      </c>
    </row>
    <row r="5712" spans="2:10">
      <c r="B5712" s="52">
        <v>42373</v>
      </c>
      <c r="C5712">
        <v>3.7218999999999998</v>
      </c>
      <c r="D5712" s="52">
        <v>42374</v>
      </c>
      <c r="E5712">
        <v>2.5960000000000001</v>
      </c>
      <c r="G5712" s="52">
        <v>42373</v>
      </c>
      <c r="H5712">
        <v>3.7218999999999998</v>
      </c>
      <c r="I5712" s="52">
        <v>42374</v>
      </c>
      <c r="J5712">
        <v>2.5960000000000001</v>
      </c>
    </row>
    <row r="5713" spans="2:10">
      <c r="B5713" s="52">
        <v>42374</v>
      </c>
      <c r="C5713">
        <v>3.6996000000000002</v>
      </c>
      <c r="D5713" s="52">
        <v>42375</v>
      </c>
      <c r="E5713">
        <v>2.6364999999999998</v>
      </c>
      <c r="G5713" s="52">
        <v>42374</v>
      </c>
      <c r="H5713">
        <v>3.6996000000000002</v>
      </c>
      <c r="I5713" s="52">
        <v>42375</v>
      </c>
      <c r="J5713">
        <v>2.6364999999999998</v>
      </c>
    </row>
    <row r="5714" spans="2:10">
      <c r="B5714" s="52">
        <v>42375</v>
      </c>
      <c r="C5714">
        <v>3.7025999999999999</v>
      </c>
      <c r="D5714" s="52">
        <v>42376</v>
      </c>
      <c r="E5714">
        <v>2.6991000000000001</v>
      </c>
      <c r="G5714" s="52">
        <v>42375</v>
      </c>
      <c r="H5714">
        <v>3.7025999999999999</v>
      </c>
      <c r="I5714" s="52">
        <v>42376</v>
      </c>
      <c r="J5714">
        <v>2.6991000000000001</v>
      </c>
    </row>
    <row r="5715" spans="2:10">
      <c r="B5715" s="52">
        <v>42376</v>
      </c>
      <c r="C5715">
        <v>3.7217000000000002</v>
      </c>
      <c r="D5715" s="52">
        <v>42377</v>
      </c>
      <c r="E5715">
        <v>2.7267999999999999</v>
      </c>
      <c r="G5715" s="52">
        <v>42376</v>
      </c>
      <c r="H5715">
        <v>3.7217000000000002</v>
      </c>
      <c r="I5715" s="52">
        <v>42377</v>
      </c>
      <c r="J5715">
        <v>2.7267999999999999</v>
      </c>
    </row>
    <row r="5716" spans="2:10">
      <c r="B5716" s="52">
        <v>42377</v>
      </c>
      <c r="C5716">
        <v>3.7133000000000003</v>
      </c>
      <c r="D5716" s="52">
        <v>42380</v>
      </c>
      <c r="E5716">
        <v>2.7181999999999999</v>
      </c>
      <c r="G5716" s="52">
        <v>42377</v>
      </c>
      <c r="H5716">
        <v>3.7133000000000003</v>
      </c>
      <c r="I5716" s="52">
        <v>42380</v>
      </c>
      <c r="J5716">
        <v>2.7181999999999999</v>
      </c>
    </row>
    <row r="5717" spans="2:10">
      <c r="B5717" s="52">
        <v>42380</v>
      </c>
      <c r="C5717">
        <v>3.6917</v>
      </c>
      <c r="D5717" s="52">
        <v>42381</v>
      </c>
      <c r="E5717">
        <v>2.6987999999999999</v>
      </c>
      <c r="G5717" s="52">
        <v>42380</v>
      </c>
      <c r="H5717">
        <v>3.6917</v>
      </c>
      <c r="I5717" s="52">
        <v>42381</v>
      </c>
      <c r="J5717">
        <v>2.6987999999999999</v>
      </c>
    </row>
    <row r="5718" spans="2:10">
      <c r="B5718" s="52">
        <v>42381</v>
      </c>
      <c r="C5718">
        <v>3.7090000000000001</v>
      </c>
      <c r="D5718" s="52">
        <v>42382</v>
      </c>
      <c r="E5718">
        <v>2.7598000000000003</v>
      </c>
      <c r="G5718" s="52">
        <v>42381</v>
      </c>
      <c r="H5718">
        <v>3.7090000000000001</v>
      </c>
      <c r="I5718" s="52">
        <v>42382</v>
      </c>
      <c r="J5718">
        <v>2.7598000000000003</v>
      </c>
    </row>
    <row r="5719" spans="2:10">
      <c r="B5719" s="52">
        <v>42382</v>
      </c>
      <c r="C5719">
        <v>3.7121</v>
      </c>
      <c r="D5719" s="52">
        <v>42383</v>
      </c>
      <c r="E5719">
        <v>2.7214</v>
      </c>
      <c r="G5719" s="52">
        <v>42382</v>
      </c>
      <c r="H5719">
        <v>3.7121</v>
      </c>
      <c r="I5719" s="52">
        <v>42383</v>
      </c>
      <c r="J5719">
        <v>2.7214</v>
      </c>
    </row>
    <row r="5720" spans="2:10">
      <c r="B5720" s="52">
        <v>42383</v>
      </c>
      <c r="C5720">
        <v>3.6589</v>
      </c>
      <c r="D5720" s="52">
        <v>42384</v>
      </c>
      <c r="E5720">
        <v>2.7909000000000002</v>
      </c>
      <c r="G5720" s="52">
        <v>42383</v>
      </c>
      <c r="H5720">
        <v>3.6589</v>
      </c>
      <c r="I5720" s="52">
        <v>42384</v>
      </c>
      <c r="J5720">
        <v>2.7909000000000002</v>
      </c>
    </row>
    <row r="5721" spans="2:10">
      <c r="B5721" s="52">
        <v>42384</v>
      </c>
      <c r="C5721">
        <v>3.6879999999999997</v>
      </c>
      <c r="D5721" s="52">
        <v>42388</v>
      </c>
      <c r="E5721">
        <v>2.7861000000000002</v>
      </c>
      <c r="G5721" s="52">
        <v>42384</v>
      </c>
      <c r="H5721">
        <v>3.6879999999999997</v>
      </c>
      <c r="I5721" s="52">
        <v>42388</v>
      </c>
      <c r="J5721">
        <v>2.7861000000000002</v>
      </c>
    </row>
    <row r="5722" spans="2:10">
      <c r="B5722" s="52">
        <v>42388</v>
      </c>
      <c r="C5722">
        <v>3.6314000000000002</v>
      </c>
      <c r="D5722" s="52">
        <v>42389</v>
      </c>
      <c r="E5722">
        <v>2.831</v>
      </c>
      <c r="G5722" s="52">
        <v>42388</v>
      </c>
      <c r="H5722">
        <v>3.6314000000000002</v>
      </c>
      <c r="I5722" s="52">
        <v>42389</v>
      </c>
      <c r="J5722">
        <v>2.831</v>
      </c>
    </row>
    <row r="5723" spans="2:10">
      <c r="B5723" s="52">
        <v>42389</v>
      </c>
      <c r="C5723">
        <v>3.7119999999999997</v>
      </c>
      <c r="D5723" s="52">
        <v>42390</v>
      </c>
      <c r="E5723">
        <v>2.8102999999999998</v>
      </c>
      <c r="G5723" s="52">
        <v>42389</v>
      </c>
      <c r="H5723">
        <v>3.7119999999999997</v>
      </c>
      <c r="I5723" s="52">
        <v>42390</v>
      </c>
      <c r="J5723">
        <v>2.8102999999999998</v>
      </c>
    </row>
    <row r="5724" spans="2:10">
      <c r="B5724" s="52">
        <v>42390</v>
      </c>
      <c r="C5724">
        <v>3.7143000000000002</v>
      </c>
      <c r="D5724" s="52">
        <v>42391</v>
      </c>
      <c r="E5724">
        <v>2.7734999999999999</v>
      </c>
      <c r="G5724" s="52">
        <v>42390</v>
      </c>
      <c r="H5724">
        <v>3.7143000000000002</v>
      </c>
      <c r="I5724" s="52">
        <v>42391</v>
      </c>
      <c r="J5724">
        <v>2.7734999999999999</v>
      </c>
    </row>
    <row r="5725" spans="2:10">
      <c r="B5725" s="52">
        <v>42391</v>
      </c>
      <c r="C5725">
        <v>3.6482999999999999</v>
      </c>
      <c r="D5725" s="52">
        <v>42394</v>
      </c>
      <c r="E5725">
        <v>2.8098999999999998</v>
      </c>
      <c r="G5725" s="52">
        <v>42391</v>
      </c>
      <c r="H5725">
        <v>3.6482999999999999</v>
      </c>
      <c r="I5725" s="52">
        <v>42394</v>
      </c>
      <c r="J5725">
        <v>2.8098999999999998</v>
      </c>
    </row>
    <row r="5726" spans="2:10">
      <c r="B5726" s="52">
        <v>42394</v>
      </c>
      <c r="C5726">
        <v>3.6800999999999999</v>
      </c>
      <c r="D5726" s="52">
        <v>42395</v>
      </c>
      <c r="E5726">
        <v>2.7608000000000001</v>
      </c>
      <c r="G5726" s="52">
        <v>42394</v>
      </c>
      <c r="H5726">
        <v>3.6800999999999999</v>
      </c>
      <c r="I5726" s="52">
        <v>42395</v>
      </c>
      <c r="J5726">
        <v>2.7608000000000001</v>
      </c>
    </row>
    <row r="5727" spans="2:10">
      <c r="B5727" s="52">
        <v>42395</v>
      </c>
      <c r="C5727">
        <v>3.6524000000000001</v>
      </c>
      <c r="D5727" s="52">
        <v>42396</v>
      </c>
      <c r="E5727">
        <v>2.7993999999999999</v>
      </c>
      <c r="G5727" s="52">
        <v>42395</v>
      </c>
      <c r="H5727">
        <v>3.6524000000000001</v>
      </c>
      <c r="I5727" s="52">
        <v>42396</v>
      </c>
      <c r="J5727">
        <v>2.7993999999999999</v>
      </c>
    </row>
    <row r="5728" spans="2:10">
      <c r="B5728" s="52">
        <v>42396</v>
      </c>
      <c r="C5728">
        <v>3.6459999999999999</v>
      </c>
      <c r="D5728" s="52">
        <v>42397</v>
      </c>
      <c r="E5728">
        <v>2.7776000000000001</v>
      </c>
      <c r="G5728" s="52">
        <v>42396</v>
      </c>
      <c r="H5728">
        <v>3.6459999999999999</v>
      </c>
      <c r="I5728" s="52">
        <v>42397</v>
      </c>
      <c r="J5728">
        <v>2.7776000000000001</v>
      </c>
    </row>
    <row r="5729" spans="2:10">
      <c r="B5729" s="52">
        <v>42397</v>
      </c>
      <c r="C5729">
        <v>3.5871</v>
      </c>
      <c r="D5729" s="52">
        <v>42398</v>
      </c>
      <c r="E5729">
        <v>2.7107000000000001</v>
      </c>
      <c r="G5729" s="52">
        <v>42397</v>
      </c>
      <c r="H5729">
        <v>3.5871</v>
      </c>
      <c r="I5729" s="52">
        <v>42398</v>
      </c>
      <c r="J5729">
        <v>2.7107000000000001</v>
      </c>
    </row>
    <row r="5730" spans="2:10">
      <c r="B5730" s="52">
        <v>42398</v>
      </c>
      <c r="C5730">
        <v>3.5169999999999999</v>
      </c>
      <c r="D5730" s="52">
        <v>42401</v>
      </c>
      <c r="E5730">
        <v>2.7134999999999998</v>
      </c>
      <c r="G5730" s="52">
        <v>42398</v>
      </c>
      <c r="H5730">
        <v>3.5169999999999999</v>
      </c>
      <c r="I5730" s="52">
        <v>42401</v>
      </c>
      <c r="J5730">
        <v>2.7134999999999998</v>
      </c>
    </row>
    <row r="5731" spans="2:10">
      <c r="B5731" s="52">
        <v>42401</v>
      </c>
      <c r="C5731">
        <v>3.488</v>
      </c>
      <c r="D5731" s="52">
        <v>42402</v>
      </c>
      <c r="E5731">
        <v>2.7631999999999999</v>
      </c>
      <c r="G5731" s="52">
        <v>42401</v>
      </c>
      <c r="H5731">
        <v>3.488</v>
      </c>
      <c r="I5731" s="52">
        <v>42402</v>
      </c>
      <c r="J5731">
        <v>2.7631999999999999</v>
      </c>
    </row>
    <row r="5732" spans="2:10">
      <c r="B5732" s="52">
        <v>42402</v>
      </c>
      <c r="C5732">
        <v>3.4756</v>
      </c>
      <c r="D5732" s="52">
        <v>42403</v>
      </c>
      <c r="E5732">
        <v>2.7339000000000002</v>
      </c>
      <c r="G5732" s="52">
        <v>42402</v>
      </c>
      <c r="H5732">
        <v>3.4756</v>
      </c>
      <c r="I5732" s="52">
        <v>42403</v>
      </c>
      <c r="J5732">
        <v>2.7339000000000002</v>
      </c>
    </row>
    <row r="5733" spans="2:10">
      <c r="B5733" s="52">
        <v>42403</v>
      </c>
      <c r="C5733">
        <v>3.4312</v>
      </c>
      <c r="D5733" s="52">
        <v>42404</v>
      </c>
      <c r="E5733">
        <v>2.7227000000000001</v>
      </c>
      <c r="G5733" s="52">
        <v>42403</v>
      </c>
      <c r="H5733">
        <v>3.4312</v>
      </c>
      <c r="I5733" s="52">
        <v>42404</v>
      </c>
      <c r="J5733">
        <v>2.7227000000000001</v>
      </c>
    </row>
    <row r="5734" spans="2:10">
      <c r="B5734" s="52">
        <v>42404</v>
      </c>
      <c r="C5734">
        <v>3.4468999999999999</v>
      </c>
      <c r="D5734" s="52">
        <v>42405</v>
      </c>
      <c r="E5734">
        <v>2.7582</v>
      </c>
      <c r="G5734" s="52">
        <v>42404</v>
      </c>
      <c r="H5734">
        <v>3.4468999999999999</v>
      </c>
      <c r="I5734" s="52">
        <v>42405</v>
      </c>
      <c r="J5734">
        <v>2.7582</v>
      </c>
    </row>
    <row r="5735" spans="2:10">
      <c r="B5735" s="52">
        <v>42405</v>
      </c>
      <c r="C5735">
        <v>3.4327999999999999</v>
      </c>
      <c r="D5735" s="52">
        <v>42408</v>
      </c>
      <c r="E5735">
        <v>2.7974000000000001</v>
      </c>
      <c r="G5735" s="52">
        <v>42405</v>
      </c>
      <c r="H5735">
        <v>3.4327999999999999</v>
      </c>
      <c r="I5735" s="52">
        <v>42408</v>
      </c>
      <c r="J5735">
        <v>2.7974000000000001</v>
      </c>
    </row>
    <row r="5736" spans="2:10">
      <c r="B5736" s="52">
        <v>42408</v>
      </c>
      <c r="C5736">
        <v>3.4458000000000002</v>
      </c>
      <c r="D5736" s="52">
        <v>42409</v>
      </c>
      <c r="E5736">
        <v>2.8012999999999999</v>
      </c>
      <c r="G5736" s="52">
        <v>42408</v>
      </c>
      <c r="H5736">
        <v>3.4458000000000002</v>
      </c>
      <c r="I5736" s="52">
        <v>42409</v>
      </c>
      <c r="J5736">
        <v>2.8012999999999999</v>
      </c>
    </row>
    <row r="5737" spans="2:10">
      <c r="B5737" s="52">
        <v>42409</v>
      </c>
      <c r="C5737">
        <v>3.4247999999999998</v>
      </c>
      <c r="D5737" s="52">
        <v>42410</v>
      </c>
      <c r="E5737">
        <v>2.8264</v>
      </c>
      <c r="G5737" s="52">
        <v>42409</v>
      </c>
      <c r="H5737">
        <v>3.4247999999999998</v>
      </c>
      <c r="I5737" s="52">
        <v>42410</v>
      </c>
      <c r="J5737">
        <v>2.8264</v>
      </c>
    </row>
    <row r="5738" spans="2:10">
      <c r="B5738" s="52">
        <v>42410</v>
      </c>
      <c r="C5738">
        <v>3.4327000000000001</v>
      </c>
      <c r="D5738" s="52">
        <v>42411</v>
      </c>
      <c r="E5738">
        <v>2.8723000000000001</v>
      </c>
      <c r="G5738" s="52">
        <v>42410</v>
      </c>
      <c r="H5738">
        <v>3.4327000000000001</v>
      </c>
      <c r="I5738" s="52">
        <v>42411</v>
      </c>
      <c r="J5738">
        <v>2.8723000000000001</v>
      </c>
    </row>
    <row r="5739" spans="2:10">
      <c r="B5739" s="52">
        <v>42411</v>
      </c>
      <c r="C5739">
        <v>3.5032999999999999</v>
      </c>
      <c r="D5739" s="52">
        <v>42412</v>
      </c>
      <c r="E5739">
        <v>2.8159000000000001</v>
      </c>
      <c r="G5739" s="52">
        <v>42411</v>
      </c>
      <c r="H5739">
        <v>3.5032999999999999</v>
      </c>
      <c r="I5739" s="52">
        <v>42412</v>
      </c>
      <c r="J5739">
        <v>2.8159000000000001</v>
      </c>
    </row>
    <row r="5740" spans="2:10">
      <c r="B5740" s="52">
        <v>42412</v>
      </c>
      <c r="C5740">
        <v>3.524</v>
      </c>
      <c r="D5740" s="52">
        <v>42416</v>
      </c>
      <c r="E5740">
        <v>2.7793000000000001</v>
      </c>
      <c r="G5740" s="52">
        <v>42412</v>
      </c>
      <c r="H5740">
        <v>3.524</v>
      </c>
      <c r="I5740" s="52">
        <v>42416</v>
      </c>
      <c r="J5740">
        <v>2.7793000000000001</v>
      </c>
    </row>
    <row r="5741" spans="2:10">
      <c r="B5741" s="52">
        <v>42416</v>
      </c>
      <c r="C5741">
        <v>3.5032000000000001</v>
      </c>
      <c r="D5741" s="52">
        <v>42417</v>
      </c>
      <c r="E5741">
        <v>2.7366999999999999</v>
      </c>
      <c r="G5741" s="52">
        <v>42416</v>
      </c>
      <c r="H5741">
        <v>3.5032000000000001</v>
      </c>
      <c r="I5741" s="52">
        <v>42417</v>
      </c>
      <c r="J5741">
        <v>2.7366999999999999</v>
      </c>
    </row>
    <row r="5742" spans="2:10">
      <c r="B5742" s="52">
        <v>42417</v>
      </c>
      <c r="C5742">
        <v>3.5175000000000001</v>
      </c>
      <c r="D5742" s="52">
        <v>42418</v>
      </c>
      <c r="E5742">
        <v>2.7433999999999998</v>
      </c>
      <c r="G5742" s="52">
        <v>42417</v>
      </c>
      <c r="H5742">
        <v>3.5175000000000001</v>
      </c>
      <c r="I5742" s="52">
        <v>42418</v>
      </c>
      <c r="J5742">
        <v>2.7433999999999998</v>
      </c>
    </row>
    <row r="5743" spans="2:10">
      <c r="B5743" s="52">
        <v>42418</v>
      </c>
      <c r="C5743">
        <v>3.4567999999999999</v>
      </c>
      <c r="D5743" s="52">
        <v>42419</v>
      </c>
      <c r="E5743">
        <v>2.7490999999999999</v>
      </c>
      <c r="G5743" s="52">
        <v>42418</v>
      </c>
      <c r="H5743">
        <v>3.4567999999999999</v>
      </c>
      <c r="I5743" s="52">
        <v>42419</v>
      </c>
      <c r="J5743">
        <v>2.7490999999999999</v>
      </c>
    </row>
    <row r="5744" spans="2:10">
      <c r="B5744" s="52">
        <v>42419</v>
      </c>
      <c r="C5744">
        <v>3.4798999999999998</v>
      </c>
      <c r="D5744" s="52">
        <v>42422</v>
      </c>
      <c r="E5744">
        <v>2.7113</v>
      </c>
      <c r="G5744" s="52">
        <v>42419</v>
      </c>
      <c r="H5744">
        <v>3.4798999999999998</v>
      </c>
      <c r="I5744" s="52">
        <v>42422</v>
      </c>
      <c r="J5744">
        <v>2.7113</v>
      </c>
    </row>
    <row r="5745" spans="2:10">
      <c r="B5745" s="52">
        <v>42422</v>
      </c>
      <c r="C5745">
        <v>3.4384000000000001</v>
      </c>
      <c r="D5745" s="52">
        <v>42423</v>
      </c>
      <c r="E5745">
        <v>2.7423999999999999</v>
      </c>
      <c r="G5745" s="52">
        <v>42422</v>
      </c>
      <c r="H5745">
        <v>3.4384000000000001</v>
      </c>
      <c r="I5745" s="52">
        <v>42423</v>
      </c>
      <c r="J5745">
        <v>2.7423999999999999</v>
      </c>
    </row>
    <row r="5746" spans="2:10">
      <c r="B5746" s="52">
        <v>42423</v>
      </c>
      <c r="C5746">
        <v>3.4323999999999999</v>
      </c>
      <c r="D5746" s="52">
        <v>42424</v>
      </c>
      <c r="E5746">
        <v>2.7336</v>
      </c>
      <c r="G5746" s="52">
        <v>42423</v>
      </c>
      <c r="H5746">
        <v>3.4323999999999999</v>
      </c>
      <c r="I5746" s="52">
        <v>42424</v>
      </c>
      <c r="J5746">
        <v>2.7336</v>
      </c>
    </row>
    <row r="5747" spans="2:10">
      <c r="B5747" s="52">
        <v>42424</v>
      </c>
      <c r="C5747">
        <v>3.4285000000000001</v>
      </c>
      <c r="D5747" s="52">
        <v>42425</v>
      </c>
      <c r="E5747">
        <v>2.6987999999999999</v>
      </c>
      <c r="G5747" s="52">
        <v>42424</v>
      </c>
      <c r="H5747">
        <v>3.4285000000000001</v>
      </c>
      <c r="I5747" s="52">
        <v>42425</v>
      </c>
      <c r="J5747">
        <v>2.6987999999999999</v>
      </c>
    </row>
    <row r="5748" spans="2:10">
      <c r="B5748" s="52">
        <v>42425</v>
      </c>
      <c r="C5748">
        <v>3.3875999999999999</v>
      </c>
      <c r="D5748" s="52">
        <v>42426</v>
      </c>
      <c r="E5748">
        <v>2.7098</v>
      </c>
      <c r="G5748" s="52">
        <v>42425</v>
      </c>
      <c r="H5748">
        <v>3.3875999999999999</v>
      </c>
      <c r="I5748" s="52">
        <v>42426</v>
      </c>
      <c r="J5748">
        <v>2.7098</v>
      </c>
    </row>
    <row r="5749" spans="2:10">
      <c r="B5749" s="52">
        <v>42426</v>
      </c>
      <c r="C5749">
        <v>3.4903</v>
      </c>
      <c r="D5749" s="52">
        <v>42429</v>
      </c>
      <c r="E5749">
        <v>2.7321</v>
      </c>
      <c r="G5749" s="52">
        <v>42426</v>
      </c>
      <c r="H5749">
        <v>3.4903</v>
      </c>
      <c r="I5749" s="52">
        <v>42429</v>
      </c>
      <c r="J5749">
        <v>2.7321</v>
      </c>
    </row>
    <row r="5750" spans="2:10">
      <c r="B5750" s="52">
        <v>42429</v>
      </c>
      <c r="C5750">
        <v>3.4809000000000001</v>
      </c>
      <c r="D5750" s="52">
        <v>42430</v>
      </c>
      <c r="E5750">
        <v>2.6756000000000002</v>
      </c>
      <c r="G5750" s="52">
        <v>42429</v>
      </c>
      <c r="H5750">
        <v>3.4809000000000001</v>
      </c>
      <c r="I5750" s="52">
        <v>42430</v>
      </c>
      <c r="J5750">
        <v>2.6756000000000002</v>
      </c>
    </row>
    <row r="5751" spans="2:10">
      <c r="B5751" s="52">
        <v>42430</v>
      </c>
      <c r="C5751">
        <v>3.4933000000000001</v>
      </c>
      <c r="D5751" s="52">
        <v>42431</v>
      </c>
      <c r="E5751">
        <v>2.6701999999999999</v>
      </c>
      <c r="G5751" s="52">
        <v>42430</v>
      </c>
      <c r="H5751">
        <v>3.4933000000000001</v>
      </c>
      <c r="I5751" s="52">
        <v>42431</v>
      </c>
      <c r="J5751">
        <v>2.6701999999999999</v>
      </c>
    </row>
    <row r="5752" spans="2:10">
      <c r="B5752" s="52">
        <v>42431</v>
      </c>
      <c r="C5752">
        <v>3.4744999999999999</v>
      </c>
      <c r="D5752" s="52">
        <v>42432</v>
      </c>
      <c r="E5752">
        <v>2.6640000000000001</v>
      </c>
      <c r="G5752" s="52">
        <v>42431</v>
      </c>
      <c r="H5752">
        <v>3.4744999999999999</v>
      </c>
      <c r="I5752" s="52">
        <v>42432</v>
      </c>
      <c r="J5752">
        <v>2.6640000000000001</v>
      </c>
    </row>
    <row r="5753" spans="2:10">
      <c r="B5753" s="52">
        <v>42432</v>
      </c>
      <c r="C5753">
        <v>3.4592999999999998</v>
      </c>
      <c r="D5753" s="52">
        <v>42433</v>
      </c>
      <c r="E5753">
        <v>2.6541000000000001</v>
      </c>
      <c r="G5753" s="52">
        <v>42432</v>
      </c>
      <c r="H5753">
        <v>3.4592999999999998</v>
      </c>
      <c r="I5753" s="52">
        <v>42433</v>
      </c>
      <c r="J5753">
        <v>2.6541000000000001</v>
      </c>
    </row>
    <row r="5754" spans="2:10">
      <c r="B5754" s="52">
        <v>42433</v>
      </c>
      <c r="C5754">
        <v>3.4196</v>
      </c>
      <c r="D5754" s="52">
        <v>42436</v>
      </c>
      <c r="E5754">
        <v>2.6436999999999999</v>
      </c>
      <c r="G5754" s="52">
        <v>42433</v>
      </c>
      <c r="H5754">
        <v>3.4196</v>
      </c>
      <c r="I5754" s="52">
        <v>42436</v>
      </c>
      <c r="J5754">
        <v>2.6436999999999999</v>
      </c>
    </row>
    <row r="5755" spans="2:10">
      <c r="B5755" s="52">
        <v>42436</v>
      </c>
      <c r="C5755">
        <v>3.4005000000000001</v>
      </c>
      <c r="D5755" s="52">
        <v>42437</v>
      </c>
      <c r="E5755">
        <v>2.6673</v>
      </c>
      <c r="G5755" s="52">
        <v>42436</v>
      </c>
      <c r="H5755">
        <v>3.4005000000000001</v>
      </c>
      <c r="I5755" s="52">
        <v>42437</v>
      </c>
      <c r="J5755">
        <v>2.6673</v>
      </c>
    </row>
    <row r="5756" spans="2:10">
      <c r="B5756" s="52">
        <v>42437</v>
      </c>
      <c r="C5756">
        <v>3.3702999999999999</v>
      </c>
      <c r="D5756" s="52">
        <v>42438</v>
      </c>
      <c r="E5756">
        <v>2.6669999999999998</v>
      </c>
      <c r="G5756" s="52">
        <v>42437</v>
      </c>
      <c r="H5756">
        <v>3.3702999999999999</v>
      </c>
      <c r="I5756" s="52">
        <v>42438</v>
      </c>
      <c r="J5756">
        <v>2.6669999999999998</v>
      </c>
    </row>
    <row r="5757" spans="2:10">
      <c r="B5757" s="52">
        <v>42438</v>
      </c>
      <c r="C5757">
        <v>3.3534999999999999</v>
      </c>
      <c r="D5757" s="52">
        <v>42439</v>
      </c>
      <c r="E5757">
        <v>2.6678999999999999</v>
      </c>
      <c r="G5757" s="52">
        <v>42438</v>
      </c>
      <c r="H5757">
        <v>3.3534999999999999</v>
      </c>
      <c r="I5757" s="52">
        <v>42439</v>
      </c>
      <c r="J5757">
        <v>2.6678999999999999</v>
      </c>
    </row>
    <row r="5758" spans="2:10">
      <c r="B5758" s="52">
        <v>42439</v>
      </c>
      <c r="C5758">
        <v>3.3536999999999999</v>
      </c>
      <c r="D5758" s="52">
        <v>42440</v>
      </c>
      <c r="E5758">
        <v>2.6352000000000002</v>
      </c>
      <c r="G5758" s="52">
        <v>42439</v>
      </c>
      <c r="H5758">
        <v>3.3536999999999999</v>
      </c>
      <c r="I5758" s="52">
        <v>42440</v>
      </c>
      <c r="J5758">
        <v>2.6352000000000002</v>
      </c>
    </row>
    <row r="5759" spans="2:10">
      <c r="B5759" s="52">
        <v>42440</v>
      </c>
      <c r="C5759">
        <v>3.3475999999999999</v>
      </c>
      <c r="D5759" s="52">
        <v>42443</v>
      </c>
      <c r="E5759">
        <v>2.6328</v>
      </c>
      <c r="G5759" s="52">
        <v>42440</v>
      </c>
      <c r="H5759">
        <v>3.3475999999999999</v>
      </c>
      <c r="I5759" s="52">
        <v>42443</v>
      </c>
      <c r="J5759">
        <v>2.6328</v>
      </c>
    </row>
    <row r="5760" spans="2:10">
      <c r="B5760" s="52">
        <v>42443</v>
      </c>
      <c r="C5760">
        <v>3.3449999999999998</v>
      </c>
      <c r="D5760" s="52">
        <v>42444</v>
      </c>
      <c r="E5760">
        <v>2.6294</v>
      </c>
      <c r="G5760" s="52">
        <v>42443</v>
      </c>
      <c r="H5760">
        <v>3.3449999999999998</v>
      </c>
      <c r="I5760" s="52">
        <v>42444</v>
      </c>
      <c r="J5760">
        <v>2.6294</v>
      </c>
    </row>
    <row r="5761" spans="2:10">
      <c r="B5761" s="52">
        <v>42444</v>
      </c>
      <c r="C5761">
        <v>3.3363</v>
      </c>
      <c r="D5761" s="52">
        <v>42445</v>
      </c>
      <c r="E5761">
        <v>2.6181000000000001</v>
      </c>
      <c r="G5761" s="52">
        <v>42444</v>
      </c>
      <c r="H5761">
        <v>3.3363</v>
      </c>
      <c r="I5761" s="52">
        <v>42445</v>
      </c>
      <c r="J5761">
        <v>2.6181000000000001</v>
      </c>
    </row>
    <row r="5762" spans="2:10">
      <c r="B5762" s="52">
        <v>42445</v>
      </c>
      <c r="C5762">
        <v>3.3037000000000001</v>
      </c>
      <c r="D5762" s="52">
        <v>42446</v>
      </c>
      <c r="E5762">
        <v>2.5948000000000002</v>
      </c>
      <c r="G5762" s="52">
        <v>42445</v>
      </c>
      <c r="H5762">
        <v>3.3037000000000001</v>
      </c>
      <c r="I5762" s="52">
        <v>42446</v>
      </c>
      <c r="J5762">
        <v>2.5948000000000002</v>
      </c>
    </row>
    <row r="5763" spans="2:10">
      <c r="B5763" s="52">
        <v>42446</v>
      </c>
      <c r="C5763">
        <v>3.2665999999999999</v>
      </c>
      <c r="D5763" s="52">
        <v>42447</v>
      </c>
      <c r="E5763">
        <v>2.577</v>
      </c>
      <c r="G5763" s="52">
        <v>42446</v>
      </c>
      <c r="H5763">
        <v>3.2665999999999999</v>
      </c>
      <c r="I5763" s="52">
        <v>42447</v>
      </c>
      <c r="J5763">
        <v>2.577</v>
      </c>
    </row>
    <row r="5764" spans="2:10">
      <c r="B5764" s="52">
        <v>42447</v>
      </c>
      <c r="C5764">
        <v>3.2896000000000001</v>
      </c>
      <c r="G5764" s="52">
        <v>42447</v>
      </c>
      <c r="H5764">
        <v>3.2896000000000001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3:E7"/>
  <sheetViews>
    <sheetView topLeftCell="B1" workbookViewId="0">
      <selection activeCell="B1" sqref="B1"/>
    </sheetView>
  </sheetViews>
  <sheetFormatPr defaultRowHeight="12.75"/>
  <cols>
    <col min="2" max="2" width="27.33203125" customWidth="1"/>
    <col min="3" max="3" width="26" customWidth="1"/>
    <col min="4" max="4" width="18.83203125" customWidth="1"/>
    <col min="5" max="5" width="18.5" customWidth="1"/>
  </cols>
  <sheetData>
    <row r="3" spans="2:5">
      <c r="B3" s="504" t="s">
        <v>2375</v>
      </c>
      <c r="C3" s="504" t="s">
        <v>2372</v>
      </c>
      <c r="D3" s="504" t="s">
        <v>2376</v>
      </c>
      <c r="E3" s="504" t="s">
        <v>2377</v>
      </c>
    </row>
    <row r="4" spans="2:5">
      <c r="B4" t="s">
        <v>2175</v>
      </c>
      <c r="C4" t="s">
        <v>2371</v>
      </c>
    </row>
    <row r="5" spans="2:5">
      <c r="B5" t="s">
        <v>2373</v>
      </c>
      <c r="C5" t="s">
        <v>2190</v>
      </c>
      <c r="D5" t="e">
        <f ca="1">_xll.BDH(C4,C5,C7)</f>
        <v>#NAME?</v>
      </c>
      <c r="E5">
        <v>2.2063000000000001</v>
      </c>
    </row>
    <row r="6" spans="2:5">
      <c r="B6" t="s">
        <v>2374</v>
      </c>
      <c r="C6" t="s">
        <v>2378</v>
      </c>
      <c r="D6" s="505" t="e">
        <f ca="1">_xll.BDH(C4,C6,C7)</f>
        <v>#NAME?</v>
      </c>
      <c r="E6" s="505">
        <v>7.29</v>
      </c>
    </row>
    <row r="7" spans="2:5">
      <c r="B7" t="s">
        <v>230</v>
      </c>
      <c r="C7" s="52">
        <v>42447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X59"/>
  <sheetViews>
    <sheetView view="pageBreakPreview" topLeftCell="A18" zoomScaleNormal="80" zoomScaleSheetLayoutView="100" workbookViewId="0">
      <selection activeCell="C1" sqref="C1"/>
    </sheetView>
  </sheetViews>
  <sheetFormatPr defaultColWidth="11.5" defaultRowHeight="15" customHeight="1"/>
  <cols>
    <col min="1" max="1" width="3.5" style="93" customWidth="1"/>
    <col min="2" max="2" width="46.1640625" style="224" bestFit="1" customWidth="1"/>
    <col min="3" max="3" width="2.1640625" style="224" customWidth="1"/>
    <col min="4" max="4" width="9.5" style="106" bestFit="1" customWidth="1"/>
    <col min="5" max="5" width="2.1640625" style="93" customWidth="1"/>
    <col min="6" max="6" width="20" style="93" customWidth="1"/>
    <col min="7" max="7" width="2.1640625" style="93" customWidth="1"/>
    <col min="8" max="8" width="14.1640625" style="225" customWidth="1"/>
    <col min="9" max="9" width="2.1640625" style="93" customWidth="1"/>
    <col min="10" max="10" width="16.83203125" style="93" customWidth="1"/>
    <col min="11" max="11" width="2.1640625" style="93" customWidth="1"/>
    <col min="12" max="12" width="11.5" style="93" customWidth="1"/>
    <col min="13" max="13" width="2.1640625" style="93" customWidth="1"/>
    <col min="14" max="14" width="10.1640625" style="93" customWidth="1"/>
    <col min="15" max="15" width="2.1640625" style="93" customWidth="1"/>
    <col min="16" max="16" width="13.83203125" style="225" customWidth="1"/>
    <col min="17" max="17" width="2.1640625" style="93" customWidth="1"/>
    <col min="18" max="18" width="11" style="223" bestFit="1" customWidth="1"/>
    <col min="19" max="19" width="2.1640625" style="93" customWidth="1"/>
    <col min="20" max="20" width="9.5" style="93" bestFit="1" customWidth="1"/>
    <col min="21" max="21" width="2.1640625" style="93" customWidth="1"/>
    <col min="22" max="22" width="9.5" style="93" bestFit="1" customWidth="1"/>
    <col min="23" max="23" width="2.1640625" style="93" customWidth="1"/>
    <col min="24" max="24" width="13" style="93" customWidth="1"/>
    <col min="25" max="256" width="11.5" style="93"/>
    <col min="257" max="257" width="4.33203125" style="93" customWidth="1"/>
    <col min="258" max="258" width="40.1640625" style="93" customWidth="1"/>
    <col min="259" max="259" width="3" style="93" customWidth="1"/>
    <col min="260" max="260" width="9.5" style="93" bestFit="1" customWidth="1"/>
    <col min="261" max="261" width="2" style="93" customWidth="1"/>
    <col min="262" max="262" width="20" style="93" customWidth="1"/>
    <col min="263" max="263" width="2.33203125" style="93" customWidth="1"/>
    <col min="264" max="264" width="14.1640625" style="93" customWidth="1"/>
    <col min="265" max="265" width="2.5" style="93" customWidth="1"/>
    <col min="266" max="266" width="16.83203125" style="93" customWidth="1"/>
    <col min="267" max="267" width="2.1640625" style="93" customWidth="1"/>
    <col min="268" max="268" width="14.1640625" style="93" bestFit="1" customWidth="1"/>
    <col min="269" max="269" width="1.1640625" style="93" customWidth="1"/>
    <col min="270" max="270" width="10.1640625" style="93" customWidth="1"/>
    <col min="271" max="271" width="2.1640625" style="93" customWidth="1"/>
    <col min="272" max="272" width="13.83203125" style="93" customWidth="1"/>
    <col min="273" max="273" width="1.6640625" style="93" customWidth="1"/>
    <col min="274" max="274" width="11" style="93" bestFit="1" customWidth="1"/>
    <col min="275" max="275" width="2.1640625" style="93" customWidth="1"/>
    <col min="276" max="276" width="9.5" style="93" bestFit="1" customWidth="1"/>
    <col min="277" max="277" width="2.1640625" style="93" customWidth="1"/>
    <col min="278" max="278" width="9.5" style="93" bestFit="1" customWidth="1"/>
    <col min="279" max="279" width="2.5" style="93" customWidth="1"/>
    <col min="280" max="280" width="13" style="93" customWidth="1"/>
    <col min="281" max="512" width="11.5" style="93"/>
    <col min="513" max="513" width="4.33203125" style="93" customWidth="1"/>
    <col min="514" max="514" width="40.1640625" style="93" customWidth="1"/>
    <col min="515" max="515" width="3" style="93" customWidth="1"/>
    <col min="516" max="516" width="9.5" style="93" bestFit="1" customWidth="1"/>
    <col min="517" max="517" width="2" style="93" customWidth="1"/>
    <col min="518" max="518" width="20" style="93" customWidth="1"/>
    <col min="519" max="519" width="2.33203125" style="93" customWidth="1"/>
    <col min="520" max="520" width="14.1640625" style="93" customWidth="1"/>
    <col min="521" max="521" width="2.5" style="93" customWidth="1"/>
    <col min="522" max="522" width="16.83203125" style="93" customWidth="1"/>
    <col min="523" max="523" width="2.1640625" style="93" customWidth="1"/>
    <col min="524" max="524" width="14.1640625" style="93" bestFit="1" customWidth="1"/>
    <col min="525" max="525" width="1.1640625" style="93" customWidth="1"/>
    <col min="526" max="526" width="10.1640625" style="93" customWidth="1"/>
    <col min="527" max="527" width="2.1640625" style="93" customWidth="1"/>
    <col min="528" max="528" width="13.83203125" style="93" customWidth="1"/>
    <col min="529" max="529" width="1.6640625" style="93" customWidth="1"/>
    <col min="530" max="530" width="11" style="93" bestFit="1" customWidth="1"/>
    <col min="531" max="531" width="2.1640625" style="93" customWidth="1"/>
    <col min="532" max="532" width="9.5" style="93" bestFit="1" customWidth="1"/>
    <col min="533" max="533" width="2.1640625" style="93" customWidth="1"/>
    <col min="534" max="534" width="9.5" style="93" bestFit="1" customWidth="1"/>
    <col min="535" max="535" width="2.5" style="93" customWidth="1"/>
    <col min="536" max="536" width="13" style="93" customWidth="1"/>
    <col min="537" max="768" width="11.5" style="93"/>
    <col min="769" max="769" width="4.33203125" style="93" customWidth="1"/>
    <col min="770" max="770" width="40.1640625" style="93" customWidth="1"/>
    <col min="771" max="771" width="3" style="93" customWidth="1"/>
    <col min="772" max="772" width="9.5" style="93" bestFit="1" customWidth="1"/>
    <col min="773" max="773" width="2" style="93" customWidth="1"/>
    <col min="774" max="774" width="20" style="93" customWidth="1"/>
    <col min="775" max="775" width="2.33203125" style="93" customWidth="1"/>
    <col min="776" max="776" width="14.1640625" style="93" customWidth="1"/>
    <col min="777" max="777" width="2.5" style="93" customWidth="1"/>
    <col min="778" max="778" width="16.83203125" style="93" customWidth="1"/>
    <col min="779" max="779" width="2.1640625" style="93" customWidth="1"/>
    <col min="780" max="780" width="14.1640625" style="93" bestFit="1" customWidth="1"/>
    <col min="781" max="781" width="1.1640625" style="93" customWidth="1"/>
    <col min="782" max="782" width="10.1640625" style="93" customWidth="1"/>
    <col min="783" max="783" width="2.1640625" style="93" customWidth="1"/>
    <col min="784" max="784" width="13.83203125" style="93" customWidth="1"/>
    <col min="785" max="785" width="1.6640625" style="93" customWidth="1"/>
    <col min="786" max="786" width="11" style="93" bestFit="1" customWidth="1"/>
    <col min="787" max="787" width="2.1640625" style="93" customWidth="1"/>
    <col min="788" max="788" width="9.5" style="93" bestFit="1" customWidth="1"/>
    <col min="789" max="789" width="2.1640625" style="93" customWidth="1"/>
    <col min="790" max="790" width="9.5" style="93" bestFit="1" customWidth="1"/>
    <col min="791" max="791" width="2.5" style="93" customWidth="1"/>
    <col min="792" max="792" width="13" style="93" customWidth="1"/>
    <col min="793" max="1024" width="11.5" style="93"/>
    <col min="1025" max="1025" width="4.33203125" style="93" customWidth="1"/>
    <col min="1026" max="1026" width="40.1640625" style="93" customWidth="1"/>
    <col min="1027" max="1027" width="3" style="93" customWidth="1"/>
    <col min="1028" max="1028" width="9.5" style="93" bestFit="1" customWidth="1"/>
    <col min="1029" max="1029" width="2" style="93" customWidth="1"/>
    <col min="1030" max="1030" width="20" style="93" customWidth="1"/>
    <col min="1031" max="1031" width="2.33203125" style="93" customWidth="1"/>
    <col min="1032" max="1032" width="14.1640625" style="93" customWidth="1"/>
    <col min="1033" max="1033" width="2.5" style="93" customWidth="1"/>
    <col min="1034" max="1034" width="16.83203125" style="93" customWidth="1"/>
    <col min="1035" max="1035" width="2.1640625" style="93" customWidth="1"/>
    <col min="1036" max="1036" width="14.1640625" style="93" bestFit="1" customWidth="1"/>
    <col min="1037" max="1037" width="1.1640625" style="93" customWidth="1"/>
    <col min="1038" max="1038" width="10.1640625" style="93" customWidth="1"/>
    <col min="1039" max="1039" width="2.1640625" style="93" customWidth="1"/>
    <col min="1040" max="1040" width="13.83203125" style="93" customWidth="1"/>
    <col min="1041" max="1041" width="1.6640625" style="93" customWidth="1"/>
    <col min="1042" max="1042" width="11" style="93" bestFit="1" customWidth="1"/>
    <col min="1043" max="1043" width="2.1640625" style="93" customWidth="1"/>
    <col min="1044" max="1044" width="9.5" style="93" bestFit="1" customWidth="1"/>
    <col min="1045" max="1045" width="2.1640625" style="93" customWidth="1"/>
    <col min="1046" max="1046" width="9.5" style="93" bestFit="1" customWidth="1"/>
    <col min="1047" max="1047" width="2.5" style="93" customWidth="1"/>
    <col min="1048" max="1048" width="13" style="93" customWidth="1"/>
    <col min="1049" max="1280" width="11.5" style="93"/>
    <col min="1281" max="1281" width="4.33203125" style="93" customWidth="1"/>
    <col min="1282" max="1282" width="40.1640625" style="93" customWidth="1"/>
    <col min="1283" max="1283" width="3" style="93" customWidth="1"/>
    <col min="1284" max="1284" width="9.5" style="93" bestFit="1" customWidth="1"/>
    <col min="1285" max="1285" width="2" style="93" customWidth="1"/>
    <col min="1286" max="1286" width="20" style="93" customWidth="1"/>
    <col min="1287" max="1287" width="2.33203125" style="93" customWidth="1"/>
    <col min="1288" max="1288" width="14.1640625" style="93" customWidth="1"/>
    <col min="1289" max="1289" width="2.5" style="93" customWidth="1"/>
    <col min="1290" max="1290" width="16.83203125" style="93" customWidth="1"/>
    <col min="1291" max="1291" width="2.1640625" style="93" customWidth="1"/>
    <col min="1292" max="1292" width="14.1640625" style="93" bestFit="1" customWidth="1"/>
    <col min="1293" max="1293" width="1.1640625" style="93" customWidth="1"/>
    <col min="1294" max="1294" width="10.1640625" style="93" customWidth="1"/>
    <col min="1295" max="1295" width="2.1640625" style="93" customWidth="1"/>
    <col min="1296" max="1296" width="13.83203125" style="93" customWidth="1"/>
    <col min="1297" max="1297" width="1.6640625" style="93" customWidth="1"/>
    <col min="1298" max="1298" width="11" style="93" bestFit="1" customWidth="1"/>
    <col min="1299" max="1299" width="2.1640625" style="93" customWidth="1"/>
    <col min="1300" max="1300" width="9.5" style="93" bestFit="1" customWidth="1"/>
    <col min="1301" max="1301" width="2.1640625" style="93" customWidth="1"/>
    <col min="1302" max="1302" width="9.5" style="93" bestFit="1" customWidth="1"/>
    <col min="1303" max="1303" width="2.5" style="93" customWidth="1"/>
    <col min="1304" max="1304" width="13" style="93" customWidth="1"/>
    <col min="1305" max="1536" width="11.5" style="93"/>
    <col min="1537" max="1537" width="4.33203125" style="93" customWidth="1"/>
    <col min="1538" max="1538" width="40.1640625" style="93" customWidth="1"/>
    <col min="1539" max="1539" width="3" style="93" customWidth="1"/>
    <col min="1540" max="1540" width="9.5" style="93" bestFit="1" customWidth="1"/>
    <col min="1541" max="1541" width="2" style="93" customWidth="1"/>
    <col min="1542" max="1542" width="20" style="93" customWidth="1"/>
    <col min="1543" max="1543" width="2.33203125" style="93" customWidth="1"/>
    <col min="1544" max="1544" width="14.1640625" style="93" customWidth="1"/>
    <col min="1545" max="1545" width="2.5" style="93" customWidth="1"/>
    <col min="1546" max="1546" width="16.83203125" style="93" customWidth="1"/>
    <col min="1547" max="1547" width="2.1640625" style="93" customWidth="1"/>
    <col min="1548" max="1548" width="14.1640625" style="93" bestFit="1" customWidth="1"/>
    <col min="1549" max="1549" width="1.1640625" style="93" customWidth="1"/>
    <col min="1550" max="1550" width="10.1640625" style="93" customWidth="1"/>
    <col min="1551" max="1551" width="2.1640625" style="93" customWidth="1"/>
    <col min="1552" max="1552" width="13.83203125" style="93" customWidth="1"/>
    <col min="1553" max="1553" width="1.6640625" style="93" customWidth="1"/>
    <col min="1554" max="1554" width="11" style="93" bestFit="1" customWidth="1"/>
    <col min="1555" max="1555" width="2.1640625" style="93" customWidth="1"/>
    <col min="1556" max="1556" width="9.5" style="93" bestFit="1" customWidth="1"/>
    <col min="1557" max="1557" width="2.1640625" style="93" customWidth="1"/>
    <col min="1558" max="1558" width="9.5" style="93" bestFit="1" customWidth="1"/>
    <col min="1559" max="1559" width="2.5" style="93" customWidth="1"/>
    <col min="1560" max="1560" width="13" style="93" customWidth="1"/>
    <col min="1561" max="1792" width="11.5" style="93"/>
    <col min="1793" max="1793" width="4.33203125" style="93" customWidth="1"/>
    <col min="1794" max="1794" width="40.1640625" style="93" customWidth="1"/>
    <col min="1795" max="1795" width="3" style="93" customWidth="1"/>
    <col min="1796" max="1796" width="9.5" style="93" bestFit="1" customWidth="1"/>
    <col min="1797" max="1797" width="2" style="93" customWidth="1"/>
    <col min="1798" max="1798" width="20" style="93" customWidth="1"/>
    <col min="1799" max="1799" width="2.33203125" style="93" customWidth="1"/>
    <col min="1800" max="1800" width="14.1640625" style="93" customWidth="1"/>
    <col min="1801" max="1801" width="2.5" style="93" customWidth="1"/>
    <col min="1802" max="1802" width="16.83203125" style="93" customWidth="1"/>
    <col min="1803" max="1803" width="2.1640625" style="93" customWidth="1"/>
    <col min="1804" max="1804" width="14.1640625" style="93" bestFit="1" customWidth="1"/>
    <col min="1805" max="1805" width="1.1640625" style="93" customWidth="1"/>
    <col min="1806" max="1806" width="10.1640625" style="93" customWidth="1"/>
    <col min="1807" max="1807" width="2.1640625" style="93" customWidth="1"/>
    <col min="1808" max="1808" width="13.83203125" style="93" customWidth="1"/>
    <col min="1809" max="1809" width="1.6640625" style="93" customWidth="1"/>
    <col min="1810" max="1810" width="11" style="93" bestFit="1" customWidth="1"/>
    <col min="1811" max="1811" width="2.1640625" style="93" customWidth="1"/>
    <col min="1812" max="1812" width="9.5" style="93" bestFit="1" customWidth="1"/>
    <col min="1813" max="1813" width="2.1640625" style="93" customWidth="1"/>
    <col min="1814" max="1814" width="9.5" style="93" bestFit="1" customWidth="1"/>
    <col min="1815" max="1815" width="2.5" style="93" customWidth="1"/>
    <col min="1816" max="1816" width="13" style="93" customWidth="1"/>
    <col min="1817" max="2048" width="11.5" style="93"/>
    <col min="2049" max="2049" width="4.33203125" style="93" customWidth="1"/>
    <col min="2050" max="2050" width="40.1640625" style="93" customWidth="1"/>
    <col min="2051" max="2051" width="3" style="93" customWidth="1"/>
    <col min="2052" max="2052" width="9.5" style="93" bestFit="1" customWidth="1"/>
    <col min="2053" max="2053" width="2" style="93" customWidth="1"/>
    <col min="2054" max="2054" width="20" style="93" customWidth="1"/>
    <col min="2055" max="2055" width="2.33203125" style="93" customWidth="1"/>
    <col min="2056" max="2056" width="14.1640625" style="93" customWidth="1"/>
    <col min="2057" max="2057" width="2.5" style="93" customWidth="1"/>
    <col min="2058" max="2058" width="16.83203125" style="93" customWidth="1"/>
    <col min="2059" max="2059" width="2.1640625" style="93" customWidth="1"/>
    <col min="2060" max="2060" width="14.1640625" style="93" bestFit="1" customWidth="1"/>
    <col min="2061" max="2061" width="1.1640625" style="93" customWidth="1"/>
    <col min="2062" max="2062" width="10.1640625" style="93" customWidth="1"/>
    <col min="2063" max="2063" width="2.1640625" style="93" customWidth="1"/>
    <col min="2064" max="2064" width="13.83203125" style="93" customWidth="1"/>
    <col min="2065" max="2065" width="1.6640625" style="93" customWidth="1"/>
    <col min="2066" max="2066" width="11" style="93" bestFit="1" customWidth="1"/>
    <col min="2067" max="2067" width="2.1640625" style="93" customWidth="1"/>
    <col min="2068" max="2068" width="9.5" style="93" bestFit="1" customWidth="1"/>
    <col min="2069" max="2069" width="2.1640625" style="93" customWidth="1"/>
    <col min="2070" max="2070" width="9.5" style="93" bestFit="1" customWidth="1"/>
    <col min="2071" max="2071" width="2.5" style="93" customWidth="1"/>
    <col min="2072" max="2072" width="13" style="93" customWidth="1"/>
    <col min="2073" max="2304" width="11.5" style="93"/>
    <col min="2305" max="2305" width="4.33203125" style="93" customWidth="1"/>
    <col min="2306" max="2306" width="40.1640625" style="93" customWidth="1"/>
    <col min="2307" max="2307" width="3" style="93" customWidth="1"/>
    <col min="2308" max="2308" width="9.5" style="93" bestFit="1" customWidth="1"/>
    <col min="2309" max="2309" width="2" style="93" customWidth="1"/>
    <col min="2310" max="2310" width="20" style="93" customWidth="1"/>
    <col min="2311" max="2311" width="2.33203125" style="93" customWidth="1"/>
    <col min="2312" max="2312" width="14.1640625" style="93" customWidth="1"/>
    <col min="2313" max="2313" width="2.5" style="93" customWidth="1"/>
    <col min="2314" max="2314" width="16.83203125" style="93" customWidth="1"/>
    <col min="2315" max="2315" width="2.1640625" style="93" customWidth="1"/>
    <col min="2316" max="2316" width="14.1640625" style="93" bestFit="1" customWidth="1"/>
    <col min="2317" max="2317" width="1.1640625" style="93" customWidth="1"/>
    <col min="2318" max="2318" width="10.1640625" style="93" customWidth="1"/>
    <col min="2319" max="2319" width="2.1640625" style="93" customWidth="1"/>
    <col min="2320" max="2320" width="13.83203125" style="93" customWidth="1"/>
    <col min="2321" max="2321" width="1.6640625" style="93" customWidth="1"/>
    <col min="2322" max="2322" width="11" style="93" bestFit="1" customWidth="1"/>
    <col min="2323" max="2323" width="2.1640625" style="93" customWidth="1"/>
    <col min="2324" max="2324" width="9.5" style="93" bestFit="1" customWidth="1"/>
    <col min="2325" max="2325" width="2.1640625" style="93" customWidth="1"/>
    <col min="2326" max="2326" width="9.5" style="93" bestFit="1" customWidth="1"/>
    <col min="2327" max="2327" width="2.5" style="93" customWidth="1"/>
    <col min="2328" max="2328" width="13" style="93" customWidth="1"/>
    <col min="2329" max="2560" width="11.5" style="93"/>
    <col min="2561" max="2561" width="4.33203125" style="93" customWidth="1"/>
    <col min="2562" max="2562" width="40.1640625" style="93" customWidth="1"/>
    <col min="2563" max="2563" width="3" style="93" customWidth="1"/>
    <col min="2564" max="2564" width="9.5" style="93" bestFit="1" customWidth="1"/>
    <col min="2565" max="2565" width="2" style="93" customWidth="1"/>
    <col min="2566" max="2566" width="20" style="93" customWidth="1"/>
    <col min="2567" max="2567" width="2.33203125" style="93" customWidth="1"/>
    <col min="2568" max="2568" width="14.1640625" style="93" customWidth="1"/>
    <col min="2569" max="2569" width="2.5" style="93" customWidth="1"/>
    <col min="2570" max="2570" width="16.83203125" style="93" customWidth="1"/>
    <col min="2571" max="2571" width="2.1640625" style="93" customWidth="1"/>
    <col min="2572" max="2572" width="14.1640625" style="93" bestFit="1" customWidth="1"/>
    <col min="2573" max="2573" width="1.1640625" style="93" customWidth="1"/>
    <col min="2574" max="2574" width="10.1640625" style="93" customWidth="1"/>
    <col min="2575" max="2575" width="2.1640625" style="93" customWidth="1"/>
    <col min="2576" max="2576" width="13.83203125" style="93" customWidth="1"/>
    <col min="2577" max="2577" width="1.6640625" style="93" customWidth="1"/>
    <col min="2578" max="2578" width="11" style="93" bestFit="1" customWidth="1"/>
    <col min="2579" max="2579" width="2.1640625" style="93" customWidth="1"/>
    <col min="2580" max="2580" width="9.5" style="93" bestFit="1" customWidth="1"/>
    <col min="2581" max="2581" width="2.1640625" style="93" customWidth="1"/>
    <col min="2582" max="2582" width="9.5" style="93" bestFit="1" customWidth="1"/>
    <col min="2583" max="2583" width="2.5" style="93" customWidth="1"/>
    <col min="2584" max="2584" width="13" style="93" customWidth="1"/>
    <col min="2585" max="2816" width="11.5" style="93"/>
    <col min="2817" max="2817" width="4.33203125" style="93" customWidth="1"/>
    <col min="2818" max="2818" width="40.1640625" style="93" customWidth="1"/>
    <col min="2819" max="2819" width="3" style="93" customWidth="1"/>
    <col min="2820" max="2820" width="9.5" style="93" bestFit="1" customWidth="1"/>
    <col min="2821" max="2821" width="2" style="93" customWidth="1"/>
    <col min="2822" max="2822" width="20" style="93" customWidth="1"/>
    <col min="2823" max="2823" width="2.33203125" style="93" customWidth="1"/>
    <col min="2824" max="2824" width="14.1640625" style="93" customWidth="1"/>
    <col min="2825" max="2825" width="2.5" style="93" customWidth="1"/>
    <col min="2826" max="2826" width="16.83203125" style="93" customWidth="1"/>
    <col min="2827" max="2827" width="2.1640625" style="93" customWidth="1"/>
    <col min="2828" max="2828" width="14.1640625" style="93" bestFit="1" customWidth="1"/>
    <col min="2829" max="2829" width="1.1640625" style="93" customWidth="1"/>
    <col min="2830" max="2830" width="10.1640625" style="93" customWidth="1"/>
    <col min="2831" max="2831" width="2.1640625" style="93" customWidth="1"/>
    <col min="2832" max="2832" width="13.83203125" style="93" customWidth="1"/>
    <col min="2833" max="2833" width="1.6640625" style="93" customWidth="1"/>
    <col min="2834" max="2834" width="11" style="93" bestFit="1" customWidth="1"/>
    <col min="2835" max="2835" width="2.1640625" style="93" customWidth="1"/>
    <col min="2836" max="2836" width="9.5" style="93" bestFit="1" customWidth="1"/>
    <col min="2837" max="2837" width="2.1640625" style="93" customWidth="1"/>
    <col min="2838" max="2838" width="9.5" style="93" bestFit="1" customWidth="1"/>
    <col min="2839" max="2839" width="2.5" style="93" customWidth="1"/>
    <col min="2840" max="2840" width="13" style="93" customWidth="1"/>
    <col min="2841" max="3072" width="11.5" style="93"/>
    <col min="3073" max="3073" width="4.33203125" style="93" customWidth="1"/>
    <col min="3074" max="3074" width="40.1640625" style="93" customWidth="1"/>
    <col min="3075" max="3075" width="3" style="93" customWidth="1"/>
    <col min="3076" max="3076" width="9.5" style="93" bestFit="1" customWidth="1"/>
    <col min="3077" max="3077" width="2" style="93" customWidth="1"/>
    <col min="3078" max="3078" width="20" style="93" customWidth="1"/>
    <col min="3079" max="3079" width="2.33203125" style="93" customWidth="1"/>
    <col min="3080" max="3080" width="14.1640625" style="93" customWidth="1"/>
    <col min="3081" max="3081" width="2.5" style="93" customWidth="1"/>
    <col min="3082" max="3082" width="16.83203125" style="93" customWidth="1"/>
    <col min="3083" max="3083" width="2.1640625" style="93" customWidth="1"/>
    <col min="3084" max="3084" width="14.1640625" style="93" bestFit="1" customWidth="1"/>
    <col min="3085" max="3085" width="1.1640625" style="93" customWidth="1"/>
    <col min="3086" max="3086" width="10.1640625" style="93" customWidth="1"/>
    <col min="3087" max="3087" width="2.1640625" style="93" customWidth="1"/>
    <col min="3088" max="3088" width="13.83203125" style="93" customWidth="1"/>
    <col min="3089" max="3089" width="1.6640625" style="93" customWidth="1"/>
    <col min="3090" max="3090" width="11" style="93" bestFit="1" customWidth="1"/>
    <col min="3091" max="3091" width="2.1640625" style="93" customWidth="1"/>
    <col min="3092" max="3092" width="9.5" style="93" bestFit="1" customWidth="1"/>
    <col min="3093" max="3093" width="2.1640625" style="93" customWidth="1"/>
    <col min="3094" max="3094" width="9.5" style="93" bestFit="1" customWidth="1"/>
    <col min="3095" max="3095" width="2.5" style="93" customWidth="1"/>
    <col min="3096" max="3096" width="13" style="93" customWidth="1"/>
    <col min="3097" max="3328" width="11.5" style="93"/>
    <col min="3329" max="3329" width="4.33203125" style="93" customWidth="1"/>
    <col min="3330" max="3330" width="40.1640625" style="93" customWidth="1"/>
    <col min="3331" max="3331" width="3" style="93" customWidth="1"/>
    <col min="3332" max="3332" width="9.5" style="93" bestFit="1" customWidth="1"/>
    <col min="3333" max="3333" width="2" style="93" customWidth="1"/>
    <col min="3334" max="3334" width="20" style="93" customWidth="1"/>
    <col min="3335" max="3335" width="2.33203125" style="93" customWidth="1"/>
    <col min="3336" max="3336" width="14.1640625" style="93" customWidth="1"/>
    <col min="3337" max="3337" width="2.5" style="93" customWidth="1"/>
    <col min="3338" max="3338" width="16.83203125" style="93" customWidth="1"/>
    <col min="3339" max="3339" width="2.1640625" style="93" customWidth="1"/>
    <col min="3340" max="3340" width="14.1640625" style="93" bestFit="1" customWidth="1"/>
    <col min="3341" max="3341" width="1.1640625" style="93" customWidth="1"/>
    <col min="3342" max="3342" width="10.1640625" style="93" customWidth="1"/>
    <col min="3343" max="3343" width="2.1640625" style="93" customWidth="1"/>
    <col min="3344" max="3344" width="13.83203125" style="93" customWidth="1"/>
    <col min="3345" max="3345" width="1.6640625" style="93" customWidth="1"/>
    <col min="3346" max="3346" width="11" style="93" bestFit="1" customWidth="1"/>
    <col min="3347" max="3347" width="2.1640625" style="93" customWidth="1"/>
    <col min="3348" max="3348" width="9.5" style="93" bestFit="1" customWidth="1"/>
    <col min="3349" max="3349" width="2.1640625" style="93" customWidth="1"/>
    <col min="3350" max="3350" width="9.5" style="93" bestFit="1" customWidth="1"/>
    <col min="3351" max="3351" width="2.5" style="93" customWidth="1"/>
    <col min="3352" max="3352" width="13" style="93" customWidth="1"/>
    <col min="3353" max="3584" width="11.5" style="93"/>
    <col min="3585" max="3585" width="4.33203125" style="93" customWidth="1"/>
    <col min="3586" max="3586" width="40.1640625" style="93" customWidth="1"/>
    <col min="3587" max="3587" width="3" style="93" customWidth="1"/>
    <col min="3588" max="3588" width="9.5" style="93" bestFit="1" customWidth="1"/>
    <col min="3589" max="3589" width="2" style="93" customWidth="1"/>
    <col min="3590" max="3590" width="20" style="93" customWidth="1"/>
    <col min="3591" max="3591" width="2.33203125" style="93" customWidth="1"/>
    <col min="3592" max="3592" width="14.1640625" style="93" customWidth="1"/>
    <col min="3593" max="3593" width="2.5" style="93" customWidth="1"/>
    <col min="3594" max="3594" width="16.83203125" style="93" customWidth="1"/>
    <col min="3595" max="3595" width="2.1640625" style="93" customWidth="1"/>
    <col min="3596" max="3596" width="14.1640625" style="93" bestFit="1" customWidth="1"/>
    <col min="3597" max="3597" width="1.1640625" style="93" customWidth="1"/>
    <col min="3598" max="3598" width="10.1640625" style="93" customWidth="1"/>
    <col min="3599" max="3599" width="2.1640625" style="93" customWidth="1"/>
    <col min="3600" max="3600" width="13.83203125" style="93" customWidth="1"/>
    <col min="3601" max="3601" width="1.6640625" style="93" customWidth="1"/>
    <col min="3602" max="3602" width="11" style="93" bestFit="1" customWidth="1"/>
    <col min="3603" max="3603" width="2.1640625" style="93" customWidth="1"/>
    <col min="3604" max="3604" width="9.5" style="93" bestFit="1" customWidth="1"/>
    <col min="3605" max="3605" width="2.1640625" style="93" customWidth="1"/>
    <col min="3606" max="3606" width="9.5" style="93" bestFit="1" customWidth="1"/>
    <col min="3607" max="3607" width="2.5" style="93" customWidth="1"/>
    <col min="3608" max="3608" width="13" style="93" customWidth="1"/>
    <col min="3609" max="3840" width="11.5" style="93"/>
    <col min="3841" max="3841" width="4.33203125" style="93" customWidth="1"/>
    <col min="3842" max="3842" width="40.1640625" style="93" customWidth="1"/>
    <col min="3843" max="3843" width="3" style="93" customWidth="1"/>
    <col min="3844" max="3844" width="9.5" style="93" bestFit="1" customWidth="1"/>
    <col min="3845" max="3845" width="2" style="93" customWidth="1"/>
    <col min="3846" max="3846" width="20" style="93" customWidth="1"/>
    <col min="3847" max="3847" width="2.33203125" style="93" customWidth="1"/>
    <col min="3848" max="3848" width="14.1640625" style="93" customWidth="1"/>
    <col min="3849" max="3849" width="2.5" style="93" customWidth="1"/>
    <col min="3850" max="3850" width="16.83203125" style="93" customWidth="1"/>
    <col min="3851" max="3851" width="2.1640625" style="93" customWidth="1"/>
    <col min="3852" max="3852" width="14.1640625" style="93" bestFit="1" customWidth="1"/>
    <col min="3853" max="3853" width="1.1640625" style="93" customWidth="1"/>
    <col min="3854" max="3854" width="10.1640625" style="93" customWidth="1"/>
    <col min="3855" max="3855" width="2.1640625" style="93" customWidth="1"/>
    <col min="3856" max="3856" width="13.83203125" style="93" customWidth="1"/>
    <col min="3857" max="3857" width="1.6640625" style="93" customWidth="1"/>
    <col min="3858" max="3858" width="11" style="93" bestFit="1" customWidth="1"/>
    <col min="3859" max="3859" width="2.1640625" style="93" customWidth="1"/>
    <col min="3860" max="3860" width="9.5" style="93" bestFit="1" customWidth="1"/>
    <col min="3861" max="3861" width="2.1640625" style="93" customWidth="1"/>
    <col min="3862" max="3862" width="9.5" style="93" bestFit="1" customWidth="1"/>
    <col min="3863" max="3863" width="2.5" style="93" customWidth="1"/>
    <col min="3864" max="3864" width="13" style="93" customWidth="1"/>
    <col min="3865" max="4096" width="11.5" style="93"/>
    <col min="4097" max="4097" width="4.33203125" style="93" customWidth="1"/>
    <col min="4098" max="4098" width="40.1640625" style="93" customWidth="1"/>
    <col min="4099" max="4099" width="3" style="93" customWidth="1"/>
    <col min="4100" max="4100" width="9.5" style="93" bestFit="1" customWidth="1"/>
    <col min="4101" max="4101" width="2" style="93" customWidth="1"/>
    <col min="4102" max="4102" width="20" style="93" customWidth="1"/>
    <col min="4103" max="4103" width="2.33203125" style="93" customWidth="1"/>
    <col min="4104" max="4104" width="14.1640625" style="93" customWidth="1"/>
    <col min="4105" max="4105" width="2.5" style="93" customWidth="1"/>
    <col min="4106" max="4106" width="16.83203125" style="93" customWidth="1"/>
    <col min="4107" max="4107" width="2.1640625" style="93" customWidth="1"/>
    <col min="4108" max="4108" width="14.1640625" style="93" bestFit="1" customWidth="1"/>
    <col min="4109" max="4109" width="1.1640625" style="93" customWidth="1"/>
    <col min="4110" max="4110" width="10.1640625" style="93" customWidth="1"/>
    <col min="4111" max="4111" width="2.1640625" style="93" customWidth="1"/>
    <col min="4112" max="4112" width="13.83203125" style="93" customWidth="1"/>
    <col min="4113" max="4113" width="1.6640625" style="93" customWidth="1"/>
    <col min="4114" max="4114" width="11" style="93" bestFit="1" customWidth="1"/>
    <col min="4115" max="4115" width="2.1640625" style="93" customWidth="1"/>
    <col min="4116" max="4116" width="9.5" style="93" bestFit="1" customWidth="1"/>
    <col min="4117" max="4117" width="2.1640625" style="93" customWidth="1"/>
    <col min="4118" max="4118" width="9.5" style="93" bestFit="1" customWidth="1"/>
    <col min="4119" max="4119" width="2.5" style="93" customWidth="1"/>
    <col min="4120" max="4120" width="13" style="93" customWidth="1"/>
    <col min="4121" max="4352" width="11.5" style="93"/>
    <col min="4353" max="4353" width="4.33203125" style="93" customWidth="1"/>
    <col min="4354" max="4354" width="40.1640625" style="93" customWidth="1"/>
    <col min="4355" max="4355" width="3" style="93" customWidth="1"/>
    <col min="4356" max="4356" width="9.5" style="93" bestFit="1" customWidth="1"/>
    <col min="4357" max="4357" width="2" style="93" customWidth="1"/>
    <col min="4358" max="4358" width="20" style="93" customWidth="1"/>
    <col min="4359" max="4359" width="2.33203125" style="93" customWidth="1"/>
    <col min="4360" max="4360" width="14.1640625" style="93" customWidth="1"/>
    <col min="4361" max="4361" width="2.5" style="93" customWidth="1"/>
    <col min="4362" max="4362" width="16.83203125" style="93" customWidth="1"/>
    <col min="4363" max="4363" width="2.1640625" style="93" customWidth="1"/>
    <col min="4364" max="4364" width="14.1640625" style="93" bestFit="1" customWidth="1"/>
    <col min="4365" max="4365" width="1.1640625" style="93" customWidth="1"/>
    <col min="4366" max="4366" width="10.1640625" style="93" customWidth="1"/>
    <col min="4367" max="4367" width="2.1640625" style="93" customWidth="1"/>
    <col min="4368" max="4368" width="13.83203125" style="93" customWidth="1"/>
    <col min="4369" max="4369" width="1.6640625" style="93" customWidth="1"/>
    <col min="4370" max="4370" width="11" style="93" bestFit="1" customWidth="1"/>
    <col min="4371" max="4371" width="2.1640625" style="93" customWidth="1"/>
    <col min="4372" max="4372" width="9.5" style="93" bestFit="1" customWidth="1"/>
    <col min="4373" max="4373" width="2.1640625" style="93" customWidth="1"/>
    <col min="4374" max="4374" width="9.5" style="93" bestFit="1" customWidth="1"/>
    <col min="4375" max="4375" width="2.5" style="93" customWidth="1"/>
    <col min="4376" max="4376" width="13" style="93" customWidth="1"/>
    <col min="4377" max="4608" width="11.5" style="93"/>
    <col min="4609" max="4609" width="4.33203125" style="93" customWidth="1"/>
    <col min="4610" max="4610" width="40.1640625" style="93" customWidth="1"/>
    <col min="4611" max="4611" width="3" style="93" customWidth="1"/>
    <col min="4612" max="4612" width="9.5" style="93" bestFit="1" customWidth="1"/>
    <col min="4613" max="4613" width="2" style="93" customWidth="1"/>
    <col min="4614" max="4614" width="20" style="93" customWidth="1"/>
    <col min="4615" max="4615" width="2.33203125" style="93" customWidth="1"/>
    <col min="4616" max="4616" width="14.1640625" style="93" customWidth="1"/>
    <col min="4617" max="4617" width="2.5" style="93" customWidth="1"/>
    <col min="4618" max="4618" width="16.83203125" style="93" customWidth="1"/>
    <col min="4619" max="4619" width="2.1640625" style="93" customWidth="1"/>
    <col min="4620" max="4620" width="14.1640625" style="93" bestFit="1" customWidth="1"/>
    <col min="4621" max="4621" width="1.1640625" style="93" customWidth="1"/>
    <col min="4622" max="4622" width="10.1640625" style="93" customWidth="1"/>
    <col min="4623" max="4623" width="2.1640625" style="93" customWidth="1"/>
    <col min="4624" max="4624" width="13.83203125" style="93" customWidth="1"/>
    <col min="4625" max="4625" width="1.6640625" style="93" customWidth="1"/>
    <col min="4626" max="4626" width="11" style="93" bestFit="1" customWidth="1"/>
    <col min="4627" max="4627" width="2.1640625" style="93" customWidth="1"/>
    <col min="4628" max="4628" width="9.5" style="93" bestFit="1" customWidth="1"/>
    <col min="4629" max="4629" width="2.1640625" style="93" customWidth="1"/>
    <col min="4630" max="4630" width="9.5" style="93" bestFit="1" customWidth="1"/>
    <col min="4631" max="4631" width="2.5" style="93" customWidth="1"/>
    <col min="4632" max="4632" width="13" style="93" customWidth="1"/>
    <col min="4633" max="4864" width="11.5" style="93"/>
    <col min="4865" max="4865" width="4.33203125" style="93" customWidth="1"/>
    <col min="4866" max="4866" width="40.1640625" style="93" customWidth="1"/>
    <col min="4867" max="4867" width="3" style="93" customWidth="1"/>
    <col min="4868" max="4868" width="9.5" style="93" bestFit="1" customWidth="1"/>
    <col min="4869" max="4869" width="2" style="93" customWidth="1"/>
    <col min="4870" max="4870" width="20" style="93" customWidth="1"/>
    <col min="4871" max="4871" width="2.33203125" style="93" customWidth="1"/>
    <col min="4872" max="4872" width="14.1640625" style="93" customWidth="1"/>
    <col min="4873" max="4873" width="2.5" style="93" customWidth="1"/>
    <col min="4874" max="4874" width="16.83203125" style="93" customWidth="1"/>
    <col min="4875" max="4875" width="2.1640625" style="93" customWidth="1"/>
    <col min="4876" max="4876" width="14.1640625" style="93" bestFit="1" customWidth="1"/>
    <col min="4877" max="4877" width="1.1640625" style="93" customWidth="1"/>
    <col min="4878" max="4878" width="10.1640625" style="93" customWidth="1"/>
    <col min="4879" max="4879" width="2.1640625" style="93" customWidth="1"/>
    <col min="4880" max="4880" width="13.83203125" style="93" customWidth="1"/>
    <col min="4881" max="4881" width="1.6640625" style="93" customWidth="1"/>
    <col min="4882" max="4882" width="11" style="93" bestFit="1" customWidth="1"/>
    <col min="4883" max="4883" width="2.1640625" style="93" customWidth="1"/>
    <col min="4884" max="4884" width="9.5" style="93" bestFit="1" customWidth="1"/>
    <col min="4885" max="4885" width="2.1640625" style="93" customWidth="1"/>
    <col min="4886" max="4886" width="9.5" style="93" bestFit="1" customWidth="1"/>
    <col min="4887" max="4887" width="2.5" style="93" customWidth="1"/>
    <col min="4888" max="4888" width="13" style="93" customWidth="1"/>
    <col min="4889" max="5120" width="11.5" style="93"/>
    <col min="5121" max="5121" width="4.33203125" style="93" customWidth="1"/>
    <col min="5122" max="5122" width="40.1640625" style="93" customWidth="1"/>
    <col min="5123" max="5123" width="3" style="93" customWidth="1"/>
    <col min="5124" max="5124" width="9.5" style="93" bestFit="1" customWidth="1"/>
    <col min="5125" max="5125" width="2" style="93" customWidth="1"/>
    <col min="5126" max="5126" width="20" style="93" customWidth="1"/>
    <col min="5127" max="5127" width="2.33203125" style="93" customWidth="1"/>
    <col min="5128" max="5128" width="14.1640625" style="93" customWidth="1"/>
    <col min="5129" max="5129" width="2.5" style="93" customWidth="1"/>
    <col min="5130" max="5130" width="16.83203125" style="93" customWidth="1"/>
    <col min="5131" max="5131" width="2.1640625" style="93" customWidth="1"/>
    <col min="5132" max="5132" width="14.1640625" style="93" bestFit="1" customWidth="1"/>
    <col min="5133" max="5133" width="1.1640625" style="93" customWidth="1"/>
    <col min="5134" max="5134" width="10.1640625" style="93" customWidth="1"/>
    <col min="5135" max="5135" width="2.1640625" style="93" customWidth="1"/>
    <col min="5136" max="5136" width="13.83203125" style="93" customWidth="1"/>
    <col min="5137" max="5137" width="1.6640625" style="93" customWidth="1"/>
    <col min="5138" max="5138" width="11" style="93" bestFit="1" customWidth="1"/>
    <col min="5139" max="5139" width="2.1640625" style="93" customWidth="1"/>
    <col min="5140" max="5140" width="9.5" style="93" bestFit="1" customWidth="1"/>
    <col min="5141" max="5141" width="2.1640625" style="93" customWidth="1"/>
    <col min="5142" max="5142" width="9.5" style="93" bestFit="1" customWidth="1"/>
    <col min="5143" max="5143" width="2.5" style="93" customWidth="1"/>
    <col min="5144" max="5144" width="13" style="93" customWidth="1"/>
    <col min="5145" max="5376" width="11.5" style="93"/>
    <col min="5377" max="5377" width="4.33203125" style="93" customWidth="1"/>
    <col min="5378" max="5378" width="40.1640625" style="93" customWidth="1"/>
    <col min="5379" max="5379" width="3" style="93" customWidth="1"/>
    <col min="5380" max="5380" width="9.5" style="93" bestFit="1" customWidth="1"/>
    <col min="5381" max="5381" width="2" style="93" customWidth="1"/>
    <col min="5382" max="5382" width="20" style="93" customWidth="1"/>
    <col min="5383" max="5383" width="2.33203125" style="93" customWidth="1"/>
    <col min="5384" max="5384" width="14.1640625" style="93" customWidth="1"/>
    <col min="5385" max="5385" width="2.5" style="93" customWidth="1"/>
    <col min="5386" max="5386" width="16.83203125" style="93" customWidth="1"/>
    <col min="5387" max="5387" width="2.1640625" style="93" customWidth="1"/>
    <col min="5388" max="5388" width="14.1640625" style="93" bestFit="1" customWidth="1"/>
    <col min="5389" max="5389" width="1.1640625" style="93" customWidth="1"/>
    <col min="5390" max="5390" width="10.1640625" style="93" customWidth="1"/>
    <col min="5391" max="5391" width="2.1640625" style="93" customWidth="1"/>
    <col min="5392" max="5392" width="13.83203125" style="93" customWidth="1"/>
    <col min="5393" max="5393" width="1.6640625" style="93" customWidth="1"/>
    <col min="5394" max="5394" width="11" style="93" bestFit="1" customWidth="1"/>
    <col min="5395" max="5395" width="2.1640625" style="93" customWidth="1"/>
    <col min="5396" max="5396" width="9.5" style="93" bestFit="1" customWidth="1"/>
    <col min="5397" max="5397" width="2.1640625" style="93" customWidth="1"/>
    <col min="5398" max="5398" width="9.5" style="93" bestFit="1" customWidth="1"/>
    <col min="5399" max="5399" width="2.5" style="93" customWidth="1"/>
    <col min="5400" max="5400" width="13" style="93" customWidth="1"/>
    <col min="5401" max="5632" width="11.5" style="93"/>
    <col min="5633" max="5633" width="4.33203125" style="93" customWidth="1"/>
    <col min="5634" max="5634" width="40.1640625" style="93" customWidth="1"/>
    <col min="5635" max="5635" width="3" style="93" customWidth="1"/>
    <col min="5636" max="5636" width="9.5" style="93" bestFit="1" customWidth="1"/>
    <col min="5637" max="5637" width="2" style="93" customWidth="1"/>
    <col min="5638" max="5638" width="20" style="93" customWidth="1"/>
    <col min="5639" max="5639" width="2.33203125" style="93" customWidth="1"/>
    <col min="5640" max="5640" width="14.1640625" style="93" customWidth="1"/>
    <col min="5641" max="5641" width="2.5" style="93" customWidth="1"/>
    <col min="5642" max="5642" width="16.83203125" style="93" customWidth="1"/>
    <col min="5643" max="5643" width="2.1640625" style="93" customWidth="1"/>
    <col min="5644" max="5644" width="14.1640625" style="93" bestFit="1" customWidth="1"/>
    <col min="5645" max="5645" width="1.1640625" style="93" customWidth="1"/>
    <col min="5646" max="5646" width="10.1640625" style="93" customWidth="1"/>
    <col min="5647" max="5647" width="2.1640625" style="93" customWidth="1"/>
    <col min="5648" max="5648" width="13.83203125" style="93" customWidth="1"/>
    <col min="5649" max="5649" width="1.6640625" style="93" customWidth="1"/>
    <col min="5650" max="5650" width="11" style="93" bestFit="1" customWidth="1"/>
    <col min="5651" max="5651" width="2.1640625" style="93" customWidth="1"/>
    <col min="5652" max="5652" width="9.5" style="93" bestFit="1" customWidth="1"/>
    <col min="5653" max="5653" width="2.1640625" style="93" customWidth="1"/>
    <col min="5654" max="5654" width="9.5" style="93" bestFit="1" customWidth="1"/>
    <col min="5655" max="5655" width="2.5" style="93" customWidth="1"/>
    <col min="5656" max="5656" width="13" style="93" customWidth="1"/>
    <col min="5657" max="5888" width="11.5" style="93"/>
    <col min="5889" max="5889" width="4.33203125" style="93" customWidth="1"/>
    <col min="5890" max="5890" width="40.1640625" style="93" customWidth="1"/>
    <col min="5891" max="5891" width="3" style="93" customWidth="1"/>
    <col min="5892" max="5892" width="9.5" style="93" bestFit="1" customWidth="1"/>
    <col min="5893" max="5893" width="2" style="93" customWidth="1"/>
    <col min="5894" max="5894" width="20" style="93" customWidth="1"/>
    <col min="5895" max="5895" width="2.33203125" style="93" customWidth="1"/>
    <col min="5896" max="5896" width="14.1640625" style="93" customWidth="1"/>
    <col min="5897" max="5897" width="2.5" style="93" customWidth="1"/>
    <col min="5898" max="5898" width="16.83203125" style="93" customWidth="1"/>
    <col min="5899" max="5899" width="2.1640625" style="93" customWidth="1"/>
    <col min="5900" max="5900" width="14.1640625" style="93" bestFit="1" customWidth="1"/>
    <col min="5901" max="5901" width="1.1640625" style="93" customWidth="1"/>
    <col min="5902" max="5902" width="10.1640625" style="93" customWidth="1"/>
    <col min="5903" max="5903" width="2.1640625" style="93" customWidth="1"/>
    <col min="5904" max="5904" width="13.83203125" style="93" customWidth="1"/>
    <col min="5905" max="5905" width="1.6640625" style="93" customWidth="1"/>
    <col min="5906" max="5906" width="11" style="93" bestFit="1" customWidth="1"/>
    <col min="5907" max="5907" width="2.1640625" style="93" customWidth="1"/>
    <col min="5908" max="5908" width="9.5" style="93" bestFit="1" customWidth="1"/>
    <col min="5909" max="5909" width="2.1640625" style="93" customWidth="1"/>
    <col min="5910" max="5910" width="9.5" style="93" bestFit="1" customWidth="1"/>
    <col min="5911" max="5911" width="2.5" style="93" customWidth="1"/>
    <col min="5912" max="5912" width="13" style="93" customWidth="1"/>
    <col min="5913" max="6144" width="11.5" style="93"/>
    <col min="6145" max="6145" width="4.33203125" style="93" customWidth="1"/>
    <col min="6146" max="6146" width="40.1640625" style="93" customWidth="1"/>
    <col min="6147" max="6147" width="3" style="93" customWidth="1"/>
    <col min="6148" max="6148" width="9.5" style="93" bestFit="1" customWidth="1"/>
    <col min="6149" max="6149" width="2" style="93" customWidth="1"/>
    <col min="6150" max="6150" width="20" style="93" customWidth="1"/>
    <col min="6151" max="6151" width="2.33203125" style="93" customWidth="1"/>
    <col min="6152" max="6152" width="14.1640625" style="93" customWidth="1"/>
    <col min="6153" max="6153" width="2.5" style="93" customWidth="1"/>
    <col min="6154" max="6154" width="16.83203125" style="93" customWidth="1"/>
    <col min="6155" max="6155" width="2.1640625" style="93" customWidth="1"/>
    <col min="6156" max="6156" width="14.1640625" style="93" bestFit="1" customWidth="1"/>
    <col min="6157" max="6157" width="1.1640625" style="93" customWidth="1"/>
    <col min="6158" max="6158" width="10.1640625" style="93" customWidth="1"/>
    <col min="6159" max="6159" width="2.1640625" style="93" customWidth="1"/>
    <col min="6160" max="6160" width="13.83203125" style="93" customWidth="1"/>
    <col min="6161" max="6161" width="1.6640625" style="93" customWidth="1"/>
    <col min="6162" max="6162" width="11" style="93" bestFit="1" customWidth="1"/>
    <col min="6163" max="6163" width="2.1640625" style="93" customWidth="1"/>
    <col min="6164" max="6164" width="9.5" style="93" bestFit="1" customWidth="1"/>
    <col min="6165" max="6165" width="2.1640625" style="93" customWidth="1"/>
    <col min="6166" max="6166" width="9.5" style="93" bestFit="1" customWidth="1"/>
    <col min="6167" max="6167" width="2.5" style="93" customWidth="1"/>
    <col min="6168" max="6168" width="13" style="93" customWidth="1"/>
    <col min="6169" max="6400" width="11.5" style="93"/>
    <col min="6401" max="6401" width="4.33203125" style="93" customWidth="1"/>
    <col min="6402" max="6402" width="40.1640625" style="93" customWidth="1"/>
    <col min="6403" max="6403" width="3" style="93" customWidth="1"/>
    <col min="6404" max="6404" width="9.5" style="93" bestFit="1" customWidth="1"/>
    <col min="6405" max="6405" width="2" style="93" customWidth="1"/>
    <col min="6406" max="6406" width="20" style="93" customWidth="1"/>
    <col min="6407" max="6407" width="2.33203125" style="93" customWidth="1"/>
    <col min="6408" max="6408" width="14.1640625" style="93" customWidth="1"/>
    <col min="6409" max="6409" width="2.5" style="93" customWidth="1"/>
    <col min="6410" max="6410" width="16.83203125" style="93" customWidth="1"/>
    <col min="6411" max="6411" width="2.1640625" style="93" customWidth="1"/>
    <col min="6412" max="6412" width="14.1640625" style="93" bestFit="1" customWidth="1"/>
    <col min="6413" max="6413" width="1.1640625" style="93" customWidth="1"/>
    <col min="6414" max="6414" width="10.1640625" style="93" customWidth="1"/>
    <col min="6415" max="6415" width="2.1640625" style="93" customWidth="1"/>
    <col min="6416" max="6416" width="13.83203125" style="93" customWidth="1"/>
    <col min="6417" max="6417" width="1.6640625" style="93" customWidth="1"/>
    <col min="6418" max="6418" width="11" style="93" bestFit="1" customWidth="1"/>
    <col min="6419" max="6419" width="2.1640625" style="93" customWidth="1"/>
    <col min="6420" max="6420" width="9.5" style="93" bestFit="1" customWidth="1"/>
    <col min="6421" max="6421" width="2.1640625" style="93" customWidth="1"/>
    <col min="6422" max="6422" width="9.5" style="93" bestFit="1" customWidth="1"/>
    <col min="6423" max="6423" width="2.5" style="93" customWidth="1"/>
    <col min="6424" max="6424" width="13" style="93" customWidth="1"/>
    <col min="6425" max="6656" width="11.5" style="93"/>
    <col min="6657" max="6657" width="4.33203125" style="93" customWidth="1"/>
    <col min="6658" max="6658" width="40.1640625" style="93" customWidth="1"/>
    <col min="6659" max="6659" width="3" style="93" customWidth="1"/>
    <col min="6660" max="6660" width="9.5" style="93" bestFit="1" customWidth="1"/>
    <col min="6661" max="6661" width="2" style="93" customWidth="1"/>
    <col min="6662" max="6662" width="20" style="93" customWidth="1"/>
    <col min="6663" max="6663" width="2.33203125" style="93" customWidth="1"/>
    <col min="6664" max="6664" width="14.1640625" style="93" customWidth="1"/>
    <col min="6665" max="6665" width="2.5" style="93" customWidth="1"/>
    <col min="6666" max="6666" width="16.83203125" style="93" customWidth="1"/>
    <col min="6667" max="6667" width="2.1640625" style="93" customWidth="1"/>
    <col min="6668" max="6668" width="14.1640625" style="93" bestFit="1" customWidth="1"/>
    <col min="6669" max="6669" width="1.1640625" style="93" customWidth="1"/>
    <col min="6670" max="6670" width="10.1640625" style="93" customWidth="1"/>
    <col min="6671" max="6671" width="2.1640625" style="93" customWidth="1"/>
    <col min="6672" max="6672" width="13.83203125" style="93" customWidth="1"/>
    <col min="6673" max="6673" width="1.6640625" style="93" customWidth="1"/>
    <col min="6674" max="6674" width="11" style="93" bestFit="1" customWidth="1"/>
    <col min="6675" max="6675" width="2.1640625" style="93" customWidth="1"/>
    <col min="6676" max="6676" width="9.5" style="93" bestFit="1" customWidth="1"/>
    <col min="6677" max="6677" width="2.1640625" style="93" customWidth="1"/>
    <col min="6678" max="6678" width="9.5" style="93" bestFit="1" customWidth="1"/>
    <col min="6679" max="6679" width="2.5" style="93" customWidth="1"/>
    <col min="6680" max="6680" width="13" style="93" customWidth="1"/>
    <col min="6681" max="6912" width="11.5" style="93"/>
    <col min="6913" max="6913" width="4.33203125" style="93" customWidth="1"/>
    <col min="6914" max="6914" width="40.1640625" style="93" customWidth="1"/>
    <col min="6915" max="6915" width="3" style="93" customWidth="1"/>
    <col min="6916" max="6916" width="9.5" style="93" bestFit="1" customWidth="1"/>
    <col min="6917" max="6917" width="2" style="93" customWidth="1"/>
    <col min="6918" max="6918" width="20" style="93" customWidth="1"/>
    <col min="6919" max="6919" width="2.33203125" style="93" customWidth="1"/>
    <col min="6920" max="6920" width="14.1640625" style="93" customWidth="1"/>
    <col min="6921" max="6921" width="2.5" style="93" customWidth="1"/>
    <col min="6922" max="6922" width="16.83203125" style="93" customWidth="1"/>
    <col min="6923" max="6923" width="2.1640625" style="93" customWidth="1"/>
    <col min="6924" max="6924" width="14.1640625" style="93" bestFit="1" customWidth="1"/>
    <col min="6925" max="6925" width="1.1640625" style="93" customWidth="1"/>
    <col min="6926" max="6926" width="10.1640625" style="93" customWidth="1"/>
    <col min="6927" max="6927" width="2.1640625" style="93" customWidth="1"/>
    <col min="6928" max="6928" width="13.83203125" style="93" customWidth="1"/>
    <col min="6929" max="6929" width="1.6640625" style="93" customWidth="1"/>
    <col min="6930" max="6930" width="11" style="93" bestFit="1" customWidth="1"/>
    <col min="6931" max="6931" width="2.1640625" style="93" customWidth="1"/>
    <col min="6932" max="6932" width="9.5" style="93" bestFit="1" customWidth="1"/>
    <col min="6933" max="6933" width="2.1640625" style="93" customWidth="1"/>
    <col min="6934" max="6934" width="9.5" style="93" bestFit="1" customWidth="1"/>
    <col min="6935" max="6935" width="2.5" style="93" customWidth="1"/>
    <col min="6936" max="6936" width="13" style="93" customWidth="1"/>
    <col min="6937" max="7168" width="11.5" style="93"/>
    <col min="7169" max="7169" width="4.33203125" style="93" customWidth="1"/>
    <col min="7170" max="7170" width="40.1640625" style="93" customWidth="1"/>
    <col min="7171" max="7171" width="3" style="93" customWidth="1"/>
    <col min="7172" max="7172" width="9.5" style="93" bestFit="1" customWidth="1"/>
    <col min="7173" max="7173" width="2" style="93" customWidth="1"/>
    <col min="7174" max="7174" width="20" style="93" customWidth="1"/>
    <col min="7175" max="7175" width="2.33203125" style="93" customWidth="1"/>
    <col min="7176" max="7176" width="14.1640625" style="93" customWidth="1"/>
    <col min="7177" max="7177" width="2.5" style="93" customWidth="1"/>
    <col min="7178" max="7178" width="16.83203125" style="93" customWidth="1"/>
    <col min="7179" max="7179" width="2.1640625" style="93" customWidth="1"/>
    <col min="7180" max="7180" width="14.1640625" style="93" bestFit="1" customWidth="1"/>
    <col min="7181" max="7181" width="1.1640625" style="93" customWidth="1"/>
    <col min="7182" max="7182" width="10.1640625" style="93" customWidth="1"/>
    <col min="7183" max="7183" width="2.1640625" style="93" customWidth="1"/>
    <col min="7184" max="7184" width="13.83203125" style="93" customWidth="1"/>
    <col min="7185" max="7185" width="1.6640625" style="93" customWidth="1"/>
    <col min="7186" max="7186" width="11" style="93" bestFit="1" customWidth="1"/>
    <col min="7187" max="7187" width="2.1640625" style="93" customWidth="1"/>
    <col min="7188" max="7188" width="9.5" style="93" bestFit="1" customWidth="1"/>
    <col min="7189" max="7189" width="2.1640625" style="93" customWidth="1"/>
    <col min="7190" max="7190" width="9.5" style="93" bestFit="1" customWidth="1"/>
    <col min="7191" max="7191" width="2.5" style="93" customWidth="1"/>
    <col min="7192" max="7192" width="13" style="93" customWidth="1"/>
    <col min="7193" max="7424" width="11.5" style="93"/>
    <col min="7425" max="7425" width="4.33203125" style="93" customWidth="1"/>
    <col min="7426" max="7426" width="40.1640625" style="93" customWidth="1"/>
    <col min="7427" max="7427" width="3" style="93" customWidth="1"/>
    <col min="7428" max="7428" width="9.5" style="93" bestFit="1" customWidth="1"/>
    <col min="7429" max="7429" width="2" style="93" customWidth="1"/>
    <col min="7430" max="7430" width="20" style="93" customWidth="1"/>
    <col min="7431" max="7431" width="2.33203125" style="93" customWidth="1"/>
    <col min="7432" max="7432" width="14.1640625" style="93" customWidth="1"/>
    <col min="7433" max="7433" width="2.5" style="93" customWidth="1"/>
    <col min="7434" max="7434" width="16.83203125" style="93" customWidth="1"/>
    <col min="7435" max="7435" width="2.1640625" style="93" customWidth="1"/>
    <col min="7436" max="7436" width="14.1640625" style="93" bestFit="1" customWidth="1"/>
    <col min="7437" max="7437" width="1.1640625" style="93" customWidth="1"/>
    <col min="7438" max="7438" width="10.1640625" style="93" customWidth="1"/>
    <col min="7439" max="7439" width="2.1640625" style="93" customWidth="1"/>
    <col min="7440" max="7440" width="13.83203125" style="93" customWidth="1"/>
    <col min="7441" max="7441" width="1.6640625" style="93" customWidth="1"/>
    <col min="7442" max="7442" width="11" style="93" bestFit="1" customWidth="1"/>
    <col min="7443" max="7443" width="2.1640625" style="93" customWidth="1"/>
    <col min="7444" max="7444" width="9.5" style="93" bestFit="1" customWidth="1"/>
    <col min="7445" max="7445" width="2.1640625" style="93" customWidth="1"/>
    <col min="7446" max="7446" width="9.5" style="93" bestFit="1" customWidth="1"/>
    <col min="7447" max="7447" width="2.5" style="93" customWidth="1"/>
    <col min="7448" max="7448" width="13" style="93" customWidth="1"/>
    <col min="7449" max="7680" width="11.5" style="93"/>
    <col min="7681" max="7681" width="4.33203125" style="93" customWidth="1"/>
    <col min="7682" max="7682" width="40.1640625" style="93" customWidth="1"/>
    <col min="7683" max="7683" width="3" style="93" customWidth="1"/>
    <col min="7684" max="7684" width="9.5" style="93" bestFit="1" customWidth="1"/>
    <col min="7685" max="7685" width="2" style="93" customWidth="1"/>
    <col min="7686" max="7686" width="20" style="93" customWidth="1"/>
    <col min="7687" max="7687" width="2.33203125" style="93" customWidth="1"/>
    <col min="7688" max="7688" width="14.1640625" style="93" customWidth="1"/>
    <col min="7689" max="7689" width="2.5" style="93" customWidth="1"/>
    <col min="7690" max="7690" width="16.83203125" style="93" customWidth="1"/>
    <col min="7691" max="7691" width="2.1640625" style="93" customWidth="1"/>
    <col min="7692" max="7692" width="14.1640625" style="93" bestFit="1" customWidth="1"/>
    <col min="7693" max="7693" width="1.1640625" style="93" customWidth="1"/>
    <col min="7694" max="7694" width="10.1640625" style="93" customWidth="1"/>
    <col min="7695" max="7695" width="2.1640625" style="93" customWidth="1"/>
    <col min="7696" max="7696" width="13.83203125" style="93" customWidth="1"/>
    <col min="7697" max="7697" width="1.6640625" style="93" customWidth="1"/>
    <col min="7698" max="7698" width="11" style="93" bestFit="1" customWidth="1"/>
    <col min="7699" max="7699" width="2.1640625" style="93" customWidth="1"/>
    <col min="7700" max="7700" width="9.5" style="93" bestFit="1" customWidth="1"/>
    <col min="7701" max="7701" width="2.1640625" style="93" customWidth="1"/>
    <col min="7702" max="7702" width="9.5" style="93" bestFit="1" customWidth="1"/>
    <col min="7703" max="7703" width="2.5" style="93" customWidth="1"/>
    <col min="7704" max="7704" width="13" style="93" customWidth="1"/>
    <col min="7705" max="7936" width="11.5" style="93"/>
    <col min="7937" max="7937" width="4.33203125" style="93" customWidth="1"/>
    <col min="7938" max="7938" width="40.1640625" style="93" customWidth="1"/>
    <col min="7939" max="7939" width="3" style="93" customWidth="1"/>
    <col min="7940" max="7940" width="9.5" style="93" bestFit="1" customWidth="1"/>
    <col min="7941" max="7941" width="2" style="93" customWidth="1"/>
    <col min="7942" max="7942" width="20" style="93" customWidth="1"/>
    <col min="7943" max="7943" width="2.33203125" style="93" customWidth="1"/>
    <col min="7944" max="7944" width="14.1640625" style="93" customWidth="1"/>
    <col min="7945" max="7945" width="2.5" style="93" customWidth="1"/>
    <col min="7946" max="7946" width="16.83203125" style="93" customWidth="1"/>
    <col min="7947" max="7947" width="2.1640625" style="93" customWidth="1"/>
    <col min="7948" max="7948" width="14.1640625" style="93" bestFit="1" customWidth="1"/>
    <col min="7949" max="7949" width="1.1640625" style="93" customWidth="1"/>
    <col min="7950" max="7950" width="10.1640625" style="93" customWidth="1"/>
    <col min="7951" max="7951" width="2.1640625" style="93" customWidth="1"/>
    <col min="7952" max="7952" width="13.83203125" style="93" customWidth="1"/>
    <col min="7953" max="7953" width="1.6640625" style="93" customWidth="1"/>
    <col min="7954" max="7954" width="11" style="93" bestFit="1" customWidth="1"/>
    <col min="7955" max="7955" width="2.1640625" style="93" customWidth="1"/>
    <col min="7956" max="7956" width="9.5" style="93" bestFit="1" customWidth="1"/>
    <col min="7957" max="7957" width="2.1640625" style="93" customWidth="1"/>
    <col min="7958" max="7958" width="9.5" style="93" bestFit="1" customWidth="1"/>
    <col min="7959" max="7959" width="2.5" style="93" customWidth="1"/>
    <col min="7960" max="7960" width="13" style="93" customWidth="1"/>
    <col min="7961" max="8192" width="11.5" style="93"/>
    <col min="8193" max="8193" width="4.33203125" style="93" customWidth="1"/>
    <col min="8194" max="8194" width="40.1640625" style="93" customWidth="1"/>
    <col min="8195" max="8195" width="3" style="93" customWidth="1"/>
    <col min="8196" max="8196" width="9.5" style="93" bestFit="1" customWidth="1"/>
    <col min="8197" max="8197" width="2" style="93" customWidth="1"/>
    <col min="8198" max="8198" width="20" style="93" customWidth="1"/>
    <col min="8199" max="8199" width="2.33203125" style="93" customWidth="1"/>
    <col min="8200" max="8200" width="14.1640625" style="93" customWidth="1"/>
    <col min="8201" max="8201" width="2.5" style="93" customWidth="1"/>
    <col min="8202" max="8202" width="16.83203125" style="93" customWidth="1"/>
    <col min="8203" max="8203" width="2.1640625" style="93" customWidth="1"/>
    <col min="8204" max="8204" width="14.1640625" style="93" bestFit="1" customWidth="1"/>
    <col min="8205" max="8205" width="1.1640625" style="93" customWidth="1"/>
    <col min="8206" max="8206" width="10.1640625" style="93" customWidth="1"/>
    <col min="8207" max="8207" width="2.1640625" style="93" customWidth="1"/>
    <col min="8208" max="8208" width="13.83203125" style="93" customWidth="1"/>
    <col min="8209" max="8209" width="1.6640625" style="93" customWidth="1"/>
    <col min="8210" max="8210" width="11" style="93" bestFit="1" customWidth="1"/>
    <col min="8211" max="8211" width="2.1640625" style="93" customWidth="1"/>
    <col min="8212" max="8212" width="9.5" style="93" bestFit="1" customWidth="1"/>
    <col min="8213" max="8213" width="2.1640625" style="93" customWidth="1"/>
    <col min="8214" max="8214" width="9.5" style="93" bestFit="1" customWidth="1"/>
    <col min="8215" max="8215" width="2.5" style="93" customWidth="1"/>
    <col min="8216" max="8216" width="13" style="93" customWidth="1"/>
    <col min="8217" max="8448" width="11.5" style="93"/>
    <col min="8449" max="8449" width="4.33203125" style="93" customWidth="1"/>
    <col min="8450" max="8450" width="40.1640625" style="93" customWidth="1"/>
    <col min="8451" max="8451" width="3" style="93" customWidth="1"/>
    <col min="8452" max="8452" width="9.5" style="93" bestFit="1" customWidth="1"/>
    <col min="8453" max="8453" width="2" style="93" customWidth="1"/>
    <col min="8454" max="8454" width="20" style="93" customWidth="1"/>
    <col min="8455" max="8455" width="2.33203125" style="93" customWidth="1"/>
    <col min="8456" max="8456" width="14.1640625" style="93" customWidth="1"/>
    <col min="8457" max="8457" width="2.5" style="93" customWidth="1"/>
    <col min="8458" max="8458" width="16.83203125" style="93" customWidth="1"/>
    <col min="8459" max="8459" width="2.1640625" style="93" customWidth="1"/>
    <col min="8460" max="8460" width="14.1640625" style="93" bestFit="1" customWidth="1"/>
    <col min="8461" max="8461" width="1.1640625" style="93" customWidth="1"/>
    <col min="8462" max="8462" width="10.1640625" style="93" customWidth="1"/>
    <col min="8463" max="8463" width="2.1640625" style="93" customWidth="1"/>
    <col min="8464" max="8464" width="13.83203125" style="93" customWidth="1"/>
    <col min="8465" max="8465" width="1.6640625" style="93" customWidth="1"/>
    <col min="8466" max="8466" width="11" style="93" bestFit="1" customWidth="1"/>
    <col min="8467" max="8467" width="2.1640625" style="93" customWidth="1"/>
    <col min="8468" max="8468" width="9.5" style="93" bestFit="1" customWidth="1"/>
    <col min="8469" max="8469" width="2.1640625" style="93" customWidth="1"/>
    <col min="8470" max="8470" width="9.5" style="93" bestFit="1" customWidth="1"/>
    <col min="8471" max="8471" width="2.5" style="93" customWidth="1"/>
    <col min="8472" max="8472" width="13" style="93" customWidth="1"/>
    <col min="8473" max="8704" width="11.5" style="93"/>
    <col min="8705" max="8705" width="4.33203125" style="93" customWidth="1"/>
    <col min="8706" max="8706" width="40.1640625" style="93" customWidth="1"/>
    <col min="8707" max="8707" width="3" style="93" customWidth="1"/>
    <col min="8708" max="8708" width="9.5" style="93" bestFit="1" customWidth="1"/>
    <col min="8709" max="8709" width="2" style="93" customWidth="1"/>
    <col min="8710" max="8710" width="20" style="93" customWidth="1"/>
    <col min="8711" max="8711" width="2.33203125" style="93" customWidth="1"/>
    <col min="8712" max="8712" width="14.1640625" style="93" customWidth="1"/>
    <col min="8713" max="8713" width="2.5" style="93" customWidth="1"/>
    <col min="8714" max="8714" width="16.83203125" style="93" customWidth="1"/>
    <col min="8715" max="8715" width="2.1640625" style="93" customWidth="1"/>
    <col min="8716" max="8716" width="14.1640625" style="93" bestFit="1" customWidth="1"/>
    <col min="8717" max="8717" width="1.1640625" style="93" customWidth="1"/>
    <col min="8718" max="8718" width="10.1640625" style="93" customWidth="1"/>
    <col min="8719" max="8719" width="2.1640625" style="93" customWidth="1"/>
    <col min="8720" max="8720" width="13.83203125" style="93" customWidth="1"/>
    <col min="8721" max="8721" width="1.6640625" style="93" customWidth="1"/>
    <col min="8722" max="8722" width="11" style="93" bestFit="1" customWidth="1"/>
    <col min="8723" max="8723" width="2.1640625" style="93" customWidth="1"/>
    <col min="8724" max="8724" width="9.5" style="93" bestFit="1" customWidth="1"/>
    <col min="8725" max="8725" width="2.1640625" style="93" customWidth="1"/>
    <col min="8726" max="8726" width="9.5" style="93" bestFit="1" customWidth="1"/>
    <col min="8727" max="8727" width="2.5" style="93" customWidth="1"/>
    <col min="8728" max="8728" width="13" style="93" customWidth="1"/>
    <col min="8729" max="8960" width="11.5" style="93"/>
    <col min="8961" max="8961" width="4.33203125" style="93" customWidth="1"/>
    <col min="8962" max="8962" width="40.1640625" style="93" customWidth="1"/>
    <col min="8963" max="8963" width="3" style="93" customWidth="1"/>
    <col min="8964" max="8964" width="9.5" style="93" bestFit="1" customWidth="1"/>
    <col min="8965" max="8965" width="2" style="93" customWidth="1"/>
    <col min="8966" max="8966" width="20" style="93" customWidth="1"/>
    <col min="8967" max="8967" width="2.33203125" style="93" customWidth="1"/>
    <col min="8968" max="8968" width="14.1640625" style="93" customWidth="1"/>
    <col min="8969" max="8969" width="2.5" style="93" customWidth="1"/>
    <col min="8970" max="8970" width="16.83203125" style="93" customWidth="1"/>
    <col min="8971" max="8971" width="2.1640625" style="93" customWidth="1"/>
    <col min="8972" max="8972" width="14.1640625" style="93" bestFit="1" customWidth="1"/>
    <col min="8973" max="8973" width="1.1640625" style="93" customWidth="1"/>
    <col min="8974" max="8974" width="10.1640625" style="93" customWidth="1"/>
    <col min="8975" max="8975" width="2.1640625" style="93" customWidth="1"/>
    <col min="8976" max="8976" width="13.83203125" style="93" customWidth="1"/>
    <col min="8977" max="8977" width="1.6640625" style="93" customWidth="1"/>
    <col min="8978" max="8978" width="11" style="93" bestFit="1" customWidth="1"/>
    <col min="8979" max="8979" width="2.1640625" style="93" customWidth="1"/>
    <col min="8980" max="8980" width="9.5" style="93" bestFit="1" customWidth="1"/>
    <col min="8981" max="8981" width="2.1640625" style="93" customWidth="1"/>
    <col min="8982" max="8982" width="9.5" style="93" bestFit="1" customWidth="1"/>
    <col min="8983" max="8983" width="2.5" style="93" customWidth="1"/>
    <col min="8984" max="8984" width="13" style="93" customWidth="1"/>
    <col min="8985" max="9216" width="11.5" style="93"/>
    <col min="9217" max="9217" width="4.33203125" style="93" customWidth="1"/>
    <col min="9218" max="9218" width="40.1640625" style="93" customWidth="1"/>
    <col min="9219" max="9219" width="3" style="93" customWidth="1"/>
    <col min="9220" max="9220" width="9.5" style="93" bestFit="1" customWidth="1"/>
    <col min="9221" max="9221" width="2" style="93" customWidth="1"/>
    <col min="9222" max="9222" width="20" style="93" customWidth="1"/>
    <col min="9223" max="9223" width="2.33203125" style="93" customWidth="1"/>
    <col min="9224" max="9224" width="14.1640625" style="93" customWidth="1"/>
    <col min="9225" max="9225" width="2.5" style="93" customWidth="1"/>
    <col min="9226" max="9226" width="16.83203125" style="93" customWidth="1"/>
    <col min="9227" max="9227" width="2.1640625" style="93" customWidth="1"/>
    <col min="9228" max="9228" width="14.1640625" style="93" bestFit="1" customWidth="1"/>
    <col min="9229" max="9229" width="1.1640625" style="93" customWidth="1"/>
    <col min="9230" max="9230" width="10.1640625" style="93" customWidth="1"/>
    <col min="9231" max="9231" width="2.1640625" style="93" customWidth="1"/>
    <col min="9232" max="9232" width="13.83203125" style="93" customWidth="1"/>
    <col min="9233" max="9233" width="1.6640625" style="93" customWidth="1"/>
    <col min="9234" max="9234" width="11" style="93" bestFit="1" customWidth="1"/>
    <col min="9235" max="9235" width="2.1640625" style="93" customWidth="1"/>
    <col min="9236" max="9236" width="9.5" style="93" bestFit="1" customWidth="1"/>
    <col min="9237" max="9237" width="2.1640625" style="93" customWidth="1"/>
    <col min="9238" max="9238" width="9.5" style="93" bestFit="1" customWidth="1"/>
    <col min="9239" max="9239" width="2.5" style="93" customWidth="1"/>
    <col min="9240" max="9240" width="13" style="93" customWidth="1"/>
    <col min="9241" max="9472" width="11.5" style="93"/>
    <col min="9473" max="9473" width="4.33203125" style="93" customWidth="1"/>
    <col min="9474" max="9474" width="40.1640625" style="93" customWidth="1"/>
    <col min="9475" max="9475" width="3" style="93" customWidth="1"/>
    <col min="9476" max="9476" width="9.5" style="93" bestFit="1" customWidth="1"/>
    <col min="9477" max="9477" width="2" style="93" customWidth="1"/>
    <col min="9478" max="9478" width="20" style="93" customWidth="1"/>
    <col min="9479" max="9479" width="2.33203125" style="93" customWidth="1"/>
    <col min="9480" max="9480" width="14.1640625" style="93" customWidth="1"/>
    <col min="9481" max="9481" width="2.5" style="93" customWidth="1"/>
    <col min="9482" max="9482" width="16.83203125" style="93" customWidth="1"/>
    <col min="9483" max="9483" width="2.1640625" style="93" customWidth="1"/>
    <col min="9484" max="9484" width="14.1640625" style="93" bestFit="1" customWidth="1"/>
    <col min="9485" max="9485" width="1.1640625" style="93" customWidth="1"/>
    <col min="9486" max="9486" width="10.1640625" style="93" customWidth="1"/>
    <col min="9487" max="9487" width="2.1640625" style="93" customWidth="1"/>
    <col min="9488" max="9488" width="13.83203125" style="93" customWidth="1"/>
    <col min="9489" max="9489" width="1.6640625" style="93" customWidth="1"/>
    <col min="9490" max="9490" width="11" style="93" bestFit="1" customWidth="1"/>
    <col min="9491" max="9491" width="2.1640625" style="93" customWidth="1"/>
    <col min="9492" max="9492" width="9.5" style="93" bestFit="1" customWidth="1"/>
    <col min="9493" max="9493" width="2.1640625" style="93" customWidth="1"/>
    <col min="9494" max="9494" width="9.5" style="93" bestFit="1" customWidth="1"/>
    <col min="9495" max="9495" width="2.5" style="93" customWidth="1"/>
    <col min="9496" max="9496" width="13" style="93" customWidth="1"/>
    <col min="9497" max="9728" width="11.5" style="93"/>
    <col min="9729" max="9729" width="4.33203125" style="93" customWidth="1"/>
    <col min="9730" max="9730" width="40.1640625" style="93" customWidth="1"/>
    <col min="9731" max="9731" width="3" style="93" customWidth="1"/>
    <col min="9732" max="9732" width="9.5" style="93" bestFit="1" customWidth="1"/>
    <col min="9733" max="9733" width="2" style="93" customWidth="1"/>
    <col min="9734" max="9734" width="20" style="93" customWidth="1"/>
    <col min="9735" max="9735" width="2.33203125" style="93" customWidth="1"/>
    <col min="9736" max="9736" width="14.1640625" style="93" customWidth="1"/>
    <col min="9737" max="9737" width="2.5" style="93" customWidth="1"/>
    <col min="9738" max="9738" width="16.83203125" style="93" customWidth="1"/>
    <col min="9739" max="9739" width="2.1640625" style="93" customWidth="1"/>
    <col min="9740" max="9740" width="14.1640625" style="93" bestFit="1" customWidth="1"/>
    <col min="9741" max="9741" width="1.1640625" style="93" customWidth="1"/>
    <col min="9742" max="9742" width="10.1640625" style="93" customWidth="1"/>
    <col min="9743" max="9743" width="2.1640625" style="93" customWidth="1"/>
    <col min="9744" max="9744" width="13.83203125" style="93" customWidth="1"/>
    <col min="9745" max="9745" width="1.6640625" style="93" customWidth="1"/>
    <col min="9746" max="9746" width="11" style="93" bestFit="1" customWidth="1"/>
    <col min="9747" max="9747" width="2.1640625" style="93" customWidth="1"/>
    <col min="9748" max="9748" width="9.5" style="93" bestFit="1" customWidth="1"/>
    <col min="9749" max="9749" width="2.1640625" style="93" customWidth="1"/>
    <col min="9750" max="9750" width="9.5" style="93" bestFit="1" customWidth="1"/>
    <col min="9751" max="9751" width="2.5" style="93" customWidth="1"/>
    <col min="9752" max="9752" width="13" style="93" customWidth="1"/>
    <col min="9753" max="9984" width="11.5" style="93"/>
    <col min="9985" max="9985" width="4.33203125" style="93" customWidth="1"/>
    <col min="9986" max="9986" width="40.1640625" style="93" customWidth="1"/>
    <col min="9987" max="9987" width="3" style="93" customWidth="1"/>
    <col min="9988" max="9988" width="9.5" style="93" bestFit="1" customWidth="1"/>
    <col min="9989" max="9989" width="2" style="93" customWidth="1"/>
    <col min="9990" max="9990" width="20" style="93" customWidth="1"/>
    <col min="9991" max="9991" width="2.33203125" style="93" customWidth="1"/>
    <col min="9992" max="9992" width="14.1640625" style="93" customWidth="1"/>
    <col min="9993" max="9993" width="2.5" style="93" customWidth="1"/>
    <col min="9994" max="9994" width="16.83203125" style="93" customWidth="1"/>
    <col min="9995" max="9995" width="2.1640625" style="93" customWidth="1"/>
    <col min="9996" max="9996" width="14.1640625" style="93" bestFit="1" customWidth="1"/>
    <col min="9997" max="9997" width="1.1640625" style="93" customWidth="1"/>
    <col min="9998" max="9998" width="10.1640625" style="93" customWidth="1"/>
    <col min="9999" max="9999" width="2.1640625" style="93" customWidth="1"/>
    <col min="10000" max="10000" width="13.83203125" style="93" customWidth="1"/>
    <col min="10001" max="10001" width="1.6640625" style="93" customWidth="1"/>
    <col min="10002" max="10002" width="11" style="93" bestFit="1" customWidth="1"/>
    <col min="10003" max="10003" width="2.1640625" style="93" customWidth="1"/>
    <col min="10004" max="10004" width="9.5" style="93" bestFit="1" customWidth="1"/>
    <col min="10005" max="10005" width="2.1640625" style="93" customWidth="1"/>
    <col min="10006" max="10006" width="9.5" style="93" bestFit="1" customWidth="1"/>
    <col min="10007" max="10007" width="2.5" style="93" customWidth="1"/>
    <col min="10008" max="10008" width="13" style="93" customWidth="1"/>
    <col min="10009" max="10240" width="11.5" style="93"/>
    <col min="10241" max="10241" width="4.33203125" style="93" customWidth="1"/>
    <col min="10242" max="10242" width="40.1640625" style="93" customWidth="1"/>
    <col min="10243" max="10243" width="3" style="93" customWidth="1"/>
    <col min="10244" max="10244" width="9.5" style="93" bestFit="1" customWidth="1"/>
    <col min="10245" max="10245" width="2" style="93" customWidth="1"/>
    <col min="10246" max="10246" width="20" style="93" customWidth="1"/>
    <col min="10247" max="10247" width="2.33203125" style="93" customWidth="1"/>
    <col min="10248" max="10248" width="14.1640625" style="93" customWidth="1"/>
    <col min="10249" max="10249" width="2.5" style="93" customWidth="1"/>
    <col min="10250" max="10250" width="16.83203125" style="93" customWidth="1"/>
    <col min="10251" max="10251" width="2.1640625" style="93" customWidth="1"/>
    <col min="10252" max="10252" width="14.1640625" style="93" bestFit="1" customWidth="1"/>
    <col min="10253" max="10253" width="1.1640625" style="93" customWidth="1"/>
    <col min="10254" max="10254" width="10.1640625" style="93" customWidth="1"/>
    <col min="10255" max="10255" width="2.1640625" style="93" customWidth="1"/>
    <col min="10256" max="10256" width="13.83203125" style="93" customWidth="1"/>
    <col min="10257" max="10257" width="1.6640625" style="93" customWidth="1"/>
    <col min="10258" max="10258" width="11" style="93" bestFit="1" customWidth="1"/>
    <col min="10259" max="10259" width="2.1640625" style="93" customWidth="1"/>
    <col min="10260" max="10260" width="9.5" style="93" bestFit="1" customWidth="1"/>
    <col min="10261" max="10261" width="2.1640625" style="93" customWidth="1"/>
    <col min="10262" max="10262" width="9.5" style="93" bestFit="1" customWidth="1"/>
    <col min="10263" max="10263" width="2.5" style="93" customWidth="1"/>
    <col min="10264" max="10264" width="13" style="93" customWidth="1"/>
    <col min="10265" max="10496" width="11.5" style="93"/>
    <col min="10497" max="10497" width="4.33203125" style="93" customWidth="1"/>
    <col min="10498" max="10498" width="40.1640625" style="93" customWidth="1"/>
    <col min="10499" max="10499" width="3" style="93" customWidth="1"/>
    <col min="10500" max="10500" width="9.5" style="93" bestFit="1" customWidth="1"/>
    <col min="10501" max="10501" width="2" style="93" customWidth="1"/>
    <col min="10502" max="10502" width="20" style="93" customWidth="1"/>
    <col min="10503" max="10503" width="2.33203125" style="93" customWidth="1"/>
    <col min="10504" max="10504" width="14.1640625" style="93" customWidth="1"/>
    <col min="10505" max="10505" width="2.5" style="93" customWidth="1"/>
    <col min="10506" max="10506" width="16.83203125" style="93" customWidth="1"/>
    <col min="10507" max="10507" width="2.1640625" style="93" customWidth="1"/>
    <col min="10508" max="10508" width="14.1640625" style="93" bestFit="1" customWidth="1"/>
    <col min="10509" max="10509" width="1.1640625" style="93" customWidth="1"/>
    <col min="10510" max="10510" width="10.1640625" style="93" customWidth="1"/>
    <col min="10511" max="10511" width="2.1640625" style="93" customWidth="1"/>
    <col min="10512" max="10512" width="13.83203125" style="93" customWidth="1"/>
    <col min="10513" max="10513" width="1.6640625" style="93" customWidth="1"/>
    <col min="10514" max="10514" width="11" style="93" bestFit="1" customWidth="1"/>
    <col min="10515" max="10515" width="2.1640625" style="93" customWidth="1"/>
    <col min="10516" max="10516" width="9.5" style="93" bestFit="1" customWidth="1"/>
    <col min="10517" max="10517" width="2.1640625" style="93" customWidth="1"/>
    <col min="10518" max="10518" width="9.5" style="93" bestFit="1" customWidth="1"/>
    <col min="10519" max="10519" width="2.5" style="93" customWidth="1"/>
    <col min="10520" max="10520" width="13" style="93" customWidth="1"/>
    <col min="10521" max="10752" width="11.5" style="93"/>
    <col min="10753" max="10753" width="4.33203125" style="93" customWidth="1"/>
    <col min="10754" max="10754" width="40.1640625" style="93" customWidth="1"/>
    <col min="10755" max="10755" width="3" style="93" customWidth="1"/>
    <col min="10756" max="10756" width="9.5" style="93" bestFit="1" customWidth="1"/>
    <col min="10757" max="10757" width="2" style="93" customWidth="1"/>
    <col min="10758" max="10758" width="20" style="93" customWidth="1"/>
    <col min="10759" max="10759" width="2.33203125" style="93" customWidth="1"/>
    <col min="10760" max="10760" width="14.1640625" style="93" customWidth="1"/>
    <col min="10761" max="10761" width="2.5" style="93" customWidth="1"/>
    <col min="10762" max="10762" width="16.83203125" style="93" customWidth="1"/>
    <col min="10763" max="10763" width="2.1640625" style="93" customWidth="1"/>
    <col min="10764" max="10764" width="14.1640625" style="93" bestFit="1" customWidth="1"/>
    <col min="10765" max="10765" width="1.1640625" style="93" customWidth="1"/>
    <col min="10766" max="10766" width="10.1640625" style="93" customWidth="1"/>
    <col min="10767" max="10767" width="2.1640625" style="93" customWidth="1"/>
    <col min="10768" max="10768" width="13.83203125" style="93" customWidth="1"/>
    <col min="10769" max="10769" width="1.6640625" style="93" customWidth="1"/>
    <col min="10770" max="10770" width="11" style="93" bestFit="1" customWidth="1"/>
    <col min="10771" max="10771" width="2.1640625" style="93" customWidth="1"/>
    <col min="10772" max="10772" width="9.5" style="93" bestFit="1" customWidth="1"/>
    <col min="10773" max="10773" width="2.1640625" style="93" customWidth="1"/>
    <col min="10774" max="10774" width="9.5" style="93" bestFit="1" customWidth="1"/>
    <col min="10775" max="10775" width="2.5" style="93" customWidth="1"/>
    <col min="10776" max="10776" width="13" style="93" customWidth="1"/>
    <col min="10777" max="11008" width="11.5" style="93"/>
    <col min="11009" max="11009" width="4.33203125" style="93" customWidth="1"/>
    <col min="11010" max="11010" width="40.1640625" style="93" customWidth="1"/>
    <col min="11011" max="11011" width="3" style="93" customWidth="1"/>
    <col min="11012" max="11012" width="9.5" style="93" bestFit="1" customWidth="1"/>
    <col min="11013" max="11013" width="2" style="93" customWidth="1"/>
    <col min="11014" max="11014" width="20" style="93" customWidth="1"/>
    <col min="11015" max="11015" width="2.33203125" style="93" customWidth="1"/>
    <col min="11016" max="11016" width="14.1640625" style="93" customWidth="1"/>
    <col min="11017" max="11017" width="2.5" style="93" customWidth="1"/>
    <col min="11018" max="11018" width="16.83203125" style="93" customWidth="1"/>
    <col min="11019" max="11019" width="2.1640625" style="93" customWidth="1"/>
    <col min="11020" max="11020" width="14.1640625" style="93" bestFit="1" customWidth="1"/>
    <col min="11021" max="11021" width="1.1640625" style="93" customWidth="1"/>
    <col min="11022" max="11022" width="10.1640625" style="93" customWidth="1"/>
    <col min="11023" max="11023" width="2.1640625" style="93" customWidth="1"/>
    <col min="11024" max="11024" width="13.83203125" style="93" customWidth="1"/>
    <col min="11025" max="11025" width="1.6640625" style="93" customWidth="1"/>
    <col min="11026" max="11026" width="11" style="93" bestFit="1" customWidth="1"/>
    <col min="11027" max="11027" width="2.1640625" style="93" customWidth="1"/>
    <col min="11028" max="11028" width="9.5" style="93" bestFit="1" customWidth="1"/>
    <col min="11029" max="11029" width="2.1640625" style="93" customWidth="1"/>
    <col min="11030" max="11030" width="9.5" style="93" bestFit="1" customWidth="1"/>
    <col min="11031" max="11031" width="2.5" style="93" customWidth="1"/>
    <col min="11032" max="11032" width="13" style="93" customWidth="1"/>
    <col min="11033" max="11264" width="11.5" style="93"/>
    <col min="11265" max="11265" width="4.33203125" style="93" customWidth="1"/>
    <col min="11266" max="11266" width="40.1640625" style="93" customWidth="1"/>
    <col min="11267" max="11267" width="3" style="93" customWidth="1"/>
    <col min="11268" max="11268" width="9.5" style="93" bestFit="1" customWidth="1"/>
    <col min="11269" max="11269" width="2" style="93" customWidth="1"/>
    <col min="11270" max="11270" width="20" style="93" customWidth="1"/>
    <col min="11271" max="11271" width="2.33203125" style="93" customWidth="1"/>
    <col min="11272" max="11272" width="14.1640625" style="93" customWidth="1"/>
    <col min="11273" max="11273" width="2.5" style="93" customWidth="1"/>
    <col min="11274" max="11274" width="16.83203125" style="93" customWidth="1"/>
    <col min="11275" max="11275" width="2.1640625" style="93" customWidth="1"/>
    <col min="11276" max="11276" width="14.1640625" style="93" bestFit="1" customWidth="1"/>
    <col min="11277" max="11277" width="1.1640625" style="93" customWidth="1"/>
    <col min="11278" max="11278" width="10.1640625" style="93" customWidth="1"/>
    <col min="11279" max="11279" width="2.1640625" style="93" customWidth="1"/>
    <col min="11280" max="11280" width="13.83203125" style="93" customWidth="1"/>
    <col min="11281" max="11281" width="1.6640625" style="93" customWidth="1"/>
    <col min="11282" max="11282" width="11" style="93" bestFit="1" customWidth="1"/>
    <col min="11283" max="11283" width="2.1640625" style="93" customWidth="1"/>
    <col min="11284" max="11284" width="9.5" style="93" bestFit="1" customWidth="1"/>
    <col min="11285" max="11285" width="2.1640625" style="93" customWidth="1"/>
    <col min="11286" max="11286" width="9.5" style="93" bestFit="1" customWidth="1"/>
    <col min="11287" max="11287" width="2.5" style="93" customWidth="1"/>
    <col min="11288" max="11288" width="13" style="93" customWidth="1"/>
    <col min="11289" max="11520" width="11.5" style="93"/>
    <col min="11521" max="11521" width="4.33203125" style="93" customWidth="1"/>
    <col min="11522" max="11522" width="40.1640625" style="93" customWidth="1"/>
    <col min="11523" max="11523" width="3" style="93" customWidth="1"/>
    <col min="11524" max="11524" width="9.5" style="93" bestFit="1" customWidth="1"/>
    <col min="11525" max="11525" width="2" style="93" customWidth="1"/>
    <col min="11526" max="11526" width="20" style="93" customWidth="1"/>
    <col min="11527" max="11527" width="2.33203125" style="93" customWidth="1"/>
    <col min="11528" max="11528" width="14.1640625" style="93" customWidth="1"/>
    <col min="11529" max="11529" width="2.5" style="93" customWidth="1"/>
    <col min="11530" max="11530" width="16.83203125" style="93" customWidth="1"/>
    <col min="11531" max="11531" width="2.1640625" style="93" customWidth="1"/>
    <col min="11532" max="11532" width="14.1640625" style="93" bestFit="1" customWidth="1"/>
    <col min="11533" max="11533" width="1.1640625" style="93" customWidth="1"/>
    <col min="11534" max="11534" width="10.1640625" style="93" customWidth="1"/>
    <col min="11535" max="11535" width="2.1640625" style="93" customWidth="1"/>
    <col min="11536" max="11536" width="13.83203125" style="93" customWidth="1"/>
    <col min="11537" max="11537" width="1.6640625" style="93" customWidth="1"/>
    <col min="11538" max="11538" width="11" style="93" bestFit="1" customWidth="1"/>
    <col min="11539" max="11539" width="2.1640625" style="93" customWidth="1"/>
    <col min="11540" max="11540" width="9.5" style="93" bestFit="1" customWidth="1"/>
    <col min="11541" max="11541" width="2.1640625" style="93" customWidth="1"/>
    <col min="11542" max="11542" width="9.5" style="93" bestFit="1" customWidth="1"/>
    <col min="11543" max="11543" width="2.5" style="93" customWidth="1"/>
    <col min="11544" max="11544" width="13" style="93" customWidth="1"/>
    <col min="11545" max="11776" width="11.5" style="93"/>
    <col min="11777" max="11777" width="4.33203125" style="93" customWidth="1"/>
    <col min="11778" max="11778" width="40.1640625" style="93" customWidth="1"/>
    <col min="11779" max="11779" width="3" style="93" customWidth="1"/>
    <col min="11780" max="11780" width="9.5" style="93" bestFit="1" customWidth="1"/>
    <col min="11781" max="11781" width="2" style="93" customWidth="1"/>
    <col min="11782" max="11782" width="20" style="93" customWidth="1"/>
    <col min="11783" max="11783" width="2.33203125" style="93" customWidth="1"/>
    <col min="11784" max="11784" width="14.1640625" style="93" customWidth="1"/>
    <col min="11785" max="11785" width="2.5" style="93" customWidth="1"/>
    <col min="11786" max="11786" width="16.83203125" style="93" customWidth="1"/>
    <col min="11787" max="11787" width="2.1640625" style="93" customWidth="1"/>
    <col min="11788" max="11788" width="14.1640625" style="93" bestFit="1" customWidth="1"/>
    <col min="11789" max="11789" width="1.1640625" style="93" customWidth="1"/>
    <col min="11790" max="11790" width="10.1640625" style="93" customWidth="1"/>
    <col min="11791" max="11791" width="2.1640625" style="93" customWidth="1"/>
    <col min="11792" max="11792" width="13.83203125" style="93" customWidth="1"/>
    <col min="11793" max="11793" width="1.6640625" style="93" customWidth="1"/>
    <col min="11794" max="11794" width="11" style="93" bestFit="1" customWidth="1"/>
    <col min="11795" max="11795" width="2.1640625" style="93" customWidth="1"/>
    <col min="11796" max="11796" width="9.5" style="93" bestFit="1" customWidth="1"/>
    <col min="11797" max="11797" width="2.1640625" style="93" customWidth="1"/>
    <col min="11798" max="11798" width="9.5" style="93" bestFit="1" customWidth="1"/>
    <col min="11799" max="11799" width="2.5" style="93" customWidth="1"/>
    <col min="11800" max="11800" width="13" style="93" customWidth="1"/>
    <col min="11801" max="12032" width="11.5" style="93"/>
    <col min="12033" max="12033" width="4.33203125" style="93" customWidth="1"/>
    <col min="12034" max="12034" width="40.1640625" style="93" customWidth="1"/>
    <col min="12035" max="12035" width="3" style="93" customWidth="1"/>
    <col min="12036" max="12036" width="9.5" style="93" bestFit="1" customWidth="1"/>
    <col min="12037" max="12037" width="2" style="93" customWidth="1"/>
    <col min="12038" max="12038" width="20" style="93" customWidth="1"/>
    <col min="12039" max="12039" width="2.33203125" style="93" customWidth="1"/>
    <col min="12040" max="12040" width="14.1640625" style="93" customWidth="1"/>
    <col min="12041" max="12041" width="2.5" style="93" customWidth="1"/>
    <col min="12042" max="12042" width="16.83203125" style="93" customWidth="1"/>
    <col min="12043" max="12043" width="2.1640625" style="93" customWidth="1"/>
    <col min="12044" max="12044" width="14.1640625" style="93" bestFit="1" customWidth="1"/>
    <col min="12045" max="12045" width="1.1640625" style="93" customWidth="1"/>
    <col min="12046" max="12046" width="10.1640625" style="93" customWidth="1"/>
    <col min="12047" max="12047" width="2.1640625" style="93" customWidth="1"/>
    <col min="12048" max="12048" width="13.83203125" style="93" customWidth="1"/>
    <col min="12049" max="12049" width="1.6640625" style="93" customWidth="1"/>
    <col min="12050" max="12050" width="11" style="93" bestFit="1" customWidth="1"/>
    <col min="12051" max="12051" width="2.1640625" style="93" customWidth="1"/>
    <col min="12052" max="12052" width="9.5" style="93" bestFit="1" customWidth="1"/>
    <col min="12053" max="12053" width="2.1640625" style="93" customWidth="1"/>
    <col min="12054" max="12054" width="9.5" style="93" bestFit="1" customWidth="1"/>
    <col min="12055" max="12055" width="2.5" style="93" customWidth="1"/>
    <col min="12056" max="12056" width="13" style="93" customWidth="1"/>
    <col min="12057" max="12288" width="11.5" style="93"/>
    <col min="12289" max="12289" width="4.33203125" style="93" customWidth="1"/>
    <col min="12290" max="12290" width="40.1640625" style="93" customWidth="1"/>
    <col min="12291" max="12291" width="3" style="93" customWidth="1"/>
    <col min="12292" max="12292" width="9.5" style="93" bestFit="1" customWidth="1"/>
    <col min="12293" max="12293" width="2" style="93" customWidth="1"/>
    <col min="12294" max="12294" width="20" style="93" customWidth="1"/>
    <col min="12295" max="12295" width="2.33203125" style="93" customWidth="1"/>
    <col min="12296" max="12296" width="14.1640625" style="93" customWidth="1"/>
    <col min="12297" max="12297" width="2.5" style="93" customWidth="1"/>
    <col min="12298" max="12298" width="16.83203125" style="93" customWidth="1"/>
    <col min="12299" max="12299" width="2.1640625" style="93" customWidth="1"/>
    <col min="12300" max="12300" width="14.1640625" style="93" bestFit="1" customWidth="1"/>
    <col min="12301" max="12301" width="1.1640625" style="93" customWidth="1"/>
    <col min="12302" max="12302" width="10.1640625" style="93" customWidth="1"/>
    <col min="12303" max="12303" width="2.1640625" style="93" customWidth="1"/>
    <col min="12304" max="12304" width="13.83203125" style="93" customWidth="1"/>
    <col min="12305" max="12305" width="1.6640625" style="93" customWidth="1"/>
    <col min="12306" max="12306" width="11" style="93" bestFit="1" customWidth="1"/>
    <col min="12307" max="12307" width="2.1640625" style="93" customWidth="1"/>
    <col min="12308" max="12308" width="9.5" style="93" bestFit="1" customWidth="1"/>
    <col min="12309" max="12309" width="2.1640625" style="93" customWidth="1"/>
    <col min="12310" max="12310" width="9.5" style="93" bestFit="1" customWidth="1"/>
    <col min="12311" max="12311" width="2.5" style="93" customWidth="1"/>
    <col min="12312" max="12312" width="13" style="93" customWidth="1"/>
    <col min="12313" max="12544" width="11.5" style="93"/>
    <col min="12545" max="12545" width="4.33203125" style="93" customWidth="1"/>
    <col min="12546" max="12546" width="40.1640625" style="93" customWidth="1"/>
    <col min="12547" max="12547" width="3" style="93" customWidth="1"/>
    <col min="12548" max="12548" width="9.5" style="93" bestFit="1" customWidth="1"/>
    <col min="12549" max="12549" width="2" style="93" customWidth="1"/>
    <col min="12550" max="12550" width="20" style="93" customWidth="1"/>
    <col min="12551" max="12551" width="2.33203125" style="93" customWidth="1"/>
    <col min="12552" max="12552" width="14.1640625" style="93" customWidth="1"/>
    <col min="12553" max="12553" width="2.5" style="93" customWidth="1"/>
    <col min="12554" max="12554" width="16.83203125" style="93" customWidth="1"/>
    <col min="12555" max="12555" width="2.1640625" style="93" customWidth="1"/>
    <col min="12556" max="12556" width="14.1640625" style="93" bestFit="1" customWidth="1"/>
    <col min="12557" max="12557" width="1.1640625" style="93" customWidth="1"/>
    <col min="12558" max="12558" width="10.1640625" style="93" customWidth="1"/>
    <col min="12559" max="12559" width="2.1640625" style="93" customWidth="1"/>
    <col min="12560" max="12560" width="13.83203125" style="93" customWidth="1"/>
    <col min="12561" max="12561" width="1.6640625" style="93" customWidth="1"/>
    <col min="12562" max="12562" width="11" style="93" bestFit="1" customWidth="1"/>
    <col min="12563" max="12563" width="2.1640625" style="93" customWidth="1"/>
    <col min="12564" max="12564" width="9.5" style="93" bestFit="1" customWidth="1"/>
    <col min="12565" max="12565" width="2.1640625" style="93" customWidth="1"/>
    <col min="12566" max="12566" width="9.5" style="93" bestFit="1" customWidth="1"/>
    <col min="12567" max="12567" width="2.5" style="93" customWidth="1"/>
    <col min="12568" max="12568" width="13" style="93" customWidth="1"/>
    <col min="12569" max="12800" width="11.5" style="93"/>
    <col min="12801" max="12801" width="4.33203125" style="93" customWidth="1"/>
    <col min="12802" max="12802" width="40.1640625" style="93" customWidth="1"/>
    <col min="12803" max="12803" width="3" style="93" customWidth="1"/>
    <col min="12804" max="12804" width="9.5" style="93" bestFit="1" customWidth="1"/>
    <col min="12805" max="12805" width="2" style="93" customWidth="1"/>
    <col min="12806" max="12806" width="20" style="93" customWidth="1"/>
    <col min="12807" max="12807" width="2.33203125" style="93" customWidth="1"/>
    <col min="12808" max="12808" width="14.1640625" style="93" customWidth="1"/>
    <col min="12809" max="12809" width="2.5" style="93" customWidth="1"/>
    <col min="12810" max="12810" width="16.83203125" style="93" customWidth="1"/>
    <col min="12811" max="12811" width="2.1640625" style="93" customWidth="1"/>
    <col min="12812" max="12812" width="14.1640625" style="93" bestFit="1" customWidth="1"/>
    <col min="12813" max="12813" width="1.1640625" style="93" customWidth="1"/>
    <col min="12814" max="12814" width="10.1640625" style="93" customWidth="1"/>
    <col min="12815" max="12815" width="2.1640625" style="93" customWidth="1"/>
    <col min="12816" max="12816" width="13.83203125" style="93" customWidth="1"/>
    <col min="12817" max="12817" width="1.6640625" style="93" customWidth="1"/>
    <col min="12818" max="12818" width="11" style="93" bestFit="1" customWidth="1"/>
    <col min="12819" max="12819" width="2.1640625" style="93" customWidth="1"/>
    <col min="12820" max="12820" width="9.5" style="93" bestFit="1" customWidth="1"/>
    <col min="12821" max="12821" width="2.1640625" style="93" customWidth="1"/>
    <col min="12822" max="12822" width="9.5" style="93" bestFit="1" customWidth="1"/>
    <col min="12823" max="12823" width="2.5" style="93" customWidth="1"/>
    <col min="12824" max="12824" width="13" style="93" customWidth="1"/>
    <col min="12825" max="13056" width="11.5" style="93"/>
    <col min="13057" max="13057" width="4.33203125" style="93" customWidth="1"/>
    <col min="13058" max="13058" width="40.1640625" style="93" customWidth="1"/>
    <col min="13059" max="13059" width="3" style="93" customWidth="1"/>
    <col min="13060" max="13060" width="9.5" style="93" bestFit="1" customWidth="1"/>
    <col min="13061" max="13061" width="2" style="93" customWidth="1"/>
    <col min="13062" max="13062" width="20" style="93" customWidth="1"/>
    <col min="13063" max="13063" width="2.33203125" style="93" customWidth="1"/>
    <col min="13064" max="13064" width="14.1640625" style="93" customWidth="1"/>
    <col min="13065" max="13065" width="2.5" style="93" customWidth="1"/>
    <col min="13066" max="13066" width="16.83203125" style="93" customWidth="1"/>
    <col min="13067" max="13067" width="2.1640625" style="93" customWidth="1"/>
    <col min="13068" max="13068" width="14.1640625" style="93" bestFit="1" customWidth="1"/>
    <col min="13069" max="13069" width="1.1640625" style="93" customWidth="1"/>
    <col min="13070" max="13070" width="10.1640625" style="93" customWidth="1"/>
    <col min="13071" max="13071" width="2.1640625" style="93" customWidth="1"/>
    <col min="13072" max="13072" width="13.83203125" style="93" customWidth="1"/>
    <col min="13073" max="13073" width="1.6640625" style="93" customWidth="1"/>
    <col min="13074" max="13074" width="11" style="93" bestFit="1" customWidth="1"/>
    <col min="13075" max="13075" width="2.1640625" style="93" customWidth="1"/>
    <col min="13076" max="13076" width="9.5" style="93" bestFit="1" customWidth="1"/>
    <col min="13077" max="13077" width="2.1640625" style="93" customWidth="1"/>
    <col min="13078" max="13078" width="9.5" style="93" bestFit="1" customWidth="1"/>
    <col min="13079" max="13079" width="2.5" style="93" customWidth="1"/>
    <col min="13080" max="13080" width="13" style="93" customWidth="1"/>
    <col min="13081" max="13312" width="11.5" style="93"/>
    <col min="13313" max="13313" width="4.33203125" style="93" customWidth="1"/>
    <col min="13314" max="13314" width="40.1640625" style="93" customWidth="1"/>
    <col min="13315" max="13315" width="3" style="93" customWidth="1"/>
    <col min="13316" max="13316" width="9.5" style="93" bestFit="1" customWidth="1"/>
    <col min="13317" max="13317" width="2" style="93" customWidth="1"/>
    <col min="13318" max="13318" width="20" style="93" customWidth="1"/>
    <col min="13319" max="13319" width="2.33203125" style="93" customWidth="1"/>
    <col min="13320" max="13320" width="14.1640625" style="93" customWidth="1"/>
    <col min="13321" max="13321" width="2.5" style="93" customWidth="1"/>
    <col min="13322" max="13322" width="16.83203125" style="93" customWidth="1"/>
    <col min="13323" max="13323" width="2.1640625" style="93" customWidth="1"/>
    <col min="13324" max="13324" width="14.1640625" style="93" bestFit="1" customWidth="1"/>
    <col min="13325" max="13325" width="1.1640625" style="93" customWidth="1"/>
    <col min="13326" max="13326" width="10.1640625" style="93" customWidth="1"/>
    <col min="13327" max="13327" width="2.1640625" style="93" customWidth="1"/>
    <col min="13328" max="13328" width="13.83203125" style="93" customWidth="1"/>
    <col min="13329" max="13329" width="1.6640625" style="93" customWidth="1"/>
    <col min="13330" max="13330" width="11" style="93" bestFit="1" customWidth="1"/>
    <col min="13331" max="13331" width="2.1640625" style="93" customWidth="1"/>
    <col min="13332" max="13332" width="9.5" style="93" bestFit="1" customWidth="1"/>
    <col min="13333" max="13333" width="2.1640625" style="93" customWidth="1"/>
    <col min="13334" max="13334" width="9.5" style="93" bestFit="1" customWidth="1"/>
    <col min="13335" max="13335" width="2.5" style="93" customWidth="1"/>
    <col min="13336" max="13336" width="13" style="93" customWidth="1"/>
    <col min="13337" max="13568" width="11.5" style="93"/>
    <col min="13569" max="13569" width="4.33203125" style="93" customWidth="1"/>
    <col min="13570" max="13570" width="40.1640625" style="93" customWidth="1"/>
    <col min="13571" max="13571" width="3" style="93" customWidth="1"/>
    <col min="13572" max="13572" width="9.5" style="93" bestFit="1" customWidth="1"/>
    <col min="13573" max="13573" width="2" style="93" customWidth="1"/>
    <col min="13574" max="13574" width="20" style="93" customWidth="1"/>
    <col min="13575" max="13575" width="2.33203125" style="93" customWidth="1"/>
    <col min="13576" max="13576" width="14.1640625" style="93" customWidth="1"/>
    <col min="13577" max="13577" width="2.5" style="93" customWidth="1"/>
    <col min="13578" max="13578" width="16.83203125" style="93" customWidth="1"/>
    <col min="13579" max="13579" width="2.1640625" style="93" customWidth="1"/>
    <col min="13580" max="13580" width="14.1640625" style="93" bestFit="1" customWidth="1"/>
    <col min="13581" max="13581" width="1.1640625" style="93" customWidth="1"/>
    <col min="13582" max="13582" width="10.1640625" style="93" customWidth="1"/>
    <col min="13583" max="13583" width="2.1640625" style="93" customWidth="1"/>
    <col min="13584" max="13584" width="13.83203125" style="93" customWidth="1"/>
    <col min="13585" max="13585" width="1.6640625" style="93" customWidth="1"/>
    <col min="13586" max="13586" width="11" style="93" bestFit="1" customWidth="1"/>
    <col min="13587" max="13587" width="2.1640625" style="93" customWidth="1"/>
    <col min="13588" max="13588" width="9.5" style="93" bestFit="1" customWidth="1"/>
    <col min="13589" max="13589" width="2.1640625" style="93" customWidth="1"/>
    <col min="13590" max="13590" width="9.5" style="93" bestFit="1" customWidth="1"/>
    <col min="13591" max="13591" width="2.5" style="93" customWidth="1"/>
    <col min="13592" max="13592" width="13" style="93" customWidth="1"/>
    <col min="13593" max="13824" width="11.5" style="93"/>
    <col min="13825" max="13825" width="4.33203125" style="93" customWidth="1"/>
    <col min="13826" max="13826" width="40.1640625" style="93" customWidth="1"/>
    <col min="13827" max="13827" width="3" style="93" customWidth="1"/>
    <col min="13828" max="13828" width="9.5" style="93" bestFit="1" customWidth="1"/>
    <col min="13829" max="13829" width="2" style="93" customWidth="1"/>
    <col min="13830" max="13830" width="20" style="93" customWidth="1"/>
    <col min="13831" max="13831" width="2.33203125" style="93" customWidth="1"/>
    <col min="13832" max="13832" width="14.1640625" style="93" customWidth="1"/>
    <col min="13833" max="13833" width="2.5" style="93" customWidth="1"/>
    <col min="13834" max="13834" width="16.83203125" style="93" customWidth="1"/>
    <col min="13835" max="13835" width="2.1640625" style="93" customWidth="1"/>
    <col min="13836" max="13836" width="14.1640625" style="93" bestFit="1" customWidth="1"/>
    <col min="13837" max="13837" width="1.1640625" style="93" customWidth="1"/>
    <col min="13838" max="13838" width="10.1640625" style="93" customWidth="1"/>
    <col min="13839" max="13839" width="2.1640625" style="93" customWidth="1"/>
    <col min="13840" max="13840" width="13.83203125" style="93" customWidth="1"/>
    <col min="13841" max="13841" width="1.6640625" style="93" customWidth="1"/>
    <col min="13842" max="13842" width="11" style="93" bestFit="1" customWidth="1"/>
    <col min="13843" max="13843" width="2.1640625" style="93" customWidth="1"/>
    <col min="13844" max="13844" width="9.5" style="93" bestFit="1" customWidth="1"/>
    <col min="13845" max="13845" width="2.1640625" style="93" customWidth="1"/>
    <col min="13846" max="13846" width="9.5" style="93" bestFit="1" customWidth="1"/>
    <col min="13847" max="13847" width="2.5" style="93" customWidth="1"/>
    <col min="13848" max="13848" width="13" style="93" customWidth="1"/>
    <col min="13849" max="14080" width="11.5" style="93"/>
    <col min="14081" max="14081" width="4.33203125" style="93" customWidth="1"/>
    <col min="14082" max="14082" width="40.1640625" style="93" customWidth="1"/>
    <col min="14083" max="14083" width="3" style="93" customWidth="1"/>
    <col min="14084" max="14084" width="9.5" style="93" bestFit="1" customWidth="1"/>
    <col min="14085" max="14085" width="2" style="93" customWidth="1"/>
    <col min="14086" max="14086" width="20" style="93" customWidth="1"/>
    <col min="14087" max="14087" width="2.33203125" style="93" customWidth="1"/>
    <col min="14088" max="14088" width="14.1640625" style="93" customWidth="1"/>
    <col min="14089" max="14089" width="2.5" style="93" customWidth="1"/>
    <col min="14090" max="14090" width="16.83203125" style="93" customWidth="1"/>
    <col min="14091" max="14091" width="2.1640625" style="93" customWidth="1"/>
    <col min="14092" max="14092" width="14.1640625" style="93" bestFit="1" customWidth="1"/>
    <col min="14093" max="14093" width="1.1640625" style="93" customWidth="1"/>
    <col min="14094" max="14094" width="10.1640625" style="93" customWidth="1"/>
    <col min="14095" max="14095" width="2.1640625" style="93" customWidth="1"/>
    <col min="14096" max="14096" width="13.83203125" style="93" customWidth="1"/>
    <col min="14097" max="14097" width="1.6640625" style="93" customWidth="1"/>
    <col min="14098" max="14098" width="11" style="93" bestFit="1" customWidth="1"/>
    <col min="14099" max="14099" width="2.1640625" style="93" customWidth="1"/>
    <col min="14100" max="14100" width="9.5" style="93" bestFit="1" customWidth="1"/>
    <col min="14101" max="14101" width="2.1640625" style="93" customWidth="1"/>
    <col min="14102" max="14102" width="9.5" style="93" bestFit="1" customWidth="1"/>
    <col min="14103" max="14103" width="2.5" style="93" customWidth="1"/>
    <col min="14104" max="14104" width="13" style="93" customWidth="1"/>
    <col min="14105" max="14336" width="11.5" style="93"/>
    <col min="14337" max="14337" width="4.33203125" style="93" customWidth="1"/>
    <col min="14338" max="14338" width="40.1640625" style="93" customWidth="1"/>
    <col min="14339" max="14339" width="3" style="93" customWidth="1"/>
    <col min="14340" max="14340" width="9.5" style="93" bestFit="1" customWidth="1"/>
    <col min="14341" max="14341" width="2" style="93" customWidth="1"/>
    <col min="14342" max="14342" width="20" style="93" customWidth="1"/>
    <col min="14343" max="14343" width="2.33203125" style="93" customWidth="1"/>
    <col min="14344" max="14344" width="14.1640625" style="93" customWidth="1"/>
    <col min="14345" max="14345" width="2.5" style="93" customWidth="1"/>
    <col min="14346" max="14346" width="16.83203125" style="93" customWidth="1"/>
    <col min="14347" max="14347" width="2.1640625" style="93" customWidth="1"/>
    <col min="14348" max="14348" width="14.1640625" style="93" bestFit="1" customWidth="1"/>
    <col min="14349" max="14349" width="1.1640625" style="93" customWidth="1"/>
    <col min="14350" max="14350" width="10.1640625" style="93" customWidth="1"/>
    <col min="14351" max="14351" width="2.1640625" style="93" customWidth="1"/>
    <col min="14352" max="14352" width="13.83203125" style="93" customWidth="1"/>
    <col min="14353" max="14353" width="1.6640625" style="93" customWidth="1"/>
    <col min="14354" max="14354" width="11" style="93" bestFit="1" customWidth="1"/>
    <col min="14355" max="14355" width="2.1640625" style="93" customWidth="1"/>
    <col min="14356" max="14356" width="9.5" style="93" bestFit="1" customWidth="1"/>
    <col min="14357" max="14357" width="2.1640625" style="93" customWidth="1"/>
    <col min="14358" max="14358" width="9.5" style="93" bestFit="1" customWidth="1"/>
    <col min="14359" max="14359" width="2.5" style="93" customWidth="1"/>
    <col min="14360" max="14360" width="13" style="93" customWidth="1"/>
    <col min="14361" max="14592" width="11.5" style="93"/>
    <col min="14593" max="14593" width="4.33203125" style="93" customWidth="1"/>
    <col min="14594" max="14594" width="40.1640625" style="93" customWidth="1"/>
    <col min="14595" max="14595" width="3" style="93" customWidth="1"/>
    <col min="14596" max="14596" width="9.5" style="93" bestFit="1" customWidth="1"/>
    <col min="14597" max="14597" width="2" style="93" customWidth="1"/>
    <col min="14598" max="14598" width="20" style="93" customWidth="1"/>
    <col min="14599" max="14599" width="2.33203125" style="93" customWidth="1"/>
    <col min="14600" max="14600" width="14.1640625" style="93" customWidth="1"/>
    <col min="14601" max="14601" width="2.5" style="93" customWidth="1"/>
    <col min="14602" max="14602" width="16.83203125" style="93" customWidth="1"/>
    <col min="14603" max="14603" width="2.1640625" style="93" customWidth="1"/>
    <col min="14604" max="14604" width="14.1640625" style="93" bestFit="1" customWidth="1"/>
    <col min="14605" max="14605" width="1.1640625" style="93" customWidth="1"/>
    <col min="14606" max="14606" width="10.1640625" style="93" customWidth="1"/>
    <col min="14607" max="14607" width="2.1640625" style="93" customWidth="1"/>
    <col min="14608" max="14608" width="13.83203125" style="93" customWidth="1"/>
    <col min="14609" max="14609" width="1.6640625" style="93" customWidth="1"/>
    <col min="14610" max="14610" width="11" style="93" bestFit="1" customWidth="1"/>
    <col min="14611" max="14611" width="2.1640625" style="93" customWidth="1"/>
    <col min="14612" max="14612" width="9.5" style="93" bestFit="1" customWidth="1"/>
    <col min="14613" max="14613" width="2.1640625" style="93" customWidth="1"/>
    <col min="14614" max="14614" width="9.5" style="93" bestFit="1" customWidth="1"/>
    <col min="14615" max="14615" width="2.5" style="93" customWidth="1"/>
    <col min="14616" max="14616" width="13" style="93" customWidth="1"/>
    <col min="14617" max="14848" width="11.5" style="93"/>
    <col min="14849" max="14849" width="4.33203125" style="93" customWidth="1"/>
    <col min="14850" max="14850" width="40.1640625" style="93" customWidth="1"/>
    <col min="14851" max="14851" width="3" style="93" customWidth="1"/>
    <col min="14852" max="14852" width="9.5" style="93" bestFit="1" customWidth="1"/>
    <col min="14853" max="14853" width="2" style="93" customWidth="1"/>
    <col min="14854" max="14854" width="20" style="93" customWidth="1"/>
    <col min="14855" max="14855" width="2.33203125" style="93" customWidth="1"/>
    <col min="14856" max="14856" width="14.1640625" style="93" customWidth="1"/>
    <col min="14857" max="14857" width="2.5" style="93" customWidth="1"/>
    <col min="14858" max="14858" width="16.83203125" style="93" customWidth="1"/>
    <col min="14859" max="14859" width="2.1640625" style="93" customWidth="1"/>
    <col min="14860" max="14860" width="14.1640625" style="93" bestFit="1" customWidth="1"/>
    <col min="14861" max="14861" width="1.1640625" style="93" customWidth="1"/>
    <col min="14862" max="14862" width="10.1640625" style="93" customWidth="1"/>
    <col min="14863" max="14863" width="2.1640625" style="93" customWidth="1"/>
    <col min="14864" max="14864" width="13.83203125" style="93" customWidth="1"/>
    <col min="14865" max="14865" width="1.6640625" style="93" customWidth="1"/>
    <col min="14866" max="14866" width="11" style="93" bestFit="1" customWidth="1"/>
    <col min="14867" max="14867" width="2.1640625" style="93" customWidth="1"/>
    <col min="14868" max="14868" width="9.5" style="93" bestFit="1" customWidth="1"/>
    <col min="14869" max="14869" width="2.1640625" style="93" customWidth="1"/>
    <col min="14870" max="14870" width="9.5" style="93" bestFit="1" customWidth="1"/>
    <col min="14871" max="14871" width="2.5" style="93" customWidth="1"/>
    <col min="14872" max="14872" width="13" style="93" customWidth="1"/>
    <col min="14873" max="15104" width="11.5" style="93"/>
    <col min="15105" max="15105" width="4.33203125" style="93" customWidth="1"/>
    <col min="15106" max="15106" width="40.1640625" style="93" customWidth="1"/>
    <col min="15107" max="15107" width="3" style="93" customWidth="1"/>
    <col min="15108" max="15108" width="9.5" style="93" bestFit="1" customWidth="1"/>
    <col min="15109" max="15109" width="2" style="93" customWidth="1"/>
    <col min="15110" max="15110" width="20" style="93" customWidth="1"/>
    <col min="15111" max="15111" width="2.33203125" style="93" customWidth="1"/>
    <col min="15112" max="15112" width="14.1640625" style="93" customWidth="1"/>
    <col min="15113" max="15113" width="2.5" style="93" customWidth="1"/>
    <col min="15114" max="15114" width="16.83203125" style="93" customWidth="1"/>
    <col min="15115" max="15115" width="2.1640625" style="93" customWidth="1"/>
    <col min="15116" max="15116" width="14.1640625" style="93" bestFit="1" customWidth="1"/>
    <col min="15117" max="15117" width="1.1640625" style="93" customWidth="1"/>
    <col min="15118" max="15118" width="10.1640625" style="93" customWidth="1"/>
    <col min="15119" max="15119" width="2.1640625" style="93" customWidth="1"/>
    <col min="15120" max="15120" width="13.83203125" style="93" customWidth="1"/>
    <col min="15121" max="15121" width="1.6640625" style="93" customWidth="1"/>
    <col min="15122" max="15122" width="11" style="93" bestFit="1" customWidth="1"/>
    <col min="15123" max="15123" width="2.1640625" style="93" customWidth="1"/>
    <col min="15124" max="15124" width="9.5" style="93" bestFit="1" customWidth="1"/>
    <col min="15125" max="15125" width="2.1640625" style="93" customWidth="1"/>
    <col min="15126" max="15126" width="9.5" style="93" bestFit="1" customWidth="1"/>
    <col min="15127" max="15127" width="2.5" style="93" customWidth="1"/>
    <col min="15128" max="15128" width="13" style="93" customWidth="1"/>
    <col min="15129" max="15360" width="11.5" style="93"/>
    <col min="15361" max="15361" width="4.33203125" style="93" customWidth="1"/>
    <col min="15362" max="15362" width="40.1640625" style="93" customWidth="1"/>
    <col min="15363" max="15363" width="3" style="93" customWidth="1"/>
    <col min="15364" max="15364" width="9.5" style="93" bestFit="1" customWidth="1"/>
    <col min="15365" max="15365" width="2" style="93" customWidth="1"/>
    <col min="15366" max="15366" width="20" style="93" customWidth="1"/>
    <col min="15367" max="15367" width="2.33203125" style="93" customWidth="1"/>
    <col min="15368" max="15368" width="14.1640625" style="93" customWidth="1"/>
    <col min="15369" max="15369" width="2.5" style="93" customWidth="1"/>
    <col min="15370" max="15370" width="16.83203125" style="93" customWidth="1"/>
    <col min="15371" max="15371" width="2.1640625" style="93" customWidth="1"/>
    <col min="15372" max="15372" width="14.1640625" style="93" bestFit="1" customWidth="1"/>
    <col min="15373" max="15373" width="1.1640625" style="93" customWidth="1"/>
    <col min="15374" max="15374" width="10.1640625" style="93" customWidth="1"/>
    <col min="15375" max="15375" width="2.1640625" style="93" customWidth="1"/>
    <col min="15376" max="15376" width="13.83203125" style="93" customWidth="1"/>
    <col min="15377" max="15377" width="1.6640625" style="93" customWidth="1"/>
    <col min="15378" max="15378" width="11" style="93" bestFit="1" customWidth="1"/>
    <col min="15379" max="15379" width="2.1640625" style="93" customWidth="1"/>
    <col min="15380" max="15380" width="9.5" style="93" bestFit="1" customWidth="1"/>
    <col min="15381" max="15381" width="2.1640625" style="93" customWidth="1"/>
    <col min="15382" max="15382" width="9.5" style="93" bestFit="1" customWidth="1"/>
    <col min="15383" max="15383" width="2.5" style="93" customWidth="1"/>
    <col min="15384" max="15384" width="13" style="93" customWidth="1"/>
    <col min="15385" max="15616" width="11.5" style="93"/>
    <col min="15617" max="15617" width="4.33203125" style="93" customWidth="1"/>
    <col min="15618" max="15618" width="40.1640625" style="93" customWidth="1"/>
    <col min="15619" max="15619" width="3" style="93" customWidth="1"/>
    <col min="15620" max="15620" width="9.5" style="93" bestFit="1" customWidth="1"/>
    <col min="15621" max="15621" width="2" style="93" customWidth="1"/>
    <col min="15622" max="15622" width="20" style="93" customWidth="1"/>
    <col min="15623" max="15623" width="2.33203125" style="93" customWidth="1"/>
    <col min="15624" max="15624" width="14.1640625" style="93" customWidth="1"/>
    <col min="15625" max="15625" width="2.5" style="93" customWidth="1"/>
    <col min="15626" max="15626" width="16.83203125" style="93" customWidth="1"/>
    <col min="15627" max="15627" width="2.1640625" style="93" customWidth="1"/>
    <col min="15628" max="15628" width="14.1640625" style="93" bestFit="1" customWidth="1"/>
    <col min="15629" max="15629" width="1.1640625" style="93" customWidth="1"/>
    <col min="15630" max="15630" width="10.1640625" style="93" customWidth="1"/>
    <col min="15631" max="15631" width="2.1640625" style="93" customWidth="1"/>
    <col min="15632" max="15632" width="13.83203125" style="93" customWidth="1"/>
    <col min="15633" max="15633" width="1.6640625" style="93" customWidth="1"/>
    <col min="15634" max="15634" width="11" style="93" bestFit="1" customWidth="1"/>
    <col min="15635" max="15635" width="2.1640625" style="93" customWidth="1"/>
    <col min="15636" max="15636" width="9.5" style="93" bestFit="1" customWidth="1"/>
    <col min="15637" max="15637" width="2.1640625" style="93" customWidth="1"/>
    <col min="15638" max="15638" width="9.5" style="93" bestFit="1" customWidth="1"/>
    <col min="15639" max="15639" width="2.5" style="93" customWidth="1"/>
    <col min="15640" max="15640" width="13" style="93" customWidth="1"/>
    <col min="15641" max="15872" width="11.5" style="93"/>
    <col min="15873" max="15873" width="4.33203125" style="93" customWidth="1"/>
    <col min="15874" max="15874" width="40.1640625" style="93" customWidth="1"/>
    <col min="15875" max="15875" width="3" style="93" customWidth="1"/>
    <col min="15876" max="15876" width="9.5" style="93" bestFit="1" customWidth="1"/>
    <col min="15877" max="15877" width="2" style="93" customWidth="1"/>
    <col min="15878" max="15878" width="20" style="93" customWidth="1"/>
    <col min="15879" max="15879" width="2.33203125" style="93" customWidth="1"/>
    <col min="15880" max="15880" width="14.1640625" style="93" customWidth="1"/>
    <col min="15881" max="15881" width="2.5" style="93" customWidth="1"/>
    <col min="15882" max="15882" width="16.83203125" style="93" customWidth="1"/>
    <col min="15883" max="15883" width="2.1640625" style="93" customWidth="1"/>
    <col min="15884" max="15884" width="14.1640625" style="93" bestFit="1" customWidth="1"/>
    <col min="15885" max="15885" width="1.1640625" style="93" customWidth="1"/>
    <col min="15886" max="15886" width="10.1640625" style="93" customWidth="1"/>
    <col min="15887" max="15887" width="2.1640625" style="93" customWidth="1"/>
    <col min="15888" max="15888" width="13.83203125" style="93" customWidth="1"/>
    <col min="15889" max="15889" width="1.6640625" style="93" customWidth="1"/>
    <col min="15890" max="15890" width="11" style="93" bestFit="1" customWidth="1"/>
    <col min="15891" max="15891" width="2.1640625" style="93" customWidth="1"/>
    <col min="15892" max="15892" width="9.5" style="93" bestFit="1" customWidth="1"/>
    <col min="15893" max="15893" width="2.1640625" style="93" customWidth="1"/>
    <col min="15894" max="15894" width="9.5" style="93" bestFit="1" customWidth="1"/>
    <col min="15895" max="15895" width="2.5" style="93" customWidth="1"/>
    <col min="15896" max="15896" width="13" style="93" customWidth="1"/>
    <col min="15897" max="16128" width="11.5" style="93"/>
    <col min="16129" max="16129" width="4.33203125" style="93" customWidth="1"/>
    <col min="16130" max="16130" width="40.1640625" style="93" customWidth="1"/>
    <col min="16131" max="16131" width="3" style="93" customWidth="1"/>
    <col min="16132" max="16132" width="9.5" style="93" bestFit="1" customWidth="1"/>
    <col min="16133" max="16133" width="2" style="93" customWidth="1"/>
    <col min="16134" max="16134" width="20" style="93" customWidth="1"/>
    <col min="16135" max="16135" width="2.33203125" style="93" customWidth="1"/>
    <col min="16136" max="16136" width="14.1640625" style="93" customWidth="1"/>
    <col min="16137" max="16137" width="2.5" style="93" customWidth="1"/>
    <col min="16138" max="16138" width="16.83203125" style="93" customWidth="1"/>
    <col min="16139" max="16139" width="2.1640625" style="93" customWidth="1"/>
    <col min="16140" max="16140" width="14.1640625" style="93" bestFit="1" customWidth="1"/>
    <col min="16141" max="16141" width="1.1640625" style="93" customWidth="1"/>
    <col min="16142" max="16142" width="10.1640625" style="93" customWidth="1"/>
    <col min="16143" max="16143" width="2.1640625" style="93" customWidth="1"/>
    <col min="16144" max="16144" width="13.83203125" style="93" customWidth="1"/>
    <col min="16145" max="16145" width="1.6640625" style="93" customWidth="1"/>
    <col min="16146" max="16146" width="11" style="93" bestFit="1" customWidth="1"/>
    <col min="16147" max="16147" width="2.1640625" style="93" customWidth="1"/>
    <col min="16148" max="16148" width="9.5" style="93" bestFit="1" customWidth="1"/>
    <col min="16149" max="16149" width="2.1640625" style="93" customWidth="1"/>
    <col min="16150" max="16150" width="9.5" style="93" bestFit="1" customWidth="1"/>
    <col min="16151" max="16151" width="2.5" style="93" customWidth="1"/>
    <col min="16152" max="16152" width="13" style="93" customWidth="1"/>
    <col min="16153" max="16384" width="11.5" style="93"/>
  </cols>
  <sheetData>
    <row r="1" spans="1:24" s="9" customFormat="1" ht="15.75">
      <c r="A1" s="54"/>
      <c r="E1" s="55"/>
      <c r="F1" s="55"/>
      <c r="G1" s="55"/>
      <c r="H1" s="55"/>
      <c r="I1" s="55"/>
      <c r="J1" s="55"/>
      <c r="P1" s="55"/>
      <c r="R1" s="164"/>
      <c r="X1" s="56"/>
    </row>
    <row r="2" spans="1:24" s="2" customFormat="1" ht="17.25" customHeight="1">
      <c r="A2" s="5"/>
      <c r="D2" s="9"/>
      <c r="E2" s="118"/>
      <c r="F2" s="118"/>
      <c r="G2" s="118"/>
      <c r="H2" s="118"/>
      <c r="I2" s="118"/>
      <c r="J2" s="118"/>
      <c r="P2" s="118"/>
      <c r="R2" s="165"/>
      <c r="X2" s="531"/>
    </row>
    <row r="3" spans="1:24" ht="20.25" customHeight="1">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4" ht="15.75" customHeight="1">
      <c r="A4" s="573" t="s">
        <v>284</v>
      </c>
      <c r="B4" s="573"/>
      <c r="C4" s="573"/>
      <c r="D4" s="573"/>
      <c r="E4" s="573"/>
      <c r="F4" s="573"/>
      <c r="G4" s="573"/>
      <c r="H4" s="573"/>
      <c r="I4" s="573"/>
      <c r="J4" s="573"/>
      <c r="K4" s="573"/>
      <c r="L4" s="573"/>
      <c r="M4" s="573"/>
      <c r="N4" s="573"/>
      <c r="O4" s="573"/>
      <c r="P4" s="573"/>
      <c r="Q4" s="573"/>
      <c r="R4" s="573"/>
      <c r="S4" s="573"/>
      <c r="T4" s="573"/>
      <c r="U4" s="573"/>
      <c r="V4" s="573"/>
      <c r="W4" s="573"/>
      <c r="X4" s="573"/>
    </row>
    <row r="5" spans="1:24" s="58" customFormat="1" ht="15.75" customHeight="1">
      <c r="A5" s="573" t="s">
        <v>484</v>
      </c>
      <c r="B5" s="573"/>
      <c r="C5" s="573"/>
      <c r="D5" s="573"/>
      <c r="E5" s="573"/>
      <c r="F5" s="573"/>
      <c r="G5" s="573"/>
      <c r="H5" s="573"/>
      <c r="I5" s="573"/>
      <c r="J5" s="573"/>
      <c r="K5" s="573"/>
      <c r="L5" s="573"/>
      <c r="M5" s="573"/>
      <c r="N5" s="573"/>
      <c r="O5" s="573"/>
      <c r="P5" s="573"/>
      <c r="Q5" s="573"/>
      <c r="R5" s="573"/>
      <c r="S5" s="573"/>
      <c r="T5" s="573"/>
      <c r="U5" s="573"/>
      <c r="V5" s="573"/>
      <c r="W5" s="573"/>
      <c r="X5" s="573"/>
    </row>
    <row r="6" spans="1:24" s="58" customFormat="1" ht="12.75" customHeight="1">
      <c r="A6" s="60"/>
      <c r="B6" s="166"/>
      <c r="C6" s="166"/>
      <c r="D6" s="167"/>
      <c r="E6" s="168"/>
      <c r="F6" s="168"/>
      <c r="G6" s="168"/>
      <c r="H6" s="169"/>
      <c r="I6" s="60"/>
      <c r="J6" s="60"/>
      <c r="K6" s="60"/>
      <c r="L6" s="60"/>
      <c r="M6" s="60"/>
      <c r="N6" s="60"/>
      <c r="O6" s="60"/>
      <c r="P6" s="169"/>
      <c r="Q6" s="60"/>
      <c r="R6" s="170"/>
      <c r="S6" s="60"/>
      <c r="T6" s="60"/>
      <c r="U6" s="60"/>
      <c r="V6" s="60"/>
      <c r="W6" s="60"/>
      <c r="X6" s="60"/>
    </row>
    <row r="7" spans="1:24" s="171" customFormat="1" ht="19.5">
      <c r="E7" s="73"/>
      <c r="F7" s="68" t="s">
        <v>485</v>
      </c>
      <c r="G7" s="58"/>
      <c r="H7" s="67" t="s">
        <v>276</v>
      </c>
      <c r="I7" s="58"/>
      <c r="J7" s="68" t="s">
        <v>277</v>
      </c>
      <c r="K7" s="73"/>
      <c r="L7" s="569" t="s">
        <v>278</v>
      </c>
      <c r="M7" s="569"/>
      <c r="N7" s="569"/>
      <c r="O7" s="107" t="s">
        <v>254</v>
      </c>
      <c r="P7" s="67" t="s">
        <v>486</v>
      </c>
      <c r="Q7" s="73"/>
      <c r="R7" s="172" t="s">
        <v>487</v>
      </c>
      <c r="S7" s="73"/>
      <c r="T7" s="72" t="s">
        <v>2197</v>
      </c>
      <c r="U7" s="173"/>
      <c r="V7" s="72" t="s">
        <v>2198</v>
      </c>
      <c r="W7" s="475"/>
      <c r="X7" s="72" t="s">
        <v>489</v>
      </c>
    </row>
    <row r="8" spans="1:24" s="183" customFormat="1" ht="56.25" customHeight="1">
      <c r="A8" s="174"/>
      <c r="B8" s="175"/>
      <c r="C8" s="175"/>
      <c r="D8" s="176"/>
      <c r="E8" s="174"/>
      <c r="F8" s="177" t="s">
        <v>280</v>
      </c>
      <c r="G8" s="178"/>
      <c r="H8" s="177" t="s">
        <v>281</v>
      </c>
      <c r="I8" s="178"/>
      <c r="J8" s="177" t="s">
        <v>282</v>
      </c>
      <c r="K8" s="179"/>
      <c r="L8" s="574" t="s">
        <v>283</v>
      </c>
      <c r="M8" s="574"/>
      <c r="N8" s="574"/>
      <c r="O8" s="179"/>
      <c r="P8" s="177" t="s">
        <v>490</v>
      </c>
      <c r="Q8" s="174"/>
      <c r="R8" s="180"/>
      <c r="S8" s="174"/>
      <c r="T8" s="181"/>
      <c r="U8" s="174"/>
      <c r="V8" s="181"/>
      <c r="W8" s="174"/>
      <c r="X8" s="182"/>
    </row>
    <row r="9" spans="1:24" s="187" customFormat="1" ht="64.5" hidden="1" customHeight="1">
      <c r="A9" s="184"/>
      <c r="B9" s="176"/>
      <c r="C9" s="176"/>
      <c r="D9" s="176"/>
      <c r="E9" s="184"/>
      <c r="F9" s="109" t="str">
        <f>F8</f>
        <v>Estimated Return on Common Equity</v>
      </c>
      <c r="G9" s="184"/>
      <c r="H9" s="110" t="str">
        <f>H8</f>
        <v>Estimated Dividend per Share</v>
      </c>
      <c r="I9" s="184"/>
      <c r="J9" s="109" t="str">
        <f>J8</f>
        <v>Estimated Book Value/Share</v>
      </c>
      <c r="K9" s="184"/>
      <c r="L9" s="110" t="str">
        <f>L8&amp;" "&amp;L11</f>
        <v>Book Value/Share (d)</v>
      </c>
      <c r="M9" s="185"/>
      <c r="N9" s="110" t="str">
        <f>L8&amp;" "&amp;N11</f>
        <v>Book Value/Share (e)</v>
      </c>
      <c r="O9" s="109"/>
      <c r="P9" s="72"/>
      <c r="Q9" s="184"/>
      <c r="R9" s="186"/>
      <c r="S9" s="184"/>
      <c r="T9" s="109"/>
      <c r="U9" s="184"/>
      <c r="V9" s="109"/>
      <c r="W9" s="184"/>
      <c r="X9" s="110"/>
    </row>
    <row r="10" spans="1:24" s="171" customFormat="1" ht="18.75">
      <c r="A10" s="73"/>
      <c r="B10" s="191" t="s">
        <v>203</v>
      </c>
      <c r="C10" s="191"/>
      <c r="D10" s="560" t="s">
        <v>7105</v>
      </c>
      <c r="E10" s="73"/>
      <c r="F10" s="107" t="s">
        <v>2218</v>
      </c>
      <c r="G10" s="73"/>
      <c r="H10" s="473" t="s">
        <v>2218</v>
      </c>
      <c r="I10" s="73"/>
      <c r="J10" s="107" t="s">
        <v>2218</v>
      </c>
      <c r="K10" s="73"/>
      <c r="L10" s="113">
        <v>2015</v>
      </c>
      <c r="M10" s="73"/>
      <c r="N10" s="472">
        <v>2016</v>
      </c>
      <c r="O10" s="107"/>
      <c r="P10" s="473"/>
      <c r="Q10" s="73"/>
      <c r="R10" s="73"/>
      <c r="S10" s="475"/>
      <c r="T10" s="73"/>
      <c r="U10" s="73"/>
      <c r="V10" s="73"/>
      <c r="W10" s="73"/>
      <c r="X10" s="73"/>
    </row>
    <row r="11" spans="1:24" s="171" customFormat="1" ht="18.75">
      <c r="A11" s="188"/>
      <c r="B11" s="189"/>
      <c r="C11" s="189"/>
      <c r="D11" s="189"/>
      <c r="E11" s="188"/>
      <c r="F11" s="112" t="s">
        <v>291</v>
      </c>
      <c r="G11" s="188"/>
      <c r="H11" s="111" t="s">
        <v>292</v>
      </c>
      <c r="I11" s="188"/>
      <c r="J11" s="112" t="s">
        <v>293</v>
      </c>
      <c r="K11" s="188"/>
      <c r="L11" s="64" t="s">
        <v>294</v>
      </c>
      <c r="M11" s="188"/>
      <c r="N11" s="76" t="s">
        <v>295</v>
      </c>
      <c r="O11" s="112"/>
      <c r="P11" s="111" t="s">
        <v>296</v>
      </c>
      <c r="Q11" s="188"/>
      <c r="R11" s="111" t="s">
        <v>297</v>
      </c>
      <c r="S11" s="190"/>
      <c r="T11" s="111" t="s">
        <v>298</v>
      </c>
      <c r="U11" s="188"/>
      <c r="V11" s="111" t="s">
        <v>299</v>
      </c>
      <c r="W11" s="188"/>
      <c r="X11" s="111" t="s">
        <v>300</v>
      </c>
    </row>
    <row r="12" spans="1:24" s="171" customFormat="1" ht="12.75" customHeight="1">
      <c r="B12" s="191"/>
      <c r="C12" s="191"/>
      <c r="D12" s="192"/>
      <c r="E12" s="73"/>
      <c r="F12" s="107"/>
      <c r="G12" s="73"/>
      <c r="H12" s="72"/>
      <c r="I12" s="73"/>
      <c r="J12" s="107"/>
      <c r="K12" s="73"/>
      <c r="L12" s="113"/>
      <c r="M12" s="73"/>
      <c r="N12" s="71"/>
      <c r="O12" s="107"/>
      <c r="P12" s="72"/>
      <c r="Q12" s="73"/>
      <c r="R12" s="172"/>
      <c r="S12" s="73"/>
      <c r="T12" s="107"/>
      <c r="U12" s="73"/>
      <c r="V12" s="193"/>
      <c r="W12" s="72"/>
      <c r="X12" s="72"/>
    </row>
    <row r="13" spans="1:24" s="171" customFormat="1" ht="15.75">
      <c r="A13" s="194" t="str">
        <f>'29. CAPM'!A11</f>
        <v>Electric Proxy Group</v>
      </c>
      <c r="B13" s="194"/>
      <c r="C13" s="194"/>
      <c r="D13" s="59"/>
      <c r="E13" s="73"/>
      <c r="F13" s="107"/>
      <c r="G13" s="73"/>
      <c r="H13" s="72"/>
      <c r="I13" s="73"/>
      <c r="J13" s="107"/>
      <c r="K13" s="73"/>
      <c r="L13" s="113"/>
      <c r="M13" s="73"/>
      <c r="N13" s="71"/>
      <c r="O13" s="107"/>
      <c r="P13" s="72"/>
      <c r="Q13" s="73"/>
      <c r="R13" s="172"/>
      <c r="S13" s="73"/>
      <c r="T13" s="107"/>
      <c r="U13" s="73"/>
      <c r="V13" s="193"/>
      <c r="W13" s="72"/>
      <c r="X13" s="72"/>
    </row>
    <row r="14" spans="1:24" s="171" customFormat="1" ht="12.75" customHeight="1">
      <c r="A14" s="194"/>
      <c r="B14" s="194"/>
      <c r="C14" s="194"/>
      <c r="D14" s="59"/>
      <c r="E14" s="73"/>
      <c r="F14" s="107"/>
      <c r="G14" s="73"/>
      <c r="H14" s="72"/>
      <c r="I14" s="73" t="s">
        <v>254</v>
      </c>
      <c r="J14" s="107"/>
      <c r="K14" s="73"/>
      <c r="L14" s="113"/>
      <c r="M14" s="73"/>
      <c r="N14" s="71"/>
      <c r="O14" s="107"/>
      <c r="P14" s="72"/>
      <c r="Q14" s="73"/>
      <c r="R14" s="172"/>
      <c r="S14" s="73"/>
      <c r="T14" s="107"/>
      <c r="U14" s="73"/>
      <c r="V14" s="193"/>
      <c r="W14" s="72"/>
      <c r="X14" s="72"/>
    </row>
    <row r="15" spans="1:24" s="58" customFormat="1" ht="15.75" customHeight="1">
      <c r="A15" s="59">
        <f>'29. CAPM'!A13</f>
        <v>1</v>
      </c>
      <c r="B15" s="46" t="str">
        <f>VLOOKUP(A15,'Screening Analysis '!$A$2:$L$50,MATCH('25. BR + SV'!$B$10,'Screening Analysis '!$A$2:$L$2,0),FALSE)</f>
        <v>Ameren Corporation</v>
      </c>
      <c r="C15" s="105"/>
      <c r="D15" s="46" t="str">
        <f>VLOOKUP(A15,'Screening Analysis '!$A$2:$L$50,MATCH($D$51,'Screening Analysis '!$A$2:$L$2,0),FALSE)</f>
        <v>AEE</v>
      </c>
      <c r="E15" s="84" t="str">
        <f>IF(VLOOKUP($D15,'Value Line BVPS'!$C$5:$I$27,7,0)="19-21","*","")</f>
        <v>*</v>
      </c>
      <c r="F15" s="85">
        <f>VLOOKUP($D15,'RDV backup'!$C$5:$I$43,3,0)</f>
        <v>9.5000000000000001E-2</v>
      </c>
      <c r="H15" s="87">
        <f>VLOOKUP($D15,'RDV backup'!$C$5:$I$43,4,0)</f>
        <v>2.02</v>
      </c>
      <c r="I15" s="348"/>
      <c r="J15" s="87">
        <f>VLOOKUP($D15,'RDV backup'!$C$5:$I$43,5,0)</f>
        <v>34</v>
      </c>
      <c r="K15" s="206"/>
      <c r="L15" s="87">
        <f>INDEX('Value Line BVPS'!$C$4:$G$30, MATCH('25. BR + SV'!$D15,'Value Line BVPS'!$C$4:$C$30,0),MATCH('25. BR + SV'!L$10,'Value Line BVPS'!$C$4:$H$4,0))</f>
        <v>28.63</v>
      </c>
      <c r="M15" s="206"/>
      <c r="N15" s="87">
        <f>INDEX('Value Line BVPS'!$C$4:$G$30, MATCH('25. BR + SV'!$D15,'Value Line BVPS'!$C$4:$C$30,0),MATCH('25. BR + SV'!N$10,'Value Line BVPS'!$C$4:$H$4,0))</f>
        <v>29.45</v>
      </c>
      <c r="O15" s="84"/>
      <c r="P15" s="85">
        <f>F15*(2*N15/(L15+N15))</f>
        <v>9.6341253443526176E-2</v>
      </c>
      <c r="Q15" s="134"/>
      <c r="R15" s="197">
        <f>1-H15/(F15*J15)</f>
        <v>0.37461300309597523</v>
      </c>
      <c r="S15" s="134"/>
      <c r="T15" s="85">
        <f>R15*P15</f>
        <v>3.6090686274509808E-2</v>
      </c>
      <c r="U15" s="134"/>
      <c r="V15" s="200">
        <f>'25. SV'!X13</f>
        <v>7.6956248723282614E-4</v>
      </c>
      <c r="W15" s="134"/>
      <c r="X15" s="349">
        <f>T15+V15</f>
        <v>3.6860248761742632E-2</v>
      </c>
    </row>
    <row r="16" spans="1:24" s="58" customFormat="1" ht="15.75" customHeight="1">
      <c r="A16" s="59">
        <f>'29. CAPM'!A14</f>
        <v>2</v>
      </c>
      <c r="B16" s="46" t="str">
        <f>VLOOKUP(A16,'Screening Analysis '!$A$2:$L$50,MATCH('25. BR + SV'!$B$10,'Screening Analysis '!$A$2:$L$2,0),FALSE)</f>
        <v>American Electric Power Company, Inc.</v>
      </c>
      <c r="C16" s="105"/>
      <c r="D16" s="46" t="str">
        <f>VLOOKUP(A16,'Screening Analysis '!$A$2:$L$50,MATCH($D$51,'Screening Analysis '!$A$2:$L$2,0),FALSE)</f>
        <v>AEP</v>
      </c>
      <c r="E16" s="84" t="str">
        <f>IF(VLOOKUP($D16,'Value Line BVPS'!$C$5:$I$27,7,0)="19-21","*","")</f>
        <v>*</v>
      </c>
      <c r="F16" s="85">
        <f>VLOOKUP($D16,'RDV backup'!$C$5:$I$43,3,0)</f>
        <v>0.1</v>
      </c>
      <c r="H16" s="87">
        <f>VLOOKUP($D16,'RDV backup'!$C$5:$I$43,4,0)</f>
        <v>2.75</v>
      </c>
      <c r="I16" s="348"/>
      <c r="J16" s="87">
        <f>VLOOKUP($D16,'RDV backup'!$C$5:$I$43,5,0)</f>
        <v>44.25</v>
      </c>
      <c r="K16" s="206"/>
      <c r="L16" s="87">
        <f>INDEX('Value Line BVPS'!$C$4:$G$30, MATCH('25. BR + SV'!$D16,'Value Line BVPS'!$C$4:$C$30,0),MATCH('25. BR + SV'!L$10,'Value Line BVPS'!$C$4:$H$4,0))</f>
        <v>36.450000000000003</v>
      </c>
      <c r="M16" s="206"/>
      <c r="N16" s="87">
        <f>INDEX('Value Line BVPS'!$C$4:$G$30, MATCH('25. BR + SV'!$D16,'Value Line BVPS'!$C$4:$C$30,0),MATCH('25. BR + SV'!N$10,'Value Line BVPS'!$C$4:$H$4,0))</f>
        <v>37.950000000000003</v>
      </c>
      <c r="O16" s="84"/>
      <c r="P16" s="85">
        <f t="shared" ref="P16:P37" si="0">F16*(2*N16/(L16+N16))</f>
        <v>0.10201612903225808</v>
      </c>
      <c r="Q16" s="134"/>
      <c r="R16" s="197">
        <f t="shared" ref="R16:R37" si="1">1-H16/(F16*J16)</f>
        <v>0.37853107344632764</v>
      </c>
      <c r="S16" s="134"/>
      <c r="T16" s="85">
        <f t="shared" ref="T16:T37" si="2">R16*P16</f>
        <v>3.8616274831419724E-2</v>
      </c>
      <c r="U16" s="134"/>
      <c r="V16" s="200">
        <f>'25. SV'!X14</f>
        <v>1.8297904808983363E-3</v>
      </c>
      <c r="W16" s="134"/>
      <c r="X16" s="349">
        <f t="shared" ref="X16:X37" si="3">T16+V16</f>
        <v>4.0446065312318064E-2</v>
      </c>
    </row>
    <row r="17" spans="1:24" s="58" customFormat="1" ht="15.75" customHeight="1">
      <c r="A17" s="59">
        <f>'29. CAPM'!A15</f>
        <v>3</v>
      </c>
      <c r="B17" s="46" t="str">
        <f>VLOOKUP(A17,'Screening Analysis '!$A$2:$L$50,MATCH('25. BR + SV'!$B$10,'Screening Analysis '!$A$2:$L$2,0),FALSE)</f>
        <v>Avista Corporation</v>
      </c>
      <c r="C17" s="105"/>
      <c r="D17" s="46" t="str">
        <f>VLOOKUP(A17,'Screening Analysis '!$A$2:$L$50,MATCH($D$51,'Screening Analysis '!$A$2:$L$2,0),FALSE)</f>
        <v>AVA</v>
      </c>
      <c r="E17" s="84" t="str">
        <f>IF(VLOOKUP($D17,'Value Line BVPS'!$C$5:$I$27,7,0)="19-21","*","")</f>
        <v/>
      </c>
      <c r="F17" s="85">
        <f>VLOOKUP($D17,'RDV backup'!$C$5:$I$43,3,0)</f>
        <v>8.5000000000000006E-2</v>
      </c>
      <c r="H17" s="87">
        <f>VLOOKUP($D17,'RDV backup'!$C$5:$I$43,4,0)</f>
        <v>1.56</v>
      </c>
      <c r="I17" s="348"/>
      <c r="J17" s="87">
        <f>VLOOKUP($D17,'RDV backup'!$C$5:$I$43,5,0)</f>
        <v>27.25</v>
      </c>
      <c r="K17" s="206"/>
      <c r="L17" s="87">
        <f>INDEX('Value Line BVPS'!$C$4:$G$30, MATCH('25. BR + SV'!$D17,'Value Line BVPS'!$C$4:$C$30,0),MATCH('25. BR + SV'!L$10,'Value Line BVPS'!$C$4:$H$4,0))</f>
        <v>24.4</v>
      </c>
      <c r="M17" s="206"/>
      <c r="N17" s="87">
        <f>INDEX('Value Line BVPS'!$C$4:$G$30, MATCH('25. BR + SV'!$D17,'Value Line BVPS'!$C$4:$C$30,0),MATCH('25. BR + SV'!N$10,'Value Line BVPS'!$C$4:$H$4,0))</f>
        <v>25.25</v>
      </c>
      <c r="O17" s="84"/>
      <c r="P17" s="85">
        <f t="shared" si="0"/>
        <v>8.6455186304128906E-2</v>
      </c>
      <c r="Q17" s="134"/>
      <c r="R17" s="197">
        <f t="shared" si="1"/>
        <v>0.3264975715056665</v>
      </c>
      <c r="S17" s="134"/>
      <c r="T17" s="85">
        <f t="shared" si="2"/>
        <v>2.8227408372368045E-2</v>
      </c>
      <c r="U17" s="134"/>
      <c r="V17" s="200">
        <f>'25. SV'!X15</f>
        <v>6.848450637931853E-3</v>
      </c>
      <c r="W17" s="134"/>
      <c r="X17" s="349">
        <f t="shared" si="3"/>
        <v>3.5075859010299901E-2</v>
      </c>
    </row>
    <row r="18" spans="1:24" s="411" customFormat="1" ht="15.75" customHeight="1">
      <c r="A18" s="59">
        <f>'29. CAPM'!A16</f>
        <v>4</v>
      </c>
      <c r="B18" s="46" t="str">
        <f>VLOOKUP(A18,'Screening Analysis '!$A$2:$L$50,MATCH('25. BR + SV'!$B$10,'Screening Analysis '!$A$2:$L$2,0),FALSE)</f>
        <v>CenterPoint Energy, Inc.</v>
      </c>
      <c r="C18" s="105"/>
      <c r="D18" s="46" t="str">
        <f>VLOOKUP(A18,'Screening Analysis '!$A$2:$L$50,MATCH($D$51,'Screening Analysis '!$A$2:$L$2,0),FALSE)</f>
        <v>CNP</v>
      </c>
      <c r="E18" s="84" t="str">
        <f>IF(VLOOKUP($D18,'Value Line BVPS'!$C$5:$I$27,7,0)="19-21","*","")</f>
        <v>*</v>
      </c>
      <c r="F18" s="85">
        <f>VLOOKUP($D18,'RDV backup'!$C$5:$I$43,3,0)</f>
        <v>0.14499999999999999</v>
      </c>
      <c r="H18" s="87">
        <f>VLOOKUP($D18,'RDV backup'!$C$5:$I$43,4,0)</f>
        <v>1.19</v>
      </c>
      <c r="I18" s="348"/>
      <c r="J18" s="87">
        <f>VLOOKUP($D18,'RDV backup'!$C$5:$I$43,5,0)</f>
        <v>9.5</v>
      </c>
      <c r="K18" s="206"/>
      <c r="L18" s="87">
        <f>INDEX('Value Line BVPS'!$C$4:$G$30, MATCH('25. BR + SV'!$D18,'Value Line BVPS'!$C$4:$C$30,0),MATCH('25. BR + SV'!L$10,'Value Line BVPS'!$C$4:$H$4,0))</f>
        <v>8.0500000000000007</v>
      </c>
      <c r="M18" s="206"/>
      <c r="N18" s="87">
        <f>INDEX('Value Line BVPS'!$C$4:$G$30, MATCH('25. BR + SV'!$D18,'Value Line BVPS'!$C$4:$C$30,0),MATCH('25. BR + SV'!N$10,'Value Line BVPS'!$C$4:$H$4,0))</f>
        <v>8.3000000000000007</v>
      </c>
      <c r="O18" s="84"/>
      <c r="P18" s="85">
        <f t="shared" si="0"/>
        <v>0.14721712538226298</v>
      </c>
      <c r="Q18" s="134"/>
      <c r="R18" s="197">
        <f t="shared" si="1"/>
        <v>0.13611615245009079</v>
      </c>
      <c r="S18" s="134"/>
      <c r="T18" s="85">
        <f t="shared" si="2"/>
        <v>2.0038628681796237E-2</v>
      </c>
      <c r="U18" s="134"/>
      <c r="V18" s="200">
        <f>'25. SV'!X16</f>
        <v>1.7990698954675165E-3</v>
      </c>
      <c r="W18" s="134"/>
      <c r="X18" s="349">
        <f t="shared" si="3"/>
        <v>2.1837698577263753E-2</v>
      </c>
    </row>
    <row r="19" spans="1:24" s="411" customFormat="1" ht="15.75" customHeight="1">
      <c r="A19" s="59">
        <f>'29. CAPM'!A17</f>
        <v>5</v>
      </c>
      <c r="B19" s="46" t="str">
        <f>VLOOKUP(A19,'Screening Analysis '!$A$2:$L$50,MATCH('25. BR + SV'!$B$10,'Screening Analysis '!$A$2:$L$2,0),FALSE)</f>
        <v>Consolidated Edison, Inc.</v>
      </c>
      <c r="C19" s="105"/>
      <c r="D19" s="46" t="str">
        <f>VLOOKUP(A19,'Screening Analysis '!$A$2:$L$50,MATCH($D$51,'Screening Analysis '!$A$2:$L$2,0),FALSE)</f>
        <v>ED</v>
      </c>
      <c r="E19" s="84" t="str">
        <f>IF(VLOOKUP($D19,'Value Line BVPS'!$C$5:$I$27,7,0)="19-21","*","")</f>
        <v>*</v>
      </c>
      <c r="F19" s="85">
        <f>VLOOKUP($D19,'RDV backup'!$C$5:$I$43,3,0)</f>
        <v>0.09</v>
      </c>
      <c r="H19" s="87">
        <f>VLOOKUP($D19,'RDV backup'!$C$5:$I$43,4,0)</f>
        <v>3</v>
      </c>
      <c r="I19" s="348"/>
      <c r="J19" s="87">
        <f>VLOOKUP($D19,'RDV backup'!$C$5:$I$43,5,0)</f>
        <v>52.25</v>
      </c>
      <c r="K19" s="206"/>
      <c r="L19" s="87">
        <f>INDEX('Value Line BVPS'!$C$4:$G$30, MATCH('25. BR + SV'!$D19,'Value Line BVPS'!$C$4:$C$30,0),MATCH('25. BR + SV'!L$10,'Value Line BVPS'!$C$4:$H$4,0))</f>
        <v>44.25</v>
      </c>
      <c r="M19" s="206"/>
      <c r="N19" s="87">
        <f>INDEX('Value Line BVPS'!$C$4:$G$30, MATCH('25. BR + SV'!$D19,'Value Line BVPS'!$C$4:$C$30,0),MATCH('25. BR + SV'!N$10,'Value Line BVPS'!$C$4:$H$4,0))</f>
        <v>45.75</v>
      </c>
      <c r="O19" s="84"/>
      <c r="P19" s="85">
        <f t="shared" si="0"/>
        <v>9.1499999999999998E-2</v>
      </c>
      <c r="Q19" s="134"/>
      <c r="R19" s="197">
        <f t="shared" si="1"/>
        <v>0.36204146730462516</v>
      </c>
      <c r="S19" s="134"/>
      <c r="T19" s="85">
        <f t="shared" si="2"/>
        <v>3.3126794258373199E-2</v>
      </c>
      <c r="U19" s="134"/>
      <c r="V19" s="200">
        <f>'25. SV'!X17</f>
        <v>3.8782787550556462E-4</v>
      </c>
      <c r="W19" s="134"/>
      <c r="X19" s="349">
        <f t="shared" si="3"/>
        <v>3.3514622133878763E-2</v>
      </c>
    </row>
    <row r="20" spans="1:24" s="411" customFormat="1" ht="15.75" customHeight="1">
      <c r="A20" s="59">
        <f>'29. CAPM'!A18</f>
        <v>6</v>
      </c>
      <c r="B20" s="46" t="str">
        <f>VLOOKUP(A20,'Screening Analysis '!$A$2:$L$50,MATCH('25. BR + SV'!$B$10,'Screening Analysis '!$A$2:$L$2,0),FALSE)</f>
        <v>Dominion Resources, Inc.</v>
      </c>
      <c r="C20" s="105"/>
      <c r="D20" s="46" t="str">
        <f>VLOOKUP(A20,'Screening Analysis '!$A$2:$L$50,MATCH($D$51,'Screening Analysis '!$A$2:$L$2,0),FALSE)</f>
        <v>D</v>
      </c>
      <c r="E20" s="84" t="str">
        <f>IF(VLOOKUP($D20,'Value Line BVPS'!$C$5:$I$27,7,0)="19-21","*","")</f>
        <v>*</v>
      </c>
      <c r="F20" s="85">
        <f>VLOOKUP($D20,'RDV backup'!$C$5:$I$43,3,0)</f>
        <v>0.19</v>
      </c>
      <c r="H20" s="87">
        <f>VLOOKUP($D20,'RDV backup'!$C$5:$I$43,4,0)</f>
        <v>3.8</v>
      </c>
      <c r="I20" s="348"/>
      <c r="J20" s="87">
        <f>VLOOKUP($D20,'RDV backup'!$C$5:$I$43,5,0)</f>
        <v>27.25</v>
      </c>
      <c r="K20" s="206"/>
      <c r="L20" s="87">
        <f>INDEX('Value Line BVPS'!$C$4:$G$30, MATCH('25. BR + SV'!$D20,'Value Line BVPS'!$C$4:$C$30,0),MATCH('25. BR + SV'!L$10,'Value Line BVPS'!$C$4:$H$4,0))</f>
        <v>21.25</v>
      </c>
      <c r="M20" s="206"/>
      <c r="N20" s="87">
        <f>INDEX('Value Line BVPS'!$C$4:$G$30, MATCH('25. BR + SV'!$D20,'Value Line BVPS'!$C$4:$C$30,0),MATCH('25. BR + SV'!N$10,'Value Line BVPS'!$C$4:$H$4,0))</f>
        <v>23.7</v>
      </c>
      <c r="O20" s="84"/>
      <c r="P20" s="85">
        <f t="shared" si="0"/>
        <v>0.20035595105672968</v>
      </c>
      <c r="Q20" s="134"/>
      <c r="R20" s="197">
        <f t="shared" si="1"/>
        <v>0.2660550458715597</v>
      </c>
      <c r="S20" s="134"/>
      <c r="T20" s="85">
        <f t="shared" si="2"/>
        <v>5.3305711749038184E-2</v>
      </c>
      <c r="U20" s="134"/>
      <c r="V20" s="200">
        <f>'25. SV'!X18</f>
        <v>3.7375223813167287E-3</v>
      </c>
      <c r="W20" s="134"/>
      <c r="X20" s="349">
        <f t="shared" si="3"/>
        <v>5.7043234130354913E-2</v>
      </c>
    </row>
    <row r="21" spans="1:24" s="411" customFormat="1" ht="15.75" customHeight="1">
      <c r="A21" s="59">
        <f>'29. CAPM'!A19</f>
        <v>7</v>
      </c>
      <c r="B21" s="46" t="str">
        <f>VLOOKUP(A21,'Screening Analysis '!$A$2:$L$50,MATCH('25. BR + SV'!$B$10,'Screening Analysis '!$A$2:$L$2,0),FALSE)</f>
        <v>DTE Energy Company</v>
      </c>
      <c r="C21" s="105"/>
      <c r="D21" s="46" t="str">
        <f>VLOOKUP(A21,'Screening Analysis '!$A$2:$L$50,MATCH($D$51,'Screening Analysis '!$A$2:$L$2,0),FALSE)</f>
        <v>DTE</v>
      </c>
      <c r="E21" s="84" t="str">
        <f>IF(VLOOKUP($D21,'Value Line BVPS'!$C$5:$I$27,7,0)="19-21","*","")</f>
        <v>*</v>
      </c>
      <c r="F21" s="85">
        <f>VLOOKUP($D21,'RDV backup'!$C$5:$I$43,3,0)</f>
        <v>9.5000000000000001E-2</v>
      </c>
      <c r="H21" s="87">
        <f>VLOOKUP($D21,'RDV backup'!$C$5:$I$43,4,0)</f>
        <v>3.7</v>
      </c>
      <c r="I21" s="348"/>
      <c r="J21" s="87">
        <f>VLOOKUP($D21,'RDV backup'!$C$5:$I$43,5,0)</f>
        <v>60.25</v>
      </c>
      <c r="K21" s="206"/>
      <c r="L21" s="87">
        <f>INDEX('Value Line BVPS'!$C$4:$G$30, MATCH('25. BR + SV'!$D21,'Value Line BVPS'!$C$4:$C$30,0),MATCH('25. BR + SV'!L$10,'Value Line BVPS'!$C$4:$H$4,0))</f>
        <v>48.8</v>
      </c>
      <c r="M21" s="206"/>
      <c r="N21" s="87">
        <f>INDEX('Value Line BVPS'!$C$4:$G$30, MATCH('25. BR + SV'!$D21,'Value Line BVPS'!$C$4:$C$30,0),MATCH('25. BR + SV'!N$10,'Value Line BVPS'!$C$4:$H$4,0))</f>
        <v>51</v>
      </c>
      <c r="O21" s="84"/>
      <c r="P21" s="85">
        <f t="shared" si="0"/>
        <v>9.7094188376753515E-2</v>
      </c>
      <c r="Q21" s="134"/>
      <c r="R21" s="197">
        <f t="shared" si="1"/>
        <v>0.35357064861323428</v>
      </c>
      <c r="S21" s="134"/>
      <c r="T21" s="85">
        <f t="shared" si="2"/>
        <v>3.4329655160944293E-2</v>
      </c>
      <c r="U21" s="134"/>
      <c r="V21" s="200">
        <f>'25. SV'!X19</f>
        <v>5.266163621849348E-3</v>
      </c>
      <c r="W21" s="134"/>
      <c r="X21" s="349">
        <f t="shared" si="3"/>
        <v>3.959581878279364E-2</v>
      </c>
    </row>
    <row r="22" spans="1:24" s="411" customFormat="1" ht="15.75" customHeight="1">
      <c r="A22" s="59">
        <f>'29. CAPM'!A20</f>
        <v>8</v>
      </c>
      <c r="B22" s="46" t="str">
        <f>VLOOKUP(A22,'Screening Analysis '!$A$2:$L$50,MATCH('25. BR + SV'!$B$10,'Screening Analysis '!$A$2:$L$2,0),FALSE)</f>
        <v>Edison International</v>
      </c>
      <c r="C22" s="105"/>
      <c r="D22" s="46" t="str">
        <f>VLOOKUP(A22,'Screening Analysis '!$A$2:$L$50,MATCH($D$51,'Screening Analysis '!$A$2:$L$2,0),FALSE)</f>
        <v>EIX</v>
      </c>
      <c r="E22" s="84" t="str">
        <f>IF(VLOOKUP($D22,'Value Line BVPS'!$C$5:$I$27,7,0)="19-21","*","")</f>
        <v/>
      </c>
      <c r="F22" s="85">
        <f>VLOOKUP($D22,'RDV backup'!$C$5:$I$43,3,0)</f>
        <v>0.12</v>
      </c>
      <c r="H22" s="87">
        <f>VLOOKUP($D22,'RDV backup'!$C$5:$I$43,4,0)</f>
        <v>2.4500000000000002</v>
      </c>
      <c r="I22" s="348"/>
      <c r="J22" s="87">
        <f>VLOOKUP($D22,'RDV backup'!$C$5:$I$43,5,0)</f>
        <v>44</v>
      </c>
      <c r="K22" s="206"/>
      <c r="L22" s="87">
        <f>INDEX('Value Line BVPS'!$C$4:$G$30, MATCH('25. BR + SV'!$D22,'Value Line BVPS'!$C$4:$C$30,0),MATCH('25. BR + SV'!L$10,'Value Line BVPS'!$C$4:$H$4,0))</f>
        <v>34.549999999999997</v>
      </c>
      <c r="M22" s="206"/>
      <c r="N22" s="87">
        <f>INDEX('Value Line BVPS'!$C$4:$G$30, MATCH('25. BR + SV'!$D22,'Value Line BVPS'!$C$4:$C$30,0),MATCH('25. BR + SV'!N$10,'Value Line BVPS'!$C$4:$H$4,0))</f>
        <v>36.549999999999997</v>
      </c>
      <c r="O22" s="84"/>
      <c r="P22" s="85">
        <f t="shared" si="0"/>
        <v>0.12337552742616034</v>
      </c>
      <c r="Q22" s="134"/>
      <c r="R22" s="197">
        <f t="shared" si="1"/>
        <v>0.5359848484848484</v>
      </c>
      <c r="S22" s="134"/>
      <c r="T22" s="85">
        <f t="shared" si="2"/>
        <v>6.6127413374248808E-2</v>
      </c>
      <c r="U22" s="134"/>
      <c r="V22" s="200">
        <f>'25. SV'!X20</f>
        <v>0</v>
      </c>
      <c r="W22" s="134"/>
      <c r="X22" s="349">
        <f t="shared" si="3"/>
        <v>6.6127413374248808E-2</v>
      </c>
    </row>
    <row r="23" spans="1:24" s="411" customFormat="1" ht="15.75" customHeight="1">
      <c r="A23" s="59">
        <f>'29. CAPM'!A21</f>
        <v>9</v>
      </c>
      <c r="B23" s="46" t="str">
        <f>VLOOKUP(A23,'Screening Analysis '!$A$2:$L$50,MATCH('25. BR + SV'!$B$10,'Screening Analysis '!$A$2:$L$2,0),FALSE)</f>
        <v>El Paso Electric Company</v>
      </c>
      <c r="C23" s="105"/>
      <c r="D23" s="46" t="str">
        <f>VLOOKUP(A23,'Screening Analysis '!$A$2:$L$50,MATCH($D$51,'Screening Analysis '!$A$2:$L$2,0),FALSE)</f>
        <v>EE</v>
      </c>
      <c r="E23" s="84" t="str">
        <f>IF(VLOOKUP($D23,'Value Line BVPS'!$C$5:$I$27,7,0)="19-21","*","")</f>
        <v/>
      </c>
      <c r="F23" s="85">
        <f>VLOOKUP($D23,'RDV backup'!$C$5:$I$43,3,0)</f>
        <v>9.5000000000000001E-2</v>
      </c>
      <c r="H23" s="87">
        <f>VLOOKUP($D23,'RDV backup'!$C$5:$I$43,4,0)</f>
        <v>1.4</v>
      </c>
      <c r="I23" s="348"/>
      <c r="J23" s="87">
        <f>VLOOKUP($D23,'RDV backup'!$C$5:$I$43,5,0)</f>
        <v>29.5</v>
      </c>
      <c r="K23" s="206"/>
      <c r="L23" s="87">
        <f>INDEX('Value Line BVPS'!$C$4:$G$30, MATCH('25. BR + SV'!$D23,'Value Line BVPS'!$C$4:$C$30,0),MATCH('25. BR + SV'!L$10,'Value Line BVPS'!$C$4:$H$4,0))</f>
        <v>25.2</v>
      </c>
      <c r="M23" s="206"/>
      <c r="N23" s="87">
        <f>INDEX('Value Line BVPS'!$C$4:$G$30, MATCH('25. BR + SV'!$D23,'Value Line BVPS'!$C$4:$C$30,0),MATCH('25. BR + SV'!N$10,'Value Line BVPS'!$C$4:$H$4,0))</f>
        <v>26</v>
      </c>
      <c r="O23" s="84"/>
      <c r="P23" s="85">
        <f t="shared" si="0"/>
        <v>9.6484374999999997E-2</v>
      </c>
      <c r="Q23" s="134"/>
      <c r="R23" s="197">
        <f t="shared" si="1"/>
        <v>0.50044603033006252</v>
      </c>
      <c r="S23" s="134"/>
      <c r="T23" s="85">
        <f t="shared" si="2"/>
        <v>4.8285222457627126E-2</v>
      </c>
      <c r="U23" s="134"/>
      <c r="V23" s="200">
        <f>'25. SV'!X21</f>
        <v>-4.1109595516468402E-3</v>
      </c>
      <c r="W23" s="134"/>
      <c r="X23" s="349">
        <f t="shared" si="3"/>
        <v>4.4174262905980283E-2</v>
      </c>
    </row>
    <row r="24" spans="1:24" s="411" customFormat="1" ht="15.75" customHeight="1">
      <c r="A24" s="59">
        <f>'29. CAPM'!A22</f>
        <v>10</v>
      </c>
      <c r="B24" s="46" t="str">
        <f>VLOOKUP(A24,'Screening Analysis '!$A$2:$L$50,MATCH('25. BR + SV'!$B$10,'Screening Analysis '!$A$2:$L$2,0),FALSE)</f>
        <v>Eversource Energy</v>
      </c>
      <c r="C24" s="105"/>
      <c r="D24" s="46" t="str">
        <f>VLOOKUP(A24,'Screening Analysis '!$A$2:$L$50,MATCH($D$51,'Screening Analysis '!$A$2:$L$2,0),FALSE)</f>
        <v>ES</v>
      </c>
      <c r="E24" s="84" t="str">
        <f>IF(VLOOKUP($D24,'Value Line BVPS'!$C$5:$I$27,7,0)="19-21","*","")</f>
        <v>*</v>
      </c>
      <c r="F24" s="85">
        <f>VLOOKUP($D24,'RDV backup'!$C$5:$I$43,3,0)</f>
        <v>9.5000000000000001E-2</v>
      </c>
      <c r="H24" s="87">
        <f>VLOOKUP($D24,'RDV backup'!$C$5:$I$43,4,0)</f>
        <v>2.2000000000000002</v>
      </c>
      <c r="I24" s="348"/>
      <c r="J24" s="87">
        <f>VLOOKUP($D24,'RDV backup'!$C$5:$I$43,5,0)</f>
        <v>38.75</v>
      </c>
      <c r="K24" s="206"/>
      <c r="L24" s="87">
        <f>INDEX('Value Line BVPS'!$C$4:$G$30, MATCH('25. BR + SV'!$D24,'Value Line BVPS'!$C$4:$C$30,0),MATCH('25. BR + SV'!L$10,'Value Line BVPS'!$C$4:$H$4,0))</f>
        <v>32.5</v>
      </c>
      <c r="M24" s="206"/>
      <c r="N24" s="87">
        <f>INDEX('Value Line BVPS'!$C$4:$G$30, MATCH('25. BR + SV'!$D24,'Value Line BVPS'!$C$4:$C$30,0),MATCH('25. BR + SV'!N$10,'Value Line BVPS'!$C$4:$H$4,0))</f>
        <v>33.6</v>
      </c>
      <c r="O24" s="84"/>
      <c r="P24" s="85">
        <f t="shared" si="0"/>
        <v>9.6580937972768552E-2</v>
      </c>
      <c r="Q24" s="134"/>
      <c r="R24" s="197">
        <f t="shared" si="1"/>
        <v>0.40237691001697784</v>
      </c>
      <c r="S24" s="134"/>
      <c r="T24" s="85">
        <f t="shared" si="2"/>
        <v>3.8861939388024007E-2</v>
      </c>
      <c r="U24" s="134"/>
      <c r="V24" s="200">
        <f>'25. SV'!X22</f>
        <v>6.8006285420998236E-2</v>
      </c>
      <c r="W24" s="134"/>
      <c r="X24" s="349">
        <f t="shared" si="3"/>
        <v>0.10686822480902225</v>
      </c>
    </row>
    <row r="25" spans="1:24" s="411" customFormat="1" ht="15.75" customHeight="1">
      <c r="A25" s="59">
        <f>'29. CAPM'!A23</f>
        <v>11</v>
      </c>
      <c r="B25" s="46" t="str">
        <f>VLOOKUP(A25,'Screening Analysis '!$A$2:$L$50,MATCH('25. BR + SV'!$B$10,'Screening Analysis '!$A$2:$L$2,0),FALSE)</f>
        <v>Great Plains Energy Incorporated</v>
      </c>
      <c r="C25" s="105"/>
      <c r="D25" s="46" t="str">
        <f>VLOOKUP(A25,'Screening Analysis '!$A$2:$L$50,MATCH($D$51,'Screening Analysis '!$A$2:$L$2,0),FALSE)</f>
        <v>GXP</v>
      </c>
      <c r="E25" s="84" t="str">
        <f>IF(VLOOKUP($D25,'Value Line BVPS'!$C$5:$I$27,7,0)="19-21","*","")</f>
        <v>*</v>
      </c>
      <c r="F25" s="85">
        <f>VLOOKUP($D25,'RDV backup'!$C$5:$I$43,3,0)</f>
        <v>7.4999999999999997E-2</v>
      </c>
      <c r="H25" s="87">
        <f>VLOOKUP($D25,'RDV backup'!$C$5:$I$43,4,0)</f>
        <v>1.3</v>
      </c>
      <c r="I25" s="348"/>
      <c r="J25" s="87">
        <f>VLOOKUP($D25,'RDV backup'!$C$5:$I$43,5,0)</f>
        <v>27.5</v>
      </c>
      <c r="K25" s="206"/>
      <c r="L25" s="87">
        <f>INDEX('Value Line BVPS'!$C$4:$G$30, MATCH('25. BR + SV'!$D25,'Value Line BVPS'!$C$4:$C$30,0),MATCH('25. BR + SV'!L$10,'Value Line BVPS'!$C$4:$H$4,0))</f>
        <v>23.68</v>
      </c>
      <c r="M25" s="206"/>
      <c r="N25" s="87">
        <f>INDEX('Value Line BVPS'!$C$4:$G$30, MATCH('25. BR + SV'!$D25,'Value Line BVPS'!$C$4:$C$30,0),MATCH('25. BR + SV'!N$10,'Value Line BVPS'!$C$4:$H$4,0))</f>
        <v>24.4</v>
      </c>
      <c r="O25" s="84"/>
      <c r="P25" s="85">
        <f t="shared" si="0"/>
        <v>7.6123128119800335E-2</v>
      </c>
      <c r="Q25" s="134"/>
      <c r="R25" s="197">
        <f t="shared" si="1"/>
        <v>0.36969696969696964</v>
      </c>
      <c r="S25" s="134"/>
      <c r="T25" s="85">
        <f t="shared" si="2"/>
        <v>2.814248978974436E-2</v>
      </c>
      <c r="U25" s="134"/>
      <c r="V25" s="200">
        <f>'25. SV'!X23</f>
        <v>6.849101529741275E-3</v>
      </c>
      <c r="W25" s="134"/>
      <c r="X25" s="349">
        <f t="shared" si="3"/>
        <v>3.4991591319485635E-2</v>
      </c>
    </row>
    <row r="26" spans="1:24" s="411" customFormat="1" ht="15.75" customHeight="1">
      <c r="A26" s="59">
        <f>'29. CAPM'!A24</f>
        <v>12</v>
      </c>
      <c r="B26" s="46" t="str">
        <f>VLOOKUP(A26,'Screening Analysis '!$A$2:$L$50,MATCH('25. BR + SV'!$B$10,'Screening Analysis '!$A$2:$L$2,0),FALSE)</f>
        <v>IDACORP, Inc.</v>
      </c>
      <c r="C26" s="105"/>
      <c r="D26" s="46" t="str">
        <f>VLOOKUP(A26,'Screening Analysis '!$A$2:$L$50,MATCH($D$51,'Screening Analysis '!$A$2:$L$2,0),FALSE)</f>
        <v>IDA</v>
      </c>
      <c r="E26" s="84" t="str">
        <f>IF(VLOOKUP($D26,'Value Line BVPS'!$C$5:$I$27,7,0)="19-21","*","")</f>
        <v/>
      </c>
      <c r="F26" s="85">
        <f>VLOOKUP($D26,'RDV backup'!$C$5:$I$43,3,0)</f>
        <v>8.5000000000000006E-2</v>
      </c>
      <c r="H26" s="87">
        <f>VLOOKUP($D26,'RDV backup'!$C$5:$I$43,4,0)</f>
        <v>2.4500000000000002</v>
      </c>
      <c r="I26" s="348"/>
      <c r="J26" s="87">
        <f>VLOOKUP($D26,'RDV backup'!$C$5:$I$43,5,0)</f>
        <v>47.05</v>
      </c>
      <c r="K26" s="206"/>
      <c r="L26" s="87">
        <f>INDEX('Value Line BVPS'!$C$4:$G$30, MATCH('25. BR + SV'!$D26,'Value Line BVPS'!$C$4:$C$30,0),MATCH('25. BR + SV'!L$10,'Value Line BVPS'!$C$4:$H$4,0))</f>
        <v>40.700000000000003</v>
      </c>
      <c r="M26" s="206"/>
      <c r="N26" s="87">
        <f>INDEX('Value Line BVPS'!$C$4:$G$30, MATCH('25. BR + SV'!$D26,'Value Line BVPS'!$C$4:$C$30,0),MATCH('25. BR + SV'!N$10,'Value Line BVPS'!$C$4:$H$4,0))</f>
        <v>42.6</v>
      </c>
      <c r="O26" s="84"/>
      <c r="P26" s="85">
        <f t="shared" si="0"/>
        <v>8.6938775510204069E-2</v>
      </c>
      <c r="Q26" s="134"/>
      <c r="R26" s="197">
        <f t="shared" si="1"/>
        <v>0.38738513471275859</v>
      </c>
      <c r="S26" s="134"/>
      <c r="T26" s="85">
        <f t="shared" si="2"/>
        <v>3.3678789262782678E-2</v>
      </c>
      <c r="U26" s="134"/>
      <c r="V26" s="200">
        <f>'25. SV'!X24</f>
        <v>1.5870704776285618E-3</v>
      </c>
      <c r="W26" s="134"/>
      <c r="X26" s="349">
        <f t="shared" si="3"/>
        <v>3.5265859740411243E-2</v>
      </c>
    </row>
    <row r="27" spans="1:24" s="58" customFormat="1" ht="15.75" customHeight="1">
      <c r="A27" s="59">
        <f>'29. CAPM'!A25</f>
        <v>13</v>
      </c>
      <c r="B27" s="46" t="str">
        <f>VLOOKUP(A27,'Screening Analysis '!$A$2:$L$50,MATCH('25. BR + SV'!$B$10,'Screening Analysis '!$A$2:$L$2,0),FALSE)</f>
        <v>NorthWestern Corporation</v>
      </c>
      <c r="C27" s="105"/>
      <c r="D27" s="46" t="str">
        <f>VLOOKUP(A27,'Screening Analysis '!$A$2:$L$50,MATCH($D$51,'Screening Analysis '!$A$2:$L$2,0),FALSE)</f>
        <v>NWE</v>
      </c>
      <c r="E27" s="84" t="str">
        <f>IF(VLOOKUP($D27,'Value Line BVPS'!$C$5:$I$27,7,0)="19-21","*","")</f>
        <v/>
      </c>
      <c r="F27" s="85">
        <f>VLOOKUP($D27,'RDV backup'!$C$5:$I$43,3,0)</f>
        <v>0.1</v>
      </c>
      <c r="H27" s="87">
        <f>VLOOKUP($D27,'RDV backup'!$C$5:$I$43,4,0)</f>
        <v>2.25</v>
      </c>
      <c r="I27" s="348"/>
      <c r="J27" s="87">
        <f>VLOOKUP($D27,'RDV backup'!$C$5:$I$43,5,0)</f>
        <v>38.25</v>
      </c>
      <c r="K27" s="206"/>
      <c r="L27" s="87">
        <f>INDEX('Value Line BVPS'!$C$4:$G$30, MATCH('25. BR + SV'!$D27,'Value Line BVPS'!$C$4:$C$30,0),MATCH('25. BR + SV'!L$10,'Value Line BVPS'!$C$4:$H$4,0))</f>
        <v>33.200000000000003</v>
      </c>
      <c r="M27" s="206"/>
      <c r="N27" s="87">
        <f>INDEX('Value Line BVPS'!$C$4:$G$30, MATCH('25. BR + SV'!$D27,'Value Line BVPS'!$C$4:$C$30,0),MATCH('25. BR + SV'!N$10,'Value Line BVPS'!$C$4:$H$4,0))</f>
        <v>34.35</v>
      </c>
      <c r="O27" s="84"/>
      <c r="P27" s="85">
        <f t="shared" si="0"/>
        <v>0.1017024426350851</v>
      </c>
      <c r="Q27" s="134"/>
      <c r="R27" s="197">
        <f t="shared" si="1"/>
        <v>0.41176470588235292</v>
      </c>
      <c r="S27" s="134"/>
      <c r="T27" s="85">
        <f t="shared" si="2"/>
        <v>4.1877476379152685E-2</v>
      </c>
      <c r="U27" s="134"/>
      <c r="V27" s="200">
        <f>'25. SV'!X25</f>
        <v>2.7705417511585805E-2</v>
      </c>
      <c r="W27" s="134"/>
      <c r="X27" s="349">
        <f t="shared" si="3"/>
        <v>6.958289389073849E-2</v>
      </c>
    </row>
    <row r="28" spans="1:24" s="58" customFormat="1" ht="15.75" customHeight="1">
      <c r="A28" s="59">
        <f>'29. CAPM'!A26</f>
        <v>14</v>
      </c>
      <c r="B28" s="46" t="str">
        <f>VLOOKUP(A28,'Screening Analysis '!$A$2:$L$50,MATCH('25. BR + SV'!$B$10,'Screening Analysis '!$A$2:$L$2,0),FALSE)</f>
        <v>OGE Energy Corp.</v>
      </c>
      <c r="C28" s="105"/>
      <c r="D28" s="46" t="str">
        <f>VLOOKUP(A28,'Screening Analysis '!$A$2:$L$50,MATCH($D$51,'Screening Analysis '!$A$2:$L$2,0),FALSE)</f>
        <v>OGE</v>
      </c>
      <c r="E28" s="84" t="str">
        <f>IF(VLOOKUP($D28,'Value Line BVPS'!$C$5:$I$27,7,0)="19-21","*","")</f>
        <v>*</v>
      </c>
      <c r="F28" s="85">
        <f>VLOOKUP($D28,'RDV backup'!$C$5:$I$43,3,0)</f>
        <v>0.115</v>
      </c>
      <c r="H28" s="87">
        <f>VLOOKUP($D28,'RDV backup'!$C$5:$I$43,4,0)</f>
        <v>1.65</v>
      </c>
      <c r="I28" s="348"/>
      <c r="J28" s="87">
        <f>VLOOKUP($D28,'RDV backup'!$C$5:$I$43,5,0)</f>
        <v>19.75</v>
      </c>
      <c r="K28" s="206"/>
      <c r="L28" s="87">
        <f>INDEX('Value Line BVPS'!$C$4:$G$30, MATCH('25. BR + SV'!$D28,'Value Line BVPS'!$C$4:$C$30,0),MATCH('25. BR + SV'!L$10,'Value Line BVPS'!$C$4:$H$4,0))</f>
        <v>16.649999999999999</v>
      </c>
      <c r="M28" s="206"/>
      <c r="N28" s="87">
        <f>INDEX('Value Line BVPS'!$C$4:$G$30, MATCH('25. BR + SV'!$D28,'Value Line BVPS'!$C$4:$C$30,0),MATCH('25. BR + SV'!N$10,'Value Line BVPS'!$C$4:$H$4,0))</f>
        <v>17.3</v>
      </c>
      <c r="O28" s="84"/>
      <c r="P28" s="85">
        <f t="shared" si="0"/>
        <v>0.11720176730486008</v>
      </c>
      <c r="Q28" s="134"/>
      <c r="R28" s="197">
        <f t="shared" si="1"/>
        <v>0.27352779306549269</v>
      </c>
      <c r="S28" s="134"/>
      <c r="T28" s="85">
        <f t="shared" si="2"/>
        <v>3.2057940754273796E-2</v>
      </c>
      <c r="U28" s="134"/>
      <c r="V28" s="200">
        <f>'25. SV'!X26</f>
        <v>1.9683726882659828E-3</v>
      </c>
      <c r="W28" s="134"/>
      <c r="X28" s="349">
        <f t="shared" si="3"/>
        <v>3.4026313442539778E-2</v>
      </c>
    </row>
    <row r="29" spans="1:24" s="58" customFormat="1" ht="15.75" customHeight="1">
      <c r="A29" s="59">
        <f>'29. CAPM'!A27</f>
        <v>15</v>
      </c>
      <c r="B29" s="46" t="str">
        <f>VLOOKUP(A29,'Screening Analysis '!$A$2:$L$50,MATCH('25. BR + SV'!$B$10,'Screening Analysis '!$A$2:$L$2,0),FALSE)</f>
        <v>Pinnacle West Capital Corporation</v>
      </c>
      <c r="C29" s="105"/>
      <c r="D29" s="46" t="str">
        <f>VLOOKUP(A29,'Screening Analysis '!$A$2:$L$50,MATCH($D$51,'Screening Analysis '!$A$2:$L$2,0),FALSE)</f>
        <v>PNW</v>
      </c>
      <c r="E29" s="84" t="str">
        <f>IF(VLOOKUP($D29,'Value Line BVPS'!$C$5:$I$27,7,0)="19-21","*","")</f>
        <v/>
      </c>
      <c r="F29" s="85">
        <f>VLOOKUP($D29,'RDV backup'!$C$5:$I$43,3,0)</f>
        <v>9.5000000000000001E-2</v>
      </c>
      <c r="H29" s="87">
        <f>VLOOKUP($D29,'RDV backup'!$C$5:$I$43,4,0)</f>
        <v>2.95</v>
      </c>
      <c r="I29" s="348"/>
      <c r="J29" s="87">
        <f>VLOOKUP($D29,'RDV backup'!$C$5:$I$43,5,0)</f>
        <v>47</v>
      </c>
      <c r="K29" s="206"/>
      <c r="L29" s="87">
        <f>INDEX('Value Line BVPS'!$C$4:$G$30, MATCH('25. BR + SV'!$D29,'Value Line BVPS'!$C$4:$C$30,0),MATCH('25. BR + SV'!L$10,'Value Line BVPS'!$C$4:$H$4,0))</f>
        <v>40.85</v>
      </c>
      <c r="M29" s="206"/>
      <c r="N29" s="87">
        <f>INDEX('Value Line BVPS'!$C$4:$G$30, MATCH('25. BR + SV'!$D29,'Value Line BVPS'!$C$4:$C$30,0),MATCH('25. BR + SV'!N$10,'Value Line BVPS'!$C$4:$H$4,0))</f>
        <v>42.25</v>
      </c>
      <c r="O29" s="84"/>
      <c r="P29" s="85">
        <f t="shared" si="0"/>
        <v>9.6600481347773784E-2</v>
      </c>
      <c r="Q29" s="134"/>
      <c r="R29" s="197">
        <f t="shared" si="1"/>
        <v>0.33930571108622609</v>
      </c>
      <c r="S29" s="134"/>
      <c r="T29" s="85">
        <f t="shared" si="2"/>
        <v>3.2777095014978101E-2</v>
      </c>
      <c r="U29" s="134"/>
      <c r="V29" s="200">
        <f>'25. SV'!X27</f>
        <v>1.7708963295674743E-3</v>
      </c>
      <c r="W29" s="134"/>
      <c r="X29" s="349">
        <f t="shared" si="3"/>
        <v>3.4547991344545573E-2</v>
      </c>
    </row>
    <row r="30" spans="1:24" s="58" customFormat="1" ht="15.75" customHeight="1">
      <c r="A30" s="59">
        <f>'29. CAPM'!A28</f>
        <v>16</v>
      </c>
      <c r="B30" s="46" t="str">
        <f>VLOOKUP(A30,'Screening Analysis '!$A$2:$L$50,MATCH('25. BR + SV'!$B$10,'Screening Analysis '!$A$2:$L$2,0),FALSE)</f>
        <v>Portland General Electric Company</v>
      </c>
      <c r="C30" s="105"/>
      <c r="D30" s="46" t="str">
        <f>VLOOKUP(A30,'Screening Analysis '!$A$2:$L$50,MATCH($D$51,'Screening Analysis '!$A$2:$L$2,0),FALSE)</f>
        <v>POR</v>
      </c>
      <c r="E30" s="84" t="str">
        <f>IF(VLOOKUP($D30,'Value Line BVPS'!$C$5:$I$27,7,0)="19-21","*","")</f>
        <v/>
      </c>
      <c r="F30" s="85">
        <f>VLOOKUP($D30,'RDV backup'!$C$5:$I$43,3,0)</f>
        <v>0.09</v>
      </c>
      <c r="H30" s="87">
        <f>VLOOKUP($D30,'RDV backup'!$C$5:$I$43,4,0)</f>
        <v>1.5</v>
      </c>
      <c r="I30" s="348"/>
      <c r="J30" s="87">
        <f>VLOOKUP($D30,'RDV backup'!$C$5:$I$43,5,0)</f>
        <v>29.75</v>
      </c>
      <c r="K30" s="206"/>
      <c r="L30" s="87">
        <f>INDEX('Value Line BVPS'!$C$4:$G$30, MATCH('25. BR + SV'!$D30,'Value Line BVPS'!$C$4:$C$30,0),MATCH('25. BR + SV'!L$10,'Value Line BVPS'!$C$4:$H$4,0))</f>
        <v>25.4</v>
      </c>
      <c r="M30" s="206"/>
      <c r="N30" s="87">
        <f>INDEX('Value Line BVPS'!$C$4:$G$30, MATCH('25. BR + SV'!$D30,'Value Line BVPS'!$C$4:$C$30,0),MATCH('25. BR + SV'!N$10,'Value Line BVPS'!$C$4:$H$4,0))</f>
        <v>26.45</v>
      </c>
      <c r="O30" s="84"/>
      <c r="P30" s="85">
        <f t="shared" si="0"/>
        <v>9.1822565091610422E-2</v>
      </c>
      <c r="Q30" s="134"/>
      <c r="R30" s="197">
        <f t="shared" si="1"/>
        <v>0.43977591036414565</v>
      </c>
      <c r="S30" s="134"/>
      <c r="T30" s="85">
        <f t="shared" si="2"/>
        <v>4.0381352155133991E-2</v>
      </c>
      <c r="U30" s="134"/>
      <c r="V30" s="200">
        <f>'25. SV'!X28</f>
        <v>1.2347686572101587E-2</v>
      </c>
      <c r="W30" s="134"/>
      <c r="X30" s="349">
        <f t="shared" si="3"/>
        <v>5.2729038727235576E-2</v>
      </c>
    </row>
    <row r="31" spans="1:24" s="58" customFormat="1" ht="15.75" customHeight="1">
      <c r="A31" s="59">
        <f>'29. CAPM'!A29</f>
        <v>17</v>
      </c>
      <c r="B31" s="46" t="str">
        <f>VLOOKUP(A31,'Screening Analysis '!$A$2:$L$50,MATCH('25. BR + SV'!$B$10,'Screening Analysis '!$A$2:$L$2,0),FALSE)</f>
        <v>Public Service Enterprise Group Incorporated</v>
      </c>
      <c r="C31" s="105"/>
      <c r="D31" s="46" t="str">
        <f>VLOOKUP(A31,'Screening Analysis '!$A$2:$L$50,MATCH($D$51,'Screening Analysis '!$A$2:$L$2,0),FALSE)</f>
        <v>PEG</v>
      </c>
      <c r="E31" s="84" t="str">
        <f>IF(VLOOKUP($D31,'Value Line BVPS'!$C$5:$I$27,7,0)="19-21","*","")</f>
        <v>*</v>
      </c>
      <c r="F31" s="85">
        <f>VLOOKUP($D31,'RDV backup'!$C$5:$I$43,3,0)</f>
        <v>0.11</v>
      </c>
      <c r="H31" s="87">
        <f>VLOOKUP($D31,'RDV backup'!$C$5:$I$43,4,0)</f>
        <v>2</v>
      </c>
      <c r="I31" s="348"/>
      <c r="J31" s="87">
        <f>VLOOKUP($D31,'RDV backup'!$C$5:$I$43,5,0)</f>
        <v>32.75</v>
      </c>
      <c r="K31" s="206"/>
      <c r="L31" s="87">
        <f>INDEX('Value Line BVPS'!$C$4:$G$30, MATCH('25. BR + SV'!$D31,'Value Line BVPS'!$C$4:$C$30,0),MATCH('25. BR + SV'!L$10,'Value Line BVPS'!$C$4:$H$4,0))</f>
        <v>25.7</v>
      </c>
      <c r="M31" s="206"/>
      <c r="N31" s="87">
        <f>INDEX('Value Line BVPS'!$C$4:$G$30, MATCH('25. BR + SV'!$D31,'Value Line BVPS'!$C$4:$C$30,0),MATCH('25. BR + SV'!N$10,'Value Line BVPS'!$C$4:$H$4,0))</f>
        <v>27</v>
      </c>
      <c r="O31" s="84"/>
      <c r="P31" s="85">
        <f t="shared" si="0"/>
        <v>0.1127134724857685</v>
      </c>
      <c r="Q31" s="134"/>
      <c r="R31" s="197">
        <f t="shared" si="1"/>
        <v>0.44482997918112421</v>
      </c>
      <c r="S31" s="134"/>
      <c r="T31" s="85">
        <f t="shared" si="2"/>
        <v>5.0138331619276617E-2</v>
      </c>
      <c r="U31" s="134"/>
      <c r="V31" s="200">
        <f>'25. SV'!X29</f>
        <v>5.1808194691383677E-6</v>
      </c>
      <c r="W31" s="134"/>
      <c r="X31" s="349">
        <f t="shared" si="3"/>
        <v>5.0143512438745756E-2</v>
      </c>
    </row>
    <row r="32" spans="1:24" s="58" customFormat="1" ht="15.75" customHeight="1">
      <c r="A32" s="59">
        <f>'29. CAPM'!A30</f>
        <v>18</v>
      </c>
      <c r="B32" s="46" t="str">
        <f>VLOOKUP(A32,'Screening Analysis '!$A$2:$L$50,MATCH('25. BR + SV'!$B$10,'Screening Analysis '!$A$2:$L$2,0),FALSE)</f>
        <v>SCANA Corporation</v>
      </c>
      <c r="C32" s="105"/>
      <c r="D32" s="46" t="str">
        <f>VLOOKUP(A32,'Screening Analysis '!$A$2:$L$50,MATCH($D$51,'Screening Analysis '!$A$2:$L$2,0),FALSE)</f>
        <v>SCG</v>
      </c>
      <c r="E32" s="84" t="str">
        <f>IF(VLOOKUP($D32,'Value Line BVPS'!$C$5:$I$27,7,0)="19-21","*","")</f>
        <v>*</v>
      </c>
      <c r="F32" s="85">
        <f>VLOOKUP($D32,'RDV backup'!$C$5:$I$43,3,0)</f>
        <v>0.1</v>
      </c>
      <c r="H32" s="87">
        <f>VLOOKUP($D32,'RDV backup'!$C$5:$I$43,4,0)</f>
        <v>2.6</v>
      </c>
      <c r="I32" s="348"/>
      <c r="J32" s="87">
        <f>VLOOKUP($D32,'RDV backup'!$C$5:$I$43,5,0)</f>
        <v>48.25</v>
      </c>
      <c r="K32" s="206"/>
      <c r="L32" s="87">
        <f>INDEX('Value Line BVPS'!$C$4:$G$30, MATCH('25. BR + SV'!$D32,'Value Line BVPS'!$C$4:$C$30,0),MATCH('25. BR + SV'!L$10,'Value Line BVPS'!$C$4:$H$4,0))</f>
        <v>37.450000000000003</v>
      </c>
      <c r="M32" s="206"/>
      <c r="N32" s="87">
        <f>INDEX('Value Line BVPS'!$C$4:$G$30, MATCH('25. BR + SV'!$D32,'Value Line BVPS'!$C$4:$C$30,0),MATCH('25. BR + SV'!N$10,'Value Line BVPS'!$C$4:$H$4,0))</f>
        <v>39.25</v>
      </c>
      <c r="O32" s="84"/>
      <c r="P32" s="85">
        <f t="shared" si="0"/>
        <v>0.10234680573663624</v>
      </c>
      <c r="Q32" s="134"/>
      <c r="R32" s="197">
        <f t="shared" si="1"/>
        <v>0.46113989637305697</v>
      </c>
      <c r="S32" s="134"/>
      <c r="T32" s="85">
        <f t="shared" si="2"/>
        <v>4.7196195391505824E-2</v>
      </c>
      <c r="U32" s="134"/>
      <c r="V32" s="200">
        <f>'25. SV'!X30</f>
        <v>1.0602031945951258E-2</v>
      </c>
      <c r="W32" s="134"/>
      <c r="X32" s="349">
        <f t="shared" si="3"/>
        <v>5.7798227337457084E-2</v>
      </c>
    </row>
    <row r="33" spans="1:24" s="58" customFormat="1" ht="15.75" customHeight="1">
      <c r="A33" s="59">
        <f>'29. CAPM'!A31</f>
        <v>19</v>
      </c>
      <c r="B33" s="46" t="str">
        <f>VLOOKUP(A33,'Screening Analysis '!$A$2:$L$50,MATCH('25. BR + SV'!$B$10,'Screening Analysis '!$A$2:$L$2,0),FALSE)</f>
        <v>Sempra Energy</v>
      </c>
      <c r="C33" s="105"/>
      <c r="D33" s="46" t="str">
        <f>VLOOKUP(A33,'Screening Analysis '!$A$2:$L$50,MATCH($D$51,'Screening Analysis '!$A$2:$L$2,0),FALSE)</f>
        <v>SRE</v>
      </c>
      <c r="E33" s="84" t="str">
        <f>IF(VLOOKUP($D33,'Value Line BVPS'!$C$5:$I$27,7,0)="19-21","*","")</f>
        <v/>
      </c>
      <c r="F33" s="85">
        <f>VLOOKUP($D33,'RDV backup'!$C$5:$I$43,3,0)</f>
        <v>0.125</v>
      </c>
      <c r="H33" s="87">
        <f>VLOOKUP($D33,'RDV backup'!$C$5:$I$43,4,0)</f>
        <v>3.4</v>
      </c>
      <c r="I33" s="348"/>
      <c r="J33" s="87">
        <f>VLOOKUP($D33,'RDV backup'!$C$5:$I$43,5,0)</f>
        <v>60.75</v>
      </c>
      <c r="K33" s="206"/>
      <c r="L33" s="87">
        <f>INDEX('Value Line BVPS'!$C$4:$G$30, MATCH('25. BR + SV'!$D33,'Value Line BVPS'!$C$4:$C$30,0),MATCH('25. BR + SV'!L$10,'Value Line BVPS'!$C$4:$H$4,0))</f>
        <v>48.25</v>
      </c>
      <c r="M33" s="206"/>
      <c r="N33" s="87">
        <f>INDEX('Value Line BVPS'!$C$4:$G$30, MATCH('25. BR + SV'!$D33,'Value Line BVPS'!$C$4:$C$30,0),MATCH('25. BR + SV'!N$10,'Value Line BVPS'!$C$4:$H$4,0))</f>
        <v>50.55</v>
      </c>
      <c r="O33" s="84"/>
      <c r="P33" s="85">
        <f t="shared" si="0"/>
        <v>0.12790991902834009</v>
      </c>
      <c r="Q33" s="134"/>
      <c r="R33" s="197">
        <f t="shared" si="1"/>
        <v>0.5522633744855967</v>
      </c>
      <c r="S33" s="134"/>
      <c r="T33" s="85">
        <f t="shared" si="2"/>
        <v>7.0639963512770534E-2</v>
      </c>
      <c r="U33" s="134"/>
      <c r="V33" s="200">
        <f>'25. SV'!X31</f>
        <v>3.5044515622904573E-3</v>
      </c>
      <c r="W33" s="134"/>
      <c r="X33" s="349">
        <f t="shared" si="3"/>
        <v>7.414441507506099E-2</v>
      </c>
    </row>
    <row r="34" spans="1:24" s="58" customFormat="1" ht="15.75" customHeight="1">
      <c r="A34" s="59">
        <f>'29. CAPM'!A32</f>
        <v>20</v>
      </c>
      <c r="B34" s="46" t="str">
        <f>VLOOKUP(A34,'Screening Analysis '!$A$2:$L$50,MATCH('25. BR + SV'!$B$10,'Screening Analysis '!$A$2:$L$2,0),FALSE)</f>
        <v>The Empire District Electric Company</v>
      </c>
      <c r="C34" s="105"/>
      <c r="D34" s="46" t="str">
        <f>VLOOKUP(A34,'Screening Analysis '!$A$2:$L$50,MATCH($D$51,'Screening Analysis '!$A$2:$L$2,0),FALSE)</f>
        <v>EDE</v>
      </c>
      <c r="E34" s="84" t="str">
        <f>IF(VLOOKUP($D34,'Value Line BVPS'!$C$5:$I$27,7,0)="19-21","*","")</f>
        <v>*</v>
      </c>
      <c r="F34" s="85">
        <f>VLOOKUP($D34,'RDV backup'!$C$5:$I$43,3,0)</f>
        <v>0.09</v>
      </c>
      <c r="H34" s="87">
        <f>VLOOKUP($D34,'RDV backup'!$C$5:$I$43,4,0)</f>
        <v>1.2</v>
      </c>
      <c r="I34" s="348"/>
      <c r="J34" s="87">
        <f>VLOOKUP($D34,'RDV backup'!$C$5:$I$43,5,0)</f>
        <v>19.75</v>
      </c>
      <c r="K34" s="206"/>
      <c r="L34" s="87">
        <f>INDEX('Value Line BVPS'!$C$4:$G$30, MATCH('25. BR + SV'!$D34,'Value Line BVPS'!$C$4:$C$30,0),MATCH('25. BR + SV'!L$10,'Value Line BVPS'!$C$4:$H$4,0))</f>
        <v>18.2</v>
      </c>
      <c r="M34" s="206"/>
      <c r="N34" s="87">
        <f>INDEX('Value Line BVPS'!$C$4:$G$30, MATCH('25. BR + SV'!$D34,'Value Line BVPS'!$C$4:$C$30,0),MATCH('25. BR + SV'!N$10,'Value Line BVPS'!$C$4:$H$4,0))</f>
        <v>18.45</v>
      </c>
      <c r="O34" s="84"/>
      <c r="P34" s="85">
        <f t="shared" si="0"/>
        <v>9.0613915416098215E-2</v>
      </c>
      <c r="Q34" s="134"/>
      <c r="R34" s="197">
        <f t="shared" si="1"/>
        <v>0.32489451476793241</v>
      </c>
      <c r="S34" s="134"/>
      <c r="T34" s="85">
        <f t="shared" si="2"/>
        <v>2.9439964080335699E-2</v>
      </c>
      <c r="U34" s="134"/>
      <c r="V34" s="200">
        <f>'25. SV'!X32</f>
        <v>5.1485581737659592E-3</v>
      </c>
      <c r="W34" s="134"/>
      <c r="X34" s="349">
        <f t="shared" si="3"/>
        <v>3.458852225410166E-2</v>
      </c>
    </row>
    <row r="35" spans="1:24" s="58" customFormat="1" ht="15.75" customHeight="1">
      <c r="A35" s="59">
        <f>'29. CAPM'!A33</f>
        <v>21</v>
      </c>
      <c r="B35" s="46" t="str">
        <f>VLOOKUP(A35,'Screening Analysis '!$A$2:$L$50,MATCH('25. BR + SV'!$B$10,'Screening Analysis '!$A$2:$L$2,0),FALSE)</f>
        <v>Vectren Corporation</v>
      </c>
      <c r="C35" s="105"/>
      <c r="D35" s="46" t="str">
        <f>VLOOKUP(A35,'Screening Analysis '!$A$2:$L$50,MATCH($D$51,'Screening Analysis '!$A$2:$L$2,0),FALSE)</f>
        <v>VVC</v>
      </c>
      <c r="E35" s="84" t="str">
        <f>IF(VLOOKUP($D35,'Value Line BVPS'!$C$5:$I$27,7,0)="19-21","*","")</f>
        <v>*</v>
      </c>
      <c r="F35" s="85">
        <f>VLOOKUP($D35,'RDV backup'!$C$5:$I$43,3,0)</f>
        <v>1.2500000000000001E-2</v>
      </c>
      <c r="H35" s="87">
        <f>VLOOKUP($D35,'RDV backup'!$C$5:$I$43,4,0)</f>
        <v>1.95</v>
      </c>
      <c r="I35" s="348"/>
      <c r="J35" s="87">
        <f>VLOOKUP($D35,'RDV backup'!$C$5:$I$43,5,0)</f>
        <v>26.75</v>
      </c>
      <c r="K35" s="206"/>
      <c r="L35" s="87">
        <f>INDEX('Value Line BVPS'!$C$4:$G$30, MATCH('25. BR + SV'!$D35,'Value Line BVPS'!$C$4:$C$30,0),MATCH('25. BR + SV'!L$10,'Value Line BVPS'!$C$4:$H$4,0))</f>
        <v>20.34</v>
      </c>
      <c r="M35" s="206"/>
      <c r="N35" s="87">
        <f>INDEX('Value Line BVPS'!$C$4:$G$30, MATCH('25. BR + SV'!$D35,'Value Line BVPS'!$C$4:$C$30,0),MATCH('25. BR + SV'!N$10,'Value Line BVPS'!$C$4:$H$4,0))</f>
        <v>22.151</v>
      </c>
      <c r="O35" s="84"/>
      <c r="P35" s="85">
        <f t="shared" si="0"/>
        <v>1.3032759878562519E-2</v>
      </c>
      <c r="Q35" s="134"/>
      <c r="R35" s="197">
        <f t="shared" si="1"/>
        <v>-4.8317757009345783</v>
      </c>
      <c r="S35" s="134"/>
      <c r="T35" s="85">
        <f t="shared" si="2"/>
        <v>-6.2971372497353462E-2</v>
      </c>
      <c r="U35" s="134"/>
      <c r="V35" s="200">
        <f>'25. SV'!X33</f>
        <v>1.5783323024432681E-3</v>
      </c>
      <c r="W35" s="134"/>
      <c r="X35" s="349">
        <f t="shared" si="3"/>
        <v>-6.1393040194910195E-2</v>
      </c>
    </row>
    <row r="36" spans="1:24" s="58" customFormat="1" ht="15.75" customHeight="1">
      <c r="A36" s="59">
        <f>'29. CAPM'!A34</f>
        <v>22</v>
      </c>
      <c r="B36" s="46" t="str">
        <f>VLOOKUP(A36,'Screening Analysis '!$A$2:$L$50,MATCH('25. BR + SV'!$B$10,'Screening Analysis '!$A$2:$L$2,0),FALSE)</f>
        <v>Westar Energy, Inc.</v>
      </c>
      <c r="C36" s="105"/>
      <c r="D36" s="46" t="str">
        <f>VLOOKUP(A36,'Screening Analysis '!$A$2:$L$50,MATCH($D$51,'Screening Analysis '!$A$2:$L$2,0),FALSE)</f>
        <v>WR</v>
      </c>
      <c r="E36" s="84" t="str">
        <f>IF(VLOOKUP($D36,'Value Line BVPS'!$C$5:$I$27,7,0)="19-21","*","")</f>
        <v>*</v>
      </c>
      <c r="F36" s="85">
        <f>VLOOKUP($D36,'RDV backup'!$C$5:$I$43,3,0)</f>
        <v>0.105</v>
      </c>
      <c r="H36" s="87">
        <f>VLOOKUP($D36,'RDV backup'!$C$5:$I$43,4,0)</f>
        <v>1.84</v>
      </c>
      <c r="I36" s="348"/>
      <c r="J36" s="87">
        <f>VLOOKUP($D36,'RDV backup'!$C$5:$I$43,5,0)</f>
        <v>29.8</v>
      </c>
      <c r="K36" s="206"/>
      <c r="L36" s="87">
        <f>INDEX('Value Line BVPS'!$C$4:$G$30, MATCH('25. BR + SV'!$D36,'Value Line BVPS'!$C$4:$C$30,0),MATCH('25. BR + SV'!L$10,'Value Line BVPS'!$C$4:$H$4,0))</f>
        <v>25.98</v>
      </c>
      <c r="M36" s="206"/>
      <c r="N36" s="87">
        <f>INDEX('Value Line BVPS'!$C$4:$G$30, MATCH('25. BR + SV'!$D36,'Value Line BVPS'!$C$4:$C$30,0),MATCH('25. BR + SV'!N$10,'Value Line BVPS'!$C$4:$H$4,0))</f>
        <v>26.65</v>
      </c>
      <c r="O36" s="84"/>
      <c r="P36" s="85">
        <f t="shared" si="0"/>
        <v>0.10633669010070303</v>
      </c>
      <c r="Q36" s="134"/>
      <c r="R36" s="197">
        <f t="shared" si="1"/>
        <v>0.41195270054330457</v>
      </c>
      <c r="S36" s="134"/>
      <c r="T36" s="85">
        <f t="shared" si="2"/>
        <v>4.3805686653821091E-2</v>
      </c>
      <c r="U36" s="134"/>
      <c r="V36" s="200">
        <f>'25. SV'!X34</f>
        <v>2.2301478678083072E-2</v>
      </c>
      <c r="W36" s="134"/>
      <c r="X36" s="349">
        <f t="shared" si="3"/>
        <v>6.6107165331904166E-2</v>
      </c>
    </row>
    <row r="37" spans="1:24" s="58" customFormat="1" ht="15.75" customHeight="1">
      <c r="A37" s="59">
        <f>'29. CAPM'!A35</f>
        <v>23</v>
      </c>
      <c r="B37" s="46" t="str">
        <f>VLOOKUP(A37,'Screening Analysis '!$A$2:$L$50,MATCH('25. BR + SV'!$B$10,'Screening Analysis '!$A$2:$L$2,0),FALSE)</f>
        <v>Xcel Energy Inc.</v>
      </c>
      <c r="C37" s="105"/>
      <c r="D37" s="46" t="str">
        <f>VLOOKUP(A37,'Screening Analysis '!$A$2:$L$50,MATCH($D$51,'Screening Analysis '!$A$2:$L$2,0),FALSE)</f>
        <v>XEL</v>
      </c>
      <c r="E37" s="84" t="str">
        <f>IF(VLOOKUP($D37,'Value Line BVPS'!$C$5:$I$27,7,0)="19-21","*","")</f>
        <v/>
      </c>
      <c r="F37" s="85">
        <f>VLOOKUP($D37,'RDV backup'!$C$5:$I$43,3,0)</f>
        <v>0.105</v>
      </c>
      <c r="H37" s="87">
        <f>VLOOKUP($D37,'RDV backup'!$C$5:$I$43,4,0)</f>
        <v>1.6</v>
      </c>
      <c r="I37" s="348"/>
      <c r="J37" s="87">
        <f>VLOOKUP($D37,'RDV backup'!$C$5:$I$43,5,0)</f>
        <v>24.5</v>
      </c>
      <c r="K37" s="206"/>
      <c r="L37" s="87">
        <f>INDEX('Value Line BVPS'!$C$4:$G$30, MATCH('25. BR + SV'!$D37,'Value Line BVPS'!$C$4:$C$30,0),MATCH('25. BR + SV'!L$10,'Value Line BVPS'!$C$4:$H$4,0))</f>
        <v>20.9</v>
      </c>
      <c r="M37" s="206"/>
      <c r="N37" s="87">
        <f>INDEX('Value Line BVPS'!$C$4:$G$30, MATCH('25. BR + SV'!$D37,'Value Line BVPS'!$C$4:$C$30,0),MATCH('25. BR + SV'!N$10,'Value Line BVPS'!$C$4:$H$4,0))</f>
        <v>21.75</v>
      </c>
      <c r="O37" s="84"/>
      <c r="P37" s="85">
        <f t="shared" si="0"/>
        <v>0.10709261430246189</v>
      </c>
      <c r="Q37" s="134"/>
      <c r="R37" s="197">
        <f t="shared" si="1"/>
        <v>0.3780369290573371</v>
      </c>
      <c r="S37" s="134"/>
      <c r="T37" s="85">
        <f t="shared" si="2"/>
        <v>4.0484963035624551E-2</v>
      </c>
      <c r="U37" s="134"/>
      <c r="V37" s="200">
        <f>'25. SV'!X35</f>
        <v>5.1256631952433275E-3</v>
      </c>
      <c r="W37" s="134"/>
      <c r="X37" s="349">
        <f t="shared" si="3"/>
        <v>4.5610626230867882E-2</v>
      </c>
    </row>
    <row r="38" spans="1:24" s="58" customFormat="1" ht="12.75" customHeight="1">
      <c r="A38" s="194"/>
      <c r="B38" s="194"/>
      <c r="C38" s="194"/>
      <c r="D38" s="59"/>
      <c r="F38" s="347"/>
      <c r="G38" s="84"/>
      <c r="H38" s="201"/>
      <c r="I38" s="201"/>
      <c r="J38" s="201"/>
      <c r="K38" s="201"/>
      <c r="L38" s="201"/>
      <c r="M38" s="201"/>
      <c r="N38" s="201"/>
      <c r="O38" s="201"/>
      <c r="P38" s="201"/>
      <c r="Q38" s="201"/>
      <c r="R38" s="197"/>
      <c r="S38" s="201"/>
      <c r="T38" s="201"/>
      <c r="U38" s="201"/>
      <c r="V38" s="201"/>
      <c r="W38" s="201"/>
      <c r="X38" s="92"/>
    </row>
    <row r="39" spans="1:24" s="79" customFormat="1" ht="15.75" customHeight="1">
      <c r="A39" s="194"/>
      <c r="B39" s="194" t="s">
        <v>215</v>
      </c>
      <c r="C39" s="194"/>
      <c r="D39" s="194"/>
      <c r="F39" s="202">
        <f>AVERAGE(F15:F37)</f>
        <v>0.1007608695652174</v>
      </c>
      <c r="G39" s="84"/>
      <c r="H39" s="350">
        <f>AVERAGE(H15:H37)</f>
        <v>2.2069565217391305</v>
      </c>
      <c r="I39" s="351"/>
      <c r="J39" s="350">
        <f>AVERAGE(J15:J37)</f>
        <v>35.602173913043472</v>
      </c>
      <c r="K39" s="351"/>
      <c r="L39" s="350">
        <f>AVERAGE(L15:L37)</f>
        <v>29.625217391304346</v>
      </c>
      <c r="M39" s="351"/>
      <c r="N39" s="350">
        <f>AVERAGE(N15:N37)</f>
        <v>30.900043478260869</v>
      </c>
      <c r="O39" s="352"/>
      <c r="P39" s="202">
        <f>AVERAGE(P15:P37)</f>
        <v>0.10295026134576056</v>
      </c>
      <c r="Q39" s="352"/>
      <c r="R39" s="353">
        <f>AVERAGE(R15:R37)</f>
        <v>0.15647959432178646</v>
      </c>
      <c r="S39" s="352"/>
      <c r="T39" s="202">
        <f>AVERAGE(T15:T37)</f>
        <v>3.5854722160886782E-2</v>
      </c>
      <c r="U39" s="202"/>
      <c r="V39" s="202">
        <f>AVERAGE(V15:V37)</f>
        <v>8.0446936972039459E-3</v>
      </c>
      <c r="W39" s="202"/>
      <c r="X39" s="202">
        <f>AVERAGE(X15:X37)</f>
        <v>4.3899415858090721E-2</v>
      </c>
    </row>
    <row r="40" spans="1:24" s="58" customFormat="1" ht="12.75" customHeight="1">
      <c r="A40" s="194"/>
      <c r="B40" s="194"/>
      <c r="C40" s="194"/>
      <c r="D40" s="59"/>
      <c r="F40" s="85"/>
      <c r="H40" s="195"/>
      <c r="I40" s="203"/>
      <c r="J40" s="195"/>
      <c r="K40" s="203"/>
      <c r="L40" s="195"/>
      <c r="M40" s="204"/>
      <c r="N40" s="195"/>
      <c r="O40" s="46"/>
      <c r="P40" s="85"/>
      <c r="Q40" s="203"/>
      <c r="R40" s="197"/>
      <c r="S40" s="203"/>
      <c r="T40" s="85"/>
      <c r="U40" s="90"/>
      <c r="V40" s="200"/>
      <c r="W40" s="90"/>
      <c r="X40" s="200"/>
    </row>
    <row r="41" spans="1:24" s="58" customFormat="1" ht="15.75" customHeight="1">
      <c r="A41" s="79" t="s">
        <v>272</v>
      </c>
      <c r="B41" s="106"/>
      <c r="C41" s="106"/>
      <c r="D41" s="106"/>
      <c r="H41" s="84"/>
      <c r="P41" s="84"/>
      <c r="R41" s="206"/>
    </row>
    <row r="42" spans="1:24" s="58" customFormat="1" ht="18.75">
      <c r="A42" s="207">
        <v>1</v>
      </c>
      <c r="B42" s="575" t="s">
        <v>7102</v>
      </c>
      <c r="C42" s="575"/>
      <c r="D42" s="575"/>
      <c r="E42" s="575"/>
      <c r="F42" s="575"/>
      <c r="G42" s="575"/>
      <c r="H42" s="575"/>
      <c r="I42" s="575"/>
      <c r="J42" s="575"/>
      <c r="K42" s="575"/>
      <c r="L42" s="575"/>
      <c r="M42" s="575"/>
      <c r="N42" s="575"/>
      <c r="O42" s="575"/>
      <c r="P42" s="575"/>
      <c r="Q42" s="575"/>
      <c r="R42" s="575"/>
      <c r="S42" s="575"/>
      <c r="T42" s="575"/>
      <c r="U42" s="575"/>
      <c r="V42" s="575"/>
      <c r="W42" s="575"/>
      <c r="X42" s="575"/>
    </row>
    <row r="43" spans="1:24" s="58" customFormat="1" ht="18.75">
      <c r="A43" s="207">
        <v>2</v>
      </c>
      <c r="B43" s="571" t="s">
        <v>2423</v>
      </c>
      <c r="C43" s="571"/>
      <c r="D43" s="571"/>
      <c r="E43" s="571"/>
      <c r="F43" s="571"/>
      <c r="G43" s="571"/>
      <c r="H43" s="571"/>
      <c r="I43" s="571"/>
      <c r="J43" s="571"/>
      <c r="K43" s="571"/>
      <c r="L43" s="571"/>
      <c r="M43" s="571"/>
      <c r="N43" s="571"/>
      <c r="O43" s="571"/>
      <c r="P43" s="571"/>
      <c r="Q43" s="571"/>
      <c r="R43" s="571"/>
      <c r="S43" s="571"/>
      <c r="T43" s="571"/>
      <c r="U43" s="571"/>
      <c r="V43" s="571"/>
      <c r="W43" s="571"/>
      <c r="X43" s="571"/>
    </row>
    <row r="44" spans="1:24" s="58" customFormat="1" ht="18.75">
      <c r="A44" s="208">
        <v>3</v>
      </c>
      <c r="B44" s="106" t="s">
        <v>491</v>
      </c>
      <c r="C44" s="106"/>
      <c r="D44" s="106"/>
      <c r="H44" s="209"/>
      <c r="P44" s="84"/>
      <c r="R44" s="206"/>
    </row>
    <row r="45" spans="1:24" s="58" customFormat="1" ht="18.75">
      <c r="A45" s="208">
        <v>4</v>
      </c>
      <c r="B45" s="106" t="s">
        <v>2424</v>
      </c>
      <c r="C45" s="106"/>
      <c r="D45" s="106"/>
      <c r="H45" s="209"/>
      <c r="P45" s="84"/>
      <c r="R45" s="206"/>
    </row>
    <row r="46" spans="1:24" s="382" customFormat="1" ht="18.75">
      <c r="A46" s="208">
        <v>5</v>
      </c>
      <c r="B46" s="106" t="s">
        <v>886</v>
      </c>
      <c r="C46" s="106"/>
      <c r="D46" s="106"/>
      <c r="H46" s="209"/>
      <c r="P46" s="84"/>
      <c r="R46" s="206"/>
    </row>
    <row r="47" spans="1:24" s="58" customFormat="1" ht="15.75" customHeight="1">
      <c r="A47" s="210"/>
      <c r="B47" s="411" t="s">
        <v>887</v>
      </c>
      <c r="C47" s="211"/>
      <c r="D47" s="212"/>
      <c r="E47" s="211"/>
      <c r="F47" s="211"/>
      <c r="G47" s="211"/>
      <c r="H47" s="213"/>
      <c r="I47" s="211"/>
      <c r="J47" s="211"/>
      <c r="K47" s="211"/>
      <c r="L47" s="211"/>
      <c r="M47" s="211"/>
      <c r="N47" s="211"/>
      <c r="O47" s="211"/>
      <c r="P47" s="213"/>
      <c r="Q47" s="211"/>
      <c r="R47" s="214"/>
      <c r="S47" s="211"/>
      <c r="T47" s="211"/>
      <c r="U47" s="211"/>
      <c r="V47" s="211"/>
      <c r="W47" s="215"/>
      <c r="X47" s="215"/>
    </row>
    <row r="48" spans="1:24" s="58" customFormat="1" ht="18.75">
      <c r="A48" s="208">
        <v>6</v>
      </c>
      <c r="B48" s="106" t="s">
        <v>7106</v>
      </c>
      <c r="C48" s="106"/>
      <c r="D48" s="106"/>
      <c r="H48" s="84"/>
      <c r="P48" s="84"/>
      <c r="R48" s="206"/>
    </row>
    <row r="49" spans="2:24" s="58" customFormat="1" ht="15" customHeight="1">
      <c r="B49" s="106"/>
      <c r="C49" s="106"/>
      <c r="D49" s="106"/>
      <c r="F49" s="216"/>
      <c r="G49" s="217"/>
      <c r="H49" s="218"/>
      <c r="I49" s="217"/>
      <c r="J49" s="219"/>
      <c r="K49" s="217"/>
      <c r="L49" s="196"/>
      <c r="N49" s="196"/>
      <c r="P49" s="206"/>
      <c r="R49" s="206"/>
      <c r="T49" s="196"/>
      <c r="V49" s="196"/>
      <c r="X49" s="196"/>
    </row>
    <row r="50" spans="2:24" s="58" customFormat="1" ht="15" customHeight="1">
      <c r="B50" s="220"/>
      <c r="C50" s="220"/>
      <c r="D50" s="220"/>
      <c r="F50" s="216"/>
      <c r="G50" s="217"/>
      <c r="H50" s="218"/>
      <c r="I50" s="217"/>
      <c r="J50" s="219"/>
      <c r="K50" s="217"/>
      <c r="L50" s="196"/>
      <c r="N50" s="196"/>
      <c r="P50" s="206"/>
      <c r="R50" s="206"/>
      <c r="T50" s="196"/>
      <c r="V50" s="196"/>
      <c r="X50" s="196"/>
    </row>
    <row r="51" spans="2:24" ht="15" customHeight="1">
      <c r="B51" s="221"/>
      <c r="C51" s="221"/>
      <c r="D51" s="191" t="s">
        <v>189</v>
      </c>
      <c r="F51" s="222"/>
      <c r="H51" s="218"/>
      <c r="J51" s="219"/>
      <c r="L51" s="196"/>
      <c r="N51" s="196"/>
      <c r="P51" s="223"/>
      <c r="T51" s="129"/>
      <c r="V51" s="129"/>
      <c r="X51" s="129"/>
    </row>
    <row r="53" spans="2:24" ht="15" customHeight="1">
      <c r="B53" s="93"/>
      <c r="C53" s="93"/>
      <c r="D53" s="93"/>
      <c r="H53" s="218"/>
      <c r="J53" s="219"/>
      <c r="N53" s="196"/>
      <c r="P53" s="223"/>
      <c r="T53" s="129"/>
      <c r="V53" s="196"/>
      <c r="X53" s="129"/>
    </row>
    <row r="54" spans="2:24" ht="15" customHeight="1">
      <c r="B54" s="93"/>
      <c r="C54" s="93"/>
      <c r="D54" s="93"/>
      <c r="H54" s="218"/>
      <c r="J54" s="219"/>
      <c r="L54" s="196"/>
      <c r="N54" s="196"/>
      <c r="P54" s="223"/>
      <c r="T54" s="129"/>
      <c r="V54" s="196"/>
      <c r="X54" s="129"/>
    </row>
    <row r="55" spans="2:24" ht="15" customHeight="1">
      <c r="B55" s="93"/>
      <c r="C55" s="93"/>
      <c r="D55" s="93"/>
    </row>
    <row r="56" spans="2:24" ht="15" customHeight="1">
      <c r="B56" s="93"/>
      <c r="C56" s="93"/>
      <c r="D56" s="93"/>
    </row>
    <row r="57" spans="2:24" ht="15" customHeight="1">
      <c r="B57" s="93"/>
      <c r="C57" s="93"/>
      <c r="D57" s="93"/>
    </row>
    <row r="58" spans="2:24" ht="15" customHeight="1">
      <c r="B58" s="93"/>
      <c r="C58" s="93"/>
      <c r="D58" s="93"/>
    </row>
    <row r="59" spans="2:24" ht="15" customHeight="1">
      <c r="B59" s="93"/>
      <c r="C59" s="93"/>
      <c r="D59" s="93"/>
    </row>
  </sheetData>
  <mergeCells count="7">
    <mergeCell ref="B43:X43"/>
    <mergeCell ref="A3:X3"/>
    <mergeCell ref="A4:X4"/>
    <mergeCell ref="A5:X5"/>
    <mergeCell ref="L7:N7"/>
    <mergeCell ref="L8:N8"/>
    <mergeCell ref="B42:X42"/>
  </mergeCells>
  <printOptions horizontalCentered="1"/>
  <pageMargins left="0.25" right="0.25" top="0.75" bottom="0.75" header="0.3" footer="0.3"/>
  <pageSetup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pageSetUpPr fitToPage="1"/>
  </sheetPr>
  <dimension ref="A1:X52"/>
  <sheetViews>
    <sheetView view="pageBreakPreview" topLeftCell="A9" zoomScale="85" zoomScaleNormal="85" zoomScaleSheetLayoutView="85" workbookViewId="0">
      <selection activeCell="C1" sqref="C1"/>
    </sheetView>
  </sheetViews>
  <sheetFormatPr defaultColWidth="11.5" defaultRowHeight="15" customHeight="1"/>
  <cols>
    <col min="1" max="1" width="3.6640625" style="93" customWidth="1"/>
    <col min="2" max="2" width="52.33203125" style="93" customWidth="1"/>
    <col min="3" max="3" width="2.1640625" style="93" customWidth="1"/>
    <col min="4" max="4" width="9.1640625" style="93" bestFit="1" customWidth="1"/>
    <col min="5" max="5" width="2.1640625" style="93" customWidth="1"/>
    <col min="6" max="6" width="10" style="225" bestFit="1" customWidth="1"/>
    <col min="7" max="7" width="2.1640625" style="93" customWidth="1"/>
    <col min="8" max="8" width="10" style="225" bestFit="1" customWidth="1"/>
    <col min="9" max="9" width="2.1640625" style="93" customWidth="1"/>
    <col min="10" max="10" width="9.5" style="225" bestFit="1" customWidth="1"/>
    <col min="11" max="11" width="2.1640625" style="93" customWidth="1"/>
    <col min="12" max="12" width="10" style="225" bestFit="1" customWidth="1"/>
    <col min="13" max="13" width="2.1640625" style="93" customWidth="1"/>
    <col min="14" max="14" width="10" style="225" bestFit="1" customWidth="1"/>
    <col min="15" max="15" width="2.1640625" style="93" customWidth="1"/>
    <col min="16" max="16" width="15.6640625" style="225" bestFit="1" customWidth="1"/>
    <col min="17" max="17" width="2.1640625" style="93" customWidth="1"/>
    <col min="18" max="18" width="20.6640625" style="93" customWidth="1"/>
    <col min="19" max="19" width="2.1640625" style="93" customWidth="1"/>
    <col min="20" max="20" width="16.5" style="93" customWidth="1"/>
    <col min="21" max="21" width="2.1640625" style="93" customWidth="1"/>
    <col min="22" max="22" width="19" style="93" bestFit="1" customWidth="1"/>
    <col min="23" max="23" width="2.1640625" style="93" customWidth="1"/>
    <col min="24" max="24" width="29.83203125" style="93" bestFit="1" customWidth="1"/>
    <col min="25" max="256" width="11.5" style="93"/>
    <col min="257" max="257" width="3.6640625" style="93" customWidth="1"/>
    <col min="258" max="258" width="43.83203125" style="93" customWidth="1"/>
    <col min="259" max="259" width="1.5" style="93" customWidth="1"/>
    <col min="260" max="260" width="9.1640625" style="93" bestFit="1" customWidth="1"/>
    <col min="261" max="261" width="2.1640625" style="93" customWidth="1"/>
    <col min="262" max="262" width="15.6640625" style="93" customWidth="1"/>
    <col min="263" max="263" width="2.1640625" style="93" customWidth="1"/>
    <col min="264" max="264" width="10.5" style="93" customWidth="1"/>
    <col min="265" max="265" width="2.1640625" style="93" customWidth="1"/>
    <col min="266" max="266" width="11.6640625" style="93" customWidth="1"/>
    <col min="267" max="267" width="2.1640625" style="93" customWidth="1"/>
    <col min="268" max="268" width="11.6640625" style="93" customWidth="1"/>
    <col min="269" max="269" width="2.1640625" style="93" customWidth="1"/>
    <col min="270" max="270" width="11.6640625" style="93" customWidth="1"/>
    <col min="271" max="271" width="2.1640625" style="93" customWidth="1"/>
    <col min="272" max="272" width="15.5" style="93" bestFit="1" customWidth="1"/>
    <col min="273" max="273" width="2.1640625" style="93" customWidth="1"/>
    <col min="274" max="274" width="22.5" style="93" customWidth="1"/>
    <col min="275" max="275" width="2" style="93" customWidth="1"/>
    <col min="276" max="276" width="18" style="93" customWidth="1"/>
    <col min="277" max="277" width="2.1640625" style="93" customWidth="1"/>
    <col min="278" max="278" width="19" style="93" bestFit="1" customWidth="1"/>
    <col min="279" max="279" width="2.1640625" style="93" customWidth="1"/>
    <col min="280" max="280" width="14.1640625" style="93" bestFit="1" customWidth="1"/>
    <col min="281" max="512" width="11.5" style="93"/>
    <col min="513" max="513" width="3.6640625" style="93" customWidth="1"/>
    <col min="514" max="514" width="43.83203125" style="93" customWidth="1"/>
    <col min="515" max="515" width="1.5" style="93" customWidth="1"/>
    <col min="516" max="516" width="9.1640625" style="93" bestFit="1" customWidth="1"/>
    <col min="517" max="517" width="2.1640625" style="93" customWidth="1"/>
    <col min="518" max="518" width="15.6640625" style="93" customWidth="1"/>
    <col min="519" max="519" width="2.1640625" style="93" customWidth="1"/>
    <col min="520" max="520" width="10.5" style="93" customWidth="1"/>
    <col min="521" max="521" width="2.1640625" style="93" customWidth="1"/>
    <col min="522" max="522" width="11.6640625" style="93" customWidth="1"/>
    <col min="523" max="523" width="2.1640625" style="93" customWidth="1"/>
    <col min="524" max="524" width="11.6640625" style="93" customWidth="1"/>
    <col min="525" max="525" width="2.1640625" style="93" customWidth="1"/>
    <col min="526" max="526" width="11.6640625" style="93" customWidth="1"/>
    <col min="527" max="527" width="2.1640625" style="93" customWidth="1"/>
    <col min="528" max="528" width="15.5" style="93" bestFit="1" customWidth="1"/>
    <col min="529" max="529" width="2.1640625" style="93" customWidth="1"/>
    <col min="530" max="530" width="22.5" style="93" customWidth="1"/>
    <col min="531" max="531" width="2" style="93" customWidth="1"/>
    <col min="532" max="532" width="18" style="93" customWidth="1"/>
    <col min="533" max="533" width="2.1640625" style="93" customWidth="1"/>
    <col min="534" max="534" width="19" style="93" bestFit="1" customWidth="1"/>
    <col min="535" max="535" width="2.1640625" style="93" customWidth="1"/>
    <col min="536" max="536" width="14.1640625" style="93" bestFit="1" customWidth="1"/>
    <col min="537" max="768" width="11.5" style="93"/>
    <col min="769" max="769" width="3.6640625" style="93" customWidth="1"/>
    <col min="770" max="770" width="43.83203125" style="93" customWidth="1"/>
    <col min="771" max="771" width="1.5" style="93" customWidth="1"/>
    <col min="772" max="772" width="9.1640625" style="93" bestFit="1" customWidth="1"/>
    <col min="773" max="773" width="2.1640625" style="93" customWidth="1"/>
    <col min="774" max="774" width="15.6640625" style="93" customWidth="1"/>
    <col min="775" max="775" width="2.1640625" style="93" customWidth="1"/>
    <col min="776" max="776" width="10.5" style="93" customWidth="1"/>
    <col min="777" max="777" width="2.1640625" style="93" customWidth="1"/>
    <col min="778" max="778" width="11.6640625" style="93" customWidth="1"/>
    <col min="779" max="779" width="2.1640625" style="93" customWidth="1"/>
    <col min="780" max="780" width="11.6640625" style="93" customWidth="1"/>
    <col min="781" max="781" width="2.1640625" style="93" customWidth="1"/>
    <col min="782" max="782" width="11.6640625" style="93" customWidth="1"/>
    <col min="783" max="783" width="2.1640625" style="93" customWidth="1"/>
    <col min="784" max="784" width="15.5" style="93" bestFit="1" customWidth="1"/>
    <col min="785" max="785" width="2.1640625" style="93" customWidth="1"/>
    <col min="786" max="786" width="22.5" style="93" customWidth="1"/>
    <col min="787" max="787" width="2" style="93" customWidth="1"/>
    <col min="788" max="788" width="18" style="93" customWidth="1"/>
    <col min="789" max="789" width="2.1640625" style="93" customWidth="1"/>
    <col min="790" max="790" width="19" style="93" bestFit="1" customWidth="1"/>
    <col min="791" max="791" width="2.1640625" style="93" customWidth="1"/>
    <col min="792" max="792" width="14.1640625" style="93" bestFit="1" customWidth="1"/>
    <col min="793" max="1024" width="11.5" style="93"/>
    <col min="1025" max="1025" width="3.6640625" style="93" customWidth="1"/>
    <col min="1026" max="1026" width="43.83203125" style="93" customWidth="1"/>
    <col min="1027" max="1027" width="1.5" style="93" customWidth="1"/>
    <col min="1028" max="1028" width="9.1640625" style="93" bestFit="1" customWidth="1"/>
    <col min="1029" max="1029" width="2.1640625" style="93" customWidth="1"/>
    <col min="1030" max="1030" width="15.6640625" style="93" customWidth="1"/>
    <col min="1031" max="1031" width="2.1640625" style="93" customWidth="1"/>
    <col min="1032" max="1032" width="10.5" style="93" customWidth="1"/>
    <col min="1033" max="1033" width="2.1640625" style="93" customWidth="1"/>
    <col min="1034" max="1034" width="11.6640625" style="93" customWidth="1"/>
    <col min="1035" max="1035" width="2.1640625" style="93" customWidth="1"/>
    <col min="1036" max="1036" width="11.6640625" style="93" customWidth="1"/>
    <col min="1037" max="1037" width="2.1640625" style="93" customWidth="1"/>
    <col min="1038" max="1038" width="11.6640625" style="93" customWidth="1"/>
    <col min="1039" max="1039" width="2.1640625" style="93" customWidth="1"/>
    <col min="1040" max="1040" width="15.5" style="93" bestFit="1" customWidth="1"/>
    <col min="1041" max="1041" width="2.1640625" style="93" customWidth="1"/>
    <col min="1042" max="1042" width="22.5" style="93" customWidth="1"/>
    <col min="1043" max="1043" width="2" style="93" customWidth="1"/>
    <col min="1044" max="1044" width="18" style="93" customWidth="1"/>
    <col min="1045" max="1045" width="2.1640625" style="93" customWidth="1"/>
    <col min="1046" max="1046" width="19" style="93" bestFit="1" customWidth="1"/>
    <col min="1047" max="1047" width="2.1640625" style="93" customWidth="1"/>
    <col min="1048" max="1048" width="14.1640625" style="93" bestFit="1" customWidth="1"/>
    <col min="1049" max="1280" width="11.5" style="93"/>
    <col min="1281" max="1281" width="3.6640625" style="93" customWidth="1"/>
    <col min="1282" max="1282" width="43.83203125" style="93" customWidth="1"/>
    <col min="1283" max="1283" width="1.5" style="93" customWidth="1"/>
    <col min="1284" max="1284" width="9.1640625" style="93" bestFit="1" customWidth="1"/>
    <col min="1285" max="1285" width="2.1640625" style="93" customWidth="1"/>
    <col min="1286" max="1286" width="15.6640625" style="93" customWidth="1"/>
    <col min="1287" max="1287" width="2.1640625" style="93" customWidth="1"/>
    <col min="1288" max="1288" width="10.5" style="93" customWidth="1"/>
    <col min="1289" max="1289" width="2.1640625" style="93" customWidth="1"/>
    <col min="1290" max="1290" width="11.6640625" style="93" customWidth="1"/>
    <col min="1291" max="1291" width="2.1640625" style="93" customWidth="1"/>
    <col min="1292" max="1292" width="11.6640625" style="93" customWidth="1"/>
    <col min="1293" max="1293" width="2.1640625" style="93" customWidth="1"/>
    <col min="1294" max="1294" width="11.6640625" style="93" customWidth="1"/>
    <col min="1295" max="1295" width="2.1640625" style="93" customWidth="1"/>
    <col min="1296" max="1296" width="15.5" style="93" bestFit="1" customWidth="1"/>
    <col min="1297" max="1297" width="2.1640625" style="93" customWidth="1"/>
    <col min="1298" max="1298" width="22.5" style="93" customWidth="1"/>
    <col min="1299" max="1299" width="2" style="93" customWidth="1"/>
    <col min="1300" max="1300" width="18" style="93" customWidth="1"/>
    <col min="1301" max="1301" width="2.1640625" style="93" customWidth="1"/>
    <col min="1302" max="1302" width="19" style="93" bestFit="1" customWidth="1"/>
    <col min="1303" max="1303" width="2.1640625" style="93" customWidth="1"/>
    <col min="1304" max="1304" width="14.1640625" style="93" bestFit="1" customWidth="1"/>
    <col min="1305" max="1536" width="11.5" style="93"/>
    <col min="1537" max="1537" width="3.6640625" style="93" customWidth="1"/>
    <col min="1538" max="1538" width="43.83203125" style="93" customWidth="1"/>
    <col min="1539" max="1539" width="1.5" style="93" customWidth="1"/>
    <col min="1540" max="1540" width="9.1640625" style="93" bestFit="1" customWidth="1"/>
    <col min="1541" max="1541" width="2.1640625" style="93" customWidth="1"/>
    <col min="1542" max="1542" width="15.6640625" style="93" customWidth="1"/>
    <col min="1543" max="1543" width="2.1640625" style="93" customWidth="1"/>
    <col min="1544" max="1544" width="10.5" style="93" customWidth="1"/>
    <col min="1545" max="1545" width="2.1640625" style="93" customWidth="1"/>
    <col min="1546" max="1546" width="11.6640625" style="93" customWidth="1"/>
    <col min="1547" max="1547" width="2.1640625" style="93" customWidth="1"/>
    <col min="1548" max="1548" width="11.6640625" style="93" customWidth="1"/>
    <col min="1549" max="1549" width="2.1640625" style="93" customWidth="1"/>
    <col min="1550" max="1550" width="11.6640625" style="93" customWidth="1"/>
    <col min="1551" max="1551" width="2.1640625" style="93" customWidth="1"/>
    <col min="1552" max="1552" width="15.5" style="93" bestFit="1" customWidth="1"/>
    <col min="1553" max="1553" width="2.1640625" style="93" customWidth="1"/>
    <col min="1554" max="1554" width="22.5" style="93" customWidth="1"/>
    <col min="1555" max="1555" width="2" style="93" customWidth="1"/>
    <col min="1556" max="1556" width="18" style="93" customWidth="1"/>
    <col min="1557" max="1557" width="2.1640625" style="93" customWidth="1"/>
    <col min="1558" max="1558" width="19" style="93" bestFit="1" customWidth="1"/>
    <col min="1559" max="1559" width="2.1640625" style="93" customWidth="1"/>
    <col min="1560" max="1560" width="14.1640625" style="93" bestFit="1" customWidth="1"/>
    <col min="1561" max="1792" width="11.5" style="93"/>
    <col min="1793" max="1793" width="3.6640625" style="93" customWidth="1"/>
    <col min="1794" max="1794" width="43.83203125" style="93" customWidth="1"/>
    <col min="1795" max="1795" width="1.5" style="93" customWidth="1"/>
    <col min="1796" max="1796" width="9.1640625" style="93" bestFit="1" customWidth="1"/>
    <col min="1797" max="1797" width="2.1640625" style="93" customWidth="1"/>
    <col min="1798" max="1798" width="15.6640625" style="93" customWidth="1"/>
    <col min="1799" max="1799" width="2.1640625" style="93" customWidth="1"/>
    <col min="1800" max="1800" width="10.5" style="93" customWidth="1"/>
    <col min="1801" max="1801" width="2.1640625" style="93" customWidth="1"/>
    <col min="1802" max="1802" width="11.6640625" style="93" customWidth="1"/>
    <col min="1803" max="1803" width="2.1640625" style="93" customWidth="1"/>
    <col min="1804" max="1804" width="11.6640625" style="93" customWidth="1"/>
    <col min="1805" max="1805" width="2.1640625" style="93" customWidth="1"/>
    <col min="1806" max="1806" width="11.6640625" style="93" customWidth="1"/>
    <col min="1807" max="1807" width="2.1640625" style="93" customWidth="1"/>
    <col min="1808" max="1808" width="15.5" style="93" bestFit="1" customWidth="1"/>
    <col min="1809" max="1809" width="2.1640625" style="93" customWidth="1"/>
    <col min="1810" max="1810" width="22.5" style="93" customWidth="1"/>
    <col min="1811" max="1811" width="2" style="93" customWidth="1"/>
    <col min="1812" max="1812" width="18" style="93" customWidth="1"/>
    <col min="1813" max="1813" width="2.1640625" style="93" customWidth="1"/>
    <col min="1814" max="1814" width="19" style="93" bestFit="1" customWidth="1"/>
    <col min="1815" max="1815" width="2.1640625" style="93" customWidth="1"/>
    <col min="1816" max="1816" width="14.1640625" style="93" bestFit="1" customWidth="1"/>
    <col min="1817" max="2048" width="11.5" style="93"/>
    <col min="2049" max="2049" width="3.6640625" style="93" customWidth="1"/>
    <col min="2050" max="2050" width="43.83203125" style="93" customWidth="1"/>
    <col min="2051" max="2051" width="1.5" style="93" customWidth="1"/>
    <col min="2052" max="2052" width="9.1640625" style="93" bestFit="1" customWidth="1"/>
    <col min="2053" max="2053" width="2.1640625" style="93" customWidth="1"/>
    <col min="2054" max="2054" width="15.6640625" style="93" customWidth="1"/>
    <col min="2055" max="2055" width="2.1640625" style="93" customWidth="1"/>
    <col min="2056" max="2056" width="10.5" style="93" customWidth="1"/>
    <col min="2057" max="2057" width="2.1640625" style="93" customWidth="1"/>
    <col min="2058" max="2058" width="11.6640625" style="93" customWidth="1"/>
    <col min="2059" max="2059" width="2.1640625" style="93" customWidth="1"/>
    <col min="2060" max="2060" width="11.6640625" style="93" customWidth="1"/>
    <col min="2061" max="2061" width="2.1640625" style="93" customWidth="1"/>
    <col min="2062" max="2062" width="11.6640625" style="93" customWidth="1"/>
    <col min="2063" max="2063" width="2.1640625" style="93" customWidth="1"/>
    <col min="2064" max="2064" width="15.5" style="93" bestFit="1" customWidth="1"/>
    <col min="2065" max="2065" width="2.1640625" style="93" customWidth="1"/>
    <col min="2066" max="2066" width="22.5" style="93" customWidth="1"/>
    <col min="2067" max="2067" width="2" style="93" customWidth="1"/>
    <col min="2068" max="2068" width="18" style="93" customWidth="1"/>
    <col min="2069" max="2069" width="2.1640625" style="93" customWidth="1"/>
    <col min="2070" max="2070" width="19" style="93" bestFit="1" customWidth="1"/>
    <col min="2071" max="2071" width="2.1640625" style="93" customWidth="1"/>
    <col min="2072" max="2072" width="14.1640625" style="93" bestFit="1" customWidth="1"/>
    <col min="2073" max="2304" width="11.5" style="93"/>
    <col min="2305" max="2305" width="3.6640625" style="93" customWidth="1"/>
    <col min="2306" max="2306" width="43.83203125" style="93" customWidth="1"/>
    <col min="2307" max="2307" width="1.5" style="93" customWidth="1"/>
    <col min="2308" max="2308" width="9.1640625" style="93" bestFit="1" customWidth="1"/>
    <col min="2309" max="2309" width="2.1640625" style="93" customWidth="1"/>
    <col min="2310" max="2310" width="15.6640625" style="93" customWidth="1"/>
    <col min="2311" max="2311" width="2.1640625" style="93" customWidth="1"/>
    <col min="2312" max="2312" width="10.5" style="93" customWidth="1"/>
    <col min="2313" max="2313" width="2.1640625" style="93" customWidth="1"/>
    <col min="2314" max="2314" width="11.6640625" style="93" customWidth="1"/>
    <col min="2315" max="2315" width="2.1640625" style="93" customWidth="1"/>
    <col min="2316" max="2316" width="11.6640625" style="93" customWidth="1"/>
    <col min="2317" max="2317" width="2.1640625" style="93" customWidth="1"/>
    <col min="2318" max="2318" width="11.6640625" style="93" customWidth="1"/>
    <col min="2319" max="2319" width="2.1640625" style="93" customWidth="1"/>
    <col min="2320" max="2320" width="15.5" style="93" bestFit="1" customWidth="1"/>
    <col min="2321" max="2321" width="2.1640625" style="93" customWidth="1"/>
    <col min="2322" max="2322" width="22.5" style="93" customWidth="1"/>
    <col min="2323" max="2323" width="2" style="93" customWidth="1"/>
    <col min="2324" max="2324" width="18" style="93" customWidth="1"/>
    <col min="2325" max="2325" width="2.1640625" style="93" customWidth="1"/>
    <col min="2326" max="2326" width="19" style="93" bestFit="1" customWidth="1"/>
    <col min="2327" max="2327" width="2.1640625" style="93" customWidth="1"/>
    <col min="2328" max="2328" width="14.1640625" style="93" bestFit="1" customWidth="1"/>
    <col min="2329" max="2560" width="11.5" style="93"/>
    <col min="2561" max="2561" width="3.6640625" style="93" customWidth="1"/>
    <col min="2562" max="2562" width="43.83203125" style="93" customWidth="1"/>
    <col min="2563" max="2563" width="1.5" style="93" customWidth="1"/>
    <col min="2564" max="2564" width="9.1640625" style="93" bestFit="1" customWidth="1"/>
    <col min="2565" max="2565" width="2.1640625" style="93" customWidth="1"/>
    <col min="2566" max="2566" width="15.6640625" style="93" customWidth="1"/>
    <col min="2567" max="2567" width="2.1640625" style="93" customWidth="1"/>
    <col min="2568" max="2568" width="10.5" style="93" customWidth="1"/>
    <col min="2569" max="2569" width="2.1640625" style="93" customWidth="1"/>
    <col min="2570" max="2570" width="11.6640625" style="93" customWidth="1"/>
    <col min="2571" max="2571" width="2.1640625" style="93" customWidth="1"/>
    <col min="2572" max="2572" width="11.6640625" style="93" customWidth="1"/>
    <col min="2573" max="2573" width="2.1640625" style="93" customWidth="1"/>
    <col min="2574" max="2574" width="11.6640625" style="93" customWidth="1"/>
    <col min="2575" max="2575" width="2.1640625" style="93" customWidth="1"/>
    <col min="2576" max="2576" width="15.5" style="93" bestFit="1" customWidth="1"/>
    <col min="2577" max="2577" width="2.1640625" style="93" customWidth="1"/>
    <col min="2578" max="2578" width="22.5" style="93" customWidth="1"/>
    <col min="2579" max="2579" width="2" style="93" customWidth="1"/>
    <col min="2580" max="2580" width="18" style="93" customWidth="1"/>
    <col min="2581" max="2581" width="2.1640625" style="93" customWidth="1"/>
    <col min="2582" max="2582" width="19" style="93" bestFit="1" customWidth="1"/>
    <col min="2583" max="2583" width="2.1640625" style="93" customWidth="1"/>
    <col min="2584" max="2584" width="14.1640625" style="93" bestFit="1" customWidth="1"/>
    <col min="2585" max="2816" width="11.5" style="93"/>
    <col min="2817" max="2817" width="3.6640625" style="93" customWidth="1"/>
    <col min="2818" max="2818" width="43.83203125" style="93" customWidth="1"/>
    <col min="2819" max="2819" width="1.5" style="93" customWidth="1"/>
    <col min="2820" max="2820" width="9.1640625" style="93" bestFit="1" customWidth="1"/>
    <col min="2821" max="2821" width="2.1640625" style="93" customWidth="1"/>
    <col min="2822" max="2822" width="15.6640625" style="93" customWidth="1"/>
    <col min="2823" max="2823" width="2.1640625" style="93" customWidth="1"/>
    <col min="2824" max="2824" width="10.5" style="93" customWidth="1"/>
    <col min="2825" max="2825" width="2.1640625" style="93" customWidth="1"/>
    <col min="2826" max="2826" width="11.6640625" style="93" customWidth="1"/>
    <col min="2827" max="2827" width="2.1640625" style="93" customWidth="1"/>
    <col min="2828" max="2828" width="11.6640625" style="93" customWidth="1"/>
    <col min="2829" max="2829" width="2.1640625" style="93" customWidth="1"/>
    <col min="2830" max="2830" width="11.6640625" style="93" customWidth="1"/>
    <col min="2831" max="2831" width="2.1640625" style="93" customWidth="1"/>
    <col min="2832" max="2832" width="15.5" style="93" bestFit="1" customWidth="1"/>
    <col min="2833" max="2833" width="2.1640625" style="93" customWidth="1"/>
    <col min="2834" max="2834" width="22.5" style="93" customWidth="1"/>
    <col min="2835" max="2835" width="2" style="93" customWidth="1"/>
    <col min="2836" max="2836" width="18" style="93" customWidth="1"/>
    <col min="2837" max="2837" width="2.1640625" style="93" customWidth="1"/>
    <col min="2838" max="2838" width="19" style="93" bestFit="1" customWidth="1"/>
    <col min="2839" max="2839" width="2.1640625" style="93" customWidth="1"/>
    <col min="2840" max="2840" width="14.1640625" style="93" bestFit="1" customWidth="1"/>
    <col min="2841" max="3072" width="11.5" style="93"/>
    <col min="3073" max="3073" width="3.6640625" style="93" customWidth="1"/>
    <col min="3074" max="3074" width="43.83203125" style="93" customWidth="1"/>
    <col min="3075" max="3075" width="1.5" style="93" customWidth="1"/>
    <col min="3076" max="3076" width="9.1640625" style="93" bestFit="1" customWidth="1"/>
    <col min="3077" max="3077" width="2.1640625" style="93" customWidth="1"/>
    <col min="3078" max="3078" width="15.6640625" style="93" customWidth="1"/>
    <col min="3079" max="3079" width="2.1640625" style="93" customWidth="1"/>
    <col min="3080" max="3080" width="10.5" style="93" customWidth="1"/>
    <col min="3081" max="3081" width="2.1640625" style="93" customWidth="1"/>
    <col min="3082" max="3082" width="11.6640625" style="93" customWidth="1"/>
    <col min="3083" max="3083" width="2.1640625" style="93" customWidth="1"/>
    <col min="3084" max="3084" width="11.6640625" style="93" customWidth="1"/>
    <col min="3085" max="3085" width="2.1640625" style="93" customWidth="1"/>
    <col min="3086" max="3086" width="11.6640625" style="93" customWidth="1"/>
    <col min="3087" max="3087" width="2.1640625" style="93" customWidth="1"/>
    <col min="3088" max="3088" width="15.5" style="93" bestFit="1" customWidth="1"/>
    <col min="3089" max="3089" width="2.1640625" style="93" customWidth="1"/>
    <col min="3090" max="3090" width="22.5" style="93" customWidth="1"/>
    <col min="3091" max="3091" width="2" style="93" customWidth="1"/>
    <col min="3092" max="3092" width="18" style="93" customWidth="1"/>
    <col min="3093" max="3093" width="2.1640625" style="93" customWidth="1"/>
    <col min="3094" max="3094" width="19" style="93" bestFit="1" customWidth="1"/>
    <col min="3095" max="3095" width="2.1640625" style="93" customWidth="1"/>
    <col min="3096" max="3096" width="14.1640625" style="93" bestFit="1" customWidth="1"/>
    <col min="3097" max="3328" width="11.5" style="93"/>
    <col min="3329" max="3329" width="3.6640625" style="93" customWidth="1"/>
    <col min="3330" max="3330" width="43.83203125" style="93" customWidth="1"/>
    <col min="3331" max="3331" width="1.5" style="93" customWidth="1"/>
    <col min="3332" max="3332" width="9.1640625" style="93" bestFit="1" customWidth="1"/>
    <col min="3333" max="3333" width="2.1640625" style="93" customWidth="1"/>
    <col min="3334" max="3334" width="15.6640625" style="93" customWidth="1"/>
    <col min="3335" max="3335" width="2.1640625" style="93" customWidth="1"/>
    <col min="3336" max="3336" width="10.5" style="93" customWidth="1"/>
    <col min="3337" max="3337" width="2.1640625" style="93" customWidth="1"/>
    <col min="3338" max="3338" width="11.6640625" style="93" customWidth="1"/>
    <col min="3339" max="3339" width="2.1640625" style="93" customWidth="1"/>
    <col min="3340" max="3340" width="11.6640625" style="93" customWidth="1"/>
    <col min="3341" max="3341" width="2.1640625" style="93" customWidth="1"/>
    <col min="3342" max="3342" width="11.6640625" style="93" customWidth="1"/>
    <col min="3343" max="3343" width="2.1640625" style="93" customWidth="1"/>
    <col min="3344" max="3344" width="15.5" style="93" bestFit="1" customWidth="1"/>
    <col min="3345" max="3345" width="2.1640625" style="93" customWidth="1"/>
    <col min="3346" max="3346" width="22.5" style="93" customWidth="1"/>
    <col min="3347" max="3347" width="2" style="93" customWidth="1"/>
    <col min="3348" max="3348" width="18" style="93" customWidth="1"/>
    <col min="3349" max="3349" width="2.1640625" style="93" customWidth="1"/>
    <col min="3350" max="3350" width="19" style="93" bestFit="1" customWidth="1"/>
    <col min="3351" max="3351" width="2.1640625" style="93" customWidth="1"/>
    <col min="3352" max="3352" width="14.1640625" style="93" bestFit="1" customWidth="1"/>
    <col min="3353" max="3584" width="11.5" style="93"/>
    <col min="3585" max="3585" width="3.6640625" style="93" customWidth="1"/>
    <col min="3586" max="3586" width="43.83203125" style="93" customWidth="1"/>
    <col min="3587" max="3587" width="1.5" style="93" customWidth="1"/>
    <col min="3588" max="3588" width="9.1640625" style="93" bestFit="1" customWidth="1"/>
    <col min="3589" max="3589" width="2.1640625" style="93" customWidth="1"/>
    <col min="3590" max="3590" width="15.6640625" style="93" customWidth="1"/>
    <col min="3591" max="3591" width="2.1640625" style="93" customWidth="1"/>
    <col min="3592" max="3592" width="10.5" style="93" customWidth="1"/>
    <col min="3593" max="3593" width="2.1640625" style="93" customWidth="1"/>
    <col min="3594" max="3594" width="11.6640625" style="93" customWidth="1"/>
    <col min="3595" max="3595" width="2.1640625" style="93" customWidth="1"/>
    <col min="3596" max="3596" width="11.6640625" style="93" customWidth="1"/>
    <col min="3597" max="3597" width="2.1640625" style="93" customWidth="1"/>
    <col min="3598" max="3598" width="11.6640625" style="93" customWidth="1"/>
    <col min="3599" max="3599" width="2.1640625" style="93" customWidth="1"/>
    <col min="3600" max="3600" width="15.5" style="93" bestFit="1" customWidth="1"/>
    <col min="3601" max="3601" width="2.1640625" style="93" customWidth="1"/>
    <col min="3602" max="3602" width="22.5" style="93" customWidth="1"/>
    <col min="3603" max="3603" width="2" style="93" customWidth="1"/>
    <col min="3604" max="3604" width="18" style="93" customWidth="1"/>
    <col min="3605" max="3605" width="2.1640625" style="93" customWidth="1"/>
    <col min="3606" max="3606" width="19" style="93" bestFit="1" customWidth="1"/>
    <col min="3607" max="3607" width="2.1640625" style="93" customWidth="1"/>
    <col min="3608" max="3608" width="14.1640625" style="93" bestFit="1" customWidth="1"/>
    <col min="3609" max="3840" width="11.5" style="93"/>
    <col min="3841" max="3841" width="3.6640625" style="93" customWidth="1"/>
    <col min="3842" max="3842" width="43.83203125" style="93" customWidth="1"/>
    <col min="3843" max="3843" width="1.5" style="93" customWidth="1"/>
    <col min="3844" max="3844" width="9.1640625" style="93" bestFit="1" customWidth="1"/>
    <col min="3845" max="3845" width="2.1640625" style="93" customWidth="1"/>
    <col min="3846" max="3846" width="15.6640625" style="93" customWidth="1"/>
    <col min="3847" max="3847" width="2.1640625" style="93" customWidth="1"/>
    <col min="3848" max="3848" width="10.5" style="93" customWidth="1"/>
    <col min="3849" max="3849" width="2.1640625" style="93" customWidth="1"/>
    <col min="3850" max="3850" width="11.6640625" style="93" customWidth="1"/>
    <col min="3851" max="3851" width="2.1640625" style="93" customWidth="1"/>
    <col min="3852" max="3852" width="11.6640625" style="93" customWidth="1"/>
    <col min="3853" max="3853" width="2.1640625" style="93" customWidth="1"/>
    <col min="3854" max="3854" width="11.6640625" style="93" customWidth="1"/>
    <col min="3855" max="3855" width="2.1640625" style="93" customWidth="1"/>
    <col min="3856" max="3856" width="15.5" style="93" bestFit="1" customWidth="1"/>
    <col min="3857" max="3857" width="2.1640625" style="93" customWidth="1"/>
    <col min="3858" max="3858" width="22.5" style="93" customWidth="1"/>
    <col min="3859" max="3859" width="2" style="93" customWidth="1"/>
    <col min="3860" max="3860" width="18" style="93" customWidth="1"/>
    <col min="3861" max="3861" width="2.1640625" style="93" customWidth="1"/>
    <col min="3862" max="3862" width="19" style="93" bestFit="1" customWidth="1"/>
    <col min="3863" max="3863" width="2.1640625" style="93" customWidth="1"/>
    <col min="3864" max="3864" width="14.1640625" style="93" bestFit="1" customWidth="1"/>
    <col min="3865" max="4096" width="11.5" style="93"/>
    <col min="4097" max="4097" width="3.6640625" style="93" customWidth="1"/>
    <col min="4098" max="4098" width="43.83203125" style="93" customWidth="1"/>
    <col min="4099" max="4099" width="1.5" style="93" customWidth="1"/>
    <col min="4100" max="4100" width="9.1640625" style="93" bestFit="1" customWidth="1"/>
    <col min="4101" max="4101" width="2.1640625" style="93" customWidth="1"/>
    <col min="4102" max="4102" width="15.6640625" style="93" customWidth="1"/>
    <col min="4103" max="4103" width="2.1640625" style="93" customWidth="1"/>
    <col min="4104" max="4104" width="10.5" style="93" customWidth="1"/>
    <col min="4105" max="4105" width="2.1640625" style="93" customWidth="1"/>
    <col min="4106" max="4106" width="11.6640625" style="93" customWidth="1"/>
    <col min="4107" max="4107" width="2.1640625" style="93" customWidth="1"/>
    <col min="4108" max="4108" width="11.6640625" style="93" customWidth="1"/>
    <col min="4109" max="4109" width="2.1640625" style="93" customWidth="1"/>
    <col min="4110" max="4110" width="11.6640625" style="93" customWidth="1"/>
    <col min="4111" max="4111" width="2.1640625" style="93" customWidth="1"/>
    <col min="4112" max="4112" width="15.5" style="93" bestFit="1" customWidth="1"/>
    <col min="4113" max="4113" width="2.1640625" style="93" customWidth="1"/>
    <col min="4114" max="4114" width="22.5" style="93" customWidth="1"/>
    <col min="4115" max="4115" width="2" style="93" customWidth="1"/>
    <col min="4116" max="4116" width="18" style="93" customWidth="1"/>
    <col min="4117" max="4117" width="2.1640625" style="93" customWidth="1"/>
    <col min="4118" max="4118" width="19" style="93" bestFit="1" customWidth="1"/>
    <col min="4119" max="4119" width="2.1640625" style="93" customWidth="1"/>
    <col min="4120" max="4120" width="14.1640625" style="93" bestFit="1" customWidth="1"/>
    <col min="4121" max="4352" width="11.5" style="93"/>
    <col min="4353" max="4353" width="3.6640625" style="93" customWidth="1"/>
    <col min="4354" max="4354" width="43.83203125" style="93" customWidth="1"/>
    <col min="4355" max="4355" width="1.5" style="93" customWidth="1"/>
    <col min="4356" max="4356" width="9.1640625" style="93" bestFit="1" customWidth="1"/>
    <col min="4357" max="4357" width="2.1640625" style="93" customWidth="1"/>
    <col min="4358" max="4358" width="15.6640625" style="93" customWidth="1"/>
    <col min="4359" max="4359" width="2.1640625" style="93" customWidth="1"/>
    <col min="4360" max="4360" width="10.5" style="93" customWidth="1"/>
    <col min="4361" max="4361" width="2.1640625" style="93" customWidth="1"/>
    <col min="4362" max="4362" width="11.6640625" style="93" customWidth="1"/>
    <col min="4363" max="4363" width="2.1640625" style="93" customWidth="1"/>
    <col min="4364" max="4364" width="11.6640625" style="93" customWidth="1"/>
    <col min="4365" max="4365" width="2.1640625" style="93" customWidth="1"/>
    <col min="4366" max="4366" width="11.6640625" style="93" customWidth="1"/>
    <col min="4367" max="4367" width="2.1640625" style="93" customWidth="1"/>
    <col min="4368" max="4368" width="15.5" style="93" bestFit="1" customWidth="1"/>
    <col min="4369" max="4369" width="2.1640625" style="93" customWidth="1"/>
    <col min="4370" max="4370" width="22.5" style="93" customWidth="1"/>
    <col min="4371" max="4371" width="2" style="93" customWidth="1"/>
    <col min="4372" max="4372" width="18" style="93" customWidth="1"/>
    <col min="4373" max="4373" width="2.1640625" style="93" customWidth="1"/>
    <col min="4374" max="4374" width="19" style="93" bestFit="1" customWidth="1"/>
    <col min="4375" max="4375" width="2.1640625" style="93" customWidth="1"/>
    <col min="4376" max="4376" width="14.1640625" style="93" bestFit="1" customWidth="1"/>
    <col min="4377" max="4608" width="11.5" style="93"/>
    <col min="4609" max="4609" width="3.6640625" style="93" customWidth="1"/>
    <col min="4610" max="4610" width="43.83203125" style="93" customWidth="1"/>
    <col min="4611" max="4611" width="1.5" style="93" customWidth="1"/>
    <col min="4612" max="4612" width="9.1640625" style="93" bestFit="1" customWidth="1"/>
    <col min="4613" max="4613" width="2.1640625" style="93" customWidth="1"/>
    <col min="4614" max="4614" width="15.6640625" style="93" customWidth="1"/>
    <col min="4615" max="4615" width="2.1640625" style="93" customWidth="1"/>
    <col min="4616" max="4616" width="10.5" style="93" customWidth="1"/>
    <col min="4617" max="4617" width="2.1640625" style="93" customWidth="1"/>
    <col min="4618" max="4618" width="11.6640625" style="93" customWidth="1"/>
    <col min="4619" max="4619" width="2.1640625" style="93" customWidth="1"/>
    <col min="4620" max="4620" width="11.6640625" style="93" customWidth="1"/>
    <col min="4621" max="4621" width="2.1640625" style="93" customWidth="1"/>
    <col min="4622" max="4622" width="11.6640625" style="93" customWidth="1"/>
    <col min="4623" max="4623" width="2.1640625" style="93" customWidth="1"/>
    <col min="4624" max="4624" width="15.5" style="93" bestFit="1" customWidth="1"/>
    <col min="4625" max="4625" width="2.1640625" style="93" customWidth="1"/>
    <col min="4626" max="4626" width="22.5" style="93" customWidth="1"/>
    <col min="4627" max="4627" width="2" style="93" customWidth="1"/>
    <col min="4628" max="4628" width="18" style="93" customWidth="1"/>
    <col min="4629" max="4629" width="2.1640625" style="93" customWidth="1"/>
    <col min="4630" max="4630" width="19" style="93" bestFit="1" customWidth="1"/>
    <col min="4631" max="4631" width="2.1640625" style="93" customWidth="1"/>
    <col min="4632" max="4632" width="14.1640625" style="93" bestFit="1" customWidth="1"/>
    <col min="4633" max="4864" width="11.5" style="93"/>
    <col min="4865" max="4865" width="3.6640625" style="93" customWidth="1"/>
    <col min="4866" max="4866" width="43.83203125" style="93" customWidth="1"/>
    <col min="4867" max="4867" width="1.5" style="93" customWidth="1"/>
    <col min="4868" max="4868" width="9.1640625" style="93" bestFit="1" customWidth="1"/>
    <col min="4869" max="4869" width="2.1640625" style="93" customWidth="1"/>
    <col min="4870" max="4870" width="15.6640625" style="93" customWidth="1"/>
    <col min="4871" max="4871" width="2.1640625" style="93" customWidth="1"/>
    <col min="4872" max="4872" width="10.5" style="93" customWidth="1"/>
    <col min="4873" max="4873" width="2.1640625" style="93" customWidth="1"/>
    <col min="4874" max="4874" width="11.6640625" style="93" customWidth="1"/>
    <col min="4875" max="4875" width="2.1640625" style="93" customWidth="1"/>
    <col min="4876" max="4876" width="11.6640625" style="93" customWidth="1"/>
    <col min="4877" max="4877" width="2.1640625" style="93" customWidth="1"/>
    <col min="4878" max="4878" width="11.6640625" style="93" customWidth="1"/>
    <col min="4879" max="4879" width="2.1640625" style="93" customWidth="1"/>
    <col min="4880" max="4880" width="15.5" style="93" bestFit="1" customWidth="1"/>
    <col min="4881" max="4881" width="2.1640625" style="93" customWidth="1"/>
    <col min="4882" max="4882" width="22.5" style="93" customWidth="1"/>
    <col min="4883" max="4883" width="2" style="93" customWidth="1"/>
    <col min="4884" max="4884" width="18" style="93" customWidth="1"/>
    <col min="4885" max="4885" width="2.1640625" style="93" customWidth="1"/>
    <col min="4886" max="4886" width="19" style="93" bestFit="1" customWidth="1"/>
    <col min="4887" max="4887" width="2.1640625" style="93" customWidth="1"/>
    <col min="4888" max="4888" width="14.1640625" style="93" bestFit="1" customWidth="1"/>
    <col min="4889" max="5120" width="11.5" style="93"/>
    <col min="5121" max="5121" width="3.6640625" style="93" customWidth="1"/>
    <col min="5122" max="5122" width="43.83203125" style="93" customWidth="1"/>
    <col min="5123" max="5123" width="1.5" style="93" customWidth="1"/>
    <col min="5124" max="5124" width="9.1640625" style="93" bestFit="1" customWidth="1"/>
    <col min="5125" max="5125" width="2.1640625" style="93" customWidth="1"/>
    <col min="5126" max="5126" width="15.6640625" style="93" customWidth="1"/>
    <col min="5127" max="5127" width="2.1640625" style="93" customWidth="1"/>
    <col min="5128" max="5128" width="10.5" style="93" customWidth="1"/>
    <col min="5129" max="5129" width="2.1640625" style="93" customWidth="1"/>
    <col min="5130" max="5130" width="11.6640625" style="93" customWidth="1"/>
    <col min="5131" max="5131" width="2.1640625" style="93" customWidth="1"/>
    <col min="5132" max="5132" width="11.6640625" style="93" customWidth="1"/>
    <col min="5133" max="5133" width="2.1640625" style="93" customWidth="1"/>
    <col min="5134" max="5134" width="11.6640625" style="93" customWidth="1"/>
    <col min="5135" max="5135" width="2.1640625" style="93" customWidth="1"/>
    <col min="5136" max="5136" width="15.5" style="93" bestFit="1" customWidth="1"/>
    <col min="5137" max="5137" width="2.1640625" style="93" customWidth="1"/>
    <col min="5138" max="5138" width="22.5" style="93" customWidth="1"/>
    <col min="5139" max="5139" width="2" style="93" customWidth="1"/>
    <col min="5140" max="5140" width="18" style="93" customWidth="1"/>
    <col min="5141" max="5141" width="2.1640625" style="93" customWidth="1"/>
    <col min="5142" max="5142" width="19" style="93" bestFit="1" customWidth="1"/>
    <col min="5143" max="5143" width="2.1640625" style="93" customWidth="1"/>
    <col min="5144" max="5144" width="14.1640625" style="93" bestFit="1" customWidth="1"/>
    <col min="5145" max="5376" width="11.5" style="93"/>
    <col min="5377" max="5377" width="3.6640625" style="93" customWidth="1"/>
    <col min="5378" max="5378" width="43.83203125" style="93" customWidth="1"/>
    <col min="5379" max="5379" width="1.5" style="93" customWidth="1"/>
    <col min="5380" max="5380" width="9.1640625" style="93" bestFit="1" customWidth="1"/>
    <col min="5381" max="5381" width="2.1640625" style="93" customWidth="1"/>
    <col min="5382" max="5382" width="15.6640625" style="93" customWidth="1"/>
    <col min="5383" max="5383" width="2.1640625" style="93" customWidth="1"/>
    <col min="5384" max="5384" width="10.5" style="93" customWidth="1"/>
    <col min="5385" max="5385" width="2.1640625" style="93" customWidth="1"/>
    <col min="5386" max="5386" width="11.6640625" style="93" customWidth="1"/>
    <col min="5387" max="5387" width="2.1640625" style="93" customWidth="1"/>
    <col min="5388" max="5388" width="11.6640625" style="93" customWidth="1"/>
    <col min="5389" max="5389" width="2.1640625" style="93" customWidth="1"/>
    <col min="5390" max="5390" width="11.6640625" style="93" customWidth="1"/>
    <col min="5391" max="5391" width="2.1640625" style="93" customWidth="1"/>
    <col min="5392" max="5392" width="15.5" style="93" bestFit="1" customWidth="1"/>
    <col min="5393" max="5393" width="2.1640625" style="93" customWidth="1"/>
    <col min="5394" max="5394" width="22.5" style="93" customWidth="1"/>
    <col min="5395" max="5395" width="2" style="93" customWidth="1"/>
    <col min="5396" max="5396" width="18" style="93" customWidth="1"/>
    <col min="5397" max="5397" width="2.1640625" style="93" customWidth="1"/>
    <col min="5398" max="5398" width="19" style="93" bestFit="1" customWidth="1"/>
    <col min="5399" max="5399" width="2.1640625" style="93" customWidth="1"/>
    <col min="5400" max="5400" width="14.1640625" style="93" bestFit="1" customWidth="1"/>
    <col min="5401" max="5632" width="11.5" style="93"/>
    <col min="5633" max="5633" width="3.6640625" style="93" customWidth="1"/>
    <col min="5634" max="5634" width="43.83203125" style="93" customWidth="1"/>
    <col min="5635" max="5635" width="1.5" style="93" customWidth="1"/>
    <col min="5636" max="5636" width="9.1640625" style="93" bestFit="1" customWidth="1"/>
    <col min="5637" max="5637" width="2.1640625" style="93" customWidth="1"/>
    <col min="5638" max="5638" width="15.6640625" style="93" customWidth="1"/>
    <col min="5639" max="5639" width="2.1640625" style="93" customWidth="1"/>
    <col min="5640" max="5640" width="10.5" style="93" customWidth="1"/>
    <col min="5641" max="5641" width="2.1640625" style="93" customWidth="1"/>
    <col min="5642" max="5642" width="11.6640625" style="93" customWidth="1"/>
    <col min="5643" max="5643" width="2.1640625" style="93" customWidth="1"/>
    <col min="5644" max="5644" width="11.6640625" style="93" customWidth="1"/>
    <col min="5645" max="5645" width="2.1640625" style="93" customWidth="1"/>
    <col min="5646" max="5646" width="11.6640625" style="93" customWidth="1"/>
    <col min="5647" max="5647" width="2.1640625" style="93" customWidth="1"/>
    <col min="5648" max="5648" width="15.5" style="93" bestFit="1" customWidth="1"/>
    <col min="5649" max="5649" width="2.1640625" style="93" customWidth="1"/>
    <col min="5650" max="5650" width="22.5" style="93" customWidth="1"/>
    <col min="5651" max="5651" width="2" style="93" customWidth="1"/>
    <col min="5652" max="5652" width="18" style="93" customWidth="1"/>
    <col min="5653" max="5653" width="2.1640625" style="93" customWidth="1"/>
    <col min="5654" max="5654" width="19" style="93" bestFit="1" customWidth="1"/>
    <col min="5655" max="5655" width="2.1640625" style="93" customWidth="1"/>
    <col min="5656" max="5656" width="14.1640625" style="93" bestFit="1" customWidth="1"/>
    <col min="5657" max="5888" width="11.5" style="93"/>
    <col min="5889" max="5889" width="3.6640625" style="93" customWidth="1"/>
    <col min="5890" max="5890" width="43.83203125" style="93" customWidth="1"/>
    <col min="5891" max="5891" width="1.5" style="93" customWidth="1"/>
    <col min="5892" max="5892" width="9.1640625" style="93" bestFit="1" customWidth="1"/>
    <col min="5893" max="5893" width="2.1640625" style="93" customWidth="1"/>
    <col min="5894" max="5894" width="15.6640625" style="93" customWidth="1"/>
    <col min="5895" max="5895" width="2.1640625" style="93" customWidth="1"/>
    <col min="5896" max="5896" width="10.5" style="93" customWidth="1"/>
    <col min="5897" max="5897" width="2.1640625" style="93" customWidth="1"/>
    <col min="5898" max="5898" width="11.6640625" style="93" customWidth="1"/>
    <col min="5899" max="5899" width="2.1640625" style="93" customWidth="1"/>
    <col min="5900" max="5900" width="11.6640625" style="93" customWidth="1"/>
    <col min="5901" max="5901" width="2.1640625" style="93" customWidth="1"/>
    <col min="5902" max="5902" width="11.6640625" style="93" customWidth="1"/>
    <col min="5903" max="5903" width="2.1640625" style="93" customWidth="1"/>
    <col min="5904" max="5904" width="15.5" style="93" bestFit="1" customWidth="1"/>
    <col min="5905" max="5905" width="2.1640625" style="93" customWidth="1"/>
    <col min="5906" max="5906" width="22.5" style="93" customWidth="1"/>
    <col min="5907" max="5907" width="2" style="93" customWidth="1"/>
    <col min="5908" max="5908" width="18" style="93" customWidth="1"/>
    <col min="5909" max="5909" width="2.1640625" style="93" customWidth="1"/>
    <col min="5910" max="5910" width="19" style="93" bestFit="1" customWidth="1"/>
    <col min="5911" max="5911" width="2.1640625" style="93" customWidth="1"/>
    <col min="5912" max="5912" width="14.1640625" style="93" bestFit="1" customWidth="1"/>
    <col min="5913" max="6144" width="11.5" style="93"/>
    <col min="6145" max="6145" width="3.6640625" style="93" customWidth="1"/>
    <col min="6146" max="6146" width="43.83203125" style="93" customWidth="1"/>
    <col min="6147" max="6147" width="1.5" style="93" customWidth="1"/>
    <col min="6148" max="6148" width="9.1640625" style="93" bestFit="1" customWidth="1"/>
    <col min="6149" max="6149" width="2.1640625" style="93" customWidth="1"/>
    <col min="6150" max="6150" width="15.6640625" style="93" customWidth="1"/>
    <col min="6151" max="6151" width="2.1640625" style="93" customWidth="1"/>
    <col min="6152" max="6152" width="10.5" style="93" customWidth="1"/>
    <col min="6153" max="6153" width="2.1640625" style="93" customWidth="1"/>
    <col min="6154" max="6154" width="11.6640625" style="93" customWidth="1"/>
    <col min="6155" max="6155" width="2.1640625" style="93" customWidth="1"/>
    <col min="6156" max="6156" width="11.6640625" style="93" customWidth="1"/>
    <col min="6157" max="6157" width="2.1640625" style="93" customWidth="1"/>
    <col min="6158" max="6158" width="11.6640625" style="93" customWidth="1"/>
    <col min="6159" max="6159" width="2.1640625" style="93" customWidth="1"/>
    <col min="6160" max="6160" width="15.5" style="93" bestFit="1" customWidth="1"/>
    <col min="6161" max="6161" width="2.1640625" style="93" customWidth="1"/>
    <col min="6162" max="6162" width="22.5" style="93" customWidth="1"/>
    <col min="6163" max="6163" width="2" style="93" customWidth="1"/>
    <col min="6164" max="6164" width="18" style="93" customWidth="1"/>
    <col min="6165" max="6165" width="2.1640625" style="93" customWidth="1"/>
    <col min="6166" max="6166" width="19" style="93" bestFit="1" customWidth="1"/>
    <col min="6167" max="6167" width="2.1640625" style="93" customWidth="1"/>
    <col min="6168" max="6168" width="14.1640625" style="93" bestFit="1" customWidth="1"/>
    <col min="6169" max="6400" width="11.5" style="93"/>
    <col min="6401" max="6401" width="3.6640625" style="93" customWidth="1"/>
    <col min="6402" max="6402" width="43.83203125" style="93" customWidth="1"/>
    <col min="6403" max="6403" width="1.5" style="93" customWidth="1"/>
    <col min="6404" max="6404" width="9.1640625" style="93" bestFit="1" customWidth="1"/>
    <col min="6405" max="6405" width="2.1640625" style="93" customWidth="1"/>
    <col min="6406" max="6406" width="15.6640625" style="93" customWidth="1"/>
    <col min="6407" max="6407" width="2.1640625" style="93" customWidth="1"/>
    <col min="6408" max="6408" width="10.5" style="93" customWidth="1"/>
    <col min="6409" max="6409" width="2.1640625" style="93" customWidth="1"/>
    <col min="6410" max="6410" width="11.6640625" style="93" customWidth="1"/>
    <col min="6411" max="6411" width="2.1640625" style="93" customWidth="1"/>
    <col min="6412" max="6412" width="11.6640625" style="93" customWidth="1"/>
    <col min="6413" max="6413" width="2.1640625" style="93" customWidth="1"/>
    <col min="6414" max="6414" width="11.6640625" style="93" customWidth="1"/>
    <col min="6415" max="6415" width="2.1640625" style="93" customWidth="1"/>
    <col min="6416" max="6416" width="15.5" style="93" bestFit="1" customWidth="1"/>
    <col min="6417" max="6417" width="2.1640625" style="93" customWidth="1"/>
    <col min="6418" max="6418" width="22.5" style="93" customWidth="1"/>
    <col min="6419" max="6419" width="2" style="93" customWidth="1"/>
    <col min="6420" max="6420" width="18" style="93" customWidth="1"/>
    <col min="6421" max="6421" width="2.1640625" style="93" customWidth="1"/>
    <col min="6422" max="6422" width="19" style="93" bestFit="1" customWidth="1"/>
    <col min="6423" max="6423" width="2.1640625" style="93" customWidth="1"/>
    <col min="6424" max="6424" width="14.1640625" style="93" bestFit="1" customWidth="1"/>
    <col min="6425" max="6656" width="11.5" style="93"/>
    <col min="6657" max="6657" width="3.6640625" style="93" customWidth="1"/>
    <col min="6658" max="6658" width="43.83203125" style="93" customWidth="1"/>
    <col min="6659" max="6659" width="1.5" style="93" customWidth="1"/>
    <col min="6660" max="6660" width="9.1640625" style="93" bestFit="1" customWidth="1"/>
    <col min="6661" max="6661" width="2.1640625" style="93" customWidth="1"/>
    <col min="6662" max="6662" width="15.6640625" style="93" customWidth="1"/>
    <col min="6663" max="6663" width="2.1640625" style="93" customWidth="1"/>
    <col min="6664" max="6664" width="10.5" style="93" customWidth="1"/>
    <col min="6665" max="6665" width="2.1640625" style="93" customWidth="1"/>
    <col min="6666" max="6666" width="11.6640625" style="93" customWidth="1"/>
    <col min="6667" max="6667" width="2.1640625" style="93" customWidth="1"/>
    <col min="6668" max="6668" width="11.6640625" style="93" customWidth="1"/>
    <col min="6669" max="6669" width="2.1640625" style="93" customWidth="1"/>
    <col min="6670" max="6670" width="11.6640625" style="93" customWidth="1"/>
    <col min="6671" max="6671" width="2.1640625" style="93" customWidth="1"/>
    <col min="6672" max="6672" width="15.5" style="93" bestFit="1" customWidth="1"/>
    <col min="6673" max="6673" width="2.1640625" style="93" customWidth="1"/>
    <col min="6674" max="6674" width="22.5" style="93" customWidth="1"/>
    <col min="6675" max="6675" width="2" style="93" customWidth="1"/>
    <col min="6676" max="6676" width="18" style="93" customWidth="1"/>
    <col min="6677" max="6677" width="2.1640625" style="93" customWidth="1"/>
    <col min="6678" max="6678" width="19" style="93" bestFit="1" customWidth="1"/>
    <col min="6679" max="6679" width="2.1640625" style="93" customWidth="1"/>
    <col min="6680" max="6680" width="14.1640625" style="93" bestFit="1" customWidth="1"/>
    <col min="6681" max="6912" width="11.5" style="93"/>
    <col min="6913" max="6913" width="3.6640625" style="93" customWidth="1"/>
    <col min="6914" max="6914" width="43.83203125" style="93" customWidth="1"/>
    <col min="6915" max="6915" width="1.5" style="93" customWidth="1"/>
    <col min="6916" max="6916" width="9.1640625" style="93" bestFit="1" customWidth="1"/>
    <col min="6917" max="6917" width="2.1640625" style="93" customWidth="1"/>
    <col min="6918" max="6918" width="15.6640625" style="93" customWidth="1"/>
    <col min="6919" max="6919" width="2.1640625" style="93" customWidth="1"/>
    <col min="6920" max="6920" width="10.5" style="93" customWidth="1"/>
    <col min="6921" max="6921" width="2.1640625" style="93" customWidth="1"/>
    <col min="6922" max="6922" width="11.6640625" style="93" customWidth="1"/>
    <col min="6923" max="6923" width="2.1640625" style="93" customWidth="1"/>
    <col min="6924" max="6924" width="11.6640625" style="93" customWidth="1"/>
    <col min="6925" max="6925" width="2.1640625" style="93" customWidth="1"/>
    <col min="6926" max="6926" width="11.6640625" style="93" customWidth="1"/>
    <col min="6927" max="6927" width="2.1640625" style="93" customWidth="1"/>
    <col min="6928" max="6928" width="15.5" style="93" bestFit="1" customWidth="1"/>
    <col min="6929" max="6929" width="2.1640625" style="93" customWidth="1"/>
    <col min="6930" max="6930" width="22.5" style="93" customWidth="1"/>
    <col min="6931" max="6931" width="2" style="93" customWidth="1"/>
    <col min="6932" max="6932" width="18" style="93" customWidth="1"/>
    <col min="6933" max="6933" width="2.1640625" style="93" customWidth="1"/>
    <col min="6934" max="6934" width="19" style="93" bestFit="1" customWidth="1"/>
    <col min="6935" max="6935" width="2.1640625" style="93" customWidth="1"/>
    <col min="6936" max="6936" width="14.1640625" style="93" bestFit="1" customWidth="1"/>
    <col min="6937" max="7168" width="11.5" style="93"/>
    <col min="7169" max="7169" width="3.6640625" style="93" customWidth="1"/>
    <col min="7170" max="7170" width="43.83203125" style="93" customWidth="1"/>
    <col min="7171" max="7171" width="1.5" style="93" customWidth="1"/>
    <col min="7172" max="7172" width="9.1640625" style="93" bestFit="1" customWidth="1"/>
    <col min="7173" max="7173" width="2.1640625" style="93" customWidth="1"/>
    <col min="7174" max="7174" width="15.6640625" style="93" customWidth="1"/>
    <col min="7175" max="7175" width="2.1640625" style="93" customWidth="1"/>
    <col min="7176" max="7176" width="10.5" style="93" customWidth="1"/>
    <col min="7177" max="7177" width="2.1640625" style="93" customWidth="1"/>
    <col min="7178" max="7178" width="11.6640625" style="93" customWidth="1"/>
    <col min="7179" max="7179" width="2.1640625" style="93" customWidth="1"/>
    <col min="7180" max="7180" width="11.6640625" style="93" customWidth="1"/>
    <col min="7181" max="7181" width="2.1640625" style="93" customWidth="1"/>
    <col min="7182" max="7182" width="11.6640625" style="93" customWidth="1"/>
    <col min="7183" max="7183" width="2.1640625" style="93" customWidth="1"/>
    <col min="7184" max="7184" width="15.5" style="93" bestFit="1" customWidth="1"/>
    <col min="7185" max="7185" width="2.1640625" style="93" customWidth="1"/>
    <col min="7186" max="7186" width="22.5" style="93" customWidth="1"/>
    <col min="7187" max="7187" width="2" style="93" customWidth="1"/>
    <col min="7188" max="7188" width="18" style="93" customWidth="1"/>
    <col min="7189" max="7189" width="2.1640625" style="93" customWidth="1"/>
    <col min="7190" max="7190" width="19" style="93" bestFit="1" customWidth="1"/>
    <col min="7191" max="7191" width="2.1640625" style="93" customWidth="1"/>
    <col min="7192" max="7192" width="14.1640625" style="93" bestFit="1" customWidth="1"/>
    <col min="7193" max="7424" width="11.5" style="93"/>
    <col min="7425" max="7425" width="3.6640625" style="93" customWidth="1"/>
    <col min="7426" max="7426" width="43.83203125" style="93" customWidth="1"/>
    <col min="7427" max="7427" width="1.5" style="93" customWidth="1"/>
    <col min="7428" max="7428" width="9.1640625" style="93" bestFit="1" customWidth="1"/>
    <col min="7429" max="7429" width="2.1640625" style="93" customWidth="1"/>
    <col min="7430" max="7430" width="15.6640625" style="93" customWidth="1"/>
    <col min="7431" max="7431" width="2.1640625" style="93" customWidth="1"/>
    <col min="7432" max="7432" width="10.5" style="93" customWidth="1"/>
    <col min="7433" max="7433" width="2.1640625" style="93" customWidth="1"/>
    <col min="7434" max="7434" width="11.6640625" style="93" customWidth="1"/>
    <col min="7435" max="7435" width="2.1640625" style="93" customWidth="1"/>
    <col min="7436" max="7436" width="11.6640625" style="93" customWidth="1"/>
    <col min="7437" max="7437" width="2.1640625" style="93" customWidth="1"/>
    <col min="7438" max="7438" width="11.6640625" style="93" customWidth="1"/>
    <col min="7439" max="7439" width="2.1640625" style="93" customWidth="1"/>
    <col min="7440" max="7440" width="15.5" style="93" bestFit="1" customWidth="1"/>
    <col min="7441" max="7441" width="2.1640625" style="93" customWidth="1"/>
    <col min="7442" max="7442" width="22.5" style="93" customWidth="1"/>
    <col min="7443" max="7443" width="2" style="93" customWidth="1"/>
    <col min="7444" max="7444" width="18" style="93" customWidth="1"/>
    <col min="7445" max="7445" width="2.1640625" style="93" customWidth="1"/>
    <col min="7446" max="7446" width="19" style="93" bestFit="1" customWidth="1"/>
    <col min="7447" max="7447" width="2.1640625" style="93" customWidth="1"/>
    <col min="7448" max="7448" width="14.1640625" style="93" bestFit="1" customWidth="1"/>
    <col min="7449" max="7680" width="11.5" style="93"/>
    <col min="7681" max="7681" width="3.6640625" style="93" customWidth="1"/>
    <col min="7682" max="7682" width="43.83203125" style="93" customWidth="1"/>
    <col min="7683" max="7683" width="1.5" style="93" customWidth="1"/>
    <col min="7684" max="7684" width="9.1640625" style="93" bestFit="1" customWidth="1"/>
    <col min="7685" max="7685" width="2.1640625" style="93" customWidth="1"/>
    <col min="7686" max="7686" width="15.6640625" style="93" customWidth="1"/>
    <col min="7687" max="7687" width="2.1640625" style="93" customWidth="1"/>
    <col min="7688" max="7688" width="10.5" style="93" customWidth="1"/>
    <col min="7689" max="7689" width="2.1640625" style="93" customWidth="1"/>
    <col min="7690" max="7690" width="11.6640625" style="93" customWidth="1"/>
    <col min="7691" max="7691" width="2.1640625" style="93" customWidth="1"/>
    <col min="7692" max="7692" width="11.6640625" style="93" customWidth="1"/>
    <col min="7693" max="7693" width="2.1640625" style="93" customWidth="1"/>
    <col min="7694" max="7694" width="11.6640625" style="93" customWidth="1"/>
    <col min="7695" max="7695" width="2.1640625" style="93" customWidth="1"/>
    <col min="7696" max="7696" width="15.5" style="93" bestFit="1" customWidth="1"/>
    <col min="7697" max="7697" width="2.1640625" style="93" customWidth="1"/>
    <col min="7698" max="7698" width="22.5" style="93" customWidth="1"/>
    <col min="7699" max="7699" width="2" style="93" customWidth="1"/>
    <col min="7700" max="7700" width="18" style="93" customWidth="1"/>
    <col min="7701" max="7701" width="2.1640625" style="93" customWidth="1"/>
    <col min="7702" max="7702" width="19" style="93" bestFit="1" customWidth="1"/>
    <col min="7703" max="7703" width="2.1640625" style="93" customWidth="1"/>
    <col min="7704" max="7704" width="14.1640625" style="93" bestFit="1" customWidth="1"/>
    <col min="7705" max="7936" width="11.5" style="93"/>
    <col min="7937" max="7937" width="3.6640625" style="93" customWidth="1"/>
    <col min="7938" max="7938" width="43.83203125" style="93" customWidth="1"/>
    <col min="7939" max="7939" width="1.5" style="93" customWidth="1"/>
    <col min="7940" max="7940" width="9.1640625" style="93" bestFit="1" customWidth="1"/>
    <col min="7941" max="7941" width="2.1640625" style="93" customWidth="1"/>
    <col min="7942" max="7942" width="15.6640625" style="93" customWidth="1"/>
    <col min="7943" max="7943" width="2.1640625" style="93" customWidth="1"/>
    <col min="7944" max="7944" width="10.5" style="93" customWidth="1"/>
    <col min="7945" max="7945" width="2.1640625" style="93" customWidth="1"/>
    <col min="7946" max="7946" width="11.6640625" style="93" customWidth="1"/>
    <col min="7947" max="7947" width="2.1640625" style="93" customWidth="1"/>
    <col min="7948" max="7948" width="11.6640625" style="93" customWidth="1"/>
    <col min="7949" max="7949" width="2.1640625" style="93" customWidth="1"/>
    <col min="7950" max="7950" width="11.6640625" style="93" customWidth="1"/>
    <col min="7951" max="7951" width="2.1640625" style="93" customWidth="1"/>
    <col min="7952" max="7952" width="15.5" style="93" bestFit="1" customWidth="1"/>
    <col min="7953" max="7953" width="2.1640625" style="93" customWidth="1"/>
    <col min="7954" max="7954" width="22.5" style="93" customWidth="1"/>
    <col min="7955" max="7955" width="2" style="93" customWidth="1"/>
    <col min="7956" max="7956" width="18" style="93" customWidth="1"/>
    <col min="7957" max="7957" width="2.1640625" style="93" customWidth="1"/>
    <col min="7958" max="7958" width="19" style="93" bestFit="1" customWidth="1"/>
    <col min="7959" max="7959" width="2.1640625" style="93" customWidth="1"/>
    <col min="7960" max="7960" width="14.1640625" style="93" bestFit="1" customWidth="1"/>
    <col min="7961" max="8192" width="11.5" style="93"/>
    <col min="8193" max="8193" width="3.6640625" style="93" customWidth="1"/>
    <col min="8194" max="8194" width="43.83203125" style="93" customWidth="1"/>
    <col min="8195" max="8195" width="1.5" style="93" customWidth="1"/>
    <col min="8196" max="8196" width="9.1640625" style="93" bestFit="1" customWidth="1"/>
    <col min="8197" max="8197" width="2.1640625" style="93" customWidth="1"/>
    <col min="8198" max="8198" width="15.6640625" style="93" customWidth="1"/>
    <col min="8199" max="8199" width="2.1640625" style="93" customWidth="1"/>
    <col min="8200" max="8200" width="10.5" style="93" customWidth="1"/>
    <col min="8201" max="8201" width="2.1640625" style="93" customWidth="1"/>
    <col min="8202" max="8202" width="11.6640625" style="93" customWidth="1"/>
    <col min="8203" max="8203" width="2.1640625" style="93" customWidth="1"/>
    <col min="8204" max="8204" width="11.6640625" style="93" customWidth="1"/>
    <col min="8205" max="8205" width="2.1640625" style="93" customWidth="1"/>
    <col min="8206" max="8206" width="11.6640625" style="93" customWidth="1"/>
    <col min="8207" max="8207" width="2.1640625" style="93" customWidth="1"/>
    <col min="8208" max="8208" width="15.5" style="93" bestFit="1" customWidth="1"/>
    <col min="8209" max="8209" width="2.1640625" style="93" customWidth="1"/>
    <col min="8210" max="8210" width="22.5" style="93" customWidth="1"/>
    <col min="8211" max="8211" width="2" style="93" customWidth="1"/>
    <col min="8212" max="8212" width="18" style="93" customWidth="1"/>
    <col min="8213" max="8213" width="2.1640625" style="93" customWidth="1"/>
    <col min="8214" max="8214" width="19" style="93" bestFit="1" customWidth="1"/>
    <col min="8215" max="8215" width="2.1640625" style="93" customWidth="1"/>
    <col min="8216" max="8216" width="14.1640625" style="93" bestFit="1" customWidth="1"/>
    <col min="8217" max="8448" width="11.5" style="93"/>
    <col min="8449" max="8449" width="3.6640625" style="93" customWidth="1"/>
    <col min="8450" max="8450" width="43.83203125" style="93" customWidth="1"/>
    <col min="8451" max="8451" width="1.5" style="93" customWidth="1"/>
    <col min="8452" max="8452" width="9.1640625" style="93" bestFit="1" customWidth="1"/>
    <col min="8453" max="8453" width="2.1640625" style="93" customWidth="1"/>
    <col min="8454" max="8454" width="15.6640625" style="93" customWidth="1"/>
    <col min="8455" max="8455" width="2.1640625" style="93" customWidth="1"/>
    <col min="8456" max="8456" width="10.5" style="93" customWidth="1"/>
    <col min="8457" max="8457" width="2.1640625" style="93" customWidth="1"/>
    <col min="8458" max="8458" width="11.6640625" style="93" customWidth="1"/>
    <col min="8459" max="8459" width="2.1640625" style="93" customWidth="1"/>
    <col min="8460" max="8460" width="11.6640625" style="93" customWidth="1"/>
    <col min="8461" max="8461" width="2.1640625" style="93" customWidth="1"/>
    <col min="8462" max="8462" width="11.6640625" style="93" customWidth="1"/>
    <col min="8463" max="8463" width="2.1640625" style="93" customWidth="1"/>
    <col min="8464" max="8464" width="15.5" style="93" bestFit="1" customWidth="1"/>
    <col min="8465" max="8465" width="2.1640625" style="93" customWidth="1"/>
    <col min="8466" max="8466" width="22.5" style="93" customWidth="1"/>
    <col min="8467" max="8467" width="2" style="93" customWidth="1"/>
    <col min="8468" max="8468" width="18" style="93" customWidth="1"/>
    <col min="8469" max="8469" width="2.1640625" style="93" customWidth="1"/>
    <col min="8470" max="8470" width="19" style="93" bestFit="1" customWidth="1"/>
    <col min="8471" max="8471" width="2.1640625" style="93" customWidth="1"/>
    <col min="8472" max="8472" width="14.1640625" style="93" bestFit="1" customWidth="1"/>
    <col min="8473" max="8704" width="11.5" style="93"/>
    <col min="8705" max="8705" width="3.6640625" style="93" customWidth="1"/>
    <col min="8706" max="8706" width="43.83203125" style="93" customWidth="1"/>
    <col min="8707" max="8707" width="1.5" style="93" customWidth="1"/>
    <col min="8708" max="8708" width="9.1640625" style="93" bestFit="1" customWidth="1"/>
    <col min="8709" max="8709" width="2.1640625" style="93" customWidth="1"/>
    <col min="8710" max="8710" width="15.6640625" style="93" customWidth="1"/>
    <col min="8711" max="8711" width="2.1640625" style="93" customWidth="1"/>
    <col min="8712" max="8712" width="10.5" style="93" customWidth="1"/>
    <col min="8713" max="8713" width="2.1640625" style="93" customWidth="1"/>
    <col min="8714" max="8714" width="11.6640625" style="93" customWidth="1"/>
    <col min="8715" max="8715" width="2.1640625" style="93" customWidth="1"/>
    <col min="8716" max="8716" width="11.6640625" style="93" customWidth="1"/>
    <col min="8717" max="8717" width="2.1640625" style="93" customWidth="1"/>
    <col min="8718" max="8718" width="11.6640625" style="93" customWidth="1"/>
    <col min="8719" max="8719" width="2.1640625" style="93" customWidth="1"/>
    <col min="8720" max="8720" width="15.5" style="93" bestFit="1" customWidth="1"/>
    <col min="8721" max="8721" width="2.1640625" style="93" customWidth="1"/>
    <col min="8722" max="8722" width="22.5" style="93" customWidth="1"/>
    <col min="8723" max="8723" width="2" style="93" customWidth="1"/>
    <col min="8724" max="8724" width="18" style="93" customWidth="1"/>
    <col min="8725" max="8725" width="2.1640625" style="93" customWidth="1"/>
    <col min="8726" max="8726" width="19" style="93" bestFit="1" customWidth="1"/>
    <col min="8727" max="8727" width="2.1640625" style="93" customWidth="1"/>
    <col min="8728" max="8728" width="14.1640625" style="93" bestFit="1" customWidth="1"/>
    <col min="8729" max="8960" width="11.5" style="93"/>
    <col min="8961" max="8961" width="3.6640625" style="93" customWidth="1"/>
    <col min="8962" max="8962" width="43.83203125" style="93" customWidth="1"/>
    <col min="8963" max="8963" width="1.5" style="93" customWidth="1"/>
    <col min="8964" max="8964" width="9.1640625" style="93" bestFit="1" customWidth="1"/>
    <col min="8965" max="8965" width="2.1640625" style="93" customWidth="1"/>
    <col min="8966" max="8966" width="15.6640625" style="93" customWidth="1"/>
    <col min="8967" max="8967" width="2.1640625" style="93" customWidth="1"/>
    <col min="8968" max="8968" width="10.5" style="93" customWidth="1"/>
    <col min="8969" max="8969" width="2.1640625" style="93" customWidth="1"/>
    <col min="8970" max="8970" width="11.6640625" style="93" customWidth="1"/>
    <col min="8971" max="8971" width="2.1640625" style="93" customWidth="1"/>
    <col min="8972" max="8972" width="11.6640625" style="93" customWidth="1"/>
    <col min="8973" max="8973" width="2.1640625" style="93" customWidth="1"/>
    <col min="8974" max="8974" width="11.6640625" style="93" customWidth="1"/>
    <col min="8975" max="8975" width="2.1640625" style="93" customWidth="1"/>
    <col min="8976" max="8976" width="15.5" style="93" bestFit="1" customWidth="1"/>
    <col min="8977" max="8977" width="2.1640625" style="93" customWidth="1"/>
    <col min="8978" max="8978" width="22.5" style="93" customWidth="1"/>
    <col min="8979" max="8979" width="2" style="93" customWidth="1"/>
    <col min="8980" max="8980" width="18" style="93" customWidth="1"/>
    <col min="8981" max="8981" width="2.1640625" style="93" customWidth="1"/>
    <col min="8982" max="8982" width="19" style="93" bestFit="1" customWidth="1"/>
    <col min="8983" max="8983" width="2.1640625" style="93" customWidth="1"/>
    <col min="8984" max="8984" width="14.1640625" style="93" bestFit="1" customWidth="1"/>
    <col min="8985" max="9216" width="11.5" style="93"/>
    <col min="9217" max="9217" width="3.6640625" style="93" customWidth="1"/>
    <col min="9218" max="9218" width="43.83203125" style="93" customWidth="1"/>
    <col min="9219" max="9219" width="1.5" style="93" customWidth="1"/>
    <col min="9220" max="9220" width="9.1640625" style="93" bestFit="1" customWidth="1"/>
    <col min="9221" max="9221" width="2.1640625" style="93" customWidth="1"/>
    <col min="9222" max="9222" width="15.6640625" style="93" customWidth="1"/>
    <col min="9223" max="9223" width="2.1640625" style="93" customWidth="1"/>
    <col min="9224" max="9224" width="10.5" style="93" customWidth="1"/>
    <col min="9225" max="9225" width="2.1640625" style="93" customWidth="1"/>
    <col min="9226" max="9226" width="11.6640625" style="93" customWidth="1"/>
    <col min="9227" max="9227" width="2.1640625" style="93" customWidth="1"/>
    <col min="9228" max="9228" width="11.6640625" style="93" customWidth="1"/>
    <col min="9229" max="9229" width="2.1640625" style="93" customWidth="1"/>
    <col min="9230" max="9230" width="11.6640625" style="93" customWidth="1"/>
    <col min="9231" max="9231" width="2.1640625" style="93" customWidth="1"/>
    <col min="9232" max="9232" width="15.5" style="93" bestFit="1" customWidth="1"/>
    <col min="9233" max="9233" width="2.1640625" style="93" customWidth="1"/>
    <col min="9234" max="9234" width="22.5" style="93" customWidth="1"/>
    <col min="9235" max="9235" width="2" style="93" customWidth="1"/>
    <col min="9236" max="9236" width="18" style="93" customWidth="1"/>
    <col min="9237" max="9237" width="2.1640625" style="93" customWidth="1"/>
    <col min="9238" max="9238" width="19" style="93" bestFit="1" customWidth="1"/>
    <col min="9239" max="9239" width="2.1640625" style="93" customWidth="1"/>
    <col min="9240" max="9240" width="14.1640625" style="93" bestFit="1" customWidth="1"/>
    <col min="9241" max="9472" width="11.5" style="93"/>
    <col min="9473" max="9473" width="3.6640625" style="93" customWidth="1"/>
    <col min="9474" max="9474" width="43.83203125" style="93" customWidth="1"/>
    <col min="9475" max="9475" width="1.5" style="93" customWidth="1"/>
    <col min="9476" max="9476" width="9.1640625" style="93" bestFit="1" customWidth="1"/>
    <col min="9477" max="9477" width="2.1640625" style="93" customWidth="1"/>
    <col min="9478" max="9478" width="15.6640625" style="93" customWidth="1"/>
    <col min="9479" max="9479" width="2.1640625" style="93" customWidth="1"/>
    <col min="9480" max="9480" width="10.5" style="93" customWidth="1"/>
    <col min="9481" max="9481" width="2.1640625" style="93" customWidth="1"/>
    <col min="9482" max="9482" width="11.6640625" style="93" customWidth="1"/>
    <col min="9483" max="9483" width="2.1640625" style="93" customWidth="1"/>
    <col min="9484" max="9484" width="11.6640625" style="93" customWidth="1"/>
    <col min="9485" max="9485" width="2.1640625" style="93" customWidth="1"/>
    <col min="9486" max="9486" width="11.6640625" style="93" customWidth="1"/>
    <col min="9487" max="9487" width="2.1640625" style="93" customWidth="1"/>
    <col min="9488" max="9488" width="15.5" style="93" bestFit="1" customWidth="1"/>
    <col min="9489" max="9489" width="2.1640625" style="93" customWidth="1"/>
    <col min="9490" max="9490" width="22.5" style="93" customWidth="1"/>
    <col min="9491" max="9491" width="2" style="93" customWidth="1"/>
    <col min="9492" max="9492" width="18" style="93" customWidth="1"/>
    <col min="9493" max="9493" width="2.1640625" style="93" customWidth="1"/>
    <col min="9494" max="9494" width="19" style="93" bestFit="1" customWidth="1"/>
    <col min="9495" max="9495" width="2.1640625" style="93" customWidth="1"/>
    <col min="9496" max="9496" width="14.1640625" style="93" bestFit="1" customWidth="1"/>
    <col min="9497" max="9728" width="11.5" style="93"/>
    <col min="9729" max="9729" width="3.6640625" style="93" customWidth="1"/>
    <col min="9730" max="9730" width="43.83203125" style="93" customWidth="1"/>
    <col min="9731" max="9731" width="1.5" style="93" customWidth="1"/>
    <col min="9732" max="9732" width="9.1640625" style="93" bestFit="1" customWidth="1"/>
    <col min="9733" max="9733" width="2.1640625" style="93" customWidth="1"/>
    <col min="9734" max="9734" width="15.6640625" style="93" customWidth="1"/>
    <col min="9735" max="9735" width="2.1640625" style="93" customWidth="1"/>
    <col min="9736" max="9736" width="10.5" style="93" customWidth="1"/>
    <col min="9737" max="9737" width="2.1640625" style="93" customWidth="1"/>
    <col min="9738" max="9738" width="11.6640625" style="93" customWidth="1"/>
    <col min="9739" max="9739" width="2.1640625" style="93" customWidth="1"/>
    <col min="9740" max="9740" width="11.6640625" style="93" customWidth="1"/>
    <col min="9741" max="9741" width="2.1640625" style="93" customWidth="1"/>
    <col min="9742" max="9742" width="11.6640625" style="93" customWidth="1"/>
    <col min="9743" max="9743" width="2.1640625" style="93" customWidth="1"/>
    <col min="9744" max="9744" width="15.5" style="93" bestFit="1" customWidth="1"/>
    <col min="9745" max="9745" width="2.1640625" style="93" customWidth="1"/>
    <col min="9746" max="9746" width="22.5" style="93" customWidth="1"/>
    <col min="9747" max="9747" width="2" style="93" customWidth="1"/>
    <col min="9748" max="9748" width="18" style="93" customWidth="1"/>
    <col min="9749" max="9749" width="2.1640625" style="93" customWidth="1"/>
    <col min="9750" max="9750" width="19" style="93" bestFit="1" customWidth="1"/>
    <col min="9751" max="9751" width="2.1640625" style="93" customWidth="1"/>
    <col min="9752" max="9752" width="14.1640625" style="93" bestFit="1" customWidth="1"/>
    <col min="9753" max="9984" width="11.5" style="93"/>
    <col min="9985" max="9985" width="3.6640625" style="93" customWidth="1"/>
    <col min="9986" max="9986" width="43.83203125" style="93" customWidth="1"/>
    <col min="9987" max="9987" width="1.5" style="93" customWidth="1"/>
    <col min="9988" max="9988" width="9.1640625" style="93" bestFit="1" customWidth="1"/>
    <col min="9989" max="9989" width="2.1640625" style="93" customWidth="1"/>
    <col min="9990" max="9990" width="15.6640625" style="93" customWidth="1"/>
    <col min="9991" max="9991" width="2.1640625" style="93" customWidth="1"/>
    <col min="9992" max="9992" width="10.5" style="93" customWidth="1"/>
    <col min="9993" max="9993" width="2.1640625" style="93" customWidth="1"/>
    <col min="9994" max="9994" width="11.6640625" style="93" customWidth="1"/>
    <col min="9995" max="9995" width="2.1640625" style="93" customWidth="1"/>
    <col min="9996" max="9996" width="11.6640625" style="93" customWidth="1"/>
    <col min="9997" max="9997" width="2.1640625" style="93" customWidth="1"/>
    <col min="9998" max="9998" width="11.6640625" style="93" customWidth="1"/>
    <col min="9999" max="9999" width="2.1640625" style="93" customWidth="1"/>
    <col min="10000" max="10000" width="15.5" style="93" bestFit="1" customWidth="1"/>
    <col min="10001" max="10001" width="2.1640625" style="93" customWidth="1"/>
    <col min="10002" max="10002" width="22.5" style="93" customWidth="1"/>
    <col min="10003" max="10003" width="2" style="93" customWidth="1"/>
    <col min="10004" max="10004" width="18" style="93" customWidth="1"/>
    <col min="10005" max="10005" width="2.1640625" style="93" customWidth="1"/>
    <col min="10006" max="10006" width="19" style="93" bestFit="1" customWidth="1"/>
    <col min="10007" max="10007" width="2.1640625" style="93" customWidth="1"/>
    <col min="10008" max="10008" width="14.1640625" style="93" bestFit="1" customWidth="1"/>
    <col min="10009" max="10240" width="11.5" style="93"/>
    <col min="10241" max="10241" width="3.6640625" style="93" customWidth="1"/>
    <col min="10242" max="10242" width="43.83203125" style="93" customWidth="1"/>
    <col min="10243" max="10243" width="1.5" style="93" customWidth="1"/>
    <col min="10244" max="10244" width="9.1640625" style="93" bestFit="1" customWidth="1"/>
    <col min="10245" max="10245" width="2.1640625" style="93" customWidth="1"/>
    <col min="10246" max="10246" width="15.6640625" style="93" customWidth="1"/>
    <col min="10247" max="10247" width="2.1640625" style="93" customWidth="1"/>
    <col min="10248" max="10248" width="10.5" style="93" customWidth="1"/>
    <col min="10249" max="10249" width="2.1640625" style="93" customWidth="1"/>
    <col min="10250" max="10250" width="11.6640625" style="93" customWidth="1"/>
    <col min="10251" max="10251" width="2.1640625" style="93" customWidth="1"/>
    <col min="10252" max="10252" width="11.6640625" style="93" customWidth="1"/>
    <col min="10253" max="10253" width="2.1640625" style="93" customWidth="1"/>
    <col min="10254" max="10254" width="11.6640625" style="93" customWidth="1"/>
    <col min="10255" max="10255" width="2.1640625" style="93" customWidth="1"/>
    <col min="10256" max="10256" width="15.5" style="93" bestFit="1" customWidth="1"/>
    <col min="10257" max="10257" width="2.1640625" style="93" customWidth="1"/>
    <col min="10258" max="10258" width="22.5" style="93" customWidth="1"/>
    <col min="10259" max="10259" width="2" style="93" customWidth="1"/>
    <col min="10260" max="10260" width="18" style="93" customWidth="1"/>
    <col min="10261" max="10261" width="2.1640625" style="93" customWidth="1"/>
    <col min="10262" max="10262" width="19" style="93" bestFit="1" customWidth="1"/>
    <col min="10263" max="10263" width="2.1640625" style="93" customWidth="1"/>
    <col min="10264" max="10264" width="14.1640625" style="93" bestFit="1" customWidth="1"/>
    <col min="10265" max="10496" width="11.5" style="93"/>
    <col min="10497" max="10497" width="3.6640625" style="93" customWidth="1"/>
    <col min="10498" max="10498" width="43.83203125" style="93" customWidth="1"/>
    <col min="10499" max="10499" width="1.5" style="93" customWidth="1"/>
    <col min="10500" max="10500" width="9.1640625" style="93" bestFit="1" customWidth="1"/>
    <col min="10501" max="10501" width="2.1640625" style="93" customWidth="1"/>
    <col min="10502" max="10502" width="15.6640625" style="93" customWidth="1"/>
    <col min="10503" max="10503" width="2.1640625" style="93" customWidth="1"/>
    <col min="10504" max="10504" width="10.5" style="93" customWidth="1"/>
    <col min="10505" max="10505" width="2.1640625" style="93" customWidth="1"/>
    <col min="10506" max="10506" width="11.6640625" style="93" customWidth="1"/>
    <col min="10507" max="10507" width="2.1640625" style="93" customWidth="1"/>
    <col min="10508" max="10508" width="11.6640625" style="93" customWidth="1"/>
    <col min="10509" max="10509" width="2.1640625" style="93" customWidth="1"/>
    <col min="10510" max="10510" width="11.6640625" style="93" customWidth="1"/>
    <col min="10511" max="10511" width="2.1640625" style="93" customWidth="1"/>
    <col min="10512" max="10512" width="15.5" style="93" bestFit="1" customWidth="1"/>
    <col min="10513" max="10513" width="2.1640625" style="93" customWidth="1"/>
    <col min="10514" max="10514" width="22.5" style="93" customWidth="1"/>
    <col min="10515" max="10515" width="2" style="93" customWidth="1"/>
    <col min="10516" max="10516" width="18" style="93" customWidth="1"/>
    <col min="10517" max="10517" width="2.1640625" style="93" customWidth="1"/>
    <col min="10518" max="10518" width="19" style="93" bestFit="1" customWidth="1"/>
    <col min="10519" max="10519" width="2.1640625" style="93" customWidth="1"/>
    <col min="10520" max="10520" width="14.1640625" style="93" bestFit="1" customWidth="1"/>
    <col min="10521" max="10752" width="11.5" style="93"/>
    <col min="10753" max="10753" width="3.6640625" style="93" customWidth="1"/>
    <col min="10754" max="10754" width="43.83203125" style="93" customWidth="1"/>
    <col min="10755" max="10755" width="1.5" style="93" customWidth="1"/>
    <col min="10756" max="10756" width="9.1640625" style="93" bestFit="1" customWidth="1"/>
    <col min="10757" max="10757" width="2.1640625" style="93" customWidth="1"/>
    <col min="10758" max="10758" width="15.6640625" style="93" customWidth="1"/>
    <col min="10759" max="10759" width="2.1640625" style="93" customWidth="1"/>
    <col min="10760" max="10760" width="10.5" style="93" customWidth="1"/>
    <col min="10761" max="10761" width="2.1640625" style="93" customWidth="1"/>
    <col min="10762" max="10762" width="11.6640625" style="93" customWidth="1"/>
    <col min="10763" max="10763" width="2.1640625" style="93" customWidth="1"/>
    <col min="10764" max="10764" width="11.6640625" style="93" customWidth="1"/>
    <col min="10765" max="10765" width="2.1640625" style="93" customWidth="1"/>
    <col min="10766" max="10766" width="11.6640625" style="93" customWidth="1"/>
    <col min="10767" max="10767" width="2.1640625" style="93" customWidth="1"/>
    <col min="10768" max="10768" width="15.5" style="93" bestFit="1" customWidth="1"/>
    <col min="10769" max="10769" width="2.1640625" style="93" customWidth="1"/>
    <col min="10770" max="10770" width="22.5" style="93" customWidth="1"/>
    <col min="10771" max="10771" width="2" style="93" customWidth="1"/>
    <col min="10772" max="10772" width="18" style="93" customWidth="1"/>
    <col min="10773" max="10773" width="2.1640625" style="93" customWidth="1"/>
    <col min="10774" max="10774" width="19" style="93" bestFit="1" customWidth="1"/>
    <col min="10775" max="10775" width="2.1640625" style="93" customWidth="1"/>
    <col min="10776" max="10776" width="14.1640625" style="93" bestFit="1" customWidth="1"/>
    <col min="10777" max="11008" width="11.5" style="93"/>
    <col min="11009" max="11009" width="3.6640625" style="93" customWidth="1"/>
    <col min="11010" max="11010" width="43.83203125" style="93" customWidth="1"/>
    <col min="11011" max="11011" width="1.5" style="93" customWidth="1"/>
    <col min="11012" max="11012" width="9.1640625" style="93" bestFit="1" customWidth="1"/>
    <col min="11013" max="11013" width="2.1640625" style="93" customWidth="1"/>
    <col min="11014" max="11014" width="15.6640625" style="93" customWidth="1"/>
    <col min="11015" max="11015" width="2.1640625" style="93" customWidth="1"/>
    <col min="11016" max="11016" width="10.5" style="93" customWidth="1"/>
    <col min="11017" max="11017" width="2.1640625" style="93" customWidth="1"/>
    <col min="11018" max="11018" width="11.6640625" style="93" customWidth="1"/>
    <col min="11019" max="11019" width="2.1640625" style="93" customWidth="1"/>
    <col min="11020" max="11020" width="11.6640625" style="93" customWidth="1"/>
    <col min="11021" max="11021" width="2.1640625" style="93" customWidth="1"/>
    <col min="11022" max="11022" width="11.6640625" style="93" customWidth="1"/>
    <col min="11023" max="11023" width="2.1640625" style="93" customWidth="1"/>
    <col min="11024" max="11024" width="15.5" style="93" bestFit="1" customWidth="1"/>
    <col min="11025" max="11025" width="2.1640625" style="93" customWidth="1"/>
    <col min="11026" max="11026" width="22.5" style="93" customWidth="1"/>
    <col min="11027" max="11027" width="2" style="93" customWidth="1"/>
    <col min="11028" max="11028" width="18" style="93" customWidth="1"/>
    <col min="11029" max="11029" width="2.1640625" style="93" customWidth="1"/>
    <col min="11030" max="11030" width="19" style="93" bestFit="1" customWidth="1"/>
    <col min="11031" max="11031" width="2.1640625" style="93" customWidth="1"/>
    <col min="11032" max="11032" width="14.1640625" style="93" bestFit="1" customWidth="1"/>
    <col min="11033" max="11264" width="11.5" style="93"/>
    <col min="11265" max="11265" width="3.6640625" style="93" customWidth="1"/>
    <col min="11266" max="11266" width="43.83203125" style="93" customWidth="1"/>
    <col min="11267" max="11267" width="1.5" style="93" customWidth="1"/>
    <col min="11268" max="11268" width="9.1640625" style="93" bestFit="1" customWidth="1"/>
    <col min="11269" max="11269" width="2.1640625" style="93" customWidth="1"/>
    <col min="11270" max="11270" width="15.6640625" style="93" customWidth="1"/>
    <col min="11271" max="11271" width="2.1640625" style="93" customWidth="1"/>
    <col min="11272" max="11272" width="10.5" style="93" customWidth="1"/>
    <col min="11273" max="11273" width="2.1640625" style="93" customWidth="1"/>
    <col min="11274" max="11274" width="11.6640625" style="93" customWidth="1"/>
    <col min="11275" max="11275" width="2.1640625" style="93" customWidth="1"/>
    <col min="11276" max="11276" width="11.6640625" style="93" customWidth="1"/>
    <col min="11277" max="11277" width="2.1640625" style="93" customWidth="1"/>
    <col min="11278" max="11278" width="11.6640625" style="93" customWidth="1"/>
    <col min="11279" max="11279" width="2.1640625" style="93" customWidth="1"/>
    <col min="11280" max="11280" width="15.5" style="93" bestFit="1" customWidth="1"/>
    <col min="11281" max="11281" width="2.1640625" style="93" customWidth="1"/>
    <col min="11282" max="11282" width="22.5" style="93" customWidth="1"/>
    <col min="11283" max="11283" width="2" style="93" customWidth="1"/>
    <col min="11284" max="11284" width="18" style="93" customWidth="1"/>
    <col min="11285" max="11285" width="2.1640625" style="93" customWidth="1"/>
    <col min="11286" max="11286" width="19" style="93" bestFit="1" customWidth="1"/>
    <col min="11287" max="11287" width="2.1640625" style="93" customWidth="1"/>
    <col min="11288" max="11288" width="14.1640625" style="93" bestFit="1" customWidth="1"/>
    <col min="11289" max="11520" width="11.5" style="93"/>
    <col min="11521" max="11521" width="3.6640625" style="93" customWidth="1"/>
    <col min="11522" max="11522" width="43.83203125" style="93" customWidth="1"/>
    <col min="11523" max="11523" width="1.5" style="93" customWidth="1"/>
    <col min="11524" max="11524" width="9.1640625" style="93" bestFit="1" customWidth="1"/>
    <col min="11525" max="11525" width="2.1640625" style="93" customWidth="1"/>
    <col min="11526" max="11526" width="15.6640625" style="93" customWidth="1"/>
    <col min="11527" max="11527" width="2.1640625" style="93" customWidth="1"/>
    <col min="11528" max="11528" width="10.5" style="93" customWidth="1"/>
    <col min="11529" max="11529" width="2.1640625" style="93" customWidth="1"/>
    <col min="11530" max="11530" width="11.6640625" style="93" customWidth="1"/>
    <col min="11531" max="11531" width="2.1640625" style="93" customWidth="1"/>
    <col min="11532" max="11532" width="11.6640625" style="93" customWidth="1"/>
    <col min="11533" max="11533" width="2.1640625" style="93" customWidth="1"/>
    <col min="11534" max="11534" width="11.6640625" style="93" customWidth="1"/>
    <col min="11535" max="11535" width="2.1640625" style="93" customWidth="1"/>
    <col min="11536" max="11536" width="15.5" style="93" bestFit="1" customWidth="1"/>
    <col min="11537" max="11537" width="2.1640625" style="93" customWidth="1"/>
    <col min="11538" max="11538" width="22.5" style="93" customWidth="1"/>
    <col min="11539" max="11539" width="2" style="93" customWidth="1"/>
    <col min="11540" max="11540" width="18" style="93" customWidth="1"/>
    <col min="11541" max="11541" width="2.1640625" style="93" customWidth="1"/>
    <col min="11542" max="11542" width="19" style="93" bestFit="1" customWidth="1"/>
    <col min="11543" max="11543" width="2.1640625" style="93" customWidth="1"/>
    <col min="11544" max="11544" width="14.1640625" style="93" bestFit="1" customWidth="1"/>
    <col min="11545" max="11776" width="11.5" style="93"/>
    <col min="11777" max="11777" width="3.6640625" style="93" customWidth="1"/>
    <col min="11778" max="11778" width="43.83203125" style="93" customWidth="1"/>
    <col min="11779" max="11779" width="1.5" style="93" customWidth="1"/>
    <col min="11780" max="11780" width="9.1640625" style="93" bestFit="1" customWidth="1"/>
    <col min="11781" max="11781" width="2.1640625" style="93" customWidth="1"/>
    <col min="11782" max="11782" width="15.6640625" style="93" customWidth="1"/>
    <col min="11783" max="11783" width="2.1640625" style="93" customWidth="1"/>
    <col min="11784" max="11784" width="10.5" style="93" customWidth="1"/>
    <col min="11785" max="11785" width="2.1640625" style="93" customWidth="1"/>
    <col min="11786" max="11786" width="11.6640625" style="93" customWidth="1"/>
    <col min="11787" max="11787" width="2.1640625" style="93" customWidth="1"/>
    <col min="11788" max="11788" width="11.6640625" style="93" customWidth="1"/>
    <col min="11789" max="11789" width="2.1640625" style="93" customWidth="1"/>
    <col min="11790" max="11790" width="11.6640625" style="93" customWidth="1"/>
    <col min="11791" max="11791" width="2.1640625" style="93" customWidth="1"/>
    <col min="11792" max="11792" width="15.5" style="93" bestFit="1" customWidth="1"/>
    <col min="11793" max="11793" width="2.1640625" style="93" customWidth="1"/>
    <col min="11794" max="11794" width="22.5" style="93" customWidth="1"/>
    <col min="11795" max="11795" width="2" style="93" customWidth="1"/>
    <col min="11796" max="11796" width="18" style="93" customWidth="1"/>
    <col min="11797" max="11797" width="2.1640625" style="93" customWidth="1"/>
    <col min="11798" max="11798" width="19" style="93" bestFit="1" customWidth="1"/>
    <col min="11799" max="11799" width="2.1640625" style="93" customWidth="1"/>
    <col min="11800" max="11800" width="14.1640625" style="93" bestFit="1" customWidth="1"/>
    <col min="11801" max="12032" width="11.5" style="93"/>
    <col min="12033" max="12033" width="3.6640625" style="93" customWidth="1"/>
    <col min="12034" max="12034" width="43.83203125" style="93" customWidth="1"/>
    <col min="12035" max="12035" width="1.5" style="93" customWidth="1"/>
    <col min="12036" max="12036" width="9.1640625" style="93" bestFit="1" customWidth="1"/>
    <col min="12037" max="12037" width="2.1640625" style="93" customWidth="1"/>
    <col min="12038" max="12038" width="15.6640625" style="93" customWidth="1"/>
    <col min="12039" max="12039" width="2.1640625" style="93" customWidth="1"/>
    <col min="12040" max="12040" width="10.5" style="93" customWidth="1"/>
    <col min="12041" max="12041" width="2.1640625" style="93" customWidth="1"/>
    <col min="12042" max="12042" width="11.6640625" style="93" customWidth="1"/>
    <col min="12043" max="12043" width="2.1640625" style="93" customWidth="1"/>
    <col min="12044" max="12044" width="11.6640625" style="93" customWidth="1"/>
    <col min="12045" max="12045" width="2.1640625" style="93" customWidth="1"/>
    <col min="12046" max="12046" width="11.6640625" style="93" customWidth="1"/>
    <col min="12047" max="12047" width="2.1640625" style="93" customWidth="1"/>
    <col min="12048" max="12048" width="15.5" style="93" bestFit="1" customWidth="1"/>
    <col min="12049" max="12049" width="2.1640625" style="93" customWidth="1"/>
    <col min="12050" max="12050" width="22.5" style="93" customWidth="1"/>
    <col min="12051" max="12051" width="2" style="93" customWidth="1"/>
    <col min="12052" max="12052" width="18" style="93" customWidth="1"/>
    <col min="12053" max="12053" width="2.1640625" style="93" customWidth="1"/>
    <col min="12054" max="12054" width="19" style="93" bestFit="1" customWidth="1"/>
    <col min="12055" max="12055" width="2.1640625" style="93" customWidth="1"/>
    <col min="12056" max="12056" width="14.1640625" style="93" bestFit="1" customWidth="1"/>
    <col min="12057" max="12288" width="11.5" style="93"/>
    <col min="12289" max="12289" width="3.6640625" style="93" customWidth="1"/>
    <col min="12290" max="12290" width="43.83203125" style="93" customWidth="1"/>
    <col min="12291" max="12291" width="1.5" style="93" customWidth="1"/>
    <col min="12292" max="12292" width="9.1640625" style="93" bestFit="1" customWidth="1"/>
    <col min="12293" max="12293" width="2.1640625" style="93" customWidth="1"/>
    <col min="12294" max="12294" width="15.6640625" style="93" customWidth="1"/>
    <col min="12295" max="12295" width="2.1640625" style="93" customWidth="1"/>
    <col min="12296" max="12296" width="10.5" style="93" customWidth="1"/>
    <col min="12297" max="12297" width="2.1640625" style="93" customWidth="1"/>
    <col min="12298" max="12298" width="11.6640625" style="93" customWidth="1"/>
    <col min="12299" max="12299" width="2.1640625" style="93" customWidth="1"/>
    <col min="12300" max="12300" width="11.6640625" style="93" customWidth="1"/>
    <col min="12301" max="12301" width="2.1640625" style="93" customWidth="1"/>
    <col min="12302" max="12302" width="11.6640625" style="93" customWidth="1"/>
    <col min="12303" max="12303" width="2.1640625" style="93" customWidth="1"/>
    <col min="12304" max="12304" width="15.5" style="93" bestFit="1" customWidth="1"/>
    <col min="12305" max="12305" width="2.1640625" style="93" customWidth="1"/>
    <col min="12306" max="12306" width="22.5" style="93" customWidth="1"/>
    <col min="12307" max="12307" width="2" style="93" customWidth="1"/>
    <col min="12308" max="12308" width="18" style="93" customWidth="1"/>
    <col min="12309" max="12309" width="2.1640625" style="93" customWidth="1"/>
    <col min="12310" max="12310" width="19" style="93" bestFit="1" customWidth="1"/>
    <col min="12311" max="12311" width="2.1640625" style="93" customWidth="1"/>
    <col min="12312" max="12312" width="14.1640625" style="93" bestFit="1" customWidth="1"/>
    <col min="12313" max="12544" width="11.5" style="93"/>
    <col min="12545" max="12545" width="3.6640625" style="93" customWidth="1"/>
    <col min="12546" max="12546" width="43.83203125" style="93" customWidth="1"/>
    <col min="12547" max="12547" width="1.5" style="93" customWidth="1"/>
    <col min="12548" max="12548" width="9.1640625" style="93" bestFit="1" customWidth="1"/>
    <col min="12549" max="12549" width="2.1640625" style="93" customWidth="1"/>
    <col min="12550" max="12550" width="15.6640625" style="93" customWidth="1"/>
    <col min="12551" max="12551" width="2.1640625" style="93" customWidth="1"/>
    <col min="12552" max="12552" width="10.5" style="93" customWidth="1"/>
    <col min="12553" max="12553" width="2.1640625" style="93" customWidth="1"/>
    <col min="12554" max="12554" width="11.6640625" style="93" customWidth="1"/>
    <col min="12555" max="12555" width="2.1640625" style="93" customWidth="1"/>
    <col min="12556" max="12556" width="11.6640625" style="93" customWidth="1"/>
    <col min="12557" max="12557" width="2.1640625" style="93" customWidth="1"/>
    <col min="12558" max="12558" width="11.6640625" style="93" customWidth="1"/>
    <col min="12559" max="12559" width="2.1640625" style="93" customWidth="1"/>
    <col min="12560" max="12560" width="15.5" style="93" bestFit="1" customWidth="1"/>
    <col min="12561" max="12561" width="2.1640625" style="93" customWidth="1"/>
    <col min="12562" max="12562" width="22.5" style="93" customWidth="1"/>
    <col min="12563" max="12563" width="2" style="93" customWidth="1"/>
    <col min="12564" max="12564" width="18" style="93" customWidth="1"/>
    <col min="12565" max="12565" width="2.1640625" style="93" customWidth="1"/>
    <col min="12566" max="12566" width="19" style="93" bestFit="1" customWidth="1"/>
    <col min="12567" max="12567" width="2.1640625" style="93" customWidth="1"/>
    <col min="12568" max="12568" width="14.1640625" style="93" bestFit="1" customWidth="1"/>
    <col min="12569" max="12800" width="11.5" style="93"/>
    <col min="12801" max="12801" width="3.6640625" style="93" customWidth="1"/>
    <col min="12802" max="12802" width="43.83203125" style="93" customWidth="1"/>
    <col min="12803" max="12803" width="1.5" style="93" customWidth="1"/>
    <col min="12804" max="12804" width="9.1640625" style="93" bestFit="1" customWidth="1"/>
    <col min="12805" max="12805" width="2.1640625" style="93" customWidth="1"/>
    <col min="12806" max="12806" width="15.6640625" style="93" customWidth="1"/>
    <col min="12807" max="12807" width="2.1640625" style="93" customWidth="1"/>
    <col min="12808" max="12808" width="10.5" style="93" customWidth="1"/>
    <col min="12809" max="12809" width="2.1640625" style="93" customWidth="1"/>
    <col min="12810" max="12810" width="11.6640625" style="93" customWidth="1"/>
    <col min="12811" max="12811" width="2.1640625" style="93" customWidth="1"/>
    <col min="12812" max="12812" width="11.6640625" style="93" customWidth="1"/>
    <col min="12813" max="12813" width="2.1640625" style="93" customWidth="1"/>
    <col min="12814" max="12814" width="11.6640625" style="93" customWidth="1"/>
    <col min="12815" max="12815" width="2.1640625" style="93" customWidth="1"/>
    <col min="12816" max="12816" width="15.5" style="93" bestFit="1" customWidth="1"/>
    <col min="12817" max="12817" width="2.1640625" style="93" customWidth="1"/>
    <col min="12818" max="12818" width="22.5" style="93" customWidth="1"/>
    <col min="12819" max="12819" width="2" style="93" customWidth="1"/>
    <col min="12820" max="12820" width="18" style="93" customWidth="1"/>
    <col min="12821" max="12821" width="2.1640625" style="93" customWidth="1"/>
    <col min="12822" max="12822" width="19" style="93" bestFit="1" customWidth="1"/>
    <col min="12823" max="12823" width="2.1640625" style="93" customWidth="1"/>
    <col min="12824" max="12824" width="14.1640625" style="93" bestFit="1" customWidth="1"/>
    <col min="12825" max="13056" width="11.5" style="93"/>
    <col min="13057" max="13057" width="3.6640625" style="93" customWidth="1"/>
    <col min="13058" max="13058" width="43.83203125" style="93" customWidth="1"/>
    <col min="13059" max="13059" width="1.5" style="93" customWidth="1"/>
    <col min="13060" max="13060" width="9.1640625" style="93" bestFit="1" customWidth="1"/>
    <col min="13061" max="13061" width="2.1640625" style="93" customWidth="1"/>
    <col min="13062" max="13062" width="15.6640625" style="93" customWidth="1"/>
    <col min="13063" max="13063" width="2.1640625" style="93" customWidth="1"/>
    <col min="13064" max="13064" width="10.5" style="93" customWidth="1"/>
    <col min="13065" max="13065" width="2.1640625" style="93" customWidth="1"/>
    <col min="13066" max="13066" width="11.6640625" style="93" customWidth="1"/>
    <col min="13067" max="13067" width="2.1640625" style="93" customWidth="1"/>
    <col min="13068" max="13068" width="11.6640625" style="93" customWidth="1"/>
    <col min="13069" max="13069" width="2.1640625" style="93" customWidth="1"/>
    <col min="13070" max="13070" width="11.6640625" style="93" customWidth="1"/>
    <col min="13071" max="13071" width="2.1640625" style="93" customWidth="1"/>
    <col min="13072" max="13072" width="15.5" style="93" bestFit="1" customWidth="1"/>
    <col min="13073" max="13073" width="2.1640625" style="93" customWidth="1"/>
    <col min="13074" max="13074" width="22.5" style="93" customWidth="1"/>
    <col min="13075" max="13075" width="2" style="93" customWidth="1"/>
    <col min="13076" max="13076" width="18" style="93" customWidth="1"/>
    <col min="13077" max="13077" width="2.1640625" style="93" customWidth="1"/>
    <col min="13078" max="13078" width="19" style="93" bestFit="1" customWidth="1"/>
    <col min="13079" max="13079" width="2.1640625" style="93" customWidth="1"/>
    <col min="13080" max="13080" width="14.1640625" style="93" bestFit="1" customWidth="1"/>
    <col min="13081" max="13312" width="11.5" style="93"/>
    <col min="13313" max="13313" width="3.6640625" style="93" customWidth="1"/>
    <col min="13314" max="13314" width="43.83203125" style="93" customWidth="1"/>
    <col min="13315" max="13315" width="1.5" style="93" customWidth="1"/>
    <col min="13316" max="13316" width="9.1640625" style="93" bestFit="1" customWidth="1"/>
    <col min="13317" max="13317" width="2.1640625" style="93" customWidth="1"/>
    <col min="13318" max="13318" width="15.6640625" style="93" customWidth="1"/>
    <col min="13319" max="13319" width="2.1640625" style="93" customWidth="1"/>
    <col min="13320" max="13320" width="10.5" style="93" customWidth="1"/>
    <col min="13321" max="13321" width="2.1640625" style="93" customWidth="1"/>
    <col min="13322" max="13322" width="11.6640625" style="93" customWidth="1"/>
    <col min="13323" max="13323" width="2.1640625" style="93" customWidth="1"/>
    <col min="13324" max="13324" width="11.6640625" style="93" customWidth="1"/>
    <col min="13325" max="13325" width="2.1640625" style="93" customWidth="1"/>
    <col min="13326" max="13326" width="11.6640625" style="93" customWidth="1"/>
    <col min="13327" max="13327" width="2.1640625" style="93" customWidth="1"/>
    <col min="13328" max="13328" width="15.5" style="93" bestFit="1" customWidth="1"/>
    <col min="13329" max="13329" width="2.1640625" style="93" customWidth="1"/>
    <col min="13330" max="13330" width="22.5" style="93" customWidth="1"/>
    <col min="13331" max="13331" width="2" style="93" customWidth="1"/>
    <col min="13332" max="13332" width="18" style="93" customWidth="1"/>
    <col min="13333" max="13333" width="2.1640625" style="93" customWidth="1"/>
    <col min="13334" max="13334" width="19" style="93" bestFit="1" customWidth="1"/>
    <col min="13335" max="13335" width="2.1640625" style="93" customWidth="1"/>
    <col min="13336" max="13336" width="14.1640625" style="93" bestFit="1" customWidth="1"/>
    <col min="13337" max="13568" width="11.5" style="93"/>
    <col min="13569" max="13569" width="3.6640625" style="93" customWidth="1"/>
    <col min="13570" max="13570" width="43.83203125" style="93" customWidth="1"/>
    <col min="13571" max="13571" width="1.5" style="93" customWidth="1"/>
    <col min="13572" max="13572" width="9.1640625" style="93" bestFit="1" customWidth="1"/>
    <col min="13573" max="13573" width="2.1640625" style="93" customWidth="1"/>
    <col min="13574" max="13574" width="15.6640625" style="93" customWidth="1"/>
    <col min="13575" max="13575" width="2.1640625" style="93" customWidth="1"/>
    <col min="13576" max="13576" width="10.5" style="93" customWidth="1"/>
    <col min="13577" max="13577" width="2.1640625" style="93" customWidth="1"/>
    <col min="13578" max="13578" width="11.6640625" style="93" customWidth="1"/>
    <col min="13579" max="13579" width="2.1640625" style="93" customWidth="1"/>
    <col min="13580" max="13580" width="11.6640625" style="93" customWidth="1"/>
    <col min="13581" max="13581" width="2.1640625" style="93" customWidth="1"/>
    <col min="13582" max="13582" width="11.6640625" style="93" customWidth="1"/>
    <col min="13583" max="13583" width="2.1640625" style="93" customWidth="1"/>
    <col min="13584" max="13584" width="15.5" style="93" bestFit="1" customWidth="1"/>
    <col min="13585" max="13585" width="2.1640625" style="93" customWidth="1"/>
    <col min="13586" max="13586" width="22.5" style="93" customWidth="1"/>
    <col min="13587" max="13587" width="2" style="93" customWidth="1"/>
    <col min="13588" max="13588" width="18" style="93" customWidth="1"/>
    <col min="13589" max="13589" width="2.1640625" style="93" customWidth="1"/>
    <col min="13590" max="13590" width="19" style="93" bestFit="1" customWidth="1"/>
    <col min="13591" max="13591" width="2.1640625" style="93" customWidth="1"/>
    <col min="13592" max="13592" width="14.1640625" style="93" bestFit="1" customWidth="1"/>
    <col min="13593" max="13824" width="11.5" style="93"/>
    <col min="13825" max="13825" width="3.6640625" style="93" customWidth="1"/>
    <col min="13826" max="13826" width="43.83203125" style="93" customWidth="1"/>
    <col min="13827" max="13827" width="1.5" style="93" customWidth="1"/>
    <col min="13828" max="13828" width="9.1640625" style="93" bestFit="1" customWidth="1"/>
    <col min="13829" max="13829" width="2.1640625" style="93" customWidth="1"/>
    <col min="13830" max="13830" width="15.6640625" style="93" customWidth="1"/>
    <col min="13831" max="13831" width="2.1640625" style="93" customWidth="1"/>
    <col min="13832" max="13832" width="10.5" style="93" customWidth="1"/>
    <col min="13833" max="13833" width="2.1640625" style="93" customWidth="1"/>
    <col min="13834" max="13834" width="11.6640625" style="93" customWidth="1"/>
    <col min="13835" max="13835" width="2.1640625" style="93" customWidth="1"/>
    <col min="13836" max="13836" width="11.6640625" style="93" customWidth="1"/>
    <col min="13837" max="13837" width="2.1640625" style="93" customWidth="1"/>
    <col min="13838" max="13838" width="11.6640625" style="93" customWidth="1"/>
    <col min="13839" max="13839" width="2.1640625" style="93" customWidth="1"/>
    <col min="13840" max="13840" width="15.5" style="93" bestFit="1" customWidth="1"/>
    <col min="13841" max="13841" width="2.1640625" style="93" customWidth="1"/>
    <col min="13842" max="13842" width="22.5" style="93" customWidth="1"/>
    <col min="13843" max="13843" width="2" style="93" customWidth="1"/>
    <col min="13844" max="13844" width="18" style="93" customWidth="1"/>
    <col min="13845" max="13845" width="2.1640625" style="93" customWidth="1"/>
    <col min="13846" max="13846" width="19" style="93" bestFit="1" customWidth="1"/>
    <col min="13847" max="13847" width="2.1640625" style="93" customWidth="1"/>
    <col min="13848" max="13848" width="14.1640625" style="93" bestFit="1" customWidth="1"/>
    <col min="13849" max="14080" width="11.5" style="93"/>
    <col min="14081" max="14081" width="3.6640625" style="93" customWidth="1"/>
    <col min="14082" max="14082" width="43.83203125" style="93" customWidth="1"/>
    <col min="14083" max="14083" width="1.5" style="93" customWidth="1"/>
    <col min="14084" max="14084" width="9.1640625" style="93" bestFit="1" customWidth="1"/>
    <col min="14085" max="14085" width="2.1640625" style="93" customWidth="1"/>
    <col min="14086" max="14086" width="15.6640625" style="93" customWidth="1"/>
    <col min="14087" max="14087" width="2.1640625" style="93" customWidth="1"/>
    <col min="14088" max="14088" width="10.5" style="93" customWidth="1"/>
    <col min="14089" max="14089" width="2.1640625" style="93" customWidth="1"/>
    <col min="14090" max="14090" width="11.6640625" style="93" customWidth="1"/>
    <col min="14091" max="14091" width="2.1640625" style="93" customWidth="1"/>
    <col min="14092" max="14092" width="11.6640625" style="93" customWidth="1"/>
    <col min="14093" max="14093" width="2.1640625" style="93" customWidth="1"/>
    <col min="14094" max="14094" width="11.6640625" style="93" customWidth="1"/>
    <col min="14095" max="14095" width="2.1640625" style="93" customWidth="1"/>
    <col min="14096" max="14096" width="15.5" style="93" bestFit="1" customWidth="1"/>
    <col min="14097" max="14097" width="2.1640625" style="93" customWidth="1"/>
    <col min="14098" max="14098" width="22.5" style="93" customWidth="1"/>
    <col min="14099" max="14099" width="2" style="93" customWidth="1"/>
    <col min="14100" max="14100" width="18" style="93" customWidth="1"/>
    <col min="14101" max="14101" width="2.1640625" style="93" customWidth="1"/>
    <col min="14102" max="14102" width="19" style="93" bestFit="1" customWidth="1"/>
    <col min="14103" max="14103" width="2.1640625" style="93" customWidth="1"/>
    <col min="14104" max="14104" width="14.1640625" style="93" bestFit="1" customWidth="1"/>
    <col min="14105" max="14336" width="11.5" style="93"/>
    <col min="14337" max="14337" width="3.6640625" style="93" customWidth="1"/>
    <col min="14338" max="14338" width="43.83203125" style="93" customWidth="1"/>
    <col min="14339" max="14339" width="1.5" style="93" customWidth="1"/>
    <col min="14340" max="14340" width="9.1640625" style="93" bestFit="1" customWidth="1"/>
    <col min="14341" max="14341" width="2.1640625" style="93" customWidth="1"/>
    <col min="14342" max="14342" width="15.6640625" style="93" customWidth="1"/>
    <col min="14343" max="14343" width="2.1640625" style="93" customWidth="1"/>
    <col min="14344" max="14344" width="10.5" style="93" customWidth="1"/>
    <col min="14345" max="14345" width="2.1640625" style="93" customWidth="1"/>
    <col min="14346" max="14346" width="11.6640625" style="93" customWidth="1"/>
    <col min="14347" max="14347" width="2.1640625" style="93" customWidth="1"/>
    <col min="14348" max="14348" width="11.6640625" style="93" customWidth="1"/>
    <col min="14349" max="14349" width="2.1640625" style="93" customWidth="1"/>
    <col min="14350" max="14350" width="11.6640625" style="93" customWidth="1"/>
    <col min="14351" max="14351" width="2.1640625" style="93" customWidth="1"/>
    <col min="14352" max="14352" width="15.5" style="93" bestFit="1" customWidth="1"/>
    <col min="14353" max="14353" width="2.1640625" style="93" customWidth="1"/>
    <col min="14354" max="14354" width="22.5" style="93" customWidth="1"/>
    <col min="14355" max="14355" width="2" style="93" customWidth="1"/>
    <col min="14356" max="14356" width="18" style="93" customWidth="1"/>
    <col min="14357" max="14357" width="2.1640625" style="93" customWidth="1"/>
    <col min="14358" max="14358" width="19" style="93" bestFit="1" customWidth="1"/>
    <col min="14359" max="14359" width="2.1640625" style="93" customWidth="1"/>
    <col min="14360" max="14360" width="14.1640625" style="93" bestFit="1" customWidth="1"/>
    <col min="14361" max="14592" width="11.5" style="93"/>
    <col min="14593" max="14593" width="3.6640625" style="93" customWidth="1"/>
    <col min="14594" max="14594" width="43.83203125" style="93" customWidth="1"/>
    <col min="14595" max="14595" width="1.5" style="93" customWidth="1"/>
    <col min="14596" max="14596" width="9.1640625" style="93" bestFit="1" customWidth="1"/>
    <col min="14597" max="14597" width="2.1640625" style="93" customWidth="1"/>
    <col min="14598" max="14598" width="15.6640625" style="93" customWidth="1"/>
    <col min="14599" max="14599" width="2.1640625" style="93" customWidth="1"/>
    <col min="14600" max="14600" width="10.5" style="93" customWidth="1"/>
    <col min="14601" max="14601" width="2.1640625" style="93" customWidth="1"/>
    <col min="14602" max="14602" width="11.6640625" style="93" customWidth="1"/>
    <col min="14603" max="14603" width="2.1640625" style="93" customWidth="1"/>
    <col min="14604" max="14604" width="11.6640625" style="93" customWidth="1"/>
    <col min="14605" max="14605" width="2.1640625" style="93" customWidth="1"/>
    <col min="14606" max="14606" width="11.6640625" style="93" customWidth="1"/>
    <col min="14607" max="14607" width="2.1640625" style="93" customWidth="1"/>
    <col min="14608" max="14608" width="15.5" style="93" bestFit="1" customWidth="1"/>
    <col min="14609" max="14609" width="2.1640625" style="93" customWidth="1"/>
    <col min="14610" max="14610" width="22.5" style="93" customWidth="1"/>
    <col min="14611" max="14611" width="2" style="93" customWidth="1"/>
    <col min="14612" max="14612" width="18" style="93" customWidth="1"/>
    <col min="14613" max="14613" width="2.1640625" style="93" customWidth="1"/>
    <col min="14614" max="14614" width="19" style="93" bestFit="1" customWidth="1"/>
    <col min="14615" max="14615" width="2.1640625" style="93" customWidth="1"/>
    <col min="14616" max="14616" width="14.1640625" style="93" bestFit="1" customWidth="1"/>
    <col min="14617" max="14848" width="11.5" style="93"/>
    <col min="14849" max="14849" width="3.6640625" style="93" customWidth="1"/>
    <col min="14850" max="14850" width="43.83203125" style="93" customWidth="1"/>
    <col min="14851" max="14851" width="1.5" style="93" customWidth="1"/>
    <col min="14852" max="14852" width="9.1640625" style="93" bestFit="1" customWidth="1"/>
    <col min="14853" max="14853" width="2.1640625" style="93" customWidth="1"/>
    <col min="14854" max="14854" width="15.6640625" style="93" customWidth="1"/>
    <col min="14855" max="14855" width="2.1640625" style="93" customWidth="1"/>
    <col min="14856" max="14856" width="10.5" style="93" customWidth="1"/>
    <col min="14857" max="14857" width="2.1640625" style="93" customWidth="1"/>
    <col min="14858" max="14858" width="11.6640625" style="93" customWidth="1"/>
    <col min="14859" max="14859" width="2.1640625" style="93" customWidth="1"/>
    <col min="14860" max="14860" width="11.6640625" style="93" customWidth="1"/>
    <col min="14861" max="14861" width="2.1640625" style="93" customWidth="1"/>
    <col min="14862" max="14862" width="11.6640625" style="93" customWidth="1"/>
    <col min="14863" max="14863" width="2.1640625" style="93" customWidth="1"/>
    <col min="14864" max="14864" width="15.5" style="93" bestFit="1" customWidth="1"/>
    <col min="14865" max="14865" width="2.1640625" style="93" customWidth="1"/>
    <col min="14866" max="14866" width="22.5" style="93" customWidth="1"/>
    <col min="14867" max="14867" width="2" style="93" customWidth="1"/>
    <col min="14868" max="14868" width="18" style="93" customWidth="1"/>
    <col min="14869" max="14869" width="2.1640625" style="93" customWidth="1"/>
    <col min="14870" max="14870" width="19" style="93" bestFit="1" customWidth="1"/>
    <col min="14871" max="14871" width="2.1640625" style="93" customWidth="1"/>
    <col min="14872" max="14872" width="14.1640625" style="93" bestFit="1" customWidth="1"/>
    <col min="14873" max="15104" width="11.5" style="93"/>
    <col min="15105" max="15105" width="3.6640625" style="93" customWidth="1"/>
    <col min="15106" max="15106" width="43.83203125" style="93" customWidth="1"/>
    <col min="15107" max="15107" width="1.5" style="93" customWidth="1"/>
    <col min="15108" max="15108" width="9.1640625" style="93" bestFit="1" customWidth="1"/>
    <col min="15109" max="15109" width="2.1640625" style="93" customWidth="1"/>
    <col min="15110" max="15110" width="15.6640625" style="93" customWidth="1"/>
    <col min="15111" max="15111" width="2.1640625" style="93" customWidth="1"/>
    <col min="15112" max="15112" width="10.5" style="93" customWidth="1"/>
    <col min="15113" max="15113" width="2.1640625" style="93" customWidth="1"/>
    <col min="15114" max="15114" width="11.6640625" style="93" customWidth="1"/>
    <col min="15115" max="15115" width="2.1640625" style="93" customWidth="1"/>
    <col min="15116" max="15116" width="11.6640625" style="93" customWidth="1"/>
    <col min="15117" max="15117" width="2.1640625" style="93" customWidth="1"/>
    <col min="15118" max="15118" width="11.6640625" style="93" customWidth="1"/>
    <col min="15119" max="15119" width="2.1640625" style="93" customWidth="1"/>
    <col min="15120" max="15120" width="15.5" style="93" bestFit="1" customWidth="1"/>
    <col min="15121" max="15121" width="2.1640625" style="93" customWidth="1"/>
    <col min="15122" max="15122" width="22.5" style="93" customWidth="1"/>
    <col min="15123" max="15123" width="2" style="93" customWidth="1"/>
    <col min="15124" max="15124" width="18" style="93" customWidth="1"/>
    <col min="15125" max="15125" width="2.1640625" style="93" customWidth="1"/>
    <col min="15126" max="15126" width="19" style="93" bestFit="1" customWidth="1"/>
    <col min="15127" max="15127" width="2.1640625" style="93" customWidth="1"/>
    <col min="15128" max="15128" width="14.1640625" style="93" bestFit="1" customWidth="1"/>
    <col min="15129" max="15360" width="11.5" style="93"/>
    <col min="15361" max="15361" width="3.6640625" style="93" customWidth="1"/>
    <col min="15362" max="15362" width="43.83203125" style="93" customWidth="1"/>
    <col min="15363" max="15363" width="1.5" style="93" customWidth="1"/>
    <col min="15364" max="15364" width="9.1640625" style="93" bestFit="1" customWidth="1"/>
    <col min="15365" max="15365" width="2.1640625" style="93" customWidth="1"/>
    <col min="15366" max="15366" width="15.6640625" style="93" customWidth="1"/>
    <col min="15367" max="15367" width="2.1640625" style="93" customWidth="1"/>
    <col min="15368" max="15368" width="10.5" style="93" customWidth="1"/>
    <col min="15369" max="15369" width="2.1640625" style="93" customWidth="1"/>
    <col min="15370" max="15370" width="11.6640625" style="93" customWidth="1"/>
    <col min="15371" max="15371" width="2.1640625" style="93" customWidth="1"/>
    <col min="15372" max="15372" width="11.6640625" style="93" customWidth="1"/>
    <col min="15373" max="15373" width="2.1640625" style="93" customWidth="1"/>
    <col min="15374" max="15374" width="11.6640625" style="93" customWidth="1"/>
    <col min="15375" max="15375" width="2.1640625" style="93" customWidth="1"/>
    <col min="15376" max="15376" width="15.5" style="93" bestFit="1" customWidth="1"/>
    <col min="15377" max="15377" width="2.1640625" style="93" customWidth="1"/>
    <col min="15378" max="15378" width="22.5" style="93" customWidth="1"/>
    <col min="15379" max="15379" width="2" style="93" customWidth="1"/>
    <col min="15380" max="15380" width="18" style="93" customWidth="1"/>
    <col min="15381" max="15381" width="2.1640625" style="93" customWidth="1"/>
    <col min="15382" max="15382" width="19" style="93" bestFit="1" customWidth="1"/>
    <col min="15383" max="15383" width="2.1640625" style="93" customWidth="1"/>
    <col min="15384" max="15384" width="14.1640625" style="93" bestFit="1" customWidth="1"/>
    <col min="15385" max="15616" width="11.5" style="93"/>
    <col min="15617" max="15617" width="3.6640625" style="93" customWidth="1"/>
    <col min="15618" max="15618" width="43.83203125" style="93" customWidth="1"/>
    <col min="15619" max="15619" width="1.5" style="93" customWidth="1"/>
    <col min="15620" max="15620" width="9.1640625" style="93" bestFit="1" customWidth="1"/>
    <col min="15621" max="15621" width="2.1640625" style="93" customWidth="1"/>
    <col min="15622" max="15622" width="15.6640625" style="93" customWidth="1"/>
    <col min="15623" max="15623" width="2.1640625" style="93" customWidth="1"/>
    <col min="15624" max="15624" width="10.5" style="93" customWidth="1"/>
    <col min="15625" max="15625" width="2.1640625" style="93" customWidth="1"/>
    <col min="15626" max="15626" width="11.6640625" style="93" customWidth="1"/>
    <col min="15627" max="15627" width="2.1640625" style="93" customWidth="1"/>
    <col min="15628" max="15628" width="11.6640625" style="93" customWidth="1"/>
    <col min="15629" max="15629" width="2.1640625" style="93" customWidth="1"/>
    <col min="15630" max="15630" width="11.6640625" style="93" customWidth="1"/>
    <col min="15631" max="15631" width="2.1640625" style="93" customWidth="1"/>
    <col min="15632" max="15632" width="15.5" style="93" bestFit="1" customWidth="1"/>
    <col min="15633" max="15633" width="2.1640625" style="93" customWidth="1"/>
    <col min="15634" max="15634" width="22.5" style="93" customWidth="1"/>
    <col min="15635" max="15635" width="2" style="93" customWidth="1"/>
    <col min="15636" max="15636" width="18" style="93" customWidth="1"/>
    <col min="15637" max="15637" width="2.1640625" style="93" customWidth="1"/>
    <col min="15638" max="15638" width="19" style="93" bestFit="1" customWidth="1"/>
    <col min="15639" max="15639" width="2.1640625" style="93" customWidth="1"/>
    <col min="15640" max="15640" width="14.1640625" style="93" bestFit="1" customWidth="1"/>
    <col min="15641" max="15872" width="11.5" style="93"/>
    <col min="15873" max="15873" width="3.6640625" style="93" customWidth="1"/>
    <col min="15874" max="15874" width="43.83203125" style="93" customWidth="1"/>
    <col min="15875" max="15875" width="1.5" style="93" customWidth="1"/>
    <col min="15876" max="15876" width="9.1640625" style="93" bestFit="1" customWidth="1"/>
    <col min="15877" max="15877" width="2.1640625" style="93" customWidth="1"/>
    <col min="15878" max="15878" width="15.6640625" style="93" customWidth="1"/>
    <col min="15879" max="15879" width="2.1640625" style="93" customWidth="1"/>
    <col min="15880" max="15880" width="10.5" style="93" customWidth="1"/>
    <col min="15881" max="15881" width="2.1640625" style="93" customWidth="1"/>
    <col min="15882" max="15882" width="11.6640625" style="93" customWidth="1"/>
    <col min="15883" max="15883" width="2.1640625" style="93" customWidth="1"/>
    <col min="15884" max="15884" width="11.6640625" style="93" customWidth="1"/>
    <col min="15885" max="15885" width="2.1640625" style="93" customWidth="1"/>
    <col min="15886" max="15886" width="11.6640625" style="93" customWidth="1"/>
    <col min="15887" max="15887" width="2.1640625" style="93" customWidth="1"/>
    <col min="15888" max="15888" width="15.5" style="93" bestFit="1" customWidth="1"/>
    <col min="15889" max="15889" width="2.1640625" style="93" customWidth="1"/>
    <col min="15890" max="15890" width="22.5" style="93" customWidth="1"/>
    <col min="15891" max="15891" width="2" style="93" customWidth="1"/>
    <col min="15892" max="15892" width="18" style="93" customWidth="1"/>
    <col min="15893" max="15893" width="2.1640625" style="93" customWidth="1"/>
    <col min="15894" max="15894" width="19" style="93" bestFit="1" customWidth="1"/>
    <col min="15895" max="15895" width="2.1640625" style="93" customWidth="1"/>
    <col min="15896" max="15896" width="14.1640625" style="93" bestFit="1" customWidth="1"/>
    <col min="15897" max="16128" width="11.5" style="93"/>
    <col min="16129" max="16129" width="3.6640625" style="93" customWidth="1"/>
    <col min="16130" max="16130" width="43.83203125" style="93" customWidth="1"/>
    <col min="16131" max="16131" width="1.5" style="93" customWidth="1"/>
    <col min="16132" max="16132" width="9.1640625" style="93" bestFit="1" customWidth="1"/>
    <col min="16133" max="16133" width="2.1640625" style="93" customWidth="1"/>
    <col min="16134" max="16134" width="15.6640625" style="93" customWidth="1"/>
    <col min="16135" max="16135" width="2.1640625" style="93" customWidth="1"/>
    <col min="16136" max="16136" width="10.5" style="93" customWidth="1"/>
    <col min="16137" max="16137" width="2.1640625" style="93" customWidth="1"/>
    <col min="16138" max="16138" width="11.6640625" style="93" customWidth="1"/>
    <col min="16139" max="16139" width="2.1640625" style="93" customWidth="1"/>
    <col min="16140" max="16140" width="11.6640625" style="93" customWidth="1"/>
    <col min="16141" max="16141" width="2.1640625" style="93" customWidth="1"/>
    <col min="16142" max="16142" width="11.6640625" style="93" customWidth="1"/>
    <col min="16143" max="16143" width="2.1640625" style="93" customWidth="1"/>
    <col min="16144" max="16144" width="15.5" style="93" bestFit="1" customWidth="1"/>
    <col min="16145" max="16145" width="2.1640625" style="93" customWidth="1"/>
    <col min="16146" max="16146" width="22.5" style="93" customWidth="1"/>
    <col min="16147" max="16147" width="2" style="93" customWidth="1"/>
    <col min="16148" max="16148" width="18" style="93" customWidth="1"/>
    <col min="16149" max="16149" width="2.1640625" style="93" customWidth="1"/>
    <col min="16150" max="16150" width="19" style="93" bestFit="1" customWidth="1"/>
    <col min="16151" max="16151" width="2.1640625" style="93" customWidth="1"/>
    <col min="16152" max="16152" width="14.1640625" style="93" bestFit="1" customWidth="1"/>
    <col min="16153" max="16384" width="11.5" style="93"/>
  </cols>
  <sheetData>
    <row r="1" spans="1:24" s="9" customFormat="1" ht="15.75">
      <c r="A1" s="54"/>
      <c r="E1" s="55"/>
      <c r="F1" s="55"/>
      <c r="G1" s="55"/>
      <c r="H1" s="55"/>
      <c r="I1" s="55"/>
      <c r="J1" s="55"/>
      <c r="L1" s="55"/>
      <c r="N1" s="55"/>
      <c r="P1" s="55"/>
      <c r="X1" s="56"/>
    </row>
    <row r="2" spans="1:24" s="2" customFormat="1" ht="15.75">
      <c r="A2" s="5"/>
      <c r="E2" s="118"/>
      <c r="F2" s="118"/>
      <c r="G2" s="118"/>
      <c r="H2" s="118"/>
      <c r="I2" s="118"/>
      <c r="J2" s="118"/>
      <c r="L2" s="118"/>
      <c r="N2" s="118"/>
      <c r="P2" s="118"/>
      <c r="X2" s="531"/>
    </row>
    <row r="3" spans="1:24" ht="20.25" customHeight="1">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4" ht="15.75" customHeight="1">
      <c r="A4" s="573" t="s">
        <v>284</v>
      </c>
      <c r="B4" s="573"/>
      <c r="C4" s="573"/>
      <c r="D4" s="573"/>
      <c r="E4" s="573"/>
      <c r="F4" s="573"/>
      <c r="G4" s="573"/>
      <c r="H4" s="573"/>
      <c r="I4" s="573"/>
      <c r="J4" s="573"/>
      <c r="K4" s="573"/>
      <c r="L4" s="573"/>
      <c r="M4" s="573"/>
      <c r="N4" s="573"/>
      <c r="O4" s="573"/>
      <c r="P4" s="573"/>
      <c r="Q4" s="573"/>
      <c r="R4" s="573"/>
      <c r="S4" s="573"/>
      <c r="T4" s="573"/>
      <c r="U4" s="573"/>
      <c r="V4" s="573"/>
      <c r="W4" s="573"/>
      <c r="X4" s="573"/>
    </row>
    <row r="5" spans="1:24" ht="15.75" customHeight="1">
      <c r="A5" s="573" t="s">
        <v>285</v>
      </c>
      <c r="B5" s="573"/>
      <c r="C5" s="573"/>
      <c r="D5" s="573"/>
      <c r="E5" s="573"/>
      <c r="F5" s="573"/>
      <c r="G5" s="573"/>
      <c r="H5" s="573"/>
      <c r="I5" s="573"/>
      <c r="J5" s="573"/>
      <c r="K5" s="573"/>
      <c r="L5" s="573"/>
      <c r="M5" s="573"/>
      <c r="N5" s="573"/>
      <c r="O5" s="573"/>
      <c r="P5" s="573"/>
      <c r="Q5" s="573"/>
      <c r="R5" s="573"/>
      <c r="S5" s="573"/>
      <c r="T5" s="573"/>
      <c r="U5" s="573"/>
      <c r="V5" s="573"/>
      <c r="W5" s="573"/>
      <c r="X5" s="573"/>
    </row>
    <row r="6" spans="1:24" ht="15.75" customHeight="1">
      <c r="A6" s="226"/>
      <c r="B6" s="227"/>
      <c r="C6" s="227"/>
      <c r="D6" s="227"/>
      <c r="E6" s="228"/>
      <c r="F6" s="229"/>
      <c r="G6" s="228"/>
      <c r="H6" s="229"/>
      <c r="I6" s="228"/>
      <c r="J6" s="229"/>
      <c r="K6" s="228"/>
      <c r="L6" s="229"/>
      <c r="M6" s="228"/>
      <c r="N6" s="229"/>
      <c r="O6" s="228"/>
      <c r="P6" s="229"/>
      <c r="Q6" s="228"/>
      <c r="R6" s="228"/>
      <c r="S6" s="228"/>
      <c r="T6" s="228"/>
      <c r="U6" s="228"/>
      <c r="V6" s="228"/>
      <c r="W6" s="228"/>
      <c r="X6" s="228"/>
    </row>
    <row r="7" spans="1:24" ht="18.75">
      <c r="F7" s="576" t="s">
        <v>492</v>
      </c>
      <c r="G7" s="576"/>
      <c r="H7" s="576"/>
      <c r="I7" s="576"/>
      <c r="J7" s="576"/>
      <c r="K7" s="576"/>
      <c r="L7" s="576"/>
      <c r="M7" s="576"/>
      <c r="N7" s="576"/>
      <c r="O7" s="576"/>
      <c r="P7" s="576"/>
      <c r="V7" s="68"/>
      <c r="X7" s="68"/>
    </row>
    <row r="8" spans="1:24" ht="34.5">
      <c r="B8" s="70"/>
      <c r="C8" s="70"/>
      <c r="D8" s="70"/>
      <c r="E8" s="230"/>
      <c r="F8" s="484">
        <v>2011</v>
      </c>
      <c r="G8" s="230"/>
      <c r="H8" s="71">
        <v>2012</v>
      </c>
      <c r="I8" s="230"/>
      <c r="J8" s="71">
        <v>2013</v>
      </c>
      <c r="K8" s="230"/>
      <c r="L8" s="71">
        <v>2014</v>
      </c>
      <c r="M8" s="230"/>
      <c r="N8" s="71">
        <v>2015</v>
      </c>
      <c r="O8" s="230"/>
      <c r="P8" s="71" t="s">
        <v>2204</v>
      </c>
      <c r="Q8" s="230"/>
      <c r="R8" s="72" t="s">
        <v>7107</v>
      </c>
      <c r="S8" s="230"/>
      <c r="T8" s="72" t="s">
        <v>2205</v>
      </c>
      <c r="U8" s="230"/>
      <c r="V8" s="113" t="s">
        <v>882</v>
      </c>
      <c r="W8" s="230"/>
      <c r="X8" s="113" t="s">
        <v>488</v>
      </c>
    </row>
    <row r="9" spans="1:24" ht="15.75">
      <c r="A9" s="226"/>
      <c r="B9" s="75" t="s">
        <v>203</v>
      </c>
      <c r="C9" s="75"/>
      <c r="D9" s="75" t="s">
        <v>189</v>
      </c>
      <c r="E9" s="226"/>
      <c r="F9" s="76" t="s">
        <v>291</v>
      </c>
      <c r="G9" s="63"/>
      <c r="H9" s="76" t="s">
        <v>292</v>
      </c>
      <c r="I9" s="63"/>
      <c r="J9" s="76" t="s">
        <v>293</v>
      </c>
      <c r="K9" s="63"/>
      <c r="L9" s="76" t="s">
        <v>294</v>
      </c>
      <c r="M9" s="63"/>
      <c r="N9" s="76" t="s">
        <v>295</v>
      </c>
      <c r="O9" s="63"/>
      <c r="P9" s="76" t="s">
        <v>296</v>
      </c>
      <c r="Q9" s="63"/>
      <c r="R9" s="76" t="s">
        <v>297</v>
      </c>
      <c r="S9" s="76"/>
      <c r="T9" s="335" t="s">
        <v>298</v>
      </c>
      <c r="U9" s="63"/>
      <c r="V9" s="64" t="s">
        <v>523</v>
      </c>
      <c r="W9" s="226"/>
      <c r="X9" s="64" t="s">
        <v>524</v>
      </c>
    </row>
    <row r="10" spans="1:24" ht="15.75" customHeight="1">
      <c r="A10" s="230"/>
      <c r="B10" s="230"/>
      <c r="C10" s="230"/>
      <c r="D10" s="230"/>
      <c r="E10" s="230"/>
      <c r="F10" s="71"/>
      <c r="G10" s="231"/>
      <c r="H10" s="71"/>
      <c r="I10" s="231"/>
      <c r="J10" s="71"/>
      <c r="K10" s="231"/>
      <c r="L10" s="71"/>
      <c r="M10" s="231"/>
      <c r="N10" s="71"/>
      <c r="O10" s="231"/>
      <c r="P10" s="71"/>
      <c r="Q10" s="231"/>
      <c r="R10" s="231"/>
      <c r="S10" s="231"/>
      <c r="T10" s="231"/>
      <c r="U10" s="231"/>
      <c r="V10" s="113"/>
      <c r="W10" s="230"/>
      <c r="X10" s="113"/>
    </row>
    <row r="11" spans="1:24" ht="15.75" customHeight="1">
      <c r="A11" s="70" t="str">
        <f>'29. CAPM'!A11</f>
        <v>Electric Proxy Group</v>
      </c>
      <c r="B11" s="70"/>
      <c r="C11" s="70"/>
      <c r="D11" s="70"/>
      <c r="E11" s="230"/>
      <c r="F11" s="71"/>
      <c r="G11" s="231"/>
      <c r="H11" s="71"/>
      <c r="I11" s="231"/>
      <c r="J11" s="71"/>
      <c r="K11" s="231"/>
      <c r="L11" s="71"/>
      <c r="M11" s="231"/>
      <c r="N11" s="71"/>
      <c r="O11" s="231"/>
      <c r="P11" s="71"/>
      <c r="Q11" s="231"/>
      <c r="R11" s="231"/>
      <c r="S11" s="231"/>
      <c r="T11" s="231"/>
      <c r="U11" s="231"/>
      <c r="V11" s="113"/>
      <c r="W11" s="230"/>
      <c r="X11" s="113"/>
    </row>
    <row r="12" spans="1:24" ht="15.75" customHeight="1">
      <c r="A12" s="70"/>
      <c r="B12" s="70"/>
      <c r="C12" s="70"/>
      <c r="D12" s="70"/>
      <c r="E12" s="230"/>
      <c r="F12" s="71"/>
      <c r="G12" s="231"/>
      <c r="H12" s="71"/>
      <c r="I12" s="231"/>
      <c r="J12" s="71"/>
      <c r="K12" s="231"/>
      <c r="L12" s="71"/>
      <c r="M12" s="231"/>
      <c r="N12" s="71"/>
      <c r="O12" s="231"/>
      <c r="P12" s="71"/>
      <c r="Q12" s="231"/>
      <c r="R12" s="231"/>
      <c r="S12" s="231"/>
      <c r="T12" s="231"/>
      <c r="U12" s="231"/>
      <c r="V12" s="113"/>
      <c r="W12" s="230"/>
      <c r="X12" s="113"/>
    </row>
    <row r="13" spans="1:24" ht="15.75" customHeight="1">
      <c r="A13" s="46">
        <f>'29. CAPM'!A13</f>
        <v>1</v>
      </c>
      <c r="B13" s="46" t="str">
        <f>VLOOKUP(A13,'Screening Analysis '!$A$2:$L$50,MATCH($B$9,'Screening Analysis '!$A$2:$L$2,0),FALSE)</f>
        <v>Ameren Corporation</v>
      </c>
      <c r="C13" s="105"/>
      <c r="D13" s="46" t="str">
        <f>VLOOKUP(A13,'Screening Analysis '!$A$2:$L$50,MATCH($D$9,'Screening Analysis '!$A$2:$L$2,0),FALSE)</f>
        <v>AEE</v>
      </c>
      <c r="F13" s="199">
        <f>'SV backup'!L15</f>
        <v>9.151414309484145E-3</v>
      </c>
      <c r="G13" s="199"/>
      <c r="H13" s="199">
        <f>'SV backup'!M15</f>
        <v>1.236603462489742E-4</v>
      </c>
      <c r="I13" s="232" t="s">
        <v>254</v>
      </c>
      <c r="J13" s="199">
        <f>'SV backup'!N15</f>
        <v>0</v>
      </c>
      <c r="K13" s="232"/>
      <c r="L13" s="199">
        <f>'SV backup'!O15</f>
        <v>0</v>
      </c>
      <c r="M13" s="232"/>
      <c r="N13" s="199">
        <f>'SV backup'!P15</f>
        <v>0</v>
      </c>
      <c r="O13" s="194"/>
      <c r="P13" s="306">
        <f>AVERAGE(F13:N13)</f>
        <v>1.8550149311466237E-3</v>
      </c>
      <c r="Q13" s="58"/>
      <c r="R13" s="87">
        <f>'SV backup'!R15</f>
        <v>28.63</v>
      </c>
      <c r="S13" s="58"/>
      <c r="T13" s="87">
        <f>'SV backup'!T15</f>
        <v>48.928055555555552</v>
      </c>
      <c r="U13" s="58"/>
      <c r="V13" s="307">
        <f>1-R13/T13</f>
        <v>0.41485514445813299</v>
      </c>
      <c r="W13" s="308"/>
      <c r="X13" s="415">
        <f>P13*V13</f>
        <v>7.6956248723282614E-4</v>
      </c>
    </row>
    <row r="14" spans="1:24" ht="15.75" customHeight="1">
      <c r="A14" s="46">
        <f>'29. CAPM'!A14</f>
        <v>2</v>
      </c>
      <c r="B14" s="46" t="str">
        <f>VLOOKUP(A14,'Screening Analysis '!$A$2:$L$50,MATCH($B$9,'Screening Analysis '!$A$2:$L$2,0),FALSE)</f>
        <v>American Electric Power Company, Inc.</v>
      </c>
      <c r="C14" s="105"/>
      <c r="D14" s="46" t="str">
        <f>VLOOKUP(A14,'Screening Analysis '!$A$2:$L$50,MATCH($D$9,'Screening Analysis '!$A$2:$L$2,0),FALSE)</f>
        <v>AEP</v>
      </c>
      <c r="F14" s="199">
        <f>'SV backup'!L16</f>
        <v>5.4283396767954364E-3</v>
      </c>
      <c r="G14" s="199"/>
      <c r="H14" s="199">
        <f>'SV backup'!M16</f>
        <v>4.6543378428695542E-3</v>
      </c>
      <c r="I14" s="232" t="s">
        <v>254</v>
      </c>
      <c r="J14" s="199">
        <f>'SV backup'!N16</f>
        <v>4.3445137644902024E-3</v>
      </c>
      <c r="K14" s="232"/>
      <c r="L14" s="199">
        <f>'SV backup'!O16</f>
        <v>3.3211693796383712E-3</v>
      </c>
      <c r="M14" s="232"/>
      <c r="N14" s="199">
        <f>'SV backup'!P16</f>
        <v>3.2693093583980848E-3</v>
      </c>
      <c r="O14" s="194"/>
      <c r="P14" s="306">
        <f t="shared" ref="P14:P35" si="0">AVERAGE(F14:N14)</f>
        <v>4.2035340044383291E-3</v>
      </c>
      <c r="Q14" s="411"/>
      <c r="R14" s="87">
        <f>'SV backup'!R16</f>
        <v>36.450000000000003</v>
      </c>
      <c r="S14" s="411"/>
      <c r="T14" s="87">
        <f>'SV backup'!T16</f>
        <v>64.547333333333341</v>
      </c>
      <c r="U14" s="411"/>
      <c r="V14" s="307">
        <f t="shared" ref="V14:V35" si="1">1-R14/T14</f>
        <v>0.43529812747234586</v>
      </c>
      <c r="W14" s="308"/>
      <c r="X14" s="415">
        <f t="shared" ref="X14:X35" si="2">P14*V14</f>
        <v>1.8297904808983363E-3</v>
      </c>
    </row>
    <row r="15" spans="1:24" ht="15.75" customHeight="1">
      <c r="A15" s="46">
        <f>'29. CAPM'!A15</f>
        <v>3</v>
      </c>
      <c r="B15" s="46" t="str">
        <f>VLOOKUP(A15,'Screening Analysis '!$A$2:$L$50,MATCH($B$9,'Screening Analysis '!$A$2:$L$2,0),FALSE)</f>
        <v>Avista Corporation</v>
      </c>
      <c r="C15" s="105"/>
      <c r="D15" s="46" t="str">
        <f>VLOOKUP(A15,'Screening Analysis '!$A$2:$L$50,MATCH($D$9,'Screening Analysis '!$A$2:$L$2,0),FALSE)</f>
        <v>AVA</v>
      </c>
      <c r="F15" s="199">
        <f>'SV backup'!L17</f>
        <v>2.2759103641456658E-2</v>
      </c>
      <c r="G15" s="199"/>
      <c r="H15" s="199">
        <f>'SV backup'!M17</f>
        <v>2.3793221499486487E-2</v>
      </c>
      <c r="I15" s="232" t="s">
        <v>254</v>
      </c>
      <c r="J15" s="199">
        <f>'SV backup'!N17</f>
        <v>4.5142952683497077E-3</v>
      </c>
      <c r="K15" s="232"/>
      <c r="L15" s="199">
        <f>'SV backup'!O17</f>
        <v>3.5952063914780355E-2</v>
      </c>
      <c r="M15" s="232"/>
      <c r="N15" s="199">
        <f>'SV backup'!P17</f>
        <v>2.5706940874035441E-3</v>
      </c>
      <c r="O15" s="194"/>
      <c r="P15" s="306">
        <f t="shared" si="0"/>
        <v>1.7917875682295348E-2</v>
      </c>
      <c r="Q15" s="411"/>
      <c r="R15" s="87">
        <f>'SV backup'!R17</f>
        <v>24.4</v>
      </c>
      <c r="S15" s="411"/>
      <c r="T15" s="87">
        <f>'SV backup'!T17</f>
        <v>39.49583333333333</v>
      </c>
      <c r="U15" s="411"/>
      <c r="V15" s="307">
        <f t="shared" si="1"/>
        <v>0.38221331364067934</v>
      </c>
      <c r="W15" s="308"/>
      <c r="X15" s="415">
        <f t="shared" si="2"/>
        <v>6.848450637931853E-3</v>
      </c>
    </row>
    <row r="16" spans="1:24" ht="15.75" customHeight="1">
      <c r="A16" s="46">
        <f>'29. CAPM'!A16</f>
        <v>4</v>
      </c>
      <c r="B16" s="46" t="str">
        <f>VLOOKUP(A16,'Screening Analysis '!$A$2:$L$50,MATCH($B$9,'Screening Analysis '!$A$2:$L$2,0),FALSE)</f>
        <v>CenterPoint Energy, Inc.</v>
      </c>
      <c r="C16" s="105"/>
      <c r="D16" s="46" t="str">
        <f>VLOOKUP(A16,'Screening Analysis '!$A$2:$L$50,MATCH($D$9,'Screening Analysis '!$A$2:$L$2,0),FALSE)</f>
        <v>CNP</v>
      </c>
      <c r="F16" s="199">
        <f>'SV backup'!L18</f>
        <v>3.1316223216387665E-3</v>
      </c>
      <c r="G16" s="199"/>
      <c r="H16" s="199">
        <f>'SV backup'!M18</f>
        <v>3.3096260826702933E-3</v>
      </c>
      <c r="I16" s="232" t="s">
        <v>254</v>
      </c>
      <c r="J16" s="199">
        <f>'SV backup'!N18</f>
        <v>3.6496350364963559E-3</v>
      </c>
      <c r="K16" s="232"/>
      <c r="L16" s="199">
        <f>'SV backup'!O18</f>
        <v>0</v>
      </c>
      <c r="M16" s="232"/>
      <c r="N16" s="199">
        <f>'SV backup'!P18</f>
        <v>4.662004662004662E-3</v>
      </c>
      <c r="O16" s="194"/>
      <c r="P16" s="306">
        <f t="shared" si="0"/>
        <v>2.9505776205620156E-3</v>
      </c>
      <c r="Q16" s="411"/>
      <c r="R16" s="87">
        <f>'SV backup'!R18</f>
        <v>8.0500000000000007</v>
      </c>
      <c r="S16" s="411"/>
      <c r="T16" s="87">
        <f>'SV backup'!T18</f>
        <v>20.626999999999999</v>
      </c>
      <c r="U16" s="411"/>
      <c r="V16" s="307">
        <f t="shared" si="1"/>
        <v>0.60973481359383319</v>
      </c>
      <c r="W16" s="308"/>
      <c r="X16" s="415">
        <f t="shared" si="2"/>
        <v>1.7990698954675165E-3</v>
      </c>
    </row>
    <row r="17" spans="1:24" ht="15.75" customHeight="1">
      <c r="A17" s="46">
        <f>'29. CAPM'!A17</f>
        <v>5</v>
      </c>
      <c r="B17" s="46" t="str">
        <f>VLOOKUP(A17,'Screening Analysis '!$A$2:$L$50,MATCH($B$9,'Screening Analysis '!$A$2:$L$2,0),FALSE)</f>
        <v>Consolidated Edison, Inc.</v>
      </c>
      <c r="C17" s="105"/>
      <c r="D17" s="46" t="str">
        <f>VLOOKUP(A17,'Screening Analysis '!$A$2:$L$50,MATCH($D$9,'Screening Analysis '!$A$2:$L$2,0),FALSE)</f>
        <v>ED</v>
      </c>
      <c r="F17" s="199">
        <f>'SV backup'!L19</f>
        <v>4.3549825114874898E-3</v>
      </c>
      <c r="G17" s="199"/>
      <c r="H17" s="199">
        <f>'SV backup'!M19</f>
        <v>-6.8285021680432285E-5</v>
      </c>
      <c r="I17" s="232" t="s">
        <v>254</v>
      </c>
      <c r="J17" s="199">
        <f>'SV backup'!N19</f>
        <v>0</v>
      </c>
      <c r="K17" s="232"/>
      <c r="L17" s="199">
        <f>'SV backup'!O19</f>
        <v>3.4144842421521169E-5</v>
      </c>
      <c r="M17" s="232"/>
      <c r="N17" s="199">
        <f>'SV backup'!P19</f>
        <v>4.0972411909315947E-4</v>
      </c>
      <c r="O17" s="194"/>
      <c r="P17" s="306">
        <f t="shared" si="0"/>
        <v>9.4611329026434766E-4</v>
      </c>
      <c r="Q17" s="411"/>
      <c r="R17" s="87">
        <f>'SV backup'!R19</f>
        <v>44.25</v>
      </c>
      <c r="S17" s="411"/>
      <c r="T17" s="87">
        <f>'SV backup'!T19</f>
        <v>74.989444444444445</v>
      </c>
      <c r="U17" s="411"/>
      <c r="V17" s="307">
        <f t="shared" si="1"/>
        <v>0.4099169512746238</v>
      </c>
      <c r="W17" s="308"/>
      <c r="X17" s="415">
        <f t="shared" si="2"/>
        <v>3.8782787550556462E-4</v>
      </c>
    </row>
    <row r="18" spans="1:24" ht="15.75" customHeight="1">
      <c r="A18" s="46">
        <f>'29. CAPM'!A18</f>
        <v>6</v>
      </c>
      <c r="B18" s="46" t="str">
        <f>VLOOKUP(A18,'Screening Analysis '!$A$2:$L$50,MATCH($B$9,'Screening Analysis '!$A$2:$L$2,0),FALSE)</f>
        <v>Dominion Resources, Inc.</v>
      </c>
      <c r="C18" s="105"/>
      <c r="D18" s="46" t="str">
        <f>VLOOKUP(A18,'Screening Analysis '!$A$2:$L$50,MATCH($D$9,'Screening Analysis '!$A$2:$L$2,0),FALSE)</f>
        <v>D</v>
      </c>
      <c r="F18" s="199">
        <f>'SV backup'!L20</f>
        <v>-1.911157024793373E-2</v>
      </c>
      <c r="G18" s="199"/>
      <c r="H18" s="199">
        <f>'SV backup'!M20</f>
        <v>1.1233982797963799E-2</v>
      </c>
      <c r="I18" s="232" t="s">
        <v>254</v>
      </c>
      <c r="J18" s="199">
        <f>'SV backup'!N20</f>
        <v>9.3733726783544122E-3</v>
      </c>
      <c r="K18" s="232"/>
      <c r="L18" s="199">
        <f>'SV backup'!O20</f>
        <v>6.5348237317282105E-3</v>
      </c>
      <c r="M18" s="232"/>
      <c r="N18" s="199">
        <f>'SV backup'!P20</f>
        <v>1.8281223304288479E-2</v>
      </c>
      <c r="O18" s="194"/>
      <c r="P18" s="306">
        <f t="shared" si="0"/>
        <v>5.2623664528802343E-3</v>
      </c>
      <c r="Q18" s="411"/>
      <c r="R18" s="87">
        <f>'SV backup'!R20</f>
        <v>21.25</v>
      </c>
      <c r="S18" s="411"/>
      <c r="T18" s="87">
        <f>'SV backup'!T20</f>
        <v>73.335555555555544</v>
      </c>
      <c r="U18" s="411"/>
      <c r="V18" s="307">
        <f t="shared" si="1"/>
        <v>0.71023605345292562</v>
      </c>
      <c r="W18" s="308"/>
      <c r="X18" s="415">
        <f t="shared" si="2"/>
        <v>3.7375223813167287E-3</v>
      </c>
    </row>
    <row r="19" spans="1:24" ht="15.75" customHeight="1">
      <c r="A19" s="46">
        <f>'29. CAPM'!A19</f>
        <v>7</v>
      </c>
      <c r="B19" s="46" t="str">
        <f>VLOOKUP(A19,'Screening Analysis '!$A$2:$L$50,MATCH($B$9,'Screening Analysis '!$A$2:$L$2,0),FALSE)</f>
        <v>DTE Energy Company</v>
      </c>
      <c r="C19" s="105"/>
      <c r="D19" s="46" t="str">
        <f>VLOOKUP(A19,'Screening Analysis '!$A$2:$L$50,MATCH($D$9,'Screening Analysis '!$A$2:$L$2,0),FALSE)</f>
        <v>DTE</v>
      </c>
      <c r="F19" s="199">
        <f>'SV backup'!L21</f>
        <v>-1.0623856459895343E-3</v>
      </c>
      <c r="G19" s="199"/>
      <c r="H19" s="199">
        <f>'SV backup'!M21</f>
        <v>1.8316100443131429E-2</v>
      </c>
      <c r="I19" s="232" t="s">
        <v>254</v>
      </c>
      <c r="J19" s="199">
        <f>'SV backup'!N21</f>
        <v>2.7502175805047921E-2</v>
      </c>
      <c r="K19" s="232"/>
      <c r="L19" s="199">
        <f>'SV backup'!O21</f>
        <v>-5.6468462363766622E-4</v>
      </c>
      <c r="M19" s="232"/>
      <c r="N19" s="199">
        <f>'SV backup'!P21</f>
        <v>1.4181592180349121E-2</v>
      </c>
      <c r="O19" s="194"/>
      <c r="P19" s="306">
        <f t="shared" si="0"/>
        <v>1.1674559631780254E-2</v>
      </c>
      <c r="Q19" s="411"/>
      <c r="R19" s="87">
        <f>'SV backup'!R21</f>
        <v>48.8</v>
      </c>
      <c r="S19" s="411"/>
      <c r="T19" s="87">
        <f>'SV backup'!T21</f>
        <v>88.901888888888891</v>
      </c>
      <c r="U19" s="411"/>
      <c r="V19" s="307">
        <f t="shared" si="1"/>
        <v>0.45108027950912188</v>
      </c>
      <c r="W19" s="308"/>
      <c r="X19" s="415">
        <f t="shared" si="2"/>
        <v>5.266163621849348E-3</v>
      </c>
    </row>
    <row r="20" spans="1:24" ht="15.75" customHeight="1">
      <c r="A20" s="46">
        <f>'29. CAPM'!A20</f>
        <v>8</v>
      </c>
      <c r="B20" s="46" t="str">
        <f>VLOOKUP(A20,'Screening Analysis '!$A$2:$L$50,MATCH($B$9,'Screening Analysis '!$A$2:$L$2,0),FALSE)</f>
        <v>Edison International</v>
      </c>
      <c r="C20" s="105"/>
      <c r="D20" s="46" t="str">
        <f>VLOOKUP(A20,'Screening Analysis '!$A$2:$L$50,MATCH($D$9,'Screening Analysis '!$A$2:$L$2,0),FALSE)</f>
        <v>EIX</v>
      </c>
      <c r="F20" s="199">
        <f>'SV backup'!L22</f>
        <v>0</v>
      </c>
      <c r="G20" s="199"/>
      <c r="H20" s="199">
        <f>'SV backup'!M22</f>
        <v>0</v>
      </c>
      <c r="I20" s="232" t="s">
        <v>254</v>
      </c>
      <c r="J20" s="199">
        <f>'SV backup'!N22</f>
        <v>0</v>
      </c>
      <c r="K20" s="232"/>
      <c r="L20" s="199">
        <f>'SV backup'!O22</f>
        <v>0</v>
      </c>
      <c r="M20" s="232"/>
      <c r="N20" s="199">
        <f>'SV backup'!P22</f>
        <v>0</v>
      </c>
      <c r="O20" s="194"/>
      <c r="P20" s="306">
        <f t="shared" si="0"/>
        <v>0</v>
      </c>
      <c r="Q20" s="411"/>
      <c r="R20" s="87">
        <f>'SV backup'!R22</f>
        <v>34.549999999999997</v>
      </c>
      <c r="S20" s="411"/>
      <c r="T20" s="87">
        <f>'SV backup'!T22</f>
        <v>71.003333333333345</v>
      </c>
      <c r="U20" s="411"/>
      <c r="V20" s="307">
        <f t="shared" si="1"/>
        <v>0.51340312661377419</v>
      </c>
      <c r="W20" s="308"/>
      <c r="X20" s="415">
        <f t="shared" si="2"/>
        <v>0</v>
      </c>
    </row>
    <row r="21" spans="1:24" ht="15.75" customHeight="1">
      <c r="A21" s="46">
        <f>'29. CAPM'!A21</f>
        <v>9</v>
      </c>
      <c r="B21" s="46" t="str">
        <f>VLOOKUP(A21,'Screening Analysis '!$A$2:$L$50,MATCH($B$9,'Screening Analysis '!$A$2:$L$2,0),FALSE)</f>
        <v>El Paso Electric Company</v>
      </c>
      <c r="C21" s="105"/>
      <c r="D21" s="46" t="str">
        <f>VLOOKUP(A21,'Screening Analysis '!$A$2:$L$50,MATCH($D$9,'Screening Analysis '!$A$2:$L$2,0),FALSE)</f>
        <v>EE</v>
      </c>
      <c r="F21" s="199">
        <f>'SV backup'!L23</f>
        <v>-6.1310782241014786E-2</v>
      </c>
      <c r="G21" s="199"/>
      <c r="H21" s="199">
        <f>'SV backup'!M23</f>
        <v>3.7537537537537182E-3</v>
      </c>
      <c r="I21" s="232" t="s">
        <v>254</v>
      </c>
      <c r="J21" s="199">
        <f>'SV backup'!N23</f>
        <v>3.9890301670407304E-3</v>
      </c>
      <c r="K21" s="232"/>
      <c r="L21" s="199">
        <f>'SV backup'!O23</f>
        <v>2.2349143282839904E-3</v>
      </c>
      <c r="M21" s="232"/>
      <c r="N21" s="199">
        <f>'SV backup'!P23</f>
        <v>3.4687809712586862E-3</v>
      </c>
      <c r="O21" s="194"/>
      <c r="P21" s="306">
        <f t="shared" si="0"/>
        <v>-9.5728606041355323E-3</v>
      </c>
      <c r="Q21" s="411"/>
      <c r="R21" s="87">
        <f>'SV backup'!R23</f>
        <v>25.2</v>
      </c>
      <c r="S21" s="411"/>
      <c r="T21" s="87">
        <f>'SV backup'!T23</f>
        <v>44.167055555555557</v>
      </c>
      <c r="U21" s="411"/>
      <c r="V21" s="307">
        <f t="shared" si="1"/>
        <v>0.42943898607182074</v>
      </c>
      <c r="W21" s="308"/>
      <c r="X21" s="415">
        <f t="shared" si="2"/>
        <v>-4.1109595516468402E-3</v>
      </c>
    </row>
    <row r="22" spans="1:24" ht="15.75" customHeight="1">
      <c r="A22" s="46">
        <f>'29. CAPM'!A22</f>
        <v>10</v>
      </c>
      <c r="B22" s="46" t="str">
        <f>VLOOKUP(A22,'Screening Analysis '!$A$2:$L$50,MATCH($B$9,'Screening Analysis '!$A$2:$L$2,0),FALSE)</f>
        <v>Eversource Energy</v>
      </c>
      <c r="C22" s="105"/>
      <c r="D22" s="46" t="str">
        <f>VLOOKUP(A22,'Screening Analysis '!$A$2:$L$50,MATCH($D$9,'Screening Analysis '!$A$2:$L$2,0),FALSE)</f>
        <v>ES</v>
      </c>
      <c r="F22" s="199">
        <f>'SV backup'!L24</f>
        <v>4.0238027769906939E-3</v>
      </c>
      <c r="G22" s="199"/>
      <c r="H22" s="199">
        <f>'SV backup'!M24</f>
        <v>0.77269135244976306</v>
      </c>
      <c r="I22" s="232" t="s">
        <v>254</v>
      </c>
      <c r="J22" s="199">
        <f>'SV backup'!N24</f>
        <v>3.8847317306160496E-3</v>
      </c>
      <c r="K22" s="232"/>
      <c r="L22" s="199">
        <f>'SV backup'!O24</f>
        <v>5.4239223522695992E-3</v>
      </c>
      <c r="M22" s="232"/>
      <c r="N22" s="199">
        <f>'SV backup'!P24</f>
        <v>3.2178686352450684E-3</v>
      </c>
      <c r="O22" s="194"/>
      <c r="P22" s="306">
        <f t="shared" si="0"/>
        <v>0.1578483355889769</v>
      </c>
      <c r="Q22" s="411"/>
      <c r="R22" s="87">
        <f>'SV backup'!R24</f>
        <v>32.5</v>
      </c>
      <c r="S22" s="411"/>
      <c r="T22" s="87">
        <f>'SV backup'!T24</f>
        <v>57.100999999999999</v>
      </c>
      <c r="U22" s="411"/>
      <c r="V22" s="307">
        <f t="shared" si="1"/>
        <v>0.43083308523493458</v>
      </c>
      <c r="W22" s="308"/>
      <c r="X22" s="415">
        <f t="shared" si="2"/>
        <v>6.8006285420998236E-2</v>
      </c>
    </row>
    <row r="23" spans="1:24" ht="15.75" customHeight="1">
      <c r="A23" s="46">
        <f>'29. CAPM'!A23</f>
        <v>11</v>
      </c>
      <c r="B23" s="46" t="str">
        <f>VLOOKUP(A23,'Screening Analysis '!$A$2:$L$50,MATCH($B$9,'Screening Analysis '!$A$2:$L$2,0),FALSE)</f>
        <v>Great Plains Energy Incorporated</v>
      </c>
      <c r="C23" s="105"/>
      <c r="D23" s="46" t="str">
        <f>VLOOKUP(A23,'Screening Analysis '!$A$2:$L$50,MATCH($D$9,'Screening Analysis '!$A$2:$L$2,0),FALSE)</f>
        <v>GXP</v>
      </c>
      <c r="F23" s="199">
        <f>'SV backup'!L25</f>
        <v>3.1685211111928259E-3</v>
      </c>
      <c r="G23" s="199"/>
      <c r="H23" s="199">
        <f>'SV backup'!M25</f>
        <v>0.1277361539591598</v>
      </c>
      <c r="I23" s="232" t="s">
        <v>254</v>
      </c>
      <c r="J23" s="199">
        <f>'SV backup'!N25</f>
        <v>2.2145509021038456E-3</v>
      </c>
      <c r="K23" s="232"/>
      <c r="L23" s="199">
        <f>'SV backup'!O25</f>
        <v>1.8847078702800548E-3</v>
      </c>
      <c r="M23" s="232"/>
      <c r="N23" s="199">
        <f>'SV backup'!P25</f>
        <v>1.5568240788791457E-3</v>
      </c>
      <c r="O23" s="194"/>
      <c r="P23" s="306">
        <f t="shared" si="0"/>
        <v>2.7312151584323131E-2</v>
      </c>
      <c r="Q23" s="411"/>
      <c r="R23" s="87">
        <f>'SV backup'!R25</f>
        <v>23.68</v>
      </c>
      <c r="S23" s="411"/>
      <c r="T23" s="87">
        <f>'SV backup'!T25</f>
        <v>31.605833333333337</v>
      </c>
      <c r="U23" s="411"/>
      <c r="V23" s="307">
        <f t="shared" si="1"/>
        <v>0.25077121839322913</v>
      </c>
      <c r="W23" s="308"/>
      <c r="X23" s="415">
        <f t="shared" si="2"/>
        <v>6.849101529741275E-3</v>
      </c>
    </row>
    <row r="24" spans="1:24" ht="15.75" customHeight="1">
      <c r="A24" s="46">
        <f>'29. CAPM'!A24</f>
        <v>12</v>
      </c>
      <c r="B24" s="46" t="str">
        <f>VLOOKUP(A24,'Screening Analysis '!$A$2:$L$50,MATCH($B$9,'Screening Analysis '!$A$2:$L$2,0),FALSE)</f>
        <v>IDACORP, Inc.</v>
      </c>
      <c r="C24" s="105"/>
      <c r="D24" s="46" t="str">
        <f>VLOOKUP(A24,'Screening Analysis '!$A$2:$L$50,MATCH($D$9,'Screening Analysis '!$A$2:$L$2,0),FALSE)</f>
        <v>IDA</v>
      </c>
      <c r="F24" s="199">
        <f>'SV backup'!L26</f>
        <v>1.0928961748634006E-2</v>
      </c>
      <c r="G24" s="199"/>
      <c r="H24" s="199">
        <f>'SV backup'!M26</f>
        <v>4.2042042042040786E-3</v>
      </c>
      <c r="I24" s="232" t="s">
        <v>254</v>
      </c>
      <c r="J24" s="199">
        <f>'SV backup'!N26</f>
        <v>1.3955342902711382E-3</v>
      </c>
      <c r="K24" s="232"/>
      <c r="L24" s="199">
        <f>'SV backup'!O26</f>
        <v>7.9633685048788089E-4</v>
      </c>
      <c r="M24" s="232"/>
      <c r="N24" s="199">
        <f>'SV backup'!P26</f>
        <v>5.9677740202892442E-4</v>
      </c>
      <c r="O24" s="194"/>
      <c r="P24" s="306">
        <f t="shared" si="0"/>
        <v>3.5843628991252055E-3</v>
      </c>
      <c r="Q24" s="411"/>
      <c r="R24" s="87">
        <f>'SV backup'!R26</f>
        <v>40.700000000000003</v>
      </c>
      <c r="S24" s="411"/>
      <c r="T24" s="87">
        <f>'SV backup'!T26</f>
        <v>73.040666666666667</v>
      </c>
      <c r="U24" s="411"/>
      <c r="V24" s="307">
        <f t="shared" si="1"/>
        <v>0.44277617035258898</v>
      </c>
      <c r="W24" s="308"/>
      <c r="X24" s="415">
        <f t="shared" si="2"/>
        <v>1.5870704776285618E-3</v>
      </c>
    </row>
    <row r="25" spans="1:24" ht="15.75" customHeight="1">
      <c r="A25" s="46">
        <f>'29. CAPM'!A25</f>
        <v>13</v>
      </c>
      <c r="B25" s="46" t="str">
        <f>VLOOKUP(A25,'Screening Analysis '!$A$2:$L$50,MATCH($B$9,'Screening Analysis '!$A$2:$L$2,0),FALSE)</f>
        <v>NorthWestern Corporation</v>
      </c>
      <c r="C25" s="105"/>
      <c r="D25" s="46" t="str">
        <f>VLOOKUP(A25,'Screening Analysis '!$A$2:$L$50,MATCH($D$9,'Screening Analysis '!$A$2:$L$2,0),FALSE)</f>
        <v>NWE</v>
      </c>
      <c r="F25" s="199">
        <f>'SV backup'!L27</f>
        <v>1.3800717637318318E-3</v>
      </c>
      <c r="G25" s="199"/>
      <c r="H25" s="199">
        <f>'SV backup'!M27</f>
        <v>2.5909592061741944E-2</v>
      </c>
      <c r="I25" s="232" t="s">
        <v>254</v>
      </c>
      <c r="J25" s="199">
        <f>'SV backup'!N27</f>
        <v>4.1106931757119859E-2</v>
      </c>
      <c r="K25" s="232"/>
      <c r="L25" s="199">
        <f>'SV backup'!O27</f>
        <v>0.21058064516129024</v>
      </c>
      <c r="M25" s="232"/>
      <c r="N25" s="199">
        <f>'SV backup'!P27</f>
        <v>2.8565337881048893E-2</v>
      </c>
      <c r="O25" s="194"/>
      <c r="P25" s="306">
        <f t="shared" si="0"/>
        <v>6.1508515724986543E-2</v>
      </c>
      <c r="Q25" s="411"/>
      <c r="R25" s="87">
        <f>'SV backup'!R27</f>
        <v>33.200000000000003</v>
      </c>
      <c r="S25" s="411"/>
      <c r="T25" s="87">
        <f>'SV backup'!T27</f>
        <v>60.411111111111111</v>
      </c>
      <c r="U25" s="411"/>
      <c r="V25" s="307">
        <f t="shared" si="1"/>
        <v>0.4504322236527496</v>
      </c>
      <c r="W25" s="308"/>
      <c r="X25" s="415">
        <f t="shared" si="2"/>
        <v>2.7705417511585805E-2</v>
      </c>
    </row>
    <row r="26" spans="1:24" ht="15.75" customHeight="1">
      <c r="A26" s="46">
        <f>'29. CAPM'!A26</f>
        <v>14</v>
      </c>
      <c r="B26" s="46" t="str">
        <f>VLOOKUP(A26,'Screening Analysis '!$A$2:$L$50,MATCH($B$9,'Screening Analysis '!$A$2:$L$2,0),FALSE)</f>
        <v>OGE Energy Corp.</v>
      </c>
      <c r="C26" s="105"/>
      <c r="D26" s="46" t="str">
        <f>VLOOKUP(A26,'Screening Analysis '!$A$2:$L$50,MATCH($D$9,'Screening Analysis '!$A$2:$L$2,0),FALSE)</f>
        <v>OGE</v>
      </c>
      <c r="F26" s="199">
        <f>'SV backup'!L28</f>
        <v>5.1229508196721316E-3</v>
      </c>
      <c r="G26" s="199"/>
      <c r="H26" s="199">
        <f>'SV backup'!M28</f>
        <v>7.1355759429154219E-3</v>
      </c>
      <c r="I26" s="232" t="s">
        <v>254</v>
      </c>
      <c r="J26" s="199">
        <f>'SV backup'!N28</f>
        <v>4.5546558704453732E-3</v>
      </c>
      <c r="K26" s="232"/>
      <c r="L26" s="199">
        <f>'SV backup'!O28</f>
        <v>4.5340050377834038E-3</v>
      </c>
      <c r="M26" s="232"/>
      <c r="N26" s="199">
        <f>'SV backup'!P28</f>
        <v>3.0090270812437028E-3</v>
      </c>
      <c r="O26" s="194"/>
      <c r="P26" s="306">
        <f t="shared" si="0"/>
        <v>4.8712429504120065E-3</v>
      </c>
      <c r="Q26" s="411"/>
      <c r="R26" s="87">
        <f>'SV backup'!R28</f>
        <v>16.649999999999999</v>
      </c>
      <c r="S26" s="411"/>
      <c r="T26" s="87">
        <f>'SV backup'!T28</f>
        <v>27.94</v>
      </c>
      <c r="U26" s="411"/>
      <c r="V26" s="307">
        <f t="shared" si="1"/>
        <v>0.4040801717967073</v>
      </c>
      <c r="W26" s="308"/>
      <c r="X26" s="415">
        <f t="shared" si="2"/>
        <v>1.9683726882659828E-3</v>
      </c>
    </row>
    <row r="27" spans="1:24" ht="15.75" customHeight="1">
      <c r="A27" s="46">
        <f>'29. CAPM'!A27</f>
        <v>15</v>
      </c>
      <c r="B27" s="46" t="str">
        <f>VLOOKUP(A27,'Screening Analysis '!$A$2:$L$50,MATCH($B$9,'Screening Analysis '!$A$2:$L$2,0),FALSE)</f>
        <v>Pinnacle West Capital Corporation</v>
      </c>
      <c r="C27" s="105"/>
      <c r="D27" s="46" t="str">
        <f>VLOOKUP(A27,'Screening Analysis '!$A$2:$L$50,MATCH($D$9,'Screening Analysis '!$A$2:$L$2,0),FALSE)</f>
        <v>PNW</v>
      </c>
      <c r="F27" s="199">
        <f>'SV backup'!L29</f>
        <v>4.412981520639919E-3</v>
      </c>
      <c r="G27" s="199"/>
      <c r="H27" s="199">
        <f>'SV backup'!M29</f>
        <v>4.4851258581235232E-3</v>
      </c>
      <c r="I27" s="232" t="s">
        <v>254</v>
      </c>
      <c r="J27" s="199">
        <f>'SV backup'!N29</f>
        <v>4.0094769455076727E-3</v>
      </c>
      <c r="K27" s="232"/>
      <c r="L27" s="199">
        <f>'SV backup'!O29</f>
        <v>3.5396623706660585E-3</v>
      </c>
      <c r="M27" s="232"/>
      <c r="N27" s="199">
        <f>'SV backup'!P29</f>
        <v>3.888939133580599E-3</v>
      </c>
      <c r="O27" s="194"/>
      <c r="P27" s="306">
        <f t="shared" si="0"/>
        <v>4.0672371657035546E-3</v>
      </c>
      <c r="Q27" s="411"/>
      <c r="R27" s="87">
        <f>'SV backup'!R29</f>
        <v>40.85</v>
      </c>
      <c r="S27" s="411"/>
      <c r="T27" s="87">
        <f>'SV backup'!T29</f>
        <v>72.352777777777774</v>
      </c>
      <c r="U27" s="411"/>
      <c r="V27" s="307">
        <f t="shared" si="1"/>
        <v>0.43540522900909884</v>
      </c>
      <c r="W27" s="308"/>
      <c r="X27" s="415">
        <f t="shared" si="2"/>
        <v>1.7708963295674743E-3</v>
      </c>
    </row>
    <row r="28" spans="1:24" ht="15.75" customHeight="1">
      <c r="A28" s="46">
        <f>'29. CAPM'!A28</f>
        <v>16</v>
      </c>
      <c r="B28" s="46" t="str">
        <f>VLOOKUP(A28,'Screening Analysis '!$A$2:$L$50,MATCH($B$9,'Screening Analysis '!$A$2:$L$2,0),FALSE)</f>
        <v>Portland General Electric Company</v>
      </c>
      <c r="C28" s="105"/>
      <c r="D28" s="46" t="str">
        <f>VLOOKUP(A28,'Screening Analysis '!$A$2:$L$50,MATCH($D$9,'Screening Analysis '!$A$2:$L$2,0),FALSE)</f>
        <v>POR</v>
      </c>
      <c r="F28" s="199">
        <f>'SV backup'!L30</f>
        <v>5.3106744556566995E-4</v>
      </c>
      <c r="G28" s="199"/>
      <c r="H28" s="199">
        <f>'SV backup'!M30</f>
        <v>2.6539278131635195E-3</v>
      </c>
      <c r="I28" s="232" t="s">
        <v>254</v>
      </c>
      <c r="J28" s="199">
        <f>'SV backup'!N30</f>
        <v>3.3483324510322938E-2</v>
      </c>
      <c r="K28" s="232"/>
      <c r="L28" s="199">
        <f>'SV backup'!O30</f>
        <v>1.7928031758227758E-3</v>
      </c>
      <c r="M28" s="232"/>
      <c r="N28" s="199">
        <f>'SV backup'!P30</f>
        <v>0.13639268822702288</v>
      </c>
      <c r="O28" s="194"/>
      <c r="P28" s="306">
        <f t="shared" si="0"/>
        <v>3.497076223437956E-2</v>
      </c>
      <c r="Q28" s="411"/>
      <c r="R28" s="87">
        <f>'SV backup'!R30</f>
        <v>25.4</v>
      </c>
      <c r="S28" s="411"/>
      <c r="T28" s="87">
        <f>'SV backup'!T30</f>
        <v>39.263333333333328</v>
      </c>
      <c r="U28" s="411"/>
      <c r="V28" s="307">
        <f t="shared" si="1"/>
        <v>0.3530860005093811</v>
      </c>
      <c r="W28" s="308"/>
      <c r="X28" s="415">
        <f t="shared" si="2"/>
        <v>1.2347686572101587E-2</v>
      </c>
    </row>
    <row r="29" spans="1:24" ht="15.75" customHeight="1">
      <c r="A29" s="46">
        <f>'29. CAPM'!A29</f>
        <v>17</v>
      </c>
      <c r="B29" s="46" t="str">
        <f>VLOOKUP(A29,'Screening Analysis '!$A$2:$L$50,MATCH($B$9,'Screening Analysis '!$A$2:$L$2,0),FALSE)</f>
        <v>Public Service Enterprise Group Incorporated</v>
      </c>
      <c r="C29" s="105"/>
      <c r="D29" s="46" t="str">
        <f>VLOOKUP(A29,'Screening Analysis '!$A$2:$L$50,MATCH($D$9,'Screening Analysis '!$A$2:$L$2,0),FALSE)</f>
        <v>PEG</v>
      </c>
      <c r="F29" s="199">
        <f>'SV backup'!L31</f>
        <v>-3.9528035259083845E-5</v>
      </c>
      <c r="G29" s="199"/>
      <c r="H29" s="199">
        <f>'SV backup'!M31</f>
        <v>-1.1858879335903207E-4</v>
      </c>
      <c r="I29" s="232" t="s">
        <v>254</v>
      </c>
      <c r="J29" s="199">
        <f>'SV backup'!N31</f>
        <v>-5.9301429164388929E-5</v>
      </c>
      <c r="K29" s="232"/>
      <c r="L29" s="199">
        <f>'SV backup'!O31</f>
        <v>-3.9536630688409154E-5</v>
      </c>
      <c r="M29" s="232"/>
      <c r="N29" s="199">
        <f>'SV backup'!P31</f>
        <v>3.1630555116247234E-4</v>
      </c>
      <c r="O29" s="194"/>
      <c r="P29" s="306">
        <f t="shared" si="0"/>
        <v>1.1870132538311663E-5</v>
      </c>
      <c r="Q29" s="411"/>
      <c r="R29" s="87">
        <f>'SV backup'!R31</f>
        <v>25.7</v>
      </c>
      <c r="S29" s="411"/>
      <c r="T29" s="87">
        <f>'SV backup'!T31</f>
        <v>45.604444444444447</v>
      </c>
      <c r="U29" s="411"/>
      <c r="V29" s="307">
        <f t="shared" si="1"/>
        <v>0.43645843485040448</v>
      </c>
      <c r="W29" s="308"/>
      <c r="X29" s="415">
        <f t="shared" si="2"/>
        <v>5.1808194691383677E-6</v>
      </c>
    </row>
    <row r="30" spans="1:24" ht="15.75" customHeight="1">
      <c r="A30" s="46">
        <f>'29. CAPM'!A30</f>
        <v>18</v>
      </c>
      <c r="B30" s="46" t="str">
        <f>VLOOKUP(A30,'Screening Analysis '!$A$2:$L$50,MATCH($B$9,'Screening Analysis '!$A$2:$L$2,0),FALSE)</f>
        <v>SCANA Corporation</v>
      </c>
      <c r="C30" s="105"/>
      <c r="D30" s="46" t="str">
        <f>VLOOKUP(A30,'Screening Analysis '!$A$2:$L$50,MATCH($D$9,'Screening Analysis '!$A$2:$L$2,0),FALSE)</f>
        <v>SCG</v>
      </c>
      <c r="F30" s="199">
        <f>'SV backup'!L32</f>
        <v>1.9066300510003863E-2</v>
      </c>
      <c r="G30" s="199"/>
      <c r="H30" s="199">
        <f>'SV backup'!M32</f>
        <v>1.6399753618724942E-2</v>
      </c>
      <c r="I30" s="232" t="s">
        <v>254</v>
      </c>
      <c r="J30" s="199">
        <f>'SV backup'!N32</f>
        <v>6.8100901446860165E-2</v>
      </c>
      <c r="K30" s="232"/>
      <c r="L30" s="199">
        <f>'SV backup'!O32</f>
        <v>1.2056737588652401E-2</v>
      </c>
      <c r="M30" s="232"/>
      <c r="N30" s="199">
        <f>'SV backup'!P32</f>
        <v>2.102312543798258E-3</v>
      </c>
      <c r="O30" s="194"/>
      <c r="P30" s="306">
        <f t="shared" si="0"/>
        <v>2.3545201141607925E-2</v>
      </c>
      <c r="Q30" s="411"/>
      <c r="R30" s="87">
        <f>'SV backup'!R32</f>
        <v>37.450000000000003</v>
      </c>
      <c r="S30" s="411"/>
      <c r="T30" s="87">
        <f>'SV backup'!T32</f>
        <v>68.126111111111115</v>
      </c>
      <c r="U30" s="411"/>
      <c r="V30" s="307">
        <f t="shared" si="1"/>
        <v>0.45028419516093521</v>
      </c>
      <c r="W30" s="308"/>
      <c r="X30" s="415">
        <f t="shared" si="2"/>
        <v>1.0602031945951258E-2</v>
      </c>
    </row>
    <row r="31" spans="1:24" ht="15.75" customHeight="1">
      <c r="A31" s="46">
        <f>'29. CAPM'!A31</f>
        <v>19</v>
      </c>
      <c r="B31" s="46" t="str">
        <f>VLOOKUP(A31,'Screening Analysis '!$A$2:$L$50,MATCH($B$9,'Screening Analysis '!$A$2:$L$2,0),FALSE)</f>
        <v>Sempra Energy</v>
      </c>
      <c r="C31" s="105"/>
      <c r="D31" s="46" t="str">
        <f>VLOOKUP(A31,'Screening Analysis '!$A$2:$L$50,MATCH($D$9,'Screening Analysis '!$A$2:$L$2,0),FALSE)</f>
        <v>SRE</v>
      </c>
      <c r="F31" s="199">
        <f>'SV backup'!L33</f>
        <v>-2.1626117695985937E-3</v>
      </c>
      <c r="G31" s="199"/>
      <c r="H31" s="199">
        <f>'SV backup'!M33</f>
        <v>1.0169632809569448E-2</v>
      </c>
      <c r="I31" s="232" t="s">
        <v>254</v>
      </c>
      <c r="J31" s="199">
        <f>'SV backup'!N33</f>
        <v>8.6231794363989082E-3</v>
      </c>
      <c r="K31" s="232"/>
      <c r="L31" s="199">
        <f>'SV backup'!O33</f>
        <v>7.6495132127955678E-3</v>
      </c>
      <c r="M31" s="232"/>
      <c r="N31" s="199">
        <f>'SV backup'!P33</f>
        <v>8.8093208297811369E-3</v>
      </c>
      <c r="O31" s="194"/>
      <c r="P31" s="306">
        <f t="shared" si="0"/>
        <v>6.6178069037892929E-3</v>
      </c>
      <c r="Q31" s="411"/>
      <c r="R31" s="87">
        <f>'SV backup'!R33</f>
        <v>48.25</v>
      </c>
      <c r="S31" s="411"/>
      <c r="T31" s="87">
        <f>'SV backup'!T33</f>
        <v>102.56111111111112</v>
      </c>
      <c r="U31" s="411"/>
      <c r="V31" s="307">
        <f t="shared" si="1"/>
        <v>0.52954877850603976</v>
      </c>
      <c r="W31" s="308"/>
      <c r="X31" s="415">
        <f t="shared" si="2"/>
        <v>3.5044515622904573E-3</v>
      </c>
    </row>
    <row r="32" spans="1:24" ht="15.75" customHeight="1">
      <c r="A32" s="46">
        <f>'29. CAPM'!A32</f>
        <v>20</v>
      </c>
      <c r="B32" s="46" t="str">
        <f>VLOOKUP(A32,'Screening Analysis '!$A$2:$L$50,MATCH($B$9,'Screening Analysis '!$A$2:$L$2,0),FALSE)</f>
        <v>The Empire District Electric Company</v>
      </c>
      <c r="C32" s="105"/>
      <c r="D32" s="46" t="str">
        <f>VLOOKUP(A32,'Screening Analysis '!$A$2:$L$50,MATCH($D$9,'Screening Analysis '!$A$2:$L$2,0),FALSE)</f>
        <v>EDE</v>
      </c>
      <c r="F32" s="199">
        <f>'SV backup'!L34</f>
        <v>9.6200096200095859E-3</v>
      </c>
      <c r="G32" s="199"/>
      <c r="H32" s="199">
        <f>'SV backup'!M34</f>
        <v>1.1910433539780848E-2</v>
      </c>
      <c r="I32" s="232" t="s">
        <v>254</v>
      </c>
      <c r="J32" s="199">
        <f>'SV backup'!N34</f>
        <v>1.3182674199623406E-2</v>
      </c>
      <c r="K32" s="232"/>
      <c r="L32" s="199">
        <f>'SV backup'!O34</f>
        <v>1.0223048327137494E-2</v>
      </c>
      <c r="M32" s="232"/>
      <c r="N32" s="199">
        <f>'SV backup'!P34</f>
        <v>1.1959521619135308E-2</v>
      </c>
      <c r="O32" s="194"/>
      <c r="P32" s="306">
        <f t="shared" si="0"/>
        <v>1.1379137461137329E-2</v>
      </c>
      <c r="Q32" s="411"/>
      <c r="R32" s="87">
        <f>'SV backup'!R34</f>
        <v>18.2</v>
      </c>
      <c r="S32" s="411"/>
      <c r="T32" s="87">
        <f>'SV backup'!T34</f>
        <v>33.239333333333327</v>
      </c>
      <c r="U32" s="411"/>
      <c r="V32" s="307">
        <f t="shared" si="1"/>
        <v>0.45245592571050353</v>
      </c>
      <c r="W32" s="308"/>
      <c r="X32" s="415">
        <f t="shared" si="2"/>
        <v>5.1485581737659592E-3</v>
      </c>
    </row>
    <row r="33" spans="1:24" ht="15.75" customHeight="1">
      <c r="A33" s="46">
        <f>'29. CAPM'!A33</f>
        <v>21</v>
      </c>
      <c r="B33" s="46" t="str">
        <f>VLOOKUP(A33,'Screening Analysis '!$A$2:$L$50,MATCH($B$9,'Screening Analysis '!$A$2:$L$2,0),FALSE)</f>
        <v>Vectren Corporation</v>
      </c>
      <c r="C33" s="105"/>
      <c r="D33" s="46" t="str">
        <f>VLOOKUP(A33,'Screening Analysis '!$A$2:$L$50,MATCH($D$9,'Screening Analysis '!$A$2:$L$2,0),FALSE)</f>
        <v>VVC</v>
      </c>
      <c r="F33" s="199">
        <f>'SV backup'!L35</f>
        <v>2.4479804161567057E-3</v>
      </c>
      <c r="G33" s="199"/>
      <c r="H33" s="199">
        <f>'SV backup'!M35</f>
        <v>3.6630036630036279E-3</v>
      </c>
      <c r="I33" s="232" t="s">
        <v>254</v>
      </c>
      <c r="J33" s="199">
        <f>'SV backup'!N35</f>
        <v>2.4330900243309346E-3</v>
      </c>
      <c r="K33" s="232"/>
      <c r="L33" s="199">
        <f>'SV backup'!O35</f>
        <v>2.4271844660192794E-3</v>
      </c>
      <c r="M33" s="232"/>
      <c r="N33" s="199">
        <f>'SV backup'!P35</f>
        <v>2.4213075060533031E-3</v>
      </c>
      <c r="O33" s="194"/>
      <c r="P33" s="306">
        <f t="shared" si="0"/>
        <v>2.67851321511277E-3</v>
      </c>
      <c r="Q33" s="411"/>
      <c r="R33" s="87">
        <f>'SV backup'!R35</f>
        <v>20.34</v>
      </c>
      <c r="S33" s="411"/>
      <c r="T33" s="87">
        <f>'SV backup'!T35</f>
        <v>49.52</v>
      </c>
      <c r="U33" s="411"/>
      <c r="V33" s="307">
        <f t="shared" si="1"/>
        <v>0.58925686591276261</v>
      </c>
      <c r="W33" s="308"/>
      <c r="X33" s="415">
        <f t="shared" si="2"/>
        <v>1.5783323024432681E-3</v>
      </c>
    </row>
    <row r="34" spans="1:24" ht="15.75" customHeight="1">
      <c r="A34" s="46">
        <f>'29. CAPM'!A34</f>
        <v>22</v>
      </c>
      <c r="B34" s="46" t="str">
        <f>VLOOKUP(A34,'Screening Analysis '!$A$2:$L$50,MATCH($B$9,'Screening Analysis '!$A$2:$L$2,0),FALSE)</f>
        <v>Westar Energy, Inc.</v>
      </c>
      <c r="C34" s="105"/>
      <c r="D34" s="46" t="str">
        <f>VLOOKUP(A34,'Screening Analysis '!$A$2:$L$50,MATCH($D$9,'Screening Analysis '!$A$2:$L$2,0),FALSE)</f>
        <v>WR</v>
      </c>
      <c r="F34" s="199">
        <f>'SV backup'!L36</f>
        <v>0.12102024435922597</v>
      </c>
      <c r="G34" s="199"/>
      <c r="H34" s="199">
        <f>'SV backup'!M36</f>
        <v>6.3643595863166038E-3</v>
      </c>
      <c r="I34" s="232" t="s">
        <v>254</v>
      </c>
      <c r="J34" s="199">
        <f>'SV backup'!N36</f>
        <v>1.383399209486166E-2</v>
      </c>
      <c r="K34" s="232"/>
      <c r="L34" s="199">
        <f>'SV backup'!O36</f>
        <v>2.6822612085769963E-2</v>
      </c>
      <c r="M34" s="232"/>
      <c r="N34" s="199">
        <f>'SV backup'!P36</f>
        <v>7.335408914875842E-2</v>
      </c>
      <c r="O34" s="194"/>
      <c r="P34" s="306">
        <f t="shared" si="0"/>
        <v>4.8279059454986527E-2</v>
      </c>
      <c r="Q34" s="411"/>
      <c r="R34" s="87">
        <f>'SV backup'!R36</f>
        <v>25.98</v>
      </c>
      <c r="S34" s="411"/>
      <c r="T34" s="87">
        <f>'SV backup'!T36</f>
        <v>48.283555555555552</v>
      </c>
      <c r="U34" s="411"/>
      <c r="V34" s="307">
        <f t="shared" si="1"/>
        <v>0.46192860693311733</v>
      </c>
      <c r="W34" s="308"/>
      <c r="X34" s="415">
        <f t="shared" si="2"/>
        <v>2.2301478678083072E-2</v>
      </c>
    </row>
    <row r="35" spans="1:24" ht="15.75" customHeight="1">
      <c r="A35" s="46">
        <f>'29. CAPM'!A35</f>
        <v>23</v>
      </c>
      <c r="B35" s="46" t="str">
        <f>VLOOKUP(A35,'Screening Analysis '!$A$2:$L$50,MATCH($B$9,'Screening Analysis '!$A$2:$L$2,0),FALSE)</f>
        <v>Xcel Energy Inc.</v>
      </c>
      <c r="C35" s="105"/>
      <c r="D35" s="46" t="str">
        <f>VLOOKUP(A35,'Screening Analysis '!$A$2:$L$50,MATCH($D$9,'Screening Analysis '!$A$2:$L$2,0),FALSE)</f>
        <v>XEL</v>
      </c>
      <c r="F35" s="199">
        <f>'SV backup'!L37</f>
        <v>8.6248004478262294E-3</v>
      </c>
      <c r="G35" s="199"/>
      <c r="H35" s="199">
        <f>'SV backup'!M37</f>
        <v>3.0216448436760682E-3</v>
      </c>
      <c r="I35" s="232" t="s">
        <v>254</v>
      </c>
      <c r="J35" s="199">
        <f>'SV backup'!N37</f>
        <v>2.0513976555455463E-2</v>
      </c>
      <c r="K35" s="232"/>
      <c r="L35" s="199">
        <f>'SV backup'!O37</f>
        <v>1.5583268068357513E-2</v>
      </c>
      <c r="M35" s="232"/>
      <c r="N35" s="199">
        <f>'SV backup'!P37</f>
        <v>4.4885610899095991E-3</v>
      </c>
      <c r="O35" s="194"/>
      <c r="P35" s="306">
        <f t="shared" si="0"/>
        <v>1.0446450201044974E-2</v>
      </c>
      <c r="Q35" s="411"/>
      <c r="R35" s="87">
        <f>'SV backup'!R37</f>
        <v>20.9</v>
      </c>
      <c r="S35" s="411"/>
      <c r="T35" s="87">
        <f>'SV backup'!T37</f>
        <v>41.033555555555559</v>
      </c>
      <c r="U35" s="411"/>
      <c r="V35" s="307">
        <f t="shared" si="1"/>
        <v>0.49066076002837788</v>
      </c>
      <c r="W35" s="308"/>
      <c r="X35" s="415">
        <f t="shared" si="2"/>
        <v>5.1256631952433275E-3</v>
      </c>
    </row>
    <row r="36" spans="1:24" ht="15.75" customHeight="1">
      <c r="A36" s="46"/>
      <c r="B36" s="46"/>
      <c r="C36" s="105"/>
      <c r="D36" s="46"/>
      <c r="E36" s="230"/>
      <c r="F36" s="199"/>
      <c r="G36" s="232"/>
      <c r="H36" s="199"/>
      <c r="I36" s="232"/>
      <c r="J36" s="199"/>
      <c r="K36" s="232"/>
      <c r="L36" s="199"/>
      <c r="M36" s="232"/>
      <c r="N36" s="199"/>
      <c r="O36" s="194"/>
      <c r="P36" s="233"/>
      <c r="Q36" s="231"/>
      <c r="R36" s="231"/>
      <c r="S36" s="231"/>
      <c r="T36" s="231"/>
      <c r="U36" s="231"/>
      <c r="V36" s="234"/>
      <c r="W36" s="235"/>
      <c r="X36" s="236"/>
    </row>
    <row r="37" spans="1:24" ht="15.75" customHeight="1">
      <c r="A37" s="70"/>
      <c r="B37" s="70" t="s">
        <v>493</v>
      </c>
      <c r="C37" s="70"/>
      <c r="D37" s="70"/>
      <c r="E37" s="230"/>
      <c r="F37" s="237">
        <f>AVERAGE(F13:F35)</f>
        <v>6.5863598722050529E-3</v>
      </c>
      <c r="G37" s="237"/>
      <c r="H37" s="237">
        <f>AVERAGE(H13:H35)</f>
        <v>4.6145329100053381E-2</v>
      </c>
      <c r="I37" s="237"/>
      <c r="J37" s="237">
        <f>AVERAGE(J13:J35)</f>
        <v>1.17674235241101E-2</v>
      </c>
      <c r="K37" s="237"/>
      <c r="L37" s="237">
        <f>AVERAGE(L13:L35)</f>
        <v>1.5251623543906894E-2</v>
      </c>
      <c r="M37" s="237"/>
      <c r="N37" s="237">
        <f>AVERAGE(N13:N35)</f>
        <v>1.4240096061323626E-2</v>
      </c>
      <c r="O37" s="237"/>
      <c r="P37" s="237">
        <f>AVERAGE(P13:P35)</f>
        <v>1.8798166420319808E-2</v>
      </c>
      <c r="Q37" s="237"/>
      <c r="R37" s="337">
        <f>AVERAGE(R13:R35)</f>
        <v>29.625217391304346</v>
      </c>
      <c r="S37" s="86"/>
      <c r="T37" s="337">
        <f>AVERAGE(T13:T35)</f>
        <v>55.481666666666662</v>
      </c>
      <c r="U37" s="86"/>
      <c r="V37" s="237">
        <f>AVERAGE(V13:V35)</f>
        <v>0.45800671574513435</v>
      </c>
      <c r="W37" s="234"/>
      <c r="X37" s="237">
        <f>AVERAGE(X13:X35)</f>
        <v>8.0446936972039459E-3</v>
      </c>
    </row>
    <row r="38" spans="1:24" ht="15.75" customHeight="1">
      <c r="A38" s="79" t="s">
        <v>272</v>
      </c>
      <c r="B38" s="58"/>
      <c r="C38" s="58"/>
      <c r="D38" s="58"/>
    </row>
    <row r="39" spans="1:24" ht="15.75" customHeight="1">
      <c r="A39" s="208">
        <v>1</v>
      </c>
      <c r="B39" s="58" t="s">
        <v>7101</v>
      </c>
      <c r="C39" s="58"/>
      <c r="D39" s="58"/>
    </row>
    <row r="40" spans="1:24" ht="18" customHeight="1">
      <c r="A40" s="238">
        <v>2</v>
      </c>
      <c r="B40" s="59" t="s">
        <v>7099</v>
      </c>
      <c r="C40" s="59"/>
      <c r="D40" s="59"/>
      <c r="E40" s="59"/>
      <c r="F40" s="59"/>
      <c r="G40" s="59"/>
      <c r="H40" s="59"/>
      <c r="I40" s="59"/>
      <c r="J40" s="59"/>
      <c r="K40" s="59"/>
      <c r="L40" s="59"/>
      <c r="M40" s="59"/>
      <c r="N40" s="59"/>
      <c r="O40" s="59"/>
      <c r="P40" s="59"/>
      <c r="Q40" s="59"/>
      <c r="R40" s="59"/>
      <c r="S40" s="59"/>
      <c r="T40" s="59"/>
      <c r="U40" s="59"/>
      <c r="V40" s="59"/>
      <c r="W40" s="59"/>
      <c r="X40" s="59"/>
    </row>
    <row r="41" spans="1:24" ht="15.75" customHeight="1">
      <c r="A41" s="239">
        <v>3</v>
      </c>
      <c r="B41" s="58" t="s">
        <v>7083</v>
      </c>
      <c r="C41" s="58"/>
      <c r="D41" s="58"/>
      <c r="F41" s="240"/>
      <c r="G41" s="241"/>
      <c r="H41" s="240"/>
      <c r="I41" s="241"/>
      <c r="J41" s="240"/>
      <c r="K41" s="241"/>
      <c r="L41" s="240"/>
      <c r="M41" s="241"/>
      <c r="N41" s="240"/>
      <c r="O41" s="241"/>
      <c r="P41" s="240"/>
      <c r="V41" s="241"/>
      <c r="X41" s="241"/>
    </row>
    <row r="42" spans="1:24" ht="15.75" customHeight="1">
      <c r="A42" s="239">
        <v>4</v>
      </c>
      <c r="B42" s="58" t="s">
        <v>7100</v>
      </c>
      <c r="C42" s="58"/>
      <c r="D42" s="58"/>
    </row>
    <row r="43" spans="1:24" ht="15" customHeight="1">
      <c r="A43" s="239">
        <v>5</v>
      </c>
      <c r="B43" s="93" t="s">
        <v>2178</v>
      </c>
      <c r="P43" s="240"/>
      <c r="V43" s="241"/>
      <c r="X43" s="241"/>
    </row>
    <row r="44" spans="1:24" ht="15" customHeight="1">
      <c r="P44" s="240"/>
      <c r="V44" s="241"/>
      <c r="X44" s="241"/>
    </row>
    <row r="45" spans="1:24" ht="15" customHeight="1">
      <c r="B45" s="46"/>
      <c r="C45" s="46"/>
      <c r="D45" s="1"/>
    </row>
    <row r="46" spans="1:24" ht="15" customHeight="1">
      <c r="F46" s="93"/>
    </row>
    <row r="47" spans="1:24" ht="15" customHeight="1">
      <c r="F47" s="93"/>
    </row>
    <row r="48" spans="1:24" ht="15" customHeight="1">
      <c r="F48" s="93"/>
    </row>
    <row r="49" spans="6:6" ht="15" customHeight="1">
      <c r="F49" s="93"/>
    </row>
    <row r="50" spans="6:6" ht="15" customHeight="1">
      <c r="F50" s="93"/>
    </row>
    <row r="51" spans="6:6" ht="15" customHeight="1">
      <c r="F51" s="93"/>
    </row>
    <row r="52" spans="6:6" ht="15" customHeight="1">
      <c r="F52" s="93"/>
    </row>
  </sheetData>
  <mergeCells count="4">
    <mergeCell ref="A3:X3"/>
    <mergeCell ref="A4:X4"/>
    <mergeCell ref="A5:X5"/>
    <mergeCell ref="F7:P7"/>
  </mergeCells>
  <printOptions horizontalCentered="1"/>
  <pageMargins left="0.7" right="0.7" top="0.75" bottom="0.75" header="0.3" footer="0.3"/>
  <pageSetup scale="55"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U60"/>
  <sheetViews>
    <sheetView view="pageBreakPreview" zoomScale="60" zoomScaleNormal="85" workbookViewId="0">
      <selection activeCell="N1" sqref="N1"/>
    </sheetView>
  </sheetViews>
  <sheetFormatPr defaultRowHeight="15.75"/>
  <cols>
    <col min="1" max="1" width="4.6640625" style="1" customWidth="1"/>
    <col min="2" max="2" width="46" style="1" customWidth="1"/>
    <col min="3" max="3" width="2.1640625" style="245" customWidth="1"/>
    <col min="4" max="4" width="10.5" style="1" customWidth="1"/>
    <col min="5" max="5" width="2.1640625" style="1" customWidth="1"/>
    <col min="6" max="6" width="25.5" style="1" customWidth="1"/>
    <col min="7" max="7" width="2.1640625" style="1" customWidth="1"/>
    <col min="8" max="8" width="19.83203125" style="1" customWidth="1"/>
    <col min="9" max="9" width="1.83203125" style="1" customWidth="1"/>
    <col min="10" max="10" width="21.83203125" style="1" customWidth="1"/>
    <col min="11" max="11" width="2.1640625" style="1" customWidth="1"/>
    <col min="12" max="12" width="26.33203125" style="1" customWidth="1"/>
    <col min="13" max="13" width="2.1640625" style="1" customWidth="1"/>
    <col min="14" max="14" width="24" style="1" customWidth="1"/>
    <col min="15" max="15" width="13.5" customWidth="1"/>
    <col min="16" max="16" width="2" customWidth="1"/>
    <col min="17" max="17" width="16.1640625" customWidth="1"/>
    <col min="19" max="19" width="9.33203125" style="1"/>
    <col min="20" max="20" width="2" style="1" customWidth="1"/>
    <col min="21" max="21" width="7.83203125" style="1" customWidth="1"/>
    <col min="22" max="22" width="3.6640625" style="1" customWidth="1"/>
    <col min="23" max="242" width="9.33203125" style="1"/>
    <col min="243" max="243" width="4.6640625" style="1" customWidth="1"/>
    <col min="244" max="244" width="41.1640625" style="1" customWidth="1"/>
    <col min="245" max="245" width="2.33203125" style="1" customWidth="1"/>
    <col min="246" max="246" width="10.5" style="1" customWidth="1"/>
    <col min="247" max="247" width="1.6640625" style="1" customWidth="1"/>
    <col min="248" max="248" width="25.5" style="1" customWidth="1"/>
    <col min="249" max="249" width="1.5" style="1" customWidth="1"/>
    <col min="250" max="250" width="19.83203125" style="1" customWidth="1"/>
    <col min="251" max="252" width="0" style="1" hidden="1" customWidth="1"/>
    <col min="253" max="253" width="2" style="1" customWidth="1"/>
    <col min="254" max="255" width="0" style="1" hidden="1" customWidth="1"/>
    <col min="256" max="256" width="21.83203125" style="1" customWidth="1"/>
    <col min="257" max="261" width="0" style="1" hidden="1" customWidth="1"/>
    <col min="262" max="262" width="2" style="1" customWidth="1"/>
    <col min="263" max="263" width="26.33203125" style="1" customWidth="1"/>
    <col min="264" max="268" width="0" style="1" hidden="1" customWidth="1"/>
    <col min="269" max="269" width="1.6640625" style="1" customWidth="1"/>
    <col min="270" max="270" width="24" style="1" customWidth="1"/>
    <col min="271" max="273" width="0" style="1" hidden="1" customWidth="1"/>
    <col min="274" max="276" width="9.33203125" style="1"/>
    <col min="277" max="277" width="27.83203125" style="1" bestFit="1" customWidth="1"/>
    <col min="278" max="498" width="9.33203125" style="1"/>
    <col min="499" max="499" width="4.6640625" style="1" customWidth="1"/>
    <col min="500" max="500" width="41.1640625" style="1" customWidth="1"/>
    <col min="501" max="501" width="2.33203125" style="1" customWidth="1"/>
    <col min="502" max="502" width="10.5" style="1" customWidth="1"/>
    <col min="503" max="503" width="1.6640625" style="1" customWidth="1"/>
    <col min="504" max="504" width="25.5" style="1" customWidth="1"/>
    <col min="505" max="505" width="1.5" style="1" customWidth="1"/>
    <col min="506" max="506" width="19.83203125" style="1" customWidth="1"/>
    <col min="507" max="508" width="0" style="1" hidden="1" customWidth="1"/>
    <col min="509" max="509" width="2" style="1" customWidth="1"/>
    <col min="510" max="511" width="0" style="1" hidden="1" customWidth="1"/>
    <col min="512" max="512" width="21.83203125" style="1" customWidth="1"/>
    <col min="513" max="517" width="0" style="1" hidden="1" customWidth="1"/>
    <col min="518" max="518" width="2" style="1" customWidth="1"/>
    <col min="519" max="519" width="26.33203125" style="1" customWidth="1"/>
    <col min="520" max="524" width="0" style="1" hidden="1" customWidth="1"/>
    <col min="525" max="525" width="1.6640625" style="1" customWidth="1"/>
    <col min="526" max="526" width="24" style="1" customWidth="1"/>
    <col min="527" max="529" width="0" style="1" hidden="1" customWidth="1"/>
    <col min="530" max="532" width="9.33203125" style="1"/>
    <col min="533" max="533" width="27.83203125" style="1" bestFit="1" customWidth="1"/>
    <col min="534" max="754" width="9.33203125" style="1"/>
    <col min="755" max="755" width="4.6640625" style="1" customWidth="1"/>
    <col min="756" max="756" width="41.1640625" style="1" customWidth="1"/>
    <col min="757" max="757" width="2.33203125" style="1" customWidth="1"/>
    <col min="758" max="758" width="10.5" style="1" customWidth="1"/>
    <col min="759" max="759" width="1.6640625" style="1" customWidth="1"/>
    <col min="760" max="760" width="25.5" style="1" customWidth="1"/>
    <col min="761" max="761" width="1.5" style="1" customWidth="1"/>
    <col min="762" max="762" width="19.83203125" style="1" customWidth="1"/>
    <col min="763" max="764" width="0" style="1" hidden="1" customWidth="1"/>
    <col min="765" max="765" width="2" style="1" customWidth="1"/>
    <col min="766" max="767" width="0" style="1" hidden="1" customWidth="1"/>
    <col min="768" max="768" width="21.83203125" style="1" customWidth="1"/>
    <col min="769" max="773" width="0" style="1" hidden="1" customWidth="1"/>
    <col min="774" max="774" width="2" style="1" customWidth="1"/>
    <col min="775" max="775" width="26.33203125" style="1" customWidth="1"/>
    <col min="776" max="780" width="0" style="1" hidden="1" customWidth="1"/>
    <col min="781" max="781" width="1.6640625" style="1" customWidth="1"/>
    <col min="782" max="782" width="24" style="1" customWidth="1"/>
    <col min="783" max="785" width="0" style="1" hidden="1" customWidth="1"/>
    <col min="786" max="788" width="9.33203125" style="1"/>
    <col min="789" max="789" width="27.83203125" style="1" bestFit="1" customWidth="1"/>
    <col min="790" max="1010" width="9.33203125" style="1"/>
    <col min="1011" max="1011" width="4.6640625" style="1" customWidth="1"/>
    <col min="1012" max="1012" width="41.1640625" style="1" customWidth="1"/>
    <col min="1013" max="1013" width="2.33203125" style="1" customWidth="1"/>
    <col min="1014" max="1014" width="10.5" style="1" customWidth="1"/>
    <col min="1015" max="1015" width="1.6640625" style="1" customWidth="1"/>
    <col min="1016" max="1016" width="25.5" style="1" customWidth="1"/>
    <col min="1017" max="1017" width="1.5" style="1" customWidth="1"/>
    <col min="1018" max="1018" width="19.83203125" style="1" customWidth="1"/>
    <col min="1019" max="1020" width="0" style="1" hidden="1" customWidth="1"/>
    <col min="1021" max="1021" width="2" style="1" customWidth="1"/>
    <col min="1022" max="1023" width="0" style="1" hidden="1" customWidth="1"/>
    <col min="1024" max="1024" width="21.83203125" style="1" customWidth="1"/>
    <col min="1025" max="1029" width="0" style="1" hidden="1" customWidth="1"/>
    <col min="1030" max="1030" width="2" style="1" customWidth="1"/>
    <col min="1031" max="1031" width="26.33203125" style="1" customWidth="1"/>
    <col min="1032" max="1036" width="0" style="1" hidden="1" customWidth="1"/>
    <col min="1037" max="1037" width="1.6640625" style="1" customWidth="1"/>
    <col min="1038" max="1038" width="24" style="1" customWidth="1"/>
    <col min="1039" max="1041" width="0" style="1" hidden="1" customWidth="1"/>
    <col min="1042" max="1044" width="9.33203125" style="1"/>
    <col min="1045" max="1045" width="27.83203125" style="1" bestFit="1" customWidth="1"/>
    <col min="1046" max="1266" width="9.33203125" style="1"/>
    <col min="1267" max="1267" width="4.6640625" style="1" customWidth="1"/>
    <col min="1268" max="1268" width="41.1640625" style="1" customWidth="1"/>
    <col min="1269" max="1269" width="2.33203125" style="1" customWidth="1"/>
    <col min="1270" max="1270" width="10.5" style="1" customWidth="1"/>
    <col min="1271" max="1271" width="1.6640625" style="1" customWidth="1"/>
    <col min="1272" max="1272" width="25.5" style="1" customWidth="1"/>
    <col min="1273" max="1273" width="1.5" style="1" customWidth="1"/>
    <col min="1274" max="1274" width="19.83203125" style="1" customWidth="1"/>
    <col min="1275" max="1276" width="0" style="1" hidden="1" customWidth="1"/>
    <col min="1277" max="1277" width="2" style="1" customWidth="1"/>
    <col min="1278" max="1279" width="0" style="1" hidden="1" customWidth="1"/>
    <col min="1280" max="1280" width="21.83203125" style="1" customWidth="1"/>
    <col min="1281" max="1285" width="0" style="1" hidden="1" customWidth="1"/>
    <col min="1286" max="1286" width="2" style="1" customWidth="1"/>
    <col min="1287" max="1287" width="26.33203125" style="1" customWidth="1"/>
    <col min="1288" max="1292" width="0" style="1" hidden="1" customWidth="1"/>
    <col min="1293" max="1293" width="1.6640625" style="1" customWidth="1"/>
    <col min="1294" max="1294" width="24" style="1" customWidth="1"/>
    <col min="1295" max="1297" width="0" style="1" hidden="1" customWidth="1"/>
    <col min="1298" max="1300" width="9.33203125" style="1"/>
    <col min="1301" max="1301" width="27.83203125" style="1" bestFit="1" customWidth="1"/>
    <col min="1302" max="1522" width="9.33203125" style="1"/>
    <col min="1523" max="1523" width="4.6640625" style="1" customWidth="1"/>
    <col min="1524" max="1524" width="41.1640625" style="1" customWidth="1"/>
    <col min="1525" max="1525" width="2.33203125" style="1" customWidth="1"/>
    <col min="1526" max="1526" width="10.5" style="1" customWidth="1"/>
    <col min="1527" max="1527" width="1.6640625" style="1" customWidth="1"/>
    <col min="1528" max="1528" width="25.5" style="1" customWidth="1"/>
    <col min="1529" max="1529" width="1.5" style="1" customWidth="1"/>
    <col min="1530" max="1530" width="19.83203125" style="1" customWidth="1"/>
    <col min="1531" max="1532" width="0" style="1" hidden="1" customWidth="1"/>
    <col min="1533" max="1533" width="2" style="1" customWidth="1"/>
    <col min="1534" max="1535" width="0" style="1" hidden="1" customWidth="1"/>
    <col min="1536" max="1536" width="21.83203125" style="1" customWidth="1"/>
    <col min="1537" max="1541" width="0" style="1" hidden="1" customWidth="1"/>
    <col min="1542" max="1542" width="2" style="1" customWidth="1"/>
    <col min="1543" max="1543" width="26.33203125" style="1" customWidth="1"/>
    <col min="1544" max="1548" width="0" style="1" hidden="1" customWidth="1"/>
    <col min="1549" max="1549" width="1.6640625" style="1" customWidth="1"/>
    <col min="1550" max="1550" width="24" style="1" customWidth="1"/>
    <col min="1551" max="1553" width="0" style="1" hidden="1" customWidth="1"/>
    <col min="1554" max="1556" width="9.33203125" style="1"/>
    <col min="1557" max="1557" width="27.83203125" style="1" bestFit="1" customWidth="1"/>
    <col min="1558" max="1778" width="9.33203125" style="1"/>
    <col min="1779" max="1779" width="4.6640625" style="1" customWidth="1"/>
    <col min="1780" max="1780" width="41.1640625" style="1" customWidth="1"/>
    <col min="1781" max="1781" width="2.33203125" style="1" customWidth="1"/>
    <col min="1782" max="1782" width="10.5" style="1" customWidth="1"/>
    <col min="1783" max="1783" width="1.6640625" style="1" customWidth="1"/>
    <col min="1784" max="1784" width="25.5" style="1" customWidth="1"/>
    <col min="1785" max="1785" width="1.5" style="1" customWidth="1"/>
    <col min="1786" max="1786" width="19.83203125" style="1" customWidth="1"/>
    <col min="1787" max="1788" width="0" style="1" hidden="1" customWidth="1"/>
    <col min="1789" max="1789" width="2" style="1" customWidth="1"/>
    <col min="1790" max="1791" width="0" style="1" hidden="1" customWidth="1"/>
    <col min="1792" max="1792" width="21.83203125" style="1" customWidth="1"/>
    <col min="1793" max="1797" width="0" style="1" hidden="1" customWidth="1"/>
    <col min="1798" max="1798" width="2" style="1" customWidth="1"/>
    <col min="1799" max="1799" width="26.33203125" style="1" customWidth="1"/>
    <col min="1800" max="1804" width="0" style="1" hidden="1" customWidth="1"/>
    <col min="1805" max="1805" width="1.6640625" style="1" customWidth="1"/>
    <col min="1806" max="1806" width="24" style="1" customWidth="1"/>
    <col min="1807" max="1809" width="0" style="1" hidden="1" customWidth="1"/>
    <col min="1810" max="1812" width="9.33203125" style="1"/>
    <col min="1813" max="1813" width="27.83203125" style="1" bestFit="1" customWidth="1"/>
    <col min="1814" max="2034" width="9.33203125" style="1"/>
    <col min="2035" max="2035" width="4.6640625" style="1" customWidth="1"/>
    <col min="2036" max="2036" width="41.1640625" style="1" customWidth="1"/>
    <col min="2037" max="2037" width="2.33203125" style="1" customWidth="1"/>
    <col min="2038" max="2038" width="10.5" style="1" customWidth="1"/>
    <col min="2039" max="2039" width="1.6640625" style="1" customWidth="1"/>
    <col min="2040" max="2040" width="25.5" style="1" customWidth="1"/>
    <col min="2041" max="2041" width="1.5" style="1" customWidth="1"/>
    <col min="2042" max="2042" width="19.83203125" style="1" customWidth="1"/>
    <col min="2043" max="2044" width="0" style="1" hidden="1" customWidth="1"/>
    <col min="2045" max="2045" width="2" style="1" customWidth="1"/>
    <col min="2046" max="2047" width="0" style="1" hidden="1" customWidth="1"/>
    <col min="2048" max="2048" width="21.83203125" style="1" customWidth="1"/>
    <col min="2049" max="2053" width="0" style="1" hidden="1" customWidth="1"/>
    <col min="2054" max="2054" width="2" style="1" customWidth="1"/>
    <col min="2055" max="2055" width="26.33203125" style="1" customWidth="1"/>
    <col min="2056" max="2060" width="0" style="1" hidden="1" customWidth="1"/>
    <col min="2061" max="2061" width="1.6640625" style="1" customWidth="1"/>
    <col min="2062" max="2062" width="24" style="1" customWidth="1"/>
    <col min="2063" max="2065" width="0" style="1" hidden="1" customWidth="1"/>
    <col min="2066" max="2068" width="9.33203125" style="1"/>
    <col min="2069" max="2069" width="27.83203125" style="1" bestFit="1" customWidth="1"/>
    <col min="2070" max="2290" width="9.33203125" style="1"/>
    <col min="2291" max="2291" width="4.6640625" style="1" customWidth="1"/>
    <col min="2292" max="2292" width="41.1640625" style="1" customWidth="1"/>
    <col min="2293" max="2293" width="2.33203125" style="1" customWidth="1"/>
    <col min="2294" max="2294" width="10.5" style="1" customWidth="1"/>
    <col min="2295" max="2295" width="1.6640625" style="1" customWidth="1"/>
    <col min="2296" max="2296" width="25.5" style="1" customWidth="1"/>
    <col min="2297" max="2297" width="1.5" style="1" customWidth="1"/>
    <col min="2298" max="2298" width="19.83203125" style="1" customWidth="1"/>
    <col min="2299" max="2300" width="0" style="1" hidden="1" customWidth="1"/>
    <col min="2301" max="2301" width="2" style="1" customWidth="1"/>
    <col min="2302" max="2303" width="0" style="1" hidden="1" customWidth="1"/>
    <col min="2304" max="2304" width="21.83203125" style="1" customWidth="1"/>
    <col min="2305" max="2309" width="0" style="1" hidden="1" customWidth="1"/>
    <col min="2310" max="2310" width="2" style="1" customWidth="1"/>
    <col min="2311" max="2311" width="26.33203125" style="1" customWidth="1"/>
    <col min="2312" max="2316" width="0" style="1" hidden="1" customWidth="1"/>
    <col min="2317" max="2317" width="1.6640625" style="1" customWidth="1"/>
    <col min="2318" max="2318" width="24" style="1" customWidth="1"/>
    <col min="2319" max="2321" width="0" style="1" hidden="1" customWidth="1"/>
    <col min="2322" max="2324" width="9.33203125" style="1"/>
    <col min="2325" max="2325" width="27.83203125" style="1" bestFit="1" customWidth="1"/>
    <col min="2326" max="2546" width="9.33203125" style="1"/>
    <col min="2547" max="2547" width="4.6640625" style="1" customWidth="1"/>
    <col min="2548" max="2548" width="41.1640625" style="1" customWidth="1"/>
    <col min="2549" max="2549" width="2.33203125" style="1" customWidth="1"/>
    <col min="2550" max="2550" width="10.5" style="1" customWidth="1"/>
    <col min="2551" max="2551" width="1.6640625" style="1" customWidth="1"/>
    <col min="2552" max="2552" width="25.5" style="1" customWidth="1"/>
    <col min="2553" max="2553" width="1.5" style="1" customWidth="1"/>
    <col min="2554" max="2554" width="19.83203125" style="1" customWidth="1"/>
    <col min="2555" max="2556" width="0" style="1" hidden="1" customWidth="1"/>
    <col min="2557" max="2557" width="2" style="1" customWidth="1"/>
    <col min="2558" max="2559" width="0" style="1" hidden="1" customWidth="1"/>
    <col min="2560" max="2560" width="21.83203125" style="1" customWidth="1"/>
    <col min="2561" max="2565" width="0" style="1" hidden="1" customWidth="1"/>
    <col min="2566" max="2566" width="2" style="1" customWidth="1"/>
    <col min="2567" max="2567" width="26.33203125" style="1" customWidth="1"/>
    <col min="2568" max="2572" width="0" style="1" hidden="1" customWidth="1"/>
    <col min="2573" max="2573" width="1.6640625" style="1" customWidth="1"/>
    <col min="2574" max="2574" width="24" style="1" customWidth="1"/>
    <col min="2575" max="2577" width="0" style="1" hidden="1" customWidth="1"/>
    <col min="2578" max="2580" width="9.33203125" style="1"/>
    <col min="2581" max="2581" width="27.83203125" style="1" bestFit="1" customWidth="1"/>
    <col min="2582" max="2802" width="9.33203125" style="1"/>
    <col min="2803" max="2803" width="4.6640625" style="1" customWidth="1"/>
    <col min="2804" max="2804" width="41.1640625" style="1" customWidth="1"/>
    <col min="2805" max="2805" width="2.33203125" style="1" customWidth="1"/>
    <col min="2806" max="2806" width="10.5" style="1" customWidth="1"/>
    <col min="2807" max="2807" width="1.6640625" style="1" customWidth="1"/>
    <col min="2808" max="2808" width="25.5" style="1" customWidth="1"/>
    <col min="2809" max="2809" width="1.5" style="1" customWidth="1"/>
    <col min="2810" max="2810" width="19.83203125" style="1" customWidth="1"/>
    <col min="2811" max="2812" width="0" style="1" hidden="1" customWidth="1"/>
    <col min="2813" max="2813" width="2" style="1" customWidth="1"/>
    <col min="2814" max="2815" width="0" style="1" hidden="1" customWidth="1"/>
    <col min="2816" max="2816" width="21.83203125" style="1" customWidth="1"/>
    <col min="2817" max="2821" width="0" style="1" hidden="1" customWidth="1"/>
    <col min="2822" max="2822" width="2" style="1" customWidth="1"/>
    <col min="2823" max="2823" width="26.33203125" style="1" customWidth="1"/>
    <col min="2824" max="2828" width="0" style="1" hidden="1" customWidth="1"/>
    <col min="2829" max="2829" width="1.6640625" style="1" customWidth="1"/>
    <col min="2830" max="2830" width="24" style="1" customWidth="1"/>
    <col min="2831" max="2833" width="0" style="1" hidden="1" customWidth="1"/>
    <col min="2834" max="2836" width="9.33203125" style="1"/>
    <col min="2837" max="2837" width="27.83203125" style="1" bestFit="1" customWidth="1"/>
    <col min="2838" max="3058" width="9.33203125" style="1"/>
    <col min="3059" max="3059" width="4.6640625" style="1" customWidth="1"/>
    <col min="3060" max="3060" width="41.1640625" style="1" customWidth="1"/>
    <col min="3061" max="3061" width="2.33203125" style="1" customWidth="1"/>
    <col min="3062" max="3062" width="10.5" style="1" customWidth="1"/>
    <col min="3063" max="3063" width="1.6640625" style="1" customWidth="1"/>
    <col min="3064" max="3064" width="25.5" style="1" customWidth="1"/>
    <col min="3065" max="3065" width="1.5" style="1" customWidth="1"/>
    <col min="3066" max="3066" width="19.83203125" style="1" customWidth="1"/>
    <col min="3067" max="3068" width="0" style="1" hidden="1" customWidth="1"/>
    <col min="3069" max="3069" width="2" style="1" customWidth="1"/>
    <col min="3070" max="3071" width="0" style="1" hidden="1" customWidth="1"/>
    <col min="3072" max="3072" width="21.83203125" style="1" customWidth="1"/>
    <col min="3073" max="3077" width="0" style="1" hidden="1" customWidth="1"/>
    <col min="3078" max="3078" width="2" style="1" customWidth="1"/>
    <col min="3079" max="3079" width="26.33203125" style="1" customWidth="1"/>
    <col min="3080" max="3084" width="0" style="1" hidden="1" customWidth="1"/>
    <col min="3085" max="3085" width="1.6640625" style="1" customWidth="1"/>
    <col min="3086" max="3086" width="24" style="1" customWidth="1"/>
    <col min="3087" max="3089" width="0" style="1" hidden="1" customWidth="1"/>
    <col min="3090" max="3092" width="9.33203125" style="1"/>
    <col min="3093" max="3093" width="27.83203125" style="1" bestFit="1" customWidth="1"/>
    <col min="3094" max="3314" width="9.33203125" style="1"/>
    <col min="3315" max="3315" width="4.6640625" style="1" customWidth="1"/>
    <col min="3316" max="3316" width="41.1640625" style="1" customWidth="1"/>
    <col min="3317" max="3317" width="2.33203125" style="1" customWidth="1"/>
    <col min="3318" max="3318" width="10.5" style="1" customWidth="1"/>
    <col min="3319" max="3319" width="1.6640625" style="1" customWidth="1"/>
    <col min="3320" max="3320" width="25.5" style="1" customWidth="1"/>
    <col min="3321" max="3321" width="1.5" style="1" customWidth="1"/>
    <col min="3322" max="3322" width="19.83203125" style="1" customWidth="1"/>
    <col min="3323" max="3324" width="0" style="1" hidden="1" customWidth="1"/>
    <col min="3325" max="3325" width="2" style="1" customWidth="1"/>
    <col min="3326" max="3327" width="0" style="1" hidden="1" customWidth="1"/>
    <col min="3328" max="3328" width="21.83203125" style="1" customWidth="1"/>
    <col min="3329" max="3333" width="0" style="1" hidden="1" customWidth="1"/>
    <col min="3334" max="3334" width="2" style="1" customWidth="1"/>
    <col min="3335" max="3335" width="26.33203125" style="1" customWidth="1"/>
    <col min="3336" max="3340" width="0" style="1" hidden="1" customWidth="1"/>
    <col min="3341" max="3341" width="1.6640625" style="1" customWidth="1"/>
    <col min="3342" max="3342" width="24" style="1" customWidth="1"/>
    <col min="3343" max="3345" width="0" style="1" hidden="1" customWidth="1"/>
    <col min="3346" max="3348" width="9.33203125" style="1"/>
    <col min="3349" max="3349" width="27.83203125" style="1" bestFit="1" customWidth="1"/>
    <col min="3350" max="3570" width="9.33203125" style="1"/>
    <col min="3571" max="3571" width="4.6640625" style="1" customWidth="1"/>
    <col min="3572" max="3572" width="41.1640625" style="1" customWidth="1"/>
    <col min="3573" max="3573" width="2.33203125" style="1" customWidth="1"/>
    <col min="3574" max="3574" width="10.5" style="1" customWidth="1"/>
    <col min="3575" max="3575" width="1.6640625" style="1" customWidth="1"/>
    <col min="3576" max="3576" width="25.5" style="1" customWidth="1"/>
    <col min="3577" max="3577" width="1.5" style="1" customWidth="1"/>
    <col min="3578" max="3578" width="19.83203125" style="1" customWidth="1"/>
    <col min="3579" max="3580" width="0" style="1" hidden="1" customWidth="1"/>
    <col min="3581" max="3581" width="2" style="1" customWidth="1"/>
    <col min="3582" max="3583" width="0" style="1" hidden="1" customWidth="1"/>
    <col min="3584" max="3584" width="21.83203125" style="1" customWidth="1"/>
    <col min="3585" max="3589" width="0" style="1" hidden="1" customWidth="1"/>
    <col min="3590" max="3590" width="2" style="1" customWidth="1"/>
    <col min="3591" max="3591" width="26.33203125" style="1" customWidth="1"/>
    <col min="3592" max="3596" width="0" style="1" hidden="1" customWidth="1"/>
    <col min="3597" max="3597" width="1.6640625" style="1" customWidth="1"/>
    <col min="3598" max="3598" width="24" style="1" customWidth="1"/>
    <col min="3599" max="3601" width="0" style="1" hidden="1" customWidth="1"/>
    <col min="3602" max="3604" width="9.33203125" style="1"/>
    <col min="3605" max="3605" width="27.83203125" style="1" bestFit="1" customWidth="1"/>
    <col min="3606" max="3826" width="9.33203125" style="1"/>
    <col min="3827" max="3827" width="4.6640625" style="1" customWidth="1"/>
    <col min="3828" max="3828" width="41.1640625" style="1" customWidth="1"/>
    <col min="3829" max="3829" width="2.33203125" style="1" customWidth="1"/>
    <col min="3830" max="3830" width="10.5" style="1" customWidth="1"/>
    <col min="3831" max="3831" width="1.6640625" style="1" customWidth="1"/>
    <col min="3832" max="3832" width="25.5" style="1" customWidth="1"/>
    <col min="3833" max="3833" width="1.5" style="1" customWidth="1"/>
    <col min="3834" max="3834" width="19.83203125" style="1" customWidth="1"/>
    <col min="3835" max="3836" width="0" style="1" hidden="1" customWidth="1"/>
    <col min="3837" max="3837" width="2" style="1" customWidth="1"/>
    <col min="3838" max="3839" width="0" style="1" hidden="1" customWidth="1"/>
    <col min="3840" max="3840" width="21.83203125" style="1" customWidth="1"/>
    <col min="3841" max="3845" width="0" style="1" hidden="1" customWidth="1"/>
    <col min="3846" max="3846" width="2" style="1" customWidth="1"/>
    <col min="3847" max="3847" width="26.33203125" style="1" customWidth="1"/>
    <col min="3848" max="3852" width="0" style="1" hidden="1" customWidth="1"/>
    <col min="3853" max="3853" width="1.6640625" style="1" customWidth="1"/>
    <col min="3854" max="3854" width="24" style="1" customWidth="1"/>
    <col min="3855" max="3857" width="0" style="1" hidden="1" customWidth="1"/>
    <col min="3858" max="3860" width="9.33203125" style="1"/>
    <col min="3861" max="3861" width="27.83203125" style="1" bestFit="1" customWidth="1"/>
    <col min="3862" max="4082" width="9.33203125" style="1"/>
    <col min="4083" max="4083" width="4.6640625" style="1" customWidth="1"/>
    <col min="4084" max="4084" width="41.1640625" style="1" customWidth="1"/>
    <col min="4085" max="4085" width="2.33203125" style="1" customWidth="1"/>
    <col min="4086" max="4086" width="10.5" style="1" customWidth="1"/>
    <col min="4087" max="4087" width="1.6640625" style="1" customWidth="1"/>
    <col min="4088" max="4088" width="25.5" style="1" customWidth="1"/>
    <col min="4089" max="4089" width="1.5" style="1" customWidth="1"/>
    <col min="4090" max="4090" width="19.83203125" style="1" customWidth="1"/>
    <col min="4091" max="4092" width="0" style="1" hidden="1" customWidth="1"/>
    <col min="4093" max="4093" width="2" style="1" customWidth="1"/>
    <col min="4094" max="4095" width="0" style="1" hidden="1" customWidth="1"/>
    <col min="4096" max="4096" width="21.83203125" style="1" customWidth="1"/>
    <col min="4097" max="4101" width="0" style="1" hidden="1" customWidth="1"/>
    <col min="4102" max="4102" width="2" style="1" customWidth="1"/>
    <col min="4103" max="4103" width="26.33203125" style="1" customWidth="1"/>
    <col min="4104" max="4108" width="0" style="1" hidden="1" customWidth="1"/>
    <col min="4109" max="4109" width="1.6640625" style="1" customWidth="1"/>
    <col min="4110" max="4110" width="24" style="1" customWidth="1"/>
    <col min="4111" max="4113" width="0" style="1" hidden="1" customWidth="1"/>
    <col min="4114" max="4116" width="9.33203125" style="1"/>
    <col min="4117" max="4117" width="27.83203125" style="1" bestFit="1" customWidth="1"/>
    <col min="4118" max="4338" width="9.33203125" style="1"/>
    <col min="4339" max="4339" width="4.6640625" style="1" customWidth="1"/>
    <col min="4340" max="4340" width="41.1640625" style="1" customWidth="1"/>
    <col min="4341" max="4341" width="2.33203125" style="1" customWidth="1"/>
    <col min="4342" max="4342" width="10.5" style="1" customWidth="1"/>
    <col min="4343" max="4343" width="1.6640625" style="1" customWidth="1"/>
    <col min="4344" max="4344" width="25.5" style="1" customWidth="1"/>
    <col min="4345" max="4345" width="1.5" style="1" customWidth="1"/>
    <col min="4346" max="4346" width="19.83203125" style="1" customWidth="1"/>
    <col min="4347" max="4348" width="0" style="1" hidden="1" customWidth="1"/>
    <col min="4349" max="4349" width="2" style="1" customWidth="1"/>
    <col min="4350" max="4351" width="0" style="1" hidden="1" customWidth="1"/>
    <col min="4352" max="4352" width="21.83203125" style="1" customWidth="1"/>
    <col min="4353" max="4357" width="0" style="1" hidden="1" customWidth="1"/>
    <col min="4358" max="4358" width="2" style="1" customWidth="1"/>
    <col min="4359" max="4359" width="26.33203125" style="1" customWidth="1"/>
    <col min="4360" max="4364" width="0" style="1" hidden="1" customWidth="1"/>
    <col min="4365" max="4365" width="1.6640625" style="1" customWidth="1"/>
    <col min="4366" max="4366" width="24" style="1" customWidth="1"/>
    <col min="4367" max="4369" width="0" style="1" hidden="1" customWidth="1"/>
    <col min="4370" max="4372" width="9.33203125" style="1"/>
    <col min="4373" max="4373" width="27.83203125" style="1" bestFit="1" customWidth="1"/>
    <col min="4374" max="4594" width="9.33203125" style="1"/>
    <col min="4595" max="4595" width="4.6640625" style="1" customWidth="1"/>
    <col min="4596" max="4596" width="41.1640625" style="1" customWidth="1"/>
    <col min="4597" max="4597" width="2.33203125" style="1" customWidth="1"/>
    <col min="4598" max="4598" width="10.5" style="1" customWidth="1"/>
    <col min="4599" max="4599" width="1.6640625" style="1" customWidth="1"/>
    <col min="4600" max="4600" width="25.5" style="1" customWidth="1"/>
    <col min="4601" max="4601" width="1.5" style="1" customWidth="1"/>
    <col min="4602" max="4602" width="19.83203125" style="1" customWidth="1"/>
    <col min="4603" max="4604" width="0" style="1" hidden="1" customWidth="1"/>
    <col min="4605" max="4605" width="2" style="1" customWidth="1"/>
    <col min="4606" max="4607" width="0" style="1" hidden="1" customWidth="1"/>
    <col min="4608" max="4608" width="21.83203125" style="1" customWidth="1"/>
    <col min="4609" max="4613" width="0" style="1" hidden="1" customWidth="1"/>
    <col min="4614" max="4614" width="2" style="1" customWidth="1"/>
    <col min="4615" max="4615" width="26.33203125" style="1" customWidth="1"/>
    <col min="4616" max="4620" width="0" style="1" hidden="1" customWidth="1"/>
    <col min="4621" max="4621" width="1.6640625" style="1" customWidth="1"/>
    <col min="4622" max="4622" width="24" style="1" customWidth="1"/>
    <col min="4623" max="4625" width="0" style="1" hidden="1" customWidth="1"/>
    <col min="4626" max="4628" width="9.33203125" style="1"/>
    <col min="4629" max="4629" width="27.83203125" style="1" bestFit="1" customWidth="1"/>
    <col min="4630" max="4850" width="9.33203125" style="1"/>
    <col min="4851" max="4851" width="4.6640625" style="1" customWidth="1"/>
    <col min="4852" max="4852" width="41.1640625" style="1" customWidth="1"/>
    <col min="4853" max="4853" width="2.33203125" style="1" customWidth="1"/>
    <col min="4854" max="4854" width="10.5" style="1" customWidth="1"/>
    <col min="4855" max="4855" width="1.6640625" style="1" customWidth="1"/>
    <col min="4856" max="4856" width="25.5" style="1" customWidth="1"/>
    <col min="4857" max="4857" width="1.5" style="1" customWidth="1"/>
    <col min="4858" max="4858" width="19.83203125" style="1" customWidth="1"/>
    <col min="4859" max="4860" width="0" style="1" hidden="1" customWidth="1"/>
    <col min="4861" max="4861" width="2" style="1" customWidth="1"/>
    <col min="4862" max="4863" width="0" style="1" hidden="1" customWidth="1"/>
    <col min="4864" max="4864" width="21.83203125" style="1" customWidth="1"/>
    <col min="4865" max="4869" width="0" style="1" hidden="1" customWidth="1"/>
    <col min="4870" max="4870" width="2" style="1" customWidth="1"/>
    <col min="4871" max="4871" width="26.33203125" style="1" customWidth="1"/>
    <col min="4872" max="4876" width="0" style="1" hidden="1" customWidth="1"/>
    <col min="4877" max="4877" width="1.6640625" style="1" customWidth="1"/>
    <col min="4878" max="4878" width="24" style="1" customWidth="1"/>
    <col min="4879" max="4881" width="0" style="1" hidden="1" customWidth="1"/>
    <col min="4882" max="4884" width="9.33203125" style="1"/>
    <col min="4885" max="4885" width="27.83203125" style="1" bestFit="1" customWidth="1"/>
    <col min="4886" max="5106" width="9.33203125" style="1"/>
    <col min="5107" max="5107" width="4.6640625" style="1" customWidth="1"/>
    <col min="5108" max="5108" width="41.1640625" style="1" customWidth="1"/>
    <col min="5109" max="5109" width="2.33203125" style="1" customWidth="1"/>
    <col min="5110" max="5110" width="10.5" style="1" customWidth="1"/>
    <col min="5111" max="5111" width="1.6640625" style="1" customWidth="1"/>
    <col min="5112" max="5112" width="25.5" style="1" customWidth="1"/>
    <col min="5113" max="5113" width="1.5" style="1" customWidth="1"/>
    <col min="5114" max="5114" width="19.83203125" style="1" customWidth="1"/>
    <col min="5115" max="5116" width="0" style="1" hidden="1" customWidth="1"/>
    <col min="5117" max="5117" width="2" style="1" customWidth="1"/>
    <col min="5118" max="5119" width="0" style="1" hidden="1" customWidth="1"/>
    <col min="5120" max="5120" width="21.83203125" style="1" customWidth="1"/>
    <col min="5121" max="5125" width="0" style="1" hidden="1" customWidth="1"/>
    <col min="5126" max="5126" width="2" style="1" customWidth="1"/>
    <col min="5127" max="5127" width="26.33203125" style="1" customWidth="1"/>
    <col min="5128" max="5132" width="0" style="1" hidden="1" customWidth="1"/>
    <col min="5133" max="5133" width="1.6640625" style="1" customWidth="1"/>
    <col min="5134" max="5134" width="24" style="1" customWidth="1"/>
    <col min="5135" max="5137" width="0" style="1" hidden="1" customWidth="1"/>
    <col min="5138" max="5140" width="9.33203125" style="1"/>
    <col min="5141" max="5141" width="27.83203125" style="1" bestFit="1" customWidth="1"/>
    <col min="5142" max="5362" width="9.33203125" style="1"/>
    <col min="5363" max="5363" width="4.6640625" style="1" customWidth="1"/>
    <col min="5364" max="5364" width="41.1640625" style="1" customWidth="1"/>
    <col min="5365" max="5365" width="2.33203125" style="1" customWidth="1"/>
    <col min="5366" max="5366" width="10.5" style="1" customWidth="1"/>
    <col min="5367" max="5367" width="1.6640625" style="1" customWidth="1"/>
    <col min="5368" max="5368" width="25.5" style="1" customWidth="1"/>
    <col min="5369" max="5369" width="1.5" style="1" customWidth="1"/>
    <col min="5370" max="5370" width="19.83203125" style="1" customWidth="1"/>
    <col min="5371" max="5372" width="0" style="1" hidden="1" customWidth="1"/>
    <col min="5373" max="5373" width="2" style="1" customWidth="1"/>
    <col min="5374" max="5375" width="0" style="1" hidden="1" customWidth="1"/>
    <col min="5376" max="5376" width="21.83203125" style="1" customWidth="1"/>
    <col min="5377" max="5381" width="0" style="1" hidden="1" customWidth="1"/>
    <col min="5382" max="5382" width="2" style="1" customWidth="1"/>
    <col min="5383" max="5383" width="26.33203125" style="1" customWidth="1"/>
    <col min="5384" max="5388" width="0" style="1" hidden="1" customWidth="1"/>
    <col min="5389" max="5389" width="1.6640625" style="1" customWidth="1"/>
    <col min="5390" max="5390" width="24" style="1" customWidth="1"/>
    <col min="5391" max="5393" width="0" style="1" hidden="1" customWidth="1"/>
    <col min="5394" max="5396" width="9.33203125" style="1"/>
    <col min="5397" max="5397" width="27.83203125" style="1" bestFit="1" customWidth="1"/>
    <col min="5398" max="5618" width="9.33203125" style="1"/>
    <col min="5619" max="5619" width="4.6640625" style="1" customWidth="1"/>
    <col min="5620" max="5620" width="41.1640625" style="1" customWidth="1"/>
    <col min="5621" max="5621" width="2.33203125" style="1" customWidth="1"/>
    <col min="5622" max="5622" width="10.5" style="1" customWidth="1"/>
    <col min="5623" max="5623" width="1.6640625" style="1" customWidth="1"/>
    <col min="5624" max="5624" width="25.5" style="1" customWidth="1"/>
    <col min="5625" max="5625" width="1.5" style="1" customWidth="1"/>
    <col min="5626" max="5626" width="19.83203125" style="1" customWidth="1"/>
    <col min="5627" max="5628" width="0" style="1" hidden="1" customWidth="1"/>
    <col min="5629" max="5629" width="2" style="1" customWidth="1"/>
    <col min="5630" max="5631" width="0" style="1" hidden="1" customWidth="1"/>
    <col min="5632" max="5632" width="21.83203125" style="1" customWidth="1"/>
    <col min="5633" max="5637" width="0" style="1" hidden="1" customWidth="1"/>
    <col min="5638" max="5638" width="2" style="1" customWidth="1"/>
    <col min="5639" max="5639" width="26.33203125" style="1" customWidth="1"/>
    <col min="5640" max="5644" width="0" style="1" hidden="1" customWidth="1"/>
    <col min="5645" max="5645" width="1.6640625" style="1" customWidth="1"/>
    <col min="5646" max="5646" width="24" style="1" customWidth="1"/>
    <col min="5647" max="5649" width="0" style="1" hidden="1" customWidth="1"/>
    <col min="5650" max="5652" width="9.33203125" style="1"/>
    <col min="5653" max="5653" width="27.83203125" style="1" bestFit="1" customWidth="1"/>
    <col min="5654" max="5874" width="9.33203125" style="1"/>
    <col min="5875" max="5875" width="4.6640625" style="1" customWidth="1"/>
    <col min="5876" max="5876" width="41.1640625" style="1" customWidth="1"/>
    <col min="5877" max="5877" width="2.33203125" style="1" customWidth="1"/>
    <col min="5878" max="5878" width="10.5" style="1" customWidth="1"/>
    <col min="5879" max="5879" width="1.6640625" style="1" customWidth="1"/>
    <col min="5880" max="5880" width="25.5" style="1" customWidth="1"/>
    <col min="5881" max="5881" width="1.5" style="1" customWidth="1"/>
    <col min="5882" max="5882" width="19.83203125" style="1" customWidth="1"/>
    <col min="5883" max="5884" width="0" style="1" hidden="1" customWidth="1"/>
    <col min="5885" max="5885" width="2" style="1" customWidth="1"/>
    <col min="5886" max="5887" width="0" style="1" hidden="1" customWidth="1"/>
    <col min="5888" max="5888" width="21.83203125" style="1" customWidth="1"/>
    <col min="5889" max="5893" width="0" style="1" hidden="1" customWidth="1"/>
    <col min="5894" max="5894" width="2" style="1" customWidth="1"/>
    <col min="5895" max="5895" width="26.33203125" style="1" customWidth="1"/>
    <col min="5896" max="5900" width="0" style="1" hidden="1" customWidth="1"/>
    <col min="5901" max="5901" width="1.6640625" style="1" customWidth="1"/>
    <col min="5902" max="5902" width="24" style="1" customWidth="1"/>
    <col min="5903" max="5905" width="0" style="1" hidden="1" customWidth="1"/>
    <col min="5906" max="5908" width="9.33203125" style="1"/>
    <col min="5909" max="5909" width="27.83203125" style="1" bestFit="1" customWidth="1"/>
    <col min="5910" max="6130" width="9.33203125" style="1"/>
    <col min="6131" max="6131" width="4.6640625" style="1" customWidth="1"/>
    <col min="6132" max="6132" width="41.1640625" style="1" customWidth="1"/>
    <col min="6133" max="6133" width="2.33203125" style="1" customWidth="1"/>
    <col min="6134" max="6134" width="10.5" style="1" customWidth="1"/>
    <col min="6135" max="6135" width="1.6640625" style="1" customWidth="1"/>
    <col min="6136" max="6136" width="25.5" style="1" customWidth="1"/>
    <col min="6137" max="6137" width="1.5" style="1" customWidth="1"/>
    <col min="6138" max="6138" width="19.83203125" style="1" customWidth="1"/>
    <col min="6139" max="6140" width="0" style="1" hidden="1" customWidth="1"/>
    <col min="6141" max="6141" width="2" style="1" customWidth="1"/>
    <col min="6142" max="6143" width="0" style="1" hidden="1" customWidth="1"/>
    <col min="6144" max="6144" width="21.83203125" style="1" customWidth="1"/>
    <col min="6145" max="6149" width="0" style="1" hidden="1" customWidth="1"/>
    <col min="6150" max="6150" width="2" style="1" customWidth="1"/>
    <col min="6151" max="6151" width="26.33203125" style="1" customWidth="1"/>
    <col min="6152" max="6156" width="0" style="1" hidden="1" customWidth="1"/>
    <col min="6157" max="6157" width="1.6640625" style="1" customWidth="1"/>
    <col min="6158" max="6158" width="24" style="1" customWidth="1"/>
    <col min="6159" max="6161" width="0" style="1" hidden="1" customWidth="1"/>
    <col min="6162" max="6164" width="9.33203125" style="1"/>
    <col min="6165" max="6165" width="27.83203125" style="1" bestFit="1" customWidth="1"/>
    <col min="6166" max="6386" width="9.33203125" style="1"/>
    <col min="6387" max="6387" width="4.6640625" style="1" customWidth="1"/>
    <col min="6388" max="6388" width="41.1640625" style="1" customWidth="1"/>
    <col min="6389" max="6389" width="2.33203125" style="1" customWidth="1"/>
    <col min="6390" max="6390" width="10.5" style="1" customWidth="1"/>
    <col min="6391" max="6391" width="1.6640625" style="1" customWidth="1"/>
    <col min="6392" max="6392" width="25.5" style="1" customWidth="1"/>
    <col min="6393" max="6393" width="1.5" style="1" customWidth="1"/>
    <col min="6394" max="6394" width="19.83203125" style="1" customWidth="1"/>
    <col min="6395" max="6396" width="0" style="1" hidden="1" customWidth="1"/>
    <col min="6397" max="6397" width="2" style="1" customWidth="1"/>
    <col min="6398" max="6399" width="0" style="1" hidden="1" customWidth="1"/>
    <col min="6400" max="6400" width="21.83203125" style="1" customWidth="1"/>
    <col min="6401" max="6405" width="0" style="1" hidden="1" customWidth="1"/>
    <col min="6406" max="6406" width="2" style="1" customWidth="1"/>
    <col min="6407" max="6407" width="26.33203125" style="1" customWidth="1"/>
    <col min="6408" max="6412" width="0" style="1" hidden="1" customWidth="1"/>
    <col min="6413" max="6413" width="1.6640625" style="1" customWidth="1"/>
    <col min="6414" max="6414" width="24" style="1" customWidth="1"/>
    <col min="6415" max="6417" width="0" style="1" hidden="1" customWidth="1"/>
    <col min="6418" max="6420" width="9.33203125" style="1"/>
    <col min="6421" max="6421" width="27.83203125" style="1" bestFit="1" customWidth="1"/>
    <col min="6422" max="6642" width="9.33203125" style="1"/>
    <col min="6643" max="6643" width="4.6640625" style="1" customWidth="1"/>
    <col min="6644" max="6644" width="41.1640625" style="1" customWidth="1"/>
    <col min="6645" max="6645" width="2.33203125" style="1" customWidth="1"/>
    <col min="6646" max="6646" width="10.5" style="1" customWidth="1"/>
    <col min="6647" max="6647" width="1.6640625" style="1" customWidth="1"/>
    <col min="6648" max="6648" width="25.5" style="1" customWidth="1"/>
    <col min="6649" max="6649" width="1.5" style="1" customWidth="1"/>
    <col min="6650" max="6650" width="19.83203125" style="1" customWidth="1"/>
    <col min="6651" max="6652" width="0" style="1" hidden="1" customWidth="1"/>
    <col min="6653" max="6653" width="2" style="1" customWidth="1"/>
    <col min="6654" max="6655" width="0" style="1" hidden="1" customWidth="1"/>
    <col min="6656" max="6656" width="21.83203125" style="1" customWidth="1"/>
    <col min="6657" max="6661" width="0" style="1" hidden="1" customWidth="1"/>
    <col min="6662" max="6662" width="2" style="1" customWidth="1"/>
    <col min="6663" max="6663" width="26.33203125" style="1" customWidth="1"/>
    <col min="6664" max="6668" width="0" style="1" hidden="1" customWidth="1"/>
    <col min="6669" max="6669" width="1.6640625" style="1" customWidth="1"/>
    <col min="6670" max="6670" width="24" style="1" customWidth="1"/>
    <col min="6671" max="6673" width="0" style="1" hidden="1" customWidth="1"/>
    <col min="6674" max="6676" width="9.33203125" style="1"/>
    <col min="6677" max="6677" width="27.83203125" style="1" bestFit="1" customWidth="1"/>
    <col min="6678" max="6898" width="9.33203125" style="1"/>
    <col min="6899" max="6899" width="4.6640625" style="1" customWidth="1"/>
    <col min="6900" max="6900" width="41.1640625" style="1" customWidth="1"/>
    <col min="6901" max="6901" width="2.33203125" style="1" customWidth="1"/>
    <col min="6902" max="6902" width="10.5" style="1" customWidth="1"/>
    <col min="6903" max="6903" width="1.6640625" style="1" customWidth="1"/>
    <col min="6904" max="6904" width="25.5" style="1" customWidth="1"/>
    <col min="6905" max="6905" width="1.5" style="1" customWidth="1"/>
    <col min="6906" max="6906" width="19.83203125" style="1" customWidth="1"/>
    <col min="6907" max="6908" width="0" style="1" hidden="1" customWidth="1"/>
    <col min="6909" max="6909" width="2" style="1" customWidth="1"/>
    <col min="6910" max="6911" width="0" style="1" hidden="1" customWidth="1"/>
    <col min="6912" max="6912" width="21.83203125" style="1" customWidth="1"/>
    <col min="6913" max="6917" width="0" style="1" hidden="1" customWidth="1"/>
    <col min="6918" max="6918" width="2" style="1" customWidth="1"/>
    <col min="6919" max="6919" width="26.33203125" style="1" customWidth="1"/>
    <col min="6920" max="6924" width="0" style="1" hidden="1" customWidth="1"/>
    <col min="6925" max="6925" width="1.6640625" style="1" customWidth="1"/>
    <col min="6926" max="6926" width="24" style="1" customWidth="1"/>
    <col min="6927" max="6929" width="0" style="1" hidden="1" customWidth="1"/>
    <col min="6930" max="6932" width="9.33203125" style="1"/>
    <col min="6933" max="6933" width="27.83203125" style="1" bestFit="1" customWidth="1"/>
    <col min="6934" max="7154" width="9.33203125" style="1"/>
    <col min="7155" max="7155" width="4.6640625" style="1" customWidth="1"/>
    <col min="7156" max="7156" width="41.1640625" style="1" customWidth="1"/>
    <col min="7157" max="7157" width="2.33203125" style="1" customWidth="1"/>
    <col min="7158" max="7158" width="10.5" style="1" customWidth="1"/>
    <col min="7159" max="7159" width="1.6640625" style="1" customWidth="1"/>
    <col min="7160" max="7160" width="25.5" style="1" customWidth="1"/>
    <col min="7161" max="7161" width="1.5" style="1" customWidth="1"/>
    <col min="7162" max="7162" width="19.83203125" style="1" customWidth="1"/>
    <col min="7163" max="7164" width="0" style="1" hidden="1" customWidth="1"/>
    <col min="7165" max="7165" width="2" style="1" customWidth="1"/>
    <col min="7166" max="7167" width="0" style="1" hidden="1" customWidth="1"/>
    <col min="7168" max="7168" width="21.83203125" style="1" customWidth="1"/>
    <col min="7169" max="7173" width="0" style="1" hidden="1" customWidth="1"/>
    <col min="7174" max="7174" width="2" style="1" customWidth="1"/>
    <col min="7175" max="7175" width="26.33203125" style="1" customWidth="1"/>
    <col min="7176" max="7180" width="0" style="1" hidden="1" customWidth="1"/>
    <col min="7181" max="7181" width="1.6640625" style="1" customWidth="1"/>
    <col min="7182" max="7182" width="24" style="1" customWidth="1"/>
    <col min="7183" max="7185" width="0" style="1" hidden="1" customWidth="1"/>
    <col min="7186" max="7188" width="9.33203125" style="1"/>
    <col min="7189" max="7189" width="27.83203125" style="1" bestFit="1" customWidth="1"/>
    <col min="7190" max="7410" width="9.33203125" style="1"/>
    <col min="7411" max="7411" width="4.6640625" style="1" customWidth="1"/>
    <col min="7412" max="7412" width="41.1640625" style="1" customWidth="1"/>
    <col min="7413" max="7413" width="2.33203125" style="1" customWidth="1"/>
    <col min="7414" max="7414" width="10.5" style="1" customWidth="1"/>
    <col min="7415" max="7415" width="1.6640625" style="1" customWidth="1"/>
    <col min="7416" max="7416" width="25.5" style="1" customWidth="1"/>
    <col min="7417" max="7417" width="1.5" style="1" customWidth="1"/>
    <col min="7418" max="7418" width="19.83203125" style="1" customWidth="1"/>
    <col min="7419" max="7420" width="0" style="1" hidden="1" customWidth="1"/>
    <col min="7421" max="7421" width="2" style="1" customWidth="1"/>
    <col min="7422" max="7423" width="0" style="1" hidden="1" customWidth="1"/>
    <col min="7424" max="7424" width="21.83203125" style="1" customWidth="1"/>
    <col min="7425" max="7429" width="0" style="1" hidden="1" customWidth="1"/>
    <col min="7430" max="7430" width="2" style="1" customWidth="1"/>
    <col min="7431" max="7431" width="26.33203125" style="1" customWidth="1"/>
    <col min="7432" max="7436" width="0" style="1" hidden="1" customWidth="1"/>
    <col min="7437" max="7437" width="1.6640625" style="1" customWidth="1"/>
    <col min="7438" max="7438" width="24" style="1" customWidth="1"/>
    <col min="7439" max="7441" width="0" style="1" hidden="1" customWidth="1"/>
    <col min="7442" max="7444" width="9.33203125" style="1"/>
    <col min="7445" max="7445" width="27.83203125" style="1" bestFit="1" customWidth="1"/>
    <col min="7446" max="7666" width="9.33203125" style="1"/>
    <col min="7667" max="7667" width="4.6640625" style="1" customWidth="1"/>
    <col min="7668" max="7668" width="41.1640625" style="1" customWidth="1"/>
    <col min="7669" max="7669" width="2.33203125" style="1" customWidth="1"/>
    <col min="7670" max="7670" width="10.5" style="1" customWidth="1"/>
    <col min="7671" max="7671" width="1.6640625" style="1" customWidth="1"/>
    <col min="7672" max="7672" width="25.5" style="1" customWidth="1"/>
    <col min="7673" max="7673" width="1.5" style="1" customWidth="1"/>
    <col min="7674" max="7674" width="19.83203125" style="1" customWidth="1"/>
    <col min="7675" max="7676" width="0" style="1" hidden="1" customWidth="1"/>
    <col min="7677" max="7677" width="2" style="1" customWidth="1"/>
    <col min="7678" max="7679" width="0" style="1" hidden="1" customWidth="1"/>
    <col min="7680" max="7680" width="21.83203125" style="1" customWidth="1"/>
    <col min="7681" max="7685" width="0" style="1" hidden="1" customWidth="1"/>
    <col min="7686" max="7686" width="2" style="1" customWidth="1"/>
    <col min="7687" max="7687" width="26.33203125" style="1" customWidth="1"/>
    <col min="7688" max="7692" width="0" style="1" hidden="1" customWidth="1"/>
    <col min="7693" max="7693" width="1.6640625" style="1" customWidth="1"/>
    <col min="7694" max="7694" width="24" style="1" customWidth="1"/>
    <col min="7695" max="7697" width="0" style="1" hidden="1" customWidth="1"/>
    <col min="7698" max="7700" width="9.33203125" style="1"/>
    <col min="7701" max="7701" width="27.83203125" style="1" bestFit="1" customWidth="1"/>
    <col min="7702" max="7922" width="9.33203125" style="1"/>
    <col min="7923" max="7923" width="4.6640625" style="1" customWidth="1"/>
    <col min="7924" max="7924" width="41.1640625" style="1" customWidth="1"/>
    <col min="7925" max="7925" width="2.33203125" style="1" customWidth="1"/>
    <col min="7926" max="7926" width="10.5" style="1" customWidth="1"/>
    <col min="7927" max="7927" width="1.6640625" style="1" customWidth="1"/>
    <col min="7928" max="7928" width="25.5" style="1" customWidth="1"/>
    <col min="7929" max="7929" width="1.5" style="1" customWidth="1"/>
    <col min="7930" max="7930" width="19.83203125" style="1" customWidth="1"/>
    <col min="7931" max="7932" width="0" style="1" hidden="1" customWidth="1"/>
    <col min="7933" max="7933" width="2" style="1" customWidth="1"/>
    <col min="7934" max="7935" width="0" style="1" hidden="1" customWidth="1"/>
    <col min="7936" max="7936" width="21.83203125" style="1" customWidth="1"/>
    <col min="7937" max="7941" width="0" style="1" hidden="1" customWidth="1"/>
    <col min="7942" max="7942" width="2" style="1" customWidth="1"/>
    <col min="7943" max="7943" width="26.33203125" style="1" customWidth="1"/>
    <col min="7944" max="7948" width="0" style="1" hidden="1" customWidth="1"/>
    <col min="7949" max="7949" width="1.6640625" style="1" customWidth="1"/>
    <col min="7950" max="7950" width="24" style="1" customWidth="1"/>
    <col min="7951" max="7953" width="0" style="1" hidden="1" customWidth="1"/>
    <col min="7954" max="7956" width="9.33203125" style="1"/>
    <col min="7957" max="7957" width="27.83203125" style="1" bestFit="1" customWidth="1"/>
    <col min="7958" max="8178" width="9.33203125" style="1"/>
    <col min="8179" max="8179" width="4.6640625" style="1" customWidth="1"/>
    <col min="8180" max="8180" width="41.1640625" style="1" customWidth="1"/>
    <col min="8181" max="8181" width="2.33203125" style="1" customWidth="1"/>
    <col min="8182" max="8182" width="10.5" style="1" customWidth="1"/>
    <col min="8183" max="8183" width="1.6640625" style="1" customWidth="1"/>
    <col min="8184" max="8184" width="25.5" style="1" customWidth="1"/>
    <col min="8185" max="8185" width="1.5" style="1" customWidth="1"/>
    <col min="8186" max="8186" width="19.83203125" style="1" customWidth="1"/>
    <col min="8187" max="8188" width="0" style="1" hidden="1" customWidth="1"/>
    <col min="8189" max="8189" width="2" style="1" customWidth="1"/>
    <col min="8190" max="8191" width="0" style="1" hidden="1" customWidth="1"/>
    <col min="8192" max="8192" width="21.83203125" style="1" customWidth="1"/>
    <col min="8193" max="8197" width="0" style="1" hidden="1" customWidth="1"/>
    <col min="8198" max="8198" width="2" style="1" customWidth="1"/>
    <col min="8199" max="8199" width="26.33203125" style="1" customWidth="1"/>
    <col min="8200" max="8204" width="0" style="1" hidden="1" customWidth="1"/>
    <col min="8205" max="8205" width="1.6640625" style="1" customWidth="1"/>
    <col min="8206" max="8206" width="24" style="1" customWidth="1"/>
    <col min="8207" max="8209" width="0" style="1" hidden="1" customWidth="1"/>
    <col min="8210" max="8212" width="9.33203125" style="1"/>
    <col min="8213" max="8213" width="27.83203125" style="1" bestFit="1" customWidth="1"/>
    <col min="8214" max="8434" width="9.33203125" style="1"/>
    <col min="8435" max="8435" width="4.6640625" style="1" customWidth="1"/>
    <col min="8436" max="8436" width="41.1640625" style="1" customWidth="1"/>
    <col min="8437" max="8437" width="2.33203125" style="1" customWidth="1"/>
    <col min="8438" max="8438" width="10.5" style="1" customWidth="1"/>
    <col min="8439" max="8439" width="1.6640625" style="1" customWidth="1"/>
    <col min="8440" max="8440" width="25.5" style="1" customWidth="1"/>
    <col min="8441" max="8441" width="1.5" style="1" customWidth="1"/>
    <col min="8442" max="8442" width="19.83203125" style="1" customWidth="1"/>
    <col min="8443" max="8444" width="0" style="1" hidden="1" customWidth="1"/>
    <col min="8445" max="8445" width="2" style="1" customWidth="1"/>
    <col min="8446" max="8447" width="0" style="1" hidden="1" customWidth="1"/>
    <col min="8448" max="8448" width="21.83203125" style="1" customWidth="1"/>
    <col min="8449" max="8453" width="0" style="1" hidden="1" customWidth="1"/>
    <col min="8454" max="8454" width="2" style="1" customWidth="1"/>
    <col min="8455" max="8455" width="26.33203125" style="1" customWidth="1"/>
    <col min="8456" max="8460" width="0" style="1" hidden="1" customWidth="1"/>
    <col min="8461" max="8461" width="1.6640625" style="1" customWidth="1"/>
    <col min="8462" max="8462" width="24" style="1" customWidth="1"/>
    <col min="8463" max="8465" width="0" style="1" hidden="1" customWidth="1"/>
    <col min="8466" max="8468" width="9.33203125" style="1"/>
    <col min="8469" max="8469" width="27.83203125" style="1" bestFit="1" customWidth="1"/>
    <col min="8470" max="8690" width="9.33203125" style="1"/>
    <col min="8691" max="8691" width="4.6640625" style="1" customWidth="1"/>
    <col min="8692" max="8692" width="41.1640625" style="1" customWidth="1"/>
    <col min="8693" max="8693" width="2.33203125" style="1" customWidth="1"/>
    <col min="8694" max="8694" width="10.5" style="1" customWidth="1"/>
    <col min="8695" max="8695" width="1.6640625" style="1" customWidth="1"/>
    <col min="8696" max="8696" width="25.5" style="1" customWidth="1"/>
    <col min="8697" max="8697" width="1.5" style="1" customWidth="1"/>
    <col min="8698" max="8698" width="19.83203125" style="1" customWidth="1"/>
    <col min="8699" max="8700" width="0" style="1" hidden="1" customWidth="1"/>
    <col min="8701" max="8701" width="2" style="1" customWidth="1"/>
    <col min="8702" max="8703" width="0" style="1" hidden="1" customWidth="1"/>
    <col min="8704" max="8704" width="21.83203125" style="1" customWidth="1"/>
    <col min="8705" max="8709" width="0" style="1" hidden="1" customWidth="1"/>
    <col min="8710" max="8710" width="2" style="1" customWidth="1"/>
    <col min="8711" max="8711" width="26.33203125" style="1" customWidth="1"/>
    <col min="8712" max="8716" width="0" style="1" hidden="1" customWidth="1"/>
    <col min="8717" max="8717" width="1.6640625" style="1" customWidth="1"/>
    <col min="8718" max="8718" width="24" style="1" customWidth="1"/>
    <col min="8719" max="8721" width="0" style="1" hidden="1" customWidth="1"/>
    <col min="8722" max="8724" width="9.33203125" style="1"/>
    <col min="8725" max="8725" width="27.83203125" style="1" bestFit="1" customWidth="1"/>
    <col min="8726" max="8946" width="9.33203125" style="1"/>
    <col min="8947" max="8947" width="4.6640625" style="1" customWidth="1"/>
    <col min="8948" max="8948" width="41.1640625" style="1" customWidth="1"/>
    <col min="8949" max="8949" width="2.33203125" style="1" customWidth="1"/>
    <col min="8950" max="8950" width="10.5" style="1" customWidth="1"/>
    <col min="8951" max="8951" width="1.6640625" style="1" customWidth="1"/>
    <col min="8952" max="8952" width="25.5" style="1" customWidth="1"/>
    <col min="8953" max="8953" width="1.5" style="1" customWidth="1"/>
    <col min="8954" max="8954" width="19.83203125" style="1" customWidth="1"/>
    <col min="8955" max="8956" width="0" style="1" hidden="1" customWidth="1"/>
    <col min="8957" max="8957" width="2" style="1" customWidth="1"/>
    <col min="8958" max="8959" width="0" style="1" hidden="1" customWidth="1"/>
    <col min="8960" max="8960" width="21.83203125" style="1" customWidth="1"/>
    <col min="8961" max="8965" width="0" style="1" hidden="1" customWidth="1"/>
    <col min="8966" max="8966" width="2" style="1" customWidth="1"/>
    <col min="8967" max="8967" width="26.33203125" style="1" customWidth="1"/>
    <col min="8968" max="8972" width="0" style="1" hidden="1" customWidth="1"/>
    <col min="8973" max="8973" width="1.6640625" style="1" customWidth="1"/>
    <col min="8974" max="8974" width="24" style="1" customWidth="1"/>
    <col min="8975" max="8977" width="0" style="1" hidden="1" customWidth="1"/>
    <col min="8978" max="8980" width="9.33203125" style="1"/>
    <col min="8981" max="8981" width="27.83203125" style="1" bestFit="1" customWidth="1"/>
    <col min="8982" max="9202" width="9.33203125" style="1"/>
    <col min="9203" max="9203" width="4.6640625" style="1" customWidth="1"/>
    <col min="9204" max="9204" width="41.1640625" style="1" customWidth="1"/>
    <col min="9205" max="9205" width="2.33203125" style="1" customWidth="1"/>
    <col min="9206" max="9206" width="10.5" style="1" customWidth="1"/>
    <col min="9207" max="9207" width="1.6640625" style="1" customWidth="1"/>
    <col min="9208" max="9208" width="25.5" style="1" customWidth="1"/>
    <col min="9209" max="9209" width="1.5" style="1" customWidth="1"/>
    <col min="9210" max="9210" width="19.83203125" style="1" customWidth="1"/>
    <col min="9211" max="9212" width="0" style="1" hidden="1" customWidth="1"/>
    <col min="9213" max="9213" width="2" style="1" customWidth="1"/>
    <col min="9214" max="9215" width="0" style="1" hidden="1" customWidth="1"/>
    <col min="9216" max="9216" width="21.83203125" style="1" customWidth="1"/>
    <col min="9217" max="9221" width="0" style="1" hidden="1" customWidth="1"/>
    <col min="9222" max="9222" width="2" style="1" customWidth="1"/>
    <col min="9223" max="9223" width="26.33203125" style="1" customWidth="1"/>
    <col min="9224" max="9228" width="0" style="1" hidden="1" customWidth="1"/>
    <col min="9229" max="9229" width="1.6640625" style="1" customWidth="1"/>
    <col min="9230" max="9230" width="24" style="1" customWidth="1"/>
    <col min="9231" max="9233" width="0" style="1" hidden="1" customWidth="1"/>
    <col min="9234" max="9236" width="9.33203125" style="1"/>
    <col min="9237" max="9237" width="27.83203125" style="1" bestFit="1" customWidth="1"/>
    <col min="9238" max="9458" width="9.33203125" style="1"/>
    <col min="9459" max="9459" width="4.6640625" style="1" customWidth="1"/>
    <col min="9460" max="9460" width="41.1640625" style="1" customWidth="1"/>
    <col min="9461" max="9461" width="2.33203125" style="1" customWidth="1"/>
    <col min="9462" max="9462" width="10.5" style="1" customWidth="1"/>
    <col min="9463" max="9463" width="1.6640625" style="1" customWidth="1"/>
    <col min="9464" max="9464" width="25.5" style="1" customWidth="1"/>
    <col min="9465" max="9465" width="1.5" style="1" customWidth="1"/>
    <col min="9466" max="9466" width="19.83203125" style="1" customWidth="1"/>
    <col min="9467" max="9468" width="0" style="1" hidden="1" customWidth="1"/>
    <col min="9469" max="9469" width="2" style="1" customWidth="1"/>
    <col min="9470" max="9471" width="0" style="1" hidden="1" customWidth="1"/>
    <col min="9472" max="9472" width="21.83203125" style="1" customWidth="1"/>
    <col min="9473" max="9477" width="0" style="1" hidden="1" customWidth="1"/>
    <col min="9478" max="9478" width="2" style="1" customWidth="1"/>
    <col min="9479" max="9479" width="26.33203125" style="1" customWidth="1"/>
    <col min="9480" max="9484" width="0" style="1" hidden="1" customWidth="1"/>
    <col min="9485" max="9485" width="1.6640625" style="1" customWidth="1"/>
    <col min="9486" max="9486" width="24" style="1" customWidth="1"/>
    <col min="9487" max="9489" width="0" style="1" hidden="1" customWidth="1"/>
    <col min="9490" max="9492" width="9.33203125" style="1"/>
    <col min="9493" max="9493" width="27.83203125" style="1" bestFit="1" customWidth="1"/>
    <col min="9494" max="9714" width="9.33203125" style="1"/>
    <col min="9715" max="9715" width="4.6640625" style="1" customWidth="1"/>
    <col min="9716" max="9716" width="41.1640625" style="1" customWidth="1"/>
    <col min="9717" max="9717" width="2.33203125" style="1" customWidth="1"/>
    <col min="9718" max="9718" width="10.5" style="1" customWidth="1"/>
    <col min="9719" max="9719" width="1.6640625" style="1" customWidth="1"/>
    <col min="9720" max="9720" width="25.5" style="1" customWidth="1"/>
    <col min="9721" max="9721" width="1.5" style="1" customWidth="1"/>
    <col min="9722" max="9722" width="19.83203125" style="1" customWidth="1"/>
    <col min="9723" max="9724" width="0" style="1" hidden="1" customWidth="1"/>
    <col min="9725" max="9725" width="2" style="1" customWidth="1"/>
    <col min="9726" max="9727" width="0" style="1" hidden="1" customWidth="1"/>
    <col min="9728" max="9728" width="21.83203125" style="1" customWidth="1"/>
    <col min="9729" max="9733" width="0" style="1" hidden="1" customWidth="1"/>
    <col min="9734" max="9734" width="2" style="1" customWidth="1"/>
    <col min="9735" max="9735" width="26.33203125" style="1" customWidth="1"/>
    <col min="9736" max="9740" width="0" style="1" hidden="1" customWidth="1"/>
    <col min="9741" max="9741" width="1.6640625" style="1" customWidth="1"/>
    <col min="9742" max="9742" width="24" style="1" customWidth="1"/>
    <col min="9743" max="9745" width="0" style="1" hidden="1" customWidth="1"/>
    <col min="9746" max="9748" width="9.33203125" style="1"/>
    <col min="9749" max="9749" width="27.83203125" style="1" bestFit="1" customWidth="1"/>
    <col min="9750" max="9970" width="9.33203125" style="1"/>
    <col min="9971" max="9971" width="4.6640625" style="1" customWidth="1"/>
    <col min="9972" max="9972" width="41.1640625" style="1" customWidth="1"/>
    <col min="9973" max="9973" width="2.33203125" style="1" customWidth="1"/>
    <col min="9974" max="9974" width="10.5" style="1" customWidth="1"/>
    <col min="9975" max="9975" width="1.6640625" style="1" customWidth="1"/>
    <col min="9976" max="9976" width="25.5" style="1" customWidth="1"/>
    <col min="9977" max="9977" width="1.5" style="1" customWidth="1"/>
    <col min="9978" max="9978" width="19.83203125" style="1" customWidth="1"/>
    <col min="9979" max="9980" width="0" style="1" hidden="1" customWidth="1"/>
    <col min="9981" max="9981" width="2" style="1" customWidth="1"/>
    <col min="9982" max="9983" width="0" style="1" hidden="1" customWidth="1"/>
    <col min="9984" max="9984" width="21.83203125" style="1" customWidth="1"/>
    <col min="9985" max="9989" width="0" style="1" hidden="1" customWidth="1"/>
    <col min="9990" max="9990" width="2" style="1" customWidth="1"/>
    <col min="9991" max="9991" width="26.33203125" style="1" customWidth="1"/>
    <col min="9992" max="9996" width="0" style="1" hidden="1" customWidth="1"/>
    <col min="9997" max="9997" width="1.6640625" style="1" customWidth="1"/>
    <col min="9998" max="9998" width="24" style="1" customWidth="1"/>
    <col min="9999" max="10001" width="0" style="1" hidden="1" customWidth="1"/>
    <col min="10002" max="10004" width="9.33203125" style="1"/>
    <col min="10005" max="10005" width="27.83203125" style="1" bestFit="1" customWidth="1"/>
    <col min="10006" max="10226" width="9.33203125" style="1"/>
    <col min="10227" max="10227" width="4.6640625" style="1" customWidth="1"/>
    <col min="10228" max="10228" width="41.1640625" style="1" customWidth="1"/>
    <col min="10229" max="10229" width="2.33203125" style="1" customWidth="1"/>
    <col min="10230" max="10230" width="10.5" style="1" customWidth="1"/>
    <col min="10231" max="10231" width="1.6640625" style="1" customWidth="1"/>
    <col min="10232" max="10232" width="25.5" style="1" customWidth="1"/>
    <col min="10233" max="10233" width="1.5" style="1" customWidth="1"/>
    <col min="10234" max="10234" width="19.83203125" style="1" customWidth="1"/>
    <col min="10235" max="10236" width="0" style="1" hidden="1" customWidth="1"/>
    <col min="10237" max="10237" width="2" style="1" customWidth="1"/>
    <col min="10238" max="10239" width="0" style="1" hidden="1" customWidth="1"/>
    <col min="10240" max="10240" width="21.83203125" style="1" customWidth="1"/>
    <col min="10241" max="10245" width="0" style="1" hidden="1" customWidth="1"/>
    <col min="10246" max="10246" width="2" style="1" customWidth="1"/>
    <col min="10247" max="10247" width="26.33203125" style="1" customWidth="1"/>
    <col min="10248" max="10252" width="0" style="1" hidden="1" customWidth="1"/>
    <col min="10253" max="10253" width="1.6640625" style="1" customWidth="1"/>
    <col min="10254" max="10254" width="24" style="1" customWidth="1"/>
    <col min="10255" max="10257" width="0" style="1" hidden="1" customWidth="1"/>
    <col min="10258" max="10260" width="9.33203125" style="1"/>
    <col min="10261" max="10261" width="27.83203125" style="1" bestFit="1" customWidth="1"/>
    <col min="10262" max="10482" width="9.33203125" style="1"/>
    <col min="10483" max="10483" width="4.6640625" style="1" customWidth="1"/>
    <col min="10484" max="10484" width="41.1640625" style="1" customWidth="1"/>
    <col min="10485" max="10485" width="2.33203125" style="1" customWidth="1"/>
    <col min="10486" max="10486" width="10.5" style="1" customWidth="1"/>
    <col min="10487" max="10487" width="1.6640625" style="1" customWidth="1"/>
    <col min="10488" max="10488" width="25.5" style="1" customWidth="1"/>
    <col min="10489" max="10489" width="1.5" style="1" customWidth="1"/>
    <col min="10490" max="10490" width="19.83203125" style="1" customWidth="1"/>
    <col min="10491" max="10492" width="0" style="1" hidden="1" customWidth="1"/>
    <col min="10493" max="10493" width="2" style="1" customWidth="1"/>
    <col min="10494" max="10495" width="0" style="1" hidden="1" customWidth="1"/>
    <col min="10496" max="10496" width="21.83203125" style="1" customWidth="1"/>
    <col min="10497" max="10501" width="0" style="1" hidden="1" customWidth="1"/>
    <col min="10502" max="10502" width="2" style="1" customWidth="1"/>
    <col min="10503" max="10503" width="26.33203125" style="1" customWidth="1"/>
    <col min="10504" max="10508" width="0" style="1" hidden="1" customWidth="1"/>
    <col min="10509" max="10509" width="1.6640625" style="1" customWidth="1"/>
    <col min="10510" max="10510" width="24" style="1" customWidth="1"/>
    <col min="10511" max="10513" width="0" style="1" hidden="1" customWidth="1"/>
    <col min="10514" max="10516" width="9.33203125" style="1"/>
    <col min="10517" max="10517" width="27.83203125" style="1" bestFit="1" customWidth="1"/>
    <col min="10518" max="10738" width="9.33203125" style="1"/>
    <col min="10739" max="10739" width="4.6640625" style="1" customWidth="1"/>
    <col min="10740" max="10740" width="41.1640625" style="1" customWidth="1"/>
    <col min="10741" max="10741" width="2.33203125" style="1" customWidth="1"/>
    <col min="10742" max="10742" width="10.5" style="1" customWidth="1"/>
    <col min="10743" max="10743" width="1.6640625" style="1" customWidth="1"/>
    <col min="10744" max="10744" width="25.5" style="1" customWidth="1"/>
    <col min="10745" max="10745" width="1.5" style="1" customWidth="1"/>
    <col min="10746" max="10746" width="19.83203125" style="1" customWidth="1"/>
    <col min="10747" max="10748" width="0" style="1" hidden="1" customWidth="1"/>
    <col min="10749" max="10749" width="2" style="1" customWidth="1"/>
    <col min="10750" max="10751" width="0" style="1" hidden="1" customWidth="1"/>
    <col min="10752" max="10752" width="21.83203125" style="1" customWidth="1"/>
    <col min="10753" max="10757" width="0" style="1" hidden="1" customWidth="1"/>
    <col min="10758" max="10758" width="2" style="1" customWidth="1"/>
    <col min="10759" max="10759" width="26.33203125" style="1" customWidth="1"/>
    <col min="10760" max="10764" width="0" style="1" hidden="1" customWidth="1"/>
    <col min="10765" max="10765" width="1.6640625" style="1" customWidth="1"/>
    <col min="10766" max="10766" width="24" style="1" customWidth="1"/>
    <col min="10767" max="10769" width="0" style="1" hidden="1" customWidth="1"/>
    <col min="10770" max="10772" width="9.33203125" style="1"/>
    <col min="10773" max="10773" width="27.83203125" style="1" bestFit="1" customWidth="1"/>
    <col min="10774" max="10994" width="9.33203125" style="1"/>
    <col min="10995" max="10995" width="4.6640625" style="1" customWidth="1"/>
    <col min="10996" max="10996" width="41.1640625" style="1" customWidth="1"/>
    <col min="10997" max="10997" width="2.33203125" style="1" customWidth="1"/>
    <col min="10998" max="10998" width="10.5" style="1" customWidth="1"/>
    <col min="10999" max="10999" width="1.6640625" style="1" customWidth="1"/>
    <col min="11000" max="11000" width="25.5" style="1" customWidth="1"/>
    <col min="11001" max="11001" width="1.5" style="1" customWidth="1"/>
    <col min="11002" max="11002" width="19.83203125" style="1" customWidth="1"/>
    <col min="11003" max="11004" width="0" style="1" hidden="1" customWidth="1"/>
    <col min="11005" max="11005" width="2" style="1" customWidth="1"/>
    <col min="11006" max="11007" width="0" style="1" hidden="1" customWidth="1"/>
    <col min="11008" max="11008" width="21.83203125" style="1" customWidth="1"/>
    <col min="11009" max="11013" width="0" style="1" hidden="1" customWidth="1"/>
    <col min="11014" max="11014" width="2" style="1" customWidth="1"/>
    <col min="11015" max="11015" width="26.33203125" style="1" customWidth="1"/>
    <col min="11016" max="11020" width="0" style="1" hidden="1" customWidth="1"/>
    <col min="11021" max="11021" width="1.6640625" style="1" customWidth="1"/>
    <col min="11022" max="11022" width="24" style="1" customWidth="1"/>
    <col min="11023" max="11025" width="0" style="1" hidden="1" customWidth="1"/>
    <col min="11026" max="11028" width="9.33203125" style="1"/>
    <col min="11029" max="11029" width="27.83203125" style="1" bestFit="1" customWidth="1"/>
    <col min="11030" max="11250" width="9.33203125" style="1"/>
    <col min="11251" max="11251" width="4.6640625" style="1" customWidth="1"/>
    <col min="11252" max="11252" width="41.1640625" style="1" customWidth="1"/>
    <col min="11253" max="11253" width="2.33203125" style="1" customWidth="1"/>
    <col min="11254" max="11254" width="10.5" style="1" customWidth="1"/>
    <col min="11255" max="11255" width="1.6640625" style="1" customWidth="1"/>
    <col min="11256" max="11256" width="25.5" style="1" customWidth="1"/>
    <col min="11257" max="11257" width="1.5" style="1" customWidth="1"/>
    <col min="11258" max="11258" width="19.83203125" style="1" customWidth="1"/>
    <col min="11259" max="11260" width="0" style="1" hidden="1" customWidth="1"/>
    <col min="11261" max="11261" width="2" style="1" customWidth="1"/>
    <col min="11262" max="11263" width="0" style="1" hidden="1" customWidth="1"/>
    <col min="11264" max="11264" width="21.83203125" style="1" customWidth="1"/>
    <col min="11265" max="11269" width="0" style="1" hidden="1" customWidth="1"/>
    <col min="11270" max="11270" width="2" style="1" customWidth="1"/>
    <col min="11271" max="11271" width="26.33203125" style="1" customWidth="1"/>
    <col min="11272" max="11276" width="0" style="1" hidden="1" customWidth="1"/>
    <col min="11277" max="11277" width="1.6640625" style="1" customWidth="1"/>
    <col min="11278" max="11278" width="24" style="1" customWidth="1"/>
    <col min="11279" max="11281" width="0" style="1" hidden="1" customWidth="1"/>
    <col min="11282" max="11284" width="9.33203125" style="1"/>
    <col min="11285" max="11285" width="27.83203125" style="1" bestFit="1" customWidth="1"/>
    <col min="11286" max="11506" width="9.33203125" style="1"/>
    <col min="11507" max="11507" width="4.6640625" style="1" customWidth="1"/>
    <col min="11508" max="11508" width="41.1640625" style="1" customWidth="1"/>
    <col min="11509" max="11509" width="2.33203125" style="1" customWidth="1"/>
    <col min="11510" max="11510" width="10.5" style="1" customWidth="1"/>
    <col min="11511" max="11511" width="1.6640625" style="1" customWidth="1"/>
    <col min="11512" max="11512" width="25.5" style="1" customWidth="1"/>
    <col min="11513" max="11513" width="1.5" style="1" customWidth="1"/>
    <col min="11514" max="11514" width="19.83203125" style="1" customWidth="1"/>
    <col min="11515" max="11516" width="0" style="1" hidden="1" customWidth="1"/>
    <col min="11517" max="11517" width="2" style="1" customWidth="1"/>
    <col min="11518" max="11519" width="0" style="1" hidden="1" customWidth="1"/>
    <col min="11520" max="11520" width="21.83203125" style="1" customWidth="1"/>
    <col min="11521" max="11525" width="0" style="1" hidden="1" customWidth="1"/>
    <col min="11526" max="11526" width="2" style="1" customWidth="1"/>
    <col min="11527" max="11527" width="26.33203125" style="1" customWidth="1"/>
    <col min="11528" max="11532" width="0" style="1" hidden="1" customWidth="1"/>
    <col min="11533" max="11533" width="1.6640625" style="1" customWidth="1"/>
    <col min="11534" max="11534" width="24" style="1" customWidth="1"/>
    <col min="11535" max="11537" width="0" style="1" hidden="1" customWidth="1"/>
    <col min="11538" max="11540" width="9.33203125" style="1"/>
    <col min="11541" max="11541" width="27.83203125" style="1" bestFit="1" customWidth="1"/>
    <col min="11542" max="11762" width="9.33203125" style="1"/>
    <col min="11763" max="11763" width="4.6640625" style="1" customWidth="1"/>
    <col min="11764" max="11764" width="41.1640625" style="1" customWidth="1"/>
    <col min="11765" max="11765" width="2.33203125" style="1" customWidth="1"/>
    <col min="11766" max="11766" width="10.5" style="1" customWidth="1"/>
    <col min="11767" max="11767" width="1.6640625" style="1" customWidth="1"/>
    <col min="11768" max="11768" width="25.5" style="1" customWidth="1"/>
    <col min="11769" max="11769" width="1.5" style="1" customWidth="1"/>
    <col min="11770" max="11770" width="19.83203125" style="1" customWidth="1"/>
    <col min="11771" max="11772" width="0" style="1" hidden="1" customWidth="1"/>
    <col min="11773" max="11773" width="2" style="1" customWidth="1"/>
    <col min="11774" max="11775" width="0" style="1" hidden="1" customWidth="1"/>
    <col min="11776" max="11776" width="21.83203125" style="1" customWidth="1"/>
    <col min="11777" max="11781" width="0" style="1" hidden="1" customWidth="1"/>
    <col min="11782" max="11782" width="2" style="1" customWidth="1"/>
    <col min="11783" max="11783" width="26.33203125" style="1" customWidth="1"/>
    <col min="11784" max="11788" width="0" style="1" hidden="1" customWidth="1"/>
    <col min="11789" max="11789" width="1.6640625" style="1" customWidth="1"/>
    <col min="11790" max="11790" width="24" style="1" customWidth="1"/>
    <col min="11791" max="11793" width="0" style="1" hidden="1" customWidth="1"/>
    <col min="11794" max="11796" width="9.33203125" style="1"/>
    <col min="11797" max="11797" width="27.83203125" style="1" bestFit="1" customWidth="1"/>
    <col min="11798" max="12018" width="9.33203125" style="1"/>
    <col min="12019" max="12019" width="4.6640625" style="1" customWidth="1"/>
    <col min="12020" max="12020" width="41.1640625" style="1" customWidth="1"/>
    <col min="12021" max="12021" width="2.33203125" style="1" customWidth="1"/>
    <col min="12022" max="12022" width="10.5" style="1" customWidth="1"/>
    <col min="12023" max="12023" width="1.6640625" style="1" customWidth="1"/>
    <col min="12024" max="12024" width="25.5" style="1" customWidth="1"/>
    <col min="12025" max="12025" width="1.5" style="1" customWidth="1"/>
    <col min="12026" max="12026" width="19.83203125" style="1" customWidth="1"/>
    <col min="12027" max="12028" width="0" style="1" hidden="1" customWidth="1"/>
    <col min="12029" max="12029" width="2" style="1" customWidth="1"/>
    <col min="12030" max="12031" width="0" style="1" hidden="1" customWidth="1"/>
    <col min="12032" max="12032" width="21.83203125" style="1" customWidth="1"/>
    <col min="12033" max="12037" width="0" style="1" hidden="1" customWidth="1"/>
    <col min="12038" max="12038" width="2" style="1" customWidth="1"/>
    <col min="12039" max="12039" width="26.33203125" style="1" customWidth="1"/>
    <col min="12040" max="12044" width="0" style="1" hidden="1" customWidth="1"/>
    <col min="12045" max="12045" width="1.6640625" style="1" customWidth="1"/>
    <col min="12046" max="12046" width="24" style="1" customWidth="1"/>
    <col min="12047" max="12049" width="0" style="1" hidden="1" customWidth="1"/>
    <col min="12050" max="12052" width="9.33203125" style="1"/>
    <col min="12053" max="12053" width="27.83203125" style="1" bestFit="1" customWidth="1"/>
    <col min="12054" max="12274" width="9.33203125" style="1"/>
    <col min="12275" max="12275" width="4.6640625" style="1" customWidth="1"/>
    <col min="12276" max="12276" width="41.1640625" style="1" customWidth="1"/>
    <col min="12277" max="12277" width="2.33203125" style="1" customWidth="1"/>
    <col min="12278" max="12278" width="10.5" style="1" customWidth="1"/>
    <col min="12279" max="12279" width="1.6640625" style="1" customWidth="1"/>
    <col min="12280" max="12280" width="25.5" style="1" customWidth="1"/>
    <col min="12281" max="12281" width="1.5" style="1" customWidth="1"/>
    <col min="12282" max="12282" width="19.83203125" style="1" customWidth="1"/>
    <col min="12283" max="12284" width="0" style="1" hidden="1" customWidth="1"/>
    <col min="12285" max="12285" width="2" style="1" customWidth="1"/>
    <col min="12286" max="12287" width="0" style="1" hidden="1" customWidth="1"/>
    <col min="12288" max="12288" width="21.83203125" style="1" customWidth="1"/>
    <col min="12289" max="12293" width="0" style="1" hidden="1" customWidth="1"/>
    <col min="12294" max="12294" width="2" style="1" customWidth="1"/>
    <col min="12295" max="12295" width="26.33203125" style="1" customWidth="1"/>
    <col min="12296" max="12300" width="0" style="1" hidden="1" customWidth="1"/>
    <col min="12301" max="12301" width="1.6640625" style="1" customWidth="1"/>
    <col min="12302" max="12302" width="24" style="1" customWidth="1"/>
    <col min="12303" max="12305" width="0" style="1" hidden="1" customWidth="1"/>
    <col min="12306" max="12308" width="9.33203125" style="1"/>
    <col min="12309" max="12309" width="27.83203125" style="1" bestFit="1" customWidth="1"/>
    <col min="12310" max="12530" width="9.33203125" style="1"/>
    <col min="12531" max="12531" width="4.6640625" style="1" customWidth="1"/>
    <col min="12532" max="12532" width="41.1640625" style="1" customWidth="1"/>
    <col min="12533" max="12533" width="2.33203125" style="1" customWidth="1"/>
    <col min="12534" max="12534" width="10.5" style="1" customWidth="1"/>
    <col min="12535" max="12535" width="1.6640625" style="1" customWidth="1"/>
    <col min="12536" max="12536" width="25.5" style="1" customWidth="1"/>
    <col min="12537" max="12537" width="1.5" style="1" customWidth="1"/>
    <col min="12538" max="12538" width="19.83203125" style="1" customWidth="1"/>
    <col min="12539" max="12540" width="0" style="1" hidden="1" customWidth="1"/>
    <col min="12541" max="12541" width="2" style="1" customWidth="1"/>
    <col min="12542" max="12543" width="0" style="1" hidden="1" customWidth="1"/>
    <col min="12544" max="12544" width="21.83203125" style="1" customWidth="1"/>
    <col min="12545" max="12549" width="0" style="1" hidden="1" customWidth="1"/>
    <col min="12550" max="12550" width="2" style="1" customWidth="1"/>
    <col min="12551" max="12551" width="26.33203125" style="1" customWidth="1"/>
    <col min="12552" max="12556" width="0" style="1" hidden="1" customWidth="1"/>
    <col min="12557" max="12557" width="1.6640625" style="1" customWidth="1"/>
    <col min="12558" max="12558" width="24" style="1" customWidth="1"/>
    <col min="12559" max="12561" width="0" style="1" hidden="1" customWidth="1"/>
    <col min="12562" max="12564" width="9.33203125" style="1"/>
    <col min="12565" max="12565" width="27.83203125" style="1" bestFit="1" customWidth="1"/>
    <col min="12566" max="12786" width="9.33203125" style="1"/>
    <col min="12787" max="12787" width="4.6640625" style="1" customWidth="1"/>
    <col min="12788" max="12788" width="41.1640625" style="1" customWidth="1"/>
    <col min="12789" max="12789" width="2.33203125" style="1" customWidth="1"/>
    <col min="12790" max="12790" width="10.5" style="1" customWidth="1"/>
    <col min="12791" max="12791" width="1.6640625" style="1" customWidth="1"/>
    <col min="12792" max="12792" width="25.5" style="1" customWidth="1"/>
    <col min="12793" max="12793" width="1.5" style="1" customWidth="1"/>
    <col min="12794" max="12794" width="19.83203125" style="1" customWidth="1"/>
    <col min="12795" max="12796" width="0" style="1" hidden="1" customWidth="1"/>
    <col min="12797" max="12797" width="2" style="1" customWidth="1"/>
    <col min="12798" max="12799" width="0" style="1" hidden="1" customWidth="1"/>
    <col min="12800" max="12800" width="21.83203125" style="1" customWidth="1"/>
    <col min="12801" max="12805" width="0" style="1" hidden="1" customWidth="1"/>
    <col min="12806" max="12806" width="2" style="1" customWidth="1"/>
    <col min="12807" max="12807" width="26.33203125" style="1" customWidth="1"/>
    <col min="12808" max="12812" width="0" style="1" hidden="1" customWidth="1"/>
    <col min="12813" max="12813" width="1.6640625" style="1" customWidth="1"/>
    <col min="12814" max="12814" width="24" style="1" customWidth="1"/>
    <col min="12815" max="12817" width="0" style="1" hidden="1" customWidth="1"/>
    <col min="12818" max="12820" width="9.33203125" style="1"/>
    <col min="12821" max="12821" width="27.83203125" style="1" bestFit="1" customWidth="1"/>
    <col min="12822" max="13042" width="9.33203125" style="1"/>
    <col min="13043" max="13043" width="4.6640625" style="1" customWidth="1"/>
    <col min="13044" max="13044" width="41.1640625" style="1" customWidth="1"/>
    <col min="13045" max="13045" width="2.33203125" style="1" customWidth="1"/>
    <col min="13046" max="13046" width="10.5" style="1" customWidth="1"/>
    <col min="13047" max="13047" width="1.6640625" style="1" customWidth="1"/>
    <col min="13048" max="13048" width="25.5" style="1" customWidth="1"/>
    <col min="13049" max="13049" width="1.5" style="1" customWidth="1"/>
    <col min="13050" max="13050" width="19.83203125" style="1" customWidth="1"/>
    <col min="13051" max="13052" width="0" style="1" hidden="1" customWidth="1"/>
    <col min="13053" max="13053" width="2" style="1" customWidth="1"/>
    <col min="13054" max="13055" width="0" style="1" hidden="1" customWidth="1"/>
    <col min="13056" max="13056" width="21.83203125" style="1" customWidth="1"/>
    <col min="13057" max="13061" width="0" style="1" hidden="1" customWidth="1"/>
    <col min="13062" max="13062" width="2" style="1" customWidth="1"/>
    <col min="13063" max="13063" width="26.33203125" style="1" customWidth="1"/>
    <col min="13064" max="13068" width="0" style="1" hidden="1" customWidth="1"/>
    <col min="13069" max="13069" width="1.6640625" style="1" customWidth="1"/>
    <col min="13070" max="13070" width="24" style="1" customWidth="1"/>
    <col min="13071" max="13073" width="0" style="1" hidden="1" customWidth="1"/>
    <col min="13074" max="13076" width="9.33203125" style="1"/>
    <col min="13077" max="13077" width="27.83203125" style="1" bestFit="1" customWidth="1"/>
    <col min="13078" max="13298" width="9.33203125" style="1"/>
    <col min="13299" max="13299" width="4.6640625" style="1" customWidth="1"/>
    <col min="13300" max="13300" width="41.1640625" style="1" customWidth="1"/>
    <col min="13301" max="13301" width="2.33203125" style="1" customWidth="1"/>
    <col min="13302" max="13302" width="10.5" style="1" customWidth="1"/>
    <col min="13303" max="13303" width="1.6640625" style="1" customWidth="1"/>
    <col min="13304" max="13304" width="25.5" style="1" customWidth="1"/>
    <col min="13305" max="13305" width="1.5" style="1" customWidth="1"/>
    <col min="13306" max="13306" width="19.83203125" style="1" customWidth="1"/>
    <col min="13307" max="13308" width="0" style="1" hidden="1" customWidth="1"/>
    <col min="13309" max="13309" width="2" style="1" customWidth="1"/>
    <col min="13310" max="13311" width="0" style="1" hidden="1" customWidth="1"/>
    <col min="13312" max="13312" width="21.83203125" style="1" customWidth="1"/>
    <col min="13313" max="13317" width="0" style="1" hidden="1" customWidth="1"/>
    <col min="13318" max="13318" width="2" style="1" customWidth="1"/>
    <col min="13319" max="13319" width="26.33203125" style="1" customWidth="1"/>
    <col min="13320" max="13324" width="0" style="1" hidden="1" customWidth="1"/>
    <col min="13325" max="13325" width="1.6640625" style="1" customWidth="1"/>
    <col min="13326" max="13326" width="24" style="1" customWidth="1"/>
    <col min="13327" max="13329" width="0" style="1" hidden="1" customWidth="1"/>
    <col min="13330" max="13332" width="9.33203125" style="1"/>
    <col min="13333" max="13333" width="27.83203125" style="1" bestFit="1" customWidth="1"/>
    <col min="13334" max="13554" width="9.33203125" style="1"/>
    <col min="13555" max="13555" width="4.6640625" style="1" customWidth="1"/>
    <col min="13556" max="13556" width="41.1640625" style="1" customWidth="1"/>
    <col min="13557" max="13557" width="2.33203125" style="1" customWidth="1"/>
    <col min="13558" max="13558" width="10.5" style="1" customWidth="1"/>
    <col min="13559" max="13559" width="1.6640625" style="1" customWidth="1"/>
    <col min="13560" max="13560" width="25.5" style="1" customWidth="1"/>
    <col min="13561" max="13561" width="1.5" style="1" customWidth="1"/>
    <col min="13562" max="13562" width="19.83203125" style="1" customWidth="1"/>
    <col min="13563" max="13564" width="0" style="1" hidden="1" customWidth="1"/>
    <col min="13565" max="13565" width="2" style="1" customWidth="1"/>
    <col min="13566" max="13567" width="0" style="1" hidden="1" customWidth="1"/>
    <col min="13568" max="13568" width="21.83203125" style="1" customWidth="1"/>
    <col min="13569" max="13573" width="0" style="1" hidden="1" customWidth="1"/>
    <col min="13574" max="13574" width="2" style="1" customWidth="1"/>
    <col min="13575" max="13575" width="26.33203125" style="1" customWidth="1"/>
    <col min="13576" max="13580" width="0" style="1" hidden="1" customWidth="1"/>
    <col min="13581" max="13581" width="1.6640625" style="1" customWidth="1"/>
    <col min="13582" max="13582" width="24" style="1" customWidth="1"/>
    <col min="13583" max="13585" width="0" style="1" hidden="1" customWidth="1"/>
    <col min="13586" max="13588" width="9.33203125" style="1"/>
    <col min="13589" max="13589" width="27.83203125" style="1" bestFit="1" customWidth="1"/>
    <col min="13590" max="13810" width="9.33203125" style="1"/>
    <col min="13811" max="13811" width="4.6640625" style="1" customWidth="1"/>
    <col min="13812" max="13812" width="41.1640625" style="1" customWidth="1"/>
    <col min="13813" max="13813" width="2.33203125" style="1" customWidth="1"/>
    <col min="13814" max="13814" width="10.5" style="1" customWidth="1"/>
    <col min="13815" max="13815" width="1.6640625" style="1" customWidth="1"/>
    <col min="13816" max="13816" width="25.5" style="1" customWidth="1"/>
    <col min="13817" max="13817" width="1.5" style="1" customWidth="1"/>
    <col min="13818" max="13818" width="19.83203125" style="1" customWidth="1"/>
    <col min="13819" max="13820" width="0" style="1" hidden="1" customWidth="1"/>
    <col min="13821" max="13821" width="2" style="1" customWidth="1"/>
    <col min="13822" max="13823" width="0" style="1" hidden="1" customWidth="1"/>
    <col min="13824" max="13824" width="21.83203125" style="1" customWidth="1"/>
    <col min="13825" max="13829" width="0" style="1" hidden="1" customWidth="1"/>
    <col min="13830" max="13830" width="2" style="1" customWidth="1"/>
    <col min="13831" max="13831" width="26.33203125" style="1" customWidth="1"/>
    <col min="13832" max="13836" width="0" style="1" hidden="1" customWidth="1"/>
    <col min="13837" max="13837" width="1.6640625" style="1" customWidth="1"/>
    <col min="13838" max="13838" width="24" style="1" customWidth="1"/>
    <col min="13839" max="13841" width="0" style="1" hidden="1" customWidth="1"/>
    <col min="13842" max="13844" width="9.33203125" style="1"/>
    <col min="13845" max="13845" width="27.83203125" style="1" bestFit="1" customWidth="1"/>
    <col min="13846" max="14066" width="9.33203125" style="1"/>
    <col min="14067" max="14067" width="4.6640625" style="1" customWidth="1"/>
    <col min="14068" max="14068" width="41.1640625" style="1" customWidth="1"/>
    <col min="14069" max="14069" width="2.33203125" style="1" customWidth="1"/>
    <col min="14070" max="14070" width="10.5" style="1" customWidth="1"/>
    <col min="14071" max="14071" width="1.6640625" style="1" customWidth="1"/>
    <col min="14072" max="14072" width="25.5" style="1" customWidth="1"/>
    <col min="14073" max="14073" width="1.5" style="1" customWidth="1"/>
    <col min="14074" max="14074" width="19.83203125" style="1" customWidth="1"/>
    <col min="14075" max="14076" width="0" style="1" hidden="1" customWidth="1"/>
    <col min="14077" max="14077" width="2" style="1" customWidth="1"/>
    <col min="14078" max="14079" width="0" style="1" hidden="1" customWidth="1"/>
    <col min="14080" max="14080" width="21.83203125" style="1" customWidth="1"/>
    <col min="14081" max="14085" width="0" style="1" hidden="1" customWidth="1"/>
    <col min="14086" max="14086" width="2" style="1" customWidth="1"/>
    <col min="14087" max="14087" width="26.33203125" style="1" customWidth="1"/>
    <col min="14088" max="14092" width="0" style="1" hidden="1" customWidth="1"/>
    <col min="14093" max="14093" width="1.6640625" style="1" customWidth="1"/>
    <col min="14094" max="14094" width="24" style="1" customWidth="1"/>
    <col min="14095" max="14097" width="0" style="1" hidden="1" customWidth="1"/>
    <col min="14098" max="14100" width="9.33203125" style="1"/>
    <col min="14101" max="14101" width="27.83203125" style="1" bestFit="1" customWidth="1"/>
    <col min="14102" max="14322" width="9.33203125" style="1"/>
    <col min="14323" max="14323" width="4.6640625" style="1" customWidth="1"/>
    <col min="14324" max="14324" width="41.1640625" style="1" customWidth="1"/>
    <col min="14325" max="14325" width="2.33203125" style="1" customWidth="1"/>
    <col min="14326" max="14326" width="10.5" style="1" customWidth="1"/>
    <col min="14327" max="14327" width="1.6640625" style="1" customWidth="1"/>
    <col min="14328" max="14328" width="25.5" style="1" customWidth="1"/>
    <col min="14329" max="14329" width="1.5" style="1" customWidth="1"/>
    <col min="14330" max="14330" width="19.83203125" style="1" customWidth="1"/>
    <col min="14331" max="14332" width="0" style="1" hidden="1" customWidth="1"/>
    <col min="14333" max="14333" width="2" style="1" customWidth="1"/>
    <col min="14334" max="14335" width="0" style="1" hidden="1" customWidth="1"/>
    <col min="14336" max="14336" width="21.83203125" style="1" customWidth="1"/>
    <col min="14337" max="14341" width="0" style="1" hidden="1" customWidth="1"/>
    <col min="14342" max="14342" width="2" style="1" customWidth="1"/>
    <col min="14343" max="14343" width="26.33203125" style="1" customWidth="1"/>
    <col min="14344" max="14348" width="0" style="1" hidden="1" customWidth="1"/>
    <col min="14349" max="14349" width="1.6640625" style="1" customWidth="1"/>
    <col min="14350" max="14350" width="24" style="1" customWidth="1"/>
    <col min="14351" max="14353" width="0" style="1" hidden="1" customWidth="1"/>
    <col min="14354" max="14356" width="9.33203125" style="1"/>
    <col min="14357" max="14357" width="27.83203125" style="1" bestFit="1" customWidth="1"/>
    <col min="14358" max="14578" width="9.33203125" style="1"/>
    <col min="14579" max="14579" width="4.6640625" style="1" customWidth="1"/>
    <col min="14580" max="14580" width="41.1640625" style="1" customWidth="1"/>
    <col min="14581" max="14581" width="2.33203125" style="1" customWidth="1"/>
    <col min="14582" max="14582" width="10.5" style="1" customWidth="1"/>
    <col min="14583" max="14583" width="1.6640625" style="1" customWidth="1"/>
    <col min="14584" max="14584" width="25.5" style="1" customWidth="1"/>
    <col min="14585" max="14585" width="1.5" style="1" customWidth="1"/>
    <col min="14586" max="14586" width="19.83203125" style="1" customWidth="1"/>
    <col min="14587" max="14588" width="0" style="1" hidden="1" customWidth="1"/>
    <col min="14589" max="14589" width="2" style="1" customWidth="1"/>
    <col min="14590" max="14591" width="0" style="1" hidden="1" customWidth="1"/>
    <col min="14592" max="14592" width="21.83203125" style="1" customWidth="1"/>
    <col min="14593" max="14597" width="0" style="1" hidden="1" customWidth="1"/>
    <col min="14598" max="14598" width="2" style="1" customWidth="1"/>
    <col min="14599" max="14599" width="26.33203125" style="1" customWidth="1"/>
    <col min="14600" max="14604" width="0" style="1" hidden="1" customWidth="1"/>
    <col min="14605" max="14605" width="1.6640625" style="1" customWidth="1"/>
    <col min="14606" max="14606" width="24" style="1" customWidth="1"/>
    <col min="14607" max="14609" width="0" style="1" hidden="1" customWidth="1"/>
    <col min="14610" max="14612" width="9.33203125" style="1"/>
    <col min="14613" max="14613" width="27.83203125" style="1" bestFit="1" customWidth="1"/>
    <col min="14614" max="14834" width="9.33203125" style="1"/>
    <col min="14835" max="14835" width="4.6640625" style="1" customWidth="1"/>
    <col min="14836" max="14836" width="41.1640625" style="1" customWidth="1"/>
    <col min="14837" max="14837" width="2.33203125" style="1" customWidth="1"/>
    <col min="14838" max="14838" width="10.5" style="1" customWidth="1"/>
    <col min="14839" max="14839" width="1.6640625" style="1" customWidth="1"/>
    <col min="14840" max="14840" width="25.5" style="1" customWidth="1"/>
    <col min="14841" max="14841" width="1.5" style="1" customWidth="1"/>
    <col min="14842" max="14842" width="19.83203125" style="1" customWidth="1"/>
    <col min="14843" max="14844" width="0" style="1" hidden="1" customWidth="1"/>
    <col min="14845" max="14845" width="2" style="1" customWidth="1"/>
    <col min="14846" max="14847" width="0" style="1" hidden="1" customWidth="1"/>
    <col min="14848" max="14848" width="21.83203125" style="1" customWidth="1"/>
    <col min="14849" max="14853" width="0" style="1" hidden="1" customWidth="1"/>
    <col min="14854" max="14854" width="2" style="1" customWidth="1"/>
    <col min="14855" max="14855" width="26.33203125" style="1" customWidth="1"/>
    <col min="14856" max="14860" width="0" style="1" hidden="1" customWidth="1"/>
    <col min="14861" max="14861" width="1.6640625" style="1" customWidth="1"/>
    <col min="14862" max="14862" width="24" style="1" customWidth="1"/>
    <col min="14863" max="14865" width="0" style="1" hidden="1" customWidth="1"/>
    <col min="14866" max="14868" width="9.33203125" style="1"/>
    <col min="14869" max="14869" width="27.83203125" style="1" bestFit="1" customWidth="1"/>
    <col min="14870" max="15090" width="9.33203125" style="1"/>
    <col min="15091" max="15091" width="4.6640625" style="1" customWidth="1"/>
    <col min="15092" max="15092" width="41.1640625" style="1" customWidth="1"/>
    <col min="15093" max="15093" width="2.33203125" style="1" customWidth="1"/>
    <col min="15094" max="15094" width="10.5" style="1" customWidth="1"/>
    <col min="15095" max="15095" width="1.6640625" style="1" customWidth="1"/>
    <col min="15096" max="15096" width="25.5" style="1" customWidth="1"/>
    <col min="15097" max="15097" width="1.5" style="1" customWidth="1"/>
    <col min="15098" max="15098" width="19.83203125" style="1" customWidth="1"/>
    <col min="15099" max="15100" width="0" style="1" hidden="1" customWidth="1"/>
    <col min="15101" max="15101" width="2" style="1" customWidth="1"/>
    <col min="15102" max="15103" width="0" style="1" hidden="1" customWidth="1"/>
    <col min="15104" max="15104" width="21.83203125" style="1" customWidth="1"/>
    <col min="15105" max="15109" width="0" style="1" hidden="1" customWidth="1"/>
    <col min="15110" max="15110" width="2" style="1" customWidth="1"/>
    <col min="15111" max="15111" width="26.33203125" style="1" customWidth="1"/>
    <col min="15112" max="15116" width="0" style="1" hidden="1" customWidth="1"/>
    <col min="15117" max="15117" width="1.6640625" style="1" customWidth="1"/>
    <col min="15118" max="15118" width="24" style="1" customWidth="1"/>
    <col min="15119" max="15121" width="0" style="1" hidden="1" customWidth="1"/>
    <col min="15122" max="15124" width="9.33203125" style="1"/>
    <col min="15125" max="15125" width="27.83203125" style="1" bestFit="1" customWidth="1"/>
    <col min="15126" max="15346" width="9.33203125" style="1"/>
    <col min="15347" max="15347" width="4.6640625" style="1" customWidth="1"/>
    <col min="15348" max="15348" width="41.1640625" style="1" customWidth="1"/>
    <col min="15349" max="15349" width="2.33203125" style="1" customWidth="1"/>
    <col min="15350" max="15350" width="10.5" style="1" customWidth="1"/>
    <col min="15351" max="15351" width="1.6640625" style="1" customWidth="1"/>
    <col min="15352" max="15352" width="25.5" style="1" customWidth="1"/>
    <col min="15353" max="15353" width="1.5" style="1" customWidth="1"/>
    <col min="15354" max="15354" width="19.83203125" style="1" customWidth="1"/>
    <col min="15355" max="15356" width="0" style="1" hidden="1" customWidth="1"/>
    <col min="15357" max="15357" width="2" style="1" customWidth="1"/>
    <col min="15358" max="15359" width="0" style="1" hidden="1" customWidth="1"/>
    <col min="15360" max="15360" width="21.83203125" style="1" customWidth="1"/>
    <col min="15361" max="15365" width="0" style="1" hidden="1" customWidth="1"/>
    <col min="15366" max="15366" width="2" style="1" customWidth="1"/>
    <col min="15367" max="15367" width="26.33203125" style="1" customWidth="1"/>
    <col min="15368" max="15372" width="0" style="1" hidden="1" customWidth="1"/>
    <col min="15373" max="15373" width="1.6640625" style="1" customWidth="1"/>
    <col min="15374" max="15374" width="24" style="1" customWidth="1"/>
    <col min="15375" max="15377" width="0" style="1" hidden="1" customWidth="1"/>
    <col min="15378" max="15380" width="9.33203125" style="1"/>
    <col min="15381" max="15381" width="27.83203125" style="1" bestFit="1" customWidth="1"/>
    <col min="15382" max="15602" width="9.33203125" style="1"/>
    <col min="15603" max="15603" width="4.6640625" style="1" customWidth="1"/>
    <col min="15604" max="15604" width="41.1640625" style="1" customWidth="1"/>
    <col min="15605" max="15605" width="2.33203125" style="1" customWidth="1"/>
    <col min="15606" max="15606" width="10.5" style="1" customWidth="1"/>
    <col min="15607" max="15607" width="1.6640625" style="1" customWidth="1"/>
    <col min="15608" max="15608" width="25.5" style="1" customWidth="1"/>
    <col min="15609" max="15609" width="1.5" style="1" customWidth="1"/>
    <col min="15610" max="15610" width="19.83203125" style="1" customWidth="1"/>
    <col min="15611" max="15612" width="0" style="1" hidden="1" customWidth="1"/>
    <col min="15613" max="15613" width="2" style="1" customWidth="1"/>
    <col min="15614" max="15615" width="0" style="1" hidden="1" customWidth="1"/>
    <col min="15616" max="15616" width="21.83203125" style="1" customWidth="1"/>
    <col min="15617" max="15621" width="0" style="1" hidden="1" customWidth="1"/>
    <col min="15622" max="15622" width="2" style="1" customWidth="1"/>
    <col min="15623" max="15623" width="26.33203125" style="1" customWidth="1"/>
    <col min="15624" max="15628" width="0" style="1" hidden="1" customWidth="1"/>
    <col min="15629" max="15629" width="1.6640625" style="1" customWidth="1"/>
    <col min="15630" max="15630" width="24" style="1" customWidth="1"/>
    <col min="15631" max="15633" width="0" style="1" hidden="1" customWidth="1"/>
    <col min="15634" max="15636" width="9.33203125" style="1"/>
    <col min="15637" max="15637" width="27.83203125" style="1" bestFit="1" customWidth="1"/>
    <col min="15638" max="15858" width="9.33203125" style="1"/>
    <col min="15859" max="15859" width="4.6640625" style="1" customWidth="1"/>
    <col min="15860" max="15860" width="41.1640625" style="1" customWidth="1"/>
    <col min="15861" max="15861" width="2.33203125" style="1" customWidth="1"/>
    <col min="15862" max="15862" width="10.5" style="1" customWidth="1"/>
    <col min="15863" max="15863" width="1.6640625" style="1" customWidth="1"/>
    <col min="15864" max="15864" width="25.5" style="1" customWidth="1"/>
    <col min="15865" max="15865" width="1.5" style="1" customWidth="1"/>
    <col min="15866" max="15866" width="19.83203125" style="1" customWidth="1"/>
    <col min="15867" max="15868" width="0" style="1" hidden="1" customWidth="1"/>
    <col min="15869" max="15869" width="2" style="1" customWidth="1"/>
    <col min="15870" max="15871" width="0" style="1" hidden="1" customWidth="1"/>
    <col min="15872" max="15872" width="21.83203125" style="1" customWidth="1"/>
    <col min="15873" max="15877" width="0" style="1" hidden="1" customWidth="1"/>
    <col min="15878" max="15878" width="2" style="1" customWidth="1"/>
    <col min="15879" max="15879" width="26.33203125" style="1" customWidth="1"/>
    <col min="15880" max="15884" width="0" style="1" hidden="1" customWidth="1"/>
    <col min="15885" max="15885" width="1.6640625" style="1" customWidth="1"/>
    <col min="15886" max="15886" width="24" style="1" customWidth="1"/>
    <col min="15887" max="15889" width="0" style="1" hidden="1" customWidth="1"/>
    <col min="15890" max="15892" width="9.33203125" style="1"/>
    <col min="15893" max="15893" width="27.83203125" style="1" bestFit="1" customWidth="1"/>
    <col min="15894" max="16114" width="9.33203125" style="1"/>
    <col min="16115" max="16115" width="4.6640625" style="1" customWidth="1"/>
    <col min="16116" max="16116" width="41.1640625" style="1" customWidth="1"/>
    <col min="16117" max="16117" width="2.33203125" style="1" customWidth="1"/>
    <col min="16118" max="16118" width="10.5" style="1" customWidth="1"/>
    <col min="16119" max="16119" width="1.6640625" style="1" customWidth="1"/>
    <col min="16120" max="16120" width="25.5" style="1" customWidth="1"/>
    <col min="16121" max="16121" width="1.5" style="1" customWidth="1"/>
    <col min="16122" max="16122" width="19.83203125" style="1" customWidth="1"/>
    <col min="16123" max="16124" width="0" style="1" hidden="1" customWidth="1"/>
    <col min="16125" max="16125" width="2" style="1" customWidth="1"/>
    <col min="16126" max="16127" width="0" style="1" hidden="1" customWidth="1"/>
    <col min="16128" max="16128" width="21.83203125" style="1" customWidth="1"/>
    <col min="16129" max="16133" width="0" style="1" hidden="1" customWidth="1"/>
    <col min="16134" max="16134" width="2" style="1" customWidth="1"/>
    <col min="16135" max="16135" width="26.33203125" style="1" customWidth="1"/>
    <col min="16136" max="16140" width="0" style="1" hidden="1" customWidth="1"/>
    <col min="16141" max="16141" width="1.6640625" style="1" customWidth="1"/>
    <col min="16142" max="16142" width="24" style="1" customWidth="1"/>
    <col min="16143" max="16145" width="0" style="1" hidden="1" customWidth="1"/>
    <col min="16146" max="16148" width="9.33203125" style="1"/>
    <col min="16149" max="16149" width="27.83203125" style="1" bestFit="1" customWidth="1"/>
    <col min="16150" max="16384" width="9.33203125" style="1"/>
  </cols>
  <sheetData>
    <row r="1" spans="1:21" s="9" customFormat="1">
      <c r="A1" s="54"/>
      <c r="C1" s="55"/>
      <c r="D1" s="55"/>
      <c r="E1" s="55"/>
      <c r="F1" s="55"/>
      <c r="G1" s="55"/>
      <c r="H1" s="55"/>
      <c r="N1" s="56"/>
      <c r="O1"/>
      <c r="P1"/>
      <c r="Q1"/>
      <c r="R1"/>
    </row>
    <row r="2" spans="1:21" s="2" customFormat="1">
      <c r="A2" s="5"/>
      <c r="C2" s="118"/>
      <c r="D2" s="118"/>
      <c r="E2" s="118"/>
      <c r="F2" s="118"/>
      <c r="G2" s="118"/>
      <c r="H2" s="118"/>
      <c r="N2" s="435"/>
      <c r="O2"/>
      <c r="P2"/>
      <c r="Q2"/>
      <c r="R2"/>
    </row>
    <row r="3" spans="1:21" s="93" customFormat="1" ht="20.25" customHeight="1">
      <c r="A3" s="369" t="s">
        <v>884</v>
      </c>
      <c r="B3" s="369"/>
      <c r="C3" s="369"/>
      <c r="D3" s="369"/>
      <c r="E3" s="369"/>
      <c r="F3" s="369"/>
      <c r="G3" s="369"/>
      <c r="H3" s="369"/>
      <c r="I3" s="369"/>
      <c r="J3" s="369"/>
      <c r="K3" s="369"/>
      <c r="L3" s="369"/>
      <c r="M3" s="369"/>
      <c r="N3" s="369"/>
      <c r="O3"/>
      <c r="P3"/>
      <c r="Q3"/>
      <c r="R3"/>
    </row>
    <row r="4" spans="1:21" s="93" customFormat="1">
      <c r="A4" s="68" t="s">
        <v>252</v>
      </c>
      <c r="B4" s="68"/>
      <c r="C4" s="68"/>
      <c r="D4" s="68"/>
      <c r="E4" s="68"/>
      <c r="F4" s="68"/>
      <c r="G4" s="68"/>
      <c r="H4" s="68"/>
      <c r="I4" s="68"/>
      <c r="J4" s="68"/>
      <c r="K4" s="68"/>
      <c r="L4" s="68"/>
      <c r="M4" s="68"/>
      <c r="N4" s="68"/>
      <c r="O4"/>
      <c r="P4"/>
      <c r="Q4"/>
      <c r="R4"/>
    </row>
    <row r="5" spans="1:21">
      <c r="A5" s="370" t="s">
        <v>494</v>
      </c>
      <c r="B5" s="370"/>
      <c r="C5" s="370"/>
      <c r="D5" s="370"/>
      <c r="E5" s="370"/>
      <c r="F5" s="370"/>
      <c r="G5" s="370"/>
      <c r="H5" s="370"/>
      <c r="I5" s="370"/>
      <c r="J5" s="370"/>
      <c r="K5" s="370"/>
      <c r="L5" s="370"/>
      <c r="M5" s="370"/>
      <c r="N5" s="370"/>
    </row>
    <row r="6" spans="1:21">
      <c r="A6" s="242"/>
      <c r="B6" s="243"/>
      <c r="C6" s="244"/>
      <c r="D6" s="244"/>
      <c r="E6" s="244"/>
      <c r="F6" s="244"/>
      <c r="G6" s="244"/>
      <c r="H6" s="244"/>
      <c r="I6" s="244"/>
      <c r="J6" s="244"/>
      <c r="K6" s="244"/>
      <c r="L6" s="244"/>
      <c r="M6" s="244"/>
      <c r="N6" s="244"/>
    </row>
    <row r="7" spans="1:21">
      <c r="K7" s="247"/>
      <c r="L7" s="247"/>
    </row>
    <row r="8" spans="1:21" s="248" customFormat="1" ht="33.75" customHeight="1">
      <c r="C8" s="249"/>
      <c r="E8" s="250"/>
      <c r="F8" s="577" t="s">
        <v>495</v>
      </c>
      <c r="G8" s="577"/>
      <c r="H8" s="577"/>
      <c r="I8" s="251"/>
      <c r="J8" s="377" t="s">
        <v>2206</v>
      </c>
      <c r="K8" s="251"/>
      <c r="L8" s="462" t="s">
        <v>2207</v>
      </c>
      <c r="M8" s="251"/>
      <c r="N8" s="377" t="s">
        <v>2422</v>
      </c>
      <c r="O8"/>
      <c r="P8"/>
      <c r="Q8"/>
      <c r="R8"/>
    </row>
    <row r="9" spans="1:21" ht="18.75">
      <c r="B9" s="243" t="s">
        <v>203</v>
      </c>
      <c r="C9" s="252"/>
      <c r="D9" s="243" t="s">
        <v>189</v>
      </c>
      <c r="E9" s="253"/>
      <c r="F9" s="243" t="s">
        <v>496</v>
      </c>
      <c r="G9" s="252"/>
      <c r="H9" s="243" t="s">
        <v>2215</v>
      </c>
      <c r="I9" s="252"/>
      <c r="J9" s="254"/>
      <c r="K9" s="252"/>
      <c r="L9" s="254"/>
      <c r="M9" s="255"/>
      <c r="N9" s="256"/>
    </row>
    <row r="10" spans="1:21" s="257" customFormat="1" ht="68.25" customHeight="1">
      <c r="B10" s="258"/>
      <c r="C10" s="258"/>
      <c r="D10" s="258"/>
      <c r="E10" s="259"/>
      <c r="F10" s="260" t="s">
        <v>497</v>
      </c>
      <c r="G10" s="260"/>
      <c r="H10" s="260" t="s">
        <v>489</v>
      </c>
      <c r="I10" s="260"/>
      <c r="J10" s="260" t="s">
        <v>498</v>
      </c>
      <c r="K10" s="260"/>
      <c r="L10" s="262" t="s">
        <v>499</v>
      </c>
      <c r="M10" s="261"/>
      <c r="N10" s="262" t="s">
        <v>500</v>
      </c>
      <c r="O10"/>
      <c r="P10"/>
      <c r="Q10"/>
      <c r="R10"/>
    </row>
    <row r="11" spans="1:21">
      <c r="B11" s="252" t="s">
        <v>291</v>
      </c>
      <c r="C11" s="252"/>
      <c r="D11" s="252" t="s">
        <v>292</v>
      </c>
      <c r="E11" s="253"/>
      <c r="F11" s="252" t="s">
        <v>293</v>
      </c>
      <c r="G11" s="252"/>
      <c r="H11" s="252" t="s">
        <v>294</v>
      </c>
      <c r="I11" s="252"/>
      <c r="J11" s="252" t="s">
        <v>295</v>
      </c>
      <c r="K11" s="252"/>
      <c r="L11" s="252" t="s">
        <v>296</v>
      </c>
      <c r="M11" s="252"/>
      <c r="N11" s="252" t="s">
        <v>297</v>
      </c>
    </row>
    <row r="12" spans="1:21">
      <c r="B12" s="252"/>
      <c r="C12" s="252"/>
      <c r="D12" s="252"/>
      <c r="E12" s="253"/>
      <c r="F12" s="252"/>
      <c r="G12" s="252"/>
      <c r="H12" s="252"/>
      <c r="I12" s="252"/>
      <c r="J12" s="252"/>
      <c r="K12" s="252"/>
      <c r="L12" s="252"/>
      <c r="M12" s="252"/>
      <c r="N12" s="252"/>
    </row>
    <row r="13" spans="1:21">
      <c r="A13" s="246" t="str">
        <f>'29. CAPM'!A11</f>
        <v>Electric Proxy Group</v>
      </c>
      <c r="B13" s="246"/>
      <c r="C13" s="246"/>
      <c r="D13" s="246"/>
      <c r="E13" s="253"/>
      <c r="F13" s="252"/>
      <c r="G13" s="252"/>
      <c r="H13" s="252"/>
      <c r="I13" s="252" t="s">
        <v>254</v>
      </c>
      <c r="J13" s="252"/>
      <c r="K13" s="252"/>
      <c r="L13" s="252"/>
      <c r="M13" s="252"/>
      <c r="N13" s="252"/>
    </row>
    <row r="14" spans="1:21">
      <c r="A14" s="246"/>
      <c r="B14" s="246"/>
      <c r="C14" s="246"/>
      <c r="D14" s="246"/>
      <c r="E14" s="253"/>
      <c r="F14" s="263"/>
      <c r="G14" s="263"/>
      <c r="H14" s="263"/>
      <c r="I14" s="253"/>
      <c r="J14" s="253"/>
      <c r="M14" s="253"/>
      <c r="N14" s="253"/>
    </row>
    <row r="15" spans="1:21">
      <c r="A15" s="265">
        <f>'29. CAPM'!A13</f>
        <v>1</v>
      </c>
      <c r="B15" s="46" t="str">
        <f>VLOOKUP(A15,'Screening Analysis '!$A$2:$L$50,MATCH(B$9,'Screening Analysis '!$A$2:$L$2,0),FALSE)</f>
        <v>Ameren Corporation</v>
      </c>
      <c r="C15" s="105"/>
      <c r="D15" s="46" t="str">
        <f>VLOOKUP(A15,'Screening Analysis '!$A$2:$L$50,MATCH($D$9,'Screening Analysis '!$A$2:$L$2,0),FALSE)</f>
        <v>AEE</v>
      </c>
      <c r="F15" s="266">
        <f>VLOOKUP($D15,'Yahoo Growth'!$C$3:$D$60,2,0)</f>
        <v>5.6000000000000001E-2</v>
      </c>
      <c r="G15" s="266"/>
      <c r="H15" s="266">
        <f>VLOOKUP(D15,'25. BR + SV'!$D$15:$X$40,21,0)</f>
        <v>3.6860248761742632E-2</v>
      </c>
      <c r="I15" s="264"/>
      <c r="J15" s="264">
        <f>VLOOKUP('26. Dividend Growth'!$D15,'Div Yield'!$B$3:$F$60,5,0)</f>
        <v>3.9559453877109234E-2</v>
      </c>
      <c r="K15" s="264"/>
      <c r="L15" s="264">
        <f t="shared" ref="L15" si="0">(1+AVERAGE(F15,H15))*J15</f>
        <v>4.1396204241062759E-2</v>
      </c>
      <c r="M15" s="264"/>
      <c r="N15" s="264">
        <f t="shared" ref="N15:N37" si="1">AVERAGE(F15,H15)+L15</f>
        <v>8.7826328621934069E-2</v>
      </c>
      <c r="S15" s="267"/>
      <c r="T15" s="267"/>
      <c r="U15" s="268"/>
    </row>
    <row r="16" spans="1:21">
      <c r="A16" s="265">
        <f>'29. CAPM'!A14</f>
        <v>2</v>
      </c>
      <c r="B16" s="46" t="str">
        <f>VLOOKUP(A16,'Screening Analysis '!$A$2:$L$50,MATCH(B$9,'Screening Analysis '!$A$2:$L$2,0),FALSE)</f>
        <v>American Electric Power Company, Inc.</v>
      </c>
      <c r="C16" s="105"/>
      <c r="D16" s="46" t="str">
        <f>VLOOKUP(A16,'Screening Analysis '!$A$2:$L$50,MATCH($D$9,'Screening Analysis '!$A$2:$L$2,0),FALSE)</f>
        <v>AEP</v>
      </c>
      <c r="F16" s="266">
        <f>VLOOKUP($D16,'Yahoo Growth'!$C$3:$D$60,2,0)</f>
        <v>4.8300000000000003E-2</v>
      </c>
      <c r="G16" s="266"/>
      <c r="H16" s="266">
        <f>VLOOKUP(D16,'25. BR + SV'!$D$15:$X$40,21,0)</f>
        <v>4.0446065312318064E-2</v>
      </c>
      <c r="I16" s="264"/>
      <c r="J16" s="264">
        <f>VLOOKUP('26. Dividend Growth'!$D16,'Div Yield'!$B$3:$F$60,5,0)</f>
        <v>3.8234425540823645E-2</v>
      </c>
      <c r="K16" s="264"/>
      <c r="L16" s="264">
        <f t="shared" ref="L16:L37" si="2">(1+AVERAGE(F16,H16))*J16</f>
        <v>3.9931002953936097E-2</v>
      </c>
      <c r="M16" s="264"/>
      <c r="N16" s="264">
        <f t="shared" si="1"/>
        <v>8.430403561009514E-2</v>
      </c>
      <c r="S16" s="267"/>
      <c r="T16" s="267"/>
      <c r="U16" s="268"/>
    </row>
    <row r="17" spans="1:18">
      <c r="A17" s="265">
        <f>'29. CAPM'!A15</f>
        <v>3</v>
      </c>
      <c r="B17" s="46" t="str">
        <f>VLOOKUP(A17,'Screening Analysis '!$A$2:$L$50,MATCH(B$9,'Screening Analysis '!$A$2:$L$2,0),FALSE)</f>
        <v>Avista Corporation</v>
      </c>
      <c r="C17" s="105"/>
      <c r="D17" s="46" t="str">
        <f>VLOOKUP(A17,'Screening Analysis '!$A$2:$L$50,MATCH($D$9,'Screening Analysis '!$A$2:$L$2,0),FALSE)</f>
        <v>AVA</v>
      </c>
      <c r="F17" s="266">
        <f>VLOOKUP($D17,'Yahoo Growth'!$C$3:$D$60,2,0)</f>
        <v>0.05</v>
      </c>
      <c r="G17" s="266"/>
      <c r="H17" s="266">
        <f>VLOOKUP(D17,'25. BR + SV'!$D$15:$X$40,21,0)</f>
        <v>3.5075859010299901E-2</v>
      </c>
      <c r="I17" s="264"/>
      <c r="J17" s="264">
        <f>VLOOKUP('26. Dividend Growth'!$D17,'Div Yield'!$B$3:$F$60,5,0)</f>
        <v>3.9458098904352999E-2</v>
      </c>
      <c r="K17" s="264"/>
      <c r="L17" s="264">
        <f t="shared" si="2"/>
        <v>4.1136564733953607E-2</v>
      </c>
      <c r="M17" s="264"/>
      <c r="N17" s="264">
        <f t="shared" si="1"/>
        <v>8.3674494239103558E-2</v>
      </c>
    </row>
    <row r="18" spans="1:18">
      <c r="A18" s="561">
        <f>'29. CAPM'!A16</f>
        <v>4</v>
      </c>
      <c r="B18" s="46" t="str">
        <f>VLOOKUP(A18,'Screening Analysis '!$A$2:$L$50,MATCH(B$9,'Screening Analysis '!$A$2:$L$2,0),FALSE)</f>
        <v>CenterPoint Energy, Inc.</v>
      </c>
      <c r="C18" s="79"/>
      <c r="D18" s="46" t="str">
        <f>VLOOKUP(A18,'Screening Analysis '!$A$2:$L$50,MATCH($D$9,'Screening Analysis '!$A$2:$L$2,0),FALSE)</f>
        <v>CNP</v>
      </c>
      <c r="E18" s="562"/>
      <c r="F18" s="266">
        <f>VLOOKUP($D18,'Yahoo Growth'!$C$3:$D$60,2,0)</f>
        <v>3.6499999999999998E-2</v>
      </c>
      <c r="G18" s="266"/>
      <c r="H18" s="266">
        <f>VLOOKUP(D18,'25. BR + SV'!$D$15:$X$40,21,0)</f>
        <v>2.1837698577263753E-2</v>
      </c>
      <c r="I18" s="266"/>
      <c r="J18" s="266">
        <f>VLOOKUP('26. Dividend Growth'!$D18,'Div Yield'!$B$3:$F$60,5,0)</f>
        <v>5.2969761175468089E-2</v>
      </c>
      <c r="K18" s="266"/>
      <c r="L18" s="266">
        <f t="shared" si="2"/>
        <v>5.4514828156050146E-2</v>
      </c>
      <c r="M18" s="266"/>
      <c r="N18" s="264">
        <f t="shared" si="1"/>
        <v>8.3683677444682025E-2</v>
      </c>
    </row>
    <row r="19" spans="1:18">
      <c r="A19" s="561">
        <f>'29. CAPM'!A17</f>
        <v>5</v>
      </c>
      <c r="B19" s="46" t="str">
        <f>VLOOKUP(A19,'Screening Analysis '!$A$2:$L$50,MATCH(B$9,'Screening Analysis '!$A$2:$L$2,0),FALSE)</f>
        <v>Consolidated Edison, Inc.</v>
      </c>
      <c r="C19" s="79"/>
      <c r="D19" s="46" t="str">
        <f>VLOOKUP(A19,'Screening Analysis '!$A$2:$L$50,MATCH($D$9,'Screening Analysis '!$A$2:$L$2,0),FALSE)</f>
        <v>ED</v>
      </c>
      <c r="E19" s="562"/>
      <c r="F19" s="266">
        <f>VLOOKUP($D19,'Yahoo Growth'!$C$3:$D$60,2,0)</f>
        <v>2.4299999999999999E-2</v>
      </c>
      <c r="G19" s="266"/>
      <c r="H19" s="266">
        <f>VLOOKUP(D19,'25. BR + SV'!$D$15:$X$40,21,0)</f>
        <v>3.3514622133878763E-2</v>
      </c>
      <c r="I19" s="266"/>
      <c r="J19" s="266">
        <f>VLOOKUP('26. Dividend Growth'!$D19,'Div Yield'!$B$3:$F$60,5,0)</f>
        <v>4.0835260532239584E-2</v>
      </c>
      <c r="K19" s="266"/>
      <c r="L19" s="266">
        <f t="shared" si="2"/>
        <v>4.2015698110944542E-2</v>
      </c>
      <c r="M19" s="266"/>
      <c r="N19" s="266">
        <f t="shared" si="1"/>
        <v>7.0923009177883925E-2</v>
      </c>
    </row>
    <row r="20" spans="1:18" s="404" customFormat="1">
      <c r="A20" s="561">
        <f>'29. CAPM'!A18</f>
        <v>6</v>
      </c>
      <c r="B20" s="46" t="str">
        <f>VLOOKUP(A20,'Screening Analysis '!$A$2:$L$50,MATCH(B$9,'Screening Analysis '!$A$2:$L$2,0),FALSE)</f>
        <v>Dominion Resources, Inc.</v>
      </c>
      <c r="C20" s="79"/>
      <c r="D20" s="46" t="str">
        <f>VLOOKUP(A20,'Screening Analysis '!$A$2:$L$50,MATCH($D$9,'Screening Analysis '!$A$2:$L$2,0),FALSE)</f>
        <v>D</v>
      </c>
      <c r="E20" s="562"/>
      <c r="F20" s="266">
        <f>VLOOKUP($D20,'Yahoo Growth'!$C$3:$D$60,2,0)</f>
        <v>0.06</v>
      </c>
      <c r="G20" s="266"/>
      <c r="H20" s="266">
        <f>VLOOKUP(D20,'25. BR + SV'!$D$15:$X$40,21,0)</f>
        <v>5.7043234130354913E-2</v>
      </c>
      <c r="I20" s="266"/>
      <c r="J20" s="266">
        <f>VLOOKUP('26. Dividend Growth'!$D20,'Div Yield'!$B$3:$F$60,5,0)</f>
        <v>3.7738280037255517E-2</v>
      </c>
      <c r="K20" s="266"/>
      <c r="L20" s="266">
        <f t="shared" si="2"/>
        <v>3.9946785210294218E-2</v>
      </c>
      <c r="M20" s="266"/>
      <c r="N20" s="266"/>
      <c r="O20"/>
      <c r="P20"/>
      <c r="Q20"/>
      <c r="R20"/>
    </row>
    <row r="21" spans="1:18" s="404" customFormat="1">
      <c r="A21" s="561">
        <f>'29. CAPM'!A19</f>
        <v>7</v>
      </c>
      <c r="B21" s="46" t="str">
        <f>VLOOKUP(A21,'Screening Analysis '!$A$2:$L$50,MATCH(B$9,'Screening Analysis '!$A$2:$L$2,0),FALSE)</f>
        <v>DTE Energy Company</v>
      </c>
      <c r="C21" s="79"/>
      <c r="D21" s="46" t="str">
        <f>VLOOKUP(A21,'Screening Analysis '!$A$2:$L$50,MATCH($D$9,'Screening Analysis '!$A$2:$L$2,0),FALSE)</f>
        <v>DTE</v>
      </c>
      <c r="E21" s="562"/>
      <c r="F21" s="266">
        <f>VLOOKUP($D21,'Yahoo Growth'!$C$3:$D$60,2,0)</f>
        <v>4.9000000000000002E-2</v>
      </c>
      <c r="G21" s="266"/>
      <c r="H21" s="266">
        <f>VLOOKUP(D21,'25. BR + SV'!$D$15:$X$40,21,0)</f>
        <v>3.959581878279364E-2</v>
      </c>
      <c r="I21" s="266"/>
      <c r="J21" s="266">
        <f>VLOOKUP('26. Dividend Growth'!$D21,'Div Yield'!$B$3:$F$60,5,0)</f>
        <v>3.5819838952305082E-2</v>
      </c>
      <c r="K21" s="266"/>
      <c r="L21" s="266">
        <f t="shared" si="2"/>
        <v>3.7406582932628718E-2</v>
      </c>
      <c r="M21" s="266"/>
      <c r="N21" s="266">
        <f t="shared" si="1"/>
        <v>8.1704492324025546E-2</v>
      </c>
      <c r="O21"/>
      <c r="P21"/>
      <c r="Q21"/>
      <c r="R21"/>
    </row>
    <row r="22" spans="1:18" s="404" customFormat="1">
      <c r="A22" s="561">
        <f>'29. CAPM'!A20</f>
        <v>8</v>
      </c>
      <c r="B22" s="46" t="str">
        <f>VLOOKUP(A22,'Screening Analysis '!$A$2:$L$50,MATCH(B$9,'Screening Analysis '!$A$2:$L$2,0),FALSE)</f>
        <v>Edison International</v>
      </c>
      <c r="C22" s="79"/>
      <c r="D22" s="46" t="str">
        <f>VLOOKUP(A22,'Screening Analysis '!$A$2:$L$50,MATCH($D$9,'Screening Analysis '!$A$2:$L$2,0),FALSE)</f>
        <v>EIX</v>
      </c>
      <c r="E22" s="562"/>
      <c r="F22" s="266">
        <f>VLOOKUP($D22,'Yahoo Growth'!$C$3:$D$60,2,0)</f>
        <v>1.3299999999999999E-2</v>
      </c>
      <c r="G22" s="266"/>
      <c r="H22" s="266">
        <f>VLOOKUP(D22,'25. BR + SV'!$D$15:$X$40,21,0)</f>
        <v>6.6127413374248808E-2</v>
      </c>
      <c r="I22" s="266"/>
      <c r="J22" s="266">
        <f>VLOOKUP('26. Dividend Growth'!$D22,'Div Yield'!$B$3:$F$60,5,0)</f>
        <v>2.8371545247476124E-2</v>
      </c>
      <c r="K22" s="266"/>
      <c r="L22" s="266">
        <f t="shared" si="2"/>
        <v>2.9498284473694871E-2</v>
      </c>
      <c r="M22" s="266"/>
      <c r="N22" s="266"/>
      <c r="O22"/>
      <c r="P22"/>
      <c r="Q22"/>
      <c r="R22"/>
    </row>
    <row r="23" spans="1:18" s="404" customFormat="1">
      <c r="A23" s="561">
        <f>'29. CAPM'!A21</f>
        <v>9</v>
      </c>
      <c r="B23" s="46" t="str">
        <f>VLOOKUP(A23,'Screening Analysis '!$A$2:$L$50,MATCH(B$9,'Screening Analysis '!$A$2:$L$2,0),FALSE)</f>
        <v>El Paso Electric Company</v>
      </c>
      <c r="C23" s="79"/>
      <c r="D23" s="46" t="str">
        <f>VLOOKUP(A23,'Screening Analysis '!$A$2:$L$50,MATCH($D$9,'Screening Analysis '!$A$2:$L$2,0),FALSE)</f>
        <v>EE</v>
      </c>
      <c r="E23" s="562"/>
      <c r="F23" s="266">
        <f>VLOOKUP($D23,'Yahoo Growth'!$C$3:$D$60,2,0)</f>
        <v>7.0000000000000007E-2</v>
      </c>
      <c r="G23" s="266"/>
      <c r="H23" s="266">
        <f>VLOOKUP(D23,'25. BR + SV'!$D$15:$X$40,21,0)</f>
        <v>4.4174262905980283E-2</v>
      </c>
      <c r="I23" s="266"/>
      <c r="J23" s="266">
        <f>VLOOKUP('26. Dividend Growth'!$D23,'Div Yield'!$B$3:$F$60,5,0)</f>
        <v>3.1339031339031355E-2</v>
      </c>
      <c r="K23" s="266"/>
      <c r="L23" s="266">
        <f t="shared" si="2"/>
        <v>3.3128086740692016E-2</v>
      </c>
      <c r="M23" s="266"/>
      <c r="N23" s="266">
        <f t="shared" si="1"/>
        <v>9.0215218193682167E-2</v>
      </c>
      <c r="O23"/>
      <c r="P23"/>
      <c r="Q23"/>
      <c r="R23"/>
    </row>
    <row r="24" spans="1:18" s="404" customFormat="1">
      <c r="A24" s="561">
        <f>'29. CAPM'!A22</f>
        <v>10</v>
      </c>
      <c r="B24" s="46" t="str">
        <f>VLOOKUP(A24,'Screening Analysis '!$A$2:$L$50,MATCH(B$9,'Screening Analysis '!$A$2:$L$2,0),FALSE)</f>
        <v>Eversource Energy</v>
      </c>
      <c r="C24" s="79"/>
      <c r="D24" s="46" t="str">
        <f>VLOOKUP(A24,'Screening Analysis '!$A$2:$L$50,MATCH($D$9,'Screening Analysis '!$A$2:$L$2,0),FALSE)</f>
        <v>ES</v>
      </c>
      <c r="E24" s="562"/>
      <c r="F24" s="266">
        <f>VLOOKUP($D24,'Yahoo Growth'!$C$3:$D$60,2,0)</f>
        <v>5.9799999999999999E-2</v>
      </c>
      <c r="G24" s="266"/>
      <c r="H24" s="266">
        <f>VLOOKUP(D24,'25. BR + SV'!$D$15:$X$40,21,0)</f>
        <v>0.10686822480902225</v>
      </c>
      <c r="I24" s="266"/>
      <c r="J24" s="266">
        <f>VLOOKUP('26. Dividend Growth'!$D24,'Div Yield'!$B$3:$F$60,5,0)</f>
        <v>3.3780137978119511E-2</v>
      </c>
      <c r="K24" s="266"/>
      <c r="L24" s="266">
        <f t="shared" si="2"/>
        <v>3.6595175793428011E-2</v>
      </c>
      <c r="M24" s="266"/>
      <c r="N24" s="266">
        <f t="shared" si="1"/>
        <v>0.11992928819793913</v>
      </c>
      <c r="O24"/>
      <c r="P24"/>
      <c r="Q24"/>
      <c r="R24"/>
    </row>
    <row r="25" spans="1:18" s="404" customFormat="1">
      <c r="A25" s="561">
        <f>'29. CAPM'!A23</f>
        <v>11</v>
      </c>
      <c r="B25" s="46" t="str">
        <f>VLOOKUP(A25,'Screening Analysis '!$A$2:$L$50,MATCH(B$9,'Screening Analysis '!$A$2:$L$2,0),FALSE)</f>
        <v>Great Plains Energy Incorporated</v>
      </c>
      <c r="C25" s="79"/>
      <c r="D25" s="46" t="str">
        <f>VLOOKUP(A25,'Screening Analysis '!$A$2:$L$50,MATCH($D$9,'Screening Analysis '!$A$2:$L$2,0),FALSE)</f>
        <v>GXP</v>
      </c>
      <c r="E25" s="562"/>
      <c r="F25" s="266">
        <f>VLOOKUP($D25,'Yahoo Growth'!$C$3:$D$60,2,0)</f>
        <v>9.0700000000000003E-2</v>
      </c>
      <c r="G25" s="266"/>
      <c r="H25" s="266">
        <f>VLOOKUP(D25,'25. BR + SV'!$D$15:$X$40,21,0)</f>
        <v>3.4991591319485635E-2</v>
      </c>
      <c r="I25" s="266"/>
      <c r="J25" s="266">
        <f>VLOOKUP('26. Dividend Growth'!$D25,'Div Yield'!$B$3:$F$60,5,0)</f>
        <v>3.8003560683307874E-2</v>
      </c>
      <c r="K25" s="266"/>
      <c r="L25" s="266">
        <f t="shared" si="2"/>
        <v>4.0391924692353677E-2</v>
      </c>
      <c r="M25" s="266"/>
      <c r="N25" s="266">
        <f t="shared" si="1"/>
        <v>0.1032377203520965</v>
      </c>
      <c r="O25"/>
      <c r="P25"/>
      <c r="Q25"/>
      <c r="R25"/>
    </row>
    <row r="26" spans="1:18" s="404" customFormat="1">
      <c r="A26" s="561">
        <f>'29. CAPM'!A24</f>
        <v>12</v>
      </c>
      <c r="B26" s="46" t="str">
        <f>VLOOKUP(A26,'Screening Analysis '!$A$2:$L$50,MATCH(B$9,'Screening Analysis '!$A$2:$L$2,0),FALSE)</f>
        <v>IDACORP, Inc.</v>
      </c>
      <c r="C26" s="79"/>
      <c r="D26" s="46" t="str">
        <f>VLOOKUP(A26,'Screening Analysis '!$A$2:$L$50,MATCH($D$9,'Screening Analysis '!$A$2:$L$2,0),FALSE)</f>
        <v>IDA</v>
      </c>
      <c r="E26" s="562"/>
      <c r="F26" s="266">
        <f>VLOOKUP($D26,'Yahoo Growth'!$C$3:$D$60,2,0)</f>
        <v>0.04</v>
      </c>
      <c r="G26" s="266"/>
      <c r="H26" s="266">
        <f>VLOOKUP(D26,'25. BR + SV'!$D$15:$X$40,21,0)</f>
        <v>3.5265859740411243E-2</v>
      </c>
      <c r="I26" s="266"/>
      <c r="J26" s="266">
        <f>VLOOKUP('26. Dividend Growth'!$D26,'Div Yield'!$B$3:$F$60,5,0)</f>
        <v>3.0624035433666555E-2</v>
      </c>
      <c r="K26" s="266"/>
      <c r="L26" s="266">
        <f t="shared" si="2"/>
        <v>3.1776507611484421E-2</v>
      </c>
      <c r="M26" s="266"/>
      <c r="N26" s="266"/>
      <c r="O26"/>
      <c r="P26"/>
      <c r="Q26"/>
      <c r="R26"/>
    </row>
    <row r="27" spans="1:18" s="404" customFormat="1">
      <c r="A27" s="561">
        <f>'29. CAPM'!A25</f>
        <v>13</v>
      </c>
      <c r="B27" s="46" t="str">
        <f>VLOOKUP(A27,'Screening Analysis '!$A$2:$L$50,MATCH(B$9,'Screening Analysis '!$A$2:$L$2,0),FALSE)</f>
        <v>NorthWestern Corporation</v>
      </c>
      <c r="C27" s="79"/>
      <c r="D27" s="46" t="str">
        <f>VLOOKUP(A27,'Screening Analysis '!$A$2:$L$50,MATCH($D$9,'Screening Analysis '!$A$2:$L$2,0),FALSE)</f>
        <v>NWE</v>
      </c>
      <c r="E27" s="562"/>
      <c r="F27" s="266">
        <f>VLOOKUP($D27,'Yahoo Growth'!$C$3:$D$60,2,0)</f>
        <v>0.05</v>
      </c>
      <c r="G27" s="266"/>
      <c r="H27" s="266">
        <f>VLOOKUP(D27,'25. BR + SV'!$D$15:$X$40,21,0)</f>
        <v>6.958289389073849E-2</v>
      </c>
      <c r="I27" s="266"/>
      <c r="J27" s="266">
        <f>VLOOKUP('26. Dividend Growth'!$D27,'Div Yield'!$B$3:$F$60,5,0)</f>
        <v>3.6124954275237674E-2</v>
      </c>
      <c r="K27" s="266"/>
      <c r="L27" s="266">
        <f t="shared" si="2"/>
        <v>3.8284917562189442E-2</v>
      </c>
      <c r="M27" s="266"/>
      <c r="N27" s="266">
        <f t="shared" si="1"/>
        <v>9.8076364507558689E-2</v>
      </c>
      <c r="O27"/>
      <c r="P27"/>
      <c r="Q27"/>
      <c r="R27"/>
    </row>
    <row r="28" spans="1:18">
      <c r="A28" s="561">
        <f>'29. CAPM'!A26</f>
        <v>14</v>
      </c>
      <c r="B28" s="46" t="str">
        <f>VLOOKUP(A28,'Screening Analysis '!$A$2:$L$50,MATCH(B$9,'Screening Analysis '!$A$2:$L$2,0),FALSE)</f>
        <v>OGE Energy Corp.</v>
      </c>
      <c r="C28" s="79"/>
      <c r="D28" s="46" t="str">
        <f>VLOOKUP(A28,'Screening Analysis '!$A$2:$L$50,MATCH($D$9,'Screening Analysis '!$A$2:$L$2,0),FALSE)</f>
        <v>OGE</v>
      </c>
      <c r="E28" s="562"/>
      <c r="F28" s="266">
        <f>VLOOKUP($D28,'Yahoo Growth'!$C$3:$D$60,2,0)</f>
        <v>1.7500000000000002E-2</v>
      </c>
      <c r="G28" s="266"/>
      <c r="H28" s="266">
        <f>VLOOKUP(D28,'25. BR + SV'!$D$15:$X$40,21,0)</f>
        <v>3.4026313442539778E-2</v>
      </c>
      <c r="I28" s="266"/>
      <c r="J28" s="266">
        <f>VLOOKUP('26. Dividend Growth'!$D28,'Div Yield'!$B$3:$F$60,5,0)</f>
        <v>3.7048865731507674E-2</v>
      </c>
      <c r="K28" s="266"/>
      <c r="L28" s="266">
        <f t="shared" si="2"/>
        <v>3.8003361465693795E-2</v>
      </c>
      <c r="M28" s="266"/>
      <c r="N28" s="266"/>
    </row>
    <row r="29" spans="1:18">
      <c r="A29" s="561">
        <f>'29. CAPM'!A27</f>
        <v>15</v>
      </c>
      <c r="B29" s="46" t="str">
        <f>VLOOKUP(A29,'Screening Analysis '!$A$2:$L$50,MATCH(B$9,'Screening Analysis '!$A$2:$L$2,0),FALSE)</f>
        <v>Pinnacle West Capital Corporation</v>
      </c>
      <c r="C29" s="79"/>
      <c r="D29" s="46" t="str">
        <f>VLOOKUP(A29,'Screening Analysis '!$A$2:$L$50,MATCH($D$9,'Screening Analysis '!$A$2:$L$2,0),FALSE)</f>
        <v>PNW</v>
      </c>
      <c r="E29" s="562"/>
      <c r="F29" s="266">
        <f>VLOOKUP($D29,'Yahoo Growth'!$C$3:$D$60,2,0)</f>
        <v>3.5999999999999997E-2</v>
      </c>
      <c r="G29" s="266"/>
      <c r="H29" s="266">
        <f>VLOOKUP(D29,'25. BR + SV'!$D$15:$X$40,21,0)</f>
        <v>3.4547991344545573E-2</v>
      </c>
      <c r="I29" s="266"/>
      <c r="J29" s="266">
        <f>VLOOKUP('26. Dividend Growth'!$D29,'Div Yield'!$B$3:$F$60,5,0)</f>
        <v>3.8735821222375795E-2</v>
      </c>
      <c r="K29" s="266"/>
      <c r="L29" s="266">
        <f t="shared" si="2"/>
        <v>4.0102188412535808E-2</v>
      </c>
      <c r="M29" s="266"/>
      <c r="N29" s="266">
        <f t="shared" si="1"/>
        <v>7.537618408480859E-2</v>
      </c>
    </row>
    <row r="30" spans="1:18">
      <c r="A30" s="561">
        <f>'29. CAPM'!A28</f>
        <v>16</v>
      </c>
      <c r="B30" s="46" t="str">
        <f>VLOOKUP(A30,'Screening Analysis '!$A$2:$L$50,MATCH(B$9,'Screening Analysis '!$A$2:$L$2,0),FALSE)</f>
        <v>Portland General Electric Company</v>
      </c>
      <c r="C30" s="79"/>
      <c r="D30" s="46" t="str">
        <f>VLOOKUP(A30,'Screening Analysis '!$A$2:$L$50,MATCH($D$9,'Screening Analysis '!$A$2:$L$2,0),FALSE)</f>
        <v>POR</v>
      </c>
      <c r="E30" s="562"/>
      <c r="F30" s="266">
        <f>VLOOKUP($D30,'Yahoo Growth'!$C$3:$D$60,2,0)</f>
        <v>5.7299999999999997E-2</v>
      </c>
      <c r="G30" s="266"/>
      <c r="H30" s="266">
        <f>VLOOKUP(D30,'25. BR + SV'!$D$15:$X$40,21,0)</f>
        <v>5.2729038727235576E-2</v>
      </c>
      <c r="I30" s="266"/>
      <c r="J30" s="266">
        <f>VLOOKUP('26. Dividend Growth'!$D30,'Div Yield'!$B$3:$F$60,5,0)</f>
        <v>3.308815115051076E-2</v>
      </c>
      <c r="K30" s="266"/>
      <c r="L30" s="266">
        <f t="shared" si="2"/>
        <v>3.4908479882686846E-2</v>
      </c>
      <c r="M30" s="266"/>
      <c r="N30" s="266">
        <f t="shared" si="1"/>
        <v>8.9922999246304633E-2</v>
      </c>
    </row>
    <row r="31" spans="1:18" ht="15" customHeight="1">
      <c r="A31" s="561">
        <f>'29. CAPM'!A29</f>
        <v>17</v>
      </c>
      <c r="B31" s="46" t="str">
        <f>VLOOKUP(A31,'Screening Analysis '!$A$2:$L$50,MATCH(B$9,'Screening Analysis '!$A$2:$L$2,0),FALSE)</f>
        <v>Public Service Enterprise Group Incorporated</v>
      </c>
      <c r="C31" s="79"/>
      <c r="D31" s="46" t="str">
        <f>VLOOKUP(A31,'Screening Analysis '!$A$2:$L$50,MATCH($D$9,'Screening Analysis '!$A$2:$L$2,0),FALSE)</f>
        <v>PEG</v>
      </c>
      <c r="E31" s="562"/>
      <c r="F31" s="266">
        <f>VLOOKUP($D31,'Yahoo Growth'!$C$3:$D$60,2,0)</f>
        <v>1.9900000000000001E-2</v>
      </c>
      <c r="G31" s="266"/>
      <c r="H31" s="266">
        <f>VLOOKUP(D31,'25. BR + SV'!$D$15:$X$40,21,0)</f>
        <v>5.0143512438745756E-2</v>
      </c>
      <c r="I31" s="266"/>
      <c r="J31" s="266">
        <f>VLOOKUP('26. Dividend Growth'!$D31,'Div Yield'!$B$3:$F$60,5,0)</f>
        <v>3.8479902351496134E-2</v>
      </c>
      <c r="K31" s="266"/>
      <c r="L31" s="266">
        <f t="shared" si="2"/>
        <v>3.9827536110995501E-2</v>
      </c>
      <c r="M31" s="266"/>
      <c r="N31" s="266">
        <f t="shared" si="1"/>
        <v>7.4849292330368383E-2</v>
      </c>
    </row>
    <row r="32" spans="1:18">
      <c r="A32" s="561">
        <f>'29. CAPM'!A30</f>
        <v>18</v>
      </c>
      <c r="B32" s="46" t="str">
        <f>VLOOKUP(A32,'Screening Analysis '!$A$2:$L$50,MATCH(B$9,'Screening Analysis '!$A$2:$L$2,0),FALSE)</f>
        <v>SCANA Corporation</v>
      </c>
      <c r="C32" s="79"/>
      <c r="D32" s="46" t="str">
        <f>VLOOKUP(A32,'Screening Analysis '!$A$2:$L$50,MATCH($D$9,'Screening Analysis '!$A$2:$L$2,0),FALSE)</f>
        <v>SCG</v>
      </c>
      <c r="E32" s="562"/>
      <c r="F32" s="266">
        <f>VLOOKUP($D32,'Yahoo Growth'!$C$3:$D$60,2,0)</f>
        <v>5.3999999999999999E-2</v>
      </c>
      <c r="G32" s="266"/>
      <c r="H32" s="266">
        <f>VLOOKUP(D32,'25. BR + SV'!$D$15:$X$40,21,0)</f>
        <v>5.7798227337457084E-2</v>
      </c>
      <c r="I32" s="266"/>
      <c r="J32" s="266">
        <f>VLOOKUP('26. Dividend Growth'!$D32,'Div Yield'!$B$3:$F$60,5,0)</f>
        <v>3.8838775286221754E-2</v>
      </c>
      <c r="K32" s="266"/>
      <c r="L32" s="266">
        <f t="shared" si="2"/>
        <v>4.1009828400700471E-2</v>
      </c>
      <c r="M32" s="266"/>
      <c r="N32" s="266">
        <f t="shared" si="1"/>
        <v>9.6908942069429016E-2</v>
      </c>
    </row>
    <row r="33" spans="1:18">
      <c r="A33" s="561">
        <f>'29. CAPM'!A31</f>
        <v>19</v>
      </c>
      <c r="B33" s="46" t="str">
        <f>VLOOKUP(A33,'Screening Analysis '!$A$2:$L$50,MATCH(B$9,'Screening Analysis '!$A$2:$L$2,0),FALSE)</f>
        <v>Sempra Energy</v>
      </c>
      <c r="C33" s="79"/>
      <c r="D33" s="46" t="str">
        <f>VLOOKUP(A33,'Screening Analysis '!$A$2:$L$50,MATCH($D$9,'Screening Analysis '!$A$2:$L$2,0),FALSE)</f>
        <v>SRE</v>
      </c>
      <c r="E33" s="562"/>
      <c r="F33" s="266">
        <f>VLOOKUP($D33,'Yahoo Growth'!$C$3:$D$60,2,0)</f>
        <v>8.5800000000000001E-2</v>
      </c>
      <c r="G33" s="266"/>
      <c r="H33" s="266">
        <f>VLOOKUP(D33,'25. BR + SV'!$D$15:$X$40,21,0)</f>
        <v>7.414441507506099E-2</v>
      </c>
      <c r="I33" s="266"/>
      <c r="J33" s="266">
        <f>VLOOKUP('26. Dividend Growth'!$D33,'Div Yield'!$B$3:$F$60,5,0)</f>
        <v>2.8514835459828202E-2</v>
      </c>
      <c r="K33" s="266"/>
      <c r="L33" s="266">
        <f t="shared" si="2"/>
        <v>3.0795229799120114E-2</v>
      </c>
      <c r="M33" s="266"/>
      <c r="N33" s="266">
        <f t="shared" si="1"/>
        <v>0.11076743733665061</v>
      </c>
    </row>
    <row r="34" spans="1:18">
      <c r="A34" s="561">
        <f>'29. CAPM'!A32</f>
        <v>20</v>
      </c>
      <c r="B34" s="46" t="str">
        <f>VLOOKUP(A34,'Screening Analysis '!$A$2:$L$50,MATCH(B$9,'Screening Analysis '!$A$2:$L$2,0),FALSE)</f>
        <v>The Empire District Electric Company</v>
      </c>
      <c r="C34" s="79"/>
      <c r="D34" s="46" t="str">
        <f>VLOOKUP(A34,'Screening Analysis '!$A$2:$L$50,MATCH($D$9,'Screening Analysis '!$A$2:$L$2,0),FALSE)</f>
        <v>EDE</v>
      </c>
      <c r="E34" s="562"/>
      <c r="F34" s="266">
        <f>VLOOKUP($D34,'Yahoo Growth'!$C$3:$D$60,2,0)</f>
        <v>0.05</v>
      </c>
      <c r="G34" s="266"/>
      <c r="H34" s="266">
        <f>VLOOKUP(D34,'25. BR + SV'!$D$15:$X$40,21,0)</f>
        <v>3.458852225410166E-2</v>
      </c>
      <c r="I34" s="266"/>
      <c r="J34" s="266">
        <f>VLOOKUP('26. Dividend Growth'!$D34,'Div Yield'!$B$3:$F$60,5,0)</f>
        <v>4.191050215509691E-2</v>
      </c>
      <c r="K34" s="266"/>
      <c r="L34" s="266">
        <f t="shared" si="2"/>
        <v>4.368307587721041E-2</v>
      </c>
      <c r="M34" s="266"/>
      <c r="N34" s="266"/>
    </row>
    <row r="35" spans="1:18">
      <c r="A35" s="561">
        <f>'29. CAPM'!A33</f>
        <v>21</v>
      </c>
      <c r="B35" s="46" t="str">
        <f>VLOOKUP(A35,'Screening Analysis '!$A$2:$L$50,MATCH(B$9,'Screening Analysis '!$A$2:$L$2,0),FALSE)</f>
        <v>Vectren Corporation</v>
      </c>
      <c r="C35" s="79"/>
      <c r="D35" s="46" t="str">
        <f>VLOOKUP(A35,'Screening Analysis '!$A$2:$L$50,MATCH($D$9,'Screening Analysis '!$A$2:$L$2,0),FALSE)</f>
        <v>VVC</v>
      </c>
      <c r="E35" s="562"/>
      <c r="F35" s="266">
        <f>VLOOKUP($D35,'Yahoo Growth'!$C$3:$D$60,2,0)</f>
        <v>0.05</v>
      </c>
      <c r="G35" s="266"/>
      <c r="H35" s="266">
        <f>VLOOKUP(D35,'25. BR + SV'!$D$15:$X$40,21,0)</f>
        <v>-6.1393040194910195E-2</v>
      </c>
      <c r="I35" s="266"/>
      <c r="J35" s="266">
        <f>VLOOKUP('26. Dividend Growth'!$D35,'Div Yield'!$B$3:$F$60,5,0)</f>
        <v>3.6671368124118441E-2</v>
      </c>
      <c r="K35" s="266"/>
      <c r="L35" s="266">
        <f t="shared" si="2"/>
        <v>3.6462468938598225E-2</v>
      </c>
      <c r="M35" s="266"/>
      <c r="N35" s="266"/>
    </row>
    <row r="36" spans="1:18" s="404" customFormat="1">
      <c r="A36" s="561">
        <f>'29. CAPM'!A34</f>
        <v>22</v>
      </c>
      <c r="B36" s="46" t="str">
        <f>VLOOKUP(A36,'Screening Analysis '!$A$2:$L$50,MATCH(B$9,'Screening Analysis '!$A$2:$L$2,0),FALSE)</f>
        <v>Westar Energy, Inc.</v>
      </c>
      <c r="C36" s="79"/>
      <c r="D36" s="46" t="str">
        <f>VLOOKUP(A36,'Screening Analysis '!$A$2:$L$50,MATCH($D$9,'Screening Analysis '!$A$2:$L$2,0),FALSE)</f>
        <v>WR</v>
      </c>
      <c r="E36" s="562"/>
      <c r="F36" s="266">
        <f>VLOOKUP($D36,'Yahoo Growth'!$C$3:$D$60,2,0)</f>
        <v>5.2699999999999997E-2</v>
      </c>
      <c r="G36" s="266"/>
      <c r="H36" s="266">
        <f>VLOOKUP(D36,'25. BR + SV'!$D$15:$X$40,21,0)</f>
        <v>6.6107165331904166E-2</v>
      </c>
      <c r="I36" s="266"/>
      <c r="J36" s="266">
        <f>VLOOKUP('26. Dividend Growth'!$D36,'Div Yield'!$B$3:$F$60,5,0)</f>
        <v>3.7080500362894626E-2</v>
      </c>
      <c r="K36" s="266"/>
      <c r="L36" s="266">
        <f t="shared" si="2"/>
        <v>3.9283214931496703E-2</v>
      </c>
      <c r="M36" s="266"/>
      <c r="N36" s="266">
        <f t="shared" si="1"/>
        <v>9.8686797597448778E-2</v>
      </c>
      <c r="O36"/>
      <c r="P36"/>
      <c r="Q36"/>
      <c r="R36"/>
    </row>
    <row r="37" spans="1:18">
      <c r="A37" s="561">
        <f>'29. CAPM'!A35</f>
        <v>23</v>
      </c>
      <c r="B37" s="46" t="str">
        <f>VLOOKUP(A37,'Screening Analysis '!$A$2:$L$50,MATCH(B$9,'Screening Analysis '!$A$2:$L$2,0),FALSE)</f>
        <v>Xcel Energy Inc.</v>
      </c>
      <c r="C37" s="79"/>
      <c r="D37" s="46" t="str">
        <f>VLOOKUP(A37,'Screening Analysis '!$A$2:$L$50,MATCH($D$9,'Screening Analysis '!$A$2:$L$2,0),FALSE)</f>
        <v>XEL</v>
      </c>
      <c r="E37" s="562"/>
      <c r="F37" s="266">
        <f>VLOOKUP($D37,'Yahoo Growth'!$C$3:$D$60,2,0)</f>
        <v>5.0999999999999997E-2</v>
      </c>
      <c r="G37" s="266"/>
      <c r="H37" s="266">
        <f>VLOOKUP(D37,'25. BR + SV'!$D$15:$X$40,21,0)</f>
        <v>4.5610626230867882E-2</v>
      </c>
      <c r="I37" s="266"/>
      <c r="J37" s="266">
        <f>VLOOKUP('26. Dividend Growth'!$D37,'Div Yield'!$B$3:$F$60,5,0)</f>
        <v>3.6791108386672426E-2</v>
      </c>
      <c r="K37" s="266"/>
      <c r="L37" s="266">
        <f t="shared" si="2"/>
        <v>3.8568314397154503E-2</v>
      </c>
      <c r="M37" s="266"/>
      <c r="N37" s="266">
        <f t="shared" si="1"/>
        <v>8.6873627512588453E-2</v>
      </c>
    </row>
    <row r="38" spans="1:18" ht="15.75" customHeight="1">
      <c r="A38" s="564"/>
      <c r="B38" s="46"/>
      <c r="C38" s="79"/>
      <c r="D38" s="46"/>
      <c r="E38" s="562"/>
      <c r="F38" s="266"/>
      <c r="G38" s="266"/>
      <c r="H38" s="266"/>
      <c r="I38" s="266"/>
      <c r="J38" s="266"/>
      <c r="K38" s="266"/>
      <c r="L38" s="266"/>
      <c r="M38" s="266"/>
      <c r="N38" s="266"/>
    </row>
    <row r="39" spans="1:18" ht="15.75" customHeight="1">
      <c r="A39" s="246"/>
      <c r="B39" s="246" t="s">
        <v>215</v>
      </c>
      <c r="C39" s="246"/>
      <c r="D39" s="246"/>
      <c r="F39" s="264"/>
      <c r="G39" s="264"/>
      <c r="H39" s="264"/>
      <c r="I39" s="264"/>
      <c r="J39" s="264"/>
      <c r="K39" s="264"/>
      <c r="L39" s="264"/>
      <c r="M39" s="264"/>
      <c r="N39" s="269">
        <f>AVERAGE(N15:N37)</f>
        <v>9.0409406402741116E-2</v>
      </c>
    </row>
    <row r="40" spans="1:18">
      <c r="A40" s="246"/>
      <c r="B40" s="246"/>
      <c r="C40" s="246"/>
      <c r="D40" s="246"/>
      <c r="F40" s="264"/>
      <c r="G40" s="264"/>
      <c r="H40" s="264"/>
      <c r="I40" s="264"/>
      <c r="J40" s="264"/>
      <c r="K40" s="264"/>
      <c r="L40" s="264"/>
      <c r="M40" s="264"/>
      <c r="N40" s="269"/>
    </row>
    <row r="41" spans="1:18" ht="15.75" customHeight="1">
      <c r="A41" s="246"/>
      <c r="B41" s="246"/>
      <c r="C41" s="246"/>
      <c r="D41" s="246"/>
      <c r="F41" s="264"/>
      <c r="G41" s="264"/>
      <c r="H41" s="264"/>
      <c r="I41" s="264"/>
      <c r="J41" s="264"/>
      <c r="K41" s="264"/>
      <c r="L41" s="264"/>
      <c r="M41" s="264"/>
      <c r="N41" s="269"/>
    </row>
    <row r="42" spans="1:18">
      <c r="A42" s="246" t="s">
        <v>272</v>
      </c>
      <c r="K42" s="246"/>
      <c r="L42" s="246"/>
      <c r="M42" s="246"/>
      <c r="N42" s="246"/>
    </row>
    <row r="43" spans="1:18" ht="18.75">
      <c r="A43" s="270">
        <v>1</v>
      </c>
      <c r="B43" s="265" t="s">
        <v>7097</v>
      </c>
    </row>
    <row r="44" spans="1:18" ht="18.75">
      <c r="A44" s="270">
        <v>2</v>
      </c>
      <c r="B44" s="265" t="s">
        <v>2177</v>
      </c>
    </row>
    <row r="45" spans="1:18" ht="18.75">
      <c r="A45" s="270">
        <v>3</v>
      </c>
      <c r="B45" s="265" t="s">
        <v>2199</v>
      </c>
    </row>
    <row r="46" spans="1:18" ht="18.75">
      <c r="A46" s="270">
        <v>4</v>
      </c>
      <c r="B46" s="265" t="s">
        <v>7098</v>
      </c>
    </row>
    <row r="47" spans="1:18" ht="18.75">
      <c r="A47" s="270">
        <v>5</v>
      </c>
      <c r="B47" s="404" t="s">
        <v>2425</v>
      </c>
    </row>
    <row r="48" spans="1:18" s="562" customFormat="1" ht="18.75">
      <c r="A48" s="565">
        <v>6</v>
      </c>
      <c r="B48" s="561" t="s">
        <v>7109</v>
      </c>
      <c r="C48" s="566"/>
      <c r="O48" s="567"/>
      <c r="P48" s="567"/>
      <c r="Q48" s="567"/>
      <c r="R48" s="567"/>
    </row>
    <row r="49" spans="2:18" s="562" customFormat="1">
      <c r="B49" s="562" t="s">
        <v>7111</v>
      </c>
      <c r="C49" s="566"/>
      <c r="O49" s="567"/>
      <c r="P49" s="567"/>
      <c r="Q49" s="567"/>
      <c r="R49" s="567"/>
    </row>
    <row r="50" spans="2:18">
      <c r="B50" s="404" t="s">
        <v>7110</v>
      </c>
    </row>
    <row r="54" spans="2:18">
      <c r="C54" s="1"/>
    </row>
    <row r="55" spans="2:18">
      <c r="C55" s="1"/>
    </row>
    <row r="56" spans="2:18">
      <c r="C56" s="1"/>
    </row>
    <row r="57" spans="2:18">
      <c r="C57" s="1"/>
    </row>
    <row r="58" spans="2:18">
      <c r="C58" s="1"/>
    </row>
    <row r="59" spans="2:18">
      <c r="C59" s="1"/>
    </row>
    <row r="60" spans="2:18">
      <c r="C60" s="1"/>
    </row>
  </sheetData>
  <mergeCells count="1">
    <mergeCell ref="F8:H8"/>
  </mergeCells>
  <printOptions horizontalCentered="1"/>
  <pageMargins left="0.25" right="0.25" top="0.75" bottom="0.75" header="0.3" footer="0.3"/>
  <pageSetup scale="56" fitToWidth="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2016-04-07T07:00:00+00:00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20A7BEB3-D2E2-4B5A-BEEB-5E33CB7C587E}"/>
</file>

<file path=customXml/itemProps2.xml><?xml version="1.0" encoding="utf-8"?>
<ds:datastoreItem xmlns:ds="http://schemas.openxmlformats.org/officeDocument/2006/customXml" ds:itemID="{F94E379C-0413-4409-A1D4-F018E5D6146E}"/>
</file>

<file path=customXml/itemProps3.xml><?xml version="1.0" encoding="utf-8"?>
<ds:datastoreItem xmlns:ds="http://schemas.openxmlformats.org/officeDocument/2006/customXml" ds:itemID="{61B4E0C2-6966-40E3-936C-5555716796FD}"/>
</file>

<file path=customXml/itemProps4.xml><?xml version="1.0" encoding="utf-8"?>
<ds:datastoreItem xmlns:ds="http://schemas.openxmlformats.org/officeDocument/2006/customXml" ds:itemID="{822C4D97-729A-468D-BB92-F9DD626A37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59</vt:i4>
      </vt:variant>
      <vt:variant>
        <vt:lpstr>Charts</vt:lpstr>
      </vt:variant>
      <vt:variant>
        <vt:i4>3</vt:i4>
      </vt:variant>
      <vt:variant>
        <vt:lpstr>Named Ranges</vt:lpstr>
      </vt:variant>
      <vt:variant>
        <vt:i4>15</vt:i4>
      </vt:variant>
    </vt:vector>
  </HeadingPairs>
  <TitlesOfParts>
    <vt:vector size="77" baseType="lpstr">
      <vt:lpstr>Summary -&gt;</vt:lpstr>
      <vt:lpstr>20. Estimate Summary</vt:lpstr>
      <vt:lpstr>24. Summary - PG</vt:lpstr>
      <vt:lpstr>ROE Calcs -&gt;</vt:lpstr>
      <vt:lpstr>25. BR + SV</vt:lpstr>
      <vt:lpstr>25. SV</vt:lpstr>
      <vt:lpstr>26. Dividend Growth</vt:lpstr>
      <vt:lpstr>27. Yield + Growth</vt:lpstr>
      <vt:lpstr>28. MRP</vt:lpstr>
      <vt:lpstr>29. CAPM</vt:lpstr>
      <vt:lpstr>30. Risk Premium</vt:lpstr>
      <vt:lpstr>31. Comparable Earnings</vt:lpstr>
      <vt:lpstr>32. Allowed 2013 ROEs</vt:lpstr>
      <vt:lpstr>32. Allowed 2014 ROEs</vt:lpstr>
      <vt:lpstr>32. Allowed 2015 ROEs</vt:lpstr>
      <vt:lpstr>32. Allowed 2016 ROEs</vt:lpstr>
      <vt:lpstr>Intermed Work-&gt;</vt:lpstr>
      <vt:lpstr>Yield Chart Data</vt:lpstr>
      <vt:lpstr>Forward Yield Chart Data</vt:lpstr>
      <vt:lpstr>Stock Prices - PG</vt:lpstr>
      <vt:lpstr>RDV backup</vt:lpstr>
      <vt:lpstr>SV backup</vt:lpstr>
      <vt:lpstr>Div Yield</vt:lpstr>
      <vt:lpstr>Authorized Returns to RFR Table</vt:lpstr>
      <vt:lpstr>Authorized Returns to A</vt:lpstr>
      <vt:lpstr>Authorized Returns to BBB</vt:lpstr>
      <vt:lpstr>Regressions--&gt;</vt:lpstr>
      <vt:lpstr>Regression Auth on RFR2015</vt:lpstr>
      <vt:lpstr>Regression Auth on RFR 2013</vt:lpstr>
      <vt:lpstr>Regression Auth on BBB2015</vt:lpstr>
      <vt:lpstr>Regression Auth on BBB 2013</vt:lpstr>
      <vt:lpstr>Regression Auth on A2015</vt:lpstr>
      <vt:lpstr>Regression Auth on A 2013</vt:lpstr>
      <vt:lpstr>Screening Analysis--&gt;</vt:lpstr>
      <vt:lpstr>Screening Analysis </vt:lpstr>
      <vt:lpstr>Elec Rev Screen</vt:lpstr>
      <vt:lpstr>Dividend History Screen (2)</vt:lpstr>
      <vt:lpstr>Initial Universe</vt:lpstr>
      <vt:lpstr>Source Data -&gt;</vt:lpstr>
      <vt:lpstr>Dividend History</vt:lpstr>
      <vt:lpstr>Rev Data</vt:lpstr>
      <vt:lpstr>Prices</vt:lpstr>
      <vt:lpstr>Value Line Common Shares</vt:lpstr>
      <vt:lpstr>Value Line DPS</vt:lpstr>
      <vt:lpstr>Value Line BVPS</vt:lpstr>
      <vt:lpstr>Value Line ROE</vt:lpstr>
      <vt:lpstr>Yahoo Growth</vt:lpstr>
      <vt:lpstr>Return on BookEquity Raw Data</vt:lpstr>
      <vt:lpstr>Company Descriptions</vt:lpstr>
      <vt:lpstr>Assets</vt:lpstr>
      <vt:lpstr>30 Year Treasuries annual</vt:lpstr>
      <vt:lpstr>30 Year Treasuries Daily</vt:lpstr>
      <vt:lpstr>20 Year Treasuries Daily</vt:lpstr>
      <vt:lpstr>20 Year Treasuries Annual</vt:lpstr>
      <vt:lpstr>Authorized Returns</vt:lpstr>
      <vt:lpstr>BBB Yields</vt:lpstr>
      <vt:lpstr>A Yields</vt:lpstr>
      <vt:lpstr>Bloomberg Dow Jones Indices</vt:lpstr>
      <vt:lpstr>Bloomberg DVD Yield EPS Growth</vt:lpstr>
      <vt:lpstr>21. Rate Forecast</vt:lpstr>
      <vt:lpstr>22. Div Yields</vt:lpstr>
      <vt:lpstr>23. Treasuries</vt:lpstr>
      <vt:lpstr>'20. Estimate Summary'!Print_Area</vt:lpstr>
      <vt:lpstr>'24. Summary - PG'!Print_Area</vt:lpstr>
      <vt:lpstr>'25. BR + SV'!Print_Area</vt:lpstr>
      <vt:lpstr>'25. SV'!Print_Area</vt:lpstr>
      <vt:lpstr>'26. Dividend Growth'!Print_Area</vt:lpstr>
      <vt:lpstr>'27. Yield + Growth'!Print_Area</vt:lpstr>
      <vt:lpstr>'28. MRP'!Print_Area</vt:lpstr>
      <vt:lpstr>'29. CAPM'!Print_Area</vt:lpstr>
      <vt:lpstr>'30. Risk Premium'!Print_Area</vt:lpstr>
      <vt:lpstr>'31. Comparable Earnings'!Print_Area</vt:lpstr>
      <vt:lpstr>'32. Allowed 2013 ROEs'!Print_Area</vt:lpstr>
      <vt:lpstr>'32. Allowed 2014 ROEs'!Print_Area</vt:lpstr>
      <vt:lpstr>'32. Allowed 2015 ROEs'!Print_Area</vt:lpstr>
      <vt:lpstr>'32. Allowed 2016 ROEs'!Print_Area</vt:lpstr>
      <vt:lpstr>'24. Summary - PG'!Print_Titles</vt:lpstr>
    </vt:vector>
  </TitlesOfParts>
  <Company>NERA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Maguire, Gabrielle</dc:creator>
  <cp:lastModifiedBy>pac</cp:lastModifiedBy>
  <cp:lastPrinted>2016-04-06T18:04:49Z</cp:lastPrinted>
  <dcterms:created xsi:type="dcterms:W3CDTF">2014-02-03T19:35:29Z</dcterms:created>
  <dcterms:modified xsi:type="dcterms:W3CDTF">2016-04-06T18:05:10Z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y fmtid="{D5CDD505-2E9C-101B-9397-08002B2CF9AE}" pid="3" name="{A44787D4-0540-4523-9961-78E4036D8C6D}">
    <vt:lpwstr>{17ACD225-343F-402D-BAEA-815AEC8E524A}</vt:lpwstr>
  </property>
  <property fmtid="{D5CDD505-2E9C-101B-9397-08002B2CF9AE}" pid="4" name="ContentTypeId">
    <vt:lpwstr>0x0101006E56B4D1795A2E4DB2F0B01679ED314A007595E2AA379E88449A4F511BF799667C</vt:lpwstr>
  </property>
  <property fmtid="{D5CDD505-2E9C-101B-9397-08002B2CF9AE}" pid="5" name="_docset_NoMedatataSyncRequired">
    <vt:lpwstr>False</vt:lpwstr>
  </property>
</Properties>
</file>